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omments2.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xl/comments3.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defaultThemeVersion="166925"/>
  <mc:AlternateContent xmlns:mc="http://schemas.openxmlformats.org/markup-compatibility/2006">
    <mc:Choice Requires="x15">
      <x15ac:absPath xmlns:x15ac="http://schemas.microsoft.com/office/spreadsheetml/2010/11/ac" url="C:\Users\Carlo\AppData\Local\Microsoft\Windows\INetCache\Content.Outlook\ZP7NGO0S\"/>
    </mc:Choice>
  </mc:AlternateContent>
  <bookViews>
    <workbookView xWindow="0" yWindow="0" windowWidth="21943" windowHeight="8066" tabRatio="888" firstSheet="20" activeTab="20" xr2:uid="{00000000-000D-0000-FFFF-FFFF00000000}"/>
  </bookViews>
  <sheets>
    <sheet name="s_sp_ce_ricl" sheetId="1" state="hidden" r:id="rId1"/>
    <sheet name="s_bil_std_ORD" sheetId="2" state="hidden" r:id="rId2"/>
    <sheet name="s_bil_std_ABB" sheetId="3" state="hidden" r:id="rId3"/>
    <sheet name="dati_an" sheetId="4" state="hidden" r:id="rId4"/>
    <sheet name="dati_pdc" sheetId="5" state="hidden" r:id="rId5"/>
    <sheet name="dati_bdv" sheetId="6" state="hidden" r:id="rId6"/>
    <sheet name="dati_sp" sheetId="7" state="hidden" r:id="rId7"/>
    <sheet name="dati_ce" sheetId="8" state="hidden" r:id="rId8"/>
    <sheet name="s_somma_pdc" sheetId="9" state="hidden" r:id="rId9"/>
    <sheet name="s_sep_ind_ORD" sheetId="10" state="hidden" r:id="rId10"/>
    <sheet name="s_sep_ind_ABB" sheetId="11" state="hidden" r:id="rId11"/>
    <sheet name="s_altman" sheetId="12" state="hidden" r:id="rId12"/>
    <sheet name="descriz_indici" sheetId="13" state="hidden" r:id="rId13"/>
    <sheet name="valutazione_indici" sheetId="14" state="hidden" r:id="rId14"/>
    <sheet name="calc_indici" sheetId="15" state="hidden" r:id="rId15"/>
    <sheet name="dati_rf" sheetId="16" state="hidden" r:id="rId16"/>
    <sheet name="dati_rf_digitati_indir_ese" sheetId="17" state="hidden" r:id="rId17"/>
    <sheet name="dati_rf_digitati_dir_ese" sheetId="18" state="hidden" r:id="rId18"/>
    <sheet name="dati_rf_digitati_indir_cons" sheetId="19" state="hidden" r:id="rId19"/>
    <sheet name="dati_rf_digitati_dir_cons" sheetId="20" state="hidden" r:id="rId20"/>
    <sheet name="b_BDV" sheetId="22" r:id="rId21"/>
    <sheet name="b_BDVSA" sheetId="23" r:id="rId22"/>
    <sheet name="po_SP Ordinario ATT" sheetId="24" state="hidden" r:id="rId23"/>
    <sheet name="po_SP Ordinario PASS" sheetId="25" state="hidden" r:id="rId24"/>
    <sheet name="po_CE Ordinario" sheetId="27" state="hidden" r:id="rId25"/>
    <sheet name="po_RF Indiretto" sheetId="35" state="hidden" r:id="rId26"/>
    <sheet name="po_RF Diretto" sheetId="36" state="hidden" r:id="rId27"/>
    <sheet name="pa_RF Indiretto" sheetId="37" state="hidden" r:id="rId28"/>
    <sheet name="pa_RF Diretto" sheetId="38" state="hidden" r:id="rId29"/>
  </sheets>
  <definedNames>
    <definedName name="_xlnm._FilterDatabase" localSheetId="12" hidden="1">descriz_indici!$A$1:$E$31</definedName>
    <definedName name="_xlnm.Print_Area" localSheetId="20">OFFSET(b_BDV!$A$1,0,0,s_somma_pdc!$H$1+5,26)</definedName>
    <definedName name="_xlnm.Print_Area" localSheetId="21">OFFSET(b_BDVSA!$A$1,0,0,s_somma_pdc!$H$1+5,26)</definedName>
    <definedName name="_xlnm.Print_Area" localSheetId="28">'pa_RF Diretto'!$A$1:$Q$55</definedName>
    <definedName name="_xlnm.Print_Area" localSheetId="27">'pa_RF Indiretto'!$A$1:$Q$76</definedName>
    <definedName name="_xlnm.Print_Area" localSheetId="24">'po_CE Ordinario'!$C$1:$X$84</definedName>
    <definedName name="_xlnm.Print_Area" localSheetId="26">'po_RF Diretto'!$A$1:$Q$62</definedName>
    <definedName name="_xlnm.Print_Area" localSheetId="25">'po_RF Indiretto'!$A$1:$Q$83</definedName>
    <definedName name="_xlnm.Print_Area" localSheetId="22">'po_SP Ordinario ATT'!$C$1:$X$95</definedName>
    <definedName name="_xlnm.Print_Area" localSheetId="23">'po_SP Ordinario PASS'!$C$1:$X$92</definedName>
    <definedName name="_xlnm.Print_Area" localSheetId="0">s_sp_ce_ricl!$A$1:$W$104</definedName>
    <definedName name="_xlnm.Print_Titles" localSheetId="20">b_BDV!$5:$5</definedName>
    <definedName name="_xlnm.Print_Titles" localSheetId="21">b_BDVSA!$5:$5</definedName>
    <definedName name="_xlnm.Print_Titles" localSheetId="12">descriz_indici!$1:$1</definedName>
    <definedName name="_xlnm.Print_Titles" localSheetId="24">'po_CE Ordinario'!$4:$4</definedName>
    <definedName name="_xlnm.Print_Titles" localSheetId="22">'po_SP Ordinario ATT'!$4:$4</definedName>
    <definedName name="_xlnm.Print_Titles" localSheetId="23">'po_SP Ordinario PASS'!$4:$4</definedName>
  </definedNames>
  <calcPr calcId="171027"/>
</workbook>
</file>

<file path=xl/calcChain.xml><?xml version="1.0" encoding="utf-8"?>
<calcChain xmlns="http://schemas.openxmlformats.org/spreadsheetml/2006/main">
  <c r="S4" i="1" l="1"/>
  <c r="T4" i="1"/>
  <c r="U4" i="1"/>
  <c r="V4" i="1"/>
  <c r="W4" i="1"/>
  <c r="S10" i="1"/>
  <c r="T10" i="1"/>
  <c r="U10" i="1"/>
  <c r="V10" i="1"/>
  <c r="W10" i="1"/>
  <c r="S11" i="1"/>
  <c r="T11" i="1"/>
  <c r="U11" i="1"/>
  <c r="V11" i="1"/>
  <c r="W11" i="1"/>
  <c r="S12" i="1"/>
  <c r="T12" i="1"/>
  <c r="U12" i="1"/>
  <c r="V12" i="1"/>
  <c r="W12" i="1"/>
  <c r="S13" i="1"/>
  <c r="T13" i="1"/>
  <c r="U13" i="1"/>
  <c r="V13" i="1"/>
  <c r="W13" i="1"/>
  <c r="S16" i="1"/>
  <c r="T16" i="1"/>
  <c r="U16" i="1"/>
  <c r="V16" i="1"/>
  <c r="W16" i="1"/>
  <c r="S21" i="1"/>
  <c r="T21" i="1"/>
  <c r="U21" i="1"/>
  <c r="V21" i="1"/>
  <c r="W21" i="1"/>
  <c r="F30" i="1"/>
  <c r="G30" i="1"/>
  <c r="H30" i="1"/>
  <c r="H65" i="1" s="1"/>
  <c r="I30" i="1"/>
  <c r="J30" i="1"/>
  <c r="S30" i="1"/>
  <c r="T30" i="1"/>
  <c r="U30" i="1"/>
  <c r="V30" i="1"/>
  <c r="W30" i="1"/>
  <c r="S44" i="1"/>
  <c r="T44" i="1"/>
  <c r="U44" i="1"/>
  <c r="V44" i="1"/>
  <c r="W44" i="1"/>
  <c r="S45" i="1"/>
  <c r="T45" i="1"/>
  <c r="U45" i="1"/>
  <c r="V45" i="1"/>
  <c r="W45" i="1"/>
  <c r="S46" i="1"/>
  <c r="T46" i="1"/>
  <c r="U46" i="1"/>
  <c r="V46" i="1"/>
  <c r="W46" i="1"/>
  <c r="S48" i="1"/>
  <c r="T48" i="1"/>
  <c r="U48" i="1"/>
  <c r="V48" i="1"/>
  <c r="W48" i="1"/>
  <c r="S53" i="1"/>
  <c r="T53" i="1"/>
  <c r="U53" i="1"/>
  <c r="V53" i="1"/>
  <c r="W53" i="1"/>
  <c r="S54" i="1"/>
  <c r="T54" i="1"/>
  <c r="U54" i="1"/>
  <c r="V54" i="1"/>
  <c r="W54" i="1"/>
  <c r="S55" i="1"/>
  <c r="T55" i="1"/>
  <c r="U55" i="1"/>
  <c r="V55" i="1"/>
  <c r="W55" i="1"/>
  <c r="S56" i="1"/>
  <c r="T56" i="1"/>
  <c r="U56" i="1"/>
  <c r="V56" i="1"/>
  <c r="W56" i="1"/>
  <c r="F65" i="1"/>
  <c r="G65" i="1"/>
  <c r="I65" i="1"/>
  <c r="J65" i="1"/>
  <c r="M65" i="1"/>
  <c r="N65" i="1"/>
  <c r="O65" i="1"/>
  <c r="P65" i="1"/>
  <c r="Q65" i="1"/>
  <c r="S65" i="1"/>
  <c r="T65" i="1"/>
  <c r="U65" i="1"/>
  <c r="V65" i="1"/>
  <c r="W65" i="1"/>
  <c r="F106" i="1"/>
  <c r="G106" i="1"/>
  <c r="H106" i="1"/>
  <c r="I106" i="1"/>
  <c r="J106" i="1"/>
  <c r="M106" i="1"/>
  <c r="S106" i="1" s="1"/>
  <c r="N106" i="1"/>
  <c r="O106" i="1"/>
  <c r="P106" i="1"/>
  <c r="Q106" i="1"/>
  <c r="W106" i="1" s="1"/>
  <c r="T106" i="1"/>
  <c r="U106" i="1"/>
  <c r="V106" i="1"/>
  <c r="U2" i="2"/>
  <c r="V2" i="2"/>
  <c r="H4" i="2"/>
  <c r="H3" i="2" s="1"/>
  <c r="J4" i="2"/>
  <c r="J3" i="2" s="1"/>
  <c r="L4" i="2"/>
  <c r="L3" i="2" s="1"/>
  <c r="N4" i="2"/>
  <c r="P4" i="2"/>
  <c r="P3" i="2"/>
  <c r="H5" i="2"/>
  <c r="J5" i="2"/>
  <c r="L5" i="2"/>
  <c r="N5" i="2"/>
  <c r="N3" i="2" s="1"/>
  <c r="P5" i="2"/>
  <c r="T5" i="2"/>
  <c r="U7" i="2"/>
  <c r="H8" i="2"/>
  <c r="J8" i="2"/>
  <c r="L8" i="2"/>
  <c r="L7" i="2" s="1"/>
  <c r="N8" i="2"/>
  <c r="P8" i="2"/>
  <c r="P7" i="2"/>
  <c r="T8" i="2"/>
  <c r="H9" i="2"/>
  <c r="H7" i="2" s="1"/>
  <c r="J9" i="2"/>
  <c r="L9" i="2"/>
  <c r="N9" i="2"/>
  <c r="N7" i="2" s="1"/>
  <c r="P9" i="2"/>
  <c r="U9" i="2"/>
  <c r="H10" i="2"/>
  <c r="J10" i="2"/>
  <c r="L10" i="2"/>
  <c r="N10" i="2"/>
  <c r="P10" i="2"/>
  <c r="S10" i="2"/>
  <c r="W10" i="2"/>
  <c r="H11" i="2"/>
  <c r="J11" i="2"/>
  <c r="L11" i="2"/>
  <c r="N11" i="2"/>
  <c r="P11" i="2"/>
  <c r="U11" i="2"/>
  <c r="H12" i="2"/>
  <c r="J12" i="2"/>
  <c r="L12" i="2"/>
  <c r="N12" i="2"/>
  <c r="P12" i="2"/>
  <c r="S12" i="2"/>
  <c r="W12" i="2"/>
  <c r="H13" i="2"/>
  <c r="J13" i="2"/>
  <c r="L13" i="2"/>
  <c r="N13" i="2"/>
  <c r="P13" i="2"/>
  <c r="U13" i="2"/>
  <c r="H14" i="2"/>
  <c r="J14" i="2"/>
  <c r="L14" i="2"/>
  <c r="N14" i="2"/>
  <c r="P14" i="2"/>
  <c r="S14" i="2"/>
  <c r="W14" i="2"/>
  <c r="V15" i="2"/>
  <c r="H16" i="2"/>
  <c r="H15" i="2" s="1"/>
  <c r="J16" i="2"/>
  <c r="J15" i="2" s="1"/>
  <c r="L16" i="2"/>
  <c r="L15" i="2" s="1"/>
  <c r="N16" i="2"/>
  <c r="P16" i="2"/>
  <c r="P15" i="2"/>
  <c r="T16" i="2"/>
  <c r="H17" i="2"/>
  <c r="J17" i="2"/>
  <c r="L17" i="2"/>
  <c r="N17" i="2"/>
  <c r="N15" i="2" s="1"/>
  <c r="P17" i="2"/>
  <c r="U17" i="2"/>
  <c r="H18" i="2"/>
  <c r="J18" i="2"/>
  <c r="L18" i="2"/>
  <c r="N18" i="2"/>
  <c r="P18" i="2"/>
  <c r="S18" i="2"/>
  <c r="W18" i="2"/>
  <c r="H19" i="2"/>
  <c r="J19" i="2"/>
  <c r="L19" i="2"/>
  <c r="N19" i="2"/>
  <c r="P19" i="2"/>
  <c r="U19" i="2"/>
  <c r="H20" i="2"/>
  <c r="J20" i="2"/>
  <c r="L20" i="2"/>
  <c r="N20" i="2"/>
  <c r="P20" i="2"/>
  <c r="S20" i="2"/>
  <c r="W20" i="2"/>
  <c r="V21" i="2"/>
  <c r="U22" i="2"/>
  <c r="H23" i="2"/>
  <c r="J23" i="2"/>
  <c r="J22" i="2" s="1"/>
  <c r="L23" i="2"/>
  <c r="N23" i="2"/>
  <c r="P23" i="2"/>
  <c r="S23" i="2"/>
  <c r="U23" i="2"/>
  <c r="W23" i="2"/>
  <c r="H24" i="2"/>
  <c r="H22" i="2"/>
  <c r="J24" i="2"/>
  <c r="L24" i="2"/>
  <c r="L22" i="2" s="1"/>
  <c r="N24" i="2"/>
  <c r="P24" i="2"/>
  <c r="P22" i="2" s="1"/>
  <c r="S24" i="2"/>
  <c r="U24" i="2"/>
  <c r="W24" i="2"/>
  <c r="H25" i="2"/>
  <c r="J25" i="2"/>
  <c r="L25" i="2"/>
  <c r="N25" i="2"/>
  <c r="P25" i="2"/>
  <c r="S25" i="2"/>
  <c r="U25" i="2"/>
  <c r="W25" i="2"/>
  <c r="H26" i="2"/>
  <c r="J26" i="2"/>
  <c r="L26" i="2"/>
  <c r="N26" i="2"/>
  <c r="N22" i="2" s="1"/>
  <c r="P26" i="2"/>
  <c r="S26" i="2"/>
  <c r="U26" i="2"/>
  <c r="W26" i="2"/>
  <c r="H27" i="2"/>
  <c r="J27" i="2"/>
  <c r="L27" i="2"/>
  <c r="N27" i="2"/>
  <c r="P27" i="2"/>
  <c r="S28" i="2"/>
  <c r="U28" i="2"/>
  <c r="W28" i="2"/>
  <c r="H29" i="2"/>
  <c r="H28" i="2" s="1"/>
  <c r="J29" i="2"/>
  <c r="J28" i="2" s="1"/>
  <c r="L29" i="2"/>
  <c r="L28" i="2" s="1"/>
  <c r="N29" i="2"/>
  <c r="N28" i="2" s="1"/>
  <c r="P29" i="2"/>
  <c r="P28" i="2" s="1"/>
  <c r="S29" i="2"/>
  <c r="T29" i="2"/>
  <c r="U29" i="2"/>
  <c r="V29" i="2"/>
  <c r="W29" i="2"/>
  <c r="S30" i="2"/>
  <c r="T30" i="2"/>
  <c r="U30" i="2"/>
  <c r="V30" i="2"/>
  <c r="W30" i="2"/>
  <c r="S31" i="2"/>
  <c r="T31" i="2"/>
  <c r="U31" i="2"/>
  <c r="V31" i="2"/>
  <c r="W31" i="2"/>
  <c r="H32" i="2"/>
  <c r="J32" i="2"/>
  <c r="L32" i="2"/>
  <c r="N32" i="2"/>
  <c r="P32" i="2"/>
  <c r="S32" i="2"/>
  <c r="T32" i="2"/>
  <c r="U32" i="2"/>
  <c r="V32" i="2"/>
  <c r="W32" i="2"/>
  <c r="S33" i="2"/>
  <c r="T33" i="2"/>
  <c r="U33" i="2"/>
  <c r="V33" i="2"/>
  <c r="W33" i="2"/>
  <c r="S34" i="2"/>
  <c r="T34" i="2"/>
  <c r="U34" i="2"/>
  <c r="V34" i="2"/>
  <c r="W34" i="2"/>
  <c r="H35" i="2"/>
  <c r="J35" i="2"/>
  <c r="L35" i="2"/>
  <c r="N35" i="2"/>
  <c r="P35" i="2"/>
  <c r="S35" i="2"/>
  <c r="T35" i="2"/>
  <c r="U35" i="2"/>
  <c r="V35" i="2"/>
  <c r="W35" i="2"/>
  <c r="S36" i="2"/>
  <c r="T36" i="2"/>
  <c r="U36" i="2"/>
  <c r="V36" i="2"/>
  <c r="W36" i="2"/>
  <c r="S37" i="2"/>
  <c r="T37" i="2"/>
  <c r="U37" i="2"/>
  <c r="V37" i="2"/>
  <c r="W37" i="2"/>
  <c r="H38" i="2"/>
  <c r="J38" i="2"/>
  <c r="L38" i="2"/>
  <c r="N38" i="2"/>
  <c r="P38" i="2"/>
  <c r="S38" i="2"/>
  <c r="T38" i="2"/>
  <c r="U38" i="2"/>
  <c r="V38" i="2"/>
  <c r="W38" i="2"/>
  <c r="S39" i="2"/>
  <c r="T39" i="2"/>
  <c r="U39" i="2"/>
  <c r="V39" i="2"/>
  <c r="W39" i="2"/>
  <c r="S40" i="2"/>
  <c r="T40" i="2"/>
  <c r="U40" i="2"/>
  <c r="V40" i="2"/>
  <c r="W40" i="2"/>
  <c r="H41" i="2"/>
  <c r="J41" i="2"/>
  <c r="L41" i="2"/>
  <c r="N41" i="2"/>
  <c r="P41" i="2"/>
  <c r="S41" i="2"/>
  <c r="T41" i="2"/>
  <c r="U41" i="2"/>
  <c r="V41" i="2"/>
  <c r="W41" i="2"/>
  <c r="S42" i="2"/>
  <c r="T42" i="2"/>
  <c r="U42" i="2"/>
  <c r="V42" i="2"/>
  <c r="W42" i="2"/>
  <c r="S43" i="2"/>
  <c r="T43" i="2"/>
  <c r="U43" i="2"/>
  <c r="V43" i="2"/>
  <c r="W43" i="2"/>
  <c r="H44" i="2"/>
  <c r="J44" i="2"/>
  <c r="L44" i="2"/>
  <c r="N44" i="2"/>
  <c r="P44" i="2"/>
  <c r="S44" i="2"/>
  <c r="T44" i="2"/>
  <c r="U44" i="2"/>
  <c r="V44" i="2"/>
  <c r="W44" i="2"/>
  <c r="H45" i="2"/>
  <c r="J45" i="2"/>
  <c r="L45" i="2"/>
  <c r="N45" i="2"/>
  <c r="P45" i="2"/>
  <c r="S45" i="2"/>
  <c r="T45" i="2"/>
  <c r="U45" i="2"/>
  <c r="V45" i="2"/>
  <c r="W45" i="2"/>
  <c r="S46" i="2"/>
  <c r="T46" i="2"/>
  <c r="U46" i="2"/>
  <c r="V46" i="2"/>
  <c r="W46" i="2"/>
  <c r="S47" i="2"/>
  <c r="T47" i="2"/>
  <c r="U47" i="2"/>
  <c r="V47" i="2"/>
  <c r="W47" i="2"/>
  <c r="H48" i="2"/>
  <c r="H47" i="2" s="1"/>
  <c r="J48" i="2"/>
  <c r="J47" i="2" s="1"/>
  <c r="L48" i="2"/>
  <c r="N48" i="2"/>
  <c r="N47" i="2" s="1"/>
  <c r="P48" i="2"/>
  <c r="S48" i="2"/>
  <c r="T48" i="2"/>
  <c r="U48" i="2"/>
  <c r="V48" i="2"/>
  <c r="W48" i="2"/>
  <c r="H49" i="2"/>
  <c r="J49" i="2"/>
  <c r="L49" i="2"/>
  <c r="L47" i="2" s="1"/>
  <c r="N49" i="2"/>
  <c r="P49" i="2"/>
  <c r="S49" i="2"/>
  <c r="T49" i="2"/>
  <c r="U49" i="2"/>
  <c r="V49" i="2"/>
  <c r="W49" i="2"/>
  <c r="H50" i="2"/>
  <c r="J50" i="2"/>
  <c r="L50" i="2"/>
  <c r="N50" i="2"/>
  <c r="P50" i="2"/>
  <c r="P47" i="2" s="1"/>
  <c r="S50" i="2"/>
  <c r="T50" i="2"/>
  <c r="U50" i="2"/>
  <c r="V50" i="2"/>
  <c r="W50" i="2"/>
  <c r="H51" i="2"/>
  <c r="J51" i="2"/>
  <c r="L51" i="2"/>
  <c r="N51" i="2"/>
  <c r="P51" i="2"/>
  <c r="S51" i="2"/>
  <c r="T51" i="2"/>
  <c r="U51" i="2"/>
  <c r="V51" i="2"/>
  <c r="W51" i="2"/>
  <c r="H52" i="2"/>
  <c r="J52" i="2"/>
  <c r="L52" i="2"/>
  <c r="N52" i="2"/>
  <c r="P52" i="2"/>
  <c r="S52" i="2"/>
  <c r="T52" i="2"/>
  <c r="U52" i="2"/>
  <c r="V52" i="2"/>
  <c r="W52" i="2"/>
  <c r="H53" i="2"/>
  <c r="J53" i="2"/>
  <c r="L53" i="2"/>
  <c r="N53" i="2"/>
  <c r="P53" i="2"/>
  <c r="S53" i="2"/>
  <c r="T53" i="2"/>
  <c r="U53" i="2"/>
  <c r="V53" i="2"/>
  <c r="W53" i="2"/>
  <c r="S54" i="2"/>
  <c r="T54" i="2"/>
  <c r="U54" i="2"/>
  <c r="V54" i="2"/>
  <c r="W54" i="2"/>
  <c r="S55" i="2"/>
  <c r="T55" i="2"/>
  <c r="U55" i="2"/>
  <c r="V55" i="2"/>
  <c r="W55" i="2"/>
  <c r="S56" i="2"/>
  <c r="T56" i="2"/>
  <c r="U56" i="2"/>
  <c r="V56" i="2"/>
  <c r="W56" i="2"/>
  <c r="H57" i="2"/>
  <c r="H54" i="2" s="1"/>
  <c r="J57" i="2"/>
  <c r="L57" i="2"/>
  <c r="N57" i="2"/>
  <c r="N54" i="2" s="1"/>
  <c r="P57" i="2"/>
  <c r="P54" i="2" s="1"/>
  <c r="S57" i="2"/>
  <c r="T57" i="2"/>
  <c r="U57" i="2"/>
  <c r="V57" i="2"/>
  <c r="W57" i="2"/>
  <c r="S58" i="2"/>
  <c r="T58" i="2"/>
  <c r="U58" i="2"/>
  <c r="V58" i="2"/>
  <c r="W58" i="2"/>
  <c r="S59" i="2"/>
  <c r="T59" i="2"/>
  <c r="U59" i="2"/>
  <c r="V59" i="2"/>
  <c r="W59" i="2"/>
  <c r="H60" i="2"/>
  <c r="J60" i="2"/>
  <c r="L60" i="2"/>
  <c r="N60" i="2"/>
  <c r="P60" i="2"/>
  <c r="S60" i="2"/>
  <c r="T60" i="2"/>
  <c r="U60" i="2"/>
  <c r="V60" i="2"/>
  <c r="W60" i="2"/>
  <c r="S61" i="2"/>
  <c r="T61" i="2"/>
  <c r="U61" i="2"/>
  <c r="V61" i="2"/>
  <c r="W61" i="2"/>
  <c r="S62" i="2"/>
  <c r="T62" i="2"/>
  <c r="U62" i="2"/>
  <c r="V62" i="2"/>
  <c r="W62" i="2"/>
  <c r="H63" i="2"/>
  <c r="J63" i="2"/>
  <c r="L63" i="2"/>
  <c r="N63" i="2"/>
  <c r="P63" i="2"/>
  <c r="S63" i="2"/>
  <c r="T63" i="2"/>
  <c r="U63" i="2"/>
  <c r="V63" i="2"/>
  <c r="W63" i="2"/>
  <c r="S64" i="2"/>
  <c r="T64" i="2"/>
  <c r="U64" i="2"/>
  <c r="V64" i="2"/>
  <c r="W64" i="2"/>
  <c r="S65" i="2"/>
  <c r="T65" i="2"/>
  <c r="U65" i="2"/>
  <c r="V65" i="2"/>
  <c r="W65" i="2"/>
  <c r="H66" i="2"/>
  <c r="J66" i="2"/>
  <c r="L66" i="2"/>
  <c r="N66" i="2"/>
  <c r="P66" i="2"/>
  <c r="S66" i="2"/>
  <c r="T66" i="2"/>
  <c r="U66" i="2"/>
  <c r="V66" i="2"/>
  <c r="W66" i="2"/>
  <c r="S67" i="2"/>
  <c r="T67" i="2"/>
  <c r="U67" i="2"/>
  <c r="V67" i="2"/>
  <c r="W67" i="2"/>
  <c r="S68" i="2"/>
  <c r="T68" i="2"/>
  <c r="U68" i="2"/>
  <c r="V68" i="2"/>
  <c r="W68" i="2"/>
  <c r="H69" i="2"/>
  <c r="J69" i="2"/>
  <c r="L69" i="2"/>
  <c r="N69" i="2"/>
  <c r="P69" i="2"/>
  <c r="S69" i="2"/>
  <c r="T69" i="2"/>
  <c r="U69" i="2"/>
  <c r="V69" i="2"/>
  <c r="W69" i="2"/>
  <c r="S70" i="2"/>
  <c r="T70" i="2"/>
  <c r="U70" i="2"/>
  <c r="V70" i="2"/>
  <c r="W70" i="2"/>
  <c r="S71" i="2"/>
  <c r="T71" i="2"/>
  <c r="U71" i="2"/>
  <c r="V71" i="2"/>
  <c r="W71" i="2"/>
  <c r="H72" i="2"/>
  <c r="J72" i="2"/>
  <c r="L72" i="2"/>
  <c r="N72" i="2"/>
  <c r="P72" i="2"/>
  <c r="S72" i="2"/>
  <c r="T72" i="2"/>
  <c r="U72" i="2"/>
  <c r="V72" i="2"/>
  <c r="W72" i="2"/>
  <c r="S73" i="2"/>
  <c r="T73" i="2"/>
  <c r="U73" i="2"/>
  <c r="V73" i="2"/>
  <c r="W73" i="2"/>
  <c r="S74" i="2"/>
  <c r="T74" i="2"/>
  <c r="U74" i="2"/>
  <c r="V74" i="2"/>
  <c r="W74" i="2"/>
  <c r="H75" i="2"/>
  <c r="J75" i="2"/>
  <c r="L75" i="2"/>
  <c r="N75" i="2"/>
  <c r="P75" i="2"/>
  <c r="H76" i="2"/>
  <c r="J76" i="2"/>
  <c r="L76" i="2"/>
  <c r="N76" i="2"/>
  <c r="P76" i="2"/>
  <c r="S76" i="2"/>
  <c r="T76" i="2"/>
  <c r="U76" i="2"/>
  <c r="V76" i="2"/>
  <c r="W76" i="2"/>
  <c r="S77" i="2"/>
  <c r="T77" i="2"/>
  <c r="U77" i="2"/>
  <c r="V77" i="2"/>
  <c r="W77" i="2"/>
  <c r="S78" i="2"/>
  <c r="T78" i="2"/>
  <c r="U78" i="2"/>
  <c r="V78" i="2"/>
  <c r="W78" i="2"/>
  <c r="S79" i="2"/>
  <c r="T79" i="2"/>
  <c r="U79" i="2"/>
  <c r="V79" i="2"/>
  <c r="W79" i="2"/>
  <c r="H80" i="2"/>
  <c r="H79" i="2" s="1"/>
  <c r="J80" i="2"/>
  <c r="L80" i="2"/>
  <c r="N80" i="2"/>
  <c r="P80" i="2"/>
  <c r="P79" i="2" s="1"/>
  <c r="S80" i="2"/>
  <c r="T80" i="2"/>
  <c r="U80" i="2"/>
  <c r="V80" i="2"/>
  <c r="W80" i="2"/>
  <c r="H81" i="2"/>
  <c r="J81" i="2"/>
  <c r="L81" i="2"/>
  <c r="L79" i="2" s="1"/>
  <c r="N81" i="2"/>
  <c r="P81" i="2"/>
  <c r="S81" i="2"/>
  <c r="T81" i="2"/>
  <c r="U81" i="2"/>
  <c r="V81" i="2"/>
  <c r="W81" i="2"/>
  <c r="H82" i="2"/>
  <c r="J82" i="2"/>
  <c r="L82" i="2"/>
  <c r="N82" i="2"/>
  <c r="P82" i="2"/>
  <c r="S82" i="2"/>
  <c r="T82" i="2"/>
  <c r="U82" i="2"/>
  <c r="V82" i="2"/>
  <c r="W82" i="2"/>
  <c r="H83" i="2"/>
  <c r="J83" i="2"/>
  <c r="L83" i="2"/>
  <c r="N83" i="2"/>
  <c r="P83" i="2"/>
  <c r="H84" i="2"/>
  <c r="J84" i="2"/>
  <c r="L84" i="2"/>
  <c r="N84" i="2"/>
  <c r="P84" i="2"/>
  <c r="S84" i="2"/>
  <c r="T84" i="2"/>
  <c r="U84" i="2"/>
  <c r="V84" i="2"/>
  <c r="W84" i="2"/>
  <c r="H85" i="2"/>
  <c r="J85" i="2"/>
  <c r="L85" i="2"/>
  <c r="N85" i="2"/>
  <c r="P85" i="2"/>
  <c r="S85" i="2"/>
  <c r="T85" i="2"/>
  <c r="U85" i="2"/>
  <c r="V85" i="2"/>
  <c r="W85" i="2"/>
  <c r="H86" i="2"/>
  <c r="J86" i="2"/>
  <c r="L86" i="2"/>
  <c r="N86" i="2"/>
  <c r="P86" i="2"/>
  <c r="S86" i="2"/>
  <c r="T86" i="2"/>
  <c r="U86" i="2"/>
  <c r="V86" i="2"/>
  <c r="W86" i="2"/>
  <c r="H87" i="2"/>
  <c r="J87" i="2"/>
  <c r="L87" i="2"/>
  <c r="N87" i="2"/>
  <c r="P87" i="2"/>
  <c r="S88" i="2"/>
  <c r="T88" i="2"/>
  <c r="U88" i="2"/>
  <c r="V88" i="2"/>
  <c r="W88" i="2"/>
  <c r="H89" i="2"/>
  <c r="H88" i="2" s="1"/>
  <c r="J89" i="2"/>
  <c r="J88" i="2" s="1"/>
  <c r="L89" i="2"/>
  <c r="N89" i="2"/>
  <c r="P89" i="2"/>
  <c r="P88" i="2" s="1"/>
  <c r="S89" i="2"/>
  <c r="T89" i="2"/>
  <c r="U89" i="2"/>
  <c r="V89" i="2"/>
  <c r="W89" i="2"/>
  <c r="H90" i="2"/>
  <c r="J90" i="2"/>
  <c r="L90" i="2"/>
  <c r="L88" i="2" s="1"/>
  <c r="N90" i="2"/>
  <c r="P90" i="2"/>
  <c r="S90" i="2"/>
  <c r="T90" i="2"/>
  <c r="U90" i="2"/>
  <c r="V90" i="2"/>
  <c r="W90" i="2"/>
  <c r="H91" i="2"/>
  <c r="J91" i="2"/>
  <c r="L91" i="2"/>
  <c r="N91" i="2"/>
  <c r="P91" i="2"/>
  <c r="S91" i="2"/>
  <c r="T91" i="2"/>
  <c r="U91" i="2"/>
  <c r="V91" i="2"/>
  <c r="W91" i="2"/>
  <c r="H92" i="2"/>
  <c r="J92" i="2"/>
  <c r="L92" i="2"/>
  <c r="N92" i="2"/>
  <c r="P92" i="2"/>
  <c r="S92" i="2"/>
  <c r="T92" i="2"/>
  <c r="U92" i="2"/>
  <c r="V92" i="2"/>
  <c r="W92" i="2"/>
  <c r="S93" i="2"/>
  <c r="T93" i="2"/>
  <c r="U93" i="2"/>
  <c r="V93" i="2"/>
  <c r="W93" i="2"/>
  <c r="S95" i="2"/>
  <c r="T95" i="2"/>
  <c r="U95" i="2"/>
  <c r="V95" i="2"/>
  <c r="W95" i="2"/>
  <c r="H96" i="2"/>
  <c r="J96" i="2"/>
  <c r="L96" i="2"/>
  <c r="N96" i="2"/>
  <c r="P96" i="2"/>
  <c r="S96" i="2"/>
  <c r="T96" i="2"/>
  <c r="U96" i="2"/>
  <c r="V96" i="2"/>
  <c r="W96" i="2"/>
  <c r="H97" i="2"/>
  <c r="J97" i="2"/>
  <c r="L97" i="2"/>
  <c r="N97" i="2"/>
  <c r="P97" i="2"/>
  <c r="S97" i="2"/>
  <c r="T97" i="2"/>
  <c r="U97" i="2"/>
  <c r="V97" i="2"/>
  <c r="W97" i="2"/>
  <c r="H98" i="2"/>
  <c r="J98" i="2"/>
  <c r="L98" i="2"/>
  <c r="N98" i="2"/>
  <c r="P98" i="2"/>
  <c r="S98" i="2"/>
  <c r="T98" i="2"/>
  <c r="U98" i="2"/>
  <c r="V98" i="2"/>
  <c r="W98" i="2"/>
  <c r="H99" i="2"/>
  <c r="J99" i="2"/>
  <c r="L99" i="2"/>
  <c r="N99" i="2"/>
  <c r="P99" i="2"/>
  <c r="S99" i="2"/>
  <c r="T99" i="2"/>
  <c r="U99" i="2"/>
  <c r="V99" i="2"/>
  <c r="W99" i="2"/>
  <c r="H100" i="2"/>
  <c r="J100" i="2"/>
  <c r="L100" i="2"/>
  <c r="N100" i="2"/>
  <c r="P100" i="2"/>
  <c r="S100" i="2"/>
  <c r="T100" i="2"/>
  <c r="U100" i="2"/>
  <c r="V100" i="2"/>
  <c r="W100" i="2"/>
  <c r="S101" i="2"/>
  <c r="T101" i="2"/>
  <c r="U101" i="2"/>
  <c r="V101" i="2"/>
  <c r="W101" i="2"/>
  <c r="H102" i="2"/>
  <c r="J102" i="2"/>
  <c r="L102" i="2"/>
  <c r="N102" i="2"/>
  <c r="N101" i="2" s="1"/>
  <c r="P102" i="2"/>
  <c r="P101" i="2"/>
  <c r="P122" i="2" s="1"/>
  <c r="P95" i="2" s="1"/>
  <c r="S102" i="2"/>
  <c r="T102" i="2"/>
  <c r="U102" i="2"/>
  <c r="V102" i="2"/>
  <c r="W102" i="2"/>
  <c r="H103" i="2"/>
  <c r="J103" i="2"/>
  <c r="J101" i="2" s="1"/>
  <c r="L103" i="2"/>
  <c r="N103" i="2"/>
  <c r="P103" i="2"/>
  <c r="S103" i="2"/>
  <c r="T103" i="2"/>
  <c r="U103" i="2"/>
  <c r="V103" i="2"/>
  <c r="W103" i="2"/>
  <c r="H104" i="2"/>
  <c r="J104" i="2"/>
  <c r="L104" i="2"/>
  <c r="N104" i="2"/>
  <c r="P104" i="2"/>
  <c r="S104" i="2"/>
  <c r="T104" i="2"/>
  <c r="U104" i="2"/>
  <c r="V104" i="2"/>
  <c r="W104" i="2"/>
  <c r="H105" i="2"/>
  <c r="J105" i="2"/>
  <c r="L105" i="2"/>
  <c r="N105" i="2"/>
  <c r="P105" i="2"/>
  <c r="S105" i="2"/>
  <c r="T105" i="2"/>
  <c r="U105" i="2"/>
  <c r="V105" i="2"/>
  <c r="W105" i="2"/>
  <c r="H106" i="2"/>
  <c r="J106" i="2"/>
  <c r="L106" i="2"/>
  <c r="N106" i="2"/>
  <c r="P106" i="2"/>
  <c r="S106" i="2"/>
  <c r="T106" i="2"/>
  <c r="U106" i="2"/>
  <c r="V106" i="2"/>
  <c r="W106" i="2"/>
  <c r="H107" i="2"/>
  <c r="J107" i="2"/>
  <c r="L107" i="2"/>
  <c r="N107" i="2"/>
  <c r="P107" i="2"/>
  <c r="S107" i="2"/>
  <c r="T107" i="2"/>
  <c r="U107" i="2"/>
  <c r="V107" i="2"/>
  <c r="W107" i="2"/>
  <c r="H108" i="2"/>
  <c r="J108" i="2"/>
  <c r="L108" i="2"/>
  <c r="N108" i="2"/>
  <c r="P108" i="2"/>
  <c r="S108" i="2"/>
  <c r="T108" i="2"/>
  <c r="U108" i="2"/>
  <c r="V108" i="2"/>
  <c r="W108" i="2"/>
  <c r="H109" i="2"/>
  <c r="J109" i="2"/>
  <c r="L109" i="2"/>
  <c r="N109" i="2"/>
  <c r="P109" i="2"/>
  <c r="S109" i="2"/>
  <c r="T109" i="2"/>
  <c r="U109" i="2"/>
  <c r="V109" i="2"/>
  <c r="W109" i="2"/>
  <c r="H110" i="2"/>
  <c r="J110" i="2"/>
  <c r="L110" i="2"/>
  <c r="N110" i="2"/>
  <c r="P110" i="2"/>
  <c r="S110" i="2"/>
  <c r="T110" i="2"/>
  <c r="U110" i="2"/>
  <c r="V110" i="2"/>
  <c r="W110" i="2"/>
  <c r="H111" i="2"/>
  <c r="J111" i="2"/>
  <c r="L111" i="2"/>
  <c r="N111" i="2"/>
  <c r="P111" i="2"/>
  <c r="S111" i="2"/>
  <c r="T111" i="2"/>
  <c r="U111" i="2"/>
  <c r="V111" i="2"/>
  <c r="W111" i="2"/>
  <c r="H112" i="2"/>
  <c r="J112" i="2"/>
  <c r="L112" i="2"/>
  <c r="N112" i="2"/>
  <c r="P112" i="2"/>
  <c r="S112" i="2"/>
  <c r="T112" i="2"/>
  <c r="U112" i="2"/>
  <c r="V112" i="2"/>
  <c r="W112" i="2"/>
  <c r="H113" i="2"/>
  <c r="J113" i="2"/>
  <c r="L113" i="2"/>
  <c r="N113" i="2"/>
  <c r="P113" i="2"/>
  <c r="S113" i="2"/>
  <c r="T113" i="2"/>
  <c r="U113" i="2"/>
  <c r="V113" i="2"/>
  <c r="W113" i="2"/>
  <c r="H114" i="2"/>
  <c r="J114" i="2"/>
  <c r="L114" i="2"/>
  <c r="N114" i="2"/>
  <c r="P114" i="2"/>
  <c r="S114" i="2"/>
  <c r="T114" i="2"/>
  <c r="U114" i="2"/>
  <c r="V114" i="2"/>
  <c r="W114" i="2"/>
  <c r="H115" i="2"/>
  <c r="J115" i="2"/>
  <c r="L115" i="2"/>
  <c r="N115" i="2"/>
  <c r="P115" i="2"/>
  <c r="S115" i="2"/>
  <c r="T115" i="2"/>
  <c r="U115" i="2"/>
  <c r="V115" i="2"/>
  <c r="W115" i="2"/>
  <c r="H116" i="2"/>
  <c r="J116" i="2"/>
  <c r="L116" i="2"/>
  <c r="N116" i="2"/>
  <c r="P116" i="2"/>
  <c r="H117" i="2"/>
  <c r="J117" i="2"/>
  <c r="L117" i="2"/>
  <c r="N117" i="2"/>
  <c r="P117" i="2"/>
  <c r="H118" i="2"/>
  <c r="J118" i="2"/>
  <c r="L118" i="2"/>
  <c r="N118" i="2"/>
  <c r="P118" i="2"/>
  <c r="S118" i="2"/>
  <c r="T118" i="2"/>
  <c r="U118" i="2"/>
  <c r="V118" i="2"/>
  <c r="W118" i="2"/>
  <c r="H119" i="2"/>
  <c r="J119" i="2"/>
  <c r="L119" i="2"/>
  <c r="N119" i="2"/>
  <c r="P119" i="2"/>
  <c r="S119" i="2"/>
  <c r="T119" i="2"/>
  <c r="U119" i="2"/>
  <c r="V119" i="2"/>
  <c r="W119" i="2"/>
  <c r="H120" i="2"/>
  <c r="J120" i="2"/>
  <c r="L120" i="2"/>
  <c r="N120" i="2"/>
  <c r="P120" i="2"/>
  <c r="H121" i="2"/>
  <c r="J121" i="2"/>
  <c r="L121" i="2"/>
  <c r="N121" i="2"/>
  <c r="P121" i="2"/>
  <c r="S122" i="2"/>
  <c r="T122" i="2"/>
  <c r="U122" i="2"/>
  <c r="V122" i="2"/>
  <c r="W122" i="2"/>
  <c r="S123" i="2"/>
  <c r="T123" i="2"/>
  <c r="U123" i="2"/>
  <c r="V123" i="2"/>
  <c r="W123" i="2"/>
  <c r="H124" i="2"/>
  <c r="H123" i="2" s="1"/>
  <c r="J124" i="2"/>
  <c r="J123" i="2" s="1"/>
  <c r="L124" i="2"/>
  <c r="L123" i="2" s="1"/>
  <c r="N124" i="2"/>
  <c r="P124" i="2"/>
  <c r="P123" i="2" s="1"/>
  <c r="S124" i="2"/>
  <c r="T124" i="2"/>
  <c r="U124" i="2"/>
  <c r="V124" i="2"/>
  <c r="W124" i="2"/>
  <c r="H125" i="2"/>
  <c r="J125" i="2"/>
  <c r="L125" i="2"/>
  <c r="N125" i="2"/>
  <c r="P125" i="2"/>
  <c r="S125" i="2"/>
  <c r="T125" i="2"/>
  <c r="U125" i="2"/>
  <c r="V125" i="2"/>
  <c r="W125" i="2"/>
  <c r="S126" i="2"/>
  <c r="T126" i="2"/>
  <c r="U126" i="2"/>
  <c r="V126" i="2"/>
  <c r="W126" i="2"/>
  <c r="H127" i="2"/>
  <c r="J127" i="2"/>
  <c r="J126" i="2" s="1"/>
  <c r="L127" i="2"/>
  <c r="L126" i="2"/>
  <c r="N127" i="2"/>
  <c r="P127" i="2"/>
  <c r="P126" i="2" s="1"/>
  <c r="S127" i="2"/>
  <c r="T127" i="2"/>
  <c r="U127" i="2"/>
  <c r="V127" i="2"/>
  <c r="W127" i="2"/>
  <c r="H128" i="2"/>
  <c r="J128" i="2"/>
  <c r="L128" i="2"/>
  <c r="N128" i="2"/>
  <c r="P128" i="2"/>
  <c r="S128" i="2"/>
  <c r="T128" i="2"/>
  <c r="U128" i="2"/>
  <c r="V128" i="2"/>
  <c r="W128" i="2"/>
  <c r="H129" i="2"/>
  <c r="J129" i="2"/>
  <c r="L129" i="2"/>
  <c r="N129" i="2"/>
  <c r="P129" i="2"/>
  <c r="S129" i="2"/>
  <c r="T129" i="2"/>
  <c r="U129" i="2"/>
  <c r="V129" i="2"/>
  <c r="W129" i="2"/>
  <c r="H130" i="2"/>
  <c r="J130" i="2"/>
  <c r="L130" i="2"/>
  <c r="N130" i="2"/>
  <c r="P130" i="2"/>
  <c r="S130" i="2"/>
  <c r="T130" i="2"/>
  <c r="U130" i="2"/>
  <c r="V130" i="2"/>
  <c r="W130" i="2"/>
  <c r="H131" i="2"/>
  <c r="J131" i="2"/>
  <c r="L131" i="2"/>
  <c r="N131" i="2"/>
  <c r="P131" i="2"/>
  <c r="H132" i="2"/>
  <c r="J132" i="2"/>
  <c r="L132" i="2"/>
  <c r="N132" i="2"/>
  <c r="P132" i="2"/>
  <c r="S132" i="2"/>
  <c r="T132" i="2"/>
  <c r="U132" i="2"/>
  <c r="V132" i="2"/>
  <c r="W132" i="2"/>
  <c r="S133" i="2"/>
  <c r="T133" i="2"/>
  <c r="U133" i="2"/>
  <c r="V133" i="2"/>
  <c r="W133" i="2"/>
  <c r="S134" i="2"/>
  <c r="T134" i="2"/>
  <c r="U134" i="2"/>
  <c r="V134" i="2"/>
  <c r="W134" i="2"/>
  <c r="S135" i="2"/>
  <c r="T135" i="2"/>
  <c r="U135" i="2"/>
  <c r="V135" i="2"/>
  <c r="W135" i="2"/>
  <c r="H136" i="2"/>
  <c r="J136" i="2"/>
  <c r="J133" i="2" s="1"/>
  <c r="L136" i="2"/>
  <c r="L133" i="2"/>
  <c r="N136" i="2"/>
  <c r="P136" i="2"/>
  <c r="S136" i="2"/>
  <c r="T136" i="2"/>
  <c r="U136" i="2"/>
  <c r="V136" i="2"/>
  <c r="W136" i="2"/>
  <c r="S137" i="2"/>
  <c r="T137" i="2"/>
  <c r="U137" i="2"/>
  <c r="V137" i="2"/>
  <c r="W137" i="2"/>
  <c r="S138" i="2"/>
  <c r="T138" i="2"/>
  <c r="U138" i="2"/>
  <c r="V138" i="2"/>
  <c r="W138" i="2"/>
  <c r="H139" i="2"/>
  <c r="J139" i="2"/>
  <c r="L139" i="2"/>
  <c r="N139" i="2"/>
  <c r="P139" i="2"/>
  <c r="P133" i="2" s="1"/>
  <c r="S139" i="2"/>
  <c r="T139" i="2"/>
  <c r="U139" i="2"/>
  <c r="V139" i="2"/>
  <c r="W139" i="2"/>
  <c r="S140" i="2"/>
  <c r="T140" i="2"/>
  <c r="U140" i="2"/>
  <c r="V140" i="2"/>
  <c r="W140" i="2"/>
  <c r="S141" i="2"/>
  <c r="T141" i="2"/>
  <c r="U141" i="2"/>
  <c r="V141" i="2"/>
  <c r="W141" i="2"/>
  <c r="H142" i="2"/>
  <c r="H133" i="2" s="1"/>
  <c r="J142" i="2"/>
  <c r="L142" i="2"/>
  <c r="N142" i="2"/>
  <c r="P142" i="2"/>
  <c r="S142" i="2"/>
  <c r="T142" i="2"/>
  <c r="U142" i="2"/>
  <c r="V142" i="2"/>
  <c r="W142" i="2"/>
  <c r="S143" i="2"/>
  <c r="T143" i="2"/>
  <c r="U143" i="2"/>
  <c r="V143" i="2"/>
  <c r="W143" i="2"/>
  <c r="S144" i="2"/>
  <c r="T144" i="2"/>
  <c r="U144" i="2"/>
  <c r="V144" i="2"/>
  <c r="W144" i="2"/>
  <c r="H145" i="2"/>
  <c r="J145" i="2"/>
  <c r="L145" i="2"/>
  <c r="N145" i="2"/>
  <c r="P145" i="2"/>
  <c r="S145" i="2"/>
  <c r="T145" i="2"/>
  <c r="U145" i="2"/>
  <c r="V145" i="2"/>
  <c r="W145" i="2"/>
  <c r="S146" i="2"/>
  <c r="T146" i="2"/>
  <c r="U146" i="2"/>
  <c r="V146" i="2"/>
  <c r="W146" i="2"/>
  <c r="S147" i="2"/>
  <c r="T147" i="2"/>
  <c r="U147" i="2"/>
  <c r="V147" i="2"/>
  <c r="W147" i="2"/>
  <c r="H148" i="2"/>
  <c r="J148" i="2"/>
  <c r="L148" i="2"/>
  <c r="N148" i="2"/>
  <c r="P148" i="2"/>
  <c r="S148" i="2"/>
  <c r="T148" i="2"/>
  <c r="U148" i="2"/>
  <c r="V148" i="2"/>
  <c r="W148" i="2"/>
  <c r="S149" i="2"/>
  <c r="T149" i="2"/>
  <c r="U149" i="2"/>
  <c r="V149" i="2"/>
  <c r="W149" i="2"/>
  <c r="S150" i="2"/>
  <c r="T150" i="2"/>
  <c r="U150" i="2"/>
  <c r="V150" i="2"/>
  <c r="W150" i="2"/>
  <c r="H151" i="2"/>
  <c r="J151" i="2"/>
  <c r="L151" i="2"/>
  <c r="N151" i="2"/>
  <c r="P151" i="2"/>
  <c r="S151" i="2"/>
  <c r="T151" i="2"/>
  <c r="U151" i="2"/>
  <c r="V151" i="2"/>
  <c r="W151" i="2"/>
  <c r="S152" i="2"/>
  <c r="T152" i="2"/>
  <c r="U152" i="2"/>
  <c r="V152" i="2"/>
  <c r="W152" i="2"/>
  <c r="S153" i="2"/>
  <c r="T153" i="2"/>
  <c r="U153" i="2"/>
  <c r="V153" i="2"/>
  <c r="W153" i="2"/>
  <c r="H154" i="2"/>
  <c r="J154" i="2"/>
  <c r="L154" i="2"/>
  <c r="N154" i="2"/>
  <c r="P154" i="2"/>
  <c r="S154" i="2"/>
  <c r="T154" i="2"/>
  <c r="U154" i="2"/>
  <c r="V154" i="2"/>
  <c r="W154" i="2"/>
  <c r="S155" i="2"/>
  <c r="T155" i="2"/>
  <c r="U155" i="2"/>
  <c r="V155" i="2"/>
  <c r="W155" i="2"/>
  <c r="S156" i="2"/>
  <c r="T156" i="2"/>
  <c r="U156" i="2"/>
  <c r="V156" i="2"/>
  <c r="W156" i="2"/>
  <c r="H157" i="2"/>
  <c r="J157" i="2"/>
  <c r="L157" i="2"/>
  <c r="N157" i="2"/>
  <c r="P157" i="2"/>
  <c r="S157" i="2"/>
  <c r="T157" i="2"/>
  <c r="U157" i="2"/>
  <c r="V157" i="2"/>
  <c r="W157" i="2"/>
  <c r="S158" i="2"/>
  <c r="T158" i="2"/>
  <c r="U158" i="2"/>
  <c r="V158" i="2"/>
  <c r="W158" i="2"/>
  <c r="S159" i="2"/>
  <c r="T159" i="2"/>
  <c r="U159" i="2"/>
  <c r="V159" i="2"/>
  <c r="W159" i="2"/>
  <c r="H160" i="2"/>
  <c r="J160" i="2"/>
  <c r="L160" i="2"/>
  <c r="N160" i="2"/>
  <c r="P160" i="2"/>
  <c r="S160" i="2"/>
  <c r="T160" i="2"/>
  <c r="U160" i="2"/>
  <c r="V160" i="2"/>
  <c r="W160" i="2"/>
  <c r="S161" i="2"/>
  <c r="T161" i="2"/>
  <c r="U161" i="2"/>
  <c r="V161" i="2"/>
  <c r="W161" i="2"/>
  <c r="S162" i="2"/>
  <c r="T162" i="2"/>
  <c r="U162" i="2"/>
  <c r="V162" i="2"/>
  <c r="W162" i="2"/>
  <c r="H163" i="2"/>
  <c r="J163" i="2"/>
  <c r="L163" i="2"/>
  <c r="N163" i="2"/>
  <c r="P163" i="2"/>
  <c r="S163" i="2"/>
  <c r="T163" i="2"/>
  <c r="U163" i="2"/>
  <c r="V163" i="2"/>
  <c r="W163" i="2"/>
  <c r="S164" i="2"/>
  <c r="T164" i="2"/>
  <c r="U164" i="2"/>
  <c r="V164" i="2"/>
  <c r="W164" i="2"/>
  <c r="S165" i="2"/>
  <c r="T165" i="2"/>
  <c r="U165" i="2"/>
  <c r="V165" i="2"/>
  <c r="W165" i="2"/>
  <c r="H166" i="2"/>
  <c r="J166" i="2"/>
  <c r="L166" i="2"/>
  <c r="N166" i="2"/>
  <c r="P166" i="2"/>
  <c r="S166" i="2"/>
  <c r="T166" i="2"/>
  <c r="U166" i="2"/>
  <c r="V166" i="2"/>
  <c r="W166" i="2"/>
  <c r="S167" i="2"/>
  <c r="T167" i="2"/>
  <c r="U167" i="2"/>
  <c r="V167" i="2"/>
  <c r="W167" i="2"/>
  <c r="S168" i="2"/>
  <c r="T168" i="2"/>
  <c r="U168" i="2"/>
  <c r="V168" i="2"/>
  <c r="W168" i="2"/>
  <c r="H169" i="2"/>
  <c r="J169" i="2"/>
  <c r="L169" i="2"/>
  <c r="N169" i="2"/>
  <c r="P169" i="2"/>
  <c r="H172" i="2"/>
  <c r="J172" i="2"/>
  <c r="L172" i="2"/>
  <c r="N172" i="2"/>
  <c r="P172" i="2"/>
  <c r="S172" i="2"/>
  <c r="T172" i="2"/>
  <c r="U172" i="2"/>
  <c r="V172" i="2"/>
  <c r="W172" i="2"/>
  <c r="S173" i="2"/>
  <c r="T173" i="2"/>
  <c r="U173" i="2"/>
  <c r="V173" i="2"/>
  <c r="W173" i="2"/>
  <c r="S174" i="2"/>
  <c r="T174" i="2"/>
  <c r="U174" i="2"/>
  <c r="V174" i="2"/>
  <c r="W174" i="2"/>
  <c r="H175" i="2"/>
  <c r="J175" i="2"/>
  <c r="L175" i="2"/>
  <c r="N175" i="2"/>
  <c r="P175" i="2"/>
  <c r="S175" i="2"/>
  <c r="T175" i="2"/>
  <c r="U175" i="2"/>
  <c r="V175" i="2"/>
  <c r="W175" i="2"/>
  <c r="S176" i="2"/>
  <c r="T176" i="2"/>
  <c r="U176" i="2"/>
  <c r="V176" i="2"/>
  <c r="W176" i="2"/>
  <c r="S177" i="2"/>
  <c r="T177" i="2"/>
  <c r="U177" i="2"/>
  <c r="V177" i="2"/>
  <c r="W177" i="2"/>
  <c r="H178" i="2"/>
  <c r="J178" i="2"/>
  <c r="L178" i="2"/>
  <c r="N178" i="2"/>
  <c r="P178" i="2"/>
  <c r="S178" i="2"/>
  <c r="T178" i="2"/>
  <c r="U178" i="2"/>
  <c r="V178" i="2"/>
  <c r="W178" i="2"/>
  <c r="S179" i="2"/>
  <c r="T179" i="2"/>
  <c r="U179" i="2"/>
  <c r="V179" i="2"/>
  <c r="W179" i="2"/>
  <c r="S180" i="2"/>
  <c r="T180" i="2"/>
  <c r="U180" i="2"/>
  <c r="V180" i="2"/>
  <c r="W180" i="2"/>
  <c r="H181" i="2"/>
  <c r="J181" i="2"/>
  <c r="L181" i="2"/>
  <c r="N181" i="2"/>
  <c r="P181" i="2"/>
  <c r="P182" i="2" s="1"/>
  <c r="S181" i="2"/>
  <c r="T181" i="2"/>
  <c r="U181" i="2"/>
  <c r="V181" i="2"/>
  <c r="W181" i="2"/>
  <c r="S182" i="2"/>
  <c r="T182" i="2"/>
  <c r="U182" i="2"/>
  <c r="V182" i="2"/>
  <c r="W182" i="2"/>
  <c r="S184" i="2"/>
  <c r="T184" i="2"/>
  <c r="U184" i="2"/>
  <c r="V184" i="2"/>
  <c r="W184" i="2"/>
  <c r="H185" i="2"/>
  <c r="J185" i="2"/>
  <c r="L185" i="2"/>
  <c r="N185" i="2"/>
  <c r="P185" i="2"/>
  <c r="P184" i="2" s="1"/>
  <c r="S185" i="2"/>
  <c r="T185" i="2"/>
  <c r="U185" i="2"/>
  <c r="V185" i="2"/>
  <c r="W185" i="2"/>
  <c r="H186" i="2"/>
  <c r="J186" i="2"/>
  <c r="L186" i="2"/>
  <c r="N186" i="2"/>
  <c r="P186" i="2"/>
  <c r="S186" i="2"/>
  <c r="T186" i="2"/>
  <c r="U186" i="2"/>
  <c r="V186" i="2"/>
  <c r="W186" i="2"/>
  <c r="H187" i="2"/>
  <c r="J187" i="2"/>
  <c r="L187" i="2"/>
  <c r="N187" i="2"/>
  <c r="P187" i="2"/>
  <c r="S187" i="2"/>
  <c r="T187" i="2"/>
  <c r="U187" i="2"/>
  <c r="V187" i="2"/>
  <c r="W187" i="2"/>
  <c r="H188" i="2"/>
  <c r="J188" i="2"/>
  <c r="L188" i="2"/>
  <c r="N188" i="2"/>
  <c r="P188" i="2"/>
  <c r="S188" i="2"/>
  <c r="T188" i="2"/>
  <c r="U188" i="2"/>
  <c r="V188" i="2"/>
  <c r="W188" i="2"/>
  <c r="S189" i="2"/>
  <c r="T189" i="2"/>
  <c r="U189" i="2"/>
  <c r="V189" i="2"/>
  <c r="W189" i="2"/>
  <c r="H190" i="2"/>
  <c r="H189" i="2"/>
  <c r="J190" i="2"/>
  <c r="J189" i="2" s="1"/>
  <c r="L190" i="2"/>
  <c r="N190" i="2"/>
  <c r="P190" i="2"/>
  <c r="P189" i="2" s="1"/>
  <c r="S190" i="2"/>
  <c r="T190" i="2"/>
  <c r="U190" i="2"/>
  <c r="V190" i="2"/>
  <c r="W190" i="2"/>
  <c r="H191" i="2"/>
  <c r="J191" i="2"/>
  <c r="L191" i="2"/>
  <c r="L189" i="2" s="1"/>
  <c r="N191" i="2"/>
  <c r="P191" i="2"/>
  <c r="S191" i="2"/>
  <c r="T191" i="2"/>
  <c r="U191" i="2"/>
  <c r="V191" i="2"/>
  <c r="W191" i="2"/>
  <c r="S192" i="2"/>
  <c r="T192" i="2"/>
  <c r="U192" i="2"/>
  <c r="V192" i="2"/>
  <c r="W192" i="2"/>
  <c r="H193" i="2"/>
  <c r="J193" i="2"/>
  <c r="L193" i="2"/>
  <c r="N193" i="2"/>
  <c r="P193" i="2"/>
  <c r="S193" i="2"/>
  <c r="T193" i="2"/>
  <c r="U193" i="2"/>
  <c r="V193" i="2"/>
  <c r="W193" i="2"/>
  <c r="H194" i="2"/>
  <c r="J194" i="2"/>
  <c r="L194" i="2"/>
  <c r="N194" i="2"/>
  <c r="P194" i="2"/>
  <c r="S194" i="2"/>
  <c r="T194" i="2"/>
  <c r="U194" i="2"/>
  <c r="V194" i="2"/>
  <c r="W194" i="2"/>
  <c r="H195" i="2"/>
  <c r="J195" i="2"/>
  <c r="L195" i="2"/>
  <c r="N195" i="2"/>
  <c r="P195" i="2"/>
  <c r="S195" i="2"/>
  <c r="T195" i="2"/>
  <c r="U195" i="2"/>
  <c r="V195" i="2"/>
  <c r="W195" i="2"/>
  <c r="S196" i="2"/>
  <c r="T196" i="2"/>
  <c r="U196" i="2"/>
  <c r="V196" i="2"/>
  <c r="W196" i="2"/>
  <c r="H197" i="2"/>
  <c r="H196" i="2" s="1"/>
  <c r="J197" i="2"/>
  <c r="J196" i="2" s="1"/>
  <c r="L197" i="2"/>
  <c r="N197" i="2"/>
  <c r="P197" i="2"/>
  <c r="P196" i="2" s="1"/>
  <c r="S197" i="2"/>
  <c r="T197" i="2"/>
  <c r="U197" i="2"/>
  <c r="V197" i="2"/>
  <c r="W197" i="2"/>
  <c r="H198" i="2"/>
  <c r="J198" i="2"/>
  <c r="L198" i="2"/>
  <c r="N198" i="2"/>
  <c r="P198" i="2"/>
  <c r="S198" i="2"/>
  <c r="T198" i="2"/>
  <c r="U198" i="2"/>
  <c r="V198" i="2"/>
  <c r="W198" i="2"/>
  <c r="H199" i="2"/>
  <c r="J199" i="2"/>
  <c r="L199" i="2"/>
  <c r="N199" i="2"/>
  <c r="P199" i="2"/>
  <c r="S199" i="2"/>
  <c r="T199" i="2"/>
  <c r="U199" i="2"/>
  <c r="V199" i="2"/>
  <c r="W199" i="2"/>
  <c r="H200" i="2"/>
  <c r="J200" i="2"/>
  <c r="L200" i="2"/>
  <c r="N200" i="2"/>
  <c r="P200" i="2"/>
  <c r="S200" i="2"/>
  <c r="T200" i="2"/>
  <c r="U200" i="2"/>
  <c r="V200" i="2"/>
  <c r="W200" i="2"/>
  <c r="H201" i="2"/>
  <c r="J201" i="2"/>
  <c r="L201" i="2"/>
  <c r="N201" i="2"/>
  <c r="P201" i="2"/>
  <c r="S201" i="2"/>
  <c r="T201" i="2"/>
  <c r="U201" i="2"/>
  <c r="V201" i="2"/>
  <c r="W201" i="2"/>
  <c r="S202" i="2"/>
  <c r="T202" i="2"/>
  <c r="U202" i="2"/>
  <c r="V202" i="2"/>
  <c r="W202" i="2"/>
  <c r="H203" i="2"/>
  <c r="J203" i="2"/>
  <c r="J202" i="2" s="1"/>
  <c r="L203" i="2"/>
  <c r="L202" i="2" s="1"/>
  <c r="N203" i="2"/>
  <c r="P203" i="2"/>
  <c r="P202" i="2" s="1"/>
  <c r="S203" i="2"/>
  <c r="T203" i="2"/>
  <c r="U203" i="2"/>
  <c r="V203" i="2"/>
  <c r="W203" i="2"/>
  <c r="H204" i="2"/>
  <c r="J204" i="2"/>
  <c r="L204" i="2"/>
  <c r="N204" i="2"/>
  <c r="P204" i="2"/>
  <c r="S204" i="2"/>
  <c r="T204" i="2"/>
  <c r="U204" i="2"/>
  <c r="V204" i="2"/>
  <c r="W204" i="2"/>
  <c r="H205" i="2"/>
  <c r="J205" i="2"/>
  <c r="L205" i="2"/>
  <c r="N205" i="2"/>
  <c r="P205" i="2"/>
  <c r="S205" i="2"/>
  <c r="T205" i="2"/>
  <c r="U205" i="2"/>
  <c r="V205" i="2"/>
  <c r="W205" i="2"/>
  <c r="H206" i="2"/>
  <c r="J206" i="2"/>
  <c r="L206" i="2"/>
  <c r="N206" i="2"/>
  <c r="P206" i="2"/>
  <c r="S206" i="2"/>
  <c r="T206" i="2"/>
  <c r="U206" i="2"/>
  <c r="V206" i="2"/>
  <c r="W206" i="2"/>
  <c r="H207" i="2"/>
  <c r="J207" i="2"/>
  <c r="L207" i="2"/>
  <c r="N207" i="2"/>
  <c r="P207" i="2"/>
  <c r="S207" i="2"/>
  <c r="T207" i="2"/>
  <c r="U207" i="2"/>
  <c r="V207" i="2"/>
  <c r="W207" i="2"/>
  <c r="H208" i="2"/>
  <c r="J208" i="2"/>
  <c r="L208" i="2"/>
  <c r="N208" i="2"/>
  <c r="P208" i="2"/>
  <c r="S208" i="2"/>
  <c r="T208" i="2"/>
  <c r="U208" i="2"/>
  <c r="V208" i="2"/>
  <c r="W208" i="2"/>
  <c r="H209" i="2"/>
  <c r="J209" i="2"/>
  <c r="L209" i="2"/>
  <c r="N209" i="2"/>
  <c r="P209" i="2"/>
  <c r="S209" i="2"/>
  <c r="T209" i="2"/>
  <c r="U209" i="2"/>
  <c r="V209" i="2"/>
  <c r="W209" i="2"/>
  <c r="H210" i="2"/>
  <c r="J210" i="2"/>
  <c r="L210" i="2"/>
  <c r="N210" i="2"/>
  <c r="P210" i="2"/>
  <c r="S210" i="2"/>
  <c r="T210" i="2"/>
  <c r="U210" i="2"/>
  <c r="V210" i="2"/>
  <c r="W210" i="2"/>
  <c r="S211" i="2"/>
  <c r="T211" i="2"/>
  <c r="U211" i="2"/>
  <c r="V211" i="2"/>
  <c r="W211" i="2"/>
  <c r="S212" i="2"/>
  <c r="T212" i="2"/>
  <c r="U212" i="2"/>
  <c r="V212" i="2"/>
  <c r="W212" i="2"/>
  <c r="S213" i="2"/>
  <c r="T213" i="2"/>
  <c r="U213" i="2"/>
  <c r="V213" i="2"/>
  <c r="W213" i="2"/>
  <c r="H214" i="2"/>
  <c r="H213" i="2" s="1"/>
  <c r="J214" i="2"/>
  <c r="J213" i="2" s="1"/>
  <c r="L214" i="2"/>
  <c r="L213" i="2" s="1"/>
  <c r="N214" i="2"/>
  <c r="N213" i="2" s="1"/>
  <c r="P214" i="2"/>
  <c r="P213" i="2" s="1"/>
  <c r="S214" i="2"/>
  <c r="T214" i="2"/>
  <c r="U214" i="2"/>
  <c r="V214" i="2"/>
  <c r="W214" i="2"/>
  <c r="H215" i="2"/>
  <c r="J215" i="2"/>
  <c r="L215" i="2"/>
  <c r="N215" i="2"/>
  <c r="P215" i="2"/>
  <c r="S215" i="2"/>
  <c r="T215" i="2"/>
  <c r="U215" i="2"/>
  <c r="V215" i="2"/>
  <c r="W215" i="2"/>
  <c r="H216" i="2"/>
  <c r="J216" i="2"/>
  <c r="L216" i="2"/>
  <c r="N216" i="2"/>
  <c r="P216" i="2"/>
  <c r="H217" i="2"/>
  <c r="J217" i="2"/>
  <c r="L217" i="2"/>
  <c r="N217" i="2"/>
  <c r="P217" i="2"/>
  <c r="H218" i="2"/>
  <c r="J218" i="2"/>
  <c r="L218" i="2"/>
  <c r="N218" i="2"/>
  <c r="P218" i="2"/>
  <c r="S218" i="2"/>
  <c r="T218" i="2"/>
  <c r="U218" i="2"/>
  <c r="V218" i="2"/>
  <c r="W218" i="2"/>
  <c r="S219" i="2"/>
  <c r="T219" i="2"/>
  <c r="U219" i="2"/>
  <c r="V219" i="2"/>
  <c r="W219" i="2"/>
  <c r="S220" i="2"/>
  <c r="T220" i="2"/>
  <c r="U220" i="2"/>
  <c r="V220" i="2"/>
  <c r="W220" i="2"/>
  <c r="H221" i="2"/>
  <c r="J221" i="2"/>
  <c r="J220" i="2" s="1"/>
  <c r="L221" i="2"/>
  <c r="N221" i="2"/>
  <c r="N220" i="2" s="1"/>
  <c r="P221" i="2"/>
  <c r="S221" i="2"/>
  <c r="T221" i="2"/>
  <c r="U221" i="2"/>
  <c r="V221" i="2"/>
  <c r="W221" i="2"/>
  <c r="H222" i="2"/>
  <c r="J222" i="2"/>
  <c r="L222" i="2"/>
  <c r="N222" i="2"/>
  <c r="P222" i="2"/>
  <c r="S222" i="2"/>
  <c r="T222" i="2"/>
  <c r="U222" i="2"/>
  <c r="V222" i="2"/>
  <c r="W222" i="2"/>
  <c r="H223" i="2"/>
  <c r="J223" i="2"/>
  <c r="L223" i="2"/>
  <c r="N223" i="2"/>
  <c r="P223" i="2"/>
  <c r="S223" i="2"/>
  <c r="T223" i="2"/>
  <c r="U223" i="2"/>
  <c r="V223" i="2"/>
  <c r="W223" i="2"/>
  <c r="H224" i="2"/>
  <c r="H220" i="2" s="1"/>
  <c r="J224" i="2"/>
  <c r="L224" i="2"/>
  <c r="N224" i="2"/>
  <c r="P224" i="2"/>
  <c r="S224" i="2"/>
  <c r="T224" i="2"/>
  <c r="U224" i="2"/>
  <c r="V224" i="2"/>
  <c r="W224" i="2"/>
  <c r="H225" i="2"/>
  <c r="J225" i="2"/>
  <c r="L225" i="2"/>
  <c r="N225" i="2"/>
  <c r="P225" i="2"/>
  <c r="H226" i="2"/>
  <c r="J226" i="2"/>
  <c r="L226" i="2"/>
  <c r="N226" i="2"/>
  <c r="P226" i="2"/>
  <c r="S226" i="2"/>
  <c r="T226" i="2"/>
  <c r="U226" i="2"/>
  <c r="V226" i="2"/>
  <c r="W226" i="2"/>
  <c r="H227" i="2"/>
  <c r="J227" i="2"/>
  <c r="L227" i="2"/>
  <c r="N227" i="2"/>
  <c r="P227" i="2"/>
  <c r="S227" i="2"/>
  <c r="T227" i="2"/>
  <c r="U227" i="2"/>
  <c r="V227" i="2"/>
  <c r="W227" i="2"/>
  <c r="S228" i="2"/>
  <c r="T228" i="2"/>
  <c r="U228" i="2"/>
  <c r="V228" i="2"/>
  <c r="W228" i="2"/>
  <c r="H229" i="2"/>
  <c r="H228" i="2" s="1"/>
  <c r="J229" i="2"/>
  <c r="L229" i="2"/>
  <c r="L228" i="2"/>
  <c r="N229" i="2"/>
  <c r="P229" i="2"/>
  <c r="P228" i="2" s="1"/>
  <c r="S229" i="2"/>
  <c r="T229" i="2"/>
  <c r="U229" i="2"/>
  <c r="V229" i="2"/>
  <c r="W229" i="2"/>
  <c r="H230" i="2"/>
  <c r="J230" i="2"/>
  <c r="L230" i="2"/>
  <c r="N230" i="2"/>
  <c r="P230" i="2"/>
  <c r="S230" i="2"/>
  <c r="T230" i="2"/>
  <c r="U230" i="2"/>
  <c r="V230" i="2"/>
  <c r="W230" i="2"/>
  <c r="H231" i="2"/>
  <c r="J231" i="2"/>
  <c r="L231" i="2"/>
  <c r="N231" i="2"/>
  <c r="P231" i="2"/>
  <c r="S231" i="2"/>
  <c r="T231" i="2"/>
  <c r="U231" i="2"/>
  <c r="V231" i="2"/>
  <c r="W231" i="2"/>
  <c r="H232" i="2"/>
  <c r="J232" i="2"/>
  <c r="L232" i="2"/>
  <c r="N232" i="2"/>
  <c r="P232" i="2"/>
  <c r="S232" i="2"/>
  <c r="T232" i="2"/>
  <c r="U232" i="2"/>
  <c r="V232" i="2"/>
  <c r="W232" i="2"/>
  <c r="H233" i="2"/>
  <c r="J233" i="2"/>
  <c r="L233" i="2"/>
  <c r="N233" i="2"/>
  <c r="P233" i="2"/>
  <c r="K234" i="2"/>
  <c r="S234" i="2"/>
  <c r="T234" i="2"/>
  <c r="U234" i="2"/>
  <c r="V234" i="2"/>
  <c r="W234" i="2"/>
  <c r="H235" i="2"/>
  <c r="H234" i="2" s="1"/>
  <c r="J235" i="2"/>
  <c r="L235" i="2"/>
  <c r="L234" i="2" s="1"/>
  <c r="N235" i="2"/>
  <c r="N234" i="2"/>
  <c r="P235" i="2"/>
  <c r="S235" i="2"/>
  <c r="T235" i="2"/>
  <c r="U235" i="2"/>
  <c r="V235" i="2"/>
  <c r="W235" i="2"/>
  <c r="H236" i="2"/>
  <c r="J236" i="2"/>
  <c r="L236" i="2"/>
  <c r="N236" i="2"/>
  <c r="P236" i="2"/>
  <c r="P234" i="2" s="1"/>
  <c r="S236" i="2"/>
  <c r="T236" i="2"/>
  <c r="U236" i="2"/>
  <c r="V236" i="2"/>
  <c r="W236" i="2"/>
  <c r="H237" i="2"/>
  <c r="J237" i="2"/>
  <c r="L237" i="2"/>
  <c r="N237" i="2"/>
  <c r="P237" i="2"/>
  <c r="S237" i="2"/>
  <c r="T237" i="2"/>
  <c r="U237" i="2"/>
  <c r="V237" i="2"/>
  <c r="W237" i="2"/>
  <c r="H238" i="2"/>
  <c r="J238" i="2"/>
  <c r="L238" i="2"/>
  <c r="N238" i="2"/>
  <c r="P238" i="2"/>
  <c r="S238" i="2"/>
  <c r="T238" i="2"/>
  <c r="U238" i="2"/>
  <c r="V238" i="2"/>
  <c r="W238" i="2"/>
  <c r="H239" i="2"/>
  <c r="J239" i="2"/>
  <c r="L239" i="2"/>
  <c r="N239" i="2"/>
  <c r="P239" i="2"/>
  <c r="H240" i="2"/>
  <c r="J240" i="2"/>
  <c r="L240" i="2"/>
  <c r="N240" i="2"/>
  <c r="P240" i="2"/>
  <c r="S240" i="2"/>
  <c r="T240" i="2"/>
  <c r="U240" i="2"/>
  <c r="V240" i="2"/>
  <c r="W240" i="2"/>
  <c r="S241" i="2"/>
  <c r="T241" i="2"/>
  <c r="U241" i="2"/>
  <c r="V241" i="2"/>
  <c r="W241" i="2"/>
  <c r="S242" i="2"/>
  <c r="T242" i="2"/>
  <c r="U242" i="2"/>
  <c r="V242" i="2"/>
  <c r="W242" i="2"/>
  <c r="H243" i="2"/>
  <c r="J243" i="2"/>
  <c r="L243" i="2"/>
  <c r="L242" i="2"/>
  <c r="N243" i="2"/>
  <c r="P243" i="2"/>
  <c r="S243" i="2"/>
  <c r="T243" i="2"/>
  <c r="U243" i="2"/>
  <c r="V243" i="2"/>
  <c r="W243" i="2"/>
  <c r="H244" i="2"/>
  <c r="J244" i="2"/>
  <c r="L244" i="2"/>
  <c r="N244" i="2"/>
  <c r="P244" i="2"/>
  <c r="S244" i="2"/>
  <c r="T244" i="2"/>
  <c r="U244" i="2"/>
  <c r="V244" i="2"/>
  <c r="W244" i="2"/>
  <c r="H245" i="2"/>
  <c r="J245" i="2"/>
  <c r="L245" i="2"/>
  <c r="N245" i="2"/>
  <c r="P245" i="2"/>
  <c r="S245" i="2"/>
  <c r="T245" i="2"/>
  <c r="U245" i="2"/>
  <c r="V245" i="2"/>
  <c r="W245" i="2"/>
  <c r="H246" i="2"/>
  <c r="J246" i="2"/>
  <c r="J242" i="2" s="1"/>
  <c r="L246" i="2"/>
  <c r="N246" i="2"/>
  <c r="P246" i="2"/>
  <c r="H247" i="2"/>
  <c r="J247" i="2"/>
  <c r="L247" i="2"/>
  <c r="N247" i="2"/>
  <c r="P247" i="2"/>
  <c r="P242" i="2" s="1"/>
  <c r="S248" i="2"/>
  <c r="T248" i="2"/>
  <c r="U248" i="2"/>
  <c r="V248" i="2"/>
  <c r="W248" i="2"/>
  <c r="H249" i="2"/>
  <c r="J249" i="2"/>
  <c r="J248" i="2" s="1"/>
  <c r="L249" i="2"/>
  <c r="L248" i="2"/>
  <c r="N249" i="2"/>
  <c r="P249" i="2"/>
  <c r="P248" i="2" s="1"/>
  <c r="S249" i="2"/>
  <c r="T249" i="2"/>
  <c r="U249" i="2"/>
  <c r="V249" i="2"/>
  <c r="W249" i="2"/>
  <c r="H250" i="2"/>
  <c r="J250" i="2"/>
  <c r="L250" i="2"/>
  <c r="N250" i="2"/>
  <c r="N248" i="2" s="1"/>
  <c r="P250" i="2"/>
  <c r="S250" i="2"/>
  <c r="T250" i="2"/>
  <c r="U250" i="2"/>
  <c r="V250" i="2"/>
  <c r="W250" i="2"/>
  <c r="H251" i="2"/>
  <c r="J251" i="2"/>
  <c r="L251" i="2"/>
  <c r="N251" i="2"/>
  <c r="P251" i="2"/>
  <c r="S251" i="2"/>
  <c r="T251" i="2"/>
  <c r="U251" i="2"/>
  <c r="V251" i="2"/>
  <c r="W251" i="2"/>
  <c r="H252" i="2"/>
  <c r="J252" i="2"/>
  <c r="L252" i="2"/>
  <c r="N252" i="2"/>
  <c r="P252" i="2"/>
  <c r="H253" i="2"/>
  <c r="J253" i="2"/>
  <c r="L253" i="2"/>
  <c r="N253" i="2"/>
  <c r="P253" i="2"/>
  <c r="S254" i="2"/>
  <c r="T254" i="2"/>
  <c r="U254" i="2"/>
  <c r="V254" i="2"/>
  <c r="W254" i="2"/>
  <c r="S255" i="2"/>
  <c r="T255" i="2"/>
  <c r="U255" i="2"/>
  <c r="V255" i="2"/>
  <c r="W255" i="2"/>
  <c r="H256" i="2"/>
  <c r="J256" i="2"/>
  <c r="J255" i="2" s="1"/>
  <c r="L256" i="2"/>
  <c r="N256" i="2"/>
  <c r="P256" i="2"/>
  <c r="S256" i="2"/>
  <c r="T256" i="2"/>
  <c r="U256" i="2"/>
  <c r="V256" i="2"/>
  <c r="W256" i="2"/>
  <c r="H257" i="2"/>
  <c r="J257" i="2"/>
  <c r="L257" i="2"/>
  <c r="N257" i="2"/>
  <c r="N255" i="2" s="1"/>
  <c r="P257" i="2"/>
  <c r="S257" i="2"/>
  <c r="T257" i="2"/>
  <c r="U257" i="2"/>
  <c r="V257" i="2"/>
  <c r="W257" i="2"/>
  <c r="H258" i="2"/>
  <c r="H255" i="2" s="1"/>
  <c r="J258" i="2"/>
  <c r="L258" i="2"/>
  <c r="N258" i="2"/>
  <c r="P258" i="2"/>
  <c r="S258" i="2"/>
  <c r="T258" i="2"/>
  <c r="U258" i="2"/>
  <c r="V258" i="2"/>
  <c r="W258" i="2"/>
  <c r="H259" i="2"/>
  <c r="J259" i="2"/>
  <c r="L259" i="2"/>
  <c r="L255" i="2" s="1"/>
  <c r="N259" i="2"/>
  <c r="P259" i="2"/>
  <c r="S259" i="2"/>
  <c r="T259" i="2"/>
  <c r="U259" i="2"/>
  <c r="V259" i="2"/>
  <c r="W259" i="2"/>
  <c r="J260" i="2"/>
  <c r="J268" i="2" s="1"/>
  <c r="N260" i="2"/>
  <c r="N268" i="2" s="1"/>
  <c r="H261" i="2"/>
  <c r="J261" i="2"/>
  <c r="L261" i="2"/>
  <c r="N261" i="2"/>
  <c r="P261" i="2"/>
  <c r="S261" i="2"/>
  <c r="T261" i="2"/>
  <c r="U261" i="2"/>
  <c r="V261" i="2"/>
  <c r="W261" i="2"/>
  <c r="H262" i="2"/>
  <c r="H260" i="2" s="1"/>
  <c r="H268" i="2" s="1"/>
  <c r="J262" i="2"/>
  <c r="L262" i="2"/>
  <c r="L260" i="2" s="1"/>
  <c r="L268" i="2" s="1"/>
  <c r="N262" i="2"/>
  <c r="P262" i="2"/>
  <c r="P260" i="2" s="1"/>
  <c r="P268" i="2" s="1"/>
  <c r="S262" i="2"/>
  <c r="T262" i="2"/>
  <c r="U262" i="2"/>
  <c r="V262" i="2"/>
  <c r="W262" i="2"/>
  <c r="H263" i="2"/>
  <c r="J263" i="2"/>
  <c r="L263" i="2"/>
  <c r="N263" i="2"/>
  <c r="P263" i="2"/>
  <c r="S263" i="2"/>
  <c r="T263" i="2"/>
  <c r="U263" i="2"/>
  <c r="V263" i="2"/>
  <c r="W263" i="2"/>
  <c r="T2" i="3"/>
  <c r="U2" i="3"/>
  <c r="G3" i="3"/>
  <c r="I3" i="3"/>
  <c r="K3" i="3"/>
  <c r="M3" i="3"/>
  <c r="O3" i="3"/>
  <c r="G5" i="3"/>
  <c r="I5" i="3"/>
  <c r="I4" i="3" s="1"/>
  <c r="K5" i="3"/>
  <c r="M5" i="3"/>
  <c r="O5" i="3"/>
  <c r="O4" i="3" s="1"/>
  <c r="G6" i="3"/>
  <c r="G4" i="3" s="1"/>
  <c r="I6" i="3"/>
  <c r="K6" i="3"/>
  <c r="M6" i="3"/>
  <c r="O6" i="3"/>
  <c r="U6" i="3"/>
  <c r="G7" i="3"/>
  <c r="I7" i="3"/>
  <c r="K7" i="3"/>
  <c r="M7" i="3"/>
  <c r="O7" i="3"/>
  <c r="G9" i="3"/>
  <c r="I9" i="3"/>
  <c r="K9" i="3"/>
  <c r="K8" i="3" s="1"/>
  <c r="M9" i="3"/>
  <c r="O9" i="3"/>
  <c r="O8" i="3"/>
  <c r="G10" i="3"/>
  <c r="I10" i="3"/>
  <c r="K10" i="3"/>
  <c r="M10" i="3"/>
  <c r="O10" i="3"/>
  <c r="G11" i="3"/>
  <c r="I11" i="3"/>
  <c r="K11" i="3"/>
  <c r="M11" i="3"/>
  <c r="O11" i="3"/>
  <c r="R11" i="3"/>
  <c r="G14" i="3"/>
  <c r="I14" i="3"/>
  <c r="K14" i="3"/>
  <c r="M14" i="3"/>
  <c r="O14" i="3"/>
  <c r="R14" i="3"/>
  <c r="V14" i="3"/>
  <c r="G15" i="3"/>
  <c r="I15" i="3"/>
  <c r="K15" i="3"/>
  <c r="M15" i="3"/>
  <c r="O15" i="3"/>
  <c r="V15" i="3"/>
  <c r="G16" i="3"/>
  <c r="I16" i="3"/>
  <c r="K16" i="3"/>
  <c r="M16" i="3"/>
  <c r="O16" i="3"/>
  <c r="G20" i="3"/>
  <c r="I20" i="3"/>
  <c r="K20" i="3"/>
  <c r="M20" i="3"/>
  <c r="O20" i="3"/>
  <c r="R20" i="3"/>
  <c r="V20" i="3"/>
  <c r="G21" i="3"/>
  <c r="I21" i="3"/>
  <c r="K21" i="3"/>
  <c r="M21" i="3"/>
  <c r="O21" i="3"/>
  <c r="V21" i="3"/>
  <c r="G22" i="3"/>
  <c r="I22" i="3"/>
  <c r="K22" i="3"/>
  <c r="M22" i="3"/>
  <c r="O22" i="3"/>
  <c r="G23" i="3"/>
  <c r="I23" i="3"/>
  <c r="K23" i="3"/>
  <c r="M23" i="3"/>
  <c r="O23" i="3"/>
  <c r="R23" i="3"/>
  <c r="G24" i="3"/>
  <c r="I24" i="3"/>
  <c r="K24" i="3"/>
  <c r="M24" i="3"/>
  <c r="O24" i="3"/>
  <c r="R24" i="3"/>
  <c r="V24" i="3"/>
  <c r="G25" i="3"/>
  <c r="I25" i="3"/>
  <c r="K25" i="3"/>
  <c r="M25" i="3"/>
  <c r="O25" i="3"/>
  <c r="V25" i="3"/>
  <c r="G26" i="3"/>
  <c r="I26" i="3"/>
  <c r="K26" i="3"/>
  <c r="M26" i="3"/>
  <c r="O26" i="3"/>
  <c r="G27" i="3"/>
  <c r="I27" i="3"/>
  <c r="K27" i="3"/>
  <c r="T27" i="3"/>
  <c r="M27" i="3"/>
  <c r="O27" i="3"/>
  <c r="V27" i="3"/>
  <c r="S27" i="3"/>
  <c r="G28" i="3"/>
  <c r="R28" i="3"/>
  <c r="I28" i="3"/>
  <c r="K28" i="3"/>
  <c r="M28" i="3"/>
  <c r="O28" i="3"/>
  <c r="S28" i="3"/>
  <c r="G29" i="3"/>
  <c r="I29" i="3"/>
  <c r="K29" i="3"/>
  <c r="M29" i="3"/>
  <c r="O29" i="3"/>
  <c r="G30" i="3"/>
  <c r="I30" i="3"/>
  <c r="K30" i="3"/>
  <c r="M30" i="3"/>
  <c r="O30" i="3"/>
  <c r="G31" i="3"/>
  <c r="R31" i="3"/>
  <c r="I31" i="3"/>
  <c r="K31" i="3"/>
  <c r="M31" i="3"/>
  <c r="O31" i="3"/>
  <c r="V31" i="3"/>
  <c r="G32" i="3"/>
  <c r="R32" i="3"/>
  <c r="I32" i="3"/>
  <c r="K32" i="3"/>
  <c r="T32" i="3"/>
  <c r="M32" i="3"/>
  <c r="O32" i="3"/>
  <c r="S32" i="3"/>
  <c r="U32" i="3"/>
  <c r="G33" i="3"/>
  <c r="I33" i="3"/>
  <c r="K33" i="3"/>
  <c r="M33" i="3"/>
  <c r="O33" i="3"/>
  <c r="V33" i="3"/>
  <c r="G36" i="3"/>
  <c r="I36" i="3"/>
  <c r="K36" i="3"/>
  <c r="T36" i="3"/>
  <c r="M36" i="3"/>
  <c r="O36" i="3"/>
  <c r="V36" i="3"/>
  <c r="S36" i="3"/>
  <c r="G40" i="3"/>
  <c r="I40" i="3"/>
  <c r="K40" i="3"/>
  <c r="M40" i="3"/>
  <c r="O40" i="3"/>
  <c r="R40" i="3"/>
  <c r="S40" i="3"/>
  <c r="G41" i="3"/>
  <c r="I41" i="3"/>
  <c r="K41" i="3"/>
  <c r="M41" i="3"/>
  <c r="O41" i="3"/>
  <c r="G43" i="3"/>
  <c r="R43" i="3"/>
  <c r="I43" i="3"/>
  <c r="K43" i="3"/>
  <c r="M43" i="3"/>
  <c r="O43" i="3"/>
  <c r="V43" i="3"/>
  <c r="U43" i="3"/>
  <c r="G44" i="3"/>
  <c r="R44" i="3"/>
  <c r="I44" i="3"/>
  <c r="K44" i="3"/>
  <c r="K42" i="3" s="1"/>
  <c r="M44" i="3"/>
  <c r="U44" i="3" s="1"/>
  <c r="O44" i="3"/>
  <c r="V44" i="3"/>
  <c r="G45" i="3"/>
  <c r="R45" i="3" s="1"/>
  <c r="I45" i="3"/>
  <c r="K45" i="3"/>
  <c r="T45" i="3"/>
  <c r="M45" i="3"/>
  <c r="O45" i="3"/>
  <c r="V45" i="3"/>
  <c r="S45" i="3"/>
  <c r="U45" i="3"/>
  <c r="G47" i="3"/>
  <c r="R47" i="3"/>
  <c r="I47" i="3"/>
  <c r="K47" i="3"/>
  <c r="K46" i="3"/>
  <c r="T46" i="3"/>
  <c r="M47" i="3"/>
  <c r="O47" i="3"/>
  <c r="U47" i="3"/>
  <c r="G48" i="3"/>
  <c r="G46" i="3" s="1"/>
  <c r="R46" i="3"/>
  <c r="I48" i="3"/>
  <c r="K48" i="3"/>
  <c r="M48" i="3"/>
  <c r="M46" i="3" s="1"/>
  <c r="U46" i="3" s="1"/>
  <c r="O48" i="3"/>
  <c r="V48" i="3" s="1"/>
  <c r="G50" i="3"/>
  <c r="I50" i="3"/>
  <c r="S50" i="3" s="1"/>
  <c r="K50" i="3"/>
  <c r="T50" i="3"/>
  <c r="M50" i="3"/>
  <c r="O50" i="3"/>
  <c r="U50" i="3"/>
  <c r="G51" i="3"/>
  <c r="R51" i="3"/>
  <c r="I51" i="3"/>
  <c r="K51" i="3"/>
  <c r="M51" i="3"/>
  <c r="O51" i="3"/>
  <c r="V51" i="3"/>
  <c r="S51" i="3"/>
  <c r="G52" i="3"/>
  <c r="R52" i="3" s="1"/>
  <c r="I52" i="3"/>
  <c r="K52" i="3"/>
  <c r="T52" i="3"/>
  <c r="M52" i="3"/>
  <c r="O52" i="3"/>
  <c r="S52" i="3"/>
  <c r="U52" i="3"/>
  <c r="G54" i="3"/>
  <c r="I54" i="3"/>
  <c r="K54" i="3"/>
  <c r="M54" i="3"/>
  <c r="O54" i="3"/>
  <c r="S54" i="3"/>
  <c r="U54" i="3"/>
  <c r="G55" i="3"/>
  <c r="I55" i="3"/>
  <c r="K55" i="3"/>
  <c r="M55" i="3"/>
  <c r="O55" i="3"/>
  <c r="V55" i="3"/>
  <c r="G56" i="3"/>
  <c r="I56" i="3"/>
  <c r="K56" i="3"/>
  <c r="M56" i="3"/>
  <c r="O56" i="3"/>
  <c r="G58" i="3"/>
  <c r="R58" i="3"/>
  <c r="I58" i="3"/>
  <c r="I57" i="3" s="1"/>
  <c r="I53" i="3" s="1"/>
  <c r="S53" i="3" s="1"/>
  <c r="K58" i="3"/>
  <c r="M58" i="3"/>
  <c r="M57" i="3" s="1"/>
  <c r="O58" i="3"/>
  <c r="V58" i="3"/>
  <c r="S58" i="3"/>
  <c r="U58" i="3"/>
  <c r="G59" i="3"/>
  <c r="R59" i="3"/>
  <c r="I59" i="3"/>
  <c r="S59" i="3" s="1"/>
  <c r="K59" i="3"/>
  <c r="M59" i="3"/>
  <c r="O59" i="3"/>
  <c r="V59" i="3"/>
  <c r="U59" i="3"/>
  <c r="G60" i="3"/>
  <c r="R60" i="3"/>
  <c r="I60" i="3"/>
  <c r="K60" i="3"/>
  <c r="T60" i="3"/>
  <c r="M60" i="3"/>
  <c r="O60" i="3"/>
  <c r="V60" i="3"/>
  <c r="S60" i="3"/>
  <c r="U60" i="3"/>
  <c r="G62" i="3"/>
  <c r="I62" i="3"/>
  <c r="K62" i="3"/>
  <c r="M62" i="3"/>
  <c r="O62" i="3"/>
  <c r="G64" i="3"/>
  <c r="I64" i="3"/>
  <c r="K64" i="3"/>
  <c r="T64" i="3"/>
  <c r="M64" i="3"/>
  <c r="M63" i="3" s="1"/>
  <c r="M61" i="3" s="1"/>
  <c r="U61" i="3" s="1"/>
  <c r="O64" i="3"/>
  <c r="S64" i="3"/>
  <c r="U64" i="3"/>
  <c r="G65" i="3"/>
  <c r="R65" i="3"/>
  <c r="I65" i="3"/>
  <c r="S65" i="3" s="1"/>
  <c r="K65" i="3"/>
  <c r="T65" i="3"/>
  <c r="M65" i="3"/>
  <c r="O65" i="3"/>
  <c r="U65" i="3"/>
  <c r="G66" i="3"/>
  <c r="I66" i="3"/>
  <c r="K66" i="3"/>
  <c r="T66" i="3"/>
  <c r="M66" i="3"/>
  <c r="O66" i="3"/>
  <c r="V66" i="3"/>
  <c r="S66" i="3"/>
  <c r="U66" i="3"/>
  <c r="G67" i="3"/>
  <c r="R67" i="3"/>
  <c r="I67" i="3"/>
  <c r="S67" i="3" s="1"/>
  <c r="K67" i="3"/>
  <c r="T67" i="3"/>
  <c r="M67" i="3"/>
  <c r="O67" i="3"/>
  <c r="V67" i="3" s="1"/>
  <c r="U67" i="3"/>
  <c r="G68" i="3"/>
  <c r="R68" i="3" s="1"/>
  <c r="I68" i="3"/>
  <c r="K68" i="3"/>
  <c r="T68" i="3"/>
  <c r="M68" i="3"/>
  <c r="O68" i="3"/>
  <c r="V68" i="3"/>
  <c r="S68" i="3"/>
  <c r="U68" i="3"/>
  <c r="G69" i="3"/>
  <c r="R69" i="3"/>
  <c r="I69" i="3"/>
  <c r="S69" i="3" s="1"/>
  <c r="K69" i="3"/>
  <c r="T69" i="3"/>
  <c r="M69" i="3"/>
  <c r="O69" i="3"/>
  <c r="V69" i="3" s="1"/>
  <c r="U69" i="3"/>
  <c r="G70" i="3"/>
  <c r="R70" i="3" s="1"/>
  <c r="I70" i="3"/>
  <c r="K70" i="3"/>
  <c r="T70" i="3"/>
  <c r="M70" i="3"/>
  <c r="O70" i="3"/>
  <c r="V70" i="3"/>
  <c r="S70" i="3"/>
  <c r="U70" i="3"/>
  <c r="G71" i="3"/>
  <c r="R71" i="3"/>
  <c r="I71" i="3"/>
  <c r="S71" i="3" s="1"/>
  <c r="K71" i="3"/>
  <c r="T71" i="3"/>
  <c r="M71" i="3"/>
  <c r="O71" i="3"/>
  <c r="V71" i="3" s="1"/>
  <c r="U71" i="3"/>
  <c r="G75" i="3"/>
  <c r="R75" i="3" s="1"/>
  <c r="I75" i="3"/>
  <c r="K75" i="3"/>
  <c r="K74" i="3" s="1"/>
  <c r="M75" i="3"/>
  <c r="O75" i="3"/>
  <c r="V75" i="3" s="1"/>
  <c r="S75" i="3"/>
  <c r="U75" i="3"/>
  <c r="G76" i="3"/>
  <c r="R76" i="3" s="1"/>
  <c r="I76" i="3"/>
  <c r="K76" i="3"/>
  <c r="T76" i="3"/>
  <c r="M76" i="3"/>
  <c r="O76" i="3"/>
  <c r="V76" i="3"/>
  <c r="S76" i="3"/>
  <c r="U76" i="3"/>
  <c r="G77" i="3"/>
  <c r="R77" i="3"/>
  <c r="I77" i="3"/>
  <c r="K77" i="3"/>
  <c r="T77" i="3"/>
  <c r="M77" i="3"/>
  <c r="O77" i="3"/>
  <c r="V77" i="3" s="1"/>
  <c r="U77" i="3"/>
  <c r="G78" i="3"/>
  <c r="I78" i="3"/>
  <c r="K78" i="3"/>
  <c r="M78" i="3"/>
  <c r="O78" i="3"/>
  <c r="G79" i="3"/>
  <c r="I79" i="3"/>
  <c r="K79" i="3"/>
  <c r="M79" i="3"/>
  <c r="O79" i="3"/>
  <c r="G82" i="3"/>
  <c r="R82" i="3"/>
  <c r="I82" i="3"/>
  <c r="K82" i="3"/>
  <c r="M82" i="3"/>
  <c r="M81" i="3"/>
  <c r="O82" i="3"/>
  <c r="V82" i="3"/>
  <c r="U82" i="3"/>
  <c r="G83" i="3"/>
  <c r="R83" i="3"/>
  <c r="I83" i="3"/>
  <c r="S83" i="3" s="1"/>
  <c r="K83" i="3"/>
  <c r="T83" i="3"/>
  <c r="M83" i="3"/>
  <c r="O83" i="3"/>
  <c r="V83" i="3" s="1"/>
  <c r="U83" i="3"/>
  <c r="G84" i="3"/>
  <c r="R84" i="3" s="1"/>
  <c r="I84" i="3"/>
  <c r="K84" i="3"/>
  <c r="K81" i="3" s="1"/>
  <c r="T84" i="3"/>
  <c r="M84" i="3"/>
  <c r="O84" i="3"/>
  <c r="V84" i="3"/>
  <c r="S84" i="3"/>
  <c r="U84" i="3"/>
  <c r="G85" i="3"/>
  <c r="R85" i="3"/>
  <c r="I85" i="3"/>
  <c r="S85" i="3" s="1"/>
  <c r="K85" i="3"/>
  <c r="T85" i="3"/>
  <c r="M85" i="3"/>
  <c r="O85" i="3"/>
  <c r="V85" i="3" s="1"/>
  <c r="U85" i="3"/>
  <c r="G86" i="3"/>
  <c r="I86" i="3"/>
  <c r="K86" i="3"/>
  <c r="M86" i="3"/>
  <c r="O86" i="3"/>
  <c r="G87" i="3"/>
  <c r="I87" i="3"/>
  <c r="K87" i="3"/>
  <c r="M87" i="3"/>
  <c r="O87" i="3"/>
  <c r="O88" i="3"/>
  <c r="G89" i="3"/>
  <c r="I89" i="3"/>
  <c r="S89" i="3"/>
  <c r="K89" i="3"/>
  <c r="M89" i="3"/>
  <c r="O89" i="3"/>
  <c r="V89" i="3" s="1"/>
  <c r="R89" i="3"/>
  <c r="G90" i="3"/>
  <c r="G88" i="3" s="1"/>
  <c r="I90" i="3"/>
  <c r="S90" i="3" s="1"/>
  <c r="K90" i="3"/>
  <c r="M90" i="3"/>
  <c r="M88" i="3" s="1"/>
  <c r="U90" i="3"/>
  <c r="O90" i="3"/>
  <c r="T90" i="3"/>
  <c r="V90" i="3"/>
  <c r="G92" i="3"/>
  <c r="I92" i="3"/>
  <c r="I91" i="3" s="1"/>
  <c r="S91" i="3" s="1"/>
  <c r="K92" i="3"/>
  <c r="K91" i="3"/>
  <c r="T91" i="3" s="1"/>
  <c r="M92" i="3"/>
  <c r="U92" i="3"/>
  <c r="O92" i="3"/>
  <c r="R92" i="3"/>
  <c r="T92" i="3"/>
  <c r="G93" i="3"/>
  <c r="R93" i="3" s="1"/>
  <c r="I93" i="3"/>
  <c r="S93" i="3"/>
  <c r="K93" i="3"/>
  <c r="M93" i="3"/>
  <c r="U93" i="3"/>
  <c r="O93" i="3"/>
  <c r="V93" i="3" s="1"/>
  <c r="T93" i="3"/>
  <c r="G94" i="3"/>
  <c r="R94" i="3" s="1"/>
  <c r="I94" i="3"/>
  <c r="S94" i="3"/>
  <c r="K94" i="3"/>
  <c r="M94" i="3"/>
  <c r="U94" i="3" s="1"/>
  <c r="O94" i="3"/>
  <c r="V94" i="3" s="1"/>
  <c r="T94" i="3"/>
  <c r="G95" i="3"/>
  <c r="R95" i="3" s="1"/>
  <c r="I95" i="3"/>
  <c r="S95" i="3"/>
  <c r="K95" i="3"/>
  <c r="M95" i="3"/>
  <c r="U95" i="3"/>
  <c r="O95" i="3"/>
  <c r="V95" i="3" s="1"/>
  <c r="T95" i="3"/>
  <c r="G96" i="3"/>
  <c r="I96" i="3"/>
  <c r="K96" i="3"/>
  <c r="M96" i="3"/>
  <c r="O96" i="3"/>
  <c r="J97" i="3"/>
  <c r="G98" i="3"/>
  <c r="G97" i="3" s="1"/>
  <c r="R97" i="3" s="1"/>
  <c r="I98" i="3"/>
  <c r="K98" i="3"/>
  <c r="M98" i="3"/>
  <c r="U98" i="3"/>
  <c r="O98" i="3"/>
  <c r="V98" i="3"/>
  <c r="G99" i="3"/>
  <c r="R99" i="3" s="1"/>
  <c r="I99" i="3"/>
  <c r="K99" i="3"/>
  <c r="M99" i="3"/>
  <c r="U99" i="3"/>
  <c r="O99" i="3"/>
  <c r="T99" i="3"/>
  <c r="V99" i="3"/>
  <c r="G100" i="3"/>
  <c r="I100" i="3"/>
  <c r="S100" i="3"/>
  <c r="K100" i="3"/>
  <c r="T100" i="3" s="1"/>
  <c r="M100" i="3"/>
  <c r="U100" i="3"/>
  <c r="O100" i="3"/>
  <c r="O97" i="3" s="1"/>
  <c r="V97" i="3" s="1"/>
  <c r="R100" i="3"/>
  <c r="G101" i="3"/>
  <c r="R101" i="3" s="1"/>
  <c r="I101" i="3"/>
  <c r="S101" i="3" s="1"/>
  <c r="K101" i="3"/>
  <c r="M101" i="3"/>
  <c r="U101" i="3"/>
  <c r="O101" i="3"/>
  <c r="T101" i="3"/>
  <c r="V101" i="3"/>
  <c r="G102" i="3"/>
  <c r="I102" i="3"/>
  <c r="K102" i="3"/>
  <c r="M102" i="3"/>
  <c r="O102" i="3"/>
  <c r="G103" i="3"/>
  <c r="R103" i="3"/>
  <c r="I103" i="3"/>
  <c r="S103" i="3" s="1"/>
  <c r="K103" i="3"/>
  <c r="T103" i="3"/>
  <c r="M103" i="3"/>
  <c r="O103" i="3"/>
  <c r="V103" i="3" s="1"/>
  <c r="U103" i="3"/>
  <c r="G106" i="3"/>
  <c r="G105" i="3" s="1"/>
  <c r="I106" i="3"/>
  <c r="K106" i="3"/>
  <c r="K105" i="3" s="1"/>
  <c r="M106" i="3"/>
  <c r="O106" i="3"/>
  <c r="O105" i="3"/>
  <c r="G107" i="3"/>
  <c r="I107" i="3"/>
  <c r="S107" i="3"/>
  <c r="K107" i="3"/>
  <c r="T107" i="3" s="1"/>
  <c r="M107" i="3"/>
  <c r="O107" i="3"/>
  <c r="V107" i="3" s="1"/>
  <c r="R107" i="3"/>
  <c r="G108" i="3"/>
  <c r="R108" i="3" s="1"/>
  <c r="I108" i="3"/>
  <c r="K108" i="3"/>
  <c r="M108" i="3"/>
  <c r="M105" i="3" s="1"/>
  <c r="U108" i="3"/>
  <c r="O108" i="3"/>
  <c r="T108" i="3"/>
  <c r="V108" i="3"/>
  <c r="G109" i="3"/>
  <c r="I109" i="3"/>
  <c r="S109" i="3"/>
  <c r="K109" i="3"/>
  <c r="T109" i="3" s="1"/>
  <c r="M109" i="3"/>
  <c r="U109" i="3"/>
  <c r="O109" i="3"/>
  <c r="V109" i="3" s="1"/>
  <c r="R109" i="3"/>
  <c r="G110" i="3"/>
  <c r="R110" i="3" s="1"/>
  <c r="I110" i="3"/>
  <c r="S110" i="3" s="1"/>
  <c r="K110" i="3"/>
  <c r="M110" i="3"/>
  <c r="U110" i="3"/>
  <c r="O110" i="3"/>
  <c r="T110" i="3"/>
  <c r="V110" i="3"/>
  <c r="G111" i="3"/>
  <c r="I111" i="3"/>
  <c r="S111" i="3"/>
  <c r="K111" i="3"/>
  <c r="T111" i="3" s="1"/>
  <c r="M111" i="3"/>
  <c r="U111" i="3" s="1"/>
  <c r="O111" i="3"/>
  <c r="V111" i="3" s="1"/>
  <c r="R111" i="3"/>
  <c r="G113" i="3"/>
  <c r="I113" i="3"/>
  <c r="K113" i="3"/>
  <c r="M113" i="3"/>
  <c r="O113" i="3"/>
  <c r="G114" i="3"/>
  <c r="R114" i="3" s="1"/>
  <c r="I114" i="3"/>
  <c r="K114" i="3"/>
  <c r="K112" i="3"/>
  <c r="T112" i="3" s="1"/>
  <c r="M114" i="3"/>
  <c r="O114" i="3"/>
  <c r="V114" i="3" s="1"/>
  <c r="S114" i="3"/>
  <c r="U114" i="3"/>
  <c r="G115" i="3"/>
  <c r="R115" i="3" s="1"/>
  <c r="I115" i="3"/>
  <c r="K115" i="3"/>
  <c r="T115" i="3"/>
  <c r="M115" i="3"/>
  <c r="M112" i="3" s="1"/>
  <c r="U112" i="3" s="1"/>
  <c r="O115" i="3"/>
  <c r="V115" i="3"/>
  <c r="S115" i="3"/>
  <c r="U115" i="3"/>
  <c r="G116" i="3"/>
  <c r="R116" i="3" s="1"/>
  <c r="I116" i="3"/>
  <c r="I112" i="3" s="1"/>
  <c r="S112" i="3" s="1"/>
  <c r="K116" i="3"/>
  <c r="T116" i="3" s="1"/>
  <c r="M116" i="3"/>
  <c r="O116" i="3"/>
  <c r="V116" i="3" s="1"/>
  <c r="S116" i="3"/>
  <c r="U116" i="3"/>
  <c r="G117" i="3"/>
  <c r="R117" i="3" s="1"/>
  <c r="I117" i="3"/>
  <c r="K117" i="3"/>
  <c r="T117" i="3"/>
  <c r="M117" i="3"/>
  <c r="O117" i="3"/>
  <c r="V117" i="3" s="1"/>
  <c r="S117" i="3"/>
  <c r="U117" i="3"/>
  <c r="G118" i="3"/>
  <c r="R118" i="3" s="1"/>
  <c r="I118" i="3"/>
  <c r="S118" i="3" s="1"/>
  <c r="K118" i="3"/>
  <c r="T118" i="3"/>
  <c r="M118" i="3"/>
  <c r="O118" i="3"/>
  <c r="V118" i="3" s="1"/>
  <c r="U118" i="3"/>
  <c r="G121" i="3"/>
  <c r="R121" i="3" s="1"/>
  <c r="I121" i="3"/>
  <c r="I120" i="3" s="1"/>
  <c r="S120" i="3" s="1"/>
  <c r="K121" i="3"/>
  <c r="M121" i="3"/>
  <c r="O121" i="3"/>
  <c r="V121" i="3"/>
  <c r="U121" i="3"/>
  <c r="G122" i="3"/>
  <c r="R122" i="3" s="1"/>
  <c r="I122" i="3"/>
  <c r="K122" i="3"/>
  <c r="M122" i="3"/>
  <c r="O122" i="3"/>
  <c r="V122" i="3" s="1"/>
  <c r="S122" i="3"/>
  <c r="U122" i="3"/>
  <c r="G123" i="3"/>
  <c r="R123" i="3" s="1"/>
  <c r="I123" i="3"/>
  <c r="K123" i="3"/>
  <c r="T123" i="3" s="1"/>
  <c r="M123" i="3"/>
  <c r="O123" i="3"/>
  <c r="V123" i="3"/>
  <c r="S123" i="3"/>
  <c r="U123" i="3"/>
  <c r="G124" i="3"/>
  <c r="R124" i="3"/>
  <c r="I124" i="3"/>
  <c r="S124" i="3" s="1"/>
  <c r="K124" i="3"/>
  <c r="T124" i="3" s="1"/>
  <c r="M124" i="3"/>
  <c r="O124" i="3"/>
  <c r="V124" i="3"/>
  <c r="U124" i="3"/>
  <c r="G125" i="3"/>
  <c r="R125" i="3"/>
  <c r="I125" i="3"/>
  <c r="K125" i="3"/>
  <c r="K130" i="3" s="1"/>
  <c r="M125" i="3"/>
  <c r="O125" i="3"/>
  <c r="V125" i="3"/>
  <c r="S125" i="3"/>
  <c r="U125" i="3"/>
  <c r="I130" i="3"/>
  <c r="M130" i="3"/>
  <c r="H1" i="9"/>
  <c r="A2" i="9"/>
  <c r="B2" i="9"/>
  <c r="D2" i="9"/>
  <c r="E2" i="9"/>
  <c r="A3" i="9"/>
  <c r="D3" i="9" s="1"/>
  <c r="B3" i="9"/>
  <c r="C3" i="9"/>
  <c r="E3" i="9"/>
  <c r="F3" i="9"/>
  <c r="A4" i="9"/>
  <c r="A5" i="9"/>
  <c r="D5" i="9" s="1"/>
  <c r="F5" i="9"/>
  <c r="A6" i="9"/>
  <c r="B6" i="9" s="1"/>
  <c r="E6" i="9"/>
  <c r="A7" i="9"/>
  <c r="D7" i="9" s="1"/>
  <c r="E7" i="9"/>
  <c r="F7" i="9"/>
  <c r="A8" i="9"/>
  <c r="B8" i="9" s="1"/>
  <c r="D8" i="9"/>
  <c r="E8" i="9"/>
  <c r="A9" i="9"/>
  <c r="D9" i="9" s="1"/>
  <c r="C9" i="9"/>
  <c r="E9" i="9"/>
  <c r="F9" i="9"/>
  <c r="A10" i="9"/>
  <c r="B10" i="9"/>
  <c r="D10" i="9"/>
  <c r="E10" i="9"/>
  <c r="A11" i="9"/>
  <c r="D11" i="9" s="1"/>
  <c r="B11" i="9"/>
  <c r="C11" i="9"/>
  <c r="E11" i="9"/>
  <c r="F11" i="9"/>
  <c r="A12" i="9"/>
  <c r="A13" i="9"/>
  <c r="D13" i="9" s="1"/>
  <c r="F13" i="9"/>
  <c r="A14" i="9"/>
  <c r="B14" i="9" s="1"/>
  <c r="E14" i="9"/>
  <c r="A15" i="9"/>
  <c r="D15" i="9" s="1"/>
  <c r="E15" i="9"/>
  <c r="F15" i="9"/>
  <c r="A16" i="9"/>
  <c r="B16" i="9" s="1"/>
  <c r="D16" i="9"/>
  <c r="E16" i="9"/>
  <c r="A17" i="9"/>
  <c r="D17" i="9" s="1"/>
  <c r="C17" i="9"/>
  <c r="E17" i="9"/>
  <c r="F17" i="9"/>
  <c r="A18" i="9"/>
  <c r="B18" i="9"/>
  <c r="D18" i="9"/>
  <c r="E18" i="9"/>
  <c r="A19" i="9"/>
  <c r="D19" i="9" s="1"/>
  <c r="B19" i="9"/>
  <c r="C19" i="9"/>
  <c r="E19" i="9"/>
  <c r="F19" i="9"/>
  <c r="A20" i="9"/>
  <c r="A21" i="9"/>
  <c r="D21" i="9" s="1"/>
  <c r="F21" i="9"/>
  <c r="A22" i="9"/>
  <c r="B22" i="9" s="1"/>
  <c r="D22" i="9"/>
  <c r="E22" i="9"/>
  <c r="A23" i="9"/>
  <c r="D23" i="9" s="1"/>
  <c r="C23" i="9"/>
  <c r="E23" i="9"/>
  <c r="F23" i="9"/>
  <c r="A24" i="9"/>
  <c r="B24" i="9"/>
  <c r="D24" i="9"/>
  <c r="E24" i="9"/>
  <c r="A25" i="9"/>
  <c r="D25" i="9" s="1"/>
  <c r="B25" i="9"/>
  <c r="C25" i="9"/>
  <c r="E25" i="9"/>
  <c r="F25" i="9"/>
  <c r="A26" i="9"/>
  <c r="B26" i="9"/>
  <c r="A27" i="9"/>
  <c r="D27" i="9" s="1"/>
  <c r="B27" i="9"/>
  <c r="F27" i="9"/>
  <c r="A28" i="9"/>
  <c r="A29" i="9"/>
  <c r="D29" i="9" s="1"/>
  <c r="F29" i="9"/>
  <c r="A30" i="9"/>
  <c r="B30" i="9" s="1"/>
  <c r="D30" i="9"/>
  <c r="E30" i="9"/>
  <c r="A31" i="9"/>
  <c r="D31" i="9" s="1"/>
  <c r="C31" i="9"/>
  <c r="E31" i="9"/>
  <c r="F31" i="9"/>
  <c r="A32" i="9"/>
  <c r="B32" i="9"/>
  <c r="D32" i="9"/>
  <c r="E32" i="9"/>
  <c r="A33" i="9"/>
  <c r="D33" i="9" s="1"/>
  <c r="B33" i="9"/>
  <c r="C33" i="9"/>
  <c r="E33" i="9"/>
  <c r="F33" i="9"/>
  <c r="A34" i="9"/>
  <c r="B34" i="9"/>
  <c r="A35" i="9"/>
  <c r="D35" i="9" s="1"/>
  <c r="B35" i="9"/>
  <c r="F35" i="9"/>
  <c r="A36" i="9"/>
  <c r="A37" i="9"/>
  <c r="D37" i="9" s="1"/>
  <c r="F37" i="9"/>
  <c r="A38" i="9"/>
  <c r="B38" i="9" s="1"/>
  <c r="D38" i="9"/>
  <c r="E38" i="9"/>
  <c r="A39" i="9"/>
  <c r="D39" i="9" s="1"/>
  <c r="C39" i="9"/>
  <c r="E39" i="9"/>
  <c r="F39" i="9"/>
  <c r="A40" i="9"/>
  <c r="B40" i="9"/>
  <c r="D40" i="9"/>
  <c r="E40" i="9"/>
  <c r="A41" i="9"/>
  <c r="D41" i="9" s="1"/>
  <c r="B41" i="9"/>
  <c r="C41" i="9"/>
  <c r="E41" i="9"/>
  <c r="F41" i="9"/>
  <c r="A42" i="9"/>
  <c r="B42" i="9"/>
  <c r="A43" i="9"/>
  <c r="D43" i="9" s="1"/>
  <c r="B43" i="9"/>
  <c r="F43" i="9"/>
  <c r="A44" i="9"/>
  <c r="A45" i="9"/>
  <c r="B45" i="9" s="1"/>
  <c r="E45" i="9"/>
  <c r="A46" i="9"/>
  <c r="C46" i="9"/>
  <c r="B46" i="9"/>
  <c r="D46" i="9"/>
  <c r="E46" i="9"/>
  <c r="F46" i="9"/>
  <c r="A47" i="9"/>
  <c r="B47" i="9" s="1"/>
  <c r="E47" i="9"/>
  <c r="A48" i="9"/>
  <c r="C48" i="9"/>
  <c r="B48" i="9"/>
  <c r="D48" i="9"/>
  <c r="E48" i="9"/>
  <c r="F48" i="9"/>
  <c r="A49" i="9"/>
  <c r="B49" i="9" s="1"/>
  <c r="E49" i="9"/>
  <c r="A50" i="9"/>
  <c r="C50" i="9"/>
  <c r="B50" i="9"/>
  <c r="D50" i="9"/>
  <c r="E50" i="9"/>
  <c r="F50" i="9"/>
  <c r="A51" i="9"/>
  <c r="B51" i="9" s="1"/>
  <c r="E51" i="9"/>
  <c r="A52" i="9"/>
  <c r="C52" i="9"/>
  <c r="B52" i="9"/>
  <c r="D52" i="9"/>
  <c r="E52" i="9"/>
  <c r="F52" i="9"/>
  <c r="A53" i="9"/>
  <c r="B53" i="9" s="1"/>
  <c r="E53" i="9"/>
  <c r="A54" i="9"/>
  <c r="C54" i="9"/>
  <c r="B54" i="9"/>
  <c r="D54" i="9"/>
  <c r="E54" i="9"/>
  <c r="F54" i="9"/>
  <c r="A55" i="9"/>
  <c r="B55" i="9" s="1"/>
  <c r="E55" i="9"/>
  <c r="A56" i="9"/>
  <c r="C56" i="9"/>
  <c r="B56" i="9"/>
  <c r="D56" i="9"/>
  <c r="E56" i="9"/>
  <c r="F56" i="9"/>
  <c r="A57" i="9"/>
  <c r="B57" i="9" s="1"/>
  <c r="E57" i="9"/>
  <c r="A58" i="9"/>
  <c r="C58" i="9"/>
  <c r="B58" i="9"/>
  <c r="D58" i="9"/>
  <c r="E58" i="9"/>
  <c r="F58" i="9"/>
  <c r="A59" i="9"/>
  <c r="B59" i="9" s="1"/>
  <c r="E59" i="9"/>
  <c r="A60" i="9"/>
  <c r="C60" i="9"/>
  <c r="B60" i="9"/>
  <c r="D60" i="9"/>
  <c r="E60" i="9"/>
  <c r="F60" i="9"/>
  <c r="A61" i="9"/>
  <c r="B61" i="9" s="1"/>
  <c r="E61" i="9"/>
  <c r="A62" i="9"/>
  <c r="C62" i="9"/>
  <c r="B62" i="9"/>
  <c r="D62" i="9"/>
  <c r="E62" i="9"/>
  <c r="F62" i="9"/>
  <c r="A63" i="9"/>
  <c r="B63" i="9" s="1"/>
  <c r="E63" i="9"/>
  <c r="A64" i="9"/>
  <c r="C64" i="9"/>
  <c r="B64" i="9"/>
  <c r="D64" i="9"/>
  <c r="E64" i="9"/>
  <c r="F64" i="9"/>
  <c r="A65" i="9"/>
  <c r="B65" i="9" s="1"/>
  <c r="E65" i="9"/>
  <c r="A66" i="9"/>
  <c r="C66" i="9"/>
  <c r="B66" i="9"/>
  <c r="D66" i="9"/>
  <c r="E66" i="9"/>
  <c r="F66" i="9"/>
  <c r="A67" i="9"/>
  <c r="B67" i="9" s="1"/>
  <c r="E67" i="9"/>
  <c r="A68" i="9"/>
  <c r="C68" i="9"/>
  <c r="B68" i="9"/>
  <c r="D68" i="9"/>
  <c r="E68" i="9"/>
  <c r="F68" i="9"/>
  <c r="A69" i="9"/>
  <c r="B69" i="9" s="1"/>
  <c r="E69" i="9"/>
  <c r="A70" i="9"/>
  <c r="C70" i="9"/>
  <c r="B70" i="9"/>
  <c r="D70" i="9"/>
  <c r="E70" i="9"/>
  <c r="F70" i="9"/>
  <c r="A71" i="9"/>
  <c r="B71" i="9" s="1"/>
  <c r="E71" i="9"/>
  <c r="A72" i="9"/>
  <c r="C72" i="9"/>
  <c r="B72" i="9"/>
  <c r="D72" i="9"/>
  <c r="E72" i="9"/>
  <c r="F72" i="9"/>
  <c r="A73" i="9"/>
  <c r="B73" i="9" s="1"/>
  <c r="E73" i="9"/>
  <c r="A74" i="9"/>
  <c r="C74" i="9"/>
  <c r="B74" i="9"/>
  <c r="D74" i="9"/>
  <c r="E74" i="9"/>
  <c r="F74" i="9"/>
  <c r="A75" i="9"/>
  <c r="A76" i="9"/>
  <c r="C76" i="9"/>
  <c r="B76" i="9"/>
  <c r="D76" i="9"/>
  <c r="E76" i="9"/>
  <c r="F76" i="9"/>
  <c r="A77" i="9"/>
  <c r="A78" i="9"/>
  <c r="C78" i="9"/>
  <c r="B78" i="9"/>
  <c r="D78" i="9"/>
  <c r="E78" i="9"/>
  <c r="F78" i="9"/>
  <c r="A79" i="9"/>
  <c r="A80" i="9"/>
  <c r="C80" i="9"/>
  <c r="B80" i="9"/>
  <c r="D80" i="9"/>
  <c r="E80" i="9"/>
  <c r="F80" i="9"/>
  <c r="A81" i="9"/>
  <c r="A82" i="9"/>
  <c r="C82" i="9"/>
  <c r="B82" i="9"/>
  <c r="D82" i="9"/>
  <c r="E82" i="9"/>
  <c r="F82" i="9"/>
  <c r="A83" i="9"/>
  <c r="A84" i="9"/>
  <c r="C84" i="9"/>
  <c r="B84" i="9"/>
  <c r="D84" i="9"/>
  <c r="E84" i="9"/>
  <c r="F84" i="9"/>
  <c r="A85" i="9"/>
  <c r="D85" i="9"/>
  <c r="E85" i="9"/>
  <c r="A86" i="9"/>
  <c r="C86" i="9"/>
  <c r="B86" i="9"/>
  <c r="D86" i="9"/>
  <c r="E86" i="9"/>
  <c r="F86" i="9"/>
  <c r="A87" i="9"/>
  <c r="D87" i="9" s="1"/>
  <c r="E87" i="9"/>
  <c r="A88" i="9"/>
  <c r="C88" i="9"/>
  <c r="B88" i="9"/>
  <c r="D88" i="9"/>
  <c r="E88" i="9"/>
  <c r="F88" i="9"/>
  <c r="A89" i="9"/>
  <c r="D89" i="9"/>
  <c r="A90" i="9"/>
  <c r="C90" i="9"/>
  <c r="B90" i="9"/>
  <c r="D90" i="9"/>
  <c r="E90" i="9"/>
  <c r="F90" i="9"/>
  <c r="A91" i="9"/>
  <c r="A92" i="9"/>
  <c r="C92" i="9"/>
  <c r="B92" i="9"/>
  <c r="D92" i="9"/>
  <c r="E92" i="9"/>
  <c r="F92" i="9"/>
  <c r="A93" i="9"/>
  <c r="D93" i="9"/>
  <c r="E93" i="9"/>
  <c r="A94" i="9"/>
  <c r="C94" i="9"/>
  <c r="B94" i="9"/>
  <c r="D94" i="9"/>
  <c r="E94" i="9"/>
  <c r="F94" i="9"/>
  <c r="A95" i="9"/>
  <c r="D95" i="9" s="1"/>
  <c r="E95" i="9"/>
  <c r="A96" i="9"/>
  <c r="C96" i="9"/>
  <c r="B96" i="9"/>
  <c r="D96" i="9"/>
  <c r="E96" i="9"/>
  <c r="F96" i="9"/>
  <c r="A97" i="9"/>
  <c r="D97" i="9"/>
  <c r="A98" i="9"/>
  <c r="C98" i="9"/>
  <c r="B98" i="9"/>
  <c r="D98" i="9"/>
  <c r="E98" i="9"/>
  <c r="F98" i="9"/>
  <c r="A99" i="9"/>
  <c r="A100" i="9"/>
  <c r="C100" i="9"/>
  <c r="B100" i="9"/>
  <c r="D100" i="9"/>
  <c r="E100" i="9"/>
  <c r="F100" i="9"/>
  <c r="A101" i="9"/>
  <c r="D101" i="9"/>
  <c r="E101" i="9"/>
  <c r="A102" i="9"/>
  <c r="C102" i="9"/>
  <c r="B102" i="9"/>
  <c r="D102" i="9"/>
  <c r="E102" i="9"/>
  <c r="F102" i="9"/>
  <c r="A103" i="9"/>
  <c r="D103" i="9" s="1"/>
  <c r="E103" i="9"/>
  <c r="A104" i="9"/>
  <c r="C104" i="9"/>
  <c r="B104" i="9"/>
  <c r="D104" i="9"/>
  <c r="E104" i="9"/>
  <c r="F104" i="9"/>
  <c r="A105" i="9"/>
  <c r="D105" i="9"/>
  <c r="A106" i="9"/>
  <c r="C106" i="9"/>
  <c r="B106" i="9"/>
  <c r="D106" i="9"/>
  <c r="E106" i="9"/>
  <c r="F106" i="9"/>
  <c r="A107" i="9"/>
  <c r="A108" i="9"/>
  <c r="C108" i="9"/>
  <c r="B108" i="9"/>
  <c r="D108" i="9"/>
  <c r="E108" i="9"/>
  <c r="F108" i="9"/>
  <c r="A109" i="9"/>
  <c r="D109" i="9"/>
  <c r="E109" i="9"/>
  <c r="A110" i="9"/>
  <c r="C110" i="9"/>
  <c r="B110" i="9"/>
  <c r="D110" i="9"/>
  <c r="E110" i="9"/>
  <c r="F110" i="9"/>
  <c r="A111" i="9"/>
  <c r="D111" i="9" s="1"/>
  <c r="E111" i="9"/>
  <c r="A112" i="9"/>
  <c r="C112" i="9"/>
  <c r="B112" i="9"/>
  <c r="D112" i="9"/>
  <c r="E112" i="9"/>
  <c r="F112" i="9"/>
  <c r="A113" i="9"/>
  <c r="D113" i="9"/>
  <c r="A114" i="9"/>
  <c r="C114" i="9"/>
  <c r="B114" i="9"/>
  <c r="D114" i="9"/>
  <c r="E114" i="9"/>
  <c r="F114" i="9"/>
  <c r="A115" i="9"/>
  <c r="A116" i="9"/>
  <c r="C116" i="9"/>
  <c r="B116" i="9"/>
  <c r="D116" i="9"/>
  <c r="E116" i="9"/>
  <c r="F116" i="9"/>
  <c r="A117" i="9"/>
  <c r="D117" i="9"/>
  <c r="E117" i="9"/>
  <c r="A118" i="9"/>
  <c r="C118" i="9"/>
  <c r="B118" i="9"/>
  <c r="D118" i="9"/>
  <c r="E118" i="9"/>
  <c r="F118" i="9"/>
  <c r="A119" i="9"/>
  <c r="D119" i="9" s="1"/>
  <c r="E119" i="9"/>
  <c r="A120" i="9"/>
  <c r="C120" i="9"/>
  <c r="B120" i="9"/>
  <c r="D120" i="9"/>
  <c r="E120" i="9"/>
  <c r="F120" i="9"/>
  <c r="A121" i="9"/>
  <c r="D121" i="9"/>
  <c r="A122" i="9"/>
  <c r="C122" i="9"/>
  <c r="B122" i="9"/>
  <c r="D122" i="9"/>
  <c r="E122" i="9"/>
  <c r="F122" i="9"/>
  <c r="A123" i="9"/>
  <c r="A124" i="9"/>
  <c r="C124" i="9"/>
  <c r="B124" i="9"/>
  <c r="D124" i="9"/>
  <c r="E124" i="9"/>
  <c r="F124" i="9"/>
  <c r="A125" i="9"/>
  <c r="D125" i="9"/>
  <c r="E125" i="9"/>
  <c r="A126" i="9"/>
  <c r="C126" i="9"/>
  <c r="B126" i="9"/>
  <c r="D126" i="9"/>
  <c r="E126" i="9"/>
  <c r="F126" i="9"/>
  <c r="A127" i="9"/>
  <c r="D127" i="9" s="1"/>
  <c r="E127" i="9"/>
  <c r="A128" i="9"/>
  <c r="C128" i="9"/>
  <c r="B128" i="9"/>
  <c r="D128" i="9"/>
  <c r="E128" i="9"/>
  <c r="F128" i="9"/>
  <c r="A129" i="9"/>
  <c r="D129" i="9"/>
  <c r="A130" i="9"/>
  <c r="C130" i="9"/>
  <c r="B130" i="9"/>
  <c r="D130" i="9"/>
  <c r="E130" i="9"/>
  <c r="F130" i="9"/>
  <c r="A131" i="9"/>
  <c r="A132" i="9"/>
  <c r="C132" i="9"/>
  <c r="B132" i="9"/>
  <c r="D132" i="9"/>
  <c r="E132" i="9"/>
  <c r="F132" i="9"/>
  <c r="A133" i="9"/>
  <c r="D133" i="9"/>
  <c r="E133" i="9"/>
  <c r="A134" i="9"/>
  <c r="C134" i="9"/>
  <c r="B134" i="9"/>
  <c r="D134" i="9"/>
  <c r="E134" i="9"/>
  <c r="F134" i="9"/>
  <c r="A135" i="9"/>
  <c r="D135" i="9" s="1"/>
  <c r="E135" i="9"/>
  <c r="A136" i="9"/>
  <c r="C136" i="9"/>
  <c r="B136" i="9"/>
  <c r="D136" i="9"/>
  <c r="E136" i="9"/>
  <c r="F136" i="9"/>
  <c r="A137" i="9"/>
  <c r="D137" i="9"/>
  <c r="A138" i="9"/>
  <c r="C138" i="9"/>
  <c r="B138" i="9"/>
  <c r="D138" i="9"/>
  <c r="E138" i="9"/>
  <c r="F138" i="9"/>
  <c r="A139" i="9"/>
  <c r="C139" i="9" s="1"/>
  <c r="F139" i="9"/>
  <c r="A140" i="9"/>
  <c r="C140" i="9"/>
  <c r="B140" i="9"/>
  <c r="D140" i="9"/>
  <c r="E140" i="9"/>
  <c r="F140" i="9"/>
  <c r="A141" i="9"/>
  <c r="C141" i="9" s="1"/>
  <c r="B141" i="9"/>
  <c r="E141" i="9"/>
  <c r="F141" i="9"/>
  <c r="A142" i="9"/>
  <c r="C142" i="9"/>
  <c r="B142" i="9"/>
  <c r="D142" i="9"/>
  <c r="E142" i="9"/>
  <c r="F142" i="9"/>
  <c r="A143" i="9"/>
  <c r="C143" i="9" s="1"/>
  <c r="D143" i="9"/>
  <c r="F143" i="9"/>
  <c r="A144" i="9"/>
  <c r="C144" i="9"/>
  <c r="B144" i="9"/>
  <c r="D144" i="9"/>
  <c r="E144" i="9"/>
  <c r="F144" i="9"/>
  <c r="A145" i="9"/>
  <c r="C145" i="9" s="1"/>
  <c r="B145" i="9"/>
  <c r="D145" i="9"/>
  <c r="E145" i="9"/>
  <c r="F145" i="9"/>
  <c r="A146" i="9"/>
  <c r="C146" i="9"/>
  <c r="B146" i="9"/>
  <c r="D146" i="9"/>
  <c r="E146" i="9"/>
  <c r="F146" i="9"/>
  <c r="A147" i="9"/>
  <c r="C147" i="9" s="1"/>
  <c r="F147" i="9"/>
  <c r="A148" i="9"/>
  <c r="C148" i="9"/>
  <c r="B148" i="9"/>
  <c r="D148" i="9"/>
  <c r="E148" i="9"/>
  <c r="F148" i="9"/>
  <c r="A149" i="9"/>
  <c r="C149" i="9" s="1"/>
  <c r="B149" i="9"/>
  <c r="E149" i="9"/>
  <c r="F149" i="9"/>
  <c r="A150" i="9"/>
  <c r="C150" i="9"/>
  <c r="B150" i="9"/>
  <c r="D150" i="9"/>
  <c r="E150" i="9"/>
  <c r="F150" i="9"/>
  <c r="A151" i="9"/>
  <c r="C151" i="9" s="1"/>
  <c r="D151" i="9"/>
  <c r="F151" i="9"/>
  <c r="A152" i="9"/>
  <c r="C152" i="9"/>
  <c r="B152" i="9"/>
  <c r="D152" i="9"/>
  <c r="E152" i="9"/>
  <c r="F152" i="9"/>
  <c r="A153" i="9"/>
  <c r="C153" i="9" s="1"/>
  <c r="B153" i="9"/>
  <c r="D153" i="9"/>
  <c r="E153" i="9"/>
  <c r="F153" i="9"/>
  <c r="A154" i="9"/>
  <c r="D154" i="9" s="1"/>
  <c r="B154" i="9"/>
  <c r="E154" i="9"/>
  <c r="A155" i="9"/>
  <c r="E155" i="9"/>
  <c r="A156" i="9"/>
  <c r="D156" i="9" s="1"/>
  <c r="B156" i="9"/>
  <c r="E156" i="9"/>
  <c r="A157" i="9"/>
  <c r="E157" i="9" s="1"/>
  <c r="A158" i="9"/>
  <c r="D158" i="9" s="1"/>
  <c r="B158" i="9"/>
  <c r="E158" i="9"/>
  <c r="A159" i="9"/>
  <c r="E159" i="9"/>
  <c r="A160" i="9"/>
  <c r="D160" i="9" s="1"/>
  <c r="B160" i="9"/>
  <c r="E160" i="9"/>
  <c r="A161" i="9"/>
  <c r="A162" i="9"/>
  <c r="D162" i="9" s="1"/>
  <c r="B162" i="9"/>
  <c r="E162" i="9"/>
  <c r="A163" i="9"/>
  <c r="E163" i="9"/>
  <c r="A164" i="9"/>
  <c r="D164" i="9" s="1"/>
  <c r="B164" i="9"/>
  <c r="E164" i="9"/>
  <c r="A165" i="9"/>
  <c r="E165" i="9" s="1"/>
  <c r="A166" i="9"/>
  <c r="D166" i="9" s="1"/>
  <c r="B166" i="9"/>
  <c r="E166" i="9"/>
  <c r="A167" i="9"/>
  <c r="E167" i="9"/>
  <c r="A168" i="9"/>
  <c r="D168" i="9" s="1"/>
  <c r="B168" i="9"/>
  <c r="E168" i="9"/>
  <c r="A169" i="9"/>
  <c r="A170" i="9"/>
  <c r="D170" i="9" s="1"/>
  <c r="B170" i="9"/>
  <c r="E170" i="9"/>
  <c r="A171" i="9"/>
  <c r="E171" i="9"/>
  <c r="A172" i="9"/>
  <c r="D172" i="9" s="1"/>
  <c r="B172" i="9"/>
  <c r="E172" i="9"/>
  <c r="A173" i="9"/>
  <c r="E173" i="9" s="1"/>
  <c r="A174" i="9"/>
  <c r="D174" i="9" s="1"/>
  <c r="B174" i="9"/>
  <c r="E174" i="9"/>
  <c r="A175" i="9"/>
  <c r="E175" i="9"/>
  <c r="A176" i="9"/>
  <c r="D176" i="9" s="1"/>
  <c r="B176" i="9"/>
  <c r="E176" i="9"/>
  <c r="A177" i="9"/>
  <c r="A178" i="9"/>
  <c r="D178" i="9" s="1"/>
  <c r="B178" i="9"/>
  <c r="E178" i="9"/>
  <c r="A179" i="9"/>
  <c r="E179" i="9"/>
  <c r="A180" i="9"/>
  <c r="D180" i="9" s="1"/>
  <c r="B180" i="9"/>
  <c r="E180" i="9"/>
  <c r="A181" i="9"/>
  <c r="E181" i="9" s="1"/>
  <c r="A182" i="9"/>
  <c r="D182" i="9" s="1"/>
  <c r="B182" i="9"/>
  <c r="E182" i="9"/>
  <c r="A183" i="9"/>
  <c r="E183" i="9"/>
  <c r="A184" i="9"/>
  <c r="D184" i="9" s="1"/>
  <c r="B184" i="9"/>
  <c r="E184" i="9"/>
  <c r="A185" i="9"/>
  <c r="A186" i="9"/>
  <c r="B186" i="9"/>
  <c r="A187" i="9"/>
  <c r="C187" i="9" s="1"/>
  <c r="E187" i="9"/>
  <c r="A188" i="9"/>
  <c r="B188" i="9"/>
  <c r="E188" i="9"/>
  <c r="A189" i="9"/>
  <c r="A190" i="9"/>
  <c r="B190" i="9"/>
  <c r="A191" i="9"/>
  <c r="C191" i="9" s="1"/>
  <c r="E191" i="9"/>
  <c r="A192" i="9"/>
  <c r="B192" i="9"/>
  <c r="E192" i="9"/>
  <c r="A193" i="9"/>
  <c r="A194" i="9"/>
  <c r="E194" i="9"/>
  <c r="A195" i="9"/>
  <c r="C195" i="9"/>
  <c r="E195" i="9"/>
  <c r="A196" i="9"/>
  <c r="C196" i="9" s="1"/>
  <c r="A197" i="9"/>
  <c r="C197" i="9" s="1"/>
  <c r="B197" i="9"/>
  <c r="D197" i="9"/>
  <c r="E197" i="9"/>
  <c r="F197" i="9"/>
  <c r="A198" i="9"/>
  <c r="C198" i="9"/>
  <c r="B198" i="9"/>
  <c r="F198" i="9"/>
  <c r="A199" i="9"/>
  <c r="B199" i="9"/>
  <c r="C199" i="9"/>
  <c r="D199" i="9"/>
  <c r="E199" i="9"/>
  <c r="F199" i="9"/>
  <c r="A200" i="9"/>
  <c r="B200" i="9" s="1"/>
  <c r="C200" i="9"/>
  <c r="D200" i="9"/>
  <c r="E200" i="9"/>
  <c r="F200" i="9"/>
  <c r="A201" i="9"/>
  <c r="B201" i="9"/>
  <c r="C201" i="9"/>
  <c r="D201" i="9"/>
  <c r="E201" i="9"/>
  <c r="F201" i="9"/>
  <c r="A202" i="9"/>
  <c r="D202" i="9" s="1"/>
  <c r="C202" i="9"/>
  <c r="E202" i="9"/>
  <c r="F202" i="9"/>
  <c r="A203" i="9"/>
  <c r="A204" i="9"/>
  <c r="C204" i="9" s="1"/>
  <c r="F204" i="9"/>
  <c r="A205" i="9"/>
  <c r="B205" i="9"/>
  <c r="C205" i="9"/>
  <c r="D205" i="9"/>
  <c r="E205" i="9"/>
  <c r="F205" i="9"/>
  <c r="A206" i="9"/>
  <c r="B206" i="9" s="1"/>
  <c r="C206" i="9"/>
  <c r="F206" i="9"/>
  <c r="A207" i="9"/>
  <c r="C207" i="9" s="1"/>
  <c r="B207" i="9"/>
  <c r="D207" i="9"/>
  <c r="E207" i="9"/>
  <c r="F207" i="9"/>
  <c r="A208" i="9"/>
  <c r="C208" i="9"/>
  <c r="B208" i="9"/>
  <c r="D208" i="9"/>
  <c r="E208" i="9"/>
  <c r="F208" i="9"/>
  <c r="A209" i="9"/>
  <c r="C209" i="9" s="1"/>
  <c r="B209" i="9"/>
  <c r="D209" i="9"/>
  <c r="E209" i="9"/>
  <c r="F209" i="9"/>
  <c r="A210" i="9"/>
  <c r="C210" i="9"/>
  <c r="D210" i="9"/>
  <c r="E210" i="9"/>
  <c r="F210" i="9"/>
  <c r="A211" i="9"/>
  <c r="C211" i="9"/>
  <c r="A212" i="9"/>
  <c r="C212" i="9" s="1"/>
  <c r="A213" i="9"/>
  <c r="C213" i="9" s="1"/>
  <c r="B213" i="9"/>
  <c r="D213" i="9"/>
  <c r="E213" i="9"/>
  <c r="F213" i="9"/>
  <c r="A214" i="9"/>
  <c r="C214" i="9"/>
  <c r="B214" i="9"/>
  <c r="F214" i="9"/>
  <c r="A215" i="9"/>
  <c r="B215" i="9"/>
  <c r="C215" i="9"/>
  <c r="D215" i="9"/>
  <c r="E215" i="9"/>
  <c r="F215" i="9"/>
  <c r="A216" i="9"/>
  <c r="B216" i="9" s="1"/>
  <c r="C216" i="9"/>
  <c r="D216" i="9"/>
  <c r="E216" i="9"/>
  <c r="F216" i="9"/>
  <c r="A217" i="9"/>
  <c r="B217" i="9"/>
  <c r="C217" i="9"/>
  <c r="D217" i="9"/>
  <c r="E217" i="9"/>
  <c r="F217" i="9"/>
  <c r="A218" i="9"/>
  <c r="D218" i="9" s="1"/>
  <c r="C218" i="9"/>
  <c r="E218" i="9"/>
  <c r="F218" i="9"/>
  <c r="A219" i="9"/>
  <c r="C219" i="9" s="1"/>
  <c r="E219" i="9"/>
  <c r="A220" i="9"/>
  <c r="C220" i="9" s="1"/>
  <c r="F220" i="9"/>
  <c r="A221" i="9"/>
  <c r="B221" i="9"/>
  <c r="C221" i="9"/>
  <c r="D221" i="9"/>
  <c r="E221" i="9"/>
  <c r="F221" i="9"/>
  <c r="A222" i="9"/>
  <c r="B222" i="9" s="1"/>
  <c r="C222" i="9"/>
  <c r="F222" i="9"/>
  <c r="A223" i="9"/>
  <c r="C223" i="9" s="1"/>
  <c r="B223" i="9"/>
  <c r="D223" i="9"/>
  <c r="E223" i="9"/>
  <c r="F223" i="9"/>
  <c r="A224" i="9"/>
  <c r="C224" i="9"/>
  <c r="B224" i="9"/>
  <c r="D224" i="9"/>
  <c r="E224" i="9"/>
  <c r="F224" i="9"/>
  <c r="A225" i="9"/>
  <c r="C225" i="9" s="1"/>
  <c r="B225" i="9"/>
  <c r="D225" i="9"/>
  <c r="E225" i="9"/>
  <c r="F225" i="9"/>
  <c r="A226" i="9"/>
  <c r="C226" i="9"/>
  <c r="D226" i="9"/>
  <c r="E226" i="9"/>
  <c r="F226" i="9"/>
  <c r="A227" i="9"/>
  <c r="C227" i="9"/>
  <c r="E227" i="9"/>
  <c r="A228" i="9"/>
  <c r="C228" i="9" s="1"/>
  <c r="A229" i="9"/>
  <c r="C229" i="9" s="1"/>
  <c r="B229" i="9"/>
  <c r="D229" i="9"/>
  <c r="E229" i="9"/>
  <c r="F229" i="9"/>
  <c r="A230" i="9"/>
  <c r="C230" i="9"/>
  <c r="B230" i="9"/>
  <c r="F230" i="9"/>
  <c r="A231" i="9"/>
  <c r="B231" i="9"/>
  <c r="C231" i="9"/>
  <c r="D231" i="9"/>
  <c r="E231" i="9"/>
  <c r="F231" i="9"/>
  <c r="A232" i="9"/>
  <c r="B232" i="9" s="1"/>
  <c r="C232" i="9"/>
  <c r="D232" i="9"/>
  <c r="E232" i="9"/>
  <c r="F232" i="9"/>
  <c r="A233" i="9"/>
  <c r="B233" i="9"/>
  <c r="C233" i="9"/>
  <c r="D233" i="9"/>
  <c r="E233" i="9"/>
  <c r="F233" i="9"/>
  <c r="A234" i="9"/>
  <c r="D234" i="9" s="1"/>
  <c r="A235" i="9"/>
  <c r="A236" i="9"/>
  <c r="C236" i="9" s="1"/>
  <c r="A237" i="9"/>
  <c r="B237" i="9"/>
  <c r="C237" i="9"/>
  <c r="D237" i="9"/>
  <c r="E237" i="9"/>
  <c r="F237" i="9"/>
  <c r="A238" i="9"/>
  <c r="B238" i="9" s="1"/>
  <c r="C238" i="9"/>
  <c r="F238" i="9"/>
  <c r="A239" i="9"/>
  <c r="C239" i="9" s="1"/>
  <c r="F239" i="9"/>
  <c r="A240" i="9"/>
  <c r="C240" i="9"/>
  <c r="B240" i="9"/>
  <c r="D240" i="9"/>
  <c r="E240" i="9"/>
  <c r="F240" i="9"/>
  <c r="A241" i="9"/>
  <c r="C241" i="9" s="1"/>
  <c r="B241" i="9"/>
  <c r="E241" i="9"/>
  <c r="F241" i="9"/>
  <c r="A242" i="9"/>
  <c r="C242" i="9"/>
  <c r="D242" i="9"/>
  <c r="E242" i="9"/>
  <c r="F242" i="9"/>
  <c r="A243" i="9"/>
  <c r="D243" i="9" s="1"/>
  <c r="B243" i="9"/>
  <c r="C243" i="9"/>
  <c r="E243" i="9"/>
  <c r="F243" i="9"/>
  <c r="A244" i="9"/>
  <c r="C244" i="9" s="1"/>
  <c r="A245" i="9"/>
  <c r="C245" i="9" s="1"/>
  <c r="F245" i="9"/>
  <c r="A246" i="9"/>
  <c r="C246" i="9"/>
  <c r="B246" i="9"/>
  <c r="F246" i="9"/>
  <c r="A247" i="9"/>
  <c r="B247" i="9"/>
  <c r="C247" i="9"/>
  <c r="D247" i="9"/>
  <c r="E247" i="9"/>
  <c r="F247" i="9"/>
  <c r="A248" i="9"/>
  <c r="B248" i="9" s="1"/>
  <c r="C248" i="9"/>
  <c r="E248" i="9"/>
  <c r="F248" i="9"/>
  <c r="A249" i="9"/>
  <c r="B249" i="9"/>
  <c r="C249" i="9"/>
  <c r="D249" i="9"/>
  <c r="E249" i="9"/>
  <c r="F249" i="9"/>
  <c r="A250" i="9"/>
  <c r="D250" i="9" s="1"/>
  <c r="E250" i="9"/>
  <c r="A251" i="9"/>
  <c r="C251" i="9" s="1"/>
  <c r="D251" i="9"/>
  <c r="A252" i="9"/>
  <c r="C252" i="9" s="1"/>
  <c r="F252" i="9"/>
  <c r="A253" i="9"/>
  <c r="B253" i="9"/>
  <c r="C253" i="9"/>
  <c r="D253" i="9"/>
  <c r="E253" i="9"/>
  <c r="F253" i="9"/>
  <c r="A254" i="9"/>
  <c r="B254" i="9" s="1"/>
  <c r="C254" i="9"/>
  <c r="A255" i="9"/>
  <c r="C255" i="9" s="1"/>
  <c r="D255" i="9"/>
  <c r="F255" i="9"/>
  <c r="A256" i="9"/>
  <c r="C256" i="9"/>
  <c r="B256" i="9"/>
  <c r="D256" i="9"/>
  <c r="E256" i="9"/>
  <c r="F256" i="9"/>
  <c r="A257" i="9"/>
  <c r="C257" i="9" s="1"/>
  <c r="B257" i="9"/>
  <c r="D257" i="9"/>
  <c r="E257" i="9"/>
  <c r="F257" i="9"/>
  <c r="A258" i="9"/>
  <c r="C258" i="9"/>
  <c r="D258" i="9"/>
  <c r="E258" i="9"/>
  <c r="F258" i="9"/>
  <c r="A259" i="9"/>
  <c r="D259" i="9" s="1"/>
  <c r="B259" i="9"/>
  <c r="E259" i="9"/>
  <c r="F259" i="9"/>
  <c r="A260" i="9"/>
  <c r="C260" i="9" s="1"/>
  <c r="A261" i="9"/>
  <c r="C261" i="9" s="1"/>
  <c r="D261" i="9"/>
  <c r="F261" i="9"/>
  <c r="A262" i="9"/>
  <c r="C262" i="9"/>
  <c r="B262" i="9"/>
  <c r="F262" i="9"/>
  <c r="A263" i="9"/>
  <c r="B263" i="9"/>
  <c r="C263" i="9"/>
  <c r="D263" i="9"/>
  <c r="E263" i="9"/>
  <c r="F263" i="9"/>
  <c r="A264" i="9"/>
  <c r="B264" i="9" s="1"/>
  <c r="C264" i="9"/>
  <c r="D264" i="9"/>
  <c r="E264" i="9"/>
  <c r="F264" i="9"/>
  <c r="A265" i="9"/>
  <c r="B265" i="9"/>
  <c r="C265" i="9"/>
  <c r="D265" i="9"/>
  <c r="E265" i="9"/>
  <c r="F265" i="9"/>
  <c r="A266" i="9"/>
  <c r="A267" i="9"/>
  <c r="A268" i="9"/>
  <c r="A269" i="9"/>
  <c r="B269" i="9"/>
  <c r="C269" i="9"/>
  <c r="D269" i="9"/>
  <c r="E269" i="9"/>
  <c r="F269" i="9"/>
  <c r="A270" i="9"/>
  <c r="B270" i="9" s="1"/>
  <c r="C270" i="9"/>
  <c r="F270" i="9"/>
  <c r="A271" i="9"/>
  <c r="F271" i="9"/>
  <c r="A272" i="9"/>
  <c r="C272" i="9"/>
  <c r="B272" i="9"/>
  <c r="D272" i="9"/>
  <c r="E272" i="9"/>
  <c r="F272" i="9"/>
  <c r="A273" i="9"/>
  <c r="C273" i="9" s="1"/>
  <c r="B273" i="9"/>
  <c r="E273" i="9"/>
  <c r="F273" i="9"/>
  <c r="A274" i="9"/>
  <c r="C274" i="9"/>
  <c r="D274" i="9"/>
  <c r="E274" i="9"/>
  <c r="F274" i="9"/>
  <c r="A275" i="9"/>
  <c r="D275" i="9" s="1"/>
  <c r="B275" i="9"/>
  <c r="C275" i="9"/>
  <c r="E275" i="9"/>
  <c r="F275" i="9"/>
  <c r="A276" i="9"/>
  <c r="C276" i="9" s="1"/>
  <c r="A277" i="9"/>
  <c r="F277" i="9"/>
  <c r="A278" i="9"/>
  <c r="C278" i="9"/>
  <c r="B278" i="9"/>
  <c r="F278" i="9"/>
  <c r="A279" i="9"/>
  <c r="B279" i="9"/>
  <c r="C279" i="9"/>
  <c r="D279" i="9"/>
  <c r="E279" i="9"/>
  <c r="F279" i="9"/>
  <c r="A280" i="9"/>
  <c r="B280" i="9" s="1"/>
  <c r="C280" i="9"/>
  <c r="E280" i="9"/>
  <c r="F280" i="9"/>
  <c r="A281" i="9"/>
  <c r="B281" i="9"/>
  <c r="C281" i="9"/>
  <c r="D281" i="9"/>
  <c r="E281" i="9"/>
  <c r="F281" i="9"/>
  <c r="A282" i="9"/>
  <c r="A283" i="9"/>
  <c r="D283" i="9"/>
  <c r="A284" i="9"/>
  <c r="C284" i="9" s="1"/>
  <c r="A285" i="9"/>
  <c r="B285" i="9"/>
  <c r="C285" i="9"/>
  <c r="D285" i="9"/>
  <c r="E285" i="9"/>
  <c r="F285" i="9"/>
  <c r="A286" i="9"/>
  <c r="B286" i="9" s="1"/>
  <c r="C286" i="9"/>
  <c r="A287" i="9"/>
  <c r="D287" i="9"/>
  <c r="F287" i="9"/>
  <c r="A288" i="9"/>
  <c r="C288" i="9"/>
  <c r="B288" i="9"/>
  <c r="D288" i="9"/>
  <c r="E288" i="9"/>
  <c r="F288" i="9"/>
  <c r="A289" i="9"/>
  <c r="C289" i="9" s="1"/>
  <c r="B289" i="9"/>
  <c r="D289" i="9"/>
  <c r="E289" i="9"/>
  <c r="F289" i="9"/>
  <c r="A290" i="9"/>
  <c r="C290" i="9"/>
  <c r="D290" i="9"/>
  <c r="E290" i="9"/>
  <c r="F290" i="9"/>
  <c r="A291" i="9"/>
  <c r="D291" i="9" s="1"/>
  <c r="B291" i="9"/>
  <c r="E291" i="9"/>
  <c r="F291" i="9"/>
  <c r="A292" i="9"/>
  <c r="A293" i="9"/>
  <c r="D293" i="9"/>
  <c r="F293" i="9"/>
  <c r="A294" i="9"/>
  <c r="C294" i="9"/>
  <c r="B294" i="9"/>
  <c r="F294" i="9"/>
  <c r="A295" i="9"/>
  <c r="B295" i="9"/>
  <c r="C295" i="9"/>
  <c r="D295" i="9"/>
  <c r="E295" i="9"/>
  <c r="F295" i="9"/>
  <c r="A296" i="9"/>
  <c r="B296" i="9" s="1"/>
  <c r="C296" i="9"/>
  <c r="D296" i="9"/>
  <c r="E296" i="9"/>
  <c r="F296" i="9"/>
  <c r="A297" i="9"/>
  <c r="B297" i="9"/>
  <c r="C297" i="9"/>
  <c r="D297" i="9"/>
  <c r="E297" i="9"/>
  <c r="F297" i="9"/>
  <c r="A298" i="9"/>
  <c r="E298" i="9"/>
  <c r="A299" i="9"/>
  <c r="A300" i="9"/>
  <c r="C300" i="9" s="1"/>
  <c r="F300" i="9"/>
  <c r="A301" i="9"/>
  <c r="B301" i="9"/>
  <c r="C301" i="9"/>
  <c r="D301" i="9"/>
  <c r="E301" i="9"/>
  <c r="F301" i="9"/>
  <c r="A302" i="9"/>
  <c r="B302" i="9" s="1"/>
  <c r="C302" i="9"/>
  <c r="F302" i="9"/>
  <c r="A303" i="9"/>
  <c r="D303" i="9"/>
  <c r="F303" i="9"/>
  <c r="A304" i="9"/>
  <c r="C304" i="9"/>
  <c r="B304" i="9"/>
  <c r="D304" i="9"/>
  <c r="E304" i="9"/>
  <c r="F304" i="9"/>
  <c r="A305" i="9"/>
  <c r="C305" i="9" s="1"/>
  <c r="B305" i="9"/>
  <c r="E305" i="9"/>
  <c r="F305" i="9"/>
  <c r="A306" i="9"/>
  <c r="C306" i="9"/>
  <c r="D306" i="9"/>
  <c r="E306" i="9"/>
  <c r="F306" i="9"/>
  <c r="A307" i="9"/>
  <c r="D307" i="9" s="1"/>
  <c r="B307" i="9"/>
  <c r="C307" i="9"/>
  <c r="E307" i="9"/>
  <c r="F307" i="9"/>
  <c r="A308" i="9"/>
  <c r="A309" i="9"/>
  <c r="D309" i="9"/>
  <c r="F309" i="9"/>
  <c r="A310" i="9"/>
  <c r="C310" i="9"/>
  <c r="B310" i="9"/>
  <c r="F310" i="9"/>
  <c r="A311" i="9"/>
  <c r="B311" i="9"/>
  <c r="C311" i="9"/>
  <c r="D311" i="9"/>
  <c r="E311" i="9"/>
  <c r="F311" i="9"/>
  <c r="A312" i="9"/>
  <c r="B312" i="9" s="1"/>
  <c r="C312" i="9"/>
  <c r="E312" i="9"/>
  <c r="F312" i="9"/>
  <c r="A313" i="9"/>
  <c r="B313" i="9"/>
  <c r="C313" i="9"/>
  <c r="D313" i="9"/>
  <c r="E313" i="9"/>
  <c r="F313" i="9"/>
  <c r="A314" i="9"/>
  <c r="A315" i="9"/>
  <c r="D315" i="9"/>
  <c r="A316" i="9"/>
  <c r="F316" i="9" s="1"/>
  <c r="A317" i="9"/>
  <c r="D317" i="9"/>
  <c r="A318" i="9"/>
  <c r="B318" i="9"/>
  <c r="A319" i="9"/>
  <c r="D319" i="9" s="1"/>
  <c r="B319" i="9"/>
  <c r="E319" i="9"/>
  <c r="F319" i="9"/>
  <c r="A320" i="9"/>
  <c r="D320" i="9"/>
  <c r="A321" i="9"/>
  <c r="C321" i="9"/>
  <c r="A322" i="9"/>
  <c r="D322" i="9"/>
  <c r="F322" i="9"/>
  <c r="A323" i="9"/>
  <c r="C323" i="9" s="1"/>
  <c r="B323" i="9"/>
  <c r="D323" i="9"/>
  <c r="E323" i="9"/>
  <c r="F323" i="9"/>
  <c r="A324" i="9"/>
  <c r="E324" i="9"/>
  <c r="F324" i="9"/>
  <c r="A325" i="9"/>
  <c r="C325" i="9"/>
  <c r="E325" i="9"/>
  <c r="A326" i="9"/>
  <c r="A327" i="9"/>
  <c r="C327" i="9" s="1"/>
  <c r="B327" i="9"/>
  <c r="D327" i="9"/>
  <c r="E327" i="9"/>
  <c r="F327" i="9"/>
  <c r="A328" i="9"/>
  <c r="C328" i="9"/>
  <c r="B328" i="9"/>
  <c r="D328" i="9"/>
  <c r="E328" i="9"/>
  <c r="F328" i="9"/>
  <c r="A329" i="9"/>
  <c r="C329" i="9" s="1"/>
  <c r="B329" i="9"/>
  <c r="D329" i="9"/>
  <c r="E329" i="9"/>
  <c r="F329" i="9"/>
  <c r="A330" i="9"/>
  <c r="C330" i="9"/>
  <c r="D330" i="9"/>
  <c r="E330" i="9"/>
  <c r="F330" i="9"/>
  <c r="A331" i="9"/>
  <c r="C331" i="9"/>
  <c r="E331" i="9"/>
  <c r="A332" i="9"/>
  <c r="E332" i="9" s="1"/>
  <c r="F332" i="9"/>
  <c r="A333" i="9"/>
  <c r="C333" i="9" s="1"/>
  <c r="B333" i="9"/>
  <c r="D333" i="9"/>
  <c r="E333" i="9"/>
  <c r="F333" i="9"/>
  <c r="A334" i="9"/>
  <c r="B334" i="9"/>
  <c r="F334" i="9"/>
  <c r="A335" i="9"/>
  <c r="C335" i="9" s="1"/>
  <c r="A336" i="9"/>
  <c r="B336" i="9"/>
  <c r="E336" i="9"/>
  <c r="A337" i="9"/>
  <c r="C337" i="9"/>
  <c r="E337" i="9"/>
  <c r="A338" i="9"/>
  <c r="A339" i="9"/>
  <c r="C339" i="9" s="1"/>
  <c r="B339" i="9"/>
  <c r="D339" i="9"/>
  <c r="E339" i="9"/>
  <c r="F339" i="9"/>
  <c r="A340" i="9"/>
  <c r="E340" i="9"/>
  <c r="A341" i="9"/>
  <c r="C341" i="9" s="1"/>
  <c r="B341" i="9"/>
  <c r="D341" i="9"/>
  <c r="E341" i="9"/>
  <c r="F341" i="9"/>
  <c r="A342" i="9"/>
  <c r="B342" i="9"/>
  <c r="F342" i="9"/>
  <c r="A343" i="9"/>
  <c r="C343" i="9"/>
  <c r="D343" i="9"/>
  <c r="A344" i="9"/>
  <c r="D344" i="9" s="1"/>
  <c r="C344" i="9"/>
  <c r="B344" i="9"/>
  <c r="F344" i="9"/>
  <c r="A345" i="9"/>
  <c r="C345" i="9" s="1"/>
  <c r="A346" i="9"/>
  <c r="E346" i="9" s="1"/>
  <c r="A347" i="9"/>
  <c r="C347" i="9" s="1"/>
  <c r="F347" i="9"/>
  <c r="A348" i="9"/>
  <c r="A349" i="9"/>
  <c r="D349" i="9" s="1"/>
  <c r="B349" i="9"/>
  <c r="C349" i="9"/>
  <c r="E349" i="9"/>
  <c r="F349" i="9"/>
  <c r="A350" i="9"/>
  <c r="B350" i="9" s="1"/>
  <c r="D350" i="9"/>
  <c r="F350" i="9"/>
  <c r="A351" i="9"/>
  <c r="C351" i="9"/>
  <c r="D351" i="9"/>
  <c r="E351" i="9"/>
  <c r="A352" i="9"/>
  <c r="D352" i="9" s="1"/>
  <c r="C352" i="9"/>
  <c r="B352" i="9"/>
  <c r="E352" i="9"/>
  <c r="F352" i="9"/>
  <c r="A353" i="9"/>
  <c r="C353" i="9"/>
  <c r="D353" i="9"/>
  <c r="A354" i="9"/>
  <c r="F354" i="9" s="1"/>
  <c r="D354" i="9"/>
  <c r="E354" i="9"/>
  <c r="A355" i="9"/>
  <c r="D355" i="9" s="1"/>
  <c r="B355" i="9"/>
  <c r="C355" i="9"/>
  <c r="E355" i="9"/>
  <c r="F355" i="9"/>
  <c r="A356" i="9"/>
  <c r="B356" i="9" s="1"/>
  <c r="F356" i="9"/>
  <c r="A357" i="9"/>
  <c r="C357" i="9" s="1"/>
  <c r="E357" i="9"/>
  <c r="F357" i="9"/>
  <c r="A358" i="9"/>
  <c r="B358" i="9"/>
  <c r="D358" i="9"/>
  <c r="F358" i="9"/>
  <c r="A359" i="9"/>
  <c r="B359" i="9"/>
  <c r="C359" i="9"/>
  <c r="D359" i="9"/>
  <c r="E359" i="9"/>
  <c r="F359" i="9"/>
  <c r="A360" i="9"/>
  <c r="B360" i="9" s="1"/>
  <c r="F360" i="9"/>
  <c r="A361" i="9"/>
  <c r="B361" i="9"/>
  <c r="C361" i="9"/>
  <c r="D361" i="9"/>
  <c r="E361" i="9"/>
  <c r="F361" i="9"/>
  <c r="A362" i="9"/>
  <c r="A363" i="9"/>
  <c r="C363" i="9" s="1"/>
  <c r="A364" i="9"/>
  <c r="F364" i="9" s="1"/>
  <c r="A365" i="9"/>
  <c r="D365" i="9" s="1"/>
  <c r="B365" i="9"/>
  <c r="C365" i="9"/>
  <c r="F365" i="9"/>
  <c r="A366" i="9"/>
  <c r="A367" i="9"/>
  <c r="B367" i="9"/>
  <c r="C367" i="9"/>
  <c r="D367" i="9"/>
  <c r="E367" i="9"/>
  <c r="F367" i="9"/>
  <c r="A368" i="9"/>
  <c r="B368" i="9" s="1"/>
  <c r="C368" i="9"/>
  <c r="D368" i="9"/>
  <c r="F368" i="9"/>
  <c r="A369" i="9"/>
  <c r="B369" i="9"/>
  <c r="C369" i="9"/>
  <c r="D369" i="9"/>
  <c r="E369" i="9"/>
  <c r="F369" i="9"/>
  <c r="A370" i="9"/>
  <c r="F370" i="9" s="1"/>
  <c r="D370" i="9"/>
  <c r="A371" i="9"/>
  <c r="D371" i="9" s="1"/>
  <c r="F371" i="9"/>
  <c r="A372" i="9"/>
  <c r="B372" i="9" s="1"/>
  <c r="A373" i="9"/>
  <c r="C373" i="9" s="1"/>
  <c r="A374" i="9"/>
  <c r="F374" i="9" s="1"/>
  <c r="A375" i="9"/>
  <c r="B375" i="9"/>
  <c r="C375" i="9"/>
  <c r="D375" i="9"/>
  <c r="E375" i="9"/>
  <c r="F375" i="9"/>
  <c r="A376" i="9"/>
  <c r="B376" i="9" s="1"/>
  <c r="E376" i="9"/>
  <c r="F376" i="9"/>
  <c r="A377" i="9"/>
  <c r="B377" i="9"/>
  <c r="C377" i="9"/>
  <c r="D377" i="9"/>
  <c r="E377" i="9"/>
  <c r="F377" i="9"/>
  <c r="A378" i="9"/>
  <c r="E378" i="9" s="1"/>
  <c r="A379" i="9"/>
  <c r="C379" i="9" s="1"/>
  <c r="B379" i="9"/>
  <c r="D379" i="9"/>
  <c r="F379" i="9"/>
  <c r="A380" i="9"/>
  <c r="B380" i="9"/>
  <c r="A381" i="9"/>
  <c r="C381" i="9" s="1"/>
  <c r="B381" i="9"/>
  <c r="D381" i="9"/>
  <c r="E381" i="9"/>
  <c r="F381" i="9"/>
  <c r="A382" i="9"/>
  <c r="B382" i="9"/>
  <c r="D382" i="9"/>
  <c r="F382" i="9"/>
  <c r="A383" i="9"/>
  <c r="B383" i="9"/>
  <c r="C383" i="9"/>
  <c r="D383" i="9"/>
  <c r="E383" i="9"/>
  <c r="F383" i="9"/>
  <c r="A384" i="9"/>
  <c r="B384" i="9" s="1"/>
  <c r="E384" i="9"/>
  <c r="F384" i="9"/>
  <c r="A385" i="9"/>
  <c r="D385" i="9"/>
  <c r="F385" i="9"/>
  <c r="A386" i="9"/>
  <c r="C386" i="9" s="1"/>
  <c r="A387" i="9"/>
  <c r="D387" i="9" s="1"/>
  <c r="C387" i="9"/>
  <c r="A388" i="9"/>
  <c r="C388" i="9"/>
  <c r="D388" i="9"/>
  <c r="E388" i="9"/>
  <c r="A389" i="9"/>
  <c r="D389" i="9"/>
  <c r="B389" i="9"/>
  <c r="C389" i="9"/>
  <c r="E389" i="9"/>
  <c r="F389" i="9"/>
  <c r="A390" i="9"/>
  <c r="C390" i="9"/>
  <c r="A391" i="9"/>
  <c r="D391" i="9"/>
  <c r="B391" i="9"/>
  <c r="F391" i="9"/>
  <c r="A392" i="9"/>
  <c r="C392" i="9"/>
  <c r="A393" i="9"/>
  <c r="F393" i="9" s="1"/>
  <c r="D393" i="9"/>
  <c r="A394" i="9"/>
  <c r="E394" i="9" s="1"/>
  <c r="C394" i="9"/>
  <c r="A395" i="9"/>
  <c r="E395" i="9" s="1"/>
  <c r="D395" i="9"/>
  <c r="C395" i="9"/>
  <c r="A396" i="9"/>
  <c r="D396" i="9" s="1"/>
  <c r="C396" i="9"/>
  <c r="E396" i="9"/>
  <c r="A397" i="9"/>
  <c r="B397" i="9" s="1"/>
  <c r="D397" i="9"/>
  <c r="C397" i="9"/>
  <c r="E397" i="9"/>
  <c r="F397" i="9"/>
  <c r="A398" i="9"/>
  <c r="C398" i="9"/>
  <c r="A399" i="9"/>
  <c r="A400" i="9"/>
  <c r="C400" i="9"/>
  <c r="A401" i="9"/>
  <c r="D401" i="9"/>
  <c r="F401" i="9"/>
  <c r="A402" i="9"/>
  <c r="A403" i="9"/>
  <c r="D403" i="9" s="1"/>
  <c r="C403" i="9"/>
  <c r="A404" i="9"/>
  <c r="C404" i="9"/>
  <c r="D404" i="9"/>
  <c r="E404" i="9"/>
  <c r="A405" i="9"/>
  <c r="D405" i="9"/>
  <c r="B405" i="9"/>
  <c r="C405" i="9"/>
  <c r="E405" i="9"/>
  <c r="F405" i="9"/>
  <c r="A406" i="9"/>
  <c r="C406" i="9"/>
  <c r="A407" i="9"/>
  <c r="D407" i="9"/>
  <c r="B407" i="9"/>
  <c r="F407" i="9"/>
  <c r="A408" i="9"/>
  <c r="C408" i="9"/>
  <c r="A409" i="9"/>
  <c r="F409" i="9" s="1"/>
  <c r="D409" i="9"/>
  <c r="A410" i="9"/>
  <c r="E410" i="9" s="1"/>
  <c r="C410" i="9"/>
  <c r="A411" i="9"/>
  <c r="E411" i="9" s="1"/>
  <c r="D411" i="9"/>
  <c r="C411" i="9"/>
  <c r="A412" i="9"/>
  <c r="D412" i="9" s="1"/>
  <c r="C412" i="9"/>
  <c r="E412" i="9"/>
  <c r="A413" i="9"/>
  <c r="B413" i="9" s="1"/>
  <c r="D413" i="9"/>
  <c r="C413" i="9"/>
  <c r="E413" i="9"/>
  <c r="F413" i="9"/>
  <c r="A414" i="9"/>
  <c r="C414" i="9"/>
  <c r="A415" i="9"/>
  <c r="A416" i="9"/>
  <c r="C416" i="9"/>
  <c r="A417" i="9"/>
  <c r="D417" i="9"/>
  <c r="F417" i="9"/>
  <c r="A418" i="9"/>
  <c r="A419" i="9"/>
  <c r="D419" i="9" s="1"/>
  <c r="C419" i="9"/>
  <c r="A420" i="9"/>
  <c r="C420" i="9"/>
  <c r="D420" i="9"/>
  <c r="E420" i="9"/>
  <c r="A421" i="9"/>
  <c r="D421" i="9"/>
  <c r="B421" i="9"/>
  <c r="C421" i="9"/>
  <c r="E421" i="9"/>
  <c r="F421" i="9"/>
  <c r="A422" i="9"/>
  <c r="C422" i="9"/>
  <c r="A423" i="9"/>
  <c r="D423" i="9"/>
  <c r="B423" i="9"/>
  <c r="F423" i="9"/>
  <c r="A424" i="9"/>
  <c r="A425" i="9"/>
  <c r="F425" i="9" s="1"/>
  <c r="A426" i="9"/>
  <c r="C426" i="9" s="1"/>
  <c r="D426" i="9"/>
  <c r="E426" i="9"/>
  <c r="A427" i="9"/>
  <c r="D427" i="9" s="1"/>
  <c r="C427" i="9"/>
  <c r="E427" i="9"/>
  <c r="F427" i="9"/>
  <c r="A428" i="9"/>
  <c r="C428" i="9"/>
  <c r="D428" i="9"/>
  <c r="E428" i="9"/>
  <c r="A429" i="9"/>
  <c r="D429" i="9"/>
  <c r="B429" i="9"/>
  <c r="C429" i="9"/>
  <c r="E429" i="9"/>
  <c r="F429" i="9"/>
  <c r="A430" i="9"/>
  <c r="C430" i="9"/>
  <c r="A431" i="9"/>
  <c r="D431" i="9"/>
  <c r="B431" i="9"/>
  <c r="F431" i="9"/>
  <c r="A432" i="9"/>
  <c r="A433" i="9"/>
  <c r="F433" i="9"/>
  <c r="A434" i="9"/>
  <c r="A435" i="9"/>
  <c r="D435" i="9" s="1"/>
  <c r="C435" i="9"/>
  <c r="A436" i="9"/>
  <c r="C436" i="9"/>
  <c r="D436" i="9"/>
  <c r="E436" i="9"/>
  <c r="A437" i="9"/>
  <c r="D437" i="9"/>
  <c r="B437" i="9"/>
  <c r="C437" i="9"/>
  <c r="E437" i="9"/>
  <c r="F437" i="9"/>
  <c r="A438" i="9"/>
  <c r="C438" i="9"/>
  <c r="A439" i="9"/>
  <c r="B439" i="9"/>
  <c r="F439" i="9"/>
  <c r="A440" i="9"/>
  <c r="A441" i="9"/>
  <c r="E441" i="9"/>
  <c r="F441" i="9"/>
  <c r="A442" i="9"/>
  <c r="C442" i="9" s="1"/>
  <c r="D442" i="9"/>
  <c r="E442" i="9"/>
  <c r="A443" i="9"/>
  <c r="D443" i="9" s="1"/>
  <c r="C443" i="9"/>
  <c r="E443" i="9"/>
  <c r="F443" i="9"/>
  <c r="A444" i="9"/>
  <c r="C444" i="9"/>
  <c r="D444" i="9"/>
  <c r="E444" i="9"/>
  <c r="A445" i="9"/>
  <c r="D445" i="9"/>
  <c r="B445" i="9"/>
  <c r="C445" i="9"/>
  <c r="E445" i="9"/>
  <c r="F445" i="9"/>
  <c r="A446" i="9"/>
  <c r="C446" i="9"/>
  <c r="A447" i="9"/>
  <c r="B447" i="9"/>
  <c r="A448" i="9"/>
  <c r="E448" i="9"/>
  <c r="A449" i="9"/>
  <c r="A450" i="9"/>
  <c r="B450" i="9"/>
  <c r="C450" i="9"/>
  <c r="F450" i="9"/>
  <c r="A451" i="9"/>
  <c r="D451" i="9" s="1"/>
  <c r="E451" i="9"/>
  <c r="A452" i="9"/>
  <c r="C452" i="9" s="1"/>
  <c r="B452" i="9"/>
  <c r="D452" i="9"/>
  <c r="E452" i="9"/>
  <c r="F452" i="9"/>
  <c r="A453" i="9"/>
  <c r="D453" i="9"/>
  <c r="E453" i="9"/>
  <c r="A454" i="9"/>
  <c r="C454" i="9"/>
  <c r="D454" i="9"/>
  <c r="E454" i="9"/>
  <c r="A455" i="9"/>
  <c r="D455" i="9"/>
  <c r="A456" i="9"/>
  <c r="C456" i="9"/>
  <c r="E456" i="9"/>
  <c r="A457" i="9"/>
  <c r="A458" i="9"/>
  <c r="D458" i="9"/>
  <c r="E458" i="9"/>
  <c r="F458" i="9"/>
  <c r="A459" i="9"/>
  <c r="D459" i="9"/>
  <c r="E459" i="9"/>
  <c r="A460" i="9"/>
  <c r="A461" i="9"/>
  <c r="D461" i="9" s="1"/>
  <c r="A462" i="9"/>
  <c r="B462" i="9"/>
  <c r="C462" i="9"/>
  <c r="D462" i="9"/>
  <c r="E462" i="9"/>
  <c r="F462" i="9"/>
  <c r="A463" i="9"/>
  <c r="D463" i="9"/>
  <c r="A464" i="9"/>
  <c r="B464" i="9"/>
  <c r="C464" i="9"/>
  <c r="D464" i="9"/>
  <c r="E464" i="9"/>
  <c r="F464" i="9"/>
  <c r="A465" i="9"/>
  <c r="E465" i="9"/>
  <c r="A466" i="9"/>
  <c r="B466" i="9"/>
  <c r="C466" i="9"/>
  <c r="D466" i="9"/>
  <c r="E466" i="9"/>
  <c r="F466" i="9"/>
  <c r="A467" i="9"/>
  <c r="E467" i="9" s="1"/>
  <c r="D467" i="9"/>
  <c r="A468" i="9"/>
  <c r="B468" i="9"/>
  <c r="E468" i="9"/>
  <c r="F468" i="9"/>
  <c r="A469" i="9"/>
  <c r="D469" i="9" s="1"/>
  <c r="A470" i="9"/>
  <c r="D470" i="9" s="1"/>
  <c r="B470" i="9"/>
  <c r="C470" i="9"/>
  <c r="E470" i="9"/>
  <c r="F470" i="9"/>
  <c r="A471" i="9"/>
  <c r="D471" i="9" s="1"/>
  <c r="A472" i="9"/>
  <c r="E472" i="9"/>
  <c r="F472" i="9"/>
  <c r="A473" i="9"/>
  <c r="A474" i="9"/>
  <c r="B474" i="9"/>
  <c r="C474" i="9"/>
  <c r="D474" i="9"/>
  <c r="E474" i="9"/>
  <c r="F474" i="9"/>
  <c r="A475" i="9"/>
  <c r="E475" i="9" s="1"/>
  <c r="A476" i="9"/>
  <c r="D476" i="9" s="1"/>
  <c r="B476" i="9"/>
  <c r="C476" i="9"/>
  <c r="E476" i="9"/>
  <c r="F476" i="9"/>
  <c r="A477" i="9"/>
  <c r="D477" i="9" s="1"/>
  <c r="E477" i="9"/>
  <c r="A478" i="9"/>
  <c r="E478" i="9"/>
  <c r="F478" i="9"/>
  <c r="A479" i="9"/>
  <c r="D479" i="9"/>
  <c r="A480" i="9"/>
  <c r="B480" i="9"/>
  <c r="E480" i="9"/>
  <c r="A481" i="9"/>
  <c r="A482" i="9"/>
  <c r="D482" i="9" s="1"/>
  <c r="B482" i="9"/>
  <c r="C482" i="9"/>
  <c r="E482" i="9"/>
  <c r="F482" i="9"/>
  <c r="A483" i="9"/>
  <c r="A484" i="9"/>
  <c r="D484" i="9" s="1"/>
  <c r="A485" i="9"/>
  <c r="D485" i="9"/>
  <c r="E485" i="9"/>
  <c r="A486" i="9"/>
  <c r="D486" i="9"/>
  <c r="E486" i="9"/>
  <c r="A487" i="9"/>
  <c r="D487" i="9" s="1"/>
  <c r="A488" i="9"/>
  <c r="C488" i="9"/>
  <c r="D488" i="9"/>
  <c r="A489" i="9"/>
  <c r="A490" i="9"/>
  <c r="B490" i="9"/>
  <c r="E490" i="9"/>
  <c r="F490" i="9"/>
  <c r="A491" i="9"/>
  <c r="D491" i="9"/>
  <c r="E491" i="9"/>
  <c r="A492" i="9"/>
  <c r="E492" i="9" s="1"/>
  <c r="A493" i="9"/>
  <c r="C493" i="9"/>
  <c r="A494" i="9"/>
  <c r="B494" i="9"/>
  <c r="C494" i="9"/>
  <c r="F494" i="9"/>
  <c r="A495" i="9"/>
  <c r="B495" i="9"/>
  <c r="E495" i="9"/>
  <c r="A496" i="9"/>
  <c r="E496" i="9" s="1"/>
  <c r="A497" i="9"/>
  <c r="F497" i="9" s="1"/>
  <c r="A498" i="9"/>
  <c r="D498" i="9" s="1"/>
  <c r="B498" i="9"/>
  <c r="C498" i="9"/>
  <c r="E498" i="9"/>
  <c r="F498" i="9"/>
  <c r="A499" i="9"/>
  <c r="B499" i="9"/>
  <c r="E499" i="9"/>
  <c r="A500" i="9"/>
  <c r="B500" i="9"/>
  <c r="C500" i="9"/>
  <c r="D500" i="9"/>
  <c r="E500" i="9"/>
  <c r="F500" i="9"/>
  <c r="A501" i="9"/>
  <c r="A502" i="9"/>
  <c r="C502" i="9" s="1"/>
  <c r="A503" i="9"/>
  <c r="E503" i="9"/>
  <c r="A504" i="9"/>
  <c r="B504" i="9" s="1"/>
  <c r="A505" i="9"/>
  <c r="F505" i="9" s="1"/>
  <c r="A506" i="9"/>
  <c r="C506" i="9"/>
  <c r="E506" i="9"/>
  <c r="A507" i="9"/>
  <c r="A508" i="9"/>
  <c r="B508" i="9"/>
  <c r="C508" i="9"/>
  <c r="A509" i="9"/>
  <c r="D509" i="9" s="1"/>
  <c r="A510" i="9"/>
  <c r="D510" i="9"/>
  <c r="A511" i="9"/>
  <c r="C511" i="9" s="1"/>
  <c r="A512" i="9"/>
  <c r="C512" i="9" s="1"/>
  <c r="A513" i="9"/>
  <c r="E513" i="9" s="1"/>
  <c r="D513" i="9"/>
  <c r="A514" i="9"/>
  <c r="B514" i="9"/>
  <c r="C514" i="9"/>
  <c r="D514" i="9"/>
  <c r="E514" i="9"/>
  <c r="F514" i="9"/>
  <c r="A515" i="9"/>
  <c r="A516" i="9"/>
  <c r="C516" i="9"/>
  <c r="D516" i="9"/>
  <c r="E516" i="9"/>
  <c r="A517" i="9"/>
  <c r="B517" i="9"/>
  <c r="D517" i="9"/>
  <c r="A518" i="9"/>
  <c r="B518" i="9"/>
  <c r="C518" i="9"/>
  <c r="D518" i="9"/>
  <c r="E518" i="9"/>
  <c r="F518" i="9"/>
  <c r="A519" i="9"/>
  <c r="D519" i="9" s="1"/>
  <c r="A520" i="9"/>
  <c r="B520" i="9"/>
  <c r="C520" i="9"/>
  <c r="D520" i="9"/>
  <c r="E520" i="9"/>
  <c r="F520" i="9"/>
  <c r="A521" i="9"/>
  <c r="D521" i="9" s="1"/>
  <c r="E521" i="9"/>
  <c r="F521" i="9"/>
  <c r="A522" i="9"/>
  <c r="D522" i="9"/>
  <c r="E522" i="9"/>
  <c r="F522" i="9"/>
  <c r="A523" i="9"/>
  <c r="B523" i="9"/>
  <c r="E523" i="9"/>
  <c r="F523" i="9"/>
  <c r="A524" i="9"/>
  <c r="B524" i="9"/>
  <c r="C524" i="9"/>
  <c r="D524" i="9"/>
  <c r="E524" i="9"/>
  <c r="F524" i="9"/>
  <c r="A525" i="9"/>
  <c r="D525" i="9"/>
  <c r="A526" i="9"/>
  <c r="B526" i="9"/>
  <c r="D526" i="9"/>
  <c r="F526" i="9"/>
  <c r="A527" i="9"/>
  <c r="C527" i="9"/>
  <c r="B527" i="9"/>
  <c r="D527" i="9"/>
  <c r="E527" i="9"/>
  <c r="F527" i="9"/>
  <c r="A528" i="9"/>
  <c r="C528" i="9" s="1"/>
  <c r="B528" i="9"/>
  <c r="D528" i="9"/>
  <c r="E528" i="9"/>
  <c r="F528" i="9"/>
  <c r="A529" i="9"/>
  <c r="A530" i="9"/>
  <c r="B530" i="9"/>
  <c r="E530" i="9"/>
  <c r="F530" i="9"/>
  <c r="A531" i="9"/>
  <c r="A532" i="9"/>
  <c r="B532" i="9" s="1"/>
  <c r="A533" i="9"/>
  <c r="A534" i="9"/>
  <c r="C534" i="9" s="1"/>
  <c r="A535" i="9"/>
  <c r="B535" i="9"/>
  <c r="D535" i="9"/>
  <c r="E535" i="9"/>
  <c r="A536" i="9"/>
  <c r="D536" i="9" s="1"/>
  <c r="B536" i="9"/>
  <c r="C536" i="9"/>
  <c r="E536" i="9"/>
  <c r="F536" i="9"/>
  <c r="A537" i="9"/>
  <c r="F537" i="9" s="1"/>
  <c r="A538" i="9"/>
  <c r="C538" i="9"/>
  <c r="D538" i="9"/>
  <c r="E538" i="9"/>
  <c r="A539" i="9"/>
  <c r="F539" i="9" s="1"/>
  <c r="E539" i="9"/>
  <c r="B539" i="9"/>
  <c r="A540" i="9"/>
  <c r="C540" i="9"/>
  <c r="E540" i="9"/>
  <c r="A541" i="9"/>
  <c r="B541" i="9" s="1"/>
  <c r="D541" i="9"/>
  <c r="F541" i="9"/>
  <c r="A542" i="9"/>
  <c r="D542" i="9"/>
  <c r="E542" i="9"/>
  <c r="A543" i="9"/>
  <c r="E543" i="9"/>
  <c r="F543" i="9"/>
  <c r="A544" i="9"/>
  <c r="C544" i="9"/>
  <c r="D544" i="9"/>
  <c r="E544" i="9"/>
  <c r="A545" i="9"/>
  <c r="D545" i="9"/>
  <c r="E545" i="9"/>
  <c r="A546" i="9"/>
  <c r="B546" i="9"/>
  <c r="C546" i="9"/>
  <c r="D546" i="9"/>
  <c r="E546" i="9"/>
  <c r="F546" i="9"/>
  <c r="A547" i="9"/>
  <c r="A548" i="9"/>
  <c r="C548" i="9" s="1"/>
  <c r="A549" i="9"/>
  <c r="D549" i="9" s="1"/>
  <c r="B549" i="9"/>
  <c r="A550" i="9"/>
  <c r="B550" i="9"/>
  <c r="C550" i="9"/>
  <c r="D550" i="9"/>
  <c r="E550" i="9"/>
  <c r="F550" i="9"/>
  <c r="A551" i="9"/>
  <c r="D551" i="9"/>
  <c r="E551" i="9"/>
  <c r="F551" i="9"/>
  <c r="A552" i="9"/>
  <c r="B552" i="9"/>
  <c r="C552" i="9"/>
  <c r="D552" i="9"/>
  <c r="E552" i="9"/>
  <c r="F552" i="9"/>
  <c r="A553" i="9"/>
  <c r="E553" i="9" s="1"/>
  <c r="A554" i="9"/>
  <c r="B554" i="9"/>
  <c r="D554" i="9"/>
  <c r="F554" i="9"/>
  <c r="A555" i="9"/>
  <c r="B555" i="9"/>
  <c r="E555" i="9"/>
  <c r="F555" i="9"/>
  <c r="A556" i="9"/>
  <c r="B556" i="9"/>
  <c r="C556" i="9"/>
  <c r="D556" i="9"/>
  <c r="E556" i="9"/>
  <c r="F556" i="9"/>
  <c r="A557" i="9"/>
  <c r="B557" i="9" s="1"/>
  <c r="D557" i="9"/>
  <c r="F557" i="9"/>
  <c r="A558" i="9"/>
  <c r="D558" i="9" s="1"/>
  <c r="A559" i="9"/>
  <c r="C559" i="9"/>
  <c r="B559" i="9"/>
  <c r="D559" i="9"/>
  <c r="E559" i="9"/>
  <c r="F559" i="9"/>
  <c r="A560" i="9"/>
  <c r="E560" i="9" s="1"/>
  <c r="A561" i="9"/>
  <c r="A562" i="9"/>
  <c r="D562" i="9" s="1"/>
  <c r="B562" i="9"/>
  <c r="C562" i="9"/>
  <c r="E562" i="9"/>
  <c r="F562" i="9"/>
  <c r="A563" i="9"/>
  <c r="B563" i="9" s="1"/>
  <c r="E563" i="9"/>
  <c r="A564" i="9"/>
  <c r="E564" i="9" s="1"/>
  <c r="A565" i="9"/>
  <c r="A566" i="9"/>
  <c r="B566" i="9"/>
  <c r="C566" i="9"/>
  <c r="F566" i="9"/>
  <c r="A567" i="9"/>
  <c r="B567" i="9"/>
  <c r="E567" i="9"/>
  <c r="A568" i="9"/>
  <c r="E568" i="9"/>
  <c r="F568" i="9"/>
  <c r="A569" i="9"/>
  <c r="A570" i="9"/>
  <c r="C570" i="9"/>
  <c r="E570" i="9"/>
  <c r="A571" i="9"/>
  <c r="E571" i="9"/>
  <c r="A572" i="9"/>
  <c r="B572" i="9" s="1"/>
  <c r="A573" i="9"/>
  <c r="D573" i="9"/>
  <c r="A574" i="9"/>
  <c r="C574" i="9"/>
  <c r="D574" i="9"/>
  <c r="A575" i="9"/>
  <c r="B575" i="9" s="1"/>
  <c r="A576" i="9"/>
  <c r="E576" i="9"/>
  <c r="A577" i="9"/>
  <c r="E577" i="9" s="1"/>
  <c r="A578" i="9"/>
  <c r="B578" i="9"/>
  <c r="C578" i="9"/>
  <c r="D578" i="9"/>
  <c r="E578" i="9"/>
  <c r="F578" i="9"/>
  <c r="A579" i="9"/>
  <c r="A580" i="9"/>
  <c r="C580" i="9"/>
  <c r="D580" i="9"/>
  <c r="E580" i="9"/>
  <c r="A581" i="9"/>
  <c r="B581" i="9"/>
  <c r="D581" i="9"/>
  <c r="A582" i="9"/>
  <c r="B582" i="9"/>
  <c r="C582" i="9"/>
  <c r="D582" i="9"/>
  <c r="E582" i="9"/>
  <c r="F582" i="9"/>
  <c r="A583" i="9"/>
  <c r="C583" i="9"/>
  <c r="D583" i="9"/>
  <c r="F583" i="9"/>
  <c r="A584" i="9"/>
  <c r="B584" i="9"/>
  <c r="C584" i="9"/>
  <c r="D584" i="9"/>
  <c r="E584" i="9"/>
  <c r="F584" i="9"/>
  <c r="A585" i="9"/>
  <c r="D585" i="9" s="1"/>
  <c r="E585" i="9"/>
  <c r="F585" i="9"/>
  <c r="A586" i="9"/>
  <c r="D586" i="9" s="1"/>
  <c r="A587" i="9"/>
  <c r="B587" i="9"/>
  <c r="E587" i="9"/>
  <c r="F587" i="9"/>
  <c r="A588" i="9"/>
  <c r="B588" i="9"/>
  <c r="C588" i="9"/>
  <c r="D588" i="9"/>
  <c r="E588" i="9"/>
  <c r="F588" i="9"/>
  <c r="A589" i="9"/>
  <c r="A590" i="9"/>
  <c r="B590" i="9"/>
  <c r="D590" i="9"/>
  <c r="A591" i="9"/>
  <c r="C591" i="9"/>
  <c r="B591" i="9"/>
  <c r="D591" i="9"/>
  <c r="E591" i="9"/>
  <c r="F591" i="9"/>
  <c r="A592" i="9"/>
  <c r="C592" i="9" s="1"/>
  <c r="B592" i="9"/>
  <c r="D592" i="9"/>
  <c r="E592" i="9"/>
  <c r="F592" i="9"/>
  <c r="A593" i="9"/>
  <c r="A594" i="9"/>
  <c r="B594" i="9" s="1"/>
  <c r="A595" i="9"/>
  <c r="A596" i="9"/>
  <c r="B596" i="9" s="1"/>
  <c r="A597" i="9"/>
  <c r="A598" i="9"/>
  <c r="E598" i="9" s="1"/>
  <c r="A599" i="9"/>
  <c r="B599" i="9"/>
  <c r="D599" i="9"/>
  <c r="E599" i="9"/>
  <c r="A600" i="9"/>
  <c r="D600" i="9" s="1"/>
  <c r="B600" i="9"/>
  <c r="C600" i="9"/>
  <c r="E600" i="9"/>
  <c r="F600" i="9"/>
  <c r="A601" i="9"/>
  <c r="D601" i="9" s="1"/>
  <c r="E601" i="9"/>
  <c r="F601" i="9"/>
  <c r="A602" i="9"/>
  <c r="C602" i="9"/>
  <c r="D602" i="9"/>
  <c r="E602" i="9"/>
  <c r="A603" i="9"/>
  <c r="F603" i="9" s="1"/>
  <c r="E603" i="9"/>
  <c r="B603" i="9"/>
  <c r="A604" i="9"/>
  <c r="C604" i="9"/>
  <c r="F604" i="9"/>
  <c r="A605" i="9"/>
  <c r="B605" i="9" s="1"/>
  <c r="D605" i="9"/>
  <c r="F605" i="9"/>
  <c r="A606" i="9"/>
  <c r="D606" i="9" s="1"/>
  <c r="A607" i="9"/>
  <c r="B607" i="9"/>
  <c r="E607" i="9"/>
  <c r="F607" i="9"/>
  <c r="A608" i="9"/>
  <c r="C608" i="9"/>
  <c r="D608" i="9"/>
  <c r="E608" i="9"/>
  <c r="A609" i="9"/>
  <c r="D609" i="9"/>
  <c r="E609" i="9"/>
  <c r="A610" i="9"/>
  <c r="B610" i="9"/>
  <c r="C610" i="9"/>
  <c r="D610" i="9"/>
  <c r="E610" i="9"/>
  <c r="F610" i="9"/>
  <c r="A611" i="9"/>
  <c r="A612" i="9"/>
  <c r="C612" i="9"/>
  <c r="A613" i="9"/>
  <c r="D613" i="9" s="1"/>
  <c r="A614" i="9"/>
  <c r="B614" i="9"/>
  <c r="C614" i="9"/>
  <c r="D614" i="9"/>
  <c r="E614" i="9"/>
  <c r="F614" i="9"/>
  <c r="A615" i="9"/>
  <c r="D615" i="9" s="1"/>
  <c r="A616" i="9"/>
  <c r="B616" i="9"/>
  <c r="C616" i="9"/>
  <c r="D616" i="9"/>
  <c r="E616" i="9"/>
  <c r="F616" i="9"/>
  <c r="A617" i="9"/>
  <c r="A618" i="9"/>
  <c r="B618" i="9"/>
  <c r="D618" i="9"/>
  <c r="A619" i="9"/>
  <c r="B619" i="9"/>
  <c r="E619" i="9"/>
  <c r="F619" i="9"/>
  <c r="A620" i="9"/>
  <c r="B620" i="9"/>
  <c r="C620" i="9"/>
  <c r="D620" i="9"/>
  <c r="E620" i="9"/>
  <c r="F620" i="9"/>
  <c r="A621" i="9"/>
  <c r="B621" i="9" s="1"/>
  <c r="D621" i="9"/>
  <c r="F621" i="9"/>
  <c r="A622" i="9"/>
  <c r="D622" i="9"/>
  <c r="F622" i="9"/>
  <c r="A623" i="9"/>
  <c r="C623" i="9"/>
  <c r="B623" i="9"/>
  <c r="D623" i="9"/>
  <c r="E623" i="9"/>
  <c r="F623" i="9"/>
  <c r="A624" i="9"/>
  <c r="B624" i="9"/>
  <c r="E624" i="9"/>
  <c r="F624" i="9"/>
  <c r="A625" i="9"/>
  <c r="A626" i="9"/>
  <c r="D626" i="9" s="1"/>
  <c r="B626" i="9"/>
  <c r="C626" i="9"/>
  <c r="E626" i="9"/>
  <c r="F626" i="9"/>
  <c r="A627" i="9"/>
  <c r="B627" i="9" s="1"/>
  <c r="A628" i="9"/>
  <c r="D628" i="9"/>
  <c r="E628" i="9"/>
  <c r="F628" i="9"/>
  <c r="A629" i="9"/>
  <c r="A630" i="9"/>
  <c r="B630" i="9" s="1"/>
  <c r="A631" i="9"/>
  <c r="B631" i="9"/>
  <c r="E631" i="9"/>
  <c r="A632" i="9"/>
  <c r="B632" i="9"/>
  <c r="E632" i="9"/>
  <c r="F632" i="9"/>
  <c r="A633" i="9"/>
  <c r="F633" i="9"/>
  <c r="A634" i="9"/>
  <c r="C634" i="9" s="1"/>
  <c r="A635" i="9"/>
  <c r="E635" i="9"/>
  <c r="A636" i="9"/>
  <c r="C636" i="9" s="1"/>
  <c r="A637" i="9"/>
  <c r="A638" i="9"/>
  <c r="C638" i="9" s="1"/>
  <c r="A639" i="9"/>
  <c r="C639" i="9"/>
  <c r="B639" i="9"/>
  <c r="F639" i="9"/>
  <c r="A640" i="9"/>
  <c r="C640" i="9"/>
  <c r="E640" i="9"/>
  <c r="A641" i="9"/>
  <c r="A642" i="9"/>
  <c r="D642" i="9"/>
  <c r="E642" i="9"/>
  <c r="F642" i="9"/>
  <c r="A643" i="9"/>
  <c r="A644" i="9"/>
  <c r="B644" i="9" s="1"/>
  <c r="A645" i="9"/>
  <c r="A646" i="9"/>
  <c r="B646" i="9"/>
  <c r="C646" i="9"/>
  <c r="D646" i="9"/>
  <c r="E646" i="9"/>
  <c r="F646" i="9"/>
  <c r="A647" i="9"/>
  <c r="C647" i="9"/>
  <c r="D647" i="9"/>
  <c r="F647" i="9"/>
  <c r="A648" i="9"/>
  <c r="B648" i="9"/>
  <c r="C648" i="9"/>
  <c r="D648" i="9"/>
  <c r="E648" i="9"/>
  <c r="F648" i="9"/>
  <c r="A649" i="9"/>
  <c r="D649" i="9" s="1"/>
  <c r="E649" i="9"/>
  <c r="F649" i="9"/>
  <c r="A650" i="9"/>
  <c r="D650" i="9"/>
  <c r="E650" i="9"/>
  <c r="A651" i="9"/>
  <c r="B651" i="9"/>
  <c r="E651" i="9"/>
  <c r="F651" i="9"/>
  <c r="A652" i="9"/>
  <c r="B652" i="9"/>
  <c r="C652" i="9"/>
  <c r="D652" i="9"/>
  <c r="E652" i="9"/>
  <c r="F652" i="9"/>
  <c r="A653" i="9"/>
  <c r="A654" i="9"/>
  <c r="B654" i="9" s="1"/>
  <c r="A655" i="9"/>
  <c r="C655" i="9"/>
  <c r="B655" i="9"/>
  <c r="D655" i="9"/>
  <c r="E655" i="9"/>
  <c r="F655" i="9"/>
  <c r="A656" i="9"/>
  <c r="C656" i="9" s="1"/>
  <c r="B656" i="9"/>
  <c r="D656" i="9"/>
  <c r="E656" i="9"/>
  <c r="F656" i="9"/>
  <c r="A657" i="9"/>
  <c r="E657" i="9"/>
  <c r="A658" i="9"/>
  <c r="D658" i="9" s="1"/>
  <c r="A659" i="9"/>
  <c r="E659" i="9"/>
  <c r="A660" i="9"/>
  <c r="B660" i="9"/>
  <c r="E660" i="9"/>
  <c r="F660" i="9"/>
  <c r="A661" i="9"/>
  <c r="D661" i="9"/>
  <c r="A662" i="9"/>
  <c r="B662" i="9" s="1"/>
  <c r="A663" i="9"/>
  <c r="C663" i="9"/>
  <c r="B663" i="9"/>
  <c r="D663" i="9"/>
  <c r="E663" i="9"/>
  <c r="F663" i="9"/>
  <c r="A664" i="9"/>
  <c r="C664" i="9" s="1"/>
  <c r="B664" i="9"/>
  <c r="D664" i="9"/>
  <c r="E664" i="9"/>
  <c r="F664" i="9"/>
  <c r="A665" i="9"/>
  <c r="D665" i="9"/>
  <c r="E665" i="9"/>
  <c r="F665" i="9"/>
  <c r="A666" i="9"/>
  <c r="B666" i="9"/>
  <c r="C666" i="9"/>
  <c r="D666" i="9"/>
  <c r="E666" i="9"/>
  <c r="F666" i="9"/>
  <c r="A667" i="9"/>
  <c r="A668" i="9"/>
  <c r="B668" i="9" s="1"/>
  <c r="A669" i="9"/>
  <c r="B669" i="9"/>
  <c r="D669" i="9"/>
  <c r="F669" i="9"/>
  <c r="A670" i="9"/>
  <c r="B670" i="9"/>
  <c r="C670" i="9"/>
  <c r="D670" i="9"/>
  <c r="E670" i="9"/>
  <c r="F670" i="9"/>
  <c r="A671" i="9"/>
  <c r="D671" i="9"/>
  <c r="F671" i="9"/>
  <c r="A672" i="9"/>
  <c r="B672" i="9"/>
  <c r="C672" i="9"/>
  <c r="D672" i="9"/>
  <c r="E672" i="9"/>
  <c r="F672" i="9"/>
  <c r="A673" i="9"/>
  <c r="E673" i="9"/>
  <c r="A674" i="9"/>
  <c r="B674" i="9"/>
  <c r="C674" i="9"/>
  <c r="D674" i="9"/>
  <c r="E674" i="9"/>
  <c r="F674" i="9"/>
  <c r="A675" i="9"/>
  <c r="E675" i="9"/>
  <c r="A676" i="9"/>
  <c r="B676" i="9"/>
  <c r="C676" i="9"/>
  <c r="D676" i="9"/>
  <c r="E676" i="9"/>
  <c r="F676" i="9"/>
  <c r="A677" i="9"/>
  <c r="D677" i="9"/>
  <c r="A678" i="9"/>
  <c r="B678" i="9"/>
  <c r="C678" i="9"/>
  <c r="D678" i="9"/>
  <c r="E678" i="9"/>
  <c r="F678" i="9"/>
  <c r="A679" i="9"/>
  <c r="B679" i="9" s="1"/>
  <c r="C679" i="9"/>
  <c r="D679" i="9"/>
  <c r="E679" i="9"/>
  <c r="F679" i="9"/>
  <c r="A680" i="9"/>
  <c r="B680" i="9"/>
  <c r="C680" i="9"/>
  <c r="D680" i="9"/>
  <c r="E680" i="9"/>
  <c r="F680" i="9"/>
  <c r="A681" i="9"/>
  <c r="F681" i="9"/>
  <c r="A682" i="9"/>
  <c r="B682" i="9" s="1"/>
  <c r="A683" i="9"/>
  <c r="B683" i="9"/>
  <c r="E683" i="9"/>
  <c r="F683" i="9"/>
  <c r="A684" i="9"/>
  <c r="B684" i="9"/>
  <c r="C684" i="9"/>
  <c r="D684" i="9"/>
  <c r="E684" i="9"/>
  <c r="F684" i="9"/>
  <c r="A685" i="9"/>
  <c r="B685" i="9" s="1"/>
  <c r="D685" i="9"/>
  <c r="F685" i="9"/>
  <c r="A686" i="9"/>
  <c r="C686" i="9" s="1"/>
  <c r="B686" i="9"/>
  <c r="D686" i="9"/>
  <c r="E686" i="9"/>
  <c r="F686" i="9"/>
  <c r="A687" i="9"/>
  <c r="C687" i="9"/>
  <c r="B687" i="9"/>
  <c r="D687" i="9"/>
  <c r="E687" i="9"/>
  <c r="F687" i="9"/>
  <c r="A688" i="9"/>
  <c r="D688" i="9"/>
  <c r="F688" i="9"/>
  <c r="A689" i="9"/>
  <c r="E689" i="9"/>
  <c r="A690" i="9"/>
  <c r="B690" i="9"/>
  <c r="E690" i="9"/>
  <c r="F690" i="9"/>
  <c r="A691" i="9"/>
  <c r="E691" i="9"/>
  <c r="A692" i="9"/>
  <c r="B692" i="9"/>
  <c r="F692" i="9"/>
  <c r="A693" i="9"/>
  <c r="D693" i="9"/>
  <c r="A694" i="9"/>
  <c r="C694" i="9" s="1"/>
  <c r="B694" i="9"/>
  <c r="D694" i="9"/>
  <c r="E694" i="9"/>
  <c r="F694" i="9"/>
  <c r="A695" i="9"/>
  <c r="C695" i="9"/>
  <c r="B695" i="9"/>
  <c r="D695" i="9"/>
  <c r="E695" i="9"/>
  <c r="F695" i="9"/>
  <c r="A696" i="9"/>
  <c r="E696" i="9"/>
  <c r="F696" i="9"/>
  <c r="A697" i="9"/>
  <c r="D697" i="9"/>
  <c r="E697" i="9"/>
  <c r="F697" i="9"/>
  <c r="A698" i="9"/>
  <c r="B698" i="9"/>
  <c r="C698" i="9"/>
  <c r="D698" i="9"/>
  <c r="E698" i="9"/>
  <c r="F698" i="9"/>
  <c r="A699" i="9"/>
  <c r="E699" i="9"/>
  <c r="A700" i="9"/>
  <c r="D700" i="9" s="1"/>
  <c r="A701" i="9"/>
  <c r="B701" i="9"/>
  <c r="D701" i="9"/>
  <c r="F701" i="9"/>
  <c r="A702" i="9"/>
  <c r="B702" i="9"/>
  <c r="C702" i="9"/>
  <c r="D702" i="9"/>
  <c r="E702" i="9"/>
  <c r="F702" i="9"/>
  <c r="A703" i="9"/>
  <c r="B703" i="9" s="1"/>
  <c r="C703" i="9"/>
  <c r="D703" i="9"/>
  <c r="E703" i="9"/>
  <c r="F703" i="9"/>
  <c r="A704" i="9"/>
  <c r="B704" i="9"/>
  <c r="C704" i="9"/>
  <c r="D704" i="9"/>
  <c r="E704" i="9"/>
  <c r="F704" i="9"/>
  <c r="A705" i="9"/>
  <c r="E705" i="9" s="1"/>
  <c r="A706" i="9"/>
  <c r="B706" i="9"/>
  <c r="C706" i="9"/>
  <c r="D706" i="9"/>
  <c r="E706" i="9"/>
  <c r="F706" i="9"/>
  <c r="A707" i="9"/>
  <c r="E707" i="9" s="1"/>
  <c r="A708" i="9"/>
  <c r="B708" i="9"/>
  <c r="C708" i="9"/>
  <c r="D708" i="9"/>
  <c r="E708" i="9"/>
  <c r="F708" i="9"/>
  <c r="A709" i="9"/>
  <c r="D709" i="9" s="1"/>
  <c r="A710" i="9"/>
  <c r="B710" i="9"/>
  <c r="C710" i="9"/>
  <c r="D710" i="9"/>
  <c r="E710" i="9"/>
  <c r="F710" i="9"/>
  <c r="A711" i="9"/>
  <c r="D711" i="9"/>
  <c r="E711" i="9"/>
  <c r="A712" i="9"/>
  <c r="B712" i="9"/>
  <c r="C712" i="9"/>
  <c r="D712" i="9"/>
  <c r="E712" i="9"/>
  <c r="F712" i="9"/>
  <c r="A713" i="9"/>
  <c r="A714" i="9"/>
  <c r="B714" i="9" s="1"/>
  <c r="A715" i="9"/>
  <c r="B715" i="9"/>
  <c r="E715" i="9"/>
  <c r="F715" i="9"/>
  <c r="A716" i="9"/>
  <c r="B716" i="9"/>
  <c r="C716" i="9"/>
  <c r="D716" i="9"/>
  <c r="E716" i="9"/>
  <c r="F716" i="9"/>
  <c r="A717" i="9"/>
  <c r="B717" i="9" s="1"/>
  <c r="D717" i="9"/>
  <c r="F717" i="9"/>
  <c r="A718" i="9"/>
  <c r="D718" i="9" s="1"/>
  <c r="A719" i="9"/>
  <c r="C719" i="9"/>
  <c r="B719" i="9"/>
  <c r="D719" i="9"/>
  <c r="E719" i="9"/>
  <c r="F719" i="9"/>
  <c r="A720" i="9"/>
  <c r="B720" i="9"/>
  <c r="E720" i="9"/>
  <c r="F720" i="9"/>
  <c r="A721" i="9"/>
  <c r="A722" i="9"/>
  <c r="D722" i="9" s="1"/>
  <c r="B722" i="9"/>
  <c r="C722" i="9"/>
  <c r="E722" i="9"/>
  <c r="F722" i="9"/>
  <c r="A723" i="9"/>
  <c r="A724" i="9"/>
  <c r="B724" i="9"/>
  <c r="C724" i="9"/>
  <c r="D724" i="9"/>
  <c r="E724" i="9"/>
  <c r="F724" i="9"/>
  <c r="A725" i="9"/>
  <c r="A726" i="9"/>
  <c r="C726" i="9"/>
  <c r="A727" i="9"/>
  <c r="C727" i="9" s="1"/>
  <c r="A728" i="9"/>
  <c r="C728" i="9" s="1"/>
  <c r="A729" i="9"/>
  <c r="D729" i="9"/>
  <c r="A730" i="9"/>
  <c r="B730" i="9" s="1"/>
  <c r="A731" i="9"/>
  <c r="B731" i="9" s="1"/>
  <c r="A732" i="9"/>
  <c r="C732" i="9"/>
  <c r="D732" i="9"/>
  <c r="A733" i="9"/>
  <c r="D733" i="9" s="1"/>
  <c r="A734" i="9"/>
  <c r="D734" i="9" s="1"/>
  <c r="B734" i="9"/>
  <c r="C734" i="9"/>
  <c r="E734" i="9"/>
  <c r="F734" i="9"/>
  <c r="A735" i="9"/>
  <c r="D735" i="9" s="1"/>
  <c r="A736" i="9"/>
  <c r="B736" i="9"/>
  <c r="E736" i="9"/>
  <c r="F736" i="9"/>
  <c r="A737" i="9"/>
  <c r="E737" i="9" s="1"/>
  <c r="A738" i="9"/>
  <c r="D738" i="9" s="1"/>
  <c r="B738" i="9"/>
  <c r="C738" i="9"/>
  <c r="E738" i="9"/>
  <c r="F738" i="9"/>
  <c r="A739" i="9"/>
  <c r="E739" i="9" s="1"/>
  <c r="A740" i="9"/>
  <c r="B740" i="9" s="1"/>
  <c r="F740" i="9"/>
  <c r="A741" i="9"/>
  <c r="D741" i="9" s="1"/>
  <c r="A742" i="9"/>
  <c r="D742" i="9" s="1"/>
  <c r="B742" i="9"/>
  <c r="C742" i="9"/>
  <c r="E742" i="9"/>
  <c r="F742" i="9"/>
  <c r="A743" i="9"/>
  <c r="B743" i="9"/>
  <c r="D743" i="9"/>
  <c r="A744" i="9"/>
  <c r="B744" i="9"/>
  <c r="C744" i="9"/>
  <c r="F744" i="9"/>
  <c r="A745" i="9"/>
  <c r="D745" i="9"/>
  <c r="A746" i="9"/>
  <c r="C746" i="9" s="1"/>
  <c r="A747" i="9"/>
  <c r="F747" i="9" s="1"/>
  <c r="B747" i="9"/>
  <c r="E747" i="9"/>
  <c r="A748" i="9"/>
  <c r="D748" i="9" s="1"/>
  <c r="B748" i="9"/>
  <c r="C748" i="9"/>
  <c r="E748" i="9"/>
  <c r="F748" i="9"/>
  <c r="A749" i="9"/>
  <c r="D749" i="9" s="1"/>
  <c r="B749" i="9"/>
  <c r="F749" i="9"/>
  <c r="A750" i="9"/>
  <c r="C750" i="9"/>
  <c r="D750" i="9"/>
  <c r="E750" i="9"/>
  <c r="A751" i="9"/>
  <c r="D751" i="9" s="1"/>
  <c r="C751" i="9"/>
  <c r="B751" i="9"/>
  <c r="E751" i="9"/>
  <c r="F751" i="9"/>
  <c r="A752" i="9"/>
  <c r="C752" i="9"/>
  <c r="D752" i="9"/>
  <c r="A753" i="9"/>
  <c r="E753" i="9"/>
  <c r="A754" i="9"/>
  <c r="D754" i="9" s="1"/>
  <c r="A755" i="9"/>
  <c r="E755" i="9" s="1"/>
  <c r="A756" i="9"/>
  <c r="C756" i="9" s="1"/>
  <c r="A757" i="9"/>
  <c r="D757" i="9"/>
  <c r="A758" i="9"/>
  <c r="D758" i="9" s="1"/>
  <c r="A759" i="9"/>
  <c r="B759" i="9" s="1"/>
  <c r="A760" i="9"/>
  <c r="C760" i="9"/>
  <c r="D760" i="9"/>
  <c r="E760" i="9"/>
  <c r="A761" i="9"/>
  <c r="F761" i="9" s="1"/>
  <c r="D761" i="9"/>
  <c r="E761" i="9"/>
  <c r="A762" i="9"/>
  <c r="C762" i="9"/>
  <c r="E762" i="9"/>
  <c r="A763" i="9"/>
  <c r="B763" i="9" s="1"/>
  <c r="F763" i="9"/>
  <c r="A764" i="9"/>
  <c r="B764" i="9" s="1"/>
  <c r="F764" i="9"/>
  <c r="A765" i="9"/>
  <c r="B765" i="9"/>
  <c r="D765" i="9"/>
  <c r="F765" i="9"/>
  <c r="A766" i="9"/>
  <c r="B766" i="9"/>
  <c r="C766" i="9"/>
  <c r="D766" i="9"/>
  <c r="E766" i="9"/>
  <c r="F766" i="9"/>
  <c r="A767" i="9"/>
  <c r="C767" i="9"/>
  <c r="D767" i="9"/>
  <c r="A768" i="9"/>
  <c r="B768" i="9"/>
  <c r="C768" i="9"/>
  <c r="D768" i="9"/>
  <c r="E768" i="9"/>
  <c r="F768" i="9"/>
  <c r="A769" i="9"/>
  <c r="A770" i="9"/>
  <c r="C770" i="9"/>
  <c r="D770" i="9"/>
  <c r="A771" i="9"/>
  <c r="E771" i="9" s="1"/>
  <c r="A772" i="9"/>
  <c r="B772" i="9"/>
  <c r="C772" i="9"/>
  <c r="D772" i="9"/>
  <c r="E772" i="9"/>
  <c r="F772" i="9"/>
  <c r="A773" i="9"/>
  <c r="D773" i="9" s="1"/>
  <c r="B773" i="9"/>
  <c r="A774" i="9"/>
  <c r="D774" i="9" s="1"/>
  <c r="B774" i="9"/>
  <c r="C774" i="9"/>
  <c r="E774" i="9"/>
  <c r="F774" i="9"/>
  <c r="A775" i="9"/>
  <c r="B775" i="9" s="1"/>
  <c r="A776" i="9"/>
  <c r="A777" i="9"/>
  <c r="A778" i="9"/>
  <c r="C778" i="9" s="1"/>
  <c r="B778" i="9"/>
  <c r="D778" i="9"/>
  <c r="E778" i="9"/>
  <c r="F778" i="9"/>
  <c r="A779" i="9"/>
  <c r="B779" i="9"/>
  <c r="E779" i="9"/>
  <c r="F779" i="9"/>
  <c r="A780" i="9"/>
  <c r="B780" i="9"/>
  <c r="C780" i="9"/>
  <c r="D780" i="9"/>
  <c r="E780" i="9"/>
  <c r="F780" i="9"/>
  <c r="A781" i="9"/>
  <c r="A782" i="9"/>
  <c r="B782" i="9"/>
  <c r="C782" i="9"/>
  <c r="F782" i="9"/>
  <c r="A783" i="9"/>
  <c r="B783" i="9"/>
  <c r="E783" i="9"/>
  <c r="A784" i="9"/>
  <c r="B784" i="9" s="1"/>
  <c r="F784" i="9"/>
  <c r="A785" i="9"/>
  <c r="F785" i="9" s="1"/>
  <c r="A786" i="9"/>
  <c r="D786" i="9" s="1"/>
  <c r="B786" i="9"/>
  <c r="C786" i="9"/>
  <c r="E786" i="9"/>
  <c r="F786" i="9"/>
  <c r="A787" i="9"/>
  <c r="B787" i="9" s="1"/>
  <c r="E787" i="9"/>
  <c r="A788" i="9"/>
  <c r="D788" i="9" s="1"/>
  <c r="F788" i="9"/>
  <c r="A789" i="9"/>
  <c r="D789" i="9"/>
  <c r="F789" i="9"/>
  <c r="A790" i="9"/>
  <c r="A791" i="9"/>
  <c r="B791" i="9"/>
  <c r="E791" i="9"/>
  <c r="A792" i="9"/>
  <c r="C792" i="9"/>
  <c r="D792" i="9"/>
  <c r="E792" i="9"/>
  <c r="A793" i="9"/>
  <c r="F793" i="9" s="1"/>
  <c r="D793" i="9"/>
  <c r="E793" i="9"/>
  <c r="A794" i="9"/>
  <c r="C794" i="9"/>
  <c r="E794" i="9"/>
  <c r="F794" i="9"/>
  <c r="A795" i="9"/>
  <c r="A796" i="9"/>
  <c r="B796" i="9"/>
  <c r="C796" i="9"/>
  <c r="D796" i="9"/>
  <c r="E796" i="9"/>
  <c r="F796" i="9"/>
  <c r="A797" i="9"/>
  <c r="F797" i="9" s="1"/>
  <c r="A798" i="9"/>
  <c r="B798" i="9"/>
  <c r="E798" i="9"/>
  <c r="A799" i="9"/>
  <c r="C799" i="9"/>
  <c r="B799" i="9"/>
  <c r="D799" i="9"/>
  <c r="E799" i="9"/>
  <c r="F799" i="9"/>
  <c r="A800" i="9"/>
  <c r="B800" i="9" s="1"/>
  <c r="F800" i="9"/>
  <c r="A801" i="9"/>
  <c r="E801" i="9"/>
  <c r="D801" i="9"/>
  <c r="A802" i="9"/>
  <c r="A803" i="9"/>
  <c r="E803" i="9"/>
  <c r="A804" i="9"/>
  <c r="D804" i="9" s="1"/>
  <c r="A805" i="9"/>
  <c r="D805" i="9" s="1"/>
  <c r="A806" i="9"/>
  <c r="C806" i="9" s="1"/>
  <c r="A807" i="9"/>
  <c r="A808" i="9"/>
  <c r="A809" i="9"/>
  <c r="F809" i="9"/>
  <c r="A810" i="9"/>
  <c r="C810" i="9"/>
  <c r="D810" i="9"/>
  <c r="E810" i="9"/>
  <c r="A811" i="9"/>
  <c r="F811" i="9" s="1"/>
  <c r="B811" i="9"/>
  <c r="E811" i="9"/>
  <c r="A812" i="9"/>
  <c r="A813" i="9"/>
  <c r="B813" i="9" s="1"/>
  <c r="A814" i="9"/>
  <c r="B814" i="9" s="1"/>
  <c r="F814" i="9"/>
  <c r="A815" i="9"/>
  <c r="B815" i="9" s="1"/>
  <c r="A816" i="9"/>
  <c r="A817" i="9"/>
  <c r="E817" i="9" s="1"/>
  <c r="A818" i="9"/>
  <c r="D818" i="9" s="1"/>
  <c r="B818" i="9"/>
  <c r="C818" i="9"/>
  <c r="E818" i="9"/>
  <c r="F818" i="9"/>
  <c r="A819" i="9"/>
  <c r="E819" i="9" s="1"/>
  <c r="A820" i="9"/>
  <c r="B820" i="9"/>
  <c r="E820" i="9"/>
  <c r="A821" i="9"/>
  <c r="A822" i="9"/>
  <c r="A823" i="9"/>
  <c r="C823" i="9"/>
  <c r="B823" i="9"/>
  <c r="D823" i="9"/>
  <c r="E823" i="9"/>
  <c r="F823" i="9"/>
  <c r="A824" i="9"/>
  <c r="C824" i="9" s="1"/>
  <c r="B824" i="9"/>
  <c r="D824" i="9"/>
  <c r="E824" i="9"/>
  <c r="F824" i="9"/>
  <c r="A825" i="9"/>
  <c r="D825" i="9"/>
  <c r="E825" i="9"/>
  <c r="F825" i="9"/>
  <c r="A826" i="9"/>
  <c r="B826" i="9"/>
  <c r="C826" i="9"/>
  <c r="D826" i="9"/>
  <c r="E826" i="9"/>
  <c r="F826" i="9"/>
  <c r="A827" i="9"/>
  <c r="A828" i="9"/>
  <c r="C828" i="9"/>
  <c r="D828" i="9"/>
  <c r="E828" i="9"/>
  <c r="A829" i="9"/>
  <c r="F829" i="9" s="1"/>
  <c r="B829" i="9"/>
  <c r="D829" i="9"/>
  <c r="A830" i="9"/>
  <c r="C830" i="9" s="1"/>
  <c r="F830" i="9"/>
  <c r="A831" i="9"/>
  <c r="B831" i="9"/>
  <c r="D831" i="9"/>
  <c r="E831" i="9"/>
  <c r="A832" i="9"/>
  <c r="D832" i="9" s="1"/>
  <c r="B832" i="9"/>
  <c r="C832" i="9"/>
  <c r="E832" i="9"/>
  <c r="F832" i="9"/>
  <c r="A833" i="9"/>
  <c r="D833" i="9" s="1"/>
  <c r="E833" i="9"/>
  <c r="A834" i="9"/>
  <c r="A835" i="9"/>
  <c r="E835" i="9"/>
  <c r="F835" i="9"/>
  <c r="A836" i="9"/>
  <c r="D836" i="9"/>
  <c r="E836" i="9"/>
  <c r="A837" i="9"/>
  <c r="B837" i="9" s="1"/>
  <c r="A838" i="9"/>
  <c r="C838" i="9"/>
  <c r="D838" i="9"/>
  <c r="A839" i="9"/>
  <c r="C839" i="9"/>
  <c r="B839" i="9"/>
  <c r="F839" i="9"/>
  <c r="A840" i="9"/>
  <c r="C840" i="9"/>
  <c r="E840" i="9"/>
  <c r="A841" i="9"/>
  <c r="D841" i="9" s="1"/>
  <c r="A842" i="9"/>
  <c r="C842" i="9"/>
  <c r="D842" i="9"/>
  <c r="E842" i="9"/>
  <c r="A843" i="9"/>
  <c r="F843" i="9" s="1"/>
  <c r="B843" i="9"/>
  <c r="E843" i="9"/>
  <c r="A844" i="9"/>
  <c r="C844" i="9"/>
  <c r="E844" i="9"/>
  <c r="F844" i="9"/>
  <c r="A845" i="9"/>
  <c r="A846" i="9"/>
  <c r="B846" i="9"/>
  <c r="C846" i="9"/>
  <c r="D846" i="9"/>
  <c r="E846" i="9"/>
  <c r="F846" i="9"/>
  <c r="A847" i="9"/>
  <c r="D847" i="9" s="1"/>
  <c r="F847" i="9"/>
  <c r="A848" i="9"/>
  <c r="B848" i="9"/>
  <c r="C848" i="9"/>
  <c r="D848" i="9"/>
  <c r="E848" i="9"/>
  <c r="F848" i="9"/>
  <c r="A849" i="9"/>
  <c r="A850" i="9"/>
  <c r="A851" i="9"/>
  <c r="B851" i="9" s="1"/>
  <c r="A852" i="9"/>
  <c r="A853" i="9"/>
  <c r="F853" i="9"/>
  <c r="A854" i="9"/>
  <c r="D854" i="9" s="1"/>
  <c r="A855" i="9"/>
  <c r="A856" i="9"/>
  <c r="C856" i="9"/>
  <c r="D856" i="9"/>
  <c r="E856" i="9"/>
  <c r="A857" i="9"/>
  <c r="F857" i="9" s="1"/>
  <c r="D857" i="9"/>
  <c r="E857" i="9"/>
  <c r="A858" i="9"/>
  <c r="C858" i="9"/>
  <c r="E858" i="9"/>
  <c r="A859" i="9"/>
  <c r="B859" i="9" s="1"/>
  <c r="F859" i="9"/>
  <c r="A860" i="9"/>
  <c r="B860" i="9" s="1"/>
  <c r="F860" i="9"/>
  <c r="A861" i="9"/>
  <c r="B861" i="9"/>
  <c r="D861" i="9"/>
  <c r="F861" i="9"/>
  <c r="A862" i="9"/>
  <c r="B862" i="9"/>
  <c r="C862" i="9"/>
  <c r="D862" i="9"/>
  <c r="E862" i="9"/>
  <c r="F862" i="9"/>
  <c r="A863" i="9"/>
  <c r="C863" i="9"/>
  <c r="D863" i="9"/>
  <c r="A864" i="9"/>
  <c r="B864" i="9"/>
  <c r="C864" i="9"/>
  <c r="D864" i="9"/>
  <c r="E864" i="9"/>
  <c r="F864" i="9"/>
  <c r="A865" i="9"/>
  <c r="A866" i="9"/>
  <c r="C866" i="9"/>
  <c r="D866" i="9"/>
  <c r="A867" i="9"/>
  <c r="E867" i="9" s="1"/>
  <c r="A868" i="9"/>
  <c r="B868" i="9"/>
  <c r="C868" i="9"/>
  <c r="D868" i="9"/>
  <c r="E868" i="9"/>
  <c r="F868" i="9"/>
  <c r="A869" i="9"/>
  <c r="B869" i="9" s="1"/>
  <c r="D869" i="9"/>
  <c r="A870" i="9"/>
  <c r="D870" i="9" s="1"/>
  <c r="B870" i="9"/>
  <c r="C870" i="9"/>
  <c r="E870" i="9"/>
  <c r="F870" i="9"/>
  <c r="A871" i="9"/>
  <c r="B871" i="9" s="1"/>
  <c r="A872" i="9"/>
  <c r="A873" i="9"/>
  <c r="A874" i="9"/>
  <c r="C874" i="9" s="1"/>
  <c r="B874" i="9"/>
  <c r="D874" i="9"/>
  <c r="E874" i="9"/>
  <c r="F874" i="9"/>
  <c r="A875" i="9"/>
  <c r="B875" i="9"/>
  <c r="E875" i="9"/>
  <c r="F875" i="9"/>
  <c r="A876" i="9"/>
  <c r="B876" i="9"/>
  <c r="C876" i="9"/>
  <c r="D876" i="9"/>
  <c r="E876" i="9"/>
  <c r="F876" i="9"/>
  <c r="A877" i="9"/>
  <c r="A878" i="9"/>
  <c r="B878" i="9"/>
  <c r="C878" i="9"/>
  <c r="F878" i="9"/>
  <c r="A879" i="9"/>
  <c r="B879" i="9"/>
  <c r="E879" i="9"/>
  <c r="A880" i="9"/>
  <c r="B880" i="9" s="1"/>
  <c r="F880" i="9"/>
  <c r="A881" i="9"/>
  <c r="A882" i="9"/>
  <c r="B882" i="9"/>
  <c r="D882" i="9"/>
  <c r="F882" i="9"/>
  <c r="A883" i="9"/>
  <c r="E883" i="9"/>
  <c r="B883" i="9"/>
  <c r="A884" i="9"/>
  <c r="C884" i="9" s="1"/>
  <c r="A885" i="9"/>
  <c r="D885" i="9" s="1"/>
  <c r="A886" i="9"/>
  <c r="D886" i="9"/>
  <c r="E886" i="9"/>
  <c r="A887" i="9"/>
  <c r="B887" i="9" s="1"/>
  <c r="F887" i="9"/>
  <c r="A888" i="9"/>
  <c r="C888" i="9"/>
  <c r="D888" i="9"/>
  <c r="E888" i="9"/>
  <c r="A889" i="9"/>
  <c r="F889" i="9" s="1"/>
  <c r="D889" i="9"/>
  <c r="E889" i="9"/>
  <c r="A890" i="9"/>
  <c r="A891" i="9"/>
  <c r="B891" i="9" s="1"/>
  <c r="F891" i="9"/>
  <c r="A892" i="9"/>
  <c r="B892" i="9"/>
  <c r="E892" i="9"/>
  <c r="F892" i="9"/>
  <c r="A893" i="9"/>
  <c r="B893" i="9"/>
  <c r="D893" i="9"/>
  <c r="F893" i="9"/>
  <c r="A894" i="9"/>
  <c r="B894" i="9"/>
  <c r="C894" i="9"/>
  <c r="D894" i="9"/>
  <c r="E894" i="9"/>
  <c r="F894" i="9"/>
  <c r="A895" i="9"/>
  <c r="A896" i="9"/>
  <c r="B896" i="9"/>
  <c r="C896" i="9"/>
  <c r="D896" i="9"/>
  <c r="E896" i="9"/>
  <c r="F896" i="9"/>
  <c r="A897" i="9"/>
  <c r="D897" i="9"/>
  <c r="A898" i="9"/>
  <c r="B898" i="9"/>
  <c r="C898" i="9"/>
  <c r="D898" i="9"/>
  <c r="E898" i="9"/>
  <c r="F898" i="9"/>
  <c r="A899" i="9"/>
  <c r="F899" i="9"/>
  <c r="A900" i="9"/>
  <c r="B900" i="9"/>
  <c r="C900" i="9"/>
  <c r="D900" i="9"/>
  <c r="E900" i="9"/>
  <c r="F900" i="9"/>
  <c r="A901" i="9"/>
  <c r="D901" i="9" s="1"/>
  <c r="B901" i="9"/>
  <c r="A902" i="9"/>
  <c r="A903" i="9"/>
  <c r="A904" i="9"/>
  <c r="B904" i="9" s="1"/>
  <c r="F904" i="9"/>
  <c r="A905" i="9"/>
  <c r="E905" i="9"/>
  <c r="F905" i="9"/>
  <c r="A906" i="9"/>
  <c r="A907" i="9"/>
  <c r="A908" i="9"/>
  <c r="A909" i="9"/>
  <c r="C909" i="9"/>
  <c r="B909" i="9"/>
  <c r="D909" i="9"/>
  <c r="E909" i="9"/>
  <c r="F909" i="9"/>
  <c r="A910" i="9"/>
  <c r="B910" i="9"/>
  <c r="D910" i="9"/>
  <c r="F910" i="9"/>
  <c r="A911" i="9"/>
  <c r="A912" i="9"/>
  <c r="C912" i="9"/>
  <c r="E912" i="9"/>
  <c r="A913" i="9"/>
  <c r="B913" i="9" s="1"/>
  <c r="E913" i="9"/>
  <c r="F913" i="9"/>
  <c r="A914" i="9"/>
  <c r="D914" i="9"/>
  <c r="E914" i="9"/>
  <c r="A915" i="9"/>
  <c r="B915" i="9" s="1"/>
  <c r="A916" i="9"/>
  <c r="B916" i="9"/>
  <c r="C916" i="9"/>
  <c r="D916" i="9"/>
  <c r="E916" i="9"/>
  <c r="F916" i="9"/>
  <c r="A917" i="9"/>
  <c r="B917" i="9" s="1"/>
  <c r="C917" i="9"/>
  <c r="D917" i="9"/>
  <c r="E917" i="9"/>
  <c r="F917" i="9"/>
  <c r="A918" i="9"/>
  <c r="B918" i="9"/>
  <c r="C918" i="9"/>
  <c r="D918" i="9"/>
  <c r="E918" i="9"/>
  <c r="F918" i="9"/>
  <c r="A919" i="9"/>
  <c r="A920" i="9"/>
  <c r="B920" i="9" s="1"/>
  <c r="F920" i="9"/>
  <c r="A921" i="9"/>
  <c r="A922" i="9"/>
  <c r="B922" i="9"/>
  <c r="C922" i="9"/>
  <c r="D922" i="9"/>
  <c r="E922" i="9"/>
  <c r="F922" i="9"/>
  <c r="A923" i="9"/>
  <c r="A924" i="9"/>
  <c r="C924" i="9"/>
  <c r="E924" i="9"/>
  <c r="F924" i="9"/>
  <c r="A925" i="9"/>
  <c r="B925" i="9"/>
  <c r="D925" i="9"/>
  <c r="E925" i="9"/>
  <c r="A926" i="9"/>
  <c r="D926" i="9" s="1"/>
  <c r="B926" i="9"/>
  <c r="C926" i="9"/>
  <c r="E926" i="9"/>
  <c r="F926" i="9"/>
  <c r="A927" i="9"/>
  <c r="D927" i="9" s="1"/>
  <c r="E927" i="9"/>
  <c r="F927" i="9"/>
  <c r="A928" i="9"/>
  <c r="C928" i="9"/>
  <c r="D928" i="9"/>
  <c r="E928" i="9"/>
  <c r="A929" i="9"/>
  <c r="B929" i="9"/>
  <c r="F929" i="9"/>
  <c r="A930" i="9"/>
  <c r="B930" i="9"/>
  <c r="C930" i="9"/>
  <c r="D930" i="9"/>
  <c r="E930" i="9"/>
  <c r="F930" i="9"/>
  <c r="A931" i="9"/>
  <c r="D931" i="9" s="1"/>
  <c r="B931" i="9"/>
  <c r="F931" i="9"/>
  <c r="A932" i="9"/>
  <c r="C932" i="9" s="1"/>
  <c r="B932" i="9"/>
  <c r="D932" i="9"/>
  <c r="E932" i="9"/>
  <c r="F932" i="9"/>
  <c r="A933" i="9"/>
  <c r="C933" i="9"/>
  <c r="B933" i="9"/>
  <c r="D933" i="9"/>
  <c r="E933" i="9"/>
  <c r="F933" i="9"/>
  <c r="A934" i="9"/>
  <c r="C934" i="9" s="1"/>
  <c r="E934" i="9"/>
  <c r="F934" i="9"/>
  <c r="A935" i="9"/>
  <c r="E935" i="9"/>
  <c r="D935" i="9"/>
  <c r="A936" i="9"/>
  <c r="C936" i="9" s="1"/>
  <c r="E936" i="9"/>
  <c r="A937" i="9"/>
  <c r="E937" i="9" s="1"/>
  <c r="A938" i="9"/>
  <c r="B938" i="9"/>
  <c r="C938" i="9"/>
  <c r="D938" i="9"/>
  <c r="E938" i="9"/>
  <c r="F938" i="9"/>
  <c r="A939" i="9"/>
  <c r="D939" i="9" s="1"/>
  <c r="B939" i="9"/>
  <c r="A940" i="9"/>
  <c r="F940" i="9"/>
  <c r="A941" i="9"/>
  <c r="B941" i="9" s="1"/>
  <c r="E941" i="9"/>
  <c r="A942" i="9"/>
  <c r="D942" i="9" s="1"/>
  <c r="E942" i="9"/>
  <c r="F942" i="9"/>
  <c r="A943" i="9"/>
  <c r="D943" i="9" s="1"/>
  <c r="F943" i="9"/>
  <c r="A944" i="9"/>
  <c r="F944" i="9" s="1"/>
  <c r="A945" i="9"/>
  <c r="B945" i="9"/>
  <c r="E945" i="9"/>
  <c r="F945" i="9"/>
  <c r="A946" i="9"/>
  <c r="B946" i="9"/>
  <c r="C946" i="9"/>
  <c r="D946" i="9"/>
  <c r="E946" i="9"/>
  <c r="F946" i="9"/>
  <c r="A947" i="9"/>
  <c r="F947" i="9" s="1"/>
  <c r="B947" i="9"/>
  <c r="A948" i="9"/>
  <c r="D948" i="9" s="1"/>
  <c r="E948" i="9"/>
  <c r="F948" i="9"/>
  <c r="A949" i="9"/>
  <c r="B949" i="9"/>
  <c r="D949" i="9"/>
  <c r="E949" i="9"/>
  <c r="A950" i="9"/>
  <c r="D950" i="9" s="1"/>
  <c r="B950" i="9"/>
  <c r="C950" i="9"/>
  <c r="E950" i="9"/>
  <c r="F950" i="9"/>
  <c r="A951" i="9"/>
  <c r="E951" i="9" s="1"/>
  <c r="F951" i="9"/>
  <c r="A952" i="9"/>
  <c r="C952" i="9" s="1"/>
  <c r="E952" i="9"/>
  <c r="F952" i="9"/>
  <c r="A953" i="9"/>
  <c r="B953" i="9"/>
  <c r="E953" i="9"/>
  <c r="A954" i="9"/>
  <c r="C954" i="9" s="1"/>
  <c r="E954" i="9"/>
  <c r="A955" i="9"/>
  <c r="A956" i="9"/>
  <c r="C956" i="9" s="1"/>
  <c r="B956" i="9"/>
  <c r="D956" i="9"/>
  <c r="E956" i="9"/>
  <c r="F956" i="9"/>
  <c r="A957" i="9"/>
  <c r="C957" i="9"/>
  <c r="B957" i="9"/>
  <c r="D957" i="9"/>
  <c r="E957" i="9"/>
  <c r="F957" i="9"/>
  <c r="A958" i="9"/>
  <c r="E958" i="9" s="1"/>
  <c r="F958" i="9"/>
  <c r="A959" i="9"/>
  <c r="D959" i="9"/>
  <c r="E959" i="9"/>
  <c r="F959" i="9"/>
  <c r="A960" i="9"/>
  <c r="B960" i="9"/>
  <c r="C960" i="9"/>
  <c r="D960" i="9"/>
  <c r="E960" i="9"/>
  <c r="F960" i="9"/>
  <c r="A961" i="9"/>
  <c r="F961" i="9" s="1"/>
  <c r="B961" i="9"/>
  <c r="A962" i="9"/>
  <c r="D962" i="9" s="1"/>
  <c r="B962" i="9"/>
  <c r="C962" i="9"/>
  <c r="E962" i="9"/>
  <c r="F962" i="9"/>
  <c r="A963" i="9"/>
  <c r="B963" i="9" s="1"/>
  <c r="D963" i="9"/>
  <c r="F963" i="9"/>
  <c r="A964" i="9"/>
  <c r="C964" i="9"/>
  <c r="D964" i="9"/>
  <c r="E964" i="9"/>
  <c r="A965" i="9"/>
  <c r="D965" i="9" s="1"/>
  <c r="C965" i="9"/>
  <c r="B965" i="9"/>
  <c r="E965" i="9"/>
  <c r="F965" i="9"/>
  <c r="A966" i="9"/>
  <c r="C966" i="9"/>
  <c r="D966" i="9"/>
  <c r="A967" i="9"/>
  <c r="A968" i="9"/>
  <c r="B968" i="9"/>
  <c r="F968" i="9"/>
  <c r="A969" i="9"/>
  <c r="F969" i="9"/>
  <c r="E969" i="9"/>
  <c r="A970" i="9"/>
  <c r="C970" i="9" s="1"/>
  <c r="A971" i="9"/>
  <c r="D971" i="9" s="1"/>
  <c r="B971" i="9"/>
  <c r="A972" i="9"/>
  <c r="B972" i="9"/>
  <c r="C972" i="9"/>
  <c r="D972" i="9"/>
  <c r="E972" i="9"/>
  <c r="F972" i="9"/>
  <c r="A973" i="9"/>
  <c r="E973" i="9"/>
  <c r="F973" i="9"/>
  <c r="A974" i="9"/>
  <c r="B974" i="9"/>
  <c r="C974" i="9"/>
  <c r="D974" i="9"/>
  <c r="E974" i="9"/>
  <c r="F974" i="9"/>
  <c r="A975" i="9"/>
  <c r="F975" i="9" s="1"/>
  <c r="D975" i="9"/>
  <c r="A976" i="9"/>
  <c r="D976" i="9" s="1"/>
  <c r="B976" i="9"/>
  <c r="C976" i="9"/>
  <c r="E976" i="9"/>
  <c r="F976" i="9"/>
  <c r="A977" i="9"/>
  <c r="B977" i="9" s="1"/>
  <c r="E977" i="9"/>
  <c r="F977" i="9"/>
  <c r="A978" i="9"/>
  <c r="C978" i="9"/>
  <c r="D978" i="9"/>
  <c r="E978" i="9"/>
  <c r="A979" i="9"/>
  <c r="F979" i="9"/>
  <c r="B979" i="9"/>
  <c r="A980" i="9"/>
  <c r="B980" i="9"/>
  <c r="C980" i="9"/>
  <c r="D980" i="9"/>
  <c r="E980" i="9"/>
  <c r="F980" i="9"/>
  <c r="A981" i="9"/>
  <c r="B981" i="9" s="1"/>
  <c r="C981" i="9"/>
  <c r="D981" i="9"/>
  <c r="F981" i="9"/>
  <c r="A982" i="9"/>
  <c r="B982" i="9"/>
  <c r="C982" i="9"/>
  <c r="D982" i="9"/>
  <c r="E982" i="9"/>
  <c r="F982" i="9"/>
  <c r="A983" i="9"/>
  <c r="E983" i="9" s="1"/>
  <c r="F983" i="9"/>
  <c r="A984" i="9"/>
  <c r="B984" i="9"/>
  <c r="F984" i="9"/>
  <c r="A985" i="9"/>
  <c r="A986" i="9"/>
  <c r="C986" i="9" s="1"/>
  <c r="B986" i="9"/>
  <c r="D986" i="9"/>
  <c r="F986" i="9"/>
  <c r="A987" i="9"/>
  <c r="D987" i="9"/>
  <c r="F987" i="9"/>
  <c r="A988" i="9"/>
  <c r="C988" i="9"/>
  <c r="D988" i="9"/>
  <c r="A989" i="9"/>
  <c r="D989" i="9" s="1"/>
  <c r="C989" i="9"/>
  <c r="B989" i="9"/>
  <c r="F989" i="9"/>
  <c r="A990" i="9"/>
  <c r="C990" i="9" s="1"/>
  <c r="A991" i="9"/>
  <c r="D991" i="9"/>
  <c r="A992" i="9"/>
  <c r="D992" i="9" s="1"/>
  <c r="B992" i="9"/>
  <c r="C992" i="9"/>
  <c r="F992" i="9"/>
  <c r="A993" i="9"/>
  <c r="F993" i="9" s="1"/>
  <c r="A994" i="9"/>
  <c r="C994" i="9" s="1"/>
  <c r="B994" i="9"/>
  <c r="D994" i="9"/>
  <c r="E994" i="9"/>
  <c r="F994" i="9"/>
  <c r="A995" i="9"/>
  <c r="B995" i="9"/>
  <c r="D995" i="9"/>
  <c r="F995" i="9"/>
  <c r="A996" i="9"/>
  <c r="B996" i="9"/>
  <c r="C996" i="9"/>
  <c r="D996" i="9"/>
  <c r="E996" i="9"/>
  <c r="F996" i="9"/>
  <c r="A997" i="9"/>
  <c r="E997" i="9"/>
  <c r="F997" i="9"/>
  <c r="A998" i="9"/>
  <c r="E998" i="9"/>
  <c r="C998" i="9"/>
  <c r="F998" i="9"/>
  <c r="A999" i="9"/>
  <c r="C999" i="9"/>
  <c r="D999" i="9"/>
  <c r="E999" i="9"/>
  <c r="A1000" i="9"/>
  <c r="D1000" i="9"/>
  <c r="B1000" i="9"/>
  <c r="C1000" i="9"/>
  <c r="E1000" i="9"/>
  <c r="F1000" i="9"/>
  <c r="A1001" i="9"/>
  <c r="D1001" i="9" s="1"/>
  <c r="C1001" i="9"/>
  <c r="A1002" i="9"/>
  <c r="F1002" i="9" s="1"/>
  <c r="C1002" i="9"/>
  <c r="B1002" i="9"/>
  <c r="A1003" i="9"/>
  <c r="A1004" i="9"/>
  <c r="A1005" i="9"/>
  <c r="A1006" i="9"/>
  <c r="E1006" i="9" s="1"/>
  <c r="C1006" i="9"/>
  <c r="F1006" i="9"/>
  <c r="A1007" i="9"/>
  <c r="A1008" i="9"/>
  <c r="D1008" i="9"/>
  <c r="F1008" i="9"/>
  <c r="A1009" i="9"/>
  <c r="A1010" i="9"/>
  <c r="F1010" i="9" s="1"/>
  <c r="B1010" i="9"/>
  <c r="C1010" i="9"/>
  <c r="A1011" i="9"/>
  <c r="A1012" i="9"/>
  <c r="B1012" i="9"/>
  <c r="E1012" i="9"/>
  <c r="A1013" i="9"/>
  <c r="D1013" i="9" s="1"/>
  <c r="E1013" i="9"/>
  <c r="A1014" i="9"/>
  <c r="A1015" i="9"/>
  <c r="C1015" i="9" s="1"/>
  <c r="A1016" i="9"/>
  <c r="B1016" i="9" s="1"/>
  <c r="D1016" i="9"/>
  <c r="C1016" i="9"/>
  <c r="F1016" i="9"/>
  <c r="A1017" i="9"/>
  <c r="C1017" i="9"/>
  <c r="D1017" i="9"/>
  <c r="A1018" i="9"/>
  <c r="C1018" i="9" s="1"/>
  <c r="B1018" i="9"/>
  <c r="F1018" i="9"/>
  <c r="A1019" i="9"/>
  <c r="E1019" i="9" s="1"/>
  <c r="C1019" i="9"/>
  <c r="A1020" i="9"/>
  <c r="A1021" i="9"/>
  <c r="A1022" i="9"/>
  <c r="C1022" i="9"/>
  <c r="E1022" i="9"/>
  <c r="F1022" i="9"/>
  <c r="A1023" i="9"/>
  <c r="C1023" i="9"/>
  <c r="D1023" i="9"/>
  <c r="E1023" i="9"/>
  <c r="A1024" i="9"/>
  <c r="D1024" i="9"/>
  <c r="B1024" i="9"/>
  <c r="C1024" i="9"/>
  <c r="E1024" i="9"/>
  <c r="F1024" i="9"/>
  <c r="A1025" i="9"/>
  <c r="A1026" i="9"/>
  <c r="A1027" i="9"/>
  <c r="C1027" i="9" s="1"/>
  <c r="A1028" i="9"/>
  <c r="E1028" i="9" s="1"/>
  <c r="B1028" i="9"/>
  <c r="A1029" i="9"/>
  <c r="E1029" i="9" s="1"/>
  <c r="A1030" i="9"/>
  <c r="E1030" i="9"/>
  <c r="C1030" i="9"/>
  <c r="F1030" i="9"/>
  <c r="A1031" i="9"/>
  <c r="C1031" i="9"/>
  <c r="D1031" i="9"/>
  <c r="E1031" i="9"/>
  <c r="A1032" i="9"/>
  <c r="D1032" i="9"/>
  <c r="B1032" i="9"/>
  <c r="C1032" i="9"/>
  <c r="E1032" i="9"/>
  <c r="F1032" i="9"/>
  <c r="A1033" i="9"/>
  <c r="A1034" i="9"/>
  <c r="F1034" i="9" s="1"/>
  <c r="C1034" i="9"/>
  <c r="B1034" i="9"/>
  <c r="A1035" i="9"/>
  <c r="E1035" i="9"/>
  <c r="C1035" i="9"/>
  <c r="A1036" i="9"/>
  <c r="A1037" i="9"/>
  <c r="A1038" i="9"/>
  <c r="E1038" i="9" s="1"/>
  <c r="C1038" i="9"/>
  <c r="F1038" i="9"/>
  <c r="A1039" i="9"/>
  <c r="D1039" i="9" s="1"/>
  <c r="C1039" i="9"/>
  <c r="E1039" i="9"/>
  <c r="A1040" i="9"/>
  <c r="F1040" i="9" s="1"/>
  <c r="E1040" i="9"/>
  <c r="A1041" i="9"/>
  <c r="A1042" i="9"/>
  <c r="F1042" i="9" s="1"/>
  <c r="B1042" i="9"/>
  <c r="C1042" i="9"/>
  <c r="A1043" i="9"/>
  <c r="C1043" i="9"/>
  <c r="E1043" i="9"/>
  <c r="A1044" i="9"/>
  <c r="B1044" i="9"/>
  <c r="E1044" i="9"/>
  <c r="A1045" i="9"/>
  <c r="D1045" i="9" s="1"/>
  <c r="A1046" i="9"/>
  <c r="C1046" i="9" s="1"/>
  <c r="E1046" i="9"/>
  <c r="F1046" i="9"/>
  <c r="A1047" i="9"/>
  <c r="A1048" i="9"/>
  <c r="D1048" i="9"/>
  <c r="F1048" i="9"/>
  <c r="A1049" i="9"/>
  <c r="C1049" i="9"/>
  <c r="D1049" i="9"/>
  <c r="A1050" i="9"/>
  <c r="B1050" i="9" s="1"/>
  <c r="A1051" i="9"/>
  <c r="E1051" i="9" s="1"/>
  <c r="C1051" i="9"/>
  <c r="A1052" i="9"/>
  <c r="A1053" i="9"/>
  <c r="A1054" i="9"/>
  <c r="C1054" i="9"/>
  <c r="E1054" i="9"/>
  <c r="F1054" i="9"/>
  <c r="A1055" i="9"/>
  <c r="C1055" i="9"/>
  <c r="D1055" i="9"/>
  <c r="E1055" i="9"/>
  <c r="A1056" i="9"/>
  <c r="D1056" i="9"/>
  <c r="B1056" i="9"/>
  <c r="C1056" i="9"/>
  <c r="E1056" i="9"/>
  <c r="F1056" i="9"/>
  <c r="A1057" i="9"/>
  <c r="A1058" i="9"/>
  <c r="B1058" i="9" s="1"/>
  <c r="C1058" i="9"/>
  <c r="F1058" i="9"/>
  <c r="A1059" i="9"/>
  <c r="A1060" i="9"/>
  <c r="E1060" i="9" s="1"/>
  <c r="B1060" i="9"/>
  <c r="A1061" i="9"/>
  <c r="A1062" i="9"/>
  <c r="E1062" i="9"/>
  <c r="C1062" i="9"/>
  <c r="F1062" i="9"/>
  <c r="A1063" i="9"/>
  <c r="C1063" i="9"/>
  <c r="D1063" i="9"/>
  <c r="E1063" i="9"/>
  <c r="A1064" i="9"/>
  <c r="D1064" i="9"/>
  <c r="B1064" i="9"/>
  <c r="C1064" i="9"/>
  <c r="E1064" i="9"/>
  <c r="F1064" i="9"/>
  <c r="A1065" i="9"/>
  <c r="D1065" i="9" s="1"/>
  <c r="C1065" i="9"/>
  <c r="A1066" i="9"/>
  <c r="C1066" i="9" s="1"/>
  <c r="A1067" i="9"/>
  <c r="E1067" i="9"/>
  <c r="C1067" i="9"/>
  <c r="A1068" i="9"/>
  <c r="A1069" i="9"/>
  <c r="A1070" i="9"/>
  <c r="C1070" i="9"/>
  <c r="A1071" i="9"/>
  <c r="D1071" i="9" s="1"/>
  <c r="C1071" i="9"/>
  <c r="E1071" i="9"/>
  <c r="A1072" i="9"/>
  <c r="B1072" i="9" s="1"/>
  <c r="D1072" i="9"/>
  <c r="C1072" i="9"/>
  <c r="E1072" i="9"/>
  <c r="F1072" i="9"/>
  <c r="A1073" i="9"/>
  <c r="A1074" i="9"/>
  <c r="B1074" i="9"/>
  <c r="A1075" i="9"/>
  <c r="C1075" i="9"/>
  <c r="E1075" i="9"/>
  <c r="A1076" i="9"/>
  <c r="B1076" i="9"/>
  <c r="E1076" i="9"/>
  <c r="A1077" i="9"/>
  <c r="A1078" i="9"/>
  <c r="C1078" i="9" s="1"/>
  <c r="E1078" i="9"/>
  <c r="F1078" i="9"/>
  <c r="A1079" i="9"/>
  <c r="D1079" i="9" s="1"/>
  <c r="C1079" i="9"/>
  <c r="E1079" i="9"/>
  <c r="A1080" i="9"/>
  <c r="E1080" i="9"/>
  <c r="F1080" i="9"/>
  <c r="A1081" i="9"/>
  <c r="D1081" i="9"/>
  <c r="A1082" i="9"/>
  <c r="C1082" i="9"/>
  <c r="A1083" i="9"/>
  <c r="C1083" i="9" s="1"/>
  <c r="E1083" i="9"/>
  <c r="A1084" i="9"/>
  <c r="E1084" i="9" s="1"/>
  <c r="A1085" i="9"/>
  <c r="E1085" i="9" s="1"/>
  <c r="A1086" i="9"/>
  <c r="C1086" i="9" s="1"/>
  <c r="A1087" i="9"/>
  <c r="E1087" i="9" s="1"/>
  <c r="C1087" i="9"/>
  <c r="D1087" i="9"/>
  <c r="A1088" i="9"/>
  <c r="C1088" i="9" s="1"/>
  <c r="D1088" i="9"/>
  <c r="B1088" i="9"/>
  <c r="E1088" i="9"/>
  <c r="F1088" i="9"/>
  <c r="A1089" i="9"/>
  <c r="D1089" i="9" s="1"/>
  <c r="A1090" i="9"/>
  <c r="B1090" i="9"/>
  <c r="A1091" i="9"/>
  <c r="C1091" i="9"/>
  <c r="E1091" i="9"/>
  <c r="A1092" i="9"/>
  <c r="E1092" i="9"/>
  <c r="A1093" i="9"/>
  <c r="E1093" i="9"/>
  <c r="A1094" i="9"/>
  <c r="E1094" i="9"/>
  <c r="C1094" i="9"/>
  <c r="F1094" i="9"/>
  <c r="A1095" i="9"/>
  <c r="C1095" i="9"/>
  <c r="D1095" i="9"/>
  <c r="E1095" i="9"/>
  <c r="A1096" i="9"/>
  <c r="D1096" i="9"/>
  <c r="B1096" i="9"/>
  <c r="C1096" i="9"/>
  <c r="E1096" i="9"/>
  <c r="F1096" i="9"/>
  <c r="A1097" i="9"/>
  <c r="D1097" i="9"/>
  <c r="A1098" i="9"/>
  <c r="C1098" i="9"/>
  <c r="B1098" i="9"/>
  <c r="F1098" i="9"/>
  <c r="A1099" i="9"/>
  <c r="E1099" i="9"/>
  <c r="C1099" i="9"/>
  <c r="A1100" i="9"/>
  <c r="E1100" i="9" s="1"/>
  <c r="A1101" i="9"/>
  <c r="A1102" i="9"/>
  <c r="E1102" i="9" s="1"/>
  <c r="C1102" i="9"/>
  <c r="F1102" i="9"/>
  <c r="A1103" i="9"/>
  <c r="D1103" i="9" s="1"/>
  <c r="C1103" i="9"/>
  <c r="E1103" i="9"/>
  <c r="A1104" i="9"/>
  <c r="E1104" i="9" s="1"/>
  <c r="A1105" i="9"/>
  <c r="D1105" i="9"/>
  <c r="A1106" i="9"/>
  <c r="B1106" i="9" s="1"/>
  <c r="A1107" i="9"/>
  <c r="E1107" i="9" s="1"/>
  <c r="C1107" i="9"/>
  <c r="A1108" i="9"/>
  <c r="A1109" i="9"/>
  <c r="E1109" i="9"/>
  <c r="A1110" i="9"/>
  <c r="E1110" i="9"/>
  <c r="C1110" i="9"/>
  <c r="F1110" i="9"/>
  <c r="A1111" i="9"/>
  <c r="C1111" i="9"/>
  <c r="D1111" i="9"/>
  <c r="E1111" i="9"/>
  <c r="A1112" i="9"/>
  <c r="D1112" i="9"/>
  <c r="B1112" i="9"/>
  <c r="C1112" i="9"/>
  <c r="E1112" i="9"/>
  <c r="F1112" i="9"/>
  <c r="A1113" i="9"/>
  <c r="A1114" i="9"/>
  <c r="C1114" i="9" s="1"/>
  <c r="B1114" i="9"/>
  <c r="F1114" i="9"/>
  <c r="A1115" i="9"/>
  <c r="E1115" i="9" s="1"/>
  <c r="C1115" i="9"/>
  <c r="A1116" i="9"/>
  <c r="E1116" i="9"/>
  <c r="A1117" i="9"/>
  <c r="E1117" i="9"/>
  <c r="A1118" i="9"/>
  <c r="C1118" i="9"/>
  <c r="A1119" i="9"/>
  <c r="D1119" i="9" s="1"/>
  <c r="C1119" i="9"/>
  <c r="E1119" i="9"/>
  <c r="A1120" i="9"/>
  <c r="B1120" i="9" s="1"/>
  <c r="D1120" i="9"/>
  <c r="C1120" i="9"/>
  <c r="E1120" i="9"/>
  <c r="F1120" i="9"/>
  <c r="A1121" i="9"/>
  <c r="A1122" i="9"/>
  <c r="B1122" i="9"/>
  <c r="A1123" i="9"/>
  <c r="C1123" i="9"/>
  <c r="E1123" i="9"/>
  <c r="A1124" i="9"/>
  <c r="E1124" i="9"/>
  <c r="A1125" i="9"/>
  <c r="E1125" i="9"/>
  <c r="A1126" i="9"/>
  <c r="E1126" i="9"/>
  <c r="C1126" i="9"/>
  <c r="F1126" i="9"/>
  <c r="A1127" i="9"/>
  <c r="C1127" i="9"/>
  <c r="D1127" i="9"/>
  <c r="E1127" i="9"/>
  <c r="A1128" i="9"/>
  <c r="D1128" i="9"/>
  <c r="B1128" i="9"/>
  <c r="C1128" i="9"/>
  <c r="E1128" i="9"/>
  <c r="F1128" i="9"/>
  <c r="A1129" i="9"/>
  <c r="D1129" i="9"/>
  <c r="A1130" i="9"/>
  <c r="C1130" i="9"/>
  <c r="B1130" i="9"/>
  <c r="F1130" i="9"/>
  <c r="A1131" i="9"/>
  <c r="E1131" i="9"/>
  <c r="C1131" i="9"/>
  <c r="A1132" i="9"/>
  <c r="A1133" i="9"/>
  <c r="E1133" i="9"/>
  <c r="A1134" i="9"/>
  <c r="D1134" i="9"/>
  <c r="F1134" i="9"/>
  <c r="A1135" i="9"/>
  <c r="D1135" i="9"/>
  <c r="A1136" i="9"/>
  <c r="C1136" i="9"/>
  <c r="A1137" i="9"/>
  <c r="D1137" i="9"/>
  <c r="C1137" i="9"/>
  <c r="E1137" i="9"/>
  <c r="A1138" i="9"/>
  <c r="D1138" i="9"/>
  <c r="B1138" i="9"/>
  <c r="E1138" i="9"/>
  <c r="F1138" i="9"/>
  <c r="A1139" i="9"/>
  <c r="D1139" i="9"/>
  <c r="A1140" i="9"/>
  <c r="C1140" i="9" s="1"/>
  <c r="A1141" i="9"/>
  <c r="A1142" i="9"/>
  <c r="D1142" i="9"/>
  <c r="F1142" i="9"/>
  <c r="A1143" i="9"/>
  <c r="D1143" i="9" s="1"/>
  <c r="A1144" i="9"/>
  <c r="C1144" i="9"/>
  <c r="F1144" i="9"/>
  <c r="A1145" i="9"/>
  <c r="D1145" i="9"/>
  <c r="C1145" i="9"/>
  <c r="E1145" i="9"/>
  <c r="A1146" i="9"/>
  <c r="D1146" i="9"/>
  <c r="B1146" i="9"/>
  <c r="E1146" i="9"/>
  <c r="F1146" i="9"/>
  <c r="A1147" i="9"/>
  <c r="D1147" i="9"/>
  <c r="A1148" i="9"/>
  <c r="C1148" i="9" s="1"/>
  <c r="A1149" i="9"/>
  <c r="D1149" i="9" s="1"/>
  <c r="C1149" i="9"/>
  <c r="E1149" i="9"/>
  <c r="A1150" i="9"/>
  <c r="E1150" i="9" s="1"/>
  <c r="A1151" i="9"/>
  <c r="D1151" i="9"/>
  <c r="A1152" i="9"/>
  <c r="C1152" i="9"/>
  <c r="A1153" i="9"/>
  <c r="D1153" i="9"/>
  <c r="C1153" i="9"/>
  <c r="E1153" i="9"/>
  <c r="A1154" i="9"/>
  <c r="D1154" i="9"/>
  <c r="B1154" i="9"/>
  <c r="E1154" i="9"/>
  <c r="F1154" i="9"/>
  <c r="A1155" i="9"/>
  <c r="D1155" i="9"/>
  <c r="A1156" i="9"/>
  <c r="C1156" i="9" s="1"/>
  <c r="A1157" i="9"/>
  <c r="E1157" i="9" s="1"/>
  <c r="C1157" i="9"/>
  <c r="D1157" i="9"/>
  <c r="A1158" i="9"/>
  <c r="E1158" i="9"/>
  <c r="F1158" i="9"/>
  <c r="A1159" i="9"/>
  <c r="D1159" i="9" s="1"/>
  <c r="A1160" i="9"/>
  <c r="C1160" i="9"/>
  <c r="F1160" i="9"/>
  <c r="A1161" i="9"/>
  <c r="D1161" i="9"/>
  <c r="C1161" i="9"/>
  <c r="E1161" i="9"/>
  <c r="A1162" i="9"/>
  <c r="D1162" i="9"/>
  <c r="B1162" i="9"/>
  <c r="E1162" i="9"/>
  <c r="F1162" i="9"/>
  <c r="A1163" i="9"/>
  <c r="D1163" i="9"/>
  <c r="A1164" i="9"/>
  <c r="A1165" i="9"/>
  <c r="D1165" i="9" s="1"/>
  <c r="C1165" i="9"/>
  <c r="E1165" i="9"/>
  <c r="A1166" i="9"/>
  <c r="B1166" i="9" s="1"/>
  <c r="D1166" i="9"/>
  <c r="C1166" i="9"/>
  <c r="E1166" i="9"/>
  <c r="F1166" i="9"/>
  <c r="A1167" i="9"/>
  <c r="D1167" i="9"/>
  <c r="A1168" i="9"/>
  <c r="C1168" i="9" s="1"/>
  <c r="A1169" i="9"/>
  <c r="D1169" i="9"/>
  <c r="C1169" i="9"/>
  <c r="E1169" i="9"/>
  <c r="A1170" i="9"/>
  <c r="D1170" i="9"/>
  <c r="B1170" i="9"/>
  <c r="E1170" i="9"/>
  <c r="F1170" i="9"/>
  <c r="A1171" i="9"/>
  <c r="D1171" i="9"/>
  <c r="A1172" i="9"/>
  <c r="C1172" i="9" s="1"/>
  <c r="A1173" i="9"/>
  <c r="E1173" i="9" s="1"/>
  <c r="C1173" i="9"/>
  <c r="D1173" i="9"/>
  <c r="A1174" i="9"/>
  <c r="C1174" i="9" s="1"/>
  <c r="D1174" i="9"/>
  <c r="B1174" i="9"/>
  <c r="E1174" i="9"/>
  <c r="F1174" i="9"/>
  <c r="A1175" i="9"/>
  <c r="D1175" i="9" s="1"/>
  <c r="A1176" i="9"/>
  <c r="F1176" i="9" s="1"/>
  <c r="C1176" i="9"/>
  <c r="A1177" i="9"/>
  <c r="D1177" i="9"/>
  <c r="C1177" i="9"/>
  <c r="E1177" i="9"/>
  <c r="A1178" i="9"/>
  <c r="D1178" i="9"/>
  <c r="B1178" i="9"/>
  <c r="E1178" i="9"/>
  <c r="F1178" i="9"/>
  <c r="A1179" i="9"/>
  <c r="D1179" i="9" s="1"/>
  <c r="A1180" i="9"/>
  <c r="C1180" i="9" s="1"/>
  <c r="F1180" i="9"/>
  <c r="A1181" i="9"/>
  <c r="C1181" i="9" s="1"/>
  <c r="A1182" i="9"/>
  <c r="B1182" i="9" s="1"/>
  <c r="D1182" i="9"/>
  <c r="C1182" i="9"/>
  <c r="F1182" i="9"/>
  <c r="A1183" i="9"/>
  <c r="C1183" i="9"/>
  <c r="D1183" i="9"/>
  <c r="A1184" i="9"/>
  <c r="A1185" i="9"/>
  <c r="A1186" i="9"/>
  <c r="B1186" i="9" s="1"/>
  <c r="A1187" i="9"/>
  <c r="D1187" i="9" s="1"/>
  <c r="A1188" i="9"/>
  <c r="E1188" i="9" s="1"/>
  <c r="C1188" i="9"/>
  <c r="A1189" i="9"/>
  <c r="C1189" i="9"/>
  <c r="D1189" i="9"/>
  <c r="E1189" i="9"/>
  <c r="A1190" i="9"/>
  <c r="D1190" i="9"/>
  <c r="B1190" i="9"/>
  <c r="C1190" i="9"/>
  <c r="E1190" i="9"/>
  <c r="F1190" i="9"/>
  <c r="A1191" i="9"/>
  <c r="C1191" i="9" s="1"/>
  <c r="A1192" i="9"/>
  <c r="B1192" i="9"/>
  <c r="C1192" i="9"/>
  <c r="A1193" i="9"/>
  <c r="C1193" i="9" s="1"/>
  <c r="E1193" i="9"/>
  <c r="A1194" i="9"/>
  <c r="B1194" i="9" s="1"/>
  <c r="A1195" i="9"/>
  <c r="E1195" i="9" s="1"/>
  <c r="D1195" i="9"/>
  <c r="A1196" i="9"/>
  <c r="A1197" i="9"/>
  <c r="D1197" i="9" s="1"/>
  <c r="C1197" i="9"/>
  <c r="E1197" i="9"/>
  <c r="A1198" i="9"/>
  <c r="E1198" i="9" s="1"/>
  <c r="A1199" i="9"/>
  <c r="C1199" i="9"/>
  <c r="D1199" i="9"/>
  <c r="A1200" i="9"/>
  <c r="A1201" i="9"/>
  <c r="A1202" i="9"/>
  <c r="B1202" i="9"/>
  <c r="A1203" i="9"/>
  <c r="D1203" i="9" s="1"/>
  <c r="A1204" i="9"/>
  <c r="C1204" i="9"/>
  <c r="E1204" i="9"/>
  <c r="A1205" i="9"/>
  <c r="C1205" i="9"/>
  <c r="D1205" i="9"/>
  <c r="E1205" i="9"/>
  <c r="A1206" i="9"/>
  <c r="D1206" i="9"/>
  <c r="B1206" i="9"/>
  <c r="C1206" i="9"/>
  <c r="E1206" i="9"/>
  <c r="F1206" i="9"/>
  <c r="A1207" i="9"/>
  <c r="C1207" i="9"/>
  <c r="A1208" i="9"/>
  <c r="B1208" i="9"/>
  <c r="C1208" i="9"/>
  <c r="A1209" i="9"/>
  <c r="C1209" i="9" s="1"/>
  <c r="A1210" i="9"/>
  <c r="E1210" i="9" s="1"/>
  <c r="B1210" i="9"/>
  <c r="F1210" i="9"/>
  <c r="A1211" i="9"/>
  <c r="A1212" i="9"/>
  <c r="A1213" i="9"/>
  <c r="C1213" i="9" s="1"/>
  <c r="A1214" i="9"/>
  <c r="B1214" i="9" s="1"/>
  <c r="D1214" i="9"/>
  <c r="C1214" i="9"/>
  <c r="F1214" i="9"/>
  <c r="A1215" i="9"/>
  <c r="C1215" i="9"/>
  <c r="D1215" i="9"/>
  <c r="A1216" i="9"/>
  <c r="A1217" i="9"/>
  <c r="A1218" i="9"/>
  <c r="B1218" i="9" s="1"/>
  <c r="A1219" i="9"/>
  <c r="D1219" i="9" s="1"/>
  <c r="A1220" i="9"/>
  <c r="E1220" i="9" s="1"/>
  <c r="A1221" i="9"/>
  <c r="C1221" i="9"/>
  <c r="D1221" i="9"/>
  <c r="E1221" i="9"/>
  <c r="A1222" i="9"/>
  <c r="D1222" i="9"/>
  <c r="B1222" i="9"/>
  <c r="C1222" i="9"/>
  <c r="E1222" i="9"/>
  <c r="F1222" i="9"/>
  <c r="A1223" i="9"/>
  <c r="C1223" i="9" s="1"/>
  <c r="A1224" i="9"/>
  <c r="B1224" i="9"/>
  <c r="C1224" i="9"/>
  <c r="A1225" i="9"/>
  <c r="C1225" i="9" s="1"/>
  <c r="E1225" i="9"/>
  <c r="A1226" i="9"/>
  <c r="B1226" i="9"/>
  <c r="A1227" i="9"/>
  <c r="E1227" i="9" s="1"/>
  <c r="A1228" i="9"/>
  <c r="A1229" i="9"/>
  <c r="D1229" i="9" s="1"/>
  <c r="C1229" i="9"/>
  <c r="E1229" i="9"/>
  <c r="A1230" i="9"/>
  <c r="F1230" i="9" s="1"/>
  <c r="C1230" i="9"/>
  <c r="E1230" i="9"/>
  <c r="A1231" i="9"/>
  <c r="C1231" i="9"/>
  <c r="D1231" i="9"/>
  <c r="A1232" i="9"/>
  <c r="A1233" i="9"/>
  <c r="A1234" i="9"/>
  <c r="B1234" i="9" s="1"/>
  <c r="A1235" i="9"/>
  <c r="D1235" i="9" s="1"/>
  <c r="A1236" i="9"/>
  <c r="C1236" i="9"/>
  <c r="E1236" i="9"/>
  <c r="A1237" i="9"/>
  <c r="C1237" i="9"/>
  <c r="D1237" i="9"/>
  <c r="E1237" i="9"/>
  <c r="A1238" i="9"/>
  <c r="D1238" i="9"/>
  <c r="B1238" i="9"/>
  <c r="C1238" i="9"/>
  <c r="E1238" i="9"/>
  <c r="F1238" i="9"/>
  <c r="A1239" i="9"/>
  <c r="C1239" i="9" s="1"/>
  <c r="A1240" i="9"/>
  <c r="B1240" i="9"/>
  <c r="C1240" i="9"/>
  <c r="A1241" i="9"/>
  <c r="C1241" i="9" s="1"/>
  <c r="A1242" i="9"/>
  <c r="E1242" i="9" s="1"/>
  <c r="B1242" i="9"/>
  <c r="F1242" i="9"/>
  <c r="A1243" i="9"/>
  <c r="A1244" i="9"/>
  <c r="A1245" i="9"/>
  <c r="C1245" i="9" s="1"/>
  <c r="A1246" i="9"/>
  <c r="D1246" i="9"/>
  <c r="C1246" i="9"/>
  <c r="F1246" i="9"/>
  <c r="A1247" i="9"/>
  <c r="C1247" i="9"/>
  <c r="D1247" i="9"/>
  <c r="A1248" i="9"/>
  <c r="A1249" i="9"/>
  <c r="A1250" i="9"/>
  <c r="B1250" i="9" s="1"/>
  <c r="A1251" i="9"/>
  <c r="D1251" i="9" s="1"/>
  <c r="A1252" i="9"/>
  <c r="E1252" i="9" s="1"/>
  <c r="A1253" i="9"/>
  <c r="C1253" i="9"/>
  <c r="D1253" i="9"/>
  <c r="E1253" i="9"/>
  <c r="A1254" i="9"/>
  <c r="D1254" i="9"/>
  <c r="B1254" i="9"/>
  <c r="C1254" i="9"/>
  <c r="E1254" i="9"/>
  <c r="F1254" i="9"/>
  <c r="A1255" i="9"/>
  <c r="C1255" i="9" s="1"/>
  <c r="A1256" i="9"/>
  <c r="B1256" i="9"/>
  <c r="C1256" i="9"/>
  <c r="A1257" i="9"/>
  <c r="C1257" i="9" s="1"/>
  <c r="E1257" i="9"/>
  <c r="A1258" i="9"/>
  <c r="B1258" i="9"/>
  <c r="A1259" i="9"/>
  <c r="E1259" i="9" s="1"/>
  <c r="A1260" i="9"/>
  <c r="A1261" i="9"/>
  <c r="D1261" i="9" s="1"/>
  <c r="C1261" i="9"/>
  <c r="E1261" i="9"/>
  <c r="A1262" i="9"/>
  <c r="F1262" i="9" s="1"/>
  <c r="C1262" i="9"/>
  <c r="E1262" i="9"/>
  <c r="A1263" i="9"/>
  <c r="C1263" i="9"/>
  <c r="D1263" i="9"/>
  <c r="A1264" i="9"/>
  <c r="A1265" i="9"/>
  <c r="A1266" i="9"/>
  <c r="B1266" i="9" s="1"/>
  <c r="A1267" i="9"/>
  <c r="D1267" i="9" s="1"/>
  <c r="A1268" i="9"/>
  <c r="C1268" i="9"/>
  <c r="E1268" i="9"/>
  <c r="A1269" i="9"/>
  <c r="C1269" i="9"/>
  <c r="D1269" i="9"/>
  <c r="E1269" i="9"/>
  <c r="A1270" i="9"/>
  <c r="D1270" i="9"/>
  <c r="B1270" i="9"/>
  <c r="C1270" i="9"/>
  <c r="E1270" i="9"/>
  <c r="F1270" i="9"/>
  <c r="A1271" i="9"/>
  <c r="C1271" i="9" s="1"/>
  <c r="A1272" i="9"/>
  <c r="B1272" i="9"/>
  <c r="C1272" i="9"/>
  <c r="A1273" i="9"/>
  <c r="C1273" i="9" s="1"/>
  <c r="A1274" i="9"/>
  <c r="E1274" i="9" s="1"/>
  <c r="B1274" i="9"/>
  <c r="F1274" i="9"/>
  <c r="A1275" i="9"/>
  <c r="A1276" i="9"/>
  <c r="A1277" i="9"/>
  <c r="C1277" i="9" s="1"/>
  <c r="A1278" i="9"/>
  <c r="D1278" i="9"/>
  <c r="C1278" i="9"/>
  <c r="F1278" i="9"/>
  <c r="A1279" i="9"/>
  <c r="C1279" i="9"/>
  <c r="D1279" i="9"/>
  <c r="A1280" i="9"/>
  <c r="A1281" i="9"/>
  <c r="A1282" i="9"/>
  <c r="B1282" i="9" s="1"/>
  <c r="A1283" i="9"/>
  <c r="D1283" i="9" s="1"/>
  <c r="A1284" i="9"/>
  <c r="E1284" i="9" s="1"/>
  <c r="A1285" i="9"/>
  <c r="C1285" i="9"/>
  <c r="D1285" i="9"/>
  <c r="E1285" i="9"/>
  <c r="A1286" i="9"/>
  <c r="D1286" i="9"/>
  <c r="B1286" i="9"/>
  <c r="C1286" i="9"/>
  <c r="E1286" i="9"/>
  <c r="F1286" i="9"/>
  <c r="A1287" i="9"/>
  <c r="C1287" i="9" s="1"/>
  <c r="A1288" i="9"/>
  <c r="B1288" i="9"/>
  <c r="C1288" i="9"/>
  <c r="A1289" i="9"/>
  <c r="C1289" i="9" s="1"/>
  <c r="E1289" i="9"/>
  <c r="A1290" i="9"/>
  <c r="B1290" i="9"/>
  <c r="A1291" i="9"/>
  <c r="E1291" i="9" s="1"/>
  <c r="A1292" i="9"/>
  <c r="A1293" i="9"/>
  <c r="D1293" i="9" s="1"/>
  <c r="C1293" i="9"/>
  <c r="E1293" i="9"/>
  <c r="A1294" i="9"/>
  <c r="F1294" i="9" s="1"/>
  <c r="C1294" i="9"/>
  <c r="E1294" i="9"/>
  <c r="A1295" i="9"/>
  <c r="C1295" i="9"/>
  <c r="D1295" i="9"/>
  <c r="A1296" i="9"/>
  <c r="A1297" i="9"/>
  <c r="A1298" i="9"/>
  <c r="B1298" i="9" s="1"/>
  <c r="A1299" i="9"/>
  <c r="D1299" i="9" s="1"/>
  <c r="A1300" i="9"/>
  <c r="C1300" i="9"/>
  <c r="E1300" i="9"/>
  <c r="A1301" i="9"/>
  <c r="C1301" i="9"/>
  <c r="D1301" i="9"/>
  <c r="E1301" i="9"/>
  <c r="A1302" i="9"/>
  <c r="D1302" i="9"/>
  <c r="B1302" i="9"/>
  <c r="C1302" i="9"/>
  <c r="E1302" i="9"/>
  <c r="F1302" i="9"/>
  <c r="A1303" i="9"/>
  <c r="C1303" i="9" s="1"/>
  <c r="A1304" i="9"/>
  <c r="B1304" i="9"/>
  <c r="C1304" i="9"/>
  <c r="A1305" i="9"/>
  <c r="C1305" i="9" s="1"/>
  <c r="A1306" i="9"/>
  <c r="E1306" i="9" s="1"/>
  <c r="B1306" i="9"/>
  <c r="F1306" i="9"/>
  <c r="A1307" i="9"/>
  <c r="A1308" i="9"/>
  <c r="A1309" i="9"/>
  <c r="C1309" i="9" s="1"/>
  <c r="A1310" i="9"/>
  <c r="D1310" i="9"/>
  <c r="C1310" i="9"/>
  <c r="F1310" i="9"/>
  <c r="A1311" i="9"/>
  <c r="C1311" i="9"/>
  <c r="D1311" i="9"/>
  <c r="A1312" i="9"/>
  <c r="A1313" i="9"/>
  <c r="A1314" i="9"/>
  <c r="B1314" i="9" s="1"/>
  <c r="A1315" i="9"/>
  <c r="D1315" i="9" s="1"/>
  <c r="A1316" i="9"/>
  <c r="E1316" i="9" s="1"/>
  <c r="A1317" i="9"/>
  <c r="C1317" i="9"/>
  <c r="D1317" i="9"/>
  <c r="E1317" i="9"/>
  <c r="A1318" i="9"/>
  <c r="D1318" i="9"/>
  <c r="B1318" i="9"/>
  <c r="C1318" i="9"/>
  <c r="E1318" i="9"/>
  <c r="F1318" i="9"/>
  <c r="A1319" i="9"/>
  <c r="C1319" i="9" s="1"/>
  <c r="A1320" i="9"/>
  <c r="B1320" i="9"/>
  <c r="C1320" i="9"/>
  <c r="A1321" i="9"/>
  <c r="C1321" i="9" s="1"/>
  <c r="E1321" i="9"/>
  <c r="A1322" i="9"/>
  <c r="B1322" i="9"/>
  <c r="A1323" i="9"/>
  <c r="E1323" i="9" s="1"/>
  <c r="A1324" i="9"/>
  <c r="F1324" i="9" s="1"/>
  <c r="A1325" i="9"/>
  <c r="A1326" i="9"/>
  <c r="B1326" i="9"/>
  <c r="C1326" i="9"/>
  <c r="E1326" i="9"/>
  <c r="A1327" i="9"/>
  <c r="C1327" i="9"/>
  <c r="D1327" i="9"/>
  <c r="A1328" i="9"/>
  <c r="A1329" i="9"/>
  <c r="A1330" i="9"/>
  <c r="B1330" i="9" s="1"/>
  <c r="A1331" i="9"/>
  <c r="D1331" i="9"/>
  <c r="A1332" i="9"/>
  <c r="A1333" i="9"/>
  <c r="D1333" i="9"/>
  <c r="A1334" i="9"/>
  <c r="A1335" i="9"/>
  <c r="C1335" i="9" s="1"/>
  <c r="A1336" i="9"/>
  <c r="B1336" i="9"/>
  <c r="C1336" i="9"/>
  <c r="A1337" i="9"/>
  <c r="C1337" i="9"/>
  <c r="E1337" i="9"/>
  <c r="A1338" i="9"/>
  <c r="E1338" i="9"/>
  <c r="A1339" i="9"/>
  <c r="D1339" i="9" s="1"/>
  <c r="A1340" i="9"/>
  <c r="F1340" i="9" s="1"/>
  <c r="A1341" i="9"/>
  <c r="C1341" i="9"/>
  <c r="D1341" i="9"/>
  <c r="E1341" i="9"/>
  <c r="A1342" i="9"/>
  <c r="D1342" i="9"/>
  <c r="B1342" i="9"/>
  <c r="C1342" i="9"/>
  <c r="E1342" i="9"/>
  <c r="F1342" i="9"/>
  <c r="A1343" i="9"/>
  <c r="A1344" i="9"/>
  <c r="A1345" i="9"/>
  <c r="F1345" i="9"/>
  <c r="A1346" i="9"/>
  <c r="A1347" i="9"/>
  <c r="E1347" i="9"/>
  <c r="F1347" i="9"/>
  <c r="A1348" i="9"/>
  <c r="C1348" i="9"/>
  <c r="D1348" i="9"/>
  <c r="E1348" i="9"/>
  <c r="A1349" i="9"/>
  <c r="D1349" i="9"/>
  <c r="B1349" i="9"/>
  <c r="C1349" i="9"/>
  <c r="E1349" i="9"/>
  <c r="F1349" i="9"/>
  <c r="A1350" i="9"/>
  <c r="D1350" i="9" s="1"/>
  <c r="C1350" i="9"/>
  <c r="A1351" i="9"/>
  <c r="C1351" i="9" s="1"/>
  <c r="D1351" i="9"/>
  <c r="B1351" i="9"/>
  <c r="F1351" i="9"/>
  <c r="A1352" i="9"/>
  <c r="C1352" i="9"/>
  <c r="A1353" i="9"/>
  <c r="B1353" i="9"/>
  <c r="A1354" i="9"/>
  <c r="E1354" i="9"/>
  <c r="A1355" i="9"/>
  <c r="A1356" i="9"/>
  <c r="A1357" i="9"/>
  <c r="F1357" i="9" s="1"/>
  <c r="D1357" i="9"/>
  <c r="E1357" i="9"/>
  <c r="A1358" i="9"/>
  <c r="A1359" i="9"/>
  <c r="D1359" i="9"/>
  <c r="A1360" i="9"/>
  <c r="C1360" i="9" s="1"/>
  <c r="A1361" i="9"/>
  <c r="F1361" i="9" s="1"/>
  <c r="A1362" i="9"/>
  <c r="A1363" i="9"/>
  <c r="F1363" i="9" s="1"/>
  <c r="E1363" i="9"/>
  <c r="A1364" i="9"/>
  <c r="C1364" i="9"/>
  <c r="D1364" i="9"/>
  <c r="E1364" i="9"/>
  <c r="A1365" i="9"/>
  <c r="D1365" i="9"/>
  <c r="B1365" i="9"/>
  <c r="C1365" i="9"/>
  <c r="E1365" i="9"/>
  <c r="F1365" i="9"/>
  <c r="A1366" i="9"/>
  <c r="A1367" i="9"/>
  <c r="D1367" i="9" s="1"/>
  <c r="A1368" i="9"/>
  <c r="C1368" i="9"/>
  <c r="A1369" i="9"/>
  <c r="B1369" i="9"/>
  <c r="A1370" i="9"/>
  <c r="E1370" i="9"/>
  <c r="A1371" i="9"/>
  <c r="A1372" i="9"/>
  <c r="E1372" i="9" s="1"/>
  <c r="C1372" i="9"/>
  <c r="D1372" i="9"/>
  <c r="A1373" i="9"/>
  <c r="F1373" i="9" s="1"/>
  <c r="A1374" i="9"/>
  <c r="C1374" i="9" s="1"/>
  <c r="D1374" i="9"/>
  <c r="A1375" i="9"/>
  <c r="D1375" i="9"/>
  <c r="F1375" i="9"/>
  <c r="A1376" i="9"/>
  <c r="C1376" i="9" s="1"/>
  <c r="A1377" i="9"/>
  <c r="B1377" i="9" s="1"/>
  <c r="F1377" i="9"/>
  <c r="A1378" i="9"/>
  <c r="A1379" i="9"/>
  <c r="E1379" i="9" s="1"/>
  <c r="F1379" i="9"/>
  <c r="A1380" i="9"/>
  <c r="C1380" i="9"/>
  <c r="D1380" i="9"/>
  <c r="E1380" i="9"/>
  <c r="A1381" i="9"/>
  <c r="D1381" i="9"/>
  <c r="B1381" i="9"/>
  <c r="C1381" i="9"/>
  <c r="E1381" i="9"/>
  <c r="F1381" i="9"/>
  <c r="A1382" i="9"/>
  <c r="D1382" i="9" s="1"/>
  <c r="C1382" i="9"/>
  <c r="A1383" i="9"/>
  <c r="D1383" i="9"/>
  <c r="A1384" i="9"/>
  <c r="C1384" i="9"/>
  <c r="A1385" i="9"/>
  <c r="B1385" i="9"/>
  <c r="A1386" i="9"/>
  <c r="E1386" i="9"/>
  <c r="A1387" i="9"/>
  <c r="A1388" i="9"/>
  <c r="E1388" i="9" s="1"/>
  <c r="C1388" i="9"/>
  <c r="D1388" i="9"/>
  <c r="A1389" i="9"/>
  <c r="C1389" i="9" s="1"/>
  <c r="D1389" i="9"/>
  <c r="B1389" i="9"/>
  <c r="E1389" i="9"/>
  <c r="F1389" i="9"/>
  <c r="A1390" i="9"/>
  <c r="C1390" i="9" s="1"/>
  <c r="D1390" i="9"/>
  <c r="A1391" i="9"/>
  <c r="C1391" i="9" s="1"/>
  <c r="A1392" i="9"/>
  <c r="C1392" i="9" s="1"/>
  <c r="A1393" i="9"/>
  <c r="B1393" i="9"/>
  <c r="F1393" i="9"/>
  <c r="A1394" i="9"/>
  <c r="A1395" i="9"/>
  <c r="E1395" i="9"/>
  <c r="F1395" i="9"/>
  <c r="A1396" i="9"/>
  <c r="C1396" i="9"/>
  <c r="D1396" i="9"/>
  <c r="E1396" i="9"/>
  <c r="A1397" i="9"/>
  <c r="D1397" i="9"/>
  <c r="B1397" i="9"/>
  <c r="C1397" i="9"/>
  <c r="E1397" i="9"/>
  <c r="F1397" i="9"/>
  <c r="A1398" i="9"/>
  <c r="A1399" i="9"/>
  <c r="B1399" i="9"/>
  <c r="F1399" i="9"/>
  <c r="A1400" i="9"/>
  <c r="C1400" i="9" s="1"/>
  <c r="A1401" i="9"/>
  <c r="B1401" i="9"/>
  <c r="A1402" i="9"/>
  <c r="E1402" i="9" s="1"/>
  <c r="A1403" i="9"/>
  <c r="A1404" i="9"/>
  <c r="C1404" i="9"/>
  <c r="A1405" i="9"/>
  <c r="F1405" i="9"/>
  <c r="A1406" i="9"/>
  <c r="A1407" i="9"/>
  <c r="B1407" i="9" s="1"/>
  <c r="D1407" i="9"/>
  <c r="C1407" i="9"/>
  <c r="F1407" i="9"/>
  <c r="A1408" i="9"/>
  <c r="C1408" i="9" s="1"/>
  <c r="A1409" i="9"/>
  <c r="F1409" i="9" s="1"/>
  <c r="B1409" i="9"/>
  <c r="A1410" i="9"/>
  <c r="A1411" i="9"/>
  <c r="F1411" i="9" s="1"/>
  <c r="E1411" i="9"/>
  <c r="A1412" i="9"/>
  <c r="C1412" i="9"/>
  <c r="D1412" i="9"/>
  <c r="E1412" i="9"/>
  <c r="A1413" i="9"/>
  <c r="D1413" i="9"/>
  <c r="B1413" i="9"/>
  <c r="C1413" i="9"/>
  <c r="E1413" i="9"/>
  <c r="F1413" i="9"/>
  <c r="A1414" i="9"/>
  <c r="A1415" i="9"/>
  <c r="C1415" i="9" s="1"/>
  <c r="D1415" i="9"/>
  <c r="B1415" i="9"/>
  <c r="F1415" i="9"/>
  <c r="A1416" i="9"/>
  <c r="C1416" i="9"/>
  <c r="A1417" i="9"/>
  <c r="B1417" i="9"/>
  <c r="A1418" i="9"/>
  <c r="E1418" i="9"/>
  <c r="A1419" i="9"/>
  <c r="A1420" i="9"/>
  <c r="D1420" i="9"/>
  <c r="A1421" i="9"/>
  <c r="D1421" i="9" s="1"/>
  <c r="A1422" i="9"/>
  <c r="A1423" i="9"/>
  <c r="A1424" i="9"/>
  <c r="C1424" i="9" s="1"/>
  <c r="A1425" i="9"/>
  <c r="A1426" i="9"/>
  <c r="A1427" i="9"/>
  <c r="F1427" i="9" s="1"/>
  <c r="E1427" i="9"/>
  <c r="A1428" i="9"/>
  <c r="C1428" i="9"/>
  <c r="D1428" i="9"/>
  <c r="E1428" i="9"/>
  <c r="A1429" i="9"/>
  <c r="D1429" i="9"/>
  <c r="B1429" i="9"/>
  <c r="C1429" i="9"/>
  <c r="E1429" i="9"/>
  <c r="F1429" i="9"/>
  <c r="A1430" i="9"/>
  <c r="A1431" i="9"/>
  <c r="A1432" i="9"/>
  <c r="C1432" i="9"/>
  <c r="A1433" i="9"/>
  <c r="B1433" i="9"/>
  <c r="A1434" i="9"/>
  <c r="E1434" i="9"/>
  <c r="A1435" i="9"/>
  <c r="A1436" i="9"/>
  <c r="E1436" i="9" s="1"/>
  <c r="C1436" i="9"/>
  <c r="D1436" i="9"/>
  <c r="A1437" i="9"/>
  <c r="B1437" i="9"/>
  <c r="E1437" i="9"/>
  <c r="F1437" i="9"/>
  <c r="A1438" i="9"/>
  <c r="C1438" i="9" s="1"/>
  <c r="D1438" i="9"/>
  <c r="A1439" i="9"/>
  <c r="D1439" i="9"/>
  <c r="A1440" i="9"/>
  <c r="C1440" i="9" s="1"/>
  <c r="A1441" i="9"/>
  <c r="B1441" i="9" s="1"/>
  <c r="A1442" i="9"/>
  <c r="A1443" i="9"/>
  <c r="E1443" i="9" s="1"/>
  <c r="F1443" i="9"/>
  <c r="A1444" i="9"/>
  <c r="C1444" i="9"/>
  <c r="D1444" i="9"/>
  <c r="E1444" i="9"/>
  <c r="A1445" i="9"/>
  <c r="D1445" i="9"/>
  <c r="B1445" i="9"/>
  <c r="C1445" i="9"/>
  <c r="E1445" i="9"/>
  <c r="F1445" i="9"/>
  <c r="A1446" i="9"/>
  <c r="D1446" i="9" s="1"/>
  <c r="C1446" i="9"/>
  <c r="A1447" i="9"/>
  <c r="A1448" i="9"/>
  <c r="E1448" i="9" s="1"/>
  <c r="C1448" i="9"/>
  <c r="A1449" i="9"/>
  <c r="A1450" i="9"/>
  <c r="A1451" i="9"/>
  <c r="C1451" i="9" s="1"/>
  <c r="F1451" i="9"/>
  <c r="A1452" i="9"/>
  <c r="D1452" i="9" s="1"/>
  <c r="C1452" i="9"/>
  <c r="E1452" i="9"/>
  <c r="A1453" i="9"/>
  <c r="F1453" i="9"/>
  <c r="A1454" i="9"/>
  <c r="A1455" i="9"/>
  <c r="B1455" i="9"/>
  <c r="F1455" i="9"/>
  <c r="A1456" i="9"/>
  <c r="C1456" i="9"/>
  <c r="A1457" i="9"/>
  <c r="E1457" i="9" s="1"/>
  <c r="B1457" i="9"/>
  <c r="A1458" i="9"/>
  <c r="D1458" i="9"/>
  <c r="E1458" i="9"/>
  <c r="A1459" i="9"/>
  <c r="C1459" i="9"/>
  <c r="E1459" i="9"/>
  <c r="F1459" i="9"/>
  <c r="A1460" i="9"/>
  <c r="C1460" i="9"/>
  <c r="D1460" i="9"/>
  <c r="E1460" i="9"/>
  <c r="A1461" i="9"/>
  <c r="D1461" i="9"/>
  <c r="B1461" i="9"/>
  <c r="C1461" i="9"/>
  <c r="E1461" i="9"/>
  <c r="F1461" i="9"/>
  <c r="A1462" i="9"/>
  <c r="D1462" i="9" s="1"/>
  <c r="C1462" i="9"/>
  <c r="A1463" i="9"/>
  <c r="C1463" i="9" s="1"/>
  <c r="A1464" i="9"/>
  <c r="E1464" i="9" s="1"/>
  <c r="C1464" i="9"/>
  <c r="A1465" i="9"/>
  <c r="A1466" i="9"/>
  <c r="A1467" i="9"/>
  <c r="A1468" i="9"/>
  <c r="E1468" i="9" s="1"/>
  <c r="C1468" i="9"/>
  <c r="D1468" i="9"/>
  <c r="A1469" i="9"/>
  <c r="C1469" i="9" s="1"/>
  <c r="D1469" i="9"/>
  <c r="B1469" i="9"/>
  <c r="E1469" i="9"/>
  <c r="F1469" i="9"/>
  <c r="A1470" i="9"/>
  <c r="A1471" i="9"/>
  <c r="B1471" i="9"/>
  <c r="F1471" i="9"/>
  <c r="A1472" i="9"/>
  <c r="C1472" i="9" s="1"/>
  <c r="A1473" i="9"/>
  <c r="E1473" i="9" s="1"/>
  <c r="A1474" i="9"/>
  <c r="D1474" i="9"/>
  <c r="E1474" i="9"/>
  <c r="A1475" i="9"/>
  <c r="C1475" i="9" s="1"/>
  <c r="E1475" i="9"/>
  <c r="F1475" i="9"/>
  <c r="A1476" i="9"/>
  <c r="E1476" i="9" s="1"/>
  <c r="A1477" i="9"/>
  <c r="B1477" i="9"/>
  <c r="E1477" i="9"/>
  <c r="A1478" i="9"/>
  <c r="A1479" i="9"/>
  <c r="B1479" i="9"/>
  <c r="C1479" i="9"/>
  <c r="F1479" i="9"/>
  <c r="A1480" i="9"/>
  <c r="C1480" i="9"/>
  <c r="E1480" i="9"/>
  <c r="A1481" i="9"/>
  <c r="A1482" i="9"/>
  <c r="A1483" i="9"/>
  <c r="F1483" i="9" s="1"/>
  <c r="C1483" i="9"/>
  <c r="A1484" i="9"/>
  <c r="C1484" i="9"/>
  <c r="D1484" i="9"/>
  <c r="E1484" i="9"/>
  <c r="A1485" i="9"/>
  <c r="D1485" i="9"/>
  <c r="B1485" i="9"/>
  <c r="C1485" i="9"/>
  <c r="E1485" i="9"/>
  <c r="F1485" i="9"/>
  <c r="A1486" i="9"/>
  <c r="A1487" i="9"/>
  <c r="B1487" i="9" s="1"/>
  <c r="F1487" i="9"/>
  <c r="A1488" i="9"/>
  <c r="C1488" i="9"/>
  <c r="A1489" i="9"/>
  <c r="B1489" i="9"/>
  <c r="E1489" i="9"/>
  <c r="A1490" i="9"/>
  <c r="A1491" i="9"/>
  <c r="A1492" i="9"/>
  <c r="D1492" i="9" s="1"/>
  <c r="C1492" i="9"/>
  <c r="E1492" i="9"/>
  <c r="A1493" i="9"/>
  <c r="F1493" i="9" s="1"/>
  <c r="C1493" i="9"/>
  <c r="E1493" i="9"/>
  <c r="A1494" i="9"/>
  <c r="C1494" i="9"/>
  <c r="D1494" i="9"/>
  <c r="A1495" i="9"/>
  <c r="F1495" i="9"/>
  <c r="A1496" i="9"/>
  <c r="C1496" i="9" s="1"/>
  <c r="A1497" i="9"/>
  <c r="A1498" i="9"/>
  <c r="A1499" i="9"/>
  <c r="C1499" i="9"/>
  <c r="F1499" i="9"/>
  <c r="A1500" i="9"/>
  <c r="C1500" i="9" s="1"/>
  <c r="D1500" i="9"/>
  <c r="E1500" i="9"/>
  <c r="C4" i="10"/>
  <c r="E4" i="10" s="1"/>
  <c r="F4" i="10"/>
  <c r="H4" i="10"/>
  <c r="I4" i="10"/>
  <c r="K4" i="10" s="1"/>
  <c r="L4" i="10"/>
  <c r="N4" i="10"/>
  <c r="O4" i="10"/>
  <c r="Q4" i="10" s="1"/>
  <c r="C5" i="10"/>
  <c r="F5" i="10"/>
  <c r="H5" i="10"/>
  <c r="J30" i="2" s="1"/>
  <c r="G32" i="24"/>
  <c r="I5" i="10"/>
  <c r="L5" i="10"/>
  <c r="N5" i="10" s="1"/>
  <c r="N30" i="2"/>
  <c r="O5" i="10"/>
  <c r="C6" i="10"/>
  <c r="F6" i="10"/>
  <c r="G6" i="10"/>
  <c r="I6" i="10"/>
  <c r="L6" i="10"/>
  <c r="O6" i="10"/>
  <c r="C7" i="10"/>
  <c r="E7" i="10"/>
  <c r="F7" i="10"/>
  <c r="H7" i="10" s="1"/>
  <c r="I7" i="10"/>
  <c r="K7" i="10"/>
  <c r="L7" i="10"/>
  <c r="N7" i="10" s="1"/>
  <c r="O7" i="10"/>
  <c r="C8" i="10"/>
  <c r="E8" i="10" s="1"/>
  <c r="H33" i="2" s="1"/>
  <c r="F8" i="10"/>
  <c r="H8" i="10" s="1"/>
  <c r="J33" i="2" s="1"/>
  <c r="I8" i="10"/>
  <c r="J9" i="10" s="1"/>
  <c r="L8" i="10"/>
  <c r="N8" i="10"/>
  <c r="N33" i="2"/>
  <c r="O8" i="10"/>
  <c r="Q8" i="10" s="1"/>
  <c r="P33" i="2" s="1"/>
  <c r="C9" i="10"/>
  <c r="D9" i="10"/>
  <c r="F9" i="10"/>
  <c r="I9" i="10"/>
  <c r="L9" i="10"/>
  <c r="M9" i="10"/>
  <c r="O9" i="10"/>
  <c r="C10" i="10"/>
  <c r="E10" i="10"/>
  <c r="F10" i="10"/>
  <c r="H10" i="10" s="1"/>
  <c r="I10" i="10"/>
  <c r="K10" i="10" s="1"/>
  <c r="L10" i="10"/>
  <c r="N10" i="10" s="1"/>
  <c r="O10" i="10"/>
  <c r="Q10" i="10"/>
  <c r="C11" i="10"/>
  <c r="E11" i="10" s="1"/>
  <c r="H36" i="2"/>
  <c r="F11" i="10"/>
  <c r="H11" i="10"/>
  <c r="J36" i="2" s="1"/>
  <c r="I11" i="10"/>
  <c r="K11" i="10"/>
  <c r="L36" i="2" s="1"/>
  <c r="L11" i="10"/>
  <c r="O11" i="10"/>
  <c r="Q11" i="10"/>
  <c r="P36" i="2" s="1"/>
  <c r="C12" i="10"/>
  <c r="F12" i="10"/>
  <c r="G12" i="10"/>
  <c r="I12" i="10"/>
  <c r="L12" i="10"/>
  <c r="O12" i="10"/>
  <c r="C13" i="10"/>
  <c r="E13" i="10" s="1"/>
  <c r="F13" i="10"/>
  <c r="H13" i="10" s="1"/>
  <c r="I13" i="10"/>
  <c r="K13" i="10"/>
  <c r="L13" i="10"/>
  <c r="N13" i="10" s="1"/>
  <c r="O13" i="10"/>
  <c r="Q13" i="10"/>
  <c r="C14" i="10"/>
  <c r="F14" i="10"/>
  <c r="H14" i="10"/>
  <c r="J39" i="2" s="1"/>
  <c r="I14" i="10"/>
  <c r="K14" i="10" s="1"/>
  <c r="L39" i="2"/>
  <c r="L14" i="10"/>
  <c r="N14" i="10"/>
  <c r="N39" i="2" s="1"/>
  <c r="O14" i="10"/>
  <c r="Q14" i="10" s="1"/>
  <c r="P39" i="2"/>
  <c r="C15" i="10"/>
  <c r="F15" i="10"/>
  <c r="I15" i="10"/>
  <c r="J15" i="10"/>
  <c r="L15" i="10"/>
  <c r="O15" i="10"/>
  <c r="P15" i="10"/>
  <c r="C16" i="10"/>
  <c r="E16" i="10"/>
  <c r="F16" i="10"/>
  <c r="H16" i="10"/>
  <c r="I16" i="10"/>
  <c r="K16" i="10"/>
  <c r="L16" i="10"/>
  <c r="N16" i="10"/>
  <c r="O16" i="10"/>
  <c r="Q16" i="10"/>
  <c r="C17" i="10"/>
  <c r="E17" i="10"/>
  <c r="H42" i="2" s="1"/>
  <c r="F17" i="10"/>
  <c r="H17" i="10"/>
  <c r="J42" i="2"/>
  <c r="I17" i="10"/>
  <c r="L17" i="10"/>
  <c r="N17" i="10"/>
  <c r="N42" i="2"/>
  <c r="O17" i="10"/>
  <c r="Q17" i="10"/>
  <c r="P42" i="2"/>
  <c r="C18" i="10"/>
  <c r="F18" i="10"/>
  <c r="I18" i="10"/>
  <c r="L18" i="10"/>
  <c r="O18" i="10"/>
  <c r="C21" i="10"/>
  <c r="E21" i="10" s="1"/>
  <c r="F21" i="10"/>
  <c r="H21" i="10"/>
  <c r="I21" i="10"/>
  <c r="K21" i="10" s="1"/>
  <c r="L21" i="10"/>
  <c r="N21" i="10"/>
  <c r="O21" i="10"/>
  <c r="Q21" i="10" s="1"/>
  <c r="C22" i="10"/>
  <c r="D22" i="10"/>
  <c r="F22" i="10"/>
  <c r="I22" i="10"/>
  <c r="L22" i="10"/>
  <c r="M22" i="10" s="1"/>
  <c r="O22" i="10"/>
  <c r="P22" i="10"/>
  <c r="C23" i="10"/>
  <c r="E23" i="10" s="1"/>
  <c r="H59" i="2"/>
  <c r="F23" i="10"/>
  <c r="H23" i="10"/>
  <c r="J59" i="2" s="1"/>
  <c r="I23" i="10"/>
  <c r="J22" i="10"/>
  <c r="K23" i="10"/>
  <c r="L59" i="2"/>
  <c r="L23" i="10"/>
  <c r="N23" i="10" s="1"/>
  <c r="N59" i="2" s="1"/>
  <c r="O23" i="10"/>
  <c r="Q23" i="10"/>
  <c r="P59" i="2" s="1"/>
  <c r="C24" i="10"/>
  <c r="E24" i="10" s="1"/>
  <c r="F24" i="10"/>
  <c r="H24" i="10" s="1"/>
  <c r="I24" i="10"/>
  <c r="K24" i="10"/>
  <c r="L24" i="10"/>
  <c r="N24" i="10" s="1"/>
  <c r="O24" i="10"/>
  <c r="Q24" i="10"/>
  <c r="C25" i="10"/>
  <c r="F25" i="10"/>
  <c r="G25" i="10"/>
  <c r="H25" i="10"/>
  <c r="J61" i="2"/>
  <c r="I25" i="10"/>
  <c r="L25" i="10"/>
  <c r="M25" i="10"/>
  <c r="O25" i="10"/>
  <c r="C26" i="10"/>
  <c r="E26" i="10" s="1"/>
  <c r="H62" i="2"/>
  <c r="F26" i="10"/>
  <c r="H26" i="10"/>
  <c r="J62" i="2" s="1"/>
  <c r="I26" i="10"/>
  <c r="K26" i="10"/>
  <c r="L62" i="2" s="1"/>
  <c r="L26" i="10"/>
  <c r="N26" i="10"/>
  <c r="N62" i="2" s="1"/>
  <c r="O26" i="10"/>
  <c r="Q26" i="10" s="1"/>
  <c r="P62" i="2"/>
  <c r="C27" i="10"/>
  <c r="E27" i="10" s="1"/>
  <c r="F27" i="10"/>
  <c r="H27" i="10"/>
  <c r="I27" i="10"/>
  <c r="K27" i="10" s="1"/>
  <c r="L27" i="10"/>
  <c r="N27" i="10"/>
  <c r="O27" i="10"/>
  <c r="Q27" i="10" s="1"/>
  <c r="C28" i="10"/>
  <c r="F28" i="10"/>
  <c r="I28" i="10"/>
  <c r="L28" i="10"/>
  <c r="O28" i="10"/>
  <c r="C29" i="10"/>
  <c r="D28" i="10" s="1"/>
  <c r="E28" i="10" s="1"/>
  <c r="H64" i="2" s="1"/>
  <c r="E29" i="10"/>
  <c r="H65" i="2" s="1"/>
  <c r="F29" i="10"/>
  <c r="H29" i="10" s="1"/>
  <c r="J65" i="2" s="1"/>
  <c r="I29" i="10"/>
  <c r="K29" i="10"/>
  <c r="L65" i="2" s="1"/>
  <c r="L29" i="10"/>
  <c r="N29" i="10" s="1"/>
  <c r="N65" i="2" s="1"/>
  <c r="O29" i="10"/>
  <c r="Q29" i="10" s="1"/>
  <c r="P65" i="2" s="1"/>
  <c r="C30" i="10"/>
  <c r="E30" i="10"/>
  <c r="F30" i="10"/>
  <c r="H30" i="10" s="1"/>
  <c r="I30" i="10"/>
  <c r="K30" i="10"/>
  <c r="L30" i="10"/>
  <c r="N30" i="10" s="1"/>
  <c r="O30" i="10"/>
  <c r="Q30" i="10" s="1"/>
  <c r="C31" i="10"/>
  <c r="F31" i="10"/>
  <c r="G31" i="10"/>
  <c r="I31" i="10"/>
  <c r="L31" i="10"/>
  <c r="M31" i="10" s="1"/>
  <c r="O31" i="10"/>
  <c r="C32" i="10"/>
  <c r="E32" i="10"/>
  <c r="H68" i="2"/>
  <c r="F32" i="10"/>
  <c r="H32" i="10" s="1"/>
  <c r="J68" i="2"/>
  <c r="I32" i="10"/>
  <c r="K32" i="10"/>
  <c r="L68" i="2" s="1"/>
  <c r="L32" i="10"/>
  <c r="N32" i="10"/>
  <c r="N68" i="2" s="1"/>
  <c r="O32" i="10"/>
  <c r="Q32" i="10"/>
  <c r="P68" i="2"/>
  <c r="C33" i="10"/>
  <c r="E33" i="10" s="1"/>
  <c r="F33" i="10"/>
  <c r="H33" i="10" s="1"/>
  <c r="I33" i="10"/>
  <c r="K33" i="10" s="1"/>
  <c r="L33" i="10"/>
  <c r="M34" i="10" s="1"/>
  <c r="O33" i="10"/>
  <c r="Q33" i="10" s="1"/>
  <c r="C34" i="10"/>
  <c r="D34" i="10"/>
  <c r="F34" i="10"/>
  <c r="I34" i="10"/>
  <c r="L34" i="10"/>
  <c r="O34" i="10"/>
  <c r="P34" i="10"/>
  <c r="C35" i="10"/>
  <c r="E35" i="10"/>
  <c r="H71" i="2"/>
  <c r="F35" i="10"/>
  <c r="H35" i="10" s="1"/>
  <c r="J71" i="2" s="1"/>
  <c r="I35" i="10"/>
  <c r="J34" i="10"/>
  <c r="K35" i="10"/>
  <c r="L71" i="2" s="1"/>
  <c r="L35" i="10"/>
  <c r="N35" i="10"/>
  <c r="N71" i="2" s="1"/>
  <c r="O35" i="10"/>
  <c r="Q35" i="10" s="1"/>
  <c r="P71" i="2"/>
  <c r="C36" i="10"/>
  <c r="E36" i="10" s="1"/>
  <c r="F36" i="10"/>
  <c r="H36" i="10"/>
  <c r="I36" i="10"/>
  <c r="K36" i="10" s="1"/>
  <c r="L36" i="10"/>
  <c r="N36" i="10"/>
  <c r="O36" i="10"/>
  <c r="P37" i="10" s="1"/>
  <c r="Q37" i="10" s="1"/>
  <c r="P73" i="2" s="1"/>
  <c r="C37" i="10"/>
  <c r="F37" i="10"/>
  <c r="H37" i="10" s="1"/>
  <c r="J73" i="2" s="1"/>
  <c r="G37" i="10"/>
  <c r="I37" i="10"/>
  <c r="L37" i="10"/>
  <c r="M37" i="10"/>
  <c r="O37" i="10"/>
  <c r="C38" i="10"/>
  <c r="E38" i="10"/>
  <c r="H74" i="2"/>
  <c r="F38" i="10"/>
  <c r="H38" i="10" s="1"/>
  <c r="J74" i="2"/>
  <c r="I38" i="10"/>
  <c r="K38" i="10"/>
  <c r="L74" i="2" s="1"/>
  <c r="L38" i="10"/>
  <c r="N38" i="10"/>
  <c r="N74" i="2" s="1"/>
  <c r="O38" i="10"/>
  <c r="Q38" i="10"/>
  <c r="P74" i="2"/>
  <c r="C39" i="10"/>
  <c r="E39" i="10" s="1"/>
  <c r="F39" i="10"/>
  <c r="H39" i="10" s="1"/>
  <c r="I39" i="10"/>
  <c r="K39" i="10" s="1"/>
  <c r="L39" i="10"/>
  <c r="N39" i="10"/>
  <c r="O39" i="10"/>
  <c r="Q39" i="10" s="1"/>
  <c r="C40" i="10"/>
  <c r="D40" i="10" s="1"/>
  <c r="E40" i="10"/>
  <c r="H77" i="2" s="1"/>
  <c r="F40" i="10"/>
  <c r="I40" i="10"/>
  <c r="L40" i="10"/>
  <c r="O40" i="10"/>
  <c r="P40" i="10"/>
  <c r="Q40" i="10" s="1"/>
  <c r="P77" i="2" s="1"/>
  <c r="C41" i="10"/>
  <c r="E41" i="10"/>
  <c r="H78" i="2" s="1"/>
  <c r="F41" i="10"/>
  <c r="H41" i="10" s="1"/>
  <c r="J78" i="2" s="1"/>
  <c r="I41" i="10"/>
  <c r="K41" i="10"/>
  <c r="L78" i="2" s="1"/>
  <c r="L41" i="10"/>
  <c r="N41" i="10" s="1"/>
  <c r="N78" i="2"/>
  <c r="O41" i="10"/>
  <c r="Q41" i="10"/>
  <c r="P78" i="2" s="1"/>
  <c r="C44" i="10"/>
  <c r="E44" i="10" s="1"/>
  <c r="F44" i="10"/>
  <c r="H44" i="10" s="1"/>
  <c r="I44" i="10"/>
  <c r="K44" i="10" s="1"/>
  <c r="L44" i="10"/>
  <c r="N44" i="10"/>
  <c r="O44" i="10"/>
  <c r="Q44" i="10" s="1"/>
  <c r="C45" i="10"/>
  <c r="F45" i="10"/>
  <c r="I45" i="10"/>
  <c r="L45" i="10"/>
  <c r="M45" i="10"/>
  <c r="N45" i="10"/>
  <c r="N137" i="2" s="1"/>
  <c r="O45" i="10"/>
  <c r="C46" i="10"/>
  <c r="E46" i="10"/>
  <c r="H138" i="2" s="1"/>
  <c r="F46" i="10"/>
  <c r="H46" i="10" s="1"/>
  <c r="J138" i="2" s="1"/>
  <c r="I46" i="10"/>
  <c r="K46" i="10"/>
  <c r="L138" i="2"/>
  <c r="L46" i="10"/>
  <c r="N46" i="10" s="1"/>
  <c r="N138" i="2"/>
  <c r="O46" i="10"/>
  <c r="Q46" i="10"/>
  <c r="P138" i="2" s="1"/>
  <c r="C47" i="10"/>
  <c r="E47" i="10"/>
  <c r="F47" i="10"/>
  <c r="H47" i="10" s="1"/>
  <c r="I47" i="10"/>
  <c r="K47" i="10" s="1"/>
  <c r="L47" i="10"/>
  <c r="N47" i="10" s="1"/>
  <c r="O47" i="10"/>
  <c r="Q47" i="10" s="1"/>
  <c r="C48" i="10"/>
  <c r="F48" i="10"/>
  <c r="I48" i="10"/>
  <c r="L48" i="10"/>
  <c r="M48" i="10"/>
  <c r="O48" i="10"/>
  <c r="C49" i="10"/>
  <c r="E49" i="10" s="1"/>
  <c r="H141" i="2" s="1"/>
  <c r="F49" i="10"/>
  <c r="H49" i="10" s="1"/>
  <c r="J141" i="2" s="1"/>
  <c r="I49" i="10"/>
  <c r="K49" i="10"/>
  <c r="L141" i="2"/>
  <c r="L49" i="10"/>
  <c r="N49" i="10"/>
  <c r="N141" i="2" s="1"/>
  <c r="O49" i="10"/>
  <c r="Q49" i="10"/>
  <c r="P141" i="2" s="1"/>
  <c r="C50" i="10"/>
  <c r="E50" i="10"/>
  <c r="F50" i="10"/>
  <c r="H50" i="10" s="1"/>
  <c r="I50" i="10"/>
  <c r="K50" i="10"/>
  <c r="L50" i="10"/>
  <c r="N50" i="10" s="1"/>
  <c r="O50" i="10"/>
  <c r="Q50" i="10"/>
  <c r="C51" i="10"/>
  <c r="F51" i="10"/>
  <c r="I51" i="10"/>
  <c r="L51" i="10"/>
  <c r="O51" i="10"/>
  <c r="C52" i="10"/>
  <c r="E52" i="10" s="1"/>
  <c r="H144" i="2" s="1"/>
  <c r="F52" i="10"/>
  <c r="H52" i="10" s="1"/>
  <c r="J144" i="2" s="1"/>
  <c r="I52" i="10"/>
  <c r="K52" i="10"/>
  <c r="L144" i="2" s="1"/>
  <c r="L52" i="10"/>
  <c r="N52" i="10" s="1"/>
  <c r="N144" i="2" s="1"/>
  <c r="O52" i="10"/>
  <c r="Q52" i="10" s="1"/>
  <c r="P144" i="2" s="1"/>
  <c r="C53" i="10"/>
  <c r="E53" i="10"/>
  <c r="F53" i="10"/>
  <c r="H53" i="10" s="1"/>
  <c r="I53" i="10"/>
  <c r="K53" i="10"/>
  <c r="L53" i="10"/>
  <c r="N53" i="10" s="1"/>
  <c r="O53" i="10"/>
  <c r="Q53" i="10" s="1"/>
  <c r="C54" i="10"/>
  <c r="D54" i="10" s="1"/>
  <c r="F54" i="10"/>
  <c r="I54" i="10"/>
  <c r="L54" i="10"/>
  <c r="O54" i="10"/>
  <c r="P54" i="10" s="1"/>
  <c r="C55" i="10"/>
  <c r="E55" i="10"/>
  <c r="H147" i="2" s="1"/>
  <c r="F55" i="10"/>
  <c r="H55" i="10"/>
  <c r="J147" i="2"/>
  <c r="I55" i="10"/>
  <c r="K55" i="10" s="1"/>
  <c r="L147" i="2"/>
  <c r="L55" i="10"/>
  <c r="N55" i="10"/>
  <c r="N147" i="2" s="1"/>
  <c r="O55" i="10"/>
  <c r="Q55" i="10"/>
  <c r="P147" i="2" s="1"/>
  <c r="C56" i="10"/>
  <c r="E56" i="10"/>
  <c r="F56" i="10"/>
  <c r="H56" i="10" s="1"/>
  <c r="I56" i="10"/>
  <c r="K56" i="10"/>
  <c r="L56" i="10"/>
  <c r="N56" i="10" s="1"/>
  <c r="O56" i="10"/>
  <c r="Q56" i="10"/>
  <c r="C57" i="10"/>
  <c r="F57" i="10"/>
  <c r="I57" i="10"/>
  <c r="L57" i="10"/>
  <c r="O57" i="10"/>
  <c r="C58" i="10"/>
  <c r="E58" i="10" s="1"/>
  <c r="H150" i="2"/>
  <c r="F58" i="10"/>
  <c r="H58" i="10"/>
  <c r="J150" i="2" s="1"/>
  <c r="I58" i="10"/>
  <c r="K58" i="10"/>
  <c r="L150" i="2" s="1"/>
  <c r="L58" i="10"/>
  <c r="N58" i="10"/>
  <c r="N150" i="2" s="1"/>
  <c r="O58" i="10"/>
  <c r="Q58" i="10" s="1"/>
  <c r="P150" i="2"/>
  <c r="C59" i="10"/>
  <c r="D60" i="10" s="1"/>
  <c r="F59" i="10"/>
  <c r="H59" i="10"/>
  <c r="I59" i="10"/>
  <c r="K59" i="10" s="1"/>
  <c r="L59" i="10"/>
  <c r="N59" i="10"/>
  <c r="O59" i="10"/>
  <c r="Q59" i="10" s="1"/>
  <c r="C60" i="10"/>
  <c r="F60" i="10"/>
  <c r="G60" i="10" s="1"/>
  <c r="I60" i="10"/>
  <c r="J60" i="10" s="1"/>
  <c r="K60" i="10" s="1"/>
  <c r="L152" i="2" s="1"/>
  <c r="L60" i="10"/>
  <c r="M60" i="10" s="1"/>
  <c r="O60" i="10"/>
  <c r="P60" i="10" s="1"/>
  <c r="C61" i="10"/>
  <c r="E61" i="10" s="1"/>
  <c r="H153" i="2"/>
  <c r="F61" i="10"/>
  <c r="H61" i="10" s="1"/>
  <c r="J153" i="2" s="1"/>
  <c r="I61" i="10"/>
  <c r="K61" i="10" s="1"/>
  <c r="L153" i="2" s="1"/>
  <c r="L61" i="10"/>
  <c r="N61" i="10" s="1"/>
  <c r="N153" i="2"/>
  <c r="O61" i="10"/>
  <c r="Q61" i="10"/>
  <c r="P153" i="2" s="1"/>
  <c r="C62" i="10"/>
  <c r="E62" i="10"/>
  <c r="F62" i="10"/>
  <c r="H62" i="10" s="1"/>
  <c r="I62" i="10"/>
  <c r="K62" i="10" s="1"/>
  <c r="L62" i="10"/>
  <c r="N62" i="10" s="1"/>
  <c r="O62" i="10"/>
  <c r="Q62" i="10"/>
  <c r="C63" i="10"/>
  <c r="F63" i="10"/>
  <c r="I63" i="10"/>
  <c r="L63" i="10"/>
  <c r="M63" i="10"/>
  <c r="O63" i="10"/>
  <c r="C64" i="10"/>
  <c r="E64" i="10" s="1"/>
  <c r="H156" i="2" s="1"/>
  <c r="F64" i="10"/>
  <c r="G63" i="10" s="1"/>
  <c r="H63" i="10" s="1"/>
  <c r="J155" i="2" s="1"/>
  <c r="I64" i="10"/>
  <c r="K64" i="10" s="1"/>
  <c r="L156" i="2" s="1"/>
  <c r="L64" i="10"/>
  <c r="N64" i="10"/>
  <c r="N156" i="2" s="1"/>
  <c r="O64" i="10"/>
  <c r="Q64" i="10" s="1"/>
  <c r="P156" i="2" s="1"/>
  <c r="C65" i="10"/>
  <c r="E65" i="10" s="1"/>
  <c r="F65" i="10"/>
  <c r="H65" i="10"/>
  <c r="I65" i="10"/>
  <c r="K65" i="10" s="1"/>
  <c r="L65" i="10"/>
  <c r="N65" i="10"/>
  <c r="O65" i="10"/>
  <c r="Q65" i="10" s="1"/>
  <c r="C66" i="10"/>
  <c r="F66" i="10"/>
  <c r="H66" i="10" s="1"/>
  <c r="J158" i="2" s="1"/>
  <c r="G66" i="10"/>
  <c r="I66" i="10"/>
  <c r="L66" i="10"/>
  <c r="O66" i="10"/>
  <c r="P66" i="10" s="1"/>
  <c r="C67" i="10"/>
  <c r="E67" i="10" s="1"/>
  <c r="H159" i="2"/>
  <c r="F67" i="10"/>
  <c r="H67" i="10"/>
  <c r="J159" i="2" s="1"/>
  <c r="I67" i="10"/>
  <c r="K67" i="10"/>
  <c r="L159" i="2" s="1"/>
  <c r="L67" i="10"/>
  <c r="N67" i="10"/>
  <c r="N159" i="2"/>
  <c r="O67" i="10"/>
  <c r="Q67" i="10" s="1"/>
  <c r="P159" i="2"/>
  <c r="C68" i="10"/>
  <c r="E68" i="10"/>
  <c r="F68" i="10"/>
  <c r="H68" i="10"/>
  <c r="I68" i="10"/>
  <c r="K68" i="10"/>
  <c r="L68" i="10"/>
  <c r="N68" i="10"/>
  <c r="O68" i="10"/>
  <c r="Q68" i="10"/>
  <c r="C69" i="10"/>
  <c r="F69" i="10"/>
  <c r="G69" i="10" s="1"/>
  <c r="I69" i="10"/>
  <c r="L69" i="10"/>
  <c r="O69" i="10"/>
  <c r="C70" i="10"/>
  <c r="E70" i="10" s="1"/>
  <c r="H162" i="2" s="1"/>
  <c r="F70" i="10"/>
  <c r="H70" i="10"/>
  <c r="J162" i="2" s="1"/>
  <c r="I70" i="10"/>
  <c r="K70" i="10" s="1"/>
  <c r="L162" i="2" s="1"/>
  <c r="L70" i="10"/>
  <c r="N70" i="10" s="1"/>
  <c r="N162" i="2" s="1"/>
  <c r="O70" i="10"/>
  <c r="Q70" i="10" s="1"/>
  <c r="P162" i="2" s="1"/>
  <c r="C71" i="10"/>
  <c r="E71" i="10"/>
  <c r="F71" i="10"/>
  <c r="H71" i="10"/>
  <c r="I71" i="10"/>
  <c r="K71" i="10"/>
  <c r="L71" i="10"/>
  <c r="N71" i="10"/>
  <c r="O71" i="10"/>
  <c r="Q71" i="10"/>
  <c r="C72" i="10"/>
  <c r="F72" i="10"/>
  <c r="G72" i="10" s="1"/>
  <c r="I72" i="10"/>
  <c r="L72" i="10"/>
  <c r="O72" i="10"/>
  <c r="C73" i="10"/>
  <c r="E73" i="10" s="1"/>
  <c r="H165" i="2"/>
  <c r="F73" i="10"/>
  <c r="H73" i="10"/>
  <c r="J165" i="2" s="1"/>
  <c r="I73" i="10"/>
  <c r="J72" i="10"/>
  <c r="K72" i="10" s="1"/>
  <c r="L164" i="2" s="1"/>
  <c r="K73" i="10"/>
  <c r="L165" i="2" s="1"/>
  <c r="L73" i="10"/>
  <c r="N73" i="10" s="1"/>
  <c r="N165" i="2" s="1"/>
  <c r="O73" i="10"/>
  <c r="P72" i="10" s="1"/>
  <c r="C74" i="10"/>
  <c r="E74" i="10" s="1"/>
  <c r="F74" i="10"/>
  <c r="H74" i="10" s="1"/>
  <c r="I74" i="10"/>
  <c r="K74" i="10"/>
  <c r="L74" i="10"/>
  <c r="N74" i="10" s="1"/>
  <c r="O74" i="10"/>
  <c r="Q74" i="10" s="1"/>
  <c r="C75" i="10"/>
  <c r="F75" i="10"/>
  <c r="G75" i="10"/>
  <c r="H75" i="10" s="1"/>
  <c r="J167" i="2" s="1"/>
  <c r="I75" i="10"/>
  <c r="L75" i="10"/>
  <c r="M75" i="10" s="1"/>
  <c r="O75" i="10"/>
  <c r="C76" i="10"/>
  <c r="E76" i="10" s="1"/>
  <c r="H168" i="2"/>
  <c r="F76" i="10"/>
  <c r="H76" i="10"/>
  <c r="J168" i="2" s="1"/>
  <c r="I76" i="10"/>
  <c r="K76" i="10"/>
  <c r="L168" i="2" s="1"/>
  <c r="L76" i="10"/>
  <c r="N76" i="10"/>
  <c r="N168" i="2"/>
  <c r="O76" i="10"/>
  <c r="Q76" i="10" s="1"/>
  <c r="P168" i="2"/>
  <c r="C77" i="10"/>
  <c r="E77" i="10"/>
  <c r="F77" i="10"/>
  <c r="H77" i="10"/>
  <c r="I77" i="10"/>
  <c r="K77" i="10"/>
  <c r="L77" i="10"/>
  <c r="N77" i="10"/>
  <c r="O77" i="10"/>
  <c r="Q77" i="10"/>
  <c r="C78" i="10"/>
  <c r="F78" i="10"/>
  <c r="G78" i="10" s="1"/>
  <c r="I78" i="10"/>
  <c r="L78" i="10"/>
  <c r="O78" i="10"/>
  <c r="C79" i="10"/>
  <c r="E79" i="10" s="1"/>
  <c r="H171" i="2" s="1"/>
  <c r="F79" i="10"/>
  <c r="H79" i="10" s="1"/>
  <c r="J171" i="2" s="1"/>
  <c r="I79" i="10"/>
  <c r="K79" i="10" s="1"/>
  <c r="L171" i="2" s="1"/>
  <c r="L79" i="10"/>
  <c r="N79" i="10"/>
  <c r="N171" i="2" s="1"/>
  <c r="O79" i="10"/>
  <c r="Q79" i="10" s="1"/>
  <c r="P171" i="2" s="1"/>
  <c r="C80" i="10"/>
  <c r="E80" i="10" s="1"/>
  <c r="F80" i="10"/>
  <c r="H80" i="10"/>
  <c r="I80" i="10"/>
  <c r="K80" i="10" s="1"/>
  <c r="L80" i="10"/>
  <c r="N80" i="10"/>
  <c r="O80" i="10"/>
  <c r="Q80" i="10" s="1"/>
  <c r="C81" i="10"/>
  <c r="F81" i="10"/>
  <c r="G81" i="10"/>
  <c r="I81" i="10"/>
  <c r="L81" i="10"/>
  <c r="O81" i="10"/>
  <c r="C82" i="10"/>
  <c r="E82" i="10"/>
  <c r="H174" i="2" s="1"/>
  <c r="F82" i="10"/>
  <c r="H82" i="10"/>
  <c r="J174" i="2"/>
  <c r="I82" i="10"/>
  <c r="K82" i="10" s="1"/>
  <c r="L174" i="2"/>
  <c r="L82" i="10"/>
  <c r="M81" i="10" s="1"/>
  <c r="N81" i="10" s="1"/>
  <c r="N173" i="2" s="1"/>
  <c r="N82" i="10"/>
  <c r="N174" i="2" s="1"/>
  <c r="O82" i="10"/>
  <c r="Q82" i="10"/>
  <c r="P174" i="2" s="1"/>
  <c r="C83" i="10"/>
  <c r="E83" i="10"/>
  <c r="F83" i="10"/>
  <c r="H83" i="10" s="1"/>
  <c r="I83" i="10"/>
  <c r="K83" i="10"/>
  <c r="L83" i="10"/>
  <c r="N83" i="10" s="1"/>
  <c r="O83" i="10"/>
  <c r="Q83" i="10"/>
  <c r="C84" i="10"/>
  <c r="D84" i="10" s="1"/>
  <c r="F84" i="10"/>
  <c r="I84" i="10"/>
  <c r="L84" i="10"/>
  <c r="O84" i="10"/>
  <c r="P84" i="10" s="1"/>
  <c r="C85" i="10"/>
  <c r="E85" i="10"/>
  <c r="H177" i="2"/>
  <c r="F85" i="10"/>
  <c r="H85" i="10" s="1"/>
  <c r="J177" i="2"/>
  <c r="I85" i="10"/>
  <c r="J84" i="10"/>
  <c r="K84" i="10" s="1"/>
  <c r="L176" i="2" s="1"/>
  <c r="K85" i="10"/>
  <c r="L177" i="2" s="1"/>
  <c r="L85" i="10"/>
  <c r="N85" i="10"/>
  <c r="N177" i="2"/>
  <c r="O85" i="10"/>
  <c r="Q85" i="10" s="1"/>
  <c r="P177" i="2"/>
  <c r="C86" i="10"/>
  <c r="E86" i="10"/>
  <c r="F86" i="10"/>
  <c r="H86" i="10"/>
  <c r="I86" i="10"/>
  <c r="K86" i="10"/>
  <c r="L86" i="10"/>
  <c r="N86" i="10"/>
  <c r="O86" i="10"/>
  <c r="P87" i="10" s="1"/>
  <c r="Q87" i="10" s="1"/>
  <c r="P179" i="2" s="1"/>
  <c r="Q86" i="10"/>
  <c r="C87" i="10"/>
  <c r="F87" i="10"/>
  <c r="G87" i="10" s="1"/>
  <c r="H87" i="10" s="1"/>
  <c r="J179" i="2" s="1"/>
  <c r="I87" i="10"/>
  <c r="L87" i="10"/>
  <c r="M87" i="10" s="1"/>
  <c r="O87" i="10"/>
  <c r="C88" i="10"/>
  <c r="E88" i="10"/>
  <c r="H180" i="2"/>
  <c r="F88" i="10"/>
  <c r="H88" i="10" s="1"/>
  <c r="J180" i="2"/>
  <c r="I88" i="10"/>
  <c r="K88" i="10"/>
  <c r="L180" i="2" s="1"/>
  <c r="L88" i="10"/>
  <c r="N88" i="10"/>
  <c r="N180" i="2" s="1"/>
  <c r="O88" i="10"/>
  <c r="Q88" i="10"/>
  <c r="P180" i="2"/>
  <c r="C4" i="11"/>
  <c r="E4" i="11" s="1"/>
  <c r="F4" i="11"/>
  <c r="H4" i="11" s="1"/>
  <c r="I4" i="11"/>
  <c r="K4" i="11" s="1"/>
  <c r="L4" i="11"/>
  <c r="N4" i="11"/>
  <c r="O4" i="11"/>
  <c r="Q4" i="11" s="1"/>
  <c r="C5" i="11"/>
  <c r="D5" i="11" s="1"/>
  <c r="F5" i="11"/>
  <c r="G5" i="11" s="1"/>
  <c r="I5" i="11"/>
  <c r="L5" i="11"/>
  <c r="O5" i="11"/>
  <c r="C6" i="11"/>
  <c r="E6" i="11"/>
  <c r="G13" i="3" s="1"/>
  <c r="R13" i="3" s="1"/>
  <c r="F6" i="11"/>
  <c r="H6" i="11" s="1"/>
  <c r="I13" i="3" s="1"/>
  <c r="I6" i="11"/>
  <c r="K6" i="11"/>
  <c r="K13" i="3" s="1"/>
  <c r="T13" i="3" s="1"/>
  <c r="L6" i="11"/>
  <c r="N6" i="11"/>
  <c r="M13" i="3" s="1"/>
  <c r="O6" i="11"/>
  <c r="Q6" i="11" s="1"/>
  <c r="O13" i="3" s="1"/>
  <c r="V13" i="3" s="1"/>
  <c r="C9" i="11"/>
  <c r="E9" i="11" s="1"/>
  <c r="F9" i="11"/>
  <c r="H9" i="11" s="1"/>
  <c r="I9" i="11"/>
  <c r="K9" i="11" s="1"/>
  <c r="L9" i="11"/>
  <c r="N9" i="11"/>
  <c r="O9" i="11"/>
  <c r="Q9" i="11" s="1"/>
  <c r="C10" i="11"/>
  <c r="F10" i="11"/>
  <c r="G10" i="11"/>
  <c r="I10" i="11"/>
  <c r="L10" i="11"/>
  <c r="M10" i="11" s="1"/>
  <c r="O10" i="11"/>
  <c r="C11" i="11"/>
  <c r="E11" i="11"/>
  <c r="G35" i="3" s="1"/>
  <c r="R35" i="3" s="1"/>
  <c r="F11" i="11"/>
  <c r="H11" i="11"/>
  <c r="I35" i="3" s="1"/>
  <c r="S35" i="3" s="1"/>
  <c r="I11" i="11"/>
  <c r="K11" i="11"/>
  <c r="K35" i="3" s="1"/>
  <c r="T35" i="3" s="1"/>
  <c r="L11" i="11"/>
  <c r="N11" i="11"/>
  <c r="M35" i="3" s="1"/>
  <c r="U35" i="3" s="1"/>
  <c r="O11" i="11"/>
  <c r="Q11" i="11"/>
  <c r="O35" i="3" s="1"/>
  <c r="V35" i="3" s="1"/>
  <c r="Y1" i="15"/>
  <c r="N6" i="15"/>
  <c r="O6" i="15" s="1"/>
  <c r="Q6" i="15"/>
  <c r="N7" i="15"/>
  <c r="O7" i="15" s="1"/>
  <c r="Q7" i="15"/>
  <c r="N8" i="15"/>
  <c r="O8" i="15"/>
  <c r="Q8" i="15"/>
  <c r="N9" i="15"/>
  <c r="O9" i="15"/>
  <c r="Q9" i="15"/>
  <c r="N10" i="15"/>
  <c r="O10" i="15" s="1"/>
  <c r="Q10" i="15"/>
  <c r="N11" i="15"/>
  <c r="O11" i="15" s="1"/>
  <c r="Q11" i="15"/>
  <c r="N12" i="15"/>
  <c r="O12" i="15"/>
  <c r="Q12" i="15"/>
  <c r="N13" i="15"/>
  <c r="O13" i="15"/>
  <c r="Q13" i="15"/>
  <c r="N14" i="15"/>
  <c r="O14" i="15" s="1"/>
  <c r="Q14" i="15"/>
  <c r="I15" i="15"/>
  <c r="P15" i="15" s="1"/>
  <c r="J15" i="15"/>
  <c r="K15" i="15"/>
  <c r="L15" i="15"/>
  <c r="M15" i="15"/>
  <c r="N15" i="15"/>
  <c r="O15" i="15"/>
  <c r="Q15" i="15"/>
  <c r="R15" i="15"/>
  <c r="X15" i="15" s="1"/>
  <c r="S15" i="15"/>
  <c r="T15" i="15"/>
  <c r="AC15" i="15" s="1"/>
  <c r="U15" i="15"/>
  <c r="V15" i="15"/>
  <c r="I16" i="15"/>
  <c r="P16" i="15" s="1"/>
  <c r="J16" i="15"/>
  <c r="K16" i="15"/>
  <c r="L16" i="15"/>
  <c r="M16" i="15"/>
  <c r="N16" i="15"/>
  <c r="O16" i="15" s="1"/>
  <c r="Q16" i="15"/>
  <c r="R16" i="15"/>
  <c r="W16" i="15" s="1"/>
  <c r="S16" i="15"/>
  <c r="T16" i="15"/>
  <c r="U16" i="15"/>
  <c r="AC16" i="15"/>
  <c r="V16" i="15"/>
  <c r="N17" i="15"/>
  <c r="O17" i="15" s="1"/>
  <c r="Q17" i="15"/>
  <c r="N18" i="15"/>
  <c r="O18" i="15"/>
  <c r="Q18" i="15"/>
  <c r="N19" i="15"/>
  <c r="O19" i="15"/>
  <c r="Q19" i="15"/>
  <c r="N20" i="15"/>
  <c r="O20" i="15" s="1"/>
  <c r="Q20" i="15"/>
  <c r="N21" i="15"/>
  <c r="O21" i="15" s="1"/>
  <c r="Q21" i="15"/>
  <c r="N22" i="15"/>
  <c r="O22" i="15"/>
  <c r="Q22" i="15"/>
  <c r="N23" i="15"/>
  <c r="O23" i="15"/>
  <c r="Q23" i="15"/>
  <c r="I24" i="15"/>
  <c r="P24" i="15" s="1"/>
  <c r="J24" i="15"/>
  <c r="K24" i="15"/>
  <c r="L24" i="15"/>
  <c r="M24" i="15"/>
  <c r="N24" i="15"/>
  <c r="O24" i="15" s="1"/>
  <c r="Q24" i="15"/>
  <c r="R24" i="15"/>
  <c r="S24" i="15"/>
  <c r="T24" i="15"/>
  <c r="U24" i="15"/>
  <c r="V24" i="15"/>
  <c r="AC24" i="15"/>
  <c r="I25" i="15"/>
  <c r="P25" i="15"/>
  <c r="J25" i="15"/>
  <c r="K25" i="15"/>
  <c r="L25" i="15"/>
  <c r="M25" i="15"/>
  <c r="N25" i="15"/>
  <c r="O25" i="15"/>
  <c r="Q25" i="15"/>
  <c r="R25" i="15"/>
  <c r="AA25" i="15" s="1"/>
  <c r="S25" i="15"/>
  <c r="T25" i="15"/>
  <c r="U25" i="15"/>
  <c r="V25" i="15"/>
  <c r="N26" i="15"/>
  <c r="O26" i="15"/>
  <c r="Q26" i="15"/>
  <c r="N27" i="15"/>
  <c r="O27" i="15"/>
  <c r="Q27" i="15"/>
  <c r="N28" i="15"/>
  <c r="O28" i="15" s="1"/>
  <c r="Q28" i="15"/>
  <c r="V28" i="15"/>
  <c r="N29" i="15"/>
  <c r="O29" i="15" s="1"/>
  <c r="Q29" i="15"/>
  <c r="V29" i="15"/>
  <c r="N30" i="15"/>
  <c r="O30" i="15" s="1"/>
  <c r="Q30" i="15"/>
  <c r="N31" i="15"/>
  <c r="O31" i="15"/>
  <c r="Q31" i="15"/>
  <c r="N32" i="15"/>
  <c r="O32" i="15"/>
  <c r="Q32" i="15"/>
  <c r="N33" i="15"/>
  <c r="O33" i="15"/>
  <c r="Q33" i="15"/>
  <c r="N34" i="15"/>
  <c r="O34" i="15" s="1"/>
  <c r="Q34" i="15"/>
  <c r="N35" i="15"/>
  <c r="O35" i="15"/>
  <c r="Q35" i="15"/>
  <c r="N36" i="15"/>
  <c r="O36" i="15"/>
  <c r="Q36" i="15"/>
  <c r="N37" i="15"/>
  <c r="O37" i="15"/>
  <c r="Q37" i="15"/>
  <c r="N38" i="15"/>
  <c r="O38" i="15" s="1"/>
  <c r="Q38" i="15"/>
  <c r="N39" i="15"/>
  <c r="O39" i="15"/>
  <c r="Q39" i="15"/>
  <c r="A3" i="22"/>
  <c r="E5" i="22"/>
  <c r="G5" i="22"/>
  <c r="L5" i="22"/>
  <c r="Q5" i="22"/>
  <c r="V5" i="22"/>
  <c r="A6" i="22"/>
  <c r="B6" i="22"/>
  <c r="C6" i="22"/>
  <c r="D6" i="22"/>
  <c r="A7" i="22"/>
  <c r="B7" i="22"/>
  <c r="C7" i="22"/>
  <c r="D7" i="22"/>
  <c r="A8" i="22"/>
  <c r="B8" i="22"/>
  <c r="C8" i="22"/>
  <c r="D8" i="22"/>
  <c r="A9" i="22"/>
  <c r="B9" i="22"/>
  <c r="C9" i="22"/>
  <c r="D9" i="22"/>
  <c r="A10" i="22"/>
  <c r="B10" i="22"/>
  <c r="C10" i="22"/>
  <c r="D10" i="22"/>
  <c r="A11" i="22"/>
  <c r="B11" i="22"/>
  <c r="C11" i="22"/>
  <c r="D11" i="22"/>
  <c r="A12" i="22"/>
  <c r="B12" i="22"/>
  <c r="C12" i="22"/>
  <c r="D12" i="22"/>
  <c r="A13" i="22"/>
  <c r="B13" i="22"/>
  <c r="C13" i="22"/>
  <c r="D13" i="22"/>
  <c r="A14" i="22"/>
  <c r="B14" i="22"/>
  <c r="C14" i="22"/>
  <c r="D14" i="22"/>
  <c r="A15" i="22"/>
  <c r="B15" i="22"/>
  <c r="C15" i="22"/>
  <c r="D15" i="22"/>
  <c r="A16" i="22"/>
  <c r="B16" i="22"/>
  <c r="C16" i="22"/>
  <c r="D16" i="22"/>
  <c r="A17" i="22"/>
  <c r="B17" i="22"/>
  <c r="C17" i="22"/>
  <c r="D17" i="22"/>
  <c r="A18" i="22"/>
  <c r="B18" i="22"/>
  <c r="C18" i="22"/>
  <c r="D18" i="22"/>
  <c r="A19" i="22"/>
  <c r="B19" i="22"/>
  <c r="C19" i="22"/>
  <c r="D19" i="22"/>
  <c r="A20" i="22"/>
  <c r="B20" i="22"/>
  <c r="C20" i="22"/>
  <c r="D20" i="22"/>
  <c r="A21" i="22"/>
  <c r="B21" i="22"/>
  <c r="C21" i="22"/>
  <c r="D21" i="22"/>
  <c r="A22" i="22"/>
  <c r="B22" i="22"/>
  <c r="C22" i="22"/>
  <c r="D22" i="22"/>
  <c r="A23" i="22"/>
  <c r="B23" i="22"/>
  <c r="C23" i="22"/>
  <c r="D23" i="22"/>
  <c r="A24" i="22"/>
  <c r="B24" i="22"/>
  <c r="C24" i="22"/>
  <c r="D24" i="22"/>
  <c r="A25" i="22"/>
  <c r="B25" i="22"/>
  <c r="C25" i="22"/>
  <c r="D25" i="22"/>
  <c r="A26" i="22"/>
  <c r="B26" i="22"/>
  <c r="C26" i="22"/>
  <c r="D26" i="22"/>
  <c r="A27" i="22"/>
  <c r="B27" i="22"/>
  <c r="C27" i="22"/>
  <c r="D27" i="22"/>
  <c r="A28" i="22"/>
  <c r="B28" i="22"/>
  <c r="C28" i="22"/>
  <c r="D28" i="22"/>
  <c r="A29" i="22"/>
  <c r="B29" i="22"/>
  <c r="C29" i="22"/>
  <c r="D29" i="22"/>
  <c r="A30" i="22"/>
  <c r="B30" i="22"/>
  <c r="C30" i="22"/>
  <c r="D30" i="22"/>
  <c r="A31" i="22"/>
  <c r="B31" i="22"/>
  <c r="C31" i="22"/>
  <c r="D31" i="22"/>
  <c r="A32" i="22"/>
  <c r="B32" i="22"/>
  <c r="C32" i="22"/>
  <c r="D32" i="22"/>
  <c r="A33" i="22"/>
  <c r="B33" i="22"/>
  <c r="C33" i="22"/>
  <c r="D33" i="22"/>
  <c r="A34" i="22"/>
  <c r="B34" i="22"/>
  <c r="C34" i="22"/>
  <c r="D34" i="22"/>
  <c r="A35" i="22"/>
  <c r="B35" i="22"/>
  <c r="C35" i="22"/>
  <c r="D35" i="22"/>
  <c r="A36" i="22"/>
  <c r="B36" i="22"/>
  <c r="C36" i="22"/>
  <c r="D36" i="22"/>
  <c r="A37" i="22"/>
  <c r="B37" i="22"/>
  <c r="C37" i="22"/>
  <c r="D37" i="22"/>
  <c r="A38" i="22"/>
  <c r="B38" i="22"/>
  <c r="C38" i="22"/>
  <c r="D38" i="22"/>
  <c r="A39" i="22"/>
  <c r="B39" i="22"/>
  <c r="C39" i="22"/>
  <c r="D39" i="22"/>
  <c r="A40" i="22"/>
  <c r="B40" i="22"/>
  <c r="C40" i="22"/>
  <c r="D40" i="22"/>
  <c r="A41" i="22"/>
  <c r="B41" i="22"/>
  <c r="C41" i="22"/>
  <c r="D41" i="22"/>
  <c r="A42" i="22"/>
  <c r="B42" i="22"/>
  <c r="C42" i="22"/>
  <c r="D42" i="22"/>
  <c r="A43" i="22"/>
  <c r="B43" i="22"/>
  <c r="C43" i="22"/>
  <c r="D43" i="22"/>
  <c r="A44" i="22"/>
  <c r="B44" i="22"/>
  <c r="C44" i="22"/>
  <c r="D44" i="22"/>
  <c r="A45" i="22"/>
  <c r="B45" i="22"/>
  <c r="C45" i="22"/>
  <c r="D45" i="22"/>
  <c r="A46" i="22"/>
  <c r="B46" i="22"/>
  <c r="C46" i="22"/>
  <c r="D46" i="22"/>
  <c r="A47" i="22"/>
  <c r="B47" i="22"/>
  <c r="C47" i="22"/>
  <c r="D47" i="22"/>
  <c r="A48" i="22"/>
  <c r="B48" i="22"/>
  <c r="C48" i="22"/>
  <c r="D48" i="22"/>
  <c r="A49" i="22"/>
  <c r="B49" i="22"/>
  <c r="C49" i="22"/>
  <c r="D49" i="22"/>
  <c r="A50" i="22"/>
  <c r="B50" i="22"/>
  <c r="C50" i="22"/>
  <c r="D50" i="22"/>
  <c r="A51" i="22"/>
  <c r="B51" i="22"/>
  <c r="C51" i="22"/>
  <c r="D51" i="22"/>
  <c r="A52" i="22"/>
  <c r="B52" i="22"/>
  <c r="C52" i="22"/>
  <c r="D52" i="22"/>
  <c r="A53" i="22"/>
  <c r="B53" i="22"/>
  <c r="C53" i="22"/>
  <c r="D53" i="22"/>
  <c r="A54" i="22"/>
  <c r="B54" i="22"/>
  <c r="C54" i="22"/>
  <c r="D54" i="22"/>
  <c r="A55" i="22"/>
  <c r="B55" i="22"/>
  <c r="C55" i="22"/>
  <c r="D55" i="22"/>
  <c r="A56" i="22"/>
  <c r="B56" i="22"/>
  <c r="C56" i="22"/>
  <c r="D56" i="22"/>
  <c r="A57" i="22"/>
  <c r="B57" i="22"/>
  <c r="C57" i="22"/>
  <c r="D57" i="22"/>
  <c r="A58" i="22"/>
  <c r="B58" i="22"/>
  <c r="C58" i="22"/>
  <c r="D58" i="22"/>
  <c r="A59" i="22"/>
  <c r="B59" i="22"/>
  <c r="C59" i="22"/>
  <c r="D59" i="22"/>
  <c r="A60" i="22"/>
  <c r="B60" i="22"/>
  <c r="C60" i="22"/>
  <c r="D60" i="22"/>
  <c r="A61" i="22"/>
  <c r="B61" i="22"/>
  <c r="C61" i="22"/>
  <c r="D61" i="22"/>
  <c r="A62" i="22"/>
  <c r="B62" i="22"/>
  <c r="C62" i="22"/>
  <c r="D62" i="22"/>
  <c r="A63" i="22"/>
  <c r="B63" i="22"/>
  <c r="C63" i="22"/>
  <c r="D63" i="22"/>
  <c r="A64" i="22"/>
  <c r="B64" i="22"/>
  <c r="C64" i="22"/>
  <c r="D64" i="22"/>
  <c r="A65" i="22"/>
  <c r="B65" i="22"/>
  <c r="C65" i="22"/>
  <c r="D65" i="22"/>
  <c r="A66" i="22"/>
  <c r="B66" i="22"/>
  <c r="C66" i="22"/>
  <c r="D66" i="22"/>
  <c r="A67" i="22"/>
  <c r="B67" i="22"/>
  <c r="C67" i="22"/>
  <c r="D67" i="22"/>
  <c r="A68" i="22"/>
  <c r="B68" i="22"/>
  <c r="C68" i="22"/>
  <c r="D68" i="22"/>
  <c r="A69" i="22"/>
  <c r="B69" i="22"/>
  <c r="C69" i="22"/>
  <c r="D69" i="22"/>
  <c r="A70" i="22"/>
  <c r="B70" i="22"/>
  <c r="C70" i="22"/>
  <c r="D70" i="22"/>
  <c r="A71" i="22"/>
  <c r="B71" i="22"/>
  <c r="C71" i="22"/>
  <c r="D71" i="22"/>
  <c r="A72" i="22"/>
  <c r="B72" i="22"/>
  <c r="C72" i="22"/>
  <c r="D72" i="22"/>
  <c r="A73" i="22"/>
  <c r="B73" i="22"/>
  <c r="C73" i="22"/>
  <c r="D73" i="22"/>
  <c r="A74" i="22"/>
  <c r="B74" i="22"/>
  <c r="C74" i="22"/>
  <c r="D74" i="22"/>
  <c r="A75" i="22"/>
  <c r="B75" i="22"/>
  <c r="C75" i="22"/>
  <c r="D75" i="22"/>
  <c r="A76" i="22"/>
  <c r="B76" i="22"/>
  <c r="C76" i="22"/>
  <c r="D76" i="22"/>
  <c r="A77" i="22"/>
  <c r="B77" i="22"/>
  <c r="C77" i="22"/>
  <c r="D77" i="22"/>
  <c r="A78" i="22"/>
  <c r="B78" i="22"/>
  <c r="C78" i="22"/>
  <c r="D78" i="22"/>
  <c r="A79" i="22"/>
  <c r="B79" i="22"/>
  <c r="C79" i="22"/>
  <c r="D79" i="22"/>
  <c r="A80" i="22"/>
  <c r="B80" i="22"/>
  <c r="C80" i="22"/>
  <c r="D80" i="22"/>
  <c r="A81" i="22"/>
  <c r="B81" i="22"/>
  <c r="C81" i="22"/>
  <c r="D81" i="22"/>
  <c r="A82" i="22"/>
  <c r="B82" i="22"/>
  <c r="C82" i="22"/>
  <c r="D82" i="22"/>
  <c r="A83" i="22"/>
  <c r="B83" i="22"/>
  <c r="C83" i="22"/>
  <c r="D83" i="22"/>
  <c r="A84" i="22"/>
  <c r="B84" i="22"/>
  <c r="C84" i="22"/>
  <c r="D84" i="22"/>
  <c r="A85" i="22"/>
  <c r="B85" i="22"/>
  <c r="C85" i="22"/>
  <c r="D85" i="22"/>
  <c r="A86" i="22"/>
  <c r="B86" i="22"/>
  <c r="C86" i="22"/>
  <c r="D86" i="22"/>
  <c r="A87" i="22"/>
  <c r="B87" i="22"/>
  <c r="C87" i="22"/>
  <c r="D87" i="22"/>
  <c r="A88" i="22"/>
  <c r="B88" i="22"/>
  <c r="C88" i="22"/>
  <c r="D88" i="22"/>
  <c r="A89" i="22"/>
  <c r="B89" i="22"/>
  <c r="C89" i="22"/>
  <c r="D89" i="22"/>
  <c r="A90" i="22"/>
  <c r="B90" i="22"/>
  <c r="C90" i="22"/>
  <c r="D90" i="22"/>
  <c r="A91" i="22"/>
  <c r="B91" i="22"/>
  <c r="C91" i="22"/>
  <c r="D91" i="22"/>
  <c r="A92" i="22"/>
  <c r="B92" i="22"/>
  <c r="C92" i="22"/>
  <c r="D92" i="22"/>
  <c r="A93" i="22"/>
  <c r="B93" i="22"/>
  <c r="C93" i="22"/>
  <c r="D93" i="22"/>
  <c r="A94" i="22"/>
  <c r="B94" i="22"/>
  <c r="C94" i="22"/>
  <c r="D94" i="22"/>
  <c r="A95" i="22"/>
  <c r="B95" i="22"/>
  <c r="C95" i="22"/>
  <c r="D95" i="22"/>
  <c r="A96" i="22"/>
  <c r="B96" i="22"/>
  <c r="C96" i="22"/>
  <c r="D96" i="22"/>
  <c r="A97" i="22"/>
  <c r="B97" i="22"/>
  <c r="C97" i="22"/>
  <c r="D97" i="22"/>
  <c r="A98" i="22"/>
  <c r="B98" i="22"/>
  <c r="C98" i="22"/>
  <c r="D98" i="22"/>
  <c r="A99" i="22"/>
  <c r="B99" i="22"/>
  <c r="C99" i="22"/>
  <c r="D99" i="22"/>
  <c r="A100" i="22"/>
  <c r="B100" i="22"/>
  <c r="C100" i="22"/>
  <c r="D100" i="22"/>
  <c r="A101" i="22"/>
  <c r="B101" i="22"/>
  <c r="C101" i="22"/>
  <c r="D101" i="22"/>
  <c r="A102" i="22"/>
  <c r="B102" i="22"/>
  <c r="C102" i="22"/>
  <c r="D102" i="22"/>
  <c r="A103" i="22"/>
  <c r="B103" i="22"/>
  <c r="C103" i="22"/>
  <c r="D103" i="22"/>
  <c r="A104" i="22"/>
  <c r="B104" i="22"/>
  <c r="C104" i="22"/>
  <c r="D104" i="22"/>
  <c r="A105" i="22"/>
  <c r="B105" i="22"/>
  <c r="C105" i="22"/>
  <c r="D105" i="22"/>
  <c r="A106" i="22"/>
  <c r="B106" i="22"/>
  <c r="C106" i="22"/>
  <c r="D106" i="22"/>
  <c r="A107" i="22"/>
  <c r="B107" i="22"/>
  <c r="C107" i="22"/>
  <c r="D107" i="22"/>
  <c r="A108" i="22"/>
  <c r="B108" i="22"/>
  <c r="C108" i="22"/>
  <c r="D108" i="22"/>
  <c r="A109" i="22"/>
  <c r="B109" i="22"/>
  <c r="C109" i="22"/>
  <c r="D109" i="22"/>
  <c r="A110" i="22"/>
  <c r="B110" i="22"/>
  <c r="C110" i="22"/>
  <c r="D110" i="22"/>
  <c r="A111" i="22"/>
  <c r="B111" i="22"/>
  <c r="C111" i="22"/>
  <c r="D111" i="22"/>
  <c r="A112" i="22"/>
  <c r="B112" i="22"/>
  <c r="C112" i="22"/>
  <c r="D112" i="22"/>
  <c r="A113" i="22"/>
  <c r="B113" i="22"/>
  <c r="C113" i="22"/>
  <c r="D113" i="22"/>
  <c r="A114" i="22"/>
  <c r="B114" i="22"/>
  <c r="C114" i="22"/>
  <c r="D114" i="22"/>
  <c r="A115" i="22"/>
  <c r="B115" i="22"/>
  <c r="C115" i="22"/>
  <c r="D115" i="22"/>
  <c r="A116" i="22"/>
  <c r="B116" i="22"/>
  <c r="C116" i="22"/>
  <c r="D116" i="22"/>
  <c r="A117" i="22"/>
  <c r="B117" i="22"/>
  <c r="C117" i="22"/>
  <c r="D117" i="22"/>
  <c r="A118" i="22"/>
  <c r="B118" i="22"/>
  <c r="C118" i="22"/>
  <c r="D118" i="22"/>
  <c r="A119" i="22"/>
  <c r="B119" i="22"/>
  <c r="C119" i="22"/>
  <c r="D119" i="22"/>
  <c r="A120" i="22"/>
  <c r="B120" i="22"/>
  <c r="C120" i="22"/>
  <c r="D120" i="22"/>
  <c r="A121" i="22"/>
  <c r="B121" i="22"/>
  <c r="C121" i="22"/>
  <c r="D121" i="22"/>
  <c r="A122" i="22"/>
  <c r="B122" i="22"/>
  <c r="C122" i="22"/>
  <c r="D122" i="22"/>
  <c r="A123" i="22"/>
  <c r="B123" i="22"/>
  <c r="C123" i="22"/>
  <c r="D123" i="22"/>
  <c r="A124" i="22"/>
  <c r="B124" i="22"/>
  <c r="C124" i="22"/>
  <c r="D124" i="22"/>
  <c r="A125" i="22"/>
  <c r="B125" i="22"/>
  <c r="C125" i="22"/>
  <c r="D125" i="22"/>
  <c r="A126" i="22"/>
  <c r="B126" i="22"/>
  <c r="C126" i="22"/>
  <c r="D126" i="22"/>
  <c r="A127" i="22"/>
  <c r="B127" i="22"/>
  <c r="C127" i="22"/>
  <c r="D127" i="22"/>
  <c r="A128" i="22"/>
  <c r="B128" i="22"/>
  <c r="C128" i="22"/>
  <c r="D128" i="22"/>
  <c r="A129" i="22"/>
  <c r="B129" i="22"/>
  <c r="C129" i="22"/>
  <c r="D129" i="22"/>
  <c r="A130" i="22"/>
  <c r="B130" i="22"/>
  <c r="C130" i="22"/>
  <c r="D130" i="22"/>
  <c r="A131" i="22"/>
  <c r="B131" i="22"/>
  <c r="C131" i="22"/>
  <c r="D131" i="22"/>
  <c r="A132" i="22"/>
  <c r="B132" i="22"/>
  <c r="C132" i="22"/>
  <c r="D132" i="22"/>
  <c r="A133" i="22"/>
  <c r="B133" i="22"/>
  <c r="C133" i="22"/>
  <c r="D133" i="22"/>
  <c r="A134" i="22"/>
  <c r="B134" i="22"/>
  <c r="C134" i="22"/>
  <c r="D134" i="22"/>
  <c r="A135" i="22"/>
  <c r="B135" i="22"/>
  <c r="C135" i="22"/>
  <c r="D135" i="22"/>
  <c r="A136" i="22"/>
  <c r="B136" i="22"/>
  <c r="C136" i="22"/>
  <c r="D136" i="22"/>
  <c r="A137" i="22"/>
  <c r="B137" i="22"/>
  <c r="C137" i="22"/>
  <c r="D137" i="22"/>
  <c r="A138" i="22"/>
  <c r="B138" i="22"/>
  <c r="C138" i="22"/>
  <c r="D138" i="22"/>
  <c r="A139" i="22"/>
  <c r="B139" i="22"/>
  <c r="C139" i="22"/>
  <c r="D139" i="22"/>
  <c r="A140" i="22"/>
  <c r="B140" i="22"/>
  <c r="C140" i="22"/>
  <c r="D140" i="22"/>
  <c r="A141" i="22"/>
  <c r="B141" i="22"/>
  <c r="C141" i="22"/>
  <c r="D141" i="22"/>
  <c r="A142" i="22"/>
  <c r="B142" i="22"/>
  <c r="C142" i="22"/>
  <c r="D142" i="22"/>
  <c r="A143" i="22"/>
  <c r="B143" i="22"/>
  <c r="C143" i="22"/>
  <c r="D143" i="22"/>
  <c r="A144" i="22"/>
  <c r="B144" i="22"/>
  <c r="C144" i="22"/>
  <c r="D144" i="22"/>
  <c r="A145" i="22"/>
  <c r="B145" i="22"/>
  <c r="C145" i="22"/>
  <c r="D145" i="22"/>
  <c r="A146" i="22"/>
  <c r="B146" i="22"/>
  <c r="C146" i="22"/>
  <c r="D146" i="22"/>
  <c r="A147" i="22"/>
  <c r="B147" i="22"/>
  <c r="C147" i="22"/>
  <c r="D147" i="22"/>
  <c r="A148" i="22"/>
  <c r="B148" i="22"/>
  <c r="C148" i="22"/>
  <c r="D148" i="22"/>
  <c r="A149" i="22"/>
  <c r="B149" i="22"/>
  <c r="C149" i="22"/>
  <c r="D149" i="22"/>
  <c r="A150" i="22"/>
  <c r="B150" i="22"/>
  <c r="C150" i="22"/>
  <c r="D150" i="22"/>
  <c r="A151" i="22"/>
  <c r="B151" i="22"/>
  <c r="C151" i="22"/>
  <c r="D151" i="22"/>
  <c r="A152" i="22"/>
  <c r="B152" i="22"/>
  <c r="C152" i="22"/>
  <c r="D152" i="22"/>
  <c r="A153" i="22"/>
  <c r="B153" i="22"/>
  <c r="C153" i="22"/>
  <c r="D153" i="22"/>
  <c r="A154" i="22"/>
  <c r="B154" i="22"/>
  <c r="C154" i="22"/>
  <c r="D154" i="22"/>
  <c r="A155" i="22"/>
  <c r="B155" i="22"/>
  <c r="C155" i="22"/>
  <c r="D155" i="22"/>
  <c r="A156" i="22"/>
  <c r="B156" i="22"/>
  <c r="C156" i="22"/>
  <c r="D156" i="22"/>
  <c r="A157" i="22"/>
  <c r="B157" i="22"/>
  <c r="C157" i="22"/>
  <c r="D157" i="22"/>
  <c r="A158" i="22"/>
  <c r="B158" i="22"/>
  <c r="C158" i="22"/>
  <c r="D158" i="22"/>
  <c r="A159" i="22"/>
  <c r="B159" i="22"/>
  <c r="C159" i="22"/>
  <c r="D159" i="22"/>
  <c r="A160" i="22"/>
  <c r="B160" i="22"/>
  <c r="C160" i="22"/>
  <c r="D160" i="22"/>
  <c r="A161" i="22"/>
  <c r="B161" i="22"/>
  <c r="C161" i="22"/>
  <c r="D161" i="22"/>
  <c r="A162" i="22"/>
  <c r="B162" i="22"/>
  <c r="C162" i="22"/>
  <c r="D162" i="22"/>
  <c r="A163" i="22"/>
  <c r="B163" i="22"/>
  <c r="C163" i="22"/>
  <c r="D163" i="22"/>
  <c r="A164" i="22"/>
  <c r="B164" i="22"/>
  <c r="C164" i="22"/>
  <c r="D164" i="22"/>
  <c r="A165" i="22"/>
  <c r="B165" i="22"/>
  <c r="C165" i="22"/>
  <c r="D165" i="22"/>
  <c r="A166" i="22"/>
  <c r="B166" i="22"/>
  <c r="C166" i="22"/>
  <c r="D166" i="22"/>
  <c r="A167" i="22"/>
  <c r="B167" i="22"/>
  <c r="C167" i="22"/>
  <c r="D167" i="22"/>
  <c r="A168" i="22"/>
  <c r="B168" i="22"/>
  <c r="C168" i="22"/>
  <c r="D168" i="22"/>
  <c r="A169" i="22"/>
  <c r="B169" i="22"/>
  <c r="C169" i="22"/>
  <c r="D169" i="22"/>
  <c r="A170" i="22"/>
  <c r="B170" i="22"/>
  <c r="C170" i="22"/>
  <c r="D170" i="22"/>
  <c r="A171" i="22"/>
  <c r="B171" i="22"/>
  <c r="C171" i="22"/>
  <c r="D171" i="22"/>
  <c r="A172" i="22"/>
  <c r="B172" i="22"/>
  <c r="C172" i="22"/>
  <c r="D172" i="22"/>
  <c r="A173" i="22"/>
  <c r="B173" i="22"/>
  <c r="C173" i="22"/>
  <c r="D173" i="22"/>
  <c r="A174" i="22"/>
  <c r="B174" i="22"/>
  <c r="C174" i="22"/>
  <c r="D174" i="22"/>
  <c r="A175" i="22"/>
  <c r="B175" i="22"/>
  <c r="C175" i="22"/>
  <c r="D175" i="22"/>
  <c r="A176" i="22"/>
  <c r="B176" i="22"/>
  <c r="C176" i="22"/>
  <c r="D176" i="22"/>
  <c r="A177" i="22"/>
  <c r="B177" i="22"/>
  <c r="C177" i="22"/>
  <c r="D177" i="22"/>
  <c r="A178" i="22"/>
  <c r="B178" i="22"/>
  <c r="C178" i="22"/>
  <c r="D178" i="22"/>
  <c r="A179" i="22"/>
  <c r="B179" i="22"/>
  <c r="C179" i="22"/>
  <c r="D179" i="22"/>
  <c r="A180" i="22"/>
  <c r="B180" i="22"/>
  <c r="C180" i="22"/>
  <c r="D180" i="22"/>
  <c r="A181" i="22"/>
  <c r="B181" i="22"/>
  <c r="C181" i="22"/>
  <c r="D181" i="22"/>
  <c r="A182" i="22"/>
  <c r="B182" i="22"/>
  <c r="C182" i="22"/>
  <c r="D182" i="22"/>
  <c r="A183" i="22"/>
  <c r="B183" i="22"/>
  <c r="C183" i="22"/>
  <c r="D183" i="22"/>
  <c r="A184" i="22"/>
  <c r="B184" i="22"/>
  <c r="C184" i="22"/>
  <c r="D184" i="22"/>
  <c r="A185" i="22"/>
  <c r="B185" i="22"/>
  <c r="C185" i="22"/>
  <c r="D185" i="22"/>
  <c r="A186" i="22"/>
  <c r="B186" i="22"/>
  <c r="C186" i="22"/>
  <c r="D186" i="22"/>
  <c r="A187" i="22"/>
  <c r="B187" i="22"/>
  <c r="C187" i="22"/>
  <c r="D187" i="22"/>
  <c r="A188" i="22"/>
  <c r="B188" i="22"/>
  <c r="C188" i="22"/>
  <c r="D188" i="22"/>
  <c r="A189" i="22"/>
  <c r="B189" i="22"/>
  <c r="C189" i="22"/>
  <c r="D189" i="22"/>
  <c r="A190" i="22"/>
  <c r="B190" i="22"/>
  <c r="C190" i="22"/>
  <c r="D190" i="22"/>
  <c r="A191" i="22"/>
  <c r="B191" i="22"/>
  <c r="C191" i="22"/>
  <c r="D191" i="22"/>
  <c r="A192" i="22"/>
  <c r="B192" i="22"/>
  <c r="C192" i="22"/>
  <c r="D192" i="22"/>
  <c r="A193" i="22"/>
  <c r="B193" i="22"/>
  <c r="C193" i="22"/>
  <c r="D193" i="22"/>
  <c r="A194" i="22"/>
  <c r="B194" i="22"/>
  <c r="C194" i="22"/>
  <c r="D194" i="22"/>
  <c r="A195" i="22"/>
  <c r="B195" i="22"/>
  <c r="C195" i="22"/>
  <c r="D195" i="22"/>
  <c r="A196" i="22"/>
  <c r="B196" i="22"/>
  <c r="C196" i="22"/>
  <c r="D196" i="22"/>
  <c r="A197" i="22"/>
  <c r="B197" i="22"/>
  <c r="C197" i="22"/>
  <c r="D197" i="22"/>
  <c r="A198" i="22"/>
  <c r="B198" i="22"/>
  <c r="C198" i="22"/>
  <c r="D198" i="22"/>
  <c r="A199" i="22"/>
  <c r="B199" i="22"/>
  <c r="C199" i="22"/>
  <c r="D199" i="22"/>
  <c r="A200" i="22"/>
  <c r="B200" i="22"/>
  <c r="C200" i="22"/>
  <c r="D200" i="22"/>
  <c r="A201" i="22"/>
  <c r="B201" i="22"/>
  <c r="C201" i="22"/>
  <c r="D201" i="22"/>
  <c r="A202" i="22"/>
  <c r="B202" i="22"/>
  <c r="C202" i="22"/>
  <c r="D202" i="22"/>
  <c r="A203" i="22"/>
  <c r="B203" i="22"/>
  <c r="C203" i="22"/>
  <c r="D203" i="22"/>
  <c r="A204" i="22"/>
  <c r="B204" i="22"/>
  <c r="C204" i="22"/>
  <c r="D204" i="22"/>
  <c r="A205" i="22"/>
  <c r="B205" i="22"/>
  <c r="C205" i="22"/>
  <c r="D205" i="22"/>
  <c r="A206" i="22"/>
  <c r="B206" i="22"/>
  <c r="C206" i="22"/>
  <c r="D206" i="22"/>
  <c r="A207" i="22"/>
  <c r="B207" i="22"/>
  <c r="C207" i="22"/>
  <c r="D207" i="22"/>
  <c r="A208" i="22"/>
  <c r="B208" i="22"/>
  <c r="C208" i="22"/>
  <c r="D208" i="22"/>
  <c r="A209" i="22"/>
  <c r="B209" i="22"/>
  <c r="C209" i="22"/>
  <c r="D209" i="22"/>
  <c r="A210" i="22"/>
  <c r="B210" i="22"/>
  <c r="C210" i="22"/>
  <c r="D210" i="22"/>
  <c r="A211" i="22"/>
  <c r="B211" i="22"/>
  <c r="C211" i="22"/>
  <c r="D211" i="22"/>
  <c r="A212" i="22"/>
  <c r="B212" i="22"/>
  <c r="C212" i="22"/>
  <c r="D212" i="22"/>
  <c r="A213" i="22"/>
  <c r="B213" i="22"/>
  <c r="C213" i="22"/>
  <c r="D213" i="22"/>
  <c r="A214" i="22"/>
  <c r="B214" i="22"/>
  <c r="C214" i="22"/>
  <c r="D214" i="22"/>
  <c r="A215" i="22"/>
  <c r="B215" i="22"/>
  <c r="C215" i="22"/>
  <c r="D215" i="22"/>
  <c r="A216" i="22"/>
  <c r="B216" i="22"/>
  <c r="C216" i="22"/>
  <c r="D216" i="22"/>
  <c r="A217" i="22"/>
  <c r="B217" i="22"/>
  <c r="C217" i="22"/>
  <c r="D217" i="22"/>
  <c r="A218" i="22"/>
  <c r="B218" i="22"/>
  <c r="C218" i="22"/>
  <c r="D218" i="22"/>
  <c r="A219" i="22"/>
  <c r="B219" i="22"/>
  <c r="C219" i="22"/>
  <c r="D219" i="22"/>
  <c r="A220" i="22"/>
  <c r="B220" i="22"/>
  <c r="C220" i="22"/>
  <c r="D220" i="22"/>
  <c r="A221" i="22"/>
  <c r="B221" i="22"/>
  <c r="C221" i="22"/>
  <c r="D221" i="22"/>
  <c r="A222" i="22"/>
  <c r="B222" i="22"/>
  <c r="C222" i="22"/>
  <c r="D222" i="22"/>
  <c r="A223" i="22"/>
  <c r="B223" i="22"/>
  <c r="C223" i="22"/>
  <c r="D223" i="22"/>
  <c r="A224" i="22"/>
  <c r="B224" i="22"/>
  <c r="C224" i="22"/>
  <c r="D224" i="22"/>
  <c r="A225" i="22"/>
  <c r="B225" i="22"/>
  <c r="C225" i="22"/>
  <c r="D225" i="22"/>
  <c r="A226" i="22"/>
  <c r="B226" i="22"/>
  <c r="C226" i="22"/>
  <c r="D226" i="22"/>
  <c r="A227" i="22"/>
  <c r="B227" i="22"/>
  <c r="C227" i="22"/>
  <c r="D227" i="22"/>
  <c r="A228" i="22"/>
  <c r="B228" i="22"/>
  <c r="C228" i="22"/>
  <c r="D228" i="22"/>
  <c r="A229" i="22"/>
  <c r="B229" i="22"/>
  <c r="C229" i="22"/>
  <c r="D229" i="22"/>
  <c r="A230" i="22"/>
  <c r="B230" i="22"/>
  <c r="C230" i="22"/>
  <c r="D230" i="22"/>
  <c r="A231" i="22"/>
  <c r="B231" i="22"/>
  <c r="C231" i="22"/>
  <c r="D231" i="22"/>
  <c r="A232" i="22"/>
  <c r="B232" i="22"/>
  <c r="C232" i="22"/>
  <c r="D232" i="22"/>
  <c r="A233" i="22"/>
  <c r="B233" i="22"/>
  <c r="C233" i="22"/>
  <c r="D233" i="22"/>
  <c r="A234" i="22"/>
  <c r="B234" i="22"/>
  <c r="C234" i="22"/>
  <c r="D234" i="22"/>
  <c r="A235" i="22"/>
  <c r="B235" i="22"/>
  <c r="C235" i="22"/>
  <c r="D235" i="22"/>
  <c r="A236" i="22"/>
  <c r="B236" i="22"/>
  <c r="C236" i="22"/>
  <c r="D236" i="22"/>
  <c r="A237" i="22"/>
  <c r="B237" i="22"/>
  <c r="C237" i="22"/>
  <c r="D237" i="22"/>
  <c r="A238" i="22"/>
  <c r="B238" i="22"/>
  <c r="C238" i="22"/>
  <c r="D238" i="22"/>
  <c r="A239" i="22"/>
  <c r="B239" i="22"/>
  <c r="C239" i="22"/>
  <c r="D239" i="22"/>
  <c r="A240" i="22"/>
  <c r="B240" i="22"/>
  <c r="C240" i="22"/>
  <c r="D240" i="22"/>
  <c r="A241" i="22"/>
  <c r="B241" i="22"/>
  <c r="C241" i="22"/>
  <c r="D241" i="22"/>
  <c r="A242" i="22"/>
  <c r="B242" i="22"/>
  <c r="C242" i="22"/>
  <c r="D242" i="22"/>
  <c r="A243" i="22"/>
  <c r="B243" i="22"/>
  <c r="C243" i="22"/>
  <c r="D243" i="22"/>
  <c r="A244" i="22"/>
  <c r="B244" i="22"/>
  <c r="C244" i="22"/>
  <c r="D244" i="22"/>
  <c r="A245" i="22"/>
  <c r="B245" i="22"/>
  <c r="C245" i="22"/>
  <c r="D245" i="22"/>
  <c r="A246" i="22"/>
  <c r="B246" i="22"/>
  <c r="C246" i="22"/>
  <c r="D246" i="22"/>
  <c r="A247" i="22"/>
  <c r="B247" i="22"/>
  <c r="C247" i="22"/>
  <c r="D247" i="22"/>
  <c r="A248" i="22"/>
  <c r="B248" i="22"/>
  <c r="C248" i="22"/>
  <c r="D248" i="22"/>
  <c r="A249" i="22"/>
  <c r="B249" i="22"/>
  <c r="C249" i="22"/>
  <c r="D249" i="22"/>
  <c r="A250" i="22"/>
  <c r="B250" i="22"/>
  <c r="C250" i="22"/>
  <c r="D250" i="22"/>
  <c r="A251" i="22"/>
  <c r="B251" i="22"/>
  <c r="C251" i="22"/>
  <c r="D251" i="22"/>
  <c r="A252" i="22"/>
  <c r="B252" i="22"/>
  <c r="C252" i="22"/>
  <c r="D252" i="22"/>
  <c r="A253" i="22"/>
  <c r="B253" i="22"/>
  <c r="C253" i="22"/>
  <c r="D253" i="22"/>
  <c r="A254" i="22"/>
  <c r="B254" i="22"/>
  <c r="C254" i="22"/>
  <c r="D254" i="22"/>
  <c r="A255" i="22"/>
  <c r="B255" i="22"/>
  <c r="C255" i="22"/>
  <c r="D255" i="22"/>
  <c r="A256" i="22"/>
  <c r="B256" i="22"/>
  <c r="C256" i="22"/>
  <c r="D256" i="22"/>
  <c r="A257" i="22"/>
  <c r="B257" i="22"/>
  <c r="C257" i="22"/>
  <c r="D257" i="22"/>
  <c r="A258" i="22"/>
  <c r="B258" i="22"/>
  <c r="C258" i="22"/>
  <c r="D258" i="22"/>
  <c r="A259" i="22"/>
  <c r="B259" i="22"/>
  <c r="C259" i="22"/>
  <c r="D259" i="22"/>
  <c r="A260" i="22"/>
  <c r="B260" i="22"/>
  <c r="C260" i="22"/>
  <c r="D260" i="22"/>
  <c r="A261" i="22"/>
  <c r="B261" i="22"/>
  <c r="C261" i="22"/>
  <c r="D261" i="22"/>
  <c r="A262" i="22"/>
  <c r="B262" i="22"/>
  <c r="C262" i="22"/>
  <c r="D262" i="22"/>
  <c r="A263" i="22"/>
  <c r="B263" i="22"/>
  <c r="C263" i="22"/>
  <c r="D263" i="22"/>
  <c r="A264" i="22"/>
  <c r="B264" i="22"/>
  <c r="C264" i="22"/>
  <c r="D264" i="22"/>
  <c r="A265" i="22"/>
  <c r="B265" i="22"/>
  <c r="C265" i="22"/>
  <c r="D265" i="22"/>
  <c r="A266" i="22"/>
  <c r="B266" i="22"/>
  <c r="C266" i="22"/>
  <c r="D266" i="22"/>
  <c r="A267" i="22"/>
  <c r="B267" i="22"/>
  <c r="C267" i="22"/>
  <c r="D267" i="22"/>
  <c r="A268" i="22"/>
  <c r="B268" i="22"/>
  <c r="C268" i="22"/>
  <c r="D268" i="22"/>
  <c r="A269" i="22"/>
  <c r="B269" i="22"/>
  <c r="C269" i="22"/>
  <c r="D269" i="22"/>
  <c r="A270" i="22"/>
  <c r="B270" i="22"/>
  <c r="C270" i="22"/>
  <c r="D270" i="22"/>
  <c r="A271" i="22"/>
  <c r="B271" i="22"/>
  <c r="C271" i="22"/>
  <c r="D271" i="22"/>
  <c r="A272" i="22"/>
  <c r="B272" i="22"/>
  <c r="C272" i="22"/>
  <c r="D272" i="22"/>
  <c r="A273" i="22"/>
  <c r="B273" i="22"/>
  <c r="C273" i="22"/>
  <c r="D273" i="22"/>
  <c r="A274" i="22"/>
  <c r="B274" i="22"/>
  <c r="C274" i="22"/>
  <c r="D274" i="22"/>
  <c r="A275" i="22"/>
  <c r="B275" i="22"/>
  <c r="C275" i="22"/>
  <c r="D275" i="22"/>
  <c r="A276" i="22"/>
  <c r="B276" i="22"/>
  <c r="C276" i="22"/>
  <c r="D276" i="22"/>
  <c r="A277" i="22"/>
  <c r="B277" i="22"/>
  <c r="C277" i="22"/>
  <c r="D277" i="22"/>
  <c r="A278" i="22"/>
  <c r="B278" i="22"/>
  <c r="C278" i="22"/>
  <c r="D278" i="22"/>
  <c r="A279" i="22"/>
  <c r="B279" i="22"/>
  <c r="C279" i="22"/>
  <c r="D279" i="22"/>
  <c r="A280" i="22"/>
  <c r="B280" i="22"/>
  <c r="C280" i="22"/>
  <c r="D280" i="22"/>
  <c r="A281" i="22"/>
  <c r="B281" i="22"/>
  <c r="C281" i="22"/>
  <c r="D281" i="22"/>
  <c r="A282" i="22"/>
  <c r="B282" i="22"/>
  <c r="C282" i="22"/>
  <c r="D282" i="22"/>
  <c r="A283" i="22"/>
  <c r="B283" i="22"/>
  <c r="C283" i="22"/>
  <c r="D283" i="22"/>
  <c r="A284" i="22"/>
  <c r="B284" i="22"/>
  <c r="C284" i="22"/>
  <c r="D284" i="22"/>
  <c r="A285" i="22"/>
  <c r="B285" i="22"/>
  <c r="C285" i="22"/>
  <c r="D285" i="22"/>
  <c r="A286" i="22"/>
  <c r="B286" i="22"/>
  <c r="C286" i="22"/>
  <c r="D286" i="22"/>
  <c r="A287" i="22"/>
  <c r="B287" i="22"/>
  <c r="C287" i="22"/>
  <c r="D287" i="22"/>
  <c r="A288" i="22"/>
  <c r="B288" i="22"/>
  <c r="C288" i="22"/>
  <c r="D288" i="22"/>
  <c r="A289" i="22"/>
  <c r="B289" i="22"/>
  <c r="C289" i="22"/>
  <c r="D289" i="22"/>
  <c r="A290" i="22"/>
  <c r="B290" i="22"/>
  <c r="C290" i="22"/>
  <c r="D290" i="22"/>
  <c r="A291" i="22"/>
  <c r="B291" i="22"/>
  <c r="C291" i="22"/>
  <c r="D291" i="22"/>
  <c r="A292" i="22"/>
  <c r="B292" i="22"/>
  <c r="C292" i="22"/>
  <c r="D292" i="22"/>
  <c r="A293" i="22"/>
  <c r="B293" i="22"/>
  <c r="C293" i="22"/>
  <c r="D293" i="22"/>
  <c r="A294" i="22"/>
  <c r="B294" i="22"/>
  <c r="C294" i="22"/>
  <c r="D294" i="22"/>
  <c r="A295" i="22"/>
  <c r="B295" i="22"/>
  <c r="C295" i="22"/>
  <c r="D295" i="22"/>
  <c r="A296" i="22"/>
  <c r="B296" i="22"/>
  <c r="C296" i="22"/>
  <c r="D296" i="22"/>
  <c r="A297" i="22"/>
  <c r="B297" i="22"/>
  <c r="C297" i="22"/>
  <c r="D297" i="22"/>
  <c r="A298" i="22"/>
  <c r="B298" i="22"/>
  <c r="C298" i="22"/>
  <c r="D298" i="22"/>
  <c r="A299" i="22"/>
  <c r="B299" i="22"/>
  <c r="C299" i="22"/>
  <c r="D299" i="22"/>
  <c r="A300" i="22"/>
  <c r="B300" i="22"/>
  <c r="C300" i="22"/>
  <c r="D300" i="22"/>
  <c r="A301" i="22"/>
  <c r="B301" i="22"/>
  <c r="C301" i="22"/>
  <c r="D301" i="22"/>
  <c r="A302" i="22"/>
  <c r="B302" i="22"/>
  <c r="C302" i="22"/>
  <c r="D302" i="22"/>
  <c r="A303" i="22"/>
  <c r="B303" i="22"/>
  <c r="C303" i="22"/>
  <c r="D303" i="22"/>
  <c r="A304" i="22"/>
  <c r="B304" i="22"/>
  <c r="C304" i="22"/>
  <c r="D304" i="22"/>
  <c r="A305" i="22"/>
  <c r="B305" i="22"/>
  <c r="C305" i="22"/>
  <c r="D305" i="22"/>
  <c r="A306" i="22"/>
  <c r="B306" i="22"/>
  <c r="C306" i="22"/>
  <c r="D306" i="22"/>
  <c r="A307" i="22"/>
  <c r="B307" i="22"/>
  <c r="C307" i="22"/>
  <c r="D307" i="22"/>
  <c r="A308" i="22"/>
  <c r="B308" i="22"/>
  <c r="C308" i="22"/>
  <c r="D308" i="22"/>
  <c r="A309" i="22"/>
  <c r="B309" i="22"/>
  <c r="C309" i="22"/>
  <c r="D309" i="22"/>
  <c r="A310" i="22"/>
  <c r="B310" i="22"/>
  <c r="C310" i="22"/>
  <c r="D310" i="22"/>
  <c r="A311" i="22"/>
  <c r="B311" i="22"/>
  <c r="C311" i="22"/>
  <c r="D311" i="22"/>
  <c r="A312" i="22"/>
  <c r="B312" i="22"/>
  <c r="C312" i="22"/>
  <c r="D312" i="22"/>
  <c r="A313" i="22"/>
  <c r="B313" i="22"/>
  <c r="C313" i="22"/>
  <c r="D313" i="22"/>
  <c r="A314" i="22"/>
  <c r="B314" i="22"/>
  <c r="C314" i="22"/>
  <c r="D314" i="22"/>
  <c r="A315" i="22"/>
  <c r="B315" i="22"/>
  <c r="C315" i="22"/>
  <c r="D315" i="22"/>
  <c r="A316" i="22"/>
  <c r="B316" i="22"/>
  <c r="C316" i="22"/>
  <c r="D316" i="22"/>
  <c r="A317" i="22"/>
  <c r="B317" i="22"/>
  <c r="C317" i="22"/>
  <c r="D317" i="22"/>
  <c r="A318" i="22"/>
  <c r="B318" i="22"/>
  <c r="C318" i="22"/>
  <c r="D318" i="22"/>
  <c r="A319" i="22"/>
  <c r="B319" i="22"/>
  <c r="C319" i="22"/>
  <c r="D319" i="22"/>
  <c r="A320" i="22"/>
  <c r="B320" i="22"/>
  <c r="C320" i="22"/>
  <c r="D320" i="22"/>
  <c r="A321" i="22"/>
  <c r="B321" i="22"/>
  <c r="C321" i="22"/>
  <c r="D321" i="22"/>
  <c r="A322" i="22"/>
  <c r="B322" i="22"/>
  <c r="C322" i="22"/>
  <c r="D322" i="22"/>
  <c r="A323" i="22"/>
  <c r="B323" i="22"/>
  <c r="C323" i="22"/>
  <c r="D323" i="22"/>
  <c r="A324" i="22"/>
  <c r="B324" i="22"/>
  <c r="C324" i="22"/>
  <c r="D324" i="22"/>
  <c r="A325" i="22"/>
  <c r="B325" i="22"/>
  <c r="C325" i="22"/>
  <c r="D325" i="22"/>
  <c r="A326" i="22"/>
  <c r="B326" i="22"/>
  <c r="C326" i="22"/>
  <c r="D326" i="22"/>
  <c r="A327" i="22"/>
  <c r="B327" i="22"/>
  <c r="C327" i="22"/>
  <c r="D327" i="22"/>
  <c r="A328" i="22"/>
  <c r="B328" i="22"/>
  <c r="C328" i="22"/>
  <c r="D328" i="22"/>
  <c r="A329" i="22"/>
  <c r="B329" i="22"/>
  <c r="C329" i="22"/>
  <c r="D329" i="22"/>
  <c r="A330" i="22"/>
  <c r="B330" i="22"/>
  <c r="C330" i="22"/>
  <c r="D330" i="22"/>
  <c r="A331" i="22"/>
  <c r="B331" i="22"/>
  <c r="C331" i="22"/>
  <c r="D331" i="22"/>
  <c r="A332" i="22"/>
  <c r="B332" i="22"/>
  <c r="C332" i="22"/>
  <c r="D332" i="22"/>
  <c r="A333" i="22"/>
  <c r="B333" i="22"/>
  <c r="C333" i="22"/>
  <c r="D333" i="22"/>
  <c r="A334" i="22"/>
  <c r="B334" i="22"/>
  <c r="C334" i="22"/>
  <c r="D334" i="22"/>
  <c r="A335" i="22"/>
  <c r="B335" i="22"/>
  <c r="C335" i="22"/>
  <c r="D335" i="22"/>
  <c r="A336" i="22"/>
  <c r="B336" i="22"/>
  <c r="C336" i="22"/>
  <c r="D336" i="22"/>
  <c r="A337" i="22"/>
  <c r="B337" i="22"/>
  <c r="C337" i="22"/>
  <c r="D337" i="22"/>
  <c r="A338" i="22"/>
  <c r="B338" i="22"/>
  <c r="C338" i="22"/>
  <c r="D338" i="22"/>
  <c r="A339" i="22"/>
  <c r="B339" i="22"/>
  <c r="C339" i="22"/>
  <c r="D339" i="22"/>
  <c r="A340" i="22"/>
  <c r="B340" i="22"/>
  <c r="C340" i="22"/>
  <c r="D340" i="22"/>
  <c r="A341" i="22"/>
  <c r="B341" i="22"/>
  <c r="C341" i="22"/>
  <c r="D341" i="22"/>
  <c r="A342" i="22"/>
  <c r="B342" i="22"/>
  <c r="C342" i="22"/>
  <c r="D342" i="22"/>
  <c r="A343" i="22"/>
  <c r="B343" i="22"/>
  <c r="C343" i="22"/>
  <c r="D343" i="22"/>
  <c r="A344" i="22"/>
  <c r="B344" i="22"/>
  <c r="C344" i="22"/>
  <c r="D344" i="22"/>
  <c r="A345" i="22"/>
  <c r="B345" i="22"/>
  <c r="C345" i="22"/>
  <c r="D345" i="22"/>
  <c r="A346" i="22"/>
  <c r="B346" i="22"/>
  <c r="C346" i="22"/>
  <c r="D346" i="22"/>
  <c r="A347" i="22"/>
  <c r="B347" i="22"/>
  <c r="C347" i="22"/>
  <c r="D347" i="22"/>
  <c r="A348" i="22"/>
  <c r="B348" i="22"/>
  <c r="C348" i="22"/>
  <c r="D348" i="22"/>
  <c r="A349" i="22"/>
  <c r="B349" i="22"/>
  <c r="C349" i="22"/>
  <c r="D349" i="22"/>
  <c r="A350" i="22"/>
  <c r="B350" i="22"/>
  <c r="C350" i="22"/>
  <c r="D350" i="22"/>
  <c r="A351" i="22"/>
  <c r="B351" i="22"/>
  <c r="C351" i="22"/>
  <c r="D351" i="22"/>
  <c r="A352" i="22"/>
  <c r="B352" i="22"/>
  <c r="C352" i="22"/>
  <c r="D352" i="22"/>
  <c r="A353" i="22"/>
  <c r="B353" i="22"/>
  <c r="C353" i="22"/>
  <c r="D353" i="22"/>
  <c r="A354" i="22"/>
  <c r="B354" i="22"/>
  <c r="C354" i="22"/>
  <c r="D354" i="22"/>
  <c r="A355" i="22"/>
  <c r="B355" i="22"/>
  <c r="C355" i="22"/>
  <c r="D355" i="22"/>
  <c r="A356" i="22"/>
  <c r="B356" i="22"/>
  <c r="C356" i="22"/>
  <c r="D356" i="22"/>
  <c r="A357" i="22"/>
  <c r="B357" i="22"/>
  <c r="C357" i="22"/>
  <c r="D357" i="22"/>
  <c r="A358" i="22"/>
  <c r="B358" i="22"/>
  <c r="C358" i="22"/>
  <c r="D358" i="22"/>
  <c r="A359" i="22"/>
  <c r="B359" i="22"/>
  <c r="C359" i="22"/>
  <c r="D359" i="22"/>
  <c r="A360" i="22"/>
  <c r="B360" i="22"/>
  <c r="C360" i="22"/>
  <c r="D360" i="22"/>
  <c r="A361" i="22"/>
  <c r="B361" i="22"/>
  <c r="C361" i="22"/>
  <c r="D361" i="22"/>
  <c r="A362" i="22"/>
  <c r="B362" i="22"/>
  <c r="C362" i="22"/>
  <c r="D362" i="22"/>
  <c r="A363" i="22"/>
  <c r="B363" i="22"/>
  <c r="C363" i="22"/>
  <c r="D363" i="22"/>
  <c r="A364" i="22"/>
  <c r="B364" i="22"/>
  <c r="C364" i="22"/>
  <c r="D364" i="22"/>
  <c r="A365" i="22"/>
  <c r="B365" i="22"/>
  <c r="C365" i="22"/>
  <c r="D365" i="22"/>
  <c r="A366" i="22"/>
  <c r="B366" i="22"/>
  <c r="C366" i="22"/>
  <c r="D366" i="22"/>
  <c r="A367" i="22"/>
  <c r="B367" i="22"/>
  <c r="C367" i="22"/>
  <c r="D367" i="22"/>
  <c r="A368" i="22"/>
  <c r="B368" i="22"/>
  <c r="C368" i="22"/>
  <c r="D368" i="22"/>
  <c r="A369" i="22"/>
  <c r="B369" i="22"/>
  <c r="C369" i="22"/>
  <c r="D369" i="22"/>
  <c r="A370" i="22"/>
  <c r="B370" i="22"/>
  <c r="C370" i="22"/>
  <c r="D370" i="22"/>
  <c r="A371" i="22"/>
  <c r="B371" i="22"/>
  <c r="C371" i="22"/>
  <c r="D371" i="22"/>
  <c r="A372" i="22"/>
  <c r="B372" i="22"/>
  <c r="C372" i="22"/>
  <c r="D372" i="22"/>
  <c r="A373" i="22"/>
  <c r="B373" i="22"/>
  <c r="C373" i="22"/>
  <c r="D373" i="22"/>
  <c r="A374" i="22"/>
  <c r="B374" i="22"/>
  <c r="C374" i="22"/>
  <c r="D374" i="22"/>
  <c r="A375" i="22"/>
  <c r="B375" i="22"/>
  <c r="C375" i="22"/>
  <c r="D375" i="22"/>
  <c r="A376" i="22"/>
  <c r="B376" i="22"/>
  <c r="C376" i="22"/>
  <c r="D376" i="22"/>
  <c r="A377" i="22"/>
  <c r="B377" i="22"/>
  <c r="C377" i="22"/>
  <c r="D377" i="22"/>
  <c r="A378" i="22"/>
  <c r="B378" i="22"/>
  <c r="C378" i="22"/>
  <c r="D378" i="22"/>
  <c r="A379" i="22"/>
  <c r="B379" i="22"/>
  <c r="C379" i="22"/>
  <c r="D379" i="22"/>
  <c r="A380" i="22"/>
  <c r="B380" i="22"/>
  <c r="C380" i="22"/>
  <c r="D380" i="22"/>
  <c r="A381" i="22"/>
  <c r="B381" i="22"/>
  <c r="C381" i="22"/>
  <c r="D381" i="22"/>
  <c r="A382" i="22"/>
  <c r="B382" i="22"/>
  <c r="C382" i="22"/>
  <c r="D382" i="22"/>
  <c r="A383" i="22"/>
  <c r="B383" i="22"/>
  <c r="C383" i="22"/>
  <c r="D383" i="22"/>
  <c r="A384" i="22"/>
  <c r="B384" i="22"/>
  <c r="C384" i="22"/>
  <c r="D384" i="22"/>
  <c r="A385" i="22"/>
  <c r="B385" i="22"/>
  <c r="C385" i="22"/>
  <c r="D385" i="22"/>
  <c r="A386" i="22"/>
  <c r="B386" i="22"/>
  <c r="C386" i="22"/>
  <c r="D386" i="22"/>
  <c r="A387" i="22"/>
  <c r="B387" i="22"/>
  <c r="C387" i="22"/>
  <c r="D387" i="22"/>
  <c r="A388" i="22"/>
  <c r="B388" i="22"/>
  <c r="C388" i="22"/>
  <c r="D388" i="22"/>
  <c r="A389" i="22"/>
  <c r="B389" i="22"/>
  <c r="C389" i="22"/>
  <c r="D389" i="22"/>
  <c r="A390" i="22"/>
  <c r="B390" i="22"/>
  <c r="C390" i="22"/>
  <c r="D390" i="22"/>
  <c r="A391" i="22"/>
  <c r="B391" i="22"/>
  <c r="C391" i="22"/>
  <c r="D391" i="22"/>
  <c r="A392" i="22"/>
  <c r="B392" i="22"/>
  <c r="C392" i="22"/>
  <c r="D392" i="22"/>
  <c r="A393" i="22"/>
  <c r="B393" i="22"/>
  <c r="C393" i="22"/>
  <c r="D393" i="22"/>
  <c r="A394" i="22"/>
  <c r="B394" i="22"/>
  <c r="C394" i="22"/>
  <c r="D394" i="22"/>
  <c r="A395" i="22"/>
  <c r="B395" i="22"/>
  <c r="C395" i="22"/>
  <c r="D395" i="22"/>
  <c r="A396" i="22"/>
  <c r="B396" i="22"/>
  <c r="C396" i="22"/>
  <c r="D396" i="22"/>
  <c r="A397" i="22"/>
  <c r="B397" i="22"/>
  <c r="C397" i="22"/>
  <c r="D397" i="22"/>
  <c r="A398" i="22"/>
  <c r="B398" i="22"/>
  <c r="C398" i="22"/>
  <c r="D398" i="22"/>
  <c r="A399" i="22"/>
  <c r="B399" i="22"/>
  <c r="C399" i="22"/>
  <c r="D399" i="22"/>
  <c r="A400" i="22"/>
  <c r="B400" i="22"/>
  <c r="C400" i="22"/>
  <c r="D400" i="22"/>
  <c r="A401" i="22"/>
  <c r="B401" i="22"/>
  <c r="C401" i="22"/>
  <c r="D401" i="22"/>
  <c r="A402" i="22"/>
  <c r="B402" i="22"/>
  <c r="C402" i="22"/>
  <c r="D402" i="22"/>
  <c r="A403" i="22"/>
  <c r="B403" i="22"/>
  <c r="C403" i="22"/>
  <c r="D403" i="22"/>
  <c r="A404" i="22"/>
  <c r="B404" i="22"/>
  <c r="C404" i="22"/>
  <c r="D404" i="22"/>
  <c r="A405" i="22"/>
  <c r="B405" i="22"/>
  <c r="C405" i="22"/>
  <c r="D405" i="22"/>
  <c r="A406" i="22"/>
  <c r="B406" i="22"/>
  <c r="C406" i="22"/>
  <c r="D406" i="22"/>
  <c r="A407" i="22"/>
  <c r="B407" i="22"/>
  <c r="C407" i="22"/>
  <c r="D407" i="22"/>
  <c r="A408" i="22"/>
  <c r="B408" i="22"/>
  <c r="C408" i="22"/>
  <c r="D408" i="22"/>
  <c r="A409" i="22"/>
  <c r="B409" i="22"/>
  <c r="C409" i="22"/>
  <c r="D409" i="22"/>
  <c r="A410" i="22"/>
  <c r="B410" i="22"/>
  <c r="C410" i="22"/>
  <c r="D410" i="22"/>
  <c r="A411" i="22"/>
  <c r="B411" i="22"/>
  <c r="C411" i="22"/>
  <c r="D411" i="22"/>
  <c r="A412" i="22"/>
  <c r="B412" i="22"/>
  <c r="C412" i="22"/>
  <c r="D412" i="22"/>
  <c r="A413" i="22"/>
  <c r="B413" i="22"/>
  <c r="C413" i="22"/>
  <c r="D413" i="22"/>
  <c r="A414" i="22"/>
  <c r="B414" i="22"/>
  <c r="C414" i="22"/>
  <c r="D414" i="22"/>
  <c r="A415" i="22"/>
  <c r="B415" i="22"/>
  <c r="C415" i="22"/>
  <c r="D415" i="22"/>
  <c r="A416" i="22"/>
  <c r="B416" i="22"/>
  <c r="C416" i="22"/>
  <c r="D416" i="22"/>
  <c r="A417" i="22"/>
  <c r="B417" i="22"/>
  <c r="C417" i="22"/>
  <c r="D417" i="22"/>
  <c r="A418" i="22"/>
  <c r="B418" i="22"/>
  <c r="C418" i="22"/>
  <c r="D418" i="22"/>
  <c r="A419" i="22"/>
  <c r="B419" i="22"/>
  <c r="C419" i="22"/>
  <c r="D419" i="22"/>
  <c r="A420" i="22"/>
  <c r="B420" i="22"/>
  <c r="C420" i="22"/>
  <c r="D420" i="22"/>
  <c r="A421" i="22"/>
  <c r="B421" i="22"/>
  <c r="C421" i="22"/>
  <c r="D421" i="22"/>
  <c r="A422" i="22"/>
  <c r="B422" i="22"/>
  <c r="C422" i="22"/>
  <c r="D422" i="22"/>
  <c r="A423" i="22"/>
  <c r="B423" i="22"/>
  <c r="C423" i="22"/>
  <c r="D423" i="22"/>
  <c r="A424" i="22"/>
  <c r="B424" i="22"/>
  <c r="C424" i="22"/>
  <c r="D424" i="22"/>
  <c r="A425" i="22"/>
  <c r="B425" i="22"/>
  <c r="C425" i="22"/>
  <c r="D425" i="22"/>
  <c r="A426" i="22"/>
  <c r="B426" i="22"/>
  <c r="C426" i="22"/>
  <c r="D426" i="22"/>
  <c r="A427" i="22"/>
  <c r="B427" i="22"/>
  <c r="C427" i="22"/>
  <c r="D427" i="22"/>
  <c r="A428" i="22"/>
  <c r="B428" i="22"/>
  <c r="C428" i="22"/>
  <c r="D428" i="22"/>
  <c r="A429" i="22"/>
  <c r="B429" i="22"/>
  <c r="C429" i="22"/>
  <c r="D429" i="22"/>
  <c r="A430" i="22"/>
  <c r="B430" i="22"/>
  <c r="C430" i="22"/>
  <c r="D430" i="22"/>
  <c r="A431" i="22"/>
  <c r="B431" i="22"/>
  <c r="C431" i="22"/>
  <c r="D431" i="22"/>
  <c r="A432" i="22"/>
  <c r="B432" i="22"/>
  <c r="C432" i="22"/>
  <c r="D432" i="22"/>
  <c r="A433" i="22"/>
  <c r="B433" i="22"/>
  <c r="C433" i="22"/>
  <c r="D433" i="22"/>
  <c r="A434" i="22"/>
  <c r="B434" i="22"/>
  <c r="C434" i="22"/>
  <c r="D434" i="22"/>
  <c r="A435" i="22"/>
  <c r="B435" i="22"/>
  <c r="C435" i="22"/>
  <c r="D435" i="22"/>
  <c r="A436" i="22"/>
  <c r="B436" i="22"/>
  <c r="C436" i="22"/>
  <c r="D436" i="22"/>
  <c r="A437" i="22"/>
  <c r="B437" i="22"/>
  <c r="C437" i="22"/>
  <c r="D437" i="22"/>
  <c r="A438" i="22"/>
  <c r="B438" i="22"/>
  <c r="C438" i="22"/>
  <c r="D438" i="22"/>
  <c r="A439" i="22"/>
  <c r="B439" i="22"/>
  <c r="C439" i="22"/>
  <c r="D439" i="22"/>
  <c r="A440" i="22"/>
  <c r="B440" i="22"/>
  <c r="C440" i="22"/>
  <c r="D440" i="22"/>
  <c r="A441" i="22"/>
  <c r="B441" i="22"/>
  <c r="C441" i="22"/>
  <c r="D441" i="22"/>
  <c r="A442" i="22"/>
  <c r="B442" i="22"/>
  <c r="C442" i="22"/>
  <c r="D442" i="22"/>
  <c r="A443" i="22"/>
  <c r="B443" i="22"/>
  <c r="C443" i="22"/>
  <c r="D443" i="22"/>
  <c r="A444" i="22"/>
  <c r="B444" i="22"/>
  <c r="C444" i="22"/>
  <c r="D444" i="22"/>
  <c r="A445" i="22"/>
  <c r="B445" i="22"/>
  <c r="C445" i="22"/>
  <c r="D445" i="22"/>
  <c r="A446" i="22"/>
  <c r="B446" i="22"/>
  <c r="C446" i="22"/>
  <c r="D446" i="22"/>
  <c r="A447" i="22"/>
  <c r="B447" i="22"/>
  <c r="C447" i="22"/>
  <c r="D447" i="22"/>
  <c r="A448" i="22"/>
  <c r="B448" i="22"/>
  <c r="C448" i="22"/>
  <c r="D448" i="22"/>
  <c r="A449" i="22"/>
  <c r="B449" i="22"/>
  <c r="C449" i="22"/>
  <c r="D449" i="22"/>
  <c r="A450" i="22"/>
  <c r="B450" i="22"/>
  <c r="C450" i="22"/>
  <c r="D450" i="22"/>
  <c r="A451" i="22"/>
  <c r="B451" i="22"/>
  <c r="C451" i="22"/>
  <c r="D451" i="22"/>
  <c r="A452" i="22"/>
  <c r="B452" i="22"/>
  <c r="C452" i="22"/>
  <c r="D452" i="22"/>
  <c r="A453" i="22"/>
  <c r="B453" i="22"/>
  <c r="C453" i="22"/>
  <c r="D453" i="22"/>
  <c r="A454" i="22"/>
  <c r="B454" i="22"/>
  <c r="C454" i="22"/>
  <c r="D454" i="22"/>
  <c r="A455" i="22"/>
  <c r="B455" i="22"/>
  <c r="C455" i="22"/>
  <c r="D455" i="22"/>
  <c r="A456" i="22"/>
  <c r="B456" i="22"/>
  <c r="C456" i="22"/>
  <c r="D456" i="22"/>
  <c r="A457" i="22"/>
  <c r="B457" i="22"/>
  <c r="C457" i="22"/>
  <c r="D457" i="22"/>
  <c r="A458" i="22"/>
  <c r="B458" i="22"/>
  <c r="C458" i="22"/>
  <c r="D458" i="22"/>
  <c r="A459" i="22"/>
  <c r="B459" i="22"/>
  <c r="C459" i="22"/>
  <c r="D459" i="22"/>
  <c r="A460" i="22"/>
  <c r="B460" i="22"/>
  <c r="C460" i="22"/>
  <c r="D460" i="22"/>
  <c r="A461" i="22"/>
  <c r="B461" i="22"/>
  <c r="C461" i="22"/>
  <c r="D461" i="22"/>
  <c r="A462" i="22"/>
  <c r="B462" i="22"/>
  <c r="C462" i="22"/>
  <c r="D462" i="22"/>
  <c r="A463" i="22"/>
  <c r="B463" i="22"/>
  <c r="C463" i="22"/>
  <c r="D463" i="22"/>
  <c r="A464" i="22"/>
  <c r="B464" i="22"/>
  <c r="C464" i="22"/>
  <c r="D464" i="22"/>
  <c r="A465" i="22"/>
  <c r="B465" i="22"/>
  <c r="C465" i="22"/>
  <c r="D465" i="22"/>
  <c r="A466" i="22"/>
  <c r="B466" i="22"/>
  <c r="C466" i="22"/>
  <c r="D466" i="22"/>
  <c r="A467" i="22"/>
  <c r="B467" i="22"/>
  <c r="C467" i="22"/>
  <c r="D467" i="22"/>
  <c r="A468" i="22"/>
  <c r="B468" i="22"/>
  <c r="C468" i="22"/>
  <c r="D468" i="22"/>
  <c r="A469" i="22"/>
  <c r="B469" i="22"/>
  <c r="C469" i="22"/>
  <c r="D469" i="22"/>
  <c r="A470" i="22"/>
  <c r="B470" i="22"/>
  <c r="C470" i="22"/>
  <c r="D470" i="22"/>
  <c r="A471" i="22"/>
  <c r="B471" i="22"/>
  <c r="C471" i="22"/>
  <c r="D471" i="22"/>
  <c r="A472" i="22"/>
  <c r="B472" i="22"/>
  <c r="C472" i="22"/>
  <c r="D472" i="22"/>
  <c r="A473" i="22"/>
  <c r="B473" i="22"/>
  <c r="C473" i="22"/>
  <c r="D473" i="22"/>
  <c r="A474" i="22"/>
  <c r="B474" i="22"/>
  <c r="C474" i="22"/>
  <c r="D474" i="22"/>
  <c r="A475" i="22"/>
  <c r="B475" i="22"/>
  <c r="C475" i="22"/>
  <c r="D475" i="22"/>
  <c r="A476" i="22"/>
  <c r="B476" i="22"/>
  <c r="C476" i="22"/>
  <c r="D476" i="22"/>
  <c r="A477" i="22"/>
  <c r="B477" i="22"/>
  <c r="C477" i="22"/>
  <c r="D477" i="22"/>
  <c r="A478" i="22"/>
  <c r="B478" i="22"/>
  <c r="C478" i="22"/>
  <c r="D478" i="22"/>
  <c r="A479" i="22"/>
  <c r="B479" i="22"/>
  <c r="C479" i="22"/>
  <c r="D479" i="22"/>
  <c r="A480" i="22"/>
  <c r="B480" i="22"/>
  <c r="C480" i="22"/>
  <c r="D480" i="22"/>
  <c r="A481" i="22"/>
  <c r="B481" i="22"/>
  <c r="C481" i="22"/>
  <c r="D481" i="22"/>
  <c r="A482" i="22"/>
  <c r="B482" i="22"/>
  <c r="C482" i="22"/>
  <c r="D482" i="22"/>
  <c r="A483" i="22"/>
  <c r="B483" i="22"/>
  <c r="C483" i="22"/>
  <c r="D483" i="22"/>
  <c r="A484" i="22"/>
  <c r="B484" i="22"/>
  <c r="C484" i="22"/>
  <c r="D484" i="22"/>
  <c r="A485" i="22"/>
  <c r="B485" i="22"/>
  <c r="C485" i="22"/>
  <c r="D485" i="22"/>
  <c r="A486" i="22"/>
  <c r="B486" i="22"/>
  <c r="C486" i="22"/>
  <c r="D486" i="22"/>
  <c r="A487" i="22"/>
  <c r="B487" i="22"/>
  <c r="C487" i="22"/>
  <c r="D487" i="22"/>
  <c r="A488" i="22"/>
  <c r="B488" i="22"/>
  <c r="C488" i="22"/>
  <c r="D488" i="22"/>
  <c r="A489" i="22"/>
  <c r="B489" i="22"/>
  <c r="C489" i="22"/>
  <c r="D489" i="22"/>
  <c r="A490" i="22"/>
  <c r="B490" i="22"/>
  <c r="C490" i="22"/>
  <c r="D490" i="22"/>
  <c r="A491" i="22"/>
  <c r="B491" i="22"/>
  <c r="C491" i="22"/>
  <c r="D491" i="22"/>
  <c r="A492" i="22"/>
  <c r="B492" i="22"/>
  <c r="C492" i="22"/>
  <c r="D492" i="22"/>
  <c r="A493" i="22"/>
  <c r="B493" i="22"/>
  <c r="C493" i="22"/>
  <c r="D493" i="22"/>
  <c r="A494" i="22"/>
  <c r="B494" i="22"/>
  <c r="C494" i="22"/>
  <c r="D494" i="22"/>
  <c r="A495" i="22"/>
  <c r="B495" i="22"/>
  <c r="C495" i="22"/>
  <c r="D495" i="22"/>
  <c r="A496" i="22"/>
  <c r="B496" i="22"/>
  <c r="C496" i="22"/>
  <c r="D496" i="22"/>
  <c r="A497" i="22"/>
  <c r="B497" i="22"/>
  <c r="C497" i="22"/>
  <c r="D497" i="22"/>
  <c r="A498" i="22"/>
  <c r="B498" i="22"/>
  <c r="C498" i="22"/>
  <c r="D498" i="22"/>
  <c r="A499" i="22"/>
  <c r="B499" i="22"/>
  <c r="C499" i="22"/>
  <c r="D499" i="22"/>
  <c r="A500" i="22"/>
  <c r="B500" i="22"/>
  <c r="C500" i="22"/>
  <c r="D500" i="22"/>
  <c r="A501" i="22"/>
  <c r="B501" i="22"/>
  <c r="C501" i="22"/>
  <c r="D501" i="22"/>
  <c r="A502" i="22"/>
  <c r="B502" i="22"/>
  <c r="C502" i="22"/>
  <c r="D502" i="22"/>
  <c r="A503" i="22"/>
  <c r="B503" i="22"/>
  <c r="C503" i="22"/>
  <c r="D503" i="22"/>
  <c r="A504" i="22"/>
  <c r="B504" i="22"/>
  <c r="C504" i="22"/>
  <c r="D504" i="22"/>
  <c r="A505" i="22"/>
  <c r="B505" i="22"/>
  <c r="C505" i="22"/>
  <c r="D505" i="22"/>
  <c r="A506" i="22"/>
  <c r="B506" i="22"/>
  <c r="C506" i="22"/>
  <c r="D506" i="22"/>
  <c r="A507" i="22"/>
  <c r="B507" i="22"/>
  <c r="C507" i="22"/>
  <c r="D507" i="22"/>
  <c r="A508" i="22"/>
  <c r="B508" i="22"/>
  <c r="C508" i="22"/>
  <c r="D508" i="22"/>
  <c r="A509" i="22"/>
  <c r="B509" i="22"/>
  <c r="C509" i="22"/>
  <c r="D509" i="22"/>
  <c r="A510" i="22"/>
  <c r="B510" i="22"/>
  <c r="C510" i="22"/>
  <c r="D510" i="22"/>
  <c r="A511" i="22"/>
  <c r="B511" i="22"/>
  <c r="C511" i="22"/>
  <c r="D511" i="22"/>
  <c r="A512" i="22"/>
  <c r="B512" i="22"/>
  <c r="C512" i="22"/>
  <c r="D512" i="22"/>
  <c r="A513" i="22"/>
  <c r="B513" i="22"/>
  <c r="C513" i="22"/>
  <c r="D513" i="22"/>
  <c r="A514" i="22"/>
  <c r="B514" i="22"/>
  <c r="C514" i="22"/>
  <c r="D514" i="22"/>
  <c r="A515" i="22"/>
  <c r="B515" i="22"/>
  <c r="C515" i="22"/>
  <c r="D515" i="22"/>
  <c r="A516" i="22"/>
  <c r="B516" i="22"/>
  <c r="C516" i="22"/>
  <c r="D516" i="22"/>
  <c r="A517" i="22"/>
  <c r="B517" i="22"/>
  <c r="C517" i="22"/>
  <c r="D517" i="22"/>
  <c r="A518" i="22"/>
  <c r="B518" i="22"/>
  <c r="C518" i="22"/>
  <c r="D518" i="22"/>
  <c r="A519" i="22"/>
  <c r="B519" i="22"/>
  <c r="C519" i="22"/>
  <c r="D519" i="22"/>
  <c r="A520" i="22"/>
  <c r="B520" i="22"/>
  <c r="C520" i="22"/>
  <c r="D520" i="22"/>
  <c r="A521" i="22"/>
  <c r="B521" i="22"/>
  <c r="C521" i="22"/>
  <c r="D521" i="22"/>
  <c r="A522" i="22"/>
  <c r="B522" i="22"/>
  <c r="C522" i="22"/>
  <c r="D522" i="22"/>
  <c r="A523" i="22"/>
  <c r="B523" i="22"/>
  <c r="C523" i="22"/>
  <c r="D523" i="22"/>
  <c r="A524" i="22"/>
  <c r="B524" i="22"/>
  <c r="C524" i="22"/>
  <c r="D524" i="22"/>
  <c r="A525" i="22"/>
  <c r="B525" i="22"/>
  <c r="C525" i="22"/>
  <c r="D525" i="22"/>
  <c r="A526" i="22"/>
  <c r="B526" i="22"/>
  <c r="C526" i="22"/>
  <c r="D526" i="22"/>
  <c r="A527" i="22"/>
  <c r="B527" i="22"/>
  <c r="C527" i="22"/>
  <c r="D527" i="22"/>
  <c r="A528" i="22"/>
  <c r="B528" i="22"/>
  <c r="C528" i="22"/>
  <c r="D528" i="22"/>
  <c r="A529" i="22"/>
  <c r="B529" i="22"/>
  <c r="C529" i="22"/>
  <c r="D529" i="22"/>
  <c r="A530" i="22"/>
  <c r="B530" i="22"/>
  <c r="C530" i="22"/>
  <c r="D530" i="22"/>
  <c r="A531" i="22"/>
  <c r="B531" i="22"/>
  <c r="C531" i="22"/>
  <c r="D531" i="22"/>
  <c r="A532" i="22"/>
  <c r="B532" i="22"/>
  <c r="C532" i="22"/>
  <c r="D532" i="22"/>
  <c r="A533" i="22"/>
  <c r="B533" i="22"/>
  <c r="C533" i="22"/>
  <c r="D533" i="22"/>
  <c r="A534" i="22"/>
  <c r="B534" i="22"/>
  <c r="C534" i="22"/>
  <c r="D534" i="22"/>
  <c r="A535" i="22"/>
  <c r="B535" i="22"/>
  <c r="C535" i="22"/>
  <c r="D535" i="22"/>
  <c r="A536" i="22"/>
  <c r="B536" i="22"/>
  <c r="C536" i="22"/>
  <c r="D536" i="22"/>
  <c r="A537" i="22"/>
  <c r="B537" i="22"/>
  <c r="C537" i="22"/>
  <c r="D537" i="22"/>
  <c r="A538" i="22"/>
  <c r="B538" i="22"/>
  <c r="C538" i="22"/>
  <c r="D538" i="22"/>
  <c r="A539" i="22"/>
  <c r="B539" i="22"/>
  <c r="C539" i="22"/>
  <c r="D539" i="22"/>
  <c r="A540" i="22"/>
  <c r="B540" i="22"/>
  <c r="C540" i="22"/>
  <c r="D540" i="22"/>
  <c r="A541" i="22"/>
  <c r="B541" i="22"/>
  <c r="C541" i="22"/>
  <c r="D541" i="22"/>
  <c r="A542" i="22"/>
  <c r="B542" i="22"/>
  <c r="C542" i="22"/>
  <c r="D542" i="22"/>
  <c r="A543" i="22"/>
  <c r="B543" i="22"/>
  <c r="C543" i="22"/>
  <c r="D543" i="22"/>
  <c r="A544" i="22"/>
  <c r="B544" i="22"/>
  <c r="C544" i="22"/>
  <c r="D544" i="22"/>
  <c r="A545" i="22"/>
  <c r="B545" i="22"/>
  <c r="C545" i="22"/>
  <c r="D545" i="22"/>
  <c r="A546" i="22"/>
  <c r="B546" i="22"/>
  <c r="C546" i="22"/>
  <c r="D546" i="22"/>
  <c r="A547" i="22"/>
  <c r="B547" i="22"/>
  <c r="C547" i="22"/>
  <c r="D547" i="22"/>
  <c r="A548" i="22"/>
  <c r="B548" i="22"/>
  <c r="C548" i="22"/>
  <c r="D548" i="22"/>
  <c r="A549" i="22"/>
  <c r="B549" i="22"/>
  <c r="C549" i="22"/>
  <c r="D549" i="22"/>
  <c r="A550" i="22"/>
  <c r="B550" i="22"/>
  <c r="C550" i="22"/>
  <c r="D550" i="22"/>
  <c r="A551" i="22"/>
  <c r="B551" i="22"/>
  <c r="C551" i="22"/>
  <c r="D551" i="22"/>
  <c r="A552" i="22"/>
  <c r="B552" i="22"/>
  <c r="C552" i="22"/>
  <c r="D552" i="22"/>
  <c r="A553" i="22"/>
  <c r="B553" i="22"/>
  <c r="C553" i="22"/>
  <c r="D553" i="22"/>
  <c r="A554" i="22"/>
  <c r="B554" i="22"/>
  <c r="C554" i="22"/>
  <c r="D554" i="22"/>
  <c r="A555" i="22"/>
  <c r="B555" i="22"/>
  <c r="C555" i="22"/>
  <c r="D555" i="22"/>
  <c r="A556" i="22"/>
  <c r="B556" i="22"/>
  <c r="C556" i="22"/>
  <c r="D556" i="22"/>
  <c r="A557" i="22"/>
  <c r="B557" i="22"/>
  <c r="C557" i="22"/>
  <c r="D557" i="22"/>
  <c r="A558" i="22"/>
  <c r="B558" i="22"/>
  <c r="C558" i="22"/>
  <c r="D558" i="22"/>
  <c r="A559" i="22"/>
  <c r="B559" i="22"/>
  <c r="C559" i="22"/>
  <c r="D559" i="22"/>
  <c r="A560" i="22"/>
  <c r="B560" i="22"/>
  <c r="C560" i="22"/>
  <c r="D560" i="22"/>
  <c r="A561" i="22"/>
  <c r="B561" i="22"/>
  <c r="C561" i="22"/>
  <c r="D561" i="22"/>
  <c r="A562" i="22"/>
  <c r="B562" i="22"/>
  <c r="C562" i="22"/>
  <c r="D562" i="22"/>
  <c r="A563" i="22"/>
  <c r="B563" i="22"/>
  <c r="C563" i="22"/>
  <c r="D563" i="22"/>
  <c r="A564" i="22"/>
  <c r="B564" i="22"/>
  <c r="C564" i="22"/>
  <c r="D564" i="22"/>
  <c r="A565" i="22"/>
  <c r="B565" i="22"/>
  <c r="C565" i="22"/>
  <c r="D565" i="22"/>
  <c r="A566" i="22"/>
  <c r="B566" i="22"/>
  <c r="C566" i="22"/>
  <c r="D566" i="22"/>
  <c r="A567" i="22"/>
  <c r="B567" i="22"/>
  <c r="C567" i="22"/>
  <c r="D567" i="22"/>
  <c r="A568" i="22"/>
  <c r="B568" i="22"/>
  <c r="C568" i="22"/>
  <c r="D568" i="22"/>
  <c r="A569" i="22"/>
  <c r="B569" i="22"/>
  <c r="C569" i="22"/>
  <c r="D569" i="22"/>
  <c r="A570" i="22"/>
  <c r="B570" i="22"/>
  <c r="C570" i="22"/>
  <c r="D570" i="22"/>
  <c r="A571" i="22"/>
  <c r="B571" i="22"/>
  <c r="C571" i="22"/>
  <c r="D571" i="22"/>
  <c r="A572" i="22"/>
  <c r="B572" i="22"/>
  <c r="C572" i="22"/>
  <c r="D572" i="22"/>
  <c r="A573" i="22"/>
  <c r="B573" i="22"/>
  <c r="C573" i="22"/>
  <c r="D573" i="22"/>
  <c r="A574" i="22"/>
  <c r="B574" i="22"/>
  <c r="C574" i="22"/>
  <c r="D574" i="22"/>
  <c r="A575" i="22"/>
  <c r="B575" i="22"/>
  <c r="C575" i="22"/>
  <c r="D575" i="22"/>
  <c r="A576" i="22"/>
  <c r="B576" i="22"/>
  <c r="C576" i="22"/>
  <c r="D576" i="22"/>
  <c r="A577" i="22"/>
  <c r="B577" i="22"/>
  <c r="C577" i="22"/>
  <c r="D577" i="22"/>
  <c r="A578" i="22"/>
  <c r="B578" i="22"/>
  <c r="C578" i="22"/>
  <c r="D578" i="22"/>
  <c r="A579" i="22"/>
  <c r="B579" i="22"/>
  <c r="C579" i="22"/>
  <c r="D579" i="22"/>
  <c r="A580" i="22"/>
  <c r="B580" i="22"/>
  <c r="C580" i="22"/>
  <c r="D580" i="22"/>
  <c r="A581" i="22"/>
  <c r="B581" i="22"/>
  <c r="C581" i="22"/>
  <c r="D581" i="22"/>
  <c r="A582" i="22"/>
  <c r="B582" i="22"/>
  <c r="C582" i="22"/>
  <c r="D582" i="22"/>
  <c r="A583" i="22"/>
  <c r="B583" i="22"/>
  <c r="C583" i="22"/>
  <c r="D583" i="22"/>
  <c r="A584" i="22"/>
  <c r="B584" i="22"/>
  <c r="C584" i="22"/>
  <c r="D584" i="22"/>
  <c r="A585" i="22"/>
  <c r="B585" i="22"/>
  <c r="C585" i="22"/>
  <c r="D585" i="22"/>
  <c r="A586" i="22"/>
  <c r="B586" i="22"/>
  <c r="C586" i="22"/>
  <c r="D586" i="22"/>
  <c r="A587" i="22"/>
  <c r="B587" i="22"/>
  <c r="C587" i="22"/>
  <c r="D587" i="22"/>
  <c r="A588" i="22"/>
  <c r="B588" i="22"/>
  <c r="C588" i="22"/>
  <c r="D588" i="22"/>
  <c r="A589" i="22"/>
  <c r="B589" i="22"/>
  <c r="C589" i="22"/>
  <c r="D589" i="22"/>
  <c r="A590" i="22"/>
  <c r="B590" i="22"/>
  <c r="C590" i="22"/>
  <c r="D590" i="22"/>
  <c r="A591" i="22"/>
  <c r="B591" i="22"/>
  <c r="C591" i="22"/>
  <c r="D591" i="22"/>
  <c r="A592" i="22"/>
  <c r="B592" i="22"/>
  <c r="C592" i="22"/>
  <c r="D592" i="22"/>
  <c r="A593" i="22"/>
  <c r="B593" i="22"/>
  <c r="C593" i="22"/>
  <c r="D593" i="22"/>
  <c r="A594" i="22"/>
  <c r="B594" i="22"/>
  <c r="C594" i="22"/>
  <c r="D594" i="22"/>
  <c r="A595" i="22"/>
  <c r="B595" i="22"/>
  <c r="C595" i="22"/>
  <c r="D595" i="22"/>
  <c r="A596" i="22"/>
  <c r="B596" i="22"/>
  <c r="C596" i="22"/>
  <c r="D596" i="22"/>
  <c r="A597" i="22"/>
  <c r="B597" i="22"/>
  <c r="C597" i="22"/>
  <c r="D597" i="22"/>
  <c r="A598" i="22"/>
  <c r="B598" i="22"/>
  <c r="C598" i="22"/>
  <c r="D598" i="22"/>
  <c r="A599" i="22"/>
  <c r="B599" i="22"/>
  <c r="C599" i="22"/>
  <c r="D599" i="22"/>
  <c r="A600" i="22"/>
  <c r="B600" i="22"/>
  <c r="C600" i="22"/>
  <c r="D600" i="22"/>
  <c r="A601" i="22"/>
  <c r="B601" i="22"/>
  <c r="C601" i="22"/>
  <c r="D601" i="22"/>
  <c r="A602" i="22"/>
  <c r="B602" i="22"/>
  <c r="C602" i="22"/>
  <c r="D602" i="22"/>
  <c r="A603" i="22"/>
  <c r="B603" i="22"/>
  <c r="C603" i="22"/>
  <c r="D603" i="22"/>
  <c r="A604" i="22"/>
  <c r="B604" i="22"/>
  <c r="C604" i="22"/>
  <c r="D604" i="22"/>
  <c r="A605" i="22"/>
  <c r="B605" i="22"/>
  <c r="C605" i="22"/>
  <c r="D605" i="22"/>
  <c r="A606" i="22"/>
  <c r="B606" i="22"/>
  <c r="C606" i="22"/>
  <c r="D606" i="22"/>
  <c r="A607" i="22"/>
  <c r="B607" i="22"/>
  <c r="C607" i="22"/>
  <c r="D607" i="22"/>
  <c r="A608" i="22"/>
  <c r="B608" i="22"/>
  <c r="C608" i="22"/>
  <c r="D608" i="22"/>
  <c r="A609" i="22"/>
  <c r="B609" i="22"/>
  <c r="C609" i="22"/>
  <c r="D609" i="22"/>
  <c r="A610" i="22"/>
  <c r="B610" i="22"/>
  <c r="C610" i="22"/>
  <c r="D610" i="22"/>
  <c r="A611" i="22"/>
  <c r="B611" i="22"/>
  <c r="C611" i="22"/>
  <c r="D611" i="22"/>
  <c r="A612" i="22"/>
  <c r="B612" i="22"/>
  <c r="C612" i="22"/>
  <c r="D612" i="22"/>
  <c r="A613" i="22"/>
  <c r="B613" i="22"/>
  <c r="C613" i="22"/>
  <c r="D613" i="22"/>
  <c r="A614" i="22"/>
  <c r="B614" i="22"/>
  <c r="C614" i="22"/>
  <c r="D614" i="22"/>
  <c r="A615" i="22"/>
  <c r="B615" i="22"/>
  <c r="C615" i="22"/>
  <c r="D615" i="22"/>
  <c r="A616" i="22"/>
  <c r="B616" i="22"/>
  <c r="C616" i="22"/>
  <c r="D616" i="22"/>
  <c r="A617" i="22"/>
  <c r="B617" i="22"/>
  <c r="C617" i="22"/>
  <c r="D617" i="22"/>
  <c r="A618" i="22"/>
  <c r="B618" i="22"/>
  <c r="C618" i="22"/>
  <c r="D618" i="22"/>
  <c r="A619" i="22"/>
  <c r="B619" i="22"/>
  <c r="C619" i="22"/>
  <c r="D619" i="22"/>
  <c r="A620" i="22"/>
  <c r="B620" i="22"/>
  <c r="C620" i="22"/>
  <c r="D620" i="22"/>
  <c r="A621" i="22"/>
  <c r="B621" i="22"/>
  <c r="C621" i="22"/>
  <c r="D621" i="22"/>
  <c r="A622" i="22"/>
  <c r="B622" i="22"/>
  <c r="C622" i="22"/>
  <c r="D622" i="22"/>
  <c r="A623" i="22"/>
  <c r="B623" i="22"/>
  <c r="C623" i="22"/>
  <c r="D623" i="22"/>
  <c r="A624" i="22"/>
  <c r="B624" i="22"/>
  <c r="C624" i="22"/>
  <c r="D624" i="22"/>
  <c r="A625" i="22"/>
  <c r="B625" i="22"/>
  <c r="C625" i="22"/>
  <c r="D625" i="22"/>
  <c r="A626" i="22"/>
  <c r="B626" i="22"/>
  <c r="C626" i="22"/>
  <c r="D626" i="22"/>
  <c r="A627" i="22"/>
  <c r="B627" i="22"/>
  <c r="C627" i="22"/>
  <c r="D627" i="22"/>
  <c r="A628" i="22"/>
  <c r="B628" i="22"/>
  <c r="C628" i="22"/>
  <c r="D628" i="22"/>
  <c r="A629" i="22"/>
  <c r="B629" i="22"/>
  <c r="C629" i="22"/>
  <c r="D629" i="22"/>
  <c r="A630" i="22"/>
  <c r="B630" i="22"/>
  <c r="C630" i="22"/>
  <c r="D630" i="22"/>
  <c r="A631" i="22"/>
  <c r="B631" i="22"/>
  <c r="C631" i="22"/>
  <c r="D631" i="22"/>
  <c r="A632" i="22"/>
  <c r="B632" i="22"/>
  <c r="C632" i="22"/>
  <c r="D632" i="22"/>
  <c r="A633" i="22"/>
  <c r="B633" i="22"/>
  <c r="C633" i="22"/>
  <c r="D633" i="22"/>
  <c r="A634" i="22"/>
  <c r="B634" i="22"/>
  <c r="C634" i="22"/>
  <c r="D634" i="22"/>
  <c r="A635" i="22"/>
  <c r="B635" i="22"/>
  <c r="C635" i="22"/>
  <c r="D635" i="22"/>
  <c r="A636" i="22"/>
  <c r="B636" i="22"/>
  <c r="C636" i="22"/>
  <c r="D636" i="22"/>
  <c r="A637" i="22"/>
  <c r="B637" i="22"/>
  <c r="C637" i="22"/>
  <c r="D637" i="22"/>
  <c r="A638" i="22"/>
  <c r="B638" i="22"/>
  <c r="C638" i="22"/>
  <c r="D638" i="22"/>
  <c r="A639" i="22"/>
  <c r="B639" i="22"/>
  <c r="C639" i="22"/>
  <c r="D639" i="22"/>
  <c r="A640" i="22"/>
  <c r="B640" i="22"/>
  <c r="C640" i="22"/>
  <c r="D640" i="22"/>
  <c r="A641" i="22"/>
  <c r="B641" i="22"/>
  <c r="C641" i="22"/>
  <c r="D641" i="22"/>
  <c r="A642" i="22"/>
  <c r="B642" i="22"/>
  <c r="C642" i="22"/>
  <c r="D642" i="22"/>
  <c r="A643" i="22"/>
  <c r="B643" i="22"/>
  <c r="C643" i="22"/>
  <c r="D643" i="22"/>
  <c r="A644" i="22"/>
  <c r="B644" i="22"/>
  <c r="C644" i="22"/>
  <c r="D644" i="22"/>
  <c r="A645" i="22"/>
  <c r="B645" i="22"/>
  <c r="C645" i="22"/>
  <c r="D645" i="22"/>
  <c r="A646" i="22"/>
  <c r="B646" i="22"/>
  <c r="C646" i="22"/>
  <c r="D646" i="22"/>
  <c r="A647" i="22"/>
  <c r="B647" i="22"/>
  <c r="C647" i="22"/>
  <c r="D647" i="22"/>
  <c r="A648" i="22"/>
  <c r="B648" i="22"/>
  <c r="C648" i="22"/>
  <c r="D648" i="22"/>
  <c r="A649" i="22"/>
  <c r="B649" i="22"/>
  <c r="C649" i="22"/>
  <c r="D649" i="22"/>
  <c r="A650" i="22"/>
  <c r="B650" i="22"/>
  <c r="C650" i="22"/>
  <c r="D650" i="22"/>
  <c r="A651" i="22"/>
  <c r="B651" i="22"/>
  <c r="C651" i="22"/>
  <c r="D651" i="22"/>
  <c r="A652" i="22"/>
  <c r="B652" i="22"/>
  <c r="C652" i="22"/>
  <c r="D652" i="22"/>
  <c r="A653" i="22"/>
  <c r="B653" i="22"/>
  <c r="C653" i="22"/>
  <c r="D653" i="22"/>
  <c r="A654" i="22"/>
  <c r="B654" i="22"/>
  <c r="C654" i="22"/>
  <c r="D654" i="22"/>
  <c r="A655" i="22"/>
  <c r="B655" i="22"/>
  <c r="C655" i="22"/>
  <c r="D655" i="22"/>
  <c r="A656" i="22"/>
  <c r="B656" i="22"/>
  <c r="C656" i="22"/>
  <c r="D656" i="22"/>
  <c r="A657" i="22"/>
  <c r="B657" i="22"/>
  <c r="C657" i="22"/>
  <c r="D657" i="22"/>
  <c r="A658" i="22"/>
  <c r="B658" i="22"/>
  <c r="C658" i="22"/>
  <c r="D658" i="22"/>
  <c r="A659" i="22"/>
  <c r="B659" i="22"/>
  <c r="C659" i="22"/>
  <c r="D659" i="22"/>
  <c r="A660" i="22"/>
  <c r="B660" i="22"/>
  <c r="C660" i="22"/>
  <c r="D660" i="22"/>
  <c r="A661" i="22"/>
  <c r="B661" i="22"/>
  <c r="C661" i="22"/>
  <c r="D661" i="22"/>
  <c r="A662" i="22"/>
  <c r="B662" i="22"/>
  <c r="C662" i="22"/>
  <c r="D662" i="22"/>
  <c r="A663" i="22"/>
  <c r="B663" i="22"/>
  <c r="C663" i="22"/>
  <c r="D663" i="22"/>
  <c r="A664" i="22"/>
  <c r="B664" i="22"/>
  <c r="C664" i="22"/>
  <c r="D664" i="22"/>
  <c r="A665" i="22"/>
  <c r="B665" i="22"/>
  <c r="C665" i="22"/>
  <c r="D665" i="22"/>
  <c r="A666" i="22"/>
  <c r="B666" i="22"/>
  <c r="C666" i="22"/>
  <c r="D666" i="22"/>
  <c r="A667" i="22"/>
  <c r="B667" i="22"/>
  <c r="C667" i="22"/>
  <c r="D667" i="22"/>
  <c r="A668" i="22"/>
  <c r="B668" i="22"/>
  <c r="C668" i="22"/>
  <c r="D668" i="22"/>
  <c r="A669" i="22"/>
  <c r="B669" i="22"/>
  <c r="C669" i="22"/>
  <c r="D669" i="22"/>
  <c r="A670" i="22"/>
  <c r="B670" i="22"/>
  <c r="C670" i="22"/>
  <c r="D670" i="22"/>
  <c r="A671" i="22"/>
  <c r="B671" i="22"/>
  <c r="C671" i="22"/>
  <c r="D671" i="22"/>
  <c r="A672" i="22"/>
  <c r="B672" i="22"/>
  <c r="C672" i="22"/>
  <c r="D672" i="22"/>
  <c r="A673" i="22"/>
  <c r="B673" i="22"/>
  <c r="C673" i="22"/>
  <c r="D673" i="22"/>
  <c r="A674" i="22"/>
  <c r="B674" i="22"/>
  <c r="C674" i="22"/>
  <c r="D674" i="22"/>
  <c r="A675" i="22"/>
  <c r="B675" i="22"/>
  <c r="C675" i="22"/>
  <c r="D675" i="22"/>
  <c r="A676" i="22"/>
  <c r="B676" i="22"/>
  <c r="C676" i="22"/>
  <c r="D676" i="22"/>
  <c r="A677" i="22"/>
  <c r="B677" i="22"/>
  <c r="C677" i="22"/>
  <c r="D677" i="22"/>
  <c r="A678" i="22"/>
  <c r="B678" i="22"/>
  <c r="C678" i="22"/>
  <c r="D678" i="22"/>
  <c r="A679" i="22"/>
  <c r="B679" i="22"/>
  <c r="C679" i="22"/>
  <c r="D679" i="22"/>
  <c r="A680" i="22"/>
  <c r="B680" i="22"/>
  <c r="C680" i="22"/>
  <c r="D680" i="22"/>
  <c r="A681" i="22"/>
  <c r="B681" i="22"/>
  <c r="C681" i="22"/>
  <c r="D681" i="22"/>
  <c r="A682" i="22"/>
  <c r="B682" i="22"/>
  <c r="C682" i="22"/>
  <c r="D682" i="22"/>
  <c r="A683" i="22"/>
  <c r="B683" i="22"/>
  <c r="C683" i="22"/>
  <c r="D683" i="22"/>
  <c r="A684" i="22"/>
  <c r="B684" i="22"/>
  <c r="C684" i="22"/>
  <c r="D684" i="22"/>
  <c r="A685" i="22"/>
  <c r="B685" i="22"/>
  <c r="C685" i="22"/>
  <c r="D685" i="22"/>
  <c r="A686" i="22"/>
  <c r="B686" i="22"/>
  <c r="C686" i="22"/>
  <c r="D686" i="22"/>
  <c r="A687" i="22"/>
  <c r="B687" i="22"/>
  <c r="C687" i="22"/>
  <c r="D687" i="22"/>
  <c r="A688" i="22"/>
  <c r="B688" i="22"/>
  <c r="C688" i="22"/>
  <c r="D688" i="22"/>
  <c r="A689" i="22"/>
  <c r="B689" i="22"/>
  <c r="C689" i="22"/>
  <c r="D689" i="22"/>
  <c r="A690" i="22"/>
  <c r="B690" i="22"/>
  <c r="C690" i="22"/>
  <c r="D690" i="22"/>
  <c r="A691" i="22"/>
  <c r="B691" i="22"/>
  <c r="C691" i="22"/>
  <c r="D691" i="22"/>
  <c r="A692" i="22"/>
  <c r="B692" i="22"/>
  <c r="C692" i="22"/>
  <c r="D692" i="22"/>
  <c r="A693" i="22"/>
  <c r="B693" i="22"/>
  <c r="C693" i="22"/>
  <c r="D693" i="22"/>
  <c r="A694" i="22"/>
  <c r="B694" i="22"/>
  <c r="C694" i="22"/>
  <c r="D694" i="22"/>
  <c r="A695" i="22"/>
  <c r="B695" i="22"/>
  <c r="C695" i="22"/>
  <c r="D695" i="22"/>
  <c r="A696" i="22"/>
  <c r="B696" i="22"/>
  <c r="C696" i="22"/>
  <c r="D696" i="22"/>
  <c r="A697" i="22"/>
  <c r="B697" i="22"/>
  <c r="C697" i="22"/>
  <c r="D697" i="22"/>
  <c r="A698" i="22"/>
  <c r="B698" i="22"/>
  <c r="C698" i="22"/>
  <c r="D698" i="22"/>
  <c r="A699" i="22"/>
  <c r="B699" i="22"/>
  <c r="C699" i="22"/>
  <c r="D699" i="22"/>
  <c r="A700" i="22"/>
  <c r="B700" i="22"/>
  <c r="C700" i="22"/>
  <c r="D700" i="22"/>
  <c r="A701" i="22"/>
  <c r="B701" i="22"/>
  <c r="C701" i="22"/>
  <c r="D701" i="22"/>
  <c r="A702" i="22"/>
  <c r="B702" i="22"/>
  <c r="C702" i="22"/>
  <c r="D702" i="22"/>
  <c r="A703" i="22"/>
  <c r="B703" i="22"/>
  <c r="C703" i="22"/>
  <c r="D703" i="22"/>
  <c r="A704" i="22"/>
  <c r="B704" i="22"/>
  <c r="C704" i="22"/>
  <c r="D704" i="22"/>
  <c r="A705" i="22"/>
  <c r="B705" i="22"/>
  <c r="C705" i="22"/>
  <c r="D705" i="22"/>
  <c r="A706" i="22"/>
  <c r="B706" i="22"/>
  <c r="C706" i="22"/>
  <c r="D706" i="22"/>
  <c r="A707" i="22"/>
  <c r="B707" i="22"/>
  <c r="C707" i="22"/>
  <c r="D707" i="22"/>
  <c r="A708" i="22"/>
  <c r="B708" i="22"/>
  <c r="C708" i="22"/>
  <c r="D708" i="22"/>
  <c r="A709" i="22"/>
  <c r="B709" i="22"/>
  <c r="C709" i="22"/>
  <c r="D709" i="22"/>
  <c r="A710" i="22"/>
  <c r="B710" i="22"/>
  <c r="C710" i="22"/>
  <c r="D710" i="22"/>
  <c r="A711" i="22"/>
  <c r="B711" i="22"/>
  <c r="C711" i="22"/>
  <c r="D711" i="22"/>
  <c r="A712" i="22"/>
  <c r="B712" i="22"/>
  <c r="C712" i="22"/>
  <c r="D712" i="22"/>
  <c r="A713" i="22"/>
  <c r="B713" i="22"/>
  <c r="C713" i="22"/>
  <c r="D713" i="22"/>
  <c r="A714" i="22"/>
  <c r="B714" i="22"/>
  <c r="C714" i="22"/>
  <c r="D714" i="22"/>
  <c r="A715" i="22"/>
  <c r="B715" i="22"/>
  <c r="C715" i="22"/>
  <c r="D715" i="22"/>
  <c r="A716" i="22"/>
  <c r="B716" i="22"/>
  <c r="C716" i="22"/>
  <c r="D716" i="22"/>
  <c r="A717" i="22"/>
  <c r="B717" i="22"/>
  <c r="C717" i="22"/>
  <c r="D717" i="22"/>
  <c r="A718" i="22"/>
  <c r="B718" i="22"/>
  <c r="C718" i="22"/>
  <c r="D718" i="22"/>
  <c r="A719" i="22"/>
  <c r="B719" i="22"/>
  <c r="C719" i="22"/>
  <c r="D719" i="22"/>
  <c r="A720" i="22"/>
  <c r="B720" i="22"/>
  <c r="C720" i="22"/>
  <c r="D720" i="22"/>
  <c r="A721" i="22"/>
  <c r="B721" i="22"/>
  <c r="C721" i="22"/>
  <c r="D721" i="22"/>
  <c r="A722" i="22"/>
  <c r="B722" i="22"/>
  <c r="C722" i="22"/>
  <c r="D722" i="22"/>
  <c r="A723" i="22"/>
  <c r="B723" i="22"/>
  <c r="C723" i="22"/>
  <c r="D723" i="22"/>
  <c r="A724" i="22"/>
  <c r="B724" i="22"/>
  <c r="C724" i="22"/>
  <c r="D724" i="22"/>
  <c r="A725" i="22"/>
  <c r="B725" i="22"/>
  <c r="C725" i="22"/>
  <c r="D725" i="22"/>
  <c r="A726" i="22"/>
  <c r="B726" i="22"/>
  <c r="C726" i="22"/>
  <c r="D726" i="22"/>
  <c r="A727" i="22"/>
  <c r="B727" i="22"/>
  <c r="C727" i="22"/>
  <c r="D727" i="22"/>
  <c r="A728" i="22"/>
  <c r="B728" i="22"/>
  <c r="C728" i="22"/>
  <c r="D728" i="22"/>
  <c r="A729" i="22"/>
  <c r="B729" i="22"/>
  <c r="C729" i="22"/>
  <c r="D729" i="22"/>
  <c r="A730" i="22"/>
  <c r="B730" i="22"/>
  <c r="C730" i="22"/>
  <c r="D730" i="22"/>
  <c r="A731" i="22"/>
  <c r="B731" i="22"/>
  <c r="C731" i="22"/>
  <c r="D731" i="22"/>
  <c r="A732" i="22"/>
  <c r="B732" i="22"/>
  <c r="C732" i="22"/>
  <c r="D732" i="22"/>
  <c r="A733" i="22"/>
  <c r="B733" i="22"/>
  <c r="C733" i="22"/>
  <c r="D733" i="22"/>
  <c r="A734" i="22"/>
  <c r="B734" i="22"/>
  <c r="C734" i="22"/>
  <c r="D734" i="22"/>
  <c r="A735" i="22"/>
  <c r="B735" i="22"/>
  <c r="C735" i="22"/>
  <c r="D735" i="22"/>
  <c r="A736" i="22"/>
  <c r="B736" i="22"/>
  <c r="C736" i="22"/>
  <c r="D736" i="22"/>
  <c r="A737" i="22"/>
  <c r="B737" i="22"/>
  <c r="C737" i="22"/>
  <c r="D737" i="22"/>
  <c r="A738" i="22"/>
  <c r="B738" i="22"/>
  <c r="C738" i="22"/>
  <c r="D738" i="22"/>
  <c r="A739" i="22"/>
  <c r="B739" i="22"/>
  <c r="C739" i="22"/>
  <c r="D739" i="22"/>
  <c r="A740" i="22"/>
  <c r="B740" i="22"/>
  <c r="C740" i="22"/>
  <c r="D740" i="22"/>
  <c r="A741" i="22"/>
  <c r="B741" i="22"/>
  <c r="C741" i="22"/>
  <c r="D741" i="22"/>
  <c r="A742" i="22"/>
  <c r="B742" i="22"/>
  <c r="C742" i="22"/>
  <c r="D742" i="22"/>
  <c r="A743" i="22"/>
  <c r="B743" i="22"/>
  <c r="C743" i="22"/>
  <c r="D743" i="22"/>
  <c r="A744" i="22"/>
  <c r="B744" i="22"/>
  <c r="C744" i="22"/>
  <c r="D744" i="22"/>
  <c r="A745" i="22"/>
  <c r="B745" i="22"/>
  <c r="C745" i="22"/>
  <c r="D745" i="22"/>
  <c r="A746" i="22"/>
  <c r="B746" i="22"/>
  <c r="C746" i="22"/>
  <c r="D746" i="22"/>
  <c r="A747" i="22"/>
  <c r="B747" i="22"/>
  <c r="C747" i="22"/>
  <c r="D747" i="22"/>
  <c r="A748" i="22"/>
  <c r="B748" i="22"/>
  <c r="C748" i="22"/>
  <c r="D748" i="22"/>
  <c r="A749" i="22"/>
  <c r="B749" i="22"/>
  <c r="C749" i="22"/>
  <c r="D749" i="22"/>
  <c r="A750" i="22"/>
  <c r="B750" i="22"/>
  <c r="C750" i="22"/>
  <c r="D750" i="22"/>
  <c r="A751" i="22"/>
  <c r="B751" i="22"/>
  <c r="C751" i="22"/>
  <c r="D751" i="22"/>
  <c r="A752" i="22"/>
  <c r="B752" i="22"/>
  <c r="C752" i="22"/>
  <c r="D752" i="22"/>
  <c r="A753" i="22"/>
  <c r="B753" i="22"/>
  <c r="C753" i="22"/>
  <c r="D753" i="22"/>
  <c r="A754" i="22"/>
  <c r="B754" i="22"/>
  <c r="C754" i="22"/>
  <c r="D754" i="22"/>
  <c r="A755" i="22"/>
  <c r="B755" i="22"/>
  <c r="C755" i="22"/>
  <c r="D755" i="22"/>
  <c r="A756" i="22"/>
  <c r="B756" i="22"/>
  <c r="C756" i="22"/>
  <c r="D756" i="22"/>
  <c r="A757" i="22"/>
  <c r="B757" i="22"/>
  <c r="C757" i="22"/>
  <c r="D757" i="22"/>
  <c r="A758" i="22"/>
  <c r="B758" i="22"/>
  <c r="C758" i="22"/>
  <c r="D758" i="22"/>
  <c r="A759" i="22"/>
  <c r="B759" i="22"/>
  <c r="C759" i="22"/>
  <c r="D759" i="22"/>
  <c r="A760" i="22"/>
  <c r="B760" i="22"/>
  <c r="C760" i="22"/>
  <c r="D760" i="22"/>
  <c r="A761" i="22"/>
  <c r="B761" i="22"/>
  <c r="C761" i="22"/>
  <c r="D761" i="22"/>
  <c r="A762" i="22"/>
  <c r="B762" i="22"/>
  <c r="C762" i="22"/>
  <c r="D762" i="22"/>
  <c r="A763" i="22"/>
  <c r="B763" i="22"/>
  <c r="C763" i="22"/>
  <c r="D763" i="22"/>
  <c r="A764" i="22"/>
  <c r="B764" i="22"/>
  <c r="C764" i="22"/>
  <c r="D764" i="22"/>
  <c r="A765" i="22"/>
  <c r="B765" i="22"/>
  <c r="C765" i="22"/>
  <c r="D765" i="22"/>
  <c r="A766" i="22"/>
  <c r="B766" i="22"/>
  <c r="C766" i="22"/>
  <c r="D766" i="22"/>
  <c r="A767" i="22"/>
  <c r="B767" i="22"/>
  <c r="C767" i="22"/>
  <c r="D767" i="22"/>
  <c r="A768" i="22"/>
  <c r="B768" i="22"/>
  <c r="C768" i="22"/>
  <c r="D768" i="22"/>
  <c r="A769" i="22"/>
  <c r="B769" i="22"/>
  <c r="C769" i="22"/>
  <c r="D769" i="22"/>
  <c r="A770" i="22"/>
  <c r="B770" i="22"/>
  <c r="C770" i="22"/>
  <c r="D770" i="22"/>
  <c r="A771" i="22"/>
  <c r="B771" i="22"/>
  <c r="C771" i="22"/>
  <c r="D771" i="22"/>
  <c r="A772" i="22"/>
  <c r="B772" i="22"/>
  <c r="C772" i="22"/>
  <c r="D772" i="22"/>
  <c r="A773" i="22"/>
  <c r="B773" i="22"/>
  <c r="C773" i="22"/>
  <c r="D773" i="22"/>
  <c r="A774" i="22"/>
  <c r="B774" i="22"/>
  <c r="C774" i="22"/>
  <c r="D774" i="22"/>
  <c r="A775" i="22"/>
  <c r="B775" i="22"/>
  <c r="C775" i="22"/>
  <c r="D775" i="22"/>
  <c r="A776" i="22"/>
  <c r="B776" i="22"/>
  <c r="C776" i="22"/>
  <c r="D776" i="22"/>
  <c r="A777" i="22"/>
  <c r="B777" i="22"/>
  <c r="C777" i="22"/>
  <c r="D777" i="22"/>
  <c r="A778" i="22"/>
  <c r="B778" i="22"/>
  <c r="C778" i="22"/>
  <c r="D778" i="22"/>
  <c r="A779" i="22"/>
  <c r="B779" i="22"/>
  <c r="C779" i="22"/>
  <c r="D779" i="22"/>
  <c r="A780" i="22"/>
  <c r="B780" i="22"/>
  <c r="C780" i="22"/>
  <c r="D780" i="22"/>
  <c r="A781" i="22"/>
  <c r="B781" i="22"/>
  <c r="C781" i="22"/>
  <c r="D781" i="22"/>
  <c r="A782" i="22"/>
  <c r="B782" i="22"/>
  <c r="C782" i="22"/>
  <c r="D782" i="22"/>
  <c r="A783" i="22"/>
  <c r="B783" i="22"/>
  <c r="C783" i="22"/>
  <c r="D783" i="22"/>
  <c r="A784" i="22"/>
  <c r="B784" i="22"/>
  <c r="C784" i="22"/>
  <c r="D784" i="22"/>
  <c r="A785" i="22"/>
  <c r="B785" i="22"/>
  <c r="C785" i="22"/>
  <c r="D785" i="22"/>
  <c r="A786" i="22"/>
  <c r="B786" i="22"/>
  <c r="C786" i="22"/>
  <c r="D786" i="22"/>
  <c r="A787" i="22"/>
  <c r="B787" i="22"/>
  <c r="C787" i="22"/>
  <c r="D787" i="22"/>
  <c r="A788" i="22"/>
  <c r="B788" i="22"/>
  <c r="C788" i="22"/>
  <c r="D788" i="22"/>
  <c r="A789" i="22"/>
  <c r="B789" i="22"/>
  <c r="C789" i="22"/>
  <c r="D789" i="22"/>
  <c r="A790" i="22"/>
  <c r="B790" i="22"/>
  <c r="C790" i="22"/>
  <c r="D790" i="22"/>
  <c r="A791" i="22"/>
  <c r="B791" i="22"/>
  <c r="C791" i="22"/>
  <c r="D791" i="22"/>
  <c r="A792" i="22"/>
  <c r="B792" i="22"/>
  <c r="C792" i="22"/>
  <c r="D792" i="22"/>
  <c r="A793" i="22"/>
  <c r="B793" i="22"/>
  <c r="C793" i="22"/>
  <c r="D793" i="22"/>
  <c r="A794" i="22"/>
  <c r="B794" i="22"/>
  <c r="C794" i="22"/>
  <c r="D794" i="22"/>
  <c r="A795" i="22"/>
  <c r="B795" i="22"/>
  <c r="C795" i="22"/>
  <c r="D795" i="22"/>
  <c r="A796" i="22"/>
  <c r="B796" i="22"/>
  <c r="C796" i="22"/>
  <c r="D796" i="22"/>
  <c r="A797" i="22"/>
  <c r="B797" i="22"/>
  <c r="C797" i="22"/>
  <c r="D797" i="22"/>
  <c r="A798" i="22"/>
  <c r="B798" i="22"/>
  <c r="C798" i="22"/>
  <c r="D798" i="22"/>
  <c r="A799" i="22"/>
  <c r="B799" i="22"/>
  <c r="C799" i="22"/>
  <c r="D799" i="22"/>
  <c r="A800" i="22"/>
  <c r="B800" i="22"/>
  <c r="C800" i="22"/>
  <c r="D800" i="22"/>
  <c r="A801" i="22"/>
  <c r="B801" i="22"/>
  <c r="C801" i="22"/>
  <c r="D801" i="22"/>
  <c r="A802" i="22"/>
  <c r="B802" i="22"/>
  <c r="C802" i="22"/>
  <c r="D802" i="22"/>
  <c r="A803" i="22"/>
  <c r="B803" i="22"/>
  <c r="C803" i="22"/>
  <c r="D803" i="22"/>
  <c r="A804" i="22"/>
  <c r="B804" i="22"/>
  <c r="C804" i="22"/>
  <c r="D804" i="22"/>
  <c r="A805" i="22"/>
  <c r="B805" i="22"/>
  <c r="C805" i="22"/>
  <c r="D805" i="22"/>
  <c r="A806" i="22"/>
  <c r="B806" i="22"/>
  <c r="C806" i="22"/>
  <c r="D806" i="22"/>
  <c r="A807" i="22"/>
  <c r="B807" i="22"/>
  <c r="C807" i="22"/>
  <c r="D807" i="22"/>
  <c r="A808" i="22"/>
  <c r="B808" i="22"/>
  <c r="C808" i="22"/>
  <c r="D808" i="22"/>
  <c r="A809" i="22"/>
  <c r="B809" i="22"/>
  <c r="C809" i="22"/>
  <c r="D809" i="22"/>
  <c r="A810" i="22"/>
  <c r="B810" i="22"/>
  <c r="C810" i="22"/>
  <c r="D810" i="22"/>
  <c r="A811" i="22"/>
  <c r="B811" i="22"/>
  <c r="C811" i="22"/>
  <c r="D811" i="22"/>
  <c r="A812" i="22"/>
  <c r="B812" i="22"/>
  <c r="C812" i="22"/>
  <c r="D812" i="22"/>
  <c r="A813" i="22"/>
  <c r="B813" i="22"/>
  <c r="C813" i="22"/>
  <c r="D813" i="22"/>
  <c r="A814" i="22"/>
  <c r="B814" i="22"/>
  <c r="C814" i="22"/>
  <c r="D814" i="22"/>
  <c r="A815" i="22"/>
  <c r="B815" i="22"/>
  <c r="C815" i="22"/>
  <c r="D815" i="22"/>
  <c r="A816" i="22"/>
  <c r="B816" i="22"/>
  <c r="C816" i="22"/>
  <c r="D816" i="22"/>
  <c r="A817" i="22"/>
  <c r="B817" i="22"/>
  <c r="C817" i="22"/>
  <c r="D817" i="22"/>
  <c r="A818" i="22"/>
  <c r="B818" i="22"/>
  <c r="C818" i="22"/>
  <c r="D818" i="22"/>
  <c r="A819" i="22"/>
  <c r="B819" i="22"/>
  <c r="C819" i="22"/>
  <c r="D819" i="22"/>
  <c r="A820" i="22"/>
  <c r="B820" i="22"/>
  <c r="C820" i="22"/>
  <c r="D820" i="22"/>
  <c r="A821" i="22"/>
  <c r="B821" i="22"/>
  <c r="C821" i="22"/>
  <c r="D821" i="22"/>
  <c r="A822" i="22"/>
  <c r="B822" i="22"/>
  <c r="C822" i="22"/>
  <c r="D822" i="22"/>
  <c r="A823" i="22"/>
  <c r="B823" i="22"/>
  <c r="C823" i="22"/>
  <c r="D823" i="22"/>
  <c r="A824" i="22"/>
  <c r="B824" i="22"/>
  <c r="C824" i="22"/>
  <c r="D824" i="22"/>
  <c r="A825" i="22"/>
  <c r="B825" i="22"/>
  <c r="C825" i="22"/>
  <c r="D825" i="22"/>
  <c r="A826" i="22"/>
  <c r="B826" i="22"/>
  <c r="C826" i="22"/>
  <c r="D826" i="22"/>
  <c r="A827" i="22"/>
  <c r="B827" i="22"/>
  <c r="C827" i="22"/>
  <c r="D827" i="22"/>
  <c r="A828" i="22"/>
  <c r="B828" i="22"/>
  <c r="C828" i="22"/>
  <c r="D828" i="22"/>
  <c r="A829" i="22"/>
  <c r="B829" i="22"/>
  <c r="C829" i="22"/>
  <c r="D829" i="22"/>
  <c r="A830" i="22"/>
  <c r="B830" i="22"/>
  <c r="C830" i="22"/>
  <c r="D830" i="22"/>
  <c r="A831" i="22"/>
  <c r="B831" i="22"/>
  <c r="C831" i="22"/>
  <c r="D831" i="22"/>
  <c r="A832" i="22"/>
  <c r="B832" i="22"/>
  <c r="C832" i="22"/>
  <c r="D832" i="22"/>
  <c r="A833" i="22"/>
  <c r="B833" i="22"/>
  <c r="C833" i="22"/>
  <c r="D833" i="22"/>
  <c r="A834" i="22"/>
  <c r="B834" i="22"/>
  <c r="C834" i="22"/>
  <c r="D834" i="22"/>
  <c r="A835" i="22"/>
  <c r="B835" i="22"/>
  <c r="C835" i="22"/>
  <c r="D835" i="22"/>
  <c r="A836" i="22"/>
  <c r="B836" i="22"/>
  <c r="C836" i="22"/>
  <c r="D836" i="22"/>
  <c r="A837" i="22"/>
  <c r="B837" i="22"/>
  <c r="C837" i="22"/>
  <c r="D837" i="22"/>
  <c r="A838" i="22"/>
  <c r="B838" i="22"/>
  <c r="C838" i="22"/>
  <c r="D838" i="22"/>
  <c r="A839" i="22"/>
  <c r="B839" i="22"/>
  <c r="C839" i="22"/>
  <c r="D839" i="22"/>
  <c r="A840" i="22"/>
  <c r="B840" i="22"/>
  <c r="C840" i="22"/>
  <c r="D840" i="22"/>
  <c r="A841" i="22"/>
  <c r="B841" i="22"/>
  <c r="C841" i="22"/>
  <c r="D841" i="22"/>
  <c r="A842" i="22"/>
  <c r="B842" i="22"/>
  <c r="C842" i="22"/>
  <c r="D842" i="22"/>
  <c r="A843" i="22"/>
  <c r="B843" i="22"/>
  <c r="C843" i="22"/>
  <c r="D843" i="22"/>
  <c r="A844" i="22"/>
  <c r="B844" i="22"/>
  <c r="C844" i="22"/>
  <c r="D844" i="22"/>
  <c r="A845" i="22"/>
  <c r="B845" i="22"/>
  <c r="C845" i="22"/>
  <c r="D845" i="22"/>
  <c r="A846" i="22"/>
  <c r="B846" i="22"/>
  <c r="C846" i="22"/>
  <c r="D846" i="22"/>
  <c r="A847" i="22"/>
  <c r="B847" i="22"/>
  <c r="C847" i="22"/>
  <c r="D847" i="22"/>
  <c r="A848" i="22"/>
  <c r="B848" i="22"/>
  <c r="C848" i="22"/>
  <c r="D848" i="22"/>
  <c r="A849" i="22"/>
  <c r="B849" i="22"/>
  <c r="C849" i="22"/>
  <c r="D849" i="22"/>
  <c r="A850" i="22"/>
  <c r="B850" i="22"/>
  <c r="C850" i="22"/>
  <c r="D850" i="22"/>
  <c r="A851" i="22"/>
  <c r="B851" i="22"/>
  <c r="C851" i="22"/>
  <c r="D851" i="22"/>
  <c r="A852" i="22"/>
  <c r="B852" i="22"/>
  <c r="C852" i="22"/>
  <c r="D852" i="22"/>
  <c r="A853" i="22"/>
  <c r="B853" i="22"/>
  <c r="C853" i="22"/>
  <c r="D853" i="22"/>
  <c r="A854" i="22"/>
  <c r="B854" i="22"/>
  <c r="C854" i="22"/>
  <c r="D854" i="22"/>
  <c r="A855" i="22"/>
  <c r="B855" i="22"/>
  <c r="C855" i="22"/>
  <c r="D855" i="22"/>
  <c r="A856" i="22"/>
  <c r="B856" i="22"/>
  <c r="C856" i="22"/>
  <c r="D856" i="22"/>
  <c r="A857" i="22"/>
  <c r="B857" i="22"/>
  <c r="C857" i="22"/>
  <c r="D857" i="22"/>
  <c r="A858" i="22"/>
  <c r="B858" i="22"/>
  <c r="C858" i="22"/>
  <c r="D858" i="22"/>
  <c r="A859" i="22"/>
  <c r="B859" i="22"/>
  <c r="C859" i="22"/>
  <c r="D859" i="22"/>
  <c r="A860" i="22"/>
  <c r="B860" i="22"/>
  <c r="C860" i="22"/>
  <c r="D860" i="22"/>
  <c r="A861" i="22"/>
  <c r="B861" i="22"/>
  <c r="C861" i="22"/>
  <c r="D861" i="22"/>
  <c r="A862" i="22"/>
  <c r="B862" i="22"/>
  <c r="C862" i="22"/>
  <c r="D862" i="22"/>
  <c r="A863" i="22"/>
  <c r="B863" i="22"/>
  <c r="C863" i="22"/>
  <c r="D863" i="22"/>
  <c r="A864" i="22"/>
  <c r="B864" i="22"/>
  <c r="C864" i="22"/>
  <c r="D864" i="22"/>
  <c r="A865" i="22"/>
  <c r="B865" i="22"/>
  <c r="C865" i="22"/>
  <c r="D865" i="22"/>
  <c r="A866" i="22"/>
  <c r="B866" i="22"/>
  <c r="C866" i="22"/>
  <c r="D866" i="22"/>
  <c r="A867" i="22"/>
  <c r="B867" i="22"/>
  <c r="C867" i="22"/>
  <c r="D867" i="22"/>
  <c r="A868" i="22"/>
  <c r="B868" i="22"/>
  <c r="C868" i="22"/>
  <c r="D868" i="22"/>
  <c r="A869" i="22"/>
  <c r="B869" i="22"/>
  <c r="C869" i="22"/>
  <c r="D869" i="22"/>
  <c r="A870" i="22"/>
  <c r="B870" i="22"/>
  <c r="C870" i="22"/>
  <c r="D870" i="22"/>
  <c r="A871" i="22"/>
  <c r="B871" i="22"/>
  <c r="C871" i="22"/>
  <c r="D871" i="22"/>
  <c r="A872" i="22"/>
  <c r="B872" i="22"/>
  <c r="C872" i="22"/>
  <c r="D872" i="22"/>
  <c r="A873" i="22"/>
  <c r="B873" i="22"/>
  <c r="C873" i="22"/>
  <c r="D873" i="22"/>
  <c r="A874" i="22"/>
  <c r="B874" i="22"/>
  <c r="C874" i="22"/>
  <c r="D874" i="22"/>
  <c r="A875" i="22"/>
  <c r="B875" i="22"/>
  <c r="C875" i="22"/>
  <c r="D875" i="22"/>
  <c r="A876" i="22"/>
  <c r="B876" i="22"/>
  <c r="C876" i="22"/>
  <c r="D876" i="22"/>
  <c r="A877" i="22"/>
  <c r="B877" i="22"/>
  <c r="C877" i="22"/>
  <c r="D877" i="22"/>
  <c r="A878" i="22"/>
  <c r="B878" i="22"/>
  <c r="C878" i="22"/>
  <c r="D878" i="22"/>
  <c r="A879" i="22"/>
  <c r="B879" i="22"/>
  <c r="C879" i="22"/>
  <c r="D879" i="22"/>
  <c r="A880" i="22"/>
  <c r="B880" i="22"/>
  <c r="C880" i="22"/>
  <c r="D880" i="22"/>
  <c r="A881" i="22"/>
  <c r="B881" i="22"/>
  <c r="C881" i="22"/>
  <c r="D881" i="22"/>
  <c r="A882" i="22"/>
  <c r="B882" i="22"/>
  <c r="C882" i="22"/>
  <c r="D882" i="22"/>
  <c r="A883" i="22"/>
  <c r="B883" i="22"/>
  <c r="C883" i="22"/>
  <c r="D883" i="22"/>
  <c r="A884" i="22"/>
  <c r="B884" i="22"/>
  <c r="C884" i="22"/>
  <c r="D884" i="22"/>
  <c r="A885" i="22"/>
  <c r="B885" i="22"/>
  <c r="C885" i="22"/>
  <c r="D885" i="22"/>
  <c r="A886" i="22"/>
  <c r="B886" i="22"/>
  <c r="C886" i="22"/>
  <c r="D886" i="22"/>
  <c r="A887" i="22"/>
  <c r="B887" i="22"/>
  <c r="C887" i="22"/>
  <c r="D887" i="22"/>
  <c r="A888" i="22"/>
  <c r="B888" i="22"/>
  <c r="C888" i="22"/>
  <c r="D888" i="22"/>
  <c r="A889" i="22"/>
  <c r="B889" i="22"/>
  <c r="C889" i="22"/>
  <c r="D889" i="22"/>
  <c r="A890" i="22"/>
  <c r="B890" i="22"/>
  <c r="C890" i="22"/>
  <c r="D890" i="22"/>
  <c r="A891" i="22"/>
  <c r="B891" i="22"/>
  <c r="C891" i="22"/>
  <c r="D891" i="22"/>
  <c r="A892" i="22"/>
  <c r="B892" i="22"/>
  <c r="C892" i="22"/>
  <c r="D892" i="22"/>
  <c r="A893" i="22"/>
  <c r="B893" i="22"/>
  <c r="C893" i="22"/>
  <c r="D893" i="22"/>
  <c r="A894" i="22"/>
  <c r="B894" i="22"/>
  <c r="C894" i="22"/>
  <c r="D894" i="22"/>
  <c r="A895" i="22"/>
  <c r="B895" i="22"/>
  <c r="C895" i="22"/>
  <c r="D895" i="22"/>
  <c r="A896" i="22"/>
  <c r="B896" i="22"/>
  <c r="C896" i="22"/>
  <c r="D896" i="22"/>
  <c r="A897" i="22"/>
  <c r="B897" i="22"/>
  <c r="C897" i="22"/>
  <c r="D897" i="22"/>
  <c r="A898" i="22"/>
  <c r="B898" i="22"/>
  <c r="C898" i="22"/>
  <c r="D898" i="22"/>
  <c r="A899" i="22"/>
  <c r="B899" i="22"/>
  <c r="C899" i="22"/>
  <c r="D899" i="22"/>
  <c r="A900" i="22"/>
  <c r="B900" i="22"/>
  <c r="C900" i="22"/>
  <c r="D900" i="22"/>
  <c r="A901" i="22"/>
  <c r="B901" i="22"/>
  <c r="C901" i="22"/>
  <c r="D901" i="22"/>
  <c r="A902" i="22"/>
  <c r="B902" i="22"/>
  <c r="C902" i="22"/>
  <c r="D902" i="22"/>
  <c r="A903" i="22"/>
  <c r="B903" i="22"/>
  <c r="C903" i="22"/>
  <c r="D903" i="22"/>
  <c r="A904" i="22"/>
  <c r="B904" i="22"/>
  <c r="C904" i="22"/>
  <c r="D904" i="22"/>
  <c r="A905" i="22"/>
  <c r="B905" i="22"/>
  <c r="C905" i="22"/>
  <c r="D905" i="22"/>
  <c r="A906" i="22"/>
  <c r="B906" i="22"/>
  <c r="C906" i="22"/>
  <c r="D906" i="22"/>
  <c r="A907" i="22"/>
  <c r="B907" i="22"/>
  <c r="C907" i="22"/>
  <c r="D907" i="22"/>
  <c r="A908" i="22"/>
  <c r="B908" i="22"/>
  <c r="C908" i="22"/>
  <c r="D908" i="22"/>
  <c r="A909" i="22"/>
  <c r="B909" i="22"/>
  <c r="C909" i="22"/>
  <c r="D909" i="22"/>
  <c r="A910" i="22"/>
  <c r="B910" i="22"/>
  <c r="C910" i="22"/>
  <c r="D910" i="22"/>
  <c r="A911" i="22"/>
  <c r="B911" i="22"/>
  <c r="C911" i="22"/>
  <c r="D911" i="22"/>
  <c r="A912" i="22"/>
  <c r="B912" i="22"/>
  <c r="C912" i="22"/>
  <c r="D912" i="22"/>
  <c r="A913" i="22"/>
  <c r="B913" i="22"/>
  <c r="C913" i="22"/>
  <c r="D913" i="22"/>
  <c r="A914" i="22"/>
  <c r="B914" i="22"/>
  <c r="C914" i="22"/>
  <c r="D914" i="22"/>
  <c r="A915" i="22"/>
  <c r="B915" i="22"/>
  <c r="C915" i="22"/>
  <c r="D915" i="22"/>
  <c r="A916" i="22"/>
  <c r="B916" i="22"/>
  <c r="C916" i="22"/>
  <c r="D916" i="22"/>
  <c r="A917" i="22"/>
  <c r="B917" i="22"/>
  <c r="C917" i="22"/>
  <c r="D917" i="22"/>
  <c r="A918" i="22"/>
  <c r="B918" i="22"/>
  <c r="C918" i="22"/>
  <c r="D918" i="22"/>
  <c r="A919" i="22"/>
  <c r="B919" i="22"/>
  <c r="C919" i="22"/>
  <c r="D919" i="22"/>
  <c r="A920" i="22"/>
  <c r="B920" i="22"/>
  <c r="C920" i="22"/>
  <c r="D920" i="22"/>
  <c r="A921" i="22"/>
  <c r="B921" i="22"/>
  <c r="C921" i="22"/>
  <c r="D921" i="22"/>
  <c r="A922" i="22"/>
  <c r="B922" i="22"/>
  <c r="C922" i="22"/>
  <c r="D922" i="22"/>
  <c r="A923" i="22"/>
  <c r="B923" i="22"/>
  <c r="C923" i="22"/>
  <c r="D923" i="22"/>
  <c r="A924" i="22"/>
  <c r="B924" i="22"/>
  <c r="C924" i="22"/>
  <c r="D924" i="22"/>
  <c r="A925" i="22"/>
  <c r="B925" i="22"/>
  <c r="C925" i="22"/>
  <c r="D925" i="22"/>
  <c r="A926" i="22"/>
  <c r="B926" i="22"/>
  <c r="C926" i="22"/>
  <c r="D926" i="22"/>
  <c r="A927" i="22"/>
  <c r="B927" i="22"/>
  <c r="C927" i="22"/>
  <c r="D927" i="22"/>
  <c r="A928" i="22"/>
  <c r="B928" i="22"/>
  <c r="C928" i="22"/>
  <c r="D928" i="22"/>
  <c r="A929" i="22"/>
  <c r="B929" i="22"/>
  <c r="C929" i="22"/>
  <c r="D929" i="22"/>
  <c r="A930" i="22"/>
  <c r="B930" i="22"/>
  <c r="C930" i="22"/>
  <c r="D930" i="22"/>
  <c r="A931" i="22"/>
  <c r="B931" i="22"/>
  <c r="C931" i="22"/>
  <c r="D931" i="22"/>
  <c r="A932" i="22"/>
  <c r="B932" i="22"/>
  <c r="C932" i="22"/>
  <c r="D932" i="22"/>
  <c r="A933" i="22"/>
  <c r="B933" i="22"/>
  <c r="C933" i="22"/>
  <c r="D933" i="22"/>
  <c r="A934" i="22"/>
  <c r="B934" i="22"/>
  <c r="C934" i="22"/>
  <c r="D934" i="22"/>
  <c r="A935" i="22"/>
  <c r="B935" i="22"/>
  <c r="C935" i="22"/>
  <c r="D935" i="22"/>
  <c r="A936" i="22"/>
  <c r="B936" i="22"/>
  <c r="C936" i="22"/>
  <c r="D936" i="22"/>
  <c r="A937" i="22"/>
  <c r="B937" i="22"/>
  <c r="C937" i="22"/>
  <c r="D937" i="22"/>
  <c r="A938" i="22"/>
  <c r="B938" i="22"/>
  <c r="C938" i="22"/>
  <c r="D938" i="22"/>
  <c r="A939" i="22"/>
  <c r="B939" i="22"/>
  <c r="C939" i="22"/>
  <c r="D939" i="22"/>
  <c r="A940" i="22"/>
  <c r="B940" i="22"/>
  <c r="C940" i="22"/>
  <c r="D940" i="22"/>
  <c r="A941" i="22"/>
  <c r="B941" i="22"/>
  <c r="C941" i="22"/>
  <c r="D941" i="22"/>
  <c r="A942" i="22"/>
  <c r="B942" i="22"/>
  <c r="C942" i="22"/>
  <c r="D942" i="22"/>
  <c r="A943" i="22"/>
  <c r="B943" i="22"/>
  <c r="C943" i="22"/>
  <c r="D943" i="22"/>
  <c r="A944" i="22"/>
  <c r="B944" i="22"/>
  <c r="C944" i="22"/>
  <c r="D944" i="22"/>
  <c r="A945" i="22"/>
  <c r="B945" i="22"/>
  <c r="C945" i="22"/>
  <c r="D945" i="22"/>
  <c r="A946" i="22"/>
  <c r="B946" i="22"/>
  <c r="C946" i="22"/>
  <c r="D946" i="22"/>
  <c r="A947" i="22"/>
  <c r="B947" i="22"/>
  <c r="C947" i="22"/>
  <c r="D947" i="22"/>
  <c r="A948" i="22"/>
  <c r="B948" i="22"/>
  <c r="C948" i="22"/>
  <c r="D948" i="22"/>
  <c r="A949" i="22"/>
  <c r="B949" i="22"/>
  <c r="C949" i="22"/>
  <c r="D949" i="22"/>
  <c r="A950" i="22"/>
  <c r="B950" i="22"/>
  <c r="C950" i="22"/>
  <c r="D950" i="22"/>
  <c r="A951" i="22"/>
  <c r="B951" i="22"/>
  <c r="C951" i="22"/>
  <c r="D951" i="22"/>
  <c r="A952" i="22"/>
  <c r="B952" i="22"/>
  <c r="C952" i="22"/>
  <c r="D952" i="22"/>
  <c r="A953" i="22"/>
  <c r="B953" i="22"/>
  <c r="C953" i="22"/>
  <c r="D953" i="22"/>
  <c r="A954" i="22"/>
  <c r="B954" i="22"/>
  <c r="C954" i="22"/>
  <c r="D954" i="22"/>
  <c r="A955" i="22"/>
  <c r="B955" i="22"/>
  <c r="C955" i="22"/>
  <c r="D955" i="22"/>
  <c r="A956" i="22"/>
  <c r="B956" i="22"/>
  <c r="C956" i="22"/>
  <c r="D956" i="22"/>
  <c r="A957" i="22"/>
  <c r="B957" i="22"/>
  <c r="C957" i="22"/>
  <c r="D957" i="22"/>
  <c r="A958" i="22"/>
  <c r="B958" i="22"/>
  <c r="C958" i="22"/>
  <c r="D958" i="22"/>
  <c r="A959" i="22"/>
  <c r="B959" i="22"/>
  <c r="C959" i="22"/>
  <c r="D959" i="22"/>
  <c r="A960" i="22"/>
  <c r="B960" i="22"/>
  <c r="C960" i="22"/>
  <c r="D960" i="22"/>
  <c r="A961" i="22"/>
  <c r="B961" i="22"/>
  <c r="C961" i="22"/>
  <c r="D961" i="22"/>
  <c r="A962" i="22"/>
  <c r="B962" i="22"/>
  <c r="C962" i="22"/>
  <c r="D962" i="22"/>
  <c r="A963" i="22"/>
  <c r="B963" i="22"/>
  <c r="C963" i="22"/>
  <c r="D963" i="22"/>
  <c r="A964" i="22"/>
  <c r="B964" i="22"/>
  <c r="C964" i="22"/>
  <c r="D964" i="22"/>
  <c r="A965" i="22"/>
  <c r="B965" i="22"/>
  <c r="C965" i="22"/>
  <c r="D965" i="22"/>
  <c r="A966" i="22"/>
  <c r="B966" i="22"/>
  <c r="C966" i="22"/>
  <c r="D966" i="22"/>
  <c r="A967" i="22"/>
  <c r="B967" i="22"/>
  <c r="C967" i="22"/>
  <c r="D967" i="22"/>
  <c r="A968" i="22"/>
  <c r="B968" i="22"/>
  <c r="C968" i="22"/>
  <c r="D968" i="22"/>
  <c r="A969" i="22"/>
  <c r="B969" i="22"/>
  <c r="C969" i="22"/>
  <c r="D969" i="22"/>
  <c r="A970" i="22"/>
  <c r="B970" i="22"/>
  <c r="C970" i="22"/>
  <c r="D970" i="22"/>
  <c r="A971" i="22"/>
  <c r="B971" i="22"/>
  <c r="C971" i="22"/>
  <c r="D971" i="22"/>
  <c r="A972" i="22"/>
  <c r="B972" i="22"/>
  <c r="C972" i="22"/>
  <c r="D972" i="22"/>
  <c r="A973" i="22"/>
  <c r="B973" i="22"/>
  <c r="C973" i="22"/>
  <c r="D973" i="22"/>
  <c r="A974" i="22"/>
  <c r="B974" i="22"/>
  <c r="C974" i="22"/>
  <c r="D974" i="22"/>
  <c r="A975" i="22"/>
  <c r="B975" i="22"/>
  <c r="C975" i="22"/>
  <c r="D975" i="22"/>
  <c r="A976" i="22"/>
  <c r="B976" i="22"/>
  <c r="C976" i="22"/>
  <c r="D976" i="22"/>
  <c r="A977" i="22"/>
  <c r="B977" i="22"/>
  <c r="C977" i="22"/>
  <c r="D977" i="22"/>
  <c r="A978" i="22"/>
  <c r="B978" i="22"/>
  <c r="C978" i="22"/>
  <c r="D978" i="22"/>
  <c r="A979" i="22"/>
  <c r="B979" i="22"/>
  <c r="C979" i="22"/>
  <c r="D979" i="22"/>
  <c r="A980" i="22"/>
  <c r="B980" i="22"/>
  <c r="C980" i="22"/>
  <c r="D980" i="22"/>
  <c r="A981" i="22"/>
  <c r="B981" i="22"/>
  <c r="C981" i="22"/>
  <c r="D981" i="22"/>
  <c r="A982" i="22"/>
  <c r="B982" i="22"/>
  <c r="C982" i="22"/>
  <c r="D982" i="22"/>
  <c r="A983" i="22"/>
  <c r="B983" i="22"/>
  <c r="C983" i="22"/>
  <c r="D983" i="22"/>
  <c r="A984" i="22"/>
  <c r="B984" i="22"/>
  <c r="C984" i="22"/>
  <c r="D984" i="22"/>
  <c r="A985" i="22"/>
  <c r="B985" i="22"/>
  <c r="C985" i="22"/>
  <c r="D985" i="22"/>
  <c r="A986" i="22"/>
  <c r="B986" i="22"/>
  <c r="C986" i="22"/>
  <c r="D986" i="22"/>
  <c r="A987" i="22"/>
  <c r="B987" i="22"/>
  <c r="C987" i="22"/>
  <c r="D987" i="22"/>
  <c r="A988" i="22"/>
  <c r="B988" i="22"/>
  <c r="C988" i="22"/>
  <c r="D988" i="22"/>
  <c r="A989" i="22"/>
  <c r="B989" i="22"/>
  <c r="C989" i="22"/>
  <c r="D989" i="22"/>
  <c r="A990" i="22"/>
  <c r="B990" i="22"/>
  <c r="C990" i="22"/>
  <c r="D990" i="22"/>
  <c r="A991" i="22"/>
  <c r="B991" i="22"/>
  <c r="C991" i="22"/>
  <c r="D991" i="22"/>
  <c r="A992" i="22"/>
  <c r="B992" i="22"/>
  <c r="C992" i="22"/>
  <c r="D992" i="22"/>
  <c r="A993" i="22"/>
  <c r="B993" i="22"/>
  <c r="C993" i="22"/>
  <c r="D993" i="22"/>
  <c r="A994" i="22"/>
  <c r="B994" i="22"/>
  <c r="C994" i="22"/>
  <c r="D994" i="22"/>
  <c r="A995" i="22"/>
  <c r="B995" i="22"/>
  <c r="C995" i="22"/>
  <c r="D995" i="22"/>
  <c r="A996" i="22"/>
  <c r="B996" i="22"/>
  <c r="C996" i="22"/>
  <c r="D996" i="22"/>
  <c r="A997" i="22"/>
  <c r="B997" i="22"/>
  <c r="C997" i="22"/>
  <c r="D997" i="22"/>
  <c r="A998" i="22"/>
  <c r="B998" i="22"/>
  <c r="C998" i="22"/>
  <c r="D998" i="22"/>
  <c r="A999" i="22"/>
  <c r="B999" i="22"/>
  <c r="C999" i="22"/>
  <c r="D999" i="22"/>
  <c r="A1000" i="22"/>
  <c r="B1000" i="22"/>
  <c r="C1000" i="22"/>
  <c r="D1000" i="22"/>
  <c r="A1001" i="22"/>
  <c r="B1001" i="22"/>
  <c r="C1001" i="22"/>
  <c r="D1001" i="22"/>
  <c r="A1002" i="22"/>
  <c r="B1002" i="22"/>
  <c r="C1002" i="22"/>
  <c r="D1002" i="22"/>
  <c r="A1003" i="22"/>
  <c r="B1003" i="22"/>
  <c r="C1003" i="22"/>
  <c r="D1003" i="22"/>
  <c r="A1004" i="22"/>
  <c r="B1004" i="22"/>
  <c r="C1004" i="22"/>
  <c r="D1004" i="22"/>
  <c r="A1005" i="22"/>
  <c r="B1005" i="22"/>
  <c r="C1005" i="22"/>
  <c r="D1005" i="22"/>
  <c r="A1006" i="22"/>
  <c r="B1006" i="22"/>
  <c r="C1006" i="22"/>
  <c r="D1006" i="22"/>
  <c r="A1007" i="22"/>
  <c r="B1007" i="22"/>
  <c r="C1007" i="22"/>
  <c r="D1007" i="22"/>
  <c r="A1008" i="22"/>
  <c r="B1008" i="22"/>
  <c r="C1008" i="22"/>
  <c r="D1008" i="22"/>
  <c r="A1009" i="22"/>
  <c r="B1009" i="22"/>
  <c r="C1009" i="22"/>
  <c r="D1009" i="22"/>
  <c r="A1010" i="22"/>
  <c r="B1010" i="22"/>
  <c r="C1010" i="22"/>
  <c r="D1010" i="22"/>
  <c r="A1011" i="22"/>
  <c r="B1011" i="22"/>
  <c r="C1011" i="22"/>
  <c r="D1011" i="22"/>
  <c r="A1012" i="22"/>
  <c r="B1012" i="22"/>
  <c r="C1012" i="22"/>
  <c r="D1012" i="22"/>
  <c r="A1013" i="22"/>
  <c r="B1013" i="22"/>
  <c r="C1013" i="22"/>
  <c r="D1013" i="22"/>
  <c r="A1014" i="22"/>
  <c r="B1014" i="22"/>
  <c r="C1014" i="22"/>
  <c r="D1014" i="22"/>
  <c r="A1015" i="22"/>
  <c r="B1015" i="22"/>
  <c r="C1015" i="22"/>
  <c r="D1015" i="22"/>
  <c r="A1016" i="22"/>
  <c r="B1016" i="22"/>
  <c r="C1016" i="22"/>
  <c r="D1016" i="22"/>
  <c r="A1017" i="22"/>
  <c r="B1017" i="22"/>
  <c r="C1017" i="22"/>
  <c r="D1017" i="22"/>
  <c r="A1018" i="22"/>
  <c r="B1018" i="22"/>
  <c r="C1018" i="22"/>
  <c r="D1018" i="22"/>
  <c r="A1019" i="22"/>
  <c r="B1019" i="22"/>
  <c r="C1019" i="22"/>
  <c r="D1019" i="22"/>
  <c r="A1020" i="22"/>
  <c r="B1020" i="22"/>
  <c r="C1020" i="22"/>
  <c r="D1020" i="22"/>
  <c r="A1021" i="22"/>
  <c r="B1021" i="22"/>
  <c r="C1021" i="22"/>
  <c r="D1021" i="22"/>
  <c r="A1022" i="22"/>
  <c r="B1022" i="22"/>
  <c r="C1022" i="22"/>
  <c r="D1022" i="22"/>
  <c r="A1023" i="22"/>
  <c r="B1023" i="22"/>
  <c r="C1023" i="22"/>
  <c r="D1023" i="22"/>
  <c r="A1024" i="22"/>
  <c r="B1024" i="22"/>
  <c r="C1024" i="22"/>
  <c r="D1024" i="22"/>
  <c r="A1025" i="22"/>
  <c r="B1025" i="22"/>
  <c r="C1025" i="22"/>
  <c r="D1025" i="22"/>
  <c r="A1026" i="22"/>
  <c r="B1026" i="22"/>
  <c r="C1026" i="22"/>
  <c r="D1026" i="22"/>
  <c r="A1027" i="22"/>
  <c r="B1027" i="22"/>
  <c r="C1027" i="22"/>
  <c r="D1027" i="22"/>
  <c r="A1028" i="22"/>
  <c r="B1028" i="22"/>
  <c r="C1028" i="22"/>
  <c r="D1028" i="22"/>
  <c r="A1029" i="22"/>
  <c r="B1029" i="22"/>
  <c r="C1029" i="22"/>
  <c r="D1029" i="22"/>
  <c r="A1030" i="22"/>
  <c r="B1030" i="22"/>
  <c r="C1030" i="22"/>
  <c r="D1030" i="22"/>
  <c r="A1031" i="22"/>
  <c r="B1031" i="22"/>
  <c r="C1031" i="22"/>
  <c r="D1031" i="22"/>
  <c r="A1032" i="22"/>
  <c r="B1032" i="22"/>
  <c r="C1032" i="22"/>
  <c r="D1032" i="22"/>
  <c r="A1033" i="22"/>
  <c r="B1033" i="22"/>
  <c r="C1033" i="22"/>
  <c r="D1033" i="22"/>
  <c r="A1034" i="22"/>
  <c r="B1034" i="22"/>
  <c r="C1034" i="22"/>
  <c r="D1034" i="22"/>
  <c r="A1035" i="22"/>
  <c r="B1035" i="22"/>
  <c r="C1035" i="22"/>
  <c r="D1035" i="22"/>
  <c r="A1036" i="22"/>
  <c r="B1036" i="22"/>
  <c r="C1036" i="22"/>
  <c r="D1036" i="22"/>
  <c r="A1037" i="22"/>
  <c r="B1037" i="22"/>
  <c r="C1037" i="22"/>
  <c r="D1037" i="22"/>
  <c r="A1038" i="22"/>
  <c r="B1038" i="22"/>
  <c r="C1038" i="22"/>
  <c r="D1038" i="22"/>
  <c r="A1039" i="22"/>
  <c r="B1039" i="22"/>
  <c r="C1039" i="22"/>
  <c r="D1039" i="22"/>
  <c r="A1040" i="22"/>
  <c r="B1040" i="22"/>
  <c r="C1040" i="22"/>
  <c r="D1040" i="22"/>
  <c r="A1041" i="22"/>
  <c r="B1041" i="22"/>
  <c r="C1041" i="22"/>
  <c r="D1041" i="22"/>
  <c r="A1042" i="22"/>
  <c r="B1042" i="22"/>
  <c r="C1042" i="22"/>
  <c r="D1042" i="22"/>
  <c r="A1043" i="22"/>
  <c r="B1043" i="22"/>
  <c r="C1043" i="22"/>
  <c r="D1043" i="22"/>
  <c r="A1044" i="22"/>
  <c r="B1044" i="22"/>
  <c r="C1044" i="22"/>
  <c r="D1044" i="22"/>
  <c r="A1045" i="22"/>
  <c r="B1045" i="22"/>
  <c r="C1045" i="22"/>
  <c r="D1045" i="22"/>
  <c r="A1046" i="22"/>
  <c r="B1046" i="22"/>
  <c r="C1046" i="22"/>
  <c r="D1046" i="22"/>
  <c r="A1047" i="22"/>
  <c r="B1047" i="22"/>
  <c r="C1047" i="22"/>
  <c r="D1047" i="22"/>
  <c r="A1048" i="22"/>
  <c r="B1048" i="22"/>
  <c r="C1048" i="22"/>
  <c r="D1048" i="22"/>
  <c r="A1049" i="22"/>
  <c r="B1049" i="22"/>
  <c r="C1049" i="22"/>
  <c r="D1049" i="22"/>
  <c r="A1050" i="22"/>
  <c r="B1050" i="22"/>
  <c r="C1050" i="22"/>
  <c r="D1050" i="22"/>
  <c r="A1051" i="22"/>
  <c r="B1051" i="22"/>
  <c r="C1051" i="22"/>
  <c r="D1051" i="22"/>
  <c r="A1052" i="22"/>
  <c r="B1052" i="22"/>
  <c r="C1052" i="22"/>
  <c r="D1052" i="22"/>
  <c r="A1053" i="22"/>
  <c r="B1053" i="22"/>
  <c r="C1053" i="22"/>
  <c r="D1053" i="22"/>
  <c r="A1054" i="22"/>
  <c r="B1054" i="22"/>
  <c r="C1054" i="22"/>
  <c r="D1054" i="22"/>
  <c r="A1055" i="22"/>
  <c r="B1055" i="22"/>
  <c r="C1055" i="22"/>
  <c r="D1055" i="22"/>
  <c r="A1056" i="22"/>
  <c r="B1056" i="22"/>
  <c r="C1056" i="22"/>
  <c r="D1056" i="22"/>
  <c r="A1057" i="22"/>
  <c r="B1057" i="22"/>
  <c r="C1057" i="22"/>
  <c r="D1057" i="22"/>
  <c r="A1058" i="22"/>
  <c r="B1058" i="22"/>
  <c r="C1058" i="22"/>
  <c r="D1058" i="22"/>
  <c r="A1059" i="22"/>
  <c r="B1059" i="22"/>
  <c r="C1059" i="22"/>
  <c r="D1059" i="22"/>
  <c r="A1060" i="22"/>
  <c r="B1060" i="22"/>
  <c r="C1060" i="22"/>
  <c r="D1060" i="22"/>
  <c r="A1061" i="22"/>
  <c r="B1061" i="22"/>
  <c r="C1061" i="22"/>
  <c r="D1061" i="22"/>
  <c r="A1062" i="22"/>
  <c r="B1062" i="22"/>
  <c r="C1062" i="22"/>
  <c r="D1062" i="22"/>
  <c r="A1063" i="22"/>
  <c r="B1063" i="22"/>
  <c r="C1063" i="22"/>
  <c r="D1063" i="22"/>
  <c r="A1064" i="22"/>
  <c r="B1064" i="22"/>
  <c r="C1064" i="22"/>
  <c r="D1064" i="22"/>
  <c r="A1065" i="22"/>
  <c r="B1065" i="22"/>
  <c r="C1065" i="22"/>
  <c r="D1065" i="22"/>
  <c r="A1066" i="22"/>
  <c r="B1066" i="22"/>
  <c r="C1066" i="22"/>
  <c r="D1066" i="22"/>
  <c r="A1067" i="22"/>
  <c r="B1067" i="22"/>
  <c r="C1067" i="22"/>
  <c r="D1067" i="22"/>
  <c r="A1068" i="22"/>
  <c r="B1068" i="22"/>
  <c r="C1068" i="22"/>
  <c r="D1068" i="22"/>
  <c r="A1069" i="22"/>
  <c r="B1069" i="22"/>
  <c r="C1069" i="22"/>
  <c r="D1069" i="22"/>
  <c r="A1070" i="22"/>
  <c r="B1070" i="22"/>
  <c r="C1070" i="22"/>
  <c r="D1070" i="22"/>
  <c r="A1071" i="22"/>
  <c r="B1071" i="22"/>
  <c r="C1071" i="22"/>
  <c r="D1071" i="22"/>
  <c r="A1072" i="22"/>
  <c r="B1072" i="22"/>
  <c r="C1072" i="22"/>
  <c r="D1072" i="22"/>
  <c r="A1073" i="22"/>
  <c r="B1073" i="22"/>
  <c r="C1073" i="22"/>
  <c r="D1073" i="22"/>
  <c r="A1074" i="22"/>
  <c r="B1074" i="22"/>
  <c r="C1074" i="22"/>
  <c r="D1074" i="22"/>
  <c r="A1075" i="22"/>
  <c r="B1075" i="22"/>
  <c r="C1075" i="22"/>
  <c r="D1075" i="22"/>
  <c r="A1076" i="22"/>
  <c r="B1076" i="22"/>
  <c r="C1076" i="22"/>
  <c r="D1076" i="22"/>
  <c r="A1077" i="22"/>
  <c r="B1077" i="22"/>
  <c r="C1077" i="22"/>
  <c r="D1077" i="22"/>
  <c r="A1078" i="22"/>
  <c r="B1078" i="22"/>
  <c r="C1078" i="22"/>
  <c r="D1078" i="22"/>
  <c r="A1079" i="22"/>
  <c r="B1079" i="22"/>
  <c r="C1079" i="22"/>
  <c r="D1079" i="22"/>
  <c r="A1080" i="22"/>
  <c r="B1080" i="22"/>
  <c r="C1080" i="22"/>
  <c r="D1080" i="22"/>
  <c r="A1081" i="22"/>
  <c r="B1081" i="22"/>
  <c r="C1081" i="22"/>
  <c r="D1081" i="22"/>
  <c r="A1082" i="22"/>
  <c r="B1082" i="22"/>
  <c r="C1082" i="22"/>
  <c r="D1082" i="22"/>
  <c r="A1083" i="22"/>
  <c r="B1083" i="22"/>
  <c r="C1083" i="22"/>
  <c r="D1083" i="22"/>
  <c r="A1084" i="22"/>
  <c r="B1084" i="22"/>
  <c r="C1084" i="22"/>
  <c r="D1084" i="22"/>
  <c r="A1085" i="22"/>
  <c r="B1085" i="22"/>
  <c r="C1085" i="22"/>
  <c r="D1085" i="22"/>
  <c r="A1086" i="22"/>
  <c r="B1086" i="22"/>
  <c r="C1086" i="22"/>
  <c r="D1086" i="22"/>
  <c r="A1087" i="22"/>
  <c r="B1087" i="22"/>
  <c r="C1087" i="22"/>
  <c r="D1087" i="22"/>
  <c r="A1088" i="22"/>
  <c r="B1088" i="22"/>
  <c r="C1088" i="22"/>
  <c r="D1088" i="22"/>
  <c r="A1089" i="22"/>
  <c r="B1089" i="22"/>
  <c r="C1089" i="22"/>
  <c r="D1089" i="22"/>
  <c r="A1090" i="22"/>
  <c r="B1090" i="22"/>
  <c r="C1090" i="22"/>
  <c r="D1090" i="22"/>
  <c r="A1091" i="22"/>
  <c r="B1091" i="22"/>
  <c r="C1091" i="22"/>
  <c r="D1091" i="22"/>
  <c r="A1092" i="22"/>
  <c r="B1092" i="22"/>
  <c r="C1092" i="22"/>
  <c r="D1092" i="22"/>
  <c r="A1093" i="22"/>
  <c r="B1093" i="22"/>
  <c r="C1093" i="22"/>
  <c r="D1093" i="22"/>
  <c r="A1094" i="22"/>
  <c r="B1094" i="22"/>
  <c r="C1094" i="22"/>
  <c r="D1094" i="22"/>
  <c r="A1095" i="22"/>
  <c r="B1095" i="22"/>
  <c r="C1095" i="22"/>
  <c r="D1095" i="22"/>
  <c r="A1096" i="22"/>
  <c r="B1096" i="22"/>
  <c r="C1096" i="22"/>
  <c r="D1096" i="22"/>
  <c r="A1097" i="22"/>
  <c r="B1097" i="22"/>
  <c r="C1097" i="22"/>
  <c r="D1097" i="22"/>
  <c r="A1098" i="22"/>
  <c r="B1098" i="22"/>
  <c r="C1098" i="22"/>
  <c r="D1098" i="22"/>
  <c r="A1099" i="22"/>
  <c r="B1099" i="22"/>
  <c r="C1099" i="22"/>
  <c r="D1099" i="22"/>
  <c r="A1100" i="22"/>
  <c r="B1100" i="22"/>
  <c r="C1100" i="22"/>
  <c r="D1100" i="22"/>
  <c r="A1101" i="22"/>
  <c r="B1101" i="22"/>
  <c r="C1101" i="22"/>
  <c r="D1101" i="22"/>
  <c r="A1102" i="22"/>
  <c r="B1102" i="22"/>
  <c r="C1102" i="22"/>
  <c r="D1102" i="22"/>
  <c r="A1103" i="22"/>
  <c r="B1103" i="22"/>
  <c r="C1103" i="22"/>
  <c r="D1103" i="22"/>
  <c r="A1104" i="22"/>
  <c r="B1104" i="22"/>
  <c r="C1104" i="22"/>
  <c r="D1104" i="22"/>
  <c r="A1105" i="22"/>
  <c r="B1105" i="22"/>
  <c r="C1105" i="22"/>
  <c r="D1105" i="22"/>
  <c r="A1106" i="22"/>
  <c r="B1106" i="22"/>
  <c r="C1106" i="22"/>
  <c r="D1106" i="22"/>
  <c r="A1107" i="22"/>
  <c r="B1107" i="22"/>
  <c r="C1107" i="22"/>
  <c r="D1107" i="22"/>
  <c r="A1108" i="22"/>
  <c r="B1108" i="22"/>
  <c r="C1108" i="22"/>
  <c r="D1108" i="22"/>
  <c r="A1109" i="22"/>
  <c r="B1109" i="22"/>
  <c r="C1109" i="22"/>
  <c r="D1109" i="22"/>
  <c r="A1110" i="22"/>
  <c r="B1110" i="22"/>
  <c r="C1110" i="22"/>
  <c r="D1110" i="22"/>
  <c r="A1111" i="22"/>
  <c r="B1111" i="22"/>
  <c r="C1111" i="22"/>
  <c r="D1111" i="22"/>
  <c r="A1112" i="22"/>
  <c r="B1112" i="22"/>
  <c r="C1112" i="22"/>
  <c r="D1112" i="22"/>
  <c r="A1113" i="22"/>
  <c r="B1113" i="22"/>
  <c r="C1113" i="22"/>
  <c r="D1113" i="22"/>
  <c r="A1114" i="22"/>
  <c r="B1114" i="22"/>
  <c r="C1114" i="22"/>
  <c r="D1114" i="22"/>
  <c r="A1115" i="22"/>
  <c r="B1115" i="22"/>
  <c r="C1115" i="22"/>
  <c r="D1115" i="22"/>
  <c r="A1116" i="22"/>
  <c r="B1116" i="22"/>
  <c r="C1116" i="22"/>
  <c r="D1116" i="22"/>
  <c r="A1117" i="22"/>
  <c r="B1117" i="22"/>
  <c r="C1117" i="22"/>
  <c r="D1117" i="22"/>
  <c r="A1118" i="22"/>
  <c r="B1118" i="22"/>
  <c r="C1118" i="22"/>
  <c r="D1118" i="22"/>
  <c r="A1119" i="22"/>
  <c r="B1119" i="22"/>
  <c r="C1119" i="22"/>
  <c r="D1119" i="22"/>
  <c r="A1120" i="22"/>
  <c r="B1120" i="22"/>
  <c r="C1120" i="22"/>
  <c r="D1120" i="22"/>
  <c r="A1121" i="22"/>
  <c r="B1121" i="22"/>
  <c r="C1121" i="22"/>
  <c r="D1121" i="22"/>
  <c r="A1122" i="22"/>
  <c r="B1122" i="22"/>
  <c r="C1122" i="22"/>
  <c r="D1122" i="22"/>
  <c r="A1123" i="22"/>
  <c r="B1123" i="22"/>
  <c r="C1123" i="22"/>
  <c r="D1123" i="22"/>
  <c r="A1124" i="22"/>
  <c r="B1124" i="22"/>
  <c r="C1124" i="22"/>
  <c r="D1124" i="22"/>
  <c r="A1125" i="22"/>
  <c r="B1125" i="22"/>
  <c r="C1125" i="22"/>
  <c r="D1125" i="22"/>
  <c r="A1126" i="22"/>
  <c r="B1126" i="22"/>
  <c r="C1126" i="22"/>
  <c r="D1126" i="22"/>
  <c r="A1127" i="22"/>
  <c r="B1127" i="22"/>
  <c r="C1127" i="22"/>
  <c r="D1127" i="22"/>
  <c r="A1128" i="22"/>
  <c r="B1128" i="22"/>
  <c r="C1128" i="22"/>
  <c r="D1128" i="22"/>
  <c r="A1129" i="22"/>
  <c r="B1129" i="22"/>
  <c r="C1129" i="22"/>
  <c r="D1129" i="22"/>
  <c r="A1130" i="22"/>
  <c r="B1130" i="22"/>
  <c r="C1130" i="22"/>
  <c r="D1130" i="22"/>
  <c r="A1131" i="22"/>
  <c r="B1131" i="22"/>
  <c r="C1131" i="22"/>
  <c r="D1131" i="22"/>
  <c r="A1132" i="22"/>
  <c r="B1132" i="22"/>
  <c r="C1132" i="22"/>
  <c r="D1132" i="22"/>
  <c r="A1133" i="22"/>
  <c r="B1133" i="22"/>
  <c r="C1133" i="22"/>
  <c r="D1133" i="22"/>
  <c r="A1134" i="22"/>
  <c r="B1134" i="22"/>
  <c r="C1134" i="22"/>
  <c r="D1134" i="22"/>
  <c r="A1135" i="22"/>
  <c r="B1135" i="22"/>
  <c r="C1135" i="22"/>
  <c r="D1135" i="22"/>
  <c r="A1136" i="22"/>
  <c r="B1136" i="22"/>
  <c r="C1136" i="22"/>
  <c r="D1136" i="22"/>
  <c r="A1137" i="22"/>
  <c r="B1137" i="22"/>
  <c r="C1137" i="22"/>
  <c r="D1137" i="22"/>
  <c r="A1138" i="22"/>
  <c r="B1138" i="22"/>
  <c r="C1138" i="22"/>
  <c r="D1138" i="22"/>
  <c r="A1139" i="22"/>
  <c r="B1139" i="22"/>
  <c r="C1139" i="22"/>
  <c r="D1139" i="22"/>
  <c r="A1140" i="22"/>
  <c r="B1140" i="22"/>
  <c r="C1140" i="22"/>
  <c r="D1140" i="22"/>
  <c r="A1141" i="22"/>
  <c r="B1141" i="22"/>
  <c r="C1141" i="22"/>
  <c r="D1141" i="22"/>
  <c r="A1142" i="22"/>
  <c r="B1142" i="22"/>
  <c r="C1142" i="22"/>
  <c r="D1142" i="22"/>
  <c r="A1143" i="22"/>
  <c r="B1143" i="22"/>
  <c r="C1143" i="22"/>
  <c r="D1143" i="22"/>
  <c r="A1144" i="22"/>
  <c r="B1144" i="22"/>
  <c r="C1144" i="22"/>
  <c r="D1144" i="22"/>
  <c r="A1145" i="22"/>
  <c r="B1145" i="22"/>
  <c r="C1145" i="22"/>
  <c r="D1145" i="22"/>
  <c r="A1146" i="22"/>
  <c r="B1146" i="22"/>
  <c r="C1146" i="22"/>
  <c r="D1146" i="22"/>
  <c r="A1147" i="22"/>
  <c r="B1147" i="22"/>
  <c r="C1147" i="22"/>
  <c r="D1147" i="22"/>
  <c r="A1148" i="22"/>
  <c r="B1148" i="22"/>
  <c r="C1148" i="22"/>
  <c r="D1148" i="22"/>
  <c r="A1149" i="22"/>
  <c r="B1149" i="22"/>
  <c r="C1149" i="22"/>
  <c r="D1149" i="22"/>
  <c r="A1150" i="22"/>
  <c r="B1150" i="22"/>
  <c r="C1150" i="22"/>
  <c r="D1150" i="22"/>
  <c r="A1151" i="22"/>
  <c r="B1151" i="22"/>
  <c r="C1151" i="22"/>
  <c r="D1151" i="22"/>
  <c r="A1152" i="22"/>
  <c r="B1152" i="22"/>
  <c r="C1152" i="22"/>
  <c r="D1152" i="22"/>
  <c r="A1153" i="22"/>
  <c r="B1153" i="22"/>
  <c r="C1153" i="22"/>
  <c r="D1153" i="22"/>
  <c r="A1154" i="22"/>
  <c r="B1154" i="22"/>
  <c r="C1154" i="22"/>
  <c r="D1154" i="22"/>
  <c r="A1155" i="22"/>
  <c r="B1155" i="22"/>
  <c r="C1155" i="22"/>
  <c r="D1155" i="22"/>
  <c r="A1156" i="22"/>
  <c r="B1156" i="22"/>
  <c r="C1156" i="22"/>
  <c r="D1156" i="22"/>
  <c r="A1157" i="22"/>
  <c r="B1157" i="22"/>
  <c r="C1157" i="22"/>
  <c r="D1157" i="22"/>
  <c r="A1158" i="22"/>
  <c r="B1158" i="22"/>
  <c r="C1158" i="22"/>
  <c r="D1158" i="22"/>
  <c r="A1159" i="22"/>
  <c r="B1159" i="22"/>
  <c r="C1159" i="22"/>
  <c r="D1159" i="22"/>
  <c r="A1160" i="22"/>
  <c r="B1160" i="22"/>
  <c r="C1160" i="22"/>
  <c r="D1160" i="22"/>
  <c r="A1161" i="22"/>
  <c r="B1161" i="22"/>
  <c r="C1161" i="22"/>
  <c r="D1161" i="22"/>
  <c r="A1162" i="22"/>
  <c r="B1162" i="22"/>
  <c r="C1162" i="22"/>
  <c r="D1162" i="22"/>
  <c r="A1163" i="22"/>
  <c r="B1163" i="22"/>
  <c r="C1163" i="22"/>
  <c r="D1163" i="22"/>
  <c r="A1164" i="22"/>
  <c r="B1164" i="22"/>
  <c r="C1164" i="22"/>
  <c r="D1164" i="22"/>
  <c r="A1165" i="22"/>
  <c r="B1165" i="22"/>
  <c r="C1165" i="22"/>
  <c r="D1165" i="22"/>
  <c r="A1166" i="22"/>
  <c r="B1166" i="22"/>
  <c r="C1166" i="22"/>
  <c r="D1166" i="22"/>
  <c r="A1167" i="22"/>
  <c r="B1167" i="22"/>
  <c r="C1167" i="22"/>
  <c r="D1167" i="22"/>
  <c r="A1168" i="22"/>
  <c r="B1168" i="22"/>
  <c r="C1168" i="22"/>
  <c r="D1168" i="22"/>
  <c r="A1169" i="22"/>
  <c r="B1169" i="22"/>
  <c r="C1169" i="22"/>
  <c r="D1169" i="22"/>
  <c r="A1170" i="22"/>
  <c r="B1170" i="22"/>
  <c r="C1170" i="22"/>
  <c r="D1170" i="22"/>
  <c r="A1171" i="22"/>
  <c r="B1171" i="22"/>
  <c r="C1171" i="22"/>
  <c r="D1171" i="22"/>
  <c r="A1172" i="22"/>
  <c r="B1172" i="22"/>
  <c r="C1172" i="22"/>
  <c r="D1172" i="22"/>
  <c r="A1173" i="22"/>
  <c r="B1173" i="22"/>
  <c r="C1173" i="22"/>
  <c r="D1173" i="22"/>
  <c r="A1174" i="22"/>
  <c r="B1174" i="22"/>
  <c r="C1174" i="22"/>
  <c r="D1174" i="22"/>
  <c r="A1175" i="22"/>
  <c r="B1175" i="22"/>
  <c r="C1175" i="22"/>
  <c r="D1175" i="22"/>
  <c r="A1176" i="22"/>
  <c r="B1176" i="22"/>
  <c r="C1176" i="22"/>
  <c r="D1176" i="22"/>
  <c r="A1177" i="22"/>
  <c r="B1177" i="22"/>
  <c r="C1177" i="22"/>
  <c r="D1177" i="22"/>
  <c r="A1178" i="22"/>
  <c r="B1178" i="22"/>
  <c r="C1178" i="22"/>
  <c r="D1178" i="22"/>
  <c r="A1179" i="22"/>
  <c r="B1179" i="22"/>
  <c r="C1179" i="22"/>
  <c r="D1179" i="22"/>
  <c r="A1180" i="22"/>
  <c r="B1180" i="22"/>
  <c r="C1180" i="22"/>
  <c r="D1180" i="22"/>
  <c r="A1181" i="22"/>
  <c r="B1181" i="22"/>
  <c r="C1181" i="22"/>
  <c r="D1181" i="22"/>
  <c r="A1182" i="22"/>
  <c r="B1182" i="22"/>
  <c r="C1182" i="22"/>
  <c r="D1182" i="22"/>
  <c r="A1183" i="22"/>
  <c r="B1183" i="22"/>
  <c r="C1183" i="22"/>
  <c r="D1183" i="22"/>
  <c r="A1184" i="22"/>
  <c r="B1184" i="22"/>
  <c r="C1184" i="22"/>
  <c r="D1184" i="22"/>
  <c r="A1185" i="22"/>
  <c r="B1185" i="22"/>
  <c r="C1185" i="22"/>
  <c r="D1185" i="22"/>
  <c r="A1186" i="22"/>
  <c r="B1186" i="22"/>
  <c r="C1186" i="22"/>
  <c r="D1186" i="22"/>
  <c r="A1187" i="22"/>
  <c r="B1187" i="22"/>
  <c r="C1187" i="22"/>
  <c r="D1187" i="22"/>
  <c r="A1188" i="22"/>
  <c r="B1188" i="22"/>
  <c r="C1188" i="22"/>
  <c r="D1188" i="22"/>
  <c r="A1189" i="22"/>
  <c r="B1189" i="22"/>
  <c r="C1189" i="22"/>
  <c r="D1189" i="22"/>
  <c r="A1190" i="22"/>
  <c r="B1190" i="22"/>
  <c r="C1190" i="22"/>
  <c r="D1190" i="22"/>
  <c r="A1191" i="22"/>
  <c r="B1191" i="22"/>
  <c r="C1191" i="22"/>
  <c r="D1191" i="22"/>
  <c r="A1192" i="22"/>
  <c r="B1192" i="22"/>
  <c r="C1192" i="22"/>
  <c r="D1192" i="22"/>
  <c r="A1193" i="22"/>
  <c r="B1193" i="22"/>
  <c r="C1193" i="22"/>
  <c r="D1193" i="22"/>
  <c r="A1194" i="22"/>
  <c r="B1194" i="22"/>
  <c r="C1194" i="22"/>
  <c r="D1194" i="22"/>
  <c r="A1195" i="22"/>
  <c r="B1195" i="22"/>
  <c r="C1195" i="22"/>
  <c r="D1195" i="22"/>
  <c r="A1196" i="22"/>
  <c r="B1196" i="22"/>
  <c r="C1196" i="22"/>
  <c r="D1196" i="22"/>
  <c r="A1197" i="22"/>
  <c r="B1197" i="22"/>
  <c r="C1197" i="22"/>
  <c r="D1197" i="22"/>
  <c r="A1198" i="22"/>
  <c r="B1198" i="22"/>
  <c r="C1198" i="22"/>
  <c r="D1198" i="22"/>
  <c r="A1199" i="22"/>
  <c r="B1199" i="22"/>
  <c r="C1199" i="22"/>
  <c r="D1199" i="22"/>
  <c r="A1200" i="22"/>
  <c r="B1200" i="22"/>
  <c r="C1200" i="22"/>
  <c r="D1200" i="22"/>
  <c r="A1201" i="22"/>
  <c r="B1201" i="22"/>
  <c r="C1201" i="22"/>
  <c r="D1201" i="22"/>
  <c r="A1202" i="22"/>
  <c r="B1202" i="22"/>
  <c r="C1202" i="22"/>
  <c r="D1202" i="22"/>
  <c r="A1203" i="22"/>
  <c r="B1203" i="22"/>
  <c r="C1203" i="22"/>
  <c r="D1203" i="22"/>
  <c r="A1204" i="22"/>
  <c r="B1204" i="22"/>
  <c r="C1204" i="22"/>
  <c r="D1204" i="22"/>
  <c r="A1205" i="22"/>
  <c r="B1205" i="22"/>
  <c r="C1205" i="22"/>
  <c r="D1205" i="22"/>
  <c r="A1206" i="22"/>
  <c r="B1206" i="22"/>
  <c r="C1206" i="22"/>
  <c r="D1206" i="22"/>
  <c r="A1207" i="22"/>
  <c r="B1207" i="22"/>
  <c r="C1207" i="22"/>
  <c r="D1207" i="22"/>
  <c r="A1208" i="22"/>
  <c r="B1208" i="22"/>
  <c r="C1208" i="22"/>
  <c r="D1208" i="22"/>
  <c r="A1209" i="22"/>
  <c r="B1209" i="22"/>
  <c r="C1209" i="22"/>
  <c r="D1209" i="22"/>
  <c r="A1210" i="22"/>
  <c r="B1210" i="22"/>
  <c r="C1210" i="22"/>
  <c r="D1210" i="22"/>
  <c r="A1211" i="22"/>
  <c r="B1211" i="22"/>
  <c r="C1211" i="22"/>
  <c r="D1211" i="22"/>
  <c r="A1212" i="22"/>
  <c r="B1212" i="22"/>
  <c r="C1212" i="22"/>
  <c r="D1212" i="22"/>
  <c r="A1213" i="22"/>
  <c r="B1213" i="22"/>
  <c r="C1213" i="22"/>
  <c r="D1213" i="22"/>
  <c r="A1214" i="22"/>
  <c r="B1214" i="22"/>
  <c r="C1214" i="22"/>
  <c r="D1214" i="22"/>
  <c r="A1215" i="22"/>
  <c r="B1215" i="22"/>
  <c r="C1215" i="22"/>
  <c r="D1215" i="22"/>
  <c r="A1216" i="22"/>
  <c r="B1216" i="22"/>
  <c r="C1216" i="22"/>
  <c r="D1216" i="22"/>
  <c r="A1217" i="22"/>
  <c r="B1217" i="22"/>
  <c r="C1217" i="22"/>
  <c r="D1217" i="22"/>
  <c r="A1218" i="22"/>
  <c r="B1218" i="22"/>
  <c r="C1218" i="22"/>
  <c r="D1218" i="22"/>
  <c r="A1219" i="22"/>
  <c r="B1219" i="22"/>
  <c r="C1219" i="22"/>
  <c r="D1219" i="22"/>
  <c r="A1220" i="22"/>
  <c r="B1220" i="22"/>
  <c r="C1220" i="22"/>
  <c r="D1220" i="22"/>
  <c r="A1221" i="22"/>
  <c r="B1221" i="22"/>
  <c r="C1221" i="22"/>
  <c r="D1221" i="22"/>
  <c r="A1222" i="22"/>
  <c r="B1222" i="22"/>
  <c r="C1222" i="22"/>
  <c r="D1222" i="22"/>
  <c r="A1223" i="22"/>
  <c r="B1223" i="22"/>
  <c r="C1223" i="22"/>
  <c r="D1223" i="22"/>
  <c r="A1224" i="22"/>
  <c r="B1224" i="22"/>
  <c r="C1224" i="22"/>
  <c r="D1224" i="22"/>
  <c r="A1225" i="22"/>
  <c r="B1225" i="22"/>
  <c r="C1225" i="22"/>
  <c r="D1225" i="22"/>
  <c r="A1226" i="22"/>
  <c r="B1226" i="22"/>
  <c r="C1226" i="22"/>
  <c r="D1226" i="22"/>
  <c r="A1227" i="22"/>
  <c r="B1227" i="22"/>
  <c r="C1227" i="22"/>
  <c r="D1227" i="22"/>
  <c r="A1228" i="22"/>
  <c r="B1228" i="22"/>
  <c r="C1228" i="22"/>
  <c r="D1228" i="22"/>
  <c r="A1229" i="22"/>
  <c r="B1229" i="22"/>
  <c r="C1229" i="22"/>
  <c r="D1229" i="22"/>
  <c r="A1230" i="22"/>
  <c r="B1230" i="22"/>
  <c r="C1230" i="22"/>
  <c r="D1230" i="22"/>
  <c r="A1231" i="22"/>
  <c r="B1231" i="22"/>
  <c r="C1231" i="22"/>
  <c r="D1231" i="22"/>
  <c r="A1232" i="22"/>
  <c r="B1232" i="22"/>
  <c r="C1232" i="22"/>
  <c r="D1232" i="22"/>
  <c r="A1233" i="22"/>
  <c r="B1233" i="22"/>
  <c r="C1233" i="22"/>
  <c r="D1233" i="22"/>
  <c r="A1234" i="22"/>
  <c r="B1234" i="22"/>
  <c r="C1234" i="22"/>
  <c r="D1234" i="22"/>
  <c r="A1235" i="22"/>
  <c r="B1235" i="22"/>
  <c r="C1235" i="22"/>
  <c r="D1235" i="22"/>
  <c r="A1236" i="22"/>
  <c r="B1236" i="22"/>
  <c r="C1236" i="22"/>
  <c r="D1236" i="22"/>
  <c r="A1237" i="22"/>
  <c r="B1237" i="22"/>
  <c r="C1237" i="22"/>
  <c r="D1237" i="22"/>
  <c r="A1238" i="22"/>
  <c r="B1238" i="22"/>
  <c r="C1238" i="22"/>
  <c r="D1238" i="22"/>
  <c r="A1239" i="22"/>
  <c r="B1239" i="22"/>
  <c r="C1239" i="22"/>
  <c r="D1239" i="22"/>
  <c r="A1240" i="22"/>
  <c r="B1240" i="22"/>
  <c r="C1240" i="22"/>
  <c r="D1240" i="22"/>
  <c r="A1241" i="22"/>
  <c r="B1241" i="22"/>
  <c r="C1241" i="22"/>
  <c r="D1241" i="22"/>
  <c r="A1242" i="22"/>
  <c r="B1242" i="22"/>
  <c r="C1242" i="22"/>
  <c r="D1242" i="22"/>
  <c r="A1243" i="22"/>
  <c r="B1243" i="22"/>
  <c r="C1243" i="22"/>
  <c r="D1243" i="22"/>
  <c r="A1244" i="22"/>
  <c r="B1244" i="22"/>
  <c r="C1244" i="22"/>
  <c r="D1244" i="22"/>
  <c r="A1245" i="22"/>
  <c r="B1245" i="22"/>
  <c r="C1245" i="22"/>
  <c r="D1245" i="22"/>
  <c r="A1246" i="22"/>
  <c r="B1246" i="22"/>
  <c r="C1246" i="22"/>
  <c r="D1246" i="22"/>
  <c r="A1247" i="22"/>
  <c r="B1247" i="22"/>
  <c r="C1247" i="22"/>
  <c r="D1247" i="22"/>
  <c r="A1248" i="22"/>
  <c r="B1248" i="22"/>
  <c r="C1248" i="22"/>
  <c r="D1248" i="22"/>
  <c r="A1249" i="22"/>
  <c r="B1249" i="22"/>
  <c r="C1249" i="22"/>
  <c r="D1249" i="22"/>
  <c r="A1250" i="22"/>
  <c r="B1250" i="22"/>
  <c r="C1250" i="22"/>
  <c r="D1250" i="22"/>
  <c r="A1251" i="22"/>
  <c r="B1251" i="22"/>
  <c r="C1251" i="22"/>
  <c r="D1251" i="22"/>
  <c r="A1252" i="22"/>
  <c r="B1252" i="22"/>
  <c r="C1252" i="22"/>
  <c r="D1252" i="22"/>
  <c r="A1253" i="22"/>
  <c r="B1253" i="22"/>
  <c r="C1253" i="22"/>
  <c r="D1253" i="22"/>
  <c r="A1254" i="22"/>
  <c r="B1254" i="22"/>
  <c r="C1254" i="22"/>
  <c r="D1254" i="22"/>
  <c r="A1255" i="22"/>
  <c r="B1255" i="22"/>
  <c r="C1255" i="22"/>
  <c r="D1255" i="22"/>
  <c r="A1256" i="22"/>
  <c r="B1256" i="22"/>
  <c r="C1256" i="22"/>
  <c r="D1256" i="22"/>
  <c r="A1257" i="22"/>
  <c r="B1257" i="22"/>
  <c r="C1257" i="22"/>
  <c r="D1257" i="22"/>
  <c r="A1258" i="22"/>
  <c r="B1258" i="22"/>
  <c r="C1258" i="22"/>
  <c r="D1258" i="22"/>
  <c r="A1259" i="22"/>
  <c r="B1259" i="22"/>
  <c r="C1259" i="22"/>
  <c r="D1259" i="22"/>
  <c r="A1260" i="22"/>
  <c r="B1260" i="22"/>
  <c r="C1260" i="22"/>
  <c r="D1260" i="22"/>
  <c r="A1261" i="22"/>
  <c r="B1261" i="22"/>
  <c r="C1261" i="22"/>
  <c r="D1261" i="22"/>
  <c r="A1262" i="22"/>
  <c r="B1262" i="22"/>
  <c r="C1262" i="22"/>
  <c r="D1262" i="22"/>
  <c r="A1263" i="22"/>
  <c r="B1263" i="22"/>
  <c r="C1263" i="22"/>
  <c r="D1263" i="22"/>
  <c r="A1264" i="22"/>
  <c r="B1264" i="22"/>
  <c r="C1264" i="22"/>
  <c r="D1264" i="22"/>
  <c r="A1265" i="22"/>
  <c r="B1265" i="22"/>
  <c r="C1265" i="22"/>
  <c r="D1265" i="22"/>
  <c r="A1266" i="22"/>
  <c r="B1266" i="22"/>
  <c r="C1266" i="22"/>
  <c r="D1266" i="22"/>
  <c r="A1267" i="22"/>
  <c r="B1267" i="22"/>
  <c r="C1267" i="22"/>
  <c r="D1267" i="22"/>
  <c r="A1268" i="22"/>
  <c r="B1268" i="22"/>
  <c r="C1268" i="22"/>
  <c r="D1268" i="22"/>
  <c r="A1269" i="22"/>
  <c r="B1269" i="22"/>
  <c r="C1269" i="22"/>
  <c r="D1269" i="22"/>
  <c r="A1270" i="22"/>
  <c r="B1270" i="22"/>
  <c r="C1270" i="22"/>
  <c r="D1270" i="22"/>
  <c r="A1271" i="22"/>
  <c r="B1271" i="22"/>
  <c r="C1271" i="22"/>
  <c r="D1271" i="22"/>
  <c r="A1272" i="22"/>
  <c r="B1272" i="22"/>
  <c r="C1272" i="22"/>
  <c r="D1272" i="22"/>
  <c r="A1273" i="22"/>
  <c r="B1273" i="22"/>
  <c r="C1273" i="22"/>
  <c r="D1273" i="22"/>
  <c r="A1274" i="22"/>
  <c r="B1274" i="22"/>
  <c r="C1274" i="22"/>
  <c r="D1274" i="22"/>
  <c r="A1275" i="22"/>
  <c r="B1275" i="22"/>
  <c r="C1275" i="22"/>
  <c r="D1275" i="22"/>
  <c r="A1276" i="22"/>
  <c r="B1276" i="22"/>
  <c r="C1276" i="22"/>
  <c r="D1276" i="22"/>
  <c r="A1277" i="22"/>
  <c r="B1277" i="22"/>
  <c r="C1277" i="22"/>
  <c r="D1277" i="22"/>
  <c r="A1278" i="22"/>
  <c r="B1278" i="22"/>
  <c r="C1278" i="22"/>
  <c r="D1278" i="22"/>
  <c r="A1279" i="22"/>
  <c r="B1279" i="22"/>
  <c r="C1279" i="22"/>
  <c r="D1279" i="22"/>
  <c r="A1280" i="22"/>
  <c r="B1280" i="22"/>
  <c r="C1280" i="22"/>
  <c r="D1280" i="22"/>
  <c r="A1281" i="22"/>
  <c r="B1281" i="22"/>
  <c r="C1281" i="22"/>
  <c r="D1281" i="22"/>
  <c r="A1282" i="22"/>
  <c r="B1282" i="22"/>
  <c r="C1282" i="22"/>
  <c r="D1282" i="22"/>
  <c r="A1283" i="22"/>
  <c r="B1283" i="22"/>
  <c r="C1283" i="22"/>
  <c r="D1283" i="22"/>
  <c r="A1284" i="22"/>
  <c r="B1284" i="22"/>
  <c r="C1284" i="22"/>
  <c r="D1284" i="22"/>
  <c r="A1285" i="22"/>
  <c r="B1285" i="22"/>
  <c r="C1285" i="22"/>
  <c r="D1285" i="22"/>
  <c r="A1286" i="22"/>
  <c r="B1286" i="22"/>
  <c r="C1286" i="22"/>
  <c r="D1286" i="22"/>
  <c r="A1287" i="22"/>
  <c r="B1287" i="22"/>
  <c r="C1287" i="22"/>
  <c r="D1287" i="22"/>
  <c r="A1288" i="22"/>
  <c r="B1288" i="22"/>
  <c r="C1288" i="22"/>
  <c r="D1288" i="22"/>
  <c r="A1289" i="22"/>
  <c r="B1289" i="22"/>
  <c r="C1289" i="22"/>
  <c r="D1289" i="22"/>
  <c r="A1290" i="22"/>
  <c r="B1290" i="22"/>
  <c r="C1290" i="22"/>
  <c r="D1290" i="22"/>
  <c r="A1291" i="22"/>
  <c r="B1291" i="22"/>
  <c r="C1291" i="22"/>
  <c r="D1291" i="22"/>
  <c r="A1292" i="22"/>
  <c r="B1292" i="22"/>
  <c r="C1292" i="22"/>
  <c r="D1292" i="22"/>
  <c r="A1293" i="22"/>
  <c r="B1293" i="22"/>
  <c r="C1293" i="22"/>
  <c r="D1293" i="22"/>
  <c r="A1294" i="22"/>
  <c r="B1294" i="22"/>
  <c r="C1294" i="22"/>
  <c r="D1294" i="22"/>
  <c r="A1295" i="22"/>
  <c r="B1295" i="22"/>
  <c r="C1295" i="22"/>
  <c r="D1295" i="22"/>
  <c r="A1296" i="22"/>
  <c r="B1296" i="22"/>
  <c r="C1296" i="22"/>
  <c r="D1296" i="22"/>
  <c r="A1297" i="22"/>
  <c r="B1297" i="22"/>
  <c r="C1297" i="22"/>
  <c r="D1297" i="22"/>
  <c r="A1298" i="22"/>
  <c r="B1298" i="22"/>
  <c r="C1298" i="22"/>
  <c r="D1298" i="22"/>
  <c r="A1299" i="22"/>
  <c r="B1299" i="22"/>
  <c r="C1299" i="22"/>
  <c r="D1299" i="22"/>
  <c r="A1300" i="22"/>
  <c r="B1300" i="22"/>
  <c r="C1300" i="22"/>
  <c r="D1300" i="22"/>
  <c r="A1301" i="22"/>
  <c r="B1301" i="22"/>
  <c r="C1301" i="22"/>
  <c r="D1301" i="22"/>
  <c r="A1302" i="22"/>
  <c r="B1302" i="22"/>
  <c r="C1302" i="22"/>
  <c r="D1302" i="22"/>
  <c r="A1303" i="22"/>
  <c r="B1303" i="22"/>
  <c r="C1303" i="22"/>
  <c r="D1303" i="22"/>
  <c r="A1304" i="22"/>
  <c r="B1304" i="22"/>
  <c r="C1304" i="22"/>
  <c r="D1304" i="22"/>
  <c r="A1305" i="22"/>
  <c r="B1305" i="22"/>
  <c r="C1305" i="22"/>
  <c r="D1305" i="22"/>
  <c r="A1306" i="22"/>
  <c r="B1306" i="22"/>
  <c r="C1306" i="22"/>
  <c r="D1306" i="22"/>
  <c r="A1307" i="22"/>
  <c r="B1307" i="22"/>
  <c r="C1307" i="22"/>
  <c r="D1307" i="22"/>
  <c r="A1308" i="22"/>
  <c r="B1308" i="22"/>
  <c r="C1308" i="22"/>
  <c r="D1308" i="22"/>
  <c r="A1309" i="22"/>
  <c r="B1309" i="22"/>
  <c r="C1309" i="22"/>
  <c r="D1309" i="22"/>
  <c r="A1310" i="22"/>
  <c r="B1310" i="22"/>
  <c r="C1310" i="22"/>
  <c r="D1310" i="22"/>
  <c r="A1311" i="22"/>
  <c r="B1311" i="22"/>
  <c r="C1311" i="22"/>
  <c r="D1311" i="22"/>
  <c r="A1312" i="22"/>
  <c r="B1312" i="22"/>
  <c r="C1312" i="22"/>
  <c r="D1312" i="22"/>
  <c r="A1313" i="22"/>
  <c r="B1313" i="22"/>
  <c r="C1313" i="22"/>
  <c r="D1313" i="22"/>
  <c r="A1314" i="22"/>
  <c r="B1314" i="22"/>
  <c r="C1314" i="22"/>
  <c r="D1314" i="22"/>
  <c r="A1315" i="22"/>
  <c r="B1315" i="22"/>
  <c r="C1315" i="22"/>
  <c r="D1315" i="22"/>
  <c r="A1316" i="22"/>
  <c r="B1316" i="22"/>
  <c r="C1316" i="22"/>
  <c r="D1316" i="22"/>
  <c r="A1317" i="22"/>
  <c r="B1317" i="22"/>
  <c r="C1317" i="22"/>
  <c r="D1317" i="22"/>
  <c r="A1318" i="22"/>
  <c r="B1318" i="22"/>
  <c r="C1318" i="22"/>
  <c r="D1318" i="22"/>
  <c r="A1319" i="22"/>
  <c r="B1319" i="22"/>
  <c r="C1319" i="22"/>
  <c r="D1319" i="22"/>
  <c r="A1320" i="22"/>
  <c r="B1320" i="22"/>
  <c r="C1320" i="22"/>
  <c r="D1320" i="22"/>
  <c r="A1321" i="22"/>
  <c r="B1321" i="22"/>
  <c r="C1321" i="22"/>
  <c r="D1321" i="22"/>
  <c r="A1322" i="22"/>
  <c r="B1322" i="22"/>
  <c r="C1322" i="22"/>
  <c r="D1322" i="22"/>
  <c r="A1323" i="22"/>
  <c r="B1323" i="22"/>
  <c r="C1323" i="22"/>
  <c r="D1323" i="22"/>
  <c r="A1324" i="22"/>
  <c r="B1324" i="22"/>
  <c r="C1324" i="22"/>
  <c r="D1324" i="22"/>
  <c r="A1325" i="22"/>
  <c r="B1325" i="22"/>
  <c r="C1325" i="22"/>
  <c r="D1325" i="22"/>
  <c r="A1326" i="22"/>
  <c r="B1326" i="22"/>
  <c r="C1326" i="22"/>
  <c r="D1326" i="22"/>
  <c r="A1327" i="22"/>
  <c r="B1327" i="22"/>
  <c r="C1327" i="22"/>
  <c r="D1327" i="22"/>
  <c r="A1328" i="22"/>
  <c r="B1328" i="22"/>
  <c r="C1328" i="22"/>
  <c r="D1328" i="22"/>
  <c r="A1329" i="22"/>
  <c r="B1329" i="22"/>
  <c r="C1329" i="22"/>
  <c r="D1329" i="22"/>
  <c r="A1330" i="22"/>
  <c r="B1330" i="22"/>
  <c r="C1330" i="22"/>
  <c r="D1330" i="22"/>
  <c r="A1331" i="22"/>
  <c r="B1331" i="22"/>
  <c r="C1331" i="22"/>
  <c r="D1331" i="22"/>
  <c r="A1332" i="22"/>
  <c r="B1332" i="22"/>
  <c r="C1332" i="22"/>
  <c r="D1332" i="22"/>
  <c r="A1333" i="22"/>
  <c r="B1333" i="22"/>
  <c r="C1333" i="22"/>
  <c r="D1333" i="22"/>
  <c r="A1334" i="22"/>
  <c r="B1334" i="22"/>
  <c r="C1334" i="22"/>
  <c r="D1334" i="22"/>
  <c r="A1335" i="22"/>
  <c r="B1335" i="22"/>
  <c r="C1335" i="22"/>
  <c r="D1335" i="22"/>
  <c r="A1336" i="22"/>
  <c r="B1336" i="22"/>
  <c r="C1336" i="22"/>
  <c r="D1336" i="22"/>
  <c r="A1337" i="22"/>
  <c r="B1337" i="22"/>
  <c r="C1337" i="22"/>
  <c r="D1337" i="22"/>
  <c r="A1338" i="22"/>
  <c r="B1338" i="22"/>
  <c r="C1338" i="22"/>
  <c r="D1338" i="22"/>
  <c r="A1339" i="22"/>
  <c r="B1339" i="22"/>
  <c r="C1339" i="22"/>
  <c r="D1339" i="22"/>
  <c r="A1340" i="22"/>
  <c r="B1340" i="22"/>
  <c r="C1340" i="22"/>
  <c r="D1340" i="22"/>
  <c r="A1341" i="22"/>
  <c r="B1341" i="22"/>
  <c r="C1341" i="22"/>
  <c r="D1341" i="22"/>
  <c r="A1342" i="22"/>
  <c r="B1342" i="22"/>
  <c r="C1342" i="22"/>
  <c r="D1342" i="22"/>
  <c r="A1343" i="22"/>
  <c r="B1343" i="22"/>
  <c r="C1343" i="22"/>
  <c r="D1343" i="22"/>
  <c r="A1344" i="22"/>
  <c r="B1344" i="22"/>
  <c r="C1344" i="22"/>
  <c r="D1344" i="22"/>
  <c r="A1345" i="22"/>
  <c r="B1345" i="22"/>
  <c r="C1345" i="22"/>
  <c r="D1345" i="22"/>
  <c r="A1346" i="22"/>
  <c r="B1346" i="22"/>
  <c r="C1346" i="22"/>
  <c r="D1346" i="22"/>
  <c r="A1347" i="22"/>
  <c r="B1347" i="22"/>
  <c r="C1347" i="22"/>
  <c r="D1347" i="22"/>
  <c r="A1348" i="22"/>
  <c r="B1348" i="22"/>
  <c r="C1348" i="22"/>
  <c r="D1348" i="22"/>
  <c r="A1349" i="22"/>
  <c r="B1349" i="22"/>
  <c r="C1349" i="22"/>
  <c r="D1349" i="22"/>
  <c r="A1350" i="22"/>
  <c r="B1350" i="22"/>
  <c r="C1350" i="22"/>
  <c r="D1350" i="22"/>
  <c r="A1351" i="22"/>
  <c r="B1351" i="22"/>
  <c r="C1351" i="22"/>
  <c r="D1351" i="22"/>
  <c r="A1352" i="22"/>
  <c r="B1352" i="22"/>
  <c r="C1352" i="22"/>
  <c r="D1352" i="22"/>
  <c r="A1353" i="22"/>
  <c r="B1353" i="22"/>
  <c r="C1353" i="22"/>
  <c r="D1353" i="22"/>
  <c r="A1354" i="22"/>
  <c r="B1354" i="22"/>
  <c r="C1354" i="22"/>
  <c r="D1354" i="22"/>
  <c r="A1355" i="22"/>
  <c r="B1355" i="22"/>
  <c r="C1355" i="22"/>
  <c r="D1355" i="22"/>
  <c r="A1356" i="22"/>
  <c r="B1356" i="22"/>
  <c r="C1356" i="22"/>
  <c r="D1356" i="22"/>
  <c r="A1357" i="22"/>
  <c r="B1357" i="22"/>
  <c r="C1357" i="22"/>
  <c r="D1357" i="22"/>
  <c r="A1358" i="22"/>
  <c r="B1358" i="22"/>
  <c r="C1358" i="22"/>
  <c r="D1358" i="22"/>
  <c r="A1359" i="22"/>
  <c r="B1359" i="22"/>
  <c r="C1359" i="22"/>
  <c r="D1359" i="22"/>
  <c r="A1360" i="22"/>
  <c r="B1360" i="22"/>
  <c r="C1360" i="22"/>
  <c r="D1360" i="22"/>
  <c r="A1361" i="22"/>
  <c r="B1361" i="22"/>
  <c r="C1361" i="22"/>
  <c r="D1361" i="22"/>
  <c r="A1362" i="22"/>
  <c r="B1362" i="22"/>
  <c r="C1362" i="22"/>
  <c r="D1362" i="22"/>
  <c r="A1363" i="22"/>
  <c r="B1363" i="22"/>
  <c r="C1363" i="22"/>
  <c r="D1363" i="22"/>
  <c r="A1364" i="22"/>
  <c r="B1364" i="22"/>
  <c r="C1364" i="22"/>
  <c r="D1364" i="22"/>
  <c r="A1365" i="22"/>
  <c r="B1365" i="22"/>
  <c r="C1365" i="22"/>
  <c r="D1365" i="22"/>
  <c r="A1366" i="22"/>
  <c r="B1366" i="22"/>
  <c r="C1366" i="22"/>
  <c r="D1366" i="22"/>
  <c r="A1367" i="22"/>
  <c r="B1367" i="22"/>
  <c r="C1367" i="22"/>
  <c r="D1367" i="22"/>
  <c r="A1368" i="22"/>
  <c r="B1368" i="22"/>
  <c r="C1368" i="22"/>
  <c r="D1368" i="22"/>
  <c r="A1369" i="22"/>
  <c r="B1369" i="22"/>
  <c r="C1369" i="22"/>
  <c r="D1369" i="22"/>
  <c r="A1370" i="22"/>
  <c r="B1370" i="22"/>
  <c r="C1370" i="22"/>
  <c r="D1370" i="22"/>
  <c r="A1371" i="22"/>
  <c r="B1371" i="22"/>
  <c r="C1371" i="22"/>
  <c r="D1371" i="22"/>
  <c r="A1372" i="22"/>
  <c r="B1372" i="22"/>
  <c r="C1372" i="22"/>
  <c r="D1372" i="22"/>
  <c r="A1373" i="22"/>
  <c r="B1373" i="22"/>
  <c r="C1373" i="22"/>
  <c r="D1373" i="22"/>
  <c r="A1374" i="22"/>
  <c r="B1374" i="22"/>
  <c r="C1374" i="22"/>
  <c r="D1374" i="22"/>
  <c r="A1375" i="22"/>
  <c r="B1375" i="22"/>
  <c r="C1375" i="22"/>
  <c r="D1375" i="22"/>
  <c r="A1376" i="22"/>
  <c r="B1376" i="22"/>
  <c r="C1376" i="22"/>
  <c r="D1376" i="22"/>
  <c r="A1377" i="22"/>
  <c r="B1377" i="22"/>
  <c r="C1377" i="22"/>
  <c r="D1377" i="22"/>
  <c r="A1378" i="22"/>
  <c r="B1378" i="22"/>
  <c r="C1378" i="22"/>
  <c r="D1378" i="22"/>
  <c r="A1379" i="22"/>
  <c r="B1379" i="22"/>
  <c r="C1379" i="22"/>
  <c r="D1379" i="22"/>
  <c r="A1380" i="22"/>
  <c r="B1380" i="22"/>
  <c r="C1380" i="22"/>
  <c r="D1380" i="22"/>
  <c r="A1381" i="22"/>
  <c r="B1381" i="22"/>
  <c r="C1381" i="22"/>
  <c r="D1381" i="22"/>
  <c r="A1382" i="22"/>
  <c r="B1382" i="22"/>
  <c r="C1382" i="22"/>
  <c r="D1382" i="22"/>
  <c r="A1383" i="22"/>
  <c r="B1383" i="22"/>
  <c r="C1383" i="22"/>
  <c r="D1383" i="22"/>
  <c r="A1384" i="22"/>
  <c r="B1384" i="22"/>
  <c r="C1384" i="22"/>
  <c r="D1384" i="22"/>
  <c r="A1385" i="22"/>
  <c r="B1385" i="22"/>
  <c r="C1385" i="22"/>
  <c r="D1385" i="22"/>
  <c r="A1386" i="22"/>
  <c r="B1386" i="22"/>
  <c r="C1386" i="22"/>
  <c r="D1386" i="22"/>
  <c r="A1387" i="22"/>
  <c r="B1387" i="22"/>
  <c r="C1387" i="22"/>
  <c r="D1387" i="22"/>
  <c r="A1388" i="22"/>
  <c r="B1388" i="22"/>
  <c r="C1388" i="22"/>
  <c r="D1388" i="22"/>
  <c r="A1389" i="22"/>
  <c r="B1389" i="22"/>
  <c r="C1389" i="22"/>
  <c r="D1389" i="22"/>
  <c r="A1390" i="22"/>
  <c r="B1390" i="22"/>
  <c r="C1390" i="22"/>
  <c r="D1390" i="22"/>
  <c r="A1391" i="22"/>
  <c r="B1391" i="22"/>
  <c r="C1391" i="22"/>
  <c r="D1391" i="22"/>
  <c r="A1392" i="22"/>
  <c r="B1392" i="22"/>
  <c r="C1392" i="22"/>
  <c r="D1392" i="22"/>
  <c r="A1393" i="22"/>
  <c r="B1393" i="22"/>
  <c r="C1393" i="22"/>
  <c r="D1393" i="22"/>
  <c r="A1394" i="22"/>
  <c r="B1394" i="22"/>
  <c r="C1394" i="22"/>
  <c r="D1394" i="22"/>
  <c r="A1395" i="22"/>
  <c r="B1395" i="22"/>
  <c r="C1395" i="22"/>
  <c r="D1395" i="22"/>
  <c r="A1396" i="22"/>
  <c r="B1396" i="22"/>
  <c r="C1396" i="22"/>
  <c r="D1396" i="22"/>
  <c r="A1397" i="22"/>
  <c r="B1397" i="22"/>
  <c r="C1397" i="22"/>
  <c r="D1397" i="22"/>
  <c r="A1398" i="22"/>
  <c r="B1398" i="22"/>
  <c r="C1398" i="22"/>
  <c r="D1398" i="22"/>
  <c r="A1399" i="22"/>
  <c r="B1399" i="22"/>
  <c r="C1399" i="22"/>
  <c r="D1399" i="22"/>
  <c r="A1400" i="22"/>
  <c r="B1400" i="22"/>
  <c r="C1400" i="22"/>
  <c r="D1400" i="22"/>
  <c r="A1401" i="22"/>
  <c r="B1401" i="22"/>
  <c r="C1401" i="22"/>
  <c r="D1401" i="22"/>
  <c r="A1402" i="22"/>
  <c r="B1402" i="22"/>
  <c r="C1402" i="22"/>
  <c r="D1402" i="22"/>
  <c r="A1403" i="22"/>
  <c r="B1403" i="22"/>
  <c r="C1403" i="22"/>
  <c r="D1403" i="22"/>
  <c r="A1404" i="22"/>
  <c r="B1404" i="22"/>
  <c r="C1404" i="22"/>
  <c r="D1404" i="22"/>
  <c r="A1405" i="22"/>
  <c r="B1405" i="22"/>
  <c r="C1405" i="22"/>
  <c r="D1405" i="22"/>
  <c r="A1406" i="22"/>
  <c r="B1406" i="22"/>
  <c r="C1406" i="22"/>
  <c r="D1406" i="22"/>
  <c r="A1407" i="22"/>
  <c r="B1407" i="22"/>
  <c r="C1407" i="22"/>
  <c r="D1407" i="22"/>
  <c r="A1408" i="22"/>
  <c r="B1408" i="22"/>
  <c r="C1408" i="22"/>
  <c r="D1408" i="22"/>
  <c r="A1409" i="22"/>
  <c r="B1409" i="22"/>
  <c r="C1409" i="22"/>
  <c r="D1409" i="22"/>
  <c r="A1410" i="22"/>
  <c r="B1410" i="22"/>
  <c r="C1410" i="22"/>
  <c r="D1410" i="22"/>
  <c r="A1411" i="22"/>
  <c r="B1411" i="22"/>
  <c r="C1411" i="22"/>
  <c r="D1411" i="22"/>
  <c r="A1412" i="22"/>
  <c r="B1412" i="22"/>
  <c r="C1412" i="22"/>
  <c r="D1412" i="22"/>
  <c r="A1413" i="22"/>
  <c r="B1413" i="22"/>
  <c r="C1413" i="22"/>
  <c r="D1413" i="22"/>
  <c r="A1414" i="22"/>
  <c r="B1414" i="22"/>
  <c r="C1414" i="22"/>
  <c r="D1414" i="22"/>
  <c r="A1415" i="22"/>
  <c r="B1415" i="22"/>
  <c r="C1415" i="22"/>
  <c r="D1415" i="22"/>
  <c r="A1416" i="22"/>
  <c r="B1416" i="22"/>
  <c r="C1416" i="22"/>
  <c r="D1416" i="22"/>
  <c r="A1417" i="22"/>
  <c r="B1417" i="22"/>
  <c r="C1417" i="22"/>
  <c r="D1417" i="22"/>
  <c r="A1418" i="22"/>
  <c r="B1418" i="22"/>
  <c r="C1418" i="22"/>
  <c r="D1418" i="22"/>
  <c r="A1419" i="22"/>
  <c r="B1419" i="22"/>
  <c r="C1419" i="22"/>
  <c r="D1419" i="22"/>
  <c r="A1420" i="22"/>
  <c r="B1420" i="22"/>
  <c r="C1420" i="22"/>
  <c r="D1420" i="22"/>
  <c r="A1421" i="22"/>
  <c r="B1421" i="22"/>
  <c r="C1421" i="22"/>
  <c r="D1421" i="22"/>
  <c r="A1422" i="22"/>
  <c r="B1422" i="22"/>
  <c r="C1422" i="22"/>
  <c r="D1422" i="22"/>
  <c r="A1423" i="22"/>
  <c r="B1423" i="22"/>
  <c r="C1423" i="22"/>
  <c r="D1423" i="22"/>
  <c r="A1424" i="22"/>
  <c r="B1424" i="22"/>
  <c r="C1424" i="22"/>
  <c r="D1424" i="22"/>
  <c r="A1425" i="22"/>
  <c r="B1425" i="22"/>
  <c r="C1425" i="22"/>
  <c r="D1425" i="22"/>
  <c r="A1426" i="22"/>
  <c r="B1426" i="22"/>
  <c r="C1426" i="22"/>
  <c r="D1426" i="22"/>
  <c r="A1427" i="22"/>
  <c r="B1427" i="22"/>
  <c r="C1427" i="22"/>
  <c r="D1427" i="22"/>
  <c r="A1428" i="22"/>
  <c r="B1428" i="22"/>
  <c r="C1428" i="22"/>
  <c r="D1428" i="22"/>
  <c r="A1429" i="22"/>
  <c r="B1429" i="22"/>
  <c r="C1429" i="22"/>
  <c r="D1429" i="22"/>
  <c r="A1430" i="22"/>
  <c r="B1430" i="22"/>
  <c r="C1430" i="22"/>
  <c r="D1430" i="22"/>
  <c r="A1431" i="22"/>
  <c r="B1431" i="22"/>
  <c r="C1431" i="22"/>
  <c r="D1431" i="22"/>
  <c r="A1432" i="22"/>
  <c r="B1432" i="22"/>
  <c r="C1432" i="22"/>
  <c r="D1432" i="22"/>
  <c r="A1433" i="22"/>
  <c r="B1433" i="22"/>
  <c r="C1433" i="22"/>
  <c r="D1433" i="22"/>
  <c r="A1434" i="22"/>
  <c r="B1434" i="22"/>
  <c r="C1434" i="22"/>
  <c r="D1434" i="22"/>
  <c r="A1435" i="22"/>
  <c r="B1435" i="22"/>
  <c r="C1435" i="22"/>
  <c r="D1435" i="22"/>
  <c r="A1436" i="22"/>
  <c r="B1436" i="22"/>
  <c r="C1436" i="22"/>
  <c r="D1436" i="22"/>
  <c r="A1437" i="22"/>
  <c r="B1437" i="22"/>
  <c r="C1437" i="22"/>
  <c r="D1437" i="22"/>
  <c r="A1438" i="22"/>
  <c r="B1438" i="22"/>
  <c r="C1438" i="22"/>
  <c r="D1438" i="22"/>
  <c r="A1439" i="22"/>
  <c r="B1439" i="22"/>
  <c r="C1439" i="22"/>
  <c r="D1439" i="22"/>
  <c r="A1440" i="22"/>
  <c r="B1440" i="22"/>
  <c r="C1440" i="22"/>
  <c r="D1440" i="22"/>
  <c r="A1441" i="22"/>
  <c r="B1441" i="22"/>
  <c r="C1441" i="22"/>
  <c r="D1441" i="22"/>
  <c r="A1442" i="22"/>
  <c r="B1442" i="22"/>
  <c r="C1442" i="22"/>
  <c r="D1442" i="22"/>
  <c r="A1443" i="22"/>
  <c r="B1443" i="22"/>
  <c r="C1443" i="22"/>
  <c r="D1443" i="22"/>
  <c r="A1444" i="22"/>
  <c r="B1444" i="22"/>
  <c r="C1444" i="22"/>
  <c r="D1444" i="22"/>
  <c r="A1445" i="22"/>
  <c r="B1445" i="22"/>
  <c r="C1445" i="22"/>
  <c r="D1445" i="22"/>
  <c r="A1446" i="22"/>
  <c r="B1446" i="22"/>
  <c r="C1446" i="22"/>
  <c r="D1446" i="22"/>
  <c r="A1447" i="22"/>
  <c r="B1447" i="22"/>
  <c r="C1447" i="22"/>
  <c r="D1447" i="22"/>
  <c r="A1448" i="22"/>
  <c r="B1448" i="22"/>
  <c r="C1448" i="22"/>
  <c r="D1448" i="22"/>
  <c r="A1449" i="22"/>
  <c r="B1449" i="22"/>
  <c r="C1449" i="22"/>
  <c r="D1449" i="22"/>
  <c r="A1450" i="22"/>
  <c r="B1450" i="22"/>
  <c r="C1450" i="22"/>
  <c r="D1450" i="22"/>
  <c r="A1451" i="22"/>
  <c r="B1451" i="22"/>
  <c r="C1451" i="22"/>
  <c r="D1451" i="22"/>
  <c r="A1452" i="22"/>
  <c r="B1452" i="22"/>
  <c r="C1452" i="22"/>
  <c r="D1452" i="22"/>
  <c r="A1453" i="22"/>
  <c r="B1453" i="22"/>
  <c r="C1453" i="22"/>
  <c r="D1453" i="22"/>
  <c r="A1454" i="22"/>
  <c r="B1454" i="22"/>
  <c r="C1454" i="22"/>
  <c r="D1454" i="22"/>
  <c r="A1455" i="22"/>
  <c r="B1455" i="22"/>
  <c r="C1455" i="22"/>
  <c r="D1455" i="22"/>
  <c r="A1456" i="22"/>
  <c r="B1456" i="22"/>
  <c r="C1456" i="22"/>
  <c r="D1456" i="22"/>
  <c r="A1457" i="22"/>
  <c r="B1457" i="22"/>
  <c r="C1457" i="22"/>
  <c r="D1457" i="22"/>
  <c r="A1458" i="22"/>
  <c r="B1458" i="22"/>
  <c r="C1458" i="22"/>
  <c r="D1458" i="22"/>
  <c r="A1459" i="22"/>
  <c r="B1459" i="22"/>
  <c r="C1459" i="22"/>
  <c r="D1459" i="22"/>
  <c r="A1460" i="22"/>
  <c r="B1460" i="22"/>
  <c r="C1460" i="22"/>
  <c r="D1460" i="22"/>
  <c r="A1461" i="22"/>
  <c r="B1461" i="22"/>
  <c r="C1461" i="22"/>
  <c r="D1461" i="22"/>
  <c r="A1462" i="22"/>
  <c r="B1462" i="22"/>
  <c r="C1462" i="22"/>
  <c r="D1462" i="22"/>
  <c r="A1463" i="22"/>
  <c r="B1463" i="22"/>
  <c r="C1463" i="22"/>
  <c r="D1463" i="22"/>
  <c r="A1464" i="22"/>
  <c r="B1464" i="22"/>
  <c r="C1464" i="22"/>
  <c r="D1464" i="22"/>
  <c r="A1465" i="22"/>
  <c r="B1465" i="22"/>
  <c r="C1465" i="22"/>
  <c r="D1465" i="22"/>
  <c r="A1466" i="22"/>
  <c r="B1466" i="22"/>
  <c r="C1466" i="22"/>
  <c r="D1466" i="22"/>
  <c r="A1467" i="22"/>
  <c r="B1467" i="22"/>
  <c r="C1467" i="22"/>
  <c r="D1467" i="22"/>
  <c r="A1468" i="22"/>
  <c r="B1468" i="22"/>
  <c r="C1468" i="22"/>
  <c r="D1468" i="22"/>
  <c r="A1469" i="22"/>
  <c r="B1469" i="22"/>
  <c r="C1469" i="22"/>
  <c r="D1469" i="22"/>
  <c r="A1470" i="22"/>
  <c r="B1470" i="22"/>
  <c r="C1470" i="22"/>
  <c r="D1470" i="22"/>
  <c r="A1471" i="22"/>
  <c r="B1471" i="22"/>
  <c r="C1471" i="22"/>
  <c r="D1471" i="22"/>
  <c r="A1472" i="22"/>
  <c r="B1472" i="22"/>
  <c r="C1472" i="22"/>
  <c r="D1472" i="22"/>
  <c r="A1473" i="22"/>
  <c r="B1473" i="22"/>
  <c r="C1473" i="22"/>
  <c r="D1473" i="22"/>
  <c r="A1474" i="22"/>
  <c r="B1474" i="22"/>
  <c r="C1474" i="22"/>
  <c r="D1474" i="22"/>
  <c r="A1475" i="22"/>
  <c r="B1475" i="22"/>
  <c r="C1475" i="22"/>
  <c r="D1475" i="22"/>
  <c r="A1476" i="22"/>
  <c r="B1476" i="22"/>
  <c r="C1476" i="22"/>
  <c r="D1476" i="22"/>
  <c r="A1477" i="22"/>
  <c r="B1477" i="22"/>
  <c r="C1477" i="22"/>
  <c r="D1477" i="22"/>
  <c r="A1478" i="22"/>
  <c r="B1478" i="22"/>
  <c r="C1478" i="22"/>
  <c r="D1478" i="22"/>
  <c r="A1479" i="22"/>
  <c r="B1479" i="22"/>
  <c r="C1479" i="22"/>
  <c r="D1479" i="22"/>
  <c r="A1480" i="22"/>
  <c r="B1480" i="22"/>
  <c r="C1480" i="22"/>
  <c r="D1480" i="22"/>
  <c r="A1481" i="22"/>
  <c r="B1481" i="22"/>
  <c r="C1481" i="22"/>
  <c r="D1481" i="22"/>
  <c r="A1482" i="22"/>
  <c r="B1482" i="22"/>
  <c r="C1482" i="22"/>
  <c r="D1482" i="22"/>
  <c r="A1483" i="22"/>
  <c r="B1483" i="22"/>
  <c r="C1483" i="22"/>
  <c r="D1483" i="22"/>
  <c r="A1484" i="22"/>
  <c r="B1484" i="22"/>
  <c r="C1484" i="22"/>
  <c r="D1484" i="22"/>
  <c r="A1485" i="22"/>
  <c r="B1485" i="22"/>
  <c r="C1485" i="22"/>
  <c r="D1485" i="22"/>
  <c r="A1486" i="22"/>
  <c r="B1486" i="22"/>
  <c r="C1486" i="22"/>
  <c r="D1486" i="22"/>
  <c r="A1487" i="22"/>
  <c r="B1487" i="22"/>
  <c r="C1487" i="22"/>
  <c r="D1487" i="22"/>
  <c r="A1488" i="22"/>
  <c r="B1488" i="22"/>
  <c r="C1488" i="22"/>
  <c r="D1488" i="22"/>
  <c r="A1489" i="22"/>
  <c r="B1489" i="22"/>
  <c r="C1489" i="22"/>
  <c r="D1489" i="22"/>
  <c r="A1490" i="22"/>
  <c r="B1490" i="22"/>
  <c r="C1490" i="22"/>
  <c r="D1490" i="22"/>
  <c r="A1491" i="22"/>
  <c r="B1491" i="22"/>
  <c r="C1491" i="22"/>
  <c r="D1491" i="22"/>
  <c r="A1492" i="22"/>
  <c r="B1492" i="22"/>
  <c r="C1492" i="22"/>
  <c r="D1492" i="22"/>
  <c r="A1493" i="22"/>
  <c r="B1493" i="22"/>
  <c r="C1493" i="22"/>
  <c r="D1493" i="22"/>
  <c r="A1494" i="22"/>
  <c r="B1494" i="22"/>
  <c r="C1494" i="22"/>
  <c r="D1494" i="22"/>
  <c r="A1495" i="22"/>
  <c r="B1495" i="22"/>
  <c r="C1495" i="22"/>
  <c r="D1495" i="22"/>
  <c r="A1496" i="22"/>
  <c r="B1496" i="22"/>
  <c r="C1496" i="22"/>
  <c r="D1496" i="22"/>
  <c r="A1497" i="22"/>
  <c r="B1497" i="22"/>
  <c r="C1497" i="22"/>
  <c r="D1497" i="22"/>
  <c r="A1498" i="22"/>
  <c r="B1498" i="22"/>
  <c r="C1498" i="22"/>
  <c r="D1498" i="22"/>
  <c r="A1499" i="22"/>
  <c r="B1499" i="22"/>
  <c r="C1499" i="22"/>
  <c r="D1499" i="22"/>
  <c r="A1500" i="22"/>
  <c r="B1500" i="22"/>
  <c r="C1500" i="22"/>
  <c r="D1500" i="22"/>
  <c r="B3" i="23"/>
  <c r="F5" i="23"/>
  <c r="G5" i="23"/>
  <c r="L5" i="23"/>
  <c r="Q5" i="23"/>
  <c r="V5" i="23"/>
  <c r="B6" i="23"/>
  <c r="C6" i="23"/>
  <c r="D6" i="23"/>
  <c r="E6" i="23"/>
  <c r="F6" i="23"/>
  <c r="L6" i="23"/>
  <c r="M6" i="23"/>
  <c r="N6" i="23"/>
  <c r="P6" i="22"/>
  <c r="Q6" i="23"/>
  <c r="R6" i="23"/>
  <c r="S6" i="23"/>
  <c r="U6" i="22"/>
  <c r="B7" i="23"/>
  <c r="C7" i="23"/>
  <c r="D7" i="23"/>
  <c r="E7" i="23"/>
  <c r="F7" i="23"/>
  <c r="G7" i="23"/>
  <c r="L7" i="23"/>
  <c r="M7" i="23" s="1"/>
  <c r="Q7" i="23"/>
  <c r="R7" i="23"/>
  <c r="S7" i="23"/>
  <c r="U7" i="22" s="1"/>
  <c r="V7" i="23"/>
  <c r="X7" i="23"/>
  <c r="Z7" i="22"/>
  <c r="B8" i="23"/>
  <c r="C8" i="23"/>
  <c r="D8" i="23"/>
  <c r="E8" i="23"/>
  <c r="B9" i="23"/>
  <c r="C9" i="23"/>
  <c r="D9" i="23"/>
  <c r="E9" i="23"/>
  <c r="L9" i="23"/>
  <c r="N9" i="23" s="1"/>
  <c r="P9" i="22" s="1"/>
  <c r="V9" i="23"/>
  <c r="B10" i="23"/>
  <c r="C10" i="23"/>
  <c r="D10" i="23"/>
  <c r="E10" i="23"/>
  <c r="F10" i="23"/>
  <c r="Q10" i="23"/>
  <c r="R10" i="23"/>
  <c r="S10" i="23"/>
  <c r="U10" i="22"/>
  <c r="B11" i="23"/>
  <c r="C11" i="23"/>
  <c r="D11" i="23"/>
  <c r="E11" i="23"/>
  <c r="L11" i="23"/>
  <c r="Q11" i="23"/>
  <c r="S11" i="23"/>
  <c r="U11" i="22" s="1"/>
  <c r="V11" i="23"/>
  <c r="X11" i="23"/>
  <c r="Z11" i="22"/>
  <c r="B12" i="23"/>
  <c r="C12" i="23"/>
  <c r="D12" i="23"/>
  <c r="E12" i="23"/>
  <c r="F12" i="23"/>
  <c r="L12" i="23"/>
  <c r="Q12" i="23"/>
  <c r="R12" i="23" s="1"/>
  <c r="B13" i="23"/>
  <c r="C13" i="23"/>
  <c r="D13" i="23"/>
  <c r="E13" i="23"/>
  <c r="G13" i="23"/>
  <c r="L13" i="23"/>
  <c r="N13" i="23"/>
  <c r="P13" i="22" s="1"/>
  <c r="Q13" i="23"/>
  <c r="V13" i="23"/>
  <c r="B14" i="23"/>
  <c r="C14" i="23"/>
  <c r="D14" i="23"/>
  <c r="E14" i="23"/>
  <c r="F14" i="23"/>
  <c r="L14" i="23"/>
  <c r="Q14" i="23"/>
  <c r="B15" i="23"/>
  <c r="C15" i="23"/>
  <c r="D15" i="23"/>
  <c r="E15" i="23"/>
  <c r="F15" i="23"/>
  <c r="G15" i="23"/>
  <c r="L15" i="23"/>
  <c r="M15" i="23"/>
  <c r="Q15" i="23"/>
  <c r="R15" i="23"/>
  <c r="S15" i="23"/>
  <c r="U15" i="22"/>
  <c r="V15" i="23"/>
  <c r="X15" i="23"/>
  <c r="Z15" i="22"/>
  <c r="B16" i="23"/>
  <c r="C16" i="23"/>
  <c r="D16" i="23"/>
  <c r="E16" i="23"/>
  <c r="B17" i="23"/>
  <c r="C17" i="23"/>
  <c r="D17" i="23"/>
  <c r="E17" i="23"/>
  <c r="L17" i="23"/>
  <c r="N17" i="23"/>
  <c r="P17" i="22"/>
  <c r="V17" i="23"/>
  <c r="B18" i="23"/>
  <c r="C18" i="23"/>
  <c r="D18" i="23"/>
  <c r="E18" i="23"/>
  <c r="F18" i="23"/>
  <c r="R18" i="23" s="1"/>
  <c r="Q18" i="23"/>
  <c r="S18" i="23" s="1"/>
  <c r="U18" i="22" s="1"/>
  <c r="B19" i="23"/>
  <c r="C19" i="23"/>
  <c r="D19" i="23"/>
  <c r="E19" i="23"/>
  <c r="L19" i="23"/>
  <c r="Q19" i="23"/>
  <c r="V19" i="23"/>
  <c r="X19" i="23" s="1"/>
  <c r="Z19" i="22" s="1"/>
  <c r="B20" i="23"/>
  <c r="C20" i="23"/>
  <c r="D20" i="23"/>
  <c r="E20" i="23"/>
  <c r="F20" i="23"/>
  <c r="L20" i="23"/>
  <c r="Q20" i="23"/>
  <c r="R20" i="23"/>
  <c r="B21" i="23"/>
  <c r="C21" i="23"/>
  <c r="D21" i="23"/>
  <c r="E21" i="23"/>
  <c r="G21" i="23"/>
  <c r="L21" i="23"/>
  <c r="Q21" i="23"/>
  <c r="V21" i="23"/>
  <c r="B22" i="23"/>
  <c r="C22" i="23"/>
  <c r="D22" i="23"/>
  <c r="E22" i="23"/>
  <c r="F22" i="23"/>
  <c r="L22" i="23"/>
  <c r="M22" i="23"/>
  <c r="N22" i="23"/>
  <c r="P22" i="22" s="1"/>
  <c r="Q22" i="23"/>
  <c r="R22" i="23"/>
  <c r="S22" i="23"/>
  <c r="U22" i="22" s="1"/>
  <c r="B23" i="23"/>
  <c r="C23" i="23"/>
  <c r="D23" i="23"/>
  <c r="E23" i="23"/>
  <c r="F23" i="23"/>
  <c r="M23" i="23" s="1"/>
  <c r="G23" i="23"/>
  <c r="L23" i="23"/>
  <c r="Q23" i="23"/>
  <c r="S23" i="23" s="1"/>
  <c r="U23" i="22" s="1"/>
  <c r="R23" i="23"/>
  <c r="V23" i="23"/>
  <c r="X23" i="23"/>
  <c r="Z23" i="22" s="1"/>
  <c r="B24" i="23"/>
  <c r="C24" i="23"/>
  <c r="D24" i="23"/>
  <c r="E24" i="23"/>
  <c r="B25" i="23"/>
  <c r="C25" i="23"/>
  <c r="D25" i="23"/>
  <c r="E25" i="23"/>
  <c r="L25" i="23"/>
  <c r="N25" i="23" s="1"/>
  <c r="P25" i="22" s="1"/>
  <c r="V25" i="23"/>
  <c r="B26" i="23"/>
  <c r="C26" i="23"/>
  <c r="D26" i="23"/>
  <c r="E26" i="23"/>
  <c r="F26" i="23"/>
  <c r="L26" i="23"/>
  <c r="M26" i="23"/>
  <c r="N26" i="23"/>
  <c r="P26" i="22"/>
  <c r="Q26" i="23"/>
  <c r="R26" i="23"/>
  <c r="S26" i="23"/>
  <c r="U26" i="22"/>
  <c r="B27" i="23"/>
  <c r="C27" i="23"/>
  <c r="D27" i="23"/>
  <c r="E27" i="23"/>
  <c r="G27" i="23"/>
  <c r="L27" i="23"/>
  <c r="Q27" i="23"/>
  <c r="S27" i="23"/>
  <c r="U27" i="22" s="1"/>
  <c r="V27" i="23"/>
  <c r="X27" i="23"/>
  <c r="Z27" i="22"/>
  <c r="B28" i="23"/>
  <c r="C28" i="23"/>
  <c r="D28" i="23"/>
  <c r="E28" i="23"/>
  <c r="F28" i="23"/>
  <c r="L28" i="23"/>
  <c r="Q28" i="23"/>
  <c r="R28" i="23" s="1"/>
  <c r="B29" i="23"/>
  <c r="C29" i="23"/>
  <c r="D29" i="23"/>
  <c r="E29" i="23"/>
  <c r="F29" i="23"/>
  <c r="G29" i="23"/>
  <c r="H29" i="23"/>
  <c r="I29" i="23"/>
  <c r="K29" i="22" s="1"/>
  <c r="L29" i="23"/>
  <c r="M29" i="23"/>
  <c r="N29" i="23"/>
  <c r="P29" i="22" s="1"/>
  <c r="Q29" i="23"/>
  <c r="V29" i="23"/>
  <c r="W29" i="23"/>
  <c r="B30" i="23"/>
  <c r="C30" i="23"/>
  <c r="D30" i="23"/>
  <c r="E30" i="23"/>
  <c r="F30" i="23"/>
  <c r="B31" i="23"/>
  <c r="C31" i="23"/>
  <c r="D31" i="23"/>
  <c r="E31" i="23"/>
  <c r="F31" i="23"/>
  <c r="L31" i="23"/>
  <c r="M31" i="23"/>
  <c r="V31" i="23"/>
  <c r="X31" i="23"/>
  <c r="Z31" i="22"/>
  <c r="B32" i="23"/>
  <c r="C32" i="23"/>
  <c r="D32" i="23"/>
  <c r="E32" i="23"/>
  <c r="B33" i="23"/>
  <c r="C33" i="23"/>
  <c r="D33" i="23"/>
  <c r="E33" i="23"/>
  <c r="L33" i="23"/>
  <c r="V33" i="23"/>
  <c r="B34" i="23"/>
  <c r="C34" i="23"/>
  <c r="D34" i="23"/>
  <c r="E34" i="23"/>
  <c r="F34" i="23"/>
  <c r="L34" i="23"/>
  <c r="M34" i="23"/>
  <c r="N34" i="23"/>
  <c r="P34" i="22" s="1"/>
  <c r="Q34" i="23"/>
  <c r="R34" i="23"/>
  <c r="S34" i="23"/>
  <c r="U34" i="22" s="1"/>
  <c r="B35" i="23"/>
  <c r="C35" i="23"/>
  <c r="D35" i="23"/>
  <c r="E35" i="23"/>
  <c r="G35" i="23"/>
  <c r="L35" i="23"/>
  <c r="Q35" i="23"/>
  <c r="S35" i="23" s="1"/>
  <c r="U35" i="22" s="1"/>
  <c r="V35" i="23"/>
  <c r="X35" i="23" s="1"/>
  <c r="Z35" i="22" s="1"/>
  <c r="B36" i="23"/>
  <c r="C36" i="23"/>
  <c r="D36" i="23"/>
  <c r="E36" i="23"/>
  <c r="F36" i="23"/>
  <c r="R36" i="23" s="1"/>
  <c r="L36" i="23"/>
  <c r="Q36" i="23"/>
  <c r="B37" i="23"/>
  <c r="C37" i="23"/>
  <c r="D37" i="23"/>
  <c r="E37" i="23"/>
  <c r="F37" i="23"/>
  <c r="G37" i="23"/>
  <c r="H37" i="23"/>
  <c r="L37" i="23"/>
  <c r="N37" i="23" s="1"/>
  <c r="P37" i="22" s="1"/>
  <c r="M37" i="23"/>
  <c r="Q37" i="23"/>
  <c r="V37" i="23"/>
  <c r="W37" i="23" s="1"/>
  <c r="B38" i="23"/>
  <c r="C38" i="23"/>
  <c r="D38" i="23"/>
  <c r="E38" i="23"/>
  <c r="F38" i="23"/>
  <c r="B39" i="23"/>
  <c r="C39" i="23"/>
  <c r="D39" i="23"/>
  <c r="E39" i="23"/>
  <c r="F39" i="23"/>
  <c r="L39" i="23"/>
  <c r="M39" i="23" s="1"/>
  <c r="V39" i="23"/>
  <c r="W39" i="23"/>
  <c r="X39" i="23"/>
  <c r="Z39" i="22" s="1"/>
  <c r="B40" i="23"/>
  <c r="C40" i="23"/>
  <c r="D40" i="23"/>
  <c r="E40" i="23"/>
  <c r="B41" i="23"/>
  <c r="C41" i="23"/>
  <c r="D41" i="23"/>
  <c r="E41" i="23"/>
  <c r="L41" i="23"/>
  <c r="N41" i="23" s="1"/>
  <c r="P41" i="22" s="1"/>
  <c r="V41" i="23"/>
  <c r="B42" i="23"/>
  <c r="C42" i="23"/>
  <c r="D42" i="23"/>
  <c r="E42" i="23"/>
  <c r="F42" i="23"/>
  <c r="L42" i="23"/>
  <c r="M42" i="23"/>
  <c r="N42" i="23"/>
  <c r="P42" i="22"/>
  <c r="Q42" i="23"/>
  <c r="R42" i="23"/>
  <c r="S42" i="23"/>
  <c r="U42" i="22"/>
  <c r="B43" i="23"/>
  <c r="C43" i="23"/>
  <c r="D43" i="23"/>
  <c r="E43" i="23"/>
  <c r="G43" i="23"/>
  <c r="L43" i="23"/>
  <c r="Q43" i="23"/>
  <c r="S43" i="23"/>
  <c r="U43" i="22" s="1"/>
  <c r="V43" i="23"/>
  <c r="X43" i="23"/>
  <c r="Z43" i="22" s="1"/>
  <c r="B44" i="23"/>
  <c r="C44" i="23"/>
  <c r="D44" i="23"/>
  <c r="E44" i="23"/>
  <c r="F44" i="23"/>
  <c r="L44" i="23"/>
  <c r="Q44" i="23"/>
  <c r="R44" i="23"/>
  <c r="B45" i="23"/>
  <c r="C45" i="23"/>
  <c r="D45" i="23"/>
  <c r="E45" i="23"/>
  <c r="F45" i="23"/>
  <c r="W45" i="23" s="1"/>
  <c r="G45" i="23"/>
  <c r="L45" i="23"/>
  <c r="Q45" i="23"/>
  <c r="V45" i="23"/>
  <c r="B46" i="23"/>
  <c r="C46" i="23"/>
  <c r="D46" i="23"/>
  <c r="E46" i="23"/>
  <c r="F46" i="23"/>
  <c r="B47" i="23"/>
  <c r="C47" i="23"/>
  <c r="D47" i="23"/>
  <c r="E47" i="23"/>
  <c r="F47" i="23"/>
  <c r="M47" i="23" s="1"/>
  <c r="L47" i="23"/>
  <c r="V47" i="23"/>
  <c r="X47" i="23" s="1"/>
  <c r="Z47" i="22" s="1"/>
  <c r="W47" i="23"/>
  <c r="B48" i="23"/>
  <c r="C48" i="23"/>
  <c r="D48" i="23"/>
  <c r="E48" i="23"/>
  <c r="B49" i="23"/>
  <c r="C49" i="23"/>
  <c r="D49" i="23"/>
  <c r="E49" i="23"/>
  <c r="F49" i="23"/>
  <c r="Q49" i="23"/>
  <c r="B50" i="23"/>
  <c r="C50" i="23"/>
  <c r="D50" i="23"/>
  <c r="E50" i="23"/>
  <c r="F50" i="23"/>
  <c r="G50" i="23"/>
  <c r="H50" i="23" s="1"/>
  <c r="L50" i="23"/>
  <c r="M50" i="23"/>
  <c r="N50" i="23"/>
  <c r="P50" i="22" s="1"/>
  <c r="Q50" i="23"/>
  <c r="R50" i="23"/>
  <c r="S50" i="23"/>
  <c r="U50" i="22" s="1"/>
  <c r="V50" i="23"/>
  <c r="B51" i="23"/>
  <c r="C51" i="23"/>
  <c r="D51" i="23"/>
  <c r="E51" i="23"/>
  <c r="F51" i="23"/>
  <c r="Q51" i="23"/>
  <c r="S51" i="23" s="1"/>
  <c r="U51" i="22" s="1"/>
  <c r="R51" i="23"/>
  <c r="B52" i="23"/>
  <c r="C52" i="23"/>
  <c r="D52" i="23"/>
  <c r="E52" i="23"/>
  <c r="F52" i="23"/>
  <c r="G52" i="23"/>
  <c r="H52" i="23" s="1"/>
  <c r="L52" i="23"/>
  <c r="Q52" i="23"/>
  <c r="R52" i="23"/>
  <c r="V52" i="23"/>
  <c r="X52" i="23"/>
  <c r="Z52" i="22"/>
  <c r="B53" i="23"/>
  <c r="C53" i="23"/>
  <c r="D53" i="23"/>
  <c r="E53" i="23"/>
  <c r="F53" i="23"/>
  <c r="Q53" i="23"/>
  <c r="B54" i="23"/>
  <c r="C54" i="23"/>
  <c r="D54" i="23"/>
  <c r="E54" i="23"/>
  <c r="F54" i="23"/>
  <c r="H54" i="23" s="1"/>
  <c r="G54" i="23"/>
  <c r="L54" i="23"/>
  <c r="N54" i="23" s="1"/>
  <c r="P54" i="22" s="1"/>
  <c r="Q54" i="23"/>
  <c r="S54" i="23" s="1"/>
  <c r="U54" i="22" s="1"/>
  <c r="R54" i="23"/>
  <c r="V54" i="23"/>
  <c r="B55" i="23"/>
  <c r="C55" i="23"/>
  <c r="D55" i="23"/>
  <c r="E55" i="23"/>
  <c r="F55" i="23"/>
  <c r="Q55" i="23"/>
  <c r="B56" i="23"/>
  <c r="C56" i="23"/>
  <c r="D56" i="23"/>
  <c r="E56" i="23"/>
  <c r="F56" i="23"/>
  <c r="G56" i="23"/>
  <c r="I56" i="23"/>
  <c r="K56" i="22"/>
  <c r="L56" i="23"/>
  <c r="Q56" i="23"/>
  <c r="V56" i="23"/>
  <c r="X56" i="23"/>
  <c r="Z56" i="22" s="1"/>
  <c r="B57" i="23"/>
  <c r="C57" i="23"/>
  <c r="D57" i="23"/>
  <c r="E57" i="23"/>
  <c r="F57" i="23"/>
  <c r="Q57" i="23"/>
  <c r="B58" i="23"/>
  <c r="C58" i="23"/>
  <c r="D58" i="23"/>
  <c r="E58" i="23"/>
  <c r="F58" i="23"/>
  <c r="G58" i="23"/>
  <c r="H58" i="23"/>
  <c r="L58" i="23"/>
  <c r="M58" i="23"/>
  <c r="N58" i="23"/>
  <c r="P58" i="22"/>
  <c r="Q58" i="23"/>
  <c r="R58" i="23"/>
  <c r="S58" i="23"/>
  <c r="U58" i="22"/>
  <c r="V58" i="23"/>
  <c r="B59" i="23"/>
  <c r="C59" i="23"/>
  <c r="D59" i="23"/>
  <c r="E59" i="23"/>
  <c r="F59" i="23"/>
  <c r="Q59" i="23"/>
  <c r="R59" i="23"/>
  <c r="S59" i="23"/>
  <c r="U59" i="22" s="1"/>
  <c r="B60" i="23"/>
  <c r="C60" i="23"/>
  <c r="D60" i="23"/>
  <c r="E60" i="23"/>
  <c r="F60" i="23"/>
  <c r="R60" i="23"/>
  <c r="G60" i="23"/>
  <c r="L60" i="23"/>
  <c r="Q60" i="23"/>
  <c r="V60" i="23"/>
  <c r="X60" i="23"/>
  <c r="Z60" i="22" s="1"/>
  <c r="B61" i="23"/>
  <c r="C61" i="23"/>
  <c r="D61" i="23"/>
  <c r="E61" i="23"/>
  <c r="F61" i="23"/>
  <c r="Q61" i="23"/>
  <c r="B62" i="23"/>
  <c r="C62" i="23"/>
  <c r="D62" i="23"/>
  <c r="E62" i="23"/>
  <c r="F62" i="23"/>
  <c r="G62" i="23"/>
  <c r="H62" i="23"/>
  <c r="L62" i="23"/>
  <c r="M62" i="23"/>
  <c r="N62" i="23"/>
  <c r="P62" i="22"/>
  <c r="Q62" i="23"/>
  <c r="R62" i="23"/>
  <c r="S62" i="23"/>
  <c r="U62" i="22"/>
  <c r="V62" i="23"/>
  <c r="B63" i="23"/>
  <c r="C63" i="23"/>
  <c r="D63" i="23"/>
  <c r="E63" i="23"/>
  <c r="F63" i="23"/>
  <c r="Q63" i="23"/>
  <c r="R63" i="23"/>
  <c r="S63" i="23"/>
  <c r="U63" i="22" s="1"/>
  <c r="B64" i="23"/>
  <c r="C64" i="23"/>
  <c r="D64" i="23"/>
  <c r="E64" i="23"/>
  <c r="F64" i="23"/>
  <c r="G64" i="23"/>
  <c r="I64" i="23" s="1"/>
  <c r="K64" i="22" s="1"/>
  <c r="H64" i="23"/>
  <c r="L64" i="23"/>
  <c r="Q64" i="23"/>
  <c r="R64" i="23" s="1"/>
  <c r="V64" i="23"/>
  <c r="X64" i="23"/>
  <c r="Z64" i="22"/>
  <c r="B65" i="23"/>
  <c r="C65" i="23"/>
  <c r="D65" i="23"/>
  <c r="E65" i="23"/>
  <c r="F65" i="23"/>
  <c r="Q65" i="23"/>
  <c r="B66" i="23"/>
  <c r="C66" i="23"/>
  <c r="D66" i="23"/>
  <c r="E66" i="23"/>
  <c r="F66" i="23"/>
  <c r="G66" i="23"/>
  <c r="H66" i="23"/>
  <c r="L66" i="23"/>
  <c r="Q66" i="23"/>
  <c r="V66" i="23"/>
  <c r="B67" i="23"/>
  <c r="C67" i="23"/>
  <c r="D67" i="23"/>
  <c r="E67" i="23"/>
  <c r="F67" i="23"/>
  <c r="Q67" i="23"/>
  <c r="R67" i="23"/>
  <c r="S67" i="23"/>
  <c r="U67" i="22"/>
  <c r="B68" i="23"/>
  <c r="C68" i="23"/>
  <c r="D68" i="23"/>
  <c r="E68" i="23"/>
  <c r="F68" i="23"/>
  <c r="G68" i="23"/>
  <c r="L68" i="23"/>
  <c r="Q68" i="23"/>
  <c r="R68" i="23" s="1"/>
  <c r="V68" i="23"/>
  <c r="X68" i="23"/>
  <c r="Z68" i="22"/>
  <c r="B69" i="23"/>
  <c r="C69" i="23"/>
  <c r="D69" i="23"/>
  <c r="E69" i="23"/>
  <c r="F69" i="23"/>
  <c r="Q69" i="23"/>
  <c r="B70" i="23"/>
  <c r="C70" i="23"/>
  <c r="D70" i="23"/>
  <c r="E70" i="23"/>
  <c r="F70" i="23"/>
  <c r="G70" i="23"/>
  <c r="H70" i="23"/>
  <c r="L70" i="23"/>
  <c r="Q70" i="23"/>
  <c r="V70" i="23"/>
  <c r="B71" i="23"/>
  <c r="C71" i="23"/>
  <c r="D71" i="23"/>
  <c r="E71" i="23"/>
  <c r="F71" i="23"/>
  <c r="Q71" i="23"/>
  <c r="R71" i="23"/>
  <c r="S71" i="23"/>
  <c r="U71" i="22"/>
  <c r="B72" i="23"/>
  <c r="C72" i="23"/>
  <c r="D72" i="23"/>
  <c r="E72" i="23"/>
  <c r="F72" i="23"/>
  <c r="G72" i="23"/>
  <c r="H72" i="23"/>
  <c r="L72" i="23"/>
  <c r="Q72" i="23"/>
  <c r="R72" i="23"/>
  <c r="V72" i="23"/>
  <c r="X72" i="23"/>
  <c r="Z72" i="22" s="1"/>
  <c r="B73" i="23"/>
  <c r="C73" i="23"/>
  <c r="D73" i="23"/>
  <c r="E73" i="23"/>
  <c r="F73" i="23"/>
  <c r="Q73" i="23"/>
  <c r="B74" i="23"/>
  <c r="C74" i="23"/>
  <c r="D74" i="23"/>
  <c r="E74" i="23"/>
  <c r="F74" i="23"/>
  <c r="G74" i="23"/>
  <c r="H74" i="23"/>
  <c r="L74" i="23"/>
  <c r="M74" i="23"/>
  <c r="N74" i="23"/>
  <c r="P74" i="22"/>
  <c r="Q74" i="23"/>
  <c r="R74" i="23"/>
  <c r="S74" i="23"/>
  <c r="U74" i="22"/>
  <c r="V74" i="23"/>
  <c r="B75" i="23"/>
  <c r="C75" i="23"/>
  <c r="D75" i="23"/>
  <c r="E75" i="23"/>
  <c r="F75" i="23"/>
  <c r="Q75" i="23"/>
  <c r="R75" i="23"/>
  <c r="S75" i="23"/>
  <c r="U75" i="22" s="1"/>
  <c r="B76" i="23"/>
  <c r="C76" i="23"/>
  <c r="D76" i="23"/>
  <c r="E76" i="23"/>
  <c r="F76" i="23"/>
  <c r="G76" i="23"/>
  <c r="L76" i="23"/>
  <c r="Q76" i="23"/>
  <c r="R76" i="23"/>
  <c r="V76" i="23"/>
  <c r="X76" i="23"/>
  <c r="Z76" i="22" s="1"/>
  <c r="B77" i="23"/>
  <c r="C77" i="23"/>
  <c r="D77" i="23"/>
  <c r="E77" i="23"/>
  <c r="F77" i="23"/>
  <c r="Q77" i="23"/>
  <c r="B78" i="23"/>
  <c r="C78" i="23"/>
  <c r="D78" i="23"/>
  <c r="E78" i="23"/>
  <c r="F78" i="23"/>
  <c r="G78" i="23"/>
  <c r="H78" i="23" s="1"/>
  <c r="L78" i="23"/>
  <c r="M78" i="23"/>
  <c r="N78" i="23"/>
  <c r="P78" i="22" s="1"/>
  <c r="Q78" i="23"/>
  <c r="R78" i="23"/>
  <c r="S78" i="23"/>
  <c r="U78" i="22" s="1"/>
  <c r="V78" i="23"/>
  <c r="B79" i="23"/>
  <c r="C79" i="23"/>
  <c r="D79" i="23"/>
  <c r="E79" i="23"/>
  <c r="B80" i="23"/>
  <c r="C80" i="23"/>
  <c r="D80" i="23"/>
  <c r="E80" i="23"/>
  <c r="F80" i="23"/>
  <c r="G80" i="23"/>
  <c r="H80" i="23"/>
  <c r="L80" i="23"/>
  <c r="Q80" i="23"/>
  <c r="R80" i="23"/>
  <c r="V80" i="23"/>
  <c r="X80" i="23" s="1"/>
  <c r="Z80" i="22" s="1"/>
  <c r="B81" i="23"/>
  <c r="C81" i="23"/>
  <c r="D81" i="23"/>
  <c r="E81" i="23"/>
  <c r="B82" i="23"/>
  <c r="C82" i="23"/>
  <c r="D82" i="23"/>
  <c r="E82" i="23"/>
  <c r="F82" i="23"/>
  <c r="R82" i="23" s="1"/>
  <c r="G82" i="23"/>
  <c r="H82" i="23" s="1"/>
  <c r="L82" i="23"/>
  <c r="N82" i="23"/>
  <c r="P82" i="22" s="1"/>
  <c r="Q82" i="23"/>
  <c r="S82" i="23"/>
  <c r="U82" i="22" s="1"/>
  <c r="V82" i="23"/>
  <c r="B83" i="23"/>
  <c r="C83" i="23"/>
  <c r="D83" i="23"/>
  <c r="E83" i="23"/>
  <c r="B84" i="23"/>
  <c r="C84" i="23"/>
  <c r="D84" i="23"/>
  <c r="E84" i="23"/>
  <c r="F84" i="23"/>
  <c r="G84" i="23"/>
  <c r="L84" i="23"/>
  <c r="Q84" i="23"/>
  <c r="R84" i="23"/>
  <c r="V84" i="23"/>
  <c r="X84" i="23" s="1"/>
  <c r="Z84" i="22" s="1"/>
  <c r="B85" i="23"/>
  <c r="C85" i="23"/>
  <c r="D85" i="23"/>
  <c r="E85" i="23"/>
  <c r="B86" i="23"/>
  <c r="C86" i="23"/>
  <c r="D86" i="23"/>
  <c r="E86" i="23"/>
  <c r="F86" i="23"/>
  <c r="G86" i="23"/>
  <c r="H86" i="23" s="1"/>
  <c r="L86" i="23"/>
  <c r="M86" i="23"/>
  <c r="N86" i="23"/>
  <c r="P86" i="22" s="1"/>
  <c r="Q86" i="23"/>
  <c r="R86" i="23"/>
  <c r="S86" i="23"/>
  <c r="U86" i="22" s="1"/>
  <c r="V86" i="23"/>
  <c r="B87" i="23"/>
  <c r="C87" i="23"/>
  <c r="D87" i="23"/>
  <c r="E87" i="23"/>
  <c r="B88" i="23"/>
  <c r="C88" i="23"/>
  <c r="D88" i="23"/>
  <c r="E88" i="23"/>
  <c r="F88" i="23"/>
  <c r="R88" i="23" s="1"/>
  <c r="G88" i="23"/>
  <c r="L88" i="23"/>
  <c r="Q88" i="23"/>
  <c r="V88" i="23"/>
  <c r="X88" i="23"/>
  <c r="Z88" i="22" s="1"/>
  <c r="B89" i="23"/>
  <c r="C89" i="23"/>
  <c r="D89" i="23"/>
  <c r="E89" i="23"/>
  <c r="L89" i="23"/>
  <c r="N89" i="23" s="1"/>
  <c r="P89" i="22" s="1"/>
  <c r="Q89" i="23"/>
  <c r="B90" i="23"/>
  <c r="C90" i="23"/>
  <c r="D90" i="23"/>
  <c r="E90" i="23"/>
  <c r="F90" i="23"/>
  <c r="G90" i="23"/>
  <c r="H90" i="23"/>
  <c r="L90" i="23"/>
  <c r="M90" i="23"/>
  <c r="N90" i="23"/>
  <c r="P90" i="22"/>
  <c r="Q90" i="23"/>
  <c r="R90" i="23"/>
  <c r="S90" i="23"/>
  <c r="U90" i="22"/>
  <c r="V90" i="23"/>
  <c r="B91" i="23"/>
  <c r="C91" i="23"/>
  <c r="D91" i="23"/>
  <c r="E91" i="23"/>
  <c r="L91" i="23"/>
  <c r="Q91" i="23"/>
  <c r="S91" i="23"/>
  <c r="U91" i="22" s="1"/>
  <c r="B92" i="23"/>
  <c r="C92" i="23"/>
  <c r="D92" i="23"/>
  <c r="E92" i="23"/>
  <c r="F92" i="23"/>
  <c r="G92" i="23"/>
  <c r="H92" i="23"/>
  <c r="L92" i="23"/>
  <c r="Q92" i="23"/>
  <c r="R92" i="23"/>
  <c r="V92" i="23"/>
  <c r="X92" i="23" s="1"/>
  <c r="Z92" i="22" s="1"/>
  <c r="B93" i="23"/>
  <c r="C93" i="23"/>
  <c r="D93" i="23"/>
  <c r="E93" i="23"/>
  <c r="L93" i="23"/>
  <c r="B94" i="23"/>
  <c r="C94" i="23"/>
  <c r="D94" i="23"/>
  <c r="E94" i="23"/>
  <c r="F94" i="23"/>
  <c r="M94" i="23" s="1"/>
  <c r="G94" i="23"/>
  <c r="H94" i="23" s="1"/>
  <c r="L94" i="23"/>
  <c r="N94" i="23"/>
  <c r="P94" i="22" s="1"/>
  <c r="Q94" i="23"/>
  <c r="R94" i="23"/>
  <c r="S94" i="23"/>
  <c r="U94" i="22" s="1"/>
  <c r="V94" i="23"/>
  <c r="B95" i="23"/>
  <c r="C95" i="23"/>
  <c r="D95" i="23"/>
  <c r="E95" i="23"/>
  <c r="B96" i="23"/>
  <c r="C96" i="23"/>
  <c r="D96" i="23"/>
  <c r="E96" i="23"/>
  <c r="F96" i="23"/>
  <c r="G96" i="23"/>
  <c r="L96" i="23"/>
  <c r="Q96" i="23"/>
  <c r="R96" i="23"/>
  <c r="V96" i="23"/>
  <c r="X96" i="23" s="1"/>
  <c r="Z96" i="22" s="1"/>
  <c r="B97" i="23"/>
  <c r="C97" i="23"/>
  <c r="D97" i="23"/>
  <c r="E97" i="23"/>
  <c r="L97" i="23"/>
  <c r="Q97" i="23"/>
  <c r="B98" i="23"/>
  <c r="C98" i="23"/>
  <c r="D98" i="23"/>
  <c r="E98" i="23"/>
  <c r="F98" i="23"/>
  <c r="G98" i="23"/>
  <c r="H98" i="23" s="1"/>
  <c r="L98" i="23"/>
  <c r="M98" i="23"/>
  <c r="N98" i="23"/>
  <c r="P98" i="22" s="1"/>
  <c r="Q98" i="23"/>
  <c r="R98" i="23"/>
  <c r="S98" i="23"/>
  <c r="U98" i="22" s="1"/>
  <c r="V98" i="23"/>
  <c r="B99" i="23"/>
  <c r="C99" i="23"/>
  <c r="D99" i="23"/>
  <c r="E99" i="23"/>
  <c r="L99" i="23"/>
  <c r="Q99" i="23"/>
  <c r="S99" i="23" s="1"/>
  <c r="U99" i="22" s="1"/>
  <c r="B100" i="23"/>
  <c r="C100" i="23"/>
  <c r="D100" i="23"/>
  <c r="E100" i="23"/>
  <c r="F100" i="23"/>
  <c r="G100" i="23"/>
  <c r="H100" i="23" s="1"/>
  <c r="L100" i="23"/>
  <c r="Q100" i="23"/>
  <c r="R100" i="23" s="1"/>
  <c r="V100" i="23"/>
  <c r="X100" i="23"/>
  <c r="Z100" i="22"/>
  <c r="B101" i="23"/>
  <c r="C101" i="23"/>
  <c r="D101" i="23"/>
  <c r="E101" i="23"/>
  <c r="L101" i="23"/>
  <c r="N101" i="23"/>
  <c r="P101" i="22"/>
  <c r="B102" i="23"/>
  <c r="C102" i="23"/>
  <c r="D102" i="23"/>
  <c r="E102" i="23"/>
  <c r="F102" i="23"/>
  <c r="H102" i="23" s="1"/>
  <c r="G102" i="23"/>
  <c r="L102" i="23"/>
  <c r="N102" i="23" s="1"/>
  <c r="P102" i="22" s="1"/>
  <c r="Q102" i="23"/>
  <c r="S102" i="23" s="1"/>
  <c r="U102" i="22" s="1"/>
  <c r="V102" i="23"/>
  <c r="B103" i="23"/>
  <c r="C103" i="23"/>
  <c r="D103" i="23"/>
  <c r="E103" i="23"/>
  <c r="B104" i="23"/>
  <c r="C104" i="23"/>
  <c r="D104" i="23"/>
  <c r="E104" i="23"/>
  <c r="F104" i="23"/>
  <c r="G104" i="23"/>
  <c r="L104" i="23"/>
  <c r="Q104" i="23"/>
  <c r="R104" i="23" s="1"/>
  <c r="V104" i="23"/>
  <c r="X104" i="23"/>
  <c r="Z104" i="22"/>
  <c r="B105" i="23"/>
  <c r="C105" i="23"/>
  <c r="D105" i="23"/>
  <c r="E105" i="23"/>
  <c r="L105" i="23"/>
  <c r="N105" i="23"/>
  <c r="P105" i="22" s="1"/>
  <c r="Q105" i="23"/>
  <c r="B106" i="23"/>
  <c r="C106" i="23"/>
  <c r="D106" i="23"/>
  <c r="E106" i="23"/>
  <c r="F106" i="23"/>
  <c r="H106" i="23" s="1"/>
  <c r="G106" i="23"/>
  <c r="L106" i="23"/>
  <c r="N106" i="23" s="1"/>
  <c r="P106" i="22" s="1"/>
  <c r="Q106" i="23"/>
  <c r="S106" i="23" s="1"/>
  <c r="U106" i="22" s="1"/>
  <c r="V106" i="23"/>
  <c r="B107" i="23"/>
  <c r="C107" i="23"/>
  <c r="D107" i="23"/>
  <c r="E107" i="23"/>
  <c r="L107" i="23"/>
  <c r="Q107" i="23"/>
  <c r="B108" i="23"/>
  <c r="C108" i="23"/>
  <c r="D108" i="23"/>
  <c r="E108" i="23"/>
  <c r="F108" i="23"/>
  <c r="H108" i="23" s="1"/>
  <c r="G108" i="23"/>
  <c r="L108" i="23"/>
  <c r="Q108" i="23"/>
  <c r="V108" i="23"/>
  <c r="X108" i="23"/>
  <c r="Z108" i="22"/>
  <c r="B109" i="23"/>
  <c r="C109" i="23"/>
  <c r="D109" i="23"/>
  <c r="E109" i="23"/>
  <c r="L109" i="23"/>
  <c r="N109" i="23"/>
  <c r="P109" i="22" s="1"/>
  <c r="B110" i="23"/>
  <c r="C110" i="23"/>
  <c r="D110" i="23"/>
  <c r="E110" i="23"/>
  <c r="F110" i="23"/>
  <c r="G110" i="23"/>
  <c r="H110" i="23"/>
  <c r="L110" i="23"/>
  <c r="Q110" i="23"/>
  <c r="V110" i="23"/>
  <c r="B111" i="23"/>
  <c r="C111" i="23"/>
  <c r="D111" i="23"/>
  <c r="E111" i="23"/>
  <c r="B112" i="23"/>
  <c r="C112" i="23"/>
  <c r="D112" i="23"/>
  <c r="E112" i="23"/>
  <c r="F112" i="23"/>
  <c r="R112" i="23"/>
  <c r="G112" i="23"/>
  <c r="L112" i="23"/>
  <c r="Q112" i="23"/>
  <c r="V112" i="23"/>
  <c r="X112" i="23"/>
  <c r="Z112" i="22" s="1"/>
  <c r="B113" i="23"/>
  <c r="C113" i="23"/>
  <c r="D113" i="23"/>
  <c r="E113" i="23"/>
  <c r="L113" i="23"/>
  <c r="N113" i="23"/>
  <c r="P113" i="22" s="1"/>
  <c r="Q113" i="23"/>
  <c r="B114" i="23"/>
  <c r="C114" i="23"/>
  <c r="D114" i="23"/>
  <c r="E114" i="23"/>
  <c r="F114" i="23"/>
  <c r="G114" i="23"/>
  <c r="H114" i="23"/>
  <c r="L114" i="23"/>
  <c r="Q114" i="23"/>
  <c r="V114" i="23"/>
  <c r="B115" i="23"/>
  <c r="C115" i="23"/>
  <c r="D115" i="23"/>
  <c r="E115" i="23"/>
  <c r="L115" i="23"/>
  <c r="Q115" i="23"/>
  <c r="S115" i="23"/>
  <c r="U115" i="22"/>
  <c r="B116" i="23"/>
  <c r="C116" i="23"/>
  <c r="D116" i="23"/>
  <c r="E116" i="23"/>
  <c r="F116" i="23"/>
  <c r="G116" i="23"/>
  <c r="H116" i="23"/>
  <c r="L116" i="23"/>
  <c r="Q116" i="23"/>
  <c r="R116" i="23"/>
  <c r="V116" i="23"/>
  <c r="X116" i="23"/>
  <c r="Z116" i="22" s="1"/>
  <c r="B117" i="23"/>
  <c r="C117" i="23"/>
  <c r="D117" i="23"/>
  <c r="E117" i="23"/>
  <c r="L117" i="23"/>
  <c r="N117" i="23" s="1"/>
  <c r="P117" i="22" s="1"/>
  <c r="B118" i="23"/>
  <c r="C118" i="23"/>
  <c r="D118" i="23"/>
  <c r="E118" i="23"/>
  <c r="F118" i="23"/>
  <c r="G118" i="23"/>
  <c r="H118" i="23" s="1"/>
  <c r="L118" i="23"/>
  <c r="M118" i="23"/>
  <c r="N118" i="23"/>
  <c r="P118" i="22" s="1"/>
  <c r="Q118" i="23"/>
  <c r="R118" i="23"/>
  <c r="S118" i="23"/>
  <c r="U118" i="22" s="1"/>
  <c r="V118" i="23"/>
  <c r="B119" i="23"/>
  <c r="C119" i="23"/>
  <c r="D119" i="23"/>
  <c r="E119" i="23"/>
  <c r="B120" i="23"/>
  <c r="C120" i="23"/>
  <c r="D120" i="23"/>
  <c r="E120" i="23"/>
  <c r="F120" i="23"/>
  <c r="G120" i="23"/>
  <c r="I120" i="23"/>
  <c r="K120" i="22" s="1"/>
  <c r="L120" i="23"/>
  <c r="Q120" i="23"/>
  <c r="V120" i="23"/>
  <c r="X120" i="23" s="1"/>
  <c r="Z120" i="22" s="1"/>
  <c r="B121" i="23"/>
  <c r="C121" i="23"/>
  <c r="D121" i="23"/>
  <c r="E121" i="23"/>
  <c r="L121" i="23"/>
  <c r="Q121" i="23"/>
  <c r="B122" i="23"/>
  <c r="C122" i="23"/>
  <c r="D122" i="23"/>
  <c r="E122" i="23"/>
  <c r="F122" i="23"/>
  <c r="G122" i="23"/>
  <c r="H122" i="23" s="1"/>
  <c r="L122" i="23"/>
  <c r="M122" i="23"/>
  <c r="N122" i="23"/>
  <c r="P122" i="22" s="1"/>
  <c r="Q122" i="23"/>
  <c r="R122" i="23"/>
  <c r="S122" i="23"/>
  <c r="U122" i="22" s="1"/>
  <c r="V122" i="23"/>
  <c r="B123" i="23"/>
  <c r="C123" i="23"/>
  <c r="D123" i="23"/>
  <c r="E123" i="23"/>
  <c r="L123" i="23"/>
  <c r="Q123" i="23"/>
  <c r="S123" i="23" s="1"/>
  <c r="U123" i="22" s="1"/>
  <c r="B124" i="23"/>
  <c r="C124" i="23"/>
  <c r="D124" i="23"/>
  <c r="E124" i="23"/>
  <c r="F124" i="23"/>
  <c r="R124" i="23" s="1"/>
  <c r="G124" i="23"/>
  <c r="L124" i="23"/>
  <c r="Q124" i="23"/>
  <c r="V124" i="23"/>
  <c r="X124" i="23"/>
  <c r="Z124" i="22" s="1"/>
  <c r="B125" i="23"/>
  <c r="C125" i="23"/>
  <c r="D125" i="23"/>
  <c r="E125" i="23"/>
  <c r="L125" i="23"/>
  <c r="N125" i="23" s="1"/>
  <c r="P125" i="22" s="1"/>
  <c r="B126" i="23"/>
  <c r="C126" i="23"/>
  <c r="D126" i="23"/>
  <c r="E126" i="23"/>
  <c r="F126" i="23"/>
  <c r="G126" i="23"/>
  <c r="H126" i="23"/>
  <c r="L126" i="23"/>
  <c r="M126" i="23"/>
  <c r="N126" i="23"/>
  <c r="P126" i="22"/>
  <c r="Q126" i="23"/>
  <c r="R126" i="23"/>
  <c r="S126" i="23"/>
  <c r="U126" i="22"/>
  <c r="V126" i="23"/>
  <c r="B127" i="23"/>
  <c r="C127" i="23"/>
  <c r="D127" i="23"/>
  <c r="E127" i="23"/>
  <c r="B128" i="23"/>
  <c r="C128" i="23"/>
  <c r="D128" i="23"/>
  <c r="E128" i="23"/>
  <c r="F128" i="23"/>
  <c r="G128" i="23"/>
  <c r="H128" i="23"/>
  <c r="L128" i="23"/>
  <c r="Q128" i="23"/>
  <c r="R128" i="23"/>
  <c r="V128" i="23"/>
  <c r="X128" i="23" s="1"/>
  <c r="Z128" i="22" s="1"/>
  <c r="B129" i="23"/>
  <c r="C129" i="23"/>
  <c r="D129" i="23"/>
  <c r="E129" i="23"/>
  <c r="L129" i="23"/>
  <c r="N129" i="23"/>
  <c r="P129" i="22"/>
  <c r="Q129" i="23"/>
  <c r="B130" i="23"/>
  <c r="C130" i="23"/>
  <c r="D130" i="23"/>
  <c r="E130" i="23"/>
  <c r="F130" i="23"/>
  <c r="M130" i="23" s="1"/>
  <c r="G130" i="23"/>
  <c r="H130" i="23" s="1"/>
  <c r="L130" i="23"/>
  <c r="N130" i="23"/>
  <c r="P130" i="22" s="1"/>
  <c r="Q130" i="23"/>
  <c r="R130" i="23" s="1"/>
  <c r="V130" i="23"/>
  <c r="B131" i="23"/>
  <c r="C131" i="23"/>
  <c r="D131" i="23"/>
  <c r="E131" i="23"/>
  <c r="L131" i="23"/>
  <c r="Q131" i="23"/>
  <c r="S131" i="23" s="1"/>
  <c r="U131" i="22" s="1"/>
  <c r="B132" i="23"/>
  <c r="C132" i="23"/>
  <c r="D132" i="23"/>
  <c r="E132" i="23"/>
  <c r="F132" i="23"/>
  <c r="G132" i="23"/>
  <c r="L132" i="23"/>
  <c r="Q132" i="23"/>
  <c r="R132" i="23"/>
  <c r="V132" i="23"/>
  <c r="X132" i="23" s="1"/>
  <c r="Z132" i="22" s="1"/>
  <c r="B133" i="23"/>
  <c r="C133" i="23"/>
  <c r="D133" i="23"/>
  <c r="E133" i="23"/>
  <c r="L133" i="23"/>
  <c r="B134" i="23"/>
  <c r="C134" i="23"/>
  <c r="D134" i="23"/>
  <c r="E134" i="23"/>
  <c r="F134" i="23"/>
  <c r="G134" i="23"/>
  <c r="H134" i="23" s="1"/>
  <c r="L134" i="23"/>
  <c r="M134" i="23"/>
  <c r="N134" i="23"/>
  <c r="P134" i="22" s="1"/>
  <c r="Q134" i="23"/>
  <c r="R134" i="23"/>
  <c r="S134" i="23"/>
  <c r="U134" i="22" s="1"/>
  <c r="V134" i="23"/>
  <c r="B135" i="23"/>
  <c r="C135" i="23"/>
  <c r="D135" i="23"/>
  <c r="E135" i="23"/>
  <c r="B136" i="23"/>
  <c r="C136" i="23"/>
  <c r="D136" i="23"/>
  <c r="E136" i="23"/>
  <c r="F136" i="23"/>
  <c r="G136" i="23"/>
  <c r="H136" i="23" s="1"/>
  <c r="L136" i="23"/>
  <c r="Q136" i="23"/>
  <c r="R136" i="23"/>
  <c r="V136" i="23"/>
  <c r="X136" i="23"/>
  <c r="Z136" i="22"/>
  <c r="B137" i="23"/>
  <c r="C137" i="23"/>
  <c r="D137" i="23"/>
  <c r="E137" i="23"/>
  <c r="L137" i="23"/>
  <c r="N137" i="23"/>
  <c r="P137" i="22"/>
  <c r="Q137" i="23"/>
  <c r="B138" i="23"/>
  <c r="C138" i="23"/>
  <c r="D138" i="23"/>
  <c r="E138" i="23"/>
  <c r="F138" i="23"/>
  <c r="H138" i="23" s="1"/>
  <c r="G138" i="23"/>
  <c r="L138" i="23"/>
  <c r="N138" i="23" s="1"/>
  <c r="P138" i="22" s="1"/>
  <c r="M138" i="23"/>
  <c r="Q138" i="23"/>
  <c r="S138" i="23" s="1"/>
  <c r="U138" i="22" s="1"/>
  <c r="R138" i="23"/>
  <c r="V138" i="23"/>
  <c r="B139" i="23"/>
  <c r="C139" i="23"/>
  <c r="D139" i="23"/>
  <c r="E139" i="23"/>
  <c r="L139" i="23"/>
  <c r="Q139" i="23"/>
  <c r="B140" i="23"/>
  <c r="C140" i="23"/>
  <c r="D140" i="23"/>
  <c r="E140" i="23"/>
  <c r="F140" i="23"/>
  <c r="G140" i="23"/>
  <c r="L140" i="23"/>
  <c r="Q140" i="23"/>
  <c r="V140" i="23"/>
  <c r="X140" i="23" s="1"/>
  <c r="Z140" i="22" s="1"/>
  <c r="B141" i="23"/>
  <c r="C141" i="23"/>
  <c r="D141" i="23"/>
  <c r="E141" i="23"/>
  <c r="L141" i="23"/>
  <c r="B142" i="23"/>
  <c r="C142" i="23"/>
  <c r="D142" i="23"/>
  <c r="E142" i="23"/>
  <c r="F142" i="23"/>
  <c r="G142" i="23"/>
  <c r="H142" i="23" s="1"/>
  <c r="L142" i="23"/>
  <c r="M142" i="23"/>
  <c r="N142" i="23"/>
  <c r="P142" i="22" s="1"/>
  <c r="Q142" i="23"/>
  <c r="R142" i="23"/>
  <c r="S142" i="23"/>
  <c r="U142" i="22" s="1"/>
  <c r="V142" i="23"/>
  <c r="B143" i="23"/>
  <c r="C143" i="23"/>
  <c r="D143" i="23"/>
  <c r="E143" i="23"/>
  <c r="G143" i="23"/>
  <c r="V143" i="23"/>
  <c r="X143" i="23" s="1"/>
  <c r="Z143" i="22" s="1"/>
  <c r="B144" i="23"/>
  <c r="C144" i="23"/>
  <c r="D144" i="23"/>
  <c r="E144" i="23"/>
  <c r="F144" i="23"/>
  <c r="G144" i="23"/>
  <c r="H144" i="23" s="1"/>
  <c r="L144" i="23"/>
  <c r="Q144" i="23"/>
  <c r="R144" i="23"/>
  <c r="V144" i="23"/>
  <c r="X144" i="23"/>
  <c r="Z144" i="22"/>
  <c r="B145" i="23"/>
  <c r="C145" i="23"/>
  <c r="D145" i="23"/>
  <c r="E145" i="23"/>
  <c r="F145" i="23"/>
  <c r="W145" i="23" s="1"/>
  <c r="G145" i="23"/>
  <c r="Q145" i="23"/>
  <c r="V145" i="23"/>
  <c r="B146" i="23"/>
  <c r="C146" i="23"/>
  <c r="D146" i="23"/>
  <c r="E146" i="23"/>
  <c r="F146" i="23"/>
  <c r="G146" i="23"/>
  <c r="H146" i="23" s="1"/>
  <c r="L146" i="23"/>
  <c r="N146" i="23" s="1"/>
  <c r="P146" i="22" s="1"/>
  <c r="M146" i="23"/>
  <c r="Q146" i="23"/>
  <c r="S146" i="23" s="1"/>
  <c r="U146" i="22" s="1"/>
  <c r="R146" i="23"/>
  <c r="V146" i="23"/>
  <c r="B147" i="23"/>
  <c r="C147" i="23"/>
  <c r="D147" i="23"/>
  <c r="E147" i="23"/>
  <c r="G147" i="23"/>
  <c r="L147" i="23"/>
  <c r="V147" i="23"/>
  <c r="B148" i="23"/>
  <c r="C148" i="23"/>
  <c r="D148" i="23"/>
  <c r="E148" i="23"/>
  <c r="F148" i="23"/>
  <c r="G148" i="23"/>
  <c r="L148" i="23"/>
  <c r="Q148" i="23"/>
  <c r="R148" i="23" s="1"/>
  <c r="V148" i="23"/>
  <c r="X148" i="23" s="1"/>
  <c r="Z148" i="22" s="1"/>
  <c r="B149" i="23"/>
  <c r="C149" i="23"/>
  <c r="D149" i="23"/>
  <c r="E149" i="23"/>
  <c r="F149" i="23"/>
  <c r="W149" i="23" s="1"/>
  <c r="G149" i="23"/>
  <c r="H149" i="23" s="1"/>
  <c r="I149" i="23" s="1"/>
  <c r="K149" i="22" s="1"/>
  <c r="L149" i="23"/>
  <c r="M149" i="23" s="1"/>
  <c r="N149" i="23"/>
  <c r="P149" i="22"/>
  <c r="Q149" i="23"/>
  <c r="V149" i="23"/>
  <c r="B150" i="23"/>
  <c r="C150" i="23"/>
  <c r="D150" i="23"/>
  <c r="E150" i="23"/>
  <c r="F150" i="23"/>
  <c r="G150" i="23"/>
  <c r="H150" i="23" s="1"/>
  <c r="L150" i="23"/>
  <c r="N150" i="23" s="1"/>
  <c r="P150" i="22" s="1"/>
  <c r="M150" i="23"/>
  <c r="Q150" i="23"/>
  <c r="S150" i="23" s="1"/>
  <c r="U150" i="22" s="1"/>
  <c r="R150" i="23"/>
  <c r="V150" i="23"/>
  <c r="B151" i="23"/>
  <c r="C151" i="23"/>
  <c r="D151" i="23"/>
  <c r="E151" i="23"/>
  <c r="G151" i="23"/>
  <c r="V151" i="23"/>
  <c r="B152" i="23"/>
  <c r="C152" i="23"/>
  <c r="D152" i="23"/>
  <c r="E152" i="23"/>
  <c r="F152" i="23"/>
  <c r="G152" i="23"/>
  <c r="H152" i="23" s="1"/>
  <c r="L152" i="23"/>
  <c r="Q152" i="23"/>
  <c r="R152" i="23" s="1"/>
  <c r="V152" i="23"/>
  <c r="X152" i="23"/>
  <c r="Z152" i="22"/>
  <c r="B153" i="23"/>
  <c r="C153" i="23"/>
  <c r="D153" i="23"/>
  <c r="E153" i="23"/>
  <c r="F153" i="23"/>
  <c r="G153" i="23"/>
  <c r="H153" i="23"/>
  <c r="I153" i="23"/>
  <c r="K153" i="22" s="1"/>
  <c r="Q153" i="23"/>
  <c r="V153" i="23"/>
  <c r="W153" i="23"/>
  <c r="B154" i="23"/>
  <c r="C154" i="23"/>
  <c r="D154" i="23"/>
  <c r="E154" i="23"/>
  <c r="F154" i="23"/>
  <c r="G154" i="23"/>
  <c r="H154" i="23"/>
  <c r="L154" i="23"/>
  <c r="M154" i="23" s="1"/>
  <c r="Q154" i="23"/>
  <c r="R154" i="23" s="1"/>
  <c r="V154" i="23"/>
  <c r="B155" i="23"/>
  <c r="C155" i="23"/>
  <c r="D155" i="23"/>
  <c r="E155" i="23"/>
  <c r="G155" i="23"/>
  <c r="L155" i="23"/>
  <c r="V155" i="23"/>
  <c r="X155" i="23"/>
  <c r="Z155" i="22"/>
  <c r="B156" i="23"/>
  <c r="C156" i="23"/>
  <c r="D156" i="23"/>
  <c r="E156" i="23"/>
  <c r="F156" i="23"/>
  <c r="G156" i="23"/>
  <c r="L156" i="23"/>
  <c r="Q156" i="23"/>
  <c r="R156" i="23" s="1"/>
  <c r="V156" i="23"/>
  <c r="X156" i="23"/>
  <c r="Z156" i="22"/>
  <c r="B157" i="23"/>
  <c r="C157" i="23"/>
  <c r="D157" i="23"/>
  <c r="E157" i="23"/>
  <c r="F157" i="23"/>
  <c r="G157" i="23"/>
  <c r="H157" i="23"/>
  <c r="I157" i="23"/>
  <c r="K157" i="22" s="1"/>
  <c r="L157" i="23"/>
  <c r="M157" i="23"/>
  <c r="N157" i="23"/>
  <c r="P157" i="22" s="1"/>
  <c r="Q157" i="23"/>
  <c r="V157" i="23"/>
  <c r="W157" i="23"/>
  <c r="B158" i="23"/>
  <c r="C158" i="23"/>
  <c r="D158" i="23"/>
  <c r="E158" i="23"/>
  <c r="F158" i="23"/>
  <c r="L158" i="23"/>
  <c r="M158" i="23" s="1"/>
  <c r="Q158" i="23"/>
  <c r="R158" i="23" s="1"/>
  <c r="B159" i="23"/>
  <c r="C159" i="23"/>
  <c r="D159" i="23"/>
  <c r="E159" i="23"/>
  <c r="Q159" i="23"/>
  <c r="S159" i="23"/>
  <c r="U159" i="22"/>
  <c r="B160" i="23"/>
  <c r="C160" i="23"/>
  <c r="D160" i="23"/>
  <c r="E160" i="23"/>
  <c r="F160" i="23"/>
  <c r="L160" i="23"/>
  <c r="Q160" i="23"/>
  <c r="R160" i="23" s="1"/>
  <c r="B161" i="23"/>
  <c r="C161" i="23"/>
  <c r="D161" i="23"/>
  <c r="E161" i="23"/>
  <c r="Q161" i="23"/>
  <c r="B162" i="23"/>
  <c r="C162" i="23"/>
  <c r="D162" i="23"/>
  <c r="E162" i="23"/>
  <c r="F162" i="23"/>
  <c r="L162" i="23"/>
  <c r="M162" i="23"/>
  <c r="N162" i="23"/>
  <c r="P162" i="22"/>
  <c r="Q162" i="23"/>
  <c r="R162" i="23"/>
  <c r="S162" i="23"/>
  <c r="U162" i="22"/>
  <c r="B163" i="23"/>
  <c r="C163" i="23"/>
  <c r="D163" i="23"/>
  <c r="E163" i="23"/>
  <c r="Q163" i="23"/>
  <c r="S163" i="23"/>
  <c r="U163" i="22" s="1"/>
  <c r="B164" i="23"/>
  <c r="C164" i="23"/>
  <c r="D164" i="23"/>
  <c r="E164" i="23"/>
  <c r="F164" i="23"/>
  <c r="L164" i="23"/>
  <c r="Q164" i="23"/>
  <c r="B165" i="23"/>
  <c r="C165" i="23"/>
  <c r="D165" i="23"/>
  <c r="E165" i="23"/>
  <c r="B166" i="23"/>
  <c r="C166" i="23"/>
  <c r="D166" i="23"/>
  <c r="E166" i="23"/>
  <c r="F166" i="23"/>
  <c r="L166" i="23"/>
  <c r="M166" i="23" s="1"/>
  <c r="Q166" i="23"/>
  <c r="R166" i="23" s="1"/>
  <c r="B167" i="23"/>
  <c r="C167" i="23"/>
  <c r="D167" i="23"/>
  <c r="E167" i="23"/>
  <c r="Q167" i="23"/>
  <c r="S167" i="23"/>
  <c r="U167" i="22"/>
  <c r="B168" i="23"/>
  <c r="C168" i="23"/>
  <c r="D168" i="23"/>
  <c r="E168" i="23"/>
  <c r="F168" i="23"/>
  <c r="L168" i="23"/>
  <c r="Q168" i="23"/>
  <c r="R168" i="23"/>
  <c r="B169" i="23"/>
  <c r="C169" i="23"/>
  <c r="D169" i="23"/>
  <c r="E169" i="23"/>
  <c r="Q169" i="23"/>
  <c r="B170" i="23"/>
  <c r="C170" i="23"/>
  <c r="D170" i="23"/>
  <c r="E170" i="23"/>
  <c r="F170" i="23"/>
  <c r="L170" i="23"/>
  <c r="M170" i="23"/>
  <c r="N170" i="23"/>
  <c r="P170" i="22"/>
  <c r="Q170" i="23"/>
  <c r="R170" i="23"/>
  <c r="S170" i="23"/>
  <c r="U170" i="22"/>
  <c r="B171" i="23"/>
  <c r="C171" i="23"/>
  <c r="D171" i="23"/>
  <c r="E171" i="23"/>
  <c r="Q171" i="23"/>
  <c r="S171" i="23"/>
  <c r="U171" i="22" s="1"/>
  <c r="B172" i="23"/>
  <c r="C172" i="23"/>
  <c r="D172" i="23"/>
  <c r="E172" i="23"/>
  <c r="F172" i="23"/>
  <c r="R172" i="23"/>
  <c r="L172" i="23"/>
  <c r="Q172" i="23"/>
  <c r="B173" i="23"/>
  <c r="C173" i="23"/>
  <c r="D173" i="23"/>
  <c r="E173" i="23"/>
  <c r="B174" i="23"/>
  <c r="C174" i="23"/>
  <c r="D174" i="23"/>
  <c r="E174" i="23"/>
  <c r="F174" i="23"/>
  <c r="L174" i="23"/>
  <c r="M174" i="23"/>
  <c r="N174" i="23"/>
  <c r="P174" i="22"/>
  <c r="Q174" i="23"/>
  <c r="R174" i="23"/>
  <c r="S174" i="23"/>
  <c r="U174" i="22"/>
  <c r="B175" i="23"/>
  <c r="C175" i="23"/>
  <c r="D175" i="23"/>
  <c r="E175" i="23"/>
  <c r="Q175" i="23"/>
  <c r="S175" i="23"/>
  <c r="U175" i="22" s="1"/>
  <c r="B176" i="23"/>
  <c r="C176" i="23"/>
  <c r="D176" i="23"/>
  <c r="E176" i="23"/>
  <c r="F176" i="23"/>
  <c r="L176" i="23"/>
  <c r="Q176" i="23"/>
  <c r="R176" i="23"/>
  <c r="B177" i="23"/>
  <c r="C177" i="23"/>
  <c r="D177" i="23"/>
  <c r="E177" i="23"/>
  <c r="Q177" i="23"/>
  <c r="B178" i="23"/>
  <c r="C178" i="23"/>
  <c r="D178" i="23"/>
  <c r="E178" i="23"/>
  <c r="F178" i="23"/>
  <c r="L178" i="23"/>
  <c r="M178" i="23"/>
  <c r="N178" i="23"/>
  <c r="P178" i="22" s="1"/>
  <c r="Q178" i="23"/>
  <c r="R178" i="23"/>
  <c r="S178" i="23"/>
  <c r="U178" i="22" s="1"/>
  <c r="B179" i="23"/>
  <c r="C179" i="23"/>
  <c r="D179" i="23"/>
  <c r="E179" i="23"/>
  <c r="Q179" i="23"/>
  <c r="S179" i="23" s="1"/>
  <c r="U179" i="22" s="1"/>
  <c r="B180" i="23"/>
  <c r="C180" i="23"/>
  <c r="D180" i="23"/>
  <c r="E180" i="23"/>
  <c r="F180" i="23"/>
  <c r="R180" i="23"/>
  <c r="L180" i="23"/>
  <c r="Q180" i="23"/>
  <c r="B181" i="23"/>
  <c r="C181" i="23"/>
  <c r="D181" i="23"/>
  <c r="E181" i="23"/>
  <c r="B182" i="23"/>
  <c r="C182" i="23"/>
  <c r="D182" i="23"/>
  <c r="E182" i="23"/>
  <c r="F182" i="23"/>
  <c r="L182" i="23"/>
  <c r="M182" i="23"/>
  <c r="N182" i="23"/>
  <c r="P182" i="22" s="1"/>
  <c r="Q182" i="23"/>
  <c r="R182" i="23"/>
  <c r="S182" i="23"/>
  <c r="U182" i="22" s="1"/>
  <c r="B183" i="23"/>
  <c r="C183" i="23"/>
  <c r="D183" i="23"/>
  <c r="E183" i="23"/>
  <c r="Q183" i="23"/>
  <c r="S183" i="23" s="1"/>
  <c r="U183" i="22" s="1"/>
  <c r="B184" i="23"/>
  <c r="C184" i="23"/>
  <c r="D184" i="23"/>
  <c r="E184" i="23"/>
  <c r="F184" i="23"/>
  <c r="L184" i="23"/>
  <c r="Q184" i="23"/>
  <c r="R184" i="23"/>
  <c r="B185" i="23"/>
  <c r="C185" i="23"/>
  <c r="D185" i="23"/>
  <c r="E185" i="23"/>
  <c r="Q185" i="23"/>
  <c r="B186" i="23"/>
  <c r="C186" i="23"/>
  <c r="D186" i="23"/>
  <c r="E186" i="23"/>
  <c r="F186" i="23"/>
  <c r="L186" i="23"/>
  <c r="N186" i="23" s="1"/>
  <c r="P186" i="22" s="1"/>
  <c r="M186" i="23"/>
  <c r="Q186" i="23"/>
  <c r="S186" i="23" s="1"/>
  <c r="U186" i="22" s="1"/>
  <c r="R186" i="23"/>
  <c r="B187" i="23"/>
  <c r="C187" i="23"/>
  <c r="D187" i="23"/>
  <c r="E187" i="23"/>
  <c r="Q187" i="23"/>
  <c r="B188" i="23"/>
  <c r="C188" i="23"/>
  <c r="D188" i="23"/>
  <c r="E188" i="23"/>
  <c r="F188" i="23"/>
  <c r="L188" i="23"/>
  <c r="Q188" i="23"/>
  <c r="R188" i="23"/>
  <c r="B189" i="23"/>
  <c r="C189" i="23"/>
  <c r="D189" i="23"/>
  <c r="E189" i="23"/>
  <c r="B190" i="23"/>
  <c r="C190" i="23"/>
  <c r="D190" i="23"/>
  <c r="E190" i="23"/>
  <c r="F190" i="23"/>
  <c r="B191" i="23"/>
  <c r="C191" i="23"/>
  <c r="D191" i="23"/>
  <c r="E191" i="23"/>
  <c r="G191" i="23"/>
  <c r="Q191" i="23"/>
  <c r="B192" i="23"/>
  <c r="C192" i="23"/>
  <c r="D192" i="23"/>
  <c r="E192" i="23"/>
  <c r="F192" i="23"/>
  <c r="Q192" i="23"/>
  <c r="R192" i="23"/>
  <c r="B193" i="23"/>
  <c r="C193" i="23"/>
  <c r="D193" i="23"/>
  <c r="E193" i="23"/>
  <c r="B194" i="23"/>
  <c r="C194" i="23"/>
  <c r="D194" i="23"/>
  <c r="E194" i="23"/>
  <c r="F194" i="23"/>
  <c r="B195" i="23"/>
  <c r="C195" i="23"/>
  <c r="D195" i="23"/>
  <c r="E195" i="23"/>
  <c r="G195" i="23"/>
  <c r="Q195" i="23"/>
  <c r="B196" i="23"/>
  <c r="C196" i="23"/>
  <c r="D196" i="23"/>
  <c r="E196" i="23"/>
  <c r="F196" i="23"/>
  <c r="Q196" i="23"/>
  <c r="R196" i="23" s="1"/>
  <c r="B197" i="23"/>
  <c r="C197" i="23"/>
  <c r="D197" i="23"/>
  <c r="E197" i="23"/>
  <c r="B198" i="23"/>
  <c r="C198" i="23"/>
  <c r="D198" i="23"/>
  <c r="E198" i="23"/>
  <c r="Q198" i="23"/>
  <c r="S198" i="23" s="1"/>
  <c r="U198" i="22" s="1"/>
  <c r="B199" i="23"/>
  <c r="C199" i="23"/>
  <c r="D199" i="23"/>
  <c r="E199" i="23"/>
  <c r="G199" i="23"/>
  <c r="Q199" i="23"/>
  <c r="S199" i="23"/>
  <c r="U199" i="22"/>
  <c r="B200" i="23"/>
  <c r="C200" i="23"/>
  <c r="D200" i="23"/>
  <c r="E200" i="23"/>
  <c r="G200" i="23"/>
  <c r="B201" i="23"/>
  <c r="C201" i="23"/>
  <c r="D201" i="23"/>
  <c r="E201" i="23"/>
  <c r="F201" i="23"/>
  <c r="G201" i="23"/>
  <c r="H201" i="23"/>
  <c r="I201" i="23"/>
  <c r="K201" i="22" s="1"/>
  <c r="L201" i="23"/>
  <c r="M201" i="23"/>
  <c r="N201" i="23"/>
  <c r="P201" i="22" s="1"/>
  <c r="Q201" i="23"/>
  <c r="V201" i="23"/>
  <c r="W201" i="23"/>
  <c r="B202" i="23"/>
  <c r="C202" i="23"/>
  <c r="D202" i="23"/>
  <c r="E202" i="23"/>
  <c r="F202" i="23"/>
  <c r="G202" i="23"/>
  <c r="H202" i="23"/>
  <c r="V202" i="23"/>
  <c r="B203" i="23"/>
  <c r="C203" i="23"/>
  <c r="D203" i="23"/>
  <c r="E203" i="23"/>
  <c r="F203" i="23"/>
  <c r="G203" i="23"/>
  <c r="L203" i="23"/>
  <c r="M203" i="23"/>
  <c r="Q203" i="23"/>
  <c r="R203" i="23" s="1"/>
  <c r="S203" i="23"/>
  <c r="U203" i="22"/>
  <c r="V203" i="23"/>
  <c r="W203" i="23" s="1"/>
  <c r="X203" i="23"/>
  <c r="Z203" i="22"/>
  <c r="B204" i="23"/>
  <c r="C204" i="23"/>
  <c r="D204" i="23"/>
  <c r="E204" i="23"/>
  <c r="F204" i="23"/>
  <c r="G204" i="23"/>
  <c r="L204" i="23"/>
  <c r="Q204" i="23"/>
  <c r="R204" i="23" s="1"/>
  <c r="V204" i="23"/>
  <c r="X204" i="23"/>
  <c r="Z204" i="22"/>
  <c r="B205" i="23"/>
  <c r="C205" i="23"/>
  <c r="D205" i="23"/>
  <c r="E205" i="23"/>
  <c r="F205" i="23"/>
  <c r="G205" i="23"/>
  <c r="H205" i="23"/>
  <c r="I205" i="23"/>
  <c r="K205" i="22" s="1"/>
  <c r="L205" i="23"/>
  <c r="M205" i="23"/>
  <c r="N205" i="23"/>
  <c r="P205" i="22" s="1"/>
  <c r="Q205" i="23"/>
  <c r="V205" i="23"/>
  <c r="W205" i="23"/>
  <c r="B206" i="23"/>
  <c r="C206" i="23"/>
  <c r="D206" i="23"/>
  <c r="E206" i="23"/>
  <c r="G206" i="23"/>
  <c r="L206" i="23"/>
  <c r="N206" i="23"/>
  <c r="P206" i="22"/>
  <c r="Q206" i="23"/>
  <c r="S206" i="23" s="1"/>
  <c r="U206" i="22" s="1"/>
  <c r="V206" i="23"/>
  <c r="B207" i="23"/>
  <c r="C207" i="23"/>
  <c r="D207" i="23"/>
  <c r="E207" i="23"/>
  <c r="B208" i="23"/>
  <c r="C208" i="23"/>
  <c r="D208" i="23"/>
  <c r="E208" i="23"/>
  <c r="G208" i="23"/>
  <c r="V208" i="23"/>
  <c r="X208" i="23"/>
  <c r="Z208" i="22"/>
  <c r="B209" i="23"/>
  <c r="C209" i="23"/>
  <c r="D209" i="23"/>
  <c r="E209" i="23"/>
  <c r="F209" i="23"/>
  <c r="G209" i="23"/>
  <c r="H209" i="23"/>
  <c r="I209" i="23"/>
  <c r="K209" i="22" s="1"/>
  <c r="L209" i="23"/>
  <c r="M209" i="23"/>
  <c r="N209" i="23"/>
  <c r="P209" i="22" s="1"/>
  <c r="Q209" i="23"/>
  <c r="V209" i="23"/>
  <c r="W209" i="23"/>
  <c r="B210" i="23"/>
  <c r="C210" i="23"/>
  <c r="D210" i="23"/>
  <c r="E210" i="23"/>
  <c r="F210" i="23"/>
  <c r="G210" i="23"/>
  <c r="H210" i="23"/>
  <c r="V210" i="23"/>
  <c r="B211" i="23"/>
  <c r="C211" i="23"/>
  <c r="D211" i="23"/>
  <c r="E211" i="23"/>
  <c r="F211" i="23"/>
  <c r="G211" i="23"/>
  <c r="L211" i="23"/>
  <c r="M211" i="23"/>
  <c r="Q211" i="23"/>
  <c r="R211" i="23" s="1"/>
  <c r="S211" i="23"/>
  <c r="U211" i="22"/>
  <c r="V211" i="23"/>
  <c r="W211" i="23" s="1"/>
  <c r="X211" i="23"/>
  <c r="Z211" i="22"/>
  <c r="B212" i="23"/>
  <c r="C212" i="23"/>
  <c r="D212" i="23"/>
  <c r="E212" i="23"/>
  <c r="F212" i="23"/>
  <c r="G212" i="23"/>
  <c r="H212" i="23"/>
  <c r="L212" i="23"/>
  <c r="Q212" i="23"/>
  <c r="R212" i="23" s="1"/>
  <c r="V212" i="23"/>
  <c r="X212" i="23"/>
  <c r="Z212" i="22" s="1"/>
  <c r="B213" i="23"/>
  <c r="C213" i="23"/>
  <c r="D213" i="23"/>
  <c r="E213" i="23"/>
  <c r="F213" i="23"/>
  <c r="G213" i="23"/>
  <c r="I213" i="23" s="1"/>
  <c r="K213" i="22" s="1"/>
  <c r="H213" i="23"/>
  <c r="L213" i="23"/>
  <c r="N213" i="23" s="1"/>
  <c r="P213" i="22" s="1"/>
  <c r="M213" i="23"/>
  <c r="Q213" i="23"/>
  <c r="V213" i="23"/>
  <c r="W213" i="23" s="1"/>
  <c r="B214" i="23"/>
  <c r="C214" i="23"/>
  <c r="D214" i="23"/>
  <c r="E214" i="23"/>
  <c r="G214" i="23"/>
  <c r="L214" i="23"/>
  <c r="N214" i="23"/>
  <c r="P214" i="22" s="1"/>
  <c r="Q214" i="23"/>
  <c r="S214" i="23"/>
  <c r="U214" i="22"/>
  <c r="V214" i="23"/>
  <c r="B215" i="23"/>
  <c r="C215" i="23"/>
  <c r="D215" i="23"/>
  <c r="E215" i="23"/>
  <c r="G215" i="23"/>
  <c r="B216" i="23"/>
  <c r="C216" i="23"/>
  <c r="D216" i="23"/>
  <c r="E216" i="23"/>
  <c r="G216" i="23"/>
  <c r="B217" i="23"/>
  <c r="C217" i="23"/>
  <c r="D217" i="23"/>
  <c r="E217" i="23"/>
  <c r="F217" i="23"/>
  <c r="G217" i="23"/>
  <c r="I217" i="23" s="1"/>
  <c r="K217" i="22" s="1"/>
  <c r="H217" i="23"/>
  <c r="L217" i="23"/>
  <c r="N217" i="23" s="1"/>
  <c r="P217" i="22" s="1"/>
  <c r="M217" i="23"/>
  <c r="Q217" i="23"/>
  <c r="V217" i="23"/>
  <c r="W217" i="23" s="1"/>
  <c r="B218" i="23"/>
  <c r="C218" i="23"/>
  <c r="D218" i="23"/>
  <c r="E218" i="23"/>
  <c r="F218" i="23"/>
  <c r="G218" i="23"/>
  <c r="H218" i="23"/>
  <c r="V218" i="23"/>
  <c r="B219" i="23"/>
  <c r="C219" i="23"/>
  <c r="D219" i="23"/>
  <c r="E219" i="23"/>
  <c r="F219" i="23"/>
  <c r="G219" i="23"/>
  <c r="L219" i="23"/>
  <c r="M219" i="23" s="1"/>
  <c r="Q219" i="23"/>
  <c r="R219" i="23"/>
  <c r="S219" i="23"/>
  <c r="U219" i="22" s="1"/>
  <c r="V219" i="23"/>
  <c r="W219" i="23"/>
  <c r="X219" i="23"/>
  <c r="Z219" i="22" s="1"/>
  <c r="B220" i="23"/>
  <c r="C220" i="23"/>
  <c r="D220" i="23"/>
  <c r="E220" i="23"/>
  <c r="F220" i="23"/>
  <c r="G220" i="23"/>
  <c r="L220" i="23"/>
  <c r="Q220" i="23"/>
  <c r="R220" i="23"/>
  <c r="V220" i="23"/>
  <c r="X220" i="23" s="1"/>
  <c r="Z220" i="22" s="1"/>
  <c r="V220" i="22"/>
  <c r="B221" i="23"/>
  <c r="C221" i="23"/>
  <c r="D221" i="23"/>
  <c r="E221" i="23"/>
  <c r="F221" i="23"/>
  <c r="W221" i="23" s="1"/>
  <c r="G221" i="23"/>
  <c r="L221" i="23"/>
  <c r="Q221" i="23"/>
  <c r="V221" i="23"/>
  <c r="B222" i="23"/>
  <c r="C222" i="23"/>
  <c r="D222" i="23"/>
  <c r="E222" i="23"/>
  <c r="G222" i="23"/>
  <c r="L222" i="23"/>
  <c r="N222" i="23" s="1"/>
  <c r="P222" i="22" s="1"/>
  <c r="Q222" i="23"/>
  <c r="S222" i="23"/>
  <c r="U222" i="22" s="1"/>
  <c r="V222" i="23"/>
  <c r="B223" i="23"/>
  <c r="C223" i="23"/>
  <c r="D223" i="23"/>
  <c r="E223" i="23"/>
  <c r="G223" i="23"/>
  <c r="Q223" i="23"/>
  <c r="S223" i="23" s="1"/>
  <c r="U223" i="22" s="1"/>
  <c r="B224" i="23"/>
  <c r="C224" i="23"/>
  <c r="D224" i="23"/>
  <c r="E224" i="23"/>
  <c r="G224" i="23"/>
  <c r="V224" i="23"/>
  <c r="X224" i="23" s="1"/>
  <c r="Z224" i="22" s="1"/>
  <c r="B225" i="23"/>
  <c r="C225" i="23"/>
  <c r="D225" i="23"/>
  <c r="E225" i="23"/>
  <c r="F225" i="23"/>
  <c r="W225" i="23" s="1"/>
  <c r="G225" i="23"/>
  <c r="L225" i="23"/>
  <c r="Q225" i="23"/>
  <c r="V225" i="23"/>
  <c r="B226" i="23"/>
  <c r="C226" i="23"/>
  <c r="D226" i="23"/>
  <c r="E226" i="23"/>
  <c r="F226" i="23"/>
  <c r="G226" i="23"/>
  <c r="H226" i="23" s="1"/>
  <c r="V226" i="23"/>
  <c r="B227" i="23"/>
  <c r="C227" i="23"/>
  <c r="D227" i="23"/>
  <c r="E227" i="23"/>
  <c r="F227" i="23"/>
  <c r="M227" i="23" s="1"/>
  <c r="G227" i="23"/>
  <c r="L227" i="23"/>
  <c r="Q227" i="23"/>
  <c r="S227" i="23" s="1"/>
  <c r="U227" i="22" s="1"/>
  <c r="R227" i="23"/>
  <c r="V227" i="23"/>
  <c r="X227" i="23" s="1"/>
  <c r="Z227" i="22" s="1"/>
  <c r="W227" i="23"/>
  <c r="B228" i="23"/>
  <c r="C228" i="23"/>
  <c r="D228" i="23"/>
  <c r="E228" i="23"/>
  <c r="F228" i="23"/>
  <c r="G228" i="23"/>
  <c r="H228" i="23" s="1"/>
  <c r="L228" i="23"/>
  <c r="Q228" i="23"/>
  <c r="R228" i="23"/>
  <c r="V228" i="23"/>
  <c r="X228" i="23"/>
  <c r="Z228" i="22"/>
  <c r="B229" i="23"/>
  <c r="C229" i="23"/>
  <c r="D229" i="23"/>
  <c r="E229" i="23"/>
  <c r="F229" i="23"/>
  <c r="W229" i="23" s="1"/>
  <c r="G229" i="23"/>
  <c r="L229" i="23"/>
  <c r="M229" i="23" s="1"/>
  <c r="N229" i="23"/>
  <c r="P229" i="22"/>
  <c r="Q229" i="23"/>
  <c r="V229" i="23"/>
  <c r="B230" i="23"/>
  <c r="C230" i="23"/>
  <c r="D230" i="23"/>
  <c r="E230" i="23"/>
  <c r="G230" i="23"/>
  <c r="L230" i="23"/>
  <c r="N230" i="23" s="1"/>
  <c r="P230" i="22" s="1"/>
  <c r="Q230" i="23"/>
  <c r="S230" i="23" s="1"/>
  <c r="U230" i="22" s="1"/>
  <c r="V230" i="23"/>
  <c r="B231" i="23"/>
  <c r="C231" i="23"/>
  <c r="D231" i="23"/>
  <c r="E231" i="23"/>
  <c r="G231" i="23"/>
  <c r="Q231" i="23"/>
  <c r="B232" i="23"/>
  <c r="C232" i="23"/>
  <c r="D232" i="23"/>
  <c r="E232" i="23"/>
  <c r="G232" i="23"/>
  <c r="B233" i="23"/>
  <c r="C233" i="23"/>
  <c r="D233" i="23"/>
  <c r="E233" i="23"/>
  <c r="F233" i="23"/>
  <c r="W233" i="23" s="1"/>
  <c r="G233" i="23"/>
  <c r="H233" i="23" s="1"/>
  <c r="I233" i="23" s="1"/>
  <c r="K233" i="22"/>
  <c r="L233" i="23"/>
  <c r="M233" i="23" s="1"/>
  <c r="N233" i="23"/>
  <c r="P233" i="22"/>
  <c r="Q233" i="23"/>
  <c r="V233" i="23"/>
  <c r="B234" i="23"/>
  <c r="C234" i="23"/>
  <c r="D234" i="23"/>
  <c r="E234" i="23"/>
  <c r="F234" i="23"/>
  <c r="G234" i="23"/>
  <c r="H234" i="23" s="1"/>
  <c r="V234" i="23"/>
  <c r="B235" i="23"/>
  <c r="C235" i="23"/>
  <c r="D235" i="23"/>
  <c r="E235" i="23"/>
  <c r="F235" i="23"/>
  <c r="M235" i="23" s="1"/>
  <c r="G235" i="23"/>
  <c r="L235" i="23"/>
  <c r="Q235" i="23"/>
  <c r="V235" i="23"/>
  <c r="B236" i="23"/>
  <c r="C236" i="23"/>
  <c r="D236" i="23"/>
  <c r="E236" i="23"/>
  <c r="F236" i="23"/>
  <c r="G236" i="23"/>
  <c r="L236" i="23"/>
  <c r="Q236" i="23"/>
  <c r="V236" i="23"/>
  <c r="X236" i="23" s="1"/>
  <c r="Z236" i="22" s="1"/>
  <c r="B237" i="23"/>
  <c r="C237" i="23"/>
  <c r="D237" i="23"/>
  <c r="E237" i="23"/>
  <c r="F237" i="23"/>
  <c r="G237" i="23"/>
  <c r="L237" i="23"/>
  <c r="Q237" i="23"/>
  <c r="V237" i="23"/>
  <c r="W237" i="23" s="1"/>
  <c r="B238" i="23"/>
  <c r="C238" i="23"/>
  <c r="D238" i="23"/>
  <c r="E238" i="23"/>
  <c r="L238" i="23"/>
  <c r="N238" i="23" s="1"/>
  <c r="P238" i="22" s="1"/>
  <c r="B239" i="23"/>
  <c r="C239" i="23"/>
  <c r="D239" i="23"/>
  <c r="E239" i="23"/>
  <c r="B240" i="23"/>
  <c r="C240" i="23"/>
  <c r="D240" i="23"/>
  <c r="E240" i="23"/>
  <c r="G240" i="23"/>
  <c r="I240" i="23"/>
  <c r="K240" i="22" s="1"/>
  <c r="B241" i="23"/>
  <c r="C241" i="23"/>
  <c r="D241" i="23"/>
  <c r="E241" i="23"/>
  <c r="F241" i="23"/>
  <c r="G241" i="23"/>
  <c r="H241" i="23"/>
  <c r="I241" i="23"/>
  <c r="K241" i="22" s="1"/>
  <c r="L241" i="23"/>
  <c r="M241" i="23"/>
  <c r="N241" i="23"/>
  <c r="P241" i="22" s="1"/>
  <c r="Q241" i="23"/>
  <c r="V241" i="23"/>
  <c r="W241" i="23"/>
  <c r="B242" i="23"/>
  <c r="C242" i="23"/>
  <c r="D242" i="23"/>
  <c r="E242" i="23"/>
  <c r="F242" i="23"/>
  <c r="G242" i="23"/>
  <c r="H242" i="23"/>
  <c r="V242" i="23"/>
  <c r="B243" i="23"/>
  <c r="C243" i="23"/>
  <c r="D243" i="23"/>
  <c r="E243" i="23"/>
  <c r="G243" i="23"/>
  <c r="V243" i="23"/>
  <c r="X243" i="23"/>
  <c r="Z243" i="22"/>
  <c r="B244" i="23"/>
  <c r="C244" i="23"/>
  <c r="D244" i="23"/>
  <c r="E244" i="23"/>
  <c r="F244" i="23"/>
  <c r="G244" i="23"/>
  <c r="L244" i="23"/>
  <c r="Q244" i="23"/>
  <c r="R244" i="23" s="1"/>
  <c r="V244" i="23"/>
  <c r="X244" i="23"/>
  <c r="Z244" i="22"/>
  <c r="B245" i="23"/>
  <c r="C245" i="23"/>
  <c r="D245" i="23"/>
  <c r="E245" i="23"/>
  <c r="F245" i="23"/>
  <c r="G245" i="23"/>
  <c r="H245" i="23"/>
  <c r="I245" i="23"/>
  <c r="K245" i="22" s="1"/>
  <c r="Q245" i="23"/>
  <c r="V245" i="23"/>
  <c r="W245" i="23"/>
  <c r="B246" i="23"/>
  <c r="C246" i="23"/>
  <c r="D246" i="23"/>
  <c r="E246" i="23"/>
  <c r="G246" i="23"/>
  <c r="L246" i="23"/>
  <c r="N246" i="23"/>
  <c r="P246" i="22"/>
  <c r="Q246" i="23"/>
  <c r="S246" i="23" s="1"/>
  <c r="U246" i="22" s="1"/>
  <c r="V246" i="23"/>
  <c r="B247" i="23"/>
  <c r="C247" i="23"/>
  <c r="D247" i="23"/>
  <c r="E247" i="23"/>
  <c r="F247" i="23"/>
  <c r="G247" i="23"/>
  <c r="L247" i="23"/>
  <c r="M247" i="23"/>
  <c r="Q247" i="23"/>
  <c r="R247" i="23" s="1"/>
  <c r="S247" i="23"/>
  <c r="U247" i="22"/>
  <c r="V247" i="23"/>
  <c r="W247" i="23" s="1"/>
  <c r="X247" i="23"/>
  <c r="Z247" i="22"/>
  <c r="B248" i="23"/>
  <c r="C248" i="23"/>
  <c r="D248" i="23"/>
  <c r="E248" i="23"/>
  <c r="G248" i="23"/>
  <c r="B249" i="23"/>
  <c r="C249" i="23"/>
  <c r="D249" i="23"/>
  <c r="E249" i="23"/>
  <c r="G249" i="23"/>
  <c r="V249" i="23"/>
  <c r="B250" i="23"/>
  <c r="C250" i="23"/>
  <c r="D250" i="23"/>
  <c r="E250" i="23"/>
  <c r="F250" i="23"/>
  <c r="G250" i="23"/>
  <c r="H250" i="23"/>
  <c r="V250" i="23"/>
  <c r="B251" i="23"/>
  <c r="C251" i="23"/>
  <c r="D251" i="23"/>
  <c r="E251" i="23"/>
  <c r="F251" i="23"/>
  <c r="G251" i="23"/>
  <c r="L251" i="23"/>
  <c r="M251" i="23"/>
  <c r="Q251" i="23"/>
  <c r="R251" i="23" s="1"/>
  <c r="S251" i="23"/>
  <c r="U251" i="22"/>
  <c r="V251" i="23"/>
  <c r="W251" i="23" s="1"/>
  <c r="X251" i="23"/>
  <c r="Z251" i="22"/>
  <c r="B252" i="23"/>
  <c r="C252" i="23"/>
  <c r="D252" i="23"/>
  <c r="E252" i="23"/>
  <c r="F252" i="23"/>
  <c r="G252" i="23"/>
  <c r="H252" i="23"/>
  <c r="Q252" i="23"/>
  <c r="R252" i="23" s="1"/>
  <c r="V252" i="23"/>
  <c r="X252" i="23"/>
  <c r="Z252" i="22" s="1"/>
  <c r="B253" i="23"/>
  <c r="C253" i="23"/>
  <c r="D253" i="23"/>
  <c r="E253" i="23"/>
  <c r="F253" i="23"/>
  <c r="G253" i="23"/>
  <c r="H253" i="23"/>
  <c r="L253" i="23"/>
  <c r="N253" i="23" s="1"/>
  <c r="P253" i="22" s="1"/>
  <c r="M253" i="23"/>
  <c r="Q253" i="23"/>
  <c r="V253" i="23"/>
  <c r="W253" i="23" s="1"/>
  <c r="B254" i="23"/>
  <c r="C254" i="23"/>
  <c r="D254" i="23"/>
  <c r="E254" i="23"/>
  <c r="L254" i="23"/>
  <c r="N254" i="23"/>
  <c r="P254" i="22" s="1"/>
  <c r="Q254" i="23"/>
  <c r="S254" i="23"/>
  <c r="U254" i="22"/>
  <c r="B255" i="23"/>
  <c r="C255" i="23"/>
  <c r="D255" i="23"/>
  <c r="E255" i="23"/>
  <c r="G255" i="23"/>
  <c r="L255" i="23"/>
  <c r="B256" i="23"/>
  <c r="C256" i="23"/>
  <c r="D256" i="23"/>
  <c r="E256" i="23"/>
  <c r="G256" i="23"/>
  <c r="V256" i="23"/>
  <c r="X256" i="23"/>
  <c r="Z256" i="22" s="1"/>
  <c r="B257" i="23"/>
  <c r="C257" i="23"/>
  <c r="D257" i="23"/>
  <c r="E257" i="23"/>
  <c r="F257" i="23"/>
  <c r="G257" i="23"/>
  <c r="I257" i="23" s="1"/>
  <c r="K257" i="22" s="1"/>
  <c r="H257" i="23"/>
  <c r="L257" i="23"/>
  <c r="N257" i="23" s="1"/>
  <c r="P257" i="22" s="1"/>
  <c r="M257" i="23"/>
  <c r="Q257" i="23"/>
  <c r="V257" i="23"/>
  <c r="W257" i="23" s="1"/>
  <c r="B258" i="23"/>
  <c r="C258" i="23"/>
  <c r="D258" i="23"/>
  <c r="E258" i="23"/>
  <c r="F258" i="23"/>
  <c r="G258" i="23"/>
  <c r="H258" i="23"/>
  <c r="B259" i="23"/>
  <c r="C259" i="23"/>
  <c r="D259" i="23"/>
  <c r="E259" i="23"/>
  <c r="G259" i="23"/>
  <c r="L259" i="23"/>
  <c r="V259" i="23"/>
  <c r="X259" i="23"/>
  <c r="Z259" i="22" s="1"/>
  <c r="B260" i="23"/>
  <c r="C260" i="23"/>
  <c r="D260" i="23"/>
  <c r="E260" i="23"/>
  <c r="F260" i="23"/>
  <c r="R260" i="23"/>
  <c r="G260" i="23"/>
  <c r="L260" i="23"/>
  <c r="Q260" i="23"/>
  <c r="V260" i="23"/>
  <c r="X260" i="23"/>
  <c r="Z260" i="22" s="1"/>
  <c r="B261" i="23"/>
  <c r="C261" i="23"/>
  <c r="D261" i="23"/>
  <c r="E261" i="23"/>
  <c r="F261" i="23"/>
  <c r="G261" i="23"/>
  <c r="I261" i="23" s="1"/>
  <c r="K261" i="22" s="1"/>
  <c r="H261" i="23"/>
  <c r="L261" i="23"/>
  <c r="N261" i="23" s="1"/>
  <c r="P261" i="22" s="1"/>
  <c r="M261" i="23"/>
  <c r="Q261" i="23"/>
  <c r="V261" i="23"/>
  <c r="W261" i="23" s="1"/>
  <c r="B262" i="23"/>
  <c r="C262" i="23"/>
  <c r="D262" i="23"/>
  <c r="E262" i="23"/>
  <c r="G262" i="23"/>
  <c r="L262" i="23"/>
  <c r="N262" i="23"/>
  <c r="P262" i="22" s="1"/>
  <c r="Q262" i="23"/>
  <c r="S262" i="23"/>
  <c r="U262" i="22"/>
  <c r="V262" i="23"/>
  <c r="B263" i="23"/>
  <c r="C263" i="23"/>
  <c r="D263" i="23"/>
  <c r="E263" i="23"/>
  <c r="F263" i="23"/>
  <c r="L263" i="23"/>
  <c r="M263" i="23" s="1"/>
  <c r="Q263" i="23"/>
  <c r="R263" i="23"/>
  <c r="S263" i="23"/>
  <c r="U263" i="22" s="1"/>
  <c r="V263" i="23"/>
  <c r="W263" i="23"/>
  <c r="X263" i="23"/>
  <c r="Z263" i="22" s="1"/>
  <c r="B264" i="23"/>
  <c r="C264" i="23"/>
  <c r="D264" i="23"/>
  <c r="E264" i="23"/>
  <c r="G264" i="23"/>
  <c r="B265" i="23"/>
  <c r="C265" i="23"/>
  <c r="D265" i="23"/>
  <c r="E265" i="23"/>
  <c r="G265" i="23"/>
  <c r="L265" i="23"/>
  <c r="N265" i="23" s="1"/>
  <c r="P265" i="22" s="1"/>
  <c r="V265" i="23"/>
  <c r="B266" i="23"/>
  <c r="C266" i="23"/>
  <c r="D266" i="23"/>
  <c r="E266" i="23"/>
  <c r="F266" i="23"/>
  <c r="G266" i="23"/>
  <c r="H266" i="23"/>
  <c r="V266" i="23"/>
  <c r="B267" i="23"/>
  <c r="C267" i="23"/>
  <c r="D267" i="23"/>
  <c r="E267" i="23"/>
  <c r="F267" i="23"/>
  <c r="G267" i="23"/>
  <c r="L267" i="23"/>
  <c r="M267" i="23" s="1"/>
  <c r="Q267" i="23"/>
  <c r="R267" i="23"/>
  <c r="S267" i="23"/>
  <c r="U267" i="22" s="1"/>
  <c r="V267" i="23"/>
  <c r="W267" i="23"/>
  <c r="X267" i="23"/>
  <c r="Z267" i="22" s="1"/>
  <c r="B268" i="23"/>
  <c r="C268" i="23"/>
  <c r="D268" i="23"/>
  <c r="E268" i="23"/>
  <c r="F268" i="23"/>
  <c r="G268" i="23"/>
  <c r="H268" i="23"/>
  <c r="L268" i="23"/>
  <c r="Q268" i="23"/>
  <c r="R268" i="23"/>
  <c r="V268" i="23"/>
  <c r="X268" i="23" s="1"/>
  <c r="Z268" i="22" s="1"/>
  <c r="B269" i="23"/>
  <c r="C269" i="23"/>
  <c r="D269" i="23"/>
  <c r="E269" i="23"/>
  <c r="F269" i="23"/>
  <c r="W269" i="23" s="1"/>
  <c r="G269" i="23"/>
  <c r="L269" i="23"/>
  <c r="Q269" i="23"/>
  <c r="V269" i="23"/>
  <c r="B270" i="23"/>
  <c r="C270" i="23"/>
  <c r="D270" i="23"/>
  <c r="E270" i="23"/>
  <c r="B271" i="23"/>
  <c r="C271" i="23"/>
  <c r="D271" i="23"/>
  <c r="E271" i="23"/>
  <c r="B272" i="23"/>
  <c r="C272" i="23"/>
  <c r="D272" i="23"/>
  <c r="E272" i="23"/>
  <c r="B273" i="23"/>
  <c r="C273" i="23"/>
  <c r="D273" i="23"/>
  <c r="E273" i="23"/>
  <c r="F273" i="23"/>
  <c r="W273" i="23" s="1"/>
  <c r="G273" i="23"/>
  <c r="L273" i="23"/>
  <c r="Q273" i="23"/>
  <c r="V273" i="23"/>
  <c r="B274" i="23"/>
  <c r="C274" i="23"/>
  <c r="D274" i="23"/>
  <c r="E274" i="23"/>
  <c r="F274" i="23"/>
  <c r="G274" i="23"/>
  <c r="H274" i="23" s="1"/>
  <c r="V274" i="23"/>
  <c r="B275" i="23"/>
  <c r="C275" i="23"/>
  <c r="D275" i="23"/>
  <c r="E275" i="23"/>
  <c r="V275" i="23"/>
  <c r="X275" i="23" s="1"/>
  <c r="Z275" i="22" s="1"/>
  <c r="B276" i="23"/>
  <c r="C276" i="23"/>
  <c r="D276" i="23"/>
  <c r="E276" i="23"/>
  <c r="F276" i="23"/>
  <c r="G276" i="23"/>
  <c r="L276" i="23"/>
  <c r="Q276" i="23"/>
  <c r="R276" i="23"/>
  <c r="V276" i="23"/>
  <c r="X276" i="23" s="1"/>
  <c r="Z276" i="22" s="1"/>
  <c r="B277" i="23"/>
  <c r="C277" i="23"/>
  <c r="D277" i="23"/>
  <c r="E277" i="23"/>
  <c r="F277" i="23"/>
  <c r="W277" i="23" s="1"/>
  <c r="G277" i="23"/>
  <c r="Q277" i="23"/>
  <c r="V277" i="23"/>
  <c r="B278" i="23"/>
  <c r="C278" i="23"/>
  <c r="D278" i="23"/>
  <c r="E278" i="23"/>
  <c r="G278" i="23"/>
  <c r="L278" i="23"/>
  <c r="N278" i="23" s="1"/>
  <c r="P278" i="22" s="1"/>
  <c r="Q278" i="23"/>
  <c r="S278" i="23" s="1"/>
  <c r="U278" i="22" s="1"/>
  <c r="V278" i="23"/>
  <c r="B279" i="23"/>
  <c r="C279" i="23"/>
  <c r="D279" i="23"/>
  <c r="E279" i="23"/>
  <c r="F279" i="23"/>
  <c r="M279" i="23" s="1"/>
  <c r="G279" i="23"/>
  <c r="L279" i="23"/>
  <c r="Q279" i="23"/>
  <c r="S279" i="23" s="1"/>
  <c r="U279" i="22" s="1"/>
  <c r="R279" i="23"/>
  <c r="V279" i="23"/>
  <c r="X279" i="23" s="1"/>
  <c r="Z279" i="22" s="1"/>
  <c r="B280" i="23"/>
  <c r="C280" i="23"/>
  <c r="D280" i="23"/>
  <c r="E280" i="23"/>
  <c r="G280" i="23"/>
  <c r="B281" i="23"/>
  <c r="C281" i="23"/>
  <c r="D281" i="23"/>
  <c r="E281" i="23"/>
  <c r="V281" i="23"/>
  <c r="B282" i="23"/>
  <c r="C282" i="23"/>
  <c r="D282" i="23"/>
  <c r="E282" i="23"/>
  <c r="F282" i="23"/>
  <c r="G282" i="23"/>
  <c r="H282" i="23" s="1"/>
  <c r="V282" i="23"/>
  <c r="B283" i="23"/>
  <c r="C283" i="23"/>
  <c r="D283" i="23"/>
  <c r="E283" i="23"/>
  <c r="F283" i="23"/>
  <c r="M283" i="23" s="1"/>
  <c r="G283" i="23"/>
  <c r="L283" i="23"/>
  <c r="Q283" i="23"/>
  <c r="S283" i="23" s="1"/>
  <c r="U283" i="22" s="1"/>
  <c r="V283" i="23"/>
  <c r="X283" i="23" s="1"/>
  <c r="Z283" i="22" s="1"/>
  <c r="W283" i="23"/>
  <c r="B284" i="23"/>
  <c r="C284" i="23"/>
  <c r="D284" i="23"/>
  <c r="E284" i="23"/>
  <c r="F284" i="23"/>
  <c r="G284" i="23"/>
  <c r="Q284" i="23"/>
  <c r="R284" i="23"/>
  <c r="V284" i="23"/>
  <c r="X284" i="23"/>
  <c r="Z284" i="22"/>
  <c r="B285" i="23"/>
  <c r="C285" i="23"/>
  <c r="D285" i="23"/>
  <c r="E285" i="23"/>
  <c r="F285" i="23"/>
  <c r="W285" i="23" s="1"/>
  <c r="G285" i="23"/>
  <c r="L285" i="23"/>
  <c r="N285" i="23"/>
  <c r="P285" i="22" s="1"/>
  <c r="Q285" i="23"/>
  <c r="V285" i="23"/>
  <c r="B286" i="23"/>
  <c r="C286" i="23"/>
  <c r="D286" i="23"/>
  <c r="E286" i="23"/>
  <c r="B287" i="23"/>
  <c r="C287" i="23"/>
  <c r="D287" i="23"/>
  <c r="E287" i="23"/>
  <c r="L287" i="23"/>
  <c r="B288" i="23"/>
  <c r="C288" i="23"/>
  <c r="D288" i="23"/>
  <c r="E288" i="23"/>
  <c r="G288" i="23"/>
  <c r="B289" i="23"/>
  <c r="C289" i="23"/>
  <c r="D289" i="23"/>
  <c r="E289" i="23"/>
  <c r="F289" i="23"/>
  <c r="G289" i="23"/>
  <c r="H289" i="23" s="1"/>
  <c r="I289" i="23"/>
  <c r="K289" i="22" s="1"/>
  <c r="L289" i="23"/>
  <c r="M289" i="23" s="1"/>
  <c r="N289" i="23"/>
  <c r="P289" i="22" s="1"/>
  <c r="Q289" i="23"/>
  <c r="V289" i="23"/>
  <c r="W289" i="23"/>
  <c r="B290" i="23"/>
  <c r="C290" i="23"/>
  <c r="D290" i="23"/>
  <c r="E290" i="23"/>
  <c r="F290" i="23"/>
  <c r="G290" i="23"/>
  <c r="B291" i="23"/>
  <c r="C291" i="23"/>
  <c r="D291" i="23"/>
  <c r="E291" i="23"/>
  <c r="L291" i="23"/>
  <c r="V291" i="23"/>
  <c r="B292" i="23"/>
  <c r="C292" i="23"/>
  <c r="D292" i="23"/>
  <c r="E292" i="23"/>
  <c r="F292" i="23"/>
  <c r="G292" i="23"/>
  <c r="L292" i="23"/>
  <c r="Q292" i="23"/>
  <c r="V292" i="23"/>
  <c r="X292" i="23" s="1"/>
  <c r="Z292" i="22"/>
  <c r="B293" i="23"/>
  <c r="C293" i="23"/>
  <c r="D293" i="23"/>
  <c r="E293" i="23"/>
  <c r="F293" i="23"/>
  <c r="W293" i="23" s="1"/>
  <c r="G293" i="23"/>
  <c r="L293" i="23"/>
  <c r="M293" i="23" s="1"/>
  <c r="N293" i="23"/>
  <c r="P293" i="22"/>
  <c r="Q293" i="23"/>
  <c r="V293" i="23"/>
  <c r="B294" i="23"/>
  <c r="C294" i="23"/>
  <c r="D294" i="23"/>
  <c r="E294" i="23"/>
  <c r="G294" i="23"/>
  <c r="L294" i="23"/>
  <c r="N294" i="23" s="1"/>
  <c r="P294" i="22" s="1"/>
  <c r="Q294" i="23"/>
  <c r="S294" i="23" s="1"/>
  <c r="U294" i="22" s="1"/>
  <c r="V294" i="23"/>
  <c r="B295" i="23"/>
  <c r="C295" i="23"/>
  <c r="D295" i="23"/>
  <c r="E295" i="23"/>
  <c r="F295" i="23"/>
  <c r="M295" i="23" s="1"/>
  <c r="L295" i="23"/>
  <c r="Q295" i="23"/>
  <c r="V295" i="23"/>
  <c r="B296" i="23"/>
  <c r="C296" i="23"/>
  <c r="D296" i="23"/>
  <c r="E296" i="23"/>
  <c r="B297" i="23"/>
  <c r="C297" i="23"/>
  <c r="D297" i="23"/>
  <c r="E297" i="23"/>
  <c r="L297" i="23"/>
  <c r="N297" i="23"/>
  <c r="P297" i="22" s="1"/>
  <c r="V297" i="23"/>
  <c r="B298" i="23"/>
  <c r="C298" i="23"/>
  <c r="D298" i="23"/>
  <c r="E298" i="23"/>
  <c r="F298" i="23"/>
  <c r="G298" i="23"/>
  <c r="V298" i="23"/>
  <c r="B299" i="23"/>
  <c r="C299" i="23"/>
  <c r="D299" i="23"/>
  <c r="E299" i="23"/>
  <c r="F299" i="23"/>
  <c r="M299" i="23" s="1"/>
  <c r="G299" i="23"/>
  <c r="L299" i="23"/>
  <c r="Q299" i="23"/>
  <c r="V299" i="23"/>
  <c r="B300" i="23"/>
  <c r="C300" i="23"/>
  <c r="D300" i="23"/>
  <c r="E300" i="23"/>
  <c r="F300" i="23"/>
  <c r="G300" i="23"/>
  <c r="L300" i="23"/>
  <c r="Q300" i="23"/>
  <c r="V300" i="23"/>
  <c r="X300" i="23"/>
  <c r="Z300" i="22" s="1"/>
  <c r="B301" i="23"/>
  <c r="C301" i="23"/>
  <c r="D301" i="23"/>
  <c r="E301" i="23"/>
  <c r="F301" i="23"/>
  <c r="G301" i="23"/>
  <c r="H301" i="23"/>
  <c r="I301" i="23" s="1"/>
  <c r="K301" i="22" s="1"/>
  <c r="L301" i="23"/>
  <c r="M301" i="23"/>
  <c r="N301" i="23"/>
  <c r="P301" i="22" s="1"/>
  <c r="Q301" i="23"/>
  <c r="V301" i="23"/>
  <c r="W301" i="23"/>
  <c r="B302" i="23"/>
  <c r="C302" i="23"/>
  <c r="D302" i="23"/>
  <c r="E302" i="23"/>
  <c r="Q302" i="23"/>
  <c r="S302" i="23" s="1"/>
  <c r="U302" i="22"/>
  <c r="B303" i="23"/>
  <c r="C303" i="23"/>
  <c r="D303" i="23"/>
  <c r="E303" i="23"/>
  <c r="B304" i="23"/>
  <c r="C304" i="23"/>
  <c r="D304" i="23"/>
  <c r="E304" i="23"/>
  <c r="G304" i="23"/>
  <c r="V304" i="23"/>
  <c r="X304" i="23"/>
  <c r="Z304" i="22"/>
  <c r="B305" i="23"/>
  <c r="C305" i="23"/>
  <c r="D305" i="23"/>
  <c r="E305" i="23"/>
  <c r="F305" i="23"/>
  <c r="W305" i="23" s="1"/>
  <c r="G305" i="23"/>
  <c r="L305" i="23"/>
  <c r="N305" i="23" s="1"/>
  <c r="P305" i="22" s="1"/>
  <c r="Q305" i="23"/>
  <c r="V305" i="23"/>
  <c r="B306" i="23"/>
  <c r="C306" i="23"/>
  <c r="D306" i="23"/>
  <c r="E306" i="23"/>
  <c r="F306" i="23"/>
  <c r="G306" i="23"/>
  <c r="H306" i="23" s="1"/>
  <c r="V306" i="23"/>
  <c r="B307" i="23"/>
  <c r="C307" i="23"/>
  <c r="D307" i="23"/>
  <c r="E307" i="23"/>
  <c r="L307" i="23"/>
  <c r="V307" i="23"/>
  <c r="B308" i="23"/>
  <c r="C308" i="23"/>
  <c r="D308" i="23"/>
  <c r="E308" i="23"/>
  <c r="F308" i="23"/>
  <c r="G308" i="23"/>
  <c r="L308" i="23"/>
  <c r="Q308" i="23"/>
  <c r="R308" i="23"/>
  <c r="V308" i="23"/>
  <c r="X308" i="23" s="1"/>
  <c r="Z308" i="22" s="1"/>
  <c r="B309" i="23"/>
  <c r="C309" i="23"/>
  <c r="D309" i="23"/>
  <c r="E309" i="23"/>
  <c r="F309" i="23"/>
  <c r="W309" i="23" s="1"/>
  <c r="G309" i="23"/>
  <c r="Q309" i="23"/>
  <c r="V309" i="23"/>
  <c r="B310" i="23"/>
  <c r="C310" i="23"/>
  <c r="D310" i="23"/>
  <c r="E310" i="23"/>
  <c r="G310" i="23"/>
  <c r="L310" i="23"/>
  <c r="N310" i="23" s="1"/>
  <c r="P310" i="22" s="1"/>
  <c r="Q310" i="23"/>
  <c r="S310" i="23" s="1"/>
  <c r="U310" i="22" s="1"/>
  <c r="V310" i="23"/>
  <c r="B311" i="23"/>
  <c r="C311" i="23"/>
  <c r="D311" i="23"/>
  <c r="E311" i="23"/>
  <c r="F311" i="23"/>
  <c r="M311" i="23" s="1"/>
  <c r="G311" i="23"/>
  <c r="L311" i="23"/>
  <c r="Q311" i="23"/>
  <c r="R311" i="23" s="1"/>
  <c r="V311" i="23"/>
  <c r="W311" i="23" s="1"/>
  <c r="B312" i="23"/>
  <c r="C312" i="23"/>
  <c r="D312" i="23"/>
  <c r="E312" i="23"/>
  <c r="B313" i="23"/>
  <c r="C313" i="23"/>
  <c r="D313" i="23"/>
  <c r="E313" i="23"/>
  <c r="L313" i="23"/>
  <c r="N313" i="23" s="1"/>
  <c r="P313" i="22" s="1"/>
  <c r="V313" i="23"/>
  <c r="B314" i="23"/>
  <c r="C314" i="23"/>
  <c r="D314" i="23"/>
  <c r="E314" i="23"/>
  <c r="F314" i="23"/>
  <c r="G314" i="23"/>
  <c r="H314" i="23" s="1"/>
  <c r="V314" i="23"/>
  <c r="B315" i="23"/>
  <c r="C315" i="23"/>
  <c r="D315" i="23"/>
  <c r="E315" i="23"/>
  <c r="F315" i="23"/>
  <c r="M315" i="23" s="1"/>
  <c r="G315" i="23"/>
  <c r="L315" i="23"/>
  <c r="Q315" i="23"/>
  <c r="R315" i="23" s="1"/>
  <c r="V315" i="23"/>
  <c r="W315" i="23" s="1"/>
  <c r="B316" i="23"/>
  <c r="C316" i="23"/>
  <c r="D316" i="23"/>
  <c r="E316" i="23"/>
  <c r="F316" i="23"/>
  <c r="G316" i="23"/>
  <c r="H316" i="23" s="1"/>
  <c r="Q316" i="23"/>
  <c r="R316" i="23" s="1"/>
  <c r="V316" i="23"/>
  <c r="X316" i="23"/>
  <c r="Z316" i="22"/>
  <c r="B317" i="23"/>
  <c r="C317" i="23"/>
  <c r="D317" i="23"/>
  <c r="E317" i="23"/>
  <c r="F317" i="23"/>
  <c r="H317" i="23" s="1"/>
  <c r="I317" i="23" s="1"/>
  <c r="K317" i="22" s="1"/>
  <c r="G317" i="23"/>
  <c r="L317" i="23"/>
  <c r="N317" i="23"/>
  <c r="P317" i="22" s="1"/>
  <c r="Q317" i="23"/>
  <c r="V317" i="23"/>
  <c r="W317" i="23"/>
  <c r="B318" i="23"/>
  <c r="C318" i="23"/>
  <c r="D318" i="23"/>
  <c r="E318" i="23"/>
  <c r="B319" i="23"/>
  <c r="C319" i="23"/>
  <c r="D319" i="23"/>
  <c r="E319" i="23"/>
  <c r="L319" i="23"/>
  <c r="B320" i="23"/>
  <c r="C320" i="23"/>
  <c r="D320" i="23"/>
  <c r="E320" i="23"/>
  <c r="V320" i="23"/>
  <c r="X320" i="23" s="1"/>
  <c r="Z320" i="22" s="1"/>
  <c r="B321" i="23"/>
  <c r="C321" i="23"/>
  <c r="D321" i="23"/>
  <c r="E321" i="23"/>
  <c r="L321" i="23"/>
  <c r="N321" i="23" s="1"/>
  <c r="P321" i="22" s="1"/>
  <c r="B322" i="23"/>
  <c r="C322" i="23"/>
  <c r="D322" i="23"/>
  <c r="E322" i="23"/>
  <c r="F322" i="23"/>
  <c r="B323" i="23"/>
  <c r="C323" i="23"/>
  <c r="D323" i="23"/>
  <c r="E323" i="23"/>
  <c r="F323" i="23"/>
  <c r="M323" i="23" s="1"/>
  <c r="L323" i="23"/>
  <c r="Q323" i="23"/>
  <c r="R323" i="23" s="1"/>
  <c r="V323" i="23"/>
  <c r="W323" i="23" s="1"/>
  <c r="B324" i="23"/>
  <c r="C324" i="23"/>
  <c r="D324" i="23"/>
  <c r="E324" i="23"/>
  <c r="L324" i="23"/>
  <c r="B325" i="23"/>
  <c r="C325" i="23"/>
  <c r="D325" i="23"/>
  <c r="E325" i="23"/>
  <c r="G325" i="23"/>
  <c r="B326" i="23"/>
  <c r="C326" i="23"/>
  <c r="D326" i="23"/>
  <c r="E326" i="23"/>
  <c r="L326" i="23"/>
  <c r="N326" i="23" s="1"/>
  <c r="P326" i="22" s="1"/>
  <c r="V326" i="23"/>
  <c r="B327" i="23"/>
  <c r="C327" i="23"/>
  <c r="D327" i="23"/>
  <c r="E327" i="23"/>
  <c r="F327" i="23"/>
  <c r="G327" i="23"/>
  <c r="L327" i="23"/>
  <c r="M327" i="23"/>
  <c r="Q327" i="23"/>
  <c r="S327" i="23" s="1"/>
  <c r="U327" i="22" s="1"/>
  <c r="V327" i="23"/>
  <c r="X327" i="23" s="1"/>
  <c r="Z327" i="22" s="1"/>
  <c r="B328" i="23"/>
  <c r="C328" i="23"/>
  <c r="D328" i="23"/>
  <c r="E328" i="23"/>
  <c r="Q328" i="23"/>
  <c r="V328" i="23"/>
  <c r="X328" i="23" s="1"/>
  <c r="Z328" i="22" s="1"/>
  <c r="B329" i="23"/>
  <c r="C329" i="23"/>
  <c r="D329" i="23"/>
  <c r="E329" i="23"/>
  <c r="G329" i="23"/>
  <c r="Q329" i="23"/>
  <c r="B330" i="23"/>
  <c r="C330" i="23"/>
  <c r="D330" i="23"/>
  <c r="E330" i="23"/>
  <c r="B331" i="23"/>
  <c r="C331" i="23"/>
  <c r="D331" i="23"/>
  <c r="E331" i="23"/>
  <c r="F331" i="23"/>
  <c r="M331" i="23" s="1"/>
  <c r="G331" i="23"/>
  <c r="L331" i="23"/>
  <c r="Q331" i="23"/>
  <c r="S331" i="23" s="1"/>
  <c r="U331" i="22" s="1"/>
  <c r="V331" i="23"/>
  <c r="X331" i="23" s="1"/>
  <c r="Z331" i="22" s="1"/>
  <c r="B332" i="23"/>
  <c r="C332" i="23"/>
  <c r="D332" i="23"/>
  <c r="E332" i="23"/>
  <c r="F332" i="23"/>
  <c r="G332" i="23"/>
  <c r="H332" i="23" s="1"/>
  <c r="L332" i="23"/>
  <c r="Q332" i="23"/>
  <c r="R332" i="23" s="1"/>
  <c r="V332" i="23"/>
  <c r="X332" i="23"/>
  <c r="Z332" i="22"/>
  <c r="B333" i="23"/>
  <c r="C333" i="23"/>
  <c r="D333" i="23"/>
  <c r="E333" i="23"/>
  <c r="F333" i="23"/>
  <c r="G333" i="23"/>
  <c r="H333" i="23"/>
  <c r="I333" i="23"/>
  <c r="K333" i="22" s="1"/>
  <c r="L333" i="23"/>
  <c r="M333" i="23"/>
  <c r="N333" i="23"/>
  <c r="P333" i="22" s="1"/>
  <c r="Q333" i="23"/>
  <c r="V333" i="23"/>
  <c r="W333" i="23"/>
  <c r="B334" i="23"/>
  <c r="C334" i="23"/>
  <c r="D334" i="23"/>
  <c r="E334" i="23"/>
  <c r="G334" i="23"/>
  <c r="L334" i="23"/>
  <c r="N334" i="23"/>
  <c r="P334" i="22"/>
  <c r="Q334" i="23"/>
  <c r="S334" i="23" s="1"/>
  <c r="U334" i="22" s="1"/>
  <c r="V334" i="23"/>
  <c r="B335" i="23"/>
  <c r="C335" i="23"/>
  <c r="D335" i="23"/>
  <c r="E335" i="23"/>
  <c r="G335" i="23"/>
  <c r="Q335" i="23"/>
  <c r="S335" i="23"/>
  <c r="U335" i="22"/>
  <c r="B336" i="23"/>
  <c r="C336" i="23"/>
  <c r="D336" i="23"/>
  <c r="E336" i="23"/>
  <c r="Q336" i="23"/>
  <c r="V336" i="23"/>
  <c r="X336" i="23"/>
  <c r="Z336" i="22"/>
  <c r="B337" i="23"/>
  <c r="C337" i="23"/>
  <c r="D337" i="23"/>
  <c r="E337" i="23"/>
  <c r="F337" i="23"/>
  <c r="G337" i="23"/>
  <c r="H337" i="23"/>
  <c r="I337" i="23"/>
  <c r="K337" i="22" s="1"/>
  <c r="L337" i="23"/>
  <c r="M337" i="23"/>
  <c r="N337" i="23"/>
  <c r="P337" i="22" s="1"/>
  <c r="Q337" i="23"/>
  <c r="V337" i="23"/>
  <c r="W337" i="23"/>
  <c r="B338" i="23"/>
  <c r="C338" i="23"/>
  <c r="D338" i="23"/>
  <c r="E338" i="23"/>
  <c r="F338" i="23"/>
  <c r="V338" i="23"/>
  <c r="B339" i="23"/>
  <c r="C339" i="23"/>
  <c r="D339" i="23"/>
  <c r="E339" i="23"/>
  <c r="G339" i="23"/>
  <c r="B340" i="23"/>
  <c r="C340" i="23"/>
  <c r="D340" i="23"/>
  <c r="E340" i="23"/>
  <c r="F340" i="23"/>
  <c r="Q340" i="23"/>
  <c r="R340" i="23"/>
  <c r="B341" i="23"/>
  <c r="C341" i="23"/>
  <c r="D341" i="23"/>
  <c r="E341" i="23"/>
  <c r="G341" i="23"/>
  <c r="Q341" i="23"/>
  <c r="B342" i="23"/>
  <c r="C342" i="23"/>
  <c r="D342" i="23"/>
  <c r="E342" i="23"/>
  <c r="B343" i="23"/>
  <c r="C343" i="23"/>
  <c r="D343" i="23"/>
  <c r="E343" i="23"/>
  <c r="F343" i="23"/>
  <c r="M343" i="23" s="1"/>
  <c r="G343" i="23"/>
  <c r="L343" i="23"/>
  <c r="Q343" i="23"/>
  <c r="S343" i="23" s="1"/>
  <c r="U343" i="22" s="1"/>
  <c r="V343" i="23"/>
  <c r="X343" i="23" s="1"/>
  <c r="Z343" i="22" s="1"/>
  <c r="B344" i="23"/>
  <c r="C344" i="23"/>
  <c r="D344" i="23"/>
  <c r="E344" i="23"/>
  <c r="Q344" i="23"/>
  <c r="B345" i="23"/>
  <c r="C345" i="23"/>
  <c r="D345" i="23"/>
  <c r="E345" i="23"/>
  <c r="F345" i="23"/>
  <c r="G345" i="23"/>
  <c r="H345" i="23"/>
  <c r="I345" i="23"/>
  <c r="K345" i="22" s="1"/>
  <c r="L345" i="23"/>
  <c r="M345" i="23"/>
  <c r="N345" i="23"/>
  <c r="P345" i="22" s="1"/>
  <c r="Q345" i="23"/>
  <c r="V345" i="23"/>
  <c r="W345" i="23"/>
  <c r="B346" i="23"/>
  <c r="C346" i="23"/>
  <c r="D346" i="23"/>
  <c r="E346" i="23"/>
  <c r="F346" i="23"/>
  <c r="V346" i="23"/>
  <c r="B347" i="23"/>
  <c r="C347" i="23"/>
  <c r="D347" i="23"/>
  <c r="E347" i="23"/>
  <c r="G347" i="23"/>
  <c r="L347" i="23"/>
  <c r="B348" i="23"/>
  <c r="C348" i="23"/>
  <c r="D348" i="23"/>
  <c r="E348" i="23"/>
  <c r="F348" i="23"/>
  <c r="G348" i="23"/>
  <c r="H348" i="23" s="1"/>
  <c r="L348" i="23"/>
  <c r="V348" i="23"/>
  <c r="X348" i="23" s="1"/>
  <c r="Z348" i="22" s="1"/>
  <c r="B349" i="23"/>
  <c r="C349" i="23"/>
  <c r="D349" i="23"/>
  <c r="E349" i="23"/>
  <c r="G349" i="23"/>
  <c r="B350" i="23"/>
  <c r="C350" i="23"/>
  <c r="D350" i="23"/>
  <c r="E350" i="23"/>
  <c r="Q350" i="23"/>
  <c r="S350" i="23" s="1"/>
  <c r="U350" i="22" s="1"/>
  <c r="B351" i="23"/>
  <c r="C351" i="23"/>
  <c r="D351" i="23"/>
  <c r="E351" i="23"/>
  <c r="G351" i="23"/>
  <c r="V351" i="23"/>
  <c r="X351" i="23" s="1"/>
  <c r="Z351" i="22" s="1"/>
  <c r="B352" i="23"/>
  <c r="C352" i="23"/>
  <c r="D352" i="23"/>
  <c r="E352" i="23"/>
  <c r="B353" i="23"/>
  <c r="C353" i="23"/>
  <c r="D353" i="23"/>
  <c r="E353" i="23"/>
  <c r="F353" i="23"/>
  <c r="G353" i="23"/>
  <c r="H353" i="23" s="1"/>
  <c r="I353" i="23" s="1"/>
  <c r="K353" i="22" s="1"/>
  <c r="L353" i="23"/>
  <c r="M353" i="23" s="1"/>
  <c r="N353" i="23"/>
  <c r="P353" i="22" s="1"/>
  <c r="Q353" i="23"/>
  <c r="V353" i="23"/>
  <c r="W353" i="23"/>
  <c r="B354" i="23"/>
  <c r="C354" i="23"/>
  <c r="D354" i="23"/>
  <c r="E354" i="23"/>
  <c r="F354" i="23"/>
  <c r="L354" i="23"/>
  <c r="M354" i="23" s="1"/>
  <c r="N354" i="23"/>
  <c r="P354" i="22" s="1"/>
  <c r="V354" i="23"/>
  <c r="B355" i="23"/>
  <c r="C355" i="23"/>
  <c r="D355" i="23"/>
  <c r="E355" i="23"/>
  <c r="G355" i="23"/>
  <c r="L355" i="23"/>
  <c r="Q355" i="23"/>
  <c r="S355" i="23"/>
  <c r="U355" i="22" s="1"/>
  <c r="B356" i="23"/>
  <c r="C356" i="23"/>
  <c r="D356" i="23"/>
  <c r="E356" i="23"/>
  <c r="F356" i="23"/>
  <c r="G356" i="23"/>
  <c r="H356" i="23" s="1"/>
  <c r="L356" i="23"/>
  <c r="Q356" i="23"/>
  <c r="R356" i="23"/>
  <c r="V356" i="23"/>
  <c r="X356" i="23" s="1"/>
  <c r="Z356" i="22" s="1"/>
  <c r="B357" i="23"/>
  <c r="C357" i="23"/>
  <c r="D357" i="23"/>
  <c r="E357" i="23"/>
  <c r="G357" i="23"/>
  <c r="L357" i="23"/>
  <c r="N357" i="23" s="1"/>
  <c r="P357" i="22" s="1"/>
  <c r="B358" i="23"/>
  <c r="C358" i="23"/>
  <c r="D358" i="23"/>
  <c r="E358" i="23"/>
  <c r="L358" i="23"/>
  <c r="N358" i="23" s="1"/>
  <c r="P358" i="22" s="1"/>
  <c r="Q358" i="23"/>
  <c r="S358" i="23"/>
  <c r="U358" i="22" s="1"/>
  <c r="V358" i="23"/>
  <c r="B359" i="23"/>
  <c r="C359" i="23"/>
  <c r="D359" i="23"/>
  <c r="E359" i="23"/>
  <c r="F359" i="23"/>
  <c r="G359" i="23"/>
  <c r="L359" i="23"/>
  <c r="M359" i="23" s="1"/>
  <c r="Q359" i="23"/>
  <c r="R359" i="23"/>
  <c r="S359" i="23"/>
  <c r="U359" i="22" s="1"/>
  <c r="V359" i="23"/>
  <c r="W359" i="23"/>
  <c r="X359" i="23"/>
  <c r="Z359" i="22" s="1"/>
  <c r="B360" i="23"/>
  <c r="C360" i="23"/>
  <c r="D360" i="23"/>
  <c r="E360" i="23"/>
  <c r="F360" i="23"/>
  <c r="V360" i="23"/>
  <c r="X360" i="23" s="1"/>
  <c r="Z360" i="22" s="1"/>
  <c r="B361" i="23"/>
  <c r="C361" i="23"/>
  <c r="D361" i="23"/>
  <c r="E361" i="23"/>
  <c r="G361" i="23"/>
  <c r="Q361" i="23"/>
  <c r="V361" i="23"/>
  <c r="B362" i="23"/>
  <c r="C362" i="23"/>
  <c r="D362" i="23"/>
  <c r="E362" i="23"/>
  <c r="F362" i="23"/>
  <c r="L362" i="23"/>
  <c r="M362" i="23" s="1"/>
  <c r="V362" i="23"/>
  <c r="B363" i="23"/>
  <c r="C363" i="23"/>
  <c r="D363" i="23"/>
  <c r="E363" i="23"/>
  <c r="F363" i="23"/>
  <c r="G363" i="23"/>
  <c r="L363" i="23"/>
  <c r="M363" i="23"/>
  <c r="Q363" i="23"/>
  <c r="S363" i="23" s="1"/>
  <c r="U363" i="22" s="1"/>
  <c r="V363" i="23"/>
  <c r="X363" i="23" s="1"/>
  <c r="Z363" i="22" s="1"/>
  <c r="B364" i="23"/>
  <c r="C364" i="23"/>
  <c r="D364" i="23"/>
  <c r="E364" i="23"/>
  <c r="F364" i="23"/>
  <c r="V364" i="23"/>
  <c r="X364" i="23" s="1"/>
  <c r="Z364" i="22" s="1"/>
  <c r="B365" i="23"/>
  <c r="C365" i="23"/>
  <c r="D365" i="23"/>
  <c r="E365" i="23"/>
  <c r="F365" i="23"/>
  <c r="G365" i="23"/>
  <c r="H365" i="23" s="1"/>
  <c r="I365" i="23" s="1"/>
  <c r="K365" i="22" s="1"/>
  <c r="L365" i="23"/>
  <c r="M365" i="23" s="1"/>
  <c r="N365" i="23"/>
  <c r="P365" i="22" s="1"/>
  <c r="Q365" i="23"/>
  <c r="V365" i="23"/>
  <c r="W365" i="23"/>
  <c r="B366" i="23"/>
  <c r="C366" i="23"/>
  <c r="D366" i="23"/>
  <c r="E366" i="23"/>
  <c r="B367" i="23"/>
  <c r="C367" i="23"/>
  <c r="D367" i="23"/>
  <c r="E367" i="23"/>
  <c r="G367" i="23"/>
  <c r="B368" i="23"/>
  <c r="C368" i="23"/>
  <c r="D368" i="23"/>
  <c r="E368" i="23"/>
  <c r="V368" i="23"/>
  <c r="X368" i="23" s="1"/>
  <c r="Z368" i="22" s="1"/>
  <c r="B369" i="23"/>
  <c r="C369" i="23"/>
  <c r="D369" i="23"/>
  <c r="E369" i="23"/>
  <c r="F369" i="23"/>
  <c r="G369" i="23"/>
  <c r="H369" i="23" s="1"/>
  <c r="L369" i="23"/>
  <c r="M369" i="23" s="1"/>
  <c r="V369" i="23"/>
  <c r="W369" i="23" s="1"/>
  <c r="B370" i="23"/>
  <c r="C370" i="23"/>
  <c r="D370" i="23"/>
  <c r="E370" i="23"/>
  <c r="B371" i="23"/>
  <c r="C371" i="23"/>
  <c r="D371" i="23"/>
  <c r="E371" i="23"/>
  <c r="F371" i="23"/>
  <c r="G371" i="23"/>
  <c r="L371" i="23"/>
  <c r="M371" i="23" s="1"/>
  <c r="Q371" i="23"/>
  <c r="R371" i="23"/>
  <c r="S371" i="23"/>
  <c r="U371" i="22" s="1"/>
  <c r="V371" i="23"/>
  <c r="W371" i="23"/>
  <c r="X371" i="23"/>
  <c r="Z371" i="22" s="1"/>
  <c r="B372" i="23"/>
  <c r="C372" i="23"/>
  <c r="D372" i="23"/>
  <c r="E372" i="23"/>
  <c r="F372" i="23"/>
  <c r="G372" i="23"/>
  <c r="L372" i="23"/>
  <c r="V372" i="23"/>
  <c r="X372" i="23" s="1"/>
  <c r="Z372" i="22" s="1"/>
  <c r="B373" i="23"/>
  <c r="C373" i="23"/>
  <c r="D373" i="23"/>
  <c r="E373" i="23"/>
  <c r="F373" i="23"/>
  <c r="G373" i="23"/>
  <c r="H373" i="23" s="1"/>
  <c r="L373" i="23"/>
  <c r="M373" i="23" s="1"/>
  <c r="Q373" i="23"/>
  <c r="V373" i="23"/>
  <c r="W373" i="23" s="1"/>
  <c r="B374" i="23"/>
  <c r="C374" i="23"/>
  <c r="D374" i="23"/>
  <c r="E374" i="23"/>
  <c r="L374" i="23"/>
  <c r="N374" i="23"/>
  <c r="P374" i="22" s="1"/>
  <c r="V374" i="23"/>
  <c r="B375" i="23"/>
  <c r="C375" i="23"/>
  <c r="D375" i="23"/>
  <c r="E375" i="23"/>
  <c r="L375" i="23"/>
  <c r="V375" i="23"/>
  <c r="X375" i="23"/>
  <c r="Z375" i="22" s="1"/>
  <c r="B376" i="23"/>
  <c r="C376" i="23"/>
  <c r="D376" i="23"/>
  <c r="E376" i="23"/>
  <c r="F376" i="23"/>
  <c r="B377" i="23"/>
  <c r="C377" i="23"/>
  <c r="D377" i="23"/>
  <c r="E377" i="23"/>
  <c r="G377" i="23"/>
  <c r="B378" i="23"/>
  <c r="C378" i="23"/>
  <c r="D378" i="23"/>
  <c r="E378" i="23"/>
  <c r="V378" i="23"/>
  <c r="B379" i="23"/>
  <c r="C379" i="23"/>
  <c r="D379" i="23"/>
  <c r="E379" i="23"/>
  <c r="F379" i="23"/>
  <c r="G379" i="23"/>
  <c r="L379" i="23"/>
  <c r="M379" i="23" s="1"/>
  <c r="Q379" i="23"/>
  <c r="R379" i="23"/>
  <c r="S379" i="23"/>
  <c r="U379" i="22" s="1"/>
  <c r="V379" i="23"/>
  <c r="W379" i="23"/>
  <c r="X379" i="23"/>
  <c r="Z379" i="22" s="1"/>
  <c r="B380" i="23"/>
  <c r="C380" i="23"/>
  <c r="D380" i="23"/>
  <c r="E380" i="23"/>
  <c r="F380" i="23"/>
  <c r="Q380" i="23"/>
  <c r="R380" i="23"/>
  <c r="V380" i="23"/>
  <c r="X380" i="23" s="1"/>
  <c r="Z380" i="22" s="1"/>
  <c r="B381" i="23"/>
  <c r="C381" i="23"/>
  <c r="D381" i="23"/>
  <c r="E381" i="23"/>
  <c r="F381" i="23"/>
  <c r="W381" i="23" s="1"/>
  <c r="G381" i="23"/>
  <c r="L381" i="23"/>
  <c r="N381" i="23" s="1"/>
  <c r="P381" i="22" s="1"/>
  <c r="Q381" i="23"/>
  <c r="V381" i="23"/>
  <c r="B382" i="23"/>
  <c r="C382" i="23"/>
  <c r="D382" i="23"/>
  <c r="E382" i="23"/>
  <c r="Q382" i="23"/>
  <c r="S382" i="23"/>
  <c r="U382" i="22" s="1"/>
  <c r="B383" i="23"/>
  <c r="C383" i="23"/>
  <c r="D383" i="23"/>
  <c r="E383" i="23"/>
  <c r="F383" i="23"/>
  <c r="G383" i="23"/>
  <c r="L383" i="23"/>
  <c r="M383" i="23" s="1"/>
  <c r="V383" i="23"/>
  <c r="W383" i="23"/>
  <c r="X383" i="23"/>
  <c r="Z383" i="22" s="1"/>
  <c r="B384" i="23"/>
  <c r="C384" i="23"/>
  <c r="D384" i="23"/>
  <c r="E384" i="23"/>
  <c r="F384" i="23"/>
  <c r="B385" i="23"/>
  <c r="C385" i="23"/>
  <c r="D385" i="23"/>
  <c r="E385" i="23"/>
  <c r="F385" i="23"/>
  <c r="H385" i="23" s="1"/>
  <c r="I385" i="23" s="1"/>
  <c r="K385" i="22" s="1"/>
  <c r="G385" i="23"/>
  <c r="L385" i="23"/>
  <c r="N385" i="23"/>
  <c r="P385" i="22" s="1"/>
  <c r="Q385" i="23"/>
  <c r="V385" i="23"/>
  <c r="W385" i="23"/>
  <c r="B386" i="23"/>
  <c r="C386" i="23"/>
  <c r="D386" i="23"/>
  <c r="E386" i="23"/>
  <c r="F386" i="23"/>
  <c r="M386" i="23" s="1"/>
  <c r="L386" i="23"/>
  <c r="N386" i="23"/>
  <c r="P386" i="22" s="1"/>
  <c r="V386" i="23"/>
  <c r="B387" i="23"/>
  <c r="C387" i="23"/>
  <c r="D387" i="23"/>
  <c r="E387" i="23"/>
  <c r="F387" i="23"/>
  <c r="G387" i="23"/>
  <c r="L387" i="23"/>
  <c r="M387" i="23" s="1"/>
  <c r="Q387" i="23"/>
  <c r="R387" i="23"/>
  <c r="S387" i="23"/>
  <c r="U387" i="22" s="1"/>
  <c r="V387" i="23"/>
  <c r="W387" i="23"/>
  <c r="X387" i="23"/>
  <c r="Z387" i="22" s="1"/>
  <c r="B388" i="23"/>
  <c r="C388" i="23"/>
  <c r="D388" i="23"/>
  <c r="E388" i="23"/>
  <c r="F388" i="23"/>
  <c r="R388" i="23"/>
  <c r="Q388" i="23"/>
  <c r="V388" i="23"/>
  <c r="X388" i="23" s="1"/>
  <c r="Z388" i="22" s="1"/>
  <c r="B389" i="23"/>
  <c r="C389" i="23"/>
  <c r="D389" i="23"/>
  <c r="E389" i="23"/>
  <c r="L389" i="23"/>
  <c r="N389" i="23"/>
  <c r="P389" i="22" s="1"/>
  <c r="V389" i="23"/>
  <c r="B390" i="23"/>
  <c r="C390" i="23"/>
  <c r="D390" i="23"/>
  <c r="E390" i="23"/>
  <c r="G390" i="23"/>
  <c r="B391" i="23"/>
  <c r="C391" i="23"/>
  <c r="D391" i="23"/>
  <c r="E391" i="23"/>
  <c r="G391" i="23"/>
  <c r="L391" i="23"/>
  <c r="B392" i="23"/>
  <c r="C392" i="23"/>
  <c r="D392" i="23"/>
  <c r="E392" i="23"/>
  <c r="G392" i="23"/>
  <c r="L392" i="23"/>
  <c r="Q392" i="23"/>
  <c r="B393" i="23"/>
  <c r="C393" i="23"/>
  <c r="D393" i="23"/>
  <c r="E393" i="23"/>
  <c r="F393" i="23"/>
  <c r="H393" i="23" s="1"/>
  <c r="I393" i="23" s="1"/>
  <c r="K393" i="22" s="1"/>
  <c r="G393" i="23"/>
  <c r="L393" i="23"/>
  <c r="N393" i="23"/>
  <c r="P393" i="22" s="1"/>
  <c r="Q393" i="23"/>
  <c r="V393" i="23"/>
  <c r="W393" i="23"/>
  <c r="B394" i="23"/>
  <c r="C394" i="23"/>
  <c r="D394" i="23"/>
  <c r="E394" i="23"/>
  <c r="G394" i="23"/>
  <c r="B395" i="23"/>
  <c r="C395" i="23"/>
  <c r="D395" i="23"/>
  <c r="E395" i="23"/>
  <c r="F395" i="23"/>
  <c r="L395" i="23"/>
  <c r="M395" i="23"/>
  <c r="V395" i="23"/>
  <c r="X395" i="23" s="1"/>
  <c r="Z395" i="22" s="1"/>
  <c r="B396" i="23"/>
  <c r="C396" i="23"/>
  <c r="D396" i="23"/>
  <c r="E396" i="23"/>
  <c r="G396" i="23"/>
  <c r="B397" i="23"/>
  <c r="C397" i="23"/>
  <c r="D397" i="23"/>
  <c r="E397" i="23"/>
  <c r="L397" i="23"/>
  <c r="N397" i="23"/>
  <c r="P397" i="22"/>
  <c r="V397" i="23"/>
  <c r="B398" i="23"/>
  <c r="C398" i="23"/>
  <c r="D398" i="23"/>
  <c r="E398" i="23"/>
  <c r="G398" i="23"/>
  <c r="Q398" i="23"/>
  <c r="S398" i="23"/>
  <c r="U398" i="22"/>
  <c r="B399" i="23"/>
  <c r="C399" i="23"/>
  <c r="D399" i="23"/>
  <c r="E399" i="23"/>
  <c r="G399" i="23"/>
  <c r="L399" i="23"/>
  <c r="Q399" i="23"/>
  <c r="S399" i="23"/>
  <c r="U399" i="22" s="1"/>
  <c r="B400" i="23"/>
  <c r="C400" i="23"/>
  <c r="D400" i="23"/>
  <c r="E400" i="23"/>
  <c r="G400" i="23"/>
  <c r="L400" i="23"/>
  <c r="Q400" i="23"/>
  <c r="B401" i="23"/>
  <c r="C401" i="23"/>
  <c r="D401" i="23"/>
  <c r="E401" i="23"/>
  <c r="F401" i="23"/>
  <c r="W401" i="23" s="1"/>
  <c r="G401" i="23"/>
  <c r="L401" i="23"/>
  <c r="N401" i="23" s="1"/>
  <c r="P401" i="22" s="1"/>
  <c r="Q401" i="23"/>
  <c r="V401" i="23"/>
  <c r="B402" i="23"/>
  <c r="C402" i="23"/>
  <c r="D402" i="23"/>
  <c r="E402" i="23"/>
  <c r="G402" i="23"/>
  <c r="B403" i="23"/>
  <c r="C403" i="23"/>
  <c r="D403" i="23"/>
  <c r="E403" i="23"/>
  <c r="B404" i="23"/>
  <c r="C404" i="23"/>
  <c r="D404" i="23"/>
  <c r="E404" i="23"/>
  <c r="G404" i="23"/>
  <c r="B405" i="23"/>
  <c r="C405" i="23"/>
  <c r="D405" i="23"/>
  <c r="E405" i="23"/>
  <c r="L405" i="23"/>
  <c r="N405" i="23" s="1"/>
  <c r="P405" i="22" s="1"/>
  <c r="V405" i="23"/>
  <c r="B406" i="23"/>
  <c r="C406" i="23"/>
  <c r="D406" i="23"/>
  <c r="E406" i="23"/>
  <c r="B407" i="23"/>
  <c r="C407" i="23"/>
  <c r="D407" i="23"/>
  <c r="E407" i="23"/>
  <c r="G407" i="23"/>
  <c r="L407" i="23"/>
  <c r="B408" i="23"/>
  <c r="C408" i="23"/>
  <c r="D408" i="23"/>
  <c r="E408" i="23"/>
  <c r="G408" i="23"/>
  <c r="L408" i="23"/>
  <c r="Q408" i="23"/>
  <c r="B409" i="23"/>
  <c r="C409" i="23"/>
  <c r="D409" i="23"/>
  <c r="E409" i="23"/>
  <c r="F409" i="23"/>
  <c r="G409" i="23"/>
  <c r="H409" i="23" s="1"/>
  <c r="L409" i="23"/>
  <c r="M409" i="23" s="1"/>
  <c r="Q409" i="23"/>
  <c r="V409" i="23"/>
  <c r="W409" i="23" s="1"/>
  <c r="B410" i="23"/>
  <c r="C410" i="23"/>
  <c r="D410" i="23"/>
  <c r="E410" i="23"/>
  <c r="G410" i="23"/>
  <c r="B411" i="23"/>
  <c r="C411" i="23"/>
  <c r="D411" i="23"/>
  <c r="E411" i="23"/>
  <c r="F411" i="23"/>
  <c r="L411" i="23"/>
  <c r="M411" i="23" s="1"/>
  <c r="V411" i="23"/>
  <c r="W411" i="23"/>
  <c r="X411" i="23"/>
  <c r="Z411" i="22" s="1"/>
  <c r="B412" i="23"/>
  <c r="C412" i="23"/>
  <c r="D412" i="23"/>
  <c r="E412" i="23"/>
  <c r="G412" i="23"/>
  <c r="B413" i="23"/>
  <c r="C413" i="23"/>
  <c r="D413" i="23"/>
  <c r="E413" i="23"/>
  <c r="L413" i="23"/>
  <c r="N413" i="23" s="1"/>
  <c r="P413" i="22" s="1"/>
  <c r="V413" i="23"/>
  <c r="B414" i="23"/>
  <c r="C414" i="23"/>
  <c r="D414" i="23"/>
  <c r="E414" i="23"/>
  <c r="G414" i="23"/>
  <c r="Q414" i="23"/>
  <c r="S414" i="23" s="1"/>
  <c r="U414" i="22" s="1"/>
  <c r="B415" i="23"/>
  <c r="C415" i="23"/>
  <c r="D415" i="23"/>
  <c r="E415" i="23"/>
  <c r="G415" i="23"/>
  <c r="L415" i="23"/>
  <c r="Q415" i="23"/>
  <c r="S415" i="23" s="1"/>
  <c r="U415" i="22" s="1"/>
  <c r="B416" i="23"/>
  <c r="C416" i="23"/>
  <c r="D416" i="23"/>
  <c r="E416" i="23"/>
  <c r="G416" i="23"/>
  <c r="L416" i="23"/>
  <c r="Q416" i="23"/>
  <c r="B417" i="23"/>
  <c r="C417" i="23"/>
  <c r="D417" i="23"/>
  <c r="E417" i="23"/>
  <c r="F417" i="23"/>
  <c r="G417" i="23"/>
  <c r="H417" i="23"/>
  <c r="I417" i="23" s="1"/>
  <c r="K417" i="22" s="1"/>
  <c r="L417" i="23"/>
  <c r="M417" i="23"/>
  <c r="N417" i="23"/>
  <c r="P417" i="22" s="1"/>
  <c r="Q417" i="23"/>
  <c r="V417" i="23"/>
  <c r="W417" i="23" s="1"/>
  <c r="B418" i="23"/>
  <c r="C418" i="23"/>
  <c r="D418" i="23"/>
  <c r="E418" i="23"/>
  <c r="G418" i="23"/>
  <c r="B419" i="23"/>
  <c r="C419" i="23"/>
  <c r="D419" i="23"/>
  <c r="E419" i="23"/>
  <c r="B420" i="23"/>
  <c r="C420" i="23"/>
  <c r="D420" i="23"/>
  <c r="E420" i="23"/>
  <c r="G420" i="23"/>
  <c r="B421" i="23"/>
  <c r="C421" i="23"/>
  <c r="D421" i="23"/>
  <c r="E421" i="23"/>
  <c r="L421" i="23"/>
  <c r="N421" i="23"/>
  <c r="P421" i="22" s="1"/>
  <c r="V421" i="23"/>
  <c r="B422" i="23"/>
  <c r="C422" i="23"/>
  <c r="D422" i="23"/>
  <c r="E422" i="23"/>
  <c r="B423" i="23"/>
  <c r="C423" i="23"/>
  <c r="D423" i="23"/>
  <c r="E423" i="23"/>
  <c r="G423" i="23"/>
  <c r="L423" i="23"/>
  <c r="B424" i="23"/>
  <c r="C424" i="23"/>
  <c r="D424" i="23"/>
  <c r="E424" i="23"/>
  <c r="G424" i="23"/>
  <c r="L424" i="23"/>
  <c r="Q424" i="23"/>
  <c r="B425" i="23"/>
  <c r="C425" i="23"/>
  <c r="D425" i="23"/>
  <c r="E425" i="23"/>
  <c r="F425" i="23"/>
  <c r="H425" i="23" s="1"/>
  <c r="I425" i="23" s="1"/>
  <c r="K425" i="22" s="1"/>
  <c r="G425" i="23"/>
  <c r="L425" i="23"/>
  <c r="N425" i="23"/>
  <c r="P425" i="22" s="1"/>
  <c r="Q425" i="23"/>
  <c r="V425" i="23"/>
  <c r="W425" i="23"/>
  <c r="B426" i="23"/>
  <c r="C426" i="23"/>
  <c r="D426" i="23"/>
  <c r="E426" i="23"/>
  <c r="G426" i="23"/>
  <c r="B427" i="23"/>
  <c r="C427" i="23"/>
  <c r="D427" i="23"/>
  <c r="E427" i="23"/>
  <c r="F427" i="23"/>
  <c r="L427" i="23"/>
  <c r="M427" i="23"/>
  <c r="V427" i="23"/>
  <c r="X427" i="23" s="1"/>
  <c r="Z427" i="22" s="1"/>
  <c r="B428" i="23"/>
  <c r="C428" i="23"/>
  <c r="D428" i="23"/>
  <c r="E428" i="23"/>
  <c r="B429" i="23"/>
  <c r="C429" i="23"/>
  <c r="D429" i="23"/>
  <c r="E429" i="23"/>
  <c r="V429" i="23"/>
  <c r="B430" i="23"/>
  <c r="C430" i="23"/>
  <c r="D430" i="23"/>
  <c r="E430" i="23"/>
  <c r="G430" i="23"/>
  <c r="L430" i="23"/>
  <c r="N430" i="23"/>
  <c r="P430" i="22" s="1"/>
  <c r="Q430" i="23"/>
  <c r="S430" i="23"/>
  <c r="U430" i="22"/>
  <c r="B431" i="23"/>
  <c r="C431" i="23"/>
  <c r="D431" i="23"/>
  <c r="E431" i="23"/>
  <c r="G431" i="23"/>
  <c r="L431" i="23"/>
  <c r="Q431" i="23"/>
  <c r="R431" i="22"/>
  <c r="S431" i="23"/>
  <c r="U431" i="22" s="1"/>
  <c r="V431" i="23"/>
  <c r="X431" i="23"/>
  <c r="Z431" i="22" s="1"/>
  <c r="B432" i="23"/>
  <c r="C432" i="23"/>
  <c r="D432" i="23"/>
  <c r="E432" i="23"/>
  <c r="G432" i="23"/>
  <c r="I432" i="23"/>
  <c r="K432" i="22"/>
  <c r="L432" i="23"/>
  <c r="Q432" i="23"/>
  <c r="B433" i="23"/>
  <c r="C433" i="23"/>
  <c r="D433" i="23"/>
  <c r="E433" i="23"/>
  <c r="F433" i="23"/>
  <c r="G433" i="23"/>
  <c r="H433" i="23" s="1"/>
  <c r="L433" i="23"/>
  <c r="M433" i="23" s="1"/>
  <c r="Q433" i="23"/>
  <c r="V433" i="23"/>
  <c r="W433" i="23" s="1"/>
  <c r="B434" i="23"/>
  <c r="C434" i="23"/>
  <c r="D434" i="23"/>
  <c r="E434" i="23"/>
  <c r="G434" i="23"/>
  <c r="B435" i="23"/>
  <c r="C435" i="23"/>
  <c r="D435" i="23"/>
  <c r="E435" i="23"/>
  <c r="F435" i="23"/>
  <c r="L435" i="23"/>
  <c r="M435" i="23" s="1"/>
  <c r="V435" i="23"/>
  <c r="W435" i="23"/>
  <c r="X435" i="23"/>
  <c r="Z435" i="22" s="1"/>
  <c r="B436" i="23"/>
  <c r="C436" i="23"/>
  <c r="D436" i="23"/>
  <c r="E436" i="23"/>
  <c r="B437" i="23"/>
  <c r="C437" i="23"/>
  <c r="D437" i="23"/>
  <c r="E437" i="23"/>
  <c r="V437" i="23"/>
  <c r="B438" i="23"/>
  <c r="C438" i="23"/>
  <c r="D438" i="23"/>
  <c r="E438" i="23"/>
  <c r="B439" i="23"/>
  <c r="C439" i="23"/>
  <c r="D439" i="23"/>
  <c r="E439" i="23"/>
  <c r="G439" i="23"/>
  <c r="L439" i="23"/>
  <c r="B440" i="23"/>
  <c r="C440" i="23"/>
  <c r="D440" i="23"/>
  <c r="E440" i="23"/>
  <c r="G440" i="23"/>
  <c r="L440" i="23"/>
  <c r="Q440" i="23"/>
  <c r="B441" i="23"/>
  <c r="C441" i="23"/>
  <c r="D441" i="23"/>
  <c r="E441" i="23"/>
  <c r="F441" i="23"/>
  <c r="G441" i="23"/>
  <c r="H441" i="23"/>
  <c r="I441" i="23" s="1"/>
  <c r="K441" i="22" s="1"/>
  <c r="L441" i="23"/>
  <c r="M441" i="23"/>
  <c r="N441" i="23"/>
  <c r="P441" i="22" s="1"/>
  <c r="Q441" i="23"/>
  <c r="V441" i="23"/>
  <c r="W441" i="23" s="1"/>
  <c r="B442" i="23"/>
  <c r="C442" i="23"/>
  <c r="D442" i="23"/>
  <c r="E442" i="23"/>
  <c r="G442" i="23"/>
  <c r="B443" i="23"/>
  <c r="C443" i="23"/>
  <c r="D443" i="23"/>
  <c r="E443" i="23"/>
  <c r="F443" i="23"/>
  <c r="V443" i="23"/>
  <c r="W443" i="23" s="1"/>
  <c r="B444" i="23"/>
  <c r="C444" i="23"/>
  <c r="D444" i="23"/>
  <c r="E444" i="23"/>
  <c r="B445" i="23"/>
  <c r="C445" i="23"/>
  <c r="D445" i="23"/>
  <c r="E445" i="23"/>
  <c r="Q445" i="23"/>
  <c r="V445" i="23"/>
  <c r="B446" i="23"/>
  <c r="C446" i="23"/>
  <c r="D446" i="23"/>
  <c r="E446" i="23"/>
  <c r="G446" i="23"/>
  <c r="L446" i="23"/>
  <c r="N446" i="23"/>
  <c r="P446" i="22" s="1"/>
  <c r="Q446" i="23"/>
  <c r="S446" i="23"/>
  <c r="U446" i="22"/>
  <c r="B447" i="23"/>
  <c r="C447" i="23"/>
  <c r="D447" i="23"/>
  <c r="E447" i="23"/>
  <c r="G447" i="23"/>
  <c r="L447" i="23"/>
  <c r="Q447" i="23"/>
  <c r="S447" i="23"/>
  <c r="U447" i="22" s="1"/>
  <c r="V447" i="23"/>
  <c r="X447" i="23"/>
  <c r="Z447" i="22"/>
  <c r="B448" i="23"/>
  <c r="C448" i="23"/>
  <c r="D448" i="23"/>
  <c r="E448" i="23"/>
  <c r="G448" i="23"/>
  <c r="L448" i="23"/>
  <c r="Q448" i="23"/>
  <c r="B449" i="23"/>
  <c r="C449" i="23"/>
  <c r="D449" i="23"/>
  <c r="E449" i="23"/>
  <c r="F449" i="23"/>
  <c r="W449" i="23" s="1"/>
  <c r="G449" i="23"/>
  <c r="L449" i="23"/>
  <c r="N449" i="23" s="1"/>
  <c r="P449" i="22" s="1"/>
  <c r="Q449" i="23"/>
  <c r="V449" i="23"/>
  <c r="B450" i="23"/>
  <c r="C450" i="23"/>
  <c r="D450" i="23"/>
  <c r="E450" i="23"/>
  <c r="G450" i="23"/>
  <c r="B451" i="23"/>
  <c r="C451" i="23"/>
  <c r="D451" i="23"/>
  <c r="E451" i="23"/>
  <c r="F451" i="23"/>
  <c r="B452" i="23"/>
  <c r="C452" i="23"/>
  <c r="D452" i="23"/>
  <c r="E452" i="23"/>
  <c r="Q452" i="23"/>
  <c r="B453" i="23"/>
  <c r="C453" i="23"/>
  <c r="D453" i="23"/>
  <c r="E453" i="23"/>
  <c r="B454" i="23"/>
  <c r="C454" i="23"/>
  <c r="D454" i="23"/>
  <c r="E454" i="23"/>
  <c r="F454" i="23"/>
  <c r="G454" i="23"/>
  <c r="V454" i="23"/>
  <c r="B455" i="23"/>
  <c r="C455" i="23"/>
  <c r="D455" i="23"/>
  <c r="E455" i="23"/>
  <c r="L455" i="23"/>
  <c r="Q455" i="23"/>
  <c r="S455" i="23"/>
  <c r="U455" i="22" s="1"/>
  <c r="B456" i="23"/>
  <c r="C456" i="23"/>
  <c r="D456" i="23"/>
  <c r="E456" i="23"/>
  <c r="F456" i="23"/>
  <c r="G456" i="23"/>
  <c r="L456" i="23"/>
  <c r="Q456" i="23"/>
  <c r="V456" i="23"/>
  <c r="W456" i="23" s="1"/>
  <c r="X456" i="23"/>
  <c r="Z456" i="22" s="1"/>
  <c r="B457" i="23"/>
  <c r="C457" i="23"/>
  <c r="D457" i="23"/>
  <c r="E457" i="23"/>
  <c r="L457" i="23"/>
  <c r="N457" i="23"/>
  <c r="P457" i="22"/>
  <c r="Q457" i="23"/>
  <c r="B458" i="23"/>
  <c r="C458" i="23"/>
  <c r="D458" i="23"/>
  <c r="E458" i="23"/>
  <c r="G458" i="23"/>
  <c r="L458" i="23"/>
  <c r="N458" i="23" s="1"/>
  <c r="P458" i="22" s="1"/>
  <c r="Q458" i="23"/>
  <c r="S458" i="23" s="1"/>
  <c r="U458" i="22" s="1"/>
  <c r="B459" i="23"/>
  <c r="C459" i="23"/>
  <c r="D459" i="23"/>
  <c r="E459" i="23"/>
  <c r="L459" i="23"/>
  <c r="B460" i="23"/>
  <c r="C460" i="23"/>
  <c r="D460" i="23"/>
  <c r="E460" i="23"/>
  <c r="G460" i="23"/>
  <c r="Q460" i="23"/>
  <c r="B461" i="23"/>
  <c r="C461" i="23"/>
  <c r="D461" i="23"/>
  <c r="E461" i="23"/>
  <c r="B462" i="23"/>
  <c r="C462" i="23"/>
  <c r="D462" i="23"/>
  <c r="E462" i="23"/>
  <c r="L462" i="23"/>
  <c r="N462" i="23"/>
  <c r="P462" i="22"/>
  <c r="Q462" i="23"/>
  <c r="S462" i="23"/>
  <c r="U462" i="22"/>
  <c r="V462" i="23"/>
  <c r="B463" i="23"/>
  <c r="C463" i="23"/>
  <c r="D463" i="23"/>
  <c r="E463" i="23"/>
  <c r="L463" i="23"/>
  <c r="Q463" i="23"/>
  <c r="S463" i="23"/>
  <c r="U463" i="22" s="1"/>
  <c r="B464" i="23"/>
  <c r="C464" i="23"/>
  <c r="D464" i="23"/>
  <c r="E464" i="23"/>
  <c r="B465" i="23"/>
  <c r="C465" i="23"/>
  <c r="D465" i="23"/>
  <c r="E465" i="23"/>
  <c r="L465" i="23"/>
  <c r="N465" i="23"/>
  <c r="P465" i="22"/>
  <c r="B466" i="23"/>
  <c r="C466" i="23"/>
  <c r="D466" i="23"/>
  <c r="E466" i="23"/>
  <c r="F466" i="23"/>
  <c r="G466" i="23"/>
  <c r="H466" i="23"/>
  <c r="L466" i="23"/>
  <c r="M466" i="23" s="1"/>
  <c r="N466" i="23"/>
  <c r="P466" i="22"/>
  <c r="Q466" i="23"/>
  <c r="R466" i="23" s="1"/>
  <c r="S466" i="23"/>
  <c r="U466" i="22"/>
  <c r="V466" i="23"/>
  <c r="B467" i="23"/>
  <c r="C467" i="23"/>
  <c r="D467" i="23"/>
  <c r="E467" i="23"/>
  <c r="L467" i="23"/>
  <c r="B468" i="23"/>
  <c r="C468" i="23"/>
  <c r="D468" i="23"/>
  <c r="E468" i="23"/>
  <c r="F468" i="23"/>
  <c r="G468" i="23"/>
  <c r="L468" i="23"/>
  <c r="Q468" i="23"/>
  <c r="V468" i="23"/>
  <c r="W468" i="23" s="1"/>
  <c r="B469" i="23"/>
  <c r="C469" i="23"/>
  <c r="D469" i="23"/>
  <c r="E469" i="23"/>
  <c r="Q469" i="23"/>
  <c r="B470" i="23"/>
  <c r="C470" i="23"/>
  <c r="D470" i="23"/>
  <c r="E470" i="23"/>
  <c r="F470" i="23"/>
  <c r="M470" i="23" s="1"/>
  <c r="G470" i="23"/>
  <c r="L470" i="23"/>
  <c r="N470" i="23"/>
  <c r="P470" i="22" s="1"/>
  <c r="Q470" i="23"/>
  <c r="S470" i="23"/>
  <c r="U470" i="22" s="1"/>
  <c r="V470" i="23"/>
  <c r="B471" i="23"/>
  <c r="C471" i="23"/>
  <c r="D471" i="23"/>
  <c r="E471" i="23"/>
  <c r="L471" i="23"/>
  <c r="Q471" i="23"/>
  <c r="S471" i="23" s="1"/>
  <c r="U471" i="22" s="1"/>
  <c r="B472" i="23"/>
  <c r="C472" i="23"/>
  <c r="D472" i="23"/>
  <c r="E472" i="23"/>
  <c r="F472" i="23"/>
  <c r="Q472" i="23"/>
  <c r="V472" i="23"/>
  <c r="X472" i="23"/>
  <c r="Z472" i="22" s="1"/>
  <c r="B473" i="23"/>
  <c r="C473" i="23"/>
  <c r="D473" i="23"/>
  <c r="E473" i="23"/>
  <c r="L473" i="23"/>
  <c r="N473" i="23"/>
  <c r="P473" i="22"/>
  <c r="B474" i="23"/>
  <c r="C474" i="23"/>
  <c r="D474" i="23"/>
  <c r="E474" i="23"/>
  <c r="F474" i="23"/>
  <c r="G474" i="23"/>
  <c r="H474" i="23"/>
  <c r="L474" i="23"/>
  <c r="M474" i="23" s="1"/>
  <c r="Q474" i="23"/>
  <c r="R474" i="23" s="1"/>
  <c r="V474" i="23"/>
  <c r="B475" i="23"/>
  <c r="C475" i="23"/>
  <c r="D475" i="23"/>
  <c r="E475" i="23"/>
  <c r="L475" i="23"/>
  <c r="B476" i="23"/>
  <c r="C476" i="23"/>
  <c r="D476" i="23"/>
  <c r="E476" i="23"/>
  <c r="Q476" i="23"/>
  <c r="V476" i="23"/>
  <c r="X476" i="23"/>
  <c r="Z476" i="22" s="1"/>
  <c r="B477" i="23"/>
  <c r="C477" i="23"/>
  <c r="D477" i="23"/>
  <c r="E477" i="23"/>
  <c r="B478" i="23"/>
  <c r="C478" i="23"/>
  <c r="D478" i="23"/>
  <c r="E478" i="23"/>
  <c r="F478" i="23"/>
  <c r="G478" i="23"/>
  <c r="L478" i="23"/>
  <c r="M478" i="23" s="1"/>
  <c r="Q478" i="23"/>
  <c r="R478" i="23" s="1"/>
  <c r="V478" i="23"/>
  <c r="B479" i="23"/>
  <c r="C479" i="23"/>
  <c r="D479" i="23"/>
  <c r="E479" i="23"/>
  <c r="Q479" i="23"/>
  <c r="S479" i="23"/>
  <c r="U479" i="22"/>
  <c r="B480" i="23"/>
  <c r="C480" i="23"/>
  <c r="D480" i="23"/>
  <c r="E480" i="23"/>
  <c r="F480" i="23"/>
  <c r="G480" i="23"/>
  <c r="L480" i="23"/>
  <c r="Q480" i="23"/>
  <c r="V480" i="23"/>
  <c r="X480" i="23" s="1"/>
  <c r="Z480" i="22" s="1"/>
  <c r="B481" i="23"/>
  <c r="C481" i="23"/>
  <c r="D481" i="23"/>
  <c r="E481" i="23"/>
  <c r="L481" i="23"/>
  <c r="N481" i="23" s="1"/>
  <c r="P481" i="22" s="1"/>
  <c r="Q481" i="23"/>
  <c r="B482" i="23"/>
  <c r="C482" i="23"/>
  <c r="D482" i="23"/>
  <c r="E482" i="23"/>
  <c r="Q482" i="23"/>
  <c r="S482" i="23" s="1"/>
  <c r="U482" i="22" s="1"/>
  <c r="V482" i="23"/>
  <c r="B483" i="23"/>
  <c r="C483" i="23"/>
  <c r="D483" i="23"/>
  <c r="E483" i="23"/>
  <c r="L483" i="23"/>
  <c r="B484" i="23"/>
  <c r="C484" i="23"/>
  <c r="D484" i="23"/>
  <c r="E484" i="23"/>
  <c r="F484" i="23"/>
  <c r="Q484" i="23"/>
  <c r="B485" i="23"/>
  <c r="C485" i="23"/>
  <c r="D485" i="23"/>
  <c r="E485" i="23"/>
  <c r="B486" i="23"/>
  <c r="C486" i="23"/>
  <c r="D486" i="23"/>
  <c r="E486" i="23"/>
  <c r="F486" i="23"/>
  <c r="G486" i="23"/>
  <c r="L486" i="23"/>
  <c r="N486" i="23" s="1"/>
  <c r="P486" i="22" s="1"/>
  <c r="M486" i="23"/>
  <c r="Q486" i="23"/>
  <c r="S486" i="23" s="1"/>
  <c r="U486" i="22" s="1"/>
  <c r="R486" i="23"/>
  <c r="V486" i="23"/>
  <c r="B487" i="23"/>
  <c r="C487" i="23"/>
  <c r="D487" i="23"/>
  <c r="E487" i="23"/>
  <c r="B488" i="23"/>
  <c r="C488" i="23"/>
  <c r="D488" i="23"/>
  <c r="E488" i="23"/>
  <c r="L488" i="23"/>
  <c r="B489" i="23"/>
  <c r="C489" i="23"/>
  <c r="D489" i="23"/>
  <c r="E489" i="23"/>
  <c r="L489" i="23"/>
  <c r="N489" i="23"/>
  <c r="P489" i="22" s="1"/>
  <c r="Q489" i="23"/>
  <c r="B490" i="23"/>
  <c r="C490" i="23"/>
  <c r="D490" i="23"/>
  <c r="E490" i="23"/>
  <c r="L490" i="23"/>
  <c r="N490" i="23"/>
  <c r="P490" i="22" s="1"/>
  <c r="Q490" i="23"/>
  <c r="S490" i="23"/>
  <c r="U490" i="22" s="1"/>
  <c r="B491" i="23"/>
  <c r="C491" i="23"/>
  <c r="D491" i="23"/>
  <c r="E491" i="23"/>
  <c r="L491" i="23"/>
  <c r="B492" i="23"/>
  <c r="C492" i="23"/>
  <c r="D492" i="23"/>
  <c r="E492" i="23"/>
  <c r="G492" i="23"/>
  <c r="L492" i="23"/>
  <c r="B493" i="23"/>
  <c r="C493" i="23"/>
  <c r="D493" i="23"/>
  <c r="E493" i="23"/>
  <c r="B494" i="23"/>
  <c r="C494" i="23"/>
  <c r="D494" i="23"/>
  <c r="E494" i="23"/>
  <c r="F494" i="23"/>
  <c r="R494" i="23" s="1"/>
  <c r="Q494" i="23"/>
  <c r="S494" i="23"/>
  <c r="U494" i="22" s="1"/>
  <c r="V494" i="23"/>
  <c r="B495" i="23"/>
  <c r="C495" i="23"/>
  <c r="D495" i="23"/>
  <c r="E495" i="23"/>
  <c r="L495" i="23"/>
  <c r="Q495" i="23"/>
  <c r="S495" i="23" s="1"/>
  <c r="U495" i="22" s="1"/>
  <c r="B496" i="23"/>
  <c r="C496" i="23"/>
  <c r="D496" i="23"/>
  <c r="E496" i="23"/>
  <c r="Q496" i="23"/>
  <c r="B497" i="23"/>
  <c r="C497" i="23"/>
  <c r="D497" i="23"/>
  <c r="E497" i="23"/>
  <c r="G497" i="23"/>
  <c r="B498" i="23"/>
  <c r="C498" i="23"/>
  <c r="D498" i="23"/>
  <c r="E498" i="23"/>
  <c r="F498" i="23"/>
  <c r="G498" i="23"/>
  <c r="H498" i="23" s="1"/>
  <c r="V498" i="23"/>
  <c r="B499" i="23"/>
  <c r="C499" i="23"/>
  <c r="D499" i="23"/>
  <c r="E499" i="23"/>
  <c r="F499" i="23"/>
  <c r="Q499" i="23"/>
  <c r="R499" i="23"/>
  <c r="S499" i="23"/>
  <c r="U499" i="22" s="1"/>
  <c r="B500" i="23"/>
  <c r="C500" i="23"/>
  <c r="D500" i="23"/>
  <c r="E500" i="23"/>
  <c r="Q500" i="23"/>
  <c r="B501" i="23"/>
  <c r="C501" i="23"/>
  <c r="D501" i="23"/>
  <c r="E501" i="23"/>
  <c r="V501" i="23"/>
  <c r="B502" i="23"/>
  <c r="C502" i="23"/>
  <c r="D502" i="23"/>
  <c r="E502" i="23"/>
  <c r="F502" i="23"/>
  <c r="H502" i="23" s="1"/>
  <c r="G502" i="23"/>
  <c r="L502" i="23"/>
  <c r="N502" i="23" s="1"/>
  <c r="P502" i="22" s="1"/>
  <c r="M502" i="23"/>
  <c r="Q502" i="23"/>
  <c r="S502" i="23" s="1"/>
  <c r="U502" i="22" s="1"/>
  <c r="R502" i="23"/>
  <c r="V502" i="23"/>
  <c r="B503" i="23"/>
  <c r="C503" i="23"/>
  <c r="D503" i="23"/>
  <c r="E503" i="23"/>
  <c r="F503" i="23"/>
  <c r="R503" i="23" s="1"/>
  <c r="Q503" i="23"/>
  <c r="S503" i="23"/>
  <c r="U503" i="22" s="1"/>
  <c r="B504" i="23"/>
  <c r="C504" i="23"/>
  <c r="D504" i="23"/>
  <c r="E504" i="23"/>
  <c r="F504" i="23"/>
  <c r="G504" i="23"/>
  <c r="L504" i="23"/>
  <c r="Q504" i="23"/>
  <c r="V504" i="23"/>
  <c r="W504" i="23" s="1"/>
  <c r="X504" i="23"/>
  <c r="Z504" i="22"/>
  <c r="B505" i="23"/>
  <c r="C505" i="23"/>
  <c r="D505" i="23"/>
  <c r="E505" i="23"/>
  <c r="B506" i="23"/>
  <c r="C506" i="23"/>
  <c r="D506" i="23"/>
  <c r="E506" i="23"/>
  <c r="F506" i="23"/>
  <c r="G506" i="23"/>
  <c r="H506" i="23"/>
  <c r="L506" i="23"/>
  <c r="M506" i="23" s="1"/>
  <c r="Q506" i="23"/>
  <c r="R506" i="23" s="1"/>
  <c r="V506" i="23"/>
  <c r="B507" i="23"/>
  <c r="C507" i="23"/>
  <c r="D507" i="23"/>
  <c r="E507" i="23"/>
  <c r="F507" i="23"/>
  <c r="G507" i="23"/>
  <c r="L507" i="23"/>
  <c r="M507" i="23"/>
  <c r="Q507" i="23"/>
  <c r="R507" i="23" s="1"/>
  <c r="S507" i="23"/>
  <c r="U507" i="22"/>
  <c r="V507" i="23"/>
  <c r="W507" i="23" s="1"/>
  <c r="X507" i="23"/>
  <c r="Z507" i="22"/>
  <c r="B508" i="23"/>
  <c r="C508" i="23"/>
  <c r="D508" i="23"/>
  <c r="E508" i="23"/>
  <c r="F508" i="23"/>
  <c r="G508" i="23"/>
  <c r="H508" i="23"/>
  <c r="I508" i="23"/>
  <c r="K508" i="22" s="1"/>
  <c r="L508" i="23"/>
  <c r="Q508" i="23"/>
  <c r="R508" i="23"/>
  <c r="V508" i="23"/>
  <c r="W508" i="23" s="1"/>
  <c r="X508" i="23"/>
  <c r="Z508" i="22"/>
  <c r="B509" i="23"/>
  <c r="C509" i="23"/>
  <c r="D509" i="23"/>
  <c r="E509" i="23"/>
  <c r="F509" i="23"/>
  <c r="G509" i="23"/>
  <c r="H509" i="23"/>
  <c r="I509" i="23"/>
  <c r="K509" i="22" s="1"/>
  <c r="L509" i="23"/>
  <c r="M509" i="23"/>
  <c r="N509" i="23"/>
  <c r="P509" i="22" s="1"/>
  <c r="Q509" i="23"/>
  <c r="V509" i="23"/>
  <c r="W509" i="23"/>
  <c r="B510" i="23"/>
  <c r="C510" i="23"/>
  <c r="D510" i="23"/>
  <c r="E510" i="23"/>
  <c r="F510" i="23"/>
  <c r="G510" i="23"/>
  <c r="H510" i="23"/>
  <c r="L510" i="23"/>
  <c r="M510" i="23" s="1"/>
  <c r="Q510" i="23"/>
  <c r="R510" i="23" s="1"/>
  <c r="V510" i="23"/>
  <c r="B511" i="23"/>
  <c r="C511" i="23"/>
  <c r="D511" i="23"/>
  <c r="E511" i="23"/>
  <c r="F511" i="23"/>
  <c r="G511" i="23"/>
  <c r="L511" i="23"/>
  <c r="M511" i="23"/>
  <c r="Q511" i="23"/>
  <c r="R511" i="23" s="1"/>
  <c r="S511" i="23"/>
  <c r="U511" i="22"/>
  <c r="V511" i="23"/>
  <c r="W511" i="23" s="1"/>
  <c r="X511" i="23"/>
  <c r="Z511" i="22"/>
  <c r="B512" i="23"/>
  <c r="C512" i="23"/>
  <c r="D512" i="23"/>
  <c r="E512" i="23"/>
  <c r="F512" i="23"/>
  <c r="G512" i="23"/>
  <c r="H512" i="23"/>
  <c r="I512" i="23"/>
  <c r="K512" i="22" s="1"/>
  <c r="L512" i="23"/>
  <c r="Q512" i="23"/>
  <c r="R512" i="23"/>
  <c r="V512" i="23"/>
  <c r="W512" i="23" s="1"/>
  <c r="X512" i="23"/>
  <c r="Z512" i="22"/>
  <c r="B513" i="23"/>
  <c r="C513" i="23"/>
  <c r="D513" i="23"/>
  <c r="E513" i="23"/>
  <c r="F513" i="23"/>
  <c r="F513" i="22" s="1"/>
  <c r="G513" i="23"/>
  <c r="I513" i="23" s="1"/>
  <c r="K513" i="22" s="1"/>
  <c r="H513" i="23"/>
  <c r="L513" i="23"/>
  <c r="N513" i="23" s="1"/>
  <c r="P513" i="22" s="1"/>
  <c r="M513" i="23"/>
  <c r="Q513" i="23"/>
  <c r="V513" i="23"/>
  <c r="W513" i="23" s="1"/>
  <c r="B514" i="23"/>
  <c r="C514" i="23"/>
  <c r="D514" i="23"/>
  <c r="E514" i="23"/>
  <c r="F514" i="23"/>
  <c r="G514" i="23"/>
  <c r="H514" i="23"/>
  <c r="L514" i="23"/>
  <c r="M514" i="23" s="1"/>
  <c r="N514" i="23"/>
  <c r="P514" i="22"/>
  <c r="Q514" i="23"/>
  <c r="R514" i="23" s="1"/>
  <c r="S514" i="23"/>
  <c r="U514" i="22"/>
  <c r="V514" i="23"/>
  <c r="B515" i="23"/>
  <c r="C515" i="23"/>
  <c r="D515" i="23"/>
  <c r="E515" i="23"/>
  <c r="F515" i="23"/>
  <c r="G515" i="23"/>
  <c r="L515" i="23"/>
  <c r="M515" i="23" s="1"/>
  <c r="Q515" i="23"/>
  <c r="R515" i="23"/>
  <c r="S515" i="23"/>
  <c r="U515" i="22" s="1"/>
  <c r="V515" i="23"/>
  <c r="W515" i="23"/>
  <c r="X515" i="23"/>
  <c r="Z515" i="22" s="1"/>
  <c r="B516" i="23"/>
  <c r="C516" i="23"/>
  <c r="D516" i="23"/>
  <c r="E516" i="23"/>
  <c r="F516" i="23"/>
  <c r="G516" i="23"/>
  <c r="I516" i="23" s="1"/>
  <c r="K516" i="22" s="1"/>
  <c r="H516" i="23"/>
  <c r="L516" i="23"/>
  <c r="Q516" i="23"/>
  <c r="R516" i="23" s="1"/>
  <c r="V516" i="23"/>
  <c r="W516" i="23"/>
  <c r="X516" i="23"/>
  <c r="Z516" i="22" s="1"/>
  <c r="B517" i="23"/>
  <c r="C517" i="23"/>
  <c r="D517" i="23"/>
  <c r="E517" i="23"/>
  <c r="F517" i="23"/>
  <c r="G517" i="23"/>
  <c r="I517" i="23" s="1"/>
  <c r="K517" i="22" s="1"/>
  <c r="H517" i="23"/>
  <c r="L517" i="23"/>
  <c r="N517" i="23" s="1"/>
  <c r="P517" i="22" s="1"/>
  <c r="M517" i="23"/>
  <c r="Q517" i="23"/>
  <c r="V517" i="23"/>
  <c r="W517" i="23" s="1"/>
  <c r="B518" i="23"/>
  <c r="C518" i="23"/>
  <c r="D518" i="23"/>
  <c r="E518" i="23"/>
  <c r="F518" i="23"/>
  <c r="G518" i="23"/>
  <c r="H518" i="23"/>
  <c r="L518" i="23"/>
  <c r="M518" i="23"/>
  <c r="N518" i="23"/>
  <c r="P518" i="22"/>
  <c r="Q518" i="23"/>
  <c r="R518" i="23"/>
  <c r="S518" i="23"/>
  <c r="U518" i="22"/>
  <c r="V518" i="23"/>
  <c r="B519" i="23"/>
  <c r="C519" i="23"/>
  <c r="D519" i="23"/>
  <c r="E519" i="23"/>
  <c r="F519" i="23"/>
  <c r="G519" i="23"/>
  <c r="L519" i="23"/>
  <c r="M519" i="23" s="1"/>
  <c r="Q519" i="23"/>
  <c r="R519" i="23"/>
  <c r="S519" i="23"/>
  <c r="U519" i="22" s="1"/>
  <c r="V519" i="23"/>
  <c r="W519" i="23"/>
  <c r="X519" i="23"/>
  <c r="Z519" i="22" s="1"/>
  <c r="B520" i="23"/>
  <c r="C520" i="23"/>
  <c r="D520" i="23"/>
  <c r="E520" i="23"/>
  <c r="F520" i="23"/>
  <c r="G520" i="23"/>
  <c r="I520" i="23" s="1"/>
  <c r="K520" i="22" s="1"/>
  <c r="H520" i="23"/>
  <c r="L520" i="23"/>
  <c r="Q520" i="23"/>
  <c r="R520" i="23" s="1"/>
  <c r="V520" i="23"/>
  <c r="W520" i="23"/>
  <c r="X520" i="23"/>
  <c r="Z520" i="22" s="1"/>
  <c r="B521" i="23"/>
  <c r="C521" i="23"/>
  <c r="D521" i="23"/>
  <c r="E521" i="23"/>
  <c r="F521" i="23"/>
  <c r="G521" i="23"/>
  <c r="I521" i="23" s="1"/>
  <c r="K521" i="22" s="1"/>
  <c r="H521" i="23"/>
  <c r="L521" i="23"/>
  <c r="N521" i="23" s="1"/>
  <c r="P521" i="22" s="1"/>
  <c r="M521" i="23"/>
  <c r="Q521" i="23"/>
  <c r="V521" i="23"/>
  <c r="W521" i="23" s="1"/>
  <c r="B522" i="23"/>
  <c r="C522" i="23"/>
  <c r="D522" i="23"/>
  <c r="E522" i="23"/>
  <c r="F522" i="23"/>
  <c r="G522" i="23"/>
  <c r="H522" i="23"/>
  <c r="L522" i="23"/>
  <c r="M522" i="23"/>
  <c r="N522" i="23"/>
  <c r="P522" i="22"/>
  <c r="Q522" i="23"/>
  <c r="R522" i="23"/>
  <c r="S522" i="23"/>
  <c r="U522" i="22"/>
  <c r="V522" i="23"/>
  <c r="B523" i="23"/>
  <c r="C523" i="23"/>
  <c r="D523" i="23"/>
  <c r="E523" i="23"/>
  <c r="F523" i="23"/>
  <c r="G523" i="23"/>
  <c r="L523" i="23"/>
  <c r="M523" i="23" s="1"/>
  <c r="Q523" i="23"/>
  <c r="R523" i="23"/>
  <c r="S523" i="23"/>
  <c r="U523" i="22" s="1"/>
  <c r="V523" i="23"/>
  <c r="W523" i="23"/>
  <c r="X523" i="23"/>
  <c r="Z523" i="22" s="1"/>
  <c r="B524" i="23"/>
  <c r="C524" i="23"/>
  <c r="D524" i="23"/>
  <c r="E524" i="23"/>
  <c r="F524" i="23"/>
  <c r="G524" i="23"/>
  <c r="I524" i="23" s="1"/>
  <c r="K524" i="22" s="1"/>
  <c r="H524" i="23"/>
  <c r="L524" i="23"/>
  <c r="Q524" i="23"/>
  <c r="R524" i="23" s="1"/>
  <c r="V524" i="23"/>
  <c r="W524" i="23"/>
  <c r="X524" i="23"/>
  <c r="Z524" i="22" s="1"/>
  <c r="B525" i="23"/>
  <c r="C525" i="23"/>
  <c r="D525" i="23"/>
  <c r="E525" i="23"/>
  <c r="F525" i="23"/>
  <c r="G525" i="23"/>
  <c r="I525" i="23" s="1"/>
  <c r="K525" i="22" s="1"/>
  <c r="H525" i="23"/>
  <c r="L525" i="23"/>
  <c r="N525" i="23" s="1"/>
  <c r="P525" i="22" s="1"/>
  <c r="M525" i="23"/>
  <c r="Q525" i="23"/>
  <c r="V525" i="23"/>
  <c r="W525" i="23" s="1"/>
  <c r="B526" i="23"/>
  <c r="C526" i="23"/>
  <c r="D526" i="23"/>
  <c r="E526" i="23"/>
  <c r="F526" i="23"/>
  <c r="G526" i="23"/>
  <c r="H526" i="23"/>
  <c r="L526" i="23"/>
  <c r="M526" i="23" s="1"/>
  <c r="N526" i="23"/>
  <c r="P526" i="22"/>
  <c r="Q526" i="23"/>
  <c r="R526" i="23" s="1"/>
  <c r="S526" i="23"/>
  <c r="U526" i="22"/>
  <c r="V526" i="23"/>
  <c r="B527" i="23"/>
  <c r="C527" i="23"/>
  <c r="D527" i="23"/>
  <c r="E527" i="23"/>
  <c r="F527" i="23"/>
  <c r="G527" i="23"/>
  <c r="L527" i="23"/>
  <c r="M527" i="23" s="1"/>
  <c r="Q527" i="23"/>
  <c r="R527" i="23"/>
  <c r="S527" i="23"/>
  <c r="U527" i="22" s="1"/>
  <c r="V527" i="23"/>
  <c r="W527" i="23"/>
  <c r="X527" i="23"/>
  <c r="Z527" i="22" s="1"/>
  <c r="B528" i="23"/>
  <c r="C528" i="23"/>
  <c r="D528" i="23"/>
  <c r="E528" i="23"/>
  <c r="F528" i="23"/>
  <c r="G528" i="23"/>
  <c r="I528" i="23" s="1"/>
  <c r="K528" i="22" s="1"/>
  <c r="H528" i="23"/>
  <c r="L528" i="23"/>
  <c r="Q528" i="23"/>
  <c r="R528" i="23" s="1"/>
  <c r="V528" i="23"/>
  <c r="W528" i="23"/>
  <c r="X528" i="23"/>
  <c r="Z528" i="22" s="1"/>
  <c r="B529" i="23"/>
  <c r="C529" i="23"/>
  <c r="D529" i="23"/>
  <c r="E529" i="23"/>
  <c r="F529" i="23"/>
  <c r="G529" i="23"/>
  <c r="I529" i="23" s="1"/>
  <c r="K529" i="22" s="1"/>
  <c r="H529" i="23"/>
  <c r="L529" i="23"/>
  <c r="N529" i="23" s="1"/>
  <c r="P529" i="22" s="1"/>
  <c r="M529" i="23"/>
  <c r="Q529" i="23"/>
  <c r="V529" i="23"/>
  <c r="W529" i="23" s="1"/>
  <c r="B530" i="23"/>
  <c r="C530" i="23"/>
  <c r="D530" i="23"/>
  <c r="E530" i="23"/>
  <c r="F530" i="23"/>
  <c r="G530" i="23"/>
  <c r="H530" i="23"/>
  <c r="L530" i="23"/>
  <c r="M530" i="23"/>
  <c r="N530" i="23"/>
  <c r="P530" i="22"/>
  <c r="Q530" i="23"/>
  <c r="R530" i="23"/>
  <c r="S530" i="23"/>
  <c r="U530" i="22"/>
  <c r="V530" i="23"/>
  <c r="B531" i="23"/>
  <c r="C531" i="23"/>
  <c r="D531" i="23"/>
  <c r="E531" i="23"/>
  <c r="F531" i="23"/>
  <c r="G531" i="23"/>
  <c r="L531" i="23"/>
  <c r="M531" i="23" s="1"/>
  <c r="Q531" i="23"/>
  <c r="R531" i="23"/>
  <c r="S531" i="23"/>
  <c r="U531" i="22" s="1"/>
  <c r="V531" i="23"/>
  <c r="W531" i="23"/>
  <c r="X531" i="23"/>
  <c r="Z531" i="22" s="1"/>
  <c r="B532" i="23"/>
  <c r="C532" i="23"/>
  <c r="D532" i="23"/>
  <c r="E532" i="23"/>
  <c r="F532" i="23"/>
  <c r="G532" i="23"/>
  <c r="I532" i="23" s="1"/>
  <c r="K532" i="22" s="1"/>
  <c r="H532" i="23"/>
  <c r="L532" i="23"/>
  <c r="Q532" i="23"/>
  <c r="R532" i="23" s="1"/>
  <c r="V532" i="23"/>
  <c r="W532" i="23"/>
  <c r="X532" i="23"/>
  <c r="Z532" i="22" s="1"/>
  <c r="B533" i="23"/>
  <c r="C533" i="23"/>
  <c r="D533" i="23"/>
  <c r="E533" i="23"/>
  <c r="F533" i="23"/>
  <c r="G533" i="23"/>
  <c r="I533" i="23" s="1"/>
  <c r="K533" i="22" s="1"/>
  <c r="H533" i="23"/>
  <c r="L533" i="23"/>
  <c r="N533" i="23" s="1"/>
  <c r="P533" i="22" s="1"/>
  <c r="M533" i="23"/>
  <c r="Q533" i="23"/>
  <c r="V533" i="23"/>
  <c r="W533" i="23" s="1"/>
  <c r="B534" i="23"/>
  <c r="C534" i="23"/>
  <c r="D534" i="23"/>
  <c r="E534" i="23"/>
  <c r="F534" i="23"/>
  <c r="G534" i="23"/>
  <c r="H534" i="23"/>
  <c r="L534" i="23"/>
  <c r="M534" i="23"/>
  <c r="N534" i="23"/>
  <c r="P534" i="22"/>
  <c r="Q534" i="23"/>
  <c r="R534" i="23"/>
  <c r="S534" i="23"/>
  <c r="U534" i="22"/>
  <c r="V534" i="23"/>
  <c r="B535" i="23"/>
  <c r="C535" i="23"/>
  <c r="D535" i="23"/>
  <c r="E535" i="23"/>
  <c r="F535" i="23"/>
  <c r="G535" i="23"/>
  <c r="L535" i="23"/>
  <c r="M535" i="23" s="1"/>
  <c r="Q535" i="23"/>
  <c r="R535" i="23"/>
  <c r="S535" i="23"/>
  <c r="U535" i="22" s="1"/>
  <c r="V535" i="23"/>
  <c r="W535" i="23"/>
  <c r="X535" i="23"/>
  <c r="Z535" i="22" s="1"/>
  <c r="B536" i="23"/>
  <c r="C536" i="23"/>
  <c r="D536" i="23"/>
  <c r="E536" i="23"/>
  <c r="F536" i="23"/>
  <c r="G536" i="23"/>
  <c r="I536" i="23" s="1"/>
  <c r="K536" i="22" s="1"/>
  <c r="H536" i="23"/>
  <c r="L536" i="23"/>
  <c r="Q536" i="23"/>
  <c r="R536" i="23" s="1"/>
  <c r="V536" i="23"/>
  <c r="W536" i="23"/>
  <c r="X536" i="23"/>
  <c r="Z536" i="22" s="1"/>
  <c r="B537" i="23"/>
  <c r="C537" i="23"/>
  <c r="D537" i="23"/>
  <c r="E537" i="23"/>
  <c r="F537" i="23"/>
  <c r="G537" i="23"/>
  <c r="I537" i="23" s="1"/>
  <c r="K537" i="22" s="1"/>
  <c r="H537" i="23"/>
  <c r="L537" i="23"/>
  <c r="N537" i="23" s="1"/>
  <c r="P537" i="22" s="1"/>
  <c r="M537" i="23"/>
  <c r="Q537" i="23"/>
  <c r="V537" i="23"/>
  <c r="W537" i="23" s="1"/>
  <c r="B538" i="23"/>
  <c r="C538" i="23"/>
  <c r="D538" i="23"/>
  <c r="E538" i="23"/>
  <c r="F538" i="23"/>
  <c r="G538" i="23"/>
  <c r="H538" i="23"/>
  <c r="L538" i="23"/>
  <c r="M538" i="23"/>
  <c r="N538" i="23"/>
  <c r="P538" i="22"/>
  <c r="Q538" i="23"/>
  <c r="R538" i="23"/>
  <c r="S538" i="23"/>
  <c r="U538" i="22"/>
  <c r="V538" i="23"/>
  <c r="B539" i="23"/>
  <c r="C539" i="23"/>
  <c r="D539" i="23"/>
  <c r="E539" i="23"/>
  <c r="F539" i="23"/>
  <c r="G539" i="23"/>
  <c r="L539" i="23"/>
  <c r="M539" i="23" s="1"/>
  <c r="Q539" i="23"/>
  <c r="R539" i="23"/>
  <c r="S539" i="23"/>
  <c r="U539" i="22" s="1"/>
  <c r="V539" i="23"/>
  <c r="W539" i="23"/>
  <c r="X539" i="23"/>
  <c r="Z539" i="22" s="1"/>
  <c r="B540" i="23"/>
  <c r="C540" i="23"/>
  <c r="D540" i="23"/>
  <c r="E540" i="23"/>
  <c r="F540" i="23"/>
  <c r="G540" i="23"/>
  <c r="I540" i="23" s="1"/>
  <c r="K540" i="22" s="1"/>
  <c r="H540" i="23"/>
  <c r="L540" i="23"/>
  <c r="Q540" i="23"/>
  <c r="R540" i="23" s="1"/>
  <c r="V540" i="23"/>
  <c r="W540" i="23"/>
  <c r="X540" i="23"/>
  <c r="Z540" i="22" s="1"/>
  <c r="B541" i="23"/>
  <c r="C541" i="23"/>
  <c r="D541" i="23"/>
  <c r="E541" i="23"/>
  <c r="F541" i="23"/>
  <c r="G541" i="23"/>
  <c r="I541" i="23" s="1"/>
  <c r="K541" i="22" s="1"/>
  <c r="H541" i="23"/>
  <c r="L541" i="23"/>
  <c r="N541" i="23" s="1"/>
  <c r="P541" i="22" s="1"/>
  <c r="M541" i="23"/>
  <c r="Q541" i="23"/>
  <c r="V541" i="23"/>
  <c r="W541" i="23" s="1"/>
  <c r="B542" i="23"/>
  <c r="C542" i="23"/>
  <c r="D542" i="23"/>
  <c r="E542" i="23"/>
  <c r="F542" i="23"/>
  <c r="G542" i="23"/>
  <c r="H542" i="23"/>
  <c r="L542" i="23"/>
  <c r="M542" i="23"/>
  <c r="N542" i="23"/>
  <c r="P542" i="22"/>
  <c r="Q542" i="23"/>
  <c r="R542" i="23"/>
  <c r="S542" i="23"/>
  <c r="U542" i="22"/>
  <c r="V542" i="23"/>
  <c r="B543" i="23"/>
  <c r="C543" i="23"/>
  <c r="D543" i="23"/>
  <c r="E543" i="23"/>
  <c r="F543" i="23"/>
  <c r="G543" i="23"/>
  <c r="L543" i="23"/>
  <c r="M543" i="23" s="1"/>
  <c r="Q543" i="23"/>
  <c r="R543" i="23"/>
  <c r="S543" i="23"/>
  <c r="U543" i="22" s="1"/>
  <c r="V543" i="23"/>
  <c r="W543" i="23"/>
  <c r="X543" i="23"/>
  <c r="Z543" i="22" s="1"/>
  <c r="B544" i="23"/>
  <c r="C544" i="23"/>
  <c r="D544" i="23"/>
  <c r="E544" i="23"/>
  <c r="F544" i="23"/>
  <c r="G544" i="23"/>
  <c r="I544" i="23" s="1"/>
  <c r="K544" i="22" s="1"/>
  <c r="H544" i="23"/>
  <c r="L544" i="23"/>
  <c r="Q544" i="23"/>
  <c r="R544" i="23" s="1"/>
  <c r="V544" i="23"/>
  <c r="W544" i="23"/>
  <c r="X544" i="23"/>
  <c r="Z544" i="22" s="1"/>
  <c r="B545" i="23"/>
  <c r="C545" i="23"/>
  <c r="D545" i="23"/>
  <c r="E545" i="23"/>
  <c r="F545" i="23"/>
  <c r="G545" i="23"/>
  <c r="I545" i="23" s="1"/>
  <c r="K545" i="22" s="1"/>
  <c r="H545" i="23"/>
  <c r="L545" i="23"/>
  <c r="N545" i="23" s="1"/>
  <c r="P545" i="22" s="1"/>
  <c r="M545" i="23"/>
  <c r="Q545" i="23"/>
  <c r="V545" i="23"/>
  <c r="W545" i="23" s="1"/>
  <c r="B546" i="23"/>
  <c r="C546" i="23"/>
  <c r="D546" i="23"/>
  <c r="E546" i="23"/>
  <c r="F546" i="23"/>
  <c r="G546" i="23"/>
  <c r="H546" i="23"/>
  <c r="L546" i="23"/>
  <c r="M546" i="23"/>
  <c r="N546" i="23"/>
  <c r="P546" i="22"/>
  <c r="Q546" i="23"/>
  <c r="R546" i="23"/>
  <c r="S546" i="23"/>
  <c r="U546" i="22"/>
  <c r="V546" i="23"/>
  <c r="B547" i="23"/>
  <c r="C547" i="23"/>
  <c r="D547" i="23"/>
  <c r="E547" i="23"/>
  <c r="F547" i="23"/>
  <c r="G547" i="23"/>
  <c r="L547" i="23"/>
  <c r="M547" i="23" s="1"/>
  <c r="Q547" i="23"/>
  <c r="R547" i="23"/>
  <c r="S547" i="23"/>
  <c r="U547" i="22" s="1"/>
  <c r="V547" i="23"/>
  <c r="W547" i="23"/>
  <c r="X547" i="23"/>
  <c r="Z547" i="22" s="1"/>
  <c r="B548" i="23"/>
  <c r="C548" i="23"/>
  <c r="D548" i="23"/>
  <c r="E548" i="23"/>
  <c r="F548" i="23"/>
  <c r="G548" i="23"/>
  <c r="I548" i="23" s="1"/>
  <c r="K548" i="22" s="1"/>
  <c r="H548" i="23"/>
  <c r="L548" i="23"/>
  <c r="Q548" i="23"/>
  <c r="R548" i="23" s="1"/>
  <c r="V548" i="23"/>
  <c r="W548" i="23"/>
  <c r="X548" i="23"/>
  <c r="Z548" i="22" s="1"/>
  <c r="B549" i="23"/>
  <c r="C549" i="23"/>
  <c r="D549" i="23"/>
  <c r="E549" i="23"/>
  <c r="F549" i="23"/>
  <c r="G549" i="23"/>
  <c r="I549" i="23" s="1"/>
  <c r="K549" i="22" s="1"/>
  <c r="H549" i="23"/>
  <c r="L549" i="23"/>
  <c r="N549" i="23" s="1"/>
  <c r="P549" i="22" s="1"/>
  <c r="M549" i="23"/>
  <c r="Q549" i="23"/>
  <c r="V549" i="23"/>
  <c r="W549" i="23" s="1"/>
  <c r="B550" i="23"/>
  <c r="C550" i="23"/>
  <c r="D550" i="23"/>
  <c r="E550" i="23"/>
  <c r="F550" i="23"/>
  <c r="G550" i="23"/>
  <c r="H550" i="23"/>
  <c r="L550" i="23"/>
  <c r="M550" i="23"/>
  <c r="N550" i="23"/>
  <c r="P550" i="22"/>
  <c r="Q550" i="23"/>
  <c r="R550" i="23"/>
  <c r="S550" i="23"/>
  <c r="U550" i="22"/>
  <c r="V550" i="23"/>
  <c r="B551" i="23"/>
  <c r="C551" i="23"/>
  <c r="D551" i="23"/>
  <c r="E551" i="23"/>
  <c r="F551" i="23"/>
  <c r="G551" i="23"/>
  <c r="L551" i="23"/>
  <c r="M551" i="23" s="1"/>
  <c r="Q551" i="23"/>
  <c r="R551" i="23"/>
  <c r="S551" i="23"/>
  <c r="U551" i="22" s="1"/>
  <c r="V551" i="23"/>
  <c r="W551" i="23"/>
  <c r="X551" i="23"/>
  <c r="Z551" i="22" s="1"/>
  <c r="B552" i="23"/>
  <c r="C552" i="23"/>
  <c r="D552" i="23"/>
  <c r="E552" i="23"/>
  <c r="F552" i="23"/>
  <c r="G552" i="23"/>
  <c r="I552" i="23" s="1"/>
  <c r="K552" i="22" s="1"/>
  <c r="H552" i="23"/>
  <c r="L552" i="23"/>
  <c r="Q552" i="23"/>
  <c r="R552" i="23" s="1"/>
  <c r="V552" i="23"/>
  <c r="W552" i="23"/>
  <c r="X552" i="23"/>
  <c r="Z552" i="22" s="1"/>
  <c r="B553" i="23"/>
  <c r="C553" i="23"/>
  <c r="D553" i="23"/>
  <c r="E553" i="23"/>
  <c r="F553" i="23"/>
  <c r="G553" i="23"/>
  <c r="I553" i="23" s="1"/>
  <c r="K553" i="22" s="1"/>
  <c r="H553" i="23"/>
  <c r="L553" i="23"/>
  <c r="N553" i="23" s="1"/>
  <c r="P553" i="22" s="1"/>
  <c r="M553" i="23"/>
  <c r="Q553" i="23"/>
  <c r="V553" i="23"/>
  <c r="W553" i="23" s="1"/>
  <c r="B554" i="23"/>
  <c r="C554" i="23"/>
  <c r="D554" i="23"/>
  <c r="E554" i="23"/>
  <c r="F554" i="23"/>
  <c r="G554" i="23"/>
  <c r="H554" i="23"/>
  <c r="L554" i="23"/>
  <c r="M554" i="23"/>
  <c r="N554" i="23"/>
  <c r="P554" i="22"/>
  <c r="Q554" i="23"/>
  <c r="R554" i="23"/>
  <c r="S554" i="23"/>
  <c r="U554" i="22"/>
  <c r="V554" i="23"/>
  <c r="B555" i="23"/>
  <c r="C555" i="23"/>
  <c r="D555" i="23"/>
  <c r="E555" i="23"/>
  <c r="F555" i="23"/>
  <c r="G555" i="23"/>
  <c r="L555" i="23"/>
  <c r="M555" i="23" s="1"/>
  <c r="Q555" i="23"/>
  <c r="R555" i="23"/>
  <c r="S555" i="23"/>
  <c r="U555" i="22" s="1"/>
  <c r="V555" i="23"/>
  <c r="W555" i="23"/>
  <c r="X555" i="23"/>
  <c r="Z555" i="22" s="1"/>
  <c r="B556" i="23"/>
  <c r="C556" i="23"/>
  <c r="D556" i="23"/>
  <c r="E556" i="23"/>
  <c r="F556" i="23"/>
  <c r="G556" i="23"/>
  <c r="I556" i="23" s="1"/>
  <c r="K556" i="22" s="1"/>
  <c r="H556" i="23"/>
  <c r="L556" i="23"/>
  <c r="Q556" i="23"/>
  <c r="R556" i="23" s="1"/>
  <c r="V556" i="23"/>
  <c r="W556" i="23"/>
  <c r="X556" i="23"/>
  <c r="Z556" i="22" s="1"/>
  <c r="B557" i="23"/>
  <c r="C557" i="23"/>
  <c r="D557" i="23"/>
  <c r="E557" i="23"/>
  <c r="F557" i="23"/>
  <c r="G557" i="23"/>
  <c r="I557" i="23" s="1"/>
  <c r="K557" i="22" s="1"/>
  <c r="H557" i="23"/>
  <c r="L557" i="23"/>
  <c r="N557" i="23" s="1"/>
  <c r="P557" i="22" s="1"/>
  <c r="M557" i="23"/>
  <c r="Q557" i="23"/>
  <c r="V557" i="23"/>
  <c r="W557" i="23" s="1"/>
  <c r="B558" i="23"/>
  <c r="C558" i="23"/>
  <c r="D558" i="23"/>
  <c r="E558" i="23"/>
  <c r="F558" i="23"/>
  <c r="G558" i="23"/>
  <c r="H558" i="23"/>
  <c r="L558" i="23"/>
  <c r="M558" i="23"/>
  <c r="N558" i="23"/>
  <c r="P558" i="22"/>
  <c r="Q558" i="23"/>
  <c r="R558" i="23"/>
  <c r="S558" i="23"/>
  <c r="U558" i="22"/>
  <c r="V558" i="23"/>
  <c r="B559" i="23"/>
  <c r="C559" i="23"/>
  <c r="D559" i="23"/>
  <c r="E559" i="23"/>
  <c r="F559" i="23"/>
  <c r="G559" i="23"/>
  <c r="L559" i="23"/>
  <c r="M559" i="23" s="1"/>
  <c r="Q559" i="23"/>
  <c r="R559" i="23"/>
  <c r="S559" i="23"/>
  <c r="U559" i="22" s="1"/>
  <c r="V559" i="23"/>
  <c r="W559" i="23"/>
  <c r="X559" i="23"/>
  <c r="Z559" i="22" s="1"/>
  <c r="B560" i="23"/>
  <c r="C560" i="23"/>
  <c r="D560" i="23"/>
  <c r="E560" i="23"/>
  <c r="F560" i="23"/>
  <c r="G560" i="23"/>
  <c r="I560" i="23" s="1"/>
  <c r="K560" i="22" s="1"/>
  <c r="H560" i="23"/>
  <c r="L560" i="23"/>
  <c r="Q560" i="23"/>
  <c r="R560" i="23" s="1"/>
  <c r="V560" i="23"/>
  <c r="W560" i="23"/>
  <c r="X560" i="23"/>
  <c r="Z560" i="22" s="1"/>
  <c r="B561" i="23"/>
  <c r="C561" i="23"/>
  <c r="D561" i="23"/>
  <c r="E561" i="23"/>
  <c r="F561" i="23"/>
  <c r="G561" i="23"/>
  <c r="I561" i="23" s="1"/>
  <c r="K561" i="22" s="1"/>
  <c r="H561" i="23"/>
  <c r="L561" i="23"/>
  <c r="N561" i="23" s="1"/>
  <c r="P561" i="22" s="1"/>
  <c r="M561" i="23"/>
  <c r="Q561" i="23"/>
  <c r="V561" i="23"/>
  <c r="W561" i="23" s="1"/>
  <c r="B562" i="23"/>
  <c r="C562" i="23"/>
  <c r="D562" i="23"/>
  <c r="E562" i="23"/>
  <c r="F562" i="23"/>
  <c r="G562" i="23"/>
  <c r="H562" i="23"/>
  <c r="L562" i="23"/>
  <c r="M562" i="23"/>
  <c r="N562" i="23"/>
  <c r="P562" i="22"/>
  <c r="Q562" i="23"/>
  <c r="R562" i="23"/>
  <c r="S562" i="23"/>
  <c r="U562" i="22"/>
  <c r="V562" i="23"/>
  <c r="B563" i="23"/>
  <c r="C563" i="23"/>
  <c r="D563" i="23"/>
  <c r="E563" i="23"/>
  <c r="F563" i="23"/>
  <c r="G563" i="23"/>
  <c r="L563" i="23"/>
  <c r="M563" i="23" s="1"/>
  <c r="Q563" i="23"/>
  <c r="R563" i="23"/>
  <c r="S563" i="23"/>
  <c r="U563" i="22" s="1"/>
  <c r="V563" i="23"/>
  <c r="W563" i="23"/>
  <c r="X563" i="23"/>
  <c r="Z563" i="22" s="1"/>
  <c r="B564" i="23"/>
  <c r="C564" i="23"/>
  <c r="D564" i="23"/>
  <c r="E564" i="23"/>
  <c r="F564" i="23"/>
  <c r="G564" i="23"/>
  <c r="I564" i="23" s="1"/>
  <c r="K564" i="22" s="1"/>
  <c r="H564" i="23"/>
  <c r="L564" i="23"/>
  <c r="Q564" i="23"/>
  <c r="R564" i="23" s="1"/>
  <c r="V564" i="23"/>
  <c r="W564" i="23"/>
  <c r="X564" i="23"/>
  <c r="Z564" i="22" s="1"/>
  <c r="B565" i="23"/>
  <c r="C565" i="23"/>
  <c r="D565" i="23"/>
  <c r="E565" i="23"/>
  <c r="F565" i="23"/>
  <c r="G565" i="23"/>
  <c r="I565" i="23" s="1"/>
  <c r="K565" i="22" s="1"/>
  <c r="H565" i="23"/>
  <c r="L565" i="23"/>
  <c r="N565" i="23" s="1"/>
  <c r="P565" i="22" s="1"/>
  <c r="M565" i="23"/>
  <c r="Q565" i="23"/>
  <c r="V565" i="23"/>
  <c r="W565" i="23" s="1"/>
  <c r="B566" i="23"/>
  <c r="C566" i="23"/>
  <c r="D566" i="23"/>
  <c r="E566" i="23"/>
  <c r="F566" i="23"/>
  <c r="G566" i="23"/>
  <c r="H566" i="23"/>
  <c r="L566" i="23"/>
  <c r="M566" i="23"/>
  <c r="N566" i="23"/>
  <c r="P566" i="22"/>
  <c r="Q566" i="23"/>
  <c r="R566" i="23"/>
  <c r="S566" i="23"/>
  <c r="U566" i="22"/>
  <c r="V566" i="23"/>
  <c r="B567" i="23"/>
  <c r="C567" i="23"/>
  <c r="D567" i="23"/>
  <c r="E567" i="23"/>
  <c r="F567" i="23"/>
  <c r="G567" i="23"/>
  <c r="L567" i="23"/>
  <c r="M567" i="23" s="1"/>
  <c r="Q567" i="23"/>
  <c r="R567" i="23"/>
  <c r="S567" i="23"/>
  <c r="U567" i="22" s="1"/>
  <c r="V567" i="23"/>
  <c r="W567" i="22"/>
  <c r="X567" i="23"/>
  <c r="Z567" i="22" s="1"/>
  <c r="B568" i="23"/>
  <c r="C568" i="23"/>
  <c r="D568" i="23"/>
  <c r="E568" i="23"/>
  <c r="F568" i="23"/>
  <c r="G568" i="23"/>
  <c r="I568" i="23" s="1"/>
  <c r="K568" i="22" s="1"/>
  <c r="H568" i="23"/>
  <c r="L568" i="23"/>
  <c r="Q568" i="23"/>
  <c r="R568" i="23" s="1"/>
  <c r="V568" i="23"/>
  <c r="W568" i="23"/>
  <c r="X568" i="23"/>
  <c r="Z568" i="22" s="1"/>
  <c r="B569" i="23"/>
  <c r="C569" i="23"/>
  <c r="D569" i="23"/>
  <c r="E569" i="23"/>
  <c r="F569" i="23"/>
  <c r="G569" i="23"/>
  <c r="I569" i="23" s="1"/>
  <c r="K569" i="22" s="1"/>
  <c r="H569" i="23"/>
  <c r="L569" i="23"/>
  <c r="N569" i="23" s="1"/>
  <c r="P569" i="22" s="1"/>
  <c r="M569" i="23"/>
  <c r="Q569" i="23"/>
  <c r="V569" i="23"/>
  <c r="W569" i="23" s="1"/>
  <c r="B570" i="23"/>
  <c r="C570" i="23"/>
  <c r="D570" i="23"/>
  <c r="E570" i="23"/>
  <c r="F570" i="23"/>
  <c r="G570" i="23"/>
  <c r="H570" i="23"/>
  <c r="L570" i="23"/>
  <c r="M570" i="23"/>
  <c r="N570" i="23"/>
  <c r="P570" i="22"/>
  <c r="Q570" i="23"/>
  <c r="R570" i="23"/>
  <c r="S570" i="23"/>
  <c r="U570" i="22"/>
  <c r="V570" i="23"/>
  <c r="B571" i="23"/>
  <c r="C571" i="23"/>
  <c r="D571" i="23"/>
  <c r="E571" i="23"/>
  <c r="F571" i="23"/>
  <c r="G571" i="23"/>
  <c r="L571" i="23"/>
  <c r="M571" i="23" s="1"/>
  <c r="Q571" i="23"/>
  <c r="R571" i="23"/>
  <c r="S571" i="23"/>
  <c r="U571" i="22" s="1"/>
  <c r="V571" i="23"/>
  <c r="W571" i="23"/>
  <c r="X571" i="23"/>
  <c r="Z571" i="22" s="1"/>
  <c r="B572" i="23"/>
  <c r="C572" i="23"/>
  <c r="D572" i="23"/>
  <c r="E572" i="23"/>
  <c r="F572" i="23"/>
  <c r="G572" i="23"/>
  <c r="I572" i="23" s="1"/>
  <c r="K572" i="22" s="1"/>
  <c r="H572" i="23"/>
  <c r="L572" i="23"/>
  <c r="Q572" i="23"/>
  <c r="R572" i="23" s="1"/>
  <c r="V572" i="23"/>
  <c r="W572" i="23"/>
  <c r="X572" i="23"/>
  <c r="Z572" i="22" s="1"/>
  <c r="B573" i="23"/>
  <c r="C573" i="23"/>
  <c r="D573" i="23"/>
  <c r="E573" i="23"/>
  <c r="F573" i="23"/>
  <c r="G573" i="23"/>
  <c r="I573" i="23" s="1"/>
  <c r="K573" i="22" s="1"/>
  <c r="H573" i="23"/>
  <c r="L573" i="23"/>
  <c r="N573" i="23" s="1"/>
  <c r="P573" i="22" s="1"/>
  <c r="M573" i="23"/>
  <c r="Q573" i="23"/>
  <c r="R573" i="22"/>
  <c r="V573" i="23"/>
  <c r="W573" i="23"/>
  <c r="B574" i="23"/>
  <c r="C574" i="23"/>
  <c r="D574" i="23"/>
  <c r="E574" i="23"/>
  <c r="F574" i="23"/>
  <c r="G574" i="23"/>
  <c r="H574" i="23" s="1"/>
  <c r="L574" i="23"/>
  <c r="M574" i="23"/>
  <c r="N574" i="23"/>
  <c r="P574" i="22" s="1"/>
  <c r="Q574" i="23"/>
  <c r="R574" i="23"/>
  <c r="S574" i="23"/>
  <c r="U574" i="22" s="1"/>
  <c r="V574" i="23"/>
  <c r="B575" i="23"/>
  <c r="C575" i="23"/>
  <c r="D575" i="23"/>
  <c r="E575" i="23"/>
  <c r="F575" i="23"/>
  <c r="G575" i="23"/>
  <c r="L575" i="23"/>
  <c r="M575" i="23"/>
  <c r="Q575" i="23"/>
  <c r="S575" i="23" s="1"/>
  <c r="U575" i="22" s="1"/>
  <c r="R575" i="23"/>
  <c r="V575" i="23"/>
  <c r="X575" i="23" s="1"/>
  <c r="Z575" i="22" s="1"/>
  <c r="W575" i="23"/>
  <c r="B576" i="23"/>
  <c r="C576" i="23"/>
  <c r="D576" i="23"/>
  <c r="E576" i="23"/>
  <c r="F576" i="23"/>
  <c r="G576" i="23"/>
  <c r="H576" i="23" s="1"/>
  <c r="L576" i="23"/>
  <c r="Q576" i="23"/>
  <c r="R576" i="23"/>
  <c r="V576" i="23"/>
  <c r="X576" i="23" s="1"/>
  <c r="Z576" i="22" s="1"/>
  <c r="W576" i="23"/>
  <c r="B577" i="23"/>
  <c r="C577" i="23"/>
  <c r="D577" i="23"/>
  <c r="E577" i="23"/>
  <c r="F577" i="23"/>
  <c r="G577" i="23"/>
  <c r="H577" i="23" s="1"/>
  <c r="L577" i="23"/>
  <c r="M577" i="23" s="1"/>
  <c r="Q577" i="23"/>
  <c r="V577" i="23"/>
  <c r="W577" i="23"/>
  <c r="B578" i="23"/>
  <c r="C578" i="23"/>
  <c r="D578" i="23"/>
  <c r="E578" i="23"/>
  <c r="F578" i="23"/>
  <c r="G578" i="23"/>
  <c r="H578" i="23" s="1"/>
  <c r="L578" i="23"/>
  <c r="M578" i="23"/>
  <c r="N578" i="23"/>
  <c r="P578" i="22" s="1"/>
  <c r="Q578" i="23"/>
  <c r="R578" i="23"/>
  <c r="S578" i="23"/>
  <c r="U578" i="22" s="1"/>
  <c r="V578" i="23"/>
  <c r="B579" i="23"/>
  <c r="C579" i="23"/>
  <c r="D579" i="23"/>
  <c r="E579" i="23"/>
  <c r="F579" i="23"/>
  <c r="G579" i="23"/>
  <c r="L579" i="23"/>
  <c r="M579" i="23"/>
  <c r="Q579" i="23"/>
  <c r="S579" i="23" s="1"/>
  <c r="U579" i="22" s="1"/>
  <c r="R579" i="23"/>
  <c r="V579" i="23"/>
  <c r="X579" i="23" s="1"/>
  <c r="Z579" i="22" s="1"/>
  <c r="W579" i="23"/>
  <c r="B580" i="23"/>
  <c r="C580" i="23"/>
  <c r="D580" i="23"/>
  <c r="E580" i="23"/>
  <c r="F580" i="23"/>
  <c r="G580" i="23"/>
  <c r="H580" i="23" s="1"/>
  <c r="L580" i="23"/>
  <c r="Q580" i="23"/>
  <c r="R580" i="23"/>
  <c r="V580" i="23"/>
  <c r="X580" i="23" s="1"/>
  <c r="Z580" i="22" s="1"/>
  <c r="W580" i="23"/>
  <c r="B581" i="23"/>
  <c r="C581" i="23"/>
  <c r="D581" i="23"/>
  <c r="E581" i="23"/>
  <c r="F581" i="23"/>
  <c r="G581" i="23"/>
  <c r="H581" i="23" s="1"/>
  <c r="L581" i="23"/>
  <c r="M581" i="23" s="1"/>
  <c r="Q581" i="23"/>
  <c r="V581" i="23"/>
  <c r="W581" i="23"/>
  <c r="B582" i="23"/>
  <c r="C582" i="23"/>
  <c r="D582" i="23"/>
  <c r="E582" i="23"/>
  <c r="F582" i="23"/>
  <c r="G582" i="23"/>
  <c r="H582" i="23" s="1"/>
  <c r="L582" i="23"/>
  <c r="N582" i="23" s="1"/>
  <c r="P582" i="22" s="1"/>
  <c r="M582" i="22"/>
  <c r="M582" i="23"/>
  <c r="Q582" i="23"/>
  <c r="S582" i="23" s="1"/>
  <c r="U582" i="22" s="1"/>
  <c r="R582" i="23"/>
  <c r="V582" i="23"/>
  <c r="B583" i="23"/>
  <c r="C583" i="23"/>
  <c r="D583" i="23"/>
  <c r="E583" i="23"/>
  <c r="F583" i="23"/>
  <c r="G583" i="23"/>
  <c r="L583" i="23"/>
  <c r="M583" i="23"/>
  <c r="Q583" i="23"/>
  <c r="R583" i="23" s="1"/>
  <c r="V583" i="23"/>
  <c r="W583" i="23" s="1"/>
  <c r="B584" i="23"/>
  <c r="C584" i="23"/>
  <c r="D584" i="23"/>
  <c r="E584" i="23"/>
  <c r="F584" i="23"/>
  <c r="G584" i="23"/>
  <c r="H584" i="23"/>
  <c r="I584" i="23"/>
  <c r="K584" i="22"/>
  <c r="L584" i="23"/>
  <c r="Q584" i="23"/>
  <c r="R584" i="23"/>
  <c r="V584" i="23"/>
  <c r="W584" i="23" s="1"/>
  <c r="B585" i="23"/>
  <c r="C585" i="23"/>
  <c r="D585" i="23"/>
  <c r="E585" i="23"/>
  <c r="F585" i="23"/>
  <c r="G585" i="23"/>
  <c r="H585" i="23"/>
  <c r="J585" i="22" s="1"/>
  <c r="I585" i="22"/>
  <c r="I585" i="23"/>
  <c r="K585" i="22" s="1"/>
  <c r="L585" i="23"/>
  <c r="M585" i="23"/>
  <c r="N585" i="23"/>
  <c r="P585" i="22" s="1"/>
  <c r="Q585" i="23"/>
  <c r="V585" i="23"/>
  <c r="W585" i="23"/>
  <c r="B586" i="23"/>
  <c r="C586" i="23"/>
  <c r="D586" i="23"/>
  <c r="E586" i="23"/>
  <c r="F586" i="23"/>
  <c r="G586" i="23"/>
  <c r="H586" i="23"/>
  <c r="L586" i="23"/>
  <c r="M586" i="23" s="1"/>
  <c r="Q586" i="23"/>
  <c r="R586" i="23" s="1"/>
  <c r="V586" i="23"/>
  <c r="B587" i="23"/>
  <c r="C587" i="23"/>
  <c r="D587" i="23"/>
  <c r="E587" i="23"/>
  <c r="F587" i="23"/>
  <c r="G587" i="23"/>
  <c r="L587" i="23"/>
  <c r="M587" i="23"/>
  <c r="Q587" i="23"/>
  <c r="R587" i="23"/>
  <c r="S587" i="23"/>
  <c r="U587" i="22"/>
  <c r="V587" i="23"/>
  <c r="W587" i="23"/>
  <c r="X587" i="23"/>
  <c r="Z587" i="22"/>
  <c r="B588" i="23"/>
  <c r="C588" i="23"/>
  <c r="D588" i="23"/>
  <c r="E588" i="23"/>
  <c r="F588" i="23"/>
  <c r="G588" i="23"/>
  <c r="G588" i="22"/>
  <c r="I588" i="23"/>
  <c r="K588" i="22" s="1"/>
  <c r="L588" i="23"/>
  <c r="Q588" i="23"/>
  <c r="R588" i="23"/>
  <c r="V588" i="23"/>
  <c r="W588" i="23"/>
  <c r="X588" i="23"/>
  <c r="Z588" i="22"/>
  <c r="B589" i="23"/>
  <c r="C589" i="23"/>
  <c r="D589" i="23"/>
  <c r="E589" i="23"/>
  <c r="F589" i="23"/>
  <c r="G589" i="23"/>
  <c r="H589" i="23"/>
  <c r="I589" i="23"/>
  <c r="K589" i="22" s="1"/>
  <c r="L589" i="23"/>
  <c r="M589" i="23"/>
  <c r="N589" i="23"/>
  <c r="P589" i="22" s="1"/>
  <c r="Q589" i="23"/>
  <c r="V589" i="23"/>
  <c r="W589" i="23"/>
  <c r="B590" i="23"/>
  <c r="C590" i="23"/>
  <c r="D590" i="23"/>
  <c r="E590" i="23"/>
  <c r="F590" i="23"/>
  <c r="G590" i="23"/>
  <c r="H590" i="23"/>
  <c r="L590" i="23"/>
  <c r="M590" i="23" s="1"/>
  <c r="Q590" i="23"/>
  <c r="R590" i="23" s="1"/>
  <c r="V590" i="23"/>
  <c r="B591" i="23"/>
  <c r="C591" i="23"/>
  <c r="D591" i="23"/>
  <c r="E591" i="23"/>
  <c r="F591" i="23"/>
  <c r="G591" i="23"/>
  <c r="L591" i="23"/>
  <c r="M591" i="23"/>
  <c r="Q591" i="23"/>
  <c r="R591" i="23"/>
  <c r="S591" i="23"/>
  <c r="U591" i="22"/>
  <c r="V591" i="23"/>
  <c r="W591" i="23"/>
  <c r="X591" i="23"/>
  <c r="Z591" i="22"/>
  <c r="B592" i="23"/>
  <c r="C592" i="23"/>
  <c r="D592" i="23"/>
  <c r="E592" i="23"/>
  <c r="F592" i="23"/>
  <c r="G592" i="23"/>
  <c r="H592" i="23"/>
  <c r="I592" i="23"/>
  <c r="K592" i="22" s="1"/>
  <c r="L592" i="23"/>
  <c r="Q592" i="23"/>
  <c r="R592" i="23"/>
  <c r="V592" i="23"/>
  <c r="W592" i="23"/>
  <c r="X592" i="23"/>
  <c r="Z592" i="22"/>
  <c r="B593" i="23"/>
  <c r="C593" i="23"/>
  <c r="D593" i="23"/>
  <c r="E593" i="23"/>
  <c r="F593" i="23"/>
  <c r="G593" i="23"/>
  <c r="H593" i="23"/>
  <c r="I593" i="23"/>
  <c r="K593" i="22" s="1"/>
  <c r="L593" i="23"/>
  <c r="M593" i="23"/>
  <c r="N593" i="23"/>
  <c r="P593" i="22" s="1"/>
  <c r="Q593" i="23"/>
  <c r="V593" i="23"/>
  <c r="W593" i="23"/>
  <c r="B594" i="23"/>
  <c r="C594" i="23"/>
  <c r="D594" i="23"/>
  <c r="E594" i="23"/>
  <c r="F594" i="23"/>
  <c r="G594" i="23"/>
  <c r="H594" i="23"/>
  <c r="L594" i="23"/>
  <c r="M594" i="23" s="1"/>
  <c r="Q594" i="23"/>
  <c r="R594" i="23" s="1"/>
  <c r="V594" i="23"/>
  <c r="B595" i="23"/>
  <c r="C595" i="23"/>
  <c r="D595" i="23"/>
  <c r="E595" i="23"/>
  <c r="F595" i="23"/>
  <c r="G595" i="23"/>
  <c r="L595" i="23"/>
  <c r="M595" i="23"/>
  <c r="Q595" i="23"/>
  <c r="R595" i="23"/>
  <c r="S595" i="23"/>
  <c r="U595" i="22"/>
  <c r="V595" i="23"/>
  <c r="W595" i="23"/>
  <c r="X595" i="23"/>
  <c r="Z595" i="22"/>
  <c r="B596" i="23"/>
  <c r="C596" i="23"/>
  <c r="D596" i="23"/>
  <c r="E596" i="23"/>
  <c r="F596" i="23"/>
  <c r="G596" i="23"/>
  <c r="H596" i="23"/>
  <c r="I596" i="23"/>
  <c r="K596" i="22" s="1"/>
  <c r="L596" i="23"/>
  <c r="Q596" i="23"/>
  <c r="R596" i="23"/>
  <c r="V596" i="23"/>
  <c r="W596" i="23"/>
  <c r="Y596" i="22"/>
  <c r="X596" i="23"/>
  <c r="Z596" i="22" s="1"/>
  <c r="B597" i="23"/>
  <c r="C597" i="23"/>
  <c r="D597" i="23"/>
  <c r="E597" i="23"/>
  <c r="F597" i="23"/>
  <c r="G597" i="23"/>
  <c r="I597" i="23" s="1"/>
  <c r="K597" i="22" s="1"/>
  <c r="H597" i="23"/>
  <c r="L597" i="23"/>
  <c r="N597" i="23" s="1"/>
  <c r="P597" i="22" s="1"/>
  <c r="M597" i="23"/>
  <c r="Q597" i="23"/>
  <c r="V597" i="23"/>
  <c r="W597" i="23" s="1"/>
  <c r="B598" i="23"/>
  <c r="C598" i="23"/>
  <c r="D598" i="23"/>
  <c r="E598" i="23"/>
  <c r="F598" i="23"/>
  <c r="G598" i="23"/>
  <c r="H598" i="23"/>
  <c r="L598" i="23"/>
  <c r="M598" i="23"/>
  <c r="N598" i="23"/>
  <c r="P598" i="22"/>
  <c r="Q598" i="23"/>
  <c r="R598" i="23"/>
  <c r="S598" i="23"/>
  <c r="U598" i="22"/>
  <c r="V598" i="23"/>
  <c r="B599" i="23"/>
  <c r="C599" i="23"/>
  <c r="D599" i="23"/>
  <c r="E599" i="23"/>
  <c r="F599" i="23"/>
  <c r="G599" i="23"/>
  <c r="L599" i="23"/>
  <c r="M599" i="23" s="1"/>
  <c r="Q599" i="23"/>
  <c r="R599" i="23"/>
  <c r="S599" i="23"/>
  <c r="U599" i="22" s="1"/>
  <c r="V599" i="23"/>
  <c r="W599" i="22"/>
  <c r="X599" i="23"/>
  <c r="Z599" i="22" s="1"/>
  <c r="B600" i="23"/>
  <c r="C600" i="23"/>
  <c r="D600" i="23"/>
  <c r="E600" i="23"/>
  <c r="F600" i="23"/>
  <c r="G600" i="23"/>
  <c r="I600" i="23" s="1"/>
  <c r="K600" i="22" s="1"/>
  <c r="H600" i="23"/>
  <c r="L600" i="23"/>
  <c r="Q600" i="23"/>
  <c r="R600" i="23" s="1"/>
  <c r="V600" i="23"/>
  <c r="W600" i="23"/>
  <c r="X600" i="23"/>
  <c r="Z600" i="22" s="1"/>
  <c r="B601" i="23"/>
  <c r="C601" i="23"/>
  <c r="D601" i="23"/>
  <c r="E601" i="23"/>
  <c r="F601" i="23"/>
  <c r="G601" i="23"/>
  <c r="I601" i="23" s="1"/>
  <c r="K601" i="22" s="1"/>
  <c r="H601" i="23"/>
  <c r="L601" i="23"/>
  <c r="N601" i="23" s="1"/>
  <c r="P601" i="22" s="1"/>
  <c r="M601" i="23"/>
  <c r="Q601" i="23"/>
  <c r="V601" i="23"/>
  <c r="W601" i="23" s="1"/>
  <c r="B602" i="23"/>
  <c r="C602" i="23"/>
  <c r="D602" i="23"/>
  <c r="E602" i="23"/>
  <c r="F602" i="23"/>
  <c r="G602" i="23"/>
  <c r="H602" i="23"/>
  <c r="L602" i="23"/>
  <c r="M602" i="23"/>
  <c r="N602" i="23"/>
  <c r="P602" i="22"/>
  <c r="Q602" i="23"/>
  <c r="R602" i="23"/>
  <c r="S602" i="23"/>
  <c r="U602" i="22"/>
  <c r="V602" i="23"/>
  <c r="B603" i="23"/>
  <c r="C603" i="23"/>
  <c r="D603" i="23"/>
  <c r="E603" i="23"/>
  <c r="F603" i="23"/>
  <c r="G603" i="23"/>
  <c r="L603" i="23"/>
  <c r="M603" i="23" s="1"/>
  <c r="Q603" i="23"/>
  <c r="R603" i="23"/>
  <c r="S603" i="23"/>
  <c r="U603" i="22" s="1"/>
  <c r="V603" i="23"/>
  <c r="W603" i="23"/>
  <c r="X603" i="23"/>
  <c r="Z603" i="22" s="1"/>
  <c r="B604" i="23"/>
  <c r="C604" i="23"/>
  <c r="D604" i="23"/>
  <c r="E604" i="23"/>
  <c r="F604" i="23"/>
  <c r="G604" i="23"/>
  <c r="I604" i="23" s="1"/>
  <c r="K604" i="22" s="1"/>
  <c r="H604" i="23"/>
  <c r="L604" i="23"/>
  <c r="Q604" i="23"/>
  <c r="R604" i="23" s="1"/>
  <c r="V604" i="23"/>
  <c r="W604" i="23"/>
  <c r="X604" i="23"/>
  <c r="Z604" i="22" s="1"/>
  <c r="B605" i="23"/>
  <c r="C605" i="23"/>
  <c r="D605" i="23"/>
  <c r="E605" i="23"/>
  <c r="F605" i="23"/>
  <c r="G605" i="23"/>
  <c r="I605" i="23" s="1"/>
  <c r="K605" i="22" s="1"/>
  <c r="H605" i="23"/>
  <c r="L605" i="23"/>
  <c r="N605" i="23" s="1"/>
  <c r="P605" i="22" s="1"/>
  <c r="M605" i="23"/>
  <c r="Q605" i="23"/>
  <c r="V605" i="23"/>
  <c r="W605" i="23" s="1"/>
  <c r="B606" i="23"/>
  <c r="C606" i="23"/>
  <c r="D606" i="23"/>
  <c r="E606" i="23"/>
  <c r="F606" i="23"/>
  <c r="G606" i="23"/>
  <c r="H606" i="23"/>
  <c r="L606" i="23"/>
  <c r="M606" i="23"/>
  <c r="N606" i="23"/>
  <c r="P606" i="22"/>
  <c r="Q606" i="23"/>
  <c r="R606" i="23"/>
  <c r="S606" i="23"/>
  <c r="U606" i="22"/>
  <c r="V606" i="23"/>
  <c r="B607" i="23"/>
  <c r="C607" i="23"/>
  <c r="D607" i="23"/>
  <c r="E607" i="23"/>
  <c r="F607" i="23"/>
  <c r="G607" i="23"/>
  <c r="L607" i="23"/>
  <c r="M607" i="23" s="1"/>
  <c r="Q607" i="23"/>
  <c r="R607" i="23"/>
  <c r="S607" i="23"/>
  <c r="U607" i="22" s="1"/>
  <c r="V607" i="23"/>
  <c r="W607" i="23"/>
  <c r="X607" i="23"/>
  <c r="Z607" i="22" s="1"/>
  <c r="B608" i="23"/>
  <c r="C608" i="23"/>
  <c r="D608" i="23"/>
  <c r="E608" i="23"/>
  <c r="F608" i="23"/>
  <c r="G608" i="23"/>
  <c r="I608" i="23" s="1"/>
  <c r="K608" i="22" s="1"/>
  <c r="H608" i="23"/>
  <c r="L608" i="23"/>
  <c r="Q608" i="23"/>
  <c r="R608" i="23" s="1"/>
  <c r="V608" i="23"/>
  <c r="W608" i="23"/>
  <c r="X608" i="23"/>
  <c r="Z608" i="22" s="1"/>
  <c r="B609" i="23"/>
  <c r="C609" i="23"/>
  <c r="D609" i="23"/>
  <c r="E609" i="23"/>
  <c r="F609" i="23"/>
  <c r="G609" i="23"/>
  <c r="I609" i="23" s="1"/>
  <c r="K609" i="22" s="1"/>
  <c r="H609" i="23"/>
  <c r="L609" i="23"/>
  <c r="N609" i="23" s="1"/>
  <c r="P609" i="22" s="1"/>
  <c r="M609" i="23"/>
  <c r="Q609" i="23"/>
  <c r="V609" i="23"/>
  <c r="W609" i="23" s="1"/>
  <c r="B610" i="23"/>
  <c r="C610" i="23"/>
  <c r="D610" i="23"/>
  <c r="E610" i="23"/>
  <c r="F610" i="23"/>
  <c r="G610" i="23"/>
  <c r="H610" i="23"/>
  <c r="L610" i="23"/>
  <c r="M610" i="23"/>
  <c r="N610" i="23"/>
  <c r="P610" i="22"/>
  <c r="Q610" i="23"/>
  <c r="R610" i="23"/>
  <c r="S610" i="23"/>
  <c r="U610" i="22"/>
  <c r="V610" i="23"/>
  <c r="B611" i="23"/>
  <c r="C611" i="23"/>
  <c r="D611" i="23"/>
  <c r="E611" i="23"/>
  <c r="F611" i="23"/>
  <c r="G611" i="23"/>
  <c r="L611" i="23"/>
  <c r="M611" i="23" s="1"/>
  <c r="Q611" i="23"/>
  <c r="R611" i="23"/>
  <c r="S611" i="23"/>
  <c r="U611" i="22" s="1"/>
  <c r="V611" i="23"/>
  <c r="W611" i="23"/>
  <c r="X611" i="23"/>
  <c r="Z611" i="22" s="1"/>
  <c r="B612" i="23"/>
  <c r="C612" i="23"/>
  <c r="D612" i="23"/>
  <c r="E612" i="23"/>
  <c r="F612" i="23"/>
  <c r="G612" i="23"/>
  <c r="I612" i="23" s="1"/>
  <c r="K612" i="22" s="1"/>
  <c r="H612" i="23"/>
  <c r="L612" i="23"/>
  <c r="Q612" i="23"/>
  <c r="R612" i="23" s="1"/>
  <c r="V612" i="23"/>
  <c r="W612" i="23"/>
  <c r="X612" i="23"/>
  <c r="Z612" i="22" s="1"/>
  <c r="B613" i="23"/>
  <c r="C613" i="23"/>
  <c r="D613" i="23"/>
  <c r="E613" i="23"/>
  <c r="F613" i="23"/>
  <c r="G613" i="23"/>
  <c r="I613" i="23" s="1"/>
  <c r="K613" i="22" s="1"/>
  <c r="H613" i="23"/>
  <c r="L613" i="23"/>
  <c r="N613" i="23" s="1"/>
  <c r="P613" i="22" s="1"/>
  <c r="M613" i="23"/>
  <c r="Q613" i="23"/>
  <c r="V613" i="23"/>
  <c r="W613" i="23" s="1"/>
  <c r="B614" i="23"/>
  <c r="C614" i="23"/>
  <c r="D614" i="23"/>
  <c r="E614" i="23"/>
  <c r="F614" i="23"/>
  <c r="G614" i="23"/>
  <c r="H614" i="23"/>
  <c r="L614" i="23"/>
  <c r="M614" i="22"/>
  <c r="M614" i="23"/>
  <c r="N614" i="23"/>
  <c r="P614" i="22" s="1"/>
  <c r="Q614" i="23"/>
  <c r="R614" i="23"/>
  <c r="S614" i="23"/>
  <c r="U614" i="22" s="1"/>
  <c r="V614" i="23"/>
  <c r="B615" i="23"/>
  <c r="C615" i="23"/>
  <c r="D615" i="23"/>
  <c r="E615" i="23"/>
  <c r="F615" i="23"/>
  <c r="G615" i="23"/>
  <c r="L615" i="23"/>
  <c r="M615" i="23"/>
  <c r="Q615" i="23"/>
  <c r="S615" i="23" s="1"/>
  <c r="U615" i="22" s="1"/>
  <c r="R615" i="23"/>
  <c r="V615" i="23"/>
  <c r="X615" i="23" s="1"/>
  <c r="Z615" i="22" s="1"/>
  <c r="W615" i="23"/>
  <c r="B616" i="23"/>
  <c r="C616" i="23"/>
  <c r="D616" i="23"/>
  <c r="E616" i="23"/>
  <c r="F616" i="23"/>
  <c r="G616" i="23"/>
  <c r="H616" i="23" s="1"/>
  <c r="L616" i="23"/>
  <c r="Q616" i="23"/>
  <c r="R616" i="23"/>
  <c r="V616" i="23"/>
  <c r="X616" i="23" s="1"/>
  <c r="Z616" i="22" s="1"/>
  <c r="W616" i="23"/>
  <c r="B617" i="23"/>
  <c r="C617" i="23"/>
  <c r="D617" i="23"/>
  <c r="E617" i="23"/>
  <c r="F617" i="23"/>
  <c r="G617" i="23"/>
  <c r="H617" i="23" s="1"/>
  <c r="L617" i="23"/>
  <c r="M617" i="23" s="1"/>
  <c r="Q617" i="23"/>
  <c r="V617" i="23"/>
  <c r="W617" i="23"/>
  <c r="B618" i="23"/>
  <c r="C618" i="23"/>
  <c r="D618" i="23"/>
  <c r="E618" i="23"/>
  <c r="F618" i="23"/>
  <c r="G618" i="23"/>
  <c r="H618" i="23" s="1"/>
  <c r="L618" i="23"/>
  <c r="M618" i="23"/>
  <c r="N618" i="23"/>
  <c r="P618" i="22" s="1"/>
  <c r="Q618" i="23"/>
  <c r="R618" i="23"/>
  <c r="S618" i="23"/>
  <c r="U618" i="22" s="1"/>
  <c r="V618" i="23"/>
  <c r="B619" i="23"/>
  <c r="C619" i="23"/>
  <c r="D619" i="23"/>
  <c r="E619" i="23"/>
  <c r="F619" i="23"/>
  <c r="G619" i="23"/>
  <c r="L619" i="23"/>
  <c r="M619" i="23"/>
  <c r="Q619" i="23"/>
  <c r="S619" i="23" s="1"/>
  <c r="U619" i="22" s="1"/>
  <c r="R619" i="23"/>
  <c r="V619" i="23"/>
  <c r="X619" i="23" s="1"/>
  <c r="Z619" i="22" s="1"/>
  <c r="W619" i="23"/>
  <c r="B620" i="23"/>
  <c r="C620" i="23"/>
  <c r="D620" i="23"/>
  <c r="E620" i="23"/>
  <c r="F620" i="23"/>
  <c r="G620" i="23"/>
  <c r="H620" i="22" s="1"/>
  <c r="L620" i="23"/>
  <c r="Q620" i="23"/>
  <c r="R620" i="23"/>
  <c r="V620" i="23"/>
  <c r="X620" i="23" s="1"/>
  <c r="Z620" i="22" s="1"/>
  <c r="W620" i="23"/>
  <c r="B621" i="23"/>
  <c r="C621" i="23"/>
  <c r="D621" i="23"/>
  <c r="E621" i="23"/>
  <c r="F621" i="23"/>
  <c r="G621" i="23"/>
  <c r="H621" i="23" s="1"/>
  <c r="L621" i="23"/>
  <c r="M621" i="23" s="1"/>
  <c r="Q621" i="23"/>
  <c r="V621" i="23"/>
  <c r="W621" i="23"/>
  <c r="B622" i="23"/>
  <c r="C622" i="23"/>
  <c r="D622" i="23"/>
  <c r="E622" i="23"/>
  <c r="F622" i="23"/>
  <c r="G622" i="23"/>
  <c r="H622" i="23" s="1"/>
  <c r="L622" i="23"/>
  <c r="M622" i="23"/>
  <c r="N622" i="23"/>
  <c r="P622" i="22" s="1"/>
  <c r="Q622" i="23"/>
  <c r="R622" i="23"/>
  <c r="S622" i="23"/>
  <c r="U622" i="22" s="1"/>
  <c r="V622" i="23"/>
  <c r="B623" i="23"/>
  <c r="C623" i="23"/>
  <c r="D623" i="23"/>
  <c r="E623" i="23"/>
  <c r="F623" i="23"/>
  <c r="G623" i="23"/>
  <c r="L623" i="23"/>
  <c r="M623" i="23"/>
  <c r="Q623" i="23"/>
  <c r="S623" i="23" s="1"/>
  <c r="U623" i="22" s="1"/>
  <c r="R623" i="23"/>
  <c r="V623" i="23"/>
  <c r="X623" i="23" s="1"/>
  <c r="Z623" i="22" s="1"/>
  <c r="W623" i="23"/>
  <c r="B624" i="23"/>
  <c r="C624" i="23"/>
  <c r="D624" i="23"/>
  <c r="E624" i="23"/>
  <c r="F624" i="23"/>
  <c r="G624" i="23"/>
  <c r="H624" i="23" s="1"/>
  <c r="L624" i="23"/>
  <c r="Q624" i="23"/>
  <c r="R624" i="23"/>
  <c r="V624" i="23"/>
  <c r="X624" i="23" s="1"/>
  <c r="Z624" i="22" s="1"/>
  <c r="W624" i="23"/>
  <c r="B625" i="23"/>
  <c r="C625" i="23"/>
  <c r="D625" i="23"/>
  <c r="E625" i="23"/>
  <c r="F625" i="23"/>
  <c r="G625" i="23"/>
  <c r="H625" i="23" s="1"/>
  <c r="L625" i="23"/>
  <c r="M625" i="23" s="1"/>
  <c r="Q625" i="23"/>
  <c r="V625" i="23"/>
  <c r="W625" i="23"/>
  <c r="B626" i="23"/>
  <c r="C626" i="23"/>
  <c r="D626" i="23"/>
  <c r="E626" i="23"/>
  <c r="F626" i="23"/>
  <c r="G626" i="23"/>
  <c r="H626" i="23" s="1"/>
  <c r="L626" i="23"/>
  <c r="M626" i="23"/>
  <c r="N626" i="23"/>
  <c r="P626" i="22" s="1"/>
  <c r="Q626" i="23"/>
  <c r="R626" i="23"/>
  <c r="S626" i="23"/>
  <c r="U626" i="22" s="1"/>
  <c r="V626" i="23"/>
  <c r="B627" i="23"/>
  <c r="C627" i="23"/>
  <c r="D627" i="23"/>
  <c r="E627" i="23"/>
  <c r="F627" i="23"/>
  <c r="G627" i="23"/>
  <c r="L627" i="23"/>
  <c r="M627" i="23"/>
  <c r="Q627" i="23"/>
  <c r="S627" i="23" s="1"/>
  <c r="U627" i="22" s="1"/>
  <c r="R627" i="23"/>
  <c r="V627" i="23"/>
  <c r="X627" i="23" s="1"/>
  <c r="Z627" i="22" s="1"/>
  <c r="W627" i="23"/>
  <c r="B628" i="23"/>
  <c r="C628" i="23"/>
  <c r="D628" i="23"/>
  <c r="E628" i="23"/>
  <c r="F628" i="23"/>
  <c r="G628" i="23"/>
  <c r="H628" i="23" s="1"/>
  <c r="L628" i="23"/>
  <c r="Q628" i="23"/>
  <c r="R628" i="23"/>
  <c r="V628" i="23"/>
  <c r="X628" i="23" s="1"/>
  <c r="Z628" i="22" s="1"/>
  <c r="W628" i="23"/>
  <c r="B629" i="23"/>
  <c r="C629" i="23"/>
  <c r="D629" i="23"/>
  <c r="E629" i="23"/>
  <c r="F629" i="23"/>
  <c r="G629" i="23"/>
  <c r="H629" i="23" s="1"/>
  <c r="L629" i="23"/>
  <c r="M629" i="23" s="1"/>
  <c r="Q629" i="23"/>
  <c r="V629" i="23"/>
  <c r="W629" i="23"/>
  <c r="B630" i="23"/>
  <c r="C630" i="23"/>
  <c r="D630" i="23"/>
  <c r="E630" i="23"/>
  <c r="F630" i="23"/>
  <c r="G630" i="23"/>
  <c r="H630" i="23" s="1"/>
  <c r="L630" i="23"/>
  <c r="M630" i="23"/>
  <c r="N630" i="23"/>
  <c r="P630" i="22" s="1"/>
  <c r="Q630" i="23"/>
  <c r="R630" i="23"/>
  <c r="S630" i="23"/>
  <c r="U630" i="22" s="1"/>
  <c r="V630" i="23"/>
  <c r="B631" i="23"/>
  <c r="C631" i="23"/>
  <c r="D631" i="23"/>
  <c r="E631" i="23"/>
  <c r="F631" i="23"/>
  <c r="G631" i="23"/>
  <c r="L631" i="23"/>
  <c r="M631" i="23"/>
  <c r="Q631" i="23"/>
  <c r="S631" i="23" s="1"/>
  <c r="U631" i="22" s="1"/>
  <c r="R631" i="23"/>
  <c r="V631" i="23"/>
  <c r="V631" i="22" s="1"/>
  <c r="W631" i="22"/>
  <c r="B632" i="23"/>
  <c r="C632" i="23"/>
  <c r="D632" i="23"/>
  <c r="E632" i="23"/>
  <c r="F632" i="23"/>
  <c r="G632" i="23"/>
  <c r="H632" i="23" s="1"/>
  <c r="L632" i="23"/>
  <c r="Q632" i="23"/>
  <c r="R632" i="23"/>
  <c r="V632" i="23"/>
  <c r="X632" i="23" s="1"/>
  <c r="Z632" i="22" s="1"/>
  <c r="W632" i="23"/>
  <c r="B633" i="23"/>
  <c r="C633" i="23"/>
  <c r="D633" i="23"/>
  <c r="E633" i="23"/>
  <c r="F633" i="23"/>
  <c r="G633" i="23"/>
  <c r="H633" i="23" s="1"/>
  <c r="L633" i="23"/>
  <c r="M633" i="23" s="1"/>
  <c r="Q633" i="23"/>
  <c r="V633" i="23"/>
  <c r="W633" i="23"/>
  <c r="B634" i="23"/>
  <c r="C634" i="23"/>
  <c r="D634" i="23"/>
  <c r="E634" i="23"/>
  <c r="F634" i="23"/>
  <c r="G634" i="23"/>
  <c r="H634" i="23" s="1"/>
  <c r="L634" i="23"/>
  <c r="M634" i="23"/>
  <c r="N634" i="23"/>
  <c r="P634" i="22" s="1"/>
  <c r="Q634" i="23"/>
  <c r="R634" i="23"/>
  <c r="S634" i="23"/>
  <c r="U634" i="22" s="1"/>
  <c r="V634" i="23"/>
  <c r="B635" i="23"/>
  <c r="C635" i="23"/>
  <c r="D635" i="23"/>
  <c r="E635" i="23"/>
  <c r="F635" i="23"/>
  <c r="G635" i="23"/>
  <c r="L635" i="23"/>
  <c r="M635" i="23"/>
  <c r="Q635" i="23"/>
  <c r="S635" i="23" s="1"/>
  <c r="U635" i="22" s="1"/>
  <c r="R635" i="23"/>
  <c r="V635" i="23"/>
  <c r="X635" i="23" s="1"/>
  <c r="Z635" i="22" s="1"/>
  <c r="W635" i="23"/>
  <c r="B636" i="23"/>
  <c r="C636" i="23"/>
  <c r="D636" i="23"/>
  <c r="E636" i="23"/>
  <c r="F636" i="23"/>
  <c r="G636" i="23"/>
  <c r="H636" i="23" s="1"/>
  <c r="L636" i="23"/>
  <c r="Q636" i="23"/>
  <c r="R636" i="23"/>
  <c r="V636" i="23"/>
  <c r="X636" i="23" s="1"/>
  <c r="Z636" i="22" s="1"/>
  <c r="W636" i="23"/>
  <c r="B637" i="23"/>
  <c r="C637" i="23"/>
  <c r="D637" i="23"/>
  <c r="E637" i="23"/>
  <c r="F637" i="23"/>
  <c r="G637" i="23"/>
  <c r="H637" i="23" s="1"/>
  <c r="L637" i="23"/>
  <c r="M637" i="23" s="1"/>
  <c r="Q637" i="23"/>
  <c r="V637" i="23"/>
  <c r="W637" i="23"/>
  <c r="B638" i="23"/>
  <c r="C638" i="23"/>
  <c r="D638" i="23"/>
  <c r="E638" i="23"/>
  <c r="F638" i="23"/>
  <c r="G638" i="23"/>
  <c r="H638" i="23" s="1"/>
  <c r="L638" i="23"/>
  <c r="M638" i="23"/>
  <c r="N638" i="23"/>
  <c r="P638" i="22" s="1"/>
  <c r="Q638" i="23"/>
  <c r="R638" i="23"/>
  <c r="S638" i="23"/>
  <c r="U638" i="22" s="1"/>
  <c r="V638" i="23"/>
  <c r="B639" i="23"/>
  <c r="C639" i="23"/>
  <c r="D639" i="23"/>
  <c r="E639" i="23"/>
  <c r="F639" i="23"/>
  <c r="G639" i="23"/>
  <c r="L639" i="23"/>
  <c r="M639" i="23"/>
  <c r="Q639" i="23"/>
  <c r="S639" i="23" s="1"/>
  <c r="U639" i="22" s="1"/>
  <c r="R639" i="23"/>
  <c r="V639" i="23"/>
  <c r="X639" i="23" s="1"/>
  <c r="Z639" i="22" s="1"/>
  <c r="W639" i="23"/>
  <c r="B640" i="23"/>
  <c r="C640" i="23"/>
  <c r="D640" i="23"/>
  <c r="E640" i="23"/>
  <c r="F640" i="23"/>
  <c r="G640" i="23"/>
  <c r="H640" i="23" s="1"/>
  <c r="L640" i="23"/>
  <c r="Q640" i="23"/>
  <c r="R640" i="23"/>
  <c r="V640" i="23"/>
  <c r="X640" i="23" s="1"/>
  <c r="Z640" i="22" s="1"/>
  <c r="W640" i="23"/>
  <c r="B641" i="23"/>
  <c r="C641" i="23"/>
  <c r="D641" i="23"/>
  <c r="E641" i="23"/>
  <c r="F641" i="23"/>
  <c r="G641" i="23"/>
  <c r="H641" i="23" s="1"/>
  <c r="L641" i="23"/>
  <c r="M641" i="23" s="1"/>
  <c r="Q641" i="23"/>
  <c r="V641" i="23"/>
  <c r="W641" i="23"/>
  <c r="B642" i="23"/>
  <c r="C642" i="23"/>
  <c r="D642" i="23"/>
  <c r="E642" i="23"/>
  <c r="F642" i="23"/>
  <c r="G642" i="23"/>
  <c r="H642" i="23" s="1"/>
  <c r="L642" i="23"/>
  <c r="M642" i="23"/>
  <c r="N642" i="23"/>
  <c r="P642" i="22" s="1"/>
  <c r="Q642" i="23"/>
  <c r="R642" i="23"/>
  <c r="S642" i="23"/>
  <c r="U642" i="22" s="1"/>
  <c r="V642" i="23"/>
  <c r="B643" i="23"/>
  <c r="C643" i="23"/>
  <c r="D643" i="23"/>
  <c r="E643" i="23"/>
  <c r="F643" i="23"/>
  <c r="G643" i="23"/>
  <c r="L643" i="23"/>
  <c r="M643" i="23"/>
  <c r="O643" i="22"/>
  <c r="Q643" i="23"/>
  <c r="R643" i="23" s="1"/>
  <c r="V643" i="23"/>
  <c r="W643" i="23" s="1"/>
  <c r="B644" i="23"/>
  <c r="C644" i="23"/>
  <c r="D644" i="23"/>
  <c r="E644" i="23"/>
  <c r="F644" i="23"/>
  <c r="G644" i="23"/>
  <c r="H644" i="23"/>
  <c r="I644" i="23"/>
  <c r="K644" i="22"/>
  <c r="L644" i="23"/>
  <c r="Q644" i="23"/>
  <c r="R644" i="23"/>
  <c r="V644" i="23"/>
  <c r="W644" i="23" s="1"/>
  <c r="B645" i="23"/>
  <c r="C645" i="23"/>
  <c r="D645" i="23"/>
  <c r="E645" i="23"/>
  <c r="F645" i="23"/>
  <c r="G645" i="23"/>
  <c r="H645" i="23"/>
  <c r="I645" i="23"/>
  <c r="K645" i="22"/>
  <c r="L645" i="23"/>
  <c r="M645" i="23"/>
  <c r="N645" i="23"/>
  <c r="P645" i="22"/>
  <c r="Q645" i="23"/>
  <c r="V645" i="23"/>
  <c r="W645" i="23"/>
  <c r="B646" i="23"/>
  <c r="C646" i="23"/>
  <c r="D646" i="23"/>
  <c r="E646" i="23"/>
  <c r="F646" i="23"/>
  <c r="G646" i="23"/>
  <c r="H646" i="23"/>
  <c r="L646" i="23"/>
  <c r="M646" i="23" s="1"/>
  <c r="M646" i="22"/>
  <c r="Q646" i="23"/>
  <c r="R646" i="23" s="1"/>
  <c r="V646" i="23"/>
  <c r="B647" i="23"/>
  <c r="C647" i="23"/>
  <c r="D647" i="23"/>
  <c r="E647" i="23"/>
  <c r="F647" i="23"/>
  <c r="G647" i="23"/>
  <c r="L647" i="23"/>
  <c r="M647" i="23"/>
  <c r="Q647" i="23"/>
  <c r="R647" i="23"/>
  <c r="S647" i="23"/>
  <c r="U647" i="22"/>
  <c r="V647" i="23"/>
  <c r="W647" i="23"/>
  <c r="X647" i="23"/>
  <c r="Z647" i="22"/>
  <c r="B648" i="23"/>
  <c r="C648" i="23"/>
  <c r="D648" i="23"/>
  <c r="E648" i="23"/>
  <c r="F648" i="23"/>
  <c r="G648" i="23"/>
  <c r="H648" i="23"/>
  <c r="I648" i="23"/>
  <c r="K648" i="22" s="1"/>
  <c r="L648" i="23"/>
  <c r="Q648" i="23"/>
  <c r="R648" i="23"/>
  <c r="V648" i="23"/>
  <c r="W648" i="23"/>
  <c r="X648" i="23"/>
  <c r="Z648" i="22"/>
  <c r="B649" i="23"/>
  <c r="C649" i="23"/>
  <c r="D649" i="23"/>
  <c r="E649" i="23"/>
  <c r="F649" i="23"/>
  <c r="G649" i="23"/>
  <c r="H649" i="23"/>
  <c r="I649" i="23"/>
  <c r="K649" i="22" s="1"/>
  <c r="L649" i="23"/>
  <c r="M649" i="23"/>
  <c r="N649" i="23"/>
  <c r="P649" i="22" s="1"/>
  <c r="Q649" i="23"/>
  <c r="V649" i="23"/>
  <c r="W649" i="23"/>
  <c r="B650" i="23"/>
  <c r="C650" i="23"/>
  <c r="D650" i="23"/>
  <c r="E650" i="23"/>
  <c r="F650" i="23"/>
  <c r="G650" i="23"/>
  <c r="H650" i="23"/>
  <c r="L650" i="23"/>
  <c r="M650" i="23" s="1"/>
  <c r="Q650" i="23"/>
  <c r="R650" i="23" s="1"/>
  <c r="V650" i="23"/>
  <c r="B651" i="23"/>
  <c r="C651" i="23"/>
  <c r="D651" i="23"/>
  <c r="E651" i="23"/>
  <c r="F651" i="23"/>
  <c r="G651" i="23"/>
  <c r="L651" i="23"/>
  <c r="M651" i="23"/>
  <c r="Q651" i="23"/>
  <c r="R651" i="23"/>
  <c r="S651" i="23"/>
  <c r="U651" i="22"/>
  <c r="V651" i="23"/>
  <c r="W651" i="23"/>
  <c r="X651" i="23"/>
  <c r="Z651" i="22"/>
  <c r="B652" i="23"/>
  <c r="C652" i="23"/>
  <c r="D652" i="23"/>
  <c r="E652" i="23"/>
  <c r="F652" i="23"/>
  <c r="G652" i="23"/>
  <c r="G652" i="22"/>
  <c r="I652" i="23"/>
  <c r="K652" i="22" s="1"/>
  <c r="L652" i="23"/>
  <c r="Q652" i="23"/>
  <c r="R652" i="23"/>
  <c r="V652" i="23"/>
  <c r="W652" i="23"/>
  <c r="X652" i="23"/>
  <c r="Z652" i="22"/>
  <c r="B653" i="23"/>
  <c r="C653" i="23"/>
  <c r="D653" i="23"/>
  <c r="E653" i="23"/>
  <c r="F653" i="23"/>
  <c r="G653" i="23"/>
  <c r="H653" i="23"/>
  <c r="I653" i="23"/>
  <c r="K653" i="22" s="1"/>
  <c r="L653" i="23"/>
  <c r="M653" i="23"/>
  <c r="N653" i="23"/>
  <c r="P653" i="22" s="1"/>
  <c r="Q653" i="23"/>
  <c r="V653" i="23"/>
  <c r="W653" i="23"/>
  <c r="B654" i="23"/>
  <c r="C654" i="23"/>
  <c r="D654" i="23"/>
  <c r="E654" i="23"/>
  <c r="F654" i="23"/>
  <c r="G654" i="23"/>
  <c r="H654" i="23"/>
  <c r="L654" i="23"/>
  <c r="M654" i="23" s="1"/>
  <c r="Q654" i="23"/>
  <c r="R654" i="23" s="1"/>
  <c r="V654" i="23"/>
  <c r="B655" i="23"/>
  <c r="C655" i="23"/>
  <c r="D655" i="23"/>
  <c r="E655" i="23"/>
  <c r="F655" i="23"/>
  <c r="E655" i="22"/>
  <c r="G655" i="23"/>
  <c r="L655" i="23"/>
  <c r="M655" i="23" s="1"/>
  <c r="Q655" i="23"/>
  <c r="R655" i="23"/>
  <c r="S655" i="23"/>
  <c r="U655" i="22" s="1"/>
  <c r="V655" i="23"/>
  <c r="W655" i="23"/>
  <c r="X655" i="23"/>
  <c r="Z655" i="22" s="1"/>
  <c r="B656" i="23"/>
  <c r="C656" i="23"/>
  <c r="D656" i="23"/>
  <c r="E656" i="23"/>
  <c r="F656" i="23"/>
  <c r="G656" i="23"/>
  <c r="I656" i="23" s="1"/>
  <c r="K656" i="22" s="1"/>
  <c r="H656" i="23"/>
  <c r="L656" i="23"/>
  <c r="Q656" i="23"/>
  <c r="R656" i="23" s="1"/>
  <c r="V656" i="23"/>
  <c r="W656" i="23"/>
  <c r="X656" i="23"/>
  <c r="Z656" i="22" s="1"/>
  <c r="B657" i="23"/>
  <c r="C657" i="23"/>
  <c r="D657" i="23"/>
  <c r="E657" i="23"/>
  <c r="F657" i="23"/>
  <c r="G657" i="23"/>
  <c r="I657" i="23" s="1"/>
  <c r="K657" i="22" s="1"/>
  <c r="H657" i="23"/>
  <c r="L657" i="23"/>
  <c r="N657" i="23" s="1"/>
  <c r="P657" i="22" s="1"/>
  <c r="M657" i="23"/>
  <c r="Q657" i="23"/>
  <c r="V657" i="23"/>
  <c r="W657" i="23" s="1"/>
  <c r="B658" i="23"/>
  <c r="C658" i="23"/>
  <c r="D658" i="23"/>
  <c r="E658" i="23"/>
  <c r="F658" i="23"/>
  <c r="G658" i="23"/>
  <c r="H658" i="23"/>
  <c r="L658" i="23"/>
  <c r="M658" i="23"/>
  <c r="N658" i="23"/>
  <c r="P658" i="22"/>
  <c r="Q658" i="23"/>
  <c r="R658" i="23"/>
  <c r="S658" i="23"/>
  <c r="U658" i="22"/>
  <c r="V658" i="23"/>
  <c r="B659" i="23"/>
  <c r="C659" i="23"/>
  <c r="D659" i="23"/>
  <c r="E659" i="23"/>
  <c r="F659" i="23"/>
  <c r="G659" i="23"/>
  <c r="L659" i="23"/>
  <c r="M659" i="23" s="1"/>
  <c r="Q659" i="23"/>
  <c r="R659" i="23"/>
  <c r="S659" i="23"/>
  <c r="U659" i="22" s="1"/>
  <c r="V659" i="23"/>
  <c r="W659" i="23"/>
  <c r="X659" i="23"/>
  <c r="Z659" i="22" s="1"/>
  <c r="B660" i="23"/>
  <c r="C660" i="23"/>
  <c r="D660" i="23"/>
  <c r="E660" i="23"/>
  <c r="F660" i="23"/>
  <c r="G660" i="23"/>
  <c r="I660" i="23" s="1"/>
  <c r="K660" i="22" s="1"/>
  <c r="H660" i="23"/>
  <c r="L660" i="23"/>
  <c r="Q660" i="23"/>
  <c r="R660" i="23" s="1"/>
  <c r="V660" i="23"/>
  <c r="W660" i="23"/>
  <c r="X660" i="23"/>
  <c r="Z660" i="22" s="1"/>
  <c r="B661" i="23"/>
  <c r="C661" i="23"/>
  <c r="D661" i="23"/>
  <c r="E661" i="23"/>
  <c r="F661" i="23"/>
  <c r="G661" i="23"/>
  <c r="I661" i="23" s="1"/>
  <c r="K661" i="22" s="1"/>
  <c r="H661" i="23"/>
  <c r="L661" i="23"/>
  <c r="N661" i="23" s="1"/>
  <c r="P661" i="22" s="1"/>
  <c r="M661" i="23"/>
  <c r="Q661" i="23"/>
  <c r="V661" i="23"/>
  <c r="W661" i="23" s="1"/>
  <c r="B662" i="23"/>
  <c r="C662" i="23"/>
  <c r="D662" i="23"/>
  <c r="E662" i="23"/>
  <c r="F662" i="23"/>
  <c r="G662" i="23"/>
  <c r="H662" i="23"/>
  <c r="L662" i="23"/>
  <c r="M662" i="23"/>
  <c r="N662" i="23"/>
  <c r="P662" i="22"/>
  <c r="Q662" i="23"/>
  <c r="R662" i="23"/>
  <c r="S662" i="23"/>
  <c r="U662" i="22"/>
  <c r="V662" i="23"/>
  <c r="B663" i="23"/>
  <c r="C663" i="23"/>
  <c r="D663" i="23"/>
  <c r="E663" i="23"/>
  <c r="F663" i="23"/>
  <c r="G663" i="23"/>
  <c r="L663" i="23"/>
  <c r="M663" i="23" s="1"/>
  <c r="Q663" i="23"/>
  <c r="R663" i="23"/>
  <c r="S663" i="23"/>
  <c r="U663" i="22" s="1"/>
  <c r="V663" i="23"/>
  <c r="W663" i="22"/>
  <c r="X663" i="23"/>
  <c r="Z663" i="22" s="1"/>
  <c r="B664" i="23"/>
  <c r="C664" i="23"/>
  <c r="D664" i="23"/>
  <c r="E664" i="23"/>
  <c r="F664" i="23"/>
  <c r="G664" i="23"/>
  <c r="I664" i="23" s="1"/>
  <c r="K664" i="22" s="1"/>
  <c r="H664" i="23"/>
  <c r="L664" i="23"/>
  <c r="Q664" i="23"/>
  <c r="R664" i="23" s="1"/>
  <c r="V664" i="23"/>
  <c r="W664" i="23"/>
  <c r="X664" i="23"/>
  <c r="Z664" i="22" s="1"/>
  <c r="B665" i="23"/>
  <c r="C665" i="23"/>
  <c r="D665" i="23"/>
  <c r="E665" i="23"/>
  <c r="F665" i="23"/>
  <c r="G665" i="23"/>
  <c r="I665" i="23" s="1"/>
  <c r="K665" i="22" s="1"/>
  <c r="H665" i="23"/>
  <c r="L665" i="23"/>
  <c r="N665" i="23" s="1"/>
  <c r="P665" i="22" s="1"/>
  <c r="M665" i="23"/>
  <c r="Q665" i="23"/>
  <c r="V665" i="23"/>
  <c r="W665" i="23" s="1"/>
  <c r="B666" i="23"/>
  <c r="C666" i="23"/>
  <c r="D666" i="23"/>
  <c r="E666" i="23"/>
  <c r="F666" i="23"/>
  <c r="G666" i="23"/>
  <c r="H666" i="23"/>
  <c r="L666" i="23"/>
  <c r="M666" i="23"/>
  <c r="N666" i="23"/>
  <c r="P666" i="22"/>
  <c r="Q666" i="23"/>
  <c r="R666" i="23"/>
  <c r="S666" i="22"/>
  <c r="S666" i="23"/>
  <c r="U666" i="22" s="1"/>
  <c r="V666" i="23"/>
  <c r="B667" i="23"/>
  <c r="C667" i="23"/>
  <c r="D667" i="23"/>
  <c r="E667" i="23"/>
  <c r="F667" i="23"/>
  <c r="G667" i="23"/>
  <c r="L667" i="23"/>
  <c r="M667" i="23"/>
  <c r="Q667" i="23"/>
  <c r="S667" i="23" s="1"/>
  <c r="U667" i="22" s="1"/>
  <c r="R667" i="23"/>
  <c r="V667" i="23"/>
  <c r="X667" i="23" s="1"/>
  <c r="Z667" i="22" s="1"/>
  <c r="W667" i="23"/>
  <c r="B668" i="23"/>
  <c r="C668" i="23"/>
  <c r="D668" i="23"/>
  <c r="E668" i="23"/>
  <c r="F668" i="23"/>
  <c r="G668" i="23"/>
  <c r="H668" i="23" s="1"/>
  <c r="L668" i="23"/>
  <c r="Q668" i="23"/>
  <c r="R668" i="23"/>
  <c r="V668" i="23"/>
  <c r="X668" i="23" s="1"/>
  <c r="Z668" i="22" s="1"/>
  <c r="W668" i="23"/>
  <c r="B669" i="23"/>
  <c r="C669" i="23"/>
  <c r="D669" i="23"/>
  <c r="E669" i="23"/>
  <c r="F669" i="23"/>
  <c r="G669" i="23"/>
  <c r="H669" i="23" s="1"/>
  <c r="L669" i="23"/>
  <c r="M669" i="23" s="1"/>
  <c r="Q669" i="23"/>
  <c r="V669" i="23"/>
  <c r="W669" i="23"/>
  <c r="B670" i="23"/>
  <c r="C670" i="23"/>
  <c r="D670" i="23"/>
  <c r="E670" i="23"/>
  <c r="F670" i="23"/>
  <c r="G670" i="23"/>
  <c r="H670" i="23" s="1"/>
  <c r="L670" i="23"/>
  <c r="M670" i="23" s="1"/>
  <c r="N670" i="23"/>
  <c r="P670" i="22" s="1"/>
  <c r="Q670" i="23"/>
  <c r="R670" i="23" s="1"/>
  <c r="S670" i="23"/>
  <c r="U670" i="22" s="1"/>
  <c r="V670" i="23"/>
  <c r="B671" i="23"/>
  <c r="C671" i="23"/>
  <c r="D671" i="23"/>
  <c r="E671" i="23"/>
  <c r="F671" i="23"/>
  <c r="G671" i="23"/>
  <c r="L671" i="23"/>
  <c r="M671" i="23"/>
  <c r="Q671" i="23"/>
  <c r="S671" i="23" s="1"/>
  <c r="U671" i="22" s="1"/>
  <c r="R671" i="23"/>
  <c r="V671" i="23"/>
  <c r="X671" i="23" s="1"/>
  <c r="Z671" i="22" s="1"/>
  <c r="W671" i="23"/>
  <c r="B672" i="23"/>
  <c r="C672" i="23"/>
  <c r="D672" i="23"/>
  <c r="E672" i="23"/>
  <c r="F672" i="23"/>
  <c r="G672" i="23"/>
  <c r="H672" i="23" s="1"/>
  <c r="L672" i="23"/>
  <c r="Q672" i="23"/>
  <c r="R672" i="23"/>
  <c r="V672" i="23"/>
  <c r="X672" i="23" s="1"/>
  <c r="Z672" i="22" s="1"/>
  <c r="W672" i="23"/>
  <c r="B673" i="23"/>
  <c r="C673" i="23"/>
  <c r="D673" i="23"/>
  <c r="E673" i="23"/>
  <c r="F673" i="23"/>
  <c r="G673" i="23"/>
  <c r="H673" i="23" s="1"/>
  <c r="L673" i="23"/>
  <c r="M673" i="23" s="1"/>
  <c r="Q673" i="23"/>
  <c r="V673" i="23"/>
  <c r="W673" i="23"/>
  <c r="B674" i="23"/>
  <c r="C674" i="23"/>
  <c r="D674" i="23"/>
  <c r="E674" i="23"/>
  <c r="F674" i="23"/>
  <c r="G674" i="23"/>
  <c r="H674" i="23" s="1"/>
  <c r="L674" i="23"/>
  <c r="M674" i="23" s="1"/>
  <c r="N674" i="23"/>
  <c r="P674" i="22" s="1"/>
  <c r="Q674" i="23"/>
  <c r="R674" i="23" s="1"/>
  <c r="S674" i="23"/>
  <c r="U674" i="22" s="1"/>
  <c r="V674" i="23"/>
  <c r="B675" i="23"/>
  <c r="C675" i="23"/>
  <c r="D675" i="23"/>
  <c r="E675" i="23"/>
  <c r="F675" i="23"/>
  <c r="G675" i="23"/>
  <c r="L675" i="23"/>
  <c r="M675" i="23"/>
  <c r="Q675" i="23"/>
  <c r="S675" i="23" s="1"/>
  <c r="U675" i="22" s="1"/>
  <c r="R675" i="23"/>
  <c r="V675" i="23"/>
  <c r="X675" i="23" s="1"/>
  <c r="Z675" i="22" s="1"/>
  <c r="W675" i="23"/>
  <c r="B676" i="23"/>
  <c r="C676" i="23"/>
  <c r="D676" i="23"/>
  <c r="E676" i="23"/>
  <c r="F676" i="23"/>
  <c r="G676" i="23"/>
  <c r="H676" i="23" s="1"/>
  <c r="L676" i="23"/>
  <c r="Q676" i="23"/>
  <c r="R676" i="23"/>
  <c r="V676" i="23"/>
  <c r="X676" i="23" s="1"/>
  <c r="Z676" i="22" s="1"/>
  <c r="W676" i="23"/>
  <c r="B677" i="23"/>
  <c r="C677" i="23"/>
  <c r="D677" i="23"/>
  <c r="E677" i="23"/>
  <c r="F677" i="23"/>
  <c r="G677" i="23"/>
  <c r="H677" i="23" s="1"/>
  <c r="L677" i="23"/>
  <c r="M677" i="23" s="1"/>
  <c r="Q677" i="23"/>
  <c r="V677" i="23"/>
  <c r="W677" i="23"/>
  <c r="B678" i="23"/>
  <c r="C678" i="23"/>
  <c r="D678" i="23"/>
  <c r="E678" i="23"/>
  <c r="F678" i="23"/>
  <c r="G678" i="23"/>
  <c r="H678" i="23" s="1"/>
  <c r="L678" i="23"/>
  <c r="L678" i="22" s="1"/>
  <c r="M678" i="23"/>
  <c r="Q678" i="23"/>
  <c r="S678" i="23" s="1"/>
  <c r="U678" i="22" s="1"/>
  <c r="R678" i="23"/>
  <c r="V678" i="23"/>
  <c r="B679" i="23"/>
  <c r="C679" i="23"/>
  <c r="D679" i="23"/>
  <c r="E679" i="23"/>
  <c r="F679" i="23"/>
  <c r="G679" i="23"/>
  <c r="L679" i="23"/>
  <c r="M679" i="23" s="1"/>
  <c r="Q679" i="23"/>
  <c r="V679" i="23"/>
  <c r="B680" i="23"/>
  <c r="C680" i="23"/>
  <c r="D680" i="23"/>
  <c r="E680" i="23"/>
  <c r="F680" i="23"/>
  <c r="G680" i="23"/>
  <c r="H680" i="23"/>
  <c r="I680" i="23"/>
  <c r="K680" i="22"/>
  <c r="L680" i="23"/>
  <c r="Q680" i="23"/>
  <c r="R680" i="23" s="1"/>
  <c r="V680" i="23"/>
  <c r="B681" i="23"/>
  <c r="C681" i="23"/>
  <c r="D681" i="23"/>
  <c r="E681" i="23"/>
  <c r="F681" i="23"/>
  <c r="G681" i="23"/>
  <c r="H681" i="23"/>
  <c r="I681" i="23"/>
  <c r="K681" i="22"/>
  <c r="L681" i="23"/>
  <c r="M681" i="23"/>
  <c r="N681" i="23"/>
  <c r="P681" i="22"/>
  <c r="Q681" i="23"/>
  <c r="V681" i="23"/>
  <c r="W681" i="23" s="1"/>
  <c r="B682" i="23"/>
  <c r="C682" i="23"/>
  <c r="D682" i="23"/>
  <c r="E682" i="23"/>
  <c r="F682" i="23"/>
  <c r="G682" i="23"/>
  <c r="H682" i="23"/>
  <c r="L682" i="23"/>
  <c r="N682" i="23" s="1"/>
  <c r="P682" i="22" s="1"/>
  <c r="M682" i="23"/>
  <c r="Q682" i="23"/>
  <c r="S682" i="23" s="1"/>
  <c r="U682" i="22" s="1"/>
  <c r="R682" i="23"/>
  <c r="V682" i="23"/>
  <c r="B683" i="23"/>
  <c r="C683" i="23"/>
  <c r="D683" i="23"/>
  <c r="E683" i="23"/>
  <c r="F683" i="23"/>
  <c r="G683" i="23"/>
  <c r="L683" i="23"/>
  <c r="M683" i="23" s="1"/>
  <c r="Q683" i="23"/>
  <c r="V683" i="23"/>
  <c r="B684" i="23"/>
  <c r="C684" i="23"/>
  <c r="D684" i="23"/>
  <c r="E684" i="23"/>
  <c r="F684" i="23"/>
  <c r="G684" i="23"/>
  <c r="G684" i="22"/>
  <c r="I684" i="23"/>
  <c r="K684" i="22"/>
  <c r="L684" i="23"/>
  <c r="Q684" i="23"/>
  <c r="R684" i="23" s="1"/>
  <c r="V684" i="23"/>
  <c r="B685" i="23"/>
  <c r="C685" i="23"/>
  <c r="D685" i="23"/>
  <c r="E685" i="23"/>
  <c r="F685" i="23"/>
  <c r="G685" i="23"/>
  <c r="H685" i="23"/>
  <c r="I685" i="23"/>
  <c r="K685" i="22"/>
  <c r="L685" i="23"/>
  <c r="M685" i="23"/>
  <c r="N685" i="23"/>
  <c r="P685" i="22"/>
  <c r="Q685" i="23"/>
  <c r="V685" i="23"/>
  <c r="W685" i="23" s="1"/>
  <c r="B686" i="23"/>
  <c r="C686" i="23"/>
  <c r="D686" i="23"/>
  <c r="E686" i="23"/>
  <c r="F686" i="23"/>
  <c r="G686" i="23"/>
  <c r="H686" i="23"/>
  <c r="L686" i="23"/>
  <c r="N686" i="23" s="1"/>
  <c r="P686" i="22" s="1"/>
  <c r="M686" i="23"/>
  <c r="Q686" i="23"/>
  <c r="S686" i="23" s="1"/>
  <c r="U686" i="22" s="1"/>
  <c r="R686" i="23"/>
  <c r="V686" i="23"/>
  <c r="B687" i="23"/>
  <c r="C687" i="23"/>
  <c r="D687" i="23"/>
  <c r="E687" i="23"/>
  <c r="F687" i="23"/>
  <c r="G687" i="23"/>
  <c r="L687" i="23"/>
  <c r="M687" i="23" s="1"/>
  <c r="Q687" i="23"/>
  <c r="V687" i="23"/>
  <c r="B688" i="23"/>
  <c r="C688" i="23"/>
  <c r="D688" i="23"/>
  <c r="E688" i="23"/>
  <c r="F688" i="23"/>
  <c r="G688" i="23"/>
  <c r="H688" i="23"/>
  <c r="I688" i="23"/>
  <c r="K688" i="22"/>
  <c r="L688" i="23"/>
  <c r="Q688" i="23"/>
  <c r="R688" i="23" s="1"/>
  <c r="V688" i="23"/>
  <c r="B689" i="23"/>
  <c r="C689" i="23"/>
  <c r="D689" i="23"/>
  <c r="E689" i="23"/>
  <c r="F689" i="23"/>
  <c r="G689" i="23"/>
  <c r="H689" i="23"/>
  <c r="I689" i="23"/>
  <c r="K689" i="22"/>
  <c r="L689" i="23"/>
  <c r="M689" i="23"/>
  <c r="N689" i="23"/>
  <c r="P689" i="22"/>
  <c r="Q689" i="23"/>
  <c r="V689" i="23"/>
  <c r="W689" i="23" s="1"/>
  <c r="B690" i="23"/>
  <c r="C690" i="23"/>
  <c r="D690" i="23"/>
  <c r="E690" i="23"/>
  <c r="F690" i="23"/>
  <c r="G690" i="23"/>
  <c r="H690" i="23"/>
  <c r="L690" i="23"/>
  <c r="N690" i="23" s="1"/>
  <c r="P690" i="22" s="1"/>
  <c r="M690" i="23"/>
  <c r="Q690" i="23"/>
  <c r="S690" i="23" s="1"/>
  <c r="U690" i="22" s="1"/>
  <c r="R690" i="23"/>
  <c r="V690" i="23"/>
  <c r="B691" i="23"/>
  <c r="C691" i="23"/>
  <c r="D691" i="23"/>
  <c r="E691" i="23"/>
  <c r="F691" i="23"/>
  <c r="G691" i="23"/>
  <c r="L691" i="23"/>
  <c r="M691" i="23" s="1"/>
  <c r="Q691" i="23"/>
  <c r="R691" i="23" s="1"/>
  <c r="S691" i="23"/>
  <c r="U691" i="22" s="1"/>
  <c r="V691" i="23"/>
  <c r="W691" i="23" s="1"/>
  <c r="B692" i="23"/>
  <c r="C692" i="23"/>
  <c r="D692" i="23"/>
  <c r="E692" i="23"/>
  <c r="F692" i="23"/>
  <c r="G692" i="23"/>
  <c r="H692" i="23"/>
  <c r="I692" i="23"/>
  <c r="K692" i="22"/>
  <c r="L692" i="23"/>
  <c r="Q692" i="23"/>
  <c r="R692" i="23" s="1"/>
  <c r="V692" i="23"/>
  <c r="W692" i="23" s="1"/>
  <c r="B693" i="23"/>
  <c r="C693" i="23"/>
  <c r="D693" i="23"/>
  <c r="E693" i="23"/>
  <c r="F693" i="23"/>
  <c r="G693" i="23"/>
  <c r="H693" i="23"/>
  <c r="I693" i="23"/>
  <c r="K693" i="22"/>
  <c r="L693" i="23"/>
  <c r="M693" i="23"/>
  <c r="N693" i="23"/>
  <c r="P693" i="22"/>
  <c r="Q693" i="23"/>
  <c r="V693" i="23"/>
  <c r="W693" i="23" s="1"/>
  <c r="B694" i="23"/>
  <c r="C694" i="23"/>
  <c r="D694" i="23"/>
  <c r="E694" i="23"/>
  <c r="F694" i="23"/>
  <c r="G694" i="23"/>
  <c r="H694" i="23"/>
  <c r="L694" i="23"/>
  <c r="N694" i="23" s="1"/>
  <c r="M694" i="23"/>
  <c r="P694" i="22"/>
  <c r="Q694" i="23"/>
  <c r="S694" i="23" s="1"/>
  <c r="U694" i="22" s="1"/>
  <c r="R694" i="23"/>
  <c r="V694" i="23"/>
  <c r="B695" i="23"/>
  <c r="C695" i="23"/>
  <c r="D695" i="23"/>
  <c r="E695" i="23"/>
  <c r="F695" i="23"/>
  <c r="G695" i="23"/>
  <c r="L695" i="23"/>
  <c r="M695" i="23" s="1"/>
  <c r="Q695" i="23"/>
  <c r="R695" i="23" s="1"/>
  <c r="S695" i="23"/>
  <c r="U695" i="22" s="1"/>
  <c r="V695" i="23"/>
  <c r="W695" i="22" s="1"/>
  <c r="B696" i="23"/>
  <c r="C696" i="23"/>
  <c r="D696" i="23"/>
  <c r="E696" i="23"/>
  <c r="F696" i="23"/>
  <c r="G696" i="23"/>
  <c r="H696" i="23"/>
  <c r="I696" i="23"/>
  <c r="K696" i="22"/>
  <c r="L696" i="23"/>
  <c r="Q696" i="23"/>
  <c r="R696" i="23" s="1"/>
  <c r="V696" i="23"/>
  <c r="W696" i="23" s="1"/>
  <c r="X696" i="23"/>
  <c r="Z696" i="22" s="1"/>
  <c r="B697" i="23"/>
  <c r="C697" i="23"/>
  <c r="D697" i="23"/>
  <c r="E697" i="23"/>
  <c r="F697" i="23"/>
  <c r="G697" i="23"/>
  <c r="H697" i="23"/>
  <c r="I697" i="23"/>
  <c r="K697" i="22"/>
  <c r="L697" i="23"/>
  <c r="M697" i="23"/>
  <c r="N697" i="23"/>
  <c r="P697" i="22"/>
  <c r="Q697" i="23"/>
  <c r="V697" i="23"/>
  <c r="W697" i="23" s="1"/>
  <c r="B698" i="23"/>
  <c r="C698" i="23"/>
  <c r="D698" i="23"/>
  <c r="E698" i="23"/>
  <c r="F698" i="23"/>
  <c r="G698" i="23"/>
  <c r="H698" i="23"/>
  <c r="L698" i="23"/>
  <c r="N698" i="23" s="1"/>
  <c r="M698" i="23"/>
  <c r="P698" i="22"/>
  <c r="Q698" i="23"/>
  <c r="S698" i="23" s="1"/>
  <c r="R698" i="23"/>
  <c r="U698" i="22"/>
  <c r="V698" i="23"/>
  <c r="B699" i="23"/>
  <c r="C699" i="23"/>
  <c r="D699" i="23"/>
  <c r="E699" i="23"/>
  <c r="F699" i="23"/>
  <c r="G699" i="23"/>
  <c r="L699" i="23"/>
  <c r="M699" i="23" s="1"/>
  <c r="Q699" i="23"/>
  <c r="R699" i="23" s="1"/>
  <c r="V699" i="23"/>
  <c r="W699" i="23" s="1"/>
  <c r="X699" i="23"/>
  <c r="Z699" i="22" s="1"/>
  <c r="B700" i="23"/>
  <c r="C700" i="23"/>
  <c r="D700" i="23"/>
  <c r="E700" i="23"/>
  <c r="F700" i="23"/>
  <c r="G700" i="23"/>
  <c r="H700" i="23"/>
  <c r="I700" i="23"/>
  <c r="K700" i="22"/>
  <c r="L700" i="23"/>
  <c r="Q700" i="23"/>
  <c r="R700" i="23" s="1"/>
  <c r="V700" i="23"/>
  <c r="W700" i="23" s="1"/>
  <c r="X700" i="23"/>
  <c r="Z700" i="22" s="1"/>
  <c r="B701" i="23"/>
  <c r="C701" i="23"/>
  <c r="D701" i="23"/>
  <c r="E701" i="23"/>
  <c r="F701" i="23"/>
  <c r="G701" i="23"/>
  <c r="H701" i="23"/>
  <c r="I701" i="23"/>
  <c r="K701" i="22"/>
  <c r="L701" i="23"/>
  <c r="M701" i="23"/>
  <c r="N701" i="23"/>
  <c r="P701" i="22"/>
  <c r="Q701" i="23"/>
  <c r="R701" i="22"/>
  <c r="V701" i="23"/>
  <c r="W701" i="23"/>
  <c r="B702" i="23"/>
  <c r="C702" i="23"/>
  <c r="D702" i="23"/>
  <c r="E702" i="23"/>
  <c r="F702" i="23"/>
  <c r="G702" i="23"/>
  <c r="H702" i="23" s="1"/>
  <c r="L702" i="23"/>
  <c r="M702" i="23" s="1"/>
  <c r="Q702" i="23"/>
  <c r="R702" i="23" s="1"/>
  <c r="S702" i="23"/>
  <c r="U702" i="22" s="1"/>
  <c r="V702" i="23"/>
  <c r="B703" i="23"/>
  <c r="C703" i="23"/>
  <c r="D703" i="23"/>
  <c r="E703" i="23"/>
  <c r="F703" i="23"/>
  <c r="G703" i="23"/>
  <c r="L703" i="23"/>
  <c r="M703" i="23"/>
  <c r="Q703" i="23"/>
  <c r="R703" i="23"/>
  <c r="S703" i="23"/>
  <c r="U703" i="22"/>
  <c r="V703" i="23"/>
  <c r="W703" i="23"/>
  <c r="X703" i="23"/>
  <c r="Z703" i="22"/>
  <c r="B704" i="23"/>
  <c r="C704" i="23"/>
  <c r="D704" i="23"/>
  <c r="E704" i="23"/>
  <c r="F704" i="23"/>
  <c r="G704" i="23"/>
  <c r="H704" i="23" s="1"/>
  <c r="I704" i="23"/>
  <c r="K704" i="22" s="1"/>
  <c r="L704" i="23"/>
  <c r="Q704" i="23"/>
  <c r="R704" i="23"/>
  <c r="V704" i="23"/>
  <c r="W704" i="23"/>
  <c r="X704" i="23"/>
  <c r="Z704" i="22"/>
  <c r="B705" i="23"/>
  <c r="C705" i="23"/>
  <c r="D705" i="23"/>
  <c r="E705" i="23"/>
  <c r="F705" i="23"/>
  <c r="G705" i="23"/>
  <c r="L705" i="23"/>
  <c r="M705" i="23" s="1"/>
  <c r="N705" i="23"/>
  <c r="P705" i="22" s="1"/>
  <c r="Q705" i="23"/>
  <c r="V705" i="23"/>
  <c r="W705" i="23"/>
  <c r="B706" i="23"/>
  <c r="C706" i="23"/>
  <c r="D706" i="23"/>
  <c r="E706" i="23"/>
  <c r="F706" i="23"/>
  <c r="G706" i="23"/>
  <c r="H706" i="23" s="1"/>
  <c r="L706" i="23"/>
  <c r="M706" i="23" s="1"/>
  <c r="Q706" i="23"/>
  <c r="R706" i="23" s="1"/>
  <c r="S706" i="23"/>
  <c r="U706" i="22" s="1"/>
  <c r="V706" i="23"/>
  <c r="B707" i="23"/>
  <c r="C707" i="23"/>
  <c r="D707" i="23"/>
  <c r="E707" i="23"/>
  <c r="F707" i="23"/>
  <c r="G707" i="23"/>
  <c r="L707" i="23"/>
  <c r="M707" i="23"/>
  <c r="Q707" i="23"/>
  <c r="R707" i="23"/>
  <c r="S707" i="23"/>
  <c r="U707" i="22" s="1"/>
  <c r="V707" i="23"/>
  <c r="W707" i="23"/>
  <c r="X707" i="23"/>
  <c r="Z707" i="22" s="1"/>
  <c r="B708" i="23"/>
  <c r="C708" i="23"/>
  <c r="D708" i="23"/>
  <c r="E708" i="23"/>
  <c r="F708" i="23"/>
  <c r="G708" i="23"/>
  <c r="I708" i="23" s="1"/>
  <c r="K708" i="22" s="1"/>
  <c r="H708" i="23"/>
  <c r="L708" i="23"/>
  <c r="Q708" i="23"/>
  <c r="R708" i="23"/>
  <c r="V708" i="23"/>
  <c r="W708" i="23"/>
  <c r="X708" i="23"/>
  <c r="Z708" i="22"/>
  <c r="B709" i="23"/>
  <c r="C709" i="23"/>
  <c r="D709" i="23"/>
  <c r="E709" i="23"/>
  <c r="F709" i="23"/>
  <c r="G709" i="23"/>
  <c r="H709" i="23"/>
  <c r="I709" i="23"/>
  <c r="K709" i="22" s="1"/>
  <c r="L709" i="23"/>
  <c r="M709" i="23" s="1"/>
  <c r="N709" i="23"/>
  <c r="P709" i="22" s="1"/>
  <c r="Q709" i="23"/>
  <c r="V709" i="23"/>
  <c r="W709" i="23" s="1"/>
  <c r="B710" i="23"/>
  <c r="C710" i="23"/>
  <c r="D710" i="23"/>
  <c r="E710" i="23"/>
  <c r="F710" i="23"/>
  <c r="G710" i="23"/>
  <c r="H710" i="23" s="1"/>
  <c r="L710" i="23"/>
  <c r="M710" i="22" s="1"/>
  <c r="M710" i="23"/>
  <c r="N710" i="23"/>
  <c r="P710" i="22" s="1"/>
  <c r="Q710" i="23"/>
  <c r="R710" i="23"/>
  <c r="S710" i="23"/>
  <c r="U710" i="22" s="1"/>
  <c r="V710" i="23"/>
  <c r="B711" i="23"/>
  <c r="C711" i="23"/>
  <c r="D711" i="23"/>
  <c r="E711" i="23"/>
  <c r="F711" i="23"/>
  <c r="G711" i="23"/>
  <c r="L711" i="23"/>
  <c r="M711" i="23" s="1"/>
  <c r="Q711" i="23"/>
  <c r="R711" i="23"/>
  <c r="S711" i="23"/>
  <c r="U711" i="22" s="1"/>
  <c r="V711" i="23"/>
  <c r="W711" i="23" s="1"/>
  <c r="X711" i="23"/>
  <c r="Z711" i="22" s="1"/>
  <c r="B712" i="23"/>
  <c r="C712" i="23"/>
  <c r="D712" i="23"/>
  <c r="E712" i="23"/>
  <c r="F712" i="23"/>
  <c r="G712" i="23"/>
  <c r="I712" i="23" s="1"/>
  <c r="K712" i="22"/>
  <c r="L712" i="23"/>
  <c r="Q712" i="23"/>
  <c r="R712" i="23" s="1"/>
  <c r="V712" i="23"/>
  <c r="W712" i="23"/>
  <c r="X712" i="23"/>
  <c r="Z712" i="22" s="1"/>
  <c r="B713" i="23"/>
  <c r="C713" i="23"/>
  <c r="D713" i="23"/>
  <c r="E713" i="23"/>
  <c r="F713" i="23"/>
  <c r="G713" i="23"/>
  <c r="H713" i="23"/>
  <c r="I713" i="22" s="1"/>
  <c r="I713" i="23"/>
  <c r="K713" i="22" s="1"/>
  <c r="L713" i="23"/>
  <c r="M713" i="23" s="1"/>
  <c r="N713" i="23"/>
  <c r="P713" i="22"/>
  <c r="Q713" i="23"/>
  <c r="V713" i="23"/>
  <c r="W713" i="23"/>
  <c r="B714" i="23"/>
  <c r="C714" i="23"/>
  <c r="D714" i="23"/>
  <c r="E714" i="23"/>
  <c r="F714" i="23"/>
  <c r="G714" i="23"/>
  <c r="H714" i="23" s="1"/>
  <c r="L714" i="23"/>
  <c r="M714" i="23"/>
  <c r="N714" i="23"/>
  <c r="P714" i="22" s="1"/>
  <c r="Q714" i="23"/>
  <c r="R714" i="23" s="1"/>
  <c r="S714" i="23"/>
  <c r="U714" i="22" s="1"/>
  <c r="V714" i="23"/>
  <c r="B715" i="23"/>
  <c r="C715" i="23"/>
  <c r="D715" i="23"/>
  <c r="E715" i="23"/>
  <c r="F715" i="23"/>
  <c r="G715" i="23"/>
  <c r="L715" i="23"/>
  <c r="M715" i="23"/>
  <c r="Q715" i="23"/>
  <c r="S715" i="23" s="1"/>
  <c r="U715" i="22"/>
  <c r="V715" i="23"/>
  <c r="B716" i="23"/>
  <c r="C716" i="23"/>
  <c r="D716" i="23"/>
  <c r="E716" i="23"/>
  <c r="F716" i="23"/>
  <c r="G716" i="23"/>
  <c r="L716" i="23"/>
  <c r="Q716" i="23"/>
  <c r="R716" i="23"/>
  <c r="V716" i="23"/>
  <c r="X716" i="23" s="1"/>
  <c r="W716" i="23"/>
  <c r="Z716" i="22"/>
  <c r="B717" i="23"/>
  <c r="C717" i="23"/>
  <c r="D717" i="23"/>
  <c r="E717" i="23"/>
  <c r="F717" i="23"/>
  <c r="G717" i="23"/>
  <c r="H717" i="23" s="1"/>
  <c r="I717" i="23"/>
  <c r="K717" i="22"/>
  <c r="L717" i="23"/>
  <c r="M717" i="23" s="1"/>
  <c r="Q717" i="23"/>
  <c r="V717" i="23"/>
  <c r="W717" i="23"/>
  <c r="B718" i="23"/>
  <c r="C718" i="23"/>
  <c r="D718" i="23"/>
  <c r="E718" i="23"/>
  <c r="F718" i="23"/>
  <c r="G718" i="23"/>
  <c r="H718" i="23" s="1"/>
  <c r="L718" i="23"/>
  <c r="M718" i="23" s="1"/>
  <c r="N718" i="23"/>
  <c r="P718" i="22" s="1"/>
  <c r="Q718" i="23"/>
  <c r="V718" i="23"/>
  <c r="B719" i="23"/>
  <c r="C719" i="23"/>
  <c r="D719" i="23"/>
  <c r="E719" i="23"/>
  <c r="F719" i="23"/>
  <c r="G719" i="23"/>
  <c r="L719" i="23"/>
  <c r="M719" i="23"/>
  <c r="Q719" i="23"/>
  <c r="V719" i="23"/>
  <c r="X719" i="23" s="1"/>
  <c r="Z719" i="22" s="1"/>
  <c r="W719" i="23"/>
  <c r="B720" i="23"/>
  <c r="C720" i="23"/>
  <c r="D720" i="23"/>
  <c r="E720" i="23"/>
  <c r="F720" i="23"/>
  <c r="G720" i="23"/>
  <c r="H720" i="23" s="1"/>
  <c r="I720" i="23"/>
  <c r="K720" i="22" s="1"/>
  <c r="L720" i="23"/>
  <c r="Q720" i="23"/>
  <c r="R720" i="23"/>
  <c r="V720" i="23"/>
  <c r="X720" i="23" s="1"/>
  <c r="Z720" i="22"/>
  <c r="B721" i="23"/>
  <c r="C721" i="23"/>
  <c r="D721" i="23"/>
  <c r="E721" i="23"/>
  <c r="F721" i="23"/>
  <c r="G721" i="23"/>
  <c r="H721" i="23" s="1"/>
  <c r="L721" i="23"/>
  <c r="Q721" i="23"/>
  <c r="V721" i="23"/>
  <c r="W721" i="23"/>
  <c r="B722" i="23"/>
  <c r="C722" i="23"/>
  <c r="D722" i="23"/>
  <c r="E722" i="23"/>
  <c r="F722" i="23"/>
  <c r="G722" i="23"/>
  <c r="H722" i="23" s="1"/>
  <c r="L722" i="23"/>
  <c r="Q722" i="23"/>
  <c r="S722" i="23" s="1"/>
  <c r="U722" i="22" s="1"/>
  <c r="R722" i="23"/>
  <c r="V722" i="23"/>
  <c r="B723" i="23"/>
  <c r="C723" i="23"/>
  <c r="D723" i="23"/>
  <c r="E723" i="23"/>
  <c r="F723" i="23"/>
  <c r="G723" i="23"/>
  <c r="L723" i="23"/>
  <c r="M723" i="23"/>
  <c r="Q723" i="23"/>
  <c r="S723" i="23" s="1"/>
  <c r="U723" i="22" s="1"/>
  <c r="R723" i="23"/>
  <c r="V723" i="23"/>
  <c r="X723" i="23" s="1"/>
  <c r="W723" i="23"/>
  <c r="Z723" i="22"/>
  <c r="B724" i="23"/>
  <c r="C724" i="23"/>
  <c r="D724" i="23"/>
  <c r="E724" i="23"/>
  <c r="F724" i="23"/>
  <c r="G724" i="23"/>
  <c r="H724" i="23" s="1"/>
  <c r="I724" i="23"/>
  <c r="K724" i="22"/>
  <c r="L724" i="23"/>
  <c r="Q724" i="23"/>
  <c r="R724" i="23"/>
  <c r="V724" i="23"/>
  <c r="B725" i="23"/>
  <c r="C725" i="23"/>
  <c r="D725" i="23"/>
  <c r="E725" i="23"/>
  <c r="F725" i="23"/>
  <c r="G725" i="23"/>
  <c r="H725" i="23"/>
  <c r="I725" i="23"/>
  <c r="K725" i="22"/>
  <c r="L725" i="23"/>
  <c r="M725" i="23"/>
  <c r="N725" i="23"/>
  <c r="P725" i="22"/>
  <c r="Q725" i="23"/>
  <c r="V725" i="23"/>
  <c r="W725" i="23"/>
  <c r="B726" i="23"/>
  <c r="C726" i="23"/>
  <c r="D726" i="23"/>
  <c r="E726" i="23"/>
  <c r="F726" i="23"/>
  <c r="G726" i="23"/>
  <c r="H726" i="23"/>
  <c r="L726" i="23"/>
  <c r="N726" i="23" s="1"/>
  <c r="P726" i="22" s="1"/>
  <c r="M726" i="23"/>
  <c r="Q726" i="23"/>
  <c r="S726" i="23" s="1"/>
  <c r="R726" i="23"/>
  <c r="U726" i="22"/>
  <c r="V726" i="23"/>
  <c r="B727" i="23"/>
  <c r="C727" i="23"/>
  <c r="D727" i="23"/>
  <c r="E727" i="23"/>
  <c r="F727" i="23"/>
  <c r="G727" i="23"/>
  <c r="L727" i="23"/>
  <c r="M727" i="23" s="1"/>
  <c r="Q727" i="23"/>
  <c r="R727" i="23" s="1"/>
  <c r="S727" i="23"/>
  <c r="U727" i="22"/>
  <c r="V727" i="23"/>
  <c r="W727" i="22" s="1"/>
  <c r="B728" i="23"/>
  <c r="C728" i="23"/>
  <c r="D728" i="23"/>
  <c r="E728" i="23"/>
  <c r="F728" i="23"/>
  <c r="G728" i="23"/>
  <c r="H728" i="23"/>
  <c r="I728" i="23"/>
  <c r="K728" i="22"/>
  <c r="L728" i="23"/>
  <c r="Q728" i="23"/>
  <c r="R728" i="23"/>
  <c r="V728" i="23"/>
  <c r="B729" i="23"/>
  <c r="C729" i="23"/>
  <c r="D729" i="23"/>
  <c r="E729" i="23"/>
  <c r="F729" i="23"/>
  <c r="G729" i="23"/>
  <c r="H729" i="23"/>
  <c r="I729" i="23"/>
  <c r="K729" i="22"/>
  <c r="L729" i="23"/>
  <c r="M729" i="23"/>
  <c r="N729" i="23"/>
  <c r="P729" i="22"/>
  <c r="Q729" i="23"/>
  <c r="V729" i="23"/>
  <c r="W729" i="23" s="1"/>
  <c r="B730" i="23"/>
  <c r="C730" i="23"/>
  <c r="D730" i="23"/>
  <c r="E730" i="23"/>
  <c r="F730" i="23"/>
  <c r="G730" i="23"/>
  <c r="H730" i="23"/>
  <c r="L730" i="23"/>
  <c r="N730" i="23" s="1"/>
  <c r="M730" i="23"/>
  <c r="P730" i="22"/>
  <c r="Q730" i="23"/>
  <c r="S730" i="23" s="1"/>
  <c r="U730" i="22"/>
  <c r="V730" i="23"/>
  <c r="B731" i="23"/>
  <c r="C731" i="23"/>
  <c r="D731" i="23"/>
  <c r="E731" i="23"/>
  <c r="F731" i="23"/>
  <c r="G731" i="23"/>
  <c r="L731" i="23"/>
  <c r="M731" i="23"/>
  <c r="Q731" i="23"/>
  <c r="R731" i="23" s="1"/>
  <c r="V731" i="23"/>
  <c r="B732" i="23"/>
  <c r="C732" i="23"/>
  <c r="D732" i="23"/>
  <c r="E732" i="23"/>
  <c r="F732" i="23"/>
  <c r="G732" i="23"/>
  <c r="H732" i="23"/>
  <c r="I732" i="23"/>
  <c r="K732" i="22"/>
  <c r="L732" i="23"/>
  <c r="Q732" i="23"/>
  <c r="R732" i="23" s="1"/>
  <c r="V732" i="23"/>
  <c r="W732" i="23" s="1"/>
  <c r="X732" i="23"/>
  <c r="Z732" i="22" s="1"/>
  <c r="B733" i="23"/>
  <c r="C733" i="23"/>
  <c r="D733" i="23"/>
  <c r="E733" i="23"/>
  <c r="F733" i="23"/>
  <c r="G733" i="23"/>
  <c r="H733" i="23"/>
  <c r="I733" i="23"/>
  <c r="K733" i="22" s="1"/>
  <c r="L733" i="23"/>
  <c r="M733" i="23"/>
  <c r="N733" i="23"/>
  <c r="P733" i="22" s="1"/>
  <c r="Q733" i="23"/>
  <c r="V733" i="23"/>
  <c r="W733" i="23" s="1"/>
  <c r="B734" i="23"/>
  <c r="C734" i="23"/>
  <c r="D734" i="23"/>
  <c r="E734" i="23"/>
  <c r="F734" i="23"/>
  <c r="G734" i="23"/>
  <c r="H734" i="23"/>
  <c r="L734" i="23"/>
  <c r="N734" i="23" s="1"/>
  <c r="P734" i="22"/>
  <c r="Q734" i="23"/>
  <c r="V734" i="23"/>
  <c r="B735" i="23"/>
  <c r="C735" i="23"/>
  <c r="D735" i="23"/>
  <c r="E735" i="23"/>
  <c r="F735" i="23"/>
  <c r="G735" i="23"/>
  <c r="L735" i="23"/>
  <c r="M735" i="23"/>
  <c r="Q735" i="23"/>
  <c r="V735" i="23"/>
  <c r="W735" i="23" s="1"/>
  <c r="X735" i="23"/>
  <c r="Z735" i="22" s="1"/>
  <c r="B736" i="23"/>
  <c r="C736" i="23"/>
  <c r="D736" i="23"/>
  <c r="E736" i="23"/>
  <c r="F736" i="23"/>
  <c r="G736" i="23"/>
  <c r="H736" i="23"/>
  <c r="I736" i="23"/>
  <c r="K736" i="22" s="1"/>
  <c r="L736" i="23"/>
  <c r="Q736" i="23"/>
  <c r="R736" i="23" s="1"/>
  <c r="V736" i="23"/>
  <c r="W736" i="23" s="1"/>
  <c r="X736" i="23"/>
  <c r="Z736" i="22"/>
  <c r="B737" i="23"/>
  <c r="C737" i="23"/>
  <c r="D737" i="23"/>
  <c r="E737" i="23"/>
  <c r="F737" i="23"/>
  <c r="G737" i="23"/>
  <c r="H737" i="23"/>
  <c r="I737" i="23"/>
  <c r="K737" i="22" s="1"/>
  <c r="L737" i="23"/>
  <c r="M737" i="23"/>
  <c r="N737" i="23"/>
  <c r="P737" i="22" s="1"/>
  <c r="Q737" i="23"/>
  <c r="V737" i="23"/>
  <c r="W737" i="23"/>
  <c r="B738" i="23"/>
  <c r="C738" i="23"/>
  <c r="D738" i="23"/>
  <c r="E738" i="23"/>
  <c r="F738" i="23"/>
  <c r="G738" i="23"/>
  <c r="H738" i="23"/>
  <c r="L738" i="23"/>
  <c r="Q738" i="23"/>
  <c r="S738" i="23" s="1"/>
  <c r="U738" i="22" s="1"/>
  <c r="R738" i="23"/>
  <c r="V738" i="23"/>
  <c r="B739" i="23"/>
  <c r="C739" i="23"/>
  <c r="D739" i="23"/>
  <c r="E739" i="23"/>
  <c r="F739" i="23"/>
  <c r="G739" i="23"/>
  <c r="L739" i="23"/>
  <c r="M739" i="23" s="1"/>
  <c r="Q739" i="23"/>
  <c r="R739" i="23" s="1"/>
  <c r="S739" i="23"/>
  <c r="U739" i="22" s="1"/>
  <c r="V739" i="23"/>
  <c r="W739" i="23" s="1"/>
  <c r="X739" i="23"/>
  <c r="Z739" i="22"/>
  <c r="B740" i="23"/>
  <c r="C740" i="23"/>
  <c r="D740" i="23"/>
  <c r="E740" i="23"/>
  <c r="F740" i="23"/>
  <c r="G740" i="23"/>
  <c r="H740" i="23"/>
  <c r="I740" i="23"/>
  <c r="K740" i="22" s="1"/>
  <c r="L740" i="23"/>
  <c r="Q740" i="23"/>
  <c r="R740" i="23"/>
  <c r="V740" i="23"/>
  <c r="W740" i="23" s="1"/>
  <c r="B741" i="23"/>
  <c r="C741" i="23"/>
  <c r="D741" i="23"/>
  <c r="E741" i="23"/>
  <c r="F741" i="23"/>
  <c r="F741" i="22" s="1"/>
  <c r="G741" i="23"/>
  <c r="H741" i="23" s="1"/>
  <c r="I741" i="23"/>
  <c r="K741" i="22" s="1"/>
  <c r="L741" i="23"/>
  <c r="Q741" i="23"/>
  <c r="V741" i="23"/>
  <c r="W741" i="23" s="1"/>
  <c r="B742" i="23"/>
  <c r="C742" i="23"/>
  <c r="D742" i="23"/>
  <c r="E742" i="23"/>
  <c r="F742" i="23"/>
  <c r="G742" i="23"/>
  <c r="H742" i="23"/>
  <c r="L742" i="23"/>
  <c r="M742" i="23" s="1"/>
  <c r="Q742" i="23"/>
  <c r="V742" i="23"/>
  <c r="B743" i="23"/>
  <c r="C743" i="23"/>
  <c r="D743" i="23"/>
  <c r="E743" i="23"/>
  <c r="F743" i="23"/>
  <c r="G743" i="23"/>
  <c r="L743" i="23"/>
  <c r="M743" i="23"/>
  <c r="Q743" i="23"/>
  <c r="R743" i="23" s="1"/>
  <c r="S743" i="23"/>
  <c r="U743" i="22"/>
  <c r="V743" i="23"/>
  <c r="W743" i="23" s="1"/>
  <c r="X743" i="23"/>
  <c r="Z743" i="22"/>
  <c r="B744" i="23"/>
  <c r="C744" i="23"/>
  <c r="D744" i="23"/>
  <c r="E744" i="23"/>
  <c r="F744" i="23"/>
  <c r="G744" i="23"/>
  <c r="H744" i="23"/>
  <c r="I744" i="23"/>
  <c r="K744" i="22" s="1"/>
  <c r="L744" i="23"/>
  <c r="Q744" i="23"/>
  <c r="R744" i="23"/>
  <c r="V744" i="23"/>
  <c r="W744" i="23" s="1"/>
  <c r="X744" i="23"/>
  <c r="Z744" i="22"/>
  <c r="B745" i="23"/>
  <c r="C745" i="23"/>
  <c r="D745" i="23"/>
  <c r="E745" i="23"/>
  <c r="F745" i="23"/>
  <c r="G745" i="23"/>
  <c r="H745" i="23"/>
  <c r="I745" i="23"/>
  <c r="K745" i="22" s="1"/>
  <c r="L745" i="23"/>
  <c r="M745" i="23"/>
  <c r="N745" i="23"/>
  <c r="P745" i="22" s="1"/>
  <c r="Q745" i="23"/>
  <c r="V745" i="23"/>
  <c r="W745" i="23"/>
  <c r="B746" i="23"/>
  <c r="C746" i="23"/>
  <c r="D746" i="23"/>
  <c r="E746" i="23"/>
  <c r="F746" i="23"/>
  <c r="G746" i="23"/>
  <c r="H746" i="23"/>
  <c r="L746" i="23"/>
  <c r="Q746" i="23"/>
  <c r="R746" i="23" s="1"/>
  <c r="S746" i="23"/>
  <c r="U746" i="22"/>
  <c r="V746" i="23"/>
  <c r="B747" i="23"/>
  <c r="C747" i="23"/>
  <c r="D747" i="23"/>
  <c r="E747" i="23"/>
  <c r="F747" i="23"/>
  <c r="G747" i="23"/>
  <c r="L747" i="23"/>
  <c r="M747" i="23" s="1"/>
  <c r="Q747" i="23"/>
  <c r="R747" i="23"/>
  <c r="S747" i="23"/>
  <c r="U747" i="22" s="1"/>
  <c r="V747" i="23"/>
  <c r="V747" i="22"/>
  <c r="X747" i="23"/>
  <c r="Z747" i="22" s="1"/>
  <c r="B748" i="23"/>
  <c r="C748" i="23"/>
  <c r="D748" i="23"/>
  <c r="E748" i="23"/>
  <c r="F748" i="23"/>
  <c r="G748" i="23"/>
  <c r="I748" i="23" s="1"/>
  <c r="K748" i="22" s="1"/>
  <c r="H748" i="23"/>
  <c r="L748" i="23"/>
  <c r="Q748" i="23"/>
  <c r="V748" i="23"/>
  <c r="W748" i="23"/>
  <c r="X748" i="23"/>
  <c r="Z748" i="22" s="1"/>
  <c r="B749" i="23"/>
  <c r="C749" i="23"/>
  <c r="D749" i="23"/>
  <c r="E749" i="23"/>
  <c r="F749" i="23"/>
  <c r="G749" i="23"/>
  <c r="I749" i="23" s="1"/>
  <c r="K749" i="22" s="1"/>
  <c r="H749" i="23"/>
  <c r="L749" i="23"/>
  <c r="N749" i="23" s="1"/>
  <c r="P749" i="22" s="1"/>
  <c r="M749" i="23"/>
  <c r="Q749" i="23"/>
  <c r="V749" i="23"/>
  <c r="W749" i="23" s="1"/>
  <c r="B750" i="23"/>
  <c r="C750" i="23"/>
  <c r="D750" i="23"/>
  <c r="E750" i="23"/>
  <c r="F750" i="23"/>
  <c r="F750" i="22"/>
  <c r="G750" i="23"/>
  <c r="H750" i="23" s="1"/>
  <c r="L750" i="23"/>
  <c r="M750" i="23"/>
  <c r="N750" i="23"/>
  <c r="P750" i="22" s="1"/>
  <c r="Q750" i="23"/>
  <c r="R750" i="23"/>
  <c r="S750" i="23"/>
  <c r="U750" i="22" s="1"/>
  <c r="V750" i="23"/>
  <c r="B751" i="23"/>
  <c r="C751" i="23"/>
  <c r="D751" i="23"/>
  <c r="E751" i="23"/>
  <c r="F751" i="23"/>
  <c r="G751" i="23"/>
  <c r="L751" i="23"/>
  <c r="M751" i="23" s="1"/>
  <c r="N751" i="22" s="1"/>
  <c r="Q751" i="23"/>
  <c r="V751" i="23"/>
  <c r="B752" i="23"/>
  <c r="C752" i="23"/>
  <c r="D752" i="23"/>
  <c r="E752" i="23"/>
  <c r="F752" i="23"/>
  <c r="G752" i="23"/>
  <c r="H752" i="23" s="1"/>
  <c r="I752" i="23"/>
  <c r="K752" i="22"/>
  <c r="L752" i="23"/>
  <c r="Q752" i="23"/>
  <c r="R752" i="23"/>
  <c r="V752" i="23"/>
  <c r="B753" i="23"/>
  <c r="C753" i="23"/>
  <c r="D753" i="23"/>
  <c r="E753" i="23"/>
  <c r="F753" i="23"/>
  <c r="G753" i="23"/>
  <c r="H753" i="23" s="1"/>
  <c r="I753" i="23"/>
  <c r="K753" i="22"/>
  <c r="L753" i="23"/>
  <c r="M753" i="23" s="1"/>
  <c r="N753" i="23"/>
  <c r="P753" i="22"/>
  <c r="Q753" i="23"/>
  <c r="V753" i="23"/>
  <c r="W753" i="23"/>
  <c r="B754" i="23"/>
  <c r="C754" i="23"/>
  <c r="D754" i="23"/>
  <c r="E754" i="23"/>
  <c r="F754" i="23"/>
  <c r="G754" i="23"/>
  <c r="H754" i="23" s="1"/>
  <c r="L754" i="23"/>
  <c r="M754" i="22" s="1"/>
  <c r="L754" i="22"/>
  <c r="Q754" i="23"/>
  <c r="V754" i="23"/>
  <c r="B755" i="23"/>
  <c r="C755" i="23"/>
  <c r="D755" i="23"/>
  <c r="E755" i="23"/>
  <c r="F755" i="23"/>
  <c r="G755" i="23"/>
  <c r="L755" i="23"/>
  <c r="M755" i="23"/>
  <c r="Q755" i="23"/>
  <c r="R755" i="23" s="1"/>
  <c r="S755" i="23"/>
  <c r="U755" i="22"/>
  <c r="V755" i="23"/>
  <c r="V755" i="22" s="1"/>
  <c r="X755" i="23"/>
  <c r="Z755" i="22"/>
  <c r="B756" i="23"/>
  <c r="C756" i="23"/>
  <c r="D756" i="23"/>
  <c r="E756" i="23"/>
  <c r="F756" i="23"/>
  <c r="G756" i="23"/>
  <c r="H756" i="23"/>
  <c r="I756" i="23"/>
  <c r="K756" i="22" s="1"/>
  <c r="L756" i="23"/>
  <c r="Q756" i="23"/>
  <c r="R756" i="23"/>
  <c r="V756" i="23"/>
  <c r="W756" i="23" s="1"/>
  <c r="X756" i="23"/>
  <c r="Z756" i="22"/>
  <c r="B757" i="23"/>
  <c r="C757" i="23"/>
  <c r="D757" i="23"/>
  <c r="E757" i="23"/>
  <c r="F757" i="23"/>
  <c r="G757" i="23"/>
  <c r="H757" i="23"/>
  <c r="I757" i="23"/>
  <c r="K757" i="22" s="1"/>
  <c r="L757" i="23"/>
  <c r="M757" i="23"/>
  <c r="N757" i="23"/>
  <c r="P757" i="22" s="1"/>
  <c r="Q757" i="23"/>
  <c r="V757" i="23"/>
  <c r="W757" i="23"/>
  <c r="B758" i="23"/>
  <c r="C758" i="23"/>
  <c r="D758" i="23"/>
  <c r="E758" i="23"/>
  <c r="F758" i="23"/>
  <c r="F758" i="22" s="1"/>
  <c r="G758" i="23"/>
  <c r="H758" i="23"/>
  <c r="L758" i="23"/>
  <c r="M758" i="23" s="1"/>
  <c r="N758" i="23"/>
  <c r="P758" i="22"/>
  <c r="Q758" i="23"/>
  <c r="R758" i="23" s="1"/>
  <c r="S758" i="23"/>
  <c r="U758" i="22"/>
  <c r="V758" i="23"/>
  <c r="B759" i="23"/>
  <c r="C759" i="23"/>
  <c r="D759" i="23"/>
  <c r="E759" i="23"/>
  <c r="F759" i="23"/>
  <c r="G759" i="23"/>
  <c r="L759" i="23"/>
  <c r="M759" i="23" s="1"/>
  <c r="Q759" i="23"/>
  <c r="R759" i="23"/>
  <c r="S759" i="23"/>
  <c r="U759" i="22" s="1"/>
  <c r="V759" i="23"/>
  <c r="W759" i="23"/>
  <c r="X759" i="23"/>
  <c r="Z759" i="22" s="1"/>
  <c r="B760" i="23"/>
  <c r="C760" i="23"/>
  <c r="D760" i="23"/>
  <c r="E760" i="23"/>
  <c r="F760" i="23"/>
  <c r="G760" i="23"/>
  <c r="I760" i="23" s="1"/>
  <c r="K760" i="22" s="1"/>
  <c r="H760" i="23"/>
  <c r="L760" i="23"/>
  <c r="Q760" i="23"/>
  <c r="R760" i="23" s="1"/>
  <c r="V760" i="23"/>
  <c r="X760" i="23" s="1"/>
  <c r="Z760" i="22" s="1"/>
  <c r="W760" i="23"/>
  <c r="B761" i="23"/>
  <c r="C761" i="23"/>
  <c r="D761" i="23"/>
  <c r="E761" i="23"/>
  <c r="F761" i="23"/>
  <c r="G761" i="23"/>
  <c r="L761" i="23"/>
  <c r="Q761" i="23"/>
  <c r="V761" i="23"/>
  <c r="W761" i="23" s="1"/>
  <c r="B762" i="23"/>
  <c r="C762" i="23"/>
  <c r="D762" i="23"/>
  <c r="E762" i="23"/>
  <c r="F762" i="23"/>
  <c r="G762" i="23"/>
  <c r="L762" i="23"/>
  <c r="Q762" i="23"/>
  <c r="S762" i="23" s="1"/>
  <c r="U762" i="22" s="1"/>
  <c r="V762" i="23"/>
  <c r="W762" i="23" s="1"/>
  <c r="B763" i="23"/>
  <c r="C763" i="23"/>
  <c r="D763" i="23"/>
  <c r="E763" i="23"/>
  <c r="F763" i="23"/>
  <c r="G763" i="23"/>
  <c r="L763" i="23"/>
  <c r="Q763" i="23"/>
  <c r="V763" i="23"/>
  <c r="B764" i="23"/>
  <c r="C764" i="23"/>
  <c r="D764" i="23"/>
  <c r="E764" i="23"/>
  <c r="F764" i="23"/>
  <c r="G764" i="23"/>
  <c r="I764" i="23"/>
  <c r="K764" i="22"/>
  <c r="L764" i="23"/>
  <c r="M764" i="23" s="1"/>
  <c r="Q764" i="23"/>
  <c r="R764" i="23"/>
  <c r="V764" i="23"/>
  <c r="W764" i="23" s="1"/>
  <c r="X764" i="23"/>
  <c r="Z764" i="22"/>
  <c r="B765" i="23"/>
  <c r="C765" i="23"/>
  <c r="D765" i="23"/>
  <c r="E765" i="23"/>
  <c r="F765" i="23"/>
  <c r="G765" i="23"/>
  <c r="H765" i="23"/>
  <c r="I765" i="23"/>
  <c r="K765" i="22" s="1"/>
  <c r="L765" i="23"/>
  <c r="N765" i="23"/>
  <c r="P765" i="22"/>
  <c r="Q765" i="23"/>
  <c r="R765" i="23" s="1"/>
  <c r="V765" i="23"/>
  <c r="X765" i="23" s="1"/>
  <c r="Z765" i="22" s="1"/>
  <c r="W765" i="23"/>
  <c r="B766" i="23"/>
  <c r="C766" i="23"/>
  <c r="D766" i="23"/>
  <c r="E766" i="23"/>
  <c r="F766" i="23"/>
  <c r="E766" i="22" s="1"/>
  <c r="F766" i="22"/>
  <c r="G766" i="23"/>
  <c r="H766" i="23" s="1"/>
  <c r="I766" i="23"/>
  <c r="K766" i="22"/>
  <c r="L766" i="23"/>
  <c r="M766" i="23" s="1"/>
  <c r="N766" i="23"/>
  <c r="P766" i="22"/>
  <c r="Q766" i="23"/>
  <c r="S766" i="23" s="1"/>
  <c r="U766" i="22" s="1"/>
  <c r="V766" i="23"/>
  <c r="W766" i="23" s="1"/>
  <c r="B767" i="23"/>
  <c r="C767" i="23"/>
  <c r="D767" i="23"/>
  <c r="E767" i="23"/>
  <c r="F767" i="23"/>
  <c r="G767" i="23"/>
  <c r="L767" i="23"/>
  <c r="Q767" i="23"/>
  <c r="V767" i="23"/>
  <c r="B768" i="23"/>
  <c r="C768" i="23"/>
  <c r="D768" i="23"/>
  <c r="E768" i="23"/>
  <c r="F768" i="23"/>
  <c r="G768" i="23"/>
  <c r="I768" i="23"/>
  <c r="K768" i="22"/>
  <c r="L768" i="23"/>
  <c r="M768" i="23" s="1"/>
  <c r="Q768" i="23"/>
  <c r="R768" i="23"/>
  <c r="V768" i="23"/>
  <c r="W768" i="23" s="1"/>
  <c r="X768" i="22" s="1"/>
  <c r="X768" i="23"/>
  <c r="Z768" i="22" s="1"/>
  <c r="B769" i="23"/>
  <c r="C769" i="23"/>
  <c r="D769" i="23"/>
  <c r="E769" i="23"/>
  <c r="F769" i="23"/>
  <c r="G769" i="23"/>
  <c r="I769" i="23" s="1"/>
  <c r="K769" i="22" s="1"/>
  <c r="H769" i="23"/>
  <c r="L769" i="23"/>
  <c r="N769" i="23"/>
  <c r="P769" i="22" s="1"/>
  <c r="Q769" i="23"/>
  <c r="R769" i="23"/>
  <c r="V769" i="23"/>
  <c r="B770" i="23"/>
  <c r="C770" i="23"/>
  <c r="D770" i="23"/>
  <c r="E770" i="23"/>
  <c r="F770" i="23"/>
  <c r="G770" i="23"/>
  <c r="H770" i="23" s="1"/>
  <c r="I770" i="23"/>
  <c r="K770" i="22"/>
  <c r="L770" i="23"/>
  <c r="L770" i="22" s="1"/>
  <c r="M770" i="23"/>
  <c r="N770" i="23"/>
  <c r="P770" i="22" s="1"/>
  <c r="Q770" i="23"/>
  <c r="S770" i="23"/>
  <c r="U770" i="22"/>
  <c r="V770" i="23"/>
  <c r="W770" i="23" s="1"/>
  <c r="B771" i="23"/>
  <c r="C771" i="23"/>
  <c r="D771" i="23"/>
  <c r="E771" i="23"/>
  <c r="F771" i="23"/>
  <c r="G771" i="23"/>
  <c r="L771" i="23"/>
  <c r="M771" i="23" s="1"/>
  <c r="N771" i="23"/>
  <c r="P771" i="22"/>
  <c r="Q771" i="23"/>
  <c r="R771" i="23" s="1"/>
  <c r="S771" i="23"/>
  <c r="U771" i="22"/>
  <c r="V771" i="23"/>
  <c r="B772" i="23"/>
  <c r="C772" i="23"/>
  <c r="D772" i="23"/>
  <c r="E772" i="23"/>
  <c r="F772" i="23"/>
  <c r="G772" i="23"/>
  <c r="I772" i="23"/>
  <c r="K772" i="22" s="1"/>
  <c r="L772" i="23"/>
  <c r="M772" i="23"/>
  <c r="Q772" i="23"/>
  <c r="R772" i="23" s="1"/>
  <c r="V772" i="23"/>
  <c r="W772" i="23"/>
  <c r="X772" i="23"/>
  <c r="Z772" i="22" s="1"/>
  <c r="B773" i="23"/>
  <c r="C773" i="23"/>
  <c r="D773" i="23"/>
  <c r="E773" i="23"/>
  <c r="F773" i="23"/>
  <c r="G773" i="23"/>
  <c r="I773" i="23" s="1"/>
  <c r="K773" i="22" s="1"/>
  <c r="H773" i="23"/>
  <c r="L773" i="23"/>
  <c r="N773" i="23"/>
  <c r="P773" i="22" s="1"/>
  <c r="Q773" i="23"/>
  <c r="R773" i="23"/>
  <c r="V773" i="23"/>
  <c r="B774" i="23"/>
  <c r="C774" i="23"/>
  <c r="D774" i="23"/>
  <c r="E774" i="23"/>
  <c r="F774" i="23"/>
  <c r="F774" i="22" s="1"/>
  <c r="G774" i="23"/>
  <c r="H774" i="23"/>
  <c r="I774" i="23"/>
  <c r="K774" i="22" s="1"/>
  <c r="L774" i="23"/>
  <c r="M774" i="23"/>
  <c r="N774" i="23"/>
  <c r="P774" i="22" s="1"/>
  <c r="Q774" i="23"/>
  <c r="S774" i="23"/>
  <c r="U774" i="22"/>
  <c r="V774" i="23"/>
  <c r="W774" i="23" s="1"/>
  <c r="B775" i="23"/>
  <c r="C775" i="23"/>
  <c r="D775" i="23"/>
  <c r="E775" i="23"/>
  <c r="F775" i="23"/>
  <c r="G775" i="23"/>
  <c r="L775" i="23"/>
  <c r="M775" i="23" s="1"/>
  <c r="N775" i="23"/>
  <c r="P775" i="22"/>
  <c r="Q775" i="23"/>
  <c r="R775" i="23" s="1"/>
  <c r="S775" i="23"/>
  <c r="U775" i="22"/>
  <c r="V775" i="23"/>
  <c r="B776" i="23"/>
  <c r="C776" i="23"/>
  <c r="D776" i="23"/>
  <c r="E776" i="23"/>
  <c r="F776" i="23"/>
  <c r="G776" i="23"/>
  <c r="I776" i="23" s="1"/>
  <c r="K776" i="22" s="1"/>
  <c r="L776" i="23"/>
  <c r="M776" i="23"/>
  <c r="Q776" i="23"/>
  <c r="R776" i="23" s="1"/>
  <c r="V776" i="23"/>
  <c r="W776" i="23"/>
  <c r="X776" i="23"/>
  <c r="Z776" i="22" s="1"/>
  <c r="B777" i="23"/>
  <c r="C777" i="23"/>
  <c r="D777" i="23"/>
  <c r="E777" i="23"/>
  <c r="F777" i="23"/>
  <c r="G777" i="23"/>
  <c r="I777" i="23" s="1"/>
  <c r="K777" i="22" s="1"/>
  <c r="H777" i="23"/>
  <c r="L777" i="23"/>
  <c r="N777" i="23" s="1"/>
  <c r="P777" i="22" s="1"/>
  <c r="Q777" i="23"/>
  <c r="R777" i="23"/>
  <c r="T777" i="22"/>
  <c r="V777" i="23"/>
  <c r="W777" i="23" s="1"/>
  <c r="X777" i="23"/>
  <c r="Z777" i="22"/>
  <c r="B778" i="23"/>
  <c r="C778" i="23"/>
  <c r="D778" i="23"/>
  <c r="E778" i="23"/>
  <c r="F778" i="23"/>
  <c r="G778" i="23"/>
  <c r="H778" i="23"/>
  <c r="I778" i="23"/>
  <c r="K778" i="22" s="1"/>
  <c r="L778" i="23"/>
  <c r="L778" i="22"/>
  <c r="M778" i="23"/>
  <c r="N778" i="23"/>
  <c r="P778" i="22" s="1"/>
  <c r="Q778" i="23"/>
  <c r="S778" i="23" s="1"/>
  <c r="U778" i="22" s="1"/>
  <c r="V778" i="23"/>
  <c r="W778" i="23"/>
  <c r="B779" i="23"/>
  <c r="C779" i="23"/>
  <c r="D779" i="23"/>
  <c r="E779" i="23"/>
  <c r="F779" i="23"/>
  <c r="G779" i="23"/>
  <c r="L779" i="23"/>
  <c r="M779" i="23"/>
  <c r="N779" i="23"/>
  <c r="P779" i="22" s="1"/>
  <c r="Q779" i="23"/>
  <c r="R779" i="23"/>
  <c r="S779" i="23"/>
  <c r="U779" i="22" s="1"/>
  <c r="V779" i="23"/>
  <c r="B780" i="23"/>
  <c r="C780" i="23"/>
  <c r="D780" i="23"/>
  <c r="E780" i="23"/>
  <c r="F780" i="23"/>
  <c r="G780" i="23"/>
  <c r="I780" i="23" s="1"/>
  <c r="K780" i="22" s="1"/>
  <c r="L780" i="23"/>
  <c r="M780" i="23"/>
  <c r="Q780" i="23"/>
  <c r="R780" i="22" s="1"/>
  <c r="R780" i="23"/>
  <c r="V780" i="23"/>
  <c r="B781" i="23"/>
  <c r="C781" i="23"/>
  <c r="D781" i="23"/>
  <c r="E781" i="23"/>
  <c r="F781" i="23"/>
  <c r="G781" i="23"/>
  <c r="H781" i="23" s="1"/>
  <c r="I781" i="23"/>
  <c r="K781" i="22"/>
  <c r="L781" i="23"/>
  <c r="N781" i="23" s="1"/>
  <c r="P781" i="22" s="1"/>
  <c r="Q781" i="23"/>
  <c r="R781" i="23" s="1"/>
  <c r="V781" i="23"/>
  <c r="W781" i="23"/>
  <c r="X781" i="23"/>
  <c r="Z781" i="22" s="1"/>
  <c r="B782" i="23"/>
  <c r="C782" i="23"/>
  <c r="D782" i="23"/>
  <c r="E782" i="23"/>
  <c r="F782" i="23"/>
  <c r="F782" i="22"/>
  <c r="G782" i="23"/>
  <c r="L782" i="23"/>
  <c r="Q782" i="23"/>
  <c r="S782" i="23" s="1"/>
  <c r="U782" i="22" s="1"/>
  <c r="V782" i="23"/>
  <c r="W782" i="23"/>
  <c r="B783" i="23"/>
  <c r="C783" i="23"/>
  <c r="D783" i="23"/>
  <c r="E783" i="23"/>
  <c r="F783" i="23"/>
  <c r="G783" i="23"/>
  <c r="L783" i="23"/>
  <c r="N783" i="23" s="1"/>
  <c r="M783" i="23"/>
  <c r="P783" i="22"/>
  <c r="Q783" i="23"/>
  <c r="V783" i="23"/>
  <c r="B784" i="23"/>
  <c r="C784" i="23"/>
  <c r="D784" i="23"/>
  <c r="E784" i="23"/>
  <c r="F784" i="23"/>
  <c r="G784" i="23"/>
  <c r="I784" i="23"/>
  <c r="K784" i="22"/>
  <c r="L784" i="23"/>
  <c r="M784" i="23" s="1"/>
  <c r="Q784" i="23"/>
  <c r="R784" i="23" s="1"/>
  <c r="V784" i="23"/>
  <c r="W784" i="23" s="1"/>
  <c r="X784" i="23"/>
  <c r="Z784" i="22" s="1"/>
  <c r="B785" i="23"/>
  <c r="C785" i="23"/>
  <c r="D785" i="23"/>
  <c r="E785" i="23"/>
  <c r="F785" i="23"/>
  <c r="G785" i="23"/>
  <c r="H785" i="23"/>
  <c r="I785" i="23"/>
  <c r="K785" i="22" s="1"/>
  <c r="L785" i="23"/>
  <c r="N785" i="23"/>
  <c r="P785" i="22"/>
  <c r="Q785" i="23"/>
  <c r="R785" i="23" s="1"/>
  <c r="V785" i="23"/>
  <c r="X785" i="23" s="1"/>
  <c r="Z785" i="22" s="1"/>
  <c r="W785" i="23"/>
  <c r="B786" i="23"/>
  <c r="C786" i="23"/>
  <c r="D786" i="23"/>
  <c r="E786" i="23"/>
  <c r="F786" i="23"/>
  <c r="G786" i="23"/>
  <c r="L786" i="23"/>
  <c r="N786" i="23"/>
  <c r="P786" i="22" s="1"/>
  <c r="Q786" i="23"/>
  <c r="S786" i="23" s="1"/>
  <c r="U786" i="22"/>
  <c r="V786" i="23"/>
  <c r="W786" i="23" s="1"/>
  <c r="B787" i="23"/>
  <c r="C787" i="23"/>
  <c r="D787" i="23"/>
  <c r="E787" i="23"/>
  <c r="F787" i="23"/>
  <c r="G787" i="23"/>
  <c r="L787" i="23"/>
  <c r="Q787" i="23"/>
  <c r="V787" i="23"/>
  <c r="B788" i="23"/>
  <c r="C788" i="23"/>
  <c r="D788" i="23"/>
  <c r="E788" i="23"/>
  <c r="F788" i="23"/>
  <c r="G788" i="23"/>
  <c r="I788" i="23"/>
  <c r="K788" i="22"/>
  <c r="L788" i="23"/>
  <c r="M788" i="23" s="1"/>
  <c r="Q788" i="23"/>
  <c r="R788" i="23" s="1"/>
  <c r="V788" i="23"/>
  <c r="W788" i="23" s="1"/>
  <c r="X788" i="23"/>
  <c r="Z788" i="22" s="1"/>
  <c r="B789" i="23"/>
  <c r="C789" i="23"/>
  <c r="D789" i="23"/>
  <c r="E789" i="23"/>
  <c r="F789" i="23"/>
  <c r="G789" i="23"/>
  <c r="H789" i="23"/>
  <c r="I789" i="23"/>
  <c r="K789" i="22" s="1"/>
  <c r="L789" i="23"/>
  <c r="N789" i="23"/>
  <c r="P789" i="22"/>
  <c r="Q789" i="23"/>
  <c r="R789" i="23" s="1"/>
  <c r="V789" i="23"/>
  <c r="X789" i="23" s="1"/>
  <c r="Z789" i="22" s="1"/>
  <c r="W789" i="23"/>
  <c r="B790" i="23"/>
  <c r="C790" i="23"/>
  <c r="D790" i="23"/>
  <c r="E790" i="23"/>
  <c r="F790" i="23"/>
  <c r="F790" i="22" s="1"/>
  <c r="G790" i="23"/>
  <c r="H790" i="23" s="1"/>
  <c r="I790" i="23"/>
  <c r="K790" i="22"/>
  <c r="L790" i="23"/>
  <c r="M790" i="23" s="1"/>
  <c r="N790" i="23"/>
  <c r="P790" i="22"/>
  <c r="Q790" i="23"/>
  <c r="S790" i="23" s="1"/>
  <c r="U790" i="22" s="1"/>
  <c r="V790" i="23"/>
  <c r="W790" i="23" s="1"/>
  <c r="B791" i="23"/>
  <c r="C791" i="23"/>
  <c r="D791" i="23"/>
  <c r="E791" i="23"/>
  <c r="F791" i="23"/>
  <c r="G791" i="23"/>
  <c r="L791" i="23"/>
  <c r="Q791" i="23"/>
  <c r="V791" i="23"/>
  <c r="B792" i="23"/>
  <c r="C792" i="23"/>
  <c r="D792" i="23"/>
  <c r="E792" i="23"/>
  <c r="F792" i="23"/>
  <c r="G792" i="23"/>
  <c r="I792" i="23"/>
  <c r="K792" i="22" s="1"/>
  <c r="L792" i="23"/>
  <c r="M792" i="23" s="1"/>
  <c r="Q792" i="23"/>
  <c r="R792" i="23"/>
  <c r="V792" i="23"/>
  <c r="W792" i="23" s="1"/>
  <c r="X792" i="23"/>
  <c r="Z792" i="22"/>
  <c r="B793" i="23"/>
  <c r="C793" i="23"/>
  <c r="D793" i="23"/>
  <c r="E793" i="23"/>
  <c r="F793" i="23"/>
  <c r="G793" i="23"/>
  <c r="H793" i="23"/>
  <c r="I793" i="23"/>
  <c r="K793" i="22" s="1"/>
  <c r="L793" i="23"/>
  <c r="N793" i="23"/>
  <c r="P793" i="22" s="1"/>
  <c r="Q793" i="23"/>
  <c r="R793" i="23" s="1"/>
  <c r="V793" i="23"/>
  <c r="X793" i="23" s="1"/>
  <c r="Z793" i="22" s="1"/>
  <c r="B794" i="23"/>
  <c r="C794" i="23"/>
  <c r="D794" i="23"/>
  <c r="E794" i="23"/>
  <c r="F794" i="23"/>
  <c r="G794" i="23"/>
  <c r="L794" i="23"/>
  <c r="N794" i="23" s="1"/>
  <c r="P794" i="22" s="1"/>
  <c r="Q794" i="23"/>
  <c r="S794" i="23" s="1"/>
  <c r="U794" i="22" s="1"/>
  <c r="V794" i="23"/>
  <c r="W794" i="23" s="1"/>
  <c r="B795" i="23"/>
  <c r="C795" i="23"/>
  <c r="D795" i="23"/>
  <c r="E795" i="23"/>
  <c r="F795" i="23"/>
  <c r="G795" i="23"/>
  <c r="L795" i="23"/>
  <c r="Q795" i="23"/>
  <c r="V795" i="23"/>
  <c r="B796" i="23"/>
  <c r="C796" i="23"/>
  <c r="D796" i="23"/>
  <c r="E796" i="23"/>
  <c r="F796" i="23"/>
  <c r="G796" i="23"/>
  <c r="I796" i="23"/>
  <c r="K796" i="22" s="1"/>
  <c r="L796" i="23"/>
  <c r="M796" i="23" s="1"/>
  <c r="Q796" i="23"/>
  <c r="R796" i="23"/>
  <c r="V796" i="23"/>
  <c r="W796" i="23" s="1"/>
  <c r="X796" i="23"/>
  <c r="Z796" i="22"/>
  <c r="B797" i="23"/>
  <c r="C797" i="23"/>
  <c r="D797" i="23"/>
  <c r="E797" i="23"/>
  <c r="F797" i="23"/>
  <c r="G797" i="23"/>
  <c r="H797" i="23"/>
  <c r="I797" i="23"/>
  <c r="K797" i="22" s="1"/>
  <c r="L797" i="23"/>
  <c r="N797" i="23"/>
  <c r="P797" i="22" s="1"/>
  <c r="Q797" i="23"/>
  <c r="R797" i="23" s="1"/>
  <c r="V797" i="23"/>
  <c r="X797" i="23" s="1"/>
  <c r="Z797" i="22" s="1"/>
  <c r="B798" i="23"/>
  <c r="C798" i="23"/>
  <c r="D798" i="23"/>
  <c r="E798" i="23"/>
  <c r="F798" i="23"/>
  <c r="E798" i="22" s="1"/>
  <c r="F798" i="22"/>
  <c r="G798" i="23"/>
  <c r="H798" i="23" s="1"/>
  <c r="I798" i="23"/>
  <c r="K798" i="22"/>
  <c r="L798" i="23"/>
  <c r="M798" i="23" s="1"/>
  <c r="N798" i="23"/>
  <c r="P798" i="22" s="1"/>
  <c r="Q798" i="23"/>
  <c r="S798" i="23" s="1"/>
  <c r="U798" i="22"/>
  <c r="V798" i="23"/>
  <c r="W798" i="23" s="1"/>
  <c r="B799" i="23"/>
  <c r="C799" i="23"/>
  <c r="D799" i="23"/>
  <c r="E799" i="23"/>
  <c r="F799" i="23"/>
  <c r="G799" i="23"/>
  <c r="L799" i="23"/>
  <c r="Q799" i="23"/>
  <c r="V799" i="23"/>
  <c r="B800" i="23"/>
  <c r="C800" i="23"/>
  <c r="D800" i="23"/>
  <c r="E800" i="23"/>
  <c r="F800" i="23"/>
  <c r="G800" i="23"/>
  <c r="I800" i="23"/>
  <c r="K800" i="22"/>
  <c r="L800" i="23"/>
  <c r="M800" i="23" s="1"/>
  <c r="Q800" i="23"/>
  <c r="R800" i="23"/>
  <c r="V800" i="23"/>
  <c r="W800" i="23" s="1"/>
  <c r="X800" i="22"/>
  <c r="X800" i="23"/>
  <c r="Z800" i="22" s="1"/>
  <c r="B801" i="23"/>
  <c r="C801" i="23"/>
  <c r="D801" i="23"/>
  <c r="E801" i="23"/>
  <c r="F801" i="23"/>
  <c r="G801" i="23"/>
  <c r="I801" i="23" s="1"/>
  <c r="K801" i="22" s="1"/>
  <c r="H801" i="23"/>
  <c r="L801" i="23"/>
  <c r="N801" i="23"/>
  <c r="P801" i="22" s="1"/>
  <c r="Q801" i="23"/>
  <c r="R801" i="23"/>
  <c r="V801" i="23"/>
  <c r="B802" i="23"/>
  <c r="C802" i="23"/>
  <c r="D802" i="23"/>
  <c r="E802" i="23"/>
  <c r="F802" i="23"/>
  <c r="G802" i="23"/>
  <c r="H802" i="23" s="1"/>
  <c r="I802" i="23"/>
  <c r="K802" i="22"/>
  <c r="L802" i="23"/>
  <c r="L802" i="22" s="1"/>
  <c r="M802" i="23"/>
  <c r="N802" i="23"/>
  <c r="P802" i="22" s="1"/>
  <c r="Q802" i="23"/>
  <c r="S802" i="23"/>
  <c r="U802" i="22" s="1"/>
  <c r="V802" i="23"/>
  <c r="W802" i="23" s="1"/>
  <c r="B803" i="23"/>
  <c r="C803" i="23"/>
  <c r="D803" i="23"/>
  <c r="E803" i="23"/>
  <c r="F803" i="23"/>
  <c r="G803" i="23"/>
  <c r="L803" i="23"/>
  <c r="M803" i="23" s="1"/>
  <c r="N803" i="23"/>
  <c r="P803" i="22"/>
  <c r="Q803" i="23"/>
  <c r="R803" i="23" s="1"/>
  <c r="S803" i="23"/>
  <c r="U803" i="22" s="1"/>
  <c r="V803" i="23"/>
  <c r="W803" i="22" s="1"/>
  <c r="B804" i="23"/>
  <c r="C804" i="23"/>
  <c r="D804" i="23"/>
  <c r="E804" i="23"/>
  <c r="F804" i="23"/>
  <c r="G804" i="23"/>
  <c r="I804" i="23" s="1"/>
  <c r="K804" i="22" s="1"/>
  <c r="L804" i="23"/>
  <c r="M804" i="23"/>
  <c r="Q804" i="23"/>
  <c r="R804" i="23" s="1"/>
  <c r="V804" i="23"/>
  <c r="X804" i="23" s="1"/>
  <c r="Z804" i="22" s="1"/>
  <c r="B805" i="23"/>
  <c r="C805" i="23"/>
  <c r="D805" i="23"/>
  <c r="E805" i="23"/>
  <c r="F805" i="23"/>
  <c r="G805" i="23"/>
  <c r="L805" i="23"/>
  <c r="N805" i="23" s="1"/>
  <c r="P805" i="22" s="1"/>
  <c r="Q805" i="23"/>
  <c r="R805" i="23"/>
  <c r="V805" i="23"/>
  <c r="W805" i="23" s="1"/>
  <c r="X805" i="23"/>
  <c r="Z805" i="22"/>
  <c r="B806" i="23"/>
  <c r="C806" i="23"/>
  <c r="D806" i="23"/>
  <c r="E806" i="23"/>
  <c r="F806" i="23"/>
  <c r="F806" i="22" s="1"/>
  <c r="G806" i="23"/>
  <c r="I806" i="23" s="1"/>
  <c r="K806" i="22" s="1"/>
  <c r="L806" i="23"/>
  <c r="N806" i="23" s="1"/>
  <c r="P806" i="22" s="1"/>
  <c r="M806" i="23"/>
  <c r="Q806" i="23"/>
  <c r="S806" i="23" s="1"/>
  <c r="U806" i="22" s="1"/>
  <c r="V806" i="23"/>
  <c r="W806" i="23"/>
  <c r="B807" i="23"/>
  <c r="C807" i="23"/>
  <c r="D807" i="23"/>
  <c r="E807" i="23"/>
  <c r="F807" i="23"/>
  <c r="G807" i="23"/>
  <c r="L807" i="23"/>
  <c r="M807" i="23"/>
  <c r="N807" i="23"/>
  <c r="P807" i="22" s="1"/>
  <c r="Q807" i="23"/>
  <c r="R807" i="23"/>
  <c r="S807" i="23"/>
  <c r="U807" i="22" s="1"/>
  <c r="V807" i="23"/>
  <c r="B808" i="23"/>
  <c r="C808" i="23"/>
  <c r="D808" i="23"/>
  <c r="E808" i="23"/>
  <c r="F808" i="23"/>
  <c r="G808" i="23"/>
  <c r="I808" i="23" s="1"/>
  <c r="K808" i="22" s="1"/>
  <c r="L808" i="23"/>
  <c r="M808" i="23"/>
  <c r="Q808" i="23"/>
  <c r="R808" i="23" s="1"/>
  <c r="V808" i="23"/>
  <c r="X808" i="23" s="1"/>
  <c r="Z808" i="22" s="1"/>
  <c r="W808" i="23"/>
  <c r="B809" i="23"/>
  <c r="C809" i="23"/>
  <c r="D809" i="23"/>
  <c r="E809" i="23"/>
  <c r="F809" i="23"/>
  <c r="G809" i="23"/>
  <c r="L809" i="23"/>
  <c r="N809" i="23" s="1"/>
  <c r="P809" i="22" s="1"/>
  <c r="Q809" i="23"/>
  <c r="R809" i="23" s="1"/>
  <c r="T809" i="22" s="1"/>
  <c r="V809" i="23"/>
  <c r="W809" i="23"/>
  <c r="X809" i="23"/>
  <c r="Z809" i="22" s="1"/>
  <c r="B810" i="23"/>
  <c r="C810" i="23"/>
  <c r="D810" i="23"/>
  <c r="E810" i="23"/>
  <c r="F810" i="23"/>
  <c r="G810" i="23"/>
  <c r="I810" i="23" s="1"/>
  <c r="K810" i="22" s="1"/>
  <c r="H810" i="23"/>
  <c r="L810" i="23"/>
  <c r="L810" i="22" s="1"/>
  <c r="Q810" i="23"/>
  <c r="S810" i="23" s="1"/>
  <c r="U810" i="22" s="1"/>
  <c r="V810" i="23"/>
  <c r="W810" i="23" s="1"/>
  <c r="B811" i="23"/>
  <c r="C811" i="23"/>
  <c r="D811" i="23"/>
  <c r="E811" i="23"/>
  <c r="F811" i="23"/>
  <c r="G811" i="23"/>
  <c r="L811" i="23"/>
  <c r="N811" i="23" s="1"/>
  <c r="P811" i="22" s="1"/>
  <c r="Q811" i="23"/>
  <c r="S811" i="23" s="1"/>
  <c r="U811" i="22" s="1"/>
  <c r="R811" i="23"/>
  <c r="V811" i="23"/>
  <c r="B812" i="23"/>
  <c r="C812" i="23"/>
  <c r="D812" i="23"/>
  <c r="E812" i="23"/>
  <c r="F812" i="23"/>
  <c r="G812" i="23"/>
  <c r="I812" i="23" s="1"/>
  <c r="K812" i="22"/>
  <c r="L812" i="23"/>
  <c r="M812" i="23" s="1"/>
  <c r="Q812" i="23"/>
  <c r="R812" i="22"/>
  <c r="R812" i="23"/>
  <c r="V812" i="23"/>
  <c r="W812" i="23" s="1"/>
  <c r="X812" i="23"/>
  <c r="Z812" i="22" s="1"/>
  <c r="B813" i="23"/>
  <c r="C813" i="23"/>
  <c r="D813" i="23"/>
  <c r="E813" i="23"/>
  <c r="F813" i="23"/>
  <c r="G813" i="23"/>
  <c r="H813" i="23"/>
  <c r="I813" i="23"/>
  <c r="K813" i="22" s="1"/>
  <c r="L813" i="23"/>
  <c r="N813" i="23"/>
  <c r="P813" i="22" s="1"/>
  <c r="Q813" i="23"/>
  <c r="R813" i="23" s="1"/>
  <c r="V813" i="23"/>
  <c r="X813" i="23" s="1"/>
  <c r="Z813" i="22" s="1"/>
  <c r="W813" i="23"/>
  <c r="B814" i="23"/>
  <c r="C814" i="23"/>
  <c r="D814" i="23"/>
  <c r="E814" i="23"/>
  <c r="F814" i="23"/>
  <c r="F814" i="22"/>
  <c r="G814" i="23"/>
  <c r="H814" i="23" s="1"/>
  <c r="I814" i="23"/>
  <c r="K814" i="22" s="1"/>
  <c r="L814" i="23"/>
  <c r="M814" i="23" s="1"/>
  <c r="N814" i="23"/>
  <c r="P814" i="22" s="1"/>
  <c r="Q814" i="23"/>
  <c r="S814" i="23" s="1"/>
  <c r="U814" i="22"/>
  <c r="V814" i="23"/>
  <c r="W814" i="23" s="1"/>
  <c r="B815" i="23"/>
  <c r="C815" i="23"/>
  <c r="D815" i="23"/>
  <c r="E815" i="23"/>
  <c r="F815" i="23"/>
  <c r="G815" i="23"/>
  <c r="L815" i="23"/>
  <c r="M815" i="23" s="1"/>
  <c r="N815" i="22" s="1"/>
  <c r="N815" i="23"/>
  <c r="P815" i="22" s="1"/>
  <c r="Q815" i="23"/>
  <c r="R815" i="23" s="1"/>
  <c r="S815" i="23"/>
  <c r="U815" i="22"/>
  <c r="V815" i="23"/>
  <c r="B816" i="23"/>
  <c r="C816" i="23"/>
  <c r="D816" i="23"/>
  <c r="E816" i="23"/>
  <c r="F816" i="23"/>
  <c r="G816" i="23"/>
  <c r="I816" i="23"/>
  <c r="K816" i="22" s="1"/>
  <c r="L816" i="23"/>
  <c r="M816" i="23"/>
  <c r="Q816" i="23"/>
  <c r="R816" i="23" s="1"/>
  <c r="V816" i="23"/>
  <c r="W816" i="23"/>
  <c r="X816" i="23"/>
  <c r="Z816" i="22" s="1"/>
  <c r="B817" i="23"/>
  <c r="C817" i="23"/>
  <c r="D817" i="23"/>
  <c r="E817" i="23"/>
  <c r="F817" i="23"/>
  <c r="G817" i="23"/>
  <c r="I817" i="23" s="1"/>
  <c r="K817" i="22" s="1"/>
  <c r="L817" i="23"/>
  <c r="N817" i="23"/>
  <c r="P817" i="22" s="1"/>
  <c r="Q817" i="23"/>
  <c r="R817" i="23"/>
  <c r="V817" i="23"/>
  <c r="B818" i="23"/>
  <c r="C818" i="23"/>
  <c r="D818" i="23"/>
  <c r="E818" i="23"/>
  <c r="F818" i="23"/>
  <c r="G818" i="23"/>
  <c r="H818" i="23" s="1"/>
  <c r="I818" i="23"/>
  <c r="K818" i="22"/>
  <c r="L818" i="23"/>
  <c r="M818" i="22" s="1"/>
  <c r="M818" i="23"/>
  <c r="N818" i="23"/>
  <c r="P818" i="22" s="1"/>
  <c r="Q818" i="23"/>
  <c r="S818" i="23"/>
  <c r="U818" i="22" s="1"/>
  <c r="V818" i="23"/>
  <c r="W818" i="23" s="1"/>
  <c r="B819" i="23"/>
  <c r="C819" i="23"/>
  <c r="D819" i="23"/>
  <c r="E819" i="23"/>
  <c r="F819" i="23"/>
  <c r="G819" i="23"/>
  <c r="L819" i="23"/>
  <c r="M819" i="23" s="1"/>
  <c r="N819" i="23"/>
  <c r="P819" i="22"/>
  <c r="Q819" i="23"/>
  <c r="R819" i="23" s="1"/>
  <c r="S819" i="23"/>
  <c r="U819" i="22" s="1"/>
  <c r="V819" i="23"/>
  <c r="B820" i="23"/>
  <c r="C820" i="23"/>
  <c r="D820" i="23"/>
  <c r="E820" i="23"/>
  <c r="F820" i="23"/>
  <c r="G820" i="23"/>
  <c r="I820" i="23" s="1"/>
  <c r="K820" i="22" s="1"/>
  <c r="L820" i="23"/>
  <c r="M820" i="23"/>
  <c r="Q820" i="23"/>
  <c r="R820" i="23" s="1"/>
  <c r="V820" i="23"/>
  <c r="W820" i="23"/>
  <c r="X820" i="23"/>
  <c r="Z820" i="22" s="1"/>
  <c r="B821" i="23"/>
  <c r="C821" i="23"/>
  <c r="D821" i="23"/>
  <c r="E821" i="23"/>
  <c r="F821" i="23"/>
  <c r="G821" i="23"/>
  <c r="I821" i="23" s="1"/>
  <c r="K821" i="22" s="1"/>
  <c r="H821" i="23"/>
  <c r="L821" i="23"/>
  <c r="N821" i="23" s="1"/>
  <c r="P821" i="22" s="1"/>
  <c r="Q821" i="23"/>
  <c r="R821" i="23"/>
  <c r="V821" i="23"/>
  <c r="B822" i="23"/>
  <c r="C822" i="23"/>
  <c r="D822" i="23"/>
  <c r="E822" i="23"/>
  <c r="F822" i="23"/>
  <c r="F822" i="22" s="1"/>
  <c r="G822" i="23"/>
  <c r="H822" i="23"/>
  <c r="I822" i="23"/>
  <c r="K822" i="22" s="1"/>
  <c r="L822" i="23"/>
  <c r="M822" i="23"/>
  <c r="N822" i="23"/>
  <c r="P822" i="22" s="1"/>
  <c r="Q822" i="23"/>
  <c r="S822" i="23"/>
  <c r="U822" i="22" s="1"/>
  <c r="V822" i="23"/>
  <c r="W822" i="23" s="1"/>
  <c r="B823" i="23"/>
  <c r="C823" i="23"/>
  <c r="D823" i="23"/>
  <c r="E823" i="23"/>
  <c r="F823" i="23"/>
  <c r="G823" i="23"/>
  <c r="L823" i="23"/>
  <c r="M823" i="23" s="1"/>
  <c r="N823" i="23"/>
  <c r="P823" i="22" s="1"/>
  <c r="Q823" i="23"/>
  <c r="R823" i="23" s="1"/>
  <c r="S823" i="23"/>
  <c r="U823" i="22"/>
  <c r="V823" i="23"/>
  <c r="B824" i="23"/>
  <c r="C824" i="23"/>
  <c r="D824" i="23"/>
  <c r="E824" i="23"/>
  <c r="F824" i="23"/>
  <c r="G824" i="23"/>
  <c r="I824" i="23"/>
  <c r="K824" i="22" s="1"/>
  <c r="L824" i="23"/>
  <c r="M824" i="23"/>
  <c r="Q824" i="23"/>
  <c r="R824" i="23" s="1"/>
  <c r="V824" i="23"/>
  <c r="W824" i="23"/>
  <c r="X824" i="23"/>
  <c r="Z824" i="22" s="1"/>
  <c r="B825" i="23"/>
  <c r="C825" i="23"/>
  <c r="D825" i="23"/>
  <c r="E825" i="23"/>
  <c r="F825" i="23"/>
  <c r="G825" i="23"/>
  <c r="I825" i="23" s="1"/>
  <c r="K825" i="22" s="1"/>
  <c r="L825" i="23"/>
  <c r="N825" i="23" s="1"/>
  <c r="P825" i="22" s="1"/>
  <c r="Q825" i="23"/>
  <c r="R825" i="23"/>
  <c r="V825" i="23"/>
  <c r="B826" i="23"/>
  <c r="C826" i="23"/>
  <c r="D826" i="23"/>
  <c r="E826" i="23"/>
  <c r="F826" i="23"/>
  <c r="G826" i="23"/>
  <c r="H826" i="23" s="1"/>
  <c r="I826" i="23"/>
  <c r="K826" i="22" s="1"/>
  <c r="L826" i="23"/>
  <c r="L826" i="22" s="1"/>
  <c r="M826" i="23"/>
  <c r="N826" i="23"/>
  <c r="P826" i="22" s="1"/>
  <c r="Q826" i="23"/>
  <c r="S826" i="23"/>
  <c r="U826" i="22" s="1"/>
  <c r="V826" i="23"/>
  <c r="W826" i="23" s="1"/>
  <c r="B827" i="23"/>
  <c r="C827" i="23"/>
  <c r="D827" i="23"/>
  <c r="E827" i="23"/>
  <c r="F827" i="23"/>
  <c r="G827" i="23"/>
  <c r="G827" i="22" s="1"/>
  <c r="L827" i="23"/>
  <c r="M827" i="23"/>
  <c r="N827" i="23"/>
  <c r="P827" i="22" s="1"/>
  <c r="Q827" i="23"/>
  <c r="R827" i="23"/>
  <c r="S827" i="23"/>
  <c r="U827" i="22" s="1"/>
  <c r="V827" i="23"/>
  <c r="B828" i="23"/>
  <c r="C828" i="23"/>
  <c r="D828" i="23"/>
  <c r="E828" i="23"/>
  <c r="F828" i="23"/>
  <c r="G828" i="23"/>
  <c r="I828" i="23" s="1"/>
  <c r="K828" i="22" s="1"/>
  <c r="L828" i="23"/>
  <c r="M828" i="23" s="1"/>
  <c r="Q828" i="23"/>
  <c r="R828" i="23" s="1"/>
  <c r="V828" i="23"/>
  <c r="X828" i="23" s="1"/>
  <c r="Z828" i="22" s="1"/>
  <c r="B829" i="23"/>
  <c r="C829" i="23"/>
  <c r="D829" i="23"/>
  <c r="E829" i="23"/>
  <c r="F829" i="23"/>
  <c r="G829" i="23"/>
  <c r="L829" i="23"/>
  <c r="N829" i="23" s="1"/>
  <c r="P829" i="22" s="1"/>
  <c r="Q829" i="23"/>
  <c r="R829" i="23"/>
  <c r="V829" i="23"/>
  <c r="W829" i="23" s="1"/>
  <c r="X829" i="23"/>
  <c r="Z829" i="22" s="1"/>
  <c r="B830" i="23"/>
  <c r="C830" i="23"/>
  <c r="D830" i="23"/>
  <c r="E830" i="23"/>
  <c r="F830" i="23"/>
  <c r="E830" i="22" s="1"/>
  <c r="G830" i="23"/>
  <c r="I830" i="23" s="1"/>
  <c r="K830" i="22" s="1"/>
  <c r="L830" i="23"/>
  <c r="N830" i="23" s="1"/>
  <c r="P830" i="22" s="1"/>
  <c r="M830" i="23"/>
  <c r="Q830" i="23"/>
  <c r="S830" i="23" s="1"/>
  <c r="U830" i="22" s="1"/>
  <c r="V830" i="23"/>
  <c r="W830" i="23"/>
  <c r="B831" i="23"/>
  <c r="C831" i="23"/>
  <c r="D831" i="23"/>
  <c r="E831" i="23"/>
  <c r="F831" i="23"/>
  <c r="G831" i="23"/>
  <c r="L831" i="23"/>
  <c r="M831" i="23"/>
  <c r="N831" i="23"/>
  <c r="P831" i="22" s="1"/>
  <c r="Q831" i="23"/>
  <c r="R831" i="23"/>
  <c r="S831" i="23"/>
  <c r="U831" i="22" s="1"/>
  <c r="V831" i="23"/>
  <c r="B832" i="23"/>
  <c r="C832" i="23"/>
  <c r="D832" i="23"/>
  <c r="E832" i="23"/>
  <c r="F832" i="23"/>
  <c r="G832" i="23"/>
  <c r="I832" i="23" s="1"/>
  <c r="K832" i="22" s="1"/>
  <c r="L832" i="23"/>
  <c r="M832" i="23" s="1"/>
  <c r="Q832" i="23"/>
  <c r="R832" i="23" s="1"/>
  <c r="V832" i="23"/>
  <c r="X832" i="23" s="1"/>
  <c r="W832" i="23"/>
  <c r="X832" i="22" s="1"/>
  <c r="Z832" i="22"/>
  <c r="B833" i="23"/>
  <c r="C833" i="23"/>
  <c r="D833" i="23"/>
  <c r="E833" i="23"/>
  <c r="F833" i="23"/>
  <c r="G833" i="23"/>
  <c r="H833" i="23" s="1"/>
  <c r="I833" i="23"/>
  <c r="K833" i="22" s="1"/>
  <c r="L833" i="23"/>
  <c r="N833" i="23" s="1"/>
  <c r="P833" i="22" s="1"/>
  <c r="Q833" i="23"/>
  <c r="R833" i="23" s="1"/>
  <c r="V833" i="23"/>
  <c r="W833" i="23"/>
  <c r="X833" i="23"/>
  <c r="Z833" i="22" s="1"/>
  <c r="B834" i="23"/>
  <c r="C834" i="23"/>
  <c r="D834" i="23"/>
  <c r="E834" i="23"/>
  <c r="F834" i="23"/>
  <c r="G834" i="23"/>
  <c r="I834" i="23" s="1"/>
  <c r="K834" i="22" s="1"/>
  <c r="L834" i="23"/>
  <c r="L834" i="22"/>
  <c r="Q834" i="23"/>
  <c r="S834" i="23" s="1"/>
  <c r="U834" i="22" s="1"/>
  <c r="V834" i="23"/>
  <c r="W834" i="23"/>
  <c r="B835" i="23"/>
  <c r="C835" i="23"/>
  <c r="D835" i="23"/>
  <c r="E835" i="23"/>
  <c r="F835" i="23"/>
  <c r="G835" i="23"/>
  <c r="L835" i="23"/>
  <c r="N835" i="23" s="1"/>
  <c r="P835" i="22" s="1"/>
  <c r="M835" i="23"/>
  <c r="Q835" i="23"/>
  <c r="S835" i="23" s="1"/>
  <c r="U835" i="22" s="1"/>
  <c r="V835" i="23"/>
  <c r="B836" i="23"/>
  <c r="C836" i="23"/>
  <c r="D836" i="23"/>
  <c r="E836" i="23"/>
  <c r="F836" i="23"/>
  <c r="G836" i="23"/>
  <c r="I836" i="23" s="1"/>
  <c r="K836" i="22" s="1"/>
  <c r="L836" i="23"/>
  <c r="M836" i="23" s="1"/>
  <c r="Q836" i="23"/>
  <c r="R836" i="23"/>
  <c r="V836" i="23"/>
  <c r="B837" i="23"/>
  <c r="C837" i="23"/>
  <c r="D837" i="23"/>
  <c r="E837" i="23"/>
  <c r="F837" i="23"/>
  <c r="G837" i="23"/>
  <c r="H837" i="23" s="1"/>
  <c r="I837" i="23"/>
  <c r="K837" i="22"/>
  <c r="L837" i="23"/>
  <c r="N837" i="23" s="1"/>
  <c r="P837" i="22" s="1"/>
  <c r="Q837" i="23"/>
  <c r="R837" i="23" s="1"/>
  <c r="V837" i="23"/>
  <c r="W837" i="23"/>
  <c r="X837" i="23"/>
  <c r="Z837" i="22" s="1"/>
  <c r="B838" i="23"/>
  <c r="C838" i="23"/>
  <c r="D838" i="23"/>
  <c r="E838" i="23"/>
  <c r="F838" i="23"/>
  <c r="F838" i="22"/>
  <c r="G838" i="23"/>
  <c r="L838" i="23"/>
  <c r="Q838" i="23"/>
  <c r="S838" i="23" s="1"/>
  <c r="U838" i="22" s="1"/>
  <c r="V838" i="23"/>
  <c r="W838" i="23" s="1"/>
  <c r="B839" i="23"/>
  <c r="C839" i="23"/>
  <c r="D839" i="23"/>
  <c r="E839" i="23"/>
  <c r="F839" i="23"/>
  <c r="G839" i="23"/>
  <c r="L839" i="23"/>
  <c r="N839" i="23" s="1"/>
  <c r="P839" i="22" s="1"/>
  <c r="Q839" i="23"/>
  <c r="S839" i="23" s="1"/>
  <c r="U839" i="22" s="1"/>
  <c r="R839" i="23"/>
  <c r="V839" i="23"/>
  <c r="B840" i="23"/>
  <c r="C840" i="23"/>
  <c r="D840" i="23"/>
  <c r="E840" i="23"/>
  <c r="F840" i="23"/>
  <c r="G840" i="23"/>
  <c r="I840" i="23" s="1"/>
  <c r="K840" i="22"/>
  <c r="L840" i="23"/>
  <c r="M840" i="23" s="1"/>
  <c r="Q840" i="23"/>
  <c r="R840" i="23"/>
  <c r="V840" i="23"/>
  <c r="B841" i="23"/>
  <c r="C841" i="23"/>
  <c r="D841" i="23"/>
  <c r="E841" i="23"/>
  <c r="F841" i="23"/>
  <c r="G841" i="23"/>
  <c r="H841" i="23" s="1"/>
  <c r="I841" i="23"/>
  <c r="K841" i="22" s="1"/>
  <c r="L841" i="23"/>
  <c r="N841" i="23" s="1"/>
  <c r="P841" i="22"/>
  <c r="Q841" i="23"/>
  <c r="R841" i="23" s="1"/>
  <c r="T841" i="22" s="1"/>
  <c r="V841" i="23"/>
  <c r="X841" i="23" s="1"/>
  <c r="Z841" i="22" s="1"/>
  <c r="B842" i="23"/>
  <c r="C842" i="23"/>
  <c r="D842" i="23"/>
  <c r="E842" i="23"/>
  <c r="F842" i="23"/>
  <c r="G842" i="23"/>
  <c r="L842" i="23"/>
  <c r="N842" i="23"/>
  <c r="P842" i="22"/>
  <c r="Q842" i="23"/>
  <c r="S842" i="23" s="1"/>
  <c r="U842" i="22" s="1"/>
  <c r="V842" i="23"/>
  <c r="W842" i="23" s="1"/>
  <c r="B843" i="23"/>
  <c r="C843" i="23"/>
  <c r="D843" i="23"/>
  <c r="E843" i="23"/>
  <c r="F843" i="23"/>
  <c r="G843" i="23"/>
  <c r="L843" i="23"/>
  <c r="Q843" i="23"/>
  <c r="V843" i="23"/>
  <c r="B844" i="23"/>
  <c r="C844" i="23"/>
  <c r="D844" i="23"/>
  <c r="E844" i="23"/>
  <c r="F844" i="23"/>
  <c r="G844" i="23"/>
  <c r="I844" i="23"/>
  <c r="K844" i="22" s="1"/>
  <c r="L844" i="23"/>
  <c r="M844" i="23" s="1"/>
  <c r="Q844" i="23"/>
  <c r="R844" i="23" s="1"/>
  <c r="V844" i="23"/>
  <c r="W844" i="23"/>
  <c r="X844" i="23"/>
  <c r="Z844" i="22" s="1"/>
  <c r="B845" i="23"/>
  <c r="C845" i="23"/>
  <c r="D845" i="23"/>
  <c r="E845" i="23"/>
  <c r="F845" i="23"/>
  <c r="G845" i="23"/>
  <c r="I845" i="23" s="1"/>
  <c r="K845" i="22" s="1"/>
  <c r="H845" i="23"/>
  <c r="L845" i="23"/>
  <c r="N845" i="23" s="1"/>
  <c r="P845" i="22" s="1"/>
  <c r="Q845" i="23"/>
  <c r="R845" i="23"/>
  <c r="V845" i="23"/>
  <c r="B846" i="23"/>
  <c r="C846" i="23"/>
  <c r="D846" i="23"/>
  <c r="E846" i="23"/>
  <c r="F846" i="23"/>
  <c r="F846" i="22" s="1"/>
  <c r="G846" i="23"/>
  <c r="H846" i="23"/>
  <c r="I846" i="23"/>
  <c r="K846" i="22" s="1"/>
  <c r="L846" i="23"/>
  <c r="M846" i="23"/>
  <c r="N846" i="23"/>
  <c r="P846" i="22" s="1"/>
  <c r="Q846" i="23"/>
  <c r="S846" i="23"/>
  <c r="U846" i="22"/>
  <c r="V846" i="23"/>
  <c r="W846" i="23" s="1"/>
  <c r="B847" i="23"/>
  <c r="C847" i="23"/>
  <c r="D847" i="23"/>
  <c r="E847" i="23"/>
  <c r="F847" i="23"/>
  <c r="G847" i="23"/>
  <c r="L847" i="23"/>
  <c r="M847" i="23" s="1"/>
  <c r="N847" i="22"/>
  <c r="N847" i="23"/>
  <c r="P847" i="22" s="1"/>
  <c r="Q847" i="23"/>
  <c r="R847" i="23"/>
  <c r="S847" i="23"/>
  <c r="U847" i="22" s="1"/>
  <c r="V847" i="23"/>
  <c r="B848" i="23"/>
  <c r="C848" i="23"/>
  <c r="D848" i="23"/>
  <c r="E848" i="23"/>
  <c r="F848" i="23"/>
  <c r="G848" i="23"/>
  <c r="I848" i="23" s="1"/>
  <c r="K848" i="22" s="1"/>
  <c r="L848" i="23"/>
  <c r="M848" i="23" s="1"/>
  <c r="Q848" i="23"/>
  <c r="R848" i="23" s="1"/>
  <c r="V848" i="23"/>
  <c r="X848" i="23" s="1"/>
  <c r="Z848" i="22" s="1"/>
  <c r="W848" i="23"/>
  <c r="B849" i="23"/>
  <c r="C849" i="23"/>
  <c r="D849" i="23"/>
  <c r="E849" i="23"/>
  <c r="F849" i="23"/>
  <c r="G849" i="23"/>
  <c r="L849" i="23"/>
  <c r="N849" i="23" s="1"/>
  <c r="P849" i="22" s="1"/>
  <c r="Q849" i="23"/>
  <c r="R849" i="23" s="1"/>
  <c r="V849" i="23"/>
  <c r="W849" i="23" s="1"/>
  <c r="X849" i="23"/>
  <c r="Z849" i="22" s="1"/>
  <c r="B850" i="23"/>
  <c r="C850" i="23"/>
  <c r="D850" i="23"/>
  <c r="E850" i="23"/>
  <c r="F850" i="23"/>
  <c r="G850" i="23"/>
  <c r="H850" i="23"/>
  <c r="I850" i="23"/>
  <c r="K850" i="22" s="1"/>
  <c r="L850" i="23"/>
  <c r="M850" i="22" s="1"/>
  <c r="L850" i="22"/>
  <c r="M850" i="23"/>
  <c r="N850" i="23"/>
  <c r="P850" i="22" s="1"/>
  <c r="Q850" i="23"/>
  <c r="S850" i="23"/>
  <c r="U850" i="22" s="1"/>
  <c r="V850" i="23"/>
  <c r="W850" i="23"/>
  <c r="B851" i="23"/>
  <c r="C851" i="23"/>
  <c r="D851" i="23"/>
  <c r="E851" i="23"/>
  <c r="F851" i="23"/>
  <c r="G851" i="23"/>
  <c r="L851" i="23"/>
  <c r="M851" i="23"/>
  <c r="N851" i="23"/>
  <c r="P851" i="22" s="1"/>
  <c r="Q851" i="23"/>
  <c r="R851" i="23"/>
  <c r="S851" i="23"/>
  <c r="U851" i="22" s="1"/>
  <c r="V851" i="23"/>
  <c r="B852" i="23"/>
  <c r="C852" i="23"/>
  <c r="D852" i="23"/>
  <c r="E852" i="23"/>
  <c r="F852" i="23"/>
  <c r="G852" i="23"/>
  <c r="I852" i="23" s="1"/>
  <c r="K852" i="22" s="1"/>
  <c r="L852" i="23"/>
  <c r="M852" i="23" s="1"/>
  <c r="Q852" i="23"/>
  <c r="R852" i="23" s="1"/>
  <c r="V852" i="23"/>
  <c r="X852" i="23" s="1"/>
  <c r="Z852" i="22" s="1"/>
  <c r="B853" i="23"/>
  <c r="C853" i="23"/>
  <c r="D853" i="23"/>
  <c r="E853" i="23"/>
  <c r="F853" i="23"/>
  <c r="G853" i="23"/>
  <c r="L853" i="23"/>
  <c r="N853" i="23" s="1"/>
  <c r="P853" i="22" s="1"/>
  <c r="Q853" i="23"/>
  <c r="R853" i="23"/>
  <c r="V853" i="23"/>
  <c r="W853" i="23" s="1"/>
  <c r="X853" i="23"/>
  <c r="Z853" i="22" s="1"/>
  <c r="B854" i="23"/>
  <c r="C854" i="23"/>
  <c r="D854" i="23"/>
  <c r="E854" i="23"/>
  <c r="F854" i="23"/>
  <c r="F854" i="22" s="1"/>
  <c r="G854" i="23"/>
  <c r="I854" i="23" s="1"/>
  <c r="K854" i="22" s="1"/>
  <c r="L854" i="23"/>
  <c r="N854" i="23" s="1"/>
  <c r="P854" i="22" s="1"/>
  <c r="M854" i="23"/>
  <c r="Q854" i="23"/>
  <c r="S854" i="23" s="1"/>
  <c r="U854" i="22" s="1"/>
  <c r="V854" i="23"/>
  <c r="W854" i="23"/>
  <c r="B855" i="23"/>
  <c r="C855" i="23"/>
  <c r="D855" i="23"/>
  <c r="E855" i="23"/>
  <c r="F855" i="23"/>
  <c r="G855" i="23"/>
  <c r="L855" i="23"/>
  <c r="M855" i="23"/>
  <c r="N855" i="23"/>
  <c r="P855" i="22" s="1"/>
  <c r="Q855" i="23"/>
  <c r="R855" i="23"/>
  <c r="S855" i="23"/>
  <c r="U855" i="22" s="1"/>
  <c r="V855" i="23"/>
  <c r="B856" i="23"/>
  <c r="C856" i="23"/>
  <c r="D856" i="23"/>
  <c r="E856" i="23"/>
  <c r="F856" i="23"/>
  <c r="G856" i="23"/>
  <c r="I856" i="23" s="1"/>
  <c r="K856" i="22" s="1"/>
  <c r="L856" i="23"/>
  <c r="M856" i="23"/>
  <c r="Q856" i="23"/>
  <c r="R856" i="23" s="1"/>
  <c r="V856" i="23"/>
  <c r="X856" i="23" s="1"/>
  <c r="Z856" i="22" s="1"/>
  <c r="W856" i="23"/>
  <c r="B857" i="23"/>
  <c r="C857" i="23"/>
  <c r="D857" i="23"/>
  <c r="E857" i="23"/>
  <c r="F857" i="23"/>
  <c r="G857" i="23"/>
  <c r="L857" i="23"/>
  <c r="N857" i="23" s="1"/>
  <c r="P857" i="22" s="1"/>
  <c r="Q857" i="23"/>
  <c r="R857" i="23" s="1"/>
  <c r="V857" i="23"/>
  <c r="W857" i="23" s="1"/>
  <c r="X857" i="23"/>
  <c r="Z857" i="22"/>
  <c r="B858" i="23"/>
  <c r="C858" i="23"/>
  <c r="D858" i="23"/>
  <c r="E858" i="23"/>
  <c r="F858" i="23"/>
  <c r="G858" i="23"/>
  <c r="H858" i="23"/>
  <c r="I858" i="23"/>
  <c r="K858" i="22" s="1"/>
  <c r="L858" i="23"/>
  <c r="N858" i="23" s="1"/>
  <c r="P858" i="22" s="1"/>
  <c r="L858" i="22"/>
  <c r="M858" i="23"/>
  <c r="Q858" i="23"/>
  <c r="S858" i="23" s="1"/>
  <c r="U858" i="22" s="1"/>
  <c r="V858" i="23"/>
  <c r="W858" i="23"/>
  <c r="B859" i="23"/>
  <c r="C859" i="23"/>
  <c r="D859" i="23"/>
  <c r="E859" i="23"/>
  <c r="F859" i="23"/>
  <c r="G859" i="23"/>
  <c r="L859" i="23"/>
  <c r="M859" i="23"/>
  <c r="N859" i="23"/>
  <c r="P859" i="22" s="1"/>
  <c r="Q859" i="23"/>
  <c r="R859" i="23"/>
  <c r="S859" i="23"/>
  <c r="U859" i="22" s="1"/>
  <c r="V859" i="23"/>
  <c r="B860" i="23"/>
  <c r="C860" i="23"/>
  <c r="D860" i="23"/>
  <c r="E860" i="23"/>
  <c r="F860" i="23"/>
  <c r="G860" i="23"/>
  <c r="I860" i="23" s="1"/>
  <c r="K860" i="22" s="1"/>
  <c r="L860" i="23"/>
  <c r="M860" i="23"/>
  <c r="Q860" i="23"/>
  <c r="R860" i="23"/>
  <c r="V860" i="23"/>
  <c r="X860" i="23" s="1"/>
  <c r="Z860" i="22" s="1"/>
  <c r="W860" i="23"/>
  <c r="B861" i="23"/>
  <c r="C861" i="23"/>
  <c r="D861" i="23"/>
  <c r="E861" i="23"/>
  <c r="F861" i="23"/>
  <c r="G861" i="23"/>
  <c r="L861" i="23"/>
  <c r="N861" i="23" s="1"/>
  <c r="P861" i="22" s="1"/>
  <c r="Q861" i="23"/>
  <c r="R861" i="23" s="1"/>
  <c r="V861" i="23"/>
  <c r="W861" i="23"/>
  <c r="X861" i="23"/>
  <c r="Z861" i="22" s="1"/>
  <c r="B862" i="23"/>
  <c r="C862" i="23"/>
  <c r="D862" i="23"/>
  <c r="E862" i="23"/>
  <c r="F862" i="23"/>
  <c r="E862" i="22" s="1"/>
  <c r="F862" i="22"/>
  <c r="G862" i="23"/>
  <c r="I862" i="23" s="1"/>
  <c r="K862" i="22" s="1"/>
  <c r="L862" i="23"/>
  <c r="N862" i="23" s="1"/>
  <c r="P862" i="22" s="1"/>
  <c r="M862" i="23"/>
  <c r="Q862" i="23"/>
  <c r="S862" i="23" s="1"/>
  <c r="U862" i="22" s="1"/>
  <c r="V862" i="23"/>
  <c r="W862" i="23"/>
  <c r="B863" i="23"/>
  <c r="C863" i="23"/>
  <c r="D863" i="23"/>
  <c r="E863" i="23"/>
  <c r="F863" i="23"/>
  <c r="G863" i="23"/>
  <c r="L863" i="23"/>
  <c r="M863" i="23"/>
  <c r="N863" i="23"/>
  <c r="P863" i="22" s="1"/>
  <c r="Q863" i="23"/>
  <c r="R863" i="23"/>
  <c r="S863" i="23"/>
  <c r="U863" i="22" s="1"/>
  <c r="V863" i="23"/>
  <c r="B864" i="23"/>
  <c r="C864" i="23"/>
  <c r="D864" i="23"/>
  <c r="E864" i="23"/>
  <c r="F864" i="23"/>
  <c r="G864" i="23"/>
  <c r="I864" i="23" s="1"/>
  <c r="K864" i="22" s="1"/>
  <c r="L864" i="23"/>
  <c r="M864" i="23" s="1"/>
  <c r="Q864" i="23"/>
  <c r="R864" i="23"/>
  <c r="V864" i="23"/>
  <c r="X864" i="23" s="1"/>
  <c r="Z864" i="22" s="1"/>
  <c r="B865" i="23"/>
  <c r="C865" i="23"/>
  <c r="D865" i="23"/>
  <c r="E865" i="23"/>
  <c r="F865" i="23"/>
  <c r="G865" i="23"/>
  <c r="H865" i="23"/>
  <c r="I865" i="23"/>
  <c r="K865" i="22"/>
  <c r="L865" i="23"/>
  <c r="N865" i="23"/>
  <c r="P865" i="22"/>
  <c r="Q865" i="23"/>
  <c r="R865" i="23" s="1"/>
  <c r="V865" i="23"/>
  <c r="W865" i="23"/>
  <c r="X865" i="23"/>
  <c r="Z865" i="22" s="1"/>
  <c r="B866" i="23"/>
  <c r="C866" i="23"/>
  <c r="D866" i="23"/>
  <c r="E866" i="23"/>
  <c r="F866" i="23"/>
  <c r="G866" i="23"/>
  <c r="I866" i="23" s="1"/>
  <c r="K866" i="22" s="1"/>
  <c r="L866" i="23"/>
  <c r="L866" i="22"/>
  <c r="Q866" i="23"/>
  <c r="S866" i="23" s="1"/>
  <c r="U866" i="22" s="1"/>
  <c r="V866" i="23"/>
  <c r="W866" i="23"/>
  <c r="B867" i="23"/>
  <c r="C867" i="23"/>
  <c r="D867" i="23"/>
  <c r="E867" i="23"/>
  <c r="F867" i="23"/>
  <c r="G867" i="23"/>
  <c r="L867" i="23"/>
  <c r="N867" i="23" s="1"/>
  <c r="P867" i="22" s="1"/>
  <c r="M867" i="23"/>
  <c r="Q867" i="23"/>
  <c r="S867" i="23" s="1"/>
  <c r="U867" i="22" s="1"/>
  <c r="V867" i="23"/>
  <c r="B868" i="23"/>
  <c r="C868" i="23"/>
  <c r="D868" i="23"/>
  <c r="E868" i="23"/>
  <c r="F868" i="23"/>
  <c r="G868" i="23"/>
  <c r="I868" i="23"/>
  <c r="K868" i="22"/>
  <c r="L868" i="23"/>
  <c r="M868" i="23" s="1"/>
  <c r="Q868" i="23"/>
  <c r="R868" i="23"/>
  <c r="V868" i="23"/>
  <c r="B869" i="23"/>
  <c r="C869" i="23"/>
  <c r="D869" i="23"/>
  <c r="E869" i="23"/>
  <c r="F869" i="23"/>
  <c r="G869" i="23"/>
  <c r="H869" i="23"/>
  <c r="I869" i="23"/>
  <c r="K869" i="22"/>
  <c r="L869" i="23"/>
  <c r="N869" i="23"/>
  <c r="P869" i="22"/>
  <c r="Q869" i="23"/>
  <c r="R869" i="23" s="1"/>
  <c r="V869" i="23"/>
  <c r="W869" i="23"/>
  <c r="X869" i="23"/>
  <c r="Z869" i="22" s="1"/>
  <c r="B870" i="23"/>
  <c r="C870" i="23"/>
  <c r="D870" i="23"/>
  <c r="E870" i="23"/>
  <c r="F870" i="23"/>
  <c r="F870" i="22"/>
  <c r="G870" i="23"/>
  <c r="L870" i="23"/>
  <c r="Q870" i="23"/>
  <c r="S870" i="23" s="1"/>
  <c r="U870" i="22" s="1"/>
  <c r="V870" i="23"/>
  <c r="W870" i="23"/>
  <c r="B871" i="23"/>
  <c r="C871" i="23"/>
  <c r="D871" i="23"/>
  <c r="E871" i="23"/>
  <c r="F871" i="23"/>
  <c r="G871" i="23"/>
  <c r="L871" i="23"/>
  <c r="N871" i="23" s="1"/>
  <c r="P871" i="22" s="1"/>
  <c r="M871" i="23"/>
  <c r="Q871" i="23"/>
  <c r="S871" i="23" s="1"/>
  <c r="U871" i="22" s="1"/>
  <c r="V871" i="23"/>
  <c r="B872" i="23"/>
  <c r="C872" i="23"/>
  <c r="D872" i="23"/>
  <c r="E872" i="23"/>
  <c r="F872" i="23"/>
  <c r="G872" i="23"/>
  <c r="I872" i="23"/>
  <c r="K872" i="22"/>
  <c r="L872" i="23"/>
  <c r="M872" i="23" s="1"/>
  <c r="Q872" i="23"/>
  <c r="R872" i="23"/>
  <c r="V872" i="23"/>
  <c r="B873" i="23"/>
  <c r="C873" i="23"/>
  <c r="D873" i="23"/>
  <c r="E873" i="23"/>
  <c r="F873" i="23"/>
  <c r="G873" i="23"/>
  <c r="H873" i="23"/>
  <c r="I873" i="23"/>
  <c r="K873" i="22" s="1"/>
  <c r="L873" i="23"/>
  <c r="M873" i="23"/>
  <c r="N873" i="23"/>
  <c r="P873" i="22" s="1"/>
  <c r="Q873" i="23"/>
  <c r="V873" i="23"/>
  <c r="W873" i="23"/>
  <c r="B874" i="23"/>
  <c r="C874" i="23"/>
  <c r="D874" i="23"/>
  <c r="E874" i="23"/>
  <c r="F874" i="23"/>
  <c r="G874" i="23"/>
  <c r="H874" i="23"/>
  <c r="L874" i="23"/>
  <c r="N874" i="23" s="1"/>
  <c r="P874" i="22" s="1"/>
  <c r="Q874" i="23"/>
  <c r="S874" i="23" s="1"/>
  <c r="U874" i="22" s="1"/>
  <c r="R874" i="23"/>
  <c r="V874" i="23"/>
  <c r="B875" i="23"/>
  <c r="C875" i="23"/>
  <c r="D875" i="23"/>
  <c r="E875" i="23"/>
  <c r="F875" i="23"/>
  <c r="G875" i="23"/>
  <c r="I875" i="23"/>
  <c r="K875" i="22"/>
  <c r="L875" i="23"/>
  <c r="M875" i="23" s="1"/>
  <c r="Q875" i="23"/>
  <c r="R875" i="23"/>
  <c r="S875" i="23"/>
  <c r="U875" i="22" s="1"/>
  <c r="V875" i="23"/>
  <c r="W875" i="23"/>
  <c r="X875" i="23"/>
  <c r="Z875" i="22" s="1"/>
  <c r="B876" i="23"/>
  <c r="C876" i="23"/>
  <c r="D876" i="23"/>
  <c r="E876" i="23"/>
  <c r="F876" i="23"/>
  <c r="G876" i="23"/>
  <c r="I876" i="23" s="1"/>
  <c r="K876" i="22" s="1"/>
  <c r="L876" i="23"/>
  <c r="N876" i="23"/>
  <c r="P876" i="22" s="1"/>
  <c r="Q876" i="23"/>
  <c r="R876" i="23"/>
  <c r="V876" i="23"/>
  <c r="B877" i="23"/>
  <c r="C877" i="23"/>
  <c r="D877" i="23"/>
  <c r="E877" i="23"/>
  <c r="F877" i="23"/>
  <c r="G877" i="23"/>
  <c r="H877" i="23"/>
  <c r="I877" i="23"/>
  <c r="K877" i="22" s="1"/>
  <c r="L877" i="23"/>
  <c r="M877" i="23"/>
  <c r="N877" i="23"/>
  <c r="P877" i="22" s="1"/>
  <c r="Q877" i="23"/>
  <c r="V877" i="23"/>
  <c r="W877" i="23"/>
  <c r="Y877" i="22" s="1"/>
  <c r="B878" i="23"/>
  <c r="C878" i="23"/>
  <c r="D878" i="23"/>
  <c r="E878" i="23"/>
  <c r="F878" i="23"/>
  <c r="G878" i="23"/>
  <c r="H878" i="23"/>
  <c r="L878" i="23"/>
  <c r="Q878" i="23"/>
  <c r="V878" i="23"/>
  <c r="B879" i="23"/>
  <c r="C879" i="23"/>
  <c r="D879" i="23"/>
  <c r="E879" i="23"/>
  <c r="F879" i="23"/>
  <c r="G879" i="23"/>
  <c r="L879" i="23"/>
  <c r="M879" i="23" s="1"/>
  <c r="Q879" i="23"/>
  <c r="R879" i="23"/>
  <c r="S879" i="23"/>
  <c r="U879" i="22" s="1"/>
  <c r="V879" i="23"/>
  <c r="W879" i="23"/>
  <c r="X879" i="23"/>
  <c r="Z879" i="22" s="1"/>
  <c r="B880" i="23"/>
  <c r="C880" i="23"/>
  <c r="D880" i="23"/>
  <c r="E880" i="23"/>
  <c r="F880" i="23"/>
  <c r="G880" i="23"/>
  <c r="I880" i="23" s="1"/>
  <c r="K880" i="22" s="1"/>
  <c r="L880" i="23"/>
  <c r="N880" i="23"/>
  <c r="P880" i="22" s="1"/>
  <c r="Q880" i="23"/>
  <c r="R880" i="23"/>
  <c r="V880" i="23"/>
  <c r="X880" i="23"/>
  <c r="Z880" i="22" s="1"/>
  <c r="B881" i="23"/>
  <c r="C881" i="23"/>
  <c r="D881" i="23"/>
  <c r="E881" i="23"/>
  <c r="F881" i="23"/>
  <c r="G881" i="23"/>
  <c r="H881" i="23"/>
  <c r="I881" i="23"/>
  <c r="K881" i="22" s="1"/>
  <c r="L881" i="23"/>
  <c r="M881" i="23"/>
  <c r="N881" i="23"/>
  <c r="P881" i="22" s="1"/>
  <c r="Q881" i="23"/>
  <c r="V881" i="23"/>
  <c r="W881" i="23"/>
  <c r="B882" i="23"/>
  <c r="C882" i="23"/>
  <c r="D882" i="23"/>
  <c r="E882" i="23"/>
  <c r="F882" i="23"/>
  <c r="G882" i="23"/>
  <c r="H882" i="23"/>
  <c r="I882" i="22"/>
  <c r="L882" i="23"/>
  <c r="M882" i="23"/>
  <c r="N882" i="23"/>
  <c r="P882" i="22"/>
  <c r="Q882" i="23"/>
  <c r="R882" i="23"/>
  <c r="S882" i="23"/>
  <c r="U882" i="22"/>
  <c r="V882" i="23"/>
  <c r="X882" i="23"/>
  <c r="Z882" i="22"/>
  <c r="B883" i="23"/>
  <c r="C883" i="23"/>
  <c r="D883" i="23"/>
  <c r="E883" i="23"/>
  <c r="F883" i="23"/>
  <c r="G883" i="23"/>
  <c r="L883" i="23"/>
  <c r="M883" i="23"/>
  <c r="Q883" i="23"/>
  <c r="R883" i="23" s="1"/>
  <c r="S883" i="22" s="1"/>
  <c r="S883" i="23"/>
  <c r="U883" i="22" s="1"/>
  <c r="V883" i="23"/>
  <c r="W883" i="23"/>
  <c r="X883" i="23"/>
  <c r="Z883" i="22" s="1"/>
  <c r="B884" i="23"/>
  <c r="C884" i="23"/>
  <c r="D884" i="23"/>
  <c r="E884" i="23"/>
  <c r="F884" i="23"/>
  <c r="G884" i="23"/>
  <c r="H884" i="23"/>
  <c r="I884" i="23"/>
  <c r="K884" i="22" s="1"/>
  <c r="L884" i="23"/>
  <c r="N884" i="23"/>
  <c r="P884" i="22"/>
  <c r="Q884" i="23"/>
  <c r="R884" i="23"/>
  <c r="V884" i="23"/>
  <c r="X884" i="23" s="1"/>
  <c r="Z884" i="22" s="1"/>
  <c r="W884" i="23"/>
  <c r="B885" i="23"/>
  <c r="C885" i="23"/>
  <c r="D885" i="23"/>
  <c r="E885" i="23"/>
  <c r="F885" i="23"/>
  <c r="G885" i="23"/>
  <c r="I885" i="23"/>
  <c r="K885" i="22"/>
  <c r="L885" i="23"/>
  <c r="M885" i="23"/>
  <c r="N885" i="23"/>
  <c r="P885" i="22"/>
  <c r="Q885" i="23"/>
  <c r="S885" i="23"/>
  <c r="U885" i="22"/>
  <c r="V885" i="23"/>
  <c r="W885" i="23" s="1"/>
  <c r="B886" i="23"/>
  <c r="C886" i="23"/>
  <c r="D886" i="23"/>
  <c r="E886" i="23"/>
  <c r="F886" i="23"/>
  <c r="G886" i="23"/>
  <c r="H886" i="23"/>
  <c r="L886" i="23"/>
  <c r="M886" i="23"/>
  <c r="N886" i="23"/>
  <c r="P886" i="22"/>
  <c r="Q886" i="23"/>
  <c r="R886" i="22" s="1"/>
  <c r="Q886" i="22"/>
  <c r="S886" i="23"/>
  <c r="U886" i="22"/>
  <c r="V886" i="23"/>
  <c r="X886" i="23"/>
  <c r="Z886" i="22"/>
  <c r="B887" i="23"/>
  <c r="C887" i="23"/>
  <c r="D887" i="23"/>
  <c r="E887" i="23"/>
  <c r="F887" i="23"/>
  <c r="G887" i="23"/>
  <c r="I887" i="23"/>
  <c r="K887" i="22"/>
  <c r="L887" i="23"/>
  <c r="M887" i="23" s="1"/>
  <c r="Q887" i="23"/>
  <c r="R887" i="23"/>
  <c r="S887" i="23"/>
  <c r="U887" i="22" s="1"/>
  <c r="V887" i="23"/>
  <c r="W887" i="23"/>
  <c r="X887" i="23"/>
  <c r="Z887" i="22" s="1"/>
  <c r="B888" i="23"/>
  <c r="C888" i="23"/>
  <c r="D888" i="23"/>
  <c r="E888" i="23"/>
  <c r="F888" i="23"/>
  <c r="E888" i="22"/>
  <c r="G888" i="23"/>
  <c r="H888" i="23" s="1"/>
  <c r="L888" i="23"/>
  <c r="Q888" i="23"/>
  <c r="R888" i="23"/>
  <c r="V888" i="23"/>
  <c r="X888" i="23" s="1"/>
  <c r="W888" i="23"/>
  <c r="Z888" i="22"/>
  <c r="B889" i="23"/>
  <c r="C889" i="23"/>
  <c r="D889" i="23"/>
  <c r="E889" i="23"/>
  <c r="F889" i="23"/>
  <c r="G889" i="23"/>
  <c r="H889" i="23" s="1"/>
  <c r="I889" i="23"/>
  <c r="K889" i="22"/>
  <c r="L889" i="23"/>
  <c r="M889" i="23" s="1"/>
  <c r="Q889" i="23"/>
  <c r="V889" i="23"/>
  <c r="W889" i="23"/>
  <c r="B890" i="23"/>
  <c r="C890" i="23"/>
  <c r="D890" i="23"/>
  <c r="E890" i="23"/>
  <c r="F890" i="23"/>
  <c r="G890" i="23"/>
  <c r="H890" i="23" s="1"/>
  <c r="L890" i="23"/>
  <c r="M890" i="23" s="1"/>
  <c r="N890" i="23"/>
  <c r="P890" i="22" s="1"/>
  <c r="Q890" i="23"/>
  <c r="R890" i="23" s="1"/>
  <c r="V890" i="23"/>
  <c r="X890" i="23"/>
  <c r="Z890" i="22" s="1"/>
  <c r="B891" i="23"/>
  <c r="C891" i="23"/>
  <c r="D891" i="23"/>
  <c r="E891" i="23"/>
  <c r="F891" i="23"/>
  <c r="G891" i="23"/>
  <c r="I891" i="23"/>
  <c r="K891" i="22" s="1"/>
  <c r="L891" i="23"/>
  <c r="M891" i="23"/>
  <c r="Q891" i="23"/>
  <c r="S891" i="23" s="1"/>
  <c r="U891" i="22" s="1"/>
  <c r="V891" i="23"/>
  <c r="X891" i="23" s="1"/>
  <c r="Z891" i="22" s="1"/>
  <c r="W891" i="23"/>
  <c r="B892" i="23"/>
  <c r="C892" i="23"/>
  <c r="D892" i="23"/>
  <c r="E892" i="23"/>
  <c r="F892" i="23"/>
  <c r="G892" i="23"/>
  <c r="H892" i="23" s="1"/>
  <c r="I892" i="23"/>
  <c r="K892" i="22" s="1"/>
  <c r="L892" i="23"/>
  <c r="N892" i="23" s="1"/>
  <c r="P892" i="22"/>
  <c r="Q892" i="23"/>
  <c r="R892" i="23" s="1"/>
  <c r="V892" i="23"/>
  <c r="W892" i="23"/>
  <c r="X892" i="23"/>
  <c r="Z892" i="22" s="1"/>
  <c r="B893" i="23"/>
  <c r="C893" i="23"/>
  <c r="D893" i="23"/>
  <c r="E893" i="23"/>
  <c r="F893" i="23"/>
  <c r="G893" i="23"/>
  <c r="I893" i="23" s="1"/>
  <c r="K893" i="22" s="1"/>
  <c r="H893" i="23"/>
  <c r="L893" i="23"/>
  <c r="M893" i="23"/>
  <c r="N893" i="23"/>
  <c r="P893" i="22" s="1"/>
  <c r="Q893" i="23"/>
  <c r="V893" i="23"/>
  <c r="W893" i="23"/>
  <c r="Y893" i="22" s="1"/>
  <c r="B894" i="23"/>
  <c r="C894" i="23"/>
  <c r="D894" i="23"/>
  <c r="E894" i="23"/>
  <c r="F894" i="23"/>
  <c r="G894" i="23"/>
  <c r="H894" i="23" s="1"/>
  <c r="L894" i="23"/>
  <c r="N894" i="23" s="1"/>
  <c r="P894" i="22" s="1"/>
  <c r="M894" i="23"/>
  <c r="Q894" i="23"/>
  <c r="S894" i="23" s="1"/>
  <c r="U894" i="22" s="1"/>
  <c r="R894" i="23"/>
  <c r="V894" i="23"/>
  <c r="B895" i="23"/>
  <c r="C895" i="23"/>
  <c r="D895" i="23"/>
  <c r="E895" i="23"/>
  <c r="F895" i="23"/>
  <c r="G895" i="23"/>
  <c r="L895" i="23"/>
  <c r="M895" i="22"/>
  <c r="M895" i="23"/>
  <c r="Q895" i="23"/>
  <c r="R895" i="23" s="1"/>
  <c r="S895" i="23"/>
  <c r="U895" i="22"/>
  <c r="V895" i="23"/>
  <c r="W895" i="23" s="1"/>
  <c r="X895" i="23"/>
  <c r="Z895" i="22"/>
  <c r="B896" i="23"/>
  <c r="C896" i="23"/>
  <c r="D896" i="23"/>
  <c r="E896" i="23"/>
  <c r="F896" i="23"/>
  <c r="G896" i="23"/>
  <c r="H896" i="23"/>
  <c r="I896" i="23"/>
  <c r="K896" i="22" s="1"/>
  <c r="L896" i="23"/>
  <c r="N896" i="23"/>
  <c r="P896" i="22"/>
  <c r="Q896" i="23"/>
  <c r="R896" i="23" s="1"/>
  <c r="V896" i="23"/>
  <c r="W896" i="23" s="1"/>
  <c r="W896" i="22"/>
  <c r="B897" i="23"/>
  <c r="C897" i="23"/>
  <c r="D897" i="23"/>
  <c r="E897" i="23"/>
  <c r="F897" i="23"/>
  <c r="G897" i="23"/>
  <c r="H897" i="23" s="1"/>
  <c r="I897" i="23"/>
  <c r="K897" i="22"/>
  <c r="L897" i="23"/>
  <c r="M897" i="23" s="1"/>
  <c r="N897" i="23"/>
  <c r="P897" i="22"/>
  <c r="Q897" i="23"/>
  <c r="S897" i="23" s="1"/>
  <c r="U897" i="22" s="1"/>
  <c r="V897" i="23"/>
  <c r="W897" i="23" s="1"/>
  <c r="B898" i="23"/>
  <c r="C898" i="23"/>
  <c r="D898" i="23"/>
  <c r="E898" i="23"/>
  <c r="F898" i="23"/>
  <c r="G898" i="23"/>
  <c r="H898" i="23"/>
  <c r="I898" i="22" s="1"/>
  <c r="L898" i="23"/>
  <c r="M898" i="23"/>
  <c r="N898" i="23"/>
  <c r="P898" i="22" s="1"/>
  <c r="Q898" i="23"/>
  <c r="R898" i="23"/>
  <c r="S898" i="23"/>
  <c r="U898" i="22" s="1"/>
  <c r="V898" i="23"/>
  <c r="B899" i="23"/>
  <c r="C899" i="23"/>
  <c r="D899" i="23"/>
  <c r="E899" i="23"/>
  <c r="F899" i="23"/>
  <c r="G899" i="23"/>
  <c r="L899" i="23"/>
  <c r="M899" i="23" s="1"/>
  <c r="Q899" i="23"/>
  <c r="S899" i="23" s="1"/>
  <c r="U899" i="22" s="1"/>
  <c r="R899" i="23"/>
  <c r="S899" i="22" s="1"/>
  <c r="V899" i="23"/>
  <c r="W899" i="23" s="1"/>
  <c r="B900" i="23"/>
  <c r="C900" i="23"/>
  <c r="D900" i="23"/>
  <c r="E900" i="23"/>
  <c r="F900" i="23"/>
  <c r="G900" i="23"/>
  <c r="H900" i="23" s="1"/>
  <c r="I900" i="23"/>
  <c r="K900" i="22"/>
  <c r="L900" i="23"/>
  <c r="Q900" i="23"/>
  <c r="R900" i="23"/>
  <c r="V900" i="23"/>
  <c r="W900" i="23" s="1"/>
  <c r="B901" i="23"/>
  <c r="C901" i="23"/>
  <c r="D901" i="23"/>
  <c r="E901" i="23"/>
  <c r="F901" i="23"/>
  <c r="G901" i="23"/>
  <c r="G901" i="22" s="1"/>
  <c r="H901" i="23"/>
  <c r="I901" i="23"/>
  <c r="K901" i="22" s="1"/>
  <c r="L901" i="23"/>
  <c r="M901" i="23"/>
  <c r="N901" i="23"/>
  <c r="P901" i="22" s="1"/>
  <c r="Q901" i="23"/>
  <c r="V901" i="23"/>
  <c r="W901" i="23"/>
  <c r="B902" i="23"/>
  <c r="C902" i="23"/>
  <c r="D902" i="23"/>
  <c r="E902" i="23"/>
  <c r="F902" i="23"/>
  <c r="G902" i="23"/>
  <c r="H902" i="23"/>
  <c r="L902" i="23"/>
  <c r="M902" i="23" s="1"/>
  <c r="Q902" i="23"/>
  <c r="Q902" i="22" s="1"/>
  <c r="V902" i="23"/>
  <c r="B903" i="23"/>
  <c r="C903" i="23"/>
  <c r="D903" i="23"/>
  <c r="E903" i="23"/>
  <c r="F903" i="23"/>
  <c r="G903" i="23"/>
  <c r="L903" i="23"/>
  <c r="M903" i="23"/>
  <c r="Q903" i="23"/>
  <c r="R903" i="23" s="1"/>
  <c r="S903" i="23"/>
  <c r="U903" i="22"/>
  <c r="V903" i="23"/>
  <c r="W903" i="23" s="1"/>
  <c r="X903" i="23"/>
  <c r="Z903" i="22"/>
  <c r="B904" i="23"/>
  <c r="C904" i="23"/>
  <c r="D904" i="23"/>
  <c r="E904" i="23"/>
  <c r="F904" i="23"/>
  <c r="E904" i="22" s="1"/>
  <c r="G904" i="23"/>
  <c r="I904" i="23" s="1"/>
  <c r="K904" i="22" s="1"/>
  <c r="H904" i="23"/>
  <c r="L904" i="23"/>
  <c r="N904" i="23"/>
  <c r="P904" i="22" s="1"/>
  <c r="Q904" i="23"/>
  <c r="R904" i="23"/>
  <c r="V904" i="23"/>
  <c r="W904" i="23" s="1"/>
  <c r="B905" i="23"/>
  <c r="C905" i="23"/>
  <c r="D905" i="23"/>
  <c r="E905" i="23"/>
  <c r="F905" i="23"/>
  <c r="G905" i="23"/>
  <c r="H905" i="23" s="1"/>
  <c r="I905" i="23"/>
  <c r="K905" i="22"/>
  <c r="L905" i="23"/>
  <c r="M905" i="23" s="1"/>
  <c r="N905" i="23"/>
  <c r="P905" i="22"/>
  <c r="Q905" i="23"/>
  <c r="V905" i="23"/>
  <c r="W905" i="23"/>
  <c r="B906" i="23"/>
  <c r="C906" i="23"/>
  <c r="D906" i="23"/>
  <c r="E906" i="23"/>
  <c r="F906" i="23"/>
  <c r="G906" i="23"/>
  <c r="H906" i="23" s="1"/>
  <c r="L906" i="23"/>
  <c r="N906" i="23" s="1"/>
  <c r="P906" i="22" s="1"/>
  <c r="M906" i="23"/>
  <c r="Q906" i="23"/>
  <c r="S906" i="23" s="1"/>
  <c r="U906" i="22" s="1"/>
  <c r="R906" i="23"/>
  <c r="V906" i="23"/>
  <c r="B907" i="23"/>
  <c r="C907" i="23"/>
  <c r="D907" i="23"/>
  <c r="E907" i="23"/>
  <c r="F907" i="23"/>
  <c r="G907" i="23"/>
  <c r="L907" i="23"/>
  <c r="M907" i="23"/>
  <c r="Q907" i="23"/>
  <c r="R907" i="23" s="1"/>
  <c r="V907" i="23"/>
  <c r="W907" i="23" s="1"/>
  <c r="B908" i="23"/>
  <c r="C908" i="23"/>
  <c r="D908" i="23"/>
  <c r="E908" i="23"/>
  <c r="F908" i="23"/>
  <c r="G908" i="23"/>
  <c r="H908" i="23" s="1"/>
  <c r="I908" i="23"/>
  <c r="K908" i="22"/>
  <c r="L908" i="23"/>
  <c r="N908" i="23" s="1"/>
  <c r="P908" i="22" s="1"/>
  <c r="Q908" i="23"/>
  <c r="R908" i="23" s="1"/>
  <c r="V908" i="23"/>
  <c r="W908" i="23"/>
  <c r="X908" i="23"/>
  <c r="Z908" i="22" s="1"/>
  <c r="B909" i="23"/>
  <c r="C909" i="23"/>
  <c r="D909" i="23"/>
  <c r="E909" i="23"/>
  <c r="F909" i="23"/>
  <c r="G909" i="23"/>
  <c r="I909" i="23" s="1"/>
  <c r="K909" i="22" s="1"/>
  <c r="H909" i="23"/>
  <c r="L909" i="23"/>
  <c r="N909" i="23" s="1"/>
  <c r="P909" i="22" s="1"/>
  <c r="M909" i="23"/>
  <c r="Q909" i="23"/>
  <c r="V909" i="23"/>
  <c r="W909" i="23" s="1"/>
  <c r="Y909" i="22" s="1"/>
  <c r="B910" i="23"/>
  <c r="C910" i="23"/>
  <c r="D910" i="23"/>
  <c r="E910" i="23"/>
  <c r="F910" i="23"/>
  <c r="G910" i="23"/>
  <c r="H910" i="23" s="1"/>
  <c r="L910" i="23"/>
  <c r="M910" i="23"/>
  <c r="N910" i="23"/>
  <c r="P910" i="22" s="1"/>
  <c r="Q910" i="23"/>
  <c r="R910" i="23"/>
  <c r="S910" i="23"/>
  <c r="U910" i="22" s="1"/>
  <c r="V910" i="23"/>
  <c r="B911" i="23"/>
  <c r="C911" i="23"/>
  <c r="D911" i="23"/>
  <c r="E911" i="23"/>
  <c r="F911" i="23"/>
  <c r="G911" i="23"/>
  <c r="L911" i="23"/>
  <c r="M911" i="22" s="1"/>
  <c r="M911" i="23"/>
  <c r="Q911" i="23"/>
  <c r="R911" i="23" s="1"/>
  <c r="V911" i="23"/>
  <c r="W911" i="23" s="1"/>
  <c r="B912" i="23"/>
  <c r="C912" i="23"/>
  <c r="D912" i="23"/>
  <c r="E912" i="23"/>
  <c r="F912" i="23"/>
  <c r="G912" i="23"/>
  <c r="H912" i="23" s="1"/>
  <c r="I912" i="23"/>
  <c r="K912" i="22"/>
  <c r="L912" i="23"/>
  <c r="Q912" i="23"/>
  <c r="R912" i="23"/>
  <c r="V912" i="23"/>
  <c r="W912" i="22" s="1"/>
  <c r="B913" i="23"/>
  <c r="C913" i="23"/>
  <c r="D913" i="23"/>
  <c r="E913" i="23"/>
  <c r="F913" i="23"/>
  <c r="G913" i="23"/>
  <c r="H913" i="23"/>
  <c r="I913" i="23"/>
  <c r="K913" i="22" s="1"/>
  <c r="L913" i="23"/>
  <c r="M913" i="23"/>
  <c r="N913" i="23"/>
  <c r="P913" i="22" s="1"/>
  <c r="Q913" i="23"/>
  <c r="S913" i="23"/>
  <c r="U913" i="22"/>
  <c r="V913" i="23"/>
  <c r="W913" i="23" s="1"/>
  <c r="B914" i="23"/>
  <c r="C914" i="23"/>
  <c r="D914" i="23"/>
  <c r="E914" i="23"/>
  <c r="F914" i="23"/>
  <c r="G914" i="23"/>
  <c r="H914" i="23" s="1"/>
  <c r="I914" i="22" s="1"/>
  <c r="L914" i="23"/>
  <c r="N914" i="23" s="1"/>
  <c r="P914" i="22" s="1"/>
  <c r="M914" i="23"/>
  <c r="Q914" i="23"/>
  <c r="S914" i="23" s="1"/>
  <c r="U914" i="22" s="1"/>
  <c r="R914" i="23"/>
  <c r="V914" i="23"/>
  <c r="B915" i="23"/>
  <c r="C915" i="23"/>
  <c r="D915" i="23"/>
  <c r="E915" i="23"/>
  <c r="F915" i="23"/>
  <c r="G915" i="23"/>
  <c r="L915" i="23"/>
  <c r="M915" i="23"/>
  <c r="Q915" i="23"/>
  <c r="R915" i="23" s="1"/>
  <c r="V915" i="23"/>
  <c r="W915" i="23" s="1"/>
  <c r="X915" i="23"/>
  <c r="Z915" i="22"/>
  <c r="B916" i="23"/>
  <c r="C916" i="23"/>
  <c r="D916" i="23"/>
  <c r="E916" i="23"/>
  <c r="F916" i="23"/>
  <c r="G916" i="23"/>
  <c r="H916" i="23"/>
  <c r="I916" i="23"/>
  <c r="K916" i="22" s="1"/>
  <c r="L916" i="23"/>
  <c r="Q916" i="23"/>
  <c r="R916" i="23"/>
  <c r="V916" i="23"/>
  <c r="W916" i="23" s="1"/>
  <c r="X916" i="23"/>
  <c r="Z916" i="22"/>
  <c r="B917" i="23"/>
  <c r="C917" i="23"/>
  <c r="D917" i="23"/>
  <c r="E917" i="23"/>
  <c r="F917" i="23"/>
  <c r="G917" i="23"/>
  <c r="G917" i="22"/>
  <c r="H917" i="23"/>
  <c r="I917" i="23"/>
  <c r="K917" i="22" s="1"/>
  <c r="L917" i="23"/>
  <c r="N917" i="23" s="1"/>
  <c r="P917" i="22" s="1"/>
  <c r="M917" i="23"/>
  <c r="Q917" i="23"/>
  <c r="V917" i="23"/>
  <c r="W917" i="23" s="1"/>
  <c r="B918" i="23"/>
  <c r="C918" i="23"/>
  <c r="D918" i="23"/>
  <c r="E918" i="23"/>
  <c r="F918" i="23"/>
  <c r="G918" i="23"/>
  <c r="H918" i="23"/>
  <c r="L918" i="23"/>
  <c r="M918" i="23" s="1"/>
  <c r="N918" i="23"/>
  <c r="P918" i="22"/>
  <c r="Q918" i="23"/>
  <c r="Q918" i="22" s="1"/>
  <c r="S918" i="23"/>
  <c r="U918" i="22"/>
  <c r="V918" i="23"/>
  <c r="B919" i="23"/>
  <c r="C919" i="23"/>
  <c r="D919" i="23"/>
  <c r="E919" i="23"/>
  <c r="F919" i="23"/>
  <c r="G919" i="23"/>
  <c r="L919" i="23"/>
  <c r="M919" i="23" s="1"/>
  <c r="Q919" i="23"/>
  <c r="R919" i="23"/>
  <c r="S919" i="23"/>
  <c r="U919" i="22" s="1"/>
  <c r="V919" i="23"/>
  <c r="W919" i="23"/>
  <c r="X919" i="23"/>
  <c r="Z919" i="22" s="1"/>
  <c r="B920" i="23"/>
  <c r="C920" i="23"/>
  <c r="D920" i="23"/>
  <c r="E920" i="23"/>
  <c r="F920" i="23"/>
  <c r="E920" i="22"/>
  <c r="G920" i="23"/>
  <c r="H920" i="23" s="1"/>
  <c r="L920" i="23"/>
  <c r="Q920" i="23"/>
  <c r="R920" i="23" s="1"/>
  <c r="V920" i="23"/>
  <c r="X920" i="23" s="1"/>
  <c r="Z920" i="22" s="1"/>
  <c r="W920" i="23"/>
  <c r="B921" i="23"/>
  <c r="C921" i="23"/>
  <c r="D921" i="23"/>
  <c r="E921" i="23"/>
  <c r="F921" i="23"/>
  <c r="G921" i="23"/>
  <c r="H921" i="23" s="1"/>
  <c r="L921" i="23"/>
  <c r="M921" i="23" s="1"/>
  <c r="Q921" i="23"/>
  <c r="V921" i="23"/>
  <c r="W921" i="23" s="1"/>
  <c r="B922" i="23"/>
  <c r="C922" i="23"/>
  <c r="D922" i="23"/>
  <c r="E922" i="23"/>
  <c r="F922" i="23"/>
  <c r="G922" i="23"/>
  <c r="H922" i="23"/>
  <c r="L922" i="23"/>
  <c r="M922" i="23" s="1"/>
  <c r="N922" i="23"/>
  <c r="P922" i="22"/>
  <c r="Q922" i="23"/>
  <c r="R922" i="23" s="1"/>
  <c r="S922" i="23"/>
  <c r="U922" i="22"/>
  <c r="V922" i="23"/>
  <c r="B923" i="23"/>
  <c r="C923" i="23"/>
  <c r="D923" i="23"/>
  <c r="E923" i="23"/>
  <c r="F923" i="23"/>
  <c r="G923" i="23"/>
  <c r="L923" i="23"/>
  <c r="M923" i="23" s="1"/>
  <c r="Q923" i="23"/>
  <c r="R923" i="23"/>
  <c r="S923" i="23"/>
  <c r="U923" i="22" s="1"/>
  <c r="V923" i="23"/>
  <c r="W923" i="23"/>
  <c r="X923" i="23"/>
  <c r="Z923" i="22" s="1"/>
  <c r="B924" i="23"/>
  <c r="C924" i="23"/>
  <c r="D924" i="23"/>
  <c r="E924" i="23"/>
  <c r="F924" i="23"/>
  <c r="G924" i="23"/>
  <c r="I924" i="23" s="1"/>
  <c r="K924" i="22" s="1"/>
  <c r="H924" i="23"/>
  <c r="L924" i="23"/>
  <c r="N924" i="23"/>
  <c r="P924" i="22" s="1"/>
  <c r="Q924" i="23"/>
  <c r="R924" i="23"/>
  <c r="V924" i="23"/>
  <c r="W924" i="23" s="1"/>
  <c r="B925" i="23"/>
  <c r="C925" i="23"/>
  <c r="D925" i="23"/>
  <c r="E925" i="23"/>
  <c r="F925" i="23"/>
  <c r="G925" i="23"/>
  <c r="H925" i="23" s="1"/>
  <c r="I925" i="23"/>
  <c r="K925" i="22"/>
  <c r="L925" i="23"/>
  <c r="M925" i="23" s="1"/>
  <c r="N925" i="23"/>
  <c r="P925" i="22"/>
  <c r="Q925" i="23"/>
  <c r="S925" i="23" s="1"/>
  <c r="U925" i="22" s="1"/>
  <c r="V925" i="23"/>
  <c r="W925" i="23" s="1"/>
  <c r="Y925" i="22" s="1"/>
  <c r="B926" i="23"/>
  <c r="C926" i="23"/>
  <c r="D926" i="23"/>
  <c r="E926" i="23"/>
  <c r="F926" i="23"/>
  <c r="G926" i="23"/>
  <c r="H926" i="23" s="1"/>
  <c r="L926" i="23"/>
  <c r="M926" i="23"/>
  <c r="N926" i="23"/>
  <c r="P926" i="22" s="1"/>
  <c r="Q926" i="23"/>
  <c r="R926" i="23"/>
  <c r="S926" i="23"/>
  <c r="U926" i="22" s="1"/>
  <c r="V926" i="23"/>
  <c r="B927" i="23"/>
  <c r="C927" i="23"/>
  <c r="D927" i="23"/>
  <c r="E927" i="23"/>
  <c r="F927" i="23"/>
  <c r="G927" i="23"/>
  <c r="L927" i="23"/>
  <c r="L927" i="22" s="1"/>
  <c r="M927" i="23"/>
  <c r="Q927" i="23"/>
  <c r="R927" i="23" s="1"/>
  <c r="V927" i="23"/>
  <c r="W927" i="23" s="1"/>
  <c r="B928" i="23"/>
  <c r="C928" i="23"/>
  <c r="D928" i="23"/>
  <c r="E928" i="23"/>
  <c r="F928" i="23"/>
  <c r="G928" i="23"/>
  <c r="H928" i="23" s="1"/>
  <c r="I928" i="23"/>
  <c r="K928" i="22"/>
  <c r="L928" i="23"/>
  <c r="Q928" i="23"/>
  <c r="R928" i="23"/>
  <c r="V928" i="23"/>
  <c r="W928" i="22" s="1"/>
  <c r="B929" i="23"/>
  <c r="C929" i="23"/>
  <c r="D929" i="23"/>
  <c r="E929" i="23"/>
  <c r="F929" i="23"/>
  <c r="G929" i="23"/>
  <c r="H929" i="23"/>
  <c r="I929" i="23"/>
  <c r="K929" i="22" s="1"/>
  <c r="L929" i="23"/>
  <c r="M929" i="23"/>
  <c r="N929" i="23"/>
  <c r="P929" i="22" s="1"/>
  <c r="Q929" i="23"/>
  <c r="V929" i="23"/>
  <c r="W929" i="23"/>
  <c r="B930" i="23"/>
  <c r="C930" i="23"/>
  <c r="D930" i="23"/>
  <c r="E930" i="23"/>
  <c r="F930" i="23"/>
  <c r="G930" i="23"/>
  <c r="H930" i="23"/>
  <c r="I930" i="22"/>
  <c r="L930" i="23"/>
  <c r="M930" i="23" s="1"/>
  <c r="N930" i="23"/>
  <c r="P930" i="22"/>
  <c r="Q930" i="23"/>
  <c r="R930" i="23" s="1"/>
  <c r="S930" i="23"/>
  <c r="U930" i="22"/>
  <c r="V930" i="23"/>
  <c r="B931" i="23"/>
  <c r="C931" i="23"/>
  <c r="D931" i="23"/>
  <c r="E931" i="23"/>
  <c r="F931" i="23"/>
  <c r="G931" i="23"/>
  <c r="L931" i="23"/>
  <c r="M931" i="23" s="1"/>
  <c r="Q931" i="23"/>
  <c r="R931" i="23"/>
  <c r="S931" i="22"/>
  <c r="S931" i="23"/>
  <c r="U931" i="22" s="1"/>
  <c r="V931" i="23"/>
  <c r="X931" i="23" s="1"/>
  <c r="Z931" i="22" s="1"/>
  <c r="W931" i="23"/>
  <c r="B932" i="23"/>
  <c r="C932" i="23"/>
  <c r="D932" i="23"/>
  <c r="E932" i="23"/>
  <c r="F932" i="23"/>
  <c r="G932" i="23"/>
  <c r="H932" i="23" s="1"/>
  <c r="L932" i="23"/>
  <c r="Q932" i="23"/>
  <c r="R932" i="23" s="1"/>
  <c r="V932" i="23"/>
  <c r="X932" i="23" s="1"/>
  <c r="Z932" i="22" s="1"/>
  <c r="W932" i="23"/>
  <c r="B933" i="23"/>
  <c r="C933" i="23"/>
  <c r="D933" i="23"/>
  <c r="E933" i="23"/>
  <c r="F933" i="23"/>
  <c r="G933" i="23"/>
  <c r="H933" i="22" s="1"/>
  <c r="L933" i="23"/>
  <c r="M933" i="23" s="1"/>
  <c r="N933" i="23"/>
  <c r="P933" i="22"/>
  <c r="Q933" i="23"/>
  <c r="V933" i="23"/>
  <c r="W933" i="23"/>
  <c r="B934" i="23"/>
  <c r="C934" i="23"/>
  <c r="D934" i="23"/>
  <c r="E934" i="23"/>
  <c r="F934" i="23"/>
  <c r="G934" i="23"/>
  <c r="H934" i="23" s="1"/>
  <c r="L934" i="23"/>
  <c r="N934" i="23" s="1"/>
  <c r="P934" i="22" s="1"/>
  <c r="M934" i="23"/>
  <c r="Q934" i="23"/>
  <c r="S934" i="23" s="1"/>
  <c r="U934" i="22" s="1"/>
  <c r="Q934" i="22"/>
  <c r="V934" i="23"/>
  <c r="B935" i="23"/>
  <c r="C935" i="23"/>
  <c r="D935" i="23"/>
  <c r="E935" i="23"/>
  <c r="F935" i="23"/>
  <c r="G935" i="23"/>
  <c r="L935" i="23"/>
  <c r="M935" i="23"/>
  <c r="Q935" i="23"/>
  <c r="R935" i="23" s="1"/>
  <c r="V935" i="23"/>
  <c r="W935" i="23" s="1"/>
  <c r="B936" i="23"/>
  <c r="C936" i="23"/>
  <c r="D936" i="23"/>
  <c r="E936" i="23"/>
  <c r="F936" i="23"/>
  <c r="E936" i="22" s="1"/>
  <c r="G936" i="23"/>
  <c r="H936" i="23"/>
  <c r="I936" i="23"/>
  <c r="K936" i="22" s="1"/>
  <c r="L936" i="23"/>
  <c r="N936" i="23"/>
  <c r="P936" i="22"/>
  <c r="Q936" i="23"/>
  <c r="R936" i="23" s="1"/>
  <c r="V936" i="23"/>
  <c r="X936" i="23" s="1"/>
  <c r="Z936" i="22" s="1"/>
  <c r="W936" i="23"/>
  <c r="B937" i="23"/>
  <c r="C937" i="23"/>
  <c r="D937" i="23"/>
  <c r="E937" i="23"/>
  <c r="F937" i="23"/>
  <c r="G937" i="23"/>
  <c r="H937" i="23" s="1"/>
  <c r="L937" i="23"/>
  <c r="M937" i="23" s="1"/>
  <c r="Q937" i="23"/>
  <c r="V937" i="23"/>
  <c r="W937" i="23" s="1"/>
  <c r="B938" i="23"/>
  <c r="C938" i="23"/>
  <c r="D938" i="23"/>
  <c r="E938" i="23"/>
  <c r="F938" i="23"/>
  <c r="G938" i="23"/>
  <c r="H938" i="23" s="1"/>
  <c r="L938" i="23"/>
  <c r="M938" i="23"/>
  <c r="N938" i="23"/>
  <c r="P938" i="22" s="1"/>
  <c r="Q938" i="23"/>
  <c r="R938" i="23"/>
  <c r="S938" i="23"/>
  <c r="U938" i="22" s="1"/>
  <c r="V938" i="23"/>
  <c r="B939" i="23"/>
  <c r="C939" i="23"/>
  <c r="D939" i="23"/>
  <c r="E939" i="23"/>
  <c r="F939" i="23"/>
  <c r="G939" i="23"/>
  <c r="L939" i="23"/>
  <c r="M939" i="23" s="1"/>
  <c r="Q939" i="23"/>
  <c r="S939" i="23" s="1"/>
  <c r="U939" i="22" s="1"/>
  <c r="R939" i="23"/>
  <c r="V939" i="23"/>
  <c r="X939" i="23" s="1"/>
  <c r="Z939" i="22" s="1"/>
  <c r="W939" i="23"/>
  <c r="B940" i="23"/>
  <c r="C940" i="23"/>
  <c r="D940" i="23"/>
  <c r="E940" i="23"/>
  <c r="F940" i="23"/>
  <c r="G940" i="23"/>
  <c r="H940" i="23" s="1"/>
  <c r="L940" i="23"/>
  <c r="N940" i="23" s="1"/>
  <c r="P940" i="22" s="1"/>
  <c r="Q940" i="23"/>
  <c r="R940" i="23"/>
  <c r="V940" i="23"/>
  <c r="W940" i="23" s="1"/>
  <c r="X940" i="23"/>
  <c r="Z940" i="22"/>
  <c r="B941" i="23"/>
  <c r="C941" i="23"/>
  <c r="D941" i="23"/>
  <c r="E941" i="23"/>
  <c r="F941" i="23"/>
  <c r="G941" i="23"/>
  <c r="H941" i="23"/>
  <c r="I941" i="23"/>
  <c r="K941" i="22" s="1"/>
  <c r="L941" i="23"/>
  <c r="M941" i="23"/>
  <c r="N941" i="23"/>
  <c r="P941" i="22" s="1"/>
  <c r="Q941" i="23"/>
  <c r="V941" i="23"/>
  <c r="W941" i="23"/>
  <c r="Y941" i="22" s="1"/>
  <c r="B942" i="23"/>
  <c r="C942" i="23"/>
  <c r="D942" i="23"/>
  <c r="E942" i="23"/>
  <c r="F942" i="23"/>
  <c r="G942" i="23"/>
  <c r="H942" i="23"/>
  <c r="L942" i="23"/>
  <c r="M942" i="23" s="1"/>
  <c r="N942" i="23"/>
  <c r="P942" i="22"/>
  <c r="Q942" i="23"/>
  <c r="R942" i="23" s="1"/>
  <c r="S942" i="23"/>
  <c r="U942" i="22"/>
  <c r="V942" i="23"/>
  <c r="B943" i="23"/>
  <c r="C943" i="23"/>
  <c r="D943" i="23"/>
  <c r="E943" i="23"/>
  <c r="F943" i="23"/>
  <c r="G943" i="23"/>
  <c r="L943" i="23"/>
  <c r="M943" i="22" s="1"/>
  <c r="Q943" i="23"/>
  <c r="S943" i="23" s="1"/>
  <c r="U943" i="22" s="1"/>
  <c r="R943" i="23"/>
  <c r="V943" i="23"/>
  <c r="X943" i="23" s="1"/>
  <c r="Z943" i="22" s="1"/>
  <c r="W943" i="23"/>
  <c r="B944" i="23"/>
  <c r="C944" i="23"/>
  <c r="D944" i="23"/>
  <c r="E944" i="23"/>
  <c r="F944" i="23"/>
  <c r="G944" i="23"/>
  <c r="H944" i="23" s="1"/>
  <c r="L944" i="23"/>
  <c r="Q944" i="23"/>
  <c r="R944" i="23" s="1"/>
  <c r="V944" i="23"/>
  <c r="V944" i="22" s="1"/>
  <c r="W944" i="22"/>
  <c r="B945" i="23"/>
  <c r="C945" i="23"/>
  <c r="D945" i="23"/>
  <c r="E945" i="23"/>
  <c r="F945" i="23"/>
  <c r="G945" i="23"/>
  <c r="H945" i="23" s="1"/>
  <c r="I945" i="23"/>
  <c r="K945" i="22"/>
  <c r="L945" i="23"/>
  <c r="M945" i="23" s="1"/>
  <c r="N945" i="23"/>
  <c r="P945" i="22"/>
  <c r="Q945" i="23"/>
  <c r="S945" i="23" s="1"/>
  <c r="U945" i="22" s="1"/>
  <c r="V945" i="23"/>
  <c r="W945" i="23" s="1"/>
  <c r="B946" i="23"/>
  <c r="C946" i="23"/>
  <c r="D946" i="23"/>
  <c r="E946" i="23"/>
  <c r="F946" i="23"/>
  <c r="G946" i="23"/>
  <c r="H946" i="23"/>
  <c r="I946" i="22" s="1"/>
  <c r="L946" i="23"/>
  <c r="M946" i="23"/>
  <c r="N946" i="23"/>
  <c r="P946" i="22" s="1"/>
  <c r="Q946" i="23"/>
  <c r="R946" i="23"/>
  <c r="S946" i="23"/>
  <c r="U946" i="22" s="1"/>
  <c r="V946" i="23"/>
  <c r="B947" i="23"/>
  <c r="C947" i="23"/>
  <c r="D947" i="23"/>
  <c r="E947" i="23"/>
  <c r="F947" i="23"/>
  <c r="G947" i="23"/>
  <c r="I947" i="23" s="1"/>
  <c r="K947" i="22" s="1"/>
  <c r="L947" i="23"/>
  <c r="M947" i="23"/>
  <c r="Q947" i="23"/>
  <c r="R947" i="23" s="1"/>
  <c r="S947" i="22" s="1"/>
  <c r="S947" i="23"/>
  <c r="U947" i="22" s="1"/>
  <c r="V947" i="23"/>
  <c r="W947" i="23"/>
  <c r="X947" i="23"/>
  <c r="Z947" i="22" s="1"/>
  <c r="B948" i="23"/>
  <c r="C948" i="23"/>
  <c r="D948" i="23"/>
  <c r="E948" i="23"/>
  <c r="F948" i="23"/>
  <c r="G948" i="23"/>
  <c r="I948" i="23" s="1"/>
  <c r="K948" i="22" s="1"/>
  <c r="H948" i="23"/>
  <c r="L948" i="23"/>
  <c r="Q948" i="23"/>
  <c r="R948" i="23" s="1"/>
  <c r="V948" i="23"/>
  <c r="W948" i="23"/>
  <c r="X948" i="23"/>
  <c r="Z948" i="22" s="1"/>
  <c r="B949" i="23"/>
  <c r="C949" i="23"/>
  <c r="D949" i="23"/>
  <c r="E949" i="23"/>
  <c r="F949" i="23"/>
  <c r="G949" i="23"/>
  <c r="H949" i="23" s="1"/>
  <c r="G949" i="22"/>
  <c r="L949" i="23"/>
  <c r="M949" i="23" s="1"/>
  <c r="Q949" i="23"/>
  <c r="S949" i="23" s="1"/>
  <c r="U949" i="22" s="1"/>
  <c r="V949" i="23"/>
  <c r="W949" i="23"/>
  <c r="B950" i="23"/>
  <c r="C950" i="23"/>
  <c r="D950" i="23"/>
  <c r="E950" i="23"/>
  <c r="F950" i="23"/>
  <c r="G950" i="23"/>
  <c r="H950" i="23"/>
  <c r="L950" i="23"/>
  <c r="M950" i="23" s="1"/>
  <c r="Q950" i="23"/>
  <c r="R950" i="22" s="1"/>
  <c r="V950" i="23"/>
  <c r="B951" i="23"/>
  <c r="C951" i="23"/>
  <c r="D951" i="23"/>
  <c r="E951" i="23"/>
  <c r="F951" i="23"/>
  <c r="G951" i="23"/>
  <c r="L951" i="23"/>
  <c r="M951" i="23"/>
  <c r="Q951" i="23"/>
  <c r="R951" i="23" s="1"/>
  <c r="S951" i="23"/>
  <c r="U951" i="22"/>
  <c r="V951" i="23"/>
  <c r="W951" i="23" s="1"/>
  <c r="X951" i="23"/>
  <c r="Z951" i="22"/>
  <c r="B952" i="23"/>
  <c r="C952" i="23"/>
  <c r="D952" i="23"/>
  <c r="E952" i="23"/>
  <c r="F952" i="23"/>
  <c r="E952" i="22" s="1"/>
  <c r="G952" i="23"/>
  <c r="I952" i="23" s="1"/>
  <c r="K952" i="22" s="1"/>
  <c r="H952" i="23"/>
  <c r="L952" i="23"/>
  <c r="Q952" i="23"/>
  <c r="R952" i="23" s="1"/>
  <c r="V952" i="23"/>
  <c r="W952" i="23"/>
  <c r="X952" i="23"/>
  <c r="Z952" i="22" s="1"/>
  <c r="B953" i="23"/>
  <c r="C953" i="23"/>
  <c r="D953" i="23"/>
  <c r="E953" i="23"/>
  <c r="F953" i="23"/>
  <c r="G953" i="23"/>
  <c r="I953" i="23" s="1"/>
  <c r="K953" i="22" s="1"/>
  <c r="H953" i="23"/>
  <c r="L953" i="23"/>
  <c r="N953" i="23" s="1"/>
  <c r="P953" i="22" s="1"/>
  <c r="M953" i="23"/>
  <c r="Q953" i="23"/>
  <c r="V953" i="23"/>
  <c r="W953" i="23" s="1"/>
  <c r="B954" i="23"/>
  <c r="C954" i="23"/>
  <c r="D954" i="23"/>
  <c r="E954" i="23"/>
  <c r="F954" i="23"/>
  <c r="G954" i="23"/>
  <c r="H954" i="23"/>
  <c r="L954" i="23"/>
  <c r="M954" i="23" s="1"/>
  <c r="N954" i="23"/>
  <c r="P954" i="22"/>
  <c r="Q954" i="23"/>
  <c r="R954" i="23" s="1"/>
  <c r="S954" i="23"/>
  <c r="U954" i="22"/>
  <c r="V954" i="23"/>
  <c r="B955" i="23"/>
  <c r="C955" i="23"/>
  <c r="D955" i="23"/>
  <c r="E955" i="23"/>
  <c r="F955" i="23"/>
  <c r="G955" i="23"/>
  <c r="L955" i="23"/>
  <c r="M955" i="23" s="1"/>
  <c r="Q955" i="23"/>
  <c r="R955" i="23"/>
  <c r="S955" i="23"/>
  <c r="U955" i="22" s="1"/>
  <c r="V955" i="23"/>
  <c r="W955" i="23"/>
  <c r="X955" i="23"/>
  <c r="Z955" i="22" s="1"/>
  <c r="B956" i="23"/>
  <c r="C956" i="23"/>
  <c r="D956" i="23"/>
  <c r="E956" i="23"/>
  <c r="F956" i="23"/>
  <c r="G956" i="23"/>
  <c r="I956" i="23" s="1"/>
  <c r="K956" i="22" s="1"/>
  <c r="H956" i="23"/>
  <c r="L956" i="23"/>
  <c r="Q956" i="23"/>
  <c r="R956" i="23" s="1"/>
  <c r="V956" i="23"/>
  <c r="W956" i="23"/>
  <c r="X956" i="23"/>
  <c r="Z956" i="22" s="1"/>
  <c r="B957" i="23"/>
  <c r="C957" i="23"/>
  <c r="D957" i="23"/>
  <c r="E957" i="23"/>
  <c r="F957" i="23"/>
  <c r="G957" i="23"/>
  <c r="I957" i="23" s="1"/>
  <c r="K957" i="22" s="1"/>
  <c r="H957" i="23"/>
  <c r="L957" i="23"/>
  <c r="N957" i="23" s="1"/>
  <c r="P957" i="22" s="1"/>
  <c r="M957" i="23"/>
  <c r="Q957" i="23"/>
  <c r="V957" i="23"/>
  <c r="W957" i="23" s="1"/>
  <c r="Y957" i="22" s="1"/>
  <c r="B958" i="23"/>
  <c r="C958" i="23"/>
  <c r="D958" i="23"/>
  <c r="E958" i="23"/>
  <c r="F958" i="23"/>
  <c r="G958" i="23"/>
  <c r="H958" i="23" s="1"/>
  <c r="L958" i="23"/>
  <c r="M958" i="23"/>
  <c r="N958" i="23"/>
  <c r="P958" i="22" s="1"/>
  <c r="Q958" i="23"/>
  <c r="R958" i="23"/>
  <c r="S958" i="23"/>
  <c r="U958" i="22" s="1"/>
  <c r="V958" i="23"/>
  <c r="B959" i="23"/>
  <c r="C959" i="23"/>
  <c r="D959" i="23"/>
  <c r="E959" i="23"/>
  <c r="F959" i="23"/>
  <c r="G959" i="23"/>
  <c r="L959" i="23"/>
  <c r="M959" i="22" s="1"/>
  <c r="M959" i="23"/>
  <c r="Q959" i="23"/>
  <c r="R959" i="23" s="1"/>
  <c r="V959" i="23"/>
  <c r="W959" i="23" s="1"/>
  <c r="B960" i="23"/>
  <c r="C960" i="23"/>
  <c r="D960" i="23"/>
  <c r="E960" i="23"/>
  <c r="F960" i="23"/>
  <c r="G960" i="23"/>
  <c r="H960" i="23" s="1"/>
  <c r="I960" i="23"/>
  <c r="K960" i="22"/>
  <c r="L960" i="23"/>
  <c r="Q960" i="23"/>
  <c r="R960" i="23"/>
  <c r="V960" i="23"/>
  <c r="W960" i="22" s="1"/>
  <c r="B961" i="23"/>
  <c r="C961" i="23"/>
  <c r="D961" i="23"/>
  <c r="E961" i="23"/>
  <c r="F961" i="23"/>
  <c r="G961" i="23"/>
  <c r="H961" i="23"/>
  <c r="I961" i="23"/>
  <c r="K961" i="22" s="1"/>
  <c r="L961" i="23"/>
  <c r="M961" i="23"/>
  <c r="N961" i="23"/>
  <c r="P961" i="22" s="1"/>
  <c r="Q961" i="23"/>
  <c r="S961" i="23"/>
  <c r="U961" i="22"/>
  <c r="V961" i="23"/>
  <c r="W961" i="23" s="1"/>
  <c r="B962" i="23"/>
  <c r="C962" i="23"/>
  <c r="D962" i="23"/>
  <c r="E962" i="23"/>
  <c r="F962" i="23"/>
  <c r="G962" i="23"/>
  <c r="H962" i="23" s="1"/>
  <c r="I962" i="22" s="1"/>
  <c r="L962" i="23"/>
  <c r="N962" i="23" s="1"/>
  <c r="P962" i="22" s="1"/>
  <c r="M962" i="23"/>
  <c r="Q962" i="23"/>
  <c r="S962" i="23" s="1"/>
  <c r="U962" i="22" s="1"/>
  <c r="R962" i="23"/>
  <c r="V962" i="23"/>
  <c r="X962" i="23"/>
  <c r="Z962" i="22" s="1"/>
  <c r="B963" i="23"/>
  <c r="C963" i="23"/>
  <c r="D963" i="23"/>
  <c r="E963" i="23"/>
  <c r="F963" i="23"/>
  <c r="G963" i="23"/>
  <c r="I963" i="23"/>
  <c r="K963" i="22" s="1"/>
  <c r="L963" i="23"/>
  <c r="M963" i="23"/>
  <c r="Q963" i="23"/>
  <c r="R963" i="23" s="1"/>
  <c r="S963" i="22" s="1"/>
  <c r="V963" i="23"/>
  <c r="W963" i="23" s="1"/>
  <c r="X963" i="23"/>
  <c r="Z963" i="22"/>
  <c r="B964" i="23"/>
  <c r="C964" i="23"/>
  <c r="D964" i="23"/>
  <c r="E964" i="23"/>
  <c r="F964" i="23"/>
  <c r="G964" i="23"/>
  <c r="H964" i="23"/>
  <c r="I964" i="23"/>
  <c r="K964" i="22" s="1"/>
  <c r="L964" i="23"/>
  <c r="N964" i="23"/>
  <c r="P964" i="22"/>
  <c r="Q964" i="23"/>
  <c r="R964" i="23" s="1"/>
  <c r="V964" i="23"/>
  <c r="X964" i="23" s="1"/>
  <c r="Z964" i="22" s="1"/>
  <c r="W964" i="23"/>
  <c r="B965" i="23"/>
  <c r="C965" i="23"/>
  <c r="D965" i="23"/>
  <c r="E965" i="23"/>
  <c r="F965" i="23"/>
  <c r="G965" i="23"/>
  <c r="G965" i="22" s="1"/>
  <c r="L965" i="23"/>
  <c r="M965" i="23" s="1"/>
  <c r="N965" i="23"/>
  <c r="P965" i="22"/>
  <c r="Q965" i="23"/>
  <c r="V965" i="23"/>
  <c r="W965" i="23"/>
  <c r="B966" i="23"/>
  <c r="C966" i="23"/>
  <c r="D966" i="23"/>
  <c r="E966" i="23"/>
  <c r="F966" i="23"/>
  <c r="G966" i="23"/>
  <c r="H966" i="23" s="1"/>
  <c r="L966" i="23"/>
  <c r="N966" i="23" s="1"/>
  <c r="P966" i="22" s="1"/>
  <c r="M966" i="23"/>
  <c r="Q966" i="23"/>
  <c r="S966" i="23" s="1"/>
  <c r="U966" i="22" s="1"/>
  <c r="Q966" i="22"/>
  <c r="V966" i="23"/>
  <c r="B967" i="23"/>
  <c r="C967" i="23"/>
  <c r="D967" i="23"/>
  <c r="E967" i="23"/>
  <c r="F967" i="23"/>
  <c r="G967" i="23"/>
  <c r="L967" i="23"/>
  <c r="M967" i="23"/>
  <c r="Q967" i="23"/>
  <c r="R967" i="23" s="1"/>
  <c r="V967" i="23"/>
  <c r="W967" i="23" s="1"/>
  <c r="B968" i="23"/>
  <c r="C968" i="23"/>
  <c r="D968" i="23"/>
  <c r="E968" i="23"/>
  <c r="F968" i="23"/>
  <c r="E968" i="22" s="1"/>
  <c r="G968" i="23"/>
  <c r="H968" i="23"/>
  <c r="I968" i="23"/>
  <c r="K968" i="22" s="1"/>
  <c r="L968" i="23"/>
  <c r="Q968" i="23"/>
  <c r="R968" i="23"/>
  <c r="V968" i="23"/>
  <c r="W968" i="23" s="1"/>
  <c r="X968" i="23"/>
  <c r="Z968" i="22"/>
  <c r="B969" i="23"/>
  <c r="C969" i="23"/>
  <c r="D969" i="23"/>
  <c r="E969" i="23"/>
  <c r="F969" i="23"/>
  <c r="G969" i="23"/>
  <c r="H969" i="23"/>
  <c r="I969" i="23"/>
  <c r="K969" i="22" s="1"/>
  <c r="L969" i="23"/>
  <c r="M969" i="23"/>
  <c r="N969" i="23"/>
  <c r="P969" i="22" s="1"/>
  <c r="Q969" i="23"/>
  <c r="V969" i="23"/>
  <c r="W969" i="23"/>
  <c r="B970" i="23"/>
  <c r="C970" i="23"/>
  <c r="D970" i="23"/>
  <c r="E970" i="23"/>
  <c r="F970" i="23"/>
  <c r="G970" i="23"/>
  <c r="H970" i="23"/>
  <c r="L970" i="23"/>
  <c r="M970" i="23" s="1"/>
  <c r="Q970" i="23"/>
  <c r="R970" i="23" s="1"/>
  <c r="V970" i="23"/>
  <c r="X970" i="23" s="1"/>
  <c r="Z970" i="22" s="1"/>
  <c r="B971" i="23"/>
  <c r="C971" i="23"/>
  <c r="D971" i="23"/>
  <c r="E971" i="23"/>
  <c r="F971" i="23"/>
  <c r="G971" i="23"/>
  <c r="I971" i="23" s="1"/>
  <c r="K971" i="22" s="1"/>
  <c r="L971" i="23"/>
  <c r="M971" i="23"/>
  <c r="Q971" i="23"/>
  <c r="R971" i="23" s="1"/>
  <c r="S971" i="23"/>
  <c r="U971" i="22"/>
  <c r="V971" i="23"/>
  <c r="W971" i="23" s="1"/>
  <c r="X971" i="23"/>
  <c r="Z971" i="22"/>
  <c r="B972" i="23"/>
  <c r="C972" i="23"/>
  <c r="D972" i="23"/>
  <c r="E972" i="23"/>
  <c r="F972" i="23"/>
  <c r="G972" i="23"/>
  <c r="H972" i="23"/>
  <c r="I972" i="23"/>
  <c r="K972" i="22" s="1"/>
  <c r="L972" i="23"/>
  <c r="N972" i="23"/>
  <c r="P972" i="22"/>
  <c r="Q972" i="23"/>
  <c r="R972" i="23" s="1"/>
  <c r="V972" i="23"/>
  <c r="X972" i="23" s="1"/>
  <c r="Z972" i="22" s="1"/>
  <c r="W972" i="23"/>
  <c r="B973" i="23"/>
  <c r="C973" i="23"/>
  <c r="D973" i="23"/>
  <c r="E973" i="23"/>
  <c r="F973" i="23"/>
  <c r="G973" i="23"/>
  <c r="H973" i="23" s="1"/>
  <c r="L973" i="23"/>
  <c r="M973" i="23" s="1"/>
  <c r="Q973" i="23"/>
  <c r="V973" i="23"/>
  <c r="W973" i="23" s="1"/>
  <c r="Y973" i="22" s="1"/>
  <c r="B974" i="23"/>
  <c r="C974" i="23"/>
  <c r="D974" i="23"/>
  <c r="E974" i="23"/>
  <c r="F974" i="23"/>
  <c r="G974" i="23"/>
  <c r="H974" i="23" s="1"/>
  <c r="L974" i="23"/>
  <c r="N974" i="23" s="1"/>
  <c r="P974" i="22" s="1"/>
  <c r="M974" i="23"/>
  <c r="Q974" i="23"/>
  <c r="S974" i="23" s="1"/>
  <c r="U974" i="22" s="1"/>
  <c r="R974" i="23"/>
  <c r="V974" i="23"/>
  <c r="B975" i="23"/>
  <c r="C975" i="23"/>
  <c r="D975" i="23"/>
  <c r="E975" i="23"/>
  <c r="F975" i="23"/>
  <c r="G975" i="23"/>
  <c r="L975" i="23"/>
  <c r="M975" i="22"/>
  <c r="M975" i="23"/>
  <c r="Q975" i="23"/>
  <c r="R975" i="23" s="1"/>
  <c r="S975" i="23"/>
  <c r="U975" i="22"/>
  <c r="V975" i="23"/>
  <c r="W975" i="23" s="1"/>
  <c r="X975" i="23"/>
  <c r="Z975" i="22"/>
  <c r="B976" i="23"/>
  <c r="C976" i="23"/>
  <c r="D976" i="23"/>
  <c r="E976" i="23"/>
  <c r="F976" i="23"/>
  <c r="G976" i="23"/>
  <c r="H976" i="23"/>
  <c r="I976" i="23"/>
  <c r="K976" i="22" s="1"/>
  <c r="L976" i="23"/>
  <c r="Q976" i="23"/>
  <c r="R976" i="23"/>
  <c r="V976" i="23"/>
  <c r="W976" i="22" s="1"/>
  <c r="W976" i="23"/>
  <c r="X976" i="23"/>
  <c r="Z976" i="22" s="1"/>
  <c r="B977" i="23"/>
  <c r="C977" i="23"/>
  <c r="D977" i="23"/>
  <c r="E977" i="23"/>
  <c r="F977" i="23"/>
  <c r="G977" i="23"/>
  <c r="I977" i="23" s="1"/>
  <c r="K977" i="22" s="1"/>
  <c r="H977" i="23"/>
  <c r="L977" i="23"/>
  <c r="N977" i="23" s="1"/>
  <c r="P977" i="22" s="1"/>
  <c r="M977" i="23"/>
  <c r="Q977" i="23"/>
  <c r="V977" i="23"/>
  <c r="W977" i="23" s="1"/>
  <c r="B978" i="23"/>
  <c r="C978" i="23"/>
  <c r="D978" i="23"/>
  <c r="E978" i="23"/>
  <c r="F978" i="23"/>
  <c r="G978" i="23"/>
  <c r="H978" i="23"/>
  <c r="I978" i="22" s="1"/>
  <c r="L978" i="23"/>
  <c r="M978" i="23"/>
  <c r="N978" i="23"/>
  <c r="P978" i="22" s="1"/>
  <c r="Q978" i="23"/>
  <c r="R978" i="23"/>
  <c r="S978" i="23"/>
  <c r="U978" i="22" s="1"/>
  <c r="V978" i="23"/>
  <c r="X978" i="23"/>
  <c r="Z978" i="22"/>
  <c r="B979" i="23"/>
  <c r="C979" i="23"/>
  <c r="D979" i="23"/>
  <c r="E979" i="23"/>
  <c r="F979" i="23"/>
  <c r="G979" i="23"/>
  <c r="L979" i="23"/>
  <c r="M979" i="23"/>
  <c r="Q979" i="23"/>
  <c r="R979" i="23"/>
  <c r="T979" i="22" s="1"/>
  <c r="S979" i="22"/>
  <c r="S979" i="23"/>
  <c r="U979" i="22" s="1"/>
  <c r="V979" i="23"/>
  <c r="W979" i="23"/>
  <c r="X979" i="23"/>
  <c r="Z979" i="22" s="1"/>
  <c r="B980" i="23"/>
  <c r="C980" i="23"/>
  <c r="D980" i="23"/>
  <c r="E980" i="23"/>
  <c r="F980" i="23"/>
  <c r="G980" i="23"/>
  <c r="I980" i="23" s="1"/>
  <c r="K980" i="22" s="1"/>
  <c r="H980" i="23"/>
  <c r="L980" i="23"/>
  <c r="Q980" i="23"/>
  <c r="R980" i="23" s="1"/>
  <c r="V980" i="23"/>
  <c r="W980" i="23"/>
  <c r="X980" i="23"/>
  <c r="Z980" i="22" s="1"/>
  <c r="B981" i="23"/>
  <c r="C981" i="23"/>
  <c r="D981" i="23"/>
  <c r="E981" i="23"/>
  <c r="F981" i="23"/>
  <c r="G981" i="23"/>
  <c r="H981" i="23" s="1"/>
  <c r="G981" i="22"/>
  <c r="L981" i="23"/>
  <c r="M981" i="23" s="1"/>
  <c r="Q981" i="23"/>
  <c r="V981" i="23"/>
  <c r="W981" i="23"/>
  <c r="B982" i="23"/>
  <c r="C982" i="23"/>
  <c r="D982" i="23"/>
  <c r="E982" i="23"/>
  <c r="F982" i="23"/>
  <c r="G982" i="23"/>
  <c r="H982" i="23" s="1"/>
  <c r="L982" i="23"/>
  <c r="M982" i="23"/>
  <c r="N982" i="23"/>
  <c r="P982" i="22" s="1"/>
  <c r="Q982" i="23"/>
  <c r="Q982" i="22"/>
  <c r="S982" i="23"/>
  <c r="U982" i="22" s="1"/>
  <c r="V982" i="23"/>
  <c r="B983" i="23"/>
  <c r="C983" i="23"/>
  <c r="D983" i="23"/>
  <c r="E983" i="23"/>
  <c r="F983" i="23"/>
  <c r="G983" i="23"/>
  <c r="L983" i="23"/>
  <c r="M983" i="23"/>
  <c r="Q983" i="23"/>
  <c r="S983" i="23" s="1"/>
  <c r="U983" i="22" s="1"/>
  <c r="R983" i="23"/>
  <c r="V983" i="23"/>
  <c r="X983" i="23" s="1"/>
  <c r="Z983" i="22" s="1"/>
  <c r="W983" i="23"/>
  <c r="B984" i="23"/>
  <c r="C984" i="23"/>
  <c r="D984" i="23"/>
  <c r="E984" i="23"/>
  <c r="F984" i="23"/>
  <c r="E984" i="22"/>
  <c r="G984" i="23"/>
  <c r="H984" i="23"/>
  <c r="I984" i="23"/>
  <c r="K984" i="22"/>
  <c r="L984" i="23"/>
  <c r="Q984" i="23"/>
  <c r="R984" i="23"/>
  <c r="V984" i="23"/>
  <c r="W984" i="23" s="1"/>
  <c r="B985" i="23"/>
  <c r="C985" i="23"/>
  <c r="D985" i="23"/>
  <c r="E985" i="23"/>
  <c r="F985" i="23"/>
  <c r="G985" i="23"/>
  <c r="H985" i="23"/>
  <c r="I985" i="23"/>
  <c r="K985" i="22"/>
  <c r="L985" i="23"/>
  <c r="M985" i="23"/>
  <c r="N985" i="23"/>
  <c r="P985" i="22" s="1"/>
  <c r="Q985" i="23"/>
  <c r="V985" i="23"/>
  <c r="W985" i="23"/>
  <c r="B986" i="23"/>
  <c r="C986" i="23"/>
  <c r="D986" i="23"/>
  <c r="E986" i="23"/>
  <c r="F986" i="23"/>
  <c r="G986" i="23"/>
  <c r="H986" i="23" s="1"/>
  <c r="L986" i="23"/>
  <c r="M986" i="23"/>
  <c r="N986" i="23"/>
  <c r="P986" i="22" s="1"/>
  <c r="Q986" i="23"/>
  <c r="R986" i="23"/>
  <c r="S986" i="23"/>
  <c r="U986" i="22" s="1"/>
  <c r="V986" i="23"/>
  <c r="B987" i="23"/>
  <c r="C987" i="23"/>
  <c r="D987" i="23"/>
  <c r="E987" i="23"/>
  <c r="F987" i="23"/>
  <c r="G987" i="23"/>
  <c r="L987" i="23"/>
  <c r="M987" i="23"/>
  <c r="Q987" i="23"/>
  <c r="S987" i="23" s="1"/>
  <c r="U987" i="22" s="1"/>
  <c r="R987" i="23"/>
  <c r="V987" i="23"/>
  <c r="X987" i="23" s="1"/>
  <c r="Z987" i="22" s="1"/>
  <c r="W987" i="23"/>
  <c r="B988" i="23"/>
  <c r="C988" i="23"/>
  <c r="D988" i="23"/>
  <c r="E988" i="23"/>
  <c r="F988" i="23"/>
  <c r="G988" i="23"/>
  <c r="H988" i="23" s="1"/>
  <c r="L988" i="23"/>
  <c r="Q988" i="23"/>
  <c r="R988" i="23"/>
  <c r="V988" i="23"/>
  <c r="X988" i="23" s="1"/>
  <c r="Z988" i="22" s="1"/>
  <c r="W988" i="23"/>
  <c r="B989" i="23"/>
  <c r="C989" i="23"/>
  <c r="D989" i="23"/>
  <c r="E989" i="23"/>
  <c r="F989" i="23"/>
  <c r="G989" i="23"/>
  <c r="H989" i="23" s="1"/>
  <c r="L989" i="23"/>
  <c r="M989" i="23" s="1"/>
  <c r="Q989" i="23"/>
  <c r="S989" i="23" s="1"/>
  <c r="U989" i="22" s="1"/>
  <c r="V989" i="23"/>
  <c r="W989" i="23"/>
  <c r="Y989" i="22" s="1"/>
  <c r="B990" i="23"/>
  <c r="C990" i="23"/>
  <c r="D990" i="23"/>
  <c r="E990" i="23"/>
  <c r="F990" i="23"/>
  <c r="G990" i="23"/>
  <c r="H990" i="23"/>
  <c r="L990" i="23"/>
  <c r="M990" i="23"/>
  <c r="N990" i="23"/>
  <c r="P990" i="22"/>
  <c r="Q990" i="23"/>
  <c r="R990" i="23"/>
  <c r="S990" i="23"/>
  <c r="U990" i="22"/>
  <c r="V990" i="23"/>
  <c r="X990" i="23"/>
  <c r="Z990" i="22"/>
  <c r="B991" i="23"/>
  <c r="C991" i="23"/>
  <c r="D991" i="23"/>
  <c r="E991" i="23"/>
  <c r="F991" i="23"/>
  <c r="G991" i="23"/>
  <c r="I991" i="23"/>
  <c r="K991" i="22"/>
  <c r="L991" i="23"/>
  <c r="L991" i="22" s="1"/>
  <c r="Q991" i="23"/>
  <c r="S991" i="23" s="1"/>
  <c r="U991" i="22" s="1"/>
  <c r="R991" i="23"/>
  <c r="V991" i="23"/>
  <c r="X991" i="23" s="1"/>
  <c r="Z991" i="22" s="1"/>
  <c r="W991" i="23"/>
  <c r="B992" i="23"/>
  <c r="C992" i="23"/>
  <c r="D992" i="23"/>
  <c r="E992" i="23"/>
  <c r="F992" i="23"/>
  <c r="G992" i="23"/>
  <c r="H992" i="23" s="1"/>
  <c r="L992" i="23"/>
  <c r="N992" i="23" s="1"/>
  <c r="P992" i="22" s="1"/>
  <c r="Q992" i="23"/>
  <c r="R992" i="23"/>
  <c r="V992" i="23"/>
  <c r="W992" i="22"/>
  <c r="W992" i="23"/>
  <c r="X992" i="23"/>
  <c r="Z992" i="22" s="1"/>
  <c r="B993" i="23"/>
  <c r="C993" i="23"/>
  <c r="D993" i="23"/>
  <c r="E993" i="23"/>
  <c r="F993" i="23"/>
  <c r="G993" i="23"/>
  <c r="I993" i="23" s="1"/>
  <c r="K993" i="22" s="1"/>
  <c r="H993" i="23"/>
  <c r="L993" i="23"/>
  <c r="N993" i="23" s="1"/>
  <c r="P993" i="22" s="1"/>
  <c r="M993" i="23"/>
  <c r="Q993" i="23"/>
  <c r="S993" i="23"/>
  <c r="U993" i="22" s="1"/>
  <c r="V993" i="23"/>
  <c r="W993" i="23"/>
  <c r="B994" i="23"/>
  <c r="C994" i="23"/>
  <c r="D994" i="23"/>
  <c r="E994" i="23"/>
  <c r="F994" i="23"/>
  <c r="G994" i="23"/>
  <c r="H994" i="23"/>
  <c r="I994" i="22"/>
  <c r="L994" i="23"/>
  <c r="M994" i="23" s="1"/>
  <c r="Q994" i="23"/>
  <c r="R994" i="23" s="1"/>
  <c r="V994" i="23"/>
  <c r="B995" i="23"/>
  <c r="C995" i="23"/>
  <c r="D995" i="23"/>
  <c r="E995" i="23"/>
  <c r="F995" i="23"/>
  <c r="G995" i="23"/>
  <c r="L995" i="23"/>
  <c r="M995" i="23"/>
  <c r="Q995" i="23"/>
  <c r="R995" i="23"/>
  <c r="S995" i="22"/>
  <c r="S995" i="23"/>
  <c r="U995" i="22" s="1"/>
  <c r="V995" i="23"/>
  <c r="W995" i="23"/>
  <c r="X995" i="23"/>
  <c r="Z995" i="22" s="1"/>
  <c r="B996" i="23"/>
  <c r="C996" i="23"/>
  <c r="D996" i="23"/>
  <c r="E996" i="23"/>
  <c r="F996" i="23"/>
  <c r="G996" i="23"/>
  <c r="I996" i="23" s="1"/>
  <c r="K996" i="22" s="1"/>
  <c r="H996" i="23"/>
  <c r="L996" i="23"/>
  <c r="Q996" i="23"/>
  <c r="R996" i="23" s="1"/>
  <c r="V996" i="23"/>
  <c r="W996" i="23"/>
  <c r="X996" i="23"/>
  <c r="Z996" i="22" s="1"/>
  <c r="B997" i="23"/>
  <c r="C997" i="23"/>
  <c r="D997" i="23"/>
  <c r="E997" i="23"/>
  <c r="F997" i="23"/>
  <c r="G997" i="23"/>
  <c r="H997" i="22" s="1"/>
  <c r="G997" i="22"/>
  <c r="L997" i="23"/>
  <c r="M997" i="23" s="1"/>
  <c r="Q997" i="23"/>
  <c r="S997" i="23" s="1"/>
  <c r="U997" i="22" s="1"/>
  <c r="V997" i="23"/>
  <c r="W997" i="23"/>
  <c r="B998" i="23"/>
  <c r="C998" i="23"/>
  <c r="D998" i="23"/>
  <c r="E998" i="23"/>
  <c r="F998" i="23"/>
  <c r="G998" i="23"/>
  <c r="H998" i="23"/>
  <c r="L998" i="23"/>
  <c r="M998" i="23" s="1"/>
  <c r="Q998" i="23"/>
  <c r="Q998" i="22" s="1"/>
  <c r="V998" i="23"/>
  <c r="X998" i="23" s="1"/>
  <c r="Z998" i="22" s="1"/>
  <c r="B999" i="23"/>
  <c r="C999" i="23"/>
  <c r="D999" i="23"/>
  <c r="E999" i="23"/>
  <c r="F999" i="23"/>
  <c r="G999" i="23"/>
  <c r="I999" i="23" s="1"/>
  <c r="K999" i="22" s="1"/>
  <c r="L999" i="23"/>
  <c r="M999" i="23"/>
  <c r="Q999" i="23"/>
  <c r="R999" i="23"/>
  <c r="S999" i="23"/>
  <c r="U999" i="22"/>
  <c r="V999" i="23"/>
  <c r="W999" i="23"/>
  <c r="X999" i="23"/>
  <c r="Z999" i="22"/>
  <c r="B1000" i="23"/>
  <c r="C1000" i="23"/>
  <c r="D1000" i="23"/>
  <c r="E1000" i="23"/>
  <c r="F1000" i="23"/>
  <c r="E1000" i="22"/>
  <c r="G1000" i="23"/>
  <c r="I1000" i="23" s="1"/>
  <c r="K1000" i="22" s="1"/>
  <c r="H1000" i="23"/>
  <c r="L1000" i="23"/>
  <c r="Q1000" i="23"/>
  <c r="R1000" i="23" s="1"/>
  <c r="V1000" i="23"/>
  <c r="W1000" i="23"/>
  <c r="X1000" i="23"/>
  <c r="Z1000" i="22" s="1"/>
  <c r="B1001" i="23"/>
  <c r="C1001" i="23"/>
  <c r="D1001" i="23"/>
  <c r="E1001" i="23"/>
  <c r="F1001" i="23"/>
  <c r="G1001" i="23"/>
  <c r="I1001" i="23" s="1"/>
  <c r="K1001" i="22" s="1"/>
  <c r="H1001" i="23"/>
  <c r="L1001" i="23"/>
  <c r="N1001" i="23" s="1"/>
  <c r="P1001" i="22" s="1"/>
  <c r="M1001" i="23"/>
  <c r="Q1001" i="23"/>
  <c r="V1001" i="23"/>
  <c r="W1001" i="23" s="1"/>
  <c r="B1002" i="23"/>
  <c r="C1002" i="23"/>
  <c r="D1002" i="23"/>
  <c r="E1002" i="23"/>
  <c r="F1002" i="23"/>
  <c r="G1002" i="23"/>
  <c r="H1002" i="23"/>
  <c r="L1002" i="23"/>
  <c r="M1002" i="23"/>
  <c r="N1002" i="23"/>
  <c r="P1002" i="22"/>
  <c r="Q1002" i="23"/>
  <c r="R1002" i="23"/>
  <c r="S1002" i="23"/>
  <c r="U1002" i="22"/>
  <c r="V1002" i="23"/>
  <c r="B1003" i="23"/>
  <c r="C1003" i="23"/>
  <c r="D1003" i="23"/>
  <c r="E1003" i="23"/>
  <c r="F1003" i="23"/>
  <c r="G1003" i="23"/>
  <c r="L1003" i="23"/>
  <c r="M1003" i="23" s="1"/>
  <c r="Q1003" i="23"/>
  <c r="R1003" i="23"/>
  <c r="S1003" i="23"/>
  <c r="U1003" i="22" s="1"/>
  <c r="V1003" i="23"/>
  <c r="W1003" i="23"/>
  <c r="X1003" i="23"/>
  <c r="Z1003" i="22" s="1"/>
  <c r="B1004" i="23"/>
  <c r="C1004" i="23"/>
  <c r="D1004" i="23"/>
  <c r="E1004" i="23"/>
  <c r="F1004" i="23"/>
  <c r="G1004" i="23"/>
  <c r="I1004" i="23" s="1"/>
  <c r="K1004" i="22" s="1"/>
  <c r="H1004" i="23"/>
  <c r="L1004" i="23"/>
  <c r="Q1004" i="23"/>
  <c r="R1004" i="23" s="1"/>
  <c r="V1004" i="23"/>
  <c r="W1004" i="23"/>
  <c r="X1004" i="23"/>
  <c r="Z1004" i="22" s="1"/>
  <c r="B1005" i="23"/>
  <c r="C1005" i="23"/>
  <c r="D1005" i="23"/>
  <c r="E1005" i="23"/>
  <c r="F1005" i="23"/>
  <c r="G1005" i="23"/>
  <c r="I1005" i="23" s="1"/>
  <c r="K1005" i="22" s="1"/>
  <c r="H1005" i="23"/>
  <c r="L1005" i="23"/>
  <c r="N1005" i="23" s="1"/>
  <c r="P1005" i="22" s="1"/>
  <c r="M1005" i="23"/>
  <c r="Q1005" i="23"/>
  <c r="S1005" i="23"/>
  <c r="U1005" i="22" s="1"/>
  <c r="V1005" i="23"/>
  <c r="W1005" i="23"/>
  <c r="Y1005" i="22"/>
  <c r="B1006" i="23"/>
  <c r="C1006" i="23"/>
  <c r="D1006" i="23"/>
  <c r="E1006" i="23"/>
  <c r="F1006" i="23"/>
  <c r="G1006" i="23"/>
  <c r="H1006" i="23"/>
  <c r="L1006" i="23"/>
  <c r="M1006" i="23" s="1"/>
  <c r="Q1006" i="23"/>
  <c r="R1006" i="23" s="1"/>
  <c r="V1006" i="23"/>
  <c r="B1007" i="23"/>
  <c r="C1007" i="23"/>
  <c r="D1007" i="23"/>
  <c r="E1007" i="23"/>
  <c r="F1007" i="23"/>
  <c r="G1007" i="23"/>
  <c r="L1007" i="23"/>
  <c r="M1007" i="23" s="1"/>
  <c r="M1007" i="22"/>
  <c r="Q1007" i="23"/>
  <c r="R1007" i="23"/>
  <c r="S1007" i="23"/>
  <c r="U1007" i="22" s="1"/>
  <c r="V1007" i="23"/>
  <c r="W1007" i="23"/>
  <c r="X1007" i="23"/>
  <c r="Z1007" i="22" s="1"/>
  <c r="B1008" i="23"/>
  <c r="C1008" i="23"/>
  <c r="D1008" i="23"/>
  <c r="E1008" i="23"/>
  <c r="F1008" i="23"/>
  <c r="G1008" i="23"/>
  <c r="I1008" i="23" s="1"/>
  <c r="K1008" i="22" s="1"/>
  <c r="H1008" i="23"/>
  <c r="L1008" i="23"/>
  <c r="N1008" i="23"/>
  <c r="P1008" i="22" s="1"/>
  <c r="Q1008" i="23"/>
  <c r="R1008" i="23"/>
  <c r="V1008" i="23"/>
  <c r="V1008" i="22" s="1"/>
  <c r="B1009" i="23"/>
  <c r="C1009" i="23"/>
  <c r="D1009" i="23"/>
  <c r="E1009" i="23"/>
  <c r="F1009" i="23"/>
  <c r="G1009" i="23"/>
  <c r="H1009" i="23"/>
  <c r="I1009" i="23"/>
  <c r="K1009" i="22" s="1"/>
  <c r="L1009" i="23"/>
  <c r="M1009" i="23"/>
  <c r="N1009" i="23"/>
  <c r="P1009" i="22" s="1"/>
  <c r="Q1009" i="23"/>
  <c r="V1009" i="23"/>
  <c r="W1009" i="23"/>
  <c r="B1010" i="23"/>
  <c r="C1010" i="23"/>
  <c r="D1010" i="23"/>
  <c r="E1010" i="23"/>
  <c r="F1010" i="23"/>
  <c r="G1010" i="23"/>
  <c r="H1010" i="23"/>
  <c r="I1010" i="22"/>
  <c r="L1010" i="23"/>
  <c r="M1010" i="23"/>
  <c r="N1010" i="23"/>
  <c r="P1010" i="22"/>
  <c r="Q1010" i="23"/>
  <c r="R1010" i="23"/>
  <c r="S1010" i="23"/>
  <c r="U1010" i="22"/>
  <c r="V1010" i="23"/>
  <c r="B1011" i="23"/>
  <c r="C1011" i="23"/>
  <c r="D1011" i="23"/>
  <c r="E1011" i="23"/>
  <c r="F1011" i="23"/>
  <c r="G1011" i="23"/>
  <c r="L1011" i="23"/>
  <c r="M1011" i="23" s="1"/>
  <c r="Q1011" i="23"/>
  <c r="S1011" i="23" s="1"/>
  <c r="U1011" i="22" s="1"/>
  <c r="R1011" i="23"/>
  <c r="S1011" i="22"/>
  <c r="V1011" i="23"/>
  <c r="X1011" i="23" s="1"/>
  <c r="Z1011" i="22" s="1"/>
  <c r="W1011" i="23"/>
  <c r="B1012" i="23"/>
  <c r="C1012" i="23"/>
  <c r="D1012" i="23"/>
  <c r="E1012" i="23"/>
  <c r="F1012" i="23"/>
  <c r="G1012" i="23"/>
  <c r="H1012" i="23" s="1"/>
  <c r="L1012" i="23"/>
  <c r="Q1012" i="23"/>
  <c r="R1012" i="23"/>
  <c r="V1012" i="23"/>
  <c r="X1012" i="23" s="1"/>
  <c r="Z1012" i="22" s="1"/>
  <c r="W1012" i="23"/>
  <c r="B1013" i="23"/>
  <c r="C1013" i="23"/>
  <c r="D1013" i="23"/>
  <c r="E1013" i="23"/>
  <c r="F1013" i="23"/>
  <c r="G1013" i="23"/>
  <c r="G1013" i="22" s="1"/>
  <c r="L1013" i="23"/>
  <c r="M1013" i="23"/>
  <c r="N1013" i="23"/>
  <c r="P1013" i="22"/>
  <c r="Q1013" i="23"/>
  <c r="V1013" i="23"/>
  <c r="W1013" i="23"/>
  <c r="B1014" i="23"/>
  <c r="C1014" i="23"/>
  <c r="D1014" i="23"/>
  <c r="E1014" i="23"/>
  <c r="F1014" i="23"/>
  <c r="G1014" i="23"/>
  <c r="H1014" i="23"/>
  <c r="L1014" i="23"/>
  <c r="N1014" i="23" s="1"/>
  <c r="P1014" i="22" s="1"/>
  <c r="M1014" i="23"/>
  <c r="Q1014" i="23"/>
  <c r="R1014" i="22" s="1"/>
  <c r="Q1014" i="22"/>
  <c r="V1014" i="23"/>
  <c r="B1015" i="23"/>
  <c r="C1015" i="23"/>
  <c r="D1015" i="23"/>
  <c r="E1015" i="23"/>
  <c r="F1015" i="23"/>
  <c r="G1015" i="23"/>
  <c r="L1015" i="23"/>
  <c r="M1015" i="23"/>
  <c r="Q1015" i="23"/>
  <c r="R1015" i="23" s="1"/>
  <c r="V1015" i="23"/>
  <c r="W1015" i="23" s="1"/>
  <c r="B1016" i="23"/>
  <c r="C1016" i="23"/>
  <c r="D1016" i="23"/>
  <c r="E1016" i="23"/>
  <c r="F1016" i="23"/>
  <c r="E1016" i="22" s="1"/>
  <c r="G1016" i="23"/>
  <c r="H1016" i="23"/>
  <c r="I1016" i="23"/>
  <c r="K1016" i="22" s="1"/>
  <c r="L1016" i="23"/>
  <c r="N1016" i="23"/>
  <c r="P1016" i="22"/>
  <c r="Q1016" i="23"/>
  <c r="R1016" i="23"/>
  <c r="V1016" i="23"/>
  <c r="X1016" i="23" s="1"/>
  <c r="Z1016" i="22" s="1"/>
  <c r="W1016" i="23"/>
  <c r="B1017" i="23"/>
  <c r="C1017" i="23"/>
  <c r="D1017" i="23"/>
  <c r="E1017" i="23"/>
  <c r="F1017" i="23"/>
  <c r="G1017" i="23"/>
  <c r="H1017" i="23" s="1"/>
  <c r="L1017" i="23"/>
  <c r="M1017" i="23" s="1"/>
  <c r="Q1017" i="23"/>
  <c r="V1017" i="23"/>
  <c r="W1017" i="23"/>
  <c r="B1018" i="23"/>
  <c r="C1018" i="23"/>
  <c r="D1018" i="23"/>
  <c r="E1018" i="23"/>
  <c r="F1018" i="23"/>
  <c r="G1018" i="23"/>
  <c r="H1018" i="23" s="1"/>
  <c r="L1018" i="23"/>
  <c r="M1018" i="23"/>
  <c r="N1018" i="23"/>
  <c r="P1018" i="22" s="1"/>
  <c r="Q1018" i="23"/>
  <c r="R1018" i="23"/>
  <c r="S1018" i="23"/>
  <c r="U1018" i="22" s="1"/>
  <c r="V1018" i="23"/>
  <c r="B1019" i="23"/>
  <c r="C1019" i="23"/>
  <c r="D1019" i="23"/>
  <c r="E1019" i="23"/>
  <c r="F1019" i="23"/>
  <c r="G1019" i="23"/>
  <c r="L1019" i="23"/>
  <c r="M1019" i="23"/>
  <c r="Q1019" i="23"/>
  <c r="S1019" i="23" s="1"/>
  <c r="U1019" i="22" s="1"/>
  <c r="R1019" i="23"/>
  <c r="V1019" i="23"/>
  <c r="X1019" i="23" s="1"/>
  <c r="Z1019" i="22" s="1"/>
  <c r="W1019" i="23"/>
  <c r="B1020" i="23"/>
  <c r="C1020" i="23"/>
  <c r="D1020" i="23"/>
  <c r="E1020" i="23"/>
  <c r="F1020" i="23"/>
  <c r="G1020" i="23"/>
  <c r="H1020" i="23" s="1"/>
  <c r="L1020" i="23"/>
  <c r="N1020" i="23" s="1"/>
  <c r="P1020" i="22" s="1"/>
  <c r="Q1020" i="23"/>
  <c r="R1020" i="23"/>
  <c r="V1020" i="23"/>
  <c r="W1020" i="23"/>
  <c r="X1020" i="23"/>
  <c r="Z1020" i="22"/>
  <c r="B1021" i="23"/>
  <c r="C1021" i="23"/>
  <c r="D1021" i="23"/>
  <c r="E1021" i="23"/>
  <c r="F1021" i="23"/>
  <c r="G1021" i="23"/>
  <c r="H1021" i="23"/>
  <c r="I1021" i="23"/>
  <c r="K1021" i="22" s="1"/>
  <c r="L1021" i="23"/>
  <c r="M1021" i="23"/>
  <c r="N1021" i="23"/>
  <c r="P1021" i="22" s="1"/>
  <c r="Q1021" i="23"/>
  <c r="V1021" i="23"/>
  <c r="W1021" i="23"/>
  <c r="Y1021" i="22" s="1"/>
  <c r="B1022" i="23"/>
  <c r="C1022" i="23"/>
  <c r="D1022" i="23"/>
  <c r="E1022" i="23"/>
  <c r="F1022" i="23"/>
  <c r="G1022" i="23"/>
  <c r="H1022" i="23"/>
  <c r="L1022" i="23"/>
  <c r="M1022" i="23"/>
  <c r="N1022" i="23"/>
  <c r="P1022" i="22"/>
  <c r="Q1022" i="23"/>
  <c r="R1022" i="23"/>
  <c r="S1022" i="23"/>
  <c r="U1022" i="22"/>
  <c r="V1022" i="23"/>
  <c r="B1023" i="23"/>
  <c r="C1023" i="23"/>
  <c r="D1023" i="23"/>
  <c r="E1023" i="23"/>
  <c r="F1023" i="23"/>
  <c r="G1023" i="23"/>
  <c r="L1023" i="23"/>
  <c r="M1023" i="22" s="1"/>
  <c r="Q1023" i="23"/>
  <c r="S1023" i="23" s="1"/>
  <c r="U1023" i="22" s="1"/>
  <c r="R1023" i="23"/>
  <c r="V1023" i="23"/>
  <c r="X1023" i="23" s="1"/>
  <c r="Z1023" i="22" s="1"/>
  <c r="W1023" i="23"/>
  <c r="B1024" i="23"/>
  <c r="C1024" i="23"/>
  <c r="D1024" i="23"/>
  <c r="E1024" i="23"/>
  <c r="F1024" i="23"/>
  <c r="G1024" i="23"/>
  <c r="H1024" i="23" s="1"/>
  <c r="L1024" i="23"/>
  <c r="N1024" i="23" s="1"/>
  <c r="P1024" i="22" s="1"/>
  <c r="Q1024" i="23"/>
  <c r="R1024" i="23"/>
  <c r="V1024" i="23"/>
  <c r="W1024" i="22"/>
  <c r="W1024" i="23"/>
  <c r="X1024" i="23"/>
  <c r="Z1024" i="22" s="1"/>
  <c r="B1025" i="23"/>
  <c r="C1025" i="23"/>
  <c r="D1025" i="23"/>
  <c r="E1025" i="23"/>
  <c r="F1025" i="23"/>
  <c r="G1025" i="23"/>
  <c r="I1025" i="23" s="1"/>
  <c r="K1025" i="22" s="1"/>
  <c r="H1025" i="23"/>
  <c r="L1025" i="23"/>
  <c r="N1025" i="23" s="1"/>
  <c r="P1025" i="22" s="1"/>
  <c r="M1025" i="23"/>
  <c r="Q1025" i="23"/>
  <c r="S1025" i="23"/>
  <c r="U1025" i="22" s="1"/>
  <c r="V1025" i="23"/>
  <c r="W1025" i="23"/>
  <c r="B1026" i="23"/>
  <c r="C1026" i="23"/>
  <c r="D1026" i="23"/>
  <c r="E1026" i="23"/>
  <c r="F1026" i="23"/>
  <c r="G1026" i="23"/>
  <c r="H1026" i="23"/>
  <c r="I1026" i="22"/>
  <c r="L1026" i="23"/>
  <c r="M1026" i="23" s="1"/>
  <c r="Q1026" i="23"/>
  <c r="R1026" i="23" s="1"/>
  <c r="V1026" i="23"/>
  <c r="B1027" i="23"/>
  <c r="C1027" i="23"/>
  <c r="D1027" i="23"/>
  <c r="E1027" i="23"/>
  <c r="F1027" i="23"/>
  <c r="G1027" i="23"/>
  <c r="I1027" i="23"/>
  <c r="K1027" i="22"/>
  <c r="L1027" i="23"/>
  <c r="M1027" i="23"/>
  <c r="Q1027" i="23"/>
  <c r="S1027" i="23" s="1"/>
  <c r="U1027" i="22" s="1"/>
  <c r="R1027" i="23"/>
  <c r="S1027" i="22" s="1"/>
  <c r="V1027" i="23"/>
  <c r="W1027" i="23" s="1"/>
  <c r="B1028" i="23"/>
  <c r="C1028" i="23"/>
  <c r="D1028" i="23"/>
  <c r="E1028" i="23"/>
  <c r="F1028" i="23"/>
  <c r="G1028" i="23"/>
  <c r="H1028" i="23"/>
  <c r="I1028" i="23"/>
  <c r="K1028" i="22"/>
  <c r="L1028" i="23"/>
  <c r="Q1028" i="23"/>
  <c r="R1028" i="23"/>
  <c r="V1028" i="23"/>
  <c r="W1028" i="23" s="1"/>
  <c r="B1029" i="23"/>
  <c r="C1029" i="23"/>
  <c r="D1029" i="23"/>
  <c r="E1029" i="23"/>
  <c r="F1029" i="23"/>
  <c r="G1029" i="23"/>
  <c r="G1029" i="22"/>
  <c r="H1029" i="23"/>
  <c r="I1029" i="23"/>
  <c r="K1029" i="22" s="1"/>
  <c r="L1029" i="23"/>
  <c r="M1029" i="23"/>
  <c r="N1029" i="23"/>
  <c r="P1029" i="22" s="1"/>
  <c r="Q1029" i="23"/>
  <c r="V1029" i="23"/>
  <c r="W1029" i="23"/>
  <c r="B1030" i="23"/>
  <c r="C1030" i="23"/>
  <c r="D1030" i="23"/>
  <c r="E1030" i="23"/>
  <c r="F1030" i="23"/>
  <c r="G1030" i="23"/>
  <c r="H1030" i="23"/>
  <c r="L1030" i="23"/>
  <c r="M1030" i="23" s="1"/>
  <c r="Q1030" i="23"/>
  <c r="Q1030" i="22" s="1"/>
  <c r="V1030" i="23"/>
  <c r="B1031" i="23"/>
  <c r="C1031" i="23"/>
  <c r="D1031" i="23"/>
  <c r="E1031" i="23"/>
  <c r="F1031" i="23"/>
  <c r="G1031" i="23"/>
  <c r="L1031" i="23"/>
  <c r="M1031" i="23"/>
  <c r="Q1031" i="23"/>
  <c r="R1031" i="23"/>
  <c r="S1031" i="23"/>
  <c r="U1031" i="22"/>
  <c r="V1031" i="23"/>
  <c r="W1031" i="23"/>
  <c r="X1031" i="23"/>
  <c r="Z1031" i="22"/>
  <c r="B1032" i="23"/>
  <c r="C1032" i="23"/>
  <c r="D1032" i="23"/>
  <c r="E1032" i="23"/>
  <c r="F1032" i="23"/>
  <c r="E1032" i="22"/>
  <c r="G1032" i="23"/>
  <c r="I1032" i="23" s="1"/>
  <c r="K1032" i="22" s="1"/>
  <c r="H1032" i="23"/>
  <c r="L1032" i="23"/>
  <c r="Q1032" i="23"/>
  <c r="R1032" i="23" s="1"/>
  <c r="V1032" i="23"/>
  <c r="W1032" i="23"/>
  <c r="X1032" i="23"/>
  <c r="Z1032" i="22" s="1"/>
  <c r="B1033" i="23"/>
  <c r="C1033" i="23"/>
  <c r="D1033" i="23"/>
  <c r="E1033" i="23"/>
  <c r="F1033" i="23"/>
  <c r="G1033" i="23"/>
  <c r="I1033" i="23" s="1"/>
  <c r="K1033" i="22" s="1"/>
  <c r="H1033" i="23"/>
  <c r="L1033" i="23"/>
  <c r="N1033" i="23" s="1"/>
  <c r="P1033" i="22" s="1"/>
  <c r="M1033" i="23"/>
  <c r="Q1033" i="23"/>
  <c r="V1033" i="23"/>
  <c r="W1033" i="23" s="1"/>
  <c r="B1034" i="23"/>
  <c r="C1034" i="23"/>
  <c r="D1034" i="23"/>
  <c r="E1034" i="23"/>
  <c r="F1034" i="23"/>
  <c r="G1034" i="23"/>
  <c r="H1034" i="23"/>
  <c r="L1034" i="23"/>
  <c r="M1034" i="23"/>
  <c r="N1034" i="23"/>
  <c r="P1034" i="22"/>
  <c r="Q1034" i="23"/>
  <c r="R1034" i="23"/>
  <c r="S1034" i="23"/>
  <c r="U1034" i="22"/>
  <c r="V1034" i="23"/>
  <c r="B1035" i="23"/>
  <c r="C1035" i="23"/>
  <c r="D1035" i="23"/>
  <c r="E1035" i="23"/>
  <c r="F1035" i="23"/>
  <c r="G1035" i="23"/>
  <c r="L1035" i="23"/>
  <c r="M1035" i="23" s="1"/>
  <c r="Q1035" i="23"/>
  <c r="R1035" i="23"/>
  <c r="S1035" i="23"/>
  <c r="U1035" i="22" s="1"/>
  <c r="V1035" i="23"/>
  <c r="W1035" i="23"/>
  <c r="X1035" i="23"/>
  <c r="Z1035" i="22" s="1"/>
  <c r="B1036" i="23"/>
  <c r="C1036" i="23"/>
  <c r="D1036" i="23"/>
  <c r="E1036" i="23"/>
  <c r="F1036" i="23"/>
  <c r="G1036" i="23"/>
  <c r="I1036" i="23" s="1"/>
  <c r="K1036" i="22" s="1"/>
  <c r="H1036" i="23"/>
  <c r="L1036" i="23"/>
  <c r="N1036" i="23"/>
  <c r="P1036" i="22" s="1"/>
  <c r="Q1036" i="23"/>
  <c r="R1036" i="23"/>
  <c r="V1036" i="23"/>
  <c r="W1036" i="23" s="1"/>
  <c r="B1037" i="23"/>
  <c r="C1037" i="23"/>
  <c r="D1037" i="23"/>
  <c r="E1037" i="23"/>
  <c r="F1037" i="23"/>
  <c r="G1037" i="23"/>
  <c r="H1037" i="23"/>
  <c r="I1037" i="23"/>
  <c r="K1037" i="22"/>
  <c r="L1037" i="23"/>
  <c r="M1037" i="23"/>
  <c r="N1037" i="23"/>
  <c r="P1037" i="22"/>
  <c r="Q1037" i="23"/>
  <c r="S1037" i="23"/>
  <c r="U1037" i="22"/>
  <c r="V1037" i="23"/>
  <c r="W1037" i="23" s="1"/>
  <c r="Y1037" i="22" s="1"/>
  <c r="B1038" i="23"/>
  <c r="C1038" i="23"/>
  <c r="D1038" i="23"/>
  <c r="E1038" i="23"/>
  <c r="F1038" i="23"/>
  <c r="G1038" i="23"/>
  <c r="H1038" i="23" s="1"/>
  <c r="L1038" i="23"/>
  <c r="M1038" i="23"/>
  <c r="N1038" i="23"/>
  <c r="P1038" i="22" s="1"/>
  <c r="Q1038" i="23"/>
  <c r="R1038" i="23"/>
  <c r="S1038" i="23"/>
  <c r="U1038" i="22" s="1"/>
  <c r="V1038" i="23"/>
  <c r="B1039" i="23"/>
  <c r="C1039" i="23"/>
  <c r="D1039" i="23"/>
  <c r="E1039" i="23"/>
  <c r="F1039" i="23"/>
  <c r="G1039" i="23"/>
  <c r="L1039" i="23"/>
  <c r="M1039" i="22"/>
  <c r="M1039" i="23"/>
  <c r="Q1039" i="23"/>
  <c r="R1039" i="23" s="1"/>
  <c r="V1039" i="23"/>
  <c r="W1039" i="23" s="1"/>
  <c r="B1040" i="23"/>
  <c r="C1040" i="23"/>
  <c r="D1040" i="23"/>
  <c r="E1040" i="23"/>
  <c r="F1040" i="23"/>
  <c r="G1040" i="23"/>
  <c r="H1040" i="23"/>
  <c r="I1040" i="23"/>
  <c r="K1040" i="22"/>
  <c r="L1040" i="23"/>
  <c r="Q1040" i="23"/>
  <c r="R1040" i="23"/>
  <c r="V1040" i="23"/>
  <c r="W1040" i="22" s="1"/>
  <c r="B1041" i="23"/>
  <c r="C1041" i="23"/>
  <c r="D1041" i="23"/>
  <c r="E1041" i="23"/>
  <c r="F1041" i="23"/>
  <c r="G1041" i="23"/>
  <c r="H1041" i="23"/>
  <c r="I1041" i="23"/>
  <c r="K1041" i="22" s="1"/>
  <c r="L1041" i="23"/>
  <c r="M1041" i="23"/>
  <c r="N1041" i="23"/>
  <c r="P1041" i="22" s="1"/>
  <c r="Q1041" i="23"/>
  <c r="V1041" i="23"/>
  <c r="W1041" i="23"/>
  <c r="B1042" i="23"/>
  <c r="C1042" i="23"/>
  <c r="D1042" i="23"/>
  <c r="E1042" i="23"/>
  <c r="F1042" i="23"/>
  <c r="G1042" i="23"/>
  <c r="H1042" i="23"/>
  <c r="I1042" i="22"/>
  <c r="L1042" i="23"/>
  <c r="M1042" i="23"/>
  <c r="N1042" i="23"/>
  <c r="P1042" i="22"/>
  <c r="Q1042" i="23"/>
  <c r="R1042" i="23"/>
  <c r="S1042" i="23"/>
  <c r="U1042" i="22"/>
  <c r="V1042" i="23"/>
  <c r="B1043" i="23"/>
  <c r="C1043" i="23"/>
  <c r="D1043" i="23"/>
  <c r="E1043" i="23"/>
  <c r="F1043" i="23"/>
  <c r="G1043" i="23"/>
  <c r="I1043" i="23"/>
  <c r="K1043" i="22" s="1"/>
  <c r="L1043" i="23"/>
  <c r="M1043" i="23"/>
  <c r="Q1043" i="23"/>
  <c r="R1043" i="23" s="1"/>
  <c r="V1043" i="23"/>
  <c r="W1043" i="23"/>
  <c r="X1043" i="23"/>
  <c r="Z1043" i="22"/>
  <c r="B1044" i="23"/>
  <c r="C1044" i="23"/>
  <c r="D1044" i="23"/>
  <c r="E1044" i="23"/>
  <c r="F1044" i="23"/>
  <c r="G1044" i="23"/>
  <c r="H1044" i="23"/>
  <c r="I1044" i="23"/>
  <c r="K1044" i="22" s="1"/>
  <c r="L1044" i="23"/>
  <c r="N1044" i="23"/>
  <c r="P1044" i="22"/>
  <c r="Q1044" i="23"/>
  <c r="R1044" i="23"/>
  <c r="V1044" i="23"/>
  <c r="X1044" i="23" s="1"/>
  <c r="Z1044" i="22" s="1"/>
  <c r="W1044" i="23"/>
  <c r="B1045" i="23"/>
  <c r="C1045" i="23"/>
  <c r="D1045" i="23"/>
  <c r="E1045" i="23"/>
  <c r="F1045" i="23"/>
  <c r="G1045" i="23"/>
  <c r="G1045" i="22" s="1"/>
  <c r="L1045" i="23"/>
  <c r="M1045" i="23"/>
  <c r="N1045" i="23"/>
  <c r="P1045" i="22"/>
  <c r="Q1045" i="23"/>
  <c r="S1045" i="23"/>
  <c r="U1045" i="22"/>
  <c r="V1045" i="23"/>
  <c r="W1045" i="23" s="1"/>
  <c r="B1046" i="23"/>
  <c r="C1046" i="23"/>
  <c r="D1046" i="23"/>
  <c r="E1046" i="23"/>
  <c r="F1046" i="23"/>
  <c r="G1046" i="23"/>
  <c r="H1046" i="23"/>
  <c r="L1046" i="23"/>
  <c r="M1046" i="23"/>
  <c r="N1046" i="23"/>
  <c r="P1046" i="22"/>
  <c r="Q1046" i="23"/>
  <c r="Q1046" i="22"/>
  <c r="S1046" i="23"/>
  <c r="U1046" i="22"/>
  <c r="V1046" i="23"/>
  <c r="B1047" i="23"/>
  <c r="C1047" i="23"/>
  <c r="D1047" i="23"/>
  <c r="E1047" i="23"/>
  <c r="F1047" i="23"/>
  <c r="G1047" i="23"/>
  <c r="L1047" i="23"/>
  <c r="M1047" i="23" s="1"/>
  <c r="Q1047" i="23"/>
  <c r="R1047" i="23"/>
  <c r="S1047" i="23"/>
  <c r="U1047" i="22" s="1"/>
  <c r="V1047" i="23"/>
  <c r="W1047" i="23"/>
  <c r="X1047" i="23"/>
  <c r="Z1047" i="22" s="1"/>
  <c r="B1048" i="23"/>
  <c r="C1048" i="23"/>
  <c r="D1048" i="23"/>
  <c r="E1048" i="23"/>
  <c r="F1048" i="23"/>
  <c r="E1048" i="22"/>
  <c r="G1048" i="23"/>
  <c r="H1048" i="23" s="1"/>
  <c r="L1048" i="23"/>
  <c r="N1048" i="23" s="1"/>
  <c r="P1048" i="22" s="1"/>
  <c r="Q1048" i="23"/>
  <c r="R1048" i="23"/>
  <c r="V1048" i="23"/>
  <c r="W1048" i="23"/>
  <c r="X1048" i="23"/>
  <c r="Z1048" i="22"/>
  <c r="B1049" i="23"/>
  <c r="C1049" i="23"/>
  <c r="D1049" i="23"/>
  <c r="E1049" i="23"/>
  <c r="F1049" i="23"/>
  <c r="G1049" i="23"/>
  <c r="H1049" i="23"/>
  <c r="I1049" i="23"/>
  <c r="K1049" i="22" s="1"/>
  <c r="L1049" i="23"/>
  <c r="M1049" i="23"/>
  <c r="N1049" i="23"/>
  <c r="P1049" i="22" s="1"/>
  <c r="Q1049" i="23"/>
  <c r="V1049" i="23"/>
  <c r="W1049" i="23"/>
  <c r="B1050" i="23"/>
  <c r="C1050" i="23"/>
  <c r="D1050" i="23"/>
  <c r="E1050" i="23"/>
  <c r="F1050" i="23"/>
  <c r="G1050" i="23"/>
  <c r="H1050" i="23"/>
  <c r="L1050" i="23"/>
  <c r="N1050" i="23" s="1"/>
  <c r="P1050" i="22" s="1"/>
  <c r="M1050" i="23"/>
  <c r="Q1050" i="23"/>
  <c r="S1050" i="23" s="1"/>
  <c r="U1050" i="22" s="1"/>
  <c r="R1050" i="23"/>
  <c r="V1050" i="23"/>
  <c r="X1050" i="23"/>
  <c r="Z1050" i="22" s="1"/>
  <c r="B1051" i="23"/>
  <c r="C1051" i="23"/>
  <c r="D1051" i="23"/>
  <c r="E1051" i="23"/>
  <c r="F1051" i="23"/>
  <c r="G1051" i="23"/>
  <c r="I1051" i="23"/>
  <c r="K1051" i="22" s="1"/>
  <c r="L1051" i="23"/>
  <c r="M1051" i="23"/>
  <c r="Q1051" i="23"/>
  <c r="R1051" i="23" s="1"/>
  <c r="V1051" i="23"/>
  <c r="W1051" i="23" s="1"/>
  <c r="B1052" i="23"/>
  <c r="C1052" i="23"/>
  <c r="D1052" i="23"/>
  <c r="E1052" i="23"/>
  <c r="F1052" i="23"/>
  <c r="G1052" i="23"/>
  <c r="H1052" i="23"/>
  <c r="I1052" i="23"/>
  <c r="K1052" i="22"/>
  <c r="L1052" i="23"/>
  <c r="Q1052" i="23"/>
  <c r="R1052" i="23"/>
  <c r="V1052" i="23"/>
  <c r="W1052" i="23" s="1"/>
  <c r="B1053" i="23"/>
  <c r="C1053" i="23"/>
  <c r="D1053" i="23"/>
  <c r="E1053" i="23"/>
  <c r="F1053" i="23"/>
  <c r="G1053" i="23"/>
  <c r="H1053" i="23"/>
  <c r="I1053" i="23"/>
  <c r="K1053" i="22"/>
  <c r="L1053" i="23"/>
  <c r="M1053" i="23"/>
  <c r="N1053" i="23"/>
  <c r="P1053" i="22"/>
  <c r="Q1053" i="23"/>
  <c r="V1053" i="23"/>
  <c r="W1053" i="23"/>
  <c r="Y1053" i="22"/>
  <c r="B1054" i="23"/>
  <c r="C1054" i="23"/>
  <c r="D1054" i="23"/>
  <c r="E1054" i="23"/>
  <c r="F1054" i="23"/>
  <c r="G1054" i="23"/>
  <c r="H1054" i="23"/>
  <c r="L1054" i="23"/>
  <c r="M1054" i="23" s="1"/>
  <c r="Q1054" i="23"/>
  <c r="R1054" i="23" s="1"/>
  <c r="V1054" i="23"/>
  <c r="X1054" i="23" s="1"/>
  <c r="Z1054" i="22" s="1"/>
  <c r="B1055" i="23"/>
  <c r="C1055" i="23"/>
  <c r="D1055" i="23"/>
  <c r="E1055" i="23"/>
  <c r="F1055" i="23"/>
  <c r="G1055" i="23"/>
  <c r="I1055" i="23" s="1"/>
  <c r="K1055" i="22" s="1"/>
  <c r="L1055" i="23"/>
  <c r="L1055" i="22" s="1"/>
  <c r="M1055" i="22"/>
  <c r="Q1055" i="23"/>
  <c r="R1055" i="23"/>
  <c r="S1055" i="23"/>
  <c r="U1055" i="22" s="1"/>
  <c r="V1055" i="23"/>
  <c r="W1055" i="23"/>
  <c r="X1055" i="23"/>
  <c r="Z1055" i="22" s="1"/>
  <c r="B1056" i="23"/>
  <c r="C1056" i="23"/>
  <c r="D1056" i="23"/>
  <c r="E1056" i="23"/>
  <c r="F1056" i="23"/>
  <c r="G1056" i="23"/>
  <c r="I1056" i="23" s="1"/>
  <c r="K1056" i="22" s="1"/>
  <c r="H1056" i="23"/>
  <c r="L1056" i="23"/>
  <c r="Q1056" i="23"/>
  <c r="R1056" i="23" s="1"/>
  <c r="V1056" i="23"/>
  <c r="X1056" i="23" s="1"/>
  <c r="Z1056" i="22" s="1"/>
  <c r="W1056" i="22"/>
  <c r="W1056" i="23"/>
  <c r="B1057" i="23"/>
  <c r="C1057" i="23"/>
  <c r="D1057" i="23"/>
  <c r="E1057" i="23"/>
  <c r="F1057" i="23"/>
  <c r="G1057" i="23"/>
  <c r="H1057" i="23" s="1"/>
  <c r="L1057" i="23"/>
  <c r="M1057" i="23" s="1"/>
  <c r="Q1057" i="23"/>
  <c r="V1057" i="23"/>
  <c r="W1057" i="23"/>
  <c r="B1058" i="23"/>
  <c r="C1058" i="23"/>
  <c r="D1058" i="23"/>
  <c r="E1058" i="23"/>
  <c r="F1058" i="23"/>
  <c r="G1058" i="23"/>
  <c r="H1058" i="23" s="1"/>
  <c r="I1058" i="22" s="1"/>
  <c r="L1058" i="23"/>
  <c r="N1058" i="23" s="1"/>
  <c r="P1058" i="22" s="1"/>
  <c r="M1058" i="23"/>
  <c r="Q1058" i="23"/>
  <c r="S1058" i="23" s="1"/>
  <c r="U1058" i="22" s="1"/>
  <c r="R1058" i="23"/>
  <c r="V1058" i="23"/>
  <c r="B1059" i="23"/>
  <c r="C1059" i="23"/>
  <c r="D1059" i="23"/>
  <c r="E1059" i="23"/>
  <c r="F1059" i="23"/>
  <c r="G1059" i="23"/>
  <c r="L1059" i="23"/>
  <c r="M1059" i="23"/>
  <c r="Q1059" i="23"/>
  <c r="R1059" i="23" s="1"/>
  <c r="S1059" i="22" s="1"/>
  <c r="V1059" i="23"/>
  <c r="W1059" i="23"/>
  <c r="X1059" i="23"/>
  <c r="Z1059" i="22"/>
  <c r="B1060" i="23"/>
  <c r="C1060" i="23"/>
  <c r="D1060" i="23"/>
  <c r="E1060" i="23"/>
  <c r="F1060" i="23"/>
  <c r="G1060" i="23"/>
  <c r="H1060" i="23"/>
  <c r="I1060" i="23"/>
  <c r="K1060" i="22" s="1"/>
  <c r="L1060" i="23"/>
  <c r="N1060" i="23"/>
  <c r="P1060" i="22"/>
  <c r="Q1060" i="23"/>
  <c r="R1060" i="23"/>
  <c r="V1060" i="23"/>
  <c r="X1060" i="23" s="1"/>
  <c r="Z1060" i="22" s="1"/>
  <c r="W1060" i="23"/>
  <c r="B1061" i="23"/>
  <c r="C1061" i="23"/>
  <c r="D1061" i="23"/>
  <c r="E1061" i="23"/>
  <c r="F1061" i="23"/>
  <c r="G1061" i="23"/>
  <c r="H1061" i="22" s="1"/>
  <c r="L1061" i="23"/>
  <c r="M1061" i="23"/>
  <c r="N1061" i="23"/>
  <c r="P1061" i="22"/>
  <c r="Q1061" i="23"/>
  <c r="V1061" i="23"/>
  <c r="W1061" i="23"/>
  <c r="B1062" i="23"/>
  <c r="C1062" i="23"/>
  <c r="D1062" i="23"/>
  <c r="E1062" i="23"/>
  <c r="F1062" i="23"/>
  <c r="G1062" i="23"/>
  <c r="H1062" i="23"/>
  <c r="L1062" i="23"/>
  <c r="N1062" i="23" s="1"/>
  <c r="P1062" i="22" s="1"/>
  <c r="M1062" i="23"/>
  <c r="Q1062" i="23"/>
  <c r="S1062" i="23" s="1"/>
  <c r="U1062" i="22" s="1"/>
  <c r="Q1062" i="22"/>
  <c r="V1062" i="23"/>
  <c r="X1062" i="23"/>
  <c r="Z1062" i="22" s="1"/>
  <c r="B1063" i="23"/>
  <c r="C1063" i="23"/>
  <c r="D1063" i="23"/>
  <c r="E1063" i="23"/>
  <c r="F1063" i="23"/>
  <c r="G1063" i="23"/>
  <c r="I1063" i="23"/>
  <c r="K1063" i="22" s="1"/>
  <c r="L1063" i="23"/>
  <c r="M1063" i="23"/>
  <c r="Q1063" i="23"/>
  <c r="R1063" i="23" s="1"/>
  <c r="V1063" i="23"/>
  <c r="W1063" i="23" s="1"/>
  <c r="B1064" i="23"/>
  <c r="C1064" i="23"/>
  <c r="D1064" i="23"/>
  <c r="E1064" i="23"/>
  <c r="F1064" i="23"/>
  <c r="E1064" i="22" s="1"/>
  <c r="G1064" i="23"/>
  <c r="H1064" i="23"/>
  <c r="I1064" i="23"/>
  <c r="K1064" i="22" s="1"/>
  <c r="L1064" i="23"/>
  <c r="Q1064" i="23"/>
  <c r="R1064" i="23"/>
  <c r="V1064" i="23"/>
  <c r="W1064" i="23"/>
  <c r="X1064" i="23"/>
  <c r="Z1064" i="22"/>
  <c r="B1065" i="23"/>
  <c r="C1065" i="23"/>
  <c r="D1065" i="23"/>
  <c r="E1065" i="23"/>
  <c r="F1065" i="23"/>
  <c r="G1065" i="23"/>
  <c r="H1065" i="23"/>
  <c r="I1065" i="23"/>
  <c r="K1065" i="22" s="1"/>
  <c r="L1065" i="23"/>
  <c r="M1065" i="23"/>
  <c r="N1065" i="23"/>
  <c r="P1065" i="22" s="1"/>
  <c r="Q1065" i="23"/>
  <c r="V1065" i="23"/>
  <c r="W1065" i="23"/>
  <c r="B1066" i="23"/>
  <c r="C1066" i="23"/>
  <c r="D1066" i="23"/>
  <c r="E1066" i="23"/>
  <c r="F1066" i="23"/>
  <c r="G1066" i="23"/>
  <c r="H1066" i="23"/>
  <c r="L1066" i="23"/>
  <c r="M1066" i="23" s="1"/>
  <c r="Q1066" i="23"/>
  <c r="R1066" i="23" s="1"/>
  <c r="V1066" i="23"/>
  <c r="B1067" i="23"/>
  <c r="C1067" i="23"/>
  <c r="D1067" i="23"/>
  <c r="E1067" i="23"/>
  <c r="F1067" i="23"/>
  <c r="G1067" i="23"/>
  <c r="L1067" i="23"/>
  <c r="M1067" i="23"/>
  <c r="Q1067" i="23"/>
  <c r="R1067" i="23"/>
  <c r="S1067" i="23"/>
  <c r="U1067" i="22"/>
  <c r="V1067" i="23"/>
  <c r="W1067" i="23"/>
  <c r="X1067" i="23"/>
  <c r="Z1067" i="22"/>
  <c r="B1068" i="23"/>
  <c r="C1068" i="23"/>
  <c r="D1068" i="23"/>
  <c r="E1068" i="23"/>
  <c r="F1068" i="23"/>
  <c r="G1068" i="23"/>
  <c r="H1068" i="23"/>
  <c r="I1068" i="23"/>
  <c r="K1068" i="22" s="1"/>
  <c r="L1068" i="23"/>
  <c r="N1068" i="23"/>
  <c r="P1068" i="22"/>
  <c r="Q1068" i="23"/>
  <c r="R1068" i="23"/>
  <c r="V1068" i="23"/>
  <c r="X1068" i="23" s="1"/>
  <c r="Z1068" i="22" s="1"/>
  <c r="W1068" i="23"/>
  <c r="B1069" i="23"/>
  <c r="C1069" i="23"/>
  <c r="D1069" i="23"/>
  <c r="E1069" i="23"/>
  <c r="F1069" i="23"/>
  <c r="G1069" i="23"/>
  <c r="H1069" i="23" s="1"/>
  <c r="L1069" i="23"/>
  <c r="M1069" i="23" s="1"/>
  <c r="Q1069" i="23"/>
  <c r="V1069" i="23"/>
  <c r="W1069" i="23"/>
  <c r="Y1069" i="22"/>
  <c r="B1070" i="23"/>
  <c r="C1070" i="23"/>
  <c r="D1070" i="23"/>
  <c r="E1070" i="23"/>
  <c r="F1070" i="23"/>
  <c r="G1070" i="23"/>
  <c r="H1070" i="23"/>
  <c r="L1070" i="23"/>
  <c r="N1070" i="23" s="1"/>
  <c r="P1070" i="22" s="1"/>
  <c r="M1070" i="23"/>
  <c r="Q1070" i="23"/>
  <c r="S1070" i="23" s="1"/>
  <c r="U1070" i="22" s="1"/>
  <c r="R1070" i="23"/>
  <c r="V1070" i="23"/>
  <c r="B1071" i="23"/>
  <c r="C1071" i="23"/>
  <c r="D1071" i="23"/>
  <c r="E1071" i="23"/>
  <c r="F1071" i="23"/>
  <c r="G1071" i="23"/>
  <c r="L1071" i="23"/>
  <c r="M1071" i="22"/>
  <c r="M1071" i="23"/>
  <c r="Q1071" i="23"/>
  <c r="R1071" i="23"/>
  <c r="S1071" i="23"/>
  <c r="U1071" i="22"/>
  <c r="V1071" i="23"/>
  <c r="W1071" i="23"/>
  <c r="X1071" i="23"/>
  <c r="Z1071" i="22"/>
  <c r="B1072" i="23"/>
  <c r="C1072" i="23"/>
  <c r="D1072" i="23"/>
  <c r="E1072" i="23"/>
  <c r="F1072" i="23"/>
  <c r="G1072" i="23"/>
  <c r="H1072" i="23"/>
  <c r="I1072" i="23"/>
  <c r="K1072" i="22" s="1"/>
  <c r="L1072" i="23"/>
  <c r="N1072" i="23"/>
  <c r="P1072" i="22"/>
  <c r="Q1072" i="23"/>
  <c r="R1072" i="23"/>
  <c r="V1072" i="23"/>
  <c r="V1072" i="22" s="1"/>
  <c r="W1072" i="22"/>
  <c r="B1073" i="23"/>
  <c r="C1073" i="23"/>
  <c r="D1073" i="23"/>
  <c r="E1073" i="23"/>
  <c r="F1073" i="23"/>
  <c r="G1073" i="23"/>
  <c r="H1073" i="23"/>
  <c r="I1073" i="23"/>
  <c r="K1073" i="22"/>
  <c r="L1073" i="23"/>
  <c r="M1073" i="23"/>
  <c r="N1073" i="23"/>
  <c r="P1073" i="22"/>
  <c r="Q1073" i="23"/>
  <c r="V1073" i="23"/>
  <c r="W1073" i="23"/>
  <c r="B1074" i="23"/>
  <c r="C1074" i="23"/>
  <c r="D1074" i="23"/>
  <c r="E1074" i="23"/>
  <c r="F1074" i="23"/>
  <c r="G1074" i="23"/>
  <c r="H1074" i="23"/>
  <c r="I1074" i="22"/>
  <c r="L1074" i="23"/>
  <c r="Q1074" i="23"/>
  <c r="V1074" i="23"/>
  <c r="B1075" i="23"/>
  <c r="C1075" i="23"/>
  <c r="D1075" i="23"/>
  <c r="E1075" i="23"/>
  <c r="F1075" i="23"/>
  <c r="G1075" i="23"/>
  <c r="I1075" i="23"/>
  <c r="K1075" i="22"/>
  <c r="L1075" i="23"/>
  <c r="M1075" i="23"/>
  <c r="Q1075" i="23"/>
  <c r="S1075" i="23" s="1"/>
  <c r="U1075" i="22" s="1"/>
  <c r="R1075" i="23"/>
  <c r="S1075" i="22" s="1"/>
  <c r="V1075" i="23"/>
  <c r="B1076" i="23"/>
  <c r="C1076" i="23"/>
  <c r="D1076" i="23"/>
  <c r="E1076" i="23"/>
  <c r="F1076" i="23"/>
  <c r="G1076" i="23"/>
  <c r="H1076" i="23"/>
  <c r="I1076" i="23"/>
  <c r="K1076" i="22"/>
  <c r="L1076" i="23"/>
  <c r="N1076" i="23"/>
  <c r="P1076" i="22"/>
  <c r="Q1076" i="23"/>
  <c r="R1076" i="23" s="1"/>
  <c r="V1076" i="23"/>
  <c r="W1076" i="23"/>
  <c r="X1076" i="23"/>
  <c r="Z1076" i="22" s="1"/>
  <c r="B1077" i="23"/>
  <c r="C1077" i="23"/>
  <c r="D1077" i="23"/>
  <c r="E1077" i="23"/>
  <c r="F1077" i="23"/>
  <c r="G1077" i="23"/>
  <c r="H1077" i="23" s="1"/>
  <c r="G1077" i="22"/>
  <c r="L1077" i="23"/>
  <c r="Q1077" i="23"/>
  <c r="V1077" i="23"/>
  <c r="W1077" i="23"/>
  <c r="B1078" i="23"/>
  <c r="C1078" i="23"/>
  <c r="D1078" i="23"/>
  <c r="E1078" i="23"/>
  <c r="F1078" i="23"/>
  <c r="G1078" i="23"/>
  <c r="H1078" i="23" s="1"/>
  <c r="L1078" i="23"/>
  <c r="M1078" i="23"/>
  <c r="N1078" i="23"/>
  <c r="P1078" i="22" s="1"/>
  <c r="Q1078" i="23"/>
  <c r="R1078" i="22" s="1"/>
  <c r="Q1078" i="22"/>
  <c r="S1078" i="23"/>
  <c r="U1078" i="22" s="1"/>
  <c r="V1078" i="23"/>
  <c r="B1079" i="23"/>
  <c r="C1079" i="23"/>
  <c r="D1079" i="23"/>
  <c r="E1079" i="23"/>
  <c r="F1079" i="23"/>
  <c r="G1079" i="23"/>
  <c r="L1079" i="23"/>
  <c r="M1079" i="23"/>
  <c r="Q1079" i="23"/>
  <c r="S1079" i="23" s="1"/>
  <c r="U1079" i="22" s="1"/>
  <c r="R1079" i="23"/>
  <c r="V1079" i="23"/>
  <c r="X1079" i="23" s="1"/>
  <c r="Z1079" i="22" s="1"/>
  <c r="W1079" i="23"/>
  <c r="B1080" i="23"/>
  <c r="C1080" i="23"/>
  <c r="D1080" i="23"/>
  <c r="E1080" i="23"/>
  <c r="F1080" i="23"/>
  <c r="E1080" i="22"/>
  <c r="G1080" i="23"/>
  <c r="H1080" i="23"/>
  <c r="I1080" i="23"/>
  <c r="K1080" i="22"/>
  <c r="L1080" i="23"/>
  <c r="N1080" i="23"/>
  <c r="P1080" i="22"/>
  <c r="Q1080" i="23"/>
  <c r="R1080" i="23" s="1"/>
  <c r="V1080" i="23"/>
  <c r="W1080" i="23"/>
  <c r="X1080" i="23"/>
  <c r="Z1080" i="22" s="1"/>
  <c r="B1081" i="23"/>
  <c r="C1081" i="23"/>
  <c r="D1081" i="23"/>
  <c r="E1081" i="23"/>
  <c r="F1081" i="23"/>
  <c r="G1081" i="23"/>
  <c r="I1081" i="23" s="1"/>
  <c r="K1081" i="22" s="1"/>
  <c r="H1081" i="23"/>
  <c r="L1081" i="23"/>
  <c r="N1081" i="23" s="1"/>
  <c r="P1081" i="22" s="1"/>
  <c r="M1081" i="23"/>
  <c r="Q1081" i="23"/>
  <c r="V1081" i="23"/>
  <c r="W1081" i="23" s="1"/>
  <c r="B1082" i="23"/>
  <c r="C1082" i="23"/>
  <c r="D1082" i="23"/>
  <c r="E1082" i="23"/>
  <c r="F1082" i="23"/>
  <c r="G1082" i="23"/>
  <c r="H1082" i="23"/>
  <c r="L1082" i="23"/>
  <c r="M1082" i="23"/>
  <c r="N1082" i="23"/>
  <c r="P1082" i="22"/>
  <c r="Q1082" i="23"/>
  <c r="R1082" i="23"/>
  <c r="S1082" i="23"/>
  <c r="U1082" i="22"/>
  <c r="V1082" i="23"/>
  <c r="X1082" i="23"/>
  <c r="Z1082" i="22"/>
  <c r="B1083" i="23"/>
  <c r="C1083" i="23"/>
  <c r="D1083" i="23"/>
  <c r="E1083" i="23"/>
  <c r="F1083" i="23"/>
  <c r="G1083" i="23"/>
  <c r="I1083" i="23"/>
  <c r="K1083" i="22"/>
  <c r="L1083" i="23"/>
  <c r="M1083" i="23" s="1"/>
  <c r="Q1083" i="23"/>
  <c r="R1083" i="23"/>
  <c r="S1083" i="23"/>
  <c r="U1083" i="22" s="1"/>
  <c r="V1083" i="23"/>
  <c r="W1083" i="23"/>
  <c r="X1083" i="23"/>
  <c r="Z1083" i="22" s="1"/>
  <c r="B1084" i="23"/>
  <c r="C1084" i="23"/>
  <c r="D1084" i="23"/>
  <c r="E1084" i="23"/>
  <c r="F1084" i="23"/>
  <c r="G1084" i="23"/>
  <c r="I1084" i="23" s="1"/>
  <c r="K1084" i="22" s="1"/>
  <c r="H1084" i="23"/>
  <c r="L1084" i="23"/>
  <c r="Q1084" i="23"/>
  <c r="R1084" i="23" s="1"/>
  <c r="V1084" i="23"/>
  <c r="W1084" i="23"/>
  <c r="X1084" i="23"/>
  <c r="Z1084" i="22" s="1"/>
  <c r="B1085" i="23"/>
  <c r="C1085" i="23"/>
  <c r="D1085" i="23"/>
  <c r="E1085" i="23"/>
  <c r="F1085" i="23"/>
  <c r="G1085" i="23"/>
  <c r="I1085" i="23" s="1"/>
  <c r="K1085" i="22" s="1"/>
  <c r="H1085" i="23"/>
  <c r="L1085" i="23"/>
  <c r="N1085" i="23" s="1"/>
  <c r="P1085" i="22" s="1"/>
  <c r="M1085" i="23"/>
  <c r="Q1085" i="23"/>
  <c r="V1085" i="23"/>
  <c r="W1085" i="23" s="1"/>
  <c r="Y1085" i="22" s="1"/>
  <c r="B1086" i="23"/>
  <c r="C1086" i="23"/>
  <c r="D1086" i="23"/>
  <c r="E1086" i="23"/>
  <c r="F1086" i="23"/>
  <c r="G1086" i="23"/>
  <c r="H1086" i="23" s="1"/>
  <c r="L1086" i="23"/>
  <c r="M1086" i="23"/>
  <c r="N1086" i="23"/>
  <c r="P1086" i="22" s="1"/>
  <c r="Q1086" i="23"/>
  <c r="R1086" i="23"/>
  <c r="S1086" i="23"/>
  <c r="U1086" i="22" s="1"/>
  <c r="V1086" i="23"/>
  <c r="B1087" i="23"/>
  <c r="C1087" i="23"/>
  <c r="D1087" i="23"/>
  <c r="E1087" i="23"/>
  <c r="F1087" i="23"/>
  <c r="G1087" i="23"/>
  <c r="L1087" i="23"/>
  <c r="M1087" i="22"/>
  <c r="M1087" i="23"/>
  <c r="Q1087" i="23"/>
  <c r="V1087" i="23"/>
  <c r="B1088" i="23"/>
  <c r="C1088" i="23"/>
  <c r="D1088" i="23"/>
  <c r="E1088" i="23"/>
  <c r="F1088" i="23"/>
  <c r="G1088" i="23"/>
  <c r="H1088" i="23"/>
  <c r="I1088" i="23"/>
  <c r="K1088" i="22"/>
  <c r="L1088" i="23"/>
  <c r="Q1088" i="23"/>
  <c r="R1088" i="23"/>
  <c r="V1088" i="23"/>
  <c r="X1088" i="23" s="1"/>
  <c r="Z1088" i="22" s="1"/>
  <c r="B1089" i="23"/>
  <c r="C1089" i="23"/>
  <c r="D1089" i="23"/>
  <c r="E1089" i="23"/>
  <c r="F1089" i="23"/>
  <c r="G1089" i="23"/>
  <c r="H1089" i="23"/>
  <c r="I1089" i="23"/>
  <c r="K1089" i="22" s="1"/>
  <c r="L1089" i="23"/>
  <c r="M1089" i="23"/>
  <c r="N1089" i="23"/>
  <c r="P1089" i="22" s="1"/>
  <c r="Q1089" i="23"/>
  <c r="S1089" i="23"/>
  <c r="U1089" i="22"/>
  <c r="V1089" i="23"/>
  <c r="W1089" i="23"/>
  <c r="B1090" i="23"/>
  <c r="C1090" i="23"/>
  <c r="D1090" i="23"/>
  <c r="E1090" i="23"/>
  <c r="F1090" i="23"/>
  <c r="G1090" i="23"/>
  <c r="H1090" i="23" s="1"/>
  <c r="I1090" i="22" s="1"/>
  <c r="L1090" i="23"/>
  <c r="N1090" i="23" s="1"/>
  <c r="P1090" i="22" s="1"/>
  <c r="M1090" i="23"/>
  <c r="Q1090" i="23"/>
  <c r="S1090" i="23" s="1"/>
  <c r="U1090" i="22" s="1"/>
  <c r="R1090" i="23"/>
  <c r="V1090" i="23"/>
  <c r="B1091" i="23"/>
  <c r="C1091" i="23"/>
  <c r="D1091" i="23"/>
  <c r="E1091" i="23"/>
  <c r="F1091" i="23"/>
  <c r="G1091" i="23"/>
  <c r="L1091" i="23"/>
  <c r="M1091" i="23"/>
  <c r="Q1091" i="23"/>
  <c r="R1091" i="23" s="1"/>
  <c r="S1091" i="22" s="1"/>
  <c r="V1091" i="23"/>
  <c r="W1091" i="23"/>
  <c r="X1091" i="23"/>
  <c r="Z1091" i="22"/>
  <c r="B1092" i="23"/>
  <c r="C1092" i="23"/>
  <c r="D1092" i="23"/>
  <c r="E1092" i="23"/>
  <c r="F1092" i="23"/>
  <c r="G1092" i="23"/>
  <c r="H1092" i="23"/>
  <c r="I1092" i="23"/>
  <c r="K1092" i="22" s="1"/>
  <c r="L1092" i="23"/>
  <c r="Q1092" i="23"/>
  <c r="R1092" i="23" s="1"/>
  <c r="V1092" i="23"/>
  <c r="W1092" i="23"/>
  <c r="X1092" i="23"/>
  <c r="Z1092" i="22" s="1"/>
  <c r="B1093" i="23"/>
  <c r="C1093" i="23"/>
  <c r="D1093" i="23"/>
  <c r="E1093" i="23"/>
  <c r="F1093" i="23"/>
  <c r="G1093" i="23"/>
  <c r="I1093" i="23" s="1"/>
  <c r="K1093" i="22" s="1"/>
  <c r="G1093" i="22"/>
  <c r="H1093" i="23"/>
  <c r="L1093" i="23"/>
  <c r="N1093" i="23" s="1"/>
  <c r="P1093" i="22" s="1"/>
  <c r="Q1093" i="23"/>
  <c r="V1093" i="23"/>
  <c r="W1093" i="23" s="1"/>
  <c r="B1094" i="23"/>
  <c r="C1094" i="23"/>
  <c r="D1094" i="23"/>
  <c r="E1094" i="23"/>
  <c r="F1094" i="23"/>
  <c r="G1094" i="23"/>
  <c r="H1094" i="23"/>
  <c r="L1094" i="23"/>
  <c r="M1094" i="23"/>
  <c r="N1094" i="23"/>
  <c r="P1094" i="22"/>
  <c r="Q1094" i="23"/>
  <c r="Q1094" i="22"/>
  <c r="S1094" i="23"/>
  <c r="U1094" i="22"/>
  <c r="V1094" i="23"/>
  <c r="X1094" i="23"/>
  <c r="Z1094" i="22"/>
  <c r="B1095" i="23"/>
  <c r="C1095" i="23"/>
  <c r="D1095" i="23"/>
  <c r="E1095" i="23"/>
  <c r="F1095" i="23"/>
  <c r="G1095" i="23"/>
  <c r="I1095" i="23"/>
  <c r="K1095" i="22"/>
  <c r="L1095" i="23"/>
  <c r="M1095" i="23" s="1"/>
  <c r="Q1095" i="23"/>
  <c r="R1095" i="23"/>
  <c r="S1095" i="23"/>
  <c r="U1095" i="22" s="1"/>
  <c r="V1095" i="23"/>
  <c r="W1095" i="23"/>
  <c r="X1095" i="23"/>
  <c r="Z1095" i="22" s="1"/>
  <c r="B1096" i="23"/>
  <c r="C1096" i="23"/>
  <c r="D1096" i="23"/>
  <c r="E1096" i="23"/>
  <c r="F1096" i="23"/>
  <c r="E1096" i="22"/>
  <c r="G1096" i="23"/>
  <c r="L1096" i="23"/>
  <c r="Q1096" i="23"/>
  <c r="R1096" i="23"/>
  <c r="V1096" i="23"/>
  <c r="X1096" i="23" s="1"/>
  <c r="Z1096" i="22" s="1"/>
  <c r="B1097" i="23"/>
  <c r="C1097" i="23"/>
  <c r="D1097" i="23"/>
  <c r="E1097" i="23"/>
  <c r="F1097" i="23"/>
  <c r="G1097" i="23"/>
  <c r="L1097" i="23"/>
  <c r="Q1097" i="23"/>
  <c r="S1097" i="23" s="1"/>
  <c r="U1097" i="22" s="1"/>
  <c r="V1097" i="23"/>
  <c r="W1097" i="23" s="1"/>
  <c r="B1098" i="23"/>
  <c r="C1098" i="23"/>
  <c r="D1098" i="23"/>
  <c r="E1098" i="23"/>
  <c r="F1098" i="23"/>
  <c r="G1098" i="23"/>
  <c r="H1098" i="23"/>
  <c r="L1098" i="23"/>
  <c r="Q1098" i="23"/>
  <c r="V1098" i="23"/>
  <c r="B1099" i="23"/>
  <c r="C1099" i="23"/>
  <c r="D1099" i="23"/>
  <c r="E1099" i="23"/>
  <c r="F1099" i="23"/>
  <c r="G1099" i="23"/>
  <c r="L1099" i="23"/>
  <c r="M1099" i="23" s="1"/>
  <c r="Q1099" i="23"/>
  <c r="R1099" i="23"/>
  <c r="S1099" i="23"/>
  <c r="U1099" i="22" s="1"/>
  <c r="V1099" i="23"/>
  <c r="W1099" i="23"/>
  <c r="X1099" i="23"/>
  <c r="Z1099" i="22" s="1"/>
  <c r="B1100" i="23"/>
  <c r="C1100" i="23"/>
  <c r="D1100" i="23"/>
  <c r="E1100" i="23"/>
  <c r="F1100" i="23"/>
  <c r="G1100" i="23"/>
  <c r="H1100" i="23"/>
  <c r="I1100" i="23"/>
  <c r="K1100" i="22" s="1"/>
  <c r="L1100" i="23"/>
  <c r="N1100" i="23"/>
  <c r="P1100" i="22"/>
  <c r="Q1100" i="23"/>
  <c r="R1100" i="23"/>
  <c r="V1100" i="23"/>
  <c r="X1100" i="23" s="1"/>
  <c r="Z1100" i="22" s="1"/>
  <c r="W1100" i="23"/>
  <c r="B1101" i="23"/>
  <c r="C1101" i="23"/>
  <c r="D1101" i="23"/>
  <c r="E1101" i="23"/>
  <c r="F1101" i="23"/>
  <c r="G1101" i="23"/>
  <c r="L1101" i="23"/>
  <c r="Q1101" i="23"/>
  <c r="V1101" i="23"/>
  <c r="W1101" i="23"/>
  <c r="Y1101" i="22"/>
  <c r="B1102" i="23"/>
  <c r="C1102" i="23"/>
  <c r="D1102" i="23"/>
  <c r="E1102" i="23"/>
  <c r="F1102" i="23"/>
  <c r="G1102" i="23"/>
  <c r="H1102" i="23"/>
  <c r="L1102" i="23"/>
  <c r="N1102" i="23" s="1"/>
  <c r="P1102" i="22" s="1"/>
  <c r="Q1102" i="23"/>
  <c r="S1102" i="23" s="1"/>
  <c r="U1102" i="22" s="1"/>
  <c r="R1102" i="23"/>
  <c r="V1102" i="23"/>
  <c r="B1103" i="23"/>
  <c r="C1103" i="23"/>
  <c r="D1103" i="23"/>
  <c r="E1103" i="23"/>
  <c r="F1103" i="23"/>
  <c r="G1103" i="23"/>
  <c r="L1103" i="23"/>
  <c r="M1103" i="22"/>
  <c r="M1103" i="23"/>
  <c r="Q1103" i="23"/>
  <c r="R1103" i="23"/>
  <c r="S1103" i="23"/>
  <c r="U1103" i="22" s="1"/>
  <c r="V1103" i="23"/>
  <c r="W1103" i="23"/>
  <c r="X1103" i="23"/>
  <c r="Z1103" i="22" s="1"/>
  <c r="B1104" i="23"/>
  <c r="C1104" i="23"/>
  <c r="D1104" i="23"/>
  <c r="E1104" i="23"/>
  <c r="F1104" i="23"/>
  <c r="G1104" i="23"/>
  <c r="H1104" i="23"/>
  <c r="I1104" i="23"/>
  <c r="K1104" i="22" s="1"/>
  <c r="L1104" i="23"/>
  <c r="Q1104" i="23"/>
  <c r="R1104" i="23"/>
  <c r="V1104" i="23"/>
  <c r="W1104" i="22"/>
  <c r="W1104" i="23"/>
  <c r="X1104" i="23"/>
  <c r="Z1104" i="22" s="1"/>
  <c r="B1105" i="23"/>
  <c r="C1105" i="23"/>
  <c r="D1105" i="23"/>
  <c r="E1105" i="23"/>
  <c r="F1105" i="23"/>
  <c r="G1105" i="23"/>
  <c r="I1105" i="23" s="1"/>
  <c r="K1105" i="22" s="1"/>
  <c r="H1105" i="23"/>
  <c r="L1105" i="23"/>
  <c r="N1105" i="23" s="1"/>
  <c r="P1105" i="22" s="1"/>
  <c r="Q1105" i="23"/>
  <c r="S1105" i="23"/>
  <c r="U1105" i="22" s="1"/>
  <c r="V1105" i="23"/>
  <c r="W1105" i="23"/>
  <c r="B1106" i="23"/>
  <c r="C1106" i="23"/>
  <c r="D1106" i="23"/>
  <c r="E1106" i="23"/>
  <c r="F1106" i="23"/>
  <c r="G1106" i="23"/>
  <c r="H1106" i="23"/>
  <c r="I1106" i="22"/>
  <c r="L1106" i="23"/>
  <c r="Q1106" i="23"/>
  <c r="V1106" i="23"/>
  <c r="B1107" i="23"/>
  <c r="C1107" i="23"/>
  <c r="D1107" i="23"/>
  <c r="E1107" i="23"/>
  <c r="F1107" i="23"/>
  <c r="G1107" i="23"/>
  <c r="L1107" i="23"/>
  <c r="M1107" i="23" s="1"/>
  <c r="Q1107" i="23"/>
  <c r="R1107" i="23"/>
  <c r="T1107" i="22" s="1"/>
  <c r="S1107" i="22"/>
  <c r="S1107" i="23"/>
  <c r="U1107" i="22" s="1"/>
  <c r="V1107" i="23"/>
  <c r="W1107" i="23"/>
  <c r="X1107" i="23"/>
  <c r="Z1107" i="22" s="1"/>
  <c r="B1108" i="23"/>
  <c r="C1108" i="23"/>
  <c r="D1108" i="23"/>
  <c r="E1108" i="23"/>
  <c r="F1108" i="23"/>
  <c r="G1108" i="23"/>
  <c r="I1108" i="23" s="1"/>
  <c r="K1108" i="22" s="1"/>
  <c r="H1108" i="23"/>
  <c r="L1108" i="23"/>
  <c r="Q1108" i="23"/>
  <c r="R1108" i="23" s="1"/>
  <c r="V1108" i="23"/>
  <c r="W1108" i="23"/>
  <c r="X1108" i="23"/>
  <c r="Z1108" i="22" s="1"/>
  <c r="B1109" i="23"/>
  <c r="C1109" i="23"/>
  <c r="D1109" i="23"/>
  <c r="E1109" i="23"/>
  <c r="F1109" i="23"/>
  <c r="G1109" i="23"/>
  <c r="G1109" i="22"/>
  <c r="L1109" i="23"/>
  <c r="Q1109" i="23"/>
  <c r="V1109" i="23"/>
  <c r="W1109" i="23"/>
  <c r="B1110" i="23"/>
  <c r="C1110" i="23"/>
  <c r="D1110" i="23"/>
  <c r="E1110" i="23"/>
  <c r="F1110" i="23"/>
  <c r="G1110" i="23"/>
  <c r="H1110" i="23" s="1"/>
  <c r="L1110" i="23"/>
  <c r="M1110" i="23"/>
  <c r="N1110" i="23"/>
  <c r="P1110" i="22" s="1"/>
  <c r="Q1110" i="23"/>
  <c r="Q1110" i="22"/>
  <c r="S1110" i="23"/>
  <c r="U1110" i="22" s="1"/>
  <c r="V1110" i="23"/>
  <c r="X1110" i="23"/>
  <c r="Z1110" i="22" s="1"/>
  <c r="B1111" i="23"/>
  <c r="C1111" i="23"/>
  <c r="D1111" i="23"/>
  <c r="E1111" i="23"/>
  <c r="F1111" i="23"/>
  <c r="G1111" i="23"/>
  <c r="I1111" i="23"/>
  <c r="K1111" i="22" s="1"/>
  <c r="L1111" i="23"/>
  <c r="M1111" i="23"/>
  <c r="Q1111" i="23"/>
  <c r="S1111" i="23" s="1"/>
  <c r="U1111" i="22" s="1"/>
  <c r="V1111" i="23"/>
  <c r="X1111" i="23" s="1"/>
  <c r="Z1111" i="22" s="1"/>
  <c r="W1111" i="23"/>
  <c r="B1112" i="23"/>
  <c r="C1112" i="23"/>
  <c r="D1112" i="23"/>
  <c r="E1112" i="23"/>
  <c r="F1112" i="23"/>
  <c r="E1112" i="22" s="1"/>
  <c r="G1112" i="23"/>
  <c r="H1112" i="23"/>
  <c r="I1112" i="23"/>
  <c r="K1112" i="22" s="1"/>
  <c r="L1112" i="23"/>
  <c r="N1112" i="23"/>
  <c r="P1112" i="22"/>
  <c r="Q1112" i="23"/>
  <c r="R1112" i="23" s="1"/>
  <c r="V1112" i="23"/>
  <c r="W1112" i="23"/>
  <c r="X1112" i="23"/>
  <c r="Z1112" i="22" s="1"/>
  <c r="B1113" i="23"/>
  <c r="C1113" i="23"/>
  <c r="D1113" i="23"/>
  <c r="E1113" i="23"/>
  <c r="F1113" i="23"/>
  <c r="G1113" i="23"/>
  <c r="I1113" i="23" s="1"/>
  <c r="K1113" i="22" s="1"/>
  <c r="H1113" i="23"/>
  <c r="L1113" i="23"/>
  <c r="N1113" i="23" s="1"/>
  <c r="P1113" i="22" s="1"/>
  <c r="Q1113" i="23"/>
  <c r="S1113" i="23"/>
  <c r="U1113" i="22"/>
  <c r="V1113" i="23"/>
  <c r="W1113" i="23"/>
  <c r="B1114" i="23"/>
  <c r="C1114" i="23"/>
  <c r="D1114" i="23"/>
  <c r="E1114" i="23"/>
  <c r="F1114" i="23"/>
  <c r="G1114" i="23"/>
  <c r="H1114" i="23" s="1"/>
  <c r="L1114" i="23"/>
  <c r="M1114" i="23"/>
  <c r="N1114" i="23"/>
  <c r="P1114" i="22" s="1"/>
  <c r="Q1114" i="23"/>
  <c r="R1114" i="23"/>
  <c r="S1114" i="23"/>
  <c r="U1114" i="22" s="1"/>
  <c r="V1114" i="23"/>
  <c r="X1114" i="23"/>
  <c r="Z1114" i="22" s="1"/>
  <c r="B1115" i="23"/>
  <c r="C1115" i="23"/>
  <c r="D1115" i="23"/>
  <c r="E1115" i="23"/>
  <c r="F1115" i="23"/>
  <c r="G1115" i="23"/>
  <c r="I1115" i="23"/>
  <c r="K1115" i="22" s="1"/>
  <c r="L1115" i="23"/>
  <c r="M1115" i="23"/>
  <c r="Q1115" i="23"/>
  <c r="S1115" i="23" s="1"/>
  <c r="U1115" i="22" s="1"/>
  <c r="V1115" i="23"/>
  <c r="X1115" i="23" s="1"/>
  <c r="Z1115" i="22" s="1"/>
  <c r="W1115" i="23"/>
  <c r="B1116" i="23"/>
  <c r="C1116" i="23"/>
  <c r="D1116" i="23"/>
  <c r="E1116" i="23"/>
  <c r="F1116" i="23"/>
  <c r="G1116" i="23"/>
  <c r="L1116" i="23"/>
  <c r="Q1116" i="23"/>
  <c r="R1116" i="23"/>
  <c r="V1116" i="23"/>
  <c r="X1116" i="23" s="1"/>
  <c r="Z1116" i="22" s="1"/>
  <c r="W1116" i="23"/>
  <c r="B1117" i="23"/>
  <c r="C1117" i="23"/>
  <c r="D1117" i="23"/>
  <c r="E1117" i="23"/>
  <c r="F1117" i="23"/>
  <c r="G1117" i="23"/>
  <c r="L1117" i="23"/>
  <c r="Q1117" i="23"/>
  <c r="S1117" i="23" s="1"/>
  <c r="U1117" i="22" s="1"/>
  <c r="V1117" i="23"/>
  <c r="W1117" i="23"/>
  <c r="Y1117" i="22" s="1"/>
  <c r="B1118" i="23"/>
  <c r="C1118" i="23"/>
  <c r="D1118" i="23"/>
  <c r="E1118" i="23"/>
  <c r="F1118" i="23"/>
  <c r="G1118" i="23"/>
  <c r="H1118" i="23" s="1"/>
  <c r="L1118" i="23"/>
  <c r="M1118" i="23"/>
  <c r="N1118" i="23"/>
  <c r="P1118" i="22" s="1"/>
  <c r="Q1118" i="23"/>
  <c r="R1118" i="23"/>
  <c r="S1118" i="23"/>
  <c r="U1118" i="22" s="1"/>
  <c r="V1118" i="23"/>
  <c r="X1118" i="23"/>
  <c r="Z1118" i="22"/>
  <c r="B1119" i="23"/>
  <c r="C1119" i="23"/>
  <c r="D1119" i="23"/>
  <c r="E1119" i="23"/>
  <c r="F1119" i="23"/>
  <c r="G1119" i="23"/>
  <c r="I1119" i="23"/>
  <c r="K1119" i="22"/>
  <c r="L1119" i="23"/>
  <c r="Q1119" i="23"/>
  <c r="S1119" i="23" s="1"/>
  <c r="U1119" i="22" s="1"/>
  <c r="R1119" i="23"/>
  <c r="V1119" i="23"/>
  <c r="X1119" i="23" s="1"/>
  <c r="Z1119" i="22" s="1"/>
  <c r="B1120" i="23"/>
  <c r="C1120" i="23"/>
  <c r="D1120" i="23"/>
  <c r="E1120" i="23"/>
  <c r="F1120" i="23"/>
  <c r="G1120" i="23"/>
  <c r="L1120" i="23"/>
  <c r="N1120" i="23" s="1"/>
  <c r="P1120" i="22" s="1"/>
  <c r="Q1120" i="23"/>
  <c r="R1120" i="23"/>
  <c r="V1120" i="23"/>
  <c r="W1120" i="22"/>
  <c r="W1120" i="23"/>
  <c r="X1120" i="23"/>
  <c r="Z1120" i="22" s="1"/>
  <c r="B1121" i="23"/>
  <c r="C1121" i="23"/>
  <c r="D1121" i="23"/>
  <c r="E1121" i="23"/>
  <c r="F1121" i="23"/>
  <c r="G1121" i="23"/>
  <c r="I1121" i="23" s="1"/>
  <c r="K1121" i="22" s="1"/>
  <c r="H1121" i="23"/>
  <c r="L1121" i="23"/>
  <c r="N1121" i="23" s="1"/>
  <c r="P1121" i="22" s="1"/>
  <c r="Q1121" i="23"/>
  <c r="V1121" i="23"/>
  <c r="W1121" i="23" s="1"/>
  <c r="B1122" i="23"/>
  <c r="C1122" i="23"/>
  <c r="D1122" i="23"/>
  <c r="E1122" i="23"/>
  <c r="F1122" i="23"/>
  <c r="G1122" i="23"/>
  <c r="H1122" i="23" s="1"/>
  <c r="I1122" i="22" s="1"/>
  <c r="L1122" i="23"/>
  <c r="M1122" i="23"/>
  <c r="N1122" i="23"/>
  <c r="P1122" i="22" s="1"/>
  <c r="Q1122" i="23"/>
  <c r="R1122" i="23"/>
  <c r="S1122" i="23"/>
  <c r="U1122" i="22" s="1"/>
  <c r="V1122" i="23"/>
  <c r="B1123" i="23"/>
  <c r="C1123" i="23"/>
  <c r="D1123" i="23"/>
  <c r="E1123" i="23"/>
  <c r="F1123" i="23"/>
  <c r="G1123" i="23"/>
  <c r="L1123" i="23"/>
  <c r="M1123" i="23"/>
  <c r="Q1123" i="23"/>
  <c r="S1123" i="23" s="1"/>
  <c r="R1123" i="23"/>
  <c r="S1123" i="22" s="1"/>
  <c r="U1123" i="22"/>
  <c r="V1123" i="23"/>
  <c r="B1124" i="23"/>
  <c r="C1124" i="23"/>
  <c r="D1124" i="23"/>
  <c r="E1124" i="23"/>
  <c r="F1124" i="23"/>
  <c r="G1124" i="23"/>
  <c r="H1124" i="23"/>
  <c r="I1124" i="23"/>
  <c r="K1124" i="22"/>
  <c r="L1124" i="23"/>
  <c r="Q1124" i="23"/>
  <c r="R1124" i="23"/>
  <c r="V1124" i="23"/>
  <c r="B1125" i="23"/>
  <c r="C1125" i="23"/>
  <c r="D1125" i="23"/>
  <c r="E1125" i="23"/>
  <c r="F1125" i="23"/>
  <c r="G1125" i="23"/>
  <c r="H1125" i="22" s="1"/>
  <c r="G1125" i="22"/>
  <c r="H1125" i="23"/>
  <c r="I1125" i="23"/>
  <c r="K1125" i="22" s="1"/>
  <c r="L1125" i="23"/>
  <c r="M1125" i="23"/>
  <c r="N1125" i="23"/>
  <c r="P1125" i="22" s="1"/>
  <c r="Q1125" i="23"/>
  <c r="S1125" i="23"/>
  <c r="U1125" i="22"/>
  <c r="V1125" i="23"/>
  <c r="W1125" i="23"/>
  <c r="B1126" i="23"/>
  <c r="C1126" i="23"/>
  <c r="D1126" i="23"/>
  <c r="E1126" i="23"/>
  <c r="F1126" i="23"/>
  <c r="G1126" i="23"/>
  <c r="H1126" i="23" s="1"/>
  <c r="L1126" i="23"/>
  <c r="M1126" i="23"/>
  <c r="N1126" i="23"/>
  <c r="P1126" i="22" s="1"/>
  <c r="Q1126" i="23"/>
  <c r="Q1126" i="22"/>
  <c r="S1126" i="23"/>
  <c r="U1126" i="22" s="1"/>
  <c r="V1126" i="23"/>
  <c r="B1127" i="23"/>
  <c r="C1127" i="23"/>
  <c r="D1127" i="23"/>
  <c r="E1127" i="23"/>
  <c r="F1127" i="23"/>
  <c r="G1127" i="23"/>
  <c r="L1127" i="23"/>
  <c r="M1127" i="23"/>
  <c r="Q1127" i="23"/>
  <c r="S1127" i="23" s="1"/>
  <c r="U1127" i="22" s="1"/>
  <c r="R1127" i="23"/>
  <c r="V1127" i="23"/>
  <c r="X1127" i="23" s="1"/>
  <c r="Z1127" i="22" s="1"/>
  <c r="W1127" i="23"/>
  <c r="B1128" i="23"/>
  <c r="C1128" i="23"/>
  <c r="D1128" i="23"/>
  <c r="E1128" i="23"/>
  <c r="F1128" i="23"/>
  <c r="E1128" i="22"/>
  <c r="G1128" i="23"/>
  <c r="H1128" i="23"/>
  <c r="I1128" i="23"/>
  <c r="K1128" i="22"/>
  <c r="L1128" i="23"/>
  <c r="Q1128" i="23"/>
  <c r="R1128" i="23"/>
  <c r="V1128" i="23"/>
  <c r="B1129" i="23"/>
  <c r="C1129" i="23"/>
  <c r="D1129" i="23"/>
  <c r="E1129" i="23"/>
  <c r="F1129" i="23"/>
  <c r="G1129" i="23"/>
  <c r="H1129" i="23"/>
  <c r="I1129" i="23"/>
  <c r="K1129" i="22" s="1"/>
  <c r="L1129" i="23"/>
  <c r="M1129" i="23"/>
  <c r="N1129" i="23"/>
  <c r="P1129" i="22" s="1"/>
  <c r="Q1129" i="23"/>
  <c r="S1129" i="23"/>
  <c r="U1129" i="22"/>
  <c r="V1129" i="23"/>
  <c r="W1129" i="23" s="1"/>
  <c r="B1130" i="23"/>
  <c r="C1130" i="23"/>
  <c r="D1130" i="23"/>
  <c r="E1130" i="23"/>
  <c r="F1130" i="23"/>
  <c r="G1130" i="23"/>
  <c r="H1130" i="23" s="1"/>
  <c r="L1130" i="23"/>
  <c r="M1130" i="23"/>
  <c r="N1130" i="23"/>
  <c r="P1130" i="22" s="1"/>
  <c r="Q1130" i="23"/>
  <c r="R1130" i="23"/>
  <c r="S1130" i="23"/>
  <c r="U1130" i="22" s="1"/>
  <c r="V1130" i="23"/>
  <c r="B1131" i="23"/>
  <c r="C1131" i="23"/>
  <c r="D1131" i="23"/>
  <c r="E1131" i="23"/>
  <c r="F1131" i="23"/>
  <c r="G1131" i="23"/>
  <c r="L1131" i="23"/>
  <c r="M1131" i="23" s="1"/>
  <c r="Q1131" i="23"/>
  <c r="R1131" i="23"/>
  <c r="S1131" i="23"/>
  <c r="U1131" i="22" s="1"/>
  <c r="V1131" i="23"/>
  <c r="W1131" i="23"/>
  <c r="X1131" i="23"/>
  <c r="Z1131" i="22" s="1"/>
  <c r="B1132" i="23"/>
  <c r="C1132" i="23"/>
  <c r="D1132" i="23"/>
  <c r="E1132" i="23"/>
  <c r="F1132" i="23"/>
  <c r="G1132" i="23"/>
  <c r="I1132" i="23" s="1"/>
  <c r="K1132" i="22" s="1"/>
  <c r="L1132" i="23"/>
  <c r="N1132" i="23"/>
  <c r="P1132" i="22" s="1"/>
  <c r="Q1132" i="23"/>
  <c r="R1132" i="23"/>
  <c r="V1132" i="23"/>
  <c r="B1133" i="23"/>
  <c r="C1133" i="23"/>
  <c r="D1133" i="23"/>
  <c r="E1133" i="23"/>
  <c r="F1133" i="23"/>
  <c r="G1133" i="23"/>
  <c r="H1133" i="23"/>
  <c r="I1133" i="23"/>
  <c r="K1133" i="22" s="1"/>
  <c r="L1133" i="23"/>
  <c r="M1133" i="23"/>
  <c r="N1133" i="23"/>
  <c r="P1133" i="22" s="1"/>
  <c r="Q1133" i="23"/>
  <c r="V1133" i="23"/>
  <c r="W1133" i="23"/>
  <c r="Y1133" i="22" s="1"/>
  <c r="B1134" i="23"/>
  <c r="C1134" i="23"/>
  <c r="D1134" i="23"/>
  <c r="E1134" i="23"/>
  <c r="F1134" i="23"/>
  <c r="G1134" i="23"/>
  <c r="H1134" i="23"/>
  <c r="L1134" i="23"/>
  <c r="Q1134" i="23"/>
  <c r="V1134" i="23"/>
  <c r="B1135" i="23"/>
  <c r="C1135" i="23"/>
  <c r="D1135" i="23"/>
  <c r="E1135" i="23"/>
  <c r="F1135" i="23"/>
  <c r="G1135" i="23"/>
  <c r="L1135" i="23"/>
  <c r="M1135" i="23" s="1"/>
  <c r="Q1135" i="23"/>
  <c r="R1135" i="23"/>
  <c r="S1135" i="23"/>
  <c r="U1135" i="22" s="1"/>
  <c r="V1135" i="23"/>
  <c r="W1135" i="23"/>
  <c r="X1135" i="23"/>
  <c r="Z1135" i="22" s="1"/>
  <c r="B1136" i="23"/>
  <c r="C1136" i="23"/>
  <c r="D1136" i="23"/>
  <c r="E1136" i="23"/>
  <c r="F1136" i="23"/>
  <c r="G1136" i="23"/>
  <c r="I1136" i="23" s="1"/>
  <c r="K1136" i="22" s="1"/>
  <c r="L1136" i="23"/>
  <c r="Q1136" i="23"/>
  <c r="R1136" i="23" s="1"/>
  <c r="V1136" i="23"/>
  <c r="V1136" i="22" s="1"/>
  <c r="W1136" i="22"/>
  <c r="W1136" i="23"/>
  <c r="B1137" i="23"/>
  <c r="C1137" i="23"/>
  <c r="D1137" i="23"/>
  <c r="E1137" i="23"/>
  <c r="F1137" i="23"/>
  <c r="G1137" i="23"/>
  <c r="L1137" i="23"/>
  <c r="Q1137" i="23"/>
  <c r="V1137" i="23"/>
  <c r="W1137" i="23"/>
  <c r="B1138" i="23"/>
  <c r="C1138" i="23"/>
  <c r="D1138" i="23"/>
  <c r="E1138" i="23"/>
  <c r="F1138" i="23"/>
  <c r="G1138" i="23"/>
  <c r="H1138" i="23" s="1"/>
  <c r="I1138" i="22" s="1"/>
  <c r="L1138" i="23"/>
  <c r="N1138" i="23" s="1"/>
  <c r="P1138" i="22" s="1"/>
  <c r="M1138" i="23"/>
  <c r="Q1138" i="23"/>
  <c r="S1138" i="23" s="1"/>
  <c r="U1138" i="22" s="1"/>
  <c r="V1138" i="23"/>
  <c r="B1139" i="23"/>
  <c r="C1139" i="23"/>
  <c r="D1139" i="23"/>
  <c r="E1139" i="23"/>
  <c r="F1139" i="23"/>
  <c r="G1139" i="23"/>
  <c r="L1139" i="23"/>
  <c r="M1139" i="23"/>
  <c r="Q1139" i="23"/>
  <c r="R1139" i="23" s="1"/>
  <c r="S1139" i="22" s="1"/>
  <c r="S1139" i="23"/>
  <c r="U1139" i="22" s="1"/>
  <c r="V1139" i="23"/>
  <c r="W1139" i="23"/>
  <c r="X1139" i="23"/>
  <c r="Z1139" i="22" s="1"/>
  <c r="B1140" i="23"/>
  <c r="C1140" i="23"/>
  <c r="D1140" i="23"/>
  <c r="E1140" i="23"/>
  <c r="F1140" i="23"/>
  <c r="G1140" i="23"/>
  <c r="H1140" i="23"/>
  <c r="I1140" i="23"/>
  <c r="K1140" i="22" s="1"/>
  <c r="L1140" i="23"/>
  <c r="Q1140" i="23"/>
  <c r="R1140" i="23"/>
  <c r="V1140" i="23"/>
  <c r="W1140" i="23"/>
  <c r="X1140" i="23"/>
  <c r="Z1140" i="22"/>
  <c r="B1141" i="23"/>
  <c r="C1141" i="23"/>
  <c r="D1141" i="23"/>
  <c r="E1141" i="23"/>
  <c r="F1141" i="23"/>
  <c r="G1141" i="23"/>
  <c r="I1141" i="23" s="1"/>
  <c r="K1141" i="22" s="1"/>
  <c r="G1141" i="22"/>
  <c r="H1141" i="23"/>
  <c r="L1141" i="23"/>
  <c r="N1141" i="23" s="1"/>
  <c r="P1141" i="22" s="1"/>
  <c r="Q1141" i="23"/>
  <c r="V1141" i="23"/>
  <c r="W1141" i="23" s="1"/>
  <c r="B1142" i="23"/>
  <c r="C1142" i="23"/>
  <c r="D1142" i="23"/>
  <c r="E1142" i="23"/>
  <c r="F1142" i="23"/>
  <c r="G1142" i="23"/>
  <c r="H1142" i="23"/>
  <c r="L1142" i="23"/>
  <c r="M1142" i="23"/>
  <c r="N1142" i="23"/>
  <c r="P1142" i="22"/>
  <c r="Q1142" i="23"/>
  <c r="R1142" i="22" s="1"/>
  <c r="Q1142" i="22"/>
  <c r="S1142" i="23"/>
  <c r="U1142" i="22"/>
  <c r="V1142" i="23"/>
  <c r="X1142" i="23"/>
  <c r="Z1142" i="22"/>
  <c r="B1143" i="23"/>
  <c r="C1143" i="23"/>
  <c r="D1143" i="23"/>
  <c r="E1143" i="23"/>
  <c r="F1143" i="23"/>
  <c r="G1143" i="23"/>
  <c r="I1143" i="23"/>
  <c r="K1143" i="22"/>
  <c r="L1143" i="23"/>
  <c r="M1143" i="23" s="1"/>
  <c r="Q1143" i="23"/>
  <c r="R1143" i="23"/>
  <c r="S1143" i="23"/>
  <c r="U1143" i="22" s="1"/>
  <c r="V1143" i="23"/>
  <c r="W1143" i="23"/>
  <c r="X1143" i="23"/>
  <c r="Z1143" i="22" s="1"/>
  <c r="B1144" i="23"/>
  <c r="C1144" i="23"/>
  <c r="D1144" i="23"/>
  <c r="E1144" i="23"/>
  <c r="F1144" i="23"/>
  <c r="E1144" i="22"/>
  <c r="G1144" i="23"/>
  <c r="L1144" i="23"/>
  <c r="Q1144" i="23"/>
  <c r="R1144" i="23"/>
  <c r="V1144" i="23"/>
  <c r="X1144" i="23" s="1"/>
  <c r="Z1144" i="22" s="1"/>
  <c r="B1145" i="23"/>
  <c r="C1145" i="23"/>
  <c r="D1145" i="23"/>
  <c r="E1145" i="23"/>
  <c r="F1145" i="23"/>
  <c r="G1145" i="23"/>
  <c r="L1145" i="23"/>
  <c r="Q1145" i="23"/>
  <c r="V1145" i="23"/>
  <c r="W1145" i="23"/>
  <c r="B1146" i="23"/>
  <c r="C1146" i="23"/>
  <c r="D1146" i="23"/>
  <c r="E1146" i="23"/>
  <c r="F1146" i="23"/>
  <c r="G1146" i="23"/>
  <c r="H1146" i="23" s="1"/>
  <c r="L1146" i="23"/>
  <c r="M1146" i="23"/>
  <c r="N1146" i="23"/>
  <c r="P1146" i="22" s="1"/>
  <c r="Q1146" i="23"/>
  <c r="R1146" i="23"/>
  <c r="S1146" i="23"/>
  <c r="U1146" i="22" s="1"/>
  <c r="V1146" i="23"/>
  <c r="B1147" i="23"/>
  <c r="C1147" i="23"/>
  <c r="D1147" i="23"/>
  <c r="E1147" i="23"/>
  <c r="F1147" i="23"/>
  <c r="G1147" i="23"/>
  <c r="L1147" i="23"/>
  <c r="M1147" i="23"/>
  <c r="Q1147" i="23"/>
  <c r="S1147" i="23" s="1"/>
  <c r="U1147" i="22" s="1"/>
  <c r="V1147" i="23"/>
  <c r="X1147" i="23" s="1"/>
  <c r="Z1147" i="22" s="1"/>
  <c r="W1147" i="23"/>
  <c r="B1148" i="23"/>
  <c r="C1148" i="23"/>
  <c r="D1148" i="23"/>
  <c r="E1148" i="23"/>
  <c r="F1148" i="23"/>
  <c r="G1148" i="23"/>
  <c r="L1148" i="23"/>
  <c r="Q1148" i="23"/>
  <c r="R1148" i="23"/>
  <c r="V1148" i="23"/>
  <c r="X1148" i="23" s="1"/>
  <c r="Z1148" i="22" s="1"/>
  <c r="W1148" i="23"/>
  <c r="B1149" i="23"/>
  <c r="C1149" i="23"/>
  <c r="D1149" i="23"/>
  <c r="E1149" i="23"/>
  <c r="F1149" i="23"/>
  <c r="G1149" i="23"/>
  <c r="L1149" i="23"/>
  <c r="Q1149" i="23"/>
  <c r="V1149" i="23"/>
  <c r="W1149" i="23"/>
  <c r="Y1149" i="22"/>
  <c r="B1150" i="23"/>
  <c r="C1150" i="23"/>
  <c r="D1150" i="23"/>
  <c r="E1150" i="23"/>
  <c r="F1150" i="23"/>
  <c r="G1150" i="23"/>
  <c r="H1150" i="23"/>
  <c r="L1150" i="23"/>
  <c r="N1150" i="23" s="1"/>
  <c r="P1150" i="22" s="1"/>
  <c r="Q1150" i="23"/>
  <c r="S1150" i="23" s="1"/>
  <c r="U1150" i="22" s="1"/>
  <c r="R1150" i="23"/>
  <c r="V1150" i="23"/>
  <c r="X1150" i="23" s="1"/>
  <c r="Z1150" i="22" s="1"/>
  <c r="B1151" i="23"/>
  <c r="C1151" i="23"/>
  <c r="D1151" i="23"/>
  <c r="E1151" i="23"/>
  <c r="F1151" i="23"/>
  <c r="G1151" i="23"/>
  <c r="I1151" i="23"/>
  <c r="K1151" i="22" s="1"/>
  <c r="L1151" i="23"/>
  <c r="M1151" i="22"/>
  <c r="M1151" i="23"/>
  <c r="Q1151" i="23"/>
  <c r="R1151" i="23"/>
  <c r="S1151" i="23"/>
  <c r="U1151" i="22"/>
  <c r="V1151" i="23"/>
  <c r="W1151" i="23"/>
  <c r="X1151" i="23"/>
  <c r="Z1151" i="22"/>
  <c r="B1152" i="23"/>
  <c r="C1152" i="23"/>
  <c r="D1152" i="23"/>
  <c r="E1152" i="23"/>
  <c r="F1152" i="23"/>
  <c r="G1152" i="23"/>
  <c r="H1152" i="23"/>
  <c r="I1152" i="23"/>
  <c r="K1152" i="22" s="1"/>
  <c r="L1152" i="23"/>
  <c r="Q1152" i="23"/>
  <c r="R1152" i="23"/>
  <c r="V1152" i="23"/>
  <c r="W1152" i="22"/>
  <c r="W1152" i="23"/>
  <c r="X1152" i="23"/>
  <c r="Z1152" i="22" s="1"/>
  <c r="B1153" i="23"/>
  <c r="C1153" i="23"/>
  <c r="D1153" i="23"/>
  <c r="E1153" i="23"/>
  <c r="F1153" i="23"/>
  <c r="G1153" i="23"/>
  <c r="I1153" i="23" s="1"/>
  <c r="K1153" i="22" s="1"/>
  <c r="L1153" i="23"/>
  <c r="N1153" i="23" s="1"/>
  <c r="P1153" i="22" s="1"/>
  <c r="M1153" i="23"/>
  <c r="Q1153" i="23"/>
  <c r="V1153" i="23"/>
  <c r="W1153" i="23" s="1"/>
  <c r="B1154" i="23"/>
  <c r="C1154" i="23"/>
  <c r="D1154" i="23"/>
  <c r="E1154" i="23"/>
  <c r="F1154" i="23"/>
  <c r="G1154" i="23"/>
  <c r="H1154" i="23"/>
  <c r="I1154" i="22" s="1"/>
  <c r="L1154" i="23"/>
  <c r="M1154" i="23"/>
  <c r="N1154" i="23"/>
  <c r="P1154" i="22" s="1"/>
  <c r="Q1154" i="23"/>
  <c r="R1154" i="23"/>
  <c r="S1154" i="23"/>
  <c r="U1154" i="22" s="1"/>
  <c r="V1154" i="23"/>
  <c r="X1154" i="23"/>
  <c r="Z1154" i="22" s="1"/>
  <c r="B1155" i="23"/>
  <c r="C1155" i="23"/>
  <c r="D1155" i="23"/>
  <c r="E1155" i="23"/>
  <c r="F1155" i="23"/>
  <c r="G1155" i="23"/>
  <c r="L1155" i="23"/>
  <c r="M1155" i="23" s="1"/>
  <c r="Q1155" i="23"/>
  <c r="R1155" i="23"/>
  <c r="S1155" i="22"/>
  <c r="S1155" i="23"/>
  <c r="U1155" i="22" s="1"/>
  <c r="V1155" i="23"/>
  <c r="W1155" i="23"/>
  <c r="X1155" i="23"/>
  <c r="Z1155" i="22" s="1"/>
  <c r="B1156" i="23"/>
  <c r="C1156" i="23"/>
  <c r="D1156" i="23"/>
  <c r="E1156" i="23"/>
  <c r="F1156" i="23"/>
  <c r="G1156" i="23"/>
  <c r="I1156" i="23" s="1"/>
  <c r="K1156" i="22" s="1"/>
  <c r="L1156" i="23"/>
  <c r="Q1156" i="23"/>
  <c r="R1156" i="23" s="1"/>
  <c r="V1156" i="23"/>
  <c r="W1156" i="23"/>
  <c r="X1156" i="23"/>
  <c r="Z1156" i="22" s="1"/>
  <c r="B1157" i="23"/>
  <c r="C1157" i="23"/>
  <c r="D1157" i="23"/>
  <c r="E1157" i="23"/>
  <c r="F1157" i="23"/>
  <c r="G1157" i="23"/>
  <c r="G1157" i="22" s="1"/>
  <c r="L1157" i="23"/>
  <c r="Q1157" i="23"/>
  <c r="V1157" i="23"/>
  <c r="W1157" i="23"/>
  <c r="B1158" i="23"/>
  <c r="C1158" i="23"/>
  <c r="D1158" i="23"/>
  <c r="E1158" i="23"/>
  <c r="F1158" i="23"/>
  <c r="G1158" i="23"/>
  <c r="H1158" i="23" s="1"/>
  <c r="L1158" i="23"/>
  <c r="M1158" i="23"/>
  <c r="N1158" i="23"/>
  <c r="P1158" i="22" s="1"/>
  <c r="Q1158" i="23"/>
  <c r="Q1158" i="22"/>
  <c r="S1158" i="23"/>
  <c r="U1158" i="22" s="1"/>
  <c r="V1158" i="23"/>
  <c r="B1159" i="23"/>
  <c r="C1159" i="23"/>
  <c r="D1159" i="23"/>
  <c r="E1159" i="23"/>
  <c r="F1159" i="23"/>
  <c r="G1159" i="23"/>
  <c r="L1159" i="23"/>
  <c r="M1159" i="23"/>
  <c r="Q1159" i="23"/>
  <c r="S1159" i="23" s="1"/>
  <c r="U1159" i="22" s="1"/>
  <c r="R1159" i="23"/>
  <c r="V1159" i="23"/>
  <c r="X1159" i="23" s="1"/>
  <c r="Z1159" i="22"/>
  <c r="B1160" i="23"/>
  <c r="C1160" i="23"/>
  <c r="D1160" i="23"/>
  <c r="E1160" i="23"/>
  <c r="F1160" i="23"/>
  <c r="E1160" i="22"/>
  <c r="G1160" i="23"/>
  <c r="H1160" i="23"/>
  <c r="I1160" i="23"/>
  <c r="K1160" i="22"/>
  <c r="L1160" i="23"/>
  <c r="N1160" i="23"/>
  <c r="P1160" i="22" s="1"/>
  <c r="Q1160" i="23"/>
  <c r="R1160" i="23" s="1"/>
  <c r="V1160" i="23"/>
  <c r="X1160" i="23" s="1"/>
  <c r="Z1160" i="22" s="1"/>
  <c r="W1160" i="23"/>
  <c r="B1161" i="23"/>
  <c r="C1161" i="23"/>
  <c r="D1161" i="23"/>
  <c r="E1161" i="23"/>
  <c r="F1161" i="23"/>
  <c r="G1161" i="23"/>
  <c r="I1161" i="23" s="1"/>
  <c r="K1161" i="22" s="1"/>
  <c r="H1161" i="23"/>
  <c r="L1161" i="23"/>
  <c r="N1161" i="23" s="1"/>
  <c r="P1161" i="22"/>
  <c r="Q1161" i="23"/>
  <c r="V1161" i="23"/>
  <c r="W1161" i="23" s="1"/>
  <c r="B1162" i="23"/>
  <c r="C1162" i="23"/>
  <c r="D1162" i="23"/>
  <c r="E1162" i="23"/>
  <c r="F1162" i="23"/>
  <c r="G1162" i="23"/>
  <c r="H1162" i="23" s="1"/>
  <c r="L1162" i="23"/>
  <c r="M1162" i="23"/>
  <c r="N1162" i="23"/>
  <c r="P1162" i="22" s="1"/>
  <c r="Q1162" i="23"/>
  <c r="R1162" i="23"/>
  <c r="S1162" i="23"/>
  <c r="U1162" i="22" s="1"/>
  <c r="V1162" i="23"/>
  <c r="B1163" i="23"/>
  <c r="C1163" i="23"/>
  <c r="D1163" i="23"/>
  <c r="E1163" i="23"/>
  <c r="F1163" i="23"/>
  <c r="G1163" i="23"/>
  <c r="L1163" i="23"/>
  <c r="M1163" i="23" s="1"/>
  <c r="Q1163" i="23"/>
  <c r="R1163" i="23" s="1"/>
  <c r="S1163" i="23"/>
  <c r="U1163" i="22" s="1"/>
  <c r="V1163" i="23"/>
  <c r="W1163" i="23"/>
  <c r="X1163" i="23"/>
  <c r="Z1163" i="22" s="1"/>
  <c r="B1164" i="23"/>
  <c r="C1164" i="23"/>
  <c r="D1164" i="23"/>
  <c r="E1164" i="23"/>
  <c r="F1164" i="23"/>
  <c r="G1164" i="23"/>
  <c r="I1164" i="23" s="1"/>
  <c r="H1164" i="23"/>
  <c r="K1164" i="22"/>
  <c r="L1164" i="23"/>
  <c r="Q1164" i="23"/>
  <c r="R1164" i="23" s="1"/>
  <c r="V1164" i="23"/>
  <c r="W1164" i="23" s="1"/>
  <c r="X1164" i="23"/>
  <c r="Z1164" i="22" s="1"/>
  <c r="B1165" i="23"/>
  <c r="C1165" i="23"/>
  <c r="D1165" i="23"/>
  <c r="E1165" i="23"/>
  <c r="F1165" i="23"/>
  <c r="G1165" i="23"/>
  <c r="I1165" i="23" s="1"/>
  <c r="K1165" i="22"/>
  <c r="L1165" i="23"/>
  <c r="N1165" i="23" s="1"/>
  <c r="M1165" i="23"/>
  <c r="P1165" i="22"/>
  <c r="Q1165" i="23"/>
  <c r="V1165" i="23"/>
  <c r="W1165" i="23" s="1"/>
  <c r="Y1165" i="22"/>
  <c r="B1166" i="23"/>
  <c r="C1166" i="23"/>
  <c r="D1166" i="23"/>
  <c r="E1166" i="23"/>
  <c r="F1166" i="23"/>
  <c r="G1166" i="23"/>
  <c r="H1166" i="23" s="1"/>
  <c r="L1166" i="23"/>
  <c r="M1166" i="23"/>
  <c r="N1166" i="23"/>
  <c r="P1166" i="22" s="1"/>
  <c r="Q1166" i="23"/>
  <c r="S1166" i="23" s="1"/>
  <c r="U1166" i="22" s="1"/>
  <c r="V1166" i="23"/>
  <c r="X1166" i="23"/>
  <c r="Z1166" i="22" s="1"/>
  <c r="B1167" i="23"/>
  <c r="C1167" i="23"/>
  <c r="D1167" i="23"/>
  <c r="E1167" i="23"/>
  <c r="F1167" i="23"/>
  <c r="G1167" i="23"/>
  <c r="L1167" i="23"/>
  <c r="M1167" i="23" s="1"/>
  <c r="Q1167" i="23"/>
  <c r="R1167" i="23" s="1"/>
  <c r="S1167" i="23"/>
  <c r="U1167" i="22" s="1"/>
  <c r="V1167" i="23"/>
  <c r="W1167" i="23"/>
  <c r="X1167" i="23"/>
  <c r="Z1167" i="22" s="1"/>
  <c r="B1168" i="23"/>
  <c r="C1168" i="23"/>
  <c r="D1168" i="23"/>
  <c r="E1168" i="23"/>
  <c r="F1168" i="23"/>
  <c r="G1168" i="23"/>
  <c r="I1168" i="23" s="1"/>
  <c r="H1168" i="23"/>
  <c r="K1168" i="22"/>
  <c r="L1168" i="23"/>
  <c r="N1168" i="23" s="1"/>
  <c r="P1168" i="22" s="1"/>
  <c r="Q1168" i="23"/>
  <c r="R1168" i="23" s="1"/>
  <c r="V1168" i="23"/>
  <c r="W1168" i="22" s="1"/>
  <c r="B1169" i="23"/>
  <c r="C1169" i="23"/>
  <c r="D1169" i="23"/>
  <c r="E1169" i="23"/>
  <c r="F1169" i="23"/>
  <c r="G1169" i="23"/>
  <c r="H1169" i="23"/>
  <c r="I1169" i="23"/>
  <c r="K1169" i="22" s="1"/>
  <c r="L1169" i="23"/>
  <c r="N1169" i="23" s="1"/>
  <c r="P1169" i="22" s="1"/>
  <c r="Q1169" i="23"/>
  <c r="V1169" i="23"/>
  <c r="W1169" i="23" s="1"/>
  <c r="B1170" i="23"/>
  <c r="C1170" i="23"/>
  <c r="D1170" i="23"/>
  <c r="E1170" i="23"/>
  <c r="F1170" i="23"/>
  <c r="G1170" i="23"/>
  <c r="H1170" i="23"/>
  <c r="I1170" i="22" s="1"/>
  <c r="L1170" i="23"/>
  <c r="M1170" i="23"/>
  <c r="N1170" i="23"/>
  <c r="P1170" i="22" s="1"/>
  <c r="Q1170" i="23"/>
  <c r="R1170" i="23"/>
  <c r="S1170" i="23"/>
  <c r="U1170" i="22" s="1"/>
  <c r="V1170" i="23"/>
  <c r="B1171" i="23"/>
  <c r="C1171" i="23"/>
  <c r="D1171" i="23"/>
  <c r="E1171" i="23"/>
  <c r="F1171" i="23"/>
  <c r="G1171" i="23"/>
  <c r="L1171" i="23"/>
  <c r="M1171" i="23" s="1"/>
  <c r="Q1171" i="23"/>
  <c r="S1171" i="23" s="1"/>
  <c r="U1171" i="22" s="1"/>
  <c r="R1171" i="23"/>
  <c r="T1171" i="22" s="1"/>
  <c r="S1171" i="22"/>
  <c r="V1171" i="23"/>
  <c r="X1171" i="23" s="1"/>
  <c r="W1171" i="23"/>
  <c r="Z1171" i="22"/>
  <c r="B1172" i="23"/>
  <c r="C1172" i="23"/>
  <c r="D1172" i="23"/>
  <c r="E1172" i="23"/>
  <c r="F1172" i="23"/>
  <c r="G1172" i="23"/>
  <c r="H1172" i="23" s="1"/>
  <c r="L1172" i="23"/>
  <c r="Q1172" i="23"/>
  <c r="R1172" i="23"/>
  <c r="V1172" i="23"/>
  <c r="X1172" i="23" s="1"/>
  <c r="Z1172" i="22" s="1"/>
  <c r="B1173" i="23"/>
  <c r="C1173" i="23"/>
  <c r="D1173" i="23"/>
  <c r="E1173" i="23"/>
  <c r="F1173" i="23"/>
  <c r="G1173" i="23"/>
  <c r="G1173" i="22" s="1"/>
  <c r="L1173" i="23"/>
  <c r="M1173" i="23"/>
  <c r="N1173" i="23"/>
  <c r="P1173" i="22" s="1"/>
  <c r="Q1173" i="23"/>
  <c r="S1173" i="23"/>
  <c r="U1173" i="22"/>
  <c r="V1173" i="23"/>
  <c r="W1173" i="23" s="1"/>
  <c r="B1174" i="23"/>
  <c r="C1174" i="23"/>
  <c r="D1174" i="23"/>
  <c r="E1174" i="23"/>
  <c r="F1174" i="23"/>
  <c r="G1174" i="23"/>
  <c r="H1174" i="23"/>
  <c r="L1174" i="23"/>
  <c r="M1174" i="23"/>
  <c r="N1174" i="23"/>
  <c r="P1174" i="22"/>
  <c r="Q1174" i="23"/>
  <c r="Q1174" i="22"/>
  <c r="S1174" i="23"/>
  <c r="U1174" i="22"/>
  <c r="V1174" i="23"/>
  <c r="B1175" i="23"/>
  <c r="C1175" i="23"/>
  <c r="D1175" i="23"/>
  <c r="E1175" i="23"/>
  <c r="F1175" i="23"/>
  <c r="G1175" i="23"/>
  <c r="L1175" i="23"/>
  <c r="M1175" i="23" s="1"/>
  <c r="Q1175" i="23"/>
  <c r="S1175" i="23" s="1"/>
  <c r="U1175" i="22" s="1"/>
  <c r="R1175" i="23"/>
  <c r="V1175" i="23"/>
  <c r="W1175" i="23" s="1"/>
  <c r="X1175" i="23"/>
  <c r="Z1175" i="22" s="1"/>
  <c r="B1176" i="23"/>
  <c r="C1176" i="23"/>
  <c r="D1176" i="23"/>
  <c r="E1176" i="23"/>
  <c r="F1176" i="23"/>
  <c r="G1176" i="23"/>
  <c r="I1176" i="23" s="1"/>
  <c r="K1176" i="22"/>
  <c r="L1176" i="23"/>
  <c r="N1176" i="23"/>
  <c r="P1176" i="22" s="1"/>
  <c r="Q1176" i="23"/>
  <c r="R1176" i="23"/>
  <c r="V1176" i="23"/>
  <c r="W1176" i="23" s="1"/>
  <c r="X1176" i="23"/>
  <c r="Z1176" i="22" s="1"/>
  <c r="B1177" i="23"/>
  <c r="C1177" i="23"/>
  <c r="D1177" i="23"/>
  <c r="E1177" i="23"/>
  <c r="F1177" i="23"/>
  <c r="G1177" i="23"/>
  <c r="H1177" i="23"/>
  <c r="I1177" i="23"/>
  <c r="K1177" i="22"/>
  <c r="L1177" i="23"/>
  <c r="M1177" i="23"/>
  <c r="N1177" i="23"/>
  <c r="P1177" i="22"/>
  <c r="Q1177" i="23"/>
  <c r="S1177" i="23"/>
  <c r="U1177" i="22" s="1"/>
  <c r="V1177" i="23"/>
  <c r="W1177" i="23" s="1"/>
  <c r="B1178" i="23"/>
  <c r="C1178" i="23"/>
  <c r="D1178" i="23"/>
  <c r="E1178" i="23"/>
  <c r="F1178" i="23"/>
  <c r="G1178" i="23"/>
  <c r="H1178" i="23" s="1"/>
  <c r="L1178" i="23"/>
  <c r="M1178" i="23"/>
  <c r="O1178" i="22"/>
  <c r="N1178" i="23"/>
  <c r="P1178" i="22" s="1"/>
  <c r="Q1178" i="23"/>
  <c r="S1178" i="23" s="1"/>
  <c r="U1178" i="22" s="1"/>
  <c r="V1178" i="23"/>
  <c r="X1178" i="23"/>
  <c r="Z1178" i="22" s="1"/>
  <c r="B1179" i="23"/>
  <c r="C1179" i="23"/>
  <c r="D1179" i="23"/>
  <c r="E1179" i="23"/>
  <c r="F1179" i="23"/>
  <c r="G1179" i="23"/>
  <c r="G1179" i="22"/>
  <c r="L1179" i="23"/>
  <c r="M1179" i="23" s="1"/>
  <c r="Q1179" i="23"/>
  <c r="R1179" i="23" s="1"/>
  <c r="S1179" i="23"/>
  <c r="U1179" i="22" s="1"/>
  <c r="V1179" i="23"/>
  <c r="W1179" i="23"/>
  <c r="X1179" i="23"/>
  <c r="Z1179" i="22" s="1"/>
  <c r="B1180" i="23"/>
  <c r="C1180" i="23"/>
  <c r="D1180" i="23"/>
  <c r="E1180" i="23"/>
  <c r="F1180" i="23"/>
  <c r="G1180" i="23"/>
  <c r="I1180" i="23" s="1"/>
  <c r="H1180" i="23"/>
  <c r="K1180" i="22"/>
  <c r="L1180" i="23"/>
  <c r="Q1180" i="23"/>
  <c r="Q1180" i="22" s="1"/>
  <c r="R1180" i="23"/>
  <c r="V1180" i="23"/>
  <c r="X1180" i="23" s="1"/>
  <c r="Z1180" i="22" s="1"/>
  <c r="W1180" i="23"/>
  <c r="B1181" i="23"/>
  <c r="C1181" i="23"/>
  <c r="D1181" i="23"/>
  <c r="E1181" i="23"/>
  <c r="F1181" i="23"/>
  <c r="G1181" i="23"/>
  <c r="H1181" i="23" s="1"/>
  <c r="I1181" i="23"/>
  <c r="K1181" i="22" s="1"/>
  <c r="L1181" i="23"/>
  <c r="M1181" i="22" s="1"/>
  <c r="Q1181" i="23"/>
  <c r="S1181" i="23" s="1"/>
  <c r="U1181" i="22"/>
  <c r="V1181" i="23"/>
  <c r="W1181" i="23"/>
  <c r="B1182" i="23"/>
  <c r="C1182" i="23"/>
  <c r="D1182" i="23"/>
  <c r="E1182" i="23"/>
  <c r="F1182" i="23"/>
  <c r="F1182" i="22" s="1"/>
  <c r="E1182" i="22"/>
  <c r="G1182" i="23"/>
  <c r="H1182" i="23"/>
  <c r="L1182" i="23"/>
  <c r="M1182" i="23"/>
  <c r="N1182" i="23"/>
  <c r="P1182" i="22"/>
  <c r="Q1182" i="23"/>
  <c r="R1182" i="23"/>
  <c r="S1182" i="23"/>
  <c r="U1182" i="22"/>
  <c r="V1182" i="23"/>
  <c r="W1182" i="22"/>
  <c r="B1183" i="23"/>
  <c r="C1183" i="23"/>
  <c r="D1183" i="23"/>
  <c r="E1183" i="23"/>
  <c r="F1183" i="23"/>
  <c r="G1183" i="23"/>
  <c r="L1183" i="23"/>
  <c r="M1183" i="23"/>
  <c r="Q1183" i="23"/>
  <c r="S1183" i="23" s="1"/>
  <c r="U1183" i="22" s="1"/>
  <c r="R1183" i="23"/>
  <c r="V1183" i="23"/>
  <c r="X1183" i="23" s="1"/>
  <c r="Z1183" i="22"/>
  <c r="B1184" i="23"/>
  <c r="C1184" i="23"/>
  <c r="D1184" i="23"/>
  <c r="E1184" i="23"/>
  <c r="F1184" i="23"/>
  <c r="G1184" i="23"/>
  <c r="H1184" i="23" s="1"/>
  <c r="L1184" i="23"/>
  <c r="Q1184" i="23"/>
  <c r="R1184" i="23"/>
  <c r="V1184" i="23"/>
  <c r="X1184" i="23" s="1"/>
  <c r="Z1184" i="22" s="1"/>
  <c r="B1185" i="23"/>
  <c r="C1185" i="23"/>
  <c r="D1185" i="23"/>
  <c r="E1185" i="23"/>
  <c r="F1185" i="23"/>
  <c r="G1185" i="23"/>
  <c r="H1185" i="23" s="1"/>
  <c r="L1185" i="23"/>
  <c r="M1185" i="23" s="1"/>
  <c r="N1185" i="23"/>
  <c r="P1185" i="22" s="1"/>
  <c r="Q1185" i="23"/>
  <c r="V1185" i="23"/>
  <c r="W1185" i="23"/>
  <c r="B1186" i="23"/>
  <c r="C1186" i="23"/>
  <c r="D1186" i="23"/>
  <c r="E1186" i="23"/>
  <c r="F1186" i="23"/>
  <c r="G1186" i="23"/>
  <c r="H1186" i="23" s="1"/>
  <c r="L1186" i="23"/>
  <c r="N1186" i="23" s="1"/>
  <c r="M1186" i="23"/>
  <c r="O1186" i="22" s="1"/>
  <c r="P1186" i="22"/>
  <c r="Q1186" i="23"/>
  <c r="S1186" i="23" s="1"/>
  <c r="U1186" i="22" s="1"/>
  <c r="R1186" i="23"/>
  <c r="V1186" i="23"/>
  <c r="B1187" i="23"/>
  <c r="C1187" i="23"/>
  <c r="D1187" i="23"/>
  <c r="E1187" i="23"/>
  <c r="F1187" i="23"/>
  <c r="G1187" i="23"/>
  <c r="G1187" i="22"/>
  <c r="L1187" i="23"/>
  <c r="M1187" i="23" s="1"/>
  <c r="Q1187" i="23"/>
  <c r="R1187" i="23"/>
  <c r="S1187" i="23"/>
  <c r="U1187" i="22" s="1"/>
  <c r="V1187" i="23"/>
  <c r="W1187" i="23"/>
  <c r="X1187" i="22" s="1"/>
  <c r="Y1187" i="22"/>
  <c r="X1187" i="23"/>
  <c r="Z1187" i="22" s="1"/>
  <c r="B1188" i="23"/>
  <c r="C1188" i="23"/>
  <c r="D1188" i="23"/>
  <c r="E1188" i="23"/>
  <c r="F1188" i="23"/>
  <c r="G1188" i="23"/>
  <c r="I1188" i="23" s="1"/>
  <c r="H1188" i="23"/>
  <c r="K1188" i="22"/>
  <c r="L1188" i="23"/>
  <c r="N1188" i="23" s="1"/>
  <c r="P1188" i="22" s="1"/>
  <c r="Q1188" i="23"/>
  <c r="Q1188" i="22" s="1"/>
  <c r="R1188" i="23"/>
  <c r="V1188" i="23"/>
  <c r="W1188" i="23"/>
  <c r="X1188" i="23"/>
  <c r="Z1188" i="22"/>
  <c r="B1189" i="23"/>
  <c r="C1189" i="23"/>
  <c r="D1189" i="23"/>
  <c r="E1189" i="23"/>
  <c r="F1189" i="23"/>
  <c r="G1189" i="23"/>
  <c r="H1189" i="23" s="1"/>
  <c r="I1189" i="23"/>
  <c r="K1189" i="22" s="1"/>
  <c r="L1189" i="23"/>
  <c r="N1189" i="23" s="1"/>
  <c r="M1189" i="22"/>
  <c r="M1189" i="23"/>
  <c r="P1189" i="22"/>
  <c r="Q1189" i="23"/>
  <c r="S1189" i="23"/>
  <c r="U1189" i="22" s="1"/>
  <c r="V1189" i="23"/>
  <c r="W1189" i="23"/>
  <c r="B1190" i="23"/>
  <c r="C1190" i="23"/>
  <c r="D1190" i="23"/>
  <c r="E1190" i="23"/>
  <c r="F1190" i="23"/>
  <c r="E1190" i="22" s="1"/>
  <c r="G1190" i="23"/>
  <c r="H1190" i="23" s="1"/>
  <c r="L1190" i="23"/>
  <c r="M1190" i="23" s="1"/>
  <c r="Q1190" i="23"/>
  <c r="R1190" i="23" s="1"/>
  <c r="S1190" i="23"/>
  <c r="U1190" i="22" s="1"/>
  <c r="V1190" i="23"/>
  <c r="W1190" i="22" s="1"/>
  <c r="B1191" i="23"/>
  <c r="C1191" i="23"/>
  <c r="D1191" i="23"/>
  <c r="E1191" i="23"/>
  <c r="F1191" i="23"/>
  <c r="G1191" i="23"/>
  <c r="L1191" i="23"/>
  <c r="M1191" i="23" s="1"/>
  <c r="Q1191" i="23"/>
  <c r="R1191" i="23" s="1"/>
  <c r="S1191" i="23"/>
  <c r="U1191" i="22" s="1"/>
  <c r="V1191" i="23"/>
  <c r="W1191" i="23"/>
  <c r="X1191" i="23"/>
  <c r="Z1191" i="22" s="1"/>
  <c r="B1192" i="23"/>
  <c r="C1192" i="23"/>
  <c r="D1192" i="23"/>
  <c r="E1192" i="23"/>
  <c r="F1192" i="23"/>
  <c r="G1192" i="23"/>
  <c r="H1192" i="23"/>
  <c r="I1192" i="22" s="1"/>
  <c r="I1192" i="23"/>
  <c r="K1192" i="22"/>
  <c r="L1192" i="23"/>
  <c r="Q1192" i="23"/>
  <c r="R1192" i="23"/>
  <c r="V1192" i="23"/>
  <c r="X1192" i="23" s="1"/>
  <c r="Z1192" i="22" s="1"/>
  <c r="B1193" i="23"/>
  <c r="C1193" i="23"/>
  <c r="D1193" i="23"/>
  <c r="E1193" i="23"/>
  <c r="F1193" i="23"/>
  <c r="G1193" i="23"/>
  <c r="I1193" i="23" s="1"/>
  <c r="K1193" i="22" s="1"/>
  <c r="L1193" i="23"/>
  <c r="N1193" i="23" s="1"/>
  <c r="P1193" i="22" s="1"/>
  <c r="Q1193" i="23"/>
  <c r="V1193" i="23"/>
  <c r="W1193" i="23"/>
  <c r="B1194" i="23"/>
  <c r="C1194" i="23"/>
  <c r="D1194" i="23"/>
  <c r="E1194" i="23"/>
  <c r="F1194" i="23"/>
  <c r="G1194" i="23"/>
  <c r="H1194" i="23" s="1"/>
  <c r="L1194" i="23"/>
  <c r="M1194" i="23" s="1"/>
  <c r="O1194" i="22" s="1"/>
  <c r="Q1194" i="23"/>
  <c r="S1194" i="23" s="1"/>
  <c r="U1194" i="22" s="1"/>
  <c r="R1194" i="23"/>
  <c r="V1194" i="23"/>
  <c r="B1195" i="23"/>
  <c r="C1195" i="23"/>
  <c r="D1195" i="23"/>
  <c r="E1195" i="23"/>
  <c r="F1195" i="23"/>
  <c r="G1195" i="23"/>
  <c r="G1195" i="22"/>
  <c r="L1195" i="23"/>
  <c r="M1195" i="23"/>
  <c r="Q1195" i="23"/>
  <c r="R1195" i="23"/>
  <c r="S1195" i="23"/>
  <c r="U1195" i="22"/>
  <c r="V1195" i="23"/>
  <c r="W1195" i="23"/>
  <c r="Y1195" i="22" s="1"/>
  <c r="X1195" i="23"/>
  <c r="Z1195" i="22" s="1"/>
  <c r="B1196" i="23"/>
  <c r="C1196" i="23"/>
  <c r="D1196" i="23"/>
  <c r="E1196" i="23"/>
  <c r="F1196" i="23"/>
  <c r="G1196" i="23"/>
  <c r="I1196" i="23" s="1"/>
  <c r="K1196" i="22" s="1"/>
  <c r="H1196" i="23"/>
  <c r="L1196" i="23"/>
  <c r="Q1196" i="23"/>
  <c r="R1196" i="22" s="1"/>
  <c r="V1196" i="23"/>
  <c r="X1196" i="23" s="1"/>
  <c r="Z1196" i="22" s="1"/>
  <c r="W1196" i="23"/>
  <c r="B1197" i="23"/>
  <c r="C1197" i="23"/>
  <c r="D1197" i="23"/>
  <c r="E1197" i="23"/>
  <c r="F1197" i="23"/>
  <c r="G1197" i="23"/>
  <c r="I1197" i="23" s="1"/>
  <c r="K1197" i="22" s="1"/>
  <c r="L1197" i="23"/>
  <c r="M1197" i="23" s="1"/>
  <c r="Q1197" i="23"/>
  <c r="V1197" i="23"/>
  <c r="W1197" i="23" s="1"/>
  <c r="B1198" i="23"/>
  <c r="C1198" i="23"/>
  <c r="D1198" i="23"/>
  <c r="E1198" i="23"/>
  <c r="F1198" i="23"/>
  <c r="E1198" i="22" s="1"/>
  <c r="G1198" i="23"/>
  <c r="H1198" i="23" s="1"/>
  <c r="L1198" i="23"/>
  <c r="N1198" i="23" s="1"/>
  <c r="P1198" i="22" s="1"/>
  <c r="Q1198" i="23"/>
  <c r="S1198" i="23" s="1"/>
  <c r="U1198" i="22" s="1"/>
  <c r="V1198" i="23"/>
  <c r="W1198" i="22" s="1"/>
  <c r="B1199" i="23"/>
  <c r="C1199" i="23"/>
  <c r="D1199" i="23"/>
  <c r="E1199" i="23"/>
  <c r="F1199" i="23"/>
  <c r="G1199" i="23"/>
  <c r="L1199" i="23"/>
  <c r="M1199" i="23" s="1"/>
  <c r="Q1199" i="23"/>
  <c r="R1199" i="23" s="1"/>
  <c r="S1199" i="23"/>
  <c r="U1199" i="22" s="1"/>
  <c r="V1199" i="23"/>
  <c r="W1199" i="23" s="1"/>
  <c r="X1199" i="23"/>
  <c r="Z1199" i="22" s="1"/>
  <c r="B1200" i="23"/>
  <c r="C1200" i="23"/>
  <c r="D1200" i="23"/>
  <c r="E1200" i="23"/>
  <c r="F1200" i="23"/>
  <c r="G1200" i="23"/>
  <c r="H1200" i="23"/>
  <c r="I1200" i="22" s="1"/>
  <c r="I1200" i="23"/>
  <c r="K1200" i="22" s="1"/>
  <c r="L1200" i="23"/>
  <c r="Q1200" i="23"/>
  <c r="R1200" i="23"/>
  <c r="V1200" i="23"/>
  <c r="X1200" i="23" s="1"/>
  <c r="Z1200" i="22" s="1"/>
  <c r="W1200" i="23"/>
  <c r="B1201" i="23"/>
  <c r="C1201" i="23"/>
  <c r="D1201" i="23"/>
  <c r="E1201" i="23"/>
  <c r="F1201" i="23"/>
  <c r="G1201" i="23"/>
  <c r="I1201" i="23" s="1"/>
  <c r="K1201" i="22" s="1"/>
  <c r="L1201" i="23"/>
  <c r="N1201" i="23" s="1"/>
  <c r="P1201" i="22" s="1"/>
  <c r="Q1201" i="23"/>
  <c r="V1201" i="23"/>
  <c r="W1201" i="23"/>
  <c r="B1202" i="23"/>
  <c r="C1202" i="23"/>
  <c r="D1202" i="23"/>
  <c r="E1202" i="23"/>
  <c r="F1202" i="23"/>
  <c r="G1202" i="23"/>
  <c r="H1202" i="23" s="1"/>
  <c r="L1202" i="23"/>
  <c r="M1202" i="23" s="1"/>
  <c r="Q1202" i="23"/>
  <c r="S1202" i="23" s="1"/>
  <c r="U1202" i="22" s="1"/>
  <c r="R1202" i="23"/>
  <c r="V1202" i="23"/>
  <c r="B1203" i="23"/>
  <c r="C1203" i="23"/>
  <c r="D1203" i="23"/>
  <c r="E1203" i="23"/>
  <c r="F1203" i="23"/>
  <c r="G1203" i="23"/>
  <c r="G1203" i="22"/>
  <c r="L1203" i="23"/>
  <c r="M1203" i="23"/>
  <c r="Q1203" i="23"/>
  <c r="R1203" i="23"/>
  <c r="S1203" i="23"/>
  <c r="U1203" i="22"/>
  <c r="V1203" i="23"/>
  <c r="W1203" i="23"/>
  <c r="Y1203" i="22" s="1"/>
  <c r="X1203" i="23"/>
  <c r="Z1203" i="22" s="1"/>
  <c r="B1204" i="23"/>
  <c r="C1204" i="23"/>
  <c r="D1204" i="23"/>
  <c r="E1204" i="23"/>
  <c r="F1204" i="23"/>
  <c r="G1204" i="23"/>
  <c r="I1204" i="23" s="1"/>
  <c r="K1204" i="22" s="1"/>
  <c r="H1204" i="23"/>
  <c r="L1204" i="23"/>
  <c r="N1204" i="23"/>
  <c r="P1204" i="22" s="1"/>
  <c r="Q1204" i="23"/>
  <c r="Q1204" i="22" s="1"/>
  <c r="R1204" i="23"/>
  <c r="V1204" i="23"/>
  <c r="W1204" i="23"/>
  <c r="X1204" i="23"/>
  <c r="Z1204" i="22"/>
  <c r="B1205" i="23"/>
  <c r="C1205" i="23"/>
  <c r="D1205" i="23"/>
  <c r="E1205" i="23"/>
  <c r="F1205" i="23"/>
  <c r="G1205" i="23"/>
  <c r="H1205" i="23" s="1"/>
  <c r="I1205" i="23"/>
  <c r="K1205" i="22" s="1"/>
  <c r="L1205" i="23"/>
  <c r="L1205" i="22" s="1"/>
  <c r="M1205" i="23"/>
  <c r="Q1205" i="23"/>
  <c r="S1205" i="23"/>
  <c r="U1205" i="22" s="1"/>
  <c r="V1205" i="23"/>
  <c r="W1205" i="23" s="1"/>
  <c r="B1206" i="23"/>
  <c r="C1206" i="23"/>
  <c r="D1206" i="23"/>
  <c r="E1206" i="23"/>
  <c r="F1206" i="23"/>
  <c r="E1206" i="22" s="1"/>
  <c r="G1206" i="23"/>
  <c r="H1206" i="23" s="1"/>
  <c r="L1206" i="23"/>
  <c r="N1206" i="23" s="1"/>
  <c r="P1206" i="22" s="1"/>
  <c r="Q1206" i="23"/>
  <c r="S1206" i="23" s="1"/>
  <c r="U1206" i="22" s="1"/>
  <c r="V1206" i="23"/>
  <c r="W1206" i="22" s="1"/>
  <c r="B1207" i="23"/>
  <c r="C1207" i="23"/>
  <c r="D1207" i="23"/>
  <c r="E1207" i="23"/>
  <c r="F1207" i="23"/>
  <c r="G1207" i="23"/>
  <c r="L1207" i="23"/>
  <c r="M1207" i="23" s="1"/>
  <c r="Q1207" i="23"/>
  <c r="R1207" i="23" s="1"/>
  <c r="S1207" i="23"/>
  <c r="U1207" i="22" s="1"/>
  <c r="V1207" i="23"/>
  <c r="W1207" i="23" s="1"/>
  <c r="X1207" i="23"/>
  <c r="Z1207" i="22" s="1"/>
  <c r="B1208" i="23"/>
  <c r="C1208" i="23"/>
  <c r="D1208" i="23"/>
  <c r="E1208" i="23"/>
  <c r="F1208" i="23"/>
  <c r="G1208" i="23"/>
  <c r="H1208" i="23"/>
  <c r="J1208" i="22" s="1"/>
  <c r="I1208" i="23"/>
  <c r="K1208" i="22" s="1"/>
  <c r="L1208" i="23"/>
  <c r="Q1208" i="23"/>
  <c r="R1208" i="23"/>
  <c r="V1208" i="23"/>
  <c r="X1208" i="23" s="1"/>
  <c r="Z1208" i="22" s="1"/>
  <c r="W1208" i="23"/>
  <c r="B1209" i="23"/>
  <c r="C1209" i="23"/>
  <c r="D1209" i="23"/>
  <c r="E1209" i="23"/>
  <c r="F1209" i="23"/>
  <c r="G1209" i="23"/>
  <c r="I1209" i="23" s="1"/>
  <c r="K1209" i="22" s="1"/>
  <c r="L1209" i="23"/>
  <c r="N1209" i="23" s="1"/>
  <c r="P1209" i="22" s="1"/>
  <c r="Q1209" i="23"/>
  <c r="V1209" i="23"/>
  <c r="W1209" i="23"/>
  <c r="B1210" i="23"/>
  <c r="C1210" i="23"/>
  <c r="D1210" i="23"/>
  <c r="E1210" i="23"/>
  <c r="F1210" i="23"/>
  <c r="G1210" i="23"/>
  <c r="H1210" i="23" s="1"/>
  <c r="L1210" i="23"/>
  <c r="M1210" i="23" s="1"/>
  <c r="O1210" i="22" s="1"/>
  <c r="Q1210" i="23"/>
  <c r="S1210" i="23" s="1"/>
  <c r="U1210" i="22" s="1"/>
  <c r="R1210" i="23"/>
  <c r="V1210" i="23"/>
  <c r="B1211" i="23"/>
  <c r="C1211" i="23"/>
  <c r="D1211" i="23"/>
  <c r="E1211" i="23"/>
  <c r="F1211" i="23"/>
  <c r="G1211" i="23"/>
  <c r="G1211" i="22"/>
  <c r="L1211" i="23"/>
  <c r="M1211" i="23"/>
  <c r="Q1211" i="23"/>
  <c r="R1211" i="23"/>
  <c r="S1211" i="23"/>
  <c r="U1211" i="22"/>
  <c r="V1211" i="23"/>
  <c r="W1211" i="23"/>
  <c r="Y1211" i="22" s="1"/>
  <c r="X1211" i="23"/>
  <c r="Z1211" i="22" s="1"/>
  <c r="B1212" i="23"/>
  <c r="C1212" i="23"/>
  <c r="D1212" i="23"/>
  <c r="E1212" i="23"/>
  <c r="F1212" i="23"/>
  <c r="G1212" i="23"/>
  <c r="I1212" i="23" s="1"/>
  <c r="K1212" i="22" s="1"/>
  <c r="H1212" i="23"/>
  <c r="L1212" i="23"/>
  <c r="Q1212" i="23"/>
  <c r="R1212" i="23" s="1"/>
  <c r="V1212" i="23"/>
  <c r="X1212" i="23" s="1"/>
  <c r="Z1212" i="22" s="1"/>
  <c r="W1212" i="23"/>
  <c r="B1213" i="23"/>
  <c r="C1213" i="23"/>
  <c r="D1213" i="23"/>
  <c r="E1213" i="23"/>
  <c r="F1213" i="23"/>
  <c r="G1213" i="23"/>
  <c r="I1213" i="23" s="1"/>
  <c r="K1213" i="22" s="1"/>
  <c r="L1213" i="23"/>
  <c r="M1213" i="23" s="1"/>
  <c r="Q1213" i="23"/>
  <c r="V1213" i="23"/>
  <c r="W1213" i="23" s="1"/>
  <c r="B1214" i="23"/>
  <c r="C1214" i="23"/>
  <c r="D1214" i="23"/>
  <c r="E1214" i="23"/>
  <c r="F1214" i="23"/>
  <c r="F1214" i="22" s="1"/>
  <c r="G1214" i="23"/>
  <c r="H1214" i="23" s="1"/>
  <c r="L1214" i="23"/>
  <c r="N1214" i="23" s="1"/>
  <c r="P1214" i="22" s="1"/>
  <c r="Q1214" i="23"/>
  <c r="S1214" i="23" s="1"/>
  <c r="U1214" i="22" s="1"/>
  <c r="V1214" i="23"/>
  <c r="W1214" i="22" s="1"/>
  <c r="B1215" i="23"/>
  <c r="C1215" i="23"/>
  <c r="D1215" i="23"/>
  <c r="E1215" i="23"/>
  <c r="F1215" i="23"/>
  <c r="G1215" i="23"/>
  <c r="I1215" i="23"/>
  <c r="K1215" i="22" s="1"/>
  <c r="L1215" i="23"/>
  <c r="M1215" i="23" s="1"/>
  <c r="Q1215" i="23"/>
  <c r="S1215" i="23" s="1"/>
  <c r="U1215" i="22" s="1"/>
  <c r="V1215" i="23"/>
  <c r="X1215" i="23" s="1"/>
  <c r="Z1215" i="22" s="1"/>
  <c r="B1216" i="23"/>
  <c r="C1216" i="23"/>
  <c r="D1216" i="23"/>
  <c r="E1216" i="23"/>
  <c r="F1216" i="23"/>
  <c r="G1216" i="23"/>
  <c r="H1216" i="23"/>
  <c r="I1216" i="22" s="1"/>
  <c r="I1216" i="23"/>
  <c r="K1216" i="22" s="1"/>
  <c r="L1216" i="23"/>
  <c r="N1216" i="23" s="1"/>
  <c r="P1216" i="22" s="1"/>
  <c r="Q1216" i="23"/>
  <c r="R1216" i="23"/>
  <c r="V1216" i="23"/>
  <c r="X1216" i="23" s="1"/>
  <c r="Z1216" i="22" s="1"/>
  <c r="W1216" i="23"/>
  <c r="B1217" i="23"/>
  <c r="C1217" i="23"/>
  <c r="D1217" i="23"/>
  <c r="E1217" i="23"/>
  <c r="F1217" i="23"/>
  <c r="G1217" i="23"/>
  <c r="I1217" i="23" s="1"/>
  <c r="K1217" i="22" s="1"/>
  <c r="L1217" i="23"/>
  <c r="N1217" i="23" s="1"/>
  <c r="P1217" i="22" s="1"/>
  <c r="Q1217" i="23"/>
  <c r="S1217" i="23" s="1"/>
  <c r="U1217" i="22" s="1"/>
  <c r="V1217" i="23"/>
  <c r="W1217" i="23"/>
  <c r="B1218" i="23"/>
  <c r="C1218" i="23"/>
  <c r="D1218" i="23"/>
  <c r="E1218" i="23"/>
  <c r="F1218" i="23"/>
  <c r="G1218" i="23"/>
  <c r="H1218" i="23" s="1"/>
  <c r="L1218" i="23"/>
  <c r="N1218" i="23" s="1"/>
  <c r="P1218" i="22" s="1"/>
  <c r="Q1218" i="23"/>
  <c r="R1218" i="23"/>
  <c r="S1218" i="23"/>
  <c r="U1218" i="22"/>
  <c r="V1218" i="23"/>
  <c r="B1219" i="23"/>
  <c r="C1219" i="23"/>
  <c r="D1219" i="23"/>
  <c r="E1219" i="23"/>
  <c r="F1219" i="23"/>
  <c r="G1219" i="23"/>
  <c r="G1219" i="22"/>
  <c r="L1219" i="23"/>
  <c r="M1219" i="23"/>
  <c r="Q1219" i="23"/>
  <c r="S1219" i="23" s="1"/>
  <c r="U1219" i="22" s="1"/>
  <c r="R1219" i="23"/>
  <c r="V1219" i="23"/>
  <c r="W1219" i="23"/>
  <c r="X1219" i="22" s="1"/>
  <c r="X1219" i="23"/>
  <c r="Z1219" i="22" s="1"/>
  <c r="B1220" i="23"/>
  <c r="C1220" i="23"/>
  <c r="D1220" i="23"/>
  <c r="E1220" i="23"/>
  <c r="F1220" i="23"/>
  <c r="G1220" i="23"/>
  <c r="H1220" i="23"/>
  <c r="I1220" i="23"/>
  <c r="K1220" i="22"/>
  <c r="L1220" i="23"/>
  <c r="Q1220" i="23"/>
  <c r="Q1220" i="22" s="1"/>
  <c r="R1220" i="23"/>
  <c r="V1220" i="23"/>
  <c r="W1220" i="23"/>
  <c r="X1220" i="23"/>
  <c r="Z1220" i="22"/>
  <c r="B1221" i="23"/>
  <c r="C1221" i="23"/>
  <c r="D1221" i="23"/>
  <c r="E1221" i="23"/>
  <c r="F1221" i="23"/>
  <c r="G1221" i="23"/>
  <c r="H1221" i="23" s="1"/>
  <c r="I1221" i="23"/>
  <c r="K1221" i="22" s="1"/>
  <c r="L1221" i="23"/>
  <c r="M1221" i="22" s="1"/>
  <c r="M1221" i="23"/>
  <c r="Q1221" i="23"/>
  <c r="S1221" i="23"/>
  <c r="U1221" i="22" s="1"/>
  <c r="V1221" i="23"/>
  <c r="W1221" i="23" s="1"/>
  <c r="B1222" i="23"/>
  <c r="C1222" i="23"/>
  <c r="D1222" i="23"/>
  <c r="E1222" i="23"/>
  <c r="F1222" i="23"/>
  <c r="E1222" i="22" s="1"/>
  <c r="G1222" i="23"/>
  <c r="H1222" i="23" s="1"/>
  <c r="L1222" i="23"/>
  <c r="N1222" i="23" s="1"/>
  <c r="P1222" i="22" s="1"/>
  <c r="Q1222" i="23"/>
  <c r="S1222" i="23" s="1"/>
  <c r="U1222" i="22" s="1"/>
  <c r="V1222" i="23"/>
  <c r="W1222" i="22" s="1"/>
  <c r="B1223" i="23"/>
  <c r="C1223" i="23"/>
  <c r="D1223" i="23"/>
  <c r="E1223" i="23"/>
  <c r="F1223" i="23"/>
  <c r="G1223" i="23"/>
  <c r="L1223" i="23"/>
  <c r="M1223" i="23" s="1"/>
  <c r="Q1223" i="23"/>
  <c r="R1223" i="23" s="1"/>
  <c r="S1223" i="23"/>
  <c r="U1223" i="22" s="1"/>
  <c r="V1223" i="23"/>
  <c r="W1223" i="23" s="1"/>
  <c r="X1223" i="23"/>
  <c r="Z1223" i="22" s="1"/>
  <c r="B1224" i="23"/>
  <c r="C1224" i="23"/>
  <c r="D1224" i="23"/>
  <c r="E1224" i="23"/>
  <c r="F1224" i="23"/>
  <c r="G1224" i="23"/>
  <c r="H1224" i="23"/>
  <c r="I1224" i="22" s="1"/>
  <c r="I1224" i="23"/>
  <c r="K1224" i="22" s="1"/>
  <c r="L1224" i="23"/>
  <c r="Q1224" i="23"/>
  <c r="R1224" i="23"/>
  <c r="V1224" i="23"/>
  <c r="X1224" i="23" s="1"/>
  <c r="Z1224" i="22" s="1"/>
  <c r="W1224" i="23"/>
  <c r="B1225" i="23"/>
  <c r="C1225" i="23"/>
  <c r="D1225" i="23"/>
  <c r="E1225" i="23"/>
  <c r="F1225" i="23"/>
  <c r="G1225" i="23"/>
  <c r="I1225" i="23" s="1"/>
  <c r="K1225" i="22" s="1"/>
  <c r="L1225" i="23"/>
  <c r="N1225" i="23" s="1"/>
  <c r="P1225" i="22" s="1"/>
  <c r="Q1225" i="23"/>
  <c r="V1225" i="23"/>
  <c r="W1225" i="23"/>
  <c r="B1226" i="23"/>
  <c r="C1226" i="23"/>
  <c r="D1226" i="23"/>
  <c r="E1226" i="23"/>
  <c r="F1226" i="23"/>
  <c r="G1226" i="23"/>
  <c r="H1226" i="23" s="1"/>
  <c r="L1226" i="23"/>
  <c r="M1226" i="23" s="1"/>
  <c r="O1226" i="22" s="1"/>
  <c r="Q1226" i="23"/>
  <c r="S1226" i="23" s="1"/>
  <c r="U1226" i="22" s="1"/>
  <c r="R1226" i="23"/>
  <c r="V1226" i="23"/>
  <c r="X1226" i="23"/>
  <c r="Z1226" i="22" s="1"/>
  <c r="B1227" i="23"/>
  <c r="C1227" i="23"/>
  <c r="D1227" i="23"/>
  <c r="E1227" i="23"/>
  <c r="F1227" i="23"/>
  <c r="G1227" i="23"/>
  <c r="G1227" i="22"/>
  <c r="L1227" i="23"/>
  <c r="M1227" i="23"/>
  <c r="Q1227" i="23"/>
  <c r="S1227" i="23" s="1"/>
  <c r="U1227" i="22" s="1"/>
  <c r="R1227" i="23"/>
  <c r="V1227" i="23"/>
  <c r="W1227" i="23"/>
  <c r="Y1227" i="22" s="1"/>
  <c r="X1227" i="23"/>
  <c r="Z1227" i="22" s="1"/>
  <c r="B1228" i="23"/>
  <c r="C1228" i="23"/>
  <c r="D1228" i="23"/>
  <c r="E1228" i="23"/>
  <c r="F1228" i="23"/>
  <c r="G1228" i="23"/>
  <c r="H1228" i="23"/>
  <c r="I1228" i="23"/>
  <c r="K1228" i="22"/>
  <c r="L1228" i="23"/>
  <c r="Q1228" i="23"/>
  <c r="R1228" i="22" s="1"/>
  <c r="R1228" i="23"/>
  <c r="V1228" i="23"/>
  <c r="W1228" i="23"/>
  <c r="X1228" i="23"/>
  <c r="Z1228" i="22"/>
  <c r="B1229" i="23"/>
  <c r="C1229" i="23"/>
  <c r="D1229" i="23"/>
  <c r="E1229" i="23"/>
  <c r="F1229" i="23"/>
  <c r="G1229" i="23"/>
  <c r="H1229" i="23" s="1"/>
  <c r="I1229" i="23"/>
  <c r="K1229" i="22" s="1"/>
  <c r="L1229" i="23"/>
  <c r="M1229" i="22" s="1"/>
  <c r="M1229" i="23"/>
  <c r="Q1229" i="23"/>
  <c r="S1229" i="23"/>
  <c r="U1229" i="22" s="1"/>
  <c r="V1229" i="23"/>
  <c r="W1229" i="23" s="1"/>
  <c r="B1230" i="23"/>
  <c r="C1230" i="23"/>
  <c r="D1230" i="23"/>
  <c r="E1230" i="23"/>
  <c r="F1230" i="23"/>
  <c r="E1230" i="22" s="1"/>
  <c r="G1230" i="23"/>
  <c r="H1230" i="23" s="1"/>
  <c r="L1230" i="23"/>
  <c r="N1230" i="23" s="1"/>
  <c r="P1230" i="22" s="1"/>
  <c r="Q1230" i="23"/>
  <c r="S1230" i="23" s="1"/>
  <c r="U1230" i="22" s="1"/>
  <c r="V1230" i="23"/>
  <c r="W1230" i="22" s="1"/>
  <c r="B1231" i="23"/>
  <c r="C1231" i="23"/>
  <c r="D1231" i="23"/>
  <c r="E1231" i="23"/>
  <c r="F1231" i="23"/>
  <c r="G1231" i="23"/>
  <c r="L1231" i="23"/>
  <c r="M1231" i="23" s="1"/>
  <c r="Q1231" i="23"/>
  <c r="R1231" i="23" s="1"/>
  <c r="S1231" i="23"/>
  <c r="U1231" i="22" s="1"/>
  <c r="V1231" i="23"/>
  <c r="W1231" i="23" s="1"/>
  <c r="X1231" i="23"/>
  <c r="Z1231" i="22" s="1"/>
  <c r="B1232" i="23"/>
  <c r="C1232" i="23"/>
  <c r="D1232" i="23"/>
  <c r="E1232" i="23"/>
  <c r="F1232" i="23"/>
  <c r="G1232" i="23"/>
  <c r="H1232" i="23"/>
  <c r="I1232" i="22" s="1"/>
  <c r="I1232" i="23"/>
  <c r="K1232" i="22" s="1"/>
  <c r="L1232" i="23"/>
  <c r="Q1232" i="23"/>
  <c r="R1232" i="23"/>
  <c r="V1232" i="23"/>
  <c r="X1232" i="23" s="1"/>
  <c r="Z1232" i="22" s="1"/>
  <c r="W1232" i="23"/>
  <c r="B1233" i="23"/>
  <c r="C1233" i="23"/>
  <c r="D1233" i="23"/>
  <c r="E1233" i="23"/>
  <c r="F1233" i="23"/>
  <c r="G1233" i="23"/>
  <c r="I1233" i="23" s="1"/>
  <c r="K1233" i="22" s="1"/>
  <c r="L1233" i="23"/>
  <c r="N1233" i="23" s="1"/>
  <c r="P1233" i="22" s="1"/>
  <c r="Q1233" i="23"/>
  <c r="S1233" i="23" s="1"/>
  <c r="U1233" i="22" s="1"/>
  <c r="V1233" i="23"/>
  <c r="W1233" i="23"/>
  <c r="B1234" i="23"/>
  <c r="C1234" i="23"/>
  <c r="D1234" i="23"/>
  <c r="E1234" i="23"/>
  <c r="F1234" i="23"/>
  <c r="G1234" i="23"/>
  <c r="H1234" i="23" s="1"/>
  <c r="L1234" i="23"/>
  <c r="N1234" i="23" s="1"/>
  <c r="P1234" i="22" s="1"/>
  <c r="Q1234" i="23"/>
  <c r="R1234" i="23"/>
  <c r="S1234" i="23"/>
  <c r="U1234" i="22"/>
  <c r="V1234" i="23"/>
  <c r="X1234" i="23"/>
  <c r="Z1234" i="22" s="1"/>
  <c r="B1235" i="23"/>
  <c r="C1235" i="23"/>
  <c r="D1235" i="23"/>
  <c r="E1235" i="23"/>
  <c r="F1235" i="23"/>
  <c r="G1235" i="23"/>
  <c r="G1235" i="22"/>
  <c r="L1235" i="23"/>
  <c r="M1235" i="23"/>
  <c r="Q1235" i="23"/>
  <c r="R1235" i="23"/>
  <c r="S1235" i="23"/>
  <c r="U1235" i="22"/>
  <c r="V1235" i="23"/>
  <c r="W1235" i="23"/>
  <c r="Y1235" i="22" s="1"/>
  <c r="X1235" i="23"/>
  <c r="Z1235" i="22" s="1"/>
  <c r="B1236" i="23"/>
  <c r="C1236" i="23"/>
  <c r="D1236" i="23"/>
  <c r="E1236" i="23"/>
  <c r="F1236" i="23"/>
  <c r="G1236" i="23"/>
  <c r="I1236" i="23" s="1"/>
  <c r="K1236" i="22" s="1"/>
  <c r="H1236" i="23"/>
  <c r="L1236" i="23"/>
  <c r="Q1236" i="23"/>
  <c r="R1236" i="23" s="1"/>
  <c r="V1236" i="23"/>
  <c r="X1236" i="23" s="1"/>
  <c r="Z1236" i="22" s="1"/>
  <c r="W1236" i="23"/>
  <c r="B1237" i="23"/>
  <c r="C1237" i="23"/>
  <c r="D1237" i="23"/>
  <c r="E1237" i="23"/>
  <c r="F1237" i="23"/>
  <c r="G1237" i="23"/>
  <c r="I1237" i="23" s="1"/>
  <c r="K1237" i="22" s="1"/>
  <c r="L1237" i="23"/>
  <c r="L1237" i="22" s="1"/>
  <c r="Q1237" i="23"/>
  <c r="V1237" i="23"/>
  <c r="W1237" i="23" s="1"/>
  <c r="B1238" i="23"/>
  <c r="C1238" i="23"/>
  <c r="D1238" i="23"/>
  <c r="E1238" i="23"/>
  <c r="F1238" i="23"/>
  <c r="E1238" i="22" s="1"/>
  <c r="G1238" i="23"/>
  <c r="H1238" i="23" s="1"/>
  <c r="L1238" i="23"/>
  <c r="N1238" i="23" s="1"/>
  <c r="P1238" i="22" s="1"/>
  <c r="Q1238" i="23"/>
  <c r="S1238" i="23" s="1"/>
  <c r="U1238" i="22" s="1"/>
  <c r="V1238" i="23"/>
  <c r="W1238" i="22" s="1"/>
  <c r="B1239" i="23"/>
  <c r="C1239" i="23"/>
  <c r="D1239" i="23"/>
  <c r="E1239" i="23"/>
  <c r="F1239" i="23"/>
  <c r="G1239" i="23"/>
  <c r="I1239" i="23"/>
  <c r="K1239" i="22" s="1"/>
  <c r="L1239" i="23"/>
  <c r="M1239" i="23" s="1"/>
  <c r="Q1239" i="23"/>
  <c r="S1239" i="23" s="1"/>
  <c r="U1239" i="22" s="1"/>
  <c r="V1239" i="23"/>
  <c r="X1239" i="23" s="1"/>
  <c r="Z1239" i="22" s="1"/>
  <c r="B1240" i="23"/>
  <c r="C1240" i="23"/>
  <c r="D1240" i="23"/>
  <c r="E1240" i="23"/>
  <c r="F1240" i="23"/>
  <c r="G1240" i="23"/>
  <c r="H1240" i="23"/>
  <c r="J1240" i="22" s="1"/>
  <c r="I1240" i="23"/>
  <c r="K1240" i="22" s="1"/>
  <c r="L1240" i="23"/>
  <c r="Q1240" i="23"/>
  <c r="R1240" i="23"/>
  <c r="V1240" i="23"/>
  <c r="W1240" i="23"/>
  <c r="X1240" i="23"/>
  <c r="Z1240" i="22"/>
  <c r="B1241" i="23"/>
  <c r="C1241" i="23"/>
  <c r="D1241" i="23"/>
  <c r="E1241" i="23"/>
  <c r="F1241" i="23"/>
  <c r="G1241" i="23"/>
  <c r="H1241" i="23" s="1"/>
  <c r="I1241" i="23"/>
  <c r="K1241" i="22" s="1"/>
  <c r="L1241" i="23"/>
  <c r="M1241" i="23" s="1"/>
  <c r="N1241" i="23"/>
  <c r="P1241" i="22" s="1"/>
  <c r="Q1241" i="23"/>
  <c r="V1241" i="23"/>
  <c r="W1241" i="23"/>
  <c r="B1242" i="23"/>
  <c r="C1242" i="23"/>
  <c r="D1242" i="23"/>
  <c r="E1242" i="23"/>
  <c r="F1242" i="23"/>
  <c r="G1242" i="23"/>
  <c r="H1242" i="23" s="1"/>
  <c r="L1242" i="23"/>
  <c r="N1242" i="23" s="1"/>
  <c r="P1242" i="22" s="1"/>
  <c r="Q1242" i="23"/>
  <c r="R1242" i="23"/>
  <c r="S1242" i="23"/>
  <c r="U1242" i="22"/>
  <c r="V1242" i="23"/>
  <c r="B1243" i="23"/>
  <c r="C1243" i="23"/>
  <c r="D1243" i="23"/>
  <c r="E1243" i="23"/>
  <c r="F1243" i="23"/>
  <c r="G1243" i="23"/>
  <c r="G1243" i="22"/>
  <c r="L1243" i="23"/>
  <c r="M1243" i="23"/>
  <c r="Q1243" i="23"/>
  <c r="S1243" i="23" s="1"/>
  <c r="U1243" i="22" s="1"/>
  <c r="R1243" i="23"/>
  <c r="V1243" i="23"/>
  <c r="W1243" i="23"/>
  <c r="Y1243" i="22" s="1"/>
  <c r="X1243" i="23"/>
  <c r="Z1243" i="22" s="1"/>
  <c r="B1244" i="23"/>
  <c r="C1244" i="23"/>
  <c r="D1244" i="23"/>
  <c r="E1244" i="23"/>
  <c r="F1244" i="23"/>
  <c r="G1244" i="23"/>
  <c r="H1244" i="23"/>
  <c r="I1244" i="23"/>
  <c r="K1244" i="22"/>
  <c r="L1244" i="23"/>
  <c r="Q1244" i="23"/>
  <c r="Q1244" i="22" s="1"/>
  <c r="R1244" i="23"/>
  <c r="V1244" i="23"/>
  <c r="W1244" i="23"/>
  <c r="X1244" i="23"/>
  <c r="Z1244" i="22"/>
  <c r="B1245" i="23"/>
  <c r="C1245" i="23"/>
  <c r="D1245" i="23"/>
  <c r="E1245" i="23"/>
  <c r="F1245" i="23"/>
  <c r="G1245" i="23"/>
  <c r="H1245" i="23" s="1"/>
  <c r="I1245" i="23"/>
  <c r="K1245" i="22" s="1"/>
  <c r="L1245" i="23"/>
  <c r="M1245" i="22" s="1"/>
  <c r="M1245" i="23"/>
  <c r="Q1245" i="23"/>
  <c r="V1245" i="23"/>
  <c r="W1245" i="23" s="1"/>
  <c r="B1246" i="23"/>
  <c r="C1246" i="23"/>
  <c r="D1246" i="23"/>
  <c r="E1246" i="23"/>
  <c r="F1246" i="23"/>
  <c r="F1246" i="22" s="1"/>
  <c r="G1246" i="23"/>
  <c r="H1246" i="23" s="1"/>
  <c r="L1246" i="23"/>
  <c r="M1246" i="23" s="1"/>
  <c r="N1246" i="23"/>
  <c r="P1246" i="22" s="1"/>
  <c r="Q1246" i="23"/>
  <c r="R1246" i="23" s="1"/>
  <c r="S1246" i="23"/>
  <c r="U1246" i="22" s="1"/>
  <c r="V1246" i="23"/>
  <c r="W1246" i="22" s="1"/>
  <c r="B1247" i="23"/>
  <c r="C1247" i="23"/>
  <c r="D1247" i="23"/>
  <c r="E1247" i="23"/>
  <c r="F1247" i="23"/>
  <c r="G1247" i="23"/>
  <c r="I1247" i="23"/>
  <c r="K1247" i="22" s="1"/>
  <c r="L1247" i="23"/>
  <c r="M1247" i="23" s="1"/>
  <c r="Q1247" i="23"/>
  <c r="R1247" i="23" s="1"/>
  <c r="S1247" i="23"/>
  <c r="U1247" i="22" s="1"/>
  <c r="V1247" i="23"/>
  <c r="W1247" i="23" s="1"/>
  <c r="X1247" i="23"/>
  <c r="Z1247" i="22" s="1"/>
  <c r="B1248" i="23"/>
  <c r="C1248" i="23"/>
  <c r="D1248" i="23"/>
  <c r="E1248" i="23"/>
  <c r="F1248" i="23"/>
  <c r="G1248" i="23"/>
  <c r="H1248" i="23"/>
  <c r="I1248" i="22" s="1"/>
  <c r="I1248" i="23"/>
  <c r="K1248" i="22" s="1"/>
  <c r="L1248" i="23"/>
  <c r="Q1248" i="23"/>
  <c r="R1248" i="23"/>
  <c r="V1248" i="23"/>
  <c r="X1248" i="23" s="1"/>
  <c r="Z1248" i="22" s="1"/>
  <c r="W1248" i="23"/>
  <c r="B1249" i="23"/>
  <c r="C1249" i="23"/>
  <c r="D1249" i="23"/>
  <c r="E1249" i="23"/>
  <c r="F1249" i="23"/>
  <c r="G1249" i="23"/>
  <c r="I1249" i="23" s="1"/>
  <c r="K1249" i="22" s="1"/>
  <c r="L1249" i="23"/>
  <c r="N1249" i="23" s="1"/>
  <c r="P1249" i="22" s="1"/>
  <c r="Q1249" i="23"/>
  <c r="V1249" i="23"/>
  <c r="W1249" i="23"/>
  <c r="B1250" i="23"/>
  <c r="C1250" i="23"/>
  <c r="D1250" i="23"/>
  <c r="E1250" i="23"/>
  <c r="F1250" i="23"/>
  <c r="G1250" i="23"/>
  <c r="H1250" i="23" s="1"/>
  <c r="L1250" i="23"/>
  <c r="M1250" i="23" s="1"/>
  <c r="O1250" i="22" s="1"/>
  <c r="Q1250" i="23"/>
  <c r="S1250" i="23" s="1"/>
  <c r="U1250" i="22" s="1"/>
  <c r="R1250" i="23"/>
  <c r="V1250" i="23"/>
  <c r="B1251" i="23"/>
  <c r="C1251" i="23"/>
  <c r="D1251" i="23"/>
  <c r="E1251" i="23"/>
  <c r="F1251" i="23"/>
  <c r="G1251" i="23"/>
  <c r="G1251" i="22"/>
  <c r="L1251" i="23"/>
  <c r="M1251" i="23"/>
  <c r="Q1251" i="23"/>
  <c r="R1251" i="23"/>
  <c r="S1251" i="23"/>
  <c r="U1251" i="22"/>
  <c r="V1251" i="23"/>
  <c r="W1251" i="23"/>
  <c r="X1251" i="22" s="1"/>
  <c r="X1251" i="23"/>
  <c r="Z1251" i="22" s="1"/>
  <c r="B1252" i="23"/>
  <c r="C1252" i="23"/>
  <c r="D1252" i="23"/>
  <c r="E1252" i="23"/>
  <c r="F1252" i="23"/>
  <c r="G1252" i="23"/>
  <c r="I1252" i="23" s="1"/>
  <c r="K1252" i="22" s="1"/>
  <c r="H1252" i="23"/>
  <c r="L1252" i="23"/>
  <c r="N1252" i="23"/>
  <c r="P1252" i="22" s="1"/>
  <c r="Q1252" i="23"/>
  <c r="Q1252" i="22" s="1"/>
  <c r="R1252" i="23"/>
  <c r="V1252" i="23"/>
  <c r="W1252" i="23"/>
  <c r="X1252" i="23"/>
  <c r="Z1252" i="22"/>
  <c r="B1253" i="23"/>
  <c r="C1253" i="23"/>
  <c r="D1253" i="23"/>
  <c r="E1253" i="23"/>
  <c r="F1253" i="23"/>
  <c r="G1253" i="23"/>
  <c r="H1253" i="23" s="1"/>
  <c r="I1253" i="23"/>
  <c r="K1253" i="22" s="1"/>
  <c r="L1253" i="23"/>
  <c r="M1253" i="22" s="1"/>
  <c r="M1253" i="23"/>
  <c r="Q1253" i="23"/>
  <c r="V1253" i="23"/>
  <c r="W1253" i="23" s="1"/>
  <c r="B1254" i="23"/>
  <c r="C1254" i="23"/>
  <c r="D1254" i="23"/>
  <c r="E1254" i="23"/>
  <c r="F1254" i="23"/>
  <c r="E1254" i="22" s="1"/>
  <c r="G1254" i="23"/>
  <c r="H1254" i="23" s="1"/>
  <c r="L1254" i="23"/>
  <c r="M1254" i="23" s="1"/>
  <c r="N1254" i="23"/>
  <c r="P1254" i="22" s="1"/>
  <c r="Q1254" i="23"/>
  <c r="R1254" i="23" s="1"/>
  <c r="S1254" i="23"/>
  <c r="U1254" i="22" s="1"/>
  <c r="V1254" i="23"/>
  <c r="W1254" i="22" s="1"/>
  <c r="B1255" i="23"/>
  <c r="C1255" i="23"/>
  <c r="D1255" i="23"/>
  <c r="E1255" i="23"/>
  <c r="F1255" i="23"/>
  <c r="G1255" i="23"/>
  <c r="I1255" i="23"/>
  <c r="K1255" i="22" s="1"/>
  <c r="L1255" i="23"/>
  <c r="M1255" i="23" s="1"/>
  <c r="Q1255" i="23"/>
  <c r="R1255" i="23" s="1"/>
  <c r="S1255" i="23"/>
  <c r="U1255" i="22" s="1"/>
  <c r="V1255" i="23"/>
  <c r="W1255" i="23" s="1"/>
  <c r="X1255" i="23"/>
  <c r="Z1255" i="22" s="1"/>
  <c r="B1256" i="23"/>
  <c r="C1256" i="23"/>
  <c r="D1256" i="23"/>
  <c r="E1256" i="23"/>
  <c r="F1256" i="23"/>
  <c r="G1256" i="23"/>
  <c r="H1256" i="23"/>
  <c r="I1256" i="22" s="1"/>
  <c r="I1256" i="23"/>
  <c r="K1256" i="22" s="1"/>
  <c r="L1256" i="23"/>
  <c r="Q1256" i="23"/>
  <c r="R1256" i="23"/>
  <c r="V1256" i="23"/>
  <c r="X1256" i="23" s="1"/>
  <c r="Z1256" i="22" s="1"/>
  <c r="W1256" i="23"/>
  <c r="B1257" i="23"/>
  <c r="C1257" i="23"/>
  <c r="D1257" i="23"/>
  <c r="E1257" i="23"/>
  <c r="F1257" i="23"/>
  <c r="G1257" i="23"/>
  <c r="I1257" i="23" s="1"/>
  <c r="K1257" i="22" s="1"/>
  <c r="L1257" i="23"/>
  <c r="N1257" i="23" s="1"/>
  <c r="P1257" i="22" s="1"/>
  <c r="Q1257" i="23"/>
  <c r="S1257" i="23" s="1"/>
  <c r="U1257" i="22" s="1"/>
  <c r="V1257" i="23"/>
  <c r="W1257" i="23"/>
  <c r="B1258" i="23"/>
  <c r="C1258" i="23"/>
  <c r="D1258" i="23"/>
  <c r="E1258" i="23"/>
  <c r="F1258" i="23"/>
  <c r="G1258" i="23"/>
  <c r="H1258" i="23" s="1"/>
  <c r="L1258" i="23"/>
  <c r="N1258" i="23" s="1"/>
  <c r="P1258" i="22" s="1"/>
  <c r="Q1258" i="23"/>
  <c r="R1258" i="23"/>
  <c r="S1258" i="23"/>
  <c r="U1258" i="22"/>
  <c r="V1258" i="23"/>
  <c r="X1258" i="23"/>
  <c r="Z1258" i="22" s="1"/>
  <c r="B1259" i="23"/>
  <c r="C1259" i="23"/>
  <c r="D1259" i="23"/>
  <c r="E1259" i="23"/>
  <c r="F1259" i="23"/>
  <c r="G1259" i="23"/>
  <c r="G1259" i="22"/>
  <c r="L1259" i="23"/>
  <c r="M1259" i="23"/>
  <c r="Q1259" i="23"/>
  <c r="R1259" i="23"/>
  <c r="S1259" i="23"/>
  <c r="U1259" i="22"/>
  <c r="V1259" i="23"/>
  <c r="W1259" i="23"/>
  <c r="Y1259" i="22" s="1"/>
  <c r="X1259" i="23"/>
  <c r="Z1259" i="22" s="1"/>
  <c r="B1260" i="23"/>
  <c r="C1260" i="23"/>
  <c r="D1260" i="23"/>
  <c r="E1260" i="23"/>
  <c r="F1260" i="23"/>
  <c r="G1260" i="23"/>
  <c r="I1260" i="23" s="1"/>
  <c r="K1260" i="22" s="1"/>
  <c r="H1260" i="23"/>
  <c r="L1260" i="23"/>
  <c r="Q1260" i="23"/>
  <c r="R1260" i="22" s="1"/>
  <c r="V1260" i="23"/>
  <c r="X1260" i="23" s="1"/>
  <c r="Z1260" i="22" s="1"/>
  <c r="W1260" i="23"/>
  <c r="B1261" i="23"/>
  <c r="C1261" i="23"/>
  <c r="D1261" i="23"/>
  <c r="E1261" i="23"/>
  <c r="F1261" i="23"/>
  <c r="G1261" i="23"/>
  <c r="I1261" i="23" s="1"/>
  <c r="K1261" i="22" s="1"/>
  <c r="L1261" i="23"/>
  <c r="M1261" i="23" s="1"/>
  <c r="Q1261" i="23"/>
  <c r="V1261" i="23"/>
  <c r="W1261" i="23" s="1"/>
  <c r="B1262" i="23"/>
  <c r="C1262" i="23"/>
  <c r="D1262" i="23"/>
  <c r="E1262" i="23"/>
  <c r="F1262" i="23"/>
  <c r="E1262" i="22" s="1"/>
  <c r="G1262" i="23"/>
  <c r="H1262" i="23" s="1"/>
  <c r="L1262" i="23"/>
  <c r="N1262" i="23" s="1"/>
  <c r="P1262" i="22" s="1"/>
  <c r="Q1262" i="23"/>
  <c r="S1262" i="23" s="1"/>
  <c r="U1262" i="22" s="1"/>
  <c r="V1262" i="23"/>
  <c r="W1262" i="22" s="1"/>
  <c r="B1263" i="23"/>
  <c r="C1263" i="23"/>
  <c r="D1263" i="23"/>
  <c r="E1263" i="23"/>
  <c r="F1263" i="23"/>
  <c r="G1263" i="23"/>
  <c r="I1263" i="23"/>
  <c r="K1263" i="22" s="1"/>
  <c r="L1263" i="23"/>
  <c r="M1263" i="23" s="1"/>
  <c r="Q1263" i="23"/>
  <c r="S1263" i="23" s="1"/>
  <c r="U1263" i="22" s="1"/>
  <c r="V1263" i="23"/>
  <c r="X1263" i="23" s="1"/>
  <c r="Z1263" i="22" s="1"/>
  <c r="B1264" i="23"/>
  <c r="C1264" i="23"/>
  <c r="D1264" i="23"/>
  <c r="E1264" i="23"/>
  <c r="F1264" i="23"/>
  <c r="G1264" i="23"/>
  <c r="H1264" i="23"/>
  <c r="I1264" i="22" s="1"/>
  <c r="I1264" i="23"/>
  <c r="K1264" i="22" s="1"/>
  <c r="L1264" i="23"/>
  <c r="N1264" i="23" s="1"/>
  <c r="P1264" i="22" s="1"/>
  <c r="Q1264" i="23"/>
  <c r="R1264" i="23"/>
  <c r="V1264" i="23"/>
  <c r="X1264" i="23" s="1"/>
  <c r="Z1264" i="22" s="1"/>
  <c r="W1264" i="23"/>
  <c r="B1265" i="23"/>
  <c r="C1265" i="23"/>
  <c r="D1265" i="23"/>
  <c r="E1265" i="23"/>
  <c r="F1265" i="23"/>
  <c r="G1265" i="23"/>
  <c r="I1265" i="23" s="1"/>
  <c r="K1265" i="22" s="1"/>
  <c r="L1265" i="23"/>
  <c r="N1265" i="23" s="1"/>
  <c r="P1265" i="22" s="1"/>
  <c r="Q1265" i="23"/>
  <c r="V1265" i="23"/>
  <c r="W1265" i="23"/>
  <c r="B1266" i="23"/>
  <c r="C1266" i="23"/>
  <c r="D1266" i="23"/>
  <c r="E1266" i="23"/>
  <c r="F1266" i="23"/>
  <c r="G1266" i="23"/>
  <c r="H1266" i="23" s="1"/>
  <c r="L1266" i="23"/>
  <c r="M1266" i="23" s="1"/>
  <c r="Q1266" i="23"/>
  <c r="S1266" i="23" s="1"/>
  <c r="U1266" i="22" s="1"/>
  <c r="R1266" i="23"/>
  <c r="V1266" i="23"/>
  <c r="B1267" i="23"/>
  <c r="C1267" i="23"/>
  <c r="D1267" i="23"/>
  <c r="E1267" i="23"/>
  <c r="F1267" i="23"/>
  <c r="G1267" i="23"/>
  <c r="G1267" i="22"/>
  <c r="L1267" i="23"/>
  <c r="M1267" i="23"/>
  <c r="Q1267" i="23"/>
  <c r="R1267" i="23"/>
  <c r="S1267" i="23"/>
  <c r="U1267" i="22"/>
  <c r="V1267" i="23"/>
  <c r="W1267" i="23"/>
  <c r="Y1267" i="22" s="1"/>
  <c r="X1267" i="23"/>
  <c r="Z1267" i="22" s="1"/>
  <c r="B1268" i="23"/>
  <c r="C1268" i="23"/>
  <c r="D1268" i="23"/>
  <c r="E1268" i="23"/>
  <c r="F1268" i="23"/>
  <c r="G1268" i="23"/>
  <c r="I1268" i="23" s="1"/>
  <c r="K1268" i="22" s="1"/>
  <c r="H1268" i="23"/>
  <c r="L1268" i="23"/>
  <c r="N1268" i="23"/>
  <c r="P1268" i="22" s="1"/>
  <c r="Q1268" i="23"/>
  <c r="Q1268" i="22" s="1"/>
  <c r="R1268" i="23"/>
  <c r="V1268" i="23"/>
  <c r="W1268" i="23"/>
  <c r="X1268" i="23"/>
  <c r="Z1268" i="22"/>
  <c r="B1269" i="23"/>
  <c r="C1269" i="23"/>
  <c r="D1269" i="23"/>
  <c r="E1269" i="23"/>
  <c r="F1269" i="23"/>
  <c r="G1269" i="23"/>
  <c r="H1269" i="23" s="1"/>
  <c r="I1269" i="23"/>
  <c r="K1269" i="22" s="1"/>
  <c r="L1269" i="23"/>
  <c r="L1269" i="22" s="1"/>
  <c r="M1269" i="23"/>
  <c r="Q1269" i="23"/>
  <c r="V1269" i="23"/>
  <c r="W1269" i="23" s="1"/>
  <c r="B1270" i="23"/>
  <c r="C1270" i="23"/>
  <c r="D1270" i="23"/>
  <c r="E1270" i="23"/>
  <c r="F1270" i="23"/>
  <c r="E1270" i="22" s="1"/>
  <c r="G1270" i="23"/>
  <c r="H1270" i="23" s="1"/>
  <c r="L1270" i="23"/>
  <c r="M1270" i="23" s="1"/>
  <c r="N1270" i="23"/>
  <c r="P1270" i="22" s="1"/>
  <c r="Q1270" i="23"/>
  <c r="R1270" i="23" s="1"/>
  <c r="S1270" i="23"/>
  <c r="U1270" i="22" s="1"/>
  <c r="V1270" i="23"/>
  <c r="W1270" i="22" s="1"/>
  <c r="B1271" i="23"/>
  <c r="C1271" i="23"/>
  <c r="D1271" i="23"/>
  <c r="E1271" i="23"/>
  <c r="F1271" i="23"/>
  <c r="G1271" i="23"/>
  <c r="L1271" i="23"/>
  <c r="M1271" i="23" s="1"/>
  <c r="Q1271" i="23"/>
  <c r="S1271" i="23" s="1"/>
  <c r="U1271" i="22" s="1"/>
  <c r="V1271" i="23"/>
  <c r="X1271" i="23" s="1"/>
  <c r="Z1271" i="22" s="1"/>
  <c r="B1272" i="23"/>
  <c r="C1272" i="23"/>
  <c r="D1272" i="23"/>
  <c r="E1272" i="23"/>
  <c r="F1272" i="23"/>
  <c r="G1272" i="23"/>
  <c r="H1272" i="23"/>
  <c r="J1272" i="22" s="1"/>
  <c r="I1272" i="23"/>
  <c r="K1272" i="22" s="1"/>
  <c r="L1272" i="23"/>
  <c r="Q1272" i="23"/>
  <c r="R1272" i="23"/>
  <c r="V1272" i="23"/>
  <c r="W1272" i="23"/>
  <c r="X1272" i="23"/>
  <c r="Z1272" i="22"/>
  <c r="B1273" i="23"/>
  <c r="C1273" i="23"/>
  <c r="D1273" i="23"/>
  <c r="E1273" i="23"/>
  <c r="F1273" i="23"/>
  <c r="G1273" i="23"/>
  <c r="H1273" i="23" s="1"/>
  <c r="I1273" i="23"/>
  <c r="K1273" i="22" s="1"/>
  <c r="L1273" i="23"/>
  <c r="M1273" i="23" s="1"/>
  <c r="N1273" i="23"/>
  <c r="P1273" i="22" s="1"/>
  <c r="Q1273" i="23"/>
  <c r="V1273" i="23"/>
  <c r="W1273" i="23"/>
  <c r="B1274" i="23"/>
  <c r="C1274" i="23"/>
  <c r="D1274" i="23"/>
  <c r="E1274" i="23"/>
  <c r="F1274" i="23"/>
  <c r="G1274" i="23"/>
  <c r="H1274" i="23" s="1"/>
  <c r="L1274" i="23"/>
  <c r="N1274" i="23" s="1"/>
  <c r="P1274" i="22" s="1"/>
  <c r="Q1274" i="23"/>
  <c r="R1274" i="23"/>
  <c r="S1274" i="23"/>
  <c r="U1274" i="22"/>
  <c r="V1274" i="23"/>
  <c r="X1274" i="23"/>
  <c r="Z1274" i="22" s="1"/>
  <c r="B1275" i="23"/>
  <c r="C1275" i="23"/>
  <c r="D1275" i="23"/>
  <c r="E1275" i="23"/>
  <c r="F1275" i="23"/>
  <c r="G1275" i="23"/>
  <c r="G1275" i="22"/>
  <c r="L1275" i="23"/>
  <c r="M1275" i="23"/>
  <c r="Q1275" i="23"/>
  <c r="R1275" i="23"/>
  <c r="S1275" i="23"/>
  <c r="U1275" i="22"/>
  <c r="V1275" i="23"/>
  <c r="W1275" i="23"/>
  <c r="Y1275" i="22" s="1"/>
  <c r="X1275" i="23"/>
  <c r="Z1275" i="22" s="1"/>
  <c r="B1276" i="23"/>
  <c r="C1276" i="23"/>
  <c r="D1276" i="23"/>
  <c r="E1276" i="23"/>
  <c r="F1276" i="23"/>
  <c r="G1276" i="23"/>
  <c r="I1276" i="23" s="1"/>
  <c r="K1276" i="22" s="1"/>
  <c r="H1276" i="23"/>
  <c r="L1276" i="23"/>
  <c r="Q1276" i="23"/>
  <c r="R1276" i="23" s="1"/>
  <c r="V1276" i="23"/>
  <c r="X1276" i="23" s="1"/>
  <c r="Z1276" i="22" s="1"/>
  <c r="W1276" i="23"/>
  <c r="B1277" i="23"/>
  <c r="C1277" i="23"/>
  <c r="D1277" i="23"/>
  <c r="E1277" i="23"/>
  <c r="F1277" i="23"/>
  <c r="G1277" i="23"/>
  <c r="I1277" i="23" s="1"/>
  <c r="K1277" i="22" s="1"/>
  <c r="L1277" i="23"/>
  <c r="M1277" i="23" s="1"/>
  <c r="Q1277" i="23"/>
  <c r="V1277" i="23"/>
  <c r="W1277" i="23" s="1"/>
  <c r="B1278" i="23"/>
  <c r="C1278" i="23"/>
  <c r="D1278" i="23"/>
  <c r="E1278" i="23"/>
  <c r="F1278" i="23"/>
  <c r="F1278" i="22" s="1"/>
  <c r="G1278" i="23"/>
  <c r="H1278" i="23" s="1"/>
  <c r="L1278" i="23"/>
  <c r="N1278" i="23" s="1"/>
  <c r="P1278" i="22" s="1"/>
  <c r="Q1278" i="23"/>
  <c r="S1278" i="23" s="1"/>
  <c r="U1278" i="22" s="1"/>
  <c r="V1278" i="23"/>
  <c r="W1278" i="22" s="1"/>
  <c r="B1279" i="23"/>
  <c r="C1279" i="23"/>
  <c r="D1279" i="23"/>
  <c r="E1279" i="23"/>
  <c r="F1279" i="23"/>
  <c r="G1279" i="23"/>
  <c r="L1279" i="23"/>
  <c r="M1279" i="23" s="1"/>
  <c r="Q1279" i="23"/>
  <c r="R1279" i="23" s="1"/>
  <c r="S1279" i="23"/>
  <c r="U1279" i="22" s="1"/>
  <c r="V1279" i="23"/>
  <c r="W1279" i="23" s="1"/>
  <c r="X1279" i="23"/>
  <c r="Z1279" i="22" s="1"/>
  <c r="B1280" i="23"/>
  <c r="C1280" i="23"/>
  <c r="D1280" i="23"/>
  <c r="E1280" i="23"/>
  <c r="F1280" i="23"/>
  <c r="G1280" i="23"/>
  <c r="H1280" i="23"/>
  <c r="I1280" i="22" s="1"/>
  <c r="I1280" i="23"/>
  <c r="K1280" i="22" s="1"/>
  <c r="L1280" i="23"/>
  <c r="N1280" i="23" s="1"/>
  <c r="P1280" i="22" s="1"/>
  <c r="Q1280" i="23"/>
  <c r="R1280" i="23"/>
  <c r="V1280" i="23"/>
  <c r="W1280" i="23"/>
  <c r="X1280" i="23"/>
  <c r="Z1280" i="22"/>
  <c r="B1281" i="23"/>
  <c r="C1281" i="23"/>
  <c r="D1281" i="23"/>
  <c r="E1281" i="23"/>
  <c r="F1281" i="23"/>
  <c r="G1281" i="23"/>
  <c r="H1281" i="23" s="1"/>
  <c r="I1281" i="23"/>
  <c r="K1281" i="22" s="1"/>
  <c r="L1281" i="23"/>
  <c r="M1281" i="23" s="1"/>
  <c r="N1281" i="23"/>
  <c r="P1281" i="22" s="1"/>
  <c r="Q1281" i="23"/>
  <c r="S1281" i="23" s="1"/>
  <c r="U1281" i="22" s="1"/>
  <c r="V1281" i="23"/>
  <c r="W1281" i="23"/>
  <c r="B1282" i="23"/>
  <c r="C1282" i="23"/>
  <c r="D1282" i="23"/>
  <c r="E1282" i="23"/>
  <c r="F1282" i="23"/>
  <c r="G1282" i="23"/>
  <c r="H1282" i="23" s="1"/>
  <c r="L1282" i="23"/>
  <c r="M1282" i="23" s="1"/>
  <c r="O1282" i="22" s="1"/>
  <c r="Q1282" i="23"/>
  <c r="S1282" i="23" s="1"/>
  <c r="U1282" i="22" s="1"/>
  <c r="R1282" i="23"/>
  <c r="V1282" i="23"/>
  <c r="B1283" i="23"/>
  <c r="C1283" i="23"/>
  <c r="D1283" i="23"/>
  <c r="E1283" i="23"/>
  <c r="F1283" i="23"/>
  <c r="G1283" i="23"/>
  <c r="G1283" i="22"/>
  <c r="L1283" i="23"/>
  <c r="M1283" i="23"/>
  <c r="Q1283" i="23"/>
  <c r="R1283" i="23"/>
  <c r="S1283" i="23"/>
  <c r="U1283" i="22"/>
  <c r="V1283" i="23"/>
  <c r="W1283" i="23"/>
  <c r="X1283" i="22" s="1"/>
  <c r="X1283" i="23"/>
  <c r="Z1283" i="22" s="1"/>
  <c r="B1284" i="23"/>
  <c r="C1284" i="23"/>
  <c r="D1284" i="23"/>
  <c r="E1284" i="23"/>
  <c r="F1284" i="23"/>
  <c r="G1284" i="23"/>
  <c r="I1284" i="23" s="1"/>
  <c r="K1284" i="22" s="1"/>
  <c r="H1284" i="23"/>
  <c r="L1284" i="23"/>
  <c r="N1284" i="23"/>
  <c r="P1284" i="22" s="1"/>
  <c r="Q1284" i="23"/>
  <c r="Q1284" i="22" s="1"/>
  <c r="R1284" i="23"/>
  <c r="V1284" i="23"/>
  <c r="W1284" i="23"/>
  <c r="X1284" i="23"/>
  <c r="Z1284" i="22"/>
  <c r="B1285" i="23"/>
  <c r="C1285" i="23"/>
  <c r="D1285" i="23"/>
  <c r="E1285" i="23"/>
  <c r="F1285" i="23"/>
  <c r="G1285" i="23"/>
  <c r="H1285" i="23" s="1"/>
  <c r="I1285" i="23"/>
  <c r="K1285" i="22" s="1"/>
  <c r="L1285" i="23"/>
  <c r="M1285" i="22" s="1"/>
  <c r="M1285" i="23"/>
  <c r="Q1285" i="23"/>
  <c r="S1285" i="23"/>
  <c r="U1285" i="22" s="1"/>
  <c r="V1285" i="23"/>
  <c r="W1285" i="23" s="1"/>
  <c r="B1286" i="23"/>
  <c r="C1286" i="23"/>
  <c r="D1286" i="23"/>
  <c r="E1286" i="23"/>
  <c r="F1286" i="23"/>
  <c r="E1286" i="22" s="1"/>
  <c r="G1286" i="23"/>
  <c r="H1286" i="23" s="1"/>
  <c r="L1286" i="23"/>
  <c r="N1286" i="23" s="1"/>
  <c r="P1286" i="22" s="1"/>
  <c r="Q1286" i="23"/>
  <c r="S1286" i="23" s="1"/>
  <c r="U1286" i="22" s="1"/>
  <c r="V1286" i="23"/>
  <c r="W1286" i="22" s="1"/>
  <c r="B1287" i="23"/>
  <c r="C1287" i="23"/>
  <c r="D1287" i="23"/>
  <c r="E1287" i="23"/>
  <c r="F1287" i="23"/>
  <c r="G1287" i="23"/>
  <c r="I1287" i="23"/>
  <c r="K1287" i="22" s="1"/>
  <c r="L1287" i="23"/>
  <c r="M1287" i="23" s="1"/>
  <c r="Q1287" i="23"/>
  <c r="S1287" i="23" s="1"/>
  <c r="U1287" i="22" s="1"/>
  <c r="V1287" i="23"/>
  <c r="X1287" i="23" s="1"/>
  <c r="Z1287" i="22" s="1"/>
  <c r="B1288" i="23"/>
  <c r="C1288" i="23"/>
  <c r="D1288" i="23"/>
  <c r="E1288" i="23"/>
  <c r="F1288" i="23"/>
  <c r="G1288" i="23"/>
  <c r="H1288" i="23"/>
  <c r="I1288" i="22" s="1"/>
  <c r="I1288" i="23"/>
  <c r="K1288" i="22" s="1"/>
  <c r="L1288" i="23"/>
  <c r="N1288" i="23" s="1"/>
  <c r="P1288" i="22" s="1"/>
  <c r="Q1288" i="23"/>
  <c r="R1288" i="23"/>
  <c r="V1288" i="23"/>
  <c r="X1288" i="23" s="1"/>
  <c r="Z1288" i="22" s="1"/>
  <c r="W1288" i="23"/>
  <c r="B1289" i="23"/>
  <c r="C1289" i="23"/>
  <c r="D1289" i="23"/>
  <c r="E1289" i="23"/>
  <c r="F1289" i="23"/>
  <c r="G1289" i="23"/>
  <c r="I1289" i="23" s="1"/>
  <c r="K1289" i="22" s="1"/>
  <c r="L1289" i="23"/>
  <c r="N1289" i="23" s="1"/>
  <c r="P1289" i="22" s="1"/>
  <c r="Q1289" i="23"/>
  <c r="S1289" i="23" s="1"/>
  <c r="U1289" i="22" s="1"/>
  <c r="V1289" i="23"/>
  <c r="W1289" i="23"/>
  <c r="B1290" i="23"/>
  <c r="C1290" i="23"/>
  <c r="D1290" i="23"/>
  <c r="E1290" i="23"/>
  <c r="F1290" i="23"/>
  <c r="G1290" i="23"/>
  <c r="H1290" i="23" s="1"/>
  <c r="L1290" i="23"/>
  <c r="N1290" i="23" s="1"/>
  <c r="P1290" i="22" s="1"/>
  <c r="Q1290" i="23"/>
  <c r="R1290" i="23"/>
  <c r="S1290" i="23"/>
  <c r="U1290" i="22"/>
  <c r="V1290" i="23"/>
  <c r="B1291" i="23"/>
  <c r="C1291" i="23"/>
  <c r="D1291" i="23"/>
  <c r="E1291" i="23"/>
  <c r="F1291" i="23"/>
  <c r="G1291" i="23"/>
  <c r="G1291" i="22"/>
  <c r="L1291" i="23"/>
  <c r="M1291" i="23"/>
  <c r="Q1291" i="23"/>
  <c r="S1291" i="23" s="1"/>
  <c r="U1291" i="22" s="1"/>
  <c r="R1291" i="23"/>
  <c r="V1291" i="23"/>
  <c r="W1291" i="23"/>
  <c r="Y1291" i="22" s="1"/>
  <c r="X1291" i="23"/>
  <c r="Z1291" i="22" s="1"/>
  <c r="B1292" i="23"/>
  <c r="C1292" i="23"/>
  <c r="D1292" i="23"/>
  <c r="E1292" i="23"/>
  <c r="F1292" i="23"/>
  <c r="G1292" i="23"/>
  <c r="H1292" i="23"/>
  <c r="I1292" i="23"/>
  <c r="K1292" i="22"/>
  <c r="L1292" i="23"/>
  <c r="Q1292" i="23"/>
  <c r="R1292" i="22" s="1"/>
  <c r="R1292" i="23"/>
  <c r="V1292" i="23"/>
  <c r="W1292" i="23"/>
  <c r="X1292" i="23"/>
  <c r="Z1292" i="22"/>
  <c r="B1293" i="23"/>
  <c r="C1293" i="23"/>
  <c r="D1293" i="23"/>
  <c r="E1293" i="23"/>
  <c r="F1293" i="23"/>
  <c r="G1293" i="23"/>
  <c r="H1293" i="23" s="1"/>
  <c r="I1293" i="23"/>
  <c r="K1293" i="22" s="1"/>
  <c r="L1293" i="23"/>
  <c r="M1293" i="22" s="1"/>
  <c r="M1293" i="23"/>
  <c r="Q1293" i="23"/>
  <c r="V1293" i="23"/>
  <c r="W1293" i="23" s="1"/>
  <c r="B1294" i="23"/>
  <c r="C1294" i="23"/>
  <c r="D1294" i="23"/>
  <c r="E1294" i="23"/>
  <c r="F1294" i="23"/>
  <c r="E1294" i="22" s="1"/>
  <c r="G1294" i="23"/>
  <c r="H1294" i="23" s="1"/>
  <c r="L1294" i="23"/>
  <c r="M1294" i="23" s="1"/>
  <c r="N1294" i="23"/>
  <c r="P1294" i="22" s="1"/>
  <c r="Q1294" i="23"/>
  <c r="R1294" i="23" s="1"/>
  <c r="S1294" i="23"/>
  <c r="U1294" i="22" s="1"/>
  <c r="V1294" i="23"/>
  <c r="W1294" i="22" s="1"/>
  <c r="B1295" i="23"/>
  <c r="C1295" i="23"/>
  <c r="D1295" i="23"/>
  <c r="E1295" i="23"/>
  <c r="F1295" i="23"/>
  <c r="G1295" i="23"/>
  <c r="L1295" i="23"/>
  <c r="M1295" i="23" s="1"/>
  <c r="Q1295" i="23"/>
  <c r="S1295" i="23" s="1"/>
  <c r="U1295" i="22" s="1"/>
  <c r="V1295" i="23"/>
  <c r="X1295" i="23" s="1"/>
  <c r="Z1295" i="22" s="1"/>
  <c r="B1296" i="23"/>
  <c r="C1296" i="23"/>
  <c r="D1296" i="23"/>
  <c r="E1296" i="23"/>
  <c r="F1296" i="23"/>
  <c r="G1296" i="23"/>
  <c r="H1296" i="23"/>
  <c r="I1296" i="22" s="1"/>
  <c r="I1296" i="23"/>
  <c r="K1296" i="22" s="1"/>
  <c r="L1296" i="23"/>
  <c r="Q1296" i="23"/>
  <c r="R1296" i="23"/>
  <c r="V1296" i="23"/>
  <c r="W1296" i="23"/>
  <c r="X1296" i="23"/>
  <c r="Z1296" i="22"/>
  <c r="B1297" i="23"/>
  <c r="C1297" i="23"/>
  <c r="D1297" i="23"/>
  <c r="E1297" i="23"/>
  <c r="F1297" i="23"/>
  <c r="G1297" i="23"/>
  <c r="H1297" i="23" s="1"/>
  <c r="I1297" i="23"/>
  <c r="K1297" i="22" s="1"/>
  <c r="L1297" i="23"/>
  <c r="M1297" i="23" s="1"/>
  <c r="N1297" i="23"/>
  <c r="P1297" i="22" s="1"/>
  <c r="Q1297" i="23"/>
  <c r="S1297" i="23" s="1"/>
  <c r="U1297" i="22" s="1"/>
  <c r="V1297" i="23"/>
  <c r="W1297" i="23"/>
  <c r="B1298" i="23"/>
  <c r="C1298" i="23"/>
  <c r="D1298" i="23"/>
  <c r="E1298" i="23"/>
  <c r="F1298" i="23"/>
  <c r="G1298" i="23"/>
  <c r="H1298" i="23" s="1"/>
  <c r="L1298" i="23"/>
  <c r="M1298" i="23" s="1"/>
  <c r="Q1298" i="23"/>
  <c r="S1298" i="23" s="1"/>
  <c r="U1298" i="22" s="1"/>
  <c r="R1298" i="23"/>
  <c r="V1298" i="23"/>
  <c r="X1298" i="23"/>
  <c r="Z1298" i="22" s="1"/>
  <c r="B1299" i="23"/>
  <c r="C1299" i="23"/>
  <c r="D1299" i="23"/>
  <c r="E1299" i="23"/>
  <c r="F1299" i="23"/>
  <c r="G1299" i="23"/>
  <c r="G1299" i="22"/>
  <c r="L1299" i="23"/>
  <c r="M1299" i="23"/>
  <c r="Q1299" i="23"/>
  <c r="S1299" i="23" s="1"/>
  <c r="U1299" i="22" s="1"/>
  <c r="R1299" i="23"/>
  <c r="V1299" i="23"/>
  <c r="W1299" i="23"/>
  <c r="Y1299" i="22" s="1"/>
  <c r="X1299" i="23"/>
  <c r="Z1299" i="22" s="1"/>
  <c r="B1300" i="23"/>
  <c r="C1300" i="23"/>
  <c r="D1300" i="23"/>
  <c r="E1300" i="23"/>
  <c r="F1300" i="23"/>
  <c r="G1300" i="23"/>
  <c r="H1300" i="23"/>
  <c r="I1300" i="23"/>
  <c r="K1300" i="22"/>
  <c r="L1300" i="23"/>
  <c r="N1300" i="23"/>
  <c r="P1300" i="22" s="1"/>
  <c r="Q1300" i="23"/>
  <c r="R1300" i="23" s="1"/>
  <c r="V1300" i="23"/>
  <c r="X1300" i="23" s="1"/>
  <c r="Z1300" i="22" s="1"/>
  <c r="W1300" i="23"/>
  <c r="B1301" i="23"/>
  <c r="C1301" i="23"/>
  <c r="D1301" i="23"/>
  <c r="E1301" i="23"/>
  <c r="F1301" i="23"/>
  <c r="G1301" i="23"/>
  <c r="I1301" i="23" s="1"/>
  <c r="K1301" i="22" s="1"/>
  <c r="L1301" i="23"/>
  <c r="L1301" i="22" s="1"/>
  <c r="Q1301" i="23"/>
  <c r="V1301" i="23"/>
  <c r="W1301" i="23" s="1"/>
  <c r="B1302" i="23"/>
  <c r="C1302" i="23"/>
  <c r="D1302" i="23"/>
  <c r="E1302" i="23"/>
  <c r="F1302" i="23"/>
  <c r="E1302" i="22" s="1"/>
  <c r="G1302" i="23"/>
  <c r="H1302" i="23" s="1"/>
  <c r="L1302" i="23"/>
  <c r="N1302" i="23" s="1"/>
  <c r="P1302" i="22" s="1"/>
  <c r="Q1302" i="23"/>
  <c r="S1302" i="23" s="1"/>
  <c r="U1302" i="22" s="1"/>
  <c r="V1302" i="23"/>
  <c r="W1302" i="22" s="1"/>
  <c r="B1303" i="23"/>
  <c r="C1303" i="23"/>
  <c r="D1303" i="23"/>
  <c r="E1303" i="23"/>
  <c r="F1303" i="23"/>
  <c r="G1303" i="23"/>
  <c r="L1303" i="23"/>
  <c r="M1303" i="23" s="1"/>
  <c r="Q1303" i="23"/>
  <c r="R1303" i="23" s="1"/>
  <c r="S1303" i="23"/>
  <c r="U1303" i="22" s="1"/>
  <c r="V1303" i="23"/>
  <c r="W1303" i="23" s="1"/>
  <c r="X1303" i="23"/>
  <c r="Z1303" i="22" s="1"/>
  <c r="B1304" i="23"/>
  <c r="C1304" i="23"/>
  <c r="D1304" i="23"/>
  <c r="E1304" i="23"/>
  <c r="F1304" i="23"/>
  <c r="G1304" i="23"/>
  <c r="H1304" i="23"/>
  <c r="J1304" i="22" s="1"/>
  <c r="I1304" i="23"/>
  <c r="K1304" i="22" s="1"/>
  <c r="L1304" i="23"/>
  <c r="N1304" i="23" s="1"/>
  <c r="P1304" i="22" s="1"/>
  <c r="Q1304" i="23"/>
  <c r="R1304" i="23"/>
  <c r="V1304" i="23"/>
  <c r="W1304" i="23"/>
  <c r="X1304" i="23"/>
  <c r="Z1304" i="22"/>
  <c r="B1305" i="23"/>
  <c r="C1305" i="23"/>
  <c r="D1305" i="23"/>
  <c r="E1305" i="23"/>
  <c r="F1305" i="23"/>
  <c r="G1305" i="23"/>
  <c r="H1305" i="23" s="1"/>
  <c r="I1305" i="23"/>
  <c r="K1305" i="22" s="1"/>
  <c r="L1305" i="23"/>
  <c r="M1305" i="23" s="1"/>
  <c r="N1305" i="23"/>
  <c r="P1305" i="22" s="1"/>
  <c r="Q1305" i="23"/>
  <c r="S1305" i="23" s="1"/>
  <c r="U1305" i="22" s="1"/>
  <c r="V1305" i="23"/>
  <c r="W1305" i="23"/>
  <c r="B1306" i="23"/>
  <c r="C1306" i="23"/>
  <c r="D1306" i="23"/>
  <c r="E1306" i="23"/>
  <c r="F1306" i="23"/>
  <c r="G1306" i="23"/>
  <c r="H1306" i="23" s="1"/>
  <c r="L1306" i="23"/>
  <c r="M1306" i="23" s="1"/>
  <c r="O1306" i="22" s="1"/>
  <c r="Q1306" i="23"/>
  <c r="S1306" i="23" s="1"/>
  <c r="U1306" i="22" s="1"/>
  <c r="R1306" i="23"/>
  <c r="V1306" i="23"/>
  <c r="X1306" i="23"/>
  <c r="Z1306" i="22" s="1"/>
  <c r="B1307" i="23"/>
  <c r="C1307" i="23"/>
  <c r="D1307" i="23"/>
  <c r="E1307" i="23"/>
  <c r="F1307" i="23"/>
  <c r="G1307" i="23"/>
  <c r="G1307" i="22"/>
  <c r="L1307" i="23"/>
  <c r="M1307" i="23"/>
  <c r="Q1307" i="23"/>
  <c r="S1307" i="23" s="1"/>
  <c r="U1307" i="22" s="1"/>
  <c r="R1307" i="23"/>
  <c r="V1307" i="23"/>
  <c r="W1307" i="23"/>
  <c r="Y1307" i="22" s="1"/>
  <c r="X1307" i="23"/>
  <c r="Z1307" i="22" s="1"/>
  <c r="B1308" i="23"/>
  <c r="C1308" i="23"/>
  <c r="D1308" i="23"/>
  <c r="E1308" i="23"/>
  <c r="F1308" i="23"/>
  <c r="G1308" i="23"/>
  <c r="H1308" i="23"/>
  <c r="I1308" i="23"/>
  <c r="K1308" i="22"/>
  <c r="L1308" i="23"/>
  <c r="Q1308" i="23"/>
  <c r="Q1308" i="22" s="1"/>
  <c r="R1308" i="23"/>
  <c r="V1308" i="23"/>
  <c r="W1308" i="23"/>
  <c r="X1308" i="23"/>
  <c r="Z1308" i="22"/>
  <c r="B1309" i="23"/>
  <c r="C1309" i="23"/>
  <c r="D1309" i="23"/>
  <c r="E1309" i="23"/>
  <c r="F1309" i="23"/>
  <c r="G1309" i="23"/>
  <c r="H1309" i="23" s="1"/>
  <c r="I1309" i="23"/>
  <c r="K1309" i="22" s="1"/>
  <c r="L1309" i="23"/>
  <c r="M1309" i="22" s="1"/>
  <c r="M1309" i="23"/>
  <c r="Q1309" i="23"/>
  <c r="S1309" i="23"/>
  <c r="U1309" i="22" s="1"/>
  <c r="V1309" i="23"/>
  <c r="W1309" i="23" s="1"/>
  <c r="B1310" i="23"/>
  <c r="C1310" i="23"/>
  <c r="D1310" i="23"/>
  <c r="E1310" i="23"/>
  <c r="F1310" i="23"/>
  <c r="F1310" i="22" s="1"/>
  <c r="G1310" i="23"/>
  <c r="H1310" i="23" s="1"/>
  <c r="L1310" i="23"/>
  <c r="N1310" i="23" s="1"/>
  <c r="P1310" i="22" s="1"/>
  <c r="Q1310" i="23"/>
  <c r="S1310" i="23" s="1"/>
  <c r="U1310" i="22" s="1"/>
  <c r="V1310" i="23"/>
  <c r="W1310" i="22" s="1"/>
  <c r="B1311" i="23"/>
  <c r="C1311" i="23"/>
  <c r="D1311" i="23"/>
  <c r="E1311" i="23"/>
  <c r="F1311" i="23"/>
  <c r="G1311" i="23"/>
  <c r="L1311" i="23"/>
  <c r="M1311" i="23" s="1"/>
  <c r="Q1311" i="23"/>
  <c r="R1311" i="23" s="1"/>
  <c r="S1311" i="23"/>
  <c r="U1311" i="22" s="1"/>
  <c r="V1311" i="23"/>
  <c r="W1311" i="23" s="1"/>
  <c r="X1311" i="23"/>
  <c r="Z1311" i="22" s="1"/>
  <c r="B1312" i="23"/>
  <c r="C1312" i="23"/>
  <c r="D1312" i="23"/>
  <c r="E1312" i="23"/>
  <c r="F1312" i="23"/>
  <c r="G1312" i="23"/>
  <c r="H1312" i="23"/>
  <c r="I1312" i="22" s="1"/>
  <c r="I1312" i="23"/>
  <c r="K1312" i="22" s="1"/>
  <c r="L1312" i="23"/>
  <c r="Q1312" i="23"/>
  <c r="R1312" i="23"/>
  <c r="V1312" i="23"/>
  <c r="X1312" i="23" s="1"/>
  <c r="Z1312" i="22" s="1"/>
  <c r="W1312" i="23"/>
  <c r="B1313" i="23"/>
  <c r="C1313" i="23"/>
  <c r="D1313" i="23"/>
  <c r="E1313" i="23"/>
  <c r="F1313" i="23"/>
  <c r="G1313" i="23"/>
  <c r="I1313" i="23" s="1"/>
  <c r="K1313" i="22" s="1"/>
  <c r="L1313" i="23"/>
  <c r="N1313" i="23" s="1"/>
  <c r="P1313" i="22" s="1"/>
  <c r="Q1313" i="23"/>
  <c r="V1313" i="23"/>
  <c r="W1313" i="23"/>
  <c r="B1314" i="23"/>
  <c r="C1314" i="23"/>
  <c r="D1314" i="23"/>
  <c r="E1314" i="23"/>
  <c r="F1314" i="23"/>
  <c r="G1314" i="23"/>
  <c r="H1314" i="23" s="1"/>
  <c r="L1314" i="23"/>
  <c r="M1314" i="23" s="1"/>
  <c r="O1314" i="22" s="1"/>
  <c r="Q1314" i="23"/>
  <c r="S1314" i="23" s="1"/>
  <c r="U1314" i="22" s="1"/>
  <c r="R1314" i="23"/>
  <c r="V1314" i="23"/>
  <c r="B1315" i="23"/>
  <c r="C1315" i="23"/>
  <c r="D1315" i="23"/>
  <c r="E1315" i="23"/>
  <c r="F1315" i="23"/>
  <c r="G1315" i="23"/>
  <c r="G1315" i="22"/>
  <c r="L1315" i="23"/>
  <c r="M1315" i="23"/>
  <c r="Q1315" i="23"/>
  <c r="R1315" i="23"/>
  <c r="S1315" i="23"/>
  <c r="U1315" i="22"/>
  <c r="V1315" i="23"/>
  <c r="W1315" i="23"/>
  <c r="X1315" i="22" s="1"/>
  <c r="X1315" i="23"/>
  <c r="Z1315" i="22" s="1"/>
  <c r="B1316" i="23"/>
  <c r="C1316" i="23"/>
  <c r="D1316" i="23"/>
  <c r="E1316" i="23"/>
  <c r="F1316" i="23"/>
  <c r="G1316" i="23"/>
  <c r="I1316" i="23" s="1"/>
  <c r="K1316" i="22" s="1"/>
  <c r="H1316" i="23"/>
  <c r="L1316" i="23"/>
  <c r="N1316" i="23"/>
  <c r="P1316" i="22" s="1"/>
  <c r="Q1316" i="23"/>
  <c r="Q1316" i="22" s="1"/>
  <c r="R1316" i="23"/>
  <c r="V1316" i="23"/>
  <c r="W1316" i="23"/>
  <c r="X1316" i="23"/>
  <c r="Z1316" i="22"/>
  <c r="B1317" i="23"/>
  <c r="C1317" i="23"/>
  <c r="D1317" i="23"/>
  <c r="E1317" i="23"/>
  <c r="F1317" i="23"/>
  <c r="G1317" i="23"/>
  <c r="H1317" i="23" s="1"/>
  <c r="I1317" i="23"/>
  <c r="K1317" i="22" s="1"/>
  <c r="L1317" i="23"/>
  <c r="M1317" i="22" s="1"/>
  <c r="M1317" i="23"/>
  <c r="Q1317" i="23"/>
  <c r="V1317" i="23"/>
  <c r="W1317" i="23" s="1"/>
  <c r="B1318" i="23"/>
  <c r="C1318" i="23"/>
  <c r="D1318" i="23"/>
  <c r="E1318" i="23"/>
  <c r="F1318" i="23"/>
  <c r="E1318" i="22" s="1"/>
  <c r="G1318" i="23"/>
  <c r="H1318" i="23" s="1"/>
  <c r="L1318" i="23"/>
  <c r="M1318" i="23" s="1"/>
  <c r="N1318" i="23"/>
  <c r="P1318" i="22" s="1"/>
  <c r="Q1318" i="23"/>
  <c r="R1318" i="23" s="1"/>
  <c r="S1318" i="23"/>
  <c r="U1318" i="22" s="1"/>
  <c r="V1318" i="23"/>
  <c r="W1318" i="22" s="1"/>
  <c r="B1319" i="23"/>
  <c r="C1319" i="23"/>
  <c r="D1319" i="23"/>
  <c r="E1319" i="23"/>
  <c r="F1319" i="23"/>
  <c r="G1319" i="23"/>
  <c r="I1319" i="23"/>
  <c r="K1319" i="22" s="1"/>
  <c r="L1319" i="23"/>
  <c r="M1319" i="23" s="1"/>
  <c r="Q1319" i="23"/>
  <c r="R1319" i="23" s="1"/>
  <c r="S1319" i="23"/>
  <c r="U1319" i="22" s="1"/>
  <c r="V1319" i="23"/>
  <c r="W1319" i="23" s="1"/>
  <c r="X1319" i="23"/>
  <c r="Z1319" i="22" s="1"/>
  <c r="B1320" i="23"/>
  <c r="C1320" i="23"/>
  <c r="D1320" i="23"/>
  <c r="E1320" i="23"/>
  <c r="F1320" i="23"/>
  <c r="G1320" i="23"/>
  <c r="H1320" i="23"/>
  <c r="I1320" i="22" s="1"/>
  <c r="I1320" i="23"/>
  <c r="K1320" i="22" s="1"/>
  <c r="L1320" i="23"/>
  <c r="Q1320" i="23"/>
  <c r="R1320" i="23"/>
  <c r="V1320" i="23"/>
  <c r="X1320" i="23" s="1"/>
  <c r="Z1320" i="22" s="1"/>
  <c r="W1320" i="23"/>
  <c r="B1321" i="23"/>
  <c r="C1321" i="23"/>
  <c r="D1321" i="23"/>
  <c r="E1321" i="23"/>
  <c r="F1321" i="23"/>
  <c r="G1321" i="23"/>
  <c r="I1321" i="23" s="1"/>
  <c r="K1321" i="22" s="1"/>
  <c r="L1321" i="23"/>
  <c r="N1321" i="23" s="1"/>
  <c r="P1321" i="22" s="1"/>
  <c r="Q1321" i="23"/>
  <c r="V1321" i="23"/>
  <c r="W1321" i="23"/>
  <c r="B1322" i="23"/>
  <c r="C1322" i="23"/>
  <c r="D1322" i="23"/>
  <c r="E1322" i="23"/>
  <c r="F1322" i="23"/>
  <c r="G1322" i="23"/>
  <c r="H1322" i="23" s="1"/>
  <c r="L1322" i="23"/>
  <c r="M1322" i="23" s="1"/>
  <c r="O1322" i="22" s="1"/>
  <c r="Q1322" i="23"/>
  <c r="S1322" i="23" s="1"/>
  <c r="U1322" i="22" s="1"/>
  <c r="R1322" i="23"/>
  <c r="V1322" i="23"/>
  <c r="B1323" i="23"/>
  <c r="C1323" i="23"/>
  <c r="D1323" i="23"/>
  <c r="E1323" i="23"/>
  <c r="F1323" i="23"/>
  <c r="G1323" i="23"/>
  <c r="G1323" i="22"/>
  <c r="L1323" i="23"/>
  <c r="M1323" i="23"/>
  <c r="Q1323" i="23"/>
  <c r="R1323" i="23"/>
  <c r="S1323" i="23"/>
  <c r="U1323" i="22"/>
  <c r="V1323" i="23"/>
  <c r="W1323" i="23"/>
  <c r="Y1323" i="22" s="1"/>
  <c r="X1323" i="23"/>
  <c r="Z1323" i="22" s="1"/>
  <c r="B1324" i="23"/>
  <c r="C1324" i="23"/>
  <c r="D1324" i="23"/>
  <c r="E1324" i="23"/>
  <c r="F1324" i="23"/>
  <c r="G1324" i="23"/>
  <c r="I1324" i="23" s="1"/>
  <c r="K1324" i="22" s="1"/>
  <c r="H1324" i="23"/>
  <c r="L1324" i="23"/>
  <c r="Q1324" i="23"/>
  <c r="R1324" i="22" s="1"/>
  <c r="V1324" i="23"/>
  <c r="X1324" i="23" s="1"/>
  <c r="Z1324" i="22" s="1"/>
  <c r="W1324" i="23"/>
  <c r="B1325" i="23"/>
  <c r="C1325" i="23"/>
  <c r="D1325" i="23"/>
  <c r="E1325" i="23"/>
  <c r="F1325" i="23"/>
  <c r="G1325" i="23"/>
  <c r="I1325" i="23" s="1"/>
  <c r="K1325" i="22" s="1"/>
  <c r="L1325" i="23"/>
  <c r="M1325" i="23" s="1"/>
  <c r="Q1325" i="23"/>
  <c r="V1325" i="23"/>
  <c r="W1325" i="23" s="1"/>
  <c r="B1326" i="23"/>
  <c r="C1326" i="23"/>
  <c r="D1326" i="23"/>
  <c r="E1326" i="23"/>
  <c r="F1326" i="23"/>
  <c r="E1326" i="22" s="1"/>
  <c r="G1326" i="23"/>
  <c r="H1326" i="23" s="1"/>
  <c r="L1326" i="23"/>
  <c r="N1326" i="23" s="1"/>
  <c r="P1326" i="22" s="1"/>
  <c r="Q1326" i="23"/>
  <c r="S1326" i="23" s="1"/>
  <c r="U1326" i="22" s="1"/>
  <c r="V1326" i="23"/>
  <c r="W1326" i="22" s="1"/>
  <c r="B1327" i="23"/>
  <c r="C1327" i="23"/>
  <c r="D1327" i="23"/>
  <c r="E1327" i="23"/>
  <c r="F1327" i="23"/>
  <c r="G1327" i="23"/>
  <c r="L1327" i="23"/>
  <c r="M1327" i="23" s="1"/>
  <c r="Q1327" i="23"/>
  <c r="R1327" i="23" s="1"/>
  <c r="S1327" i="23"/>
  <c r="U1327" i="22" s="1"/>
  <c r="V1327" i="23"/>
  <c r="W1327" i="23" s="1"/>
  <c r="X1327" i="23"/>
  <c r="Z1327" i="22" s="1"/>
  <c r="B1328" i="23"/>
  <c r="C1328" i="23"/>
  <c r="D1328" i="23"/>
  <c r="E1328" i="23"/>
  <c r="F1328" i="23"/>
  <c r="G1328" i="23"/>
  <c r="H1328" i="23"/>
  <c r="I1328" i="22" s="1"/>
  <c r="I1328" i="23"/>
  <c r="K1328" i="22" s="1"/>
  <c r="L1328" i="23"/>
  <c r="Q1328" i="23"/>
  <c r="R1328" i="23"/>
  <c r="V1328" i="23"/>
  <c r="X1328" i="23" s="1"/>
  <c r="Z1328" i="22" s="1"/>
  <c r="W1328" i="23"/>
  <c r="B1329" i="23"/>
  <c r="C1329" i="23"/>
  <c r="D1329" i="23"/>
  <c r="E1329" i="23"/>
  <c r="F1329" i="23"/>
  <c r="G1329" i="23"/>
  <c r="I1329" i="23" s="1"/>
  <c r="K1329" i="22" s="1"/>
  <c r="L1329" i="23"/>
  <c r="N1329" i="23" s="1"/>
  <c r="P1329" i="22" s="1"/>
  <c r="Q1329" i="23"/>
  <c r="V1329" i="23"/>
  <c r="W1329" i="23"/>
  <c r="B1330" i="23"/>
  <c r="C1330" i="23"/>
  <c r="D1330" i="23"/>
  <c r="E1330" i="23"/>
  <c r="F1330" i="23"/>
  <c r="G1330" i="23"/>
  <c r="H1330" i="23" s="1"/>
  <c r="L1330" i="23"/>
  <c r="M1330" i="23" s="1"/>
  <c r="Q1330" i="23"/>
  <c r="S1330" i="23" s="1"/>
  <c r="U1330" i="22" s="1"/>
  <c r="R1330" i="23"/>
  <c r="V1330" i="23"/>
  <c r="B1331" i="23"/>
  <c r="C1331" i="23"/>
  <c r="D1331" i="23"/>
  <c r="E1331" i="23"/>
  <c r="F1331" i="23"/>
  <c r="G1331" i="23"/>
  <c r="G1331" i="22"/>
  <c r="L1331" i="23"/>
  <c r="M1331" i="23"/>
  <c r="Q1331" i="23"/>
  <c r="R1331" i="23"/>
  <c r="S1331" i="23"/>
  <c r="U1331" i="22"/>
  <c r="V1331" i="23"/>
  <c r="W1331" i="23"/>
  <c r="Y1331" i="22" s="1"/>
  <c r="X1331" i="23"/>
  <c r="Z1331" i="22" s="1"/>
  <c r="B1332" i="23"/>
  <c r="C1332" i="23"/>
  <c r="D1332" i="23"/>
  <c r="E1332" i="23"/>
  <c r="F1332" i="23"/>
  <c r="G1332" i="23"/>
  <c r="I1332" i="23" s="1"/>
  <c r="K1332" i="22" s="1"/>
  <c r="H1332" i="23"/>
  <c r="L1332" i="23"/>
  <c r="N1332" i="23"/>
  <c r="P1332" i="22" s="1"/>
  <c r="Q1332" i="23"/>
  <c r="Q1332" i="22" s="1"/>
  <c r="R1332" i="23"/>
  <c r="V1332" i="23"/>
  <c r="W1332" i="23"/>
  <c r="X1332" i="23"/>
  <c r="Z1332" i="22"/>
  <c r="B1333" i="23"/>
  <c r="C1333" i="23"/>
  <c r="D1333" i="23"/>
  <c r="E1333" i="23"/>
  <c r="F1333" i="23"/>
  <c r="G1333" i="23"/>
  <c r="H1333" i="23" s="1"/>
  <c r="I1333" i="23"/>
  <c r="K1333" i="22" s="1"/>
  <c r="L1333" i="23"/>
  <c r="L1333" i="22" s="1"/>
  <c r="M1333" i="23"/>
  <c r="Q1333" i="23"/>
  <c r="V1333" i="23"/>
  <c r="W1333" i="23" s="1"/>
  <c r="B1334" i="23"/>
  <c r="C1334" i="23"/>
  <c r="D1334" i="23"/>
  <c r="E1334" i="23"/>
  <c r="F1334" i="23"/>
  <c r="E1334" i="22" s="1"/>
  <c r="G1334" i="23"/>
  <c r="H1334" i="23" s="1"/>
  <c r="L1334" i="23"/>
  <c r="M1334" i="23" s="1"/>
  <c r="N1334" i="23"/>
  <c r="P1334" i="22" s="1"/>
  <c r="Q1334" i="23"/>
  <c r="R1334" i="23" s="1"/>
  <c r="S1334" i="23"/>
  <c r="U1334" i="22" s="1"/>
  <c r="V1334" i="23"/>
  <c r="W1334" i="22" s="1"/>
  <c r="B1335" i="23"/>
  <c r="C1335" i="23"/>
  <c r="D1335" i="23"/>
  <c r="E1335" i="23"/>
  <c r="F1335" i="23"/>
  <c r="G1335" i="23"/>
  <c r="L1335" i="23"/>
  <c r="M1335" i="23" s="1"/>
  <c r="Q1335" i="23"/>
  <c r="S1335" i="23" s="1"/>
  <c r="U1335" i="22" s="1"/>
  <c r="V1335" i="23"/>
  <c r="X1335" i="23" s="1"/>
  <c r="Z1335" i="22" s="1"/>
  <c r="B1336" i="23"/>
  <c r="C1336" i="23"/>
  <c r="D1336" i="23"/>
  <c r="E1336" i="23"/>
  <c r="F1336" i="23"/>
  <c r="G1336" i="23"/>
  <c r="H1336" i="23"/>
  <c r="J1336" i="22" s="1"/>
  <c r="I1336" i="23"/>
  <c r="K1336" i="22" s="1"/>
  <c r="L1336" i="23"/>
  <c r="Q1336" i="23"/>
  <c r="R1336" i="23"/>
  <c r="V1336" i="23"/>
  <c r="W1336" i="23"/>
  <c r="X1336" i="23"/>
  <c r="Z1336" i="22"/>
  <c r="B1337" i="23"/>
  <c r="C1337" i="23"/>
  <c r="D1337" i="23"/>
  <c r="E1337" i="23"/>
  <c r="F1337" i="23"/>
  <c r="G1337" i="23"/>
  <c r="H1337" i="23" s="1"/>
  <c r="I1337" i="23"/>
  <c r="K1337" i="22" s="1"/>
  <c r="L1337" i="23"/>
  <c r="M1337" i="23" s="1"/>
  <c r="N1337" i="23"/>
  <c r="P1337" i="22" s="1"/>
  <c r="Q1337" i="23"/>
  <c r="V1337" i="23"/>
  <c r="W1337" i="23"/>
  <c r="B1338" i="23"/>
  <c r="C1338" i="23"/>
  <c r="D1338" i="23"/>
  <c r="E1338" i="23"/>
  <c r="F1338" i="23"/>
  <c r="G1338" i="23"/>
  <c r="H1338" i="23" s="1"/>
  <c r="L1338" i="23"/>
  <c r="N1338" i="23" s="1"/>
  <c r="P1338" i="22" s="1"/>
  <c r="Q1338" i="23"/>
  <c r="R1338" i="23"/>
  <c r="S1338" i="23"/>
  <c r="U1338" i="22"/>
  <c r="V1338" i="23"/>
  <c r="B1339" i="23"/>
  <c r="C1339" i="23"/>
  <c r="D1339" i="23"/>
  <c r="E1339" i="23"/>
  <c r="F1339" i="23"/>
  <c r="G1339" i="23"/>
  <c r="G1339" i="22"/>
  <c r="L1339" i="23"/>
  <c r="M1339" i="23"/>
  <c r="Q1339" i="23"/>
  <c r="S1339" i="23" s="1"/>
  <c r="U1339" i="22" s="1"/>
  <c r="R1339" i="23"/>
  <c r="V1339" i="23"/>
  <c r="W1339" i="23"/>
  <c r="Y1339" i="22" s="1"/>
  <c r="X1339" i="23"/>
  <c r="Z1339" i="22" s="1"/>
  <c r="B1340" i="23"/>
  <c r="C1340" i="23"/>
  <c r="D1340" i="23"/>
  <c r="E1340" i="23"/>
  <c r="F1340" i="23"/>
  <c r="G1340" i="23"/>
  <c r="H1340" i="23"/>
  <c r="I1340" i="23"/>
  <c r="K1340" i="22"/>
  <c r="L1340" i="23"/>
  <c r="Q1340" i="23"/>
  <c r="Q1340" i="22" s="1"/>
  <c r="R1340" i="23"/>
  <c r="V1340" i="23"/>
  <c r="W1340" i="23"/>
  <c r="X1340" i="23"/>
  <c r="Z1340" i="22"/>
  <c r="B1341" i="23"/>
  <c r="C1341" i="23"/>
  <c r="D1341" i="23"/>
  <c r="E1341" i="23"/>
  <c r="F1341" i="23"/>
  <c r="G1341" i="23"/>
  <c r="H1341" i="23" s="1"/>
  <c r="I1341" i="23"/>
  <c r="K1341" i="22" s="1"/>
  <c r="L1341" i="23"/>
  <c r="M1341" i="22" s="1"/>
  <c r="M1341" i="23"/>
  <c r="Q1341" i="23"/>
  <c r="S1341" i="23"/>
  <c r="U1341" i="22" s="1"/>
  <c r="V1341" i="23"/>
  <c r="W1341" i="23" s="1"/>
  <c r="B1342" i="23"/>
  <c r="C1342" i="23"/>
  <c r="D1342" i="23"/>
  <c r="E1342" i="23"/>
  <c r="F1342" i="23"/>
  <c r="F1342" i="22" s="1"/>
  <c r="G1342" i="23"/>
  <c r="H1342" i="23" s="1"/>
  <c r="L1342" i="23"/>
  <c r="N1342" i="23" s="1"/>
  <c r="P1342" i="22" s="1"/>
  <c r="Q1342" i="23"/>
  <c r="S1342" i="23" s="1"/>
  <c r="U1342" i="22" s="1"/>
  <c r="V1342" i="23"/>
  <c r="W1342" i="22" s="1"/>
  <c r="B1343" i="23"/>
  <c r="C1343" i="23"/>
  <c r="D1343" i="23"/>
  <c r="E1343" i="23"/>
  <c r="F1343" i="23"/>
  <c r="G1343" i="23"/>
  <c r="I1343" i="23"/>
  <c r="K1343" i="22" s="1"/>
  <c r="L1343" i="23"/>
  <c r="M1343" i="23" s="1"/>
  <c r="Q1343" i="23"/>
  <c r="V1343" i="23"/>
  <c r="B1344" i="23"/>
  <c r="C1344" i="23"/>
  <c r="D1344" i="23"/>
  <c r="E1344" i="23"/>
  <c r="F1344" i="23"/>
  <c r="G1344" i="23"/>
  <c r="H1344" i="23"/>
  <c r="I1344" i="22" s="1"/>
  <c r="I1344" i="23"/>
  <c r="K1344" i="22" s="1"/>
  <c r="L1344" i="23"/>
  <c r="Q1344" i="23"/>
  <c r="R1344" i="23"/>
  <c r="V1344" i="23"/>
  <c r="W1344" i="23"/>
  <c r="X1344" i="23"/>
  <c r="Z1344" i="22"/>
  <c r="B1345" i="23"/>
  <c r="C1345" i="23"/>
  <c r="D1345" i="23"/>
  <c r="E1345" i="23"/>
  <c r="F1345" i="23"/>
  <c r="G1345" i="23"/>
  <c r="H1345" i="23" s="1"/>
  <c r="I1345" i="23"/>
  <c r="K1345" i="22" s="1"/>
  <c r="L1345" i="23"/>
  <c r="M1345" i="23" s="1"/>
  <c r="N1345" i="23"/>
  <c r="P1345" i="22" s="1"/>
  <c r="Q1345" i="23"/>
  <c r="S1345" i="23" s="1"/>
  <c r="U1345" i="22" s="1"/>
  <c r="V1345" i="23"/>
  <c r="W1345" i="23"/>
  <c r="B1346" i="23"/>
  <c r="C1346" i="23"/>
  <c r="D1346" i="23"/>
  <c r="E1346" i="23"/>
  <c r="F1346" i="23"/>
  <c r="G1346" i="23"/>
  <c r="H1346" i="23" s="1"/>
  <c r="L1346" i="23"/>
  <c r="M1346" i="23" s="1"/>
  <c r="O1346" i="22"/>
  <c r="Q1346" i="23"/>
  <c r="S1346" i="23" s="1"/>
  <c r="U1346" i="22" s="1"/>
  <c r="R1346" i="23"/>
  <c r="V1346" i="23"/>
  <c r="B1347" i="23"/>
  <c r="C1347" i="23"/>
  <c r="D1347" i="23"/>
  <c r="E1347" i="23"/>
  <c r="F1347" i="23"/>
  <c r="G1347" i="23"/>
  <c r="G1347" i="22"/>
  <c r="L1347" i="23"/>
  <c r="M1347" i="23"/>
  <c r="Q1347" i="23"/>
  <c r="R1347" i="23"/>
  <c r="S1347" i="23"/>
  <c r="U1347" i="22"/>
  <c r="V1347" i="23"/>
  <c r="W1347" i="23"/>
  <c r="X1347" i="22" s="1"/>
  <c r="X1347" i="23"/>
  <c r="Z1347" i="22" s="1"/>
  <c r="B1348" i="23"/>
  <c r="C1348" i="23"/>
  <c r="D1348" i="23"/>
  <c r="E1348" i="23"/>
  <c r="F1348" i="23"/>
  <c r="G1348" i="23"/>
  <c r="I1348" i="23" s="1"/>
  <c r="K1348" i="22" s="1"/>
  <c r="H1348" i="23"/>
  <c r="L1348" i="23"/>
  <c r="Q1348" i="23"/>
  <c r="V1348" i="23"/>
  <c r="X1348" i="23" s="1"/>
  <c r="Z1348" i="22" s="1"/>
  <c r="W1348" i="23"/>
  <c r="B1349" i="23"/>
  <c r="C1349" i="23"/>
  <c r="D1349" i="23"/>
  <c r="E1349" i="23"/>
  <c r="F1349" i="23"/>
  <c r="G1349" i="23"/>
  <c r="L1349" i="23"/>
  <c r="Q1349" i="23"/>
  <c r="S1349" i="23"/>
  <c r="U1349" i="22" s="1"/>
  <c r="V1349" i="23"/>
  <c r="W1349" i="23" s="1"/>
  <c r="B1350" i="23"/>
  <c r="C1350" i="23"/>
  <c r="D1350" i="23"/>
  <c r="E1350" i="23"/>
  <c r="F1350" i="23"/>
  <c r="E1350" i="22" s="1"/>
  <c r="G1350" i="23"/>
  <c r="H1350" i="23" s="1"/>
  <c r="L1350" i="23"/>
  <c r="M1350" i="23" s="1"/>
  <c r="N1350" i="23"/>
  <c r="P1350" i="22" s="1"/>
  <c r="Q1350" i="23"/>
  <c r="R1350" i="23" s="1"/>
  <c r="S1350" i="23"/>
  <c r="U1350" i="22" s="1"/>
  <c r="V1350" i="23"/>
  <c r="W1350" i="22" s="1"/>
  <c r="B1351" i="23"/>
  <c r="C1351" i="23"/>
  <c r="D1351" i="23"/>
  <c r="E1351" i="23"/>
  <c r="F1351" i="23"/>
  <c r="G1351" i="23"/>
  <c r="I1351" i="23"/>
  <c r="K1351" i="22" s="1"/>
  <c r="L1351" i="23"/>
  <c r="M1351" i="23" s="1"/>
  <c r="Q1351" i="23"/>
  <c r="R1351" i="23" s="1"/>
  <c r="S1351" i="23"/>
  <c r="U1351" i="22" s="1"/>
  <c r="V1351" i="23"/>
  <c r="W1351" i="23" s="1"/>
  <c r="X1351" i="23"/>
  <c r="Z1351" i="22" s="1"/>
  <c r="B1352" i="23"/>
  <c r="C1352" i="23"/>
  <c r="D1352" i="23"/>
  <c r="E1352" i="23"/>
  <c r="F1352" i="23"/>
  <c r="G1352" i="23"/>
  <c r="H1352" i="23"/>
  <c r="I1352" i="22" s="1"/>
  <c r="I1352" i="23"/>
  <c r="K1352" i="22" s="1"/>
  <c r="L1352" i="23"/>
  <c r="N1352" i="23" s="1"/>
  <c r="P1352" i="22" s="1"/>
  <c r="Q1352" i="23"/>
  <c r="R1352" i="23"/>
  <c r="V1352" i="23"/>
  <c r="W1352" i="23"/>
  <c r="X1352" i="23"/>
  <c r="Z1352" i="22"/>
  <c r="B1353" i="23"/>
  <c r="C1353" i="23"/>
  <c r="D1353" i="23"/>
  <c r="E1353" i="23"/>
  <c r="F1353" i="23"/>
  <c r="G1353" i="23"/>
  <c r="H1353" i="23" s="1"/>
  <c r="I1353" i="23"/>
  <c r="K1353" i="22" s="1"/>
  <c r="L1353" i="23"/>
  <c r="M1353" i="23" s="1"/>
  <c r="N1353" i="23"/>
  <c r="P1353" i="22" s="1"/>
  <c r="Q1353" i="23"/>
  <c r="V1353" i="23"/>
  <c r="W1353" i="23"/>
  <c r="B1354" i="23"/>
  <c r="C1354" i="23"/>
  <c r="D1354" i="23"/>
  <c r="E1354" i="23"/>
  <c r="F1354" i="23"/>
  <c r="G1354" i="23"/>
  <c r="H1354" i="23" s="1"/>
  <c r="L1354" i="23"/>
  <c r="Q1354" i="23"/>
  <c r="R1354" i="23"/>
  <c r="S1354" i="23"/>
  <c r="U1354" i="22"/>
  <c r="V1354" i="23"/>
  <c r="B1355" i="23"/>
  <c r="C1355" i="23"/>
  <c r="D1355" i="23"/>
  <c r="E1355" i="23"/>
  <c r="F1355" i="23"/>
  <c r="G1355" i="23"/>
  <c r="G1355" i="22"/>
  <c r="L1355" i="23"/>
  <c r="M1355" i="23"/>
  <c r="Q1355" i="23"/>
  <c r="S1355" i="23" s="1"/>
  <c r="U1355" i="22" s="1"/>
  <c r="R1355" i="23"/>
  <c r="V1355" i="23"/>
  <c r="W1355" i="23"/>
  <c r="Y1355" i="22" s="1"/>
  <c r="X1355" i="23"/>
  <c r="Z1355" i="22" s="1"/>
  <c r="B1356" i="23"/>
  <c r="C1356" i="23"/>
  <c r="D1356" i="23"/>
  <c r="E1356" i="23"/>
  <c r="F1356" i="23"/>
  <c r="G1356" i="23"/>
  <c r="H1356" i="23"/>
  <c r="I1356" i="23"/>
  <c r="K1356" i="22"/>
  <c r="L1356" i="23"/>
  <c r="Q1356" i="23"/>
  <c r="R1356" i="22" s="1"/>
  <c r="R1356" i="23"/>
  <c r="V1356" i="23"/>
  <c r="W1356" i="23"/>
  <c r="X1356" i="23"/>
  <c r="Z1356" i="22"/>
  <c r="B1357" i="23"/>
  <c r="C1357" i="23"/>
  <c r="D1357" i="23"/>
  <c r="E1357" i="23"/>
  <c r="F1357" i="23"/>
  <c r="G1357" i="23"/>
  <c r="H1357" i="23" s="1"/>
  <c r="I1357" i="23"/>
  <c r="K1357" i="22" s="1"/>
  <c r="L1357" i="23"/>
  <c r="M1357" i="22" s="1"/>
  <c r="M1357" i="23"/>
  <c r="Q1357" i="23"/>
  <c r="S1357" i="23"/>
  <c r="U1357" i="22" s="1"/>
  <c r="V1357" i="23"/>
  <c r="W1357" i="23" s="1"/>
  <c r="B1358" i="23"/>
  <c r="C1358" i="23"/>
  <c r="D1358" i="23"/>
  <c r="E1358" i="23"/>
  <c r="F1358" i="23"/>
  <c r="E1358" i="22" s="1"/>
  <c r="G1358" i="23"/>
  <c r="H1358" i="23" s="1"/>
  <c r="L1358" i="23"/>
  <c r="Q1358" i="23"/>
  <c r="V1358" i="23"/>
  <c r="W1358" i="22" s="1"/>
  <c r="B1359" i="23"/>
  <c r="C1359" i="23"/>
  <c r="D1359" i="23"/>
  <c r="E1359" i="23"/>
  <c r="F1359" i="23"/>
  <c r="G1359" i="23"/>
  <c r="L1359" i="23"/>
  <c r="M1359" i="23" s="1"/>
  <c r="Q1359" i="23"/>
  <c r="R1359" i="23" s="1"/>
  <c r="S1359" i="23"/>
  <c r="U1359" i="22" s="1"/>
  <c r="V1359" i="23"/>
  <c r="W1359" i="23" s="1"/>
  <c r="X1359" i="23"/>
  <c r="Z1359" i="22" s="1"/>
  <c r="B1360" i="23"/>
  <c r="C1360" i="23"/>
  <c r="D1360" i="23"/>
  <c r="E1360" i="23"/>
  <c r="F1360" i="23"/>
  <c r="G1360" i="23"/>
  <c r="H1360" i="23"/>
  <c r="I1360" i="22" s="1"/>
  <c r="I1360" i="23"/>
  <c r="K1360" i="22" s="1"/>
  <c r="L1360" i="23"/>
  <c r="N1360" i="23" s="1"/>
  <c r="P1360" i="22" s="1"/>
  <c r="Q1360" i="23"/>
  <c r="R1360" i="23"/>
  <c r="V1360" i="23"/>
  <c r="W1360" i="23"/>
  <c r="X1360" i="23"/>
  <c r="Z1360" i="22"/>
  <c r="B1361" i="23"/>
  <c r="C1361" i="23"/>
  <c r="D1361" i="23"/>
  <c r="E1361" i="23"/>
  <c r="F1361" i="23"/>
  <c r="G1361" i="23"/>
  <c r="H1361" i="23" s="1"/>
  <c r="I1361" i="23"/>
  <c r="K1361" i="22" s="1"/>
  <c r="L1361" i="23"/>
  <c r="M1361" i="23" s="1"/>
  <c r="N1361" i="23"/>
  <c r="P1361" i="22" s="1"/>
  <c r="Q1361" i="23"/>
  <c r="S1361" i="23" s="1"/>
  <c r="U1361" i="22"/>
  <c r="V1361" i="23"/>
  <c r="W1361" i="23"/>
  <c r="B1362" i="23"/>
  <c r="C1362" i="23"/>
  <c r="D1362" i="23"/>
  <c r="E1362" i="23"/>
  <c r="F1362" i="23"/>
  <c r="G1362" i="23"/>
  <c r="H1362" i="23" s="1"/>
  <c r="L1362" i="23"/>
  <c r="M1362" i="23" s="1"/>
  <c r="N1362" i="22" s="1"/>
  <c r="Q1362" i="23"/>
  <c r="S1362" i="23" s="1"/>
  <c r="U1362" i="22" s="1"/>
  <c r="R1362" i="23"/>
  <c r="V1362" i="23"/>
  <c r="B1363" i="23"/>
  <c r="C1363" i="23"/>
  <c r="D1363" i="23"/>
  <c r="E1363" i="23"/>
  <c r="F1363" i="23"/>
  <c r="G1363" i="23"/>
  <c r="G1363" i="22"/>
  <c r="L1363" i="23"/>
  <c r="M1363" i="23"/>
  <c r="Q1363" i="23"/>
  <c r="R1363" i="23"/>
  <c r="S1363" i="23"/>
  <c r="U1363" i="22"/>
  <c r="V1363" i="23"/>
  <c r="W1363" i="23"/>
  <c r="Y1363" i="22" s="1"/>
  <c r="X1363" i="23"/>
  <c r="Z1363" i="22" s="1"/>
  <c r="B1364" i="23"/>
  <c r="C1364" i="23"/>
  <c r="D1364" i="23"/>
  <c r="E1364" i="23"/>
  <c r="F1364" i="23"/>
  <c r="G1364" i="23"/>
  <c r="I1364" i="23" s="1"/>
  <c r="K1364" i="22" s="1"/>
  <c r="H1364" i="23"/>
  <c r="L1364" i="23"/>
  <c r="Q1364" i="23"/>
  <c r="V1364" i="23"/>
  <c r="X1364" i="23" s="1"/>
  <c r="Z1364" i="22" s="1"/>
  <c r="W1364" i="23"/>
  <c r="B1365" i="23"/>
  <c r="C1365" i="23"/>
  <c r="D1365" i="23"/>
  <c r="E1365" i="23"/>
  <c r="F1365" i="23"/>
  <c r="G1365" i="23"/>
  <c r="L1365" i="23"/>
  <c r="Q1365" i="23"/>
  <c r="V1365" i="23"/>
  <c r="W1365" i="23" s="1"/>
  <c r="B1366" i="23"/>
  <c r="C1366" i="23"/>
  <c r="D1366" i="23"/>
  <c r="E1366" i="23"/>
  <c r="F1366" i="23"/>
  <c r="E1366" i="22" s="1"/>
  <c r="G1366" i="23"/>
  <c r="H1366" i="23" s="1"/>
  <c r="L1366" i="23"/>
  <c r="Q1366" i="23"/>
  <c r="V1366" i="23"/>
  <c r="W1366" i="22" s="1"/>
  <c r="B1367" i="23"/>
  <c r="C1367" i="23"/>
  <c r="D1367" i="23"/>
  <c r="E1367" i="23"/>
  <c r="F1367" i="23"/>
  <c r="G1367" i="23"/>
  <c r="I1367" i="23"/>
  <c r="K1367" i="22" s="1"/>
  <c r="L1367" i="23"/>
  <c r="M1367" i="23" s="1"/>
  <c r="Q1367" i="23"/>
  <c r="V1367" i="23"/>
  <c r="B1368" i="23"/>
  <c r="C1368" i="23"/>
  <c r="D1368" i="23"/>
  <c r="E1368" i="23"/>
  <c r="F1368" i="23"/>
  <c r="G1368" i="23"/>
  <c r="H1368" i="23"/>
  <c r="J1368" i="22" s="1"/>
  <c r="I1368" i="23"/>
  <c r="K1368" i="22" s="1"/>
  <c r="L1368" i="23"/>
  <c r="N1368" i="23" s="1"/>
  <c r="P1368" i="22" s="1"/>
  <c r="Q1368" i="23"/>
  <c r="R1368" i="23"/>
  <c r="V1368" i="23"/>
  <c r="X1368" i="23" s="1"/>
  <c r="Z1368" i="22" s="1"/>
  <c r="W1368" i="23"/>
  <c r="B1369" i="23"/>
  <c r="C1369" i="23"/>
  <c r="D1369" i="23"/>
  <c r="E1369" i="23"/>
  <c r="F1369" i="23"/>
  <c r="G1369" i="23"/>
  <c r="L1369" i="23"/>
  <c r="Q1369" i="23"/>
  <c r="S1369" i="23" s="1"/>
  <c r="U1369" i="22" s="1"/>
  <c r="V1369" i="23"/>
  <c r="W1369" i="23"/>
  <c r="B1370" i="23"/>
  <c r="C1370" i="23"/>
  <c r="D1370" i="23"/>
  <c r="E1370" i="23"/>
  <c r="F1370" i="23"/>
  <c r="G1370" i="23"/>
  <c r="H1370" i="23" s="1"/>
  <c r="L1370" i="23"/>
  <c r="Q1370" i="23"/>
  <c r="R1370" i="23"/>
  <c r="S1370" i="23"/>
  <c r="U1370" i="22"/>
  <c r="V1370" i="23"/>
  <c r="B1371" i="23"/>
  <c r="C1371" i="23"/>
  <c r="D1371" i="23"/>
  <c r="E1371" i="23"/>
  <c r="F1371" i="23"/>
  <c r="G1371" i="23"/>
  <c r="G1371" i="22"/>
  <c r="L1371" i="23"/>
  <c r="M1371" i="23"/>
  <c r="Q1371" i="23"/>
  <c r="S1371" i="23" s="1"/>
  <c r="U1371" i="22" s="1"/>
  <c r="R1371" i="23"/>
  <c r="V1371" i="23"/>
  <c r="W1371" i="23"/>
  <c r="Y1371" i="22" s="1"/>
  <c r="X1371" i="23"/>
  <c r="Z1371" i="22" s="1"/>
  <c r="B1372" i="23"/>
  <c r="C1372" i="23"/>
  <c r="D1372" i="23"/>
  <c r="E1372" i="23"/>
  <c r="F1372" i="23"/>
  <c r="G1372" i="23"/>
  <c r="H1372" i="23"/>
  <c r="I1372" i="23"/>
  <c r="K1372" i="22"/>
  <c r="L1372" i="23"/>
  <c r="Q1372" i="23"/>
  <c r="Q1372" i="22" s="1"/>
  <c r="R1372" i="23"/>
  <c r="V1372" i="23"/>
  <c r="W1372" i="23"/>
  <c r="X1372" i="23"/>
  <c r="Z1372" i="22"/>
  <c r="B1373" i="23"/>
  <c r="C1373" i="23"/>
  <c r="D1373" i="23"/>
  <c r="E1373" i="23"/>
  <c r="F1373" i="23"/>
  <c r="G1373" i="23"/>
  <c r="H1373" i="23" s="1"/>
  <c r="I1373" i="23"/>
  <c r="K1373" i="22" s="1"/>
  <c r="L1373" i="23"/>
  <c r="M1373" i="22" s="1"/>
  <c r="M1373" i="23"/>
  <c r="Q1373" i="23"/>
  <c r="V1373" i="23"/>
  <c r="W1373" i="23" s="1"/>
  <c r="B1374" i="23"/>
  <c r="C1374" i="23"/>
  <c r="D1374" i="23"/>
  <c r="E1374" i="23"/>
  <c r="F1374" i="23"/>
  <c r="F1374" i="22" s="1"/>
  <c r="G1374" i="23"/>
  <c r="H1374" i="23" s="1"/>
  <c r="L1374" i="23"/>
  <c r="M1374" i="23" s="1"/>
  <c r="N1374" i="23"/>
  <c r="P1374" i="22" s="1"/>
  <c r="Q1374" i="23"/>
  <c r="R1374" i="23" s="1"/>
  <c r="S1374" i="23"/>
  <c r="U1374" i="22" s="1"/>
  <c r="V1374" i="23"/>
  <c r="W1374" i="22" s="1"/>
  <c r="B1375" i="23"/>
  <c r="C1375" i="23"/>
  <c r="D1375" i="23"/>
  <c r="E1375" i="23"/>
  <c r="F1375" i="23"/>
  <c r="G1375" i="23"/>
  <c r="L1375" i="23"/>
  <c r="M1375" i="23" s="1"/>
  <c r="Q1375" i="23"/>
  <c r="V1375" i="23"/>
  <c r="B1376" i="23"/>
  <c r="C1376" i="23"/>
  <c r="D1376" i="23"/>
  <c r="E1376" i="23"/>
  <c r="F1376" i="23"/>
  <c r="G1376" i="23"/>
  <c r="H1376" i="23"/>
  <c r="I1376" i="22" s="1"/>
  <c r="I1376" i="23"/>
  <c r="K1376" i="22" s="1"/>
  <c r="L1376" i="23"/>
  <c r="N1376" i="23" s="1"/>
  <c r="P1376" i="22"/>
  <c r="Q1376" i="23"/>
  <c r="R1376" i="23"/>
  <c r="V1376" i="23"/>
  <c r="X1376" i="23" s="1"/>
  <c r="Z1376" i="22" s="1"/>
  <c r="W1376" i="23"/>
  <c r="B1377" i="23"/>
  <c r="C1377" i="23"/>
  <c r="D1377" i="23"/>
  <c r="E1377" i="23"/>
  <c r="F1377" i="23"/>
  <c r="G1377" i="23"/>
  <c r="L1377" i="23"/>
  <c r="Q1377" i="23"/>
  <c r="S1377" i="23" s="1"/>
  <c r="U1377" i="22" s="1"/>
  <c r="V1377" i="23"/>
  <c r="W1377" i="23"/>
  <c r="B1378" i="23"/>
  <c r="C1378" i="23"/>
  <c r="D1378" i="23"/>
  <c r="E1378" i="23"/>
  <c r="F1378" i="23"/>
  <c r="G1378" i="23"/>
  <c r="H1378" i="23" s="1"/>
  <c r="L1378" i="23"/>
  <c r="Q1378" i="23"/>
  <c r="R1378" i="23"/>
  <c r="S1378" i="23"/>
  <c r="U1378" i="22"/>
  <c r="V1378" i="23"/>
  <c r="B1379" i="23"/>
  <c r="C1379" i="23"/>
  <c r="D1379" i="23"/>
  <c r="E1379" i="23"/>
  <c r="F1379" i="23"/>
  <c r="G1379" i="23"/>
  <c r="G1379" i="22"/>
  <c r="L1379" i="23"/>
  <c r="M1379" i="23"/>
  <c r="Q1379" i="23"/>
  <c r="S1379" i="23" s="1"/>
  <c r="R1379" i="23"/>
  <c r="U1379" i="22"/>
  <c r="V1379" i="23"/>
  <c r="W1379" i="23"/>
  <c r="X1379" i="23"/>
  <c r="Z1379" i="22" s="1"/>
  <c r="B1380" i="23"/>
  <c r="C1380" i="23"/>
  <c r="D1380" i="23"/>
  <c r="E1380" i="23"/>
  <c r="F1380" i="23"/>
  <c r="G1380" i="23"/>
  <c r="H1380" i="23"/>
  <c r="I1380" i="23"/>
  <c r="K1380" i="22"/>
  <c r="L1380" i="23"/>
  <c r="Q1380" i="23"/>
  <c r="Q1380" i="22" s="1"/>
  <c r="R1380" i="23"/>
  <c r="V1380" i="23"/>
  <c r="W1380" i="23"/>
  <c r="X1380" i="23"/>
  <c r="Z1380" i="22"/>
  <c r="B1381" i="23"/>
  <c r="C1381" i="23"/>
  <c r="D1381" i="23"/>
  <c r="E1381" i="23"/>
  <c r="F1381" i="23"/>
  <c r="G1381" i="23"/>
  <c r="H1381" i="23" s="1"/>
  <c r="L1381" i="23"/>
  <c r="Q1381" i="23"/>
  <c r="V1381" i="23"/>
  <c r="W1381" i="23" s="1"/>
  <c r="B1382" i="23"/>
  <c r="C1382" i="23"/>
  <c r="D1382" i="23"/>
  <c r="E1382" i="23"/>
  <c r="F1382" i="23"/>
  <c r="E1382" i="22" s="1"/>
  <c r="G1382" i="23"/>
  <c r="H1382" i="23" s="1"/>
  <c r="L1382" i="23"/>
  <c r="M1382" i="23" s="1"/>
  <c r="N1382" i="23"/>
  <c r="P1382" i="22" s="1"/>
  <c r="Q1382" i="23"/>
  <c r="R1382" i="23" s="1"/>
  <c r="S1382" i="23"/>
  <c r="U1382" i="22" s="1"/>
  <c r="V1382" i="23"/>
  <c r="W1382" i="22" s="1"/>
  <c r="B1383" i="23"/>
  <c r="C1383" i="23"/>
  <c r="D1383" i="23"/>
  <c r="E1383" i="23"/>
  <c r="F1383" i="23"/>
  <c r="G1383" i="23"/>
  <c r="I1383" i="23"/>
  <c r="K1383" i="22" s="1"/>
  <c r="L1383" i="23"/>
  <c r="M1383" i="23" s="1"/>
  <c r="Q1383" i="23"/>
  <c r="R1383" i="23" s="1"/>
  <c r="V1383" i="23"/>
  <c r="W1383" i="23" s="1"/>
  <c r="B1384" i="23"/>
  <c r="C1384" i="23"/>
  <c r="D1384" i="23"/>
  <c r="E1384" i="23"/>
  <c r="F1384" i="23"/>
  <c r="G1384" i="23"/>
  <c r="H1384" i="23"/>
  <c r="I1384" i="22" s="1"/>
  <c r="I1384" i="23"/>
  <c r="K1384" i="22" s="1"/>
  <c r="L1384" i="23"/>
  <c r="N1384" i="23" s="1"/>
  <c r="P1384" i="22" s="1"/>
  <c r="Q1384" i="23"/>
  <c r="R1384" i="23"/>
  <c r="V1384" i="23"/>
  <c r="W1384" i="23"/>
  <c r="X1384" i="23"/>
  <c r="Z1384" i="22"/>
  <c r="B1385" i="23"/>
  <c r="C1385" i="23"/>
  <c r="D1385" i="23"/>
  <c r="E1385" i="23"/>
  <c r="F1385" i="23"/>
  <c r="G1385" i="23"/>
  <c r="H1385" i="23" s="1"/>
  <c r="I1385" i="23"/>
  <c r="K1385" i="22" s="1"/>
  <c r="L1385" i="23"/>
  <c r="M1385" i="23" s="1"/>
  <c r="N1385" i="23"/>
  <c r="P1385" i="22" s="1"/>
  <c r="Q1385" i="23"/>
  <c r="V1385" i="23"/>
  <c r="W1385" i="23"/>
  <c r="B1386" i="23"/>
  <c r="C1386" i="23"/>
  <c r="D1386" i="23"/>
  <c r="E1386" i="23"/>
  <c r="F1386" i="23"/>
  <c r="G1386" i="23"/>
  <c r="H1386" i="23" s="1"/>
  <c r="L1386" i="23"/>
  <c r="Q1386" i="23"/>
  <c r="R1386" i="23"/>
  <c r="S1386" i="23"/>
  <c r="U1386" i="22"/>
  <c r="V1386" i="23"/>
  <c r="B1387" i="23"/>
  <c r="C1387" i="23"/>
  <c r="D1387" i="23"/>
  <c r="E1387" i="23"/>
  <c r="F1387" i="23"/>
  <c r="G1387" i="23"/>
  <c r="G1387" i="22"/>
  <c r="L1387" i="23"/>
  <c r="M1387" i="23"/>
  <c r="Q1387" i="23"/>
  <c r="S1387" i="23" s="1"/>
  <c r="R1387" i="23"/>
  <c r="U1387" i="22"/>
  <c r="V1387" i="23"/>
  <c r="W1387" i="23"/>
  <c r="Y1387" i="22" s="1"/>
  <c r="X1387" i="23"/>
  <c r="Z1387" i="22" s="1"/>
  <c r="B1388" i="23"/>
  <c r="C1388" i="23"/>
  <c r="D1388" i="23"/>
  <c r="E1388" i="23"/>
  <c r="F1388" i="23"/>
  <c r="G1388" i="23"/>
  <c r="H1388" i="23"/>
  <c r="I1388" i="23"/>
  <c r="K1388" i="22"/>
  <c r="L1388" i="23"/>
  <c r="N1388" i="23"/>
  <c r="P1388" i="22" s="1"/>
  <c r="Q1388" i="23"/>
  <c r="V1388" i="23"/>
  <c r="X1388" i="23" s="1"/>
  <c r="W1388" i="23"/>
  <c r="Z1388" i="22"/>
  <c r="B1389" i="23"/>
  <c r="C1389" i="23"/>
  <c r="D1389" i="23"/>
  <c r="E1389" i="23"/>
  <c r="F1389" i="23"/>
  <c r="G1389" i="23"/>
  <c r="H1389" i="23" s="1"/>
  <c r="L1389" i="23"/>
  <c r="Q1389" i="23"/>
  <c r="S1389" i="23"/>
  <c r="U1389" i="22" s="1"/>
  <c r="V1389" i="23"/>
  <c r="W1389" i="23" s="1"/>
  <c r="B1390" i="23"/>
  <c r="C1390" i="23"/>
  <c r="D1390" i="23"/>
  <c r="E1390" i="23"/>
  <c r="F1390" i="23"/>
  <c r="E1390" i="22" s="1"/>
  <c r="G1390" i="23"/>
  <c r="H1390" i="23" s="1"/>
  <c r="L1390" i="23"/>
  <c r="M1390" i="23" s="1"/>
  <c r="Q1390" i="23"/>
  <c r="R1390" i="23" s="1"/>
  <c r="V1390" i="23"/>
  <c r="W1390" i="22" s="1"/>
  <c r="B1391" i="23"/>
  <c r="C1391" i="23"/>
  <c r="D1391" i="23"/>
  <c r="E1391" i="23"/>
  <c r="F1391" i="23"/>
  <c r="G1391" i="23"/>
  <c r="L1391" i="23"/>
  <c r="M1391" i="23" s="1"/>
  <c r="Q1391" i="23"/>
  <c r="R1391" i="23" s="1"/>
  <c r="V1391" i="23"/>
  <c r="W1391" i="23" s="1"/>
  <c r="B1392" i="23"/>
  <c r="C1392" i="23"/>
  <c r="D1392" i="23"/>
  <c r="E1392" i="23"/>
  <c r="F1392" i="23"/>
  <c r="G1392" i="23"/>
  <c r="H1392" i="23"/>
  <c r="I1392" i="22" s="1"/>
  <c r="I1392" i="23"/>
  <c r="K1392" i="22" s="1"/>
  <c r="L1392" i="23"/>
  <c r="N1392" i="23" s="1"/>
  <c r="P1392" i="22" s="1"/>
  <c r="Q1392" i="23"/>
  <c r="R1392" i="23"/>
  <c r="V1392" i="23"/>
  <c r="X1392" i="23" s="1"/>
  <c r="Z1392" i="22" s="1"/>
  <c r="W1392" i="23"/>
  <c r="B1393" i="23"/>
  <c r="C1393" i="23"/>
  <c r="D1393" i="23"/>
  <c r="E1393" i="23"/>
  <c r="F1393" i="23"/>
  <c r="G1393" i="23"/>
  <c r="H1393" i="23" s="1"/>
  <c r="L1393" i="23"/>
  <c r="M1393" i="23" s="1"/>
  <c r="Q1393" i="23"/>
  <c r="V1393" i="23"/>
  <c r="W1393" i="23"/>
  <c r="B1394" i="23"/>
  <c r="C1394" i="23"/>
  <c r="D1394" i="23"/>
  <c r="E1394" i="23"/>
  <c r="F1394" i="23"/>
  <c r="G1394" i="23"/>
  <c r="H1394" i="23" s="1"/>
  <c r="L1394" i="23"/>
  <c r="Q1394" i="23"/>
  <c r="S1394" i="23" s="1"/>
  <c r="U1394" i="22" s="1"/>
  <c r="R1394" i="23"/>
  <c r="V1394" i="23"/>
  <c r="B1395" i="23"/>
  <c r="C1395" i="23"/>
  <c r="D1395" i="23"/>
  <c r="E1395" i="23"/>
  <c r="F1395" i="23"/>
  <c r="G1395" i="23"/>
  <c r="G1395" i="22"/>
  <c r="L1395" i="23"/>
  <c r="M1395" i="23"/>
  <c r="Q1395" i="23"/>
  <c r="R1395" i="23"/>
  <c r="S1395" i="23"/>
  <c r="U1395" i="22"/>
  <c r="V1395" i="23"/>
  <c r="W1395" i="23"/>
  <c r="Y1395" i="22" s="1"/>
  <c r="X1395" i="23"/>
  <c r="Z1395" i="22" s="1"/>
  <c r="B1396" i="23"/>
  <c r="C1396" i="23"/>
  <c r="D1396" i="23"/>
  <c r="E1396" i="23"/>
  <c r="F1396" i="23"/>
  <c r="G1396" i="23"/>
  <c r="I1396" i="23" s="1"/>
  <c r="H1396" i="23"/>
  <c r="K1396" i="22"/>
  <c r="L1396" i="23"/>
  <c r="Q1396" i="23"/>
  <c r="Q1396" i="22" s="1"/>
  <c r="R1396" i="23"/>
  <c r="V1396" i="23"/>
  <c r="X1396" i="23" s="1"/>
  <c r="Z1396" i="22" s="1"/>
  <c r="W1396" i="23"/>
  <c r="B1397" i="23"/>
  <c r="C1397" i="23"/>
  <c r="D1397" i="23"/>
  <c r="E1397" i="23"/>
  <c r="F1397" i="23"/>
  <c r="G1397" i="23"/>
  <c r="H1397" i="23" s="1"/>
  <c r="I1397" i="23"/>
  <c r="K1397" i="22" s="1"/>
  <c r="L1397" i="23"/>
  <c r="M1397" i="23"/>
  <c r="Q1397" i="23"/>
  <c r="S1397" i="23"/>
  <c r="U1397" i="22" s="1"/>
  <c r="V1397" i="23"/>
  <c r="W1397" i="23" s="1"/>
  <c r="B1398" i="23"/>
  <c r="C1398" i="23"/>
  <c r="D1398" i="23"/>
  <c r="E1398" i="23"/>
  <c r="F1398" i="23"/>
  <c r="E1398" i="22" s="1"/>
  <c r="G1398" i="23"/>
  <c r="H1398" i="23" s="1"/>
  <c r="L1398" i="23"/>
  <c r="M1398" i="23" s="1"/>
  <c r="N1398" i="23"/>
  <c r="P1398" i="22" s="1"/>
  <c r="Q1398" i="23"/>
  <c r="R1398" i="23" s="1"/>
  <c r="S1398" i="23"/>
  <c r="U1398" i="22" s="1"/>
  <c r="V1398" i="23"/>
  <c r="W1398" i="22" s="1"/>
  <c r="B1399" i="23"/>
  <c r="C1399" i="23"/>
  <c r="D1399" i="23"/>
  <c r="E1399" i="23"/>
  <c r="F1399" i="23"/>
  <c r="G1399" i="23"/>
  <c r="L1399" i="23"/>
  <c r="M1399" i="23" s="1"/>
  <c r="Q1399" i="23"/>
  <c r="R1399" i="23" s="1"/>
  <c r="S1399" i="23"/>
  <c r="U1399" i="22" s="1"/>
  <c r="V1399" i="23"/>
  <c r="W1399" i="23" s="1"/>
  <c r="X1399" i="23"/>
  <c r="Z1399" i="22" s="1"/>
  <c r="B1400" i="23"/>
  <c r="C1400" i="23"/>
  <c r="D1400" i="23"/>
  <c r="E1400" i="23"/>
  <c r="F1400" i="23"/>
  <c r="G1400" i="23"/>
  <c r="H1400" i="23"/>
  <c r="I1400" i="23"/>
  <c r="K1400" i="22" s="1"/>
  <c r="L1400" i="23"/>
  <c r="N1400" i="23" s="1"/>
  <c r="P1400" i="22"/>
  <c r="Q1400" i="23"/>
  <c r="R1400" i="23"/>
  <c r="V1400" i="23"/>
  <c r="X1400" i="23" s="1"/>
  <c r="Z1400" i="22" s="1"/>
  <c r="W1400" i="23"/>
  <c r="B1401" i="23"/>
  <c r="C1401" i="23"/>
  <c r="D1401" i="23"/>
  <c r="E1401" i="23"/>
  <c r="F1401" i="23"/>
  <c r="G1401" i="23"/>
  <c r="H1401" i="23" s="1"/>
  <c r="I1401" i="23"/>
  <c r="K1401" i="22" s="1"/>
  <c r="L1401" i="23"/>
  <c r="M1401" i="23" s="1"/>
  <c r="N1401" i="23"/>
  <c r="P1401" i="22" s="1"/>
  <c r="Q1401" i="23"/>
  <c r="S1401" i="23" s="1"/>
  <c r="U1401" i="22"/>
  <c r="V1401" i="23"/>
  <c r="W1401" i="23"/>
  <c r="B1402" i="23"/>
  <c r="C1402" i="23"/>
  <c r="D1402" i="23"/>
  <c r="E1402" i="23"/>
  <c r="F1402" i="23"/>
  <c r="G1402" i="23"/>
  <c r="H1402" i="23" s="1"/>
  <c r="L1402" i="23"/>
  <c r="Q1402" i="23"/>
  <c r="R1402" i="23"/>
  <c r="S1402" i="23"/>
  <c r="U1402" i="22"/>
  <c r="V1402" i="23"/>
  <c r="B1403" i="23"/>
  <c r="C1403" i="23"/>
  <c r="D1403" i="23"/>
  <c r="E1403" i="23"/>
  <c r="F1403" i="23"/>
  <c r="G1403" i="23"/>
  <c r="G1403" i="22"/>
  <c r="L1403" i="23"/>
  <c r="M1403" i="23"/>
  <c r="Q1403" i="23"/>
  <c r="S1403" i="23" s="1"/>
  <c r="U1403" i="22" s="1"/>
  <c r="R1403" i="23"/>
  <c r="V1403" i="23"/>
  <c r="W1403" i="23"/>
  <c r="Y1403" i="22" s="1"/>
  <c r="X1403" i="23"/>
  <c r="Z1403" i="22" s="1"/>
  <c r="B1404" i="23"/>
  <c r="C1404" i="23"/>
  <c r="D1404" i="23"/>
  <c r="E1404" i="23"/>
  <c r="F1404" i="23"/>
  <c r="G1404" i="23"/>
  <c r="H1404" i="23"/>
  <c r="I1404" i="23"/>
  <c r="K1404" i="22"/>
  <c r="L1404" i="23"/>
  <c r="Q1404" i="23"/>
  <c r="Q1404" i="22" s="1"/>
  <c r="V1404" i="23"/>
  <c r="W1404" i="23"/>
  <c r="X1404" i="23"/>
  <c r="Z1404" i="22"/>
  <c r="B1405" i="23"/>
  <c r="C1405" i="23"/>
  <c r="D1405" i="23"/>
  <c r="E1405" i="23"/>
  <c r="F1405" i="23"/>
  <c r="G1405" i="23"/>
  <c r="H1405" i="23" s="1"/>
  <c r="I1405" i="23"/>
  <c r="K1405" i="22" s="1"/>
  <c r="L1405" i="23"/>
  <c r="M1405" i="23"/>
  <c r="Q1405" i="23"/>
  <c r="S1405" i="23"/>
  <c r="U1405" i="22" s="1"/>
  <c r="V1405" i="23"/>
  <c r="W1405" i="23" s="1"/>
  <c r="B1406" i="23"/>
  <c r="C1406" i="23"/>
  <c r="D1406" i="23"/>
  <c r="E1406" i="23"/>
  <c r="F1406" i="23"/>
  <c r="G1406" i="23"/>
  <c r="H1406" i="23" s="1"/>
  <c r="L1406" i="23"/>
  <c r="M1406" i="23" s="1"/>
  <c r="N1406" i="23"/>
  <c r="P1406" i="22" s="1"/>
  <c r="Q1406" i="23"/>
  <c r="R1406" i="23" s="1"/>
  <c r="S1406" i="23"/>
  <c r="U1406" i="22" s="1"/>
  <c r="V1406" i="23"/>
  <c r="W1406" i="22" s="1"/>
  <c r="B1407" i="23"/>
  <c r="C1407" i="23"/>
  <c r="D1407" i="23"/>
  <c r="E1407" i="23"/>
  <c r="F1407" i="23"/>
  <c r="G1407" i="23"/>
  <c r="I1407" i="23"/>
  <c r="K1407" i="22" s="1"/>
  <c r="L1407" i="23"/>
  <c r="M1407" i="23" s="1"/>
  <c r="Q1407" i="23"/>
  <c r="R1407" i="23" s="1"/>
  <c r="V1407" i="23"/>
  <c r="W1407" i="23" s="1"/>
  <c r="B1408" i="23"/>
  <c r="C1408" i="23"/>
  <c r="D1408" i="23"/>
  <c r="E1408" i="23"/>
  <c r="F1408" i="23"/>
  <c r="G1408" i="23"/>
  <c r="H1408" i="23"/>
  <c r="I1408" i="22" s="1"/>
  <c r="I1408" i="23"/>
  <c r="K1408" i="22" s="1"/>
  <c r="L1408" i="23"/>
  <c r="N1408" i="23" s="1"/>
  <c r="P1408" i="22" s="1"/>
  <c r="Q1408" i="23"/>
  <c r="R1408" i="23"/>
  <c r="V1408" i="23"/>
  <c r="X1408" i="23" s="1"/>
  <c r="W1408" i="23"/>
  <c r="Z1408" i="22"/>
  <c r="B1409" i="23"/>
  <c r="C1409" i="23"/>
  <c r="D1409" i="23"/>
  <c r="E1409" i="23"/>
  <c r="F1409" i="23"/>
  <c r="G1409" i="23"/>
  <c r="H1409" i="23" s="1"/>
  <c r="L1409" i="23"/>
  <c r="M1409" i="23" s="1"/>
  <c r="Q1409" i="23"/>
  <c r="S1409" i="23" s="1"/>
  <c r="U1409" i="22" s="1"/>
  <c r="V1409" i="23"/>
  <c r="W1409" i="23"/>
  <c r="B1410" i="23"/>
  <c r="C1410" i="23"/>
  <c r="D1410" i="23"/>
  <c r="E1410" i="23"/>
  <c r="F1410" i="23"/>
  <c r="G1410" i="23"/>
  <c r="H1410" i="23" s="1"/>
  <c r="L1410" i="23"/>
  <c r="Q1410" i="23"/>
  <c r="R1410" i="23"/>
  <c r="S1410" i="23"/>
  <c r="U1410" i="22"/>
  <c r="V1410" i="23"/>
  <c r="B1411" i="23"/>
  <c r="C1411" i="23"/>
  <c r="D1411" i="23"/>
  <c r="E1411" i="23"/>
  <c r="F1411" i="23"/>
  <c r="G1411" i="23"/>
  <c r="G1411" i="22"/>
  <c r="L1411" i="23"/>
  <c r="M1411" i="23"/>
  <c r="Q1411" i="23"/>
  <c r="S1411" i="23" s="1"/>
  <c r="U1411" i="22" s="1"/>
  <c r="R1411" i="23"/>
  <c r="V1411" i="23"/>
  <c r="W1411" i="23"/>
  <c r="X1411" i="23"/>
  <c r="Z1411" i="22" s="1"/>
  <c r="B1412" i="23"/>
  <c r="C1412" i="23"/>
  <c r="D1412" i="23"/>
  <c r="E1412" i="23"/>
  <c r="F1412" i="23"/>
  <c r="G1412" i="23"/>
  <c r="H1412" i="23"/>
  <c r="I1412" i="23"/>
  <c r="K1412" i="22"/>
  <c r="L1412" i="23"/>
  <c r="Q1412" i="23"/>
  <c r="Q1412" i="22" s="1"/>
  <c r="R1412" i="23"/>
  <c r="V1412" i="23"/>
  <c r="W1412" i="23"/>
  <c r="X1412" i="23"/>
  <c r="Z1412" i="22"/>
  <c r="B1413" i="23"/>
  <c r="C1413" i="23"/>
  <c r="D1413" i="23"/>
  <c r="E1413" i="23"/>
  <c r="F1413" i="23"/>
  <c r="G1413" i="23"/>
  <c r="H1413" i="23" s="1"/>
  <c r="L1413" i="23"/>
  <c r="M1413" i="23" s="1"/>
  <c r="Q1413" i="23"/>
  <c r="V1413" i="23"/>
  <c r="W1413" i="23" s="1"/>
  <c r="B1414" i="23"/>
  <c r="C1414" i="23"/>
  <c r="D1414" i="23"/>
  <c r="E1414" i="23"/>
  <c r="F1414" i="23"/>
  <c r="E1414" i="22" s="1"/>
  <c r="G1414" i="23"/>
  <c r="H1414" i="23" s="1"/>
  <c r="L1414" i="23"/>
  <c r="M1414" i="23" s="1"/>
  <c r="N1414" i="23"/>
  <c r="P1414" i="22" s="1"/>
  <c r="Q1414" i="23"/>
  <c r="R1414" i="23" s="1"/>
  <c r="S1414" i="23"/>
  <c r="U1414" i="22" s="1"/>
  <c r="V1414" i="23"/>
  <c r="W1414" i="22" s="1"/>
  <c r="B1415" i="23"/>
  <c r="C1415" i="23"/>
  <c r="D1415" i="23"/>
  <c r="E1415" i="23"/>
  <c r="F1415" i="23"/>
  <c r="G1415" i="23"/>
  <c r="L1415" i="23"/>
  <c r="M1415" i="23" s="1"/>
  <c r="Q1415" i="23"/>
  <c r="R1415" i="23" s="1"/>
  <c r="S1415" i="23"/>
  <c r="U1415" i="22" s="1"/>
  <c r="V1415" i="23"/>
  <c r="W1415" i="23" s="1"/>
  <c r="X1415" i="23"/>
  <c r="Z1415" i="22" s="1"/>
  <c r="B1416" i="23"/>
  <c r="C1416" i="23"/>
  <c r="D1416" i="23"/>
  <c r="E1416" i="23"/>
  <c r="F1416" i="23"/>
  <c r="G1416" i="23"/>
  <c r="H1416" i="23"/>
  <c r="I1416" i="22" s="1"/>
  <c r="I1416" i="23"/>
  <c r="K1416" i="22" s="1"/>
  <c r="L1416" i="23"/>
  <c r="Q1416" i="23"/>
  <c r="R1416" i="23"/>
  <c r="V1416" i="23"/>
  <c r="W1416" i="23"/>
  <c r="X1416" i="23"/>
  <c r="Z1416" i="22"/>
  <c r="B1417" i="23"/>
  <c r="C1417" i="23"/>
  <c r="D1417" i="23"/>
  <c r="E1417" i="23"/>
  <c r="F1417" i="23"/>
  <c r="G1417" i="23"/>
  <c r="H1417" i="23" s="1"/>
  <c r="I1417" i="23"/>
  <c r="K1417" i="22" s="1"/>
  <c r="L1417" i="23"/>
  <c r="M1417" i="23" s="1"/>
  <c r="N1417" i="23"/>
  <c r="P1417" i="22" s="1"/>
  <c r="Q1417" i="23"/>
  <c r="V1417" i="23"/>
  <c r="W1417" i="23"/>
  <c r="B1418" i="23"/>
  <c r="C1418" i="23"/>
  <c r="D1418" i="23"/>
  <c r="E1418" i="23"/>
  <c r="F1418" i="23"/>
  <c r="G1418" i="23"/>
  <c r="H1418" i="23" s="1"/>
  <c r="L1418" i="23"/>
  <c r="Q1418" i="23"/>
  <c r="R1418" i="23"/>
  <c r="S1418" i="23"/>
  <c r="U1418" i="22"/>
  <c r="V1418" i="23"/>
  <c r="B1419" i="23"/>
  <c r="C1419" i="23"/>
  <c r="D1419" i="23"/>
  <c r="E1419" i="23"/>
  <c r="F1419" i="23"/>
  <c r="G1419" i="23"/>
  <c r="G1419" i="22"/>
  <c r="L1419" i="23"/>
  <c r="M1419" i="23"/>
  <c r="Q1419" i="23"/>
  <c r="S1419" i="23" s="1"/>
  <c r="R1419" i="23"/>
  <c r="U1419" i="22"/>
  <c r="V1419" i="23"/>
  <c r="W1419" i="23"/>
  <c r="Y1419" i="22" s="1"/>
  <c r="X1419" i="23"/>
  <c r="Z1419" i="22" s="1"/>
  <c r="B1420" i="23"/>
  <c r="C1420" i="23"/>
  <c r="D1420" i="23"/>
  <c r="E1420" i="23"/>
  <c r="F1420" i="23"/>
  <c r="G1420" i="23"/>
  <c r="H1420" i="23"/>
  <c r="I1420" i="23"/>
  <c r="K1420" i="22"/>
  <c r="L1420" i="23"/>
  <c r="Q1420" i="23"/>
  <c r="R1420" i="23"/>
  <c r="V1420" i="23"/>
  <c r="W1420" i="23"/>
  <c r="X1420" i="23"/>
  <c r="Z1420" i="22"/>
  <c r="B1421" i="23"/>
  <c r="C1421" i="23"/>
  <c r="D1421" i="23"/>
  <c r="E1421" i="23"/>
  <c r="F1421" i="23"/>
  <c r="G1421" i="23"/>
  <c r="H1421" i="23" s="1"/>
  <c r="L1421" i="23"/>
  <c r="Q1421" i="23"/>
  <c r="S1421" i="23"/>
  <c r="U1421" i="22" s="1"/>
  <c r="V1421" i="23"/>
  <c r="W1421" i="23" s="1"/>
  <c r="B1422" i="23"/>
  <c r="C1422" i="23"/>
  <c r="D1422" i="23"/>
  <c r="E1422" i="23"/>
  <c r="F1422" i="23"/>
  <c r="E1422" i="22" s="1"/>
  <c r="G1422" i="23"/>
  <c r="H1422" i="23" s="1"/>
  <c r="L1422" i="23"/>
  <c r="M1422" i="23" s="1"/>
  <c r="Q1422" i="23"/>
  <c r="R1422" i="23" s="1"/>
  <c r="V1422" i="23"/>
  <c r="W1422" i="22" s="1"/>
  <c r="B1423" i="23"/>
  <c r="C1423" i="23"/>
  <c r="D1423" i="23"/>
  <c r="E1423" i="23"/>
  <c r="F1423" i="23"/>
  <c r="G1423" i="23"/>
  <c r="L1423" i="23"/>
  <c r="M1423" i="23" s="1"/>
  <c r="Q1423" i="23"/>
  <c r="R1423" i="23" s="1"/>
  <c r="V1423" i="23"/>
  <c r="W1423" i="23" s="1"/>
  <c r="B1424" i="23"/>
  <c r="C1424" i="23"/>
  <c r="D1424" i="23"/>
  <c r="E1424" i="23"/>
  <c r="F1424" i="23"/>
  <c r="G1424" i="23"/>
  <c r="H1424" i="23"/>
  <c r="I1424" i="22" s="1"/>
  <c r="I1424" i="23"/>
  <c r="K1424" i="22" s="1"/>
  <c r="L1424" i="23"/>
  <c r="Q1424" i="23"/>
  <c r="R1424" i="23"/>
  <c r="V1424" i="23"/>
  <c r="X1424" i="23" s="1"/>
  <c r="W1424" i="23"/>
  <c r="Z1424" i="22"/>
  <c r="B1425" i="23"/>
  <c r="C1425" i="23"/>
  <c r="D1425" i="23"/>
  <c r="E1425" i="23"/>
  <c r="F1425" i="23"/>
  <c r="G1425" i="23"/>
  <c r="H1425" i="23" s="1"/>
  <c r="I1425" i="23"/>
  <c r="K1425" i="22" s="1"/>
  <c r="L1425" i="23"/>
  <c r="M1425" i="23" s="1"/>
  <c r="N1425" i="23"/>
  <c r="P1425" i="22" s="1"/>
  <c r="Q1425" i="23"/>
  <c r="S1425" i="23" s="1"/>
  <c r="U1425" i="22"/>
  <c r="V1425" i="23"/>
  <c r="W1425" i="23"/>
  <c r="B1426" i="23"/>
  <c r="C1426" i="23"/>
  <c r="D1426" i="23"/>
  <c r="E1426" i="23"/>
  <c r="F1426" i="23"/>
  <c r="G1426" i="23"/>
  <c r="H1426" i="23" s="1"/>
  <c r="L1426" i="23"/>
  <c r="Q1426" i="23"/>
  <c r="R1426" i="23"/>
  <c r="S1426" i="23"/>
  <c r="U1426" i="22"/>
  <c r="V1426" i="23"/>
  <c r="X1426" i="23"/>
  <c r="Z1426" i="22" s="1"/>
  <c r="B1427" i="23"/>
  <c r="C1427" i="23"/>
  <c r="D1427" i="23"/>
  <c r="E1427" i="23"/>
  <c r="F1427" i="23"/>
  <c r="G1427" i="23"/>
  <c r="G1427" i="22"/>
  <c r="L1427" i="23"/>
  <c r="M1427" i="23"/>
  <c r="Q1427" i="23"/>
  <c r="R1427" i="23"/>
  <c r="S1427" i="23"/>
  <c r="U1427" i="22"/>
  <c r="V1427" i="23"/>
  <c r="W1427" i="23"/>
  <c r="Y1427" i="22" s="1"/>
  <c r="X1427" i="23"/>
  <c r="Z1427" i="22" s="1"/>
  <c r="B1428" i="23"/>
  <c r="C1428" i="23"/>
  <c r="D1428" i="23"/>
  <c r="E1428" i="23"/>
  <c r="F1428" i="23"/>
  <c r="G1428" i="23"/>
  <c r="I1428" i="23" s="1"/>
  <c r="H1428" i="23"/>
  <c r="K1428" i="22"/>
  <c r="L1428" i="23"/>
  <c r="Q1428" i="23"/>
  <c r="Q1428" i="22" s="1"/>
  <c r="R1428" i="23"/>
  <c r="V1428" i="23"/>
  <c r="X1428" i="23" s="1"/>
  <c r="Z1428" i="22" s="1"/>
  <c r="W1428" i="23"/>
  <c r="B1429" i="23"/>
  <c r="C1429" i="23"/>
  <c r="D1429" i="23"/>
  <c r="E1429" i="23"/>
  <c r="F1429" i="23"/>
  <c r="G1429" i="23"/>
  <c r="H1429" i="23" s="1"/>
  <c r="I1429" i="23"/>
  <c r="K1429" i="22" s="1"/>
  <c r="L1429" i="23"/>
  <c r="M1429" i="23"/>
  <c r="Q1429" i="23"/>
  <c r="V1429" i="23"/>
  <c r="W1429" i="23" s="1"/>
  <c r="B1430" i="23"/>
  <c r="C1430" i="23"/>
  <c r="D1430" i="23"/>
  <c r="E1430" i="23"/>
  <c r="F1430" i="23"/>
  <c r="E1430" i="22" s="1"/>
  <c r="G1430" i="23"/>
  <c r="H1430" i="23" s="1"/>
  <c r="L1430" i="23"/>
  <c r="M1430" i="23" s="1"/>
  <c r="Q1430" i="23"/>
  <c r="R1430" i="23" s="1"/>
  <c r="V1430" i="23"/>
  <c r="W1430" i="22" s="1"/>
  <c r="B1431" i="23"/>
  <c r="C1431" i="23"/>
  <c r="D1431" i="23"/>
  <c r="E1431" i="23"/>
  <c r="F1431" i="23"/>
  <c r="G1431" i="23"/>
  <c r="L1431" i="23"/>
  <c r="M1431" i="23" s="1"/>
  <c r="Q1431" i="23"/>
  <c r="R1431" i="23" s="1"/>
  <c r="V1431" i="23"/>
  <c r="W1431" i="23" s="1"/>
  <c r="B1432" i="23"/>
  <c r="C1432" i="23"/>
  <c r="D1432" i="23"/>
  <c r="E1432" i="23"/>
  <c r="F1432" i="23"/>
  <c r="G1432" i="23"/>
  <c r="H1432" i="23"/>
  <c r="I1432" i="23"/>
  <c r="K1432" i="22" s="1"/>
  <c r="L1432" i="23"/>
  <c r="Q1432" i="23"/>
  <c r="R1432" i="23"/>
  <c r="V1432" i="23"/>
  <c r="X1432" i="23" s="1"/>
  <c r="Z1432" i="22" s="1"/>
  <c r="W1432" i="23"/>
  <c r="B1433" i="23"/>
  <c r="C1433" i="23"/>
  <c r="D1433" i="23"/>
  <c r="E1433" i="23"/>
  <c r="F1433" i="23"/>
  <c r="G1433" i="23"/>
  <c r="H1433" i="23" s="1"/>
  <c r="I1433" i="23"/>
  <c r="K1433" i="22" s="1"/>
  <c r="L1433" i="23"/>
  <c r="M1433" i="23" s="1"/>
  <c r="N1433" i="23"/>
  <c r="P1433" i="22" s="1"/>
  <c r="Q1433" i="23"/>
  <c r="V1433" i="23"/>
  <c r="W1433" i="23"/>
  <c r="B1434" i="23"/>
  <c r="C1434" i="23"/>
  <c r="D1434" i="23"/>
  <c r="E1434" i="23"/>
  <c r="F1434" i="23"/>
  <c r="G1434" i="23"/>
  <c r="H1434" i="23" s="1"/>
  <c r="L1434" i="23"/>
  <c r="Q1434" i="23"/>
  <c r="S1434" i="23" s="1"/>
  <c r="U1434" i="22" s="1"/>
  <c r="R1434" i="23"/>
  <c r="V1434" i="23"/>
  <c r="X1434" i="23"/>
  <c r="Z1434" i="22" s="1"/>
  <c r="B1435" i="23"/>
  <c r="C1435" i="23"/>
  <c r="D1435" i="23"/>
  <c r="E1435" i="23"/>
  <c r="F1435" i="23"/>
  <c r="G1435" i="23"/>
  <c r="G1435" i="22"/>
  <c r="L1435" i="23"/>
  <c r="M1435" i="23"/>
  <c r="Q1435" i="23"/>
  <c r="S1435" i="23" s="1"/>
  <c r="R1435" i="23"/>
  <c r="U1435" i="22"/>
  <c r="V1435" i="23"/>
  <c r="W1435" i="23"/>
  <c r="Y1435" i="22" s="1"/>
  <c r="X1435" i="23"/>
  <c r="Z1435" i="22" s="1"/>
  <c r="B1436" i="23"/>
  <c r="C1436" i="23"/>
  <c r="D1436" i="23"/>
  <c r="E1436" i="23"/>
  <c r="F1436" i="23"/>
  <c r="G1436" i="23"/>
  <c r="H1436" i="23"/>
  <c r="I1436" i="23"/>
  <c r="K1436" i="22"/>
  <c r="L1436" i="23"/>
  <c r="Q1436" i="23"/>
  <c r="Q1436" i="22" s="1"/>
  <c r="R1436" i="23"/>
  <c r="V1436" i="23"/>
  <c r="W1436" i="23"/>
  <c r="X1436" i="23"/>
  <c r="Z1436" i="22"/>
  <c r="B1437" i="23"/>
  <c r="C1437" i="23"/>
  <c r="D1437" i="23"/>
  <c r="E1437" i="23"/>
  <c r="F1437" i="23"/>
  <c r="G1437" i="23"/>
  <c r="H1437" i="23" s="1"/>
  <c r="I1437" i="23"/>
  <c r="K1437" i="22" s="1"/>
  <c r="L1437" i="23"/>
  <c r="N1437" i="23" s="1"/>
  <c r="M1437" i="22"/>
  <c r="P1437" i="22"/>
  <c r="Q1437" i="23"/>
  <c r="V1437" i="23"/>
  <c r="W1437" i="23" s="1"/>
  <c r="B1438" i="23"/>
  <c r="C1438" i="23"/>
  <c r="D1438" i="23"/>
  <c r="E1438" i="23"/>
  <c r="F1438" i="23"/>
  <c r="F1438" i="22" s="1"/>
  <c r="E1438" i="22"/>
  <c r="G1438" i="23"/>
  <c r="H1438" i="23" s="1"/>
  <c r="L1438" i="23"/>
  <c r="M1438" i="23" s="1"/>
  <c r="N1438" i="23"/>
  <c r="P1438" i="22" s="1"/>
  <c r="Q1438" i="23"/>
  <c r="S1438" i="23" s="1"/>
  <c r="U1438" i="22" s="1"/>
  <c r="R1438" i="23"/>
  <c r="V1438" i="23"/>
  <c r="W1438" i="22" s="1"/>
  <c r="B1439" i="23"/>
  <c r="C1439" i="23"/>
  <c r="D1439" i="23"/>
  <c r="E1439" i="23"/>
  <c r="F1439" i="23"/>
  <c r="G1439" i="23"/>
  <c r="I1439" i="23"/>
  <c r="K1439" i="22" s="1"/>
  <c r="L1439" i="23"/>
  <c r="M1439" i="23" s="1"/>
  <c r="Q1439" i="23"/>
  <c r="R1439" i="23"/>
  <c r="S1439" i="23"/>
  <c r="U1439" i="22" s="1"/>
  <c r="V1439" i="23"/>
  <c r="W1439" i="23" s="1"/>
  <c r="X1439" i="23"/>
  <c r="Z1439" i="22" s="1"/>
  <c r="B1440" i="23"/>
  <c r="C1440" i="23"/>
  <c r="D1440" i="23"/>
  <c r="E1440" i="23"/>
  <c r="F1440" i="23"/>
  <c r="G1440" i="23"/>
  <c r="H1440" i="23" s="1"/>
  <c r="I1440" i="23"/>
  <c r="K1440" i="22" s="1"/>
  <c r="L1440" i="23"/>
  <c r="Q1440" i="23"/>
  <c r="R1440" i="23"/>
  <c r="V1440" i="23"/>
  <c r="X1440" i="23" s="1"/>
  <c r="Z1440" i="22" s="1"/>
  <c r="W1440" i="23"/>
  <c r="B1441" i="23"/>
  <c r="C1441" i="23"/>
  <c r="D1441" i="23"/>
  <c r="E1441" i="23"/>
  <c r="F1441" i="23"/>
  <c r="G1441" i="23"/>
  <c r="H1441" i="23" s="1"/>
  <c r="I1441" i="23"/>
  <c r="K1441" i="22" s="1"/>
  <c r="L1441" i="23"/>
  <c r="M1441" i="23" s="1"/>
  <c r="Q1441" i="23"/>
  <c r="S1441" i="23" s="1"/>
  <c r="U1441" i="22"/>
  <c r="V1441" i="23"/>
  <c r="W1441" i="23"/>
  <c r="B1442" i="23"/>
  <c r="C1442" i="23"/>
  <c r="D1442" i="23"/>
  <c r="E1442" i="23"/>
  <c r="F1442" i="23"/>
  <c r="G1442" i="23"/>
  <c r="H1442" i="23" s="1"/>
  <c r="L1442" i="23"/>
  <c r="M1442" i="23" s="1"/>
  <c r="O1442" i="22" s="1"/>
  <c r="N1442" i="23"/>
  <c r="P1442" i="22" s="1"/>
  <c r="Q1442" i="23"/>
  <c r="R1442" i="23"/>
  <c r="S1442" i="23"/>
  <c r="U1442" i="22" s="1"/>
  <c r="V1442" i="23"/>
  <c r="X1442" i="23"/>
  <c r="Z1442" i="22"/>
  <c r="B1443" i="23"/>
  <c r="C1443" i="23"/>
  <c r="D1443" i="23"/>
  <c r="E1443" i="23"/>
  <c r="F1443" i="23"/>
  <c r="G1443" i="23"/>
  <c r="G1443" i="22"/>
  <c r="L1443" i="23"/>
  <c r="M1443" i="23" s="1"/>
  <c r="Q1443" i="23"/>
  <c r="R1443" i="23"/>
  <c r="S1443" i="23"/>
  <c r="U1443" i="22" s="1"/>
  <c r="V1443" i="23"/>
  <c r="W1443" i="23"/>
  <c r="X1443" i="22" s="1"/>
  <c r="Y1443" i="22"/>
  <c r="X1443" i="23"/>
  <c r="Z1443" i="22" s="1"/>
  <c r="B1444" i="23"/>
  <c r="C1444" i="23"/>
  <c r="D1444" i="23"/>
  <c r="E1444" i="23"/>
  <c r="F1444" i="23"/>
  <c r="G1444" i="23"/>
  <c r="I1444" i="23" s="1"/>
  <c r="H1444" i="23"/>
  <c r="K1444" i="22"/>
  <c r="L1444" i="23"/>
  <c r="Q1444" i="23"/>
  <c r="Q1444" i="22" s="1"/>
  <c r="R1444" i="23"/>
  <c r="V1444" i="23"/>
  <c r="X1444" i="23" s="1"/>
  <c r="Z1444" i="22" s="1"/>
  <c r="W1444" i="23"/>
  <c r="B1445" i="23"/>
  <c r="C1445" i="23"/>
  <c r="D1445" i="23"/>
  <c r="E1445" i="23"/>
  <c r="F1445" i="23"/>
  <c r="G1445" i="23"/>
  <c r="H1445" i="23" s="1"/>
  <c r="I1445" i="23"/>
  <c r="K1445" i="22" s="1"/>
  <c r="L1445" i="23"/>
  <c r="M1445" i="22" s="1"/>
  <c r="Q1445" i="23"/>
  <c r="S1445" i="23"/>
  <c r="U1445" i="22"/>
  <c r="V1445" i="23"/>
  <c r="W1445" i="23" s="1"/>
  <c r="B1446" i="23"/>
  <c r="C1446" i="23"/>
  <c r="D1446" i="23"/>
  <c r="E1446" i="23"/>
  <c r="F1446" i="23"/>
  <c r="E1446" i="22" s="1"/>
  <c r="G1446" i="23"/>
  <c r="H1446" i="23" s="1"/>
  <c r="L1446" i="23"/>
  <c r="M1446" i="23"/>
  <c r="N1446" i="23"/>
  <c r="P1446" i="22" s="1"/>
  <c r="Q1446" i="23"/>
  <c r="R1446" i="23" s="1"/>
  <c r="S1446" i="23"/>
  <c r="U1446" i="22" s="1"/>
  <c r="V1446" i="23"/>
  <c r="W1446" i="22"/>
  <c r="B1447" i="23"/>
  <c r="C1447" i="23"/>
  <c r="D1447" i="23"/>
  <c r="E1447" i="23"/>
  <c r="F1447" i="23"/>
  <c r="G1447" i="23"/>
  <c r="L1447" i="23"/>
  <c r="M1447" i="23"/>
  <c r="Q1447" i="23"/>
  <c r="R1447" i="23" s="1"/>
  <c r="S1447" i="23"/>
  <c r="U1447" i="22" s="1"/>
  <c r="V1447" i="23"/>
  <c r="W1447" i="23" s="1"/>
  <c r="B1448" i="23"/>
  <c r="C1448" i="23"/>
  <c r="D1448" i="23"/>
  <c r="E1448" i="23"/>
  <c r="F1448" i="23"/>
  <c r="G1448" i="23"/>
  <c r="H1448" i="23"/>
  <c r="I1448" i="22"/>
  <c r="I1448" i="23"/>
  <c r="K1448" i="22" s="1"/>
  <c r="L1448" i="23"/>
  <c r="Q1448" i="23"/>
  <c r="R1448" i="23"/>
  <c r="V1448" i="23"/>
  <c r="W1448" i="23"/>
  <c r="X1448" i="23"/>
  <c r="Z1448" i="22"/>
  <c r="B1449" i="23"/>
  <c r="C1449" i="23"/>
  <c r="D1449" i="23"/>
  <c r="E1449" i="23"/>
  <c r="F1449" i="23"/>
  <c r="G1449" i="23"/>
  <c r="H1449" i="23" s="1"/>
  <c r="I1449" i="23"/>
  <c r="K1449" i="22" s="1"/>
  <c r="L1449" i="23"/>
  <c r="N1449" i="23" s="1"/>
  <c r="P1449" i="22" s="1"/>
  <c r="M1449" i="23"/>
  <c r="Q1449" i="23"/>
  <c r="V1449" i="23"/>
  <c r="W1449" i="23"/>
  <c r="B1450" i="23"/>
  <c r="C1450" i="23"/>
  <c r="D1450" i="23"/>
  <c r="E1450" i="23"/>
  <c r="F1450" i="23"/>
  <c r="G1450" i="23"/>
  <c r="H1450" i="23" s="1"/>
  <c r="L1450" i="23"/>
  <c r="M1450" i="23" s="1"/>
  <c r="O1450" i="22" s="1"/>
  <c r="N1450" i="23"/>
  <c r="P1450" i="22" s="1"/>
  <c r="Q1450" i="23"/>
  <c r="R1450" i="23"/>
  <c r="S1450" i="23"/>
  <c r="U1450" i="22" s="1"/>
  <c r="V1450" i="23"/>
  <c r="X1450" i="23"/>
  <c r="Z1450" i="22"/>
  <c r="B1451" i="23"/>
  <c r="C1451" i="23"/>
  <c r="D1451" i="23"/>
  <c r="E1451" i="23"/>
  <c r="F1451" i="23"/>
  <c r="G1451" i="23"/>
  <c r="G1451" i="22"/>
  <c r="L1451" i="23"/>
  <c r="M1451" i="23" s="1"/>
  <c r="Q1451" i="23"/>
  <c r="R1451" i="23"/>
  <c r="S1451" i="23"/>
  <c r="U1451" i="22" s="1"/>
  <c r="V1451" i="23"/>
  <c r="W1451" i="23"/>
  <c r="Y1451" i="22"/>
  <c r="X1451" i="23"/>
  <c r="Z1451" i="22" s="1"/>
  <c r="B1452" i="23"/>
  <c r="C1452" i="23"/>
  <c r="D1452" i="23"/>
  <c r="E1452" i="23"/>
  <c r="F1452" i="23"/>
  <c r="G1452" i="23"/>
  <c r="I1452" i="23" s="1"/>
  <c r="H1452" i="23"/>
  <c r="K1452" i="22"/>
  <c r="L1452" i="23"/>
  <c r="Q1452" i="23"/>
  <c r="R1452" i="23"/>
  <c r="V1452" i="23"/>
  <c r="X1452" i="23" s="1"/>
  <c r="Z1452" i="22" s="1"/>
  <c r="W1452" i="23"/>
  <c r="B1453" i="23"/>
  <c r="C1453" i="23"/>
  <c r="D1453" i="23"/>
  <c r="E1453" i="23"/>
  <c r="F1453" i="23"/>
  <c r="G1453" i="23"/>
  <c r="H1453" i="23" s="1"/>
  <c r="I1453" i="23"/>
  <c r="K1453" i="22" s="1"/>
  <c r="L1453" i="23"/>
  <c r="M1453" i="22" s="1"/>
  <c r="Q1453" i="23"/>
  <c r="V1453" i="23"/>
  <c r="W1453" i="23"/>
  <c r="B1454" i="23"/>
  <c r="C1454" i="23"/>
  <c r="D1454" i="23"/>
  <c r="E1454" i="23"/>
  <c r="F1454" i="23"/>
  <c r="E1454" i="22" s="1"/>
  <c r="G1454" i="23"/>
  <c r="H1454" i="23" s="1"/>
  <c r="L1454" i="23"/>
  <c r="M1454" i="23" s="1"/>
  <c r="Q1454" i="23"/>
  <c r="R1454" i="23" s="1"/>
  <c r="S1454" i="23"/>
  <c r="U1454" i="22" s="1"/>
  <c r="V1454" i="23"/>
  <c r="W1454" i="22" s="1"/>
  <c r="B1455" i="23"/>
  <c r="C1455" i="23"/>
  <c r="D1455" i="23"/>
  <c r="E1455" i="23"/>
  <c r="F1455" i="23"/>
  <c r="G1455" i="23"/>
  <c r="L1455" i="23"/>
  <c r="M1455" i="23" s="1"/>
  <c r="Q1455" i="23"/>
  <c r="R1455" i="23" s="1"/>
  <c r="V1455" i="23"/>
  <c r="W1455" i="23"/>
  <c r="X1455" i="23"/>
  <c r="Z1455" i="22" s="1"/>
  <c r="B1456" i="23"/>
  <c r="C1456" i="23"/>
  <c r="D1456" i="23"/>
  <c r="E1456" i="23"/>
  <c r="F1456" i="23"/>
  <c r="G1456" i="23"/>
  <c r="H1456" i="23"/>
  <c r="I1456" i="22" s="1"/>
  <c r="I1456" i="23"/>
  <c r="K1456" i="22"/>
  <c r="L1456" i="23"/>
  <c r="Q1456" i="23"/>
  <c r="R1456" i="23"/>
  <c r="V1456" i="23"/>
  <c r="X1456" i="23" s="1"/>
  <c r="Z1456" i="22"/>
  <c r="B1457" i="23"/>
  <c r="C1457" i="23"/>
  <c r="D1457" i="23"/>
  <c r="E1457" i="23"/>
  <c r="F1457" i="23"/>
  <c r="G1457" i="23"/>
  <c r="H1457" i="23" s="1"/>
  <c r="L1457" i="23"/>
  <c r="M1457" i="23" s="1"/>
  <c r="N1457" i="23"/>
  <c r="P1457" i="22" s="1"/>
  <c r="Q1457" i="23"/>
  <c r="V1457" i="23"/>
  <c r="W1457" i="23"/>
  <c r="B1458" i="23"/>
  <c r="C1458" i="23"/>
  <c r="D1458" i="23"/>
  <c r="E1458" i="23"/>
  <c r="F1458" i="23"/>
  <c r="G1458" i="23"/>
  <c r="H1458" i="23" s="1"/>
  <c r="L1458" i="23"/>
  <c r="N1458" i="23" s="1"/>
  <c r="P1458" i="22" s="1"/>
  <c r="Q1458" i="23"/>
  <c r="R1458" i="23"/>
  <c r="S1458" i="23"/>
  <c r="U1458" i="22"/>
  <c r="V1458" i="23"/>
  <c r="B1459" i="23"/>
  <c r="C1459" i="23"/>
  <c r="D1459" i="23"/>
  <c r="E1459" i="23"/>
  <c r="F1459" i="23"/>
  <c r="G1459" i="23"/>
  <c r="G1459" i="22"/>
  <c r="L1459" i="23"/>
  <c r="M1459" i="23"/>
  <c r="Q1459" i="23"/>
  <c r="S1459" i="23" s="1"/>
  <c r="U1459" i="22" s="1"/>
  <c r="R1459" i="23"/>
  <c r="V1459" i="23"/>
  <c r="W1459" i="23"/>
  <c r="Y1459" i="22" s="1"/>
  <c r="X1459" i="23"/>
  <c r="Z1459" i="22" s="1"/>
  <c r="B1460" i="23"/>
  <c r="C1460" i="23"/>
  <c r="D1460" i="23"/>
  <c r="E1460" i="23"/>
  <c r="F1460" i="23"/>
  <c r="G1460" i="23"/>
  <c r="H1460" i="23"/>
  <c r="I1460" i="23"/>
  <c r="K1460" i="22"/>
  <c r="L1460" i="23"/>
  <c r="Q1460" i="23"/>
  <c r="Q1460" i="22" s="1"/>
  <c r="V1460" i="23"/>
  <c r="W1460" i="23"/>
  <c r="X1460" i="23"/>
  <c r="Z1460" i="22"/>
  <c r="B1461" i="23"/>
  <c r="C1461" i="23"/>
  <c r="D1461" i="23"/>
  <c r="E1461" i="23"/>
  <c r="F1461" i="23"/>
  <c r="G1461" i="23"/>
  <c r="H1461" i="23" s="1"/>
  <c r="L1461" i="23"/>
  <c r="L1461" i="22" s="1"/>
  <c r="Q1461" i="23"/>
  <c r="S1461" i="23"/>
  <c r="U1461" i="22" s="1"/>
  <c r="V1461" i="23"/>
  <c r="W1461" i="23" s="1"/>
  <c r="B1462" i="23"/>
  <c r="C1462" i="23"/>
  <c r="D1462" i="23"/>
  <c r="E1462" i="23"/>
  <c r="F1462" i="23"/>
  <c r="E1462" i="22" s="1"/>
  <c r="G1462" i="23"/>
  <c r="H1462" i="23" s="1"/>
  <c r="L1462" i="23"/>
  <c r="M1462" i="23" s="1"/>
  <c r="N1462" i="23"/>
  <c r="P1462" i="22" s="1"/>
  <c r="Q1462" i="23"/>
  <c r="R1462" i="23" s="1"/>
  <c r="S1462" i="23"/>
  <c r="U1462" i="22" s="1"/>
  <c r="V1462" i="23"/>
  <c r="W1462" i="22" s="1"/>
  <c r="B1463" i="23"/>
  <c r="C1463" i="23"/>
  <c r="D1463" i="23"/>
  <c r="E1463" i="23"/>
  <c r="F1463" i="23"/>
  <c r="G1463" i="23"/>
  <c r="L1463" i="23"/>
  <c r="M1463" i="23" s="1"/>
  <c r="Q1463" i="23"/>
  <c r="R1463" i="23" s="1"/>
  <c r="V1463" i="23"/>
  <c r="W1463" i="23" s="1"/>
  <c r="B1464" i="23"/>
  <c r="C1464" i="23"/>
  <c r="D1464" i="23"/>
  <c r="E1464" i="23"/>
  <c r="F1464" i="23"/>
  <c r="G1464" i="23"/>
  <c r="H1464" i="23"/>
  <c r="J1464" i="22" s="1"/>
  <c r="I1464" i="23"/>
  <c r="K1464" i="22" s="1"/>
  <c r="L1464" i="23"/>
  <c r="Q1464" i="23"/>
  <c r="R1464" i="23"/>
  <c r="V1464" i="23"/>
  <c r="X1464" i="23" s="1"/>
  <c r="Z1464" i="22" s="1"/>
  <c r="W1464" i="23"/>
  <c r="B1465" i="23"/>
  <c r="C1465" i="23"/>
  <c r="D1465" i="23"/>
  <c r="E1465" i="23"/>
  <c r="F1465" i="23"/>
  <c r="G1465" i="23"/>
  <c r="H1465" i="23" s="1"/>
  <c r="I1465" i="23"/>
  <c r="K1465" i="22" s="1"/>
  <c r="L1465" i="23"/>
  <c r="M1465" i="23" s="1"/>
  <c r="N1465" i="23"/>
  <c r="P1465" i="22" s="1"/>
  <c r="Q1465" i="23"/>
  <c r="V1465" i="23"/>
  <c r="W1465" i="23"/>
  <c r="B1466" i="23"/>
  <c r="C1466" i="23"/>
  <c r="D1466" i="23"/>
  <c r="E1466" i="23"/>
  <c r="F1466" i="23"/>
  <c r="G1466" i="23"/>
  <c r="H1466" i="23" s="1"/>
  <c r="L1466" i="23"/>
  <c r="M1466" i="23" s="1"/>
  <c r="Q1466" i="23"/>
  <c r="S1466" i="23" s="1"/>
  <c r="U1466" i="22" s="1"/>
  <c r="R1466" i="23"/>
  <c r="V1466" i="23"/>
  <c r="B1467" i="23"/>
  <c r="C1467" i="23"/>
  <c r="D1467" i="23"/>
  <c r="E1467" i="23"/>
  <c r="F1467" i="23"/>
  <c r="G1467" i="23"/>
  <c r="G1467" i="22"/>
  <c r="L1467" i="23"/>
  <c r="M1467" i="23"/>
  <c r="Q1467" i="23"/>
  <c r="R1467" i="23"/>
  <c r="S1467" i="23"/>
  <c r="U1467" i="22"/>
  <c r="V1467" i="23"/>
  <c r="W1467" i="23"/>
  <c r="Y1467" i="22" s="1"/>
  <c r="X1467" i="23"/>
  <c r="Z1467" i="22" s="1"/>
  <c r="B1468" i="23"/>
  <c r="C1468" i="23"/>
  <c r="D1468" i="23"/>
  <c r="E1468" i="23"/>
  <c r="F1468" i="23"/>
  <c r="G1468" i="23"/>
  <c r="I1468" i="23" s="1"/>
  <c r="K1468" i="22" s="1"/>
  <c r="H1468" i="23"/>
  <c r="L1468" i="23"/>
  <c r="Q1468" i="23"/>
  <c r="Q1468" i="22" s="1"/>
  <c r="R1468" i="23"/>
  <c r="V1468" i="23"/>
  <c r="X1468" i="23" s="1"/>
  <c r="Z1468" i="22" s="1"/>
  <c r="W1468" i="23"/>
  <c r="B1469" i="23"/>
  <c r="C1469" i="23"/>
  <c r="D1469" i="23"/>
  <c r="E1469" i="23"/>
  <c r="F1469" i="23"/>
  <c r="G1469" i="23"/>
  <c r="H1469" i="23" s="1"/>
  <c r="I1469" i="23"/>
  <c r="K1469" i="22" s="1"/>
  <c r="L1469" i="23"/>
  <c r="N1469" i="23" s="1"/>
  <c r="P1469" i="22" s="1"/>
  <c r="M1469" i="23"/>
  <c r="Q1469" i="23"/>
  <c r="V1469" i="23"/>
  <c r="W1469" i="23" s="1"/>
  <c r="B1470" i="23"/>
  <c r="C1470" i="23"/>
  <c r="D1470" i="23"/>
  <c r="E1470" i="23"/>
  <c r="F1470" i="23"/>
  <c r="E1470" i="22" s="1"/>
  <c r="G1470" i="23"/>
  <c r="H1470" i="23" s="1"/>
  <c r="I1470" i="22" s="1"/>
  <c r="L1470" i="23"/>
  <c r="M1470" i="23"/>
  <c r="N1470" i="22" s="1"/>
  <c r="N1470" i="23"/>
  <c r="P1470" i="22" s="1"/>
  <c r="Q1470" i="23"/>
  <c r="R1470" i="23" s="1"/>
  <c r="V1470" i="23"/>
  <c r="B1471" i="23"/>
  <c r="C1471" i="23"/>
  <c r="D1471" i="23"/>
  <c r="E1471" i="23"/>
  <c r="F1471" i="23"/>
  <c r="G1471" i="23"/>
  <c r="I1471" i="23" s="1"/>
  <c r="K1471" i="22" s="1"/>
  <c r="L1471" i="23"/>
  <c r="M1471" i="23"/>
  <c r="N1471" i="22" s="1"/>
  <c r="Q1471" i="23"/>
  <c r="R1471" i="23" s="1"/>
  <c r="V1471" i="23"/>
  <c r="W1471" i="23"/>
  <c r="Y1471" i="22" s="1"/>
  <c r="X1471" i="23"/>
  <c r="Z1471" i="22" s="1"/>
  <c r="B1472" i="23"/>
  <c r="C1472" i="23"/>
  <c r="D1472" i="23"/>
  <c r="E1472" i="23"/>
  <c r="F1472" i="23"/>
  <c r="G1472" i="23"/>
  <c r="H1472" i="22"/>
  <c r="H1472" i="23"/>
  <c r="I1472" i="23"/>
  <c r="K1472" i="22" s="1"/>
  <c r="L1472" i="23"/>
  <c r="Q1472" i="23"/>
  <c r="R1472" i="23"/>
  <c r="T1472" i="22" s="1"/>
  <c r="V1472" i="23"/>
  <c r="V1472" i="22" s="1"/>
  <c r="B1473" i="23"/>
  <c r="C1473" i="23"/>
  <c r="D1473" i="23"/>
  <c r="E1473" i="23"/>
  <c r="F1473" i="23"/>
  <c r="F1473" i="22"/>
  <c r="G1473" i="23"/>
  <c r="H1473" i="23"/>
  <c r="J1473" i="22" s="1"/>
  <c r="I1473" i="23"/>
  <c r="K1473" i="22" s="1"/>
  <c r="L1473" i="23"/>
  <c r="M1473" i="22" s="1"/>
  <c r="Q1473" i="23"/>
  <c r="R1473" i="22"/>
  <c r="V1473" i="23"/>
  <c r="W1473" i="23"/>
  <c r="X1473" i="22" s="1"/>
  <c r="B1474" i="23"/>
  <c r="C1474" i="23"/>
  <c r="D1474" i="23"/>
  <c r="E1474" i="23"/>
  <c r="F1474" i="23"/>
  <c r="G1474" i="23"/>
  <c r="G1474" i="22" s="1"/>
  <c r="H1474" i="22"/>
  <c r="H1474" i="23"/>
  <c r="L1474" i="23"/>
  <c r="N1474" i="23" s="1"/>
  <c r="P1474" i="22" s="1"/>
  <c r="Q1474" i="23"/>
  <c r="R1474" i="23"/>
  <c r="T1474" i="22" s="1"/>
  <c r="S1474" i="23"/>
  <c r="U1474" i="22" s="1"/>
  <c r="V1474" i="23"/>
  <c r="V1474" i="22" s="1"/>
  <c r="B1475" i="23"/>
  <c r="C1475" i="23"/>
  <c r="D1475" i="23"/>
  <c r="E1475" i="23"/>
  <c r="F1475" i="23"/>
  <c r="F1475" i="22" s="1"/>
  <c r="G1475" i="23"/>
  <c r="L1475" i="23"/>
  <c r="M1475" i="23" s="1"/>
  <c r="L1475" i="22"/>
  <c r="Q1475" i="23"/>
  <c r="Q1475" i="22" s="1"/>
  <c r="V1475" i="23"/>
  <c r="W1475" i="23"/>
  <c r="X1475" i="22" s="1"/>
  <c r="X1475" i="23"/>
  <c r="Z1475" i="22" s="1"/>
  <c r="B1476" i="23"/>
  <c r="C1476" i="23"/>
  <c r="D1476" i="23"/>
  <c r="E1476" i="23"/>
  <c r="F1476" i="23"/>
  <c r="G1476" i="23"/>
  <c r="H1476" i="22"/>
  <c r="H1476" i="23"/>
  <c r="I1476" i="23"/>
  <c r="K1476" i="22" s="1"/>
  <c r="L1476" i="23"/>
  <c r="Q1476" i="23"/>
  <c r="R1476" i="23" s="1"/>
  <c r="T1476" i="22" s="1"/>
  <c r="V1476" i="23"/>
  <c r="V1476" i="22"/>
  <c r="W1476" i="23"/>
  <c r="X1476" i="23"/>
  <c r="Z1476" i="22" s="1"/>
  <c r="B1477" i="23"/>
  <c r="C1477" i="23"/>
  <c r="D1477" i="23"/>
  <c r="E1477" i="23"/>
  <c r="F1477" i="23"/>
  <c r="E1477" i="22" s="1"/>
  <c r="G1477" i="23"/>
  <c r="I1477" i="23" s="1"/>
  <c r="K1477" i="22" s="1"/>
  <c r="L1477" i="23"/>
  <c r="L1477" i="22"/>
  <c r="M1477" i="23"/>
  <c r="N1477" i="23"/>
  <c r="P1477" i="22" s="1"/>
  <c r="Q1477" i="23"/>
  <c r="R1477" i="22" s="1"/>
  <c r="V1477" i="23"/>
  <c r="W1477" i="23" s="1"/>
  <c r="X1477" i="22" s="1"/>
  <c r="B1478" i="23"/>
  <c r="C1478" i="23"/>
  <c r="D1478" i="23"/>
  <c r="E1478" i="23"/>
  <c r="F1478" i="23"/>
  <c r="G1478" i="23"/>
  <c r="H1478" i="22" s="1"/>
  <c r="H1478" i="23"/>
  <c r="L1478" i="23"/>
  <c r="M1478" i="23"/>
  <c r="O1478" i="22" s="1"/>
  <c r="N1478" i="23"/>
  <c r="P1478" i="22" s="1"/>
  <c r="Q1478" i="23"/>
  <c r="S1478" i="23" s="1"/>
  <c r="U1478" i="22" s="1"/>
  <c r="V1478" i="23"/>
  <c r="V1478" i="22"/>
  <c r="B1479" i="23"/>
  <c r="C1479" i="23"/>
  <c r="D1479" i="23"/>
  <c r="E1479" i="23"/>
  <c r="F1479" i="23"/>
  <c r="F1479" i="22"/>
  <c r="G1479" i="23"/>
  <c r="L1479" i="23"/>
  <c r="L1479" i="22" s="1"/>
  <c r="Q1479" i="23"/>
  <c r="R1479" i="22"/>
  <c r="R1479" i="23"/>
  <c r="S1479" i="23"/>
  <c r="U1479" i="22" s="1"/>
  <c r="V1479" i="23"/>
  <c r="W1479" i="23" s="1"/>
  <c r="B1480" i="23"/>
  <c r="C1480" i="23"/>
  <c r="D1480" i="23"/>
  <c r="E1480" i="23"/>
  <c r="F1480" i="23"/>
  <c r="G1480" i="23"/>
  <c r="I1480" i="23" s="1"/>
  <c r="K1480" i="22" s="1"/>
  <c r="H1480" i="23"/>
  <c r="L1480" i="23"/>
  <c r="N1480" i="23"/>
  <c r="P1480" i="22" s="1"/>
  <c r="Q1480" i="23"/>
  <c r="R1480" i="23" s="1"/>
  <c r="V1480" i="23"/>
  <c r="W1480" i="23" s="1"/>
  <c r="V1480" i="22"/>
  <c r="X1480" i="23"/>
  <c r="Z1480" i="22" s="1"/>
  <c r="B1481" i="23"/>
  <c r="C1481" i="23"/>
  <c r="D1481" i="23"/>
  <c r="E1481" i="23"/>
  <c r="F1481" i="23"/>
  <c r="F1481" i="22" s="1"/>
  <c r="G1481" i="23"/>
  <c r="H1481" i="23" s="1"/>
  <c r="L1481" i="23"/>
  <c r="M1481" i="22" s="1"/>
  <c r="L1481" i="22"/>
  <c r="N1481" i="23"/>
  <c r="P1481" i="22" s="1"/>
  <c r="Q1481" i="23"/>
  <c r="R1481" i="22" s="1"/>
  <c r="V1481" i="23"/>
  <c r="W1481" i="23" s="1"/>
  <c r="B1482" i="23"/>
  <c r="C1482" i="23"/>
  <c r="D1482" i="23"/>
  <c r="E1482" i="23"/>
  <c r="F1482" i="23"/>
  <c r="G1482" i="23"/>
  <c r="G1482" i="22" s="1"/>
  <c r="L1482" i="23"/>
  <c r="M1482" i="23"/>
  <c r="N1482" i="22" s="1"/>
  <c r="N1482" i="23"/>
  <c r="P1482" i="22" s="1"/>
  <c r="Q1482" i="23"/>
  <c r="R1482" i="23" s="1"/>
  <c r="V1482" i="23"/>
  <c r="V1482" i="22"/>
  <c r="B1483" i="23"/>
  <c r="C1483" i="23"/>
  <c r="D1483" i="23"/>
  <c r="E1483" i="23"/>
  <c r="F1483" i="23"/>
  <c r="F1483" i="22"/>
  <c r="G1483" i="23"/>
  <c r="I1483" i="23"/>
  <c r="K1483" i="22" s="1"/>
  <c r="L1483" i="23"/>
  <c r="L1483" i="22" s="1"/>
  <c r="Q1483" i="23"/>
  <c r="Q1483" i="22" s="1"/>
  <c r="R1483" i="22"/>
  <c r="R1483" i="23"/>
  <c r="S1483" i="23"/>
  <c r="U1483" i="22" s="1"/>
  <c r="V1483" i="23"/>
  <c r="W1483" i="23" s="1"/>
  <c r="X1483" i="22" s="1"/>
  <c r="B1484" i="23"/>
  <c r="C1484" i="23"/>
  <c r="D1484" i="23"/>
  <c r="E1484" i="23"/>
  <c r="F1484" i="23"/>
  <c r="G1484" i="23"/>
  <c r="I1484" i="23" s="1"/>
  <c r="K1484" i="22" s="1"/>
  <c r="H1484" i="23"/>
  <c r="L1484" i="23"/>
  <c r="Q1484" i="23"/>
  <c r="R1484" i="23"/>
  <c r="T1484" i="22" s="1"/>
  <c r="V1484" i="23"/>
  <c r="X1484" i="23" s="1"/>
  <c r="Z1484" i="22" s="1"/>
  <c r="W1484" i="23"/>
  <c r="B1485" i="23"/>
  <c r="C1485" i="23"/>
  <c r="D1485" i="23"/>
  <c r="E1485" i="23"/>
  <c r="F1485" i="23"/>
  <c r="E1485" i="22" s="1"/>
  <c r="F1485" i="22"/>
  <c r="G1485" i="23"/>
  <c r="H1485" i="23"/>
  <c r="J1485" i="22" s="1"/>
  <c r="I1485" i="23"/>
  <c r="K1485" i="22" s="1"/>
  <c r="L1485" i="23"/>
  <c r="N1485" i="23" s="1"/>
  <c r="P1485" i="22" s="1"/>
  <c r="M1485" i="23"/>
  <c r="Q1485" i="23"/>
  <c r="R1485" i="22"/>
  <c r="V1485" i="23"/>
  <c r="W1485" i="23"/>
  <c r="X1485" i="22" s="1"/>
  <c r="B1486" i="23"/>
  <c r="C1486" i="23"/>
  <c r="D1486" i="23"/>
  <c r="E1486" i="23"/>
  <c r="F1486" i="23"/>
  <c r="G1486" i="23"/>
  <c r="H1486" i="23" s="1"/>
  <c r="H1486" i="22"/>
  <c r="L1486" i="23"/>
  <c r="M1486" i="23" s="1"/>
  <c r="Q1486" i="23"/>
  <c r="R1486" i="23"/>
  <c r="T1486" i="22" s="1"/>
  <c r="S1486" i="23"/>
  <c r="U1486" i="22" s="1"/>
  <c r="V1486" i="23"/>
  <c r="V1486" i="22" s="1"/>
  <c r="B1487" i="23"/>
  <c r="C1487" i="23"/>
  <c r="D1487" i="23"/>
  <c r="E1487" i="23"/>
  <c r="F1487" i="23"/>
  <c r="F1487" i="22" s="1"/>
  <c r="G1487" i="23"/>
  <c r="I1487" i="23" s="1"/>
  <c r="K1487" i="22" s="1"/>
  <c r="L1487" i="23"/>
  <c r="M1487" i="23" s="1"/>
  <c r="L1487" i="22"/>
  <c r="Q1487" i="23"/>
  <c r="R1487" i="22" s="1"/>
  <c r="V1487" i="23"/>
  <c r="W1487" i="23"/>
  <c r="Y1487" i="22" s="1"/>
  <c r="X1487" i="23"/>
  <c r="Z1487" i="22" s="1"/>
  <c r="B1488" i="23"/>
  <c r="C1488" i="23"/>
  <c r="D1488" i="23"/>
  <c r="E1488" i="23"/>
  <c r="F1488" i="23"/>
  <c r="G1488" i="23"/>
  <c r="H1488" i="22"/>
  <c r="H1488" i="23"/>
  <c r="I1488" i="23"/>
  <c r="K1488" i="22" s="1"/>
  <c r="L1488" i="23"/>
  <c r="N1488" i="23" s="1"/>
  <c r="P1488" i="22" s="1"/>
  <c r="Q1488" i="23"/>
  <c r="R1488" i="23"/>
  <c r="T1488" i="22" s="1"/>
  <c r="V1488" i="23"/>
  <c r="X1488" i="23" s="1"/>
  <c r="Z1488" i="22" s="1"/>
  <c r="W1488" i="23"/>
  <c r="B1489" i="23"/>
  <c r="C1489" i="23"/>
  <c r="D1489" i="23"/>
  <c r="E1489" i="23"/>
  <c r="F1489" i="23"/>
  <c r="F1489" i="22"/>
  <c r="G1489" i="23"/>
  <c r="H1489" i="23"/>
  <c r="J1489" i="22" s="1"/>
  <c r="I1489" i="23"/>
  <c r="K1489" i="22" s="1"/>
  <c r="L1489" i="23"/>
  <c r="M1489" i="22" s="1"/>
  <c r="M1489" i="23"/>
  <c r="Q1489" i="23"/>
  <c r="R1489" i="22"/>
  <c r="V1489" i="23"/>
  <c r="W1489" i="23"/>
  <c r="X1489" i="22" s="1"/>
  <c r="B1490" i="23"/>
  <c r="C1490" i="23"/>
  <c r="D1490" i="23"/>
  <c r="E1490" i="23"/>
  <c r="F1490" i="23"/>
  <c r="G1490" i="23"/>
  <c r="G1490" i="22" s="1"/>
  <c r="H1490" i="22"/>
  <c r="L1490" i="23"/>
  <c r="M1490" i="23" s="1"/>
  <c r="N1490" i="22" s="1"/>
  <c r="Q1490" i="23"/>
  <c r="R1490" i="23"/>
  <c r="T1490" i="22" s="1"/>
  <c r="S1490" i="23"/>
  <c r="U1490" i="22" s="1"/>
  <c r="V1490" i="23"/>
  <c r="V1490" i="22" s="1"/>
  <c r="B1491" i="23"/>
  <c r="C1491" i="23"/>
  <c r="D1491" i="23"/>
  <c r="E1491" i="23"/>
  <c r="F1491" i="23"/>
  <c r="F1491" i="22" s="1"/>
  <c r="G1491" i="23"/>
  <c r="L1491" i="23"/>
  <c r="L1491" i="22"/>
  <c r="M1491" i="23"/>
  <c r="Q1491" i="23"/>
  <c r="Q1491" i="22" s="1"/>
  <c r="R1491" i="23"/>
  <c r="V1491" i="23"/>
  <c r="W1491" i="23"/>
  <c r="X1491" i="22" s="1"/>
  <c r="X1491" i="23"/>
  <c r="Z1491" i="22" s="1"/>
  <c r="B1492" i="23"/>
  <c r="C1492" i="23"/>
  <c r="D1492" i="23"/>
  <c r="E1492" i="23"/>
  <c r="F1492" i="23"/>
  <c r="G1492" i="23"/>
  <c r="H1492" i="23" s="1"/>
  <c r="H1492" i="22"/>
  <c r="I1492" i="23"/>
  <c r="K1492" i="22" s="1"/>
  <c r="L1492" i="23"/>
  <c r="Q1492" i="23"/>
  <c r="R1492" i="23" s="1"/>
  <c r="T1492" i="22" s="1"/>
  <c r="V1492" i="23"/>
  <c r="W1492" i="23" s="1"/>
  <c r="V1492" i="22"/>
  <c r="X1492" i="23"/>
  <c r="Z1492" i="22" s="1"/>
  <c r="B1493" i="23"/>
  <c r="C1493" i="23"/>
  <c r="D1493" i="23"/>
  <c r="E1493" i="23"/>
  <c r="F1493" i="23"/>
  <c r="E1493" i="22" s="1"/>
  <c r="G1493" i="23"/>
  <c r="H1493" i="23" s="1"/>
  <c r="J1493" i="22" s="1"/>
  <c r="L1493" i="23"/>
  <c r="M1493" i="23" s="1"/>
  <c r="L1493" i="22"/>
  <c r="N1493" i="23"/>
  <c r="P1493" i="22" s="1"/>
  <c r="Q1493" i="23"/>
  <c r="R1493" i="22" s="1"/>
  <c r="V1493" i="23"/>
  <c r="W1493" i="23" s="1"/>
  <c r="X1493" i="22" s="1"/>
  <c r="B1494" i="23"/>
  <c r="C1494" i="23"/>
  <c r="D1494" i="23"/>
  <c r="E1494" i="23"/>
  <c r="F1494" i="23"/>
  <c r="G1494" i="23"/>
  <c r="H1494" i="22" s="1"/>
  <c r="L1494" i="23"/>
  <c r="M1494" i="23"/>
  <c r="O1494" i="22" s="1"/>
  <c r="N1494" i="23"/>
  <c r="P1494" i="22" s="1"/>
  <c r="Q1494" i="23"/>
  <c r="R1494" i="23" s="1"/>
  <c r="T1494" i="22" s="1"/>
  <c r="V1494" i="23"/>
  <c r="V1494" i="22"/>
  <c r="B1495" i="23"/>
  <c r="C1495" i="23"/>
  <c r="D1495" i="23"/>
  <c r="E1495" i="23"/>
  <c r="F1495" i="23"/>
  <c r="F1495" i="22"/>
  <c r="G1495" i="23"/>
  <c r="I1495" i="23"/>
  <c r="K1495" i="22" s="1"/>
  <c r="L1495" i="23"/>
  <c r="L1495" i="22" s="1"/>
  <c r="Q1495" i="23"/>
  <c r="R1495" i="22"/>
  <c r="R1495" i="23"/>
  <c r="S1495" i="23"/>
  <c r="U1495" i="22" s="1"/>
  <c r="V1495" i="23"/>
  <c r="W1495" i="23" s="1"/>
  <c r="B1496" i="23"/>
  <c r="C1496" i="23"/>
  <c r="D1496" i="23"/>
  <c r="E1496" i="23"/>
  <c r="F1496" i="23"/>
  <c r="G1496" i="23"/>
  <c r="I1496" i="23" s="1"/>
  <c r="K1496" i="22" s="1"/>
  <c r="H1496" i="23"/>
  <c r="L1496" i="23"/>
  <c r="Q1496" i="23"/>
  <c r="R1496" i="23" s="1"/>
  <c r="T1496" i="22" s="1"/>
  <c r="V1496" i="23"/>
  <c r="V1496" i="22"/>
  <c r="W1496" i="23"/>
  <c r="X1496" i="23"/>
  <c r="Z1496" i="22" s="1"/>
  <c r="B1497" i="23"/>
  <c r="C1497" i="23"/>
  <c r="D1497" i="23"/>
  <c r="E1497" i="23"/>
  <c r="F1497" i="23"/>
  <c r="F1497" i="22" s="1"/>
  <c r="G1497" i="23"/>
  <c r="I1497" i="23" s="1"/>
  <c r="K1497" i="22" s="1"/>
  <c r="L1497" i="23"/>
  <c r="M1497" i="22" s="1"/>
  <c r="L1497" i="22"/>
  <c r="M1497" i="23"/>
  <c r="N1497" i="23"/>
  <c r="P1497" i="22" s="1"/>
  <c r="Q1497" i="23"/>
  <c r="R1497" i="22" s="1"/>
  <c r="V1497" i="23"/>
  <c r="W1497" i="23" s="1"/>
  <c r="B1498" i="23"/>
  <c r="C1498" i="23"/>
  <c r="D1498" i="23"/>
  <c r="E1498" i="23"/>
  <c r="F1498" i="23"/>
  <c r="G1498" i="23"/>
  <c r="G1498" i="22" s="1"/>
  <c r="H1498" i="23"/>
  <c r="L1498" i="23"/>
  <c r="M1498" i="23"/>
  <c r="N1498" i="22" s="1"/>
  <c r="N1498" i="23"/>
  <c r="P1498" i="22" s="1"/>
  <c r="Q1498" i="23"/>
  <c r="S1498" i="23" s="1"/>
  <c r="U1498" i="22" s="1"/>
  <c r="V1498" i="23"/>
  <c r="V1498" i="22"/>
  <c r="B1499" i="23"/>
  <c r="C1499" i="23"/>
  <c r="D1499" i="23"/>
  <c r="E1499" i="23"/>
  <c r="F1499" i="23"/>
  <c r="F1499" i="22"/>
  <c r="G1499" i="23"/>
  <c r="I1499" i="23"/>
  <c r="K1499" i="22" s="1"/>
  <c r="L1499" i="23"/>
  <c r="L1499" i="22" s="1"/>
  <c r="M1499" i="23"/>
  <c r="Q1499" i="23"/>
  <c r="Q1499" i="22" s="1"/>
  <c r="R1499" i="22"/>
  <c r="S1499" i="23"/>
  <c r="U1499" i="22" s="1"/>
  <c r="V1499" i="23"/>
  <c r="X1499" i="23" s="1"/>
  <c r="Z1499" i="22" s="1"/>
  <c r="B1500" i="23"/>
  <c r="C1500" i="23"/>
  <c r="D1500" i="23"/>
  <c r="E1500" i="23"/>
  <c r="F1500" i="23"/>
  <c r="G1500" i="23"/>
  <c r="H1500" i="22" s="1"/>
  <c r="L1500" i="23"/>
  <c r="Q1500" i="23"/>
  <c r="R1500" i="23"/>
  <c r="T1500" i="22" s="1"/>
  <c r="V1500" i="23"/>
  <c r="V1500" i="22" s="1"/>
  <c r="C2" i="24"/>
  <c r="F4" i="24"/>
  <c r="G4" i="24"/>
  <c r="L4" i="24"/>
  <c r="Q4" i="24"/>
  <c r="V4" i="24"/>
  <c r="C5" i="24"/>
  <c r="D5" i="24"/>
  <c r="C6" i="24"/>
  <c r="D6" i="24"/>
  <c r="F6" i="24"/>
  <c r="G6" i="24"/>
  <c r="G5" i="24" s="1"/>
  <c r="I6" i="24"/>
  <c r="L6" i="24"/>
  <c r="Q6" i="24"/>
  <c r="Q5" i="24" s="1"/>
  <c r="I5" i="1" s="1"/>
  <c r="S6" i="24"/>
  <c r="V6" i="24"/>
  <c r="X6" i="24" s="1"/>
  <c r="C7" i="24"/>
  <c r="D7" i="24"/>
  <c r="F7" i="24"/>
  <c r="H7" i="24" s="1"/>
  <c r="G7" i="24"/>
  <c r="L7" i="24"/>
  <c r="N7" i="24" s="1"/>
  <c r="Q7" i="24"/>
  <c r="R7" i="24"/>
  <c r="S7" i="24"/>
  <c r="V7" i="24"/>
  <c r="X7" i="24" s="1"/>
  <c r="C8" i="24"/>
  <c r="D8" i="24"/>
  <c r="C9" i="24"/>
  <c r="D9" i="24"/>
  <c r="C10" i="24"/>
  <c r="D10" i="24"/>
  <c r="F10" i="24"/>
  <c r="F9" i="24" s="1"/>
  <c r="G10" i="24"/>
  <c r="I10" i="24" s="1"/>
  <c r="L10" i="24"/>
  <c r="L9" i="24" s="1"/>
  <c r="Q10" i="24"/>
  <c r="S10" i="24" s="1"/>
  <c r="V10" i="24"/>
  <c r="X10" i="24"/>
  <c r="C11" i="24"/>
  <c r="D11" i="24"/>
  <c r="F11" i="24"/>
  <c r="H11" i="24"/>
  <c r="G11" i="24"/>
  <c r="L11" i="24"/>
  <c r="N11" i="24"/>
  <c r="M11" i="24"/>
  <c r="Q11" i="24"/>
  <c r="S11" i="24" s="1"/>
  <c r="V11" i="24"/>
  <c r="X11" i="24" s="1"/>
  <c r="C12" i="24"/>
  <c r="D12" i="24"/>
  <c r="F12" i="24"/>
  <c r="W12" i="24" s="1"/>
  <c r="G12" i="24"/>
  <c r="I12" i="24" s="1"/>
  <c r="H12" i="24"/>
  <c r="L12" i="24"/>
  <c r="N12" i="24" s="1"/>
  <c r="Q12" i="24"/>
  <c r="S12" i="24" s="1"/>
  <c r="V12" i="24"/>
  <c r="X12" i="24"/>
  <c r="C13" i="24"/>
  <c r="D13" i="24"/>
  <c r="F13" i="24"/>
  <c r="G13" i="24"/>
  <c r="H13" i="24" s="1"/>
  <c r="L13" i="24"/>
  <c r="M13" i="24"/>
  <c r="N13" i="24"/>
  <c r="Q13" i="24"/>
  <c r="R13" i="24" s="1"/>
  <c r="V13" i="24"/>
  <c r="X13" i="24" s="1"/>
  <c r="C14" i="24"/>
  <c r="D14" i="24"/>
  <c r="F14" i="24"/>
  <c r="M14" i="24"/>
  <c r="G14" i="24"/>
  <c r="I14" i="24"/>
  <c r="L14" i="24"/>
  <c r="N14" i="24"/>
  <c r="Q14" i="24"/>
  <c r="S14" i="24"/>
  <c r="R14" i="24"/>
  <c r="V14" i="24"/>
  <c r="X14" i="24" s="1"/>
  <c r="C15" i="24"/>
  <c r="D15" i="24"/>
  <c r="F15" i="24"/>
  <c r="H15" i="24" s="1"/>
  <c r="G15" i="24"/>
  <c r="I15" i="24" s="1"/>
  <c r="L15" i="24"/>
  <c r="N15" i="24" s="1"/>
  <c r="M15" i="24"/>
  <c r="Q15" i="24"/>
  <c r="S15" i="24" s="1"/>
  <c r="R15" i="24"/>
  <c r="V15" i="24"/>
  <c r="X15" i="24" s="1"/>
  <c r="C16" i="24"/>
  <c r="D16" i="24"/>
  <c r="F16" i="24"/>
  <c r="W16" i="24" s="1"/>
  <c r="G16" i="24"/>
  <c r="I16" i="24" s="1"/>
  <c r="H16" i="24"/>
  <c r="L16" i="24"/>
  <c r="N16" i="24" s="1"/>
  <c r="Q16" i="24"/>
  <c r="S16" i="24" s="1"/>
  <c r="V16" i="24"/>
  <c r="X16" i="24"/>
  <c r="C17" i="24"/>
  <c r="D17" i="24"/>
  <c r="C18" i="24"/>
  <c r="D18" i="24"/>
  <c r="F18" i="24"/>
  <c r="G18" i="24"/>
  <c r="I18" i="24"/>
  <c r="L18" i="24"/>
  <c r="Q18" i="24"/>
  <c r="S18" i="24"/>
  <c r="R18" i="24"/>
  <c r="V18" i="24"/>
  <c r="X18" i="24" s="1"/>
  <c r="C19" i="24"/>
  <c r="D19" i="24"/>
  <c r="F19" i="24"/>
  <c r="F17" i="24" s="1"/>
  <c r="G19" i="24"/>
  <c r="G17" i="24" s="1"/>
  <c r="L19" i="24"/>
  <c r="L17" i="24" s="1"/>
  <c r="M19" i="24"/>
  <c r="Q19" i="24"/>
  <c r="S19" i="24" s="1"/>
  <c r="R19" i="24"/>
  <c r="V19" i="24"/>
  <c r="X19" i="24" s="1"/>
  <c r="C20" i="24"/>
  <c r="D20" i="24"/>
  <c r="F20" i="24"/>
  <c r="W20" i="24" s="1"/>
  <c r="G20" i="24"/>
  <c r="I20" i="24" s="1"/>
  <c r="H20" i="24"/>
  <c r="L20" i="24"/>
  <c r="N20" i="24" s="1"/>
  <c r="Q20" i="24"/>
  <c r="S20" i="24" s="1"/>
  <c r="V20" i="24"/>
  <c r="X20" i="24"/>
  <c r="C21" i="24"/>
  <c r="D21" i="24"/>
  <c r="F21" i="24"/>
  <c r="G21" i="24"/>
  <c r="H21" i="24" s="1"/>
  <c r="L21" i="24"/>
  <c r="M21" i="24"/>
  <c r="N21" i="24"/>
  <c r="Q21" i="24"/>
  <c r="R21" i="24" s="1"/>
  <c r="V21" i="24"/>
  <c r="X21" i="24" s="1"/>
  <c r="C22" i="24"/>
  <c r="D22" i="24"/>
  <c r="F22" i="24"/>
  <c r="M22" i="24"/>
  <c r="G22" i="24"/>
  <c r="I22" i="24"/>
  <c r="L22" i="24"/>
  <c r="N22" i="24"/>
  <c r="Q22" i="24"/>
  <c r="S22" i="24"/>
  <c r="R22" i="24"/>
  <c r="V22" i="24"/>
  <c r="X22" i="24" s="1"/>
  <c r="C23" i="24"/>
  <c r="D23" i="24"/>
  <c r="C24" i="24"/>
  <c r="D24" i="24"/>
  <c r="C25" i="24"/>
  <c r="D25" i="24"/>
  <c r="F25" i="24"/>
  <c r="W25" i="24" s="1"/>
  <c r="G25" i="24"/>
  <c r="H25" i="24"/>
  <c r="I25" i="24"/>
  <c r="L25" i="24"/>
  <c r="L24" i="24" s="1"/>
  <c r="N25" i="24"/>
  <c r="Q25" i="24"/>
  <c r="V25" i="24"/>
  <c r="X25" i="24"/>
  <c r="C26" i="24"/>
  <c r="D26" i="24"/>
  <c r="F26" i="24"/>
  <c r="M26" i="24" s="1"/>
  <c r="G26" i="24"/>
  <c r="I26" i="24" s="1"/>
  <c r="L26" i="24"/>
  <c r="Q26" i="24"/>
  <c r="Q24" i="24" s="1"/>
  <c r="R26" i="24"/>
  <c r="V26" i="24"/>
  <c r="X26" i="24"/>
  <c r="C27" i="24"/>
  <c r="D27" i="24"/>
  <c r="F27" i="24"/>
  <c r="M27" i="24" s="1"/>
  <c r="H27" i="24"/>
  <c r="G27" i="24"/>
  <c r="G24" i="24"/>
  <c r="L27" i="24"/>
  <c r="N27" i="24"/>
  <c r="Q27" i="24"/>
  <c r="R27" i="24" s="1"/>
  <c r="V27" i="24"/>
  <c r="X27" i="24"/>
  <c r="C28" i="24"/>
  <c r="D28" i="24"/>
  <c r="F28" i="24"/>
  <c r="W28" i="24"/>
  <c r="G28" i="24"/>
  <c r="H28" i="24" s="1"/>
  <c r="I28" i="24"/>
  <c r="L28" i="24"/>
  <c r="M28" i="24" s="1"/>
  <c r="Q28" i="24"/>
  <c r="R28" i="24"/>
  <c r="S28" i="24"/>
  <c r="V28" i="24"/>
  <c r="X28" i="24" s="1"/>
  <c r="C29" i="24"/>
  <c r="D29" i="24"/>
  <c r="F29" i="24"/>
  <c r="W29" i="24" s="1"/>
  <c r="G29" i="24"/>
  <c r="H29" i="24"/>
  <c r="I29" i="24"/>
  <c r="L29" i="24"/>
  <c r="N29" i="24"/>
  <c r="Q29" i="24"/>
  <c r="R29" i="24"/>
  <c r="V29" i="24"/>
  <c r="X29" i="24"/>
  <c r="C30" i="24"/>
  <c r="D30" i="24"/>
  <c r="C31" i="24"/>
  <c r="D31" i="24"/>
  <c r="F31" i="24"/>
  <c r="R31" i="24" s="1"/>
  <c r="G31" i="24"/>
  <c r="G11" i="1" s="1"/>
  <c r="L31" i="24"/>
  <c r="L30" i="24" s="1"/>
  <c r="N30" i="24" s="1"/>
  <c r="Q31" i="24"/>
  <c r="S31" i="24" s="1"/>
  <c r="V31" i="24"/>
  <c r="X31" i="24"/>
  <c r="C32" i="24"/>
  <c r="D32" i="24"/>
  <c r="Q32" i="24"/>
  <c r="S32" i="24" s="1"/>
  <c r="C33" i="24"/>
  <c r="D33" i="24"/>
  <c r="C34" i="24"/>
  <c r="D34" i="24"/>
  <c r="F34" i="24"/>
  <c r="M34" i="24" s="1"/>
  <c r="G34" i="24"/>
  <c r="I34" i="24" s="1"/>
  <c r="L34" i="24"/>
  <c r="Q34" i="24"/>
  <c r="S34" i="24"/>
  <c r="V34" i="24"/>
  <c r="V30" i="24"/>
  <c r="X30" i="24" s="1"/>
  <c r="X34" i="24"/>
  <c r="C35" i="24"/>
  <c r="D35" i="24"/>
  <c r="F35" i="24"/>
  <c r="H35" i="24"/>
  <c r="G35" i="24"/>
  <c r="I35" i="24"/>
  <c r="Q35" i="24"/>
  <c r="R35" i="24" s="1"/>
  <c r="S35" i="24"/>
  <c r="V35" i="24"/>
  <c r="X35" i="24"/>
  <c r="C36" i="24"/>
  <c r="D36" i="24"/>
  <c r="C37" i="24"/>
  <c r="D37" i="24"/>
  <c r="F37" i="24"/>
  <c r="W37" i="24" s="1"/>
  <c r="G37" i="24"/>
  <c r="H37" i="24"/>
  <c r="I37" i="24"/>
  <c r="L37" i="24"/>
  <c r="N37" i="24"/>
  <c r="Q37" i="24"/>
  <c r="R37" i="24"/>
  <c r="V37" i="24"/>
  <c r="X37" i="24"/>
  <c r="C38" i="24"/>
  <c r="D38" i="24"/>
  <c r="F38" i="24"/>
  <c r="M38" i="24" s="1"/>
  <c r="G38" i="24"/>
  <c r="I38" i="24" s="1"/>
  <c r="L38" i="24"/>
  <c r="N38" i="24" s="1"/>
  <c r="V38" i="24"/>
  <c r="X38" i="24" s="1"/>
  <c r="C39" i="24"/>
  <c r="D39" i="24"/>
  <c r="C40" i="24"/>
  <c r="D40" i="24"/>
  <c r="F40" i="24"/>
  <c r="W40" i="24" s="1"/>
  <c r="G40" i="24"/>
  <c r="I40" i="24" s="1"/>
  <c r="L40" i="24"/>
  <c r="M40" i="24"/>
  <c r="N40" i="24"/>
  <c r="Q40" i="24"/>
  <c r="S40" i="24"/>
  <c r="V40" i="24"/>
  <c r="X40" i="24"/>
  <c r="C41" i="24"/>
  <c r="D41" i="24"/>
  <c r="G41" i="24"/>
  <c r="I41" i="24"/>
  <c r="L41" i="24"/>
  <c r="N41" i="24" s="1"/>
  <c r="Q41" i="24"/>
  <c r="V41" i="24"/>
  <c r="X41" i="24" s="1"/>
  <c r="C42" i="24"/>
  <c r="D42" i="24"/>
  <c r="C43" i="24"/>
  <c r="D43" i="24"/>
  <c r="F43" i="24"/>
  <c r="H43" i="24"/>
  <c r="G43" i="24"/>
  <c r="I43" i="24"/>
  <c r="L43" i="24"/>
  <c r="N43" i="24"/>
  <c r="M43" i="24"/>
  <c r="Q43" i="24"/>
  <c r="R43" i="24" s="1"/>
  <c r="S43" i="24"/>
  <c r="V43" i="24"/>
  <c r="X43" i="24"/>
  <c r="C44" i="24"/>
  <c r="D44" i="24"/>
  <c r="F44" i="24"/>
  <c r="R44" i="24" s="1"/>
  <c r="W44" i="24"/>
  <c r="G44" i="24"/>
  <c r="I44" i="24"/>
  <c r="H44" i="24"/>
  <c r="Q44" i="24"/>
  <c r="S44" i="24"/>
  <c r="V44" i="24"/>
  <c r="X44" i="24"/>
  <c r="C45" i="24"/>
  <c r="D45" i="24"/>
  <c r="C46" i="24"/>
  <c r="D46" i="24"/>
  <c r="F46" i="24"/>
  <c r="M46" i="24"/>
  <c r="G46" i="24"/>
  <c r="I46" i="24"/>
  <c r="L46" i="24"/>
  <c r="N46" i="24"/>
  <c r="Q46" i="24"/>
  <c r="R46" i="24" s="1"/>
  <c r="S46" i="24"/>
  <c r="V46" i="24"/>
  <c r="X46" i="24" s="1"/>
  <c r="C47" i="24"/>
  <c r="D47" i="24"/>
  <c r="F47" i="24"/>
  <c r="F13" i="1" s="1"/>
  <c r="G47" i="24"/>
  <c r="G13" i="1" s="1"/>
  <c r="L47" i="24"/>
  <c r="H13" i="1" s="1"/>
  <c r="Q47" i="24"/>
  <c r="I13" i="1"/>
  <c r="S47" i="24"/>
  <c r="V47" i="24"/>
  <c r="J13" i="1" s="1"/>
  <c r="X47" i="24"/>
  <c r="C48" i="24"/>
  <c r="D48" i="24"/>
  <c r="C49" i="24"/>
  <c r="D49" i="24"/>
  <c r="C50" i="24"/>
  <c r="D50" i="24"/>
  <c r="F50" i="24"/>
  <c r="G50" i="24"/>
  <c r="I50" i="24"/>
  <c r="L50" i="24"/>
  <c r="Q50" i="24"/>
  <c r="S50" i="24"/>
  <c r="V50" i="24"/>
  <c r="X50" i="24"/>
  <c r="C51" i="24"/>
  <c r="D51" i="24"/>
  <c r="F51" i="24"/>
  <c r="G51" i="24"/>
  <c r="G16" i="1"/>
  <c r="L51" i="24"/>
  <c r="M51" i="24"/>
  <c r="Q51" i="24"/>
  <c r="R51" i="24" s="1"/>
  <c r="S51" i="24"/>
  <c r="V51" i="24"/>
  <c r="X51" i="24"/>
  <c r="C52" i="24"/>
  <c r="D52" i="24"/>
  <c r="F52" i="24"/>
  <c r="M52" i="24" s="1"/>
  <c r="G52" i="24"/>
  <c r="I52" i="24"/>
  <c r="H52" i="24"/>
  <c r="L52" i="24"/>
  <c r="N52" i="24"/>
  <c r="Q52" i="24"/>
  <c r="S52" i="24" s="1"/>
  <c r="R52" i="24"/>
  <c r="V52" i="24"/>
  <c r="V49" i="24" s="1"/>
  <c r="C53" i="24"/>
  <c r="D53" i="24"/>
  <c r="F53" i="24"/>
  <c r="M53" i="24" s="1"/>
  <c r="G53" i="24"/>
  <c r="I53" i="24" s="1"/>
  <c r="L53" i="24"/>
  <c r="N53" i="24" s="1"/>
  <c r="Q53" i="24"/>
  <c r="R53" i="24"/>
  <c r="V53" i="24"/>
  <c r="X53" i="24"/>
  <c r="C54" i="24"/>
  <c r="D54" i="24"/>
  <c r="F54" i="24"/>
  <c r="M54" i="24" s="1"/>
  <c r="G54" i="24"/>
  <c r="I54" i="24" s="1"/>
  <c r="L54" i="24"/>
  <c r="N54" i="24" s="1"/>
  <c r="Q54" i="24"/>
  <c r="S54" i="24" s="1"/>
  <c r="V54" i="24"/>
  <c r="X54" i="24"/>
  <c r="C55" i="24"/>
  <c r="D55" i="24"/>
  <c r="F55" i="24"/>
  <c r="F17" i="1"/>
  <c r="G55" i="24"/>
  <c r="G17" i="1"/>
  <c r="L55" i="24"/>
  <c r="H17" i="1"/>
  <c r="M55" i="24"/>
  <c r="Q55" i="24"/>
  <c r="I17" i="1" s="1"/>
  <c r="S55" i="24"/>
  <c r="V55" i="24"/>
  <c r="X55" i="24" s="1"/>
  <c r="J17" i="1"/>
  <c r="C56" i="24"/>
  <c r="D56" i="24"/>
  <c r="C57" i="24"/>
  <c r="D57" i="24"/>
  <c r="C58" i="24"/>
  <c r="D58" i="24"/>
  <c r="C59" i="24"/>
  <c r="D59" i="24"/>
  <c r="F59" i="24"/>
  <c r="F21" i="1" s="1"/>
  <c r="G59" i="24"/>
  <c r="G21" i="1" s="1"/>
  <c r="L59" i="24"/>
  <c r="H21" i="1" s="1"/>
  <c r="Q59" i="24"/>
  <c r="I21" i="1"/>
  <c r="S59" i="24"/>
  <c r="V59" i="24"/>
  <c r="J21" i="1"/>
  <c r="X59" i="24"/>
  <c r="C60" i="24"/>
  <c r="D60" i="24"/>
  <c r="C61" i="24"/>
  <c r="D61" i="24"/>
  <c r="F61" i="24"/>
  <c r="H61" i="24" s="1"/>
  <c r="G61" i="24"/>
  <c r="I61" i="24"/>
  <c r="L61" i="24"/>
  <c r="N61" i="24" s="1"/>
  <c r="M61" i="24"/>
  <c r="Q61" i="24"/>
  <c r="V61" i="24"/>
  <c r="W61" i="24"/>
  <c r="C62" i="24"/>
  <c r="D62" i="24"/>
  <c r="F62" i="24"/>
  <c r="R62" i="24" s="1"/>
  <c r="G62" i="24"/>
  <c r="L62" i="24"/>
  <c r="M62" i="24" s="1"/>
  <c r="Q62" i="24"/>
  <c r="S62" i="24"/>
  <c r="V62" i="24"/>
  <c r="X62" i="24" s="1"/>
  <c r="C63" i="24"/>
  <c r="D63" i="24"/>
  <c r="G63" i="24"/>
  <c r="I63" i="24" s="1"/>
  <c r="C64" i="24"/>
  <c r="D64" i="24"/>
  <c r="F64" i="24"/>
  <c r="W64" i="24" s="1"/>
  <c r="G64" i="24"/>
  <c r="I64" i="24" s="1"/>
  <c r="L64" i="24"/>
  <c r="M64" i="24"/>
  <c r="N64" i="24"/>
  <c r="Q64" i="24"/>
  <c r="S64" i="24"/>
  <c r="V64" i="24"/>
  <c r="X64" i="24"/>
  <c r="C65" i="24"/>
  <c r="D65" i="24"/>
  <c r="F65" i="24"/>
  <c r="H65" i="24" s="1"/>
  <c r="G65" i="24"/>
  <c r="I65" i="24"/>
  <c r="L65" i="24"/>
  <c r="N65" i="24" s="1"/>
  <c r="M65" i="24"/>
  <c r="Q65" i="24"/>
  <c r="V65" i="24"/>
  <c r="X65" i="24"/>
  <c r="C66" i="24"/>
  <c r="D66" i="24"/>
  <c r="F66" i="24"/>
  <c r="C67" i="24"/>
  <c r="D67" i="24"/>
  <c r="F67" i="24"/>
  <c r="G67" i="24"/>
  <c r="I67" i="24" s="1"/>
  <c r="L67" i="24"/>
  <c r="N67" i="24" s="1"/>
  <c r="Q67" i="24"/>
  <c r="S67" i="24"/>
  <c r="V67" i="24"/>
  <c r="X67" i="24"/>
  <c r="C68" i="24"/>
  <c r="D68" i="24"/>
  <c r="F68" i="24"/>
  <c r="G68" i="24"/>
  <c r="I68" i="24" s="1"/>
  <c r="H68" i="24"/>
  <c r="L68" i="24"/>
  <c r="N68" i="24" s="1"/>
  <c r="M68" i="24"/>
  <c r="Q68" i="24"/>
  <c r="R68" i="24" s="1"/>
  <c r="V68" i="24"/>
  <c r="C69" i="24"/>
  <c r="D69" i="24"/>
  <c r="C70" i="24"/>
  <c r="D70" i="24"/>
  <c r="F70" i="24"/>
  <c r="G70" i="24"/>
  <c r="I70" i="24"/>
  <c r="L70" i="24"/>
  <c r="N70" i="24"/>
  <c r="Q70" i="24"/>
  <c r="S70" i="24"/>
  <c r="V70" i="24"/>
  <c r="X70" i="24"/>
  <c r="C71" i="24"/>
  <c r="D71" i="24"/>
  <c r="F71" i="24"/>
  <c r="M71" i="24" s="1"/>
  <c r="H71" i="24"/>
  <c r="G71" i="24"/>
  <c r="I71" i="24"/>
  <c r="L71" i="24"/>
  <c r="N71" i="24"/>
  <c r="Q71" i="24"/>
  <c r="S71" i="24" s="1"/>
  <c r="V71" i="24"/>
  <c r="X71" i="24" s="1"/>
  <c r="C72" i="24"/>
  <c r="D72" i="24"/>
  <c r="C73" i="24"/>
  <c r="D73" i="24"/>
  <c r="F73" i="24"/>
  <c r="M73" i="24" s="1"/>
  <c r="G73" i="24"/>
  <c r="I73" i="24" s="1"/>
  <c r="L73" i="24"/>
  <c r="N73" i="24" s="1"/>
  <c r="Q73" i="24"/>
  <c r="V73" i="24"/>
  <c r="X73" i="24" s="1"/>
  <c r="C74" i="24"/>
  <c r="D74" i="24"/>
  <c r="F74" i="24"/>
  <c r="G74" i="24"/>
  <c r="I74" i="24" s="1"/>
  <c r="L74" i="24"/>
  <c r="N74" i="24" s="1"/>
  <c r="Q74" i="24"/>
  <c r="S74" i="24" s="1"/>
  <c r="R74" i="24"/>
  <c r="V74" i="24"/>
  <c r="X74" i="24"/>
  <c r="C75" i="24"/>
  <c r="D75" i="24"/>
  <c r="G75" i="24"/>
  <c r="I75" i="24"/>
  <c r="V75" i="24"/>
  <c r="X75" i="24"/>
  <c r="C76" i="24"/>
  <c r="D76" i="24"/>
  <c r="F76" i="24"/>
  <c r="W76" i="24"/>
  <c r="G76" i="24"/>
  <c r="H76" i="24" s="1"/>
  <c r="I76" i="24"/>
  <c r="L76" i="24"/>
  <c r="M76" i="24" s="1"/>
  <c r="Q76" i="24"/>
  <c r="R76" i="24"/>
  <c r="S76" i="24"/>
  <c r="V76" i="24"/>
  <c r="X76" i="24" s="1"/>
  <c r="C77" i="24"/>
  <c r="D77" i="24"/>
  <c r="F77" i="24"/>
  <c r="M77" i="24" s="1"/>
  <c r="G77" i="24"/>
  <c r="H77" i="24"/>
  <c r="I77" i="24"/>
  <c r="L77" i="24"/>
  <c r="N77" i="24"/>
  <c r="Q77" i="24"/>
  <c r="V77" i="24"/>
  <c r="X77" i="24" s="1"/>
  <c r="W77" i="24"/>
  <c r="C78" i="24"/>
  <c r="D78" i="24"/>
  <c r="F78" i="24"/>
  <c r="G78" i="24"/>
  <c r="I78" i="24" s="1"/>
  <c r="L78" i="24"/>
  <c r="N78" i="24" s="1"/>
  <c r="Q78" i="24"/>
  <c r="S78" i="24" s="1"/>
  <c r="V78" i="24"/>
  <c r="X78" i="24" s="1"/>
  <c r="C79" i="24"/>
  <c r="D79" i="24"/>
  <c r="F79" i="24"/>
  <c r="V79" i="24"/>
  <c r="X79" i="24" s="1"/>
  <c r="C80" i="24"/>
  <c r="D80" i="24"/>
  <c r="F80" i="24"/>
  <c r="W80" i="24" s="1"/>
  <c r="G80" i="24"/>
  <c r="I80" i="24" s="1"/>
  <c r="L80" i="24"/>
  <c r="M80" i="24"/>
  <c r="N80" i="24"/>
  <c r="Q80" i="24"/>
  <c r="S80" i="24"/>
  <c r="V80" i="24"/>
  <c r="X80" i="24"/>
  <c r="C81" i="24"/>
  <c r="D81" i="24"/>
  <c r="C82" i="24"/>
  <c r="D82" i="24"/>
  <c r="F82" i="24"/>
  <c r="G82" i="24"/>
  <c r="I82" i="24" s="1"/>
  <c r="L82" i="24"/>
  <c r="Q82" i="24"/>
  <c r="S82" i="24"/>
  <c r="R82" i="24"/>
  <c r="V82" i="24"/>
  <c r="X82" i="24" s="1"/>
  <c r="C83" i="24"/>
  <c r="D83" i="24"/>
  <c r="F83" i="24"/>
  <c r="G83" i="24"/>
  <c r="L83" i="24"/>
  <c r="N83" i="24" s="1"/>
  <c r="Q83" i="24"/>
  <c r="S83" i="24"/>
  <c r="V83" i="24"/>
  <c r="X83" i="24"/>
  <c r="C84" i="24"/>
  <c r="D84" i="24"/>
  <c r="F84" i="24"/>
  <c r="G84" i="24"/>
  <c r="I84" i="24" s="1"/>
  <c r="H84" i="24"/>
  <c r="L84" i="24"/>
  <c r="N84" i="24" s="1"/>
  <c r="M84" i="24"/>
  <c r="Q84" i="24"/>
  <c r="R84" i="24" s="1"/>
  <c r="V84" i="24"/>
  <c r="C85" i="24"/>
  <c r="D85" i="24"/>
  <c r="F85" i="24"/>
  <c r="W85" i="24" s="1"/>
  <c r="G85" i="24"/>
  <c r="H85" i="24"/>
  <c r="I85" i="24"/>
  <c r="L85" i="24"/>
  <c r="N85" i="24"/>
  <c r="Q85" i="24"/>
  <c r="V85" i="24"/>
  <c r="X85" i="24"/>
  <c r="C86" i="24"/>
  <c r="D86" i="24"/>
  <c r="F86" i="24"/>
  <c r="R86" i="24" s="1"/>
  <c r="G86" i="24"/>
  <c r="I86" i="24"/>
  <c r="L86" i="24"/>
  <c r="N86" i="24"/>
  <c r="Q86" i="24"/>
  <c r="S86" i="24"/>
  <c r="V86" i="24"/>
  <c r="X86" i="24" s="1"/>
  <c r="C87" i="24"/>
  <c r="D87" i="24"/>
  <c r="F87" i="24"/>
  <c r="M87" i="24" s="1"/>
  <c r="G87" i="24"/>
  <c r="I87" i="24"/>
  <c r="L87" i="24"/>
  <c r="N87" i="24"/>
  <c r="Q87" i="24"/>
  <c r="S87" i="24"/>
  <c r="V87" i="24"/>
  <c r="X87" i="24"/>
  <c r="C88" i="24"/>
  <c r="D88" i="24"/>
  <c r="F88" i="24"/>
  <c r="M88" i="24" s="1"/>
  <c r="G88" i="24"/>
  <c r="I88" i="24"/>
  <c r="H88" i="24"/>
  <c r="L88" i="24"/>
  <c r="N88" i="24"/>
  <c r="Q88" i="24"/>
  <c r="S88" i="24" s="1"/>
  <c r="R88" i="24"/>
  <c r="V88" i="24"/>
  <c r="X88" i="24" s="1"/>
  <c r="C89" i="24"/>
  <c r="D89" i="24"/>
  <c r="F89" i="24"/>
  <c r="M89" i="24" s="1"/>
  <c r="G89" i="24"/>
  <c r="I89" i="24" s="1"/>
  <c r="L89" i="24"/>
  <c r="N89" i="24" s="1"/>
  <c r="Q89" i="24"/>
  <c r="V89" i="24"/>
  <c r="X89" i="24" s="1"/>
  <c r="C90" i="24"/>
  <c r="D90" i="24"/>
  <c r="C91" i="24"/>
  <c r="D91" i="24"/>
  <c r="F91" i="24"/>
  <c r="F90" i="24" s="1"/>
  <c r="H91" i="24"/>
  <c r="G91" i="24"/>
  <c r="L91" i="24"/>
  <c r="N91" i="24" s="1"/>
  <c r="Q91" i="24"/>
  <c r="S91" i="24"/>
  <c r="V91" i="24"/>
  <c r="X91" i="24"/>
  <c r="C92" i="24"/>
  <c r="D92" i="24"/>
  <c r="F92" i="24"/>
  <c r="M92" i="24" s="1"/>
  <c r="G92" i="24"/>
  <c r="I92" i="24"/>
  <c r="H92" i="24"/>
  <c r="L92" i="24"/>
  <c r="N92" i="24"/>
  <c r="Q92" i="24"/>
  <c r="S92" i="24" s="1"/>
  <c r="R92" i="24"/>
  <c r="V92" i="24"/>
  <c r="W92" i="24" s="1"/>
  <c r="C93" i="24"/>
  <c r="D93" i="24"/>
  <c r="F93" i="24"/>
  <c r="G93" i="24"/>
  <c r="H93" i="24" s="1"/>
  <c r="L93" i="24"/>
  <c r="M93" i="24"/>
  <c r="N93" i="24"/>
  <c r="Q93" i="24"/>
  <c r="V93" i="24"/>
  <c r="X93" i="24"/>
  <c r="W93" i="24"/>
  <c r="C94" i="24"/>
  <c r="D94" i="24"/>
  <c r="F94" i="24"/>
  <c r="G94" i="24"/>
  <c r="I94" i="24" s="1"/>
  <c r="G24" i="1"/>
  <c r="L94" i="24"/>
  <c r="Q94" i="24"/>
  <c r="I24" i="1"/>
  <c r="V94" i="24"/>
  <c r="J24" i="1"/>
  <c r="X94" i="24"/>
  <c r="C95" i="24"/>
  <c r="D95" i="24"/>
  <c r="C2" i="25"/>
  <c r="F4" i="25"/>
  <c r="G4" i="25"/>
  <c r="L4" i="25"/>
  <c r="Q4" i="25"/>
  <c r="V4" i="25"/>
  <c r="C5" i="25"/>
  <c r="D5" i="25"/>
  <c r="C6" i="25"/>
  <c r="D6" i="25"/>
  <c r="F6" i="25"/>
  <c r="F32" i="1" s="1"/>
  <c r="G6" i="25"/>
  <c r="L6" i="25"/>
  <c r="H32" i="1"/>
  <c r="Q6" i="25"/>
  <c r="I32" i="1" s="1"/>
  <c r="V6" i="25"/>
  <c r="J32" i="1" s="1"/>
  <c r="C7" i="25"/>
  <c r="D7" i="25"/>
  <c r="F7" i="25"/>
  <c r="H7" i="25" s="1"/>
  <c r="G7" i="25"/>
  <c r="L7" i="25"/>
  <c r="M7" i="25" s="1"/>
  <c r="Q7" i="25"/>
  <c r="R7" i="25"/>
  <c r="S7" i="25"/>
  <c r="V7" i="25"/>
  <c r="C8" i="25"/>
  <c r="D8" i="25"/>
  <c r="F8" i="25"/>
  <c r="F34" i="1"/>
  <c r="G8" i="25"/>
  <c r="G34" i="1"/>
  <c r="H8" i="25"/>
  <c r="I8" i="25"/>
  <c r="L8" i="25"/>
  <c r="H34" i="1"/>
  <c r="M8" i="25"/>
  <c r="N8" i="25"/>
  <c r="Q8" i="25"/>
  <c r="V8" i="25"/>
  <c r="J34" i="1" s="1"/>
  <c r="C9" i="25"/>
  <c r="D9" i="25"/>
  <c r="F9" i="25"/>
  <c r="R9" i="25"/>
  <c r="G9" i="25"/>
  <c r="G36" i="1"/>
  <c r="I9" i="25"/>
  <c r="L9" i="25"/>
  <c r="Q9" i="25"/>
  <c r="I36" i="1"/>
  <c r="V9" i="25"/>
  <c r="X9" i="25" s="1"/>
  <c r="J36" i="1"/>
  <c r="C10" i="25"/>
  <c r="D10" i="25"/>
  <c r="F10" i="25"/>
  <c r="F37" i="1" s="1"/>
  <c r="G10" i="25"/>
  <c r="L10" i="25"/>
  <c r="H37" i="1"/>
  <c r="Q10" i="25"/>
  <c r="I37" i="1" s="1"/>
  <c r="V10" i="25"/>
  <c r="J37" i="1" s="1"/>
  <c r="C11" i="25"/>
  <c r="D11" i="25"/>
  <c r="G11" i="25"/>
  <c r="G38" i="1"/>
  <c r="Q11" i="25"/>
  <c r="S11" i="25" s="1"/>
  <c r="V11" i="25"/>
  <c r="C12" i="25"/>
  <c r="D12" i="25"/>
  <c r="F12" i="25"/>
  <c r="H12" i="25" s="1"/>
  <c r="G12" i="25"/>
  <c r="I12" i="25"/>
  <c r="L12" i="25"/>
  <c r="N12" i="25" s="1"/>
  <c r="M12" i="25"/>
  <c r="Q12" i="25"/>
  <c r="V12" i="25"/>
  <c r="X12" i="25"/>
  <c r="C13" i="25"/>
  <c r="D13" i="25"/>
  <c r="F13" i="25"/>
  <c r="R13" i="25" s="1"/>
  <c r="G13" i="25"/>
  <c r="I13" i="25"/>
  <c r="L13" i="25"/>
  <c r="N13" i="25"/>
  <c r="Q13" i="25"/>
  <c r="S13" i="25"/>
  <c r="V13" i="25"/>
  <c r="X13" i="25" s="1"/>
  <c r="C14" i="25"/>
  <c r="D14" i="25"/>
  <c r="F14" i="25"/>
  <c r="R14" i="25" s="1"/>
  <c r="G14" i="25"/>
  <c r="I14" i="25"/>
  <c r="L14" i="25"/>
  <c r="N14" i="25"/>
  <c r="Q14" i="25"/>
  <c r="S14" i="25" s="1"/>
  <c r="V14" i="25"/>
  <c r="X14" i="25"/>
  <c r="C15" i="25"/>
  <c r="D15" i="25"/>
  <c r="F15" i="25"/>
  <c r="W15" i="25"/>
  <c r="G15" i="25"/>
  <c r="H15" i="25" s="1"/>
  <c r="I15" i="25"/>
  <c r="L15" i="25"/>
  <c r="M15" i="25" s="1"/>
  <c r="Q15" i="25"/>
  <c r="R15" i="25"/>
  <c r="S15" i="25"/>
  <c r="V15" i="25"/>
  <c r="X15" i="25" s="1"/>
  <c r="C16" i="25"/>
  <c r="D16" i="25"/>
  <c r="F16" i="25"/>
  <c r="M16" i="25" s="1"/>
  <c r="G16" i="25"/>
  <c r="H16" i="25"/>
  <c r="I16" i="25"/>
  <c r="L16" i="25"/>
  <c r="N16" i="25"/>
  <c r="Q16" i="25"/>
  <c r="V16" i="25"/>
  <c r="X16" i="25" s="1"/>
  <c r="W16" i="25"/>
  <c r="C17" i="25"/>
  <c r="D17" i="25"/>
  <c r="F17" i="25"/>
  <c r="G17" i="25"/>
  <c r="I17" i="25" s="1"/>
  <c r="L17" i="25"/>
  <c r="N17" i="25" s="1"/>
  <c r="Q17" i="25"/>
  <c r="S17" i="25" s="1"/>
  <c r="V17" i="25"/>
  <c r="X17" i="25" s="1"/>
  <c r="C18" i="25"/>
  <c r="D18" i="25"/>
  <c r="F18" i="25"/>
  <c r="H18" i="25" s="1"/>
  <c r="G18" i="25"/>
  <c r="I18" i="25" s="1"/>
  <c r="L18" i="25"/>
  <c r="N18" i="25" s="1"/>
  <c r="M18" i="25"/>
  <c r="Q18" i="25"/>
  <c r="S18" i="25" s="1"/>
  <c r="R18" i="25"/>
  <c r="V18" i="25"/>
  <c r="X18" i="25" s="1"/>
  <c r="C19" i="25"/>
  <c r="D19" i="25"/>
  <c r="F19" i="25"/>
  <c r="M19" i="25" s="1"/>
  <c r="G19" i="25"/>
  <c r="I19" i="25"/>
  <c r="L19" i="25"/>
  <c r="N19" i="25" s="1"/>
  <c r="Q19" i="25"/>
  <c r="R19" i="25"/>
  <c r="S19" i="25"/>
  <c r="V19" i="25"/>
  <c r="X19" i="25" s="1"/>
  <c r="C20" i="25"/>
  <c r="D20" i="25"/>
  <c r="F20" i="25"/>
  <c r="M20" i="25" s="1"/>
  <c r="G20" i="25"/>
  <c r="H20" i="25"/>
  <c r="I20" i="25"/>
  <c r="L20" i="25"/>
  <c r="N20" i="25"/>
  <c r="Q20" i="25"/>
  <c r="V20" i="25"/>
  <c r="X20" i="25" s="1"/>
  <c r="W20" i="25"/>
  <c r="C21" i="25"/>
  <c r="D21" i="25"/>
  <c r="F21" i="25"/>
  <c r="G21" i="25"/>
  <c r="I21" i="25" s="1"/>
  <c r="L21" i="25"/>
  <c r="N21" i="25" s="1"/>
  <c r="Q21" i="25"/>
  <c r="S21" i="25" s="1"/>
  <c r="V21" i="25"/>
  <c r="X21" i="25"/>
  <c r="C22" i="25"/>
  <c r="D22" i="25"/>
  <c r="F22" i="25"/>
  <c r="G22" i="25"/>
  <c r="I22" i="25" s="1"/>
  <c r="L22" i="25"/>
  <c r="N22" i="25" s="1"/>
  <c r="M22" i="25"/>
  <c r="Q22" i="25"/>
  <c r="S22" i="25" s="1"/>
  <c r="R22" i="25"/>
  <c r="V22" i="25"/>
  <c r="X22" i="25" s="1"/>
  <c r="C23" i="25"/>
  <c r="D23" i="25"/>
  <c r="F23" i="25"/>
  <c r="W23" i="25" s="1"/>
  <c r="G23" i="25"/>
  <c r="I23" i="25" s="1"/>
  <c r="H23" i="25"/>
  <c r="L23" i="25"/>
  <c r="N23" i="25" s="1"/>
  <c r="Q23" i="25"/>
  <c r="S23" i="25" s="1"/>
  <c r="V23" i="25"/>
  <c r="X23" i="25"/>
  <c r="C24" i="25"/>
  <c r="D24" i="25"/>
  <c r="F24" i="25"/>
  <c r="G24" i="25"/>
  <c r="H24" i="25" s="1"/>
  <c r="L24" i="25"/>
  <c r="M24" i="25"/>
  <c r="N24" i="25"/>
  <c r="Q24" i="25"/>
  <c r="V24" i="25"/>
  <c r="X24" i="25"/>
  <c r="W24" i="25"/>
  <c r="C25" i="25"/>
  <c r="D25" i="25"/>
  <c r="F25" i="25"/>
  <c r="R25" i="25" s="1"/>
  <c r="G25" i="25"/>
  <c r="I25" i="25" s="1"/>
  <c r="L25" i="25"/>
  <c r="N25" i="25" s="1"/>
  <c r="Q25" i="25"/>
  <c r="S25" i="25" s="1"/>
  <c r="V25" i="25"/>
  <c r="X25" i="25" s="1"/>
  <c r="C26" i="25"/>
  <c r="D26" i="25"/>
  <c r="F26" i="25"/>
  <c r="H26" i="25" s="1"/>
  <c r="G26" i="25"/>
  <c r="I26" i="25" s="1"/>
  <c r="L26" i="25"/>
  <c r="N26" i="25" s="1"/>
  <c r="Q26" i="25"/>
  <c r="S26" i="25"/>
  <c r="V26" i="25"/>
  <c r="X26" i="25"/>
  <c r="C27" i="25"/>
  <c r="D27" i="25"/>
  <c r="F27" i="25"/>
  <c r="F39" i="1"/>
  <c r="G27" i="25"/>
  <c r="G39" i="1"/>
  <c r="H27" i="25"/>
  <c r="L27" i="25"/>
  <c r="N27" i="25" s="1"/>
  <c r="M27" i="25"/>
  <c r="Q27" i="25"/>
  <c r="S27" i="25" s="1"/>
  <c r="R27" i="25"/>
  <c r="V27" i="25"/>
  <c r="C28" i="25"/>
  <c r="D28" i="25"/>
  <c r="F28" i="25"/>
  <c r="F41" i="1"/>
  <c r="G28" i="25"/>
  <c r="G41" i="1"/>
  <c r="H28" i="25"/>
  <c r="I28" i="25"/>
  <c r="L28" i="25"/>
  <c r="H41" i="1"/>
  <c r="M28" i="25"/>
  <c r="N28" i="25"/>
  <c r="Q28" i="25"/>
  <c r="V28" i="25"/>
  <c r="J41" i="1" s="1"/>
  <c r="C29" i="25"/>
  <c r="D29" i="25"/>
  <c r="F29" i="25"/>
  <c r="G29" i="25"/>
  <c r="G42" i="1"/>
  <c r="I29" i="25"/>
  <c r="L29" i="25"/>
  <c r="Q29" i="25"/>
  <c r="I42" i="1" s="1"/>
  <c r="V29" i="25"/>
  <c r="J42" i="1" s="1"/>
  <c r="X29" i="25"/>
  <c r="C30" i="25"/>
  <c r="D30" i="25"/>
  <c r="F30" i="25"/>
  <c r="F43" i="1"/>
  <c r="G30" i="25"/>
  <c r="L30" i="25"/>
  <c r="H43" i="1" s="1"/>
  <c r="M30" i="25"/>
  <c r="Q30" i="25"/>
  <c r="R30" i="25" s="1"/>
  <c r="I43" i="1"/>
  <c r="S30" i="25"/>
  <c r="V30" i="25"/>
  <c r="X30" i="25" s="1"/>
  <c r="J43" i="1"/>
  <c r="C31" i="25"/>
  <c r="D31" i="25"/>
  <c r="F31" i="25"/>
  <c r="M31" i="25" s="1"/>
  <c r="G31" i="25"/>
  <c r="G40" i="1" s="1"/>
  <c r="L31" i="25"/>
  <c r="H40" i="1"/>
  <c r="N31" i="25"/>
  <c r="Q31" i="25"/>
  <c r="I40" i="1"/>
  <c r="S31" i="25"/>
  <c r="V31" i="25"/>
  <c r="C32" i="25"/>
  <c r="D32" i="25"/>
  <c r="V32" i="25"/>
  <c r="X32" i="25" s="1"/>
  <c r="C33" i="25"/>
  <c r="D33" i="25"/>
  <c r="L33" i="25"/>
  <c r="C34" i="25"/>
  <c r="D34" i="25"/>
  <c r="F34" i="25"/>
  <c r="F33" i="25" s="1"/>
  <c r="G34" i="25"/>
  <c r="L34" i="25"/>
  <c r="H45" i="1"/>
  <c r="Q34" i="25"/>
  <c r="Q33" i="25" s="1"/>
  <c r="V34" i="25"/>
  <c r="J45" i="1" s="1"/>
  <c r="C35" i="25"/>
  <c r="D35" i="25"/>
  <c r="F35" i="25"/>
  <c r="F46" i="1"/>
  <c r="G35" i="25"/>
  <c r="G46" i="1"/>
  <c r="H35" i="25"/>
  <c r="L35" i="25"/>
  <c r="N35" i="25" s="1"/>
  <c r="M35" i="25"/>
  <c r="Q35" i="25"/>
  <c r="S35" i="25" s="1"/>
  <c r="R35" i="25"/>
  <c r="V35" i="25"/>
  <c r="C36" i="25"/>
  <c r="D36" i="25"/>
  <c r="C37" i="25"/>
  <c r="D37" i="25"/>
  <c r="F37" i="25"/>
  <c r="R37" i="25" s="1"/>
  <c r="G37" i="25"/>
  <c r="I37" i="25" s="1"/>
  <c r="L37" i="25"/>
  <c r="Q37" i="25"/>
  <c r="Q36" i="25" s="1"/>
  <c r="S37" i="25"/>
  <c r="V37" i="25"/>
  <c r="X37" i="25"/>
  <c r="C38" i="25"/>
  <c r="D38" i="25"/>
  <c r="F38" i="25"/>
  <c r="F48" i="1"/>
  <c r="G38" i="25"/>
  <c r="L38" i="25"/>
  <c r="H48" i="1" s="1"/>
  <c r="M38" i="25"/>
  <c r="Q38" i="25"/>
  <c r="S38" i="25" s="1"/>
  <c r="I48" i="1"/>
  <c r="V38" i="25"/>
  <c r="J48" i="1" s="1"/>
  <c r="C39" i="25"/>
  <c r="D39" i="25"/>
  <c r="F39" i="25"/>
  <c r="M39" i="25" s="1"/>
  <c r="G39" i="25"/>
  <c r="I39" i="25"/>
  <c r="H39" i="25"/>
  <c r="L39" i="25"/>
  <c r="N39" i="25"/>
  <c r="Q39" i="25"/>
  <c r="S39" i="25" s="1"/>
  <c r="R39" i="25"/>
  <c r="V39" i="25"/>
  <c r="W39" i="25" s="1"/>
  <c r="C40" i="25"/>
  <c r="D40" i="25"/>
  <c r="F40" i="25"/>
  <c r="G40" i="25"/>
  <c r="H40" i="25" s="1"/>
  <c r="L40" i="25"/>
  <c r="M40" i="25"/>
  <c r="N40" i="25"/>
  <c r="Q40" i="25"/>
  <c r="V40" i="25"/>
  <c r="X40" i="25"/>
  <c r="W40" i="25"/>
  <c r="C41" i="25"/>
  <c r="D41" i="25"/>
  <c r="F41" i="25"/>
  <c r="R41" i="25" s="1"/>
  <c r="G41" i="25"/>
  <c r="I41" i="25" s="1"/>
  <c r="L41" i="25"/>
  <c r="N41" i="25" s="1"/>
  <c r="Q41" i="25"/>
  <c r="S41" i="25" s="1"/>
  <c r="V41" i="25"/>
  <c r="X41" i="25" s="1"/>
  <c r="C42" i="25"/>
  <c r="D42" i="25"/>
  <c r="F42" i="25"/>
  <c r="F49" i="1" s="1"/>
  <c r="G42" i="25"/>
  <c r="L42" i="25"/>
  <c r="H49" i="1"/>
  <c r="Q42" i="25"/>
  <c r="S42" i="25" s="1"/>
  <c r="R42" i="25"/>
  <c r="V42" i="25"/>
  <c r="J49" i="1" s="1"/>
  <c r="X42" i="25"/>
  <c r="C43" i="25"/>
  <c r="D43" i="25"/>
  <c r="C44" i="25"/>
  <c r="D44" i="25"/>
  <c r="C45" i="25"/>
  <c r="D45" i="25"/>
  <c r="C46" i="25"/>
  <c r="D46" i="25"/>
  <c r="F46" i="25"/>
  <c r="G46" i="25"/>
  <c r="L46" i="25"/>
  <c r="M46" i="25"/>
  <c r="Q46" i="25"/>
  <c r="S46" i="25" s="1"/>
  <c r="R46" i="25"/>
  <c r="V46" i="25"/>
  <c r="X46" i="25" s="1"/>
  <c r="C47" i="25"/>
  <c r="D47" i="25"/>
  <c r="Q47" i="25"/>
  <c r="S47" i="25" s="1"/>
  <c r="C48" i="25"/>
  <c r="D48" i="25"/>
  <c r="F48" i="25"/>
  <c r="M48" i="25" s="1"/>
  <c r="G48" i="25"/>
  <c r="I48" i="25" s="1"/>
  <c r="L48" i="25"/>
  <c r="N48" i="25" s="1"/>
  <c r="Q48" i="25"/>
  <c r="V48" i="25"/>
  <c r="C49" i="25"/>
  <c r="D49" i="25"/>
  <c r="F49" i="25"/>
  <c r="R49" i="25" s="1"/>
  <c r="G49" i="25"/>
  <c r="L49" i="25"/>
  <c r="N49" i="25" s="1"/>
  <c r="Q49" i="25"/>
  <c r="S49" i="25" s="1"/>
  <c r="V49" i="25"/>
  <c r="X49" i="25"/>
  <c r="C50" i="25"/>
  <c r="D50" i="25"/>
  <c r="C51" i="25"/>
  <c r="D51" i="25"/>
  <c r="F51" i="25"/>
  <c r="M51" i="25" s="1"/>
  <c r="G51" i="25"/>
  <c r="I51" i="25"/>
  <c r="H51" i="25"/>
  <c r="L51" i="25"/>
  <c r="N51" i="25"/>
  <c r="Q51" i="25"/>
  <c r="S51" i="25" s="1"/>
  <c r="R51" i="25"/>
  <c r="V51" i="25"/>
  <c r="X51" i="25" s="1"/>
  <c r="C52" i="25"/>
  <c r="D52" i="25"/>
  <c r="F52" i="25"/>
  <c r="M52" i="25" s="1"/>
  <c r="G52" i="25"/>
  <c r="I52" i="25" s="1"/>
  <c r="L52" i="25"/>
  <c r="N52" i="25" s="1"/>
  <c r="Q52" i="25"/>
  <c r="V52" i="25"/>
  <c r="X52" i="25" s="1"/>
  <c r="C53" i="25"/>
  <c r="D53" i="25"/>
  <c r="C54" i="25"/>
  <c r="D54" i="25"/>
  <c r="F54" i="25"/>
  <c r="G54" i="25"/>
  <c r="I54" i="25" s="1"/>
  <c r="L54" i="25"/>
  <c r="N54" i="25" s="1"/>
  <c r="M54" i="25"/>
  <c r="Q54" i="25"/>
  <c r="S54" i="25" s="1"/>
  <c r="R54" i="25"/>
  <c r="V54" i="25"/>
  <c r="X54" i="25" s="1"/>
  <c r="C55" i="25"/>
  <c r="D55" i="25"/>
  <c r="F55" i="25"/>
  <c r="W55" i="25" s="1"/>
  <c r="G55" i="25"/>
  <c r="I55" i="25" s="1"/>
  <c r="H55" i="25"/>
  <c r="L55" i="25"/>
  <c r="N55" i="25" s="1"/>
  <c r="Q55" i="25"/>
  <c r="S55" i="25" s="1"/>
  <c r="V55" i="25"/>
  <c r="X55" i="25"/>
  <c r="C56" i="25"/>
  <c r="D56" i="25"/>
  <c r="C57" i="25"/>
  <c r="D57" i="25"/>
  <c r="F57" i="25"/>
  <c r="R57" i="25" s="1"/>
  <c r="G57" i="25"/>
  <c r="G54" i="1"/>
  <c r="I57" i="25"/>
  <c r="L57" i="25"/>
  <c r="Q57" i="25"/>
  <c r="I54" i="1"/>
  <c r="V57" i="25"/>
  <c r="J54" i="1" s="1"/>
  <c r="X57" i="25"/>
  <c r="C58" i="25"/>
  <c r="D58" i="25"/>
  <c r="F58" i="25"/>
  <c r="G58" i="25"/>
  <c r="I58" i="25" s="1"/>
  <c r="L58" i="25"/>
  <c r="N58" i="25" s="1"/>
  <c r="M58" i="25"/>
  <c r="Q58" i="25"/>
  <c r="S58" i="25" s="1"/>
  <c r="R58" i="25"/>
  <c r="V58" i="25"/>
  <c r="X58" i="25" s="1"/>
  <c r="C59" i="25"/>
  <c r="D59" i="25"/>
  <c r="C60" i="25"/>
  <c r="D60" i="25"/>
  <c r="F60" i="25"/>
  <c r="M60" i="25" s="1"/>
  <c r="G60" i="25"/>
  <c r="I60" i="25" s="1"/>
  <c r="L60" i="25"/>
  <c r="N60" i="25" s="1"/>
  <c r="Q60" i="25"/>
  <c r="V60" i="25"/>
  <c r="X60" i="25" s="1"/>
  <c r="C61" i="25"/>
  <c r="D61" i="25"/>
  <c r="F61" i="25"/>
  <c r="G61" i="25"/>
  <c r="I61" i="25" s="1"/>
  <c r="L61" i="25"/>
  <c r="N61" i="25" s="1"/>
  <c r="Q61" i="25"/>
  <c r="S61" i="25" s="1"/>
  <c r="R61" i="25"/>
  <c r="V61" i="25"/>
  <c r="X61" i="25"/>
  <c r="C62" i="25"/>
  <c r="D62" i="25"/>
  <c r="L62" i="25"/>
  <c r="N62" i="25"/>
  <c r="C63" i="25"/>
  <c r="D63" i="25"/>
  <c r="F63" i="25"/>
  <c r="G63" i="25"/>
  <c r="I63" i="25" s="1"/>
  <c r="L63" i="25"/>
  <c r="M63" i="25"/>
  <c r="N63" i="25"/>
  <c r="Q63" i="25"/>
  <c r="R63" i="25" s="1"/>
  <c r="S63" i="25"/>
  <c r="V63" i="25"/>
  <c r="X63" i="25"/>
  <c r="C64" i="25"/>
  <c r="D64" i="25"/>
  <c r="F64" i="25"/>
  <c r="F55" i="1"/>
  <c r="G64" i="25"/>
  <c r="G55" i="1"/>
  <c r="H64" i="25"/>
  <c r="I64" i="25"/>
  <c r="L64" i="25"/>
  <c r="H55" i="1"/>
  <c r="M64" i="25"/>
  <c r="N64" i="25"/>
  <c r="Q64" i="25"/>
  <c r="V64" i="25"/>
  <c r="J55" i="1" s="1"/>
  <c r="C65" i="25"/>
  <c r="D65" i="25"/>
  <c r="G65" i="25"/>
  <c r="I65" i="25"/>
  <c r="C66" i="25"/>
  <c r="D66" i="25"/>
  <c r="F66" i="25"/>
  <c r="L66" i="25"/>
  <c r="N66" i="25"/>
  <c r="M66" i="25"/>
  <c r="Q66" i="25"/>
  <c r="S66" i="25" s="1"/>
  <c r="V66" i="25"/>
  <c r="X66" i="25" s="1"/>
  <c r="C67" i="25"/>
  <c r="D67" i="25"/>
  <c r="F67" i="25"/>
  <c r="W67" i="25" s="1"/>
  <c r="G67" i="25"/>
  <c r="I67" i="25" s="1"/>
  <c r="H67" i="25"/>
  <c r="L67" i="25"/>
  <c r="N67" i="25" s="1"/>
  <c r="Q67" i="25"/>
  <c r="S67" i="25" s="1"/>
  <c r="V67" i="25"/>
  <c r="X67" i="25"/>
  <c r="C68" i="25"/>
  <c r="D68" i="25"/>
  <c r="G68" i="25"/>
  <c r="I68" i="25"/>
  <c r="C69" i="25"/>
  <c r="D69" i="25"/>
  <c r="F69" i="25"/>
  <c r="G69" i="25"/>
  <c r="I69" i="25" s="1"/>
  <c r="L69" i="25"/>
  <c r="N69" i="25" s="1"/>
  <c r="Q69" i="25"/>
  <c r="S69" i="25" s="1"/>
  <c r="R69" i="25"/>
  <c r="V69" i="25"/>
  <c r="X69" i="25"/>
  <c r="C70" i="25"/>
  <c r="D70" i="25"/>
  <c r="F70" i="25"/>
  <c r="G70" i="25"/>
  <c r="I70" i="25" s="1"/>
  <c r="L70" i="25"/>
  <c r="N70" i="25" s="1"/>
  <c r="Q70" i="25"/>
  <c r="R70" i="25"/>
  <c r="S70" i="25"/>
  <c r="V70" i="25"/>
  <c r="X70" i="25" s="1"/>
  <c r="C71" i="25"/>
  <c r="D71" i="25"/>
  <c r="C72" i="25"/>
  <c r="D72" i="25"/>
  <c r="F72" i="25"/>
  <c r="M72" i="25" s="1"/>
  <c r="G72" i="25"/>
  <c r="H72" i="25"/>
  <c r="I72" i="25"/>
  <c r="L72" i="25"/>
  <c r="N72" i="25"/>
  <c r="Q72" i="25"/>
  <c r="V72" i="25"/>
  <c r="X72" i="25" s="1"/>
  <c r="W72" i="25"/>
  <c r="C73" i="25"/>
  <c r="D73" i="25"/>
  <c r="F73" i="25"/>
  <c r="G73" i="25"/>
  <c r="I73" i="25" s="1"/>
  <c r="L73" i="25"/>
  <c r="N73" i="25" s="1"/>
  <c r="Q73" i="25"/>
  <c r="S73" i="25" s="1"/>
  <c r="V73" i="25"/>
  <c r="X73" i="25"/>
  <c r="C74" i="25"/>
  <c r="D74" i="25"/>
  <c r="L74" i="25"/>
  <c r="N74" i="25"/>
  <c r="C75" i="25"/>
  <c r="D75" i="25"/>
  <c r="F75" i="25"/>
  <c r="G75" i="25"/>
  <c r="I75" i="25" s="1"/>
  <c r="H75" i="25"/>
  <c r="L75" i="25"/>
  <c r="N75" i="25" s="1"/>
  <c r="M75" i="25"/>
  <c r="Q75" i="25"/>
  <c r="R75" i="25" s="1"/>
  <c r="C76" i="25"/>
  <c r="D76" i="25"/>
  <c r="F76" i="25"/>
  <c r="G76" i="25"/>
  <c r="H76" i="25" s="1"/>
  <c r="L76" i="25"/>
  <c r="M76" i="25"/>
  <c r="N76" i="25"/>
  <c r="Q76" i="25"/>
  <c r="V76" i="25"/>
  <c r="X76" i="25"/>
  <c r="W76" i="25"/>
  <c r="C77" i="25"/>
  <c r="D77" i="25"/>
  <c r="G77" i="25"/>
  <c r="I77" i="25" s="1"/>
  <c r="C78" i="25"/>
  <c r="D78" i="25"/>
  <c r="F78" i="25"/>
  <c r="H78" i="25" s="1"/>
  <c r="G78" i="25"/>
  <c r="I78" i="25" s="1"/>
  <c r="L78" i="25"/>
  <c r="N78" i="25" s="1"/>
  <c r="M78" i="25"/>
  <c r="Q78" i="25"/>
  <c r="S78" i="25" s="1"/>
  <c r="R78" i="25"/>
  <c r="V78" i="25"/>
  <c r="X78" i="25" s="1"/>
  <c r="C79" i="25"/>
  <c r="D79" i="25"/>
  <c r="F79" i="25"/>
  <c r="M79" i="25" s="1"/>
  <c r="G79" i="25"/>
  <c r="I79" i="25"/>
  <c r="L79" i="25"/>
  <c r="N79" i="25" s="1"/>
  <c r="Q79" i="25"/>
  <c r="R79" i="25"/>
  <c r="S79" i="25"/>
  <c r="V79" i="25"/>
  <c r="X79" i="25" s="1"/>
  <c r="C80" i="25"/>
  <c r="D80" i="25"/>
  <c r="C81" i="25"/>
  <c r="D81" i="25"/>
  <c r="F81" i="25"/>
  <c r="R81" i="25" s="1"/>
  <c r="G81" i="25"/>
  <c r="I81" i="25" s="1"/>
  <c r="L81" i="25"/>
  <c r="N81" i="25" s="1"/>
  <c r="Q81" i="25"/>
  <c r="S81" i="25" s="1"/>
  <c r="V81" i="25"/>
  <c r="X81" i="25" s="1"/>
  <c r="C82" i="25"/>
  <c r="D82" i="25"/>
  <c r="F82" i="25"/>
  <c r="H82" i="25" s="1"/>
  <c r="G82" i="25"/>
  <c r="I82" i="25" s="1"/>
  <c r="L82" i="25"/>
  <c r="N82" i="25" s="1"/>
  <c r="Q82" i="25"/>
  <c r="R82" i="25"/>
  <c r="S82" i="25"/>
  <c r="V82" i="25"/>
  <c r="X82" i="25" s="1"/>
  <c r="C83" i="25"/>
  <c r="D83" i="25"/>
  <c r="Q83" i="25"/>
  <c r="S83" i="25" s="1"/>
  <c r="C84" i="25"/>
  <c r="D84" i="25"/>
  <c r="F84" i="25"/>
  <c r="M84" i="25" s="1"/>
  <c r="G84" i="25"/>
  <c r="H84" i="25"/>
  <c r="I84" i="25"/>
  <c r="L84" i="25"/>
  <c r="N84" i="25"/>
  <c r="Q84" i="25"/>
  <c r="V84" i="25"/>
  <c r="X84" i="25" s="1"/>
  <c r="W84" i="25"/>
  <c r="C85" i="25"/>
  <c r="D85" i="25"/>
  <c r="F85" i="25"/>
  <c r="R85" i="25"/>
  <c r="G85" i="25"/>
  <c r="I85" i="25"/>
  <c r="L85" i="25"/>
  <c r="N85" i="25"/>
  <c r="Q85" i="25"/>
  <c r="S85" i="25"/>
  <c r="V85" i="25"/>
  <c r="X85" i="25"/>
  <c r="C86" i="25"/>
  <c r="D86" i="25"/>
  <c r="L86" i="25"/>
  <c r="N86" i="25"/>
  <c r="C87" i="25"/>
  <c r="D87" i="25"/>
  <c r="F87" i="25"/>
  <c r="M87" i="25" s="1"/>
  <c r="G87" i="25"/>
  <c r="I87" i="25"/>
  <c r="H87" i="25"/>
  <c r="L87" i="25"/>
  <c r="N87" i="25"/>
  <c r="Q87" i="25"/>
  <c r="S87" i="25" s="1"/>
  <c r="R87" i="25"/>
  <c r="V87" i="25"/>
  <c r="X87" i="25" s="1"/>
  <c r="C88" i="25"/>
  <c r="D88" i="25"/>
  <c r="F88" i="25"/>
  <c r="M88" i="25" s="1"/>
  <c r="G88" i="25"/>
  <c r="I88" i="25" s="1"/>
  <c r="L88" i="25"/>
  <c r="N88" i="25" s="1"/>
  <c r="Q88" i="25"/>
  <c r="V88" i="25"/>
  <c r="X88" i="25" s="1"/>
  <c r="C89" i="25"/>
  <c r="D89" i="25"/>
  <c r="G89" i="25"/>
  <c r="I89" i="25"/>
  <c r="V89" i="25"/>
  <c r="X89" i="25"/>
  <c r="C90" i="25"/>
  <c r="D90" i="25"/>
  <c r="F90" i="25"/>
  <c r="G90" i="25"/>
  <c r="I90" i="25" s="1"/>
  <c r="L90" i="25"/>
  <c r="N90" i="25" s="1"/>
  <c r="M90" i="25"/>
  <c r="Q90" i="25"/>
  <c r="S90" i="25"/>
  <c r="V90" i="25"/>
  <c r="X90" i="25"/>
  <c r="C91" i="25"/>
  <c r="D91" i="25"/>
  <c r="F91" i="25"/>
  <c r="F57" i="1"/>
  <c r="G91" i="25"/>
  <c r="H91" i="25" s="1"/>
  <c r="G57" i="1"/>
  <c r="L91" i="25"/>
  <c r="H57" i="1" s="1"/>
  <c r="Q91" i="25"/>
  <c r="I57" i="1" s="1"/>
  <c r="V91" i="25"/>
  <c r="C92" i="25"/>
  <c r="D92" i="25"/>
  <c r="M5" i="1"/>
  <c r="S5" i="1" s="1"/>
  <c r="N5" i="1"/>
  <c r="O5" i="1"/>
  <c r="P5" i="1"/>
  <c r="N7" i="1"/>
  <c r="T7" i="1" s="1"/>
  <c r="P7" i="1"/>
  <c r="V7" i="1" s="1"/>
  <c r="Q7" i="1"/>
  <c r="W7" i="1" s="1"/>
  <c r="O8" i="1"/>
  <c r="U8" i="1" s="1"/>
  <c r="P8" i="1"/>
  <c r="V8" i="1" s="1"/>
  <c r="Q8" i="1"/>
  <c r="W8" i="1" s="1"/>
  <c r="M9" i="1"/>
  <c r="S9" i="1" s="1"/>
  <c r="N9" i="1"/>
  <c r="T9" i="1" s="1"/>
  <c r="O9" i="1"/>
  <c r="U9" i="1" s="1"/>
  <c r="P9" i="1"/>
  <c r="V9" i="1" s="1"/>
  <c r="N15" i="1"/>
  <c r="T15" i="1" s="1"/>
  <c r="P15" i="1"/>
  <c r="V15" i="1" s="1"/>
  <c r="Q15" i="1"/>
  <c r="W15" i="1" s="1"/>
  <c r="M17" i="1"/>
  <c r="S17" i="1" s="1"/>
  <c r="O17" i="1"/>
  <c r="U17" i="1" s="1"/>
  <c r="P17" i="1"/>
  <c r="V17" i="1" s="1"/>
  <c r="Q17" i="1"/>
  <c r="W17" i="1" s="1"/>
  <c r="M18" i="1"/>
  <c r="S18" i="1" s="1"/>
  <c r="P18" i="1"/>
  <c r="V18" i="1" s="1"/>
  <c r="N20" i="1"/>
  <c r="T20" i="1" s="1"/>
  <c r="P20" i="1"/>
  <c r="V20" i="1" s="1"/>
  <c r="M22" i="1"/>
  <c r="S22" i="1" s="1"/>
  <c r="O22" i="1"/>
  <c r="U22" i="1" s="1"/>
  <c r="P22" i="1"/>
  <c r="V22" i="1" s="1"/>
  <c r="Q22" i="1"/>
  <c r="W22" i="1" s="1"/>
  <c r="M23" i="1"/>
  <c r="S23" i="1" s="1"/>
  <c r="N23" i="1"/>
  <c r="T23" i="1" s="1"/>
  <c r="O23" i="1"/>
  <c r="U23" i="1" s="1"/>
  <c r="P23" i="1"/>
  <c r="V23" i="1" s="1"/>
  <c r="M24" i="1"/>
  <c r="S24" i="1" s="1"/>
  <c r="N24" i="1"/>
  <c r="T24" i="1" s="1"/>
  <c r="Q24" i="1"/>
  <c r="W24" i="1" s="1"/>
  <c r="N32" i="1"/>
  <c r="T32" i="1" s="1"/>
  <c r="P32" i="1"/>
  <c r="V32" i="1" s="1"/>
  <c r="Q32" i="1"/>
  <c r="W32" i="1" s="1"/>
  <c r="M34" i="1"/>
  <c r="S34" i="1" s="1"/>
  <c r="N34" i="1"/>
  <c r="T34" i="1" s="1"/>
  <c r="O34" i="1"/>
  <c r="U34" i="1" s="1"/>
  <c r="P34" i="1"/>
  <c r="V34" i="1" s="1"/>
  <c r="M36" i="1"/>
  <c r="S36" i="1" s="1"/>
  <c r="N36" i="1"/>
  <c r="T36" i="1" s="1"/>
  <c r="O36" i="1"/>
  <c r="U36" i="1" s="1"/>
  <c r="Q36" i="1"/>
  <c r="W36" i="1" s="1"/>
  <c r="P37" i="1"/>
  <c r="V37" i="1" s="1"/>
  <c r="M38" i="1"/>
  <c r="S38" i="1" s="1"/>
  <c r="O38" i="1"/>
  <c r="U38" i="1" s="1"/>
  <c r="P38" i="1"/>
  <c r="V38" i="1" s="1"/>
  <c r="Q38" i="1"/>
  <c r="W38" i="1" s="1"/>
  <c r="M39" i="1"/>
  <c r="S39" i="1" s="1"/>
  <c r="P39" i="1"/>
  <c r="V39" i="1" s="1"/>
  <c r="M41" i="1"/>
  <c r="S41" i="1" s="1"/>
  <c r="N41" i="1"/>
  <c r="T41" i="1" s="1"/>
  <c r="O41" i="1"/>
  <c r="U41" i="1" s="1"/>
  <c r="N42" i="1"/>
  <c r="T42" i="1" s="1"/>
  <c r="P42" i="1"/>
  <c r="V42" i="1" s="1"/>
  <c r="Q42" i="1"/>
  <c r="W42" i="1" s="1"/>
  <c r="M43" i="1"/>
  <c r="S43" i="1" s="1"/>
  <c r="O43" i="1"/>
  <c r="U43" i="1" s="1"/>
  <c r="P43" i="1"/>
  <c r="V43" i="1" s="1"/>
  <c r="Q43" i="1"/>
  <c r="W43" i="1" s="1"/>
  <c r="M40" i="1"/>
  <c r="S40" i="1" s="1"/>
  <c r="P40" i="1"/>
  <c r="V40" i="1" s="1"/>
  <c r="M47" i="1"/>
  <c r="N47" i="1"/>
  <c r="T47" i="1" s="1"/>
  <c r="O47" i="1"/>
  <c r="U47" i="1" s="1"/>
  <c r="Q47" i="1"/>
  <c r="W47" i="1" s="1"/>
  <c r="N49" i="1"/>
  <c r="T49" i="1" s="1"/>
  <c r="P49" i="1"/>
  <c r="V49" i="1" s="1"/>
  <c r="Q49" i="1"/>
  <c r="W49" i="1" s="1"/>
  <c r="N52" i="1"/>
  <c r="T52" i="1" s="1"/>
  <c r="O52" i="1"/>
  <c r="U52" i="1" s="1"/>
  <c r="Q52" i="1"/>
  <c r="W52" i="1" s="1"/>
  <c r="N57" i="1"/>
  <c r="T57" i="1" s="1"/>
  <c r="P57" i="1"/>
  <c r="V57" i="1" s="1"/>
  <c r="Q57" i="1"/>
  <c r="W57" i="1" s="1"/>
  <c r="C2" i="27"/>
  <c r="F4" i="27"/>
  <c r="G4" i="27"/>
  <c r="L4" i="27"/>
  <c r="Q4" i="27"/>
  <c r="V4" i="27"/>
  <c r="C5" i="27"/>
  <c r="D5" i="27"/>
  <c r="C6" i="27"/>
  <c r="D6" i="27"/>
  <c r="F6" i="27"/>
  <c r="G6" i="27"/>
  <c r="L6" i="27"/>
  <c r="H67" i="1"/>
  <c r="Q6" i="27"/>
  <c r="S6" i="27" s="1"/>
  <c r="R6" i="27"/>
  <c r="V6" i="27"/>
  <c r="J67" i="1" s="1"/>
  <c r="X6" i="27"/>
  <c r="C7" i="27"/>
  <c r="D7" i="27"/>
  <c r="F7" i="27"/>
  <c r="G7" i="27"/>
  <c r="H7" i="27" s="1"/>
  <c r="L7" i="27"/>
  <c r="M7" i="27" s="1"/>
  <c r="N7" i="27"/>
  <c r="Q7" i="27"/>
  <c r="S7" i="27" s="1"/>
  <c r="R7" i="27"/>
  <c r="V7" i="27"/>
  <c r="C8" i="27"/>
  <c r="D8" i="27"/>
  <c r="F8" i="27"/>
  <c r="F70" i="1"/>
  <c r="G8" i="27"/>
  <c r="H8" i="27" s="1"/>
  <c r="G70" i="1"/>
  <c r="I8" i="27"/>
  <c r="L8" i="27"/>
  <c r="M8" i="27" s="1"/>
  <c r="H70" i="1"/>
  <c r="N8" i="27"/>
  <c r="Q8" i="27"/>
  <c r="V8" i="27"/>
  <c r="J70" i="1" s="1"/>
  <c r="W8" i="27"/>
  <c r="C9" i="27"/>
  <c r="D9" i="27"/>
  <c r="F9" i="27"/>
  <c r="G9" i="27"/>
  <c r="G71" i="1" s="1"/>
  <c r="L9" i="27"/>
  <c r="Q9" i="27"/>
  <c r="R9" i="27" s="1"/>
  <c r="I71" i="1"/>
  <c r="V9" i="27"/>
  <c r="J71" i="1" s="1"/>
  <c r="C10" i="27"/>
  <c r="D10" i="27"/>
  <c r="L10" i="27"/>
  <c r="H72" i="1" s="1"/>
  <c r="C11" i="27"/>
  <c r="D11" i="27"/>
  <c r="F11" i="27"/>
  <c r="F10" i="27" s="1"/>
  <c r="G11" i="27"/>
  <c r="H11" i="27" s="1"/>
  <c r="I11" i="27"/>
  <c r="L11" i="27"/>
  <c r="M11" i="27" s="1"/>
  <c r="N11" i="27"/>
  <c r="Q11" i="27"/>
  <c r="R11" i="27"/>
  <c r="S11" i="27"/>
  <c r="V11" i="27"/>
  <c r="W11" i="27" s="1"/>
  <c r="C12" i="27"/>
  <c r="D12" i="27"/>
  <c r="F12" i="27"/>
  <c r="H12" i="27" s="1"/>
  <c r="G12" i="27"/>
  <c r="I12" i="27" s="1"/>
  <c r="L12" i="27"/>
  <c r="N12" i="27" s="1"/>
  <c r="M12" i="27"/>
  <c r="Q12" i="27"/>
  <c r="V12" i="27"/>
  <c r="X12" i="27"/>
  <c r="C13" i="27"/>
  <c r="D13" i="27"/>
  <c r="C14" i="27"/>
  <c r="D14" i="27"/>
  <c r="F14" i="27"/>
  <c r="M14" i="27" s="1"/>
  <c r="G14" i="27"/>
  <c r="L14" i="27"/>
  <c r="Q14" i="27"/>
  <c r="S14" i="27"/>
  <c r="V14" i="27"/>
  <c r="X14" i="27"/>
  <c r="C15" i="27"/>
  <c r="D15" i="27"/>
  <c r="F15" i="27"/>
  <c r="G15" i="27"/>
  <c r="H15" i="27" s="1"/>
  <c r="L15" i="27"/>
  <c r="M15" i="27" s="1"/>
  <c r="Q15" i="27"/>
  <c r="S15" i="27" s="1"/>
  <c r="R15" i="27"/>
  <c r="V15" i="27"/>
  <c r="C16" i="27"/>
  <c r="D16" i="27"/>
  <c r="F16" i="27"/>
  <c r="F79" i="1"/>
  <c r="G16" i="27"/>
  <c r="H16" i="27" s="1"/>
  <c r="G79" i="1"/>
  <c r="I16" i="27"/>
  <c r="L16" i="27"/>
  <c r="M16" i="27" s="1"/>
  <c r="H79" i="1"/>
  <c r="N16" i="27"/>
  <c r="Q16" i="27"/>
  <c r="V16" i="27"/>
  <c r="J79" i="1" s="1"/>
  <c r="C17" i="27"/>
  <c r="D17" i="27"/>
  <c r="C18" i="27"/>
  <c r="D18" i="27"/>
  <c r="F18" i="27"/>
  <c r="R18" i="27" s="1"/>
  <c r="G18" i="27"/>
  <c r="L18" i="27"/>
  <c r="L17" i="27" s="1"/>
  <c r="M18" i="27"/>
  <c r="Q18" i="27"/>
  <c r="S18" i="27"/>
  <c r="V18" i="27"/>
  <c r="X18" i="27" s="1"/>
  <c r="C19" i="27"/>
  <c r="D19" i="27"/>
  <c r="F19" i="27"/>
  <c r="W19" i="27" s="1"/>
  <c r="G19" i="27"/>
  <c r="I19" i="27" s="1"/>
  <c r="H19" i="27"/>
  <c r="L19" i="27"/>
  <c r="N19" i="27"/>
  <c r="Q19" i="27"/>
  <c r="S19" i="27" s="1"/>
  <c r="V19" i="27"/>
  <c r="C20" i="27"/>
  <c r="D20" i="27"/>
  <c r="F20" i="27"/>
  <c r="F86" i="1" s="1"/>
  <c r="G20" i="27"/>
  <c r="G86" i="1" s="1"/>
  <c r="L20" i="27"/>
  <c r="H86" i="1" s="1"/>
  <c r="Q20" i="27"/>
  <c r="V20" i="27"/>
  <c r="J86" i="1"/>
  <c r="C21" i="27"/>
  <c r="D21" i="27"/>
  <c r="F21" i="27"/>
  <c r="R21" i="27" s="1"/>
  <c r="G21" i="27"/>
  <c r="I21" i="27" s="1"/>
  <c r="L21" i="27"/>
  <c r="N21" i="27" s="1"/>
  <c r="Q21" i="27"/>
  <c r="S21" i="27" s="1"/>
  <c r="V21" i="27"/>
  <c r="X21" i="27" s="1"/>
  <c r="C22" i="27"/>
  <c r="D22" i="27"/>
  <c r="F22" i="27"/>
  <c r="H22" i="27" s="1"/>
  <c r="G22" i="27"/>
  <c r="I22" i="27" s="1"/>
  <c r="L22" i="27"/>
  <c r="N22" i="27" s="1"/>
  <c r="M22" i="27"/>
  <c r="Q22" i="27"/>
  <c r="S22" i="27"/>
  <c r="V22" i="27"/>
  <c r="X22" i="27"/>
  <c r="C23" i="27"/>
  <c r="D23" i="27"/>
  <c r="C24" i="27"/>
  <c r="D24" i="27"/>
  <c r="F24" i="27"/>
  <c r="M24" i="27" s="1"/>
  <c r="G24" i="27"/>
  <c r="H24" i="27"/>
  <c r="I24" i="27"/>
  <c r="L24" i="27"/>
  <c r="N24" i="27"/>
  <c r="Q24" i="27"/>
  <c r="V24" i="27"/>
  <c r="V23" i="27" s="1"/>
  <c r="C25" i="27"/>
  <c r="D25" i="27"/>
  <c r="F25" i="27"/>
  <c r="R25" i="27" s="1"/>
  <c r="G25" i="27"/>
  <c r="G91" i="1"/>
  <c r="I25" i="27"/>
  <c r="L25" i="27"/>
  <c r="Q25" i="27"/>
  <c r="I91" i="1"/>
  <c r="V25" i="27"/>
  <c r="J91" i="1" s="1"/>
  <c r="X25" i="27"/>
  <c r="C26" i="27"/>
  <c r="D26" i="27"/>
  <c r="F26" i="27"/>
  <c r="G26" i="27"/>
  <c r="L26" i="27"/>
  <c r="M26" i="27" s="1"/>
  <c r="N26" i="27"/>
  <c r="Q26" i="27"/>
  <c r="R26" i="27" s="1"/>
  <c r="V26" i="27"/>
  <c r="X26" i="27"/>
  <c r="C27" i="27"/>
  <c r="D27" i="27"/>
  <c r="F27" i="27"/>
  <c r="W27" i="27"/>
  <c r="G27" i="27"/>
  <c r="H27" i="27" s="1"/>
  <c r="I27" i="27"/>
  <c r="L27" i="27"/>
  <c r="M27" i="27" s="1"/>
  <c r="Q27" i="27"/>
  <c r="R27" i="27"/>
  <c r="S27" i="27"/>
  <c r="V27" i="27"/>
  <c r="X27" i="27" s="1"/>
  <c r="C28" i="27"/>
  <c r="D28" i="27"/>
  <c r="F28" i="27"/>
  <c r="F76" i="1" s="1"/>
  <c r="G28" i="27"/>
  <c r="G76" i="1" s="1"/>
  <c r="L28" i="27"/>
  <c r="H76" i="1" s="1"/>
  <c r="Q28" i="27"/>
  <c r="V28" i="27"/>
  <c r="J76" i="1"/>
  <c r="C29" i="27"/>
  <c r="D29" i="27"/>
  <c r="F29" i="27"/>
  <c r="G29" i="27"/>
  <c r="I29" i="27"/>
  <c r="L29" i="27"/>
  <c r="Q29" i="27"/>
  <c r="V29" i="27"/>
  <c r="X29" i="27"/>
  <c r="C30" i="27"/>
  <c r="D30" i="27"/>
  <c r="F30" i="27"/>
  <c r="F82" i="1"/>
  <c r="G30" i="27"/>
  <c r="L30" i="27"/>
  <c r="H82" i="1" s="1"/>
  <c r="M30" i="27"/>
  <c r="Q30" i="27"/>
  <c r="S30" i="27" s="1"/>
  <c r="I82" i="1"/>
  <c r="V30" i="27"/>
  <c r="J82" i="1" s="1"/>
  <c r="C31" i="27"/>
  <c r="D31" i="27"/>
  <c r="F31" i="27"/>
  <c r="F83" i="1"/>
  <c r="G31" i="27"/>
  <c r="G83" i="1"/>
  <c r="H31" i="27"/>
  <c r="L31" i="27"/>
  <c r="N31" i="27" s="1"/>
  <c r="M31" i="27"/>
  <c r="Q31" i="27"/>
  <c r="S31" i="27" s="1"/>
  <c r="R31" i="27"/>
  <c r="V31" i="27"/>
  <c r="C32" i="27"/>
  <c r="D32" i="27"/>
  <c r="C33" i="27"/>
  <c r="D33" i="27"/>
  <c r="C34" i="27"/>
  <c r="D34" i="27"/>
  <c r="C35" i="27"/>
  <c r="D35" i="27"/>
  <c r="F35" i="27"/>
  <c r="W35" i="27"/>
  <c r="G35" i="27"/>
  <c r="H35" i="27" s="1"/>
  <c r="I35" i="27"/>
  <c r="L35" i="27"/>
  <c r="M35" i="27" s="1"/>
  <c r="Q35" i="27"/>
  <c r="R35" i="27"/>
  <c r="S35" i="27"/>
  <c r="V35" i="27"/>
  <c r="C36" i="27"/>
  <c r="D36" i="27"/>
  <c r="F36" i="27"/>
  <c r="H36" i="27" s="1"/>
  <c r="G36" i="27"/>
  <c r="I36" i="27"/>
  <c r="L36" i="27"/>
  <c r="N36" i="27" s="1"/>
  <c r="M36" i="27"/>
  <c r="Q36" i="27"/>
  <c r="V36" i="27"/>
  <c r="X36" i="27"/>
  <c r="C37" i="27"/>
  <c r="D37" i="27"/>
  <c r="F37" i="27"/>
  <c r="G37" i="27"/>
  <c r="I37" i="27"/>
  <c r="L37" i="27"/>
  <c r="Q37" i="27"/>
  <c r="S37" i="27" s="1"/>
  <c r="V37" i="27"/>
  <c r="X37" i="27" s="1"/>
  <c r="C38" i="27"/>
  <c r="D38" i="27"/>
  <c r="F38" i="27"/>
  <c r="H38" i="27" s="1"/>
  <c r="G38" i="27"/>
  <c r="I38" i="27" s="1"/>
  <c r="L38" i="27"/>
  <c r="N38" i="27" s="1"/>
  <c r="Q38" i="27"/>
  <c r="R38" i="27"/>
  <c r="S38" i="27"/>
  <c r="V38" i="27"/>
  <c r="X38" i="27" s="1"/>
  <c r="C39" i="27"/>
  <c r="D39" i="27"/>
  <c r="F39" i="27"/>
  <c r="H39" i="27" s="1"/>
  <c r="G39" i="27"/>
  <c r="I39" i="27"/>
  <c r="L39" i="27"/>
  <c r="N39" i="27"/>
  <c r="Q39" i="27"/>
  <c r="S39" i="27" s="1"/>
  <c r="R39" i="27"/>
  <c r="V39" i="27"/>
  <c r="X39" i="27" s="1"/>
  <c r="C40" i="27"/>
  <c r="D40" i="27"/>
  <c r="C41" i="27"/>
  <c r="D41" i="27"/>
  <c r="C42" i="27"/>
  <c r="D42" i="27"/>
  <c r="F42" i="27"/>
  <c r="H42" i="27"/>
  <c r="G42" i="27"/>
  <c r="L42" i="27"/>
  <c r="N42" i="27" s="1"/>
  <c r="Q42" i="27"/>
  <c r="R42" i="27"/>
  <c r="S42" i="27"/>
  <c r="V42" i="27"/>
  <c r="X42" i="27" s="1"/>
  <c r="C43" i="27"/>
  <c r="D43" i="27"/>
  <c r="F43" i="27"/>
  <c r="H43" i="27" s="1"/>
  <c r="G43" i="27"/>
  <c r="I43" i="27"/>
  <c r="L43" i="27"/>
  <c r="N43" i="27"/>
  <c r="Q43" i="27"/>
  <c r="S43" i="27" s="1"/>
  <c r="R43" i="27"/>
  <c r="V43" i="27"/>
  <c r="C44" i="27"/>
  <c r="D44" i="27"/>
  <c r="F44" i="27"/>
  <c r="G44" i="27"/>
  <c r="H44" i="27" s="1"/>
  <c r="L44" i="27"/>
  <c r="M44" i="27"/>
  <c r="N44" i="27"/>
  <c r="Q44" i="27"/>
  <c r="V44" i="27"/>
  <c r="X44" i="27"/>
  <c r="W44" i="27"/>
  <c r="C45" i="27"/>
  <c r="D45" i="27"/>
  <c r="F45" i="27"/>
  <c r="R45" i="27" s="1"/>
  <c r="G45" i="27"/>
  <c r="I45" i="27"/>
  <c r="L45" i="27"/>
  <c r="N45" i="27"/>
  <c r="Q45" i="27"/>
  <c r="S45" i="27"/>
  <c r="V45" i="27"/>
  <c r="X45" i="27" s="1"/>
  <c r="C46" i="27"/>
  <c r="D46" i="27"/>
  <c r="F46" i="27"/>
  <c r="M46" i="27" s="1"/>
  <c r="G46" i="27"/>
  <c r="I46" i="27"/>
  <c r="L46" i="27"/>
  <c r="N46" i="27"/>
  <c r="Q46" i="27"/>
  <c r="S46" i="27"/>
  <c r="V46" i="27"/>
  <c r="X46" i="27"/>
  <c r="C47" i="27"/>
  <c r="D47" i="27"/>
  <c r="F47" i="27"/>
  <c r="M47" i="27" s="1"/>
  <c r="G47" i="27"/>
  <c r="I47" i="27"/>
  <c r="H47" i="27"/>
  <c r="L47" i="27"/>
  <c r="N47" i="27"/>
  <c r="Q47" i="27"/>
  <c r="S47" i="27" s="1"/>
  <c r="R47" i="27"/>
  <c r="V47" i="27"/>
  <c r="X47" i="27" s="1"/>
  <c r="C48" i="27"/>
  <c r="D48" i="27"/>
  <c r="F48" i="27"/>
  <c r="M48" i="27" s="1"/>
  <c r="G48" i="27"/>
  <c r="I48" i="27" s="1"/>
  <c r="L48" i="27"/>
  <c r="N48" i="27" s="1"/>
  <c r="Q48" i="27"/>
  <c r="V48" i="27"/>
  <c r="X48" i="27" s="1"/>
  <c r="C49" i="27"/>
  <c r="D49" i="27"/>
  <c r="C50" i="27"/>
  <c r="D50" i="27"/>
  <c r="F50" i="27"/>
  <c r="F49" i="27" s="1"/>
  <c r="R49" i="27" s="1"/>
  <c r="G50" i="27"/>
  <c r="L50" i="27"/>
  <c r="N50" i="27"/>
  <c r="Q50" i="27"/>
  <c r="S50" i="27"/>
  <c r="V50" i="27"/>
  <c r="X50" i="27"/>
  <c r="C51" i="27"/>
  <c r="D51" i="27"/>
  <c r="F51" i="27"/>
  <c r="G51" i="27"/>
  <c r="I51" i="27" s="1"/>
  <c r="H51" i="27"/>
  <c r="L51" i="27"/>
  <c r="M51" i="27"/>
  <c r="N51" i="27"/>
  <c r="Q51" i="27"/>
  <c r="R51" i="27" s="1"/>
  <c r="V51" i="27"/>
  <c r="C52" i="27"/>
  <c r="D52" i="27"/>
  <c r="F52" i="27"/>
  <c r="M52" i="27" s="1"/>
  <c r="G52" i="27"/>
  <c r="I52" i="27" s="1"/>
  <c r="H52" i="27"/>
  <c r="L52" i="27"/>
  <c r="N52" i="27"/>
  <c r="Q52" i="27"/>
  <c r="V52" i="27"/>
  <c r="X52" i="27" s="1"/>
  <c r="W52" i="27"/>
  <c r="C53" i="27"/>
  <c r="D53" i="27"/>
  <c r="F53" i="27"/>
  <c r="G53" i="27"/>
  <c r="I53" i="27" s="1"/>
  <c r="L53" i="27"/>
  <c r="N53" i="27" s="1"/>
  <c r="Q53" i="27"/>
  <c r="S53" i="27" s="1"/>
  <c r="V53" i="27"/>
  <c r="X53" i="27"/>
  <c r="C54" i="27"/>
  <c r="D54" i="27"/>
  <c r="F54" i="27"/>
  <c r="G54" i="27"/>
  <c r="I54" i="27" s="1"/>
  <c r="L54" i="27"/>
  <c r="N54" i="27" s="1"/>
  <c r="M54" i="27"/>
  <c r="Q54" i="27"/>
  <c r="S54" i="27"/>
  <c r="V54" i="27"/>
  <c r="X54" i="27"/>
  <c r="C55" i="27"/>
  <c r="D55" i="27"/>
  <c r="C56" i="27"/>
  <c r="D56" i="27"/>
  <c r="F56" i="27"/>
  <c r="H56" i="27" s="1"/>
  <c r="G56" i="27"/>
  <c r="I56" i="27"/>
  <c r="L56" i="27"/>
  <c r="N56" i="27" s="1"/>
  <c r="M56" i="27"/>
  <c r="Q56" i="27"/>
  <c r="V56" i="27"/>
  <c r="X56" i="27"/>
  <c r="C57" i="27"/>
  <c r="D57" i="27"/>
  <c r="F57" i="27"/>
  <c r="R57" i="27" s="1"/>
  <c r="G57" i="27"/>
  <c r="I57" i="27" s="1"/>
  <c r="L57" i="27"/>
  <c r="Q57" i="27"/>
  <c r="S57" i="27"/>
  <c r="V57" i="27"/>
  <c r="X57" i="27"/>
  <c r="C58" i="27"/>
  <c r="D58" i="27"/>
  <c r="F58" i="27"/>
  <c r="H58" i="27"/>
  <c r="G58" i="27"/>
  <c r="L58" i="27"/>
  <c r="N58" i="27" s="1"/>
  <c r="Q58" i="27"/>
  <c r="S58" i="27"/>
  <c r="V58" i="27"/>
  <c r="X58" i="27"/>
  <c r="C59" i="27"/>
  <c r="D59" i="27"/>
  <c r="F59" i="27"/>
  <c r="G59" i="27"/>
  <c r="H59" i="27" s="1"/>
  <c r="I59" i="27"/>
  <c r="L59" i="27"/>
  <c r="M59" i="27" s="1"/>
  <c r="N59" i="27"/>
  <c r="Q59" i="27"/>
  <c r="R59" i="27"/>
  <c r="S59" i="27"/>
  <c r="V59" i="27"/>
  <c r="X59" i="27" s="1"/>
  <c r="C60" i="27"/>
  <c r="D60" i="27"/>
  <c r="F60" i="27"/>
  <c r="M60" i="27" s="1"/>
  <c r="G60" i="27"/>
  <c r="I60" i="27"/>
  <c r="L60" i="27"/>
  <c r="N60" i="27" s="1"/>
  <c r="Q60" i="27"/>
  <c r="V60" i="27"/>
  <c r="X60" i="27" s="1"/>
  <c r="C61" i="27"/>
  <c r="D61" i="27"/>
  <c r="F61" i="27"/>
  <c r="R61" i="27"/>
  <c r="G61" i="27"/>
  <c r="I61" i="27" s="1"/>
  <c r="G96" i="1"/>
  <c r="L61" i="27"/>
  <c r="Q61" i="27"/>
  <c r="I96" i="1"/>
  <c r="V61" i="27"/>
  <c r="J96" i="1"/>
  <c r="X61" i="27"/>
  <c r="C62" i="27"/>
  <c r="D62" i="27"/>
  <c r="C63" i="27"/>
  <c r="D63" i="27"/>
  <c r="C64" i="27"/>
  <c r="D64" i="27"/>
  <c r="F64" i="27"/>
  <c r="M64" i="27" s="1"/>
  <c r="G64" i="27"/>
  <c r="I64" i="27" s="1"/>
  <c r="H64" i="27"/>
  <c r="L64" i="27"/>
  <c r="N64" i="27"/>
  <c r="Q64" i="27"/>
  <c r="V64" i="27"/>
  <c r="X64" i="27" s="1"/>
  <c r="W64" i="27"/>
  <c r="C65" i="27"/>
  <c r="D65" i="27"/>
  <c r="F65" i="27"/>
  <c r="G65" i="27"/>
  <c r="I65" i="27"/>
  <c r="L65" i="27"/>
  <c r="Q65" i="27"/>
  <c r="S65" i="27" s="1"/>
  <c r="V65" i="27"/>
  <c r="X65" i="27" s="1"/>
  <c r="C66" i="27"/>
  <c r="D66" i="27"/>
  <c r="F66" i="27"/>
  <c r="R66" i="27" s="1"/>
  <c r="G66" i="27"/>
  <c r="L66" i="27"/>
  <c r="N66" i="27"/>
  <c r="Q66" i="27"/>
  <c r="S66" i="27" s="1"/>
  <c r="V66" i="27"/>
  <c r="X66" i="27"/>
  <c r="C67" i="27"/>
  <c r="D67" i="27"/>
  <c r="F67" i="27"/>
  <c r="G67" i="27"/>
  <c r="I67" i="27" s="1"/>
  <c r="L67" i="27"/>
  <c r="M67" i="27"/>
  <c r="N67" i="27"/>
  <c r="Q67" i="27"/>
  <c r="R67" i="27" s="1"/>
  <c r="S67" i="27"/>
  <c r="V67" i="27"/>
  <c r="X67" i="27"/>
  <c r="C68" i="27"/>
  <c r="D68" i="27"/>
  <c r="F68" i="27"/>
  <c r="H68" i="27" s="1"/>
  <c r="G68" i="27"/>
  <c r="I68" i="27"/>
  <c r="L68" i="27"/>
  <c r="N68" i="27" s="1"/>
  <c r="M68" i="27"/>
  <c r="Q68" i="27"/>
  <c r="V68" i="27"/>
  <c r="X68" i="27"/>
  <c r="C69" i="27"/>
  <c r="D69" i="27"/>
  <c r="C70" i="27"/>
  <c r="D70" i="27"/>
  <c r="F70" i="27"/>
  <c r="G70" i="27"/>
  <c r="L70" i="27"/>
  <c r="N70" i="27" s="1"/>
  <c r="Q70" i="27"/>
  <c r="R70" i="27"/>
  <c r="S70" i="27"/>
  <c r="V70" i="27"/>
  <c r="X70" i="27" s="1"/>
  <c r="C71" i="27"/>
  <c r="D71" i="27"/>
  <c r="F71" i="27"/>
  <c r="W71" i="27" s="1"/>
  <c r="G71" i="27"/>
  <c r="I71" i="27" s="1"/>
  <c r="L71" i="27"/>
  <c r="M71" i="27"/>
  <c r="N71" i="27"/>
  <c r="Q71" i="27"/>
  <c r="S71" i="27"/>
  <c r="V71" i="27"/>
  <c r="C72" i="27"/>
  <c r="D72" i="27"/>
  <c r="F72" i="27"/>
  <c r="M72" i="27" s="1"/>
  <c r="G72" i="27"/>
  <c r="I72" i="27" s="1"/>
  <c r="L72" i="27"/>
  <c r="N72" i="27" s="1"/>
  <c r="Q72" i="27"/>
  <c r="V72" i="27"/>
  <c r="X72" i="27" s="1"/>
  <c r="C73" i="27"/>
  <c r="D73" i="27"/>
  <c r="F73" i="27"/>
  <c r="G73" i="27"/>
  <c r="I73" i="27" s="1"/>
  <c r="L73" i="27"/>
  <c r="Q73" i="27"/>
  <c r="S73" i="27"/>
  <c r="V73" i="27"/>
  <c r="X73" i="27"/>
  <c r="C74" i="27"/>
  <c r="D74" i="27"/>
  <c r="F74" i="27"/>
  <c r="H74" i="27"/>
  <c r="G74" i="27"/>
  <c r="I74" i="27"/>
  <c r="L74" i="27"/>
  <c r="N74" i="27"/>
  <c r="M74" i="27"/>
  <c r="Q74" i="27"/>
  <c r="R74" i="27" s="1"/>
  <c r="S74" i="27"/>
  <c r="V74" i="27"/>
  <c r="X74" i="27"/>
  <c r="C75" i="27"/>
  <c r="D75" i="27"/>
  <c r="C76" i="27"/>
  <c r="D76" i="27"/>
  <c r="F76" i="27"/>
  <c r="F103" i="1"/>
  <c r="G76" i="27"/>
  <c r="H76" i="27" s="1"/>
  <c r="G103" i="1"/>
  <c r="I76" i="27"/>
  <c r="L76" i="27"/>
  <c r="M76" i="27" s="1"/>
  <c r="H103" i="1"/>
  <c r="N76" i="27"/>
  <c r="Q76" i="27"/>
  <c r="C77" i="27"/>
  <c r="D77" i="27"/>
  <c r="F77" i="27"/>
  <c r="G77" i="27"/>
  <c r="I77" i="27"/>
  <c r="L77" i="27"/>
  <c r="Q77" i="27"/>
  <c r="S77" i="27" s="1"/>
  <c r="V77" i="27"/>
  <c r="X77" i="27" s="1"/>
  <c r="C78" i="27"/>
  <c r="D78" i="27"/>
  <c r="F78" i="27"/>
  <c r="H78" i="27" s="1"/>
  <c r="G78" i="27"/>
  <c r="L78" i="27"/>
  <c r="N78" i="27"/>
  <c r="Q78" i="27"/>
  <c r="S78" i="27" s="1"/>
  <c r="V78" i="27"/>
  <c r="X78" i="27" s="1"/>
  <c r="C79" i="27"/>
  <c r="D79" i="27"/>
  <c r="F79" i="27"/>
  <c r="W79" i="27" s="1"/>
  <c r="G79" i="27"/>
  <c r="I79" i="27" s="1"/>
  <c r="L79" i="27"/>
  <c r="M79" i="27"/>
  <c r="N79" i="27"/>
  <c r="Q79" i="27"/>
  <c r="S79" i="27"/>
  <c r="V79" i="27"/>
  <c r="X79" i="27"/>
  <c r="C80" i="27"/>
  <c r="D80" i="27"/>
  <c r="F80" i="27"/>
  <c r="H80" i="27" s="1"/>
  <c r="G80" i="27"/>
  <c r="I80" i="27"/>
  <c r="L80" i="27"/>
  <c r="N80" i="27" s="1"/>
  <c r="M80" i="27"/>
  <c r="Q80" i="27"/>
  <c r="V80" i="27"/>
  <c r="X80" i="27"/>
  <c r="C81" i="27"/>
  <c r="D81" i="27"/>
  <c r="F81" i="27"/>
  <c r="R81" i="27" s="1"/>
  <c r="G81" i="27"/>
  <c r="I81" i="27" s="1"/>
  <c r="L81" i="27"/>
  <c r="N81" i="27" s="1"/>
  <c r="Q81" i="27"/>
  <c r="S81" i="27" s="1"/>
  <c r="V81" i="27"/>
  <c r="X81" i="27" s="1"/>
  <c r="C82" i="27"/>
  <c r="D82" i="27"/>
  <c r="F82" i="27"/>
  <c r="H82" i="27" s="1"/>
  <c r="G82" i="27"/>
  <c r="I82" i="27" s="1"/>
  <c r="L82" i="27"/>
  <c r="N82" i="27" s="1"/>
  <c r="M82" i="27"/>
  <c r="Q82" i="27"/>
  <c r="S82" i="27" s="1"/>
  <c r="R82" i="27"/>
  <c r="V82" i="27"/>
  <c r="X82" i="27" s="1"/>
  <c r="C83" i="27"/>
  <c r="D83" i="27"/>
  <c r="F83" i="27"/>
  <c r="M83" i="27" s="1"/>
  <c r="G83" i="27"/>
  <c r="I83" i="27"/>
  <c r="L83" i="27"/>
  <c r="N83" i="27" s="1"/>
  <c r="Q83" i="27"/>
  <c r="R83" i="27"/>
  <c r="S83" i="27"/>
  <c r="V83" i="27"/>
  <c r="X83" i="27" s="1"/>
  <c r="C84" i="27"/>
  <c r="D84" i="27"/>
  <c r="F84" i="27"/>
  <c r="M84" i="27" s="1"/>
  <c r="G84" i="27"/>
  <c r="H84" i="27"/>
  <c r="I84" i="27"/>
  <c r="L84" i="27"/>
  <c r="N84" i="27"/>
  <c r="Q84" i="27"/>
  <c r="V84" i="27"/>
  <c r="X84" i="27" s="1"/>
  <c r="W84" i="27"/>
  <c r="M67" i="1"/>
  <c r="S67" i="1" s="1"/>
  <c r="O67" i="1"/>
  <c r="U67" i="1" s="1"/>
  <c r="Q67" i="1"/>
  <c r="W67" i="1" s="1"/>
  <c r="H33" i="15" s="1"/>
  <c r="M69" i="1"/>
  <c r="S69" i="1" s="1"/>
  <c r="O69" i="1"/>
  <c r="U69" i="1" s="1"/>
  <c r="P69" i="1"/>
  <c r="V69" i="1" s="1"/>
  <c r="Q69" i="1"/>
  <c r="W69" i="1" s="1"/>
  <c r="M70" i="1"/>
  <c r="S70" i="1" s="1"/>
  <c r="P70" i="1"/>
  <c r="V70" i="1" s="1"/>
  <c r="M71" i="1"/>
  <c r="S71" i="1" s="1"/>
  <c r="O71" i="1"/>
  <c r="U71" i="1" s="1"/>
  <c r="Q71" i="1"/>
  <c r="W71" i="1" s="1"/>
  <c r="P72" i="1"/>
  <c r="V72" i="1" s="1"/>
  <c r="M79" i="1"/>
  <c r="S79" i="1" s="1"/>
  <c r="P79" i="1"/>
  <c r="V79" i="1" s="1"/>
  <c r="N85" i="1"/>
  <c r="T85" i="1" s="1"/>
  <c r="E34" i="15" s="1"/>
  <c r="M86" i="1"/>
  <c r="S86" i="1" s="1"/>
  <c r="N86" i="1"/>
  <c r="T86" i="1" s="1"/>
  <c r="O86" i="1"/>
  <c r="U86" i="1" s="1"/>
  <c r="Q86" i="1"/>
  <c r="W86" i="1" s="1"/>
  <c r="P88" i="1"/>
  <c r="V88" i="1" s="1"/>
  <c r="M91" i="1"/>
  <c r="S91" i="1" s="1"/>
  <c r="O91" i="1"/>
  <c r="U91" i="1" s="1"/>
  <c r="P91" i="1"/>
  <c r="V91" i="1" s="1"/>
  <c r="Q91" i="1"/>
  <c r="W91" i="1" s="1"/>
  <c r="N76" i="1"/>
  <c r="T76" i="1" s="1"/>
  <c r="P76" i="1"/>
  <c r="V76" i="1" s="1"/>
  <c r="Q76" i="1"/>
  <c r="W76" i="1" s="1"/>
  <c r="M82" i="1"/>
  <c r="S82" i="1" s="1"/>
  <c r="P82" i="1"/>
  <c r="V82" i="1" s="1"/>
  <c r="M83" i="1"/>
  <c r="S83" i="1" s="1"/>
  <c r="O83" i="1"/>
  <c r="U83" i="1" s="1"/>
  <c r="Q83" i="1"/>
  <c r="W83" i="1" s="1"/>
  <c r="N96" i="1"/>
  <c r="T96" i="1" s="1"/>
  <c r="O96" i="1"/>
  <c r="U96" i="1" s="1"/>
  <c r="P96" i="1"/>
  <c r="V96" i="1" s="1"/>
  <c r="B2" i="35"/>
  <c r="E2" i="35"/>
  <c r="F2" i="35"/>
  <c r="I2" i="35"/>
  <c r="J2" i="35"/>
  <c r="M2" i="35"/>
  <c r="N2" i="35"/>
  <c r="Q2" i="35"/>
  <c r="C4" i="35"/>
  <c r="D4" i="35"/>
  <c r="G4" i="35"/>
  <c r="H4" i="35"/>
  <c r="H34" i="35" s="1"/>
  <c r="K4" i="35"/>
  <c r="L4" i="35"/>
  <c r="L34" i="35" s="1"/>
  <c r="O4" i="35"/>
  <c r="P4" i="35"/>
  <c r="C5" i="35"/>
  <c r="D5" i="35"/>
  <c r="G5" i="35"/>
  <c r="H5" i="35"/>
  <c r="K5" i="35"/>
  <c r="L5" i="35"/>
  <c r="O5" i="35"/>
  <c r="P5" i="35"/>
  <c r="C6" i="35"/>
  <c r="D6" i="35"/>
  <c r="G6" i="35"/>
  <c r="H6" i="35"/>
  <c r="K6" i="35"/>
  <c r="L6" i="35"/>
  <c r="O6" i="35"/>
  <c r="P6" i="35"/>
  <c r="C7" i="35"/>
  <c r="D7" i="35"/>
  <c r="G7" i="35"/>
  <c r="H7" i="35"/>
  <c r="K7" i="35"/>
  <c r="L7" i="35"/>
  <c r="O7" i="35"/>
  <c r="P7" i="35"/>
  <c r="B8" i="35"/>
  <c r="C8" i="35"/>
  <c r="C34" i="35" s="1"/>
  <c r="D8" i="35"/>
  <c r="F8" i="35"/>
  <c r="G8" i="35"/>
  <c r="H8" i="35"/>
  <c r="J8" i="35"/>
  <c r="M8" i="35" s="1"/>
  <c r="K8" i="35"/>
  <c r="L8" i="35"/>
  <c r="N8" i="35"/>
  <c r="Q8" i="35" s="1"/>
  <c r="O8" i="35"/>
  <c r="P8" i="35"/>
  <c r="C11" i="35"/>
  <c r="D11" i="35"/>
  <c r="G11" i="35"/>
  <c r="G34" i="35" s="1"/>
  <c r="H11" i="35"/>
  <c r="K11" i="35"/>
  <c r="L11" i="35"/>
  <c r="O11" i="35"/>
  <c r="O34" i="35" s="1"/>
  <c r="P11" i="35"/>
  <c r="B12" i="35"/>
  <c r="E12" i="35"/>
  <c r="C12" i="35"/>
  <c r="D12" i="35"/>
  <c r="F12" i="35"/>
  <c r="I12" i="35"/>
  <c r="G12" i="35"/>
  <c r="H12" i="35"/>
  <c r="J12" i="35"/>
  <c r="K12" i="35"/>
  <c r="L12" i="35"/>
  <c r="N12" i="35"/>
  <c r="O12" i="35"/>
  <c r="P12" i="35"/>
  <c r="P34" i="35" s="1"/>
  <c r="B13" i="35"/>
  <c r="C13" i="35"/>
  <c r="D13" i="35"/>
  <c r="E13" i="35" s="1"/>
  <c r="F13" i="35"/>
  <c r="G13" i="35"/>
  <c r="H13" i="35"/>
  <c r="I13" i="35" s="1"/>
  <c r="J13" i="35"/>
  <c r="K13" i="35"/>
  <c r="L13" i="35"/>
  <c r="N13" i="35"/>
  <c r="O13" i="35"/>
  <c r="P13" i="35"/>
  <c r="C14" i="35"/>
  <c r="D14" i="35"/>
  <c r="G14" i="35"/>
  <c r="H14" i="35"/>
  <c r="K14" i="35"/>
  <c r="L14" i="35"/>
  <c r="O14" i="35"/>
  <c r="P14" i="35"/>
  <c r="B15" i="35"/>
  <c r="E15" i="35"/>
  <c r="C15" i="35"/>
  <c r="D15" i="35"/>
  <c r="F15" i="35"/>
  <c r="I15" i="35"/>
  <c r="G15" i="35"/>
  <c r="H15" i="35"/>
  <c r="J15" i="35"/>
  <c r="K15" i="35"/>
  <c r="L15" i="35"/>
  <c r="N15" i="35"/>
  <c r="O15" i="35"/>
  <c r="P15" i="35"/>
  <c r="C19" i="35"/>
  <c r="D19" i="35"/>
  <c r="G19" i="35"/>
  <c r="H19" i="35"/>
  <c r="K19" i="35"/>
  <c r="L19" i="35"/>
  <c r="O19" i="35"/>
  <c r="P19" i="35"/>
  <c r="C20" i="35"/>
  <c r="D20" i="35"/>
  <c r="G20" i="35"/>
  <c r="H20" i="35"/>
  <c r="K20" i="35"/>
  <c r="L20" i="35"/>
  <c r="N20" i="35"/>
  <c r="O20" i="35"/>
  <c r="P20" i="35"/>
  <c r="B21" i="35"/>
  <c r="C21" i="35"/>
  <c r="D21" i="35"/>
  <c r="F21" i="35"/>
  <c r="G21" i="35"/>
  <c r="H21" i="35"/>
  <c r="I21" i="35" s="1"/>
  <c r="K21" i="35"/>
  <c r="L21" i="35"/>
  <c r="O21" i="35"/>
  <c r="P21" i="35"/>
  <c r="C22" i="35"/>
  <c r="D22" i="35"/>
  <c r="G22" i="35"/>
  <c r="H22" i="35"/>
  <c r="K22" i="35"/>
  <c r="L22" i="35"/>
  <c r="O22" i="35"/>
  <c r="P22" i="35"/>
  <c r="C23" i="35"/>
  <c r="D23" i="35"/>
  <c r="G23" i="35"/>
  <c r="H23" i="35"/>
  <c r="J23" i="35"/>
  <c r="K23" i="35"/>
  <c r="L23" i="35"/>
  <c r="M23" i="35" s="1"/>
  <c r="O23" i="35"/>
  <c r="P23" i="35"/>
  <c r="C24" i="35"/>
  <c r="D24" i="35"/>
  <c r="G24" i="35"/>
  <c r="H24" i="35"/>
  <c r="K24" i="35"/>
  <c r="L24" i="35"/>
  <c r="O24" i="35"/>
  <c r="P24" i="35"/>
  <c r="C28" i="35"/>
  <c r="D28" i="35"/>
  <c r="G28" i="35"/>
  <c r="H28" i="35"/>
  <c r="K28" i="35"/>
  <c r="L28" i="35"/>
  <c r="O28" i="35"/>
  <c r="P28" i="35"/>
  <c r="C29" i="35"/>
  <c r="D29" i="35"/>
  <c r="G29" i="35"/>
  <c r="H29" i="35"/>
  <c r="K29" i="35"/>
  <c r="L29" i="35"/>
  <c r="O29" i="35"/>
  <c r="P29" i="35"/>
  <c r="C30" i="35"/>
  <c r="D30" i="35"/>
  <c r="G30" i="35"/>
  <c r="H30" i="35"/>
  <c r="K30" i="35"/>
  <c r="L30" i="35"/>
  <c r="O30" i="35"/>
  <c r="P30" i="35"/>
  <c r="C31" i="35"/>
  <c r="D31" i="35"/>
  <c r="G31" i="35"/>
  <c r="H31" i="35"/>
  <c r="K31" i="35"/>
  <c r="L31" i="35"/>
  <c r="O31" i="35"/>
  <c r="P31" i="35"/>
  <c r="B32" i="35"/>
  <c r="E32" i="35"/>
  <c r="C32" i="35"/>
  <c r="D32" i="35"/>
  <c r="F32" i="35"/>
  <c r="I32" i="35"/>
  <c r="G32" i="35"/>
  <c r="H32" i="35"/>
  <c r="J32" i="35"/>
  <c r="K32" i="35"/>
  <c r="L32" i="35"/>
  <c r="N32" i="35"/>
  <c r="O32" i="35"/>
  <c r="P32" i="35"/>
  <c r="K34" i="35"/>
  <c r="B37" i="35"/>
  <c r="C37" i="35"/>
  <c r="C52" i="35" s="1"/>
  <c r="D37" i="35"/>
  <c r="F37" i="35"/>
  <c r="G37" i="35"/>
  <c r="H37" i="35"/>
  <c r="H52" i="35" s="1"/>
  <c r="J37" i="35"/>
  <c r="M37" i="35" s="1"/>
  <c r="K37" i="35"/>
  <c r="L37" i="35"/>
  <c r="N37" i="35"/>
  <c r="Q37" i="35" s="1"/>
  <c r="O37" i="35"/>
  <c r="O52" i="35" s="1"/>
  <c r="P37" i="35"/>
  <c r="B38" i="35"/>
  <c r="C38" i="35"/>
  <c r="D38" i="35"/>
  <c r="F38" i="35"/>
  <c r="G38" i="35"/>
  <c r="G52" i="35" s="1"/>
  <c r="H38" i="35"/>
  <c r="J38" i="35"/>
  <c r="M38" i="35" s="1"/>
  <c r="K38" i="35"/>
  <c r="L38" i="35"/>
  <c r="N38" i="35"/>
  <c r="Q38" i="35" s="1"/>
  <c r="O38" i="35"/>
  <c r="P38" i="35"/>
  <c r="B40" i="35"/>
  <c r="C40" i="35"/>
  <c r="D40" i="35"/>
  <c r="F40" i="35"/>
  <c r="G40" i="35"/>
  <c r="H40" i="35"/>
  <c r="J40" i="35"/>
  <c r="M40" i="35" s="1"/>
  <c r="K40" i="35"/>
  <c r="L40" i="35"/>
  <c r="N40" i="35"/>
  <c r="Q40" i="35" s="1"/>
  <c r="O40" i="35"/>
  <c r="P40" i="35"/>
  <c r="B41" i="35"/>
  <c r="C41" i="35"/>
  <c r="D41" i="35"/>
  <c r="F41" i="35"/>
  <c r="G41" i="35"/>
  <c r="H41" i="35"/>
  <c r="J41" i="35"/>
  <c r="M41" i="35" s="1"/>
  <c r="K41" i="35"/>
  <c r="L41" i="35"/>
  <c r="N41" i="35"/>
  <c r="Q41" i="35" s="1"/>
  <c r="O41" i="35"/>
  <c r="P41" i="35"/>
  <c r="C43" i="35"/>
  <c r="D43" i="35"/>
  <c r="G43" i="35"/>
  <c r="H43" i="35"/>
  <c r="K43" i="35"/>
  <c r="L43" i="35"/>
  <c r="O43" i="35"/>
  <c r="P43" i="35"/>
  <c r="P52" i="35" s="1"/>
  <c r="C44" i="35"/>
  <c r="D44" i="35"/>
  <c r="G44" i="35"/>
  <c r="H44" i="35"/>
  <c r="K44" i="35"/>
  <c r="L44" i="35"/>
  <c r="L52" i="35" s="1"/>
  <c r="O44" i="35"/>
  <c r="P44" i="35"/>
  <c r="B46" i="35"/>
  <c r="C46" i="35"/>
  <c r="D46" i="35"/>
  <c r="F46" i="35"/>
  <c r="G46" i="35"/>
  <c r="H46" i="35"/>
  <c r="J46" i="35"/>
  <c r="M46" i="35"/>
  <c r="K46" i="35"/>
  <c r="L46" i="35"/>
  <c r="N46" i="35"/>
  <c r="Q46" i="35"/>
  <c r="O46" i="35"/>
  <c r="P46" i="35"/>
  <c r="B47" i="35"/>
  <c r="C47" i="35"/>
  <c r="D47" i="35"/>
  <c r="F47" i="35"/>
  <c r="G47" i="35"/>
  <c r="H47" i="35"/>
  <c r="J47" i="35"/>
  <c r="K47" i="35"/>
  <c r="L47" i="35"/>
  <c r="M47" i="35" s="1"/>
  <c r="N47" i="35"/>
  <c r="O47" i="35"/>
  <c r="P47" i="35"/>
  <c r="Q47" i="35" s="1"/>
  <c r="C48" i="35"/>
  <c r="D48" i="35"/>
  <c r="E48" i="35" s="1"/>
  <c r="G48" i="35"/>
  <c r="I48" i="35" s="1"/>
  <c r="H48" i="35"/>
  <c r="K48" i="35"/>
  <c r="L48" i="35"/>
  <c r="O48" i="35"/>
  <c r="P48" i="35"/>
  <c r="C49" i="35"/>
  <c r="E49" i="35" s="1"/>
  <c r="D49" i="35"/>
  <c r="G49" i="35"/>
  <c r="I49" i="35" s="1"/>
  <c r="H49" i="35"/>
  <c r="K49" i="35"/>
  <c r="M49" i="35" s="1"/>
  <c r="L49" i="35"/>
  <c r="O49" i="35"/>
  <c r="Q49" i="35"/>
  <c r="P49" i="35"/>
  <c r="C50" i="35"/>
  <c r="E50" i="35" s="1"/>
  <c r="D50" i="35"/>
  <c r="G50" i="35"/>
  <c r="I50" i="35" s="1"/>
  <c r="H50" i="35"/>
  <c r="K50" i="35"/>
  <c r="M50" i="35" s="1"/>
  <c r="L50" i="35"/>
  <c r="O50" i="35"/>
  <c r="P50" i="35"/>
  <c r="C51" i="35"/>
  <c r="E51" i="35" s="1"/>
  <c r="D51" i="35"/>
  <c r="G51" i="35"/>
  <c r="H51" i="35"/>
  <c r="I51" i="35"/>
  <c r="K51" i="35"/>
  <c r="M51" i="35"/>
  <c r="L51" i="35"/>
  <c r="O51" i="35"/>
  <c r="Q51" i="35" s="1"/>
  <c r="P51" i="35"/>
  <c r="D52" i="35"/>
  <c r="C55" i="35"/>
  <c r="C63" i="35" s="1"/>
  <c r="D55" i="35"/>
  <c r="G55" i="35"/>
  <c r="H55" i="35"/>
  <c r="H63" i="35" s="1"/>
  <c r="K55" i="35"/>
  <c r="K63" i="35" s="1"/>
  <c r="L55" i="35"/>
  <c r="L63" i="35"/>
  <c r="O55" i="35"/>
  <c r="P55" i="35"/>
  <c r="P63" i="35" s="1"/>
  <c r="C56" i="35"/>
  <c r="D56" i="35"/>
  <c r="G56" i="35"/>
  <c r="H56" i="35"/>
  <c r="K56" i="35"/>
  <c r="L56" i="35"/>
  <c r="O56" i="35"/>
  <c r="P56" i="35"/>
  <c r="C57" i="35"/>
  <c r="D57" i="35"/>
  <c r="G57" i="35"/>
  <c r="H57" i="35"/>
  <c r="K57" i="35"/>
  <c r="L57" i="35"/>
  <c r="O57" i="35"/>
  <c r="P57" i="35"/>
  <c r="C59" i="35"/>
  <c r="D59" i="35"/>
  <c r="G59" i="35"/>
  <c r="H59" i="35"/>
  <c r="K59" i="35"/>
  <c r="L59" i="35"/>
  <c r="O59" i="35"/>
  <c r="P59" i="35"/>
  <c r="C60" i="35"/>
  <c r="D60" i="35"/>
  <c r="G60" i="35"/>
  <c r="H60" i="35"/>
  <c r="K60" i="35"/>
  <c r="L60" i="35"/>
  <c r="O60" i="35"/>
  <c r="P60" i="35"/>
  <c r="C61" i="35"/>
  <c r="D61" i="35"/>
  <c r="G61" i="35"/>
  <c r="H61" i="35"/>
  <c r="J61" i="35"/>
  <c r="K61" i="35"/>
  <c r="L61" i="35"/>
  <c r="O61" i="35"/>
  <c r="P61" i="35"/>
  <c r="B62" i="35"/>
  <c r="C62" i="35"/>
  <c r="D62" i="35"/>
  <c r="D63" i="35" s="1"/>
  <c r="F62" i="35"/>
  <c r="G62" i="35"/>
  <c r="H62" i="35"/>
  <c r="J62" i="35"/>
  <c r="K62" i="35"/>
  <c r="L62" i="35"/>
  <c r="N62" i="35"/>
  <c r="Q62" i="35"/>
  <c r="O62" i="35"/>
  <c r="P62" i="35"/>
  <c r="G63" i="35"/>
  <c r="O63" i="35"/>
  <c r="C65" i="35"/>
  <c r="D65" i="35"/>
  <c r="E65" i="35" s="1"/>
  <c r="G65" i="35"/>
  <c r="H65" i="35"/>
  <c r="I65" i="35"/>
  <c r="K65" i="35"/>
  <c r="M65" i="35"/>
  <c r="L65" i="35"/>
  <c r="O65" i="35"/>
  <c r="Q65" i="35" s="1"/>
  <c r="P65" i="35"/>
  <c r="C67" i="35"/>
  <c r="D67" i="35"/>
  <c r="G67" i="35"/>
  <c r="H67" i="35"/>
  <c r="J67" i="35"/>
  <c r="M67" i="35"/>
  <c r="K67" i="35"/>
  <c r="L67" i="35"/>
  <c r="N67" i="35"/>
  <c r="O67" i="35"/>
  <c r="P67" i="35"/>
  <c r="C68" i="35"/>
  <c r="D68" i="35"/>
  <c r="F68" i="35"/>
  <c r="I68" i="35" s="1"/>
  <c r="G68" i="35"/>
  <c r="H68" i="35"/>
  <c r="J68" i="35"/>
  <c r="K68" i="35"/>
  <c r="L68" i="35"/>
  <c r="O68" i="35"/>
  <c r="P68" i="35"/>
  <c r="B69" i="35"/>
  <c r="C69" i="35"/>
  <c r="D69" i="35"/>
  <c r="E69" i="35" s="1"/>
  <c r="F69" i="35"/>
  <c r="G69" i="35"/>
  <c r="H69" i="35"/>
  <c r="K69" i="35"/>
  <c r="L69" i="35"/>
  <c r="O69" i="35"/>
  <c r="P69" i="35"/>
  <c r="C70" i="35"/>
  <c r="D70" i="35"/>
  <c r="G70" i="35"/>
  <c r="H70" i="35"/>
  <c r="K70" i="35"/>
  <c r="L70" i="35"/>
  <c r="O70" i="35"/>
  <c r="P70" i="35"/>
  <c r="C71" i="35"/>
  <c r="E71" i="35" s="1"/>
  <c r="D71" i="35"/>
  <c r="G71" i="35"/>
  <c r="I71" i="35" s="1"/>
  <c r="H71" i="35"/>
  <c r="K71" i="35"/>
  <c r="M71" i="35" s="1"/>
  <c r="L71" i="35"/>
  <c r="O71" i="35"/>
  <c r="Q71" i="35"/>
  <c r="P71" i="35"/>
  <c r="C73" i="35"/>
  <c r="D73" i="35"/>
  <c r="G73" i="35"/>
  <c r="H73" i="35"/>
  <c r="K73" i="35"/>
  <c r="L73" i="35"/>
  <c r="N73" i="35"/>
  <c r="O73" i="35"/>
  <c r="P73" i="35"/>
  <c r="B74" i="35"/>
  <c r="C74" i="35"/>
  <c r="D74" i="35"/>
  <c r="E74" i="35" s="1"/>
  <c r="G74" i="35"/>
  <c r="H74" i="35"/>
  <c r="J74" i="35"/>
  <c r="K74" i="35"/>
  <c r="L74" i="35"/>
  <c r="N74" i="35"/>
  <c r="Q74" i="35" s="1"/>
  <c r="O74" i="35"/>
  <c r="P74" i="35"/>
  <c r="B75" i="35"/>
  <c r="E75" i="35" s="1"/>
  <c r="C75" i="35"/>
  <c r="D75" i="35"/>
  <c r="F75" i="35"/>
  <c r="G75" i="35"/>
  <c r="H75" i="35"/>
  <c r="J75" i="35"/>
  <c r="K75" i="35"/>
  <c r="L75" i="35"/>
  <c r="O75" i="35"/>
  <c r="P75" i="35"/>
  <c r="C76" i="35"/>
  <c r="D76" i="35"/>
  <c r="G76" i="35"/>
  <c r="H76" i="35"/>
  <c r="K76" i="35"/>
  <c r="L76" i="35"/>
  <c r="O76" i="35"/>
  <c r="P76" i="35"/>
  <c r="C77" i="35"/>
  <c r="D77" i="35"/>
  <c r="E77" i="35"/>
  <c r="G77" i="35"/>
  <c r="H77" i="35"/>
  <c r="I77" i="35" s="1"/>
  <c r="K77" i="35"/>
  <c r="M77" i="35" s="1"/>
  <c r="L77" i="35"/>
  <c r="O77" i="35"/>
  <c r="P77" i="35"/>
  <c r="C79" i="35"/>
  <c r="D79" i="35"/>
  <c r="E79" i="35" s="1"/>
  <c r="G79" i="35"/>
  <c r="I79" i="35" s="1"/>
  <c r="H79" i="35"/>
  <c r="K79" i="35"/>
  <c r="M79" i="35"/>
  <c r="L79" i="35"/>
  <c r="O79" i="35"/>
  <c r="Q79" i="35" s="1"/>
  <c r="P79" i="35"/>
  <c r="C80" i="35"/>
  <c r="D80" i="35"/>
  <c r="E80" i="35" s="1"/>
  <c r="G80" i="35"/>
  <c r="I80" i="35" s="1"/>
  <c r="H80" i="35"/>
  <c r="K80" i="35"/>
  <c r="M80" i="35"/>
  <c r="L80" i="35"/>
  <c r="O80" i="35"/>
  <c r="P80" i="35"/>
  <c r="C81" i="35"/>
  <c r="E81" i="35" s="1"/>
  <c r="D81" i="35"/>
  <c r="G81" i="35"/>
  <c r="H81" i="35"/>
  <c r="I81" i="35" s="1"/>
  <c r="K81" i="35"/>
  <c r="M81" i="35" s="1"/>
  <c r="L81" i="35"/>
  <c r="O81" i="35"/>
  <c r="Q81" i="35"/>
  <c r="P81" i="35"/>
  <c r="C82" i="35"/>
  <c r="E82" i="35" s="1"/>
  <c r="D82" i="35"/>
  <c r="G82" i="35"/>
  <c r="H82" i="35"/>
  <c r="I82" i="35" s="1"/>
  <c r="K82" i="35"/>
  <c r="M82" i="35" s="1"/>
  <c r="L82" i="35"/>
  <c r="O82" i="35"/>
  <c r="P82" i="35"/>
  <c r="B2" i="36"/>
  <c r="E2" i="36"/>
  <c r="F2" i="36"/>
  <c r="I2" i="36"/>
  <c r="J2" i="36"/>
  <c r="M2" i="36"/>
  <c r="N2" i="36"/>
  <c r="Q2" i="36"/>
  <c r="C4" i="36"/>
  <c r="E4" i="36" s="1"/>
  <c r="D4" i="36"/>
  <c r="D13" i="36" s="1"/>
  <c r="G4" i="36"/>
  <c r="G13" i="36" s="1"/>
  <c r="H4" i="36"/>
  <c r="I4" i="36"/>
  <c r="K4" i="36"/>
  <c r="L4" i="36"/>
  <c r="O4" i="36"/>
  <c r="P4" i="36"/>
  <c r="P13" i="36" s="1"/>
  <c r="C5" i="36"/>
  <c r="C13" i="36" s="1"/>
  <c r="D5" i="36"/>
  <c r="E5" i="36"/>
  <c r="G5" i="36"/>
  <c r="H5" i="36"/>
  <c r="I5" i="36" s="1"/>
  <c r="K5" i="36"/>
  <c r="M5" i="36" s="1"/>
  <c r="L5" i="36"/>
  <c r="O5" i="36"/>
  <c r="Q5" i="36"/>
  <c r="P5" i="36"/>
  <c r="C6" i="36"/>
  <c r="D6" i="36"/>
  <c r="E6" i="36"/>
  <c r="G6" i="36"/>
  <c r="H6" i="36"/>
  <c r="I6" i="36" s="1"/>
  <c r="K6" i="36"/>
  <c r="M6" i="36" s="1"/>
  <c r="L6" i="36"/>
  <c r="O6" i="36"/>
  <c r="P6" i="36"/>
  <c r="C7" i="36"/>
  <c r="D7" i="36"/>
  <c r="E7" i="36" s="1"/>
  <c r="G7" i="36"/>
  <c r="I7" i="36" s="1"/>
  <c r="H7" i="36"/>
  <c r="K7" i="36"/>
  <c r="M7" i="36"/>
  <c r="L7" i="36"/>
  <c r="O7" i="36"/>
  <c r="O13" i="36" s="1"/>
  <c r="P7" i="36"/>
  <c r="C8" i="36"/>
  <c r="D8" i="36"/>
  <c r="E8" i="36" s="1"/>
  <c r="G8" i="36"/>
  <c r="I8" i="36" s="1"/>
  <c r="H8" i="36"/>
  <c r="K8" i="36"/>
  <c r="M8" i="36"/>
  <c r="L8" i="36"/>
  <c r="O8" i="36"/>
  <c r="P8" i="36"/>
  <c r="C9" i="36"/>
  <c r="E9" i="36" s="1"/>
  <c r="D9" i="36"/>
  <c r="G9" i="36"/>
  <c r="I9" i="36" s="1"/>
  <c r="H9" i="36"/>
  <c r="K9" i="36"/>
  <c r="M9" i="36" s="1"/>
  <c r="L9" i="36"/>
  <c r="L13" i="36" s="1"/>
  <c r="O9" i="36"/>
  <c r="Q9" i="36"/>
  <c r="P9" i="36"/>
  <c r="C10" i="36"/>
  <c r="D10" i="36"/>
  <c r="G10" i="36"/>
  <c r="H10" i="36"/>
  <c r="K10" i="36"/>
  <c r="L10" i="36"/>
  <c r="O10" i="36"/>
  <c r="P10" i="36"/>
  <c r="C11" i="36"/>
  <c r="D11" i="36"/>
  <c r="G11" i="36"/>
  <c r="H11" i="36"/>
  <c r="K11" i="36"/>
  <c r="L11" i="36"/>
  <c r="O11" i="36"/>
  <c r="P11" i="36"/>
  <c r="C12" i="36"/>
  <c r="D12" i="36"/>
  <c r="G12" i="36"/>
  <c r="H12" i="36"/>
  <c r="K12" i="36"/>
  <c r="L12" i="36"/>
  <c r="O12" i="36"/>
  <c r="P12" i="36"/>
  <c r="H13" i="36"/>
  <c r="B16" i="36"/>
  <c r="C16" i="36"/>
  <c r="D16" i="36"/>
  <c r="D31" i="36" s="1"/>
  <c r="F16" i="36"/>
  <c r="I16" i="36" s="1"/>
  <c r="G16" i="36"/>
  <c r="G31" i="36" s="1"/>
  <c r="H16" i="36"/>
  <c r="J16" i="36"/>
  <c r="M16" i="36" s="1"/>
  <c r="K16" i="36"/>
  <c r="L16" i="36"/>
  <c r="N16" i="36"/>
  <c r="O16" i="36"/>
  <c r="P16" i="36"/>
  <c r="P31" i="36" s="1"/>
  <c r="B17" i="36"/>
  <c r="C17" i="36"/>
  <c r="D17" i="36"/>
  <c r="F17" i="36"/>
  <c r="I17" i="36" s="1"/>
  <c r="G17" i="36"/>
  <c r="H17" i="36"/>
  <c r="J17" i="36"/>
  <c r="M17" i="36" s="1"/>
  <c r="K17" i="36"/>
  <c r="L17" i="36"/>
  <c r="N17" i="36"/>
  <c r="O17" i="36"/>
  <c r="P17" i="36"/>
  <c r="B19" i="36"/>
  <c r="C19" i="36"/>
  <c r="C31" i="36" s="1"/>
  <c r="D19" i="36"/>
  <c r="F19" i="36"/>
  <c r="I19" i="36" s="1"/>
  <c r="G19" i="36"/>
  <c r="H19" i="36"/>
  <c r="J19" i="36"/>
  <c r="M19" i="36" s="1"/>
  <c r="K19" i="36"/>
  <c r="L19" i="36"/>
  <c r="N19" i="36"/>
  <c r="O19" i="36"/>
  <c r="P19" i="36"/>
  <c r="B20" i="36"/>
  <c r="C20" i="36"/>
  <c r="D20" i="36"/>
  <c r="F20" i="36"/>
  <c r="I20" i="36" s="1"/>
  <c r="G20" i="36"/>
  <c r="H20" i="36"/>
  <c r="J20" i="36"/>
  <c r="M20" i="36" s="1"/>
  <c r="K20" i="36"/>
  <c r="L20" i="36"/>
  <c r="N20" i="36"/>
  <c r="O20" i="36"/>
  <c r="P20" i="36"/>
  <c r="C22" i="36"/>
  <c r="D22" i="36"/>
  <c r="G22" i="36"/>
  <c r="H22" i="36"/>
  <c r="K22" i="36"/>
  <c r="L22" i="36"/>
  <c r="L31" i="36" s="1"/>
  <c r="O22" i="36"/>
  <c r="P22" i="36"/>
  <c r="C23" i="36"/>
  <c r="D23" i="36"/>
  <c r="G23" i="36"/>
  <c r="H23" i="36"/>
  <c r="K23" i="36"/>
  <c r="L23" i="36"/>
  <c r="O23" i="36"/>
  <c r="P23" i="36"/>
  <c r="B25" i="36"/>
  <c r="C25" i="36"/>
  <c r="D25" i="36"/>
  <c r="F25" i="36"/>
  <c r="I25" i="36" s="1"/>
  <c r="G25" i="36"/>
  <c r="H25" i="36"/>
  <c r="J25" i="36"/>
  <c r="M25" i="36" s="1"/>
  <c r="K25" i="36"/>
  <c r="L25" i="36"/>
  <c r="N25" i="36"/>
  <c r="O25" i="36"/>
  <c r="P25" i="36"/>
  <c r="B26" i="36"/>
  <c r="C26" i="36"/>
  <c r="D26" i="36"/>
  <c r="F26" i="36"/>
  <c r="I26" i="36" s="1"/>
  <c r="G26" i="36"/>
  <c r="H26" i="36"/>
  <c r="J26" i="36"/>
  <c r="M26" i="36" s="1"/>
  <c r="K26" i="36"/>
  <c r="L26" i="36"/>
  <c r="N26" i="36"/>
  <c r="O26" i="36"/>
  <c r="P26" i="36"/>
  <c r="C27" i="36"/>
  <c r="E27" i="36" s="1"/>
  <c r="D27" i="36"/>
  <c r="G27" i="36"/>
  <c r="H27" i="36"/>
  <c r="I27" i="36"/>
  <c r="K27" i="36"/>
  <c r="L27" i="36"/>
  <c r="O27" i="36"/>
  <c r="Q27" i="36"/>
  <c r="P27" i="36"/>
  <c r="C28" i="36"/>
  <c r="D28" i="36"/>
  <c r="E28" i="36"/>
  <c r="G28" i="36"/>
  <c r="H28" i="36"/>
  <c r="I28" i="36" s="1"/>
  <c r="K28" i="36"/>
  <c r="M28" i="36" s="1"/>
  <c r="L28" i="36"/>
  <c r="O28" i="36"/>
  <c r="Q28" i="36"/>
  <c r="P28" i="36"/>
  <c r="C29" i="36"/>
  <c r="D29" i="36"/>
  <c r="E29" i="36"/>
  <c r="G29" i="36"/>
  <c r="H29" i="36"/>
  <c r="I29" i="36" s="1"/>
  <c r="K29" i="36"/>
  <c r="M29" i="36" s="1"/>
  <c r="L29" i="36"/>
  <c r="O29" i="36"/>
  <c r="Q29" i="36"/>
  <c r="P29" i="36"/>
  <c r="C30" i="36"/>
  <c r="D30" i="36"/>
  <c r="E30" i="36"/>
  <c r="G30" i="36"/>
  <c r="H30" i="36"/>
  <c r="I30" i="36" s="1"/>
  <c r="K30" i="36"/>
  <c r="M30" i="36" s="1"/>
  <c r="L30" i="36"/>
  <c r="O30" i="36"/>
  <c r="Q30" i="36"/>
  <c r="P30" i="36"/>
  <c r="H31" i="36"/>
  <c r="O31" i="36"/>
  <c r="C34" i="36"/>
  <c r="C42" i="36" s="1"/>
  <c r="D34" i="36"/>
  <c r="G34" i="36"/>
  <c r="G42" i="36" s="1"/>
  <c r="H34" i="36"/>
  <c r="K34" i="36"/>
  <c r="L34" i="36"/>
  <c r="L42" i="36" s="1"/>
  <c r="O34" i="36"/>
  <c r="P34" i="36"/>
  <c r="P42" i="36" s="1"/>
  <c r="C35" i="36"/>
  <c r="D35" i="36"/>
  <c r="G35" i="36"/>
  <c r="H35" i="36"/>
  <c r="K35" i="36"/>
  <c r="K42" i="36" s="1"/>
  <c r="L35" i="36"/>
  <c r="O35" i="36"/>
  <c r="P35" i="36"/>
  <c r="C36" i="36"/>
  <c r="D36" i="36"/>
  <c r="G36" i="36"/>
  <c r="H36" i="36"/>
  <c r="K36" i="36"/>
  <c r="L36" i="36"/>
  <c r="O36" i="36"/>
  <c r="P36" i="36"/>
  <c r="C38" i="36"/>
  <c r="D38" i="36"/>
  <c r="G38" i="36"/>
  <c r="H38" i="36"/>
  <c r="K38" i="36"/>
  <c r="L38" i="36"/>
  <c r="O38" i="36"/>
  <c r="P38" i="36"/>
  <c r="C39" i="36"/>
  <c r="D39" i="36"/>
  <c r="G39" i="36"/>
  <c r="H39" i="36"/>
  <c r="K39" i="36"/>
  <c r="L39" i="36"/>
  <c r="O39" i="36"/>
  <c r="P39" i="36"/>
  <c r="C40" i="36"/>
  <c r="D40" i="36"/>
  <c r="G40" i="36"/>
  <c r="H40" i="36"/>
  <c r="J40" i="36"/>
  <c r="K40" i="36"/>
  <c r="L40" i="36"/>
  <c r="O40" i="36"/>
  <c r="P40" i="36"/>
  <c r="B41" i="36"/>
  <c r="C41" i="36"/>
  <c r="D41" i="36"/>
  <c r="F41" i="36"/>
  <c r="G41" i="36"/>
  <c r="H41" i="36"/>
  <c r="H42" i="36" s="1"/>
  <c r="J41" i="36"/>
  <c r="M41" i="36"/>
  <c r="K41" i="36"/>
  <c r="L41" i="36"/>
  <c r="N41" i="36"/>
  <c r="Q41" i="36"/>
  <c r="O41" i="36"/>
  <c r="P41" i="36"/>
  <c r="D42" i="36"/>
  <c r="O42" i="36"/>
  <c r="C44" i="36"/>
  <c r="E44" i="36" s="1"/>
  <c r="D44" i="36"/>
  <c r="G44" i="36"/>
  <c r="I44" i="36" s="1"/>
  <c r="H44" i="36"/>
  <c r="K44" i="36"/>
  <c r="M44" i="36"/>
  <c r="L44" i="36"/>
  <c r="O44" i="36"/>
  <c r="Q44" i="36" s="1"/>
  <c r="P44" i="36"/>
  <c r="C46" i="36"/>
  <c r="D46" i="36"/>
  <c r="G46" i="36"/>
  <c r="H46" i="36"/>
  <c r="J46" i="36"/>
  <c r="K46" i="36"/>
  <c r="L46" i="36"/>
  <c r="N46" i="36"/>
  <c r="O46" i="36"/>
  <c r="P46" i="36"/>
  <c r="C47" i="36"/>
  <c r="D47" i="36"/>
  <c r="F47" i="36"/>
  <c r="G47" i="36"/>
  <c r="H47" i="36"/>
  <c r="J47" i="36"/>
  <c r="K47" i="36"/>
  <c r="L47" i="36"/>
  <c r="O47" i="36"/>
  <c r="P47" i="36"/>
  <c r="B48" i="36"/>
  <c r="C48" i="36"/>
  <c r="D48" i="36"/>
  <c r="F48" i="36"/>
  <c r="G48" i="36"/>
  <c r="H48" i="36"/>
  <c r="K48" i="36"/>
  <c r="L48" i="36"/>
  <c r="O48" i="36"/>
  <c r="P48" i="36"/>
  <c r="C49" i="36"/>
  <c r="D49" i="36"/>
  <c r="G49" i="36"/>
  <c r="H49" i="36"/>
  <c r="K49" i="36"/>
  <c r="L49" i="36"/>
  <c r="O49" i="36"/>
  <c r="P49" i="36"/>
  <c r="C50" i="36"/>
  <c r="D50" i="36"/>
  <c r="E50" i="36" s="1"/>
  <c r="G50" i="36"/>
  <c r="H50" i="36"/>
  <c r="I50" i="36"/>
  <c r="K50" i="36"/>
  <c r="M50" i="36"/>
  <c r="L50" i="36"/>
  <c r="O50" i="36"/>
  <c r="Q50" i="36" s="1"/>
  <c r="P50" i="36"/>
  <c r="C52" i="36"/>
  <c r="D52" i="36"/>
  <c r="G52" i="36"/>
  <c r="H52" i="36"/>
  <c r="K52" i="36"/>
  <c r="L52" i="36"/>
  <c r="N52" i="36"/>
  <c r="O52" i="36"/>
  <c r="P52" i="36"/>
  <c r="Q52" i="36" s="1"/>
  <c r="B53" i="36"/>
  <c r="C53" i="36"/>
  <c r="D53" i="36"/>
  <c r="E53" i="36" s="1"/>
  <c r="G53" i="36"/>
  <c r="H53" i="36"/>
  <c r="J53" i="36"/>
  <c r="M53" i="36"/>
  <c r="K53" i="36"/>
  <c r="L53" i="36"/>
  <c r="N53" i="36"/>
  <c r="Q53" i="36"/>
  <c r="O53" i="36"/>
  <c r="P53" i="36"/>
  <c r="B54" i="36"/>
  <c r="C54" i="36"/>
  <c r="D54" i="36"/>
  <c r="F54" i="36"/>
  <c r="G54" i="36"/>
  <c r="H54" i="36"/>
  <c r="J54" i="36"/>
  <c r="K54" i="36"/>
  <c r="L54" i="36"/>
  <c r="M54" i="36" s="1"/>
  <c r="O54" i="36"/>
  <c r="P54" i="36"/>
  <c r="C55" i="36"/>
  <c r="D55" i="36"/>
  <c r="G55" i="36"/>
  <c r="H55" i="36"/>
  <c r="K55" i="36"/>
  <c r="L55" i="36"/>
  <c r="O55" i="36"/>
  <c r="P55" i="36"/>
  <c r="C56" i="36"/>
  <c r="E56" i="36" s="1"/>
  <c r="D56" i="36"/>
  <c r="G56" i="36"/>
  <c r="H56" i="36"/>
  <c r="I56" i="36"/>
  <c r="K56" i="36"/>
  <c r="M56" i="36"/>
  <c r="L56" i="36"/>
  <c r="O56" i="36"/>
  <c r="P56" i="36"/>
  <c r="C58" i="36"/>
  <c r="D58" i="36"/>
  <c r="E58" i="36"/>
  <c r="G58" i="36"/>
  <c r="H58" i="36"/>
  <c r="I58" i="36" s="1"/>
  <c r="K58" i="36"/>
  <c r="M58" i="36" s="1"/>
  <c r="L58" i="36"/>
  <c r="O58" i="36"/>
  <c r="Q58" i="36"/>
  <c r="P58" i="36"/>
  <c r="C59" i="36"/>
  <c r="D59" i="36"/>
  <c r="E59" i="36"/>
  <c r="G59" i="36"/>
  <c r="H59" i="36"/>
  <c r="I59" i="36" s="1"/>
  <c r="K59" i="36"/>
  <c r="M59" i="36" s="1"/>
  <c r="L59" i="36"/>
  <c r="O59" i="36"/>
  <c r="P59" i="36"/>
  <c r="C60" i="36"/>
  <c r="D60" i="36"/>
  <c r="E60" i="36" s="1"/>
  <c r="G60" i="36"/>
  <c r="I60" i="36" s="1"/>
  <c r="H60" i="36"/>
  <c r="K60" i="36"/>
  <c r="M60" i="36"/>
  <c r="L60" i="36"/>
  <c r="O60" i="36"/>
  <c r="Q60" i="36" s="1"/>
  <c r="P60" i="36"/>
  <c r="C61" i="36"/>
  <c r="D61" i="36"/>
  <c r="E61" i="36" s="1"/>
  <c r="G61" i="36"/>
  <c r="I61" i="36" s="1"/>
  <c r="H61" i="36"/>
  <c r="K61" i="36"/>
  <c r="M61" i="36"/>
  <c r="L61" i="36"/>
  <c r="O61" i="36"/>
  <c r="P61" i="36"/>
  <c r="B2" i="37"/>
  <c r="E2" i="37"/>
  <c r="F2" i="37"/>
  <c r="I2" i="37"/>
  <c r="J2" i="37"/>
  <c r="M2" i="37"/>
  <c r="N2" i="37"/>
  <c r="Q2" i="37"/>
  <c r="C4" i="37"/>
  <c r="C34" i="37" s="1"/>
  <c r="D4" i="37"/>
  <c r="F4" i="37"/>
  <c r="I4" i="37" s="1"/>
  <c r="G4" i="37"/>
  <c r="H4" i="37"/>
  <c r="K4" i="37"/>
  <c r="L4" i="37"/>
  <c r="L34" i="37"/>
  <c r="O4" i="37"/>
  <c r="P4" i="37"/>
  <c r="C5" i="37"/>
  <c r="D5" i="37"/>
  <c r="D34" i="37" s="1"/>
  <c r="G5" i="37"/>
  <c r="H5" i="37"/>
  <c r="K5" i="37"/>
  <c r="L5" i="37"/>
  <c r="O5" i="37"/>
  <c r="P5" i="37"/>
  <c r="C6" i="37"/>
  <c r="D6" i="37"/>
  <c r="G6" i="37"/>
  <c r="H6" i="37"/>
  <c r="K6" i="37"/>
  <c r="L6" i="37"/>
  <c r="O6" i="37"/>
  <c r="P6" i="37"/>
  <c r="C7" i="37"/>
  <c r="D7" i="37"/>
  <c r="G7" i="37"/>
  <c r="H7" i="37"/>
  <c r="K7" i="37"/>
  <c r="L7" i="37"/>
  <c r="O7" i="37"/>
  <c r="P7" i="37"/>
  <c r="B8" i="37"/>
  <c r="C8" i="37"/>
  <c r="D8" i="37"/>
  <c r="F8" i="37"/>
  <c r="G8" i="37"/>
  <c r="H8" i="37"/>
  <c r="J8" i="37"/>
  <c r="M8" i="37" s="1"/>
  <c r="K8" i="37"/>
  <c r="L8" i="37"/>
  <c r="N8" i="37"/>
  <c r="Q8" i="37" s="1"/>
  <c r="O8" i="37"/>
  <c r="O34" i="37" s="1"/>
  <c r="P8" i="37"/>
  <c r="B11" i="37"/>
  <c r="E11" i="37" s="1"/>
  <c r="C11" i="37"/>
  <c r="D11" i="37"/>
  <c r="F11" i="37"/>
  <c r="I11" i="37" s="1"/>
  <c r="G11" i="37"/>
  <c r="H11" i="37"/>
  <c r="K11" i="37"/>
  <c r="L11" i="37"/>
  <c r="O11" i="37"/>
  <c r="P11" i="37"/>
  <c r="B12" i="37"/>
  <c r="C12" i="37"/>
  <c r="D12" i="37"/>
  <c r="F12" i="37"/>
  <c r="G12" i="37"/>
  <c r="H12" i="37"/>
  <c r="J12" i="37"/>
  <c r="M12" i="37" s="1"/>
  <c r="K12" i="37"/>
  <c r="L12" i="37"/>
  <c r="N12" i="37"/>
  <c r="Q12" i="37" s="1"/>
  <c r="O12" i="37"/>
  <c r="P12" i="37"/>
  <c r="B13" i="37"/>
  <c r="C13" i="37"/>
  <c r="D13" i="37"/>
  <c r="F13" i="37"/>
  <c r="G13" i="37"/>
  <c r="H13" i="37"/>
  <c r="J13" i="37"/>
  <c r="M13" i="37" s="1"/>
  <c r="K13" i="37"/>
  <c r="L13" i="37"/>
  <c r="N13" i="37"/>
  <c r="Q13" i="37" s="1"/>
  <c r="O13" i="37"/>
  <c r="P13" i="37"/>
  <c r="C14" i="37"/>
  <c r="D14" i="37"/>
  <c r="G14" i="37"/>
  <c r="H14" i="37"/>
  <c r="K14" i="37"/>
  <c r="L14" i="37"/>
  <c r="O14" i="37"/>
  <c r="P14" i="37"/>
  <c r="B15" i="37"/>
  <c r="C15" i="37"/>
  <c r="D15" i="37"/>
  <c r="F15" i="37"/>
  <c r="G15" i="37"/>
  <c r="H15" i="37"/>
  <c r="J15" i="37"/>
  <c r="M15" i="37" s="1"/>
  <c r="K15" i="37"/>
  <c r="L15" i="37"/>
  <c r="N15" i="37"/>
  <c r="Q15" i="37" s="1"/>
  <c r="O15" i="37"/>
  <c r="P15" i="37"/>
  <c r="C19" i="37"/>
  <c r="D19" i="37"/>
  <c r="G19" i="37"/>
  <c r="H19" i="37"/>
  <c r="K19" i="37"/>
  <c r="L19" i="37"/>
  <c r="O19" i="37"/>
  <c r="P19" i="37"/>
  <c r="C20" i="37"/>
  <c r="E20" i="37" s="1"/>
  <c r="D20" i="37"/>
  <c r="G20" i="37"/>
  <c r="I20" i="37" s="1"/>
  <c r="H20" i="37"/>
  <c r="H34" i="37" s="1"/>
  <c r="K20" i="37"/>
  <c r="L20" i="37"/>
  <c r="O20" i="37"/>
  <c r="P20" i="37"/>
  <c r="C21" i="37"/>
  <c r="E21" i="37" s="1"/>
  <c r="D21" i="37"/>
  <c r="G21" i="37"/>
  <c r="H21" i="37"/>
  <c r="I21" i="37"/>
  <c r="K21" i="37"/>
  <c r="M21" i="37"/>
  <c r="L21" i="37"/>
  <c r="O21" i="37"/>
  <c r="Q21" i="37" s="1"/>
  <c r="P21" i="37"/>
  <c r="P34" i="37" s="1"/>
  <c r="B22" i="37"/>
  <c r="C22" i="37"/>
  <c r="D22" i="37"/>
  <c r="F22" i="37"/>
  <c r="I22" i="37" s="1"/>
  <c r="G22" i="37"/>
  <c r="H22" i="37"/>
  <c r="K22" i="37"/>
  <c r="L22" i="37"/>
  <c r="O22" i="37"/>
  <c r="P22" i="37"/>
  <c r="C23" i="37"/>
  <c r="D23" i="37"/>
  <c r="G23" i="37"/>
  <c r="H23" i="37"/>
  <c r="K23" i="37"/>
  <c r="L23" i="37"/>
  <c r="O23" i="37"/>
  <c r="P23" i="37"/>
  <c r="C24" i="37"/>
  <c r="D24" i="37"/>
  <c r="G24" i="37"/>
  <c r="H24" i="37"/>
  <c r="K24" i="37"/>
  <c r="L24" i="37"/>
  <c r="O24" i="37"/>
  <c r="P24" i="37"/>
  <c r="C28" i="37"/>
  <c r="D28" i="37"/>
  <c r="G28" i="37"/>
  <c r="H28" i="37"/>
  <c r="K28" i="37"/>
  <c r="L28" i="37"/>
  <c r="O28" i="37"/>
  <c r="P28" i="37"/>
  <c r="C29" i="37"/>
  <c r="D29" i="37"/>
  <c r="G29" i="37"/>
  <c r="H29" i="37"/>
  <c r="K29" i="37"/>
  <c r="L29" i="37"/>
  <c r="O29" i="37"/>
  <c r="P29" i="37"/>
  <c r="C30" i="37"/>
  <c r="D30" i="37"/>
  <c r="G30" i="37"/>
  <c r="H30" i="37"/>
  <c r="K30" i="37"/>
  <c r="L30" i="37"/>
  <c r="O30" i="37"/>
  <c r="P30" i="37"/>
  <c r="B31" i="37"/>
  <c r="C31" i="37"/>
  <c r="D31" i="37"/>
  <c r="F31" i="37"/>
  <c r="G31" i="37"/>
  <c r="H31" i="37"/>
  <c r="K31" i="37"/>
  <c r="L31" i="37"/>
  <c r="O31" i="37"/>
  <c r="P31" i="37"/>
  <c r="B32" i="37"/>
  <c r="C32" i="37"/>
  <c r="D32" i="37"/>
  <c r="F32" i="37"/>
  <c r="G32" i="37"/>
  <c r="H32" i="37"/>
  <c r="J32" i="37"/>
  <c r="M32" i="37"/>
  <c r="K32" i="37"/>
  <c r="L32" i="37"/>
  <c r="N32" i="37"/>
  <c r="Q32" i="37"/>
  <c r="O32" i="37"/>
  <c r="P32" i="37"/>
  <c r="G34" i="37"/>
  <c r="B37" i="37"/>
  <c r="E37" i="37"/>
  <c r="C37" i="37"/>
  <c r="D37" i="37"/>
  <c r="F37" i="37"/>
  <c r="G37" i="37"/>
  <c r="H37" i="37"/>
  <c r="J37" i="37"/>
  <c r="K37" i="37"/>
  <c r="L37" i="37"/>
  <c r="L50" i="37" s="1"/>
  <c r="N37" i="37"/>
  <c r="Q37" i="37" s="1"/>
  <c r="O37" i="37"/>
  <c r="O50" i="37" s="1"/>
  <c r="P37" i="37"/>
  <c r="B38" i="37"/>
  <c r="C38" i="37"/>
  <c r="C50" i="37" s="1"/>
  <c r="D38" i="37"/>
  <c r="F38" i="37"/>
  <c r="G38" i="37"/>
  <c r="H38" i="37"/>
  <c r="H50" i="37" s="1"/>
  <c r="J38" i="37"/>
  <c r="K38" i="37"/>
  <c r="L38" i="37"/>
  <c r="N38" i="37"/>
  <c r="Q38" i="37" s="1"/>
  <c r="O38" i="37"/>
  <c r="P38" i="37"/>
  <c r="B40" i="37"/>
  <c r="E40" i="37" s="1"/>
  <c r="C40" i="37"/>
  <c r="D40" i="37"/>
  <c r="F40" i="37"/>
  <c r="G40" i="37"/>
  <c r="H40" i="37"/>
  <c r="J40" i="37"/>
  <c r="K40" i="37"/>
  <c r="L40" i="37"/>
  <c r="N40" i="37"/>
  <c r="Q40" i="37" s="1"/>
  <c r="O40" i="37"/>
  <c r="P40" i="37"/>
  <c r="B41" i="37"/>
  <c r="E41" i="37" s="1"/>
  <c r="C41" i="37"/>
  <c r="D41" i="37"/>
  <c r="F41" i="37"/>
  <c r="G41" i="37"/>
  <c r="H41" i="37"/>
  <c r="J41" i="37"/>
  <c r="K41" i="37"/>
  <c r="L41" i="37"/>
  <c r="N41" i="37"/>
  <c r="Q41" i="37" s="1"/>
  <c r="O41" i="37"/>
  <c r="P41" i="37"/>
  <c r="B43" i="37"/>
  <c r="E43" i="37" s="1"/>
  <c r="C43" i="37"/>
  <c r="D43" i="37"/>
  <c r="F43" i="37"/>
  <c r="G43" i="37"/>
  <c r="H43" i="37"/>
  <c r="K43" i="37"/>
  <c r="L43" i="37"/>
  <c r="O43" i="37"/>
  <c r="P43" i="37"/>
  <c r="P50" i="37" s="1"/>
  <c r="B44" i="37"/>
  <c r="C44" i="37"/>
  <c r="D44" i="37"/>
  <c r="F44" i="37"/>
  <c r="I44" i="37" s="1"/>
  <c r="I50" i="37" s="1"/>
  <c r="G44" i="37"/>
  <c r="H44" i="37"/>
  <c r="K44" i="37"/>
  <c r="L44" i="37"/>
  <c r="O44" i="37"/>
  <c r="P44" i="37"/>
  <c r="B46" i="37"/>
  <c r="E46" i="37"/>
  <c r="C46" i="37"/>
  <c r="D46" i="37"/>
  <c r="D50" i="37" s="1"/>
  <c r="F46" i="37"/>
  <c r="G46" i="37"/>
  <c r="H46" i="37"/>
  <c r="J46" i="37"/>
  <c r="K46" i="37"/>
  <c r="L46" i="37"/>
  <c r="N46" i="37"/>
  <c r="O46" i="37"/>
  <c r="P46" i="37"/>
  <c r="Q46" i="37" s="1"/>
  <c r="B47" i="37"/>
  <c r="C47" i="37"/>
  <c r="D47" i="37"/>
  <c r="E47" i="37" s="1"/>
  <c r="F47" i="37"/>
  <c r="G47" i="37"/>
  <c r="H47" i="37"/>
  <c r="J47" i="37"/>
  <c r="K47" i="37"/>
  <c r="L47" i="37"/>
  <c r="N47" i="37"/>
  <c r="Q47" i="37"/>
  <c r="O47" i="37"/>
  <c r="P47" i="37"/>
  <c r="C48" i="37"/>
  <c r="E48" i="37" s="1"/>
  <c r="D48" i="37"/>
  <c r="G48" i="37"/>
  <c r="H48" i="37"/>
  <c r="I48" i="37"/>
  <c r="K48" i="37"/>
  <c r="L48" i="37"/>
  <c r="O48" i="37"/>
  <c r="Q48" i="37"/>
  <c r="P48" i="37"/>
  <c r="C49" i="37"/>
  <c r="D49" i="37"/>
  <c r="E49" i="37"/>
  <c r="G49" i="37"/>
  <c r="H49" i="37"/>
  <c r="I49" i="37" s="1"/>
  <c r="K49" i="37"/>
  <c r="M49" i="37" s="1"/>
  <c r="L49" i="37"/>
  <c r="O49" i="37"/>
  <c r="P49" i="37"/>
  <c r="G50" i="37"/>
  <c r="C53" i="37"/>
  <c r="E53" i="37" s="1"/>
  <c r="D53" i="37"/>
  <c r="G53" i="37"/>
  <c r="I53" i="37" s="1"/>
  <c r="H53" i="37"/>
  <c r="K53" i="37"/>
  <c r="L53" i="37"/>
  <c r="O53" i="37"/>
  <c r="Q53" i="37" s="1"/>
  <c r="P53" i="37"/>
  <c r="C54" i="37"/>
  <c r="E54" i="37" s="1"/>
  <c r="D54" i="37"/>
  <c r="D61" i="37" s="1"/>
  <c r="G54" i="37"/>
  <c r="G61" i="37" s="1"/>
  <c r="H54" i="37"/>
  <c r="I54" i="37"/>
  <c r="K54" i="37"/>
  <c r="M54" i="37"/>
  <c r="L54" i="37"/>
  <c r="O54" i="37"/>
  <c r="P54" i="37"/>
  <c r="C55" i="37"/>
  <c r="D55" i="37"/>
  <c r="E55" i="37" s="1"/>
  <c r="G55" i="37"/>
  <c r="H55" i="37"/>
  <c r="I55" i="37"/>
  <c r="K55" i="37"/>
  <c r="M55" i="37"/>
  <c r="L55" i="37"/>
  <c r="O55" i="37"/>
  <c r="Q55" i="37" s="1"/>
  <c r="P55" i="37"/>
  <c r="P61" i="37" s="1"/>
  <c r="C57" i="37"/>
  <c r="D57" i="37"/>
  <c r="G57" i="37"/>
  <c r="H57" i="37"/>
  <c r="K57" i="37"/>
  <c r="L57" i="37"/>
  <c r="O57" i="37"/>
  <c r="P57" i="37"/>
  <c r="C58" i="37"/>
  <c r="D58" i="37"/>
  <c r="G58" i="37"/>
  <c r="H58" i="37"/>
  <c r="K58" i="37"/>
  <c r="L58" i="37"/>
  <c r="O58" i="37"/>
  <c r="P58" i="37"/>
  <c r="C59" i="37"/>
  <c r="D59" i="37"/>
  <c r="G59" i="37"/>
  <c r="H59" i="37"/>
  <c r="J59" i="37"/>
  <c r="M59" i="37" s="1"/>
  <c r="K59" i="37"/>
  <c r="L59" i="37"/>
  <c r="O59" i="37"/>
  <c r="P59" i="37"/>
  <c r="B60" i="37"/>
  <c r="C60" i="37"/>
  <c r="D60" i="37"/>
  <c r="E60" i="37" s="1"/>
  <c r="F60" i="37"/>
  <c r="G60" i="37"/>
  <c r="H60" i="37"/>
  <c r="H61" i="37"/>
  <c r="J60" i="37"/>
  <c r="K60" i="37"/>
  <c r="L60" i="37"/>
  <c r="N60" i="37"/>
  <c r="Q60" i="37" s="1"/>
  <c r="O60" i="37"/>
  <c r="P60" i="37"/>
  <c r="C61" i="37"/>
  <c r="L61" i="37"/>
  <c r="C63" i="37"/>
  <c r="E63" i="37" s="1"/>
  <c r="D63" i="37"/>
  <c r="G63" i="37"/>
  <c r="H63" i="37"/>
  <c r="I63" i="37" s="1"/>
  <c r="K63" i="37"/>
  <c r="M63" i="37" s="1"/>
  <c r="L63" i="37"/>
  <c r="O63" i="37"/>
  <c r="Q63" i="37"/>
  <c r="P63" i="37"/>
  <c r="C65" i="37"/>
  <c r="E65" i="37" s="1"/>
  <c r="D65" i="37"/>
  <c r="G65" i="37"/>
  <c r="H65" i="37"/>
  <c r="I65" i="37" s="1"/>
  <c r="K65" i="37"/>
  <c r="M65" i="37" s="1"/>
  <c r="L65" i="37"/>
  <c r="O65" i="37"/>
  <c r="P65" i="37"/>
  <c r="C66" i="37"/>
  <c r="D66" i="37"/>
  <c r="E66" i="37" s="1"/>
  <c r="G66" i="37"/>
  <c r="H66" i="37"/>
  <c r="I66" i="37"/>
  <c r="K66" i="37"/>
  <c r="M66" i="37"/>
  <c r="L66" i="37"/>
  <c r="O66" i="37"/>
  <c r="Q66" i="37" s="1"/>
  <c r="P66" i="37"/>
  <c r="C67" i="37"/>
  <c r="D67" i="37"/>
  <c r="E67" i="37" s="1"/>
  <c r="G67" i="37"/>
  <c r="H67" i="37"/>
  <c r="I67" i="37"/>
  <c r="K67" i="37"/>
  <c r="M67" i="37"/>
  <c r="L67" i="37"/>
  <c r="O67" i="37"/>
  <c r="P67" i="37"/>
  <c r="C68" i="37"/>
  <c r="D68" i="37"/>
  <c r="F68" i="37"/>
  <c r="I68" i="37" s="1"/>
  <c r="G68" i="37"/>
  <c r="H68" i="37"/>
  <c r="J68" i="37"/>
  <c r="M68" i="37" s="1"/>
  <c r="K68" i="37"/>
  <c r="L68" i="37"/>
  <c r="O68" i="37"/>
  <c r="P68" i="37"/>
  <c r="C69" i="37"/>
  <c r="E69" i="37" s="1"/>
  <c r="D69" i="37"/>
  <c r="G69" i="37"/>
  <c r="I69" i="37" s="1"/>
  <c r="H69" i="37"/>
  <c r="K69" i="37"/>
  <c r="M69" i="37" s="1"/>
  <c r="L69" i="37"/>
  <c r="O69" i="37"/>
  <c r="P69" i="37"/>
  <c r="C71" i="37"/>
  <c r="E71" i="37" s="1"/>
  <c r="D71" i="37"/>
  <c r="G71" i="37"/>
  <c r="H71" i="37"/>
  <c r="I71" i="37"/>
  <c r="K71" i="37"/>
  <c r="M71" i="37"/>
  <c r="L71" i="37"/>
  <c r="O71" i="37"/>
  <c r="Q71" i="37" s="1"/>
  <c r="P71" i="37"/>
  <c r="C72" i="37"/>
  <c r="E72" i="37" s="1"/>
  <c r="D72" i="37"/>
  <c r="G72" i="37"/>
  <c r="H72" i="37"/>
  <c r="I72" i="37"/>
  <c r="K72" i="37"/>
  <c r="M72" i="37"/>
  <c r="L72" i="37"/>
  <c r="O72" i="37"/>
  <c r="P72" i="37"/>
  <c r="C73" i="37"/>
  <c r="D73" i="37"/>
  <c r="E73" i="37"/>
  <c r="G73" i="37"/>
  <c r="H73" i="37"/>
  <c r="I73" i="37" s="1"/>
  <c r="K73" i="37"/>
  <c r="M73" i="37" s="1"/>
  <c r="L73" i="37"/>
  <c r="O73" i="37"/>
  <c r="Q73" i="37"/>
  <c r="P73" i="37"/>
  <c r="B74" i="37"/>
  <c r="C74" i="37"/>
  <c r="D74" i="37"/>
  <c r="G74" i="37"/>
  <c r="H74" i="37"/>
  <c r="J74" i="37"/>
  <c r="M74" i="37" s="1"/>
  <c r="K74" i="37"/>
  <c r="L74" i="37"/>
  <c r="N74" i="37"/>
  <c r="O74" i="37"/>
  <c r="P74" i="37"/>
  <c r="C75" i="37"/>
  <c r="D75" i="37"/>
  <c r="E75" i="37"/>
  <c r="G75" i="37"/>
  <c r="H75" i="37"/>
  <c r="I75" i="37" s="1"/>
  <c r="K75" i="37"/>
  <c r="M75" i="37" s="1"/>
  <c r="L75" i="37"/>
  <c r="O75" i="37"/>
  <c r="P75" i="37"/>
  <c r="B2" i="38"/>
  <c r="E2" i="38"/>
  <c r="F2" i="38"/>
  <c r="I2" i="38"/>
  <c r="J2" i="38"/>
  <c r="M2" i="38"/>
  <c r="N2" i="38"/>
  <c r="Q2" i="38"/>
  <c r="C4" i="38"/>
  <c r="D4" i="38"/>
  <c r="E4" i="38" s="1"/>
  <c r="G4" i="38"/>
  <c r="I4" i="38" s="1"/>
  <c r="H4" i="38"/>
  <c r="K4" i="38"/>
  <c r="L4" i="38"/>
  <c r="L13" i="38" s="1"/>
  <c r="O4" i="38"/>
  <c r="P4" i="38"/>
  <c r="P13" i="38" s="1"/>
  <c r="C5" i="38"/>
  <c r="E5" i="38" s="1"/>
  <c r="D5" i="38"/>
  <c r="G5" i="38"/>
  <c r="H5" i="38"/>
  <c r="I5" i="38"/>
  <c r="K5" i="38"/>
  <c r="M5" i="38"/>
  <c r="L5" i="38"/>
  <c r="O5" i="38"/>
  <c r="Q5" i="38" s="1"/>
  <c r="P5" i="38"/>
  <c r="C6" i="38"/>
  <c r="E6" i="38" s="1"/>
  <c r="D6" i="38"/>
  <c r="G6" i="38"/>
  <c r="H6" i="38"/>
  <c r="I6" i="38"/>
  <c r="K6" i="38"/>
  <c r="M6" i="38"/>
  <c r="L6" i="38"/>
  <c r="O6" i="38"/>
  <c r="P6" i="38"/>
  <c r="C7" i="38"/>
  <c r="D7" i="38"/>
  <c r="E7" i="38"/>
  <c r="G7" i="38"/>
  <c r="H7" i="38"/>
  <c r="H13" i="38" s="1"/>
  <c r="K7" i="38"/>
  <c r="M7" i="38" s="1"/>
  <c r="L7" i="38"/>
  <c r="O7" i="38"/>
  <c r="Q7" i="38"/>
  <c r="P7" i="38"/>
  <c r="C8" i="38"/>
  <c r="D8" i="38"/>
  <c r="E8" i="38"/>
  <c r="G8" i="38"/>
  <c r="H8" i="38"/>
  <c r="I8" i="38" s="1"/>
  <c r="K8" i="38"/>
  <c r="M8" i="38" s="1"/>
  <c r="L8" i="38"/>
  <c r="O8" i="38"/>
  <c r="P8" i="38"/>
  <c r="C9" i="38"/>
  <c r="D9" i="38"/>
  <c r="E9" i="38" s="1"/>
  <c r="G9" i="38"/>
  <c r="I9" i="38" s="1"/>
  <c r="H9" i="38"/>
  <c r="K9" i="38"/>
  <c r="M9" i="38"/>
  <c r="L9" i="38"/>
  <c r="O9" i="38"/>
  <c r="Q9" i="38" s="1"/>
  <c r="P9" i="38"/>
  <c r="C10" i="38"/>
  <c r="D10" i="38"/>
  <c r="G10" i="38"/>
  <c r="H10" i="38"/>
  <c r="K10" i="38"/>
  <c r="L10" i="38"/>
  <c r="O10" i="38"/>
  <c r="P10" i="38"/>
  <c r="C11" i="38"/>
  <c r="D11" i="38"/>
  <c r="G11" i="38"/>
  <c r="H11" i="38"/>
  <c r="K11" i="38"/>
  <c r="L11" i="38"/>
  <c r="O11" i="38"/>
  <c r="P11" i="38"/>
  <c r="C12" i="38"/>
  <c r="D12" i="38"/>
  <c r="G12" i="38"/>
  <c r="H12" i="38"/>
  <c r="K12" i="38"/>
  <c r="L12" i="38"/>
  <c r="O12" i="38"/>
  <c r="P12" i="38"/>
  <c r="C13" i="38"/>
  <c r="G13" i="38"/>
  <c r="B16" i="38"/>
  <c r="E16" i="38" s="1"/>
  <c r="C16" i="38"/>
  <c r="C29" i="38" s="1"/>
  <c r="D16" i="38"/>
  <c r="F16" i="38"/>
  <c r="I16" i="38" s="1"/>
  <c r="G16" i="38"/>
  <c r="G29" i="38" s="1"/>
  <c r="H16" i="38"/>
  <c r="J16" i="38"/>
  <c r="K16" i="38"/>
  <c r="L16" i="38"/>
  <c r="L29" i="38" s="1"/>
  <c r="N16" i="38"/>
  <c r="O16" i="38"/>
  <c r="P16" i="38"/>
  <c r="P29" i="38" s="1"/>
  <c r="B17" i="38"/>
  <c r="E17" i="38" s="1"/>
  <c r="C17" i="38"/>
  <c r="D17" i="38"/>
  <c r="F17" i="38"/>
  <c r="I17" i="38" s="1"/>
  <c r="G17" i="38"/>
  <c r="H17" i="38"/>
  <c r="J17" i="38"/>
  <c r="K17" i="38"/>
  <c r="L17" i="38"/>
  <c r="N17" i="38"/>
  <c r="O17" i="38"/>
  <c r="P17" i="38"/>
  <c r="B19" i="38"/>
  <c r="E19" i="38" s="1"/>
  <c r="C19" i="38"/>
  <c r="D19" i="38"/>
  <c r="F19" i="38"/>
  <c r="I19" i="38" s="1"/>
  <c r="G19" i="38"/>
  <c r="H19" i="38"/>
  <c r="J19" i="38"/>
  <c r="K19" i="38"/>
  <c r="L19" i="38"/>
  <c r="N19" i="38"/>
  <c r="O19" i="38"/>
  <c r="P19" i="38"/>
  <c r="B20" i="38"/>
  <c r="E20" i="38" s="1"/>
  <c r="C20" i="38"/>
  <c r="D20" i="38"/>
  <c r="F20" i="38"/>
  <c r="I20" i="38" s="1"/>
  <c r="G20" i="38"/>
  <c r="H20" i="38"/>
  <c r="J20" i="38"/>
  <c r="K20" i="38"/>
  <c r="L20" i="38"/>
  <c r="N20" i="38"/>
  <c r="O20" i="38"/>
  <c r="P20" i="38"/>
  <c r="B22" i="38"/>
  <c r="E22" i="38" s="1"/>
  <c r="C22" i="38"/>
  <c r="D22" i="38"/>
  <c r="F22" i="38"/>
  <c r="I22" i="38" s="1"/>
  <c r="G22" i="38"/>
  <c r="H22" i="38"/>
  <c r="K22" i="38"/>
  <c r="L22" i="38"/>
  <c r="O22" i="38"/>
  <c r="P22" i="38"/>
  <c r="B23" i="38"/>
  <c r="C23" i="38"/>
  <c r="D23" i="38"/>
  <c r="D29" i="38" s="1"/>
  <c r="F23" i="38"/>
  <c r="G23" i="38"/>
  <c r="H23" i="38"/>
  <c r="H29" i="38" s="1"/>
  <c r="K23" i="38"/>
  <c r="L23" i="38"/>
  <c r="O23" i="38"/>
  <c r="P23" i="38"/>
  <c r="B25" i="38"/>
  <c r="E25" i="38" s="1"/>
  <c r="C25" i="38"/>
  <c r="D25" i="38"/>
  <c r="F25" i="38"/>
  <c r="I25" i="38" s="1"/>
  <c r="G25" i="38"/>
  <c r="H25" i="38"/>
  <c r="J25" i="38"/>
  <c r="K25" i="38"/>
  <c r="L25" i="38"/>
  <c r="N25" i="38"/>
  <c r="O25" i="38"/>
  <c r="P25" i="38"/>
  <c r="B26" i="38"/>
  <c r="E26" i="38" s="1"/>
  <c r="C26" i="38"/>
  <c r="D26" i="38"/>
  <c r="F26" i="38"/>
  <c r="I26" i="38" s="1"/>
  <c r="G26" i="38"/>
  <c r="H26" i="38"/>
  <c r="J26" i="38"/>
  <c r="K26" i="38"/>
  <c r="L26" i="38"/>
  <c r="N26" i="38"/>
  <c r="O26" i="38"/>
  <c r="P26" i="38"/>
  <c r="C27" i="38"/>
  <c r="D27" i="38"/>
  <c r="E27" i="38"/>
  <c r="G27" i="38"/>
  <c r="I27" i="38" s="1"/>
  <c r="H27" i="38"/>
  <c r="K27" i="38"/>
  <c r="L27" i="38"/>
  <c r="O27" i="38"/>
  <c r="Q27" i="38" s="1"/>
  <c r="P27" i="38"/>
  <c r="C28" i="38"/>
  <c r="E28" i="38" s="1"/>
  <c r="D28" i="38"/>
  <c r="G28" i="38"/>
  <c r="I28" i="38" s="1"/>
  <c r="H28" i="38"/>
  <c r="K28" i="38"/>
  <c r="M28" i="38"/>
  <c r="L28" i="38"/>
  <c r="O28" i="38"/>
  <c r="P28" i="38"/>
  <c r="O29" i="38"/>
  <c r="C32" i="38"/>
  <c r="D32" i="38"/>
  <c r="D40" i="38" s="1"/>
  <c r="G32" i="38"/>
  <c r="G40" i="38" s="1"/>
  <c r="H32" i="38"/>
  <c r="K32" i="38"/>
  <c r="L32" i="38"/>
  <c r="L40" i="38" s="1"/>
  <c r="O32" i="38"/>
  <c r="P32" i="38"/>
  <c r="P40" i="38" s="1"/>
  <c r="C33" i="38"/>
  <c r="E33" i="38" s="1"/>
  <c r="D33" i="38"/>
  <c r="G33" i="38"/>
  <c r="H33" i="38"/>
  <c r="I33" i="38"/>
  <c r="K33" i="38"/>
  <c r="M33" i="38"/>
  <c r="L33" i="38"/>
  <c r="O33" i="38"/>
  <c r="Q33" i="38" s="1"/>
  <c r="P33" i="38"/>
  <c r="C34" i="38"/>
  <c r="E34" i="38" s="1"/>
  <c r="D34" i="38"/>
  <c r="G34" i="38"/>
  <c r="H34" i="38"/>
  <c r="I34" i="38" s="1"/>
  <c r="K34" i="38"/>
  <c r="M34" i="38" s="1"/>
  <c r="L34" i="38"/>
  <c r="O34" i="38"/>
  <c r="P34" i="38"/>
  <c r="C36" i="38"/>
  <c r="D36" i="38"/>
  <c r="G36" i="38"/>
  <c r="H36" i="38"/>
  <c r="K36" i="38"/>
  <c r="L36" i="38"/>
  <c r="O36" i="38"/>
  <c r="P36" i="38"/>
  <c r="C37" i="38"/>
  <c r="D37" i="38"/>
  <c r="G37" i="38"/>
  <c r="H37" i="38"/>
  <c r="K37" i="38"/>
  <c r="L37" i="38"/>
  <c r="O37" i="38"/>
  <c r="P37" i="38"/>
  <c r="C38" i="38"/>
  <c r="D38" i="38"/>
  <c r="G38" i="38"/>
  <c r="H38" i="38"/>
  <c r="J38" i="38"/>
  <c r="M38" i="38" s="1"/>
  <c r="K38" i="38"/>
  <c r="L38" i="38"/>
  <c r="O38" i="38"/>
  <c r="P38" i="38"/>
  <c r="B39" i="38"/>
  <c r="E39" i="38" s="1"/>
  <c r="C39" i="38"/>
  <c r="D39" i="38"/>
  <c r="F39" i="38"/>
  <c r="I39" i="38" s="1"/>
  <c r="G39" i="38"/>
  <c r="H39" i="38"/>
  <c r="J39" i="38"/>
  <c r="K39" i="38"/>
  <c r="L39" i="38"/>
  <c r="N39" i="38"/>
  <c r="O39" i="38"/>
  <c r="P39" i="38"/>
  <c r="C40" i="38"/>
  <c r="O40" i="38"/>
  <c r="C42" i="38"/>
  <c r="E42" i="38" s="1"/>
  <c r="D42" i="38"/>
  <c r="G42" i="38"/>
  <c r="I42" i="38" s="1"/>
  <c r="H42" i="38"/>
  <c r="K42" i="38"/>
  <c r="M42" i="38"/>
  <c r="L42" i="38"/>
  <c r="O42" i="38"/>
  <c r="P42" i="38"/>
  <c r="C44" i="38"/>
  <c r="E44" i="38" s="1"/>
  <c r="D44" i="38"/>
  <c r="G44" i="38"/>
  <c r="H44" i="38"/>
  <c r="I44" i="38" s="1"/>
  <c r="K44" i="38"/>
  <c r="M44" i="38" s="1"/>
  <c r="L44" i="38"/>
  <c r="O44" i="38"/>
  <c r="Q44" i="38"/>
  <c r="P44" i="38"/>
  <c r="C45" i="38"/>
  <c r="E45" i="38" s="1"/>
  <c r="D45" i="38"/>
  <c r="G45" i="38"/>
  <c r="H45" i="38"/>
  <c r="I45" i="38" s="1"/>
  <c r="K45" i="38"/>
  <c r="M45" i="38" s="1"/>
  <c r="L45" i="38"/>
  <c r="O45" i="38"/>
  <c r="P45" i="38"/>
  <c r="C46" i="38"/>
  <c r="D46" i="38"/>
  <c r="E46" i="38" s="1"/>
  <c r="G46" i="38"/>
  <c r="H46" i="38"/>
  <c r="I46" i="38"/>
  <c r="K46" i="38"/>
  <c r="M46" i="38"/>
  <c r="L46" i="38"/>
  <c r="O46" i="38"/>
  <c r="Q46" i="38" s="1"/>
  <c r="P46" i="38"/>
  <c r="C47" i="38"/>
  <c r="D47" i="38"/>
  <c r="F47" i="38"/>
  <c r="G47" i="38"/>
  <c r="H47" i="38"/>
  <c r="J47" i="38"/>
  <c r="K47" i="38"/>
  <c r="L47" i="38"/>
  <c r="O47" i="38"/>
  <c r="P47" i="38"/>
  <c r="C48" i="38"/>
  <c r="D48" i="38"/>
  <c r="E48" i="38"/>
  <c r="G48" i="38"/>
  <c r="I48" i="38" s="1"/>
  <c r="H48" i="38"/>
  <c r="K48" i="38"/>
  <c r="M48" i="38" s="1"/>
  <c r="L48" i="38"/>
  <c r="O48" i="38"/>
  <c r="Q48" i="38"/>
  <c r="P48" i="38"/>
  <c r="C50" i="38"/>
  <c r="D50" i="38"/>
  <c r="E50" i="38"/>
  <c r="G50" i="38"/>
  <c r="H50" i="38"/>
  <c r="I50" i="38" s="1"/>
  <c r="K50" i="38"/>
  <c r="M50" i="38" s="1"/>
  <c r="L50" i="38"/>
  <c r="O50" i="38"/>
  <c r="P50" i="38"/>
  <c r="C51" i="38"/>
  <c r="D51" i="38"/>
  <c r="E51" i="38" s="1"/>
  <c r="G51" i="38"/>
  <c r="I51" i="38" s="1"/>
  <c r="H51" i="38"/>
  <c r="K51" i="38"/>
  <c r="M51" i="38"/>
  <c r="L51" i="38"/>
  <c r="O51" i="38"/>
  <c r="Q51" i="38" s="1"/>
  <c r="P51" i="38"/>
  <c r="C52" i="38"/>
  <c r="D52" i="38"/>
  <c r="E52" i="38" s="1"/>
  <c r="G52" i="38"/>
  <c r="I52" i="38" s="1"/>
  <c r="H52" i="38"/>
  <c r="K52" i="38"/>
  <c r="M52" i="38"/>
  <c r="L52" i="38"/>
  <c r="O52" i="38"/>
  <c r="P52" i="38"/>
  <c r="B53" i="38"/>
  <c r="E53" i="38" s="1"/>
  <c r="C53" i="38"/>
  <c r="D53" i="38"/>
  <c r="G53" i="38"/>
  <c r="H53" i="38"/>
  <c r="J53" i="38"/>
  <c r="M53" i="38" s="1"/>
  <c r="K53" i="38"/>
  <c r="L53" i="38"/>
  <c r="N53" i="38"/>
  <c r="Q53" i="38" s="1"/>
  <c r="O53" i="38"/>
  <c r="P53" i="38"/>
  <c r="C54" i="38"/>
  <c r="D54" i="38"/>
  <c r="E54" i="38"/>
  <c r="G54" i="38"/>
  <c r="H54" i="38"/>
  <c r="I54" i="38" s="1"/>
  <c r="K54" i="38"/>
  <c r="M54" i="38" s="1"/>
  <c r="L54" i="38"/>
  <c r="O54" i="38"/>
  <c r="P54" i="38"/>
  <c r="M32" i="38"/>
  <c r="K40" i="38"/>
  <c r="O68" i="1"/>
  <c r="U68" i="1" s="1"/>
  <c r="V41" i="27"/>
  <c r="X43" i="27"/>
  <c r="M37" i="27"/>
  <c r="W37" i="27"/>
  <c r="H37" i="27"/>
  <c r="F34" i="27"/>
  <c r="G17" i="27"/>
  <c r="I18" i="27"/>
  <c r="P41" i="1"/>
  <c r="V41" i="1" s="1"/>
  <c r="M32" i="1"/>
  <c r="S32" i="1" s="1"/>
  <c r="B58" i="37"/>
  <c r="E58" i="37" s="1"/>
  <c r="B37" i="38"/>
  <c r="E37" i="38" s="1"/>
  <c r="O15" i="1"/>
  <c r="U15" i="1" s="1"/>
  <c r="F19" i="37"/>
  <c r="J19" i="37"/>
  <c r="R60" i="25"/>
  <c r="S60" i="25"/>
  <c r="R20" i="25"/>
  <c r="S20" i="25"/>
  <c r="J38" i="1"/>
  <c r="X11" i="25"/>
  <c r="M78" i="24"/>
  <c r="H78" i="24"/>
  <c r="W78" i="24"/>
  <c r="N1185" i="22"/>
  <c r="O1185" i="22"/>
  <c r="N1177" i="22"/>
  <c r="O1177" i="22"/>
  <c r="I1152" i="22"/>
  <c r="J1152" i="22"/>
  <c r="I1140" i="22"/>
  <c r="J1140" i="22"/>
  <c r="N1133" i="22"/>
  <c r="O1133" i="22"/>
  <c r="I1128" i="22"/>
  <c r="J1128" i="22"/>
  <c r="I1104" i="22"/>
  <c r="J1104" i="22"/>
  <c r="N1081" i="22"/>
  <c r="O1081" i="22"/>
  <c r="N1073" i="22"/>
  <c r="O1073" i="22"/>
  <c r="I1068" i="22"/>
  <c r="J1068" i="22"/>
  <c r="I1060" i="22"/>
  <c r="J1060" i="22"/>
  <c r="I1056" i="22"/>
  <c r="J1056" i="22"/>
  <c r="N1053" i="22"/>
  <c r="O1053" i="22"/>
  <c r="N1049" i="22"/>
  <c r="O1049" i="22"/>
  <c r="I1048" i="22"/>
  <c r="J1048" i="22"/>
  <c r="N1045" i="22"/>
  <c r="O1045" i="22"/>
  <c r="I1044" i="22"/>
  <c r="J1044" i="22"/>
  <c r="N1041" i="22"/>
  <c r="O1041" i="22"/>
  <c r="I1040" i="22"/>
  <c r="J1040" i="22"/>
  <c r="N1037" i="22"/>
  <c r="O1037" i="22"/>
  <c r="I1036" i="22"/>
  <c r="J1036" i="22"/>
  <c r="N1033" i="22"/>
  <c r="O1033" i="22"/>
  <c r="I1032" i="22"/>
  <c r="J1032" i="22"/>
  <c r="N1029" i="22"/>
  <c r="O1029" i="22"/>
  <c r="I1028" i="22"/>
  <c r="J1028" i="22"/>
  <c r="N1025" i="22"/>
  <c r="O1025" i="22"/>
  <c r="I1024" i="22"/>
  <c r="J1024" i="22"/>
  <c r="N1021" i="22"/>
  <c r="O1021" i="22"/>
  <c r="I1020" i="22"/>
  <c r="J1020" i="22"/>
  <c r="N1017" i="22"/>
  <c r="O1017" i="22"/>
  <c r="I1016" i="22"/>
  <c r="J1016" i="22"/>
  <c r="N1013" i="22"/>
  <c r="O1013" i="22"/>
  <c r="I1012" i="22"/>
  <c r="J1012" i="22"/>
  <c r="N1009" i="22"/>
  <c r="O1009" i="22"/>
  <c r="I1008" i="22"/>
  <c r="J1008" i="22"/>
  <c r="N1005" i="22"/>
  <c r="O1005" i="22"/>
  <c r="I1004" i="22"/>
  <c r="J1004" i="22"/>
  <c r="N1001" i="22"/>
  <c r="O1001" i="22"/>
  <c r="I1000" i="22"/>
  <c r="J1000" i="22"/>
  <c r="N997" i="22"/>
  <c r="O997" i="22"/>
  <c r="I996" i="22"/>
  <c r="J996" i="22"/>
  <c r="N993" i="22"/>
  <c r="O993" i="22"/>
  <c r="I992" i="22"/>
  <c r="J992" i="22"/>
  <c r="N989" i="22"/>
  <c r="O989" i="22"/>
  <c r="I988" i="22"/>
  <c r="J988" i="22"/>
  <c r="N985" i="22"/>
  <c r="O985" i="22"/>
  <c r="I984" i="22"/>
  <c r="J984" i="22"/>
  <c r="N981" i="22"/>
  <c r="O981" i="22"/>
  <c r="I980" i="22"/>
  <c r="J980" i="22"/>
  <c r="N977" i="22"/>
  <c r="O977" i="22"/>
  <c r="I976" i="22"/>
  <c r="J976" i="22"/>
  <c r="N973" i="22"/>
  <c r="O973" i="22"/>
  <c r="I972" i="22"/>
  <c r="J972" i="22"/>
  <c r="N969" i="22"/>
  <c r="O969" i="22"/>
  <c r="I968" i="22"/>
  <c r="J968" i="22"/>
  <c r="N965" i="22"/>
  <c r="O965" i="22"/>
  <c r="I964" i="22"/>
  <c r="J964" i="22"/>
  <c r="N961" i="22"/>
  <c r="O961" i="22"/>
  <c r="I960" i="22"/>
  <c r="J960" i="22"/>
  <c r="N957" i="22"/>
  <c r="O957" i="22"/>
  <c r="I956" i="22"/>
  <c r="J956" i="22"/>
  <c r="N953" i="22"/>
  <c r="O953" i="22"/>
  <c r="I952" i="22"/>
  <c r="J952" i="22"/>
  <c r="N949" i="22"/>
  <c r="O949" i="22"/>
  <c r="I948" i="22"/>
  <c r="J948" i="22"/>
  <c r="N945" i="22"/>
  <c r="O945" i="22"/>
  <c r="I944" i="22"/>
  <c r="J944" i="22"/>
  <c r="N941" i="22"/>
  <c r="O941" i="22"/>
  <c r="I940" i="22"/>
  <c r="J940" i="22"/>
  <c r="N937" i="22"/>
  <c r="O937" i="22"/>
  <c r="I936" i="22"/>
  <c r="J936" i="22"/>
  <c r="N933" i="22"/>
  <c r="O933" i="22"/>
  <c r="I932" i="22"/>
  <c r="J932" i="22"/>
  <c r="N929" i="22"/>
  <c r="O929" i="22"/>
  <c r="I928" i="22"/>
  <c r="J928" i="22"/>
  <c r="N925" i="22"/>
  <c r="O925" i="22"/>
  <c r="I924" i="22"/>
  <c r="J924" i="22"/>
  <c r="N921" i="22"/>
  <c r="O921" i="22"/>
  <c r="I920" i="22"/>
  <c r="J920" i="22"/>
  <c r="N917" i="22"/>
  <c r="O917" i="22"/>
  <c r="I916" i="22"/>
  <c r="J916" i="22"/>
  <c r="N913" i="22"/>
  <c r="O913" i="22"/>
  <c r="I912" i="22"/>
  <c r="J912" i="22"/>
  <c r="N909" i="22"/>
  <c r="O909" i="22"/>
  <c r="I908" i="22"/>
  <c r="J908" i="22"/>
  <c r="N905" i="22"/>
  <c r="O905" i="22"/>
  <c r="I904" i="22"/>
  <c r="J904" i="22"/>
  <c r="N901" i="22"/>
  <c r="O901" i="22"/>
  <c r="I900" i="22"/>
  <c r="J900" i="22"/>
  <c r="N897" i="22"/>
  <c r="O897" i="22"/>
  <c r="I896" i="22"/>
  <c r="J896" i="22"/>
  <c r="N893" i="22"/>
  <c r="O893" i="22"/>
  <c r="I892" i="22"/>
  <c r="J892" i="22"/>
  <c r="N889" i="22"/>
  <c r="O889" i="22"/>
  <c r="I888" i="22"/>
  <c r="J888" i="22"/>
  <c r="N885" i="22"/>
  <c r="O885" i="22"/>
  <c r="I884" i="22"/>
  <c r="J884" i="22"/>
  <c r="N881" i="22"/>
  <c r="O881" i="22"/>
  <c r="N877" i="22"/>
  <c r="O877" i="22"/>
  <c r="N873" i="22"/>
  <c r="O873" i="22"/>
  <c r="J754" i="22"/>
  <c r="I754" i="22"/>
  <c r="I738" i="22"/>
  <c r="J738" i="22"/>
  <c r="X729" i="22"/>
  <c r="Y729" i="22"/>
  <c r="S724" i="22"/>
  <c r="T724" i="22"/>
  <c r="I722" i="22"/>
  <c r="J722" i="22"/>
  <c r="X713" i="22"/>
  <c r="Y713" i="22"/>
  <c r="S708" i="22"/>
  <c r="T708" i="22"/>
  <c r="I706" i="22"/>
  <c r="J706" i="22"/>
  <c r="X697" i="22"/>
  <c r="Y697" i="22"/>
  <c r="S692" i="22"/>
  <c r="T692" i="22"/>
  <c r="I690" i="22"/>
  <c r="J690" i="22"/>
  <c r="X681" i="22"/>
  <c r="Y681" i="22"/>
  <c r="S676" i="22"/>
  <c r="T676" i="22"/>
  <c r="I674" i="22"/>
  <c r="J674" i="22"/>
  <c r="X665" i="22"/>
  <c r="Y665" i="22"/>
  <c r="S660" i="22"/>
  <c r="T660" i="22"/>
  <c r="I658" i="22"/>
  <c r="J658" i="22"/>
  <c r="X649" i="22"/>
  <c r="Y649" i="22"/>
  <c r="S644" i="22"/>
  <c r="T644" i="22"/>
  <c r="I642" i="22"/>
  <c r="J642" i="22"/>
  <c r="X633" i="22"/>
  <c r="Y633" i="22"/>
  <c r="S628" i="22"/>
  <c r="T628" i="22"/>
  <c r="I626" i="22"/>
  <c r="J626" i="22"/>
  <c r="X617" i="22"/>
  <c r="Y617" i="22"/>
  <c r="S612" i="22"/>
  <c r="T612" i="22"/>
  <c r="I610" i="22"/>
  <c r="J610" i="22"/>
  <c r="X601" i="22"/>
  <c r="Y601" i="22"/>
  <c r="S596" i="22"/>
  <c r="T596" i="22"/>
  <c r="I594" i="22"/>
  <c r="J594" i="22"/>
  <c r="X589" i="22"/>
  <c r="Y589" i="22"/>
  <c r="I586" i="22"/>
  <c r="J586" i="22"/>
  <c r="I570" i="22"/>
  <c r="J570" i="22"/>
  <c r="I554" i="22"/>
  <c r="J554" i="22"/>
  <c r="I538" i="22"/>
  <c r="J538" i="22"/>
  <c r="I522" i="22"/>
  <c r="J522" i="22"/>
  <c r="I506" i="22"/>
  <c r="J506" i="22"/>
  <c r="I474" i="22"/>
  <c r="J474" i="22"/>
  <c r="X456" i="22"/>
  <c r="Y456" i="22"/>
  <c r="T204" i="22"/>
  <c r="S204" i="22"/>
  <c r="T180" i="22"/>
  <c r="S180" i="22"/>
  <c r="T148" i="22"/>
  <c r="S148" i="22"/>
  <c r="S104" i="22"/>
  <c r="T104" i="22"/>
  <c r="G10" i="1"/>
  <c r="I32" i="24"/>
  <c r="M27" i="36"/>
  <c r="K31" i="36"/>
  <c r="M74" i="1"/>
  <c r="S74" i="1" s="1"/>
  <c r="M75" i="1"/>
  <c r="S75" i="1" s="1"/>
  <c r="M73" i="27"/>
  <c r="B14" i="35"/>
  <c r="E14" i="35"/>
  <c r="W73" i="27"/>
  <c r="H73" i="27"/>
  <c r="R52" i="27"/>
  <c r="S52" i="27"/>
  <c r="Q49" i="27"/>
  <c r="S49" i="27"/>
  <c r="F81" i="1"/>
  <c r="F80" i="1"/>
  <c r="M29" i="27"/>
  <c r="H29" i="27"/>
  <c r="W29" i="27"/>
  <c r="J69" i="1"/>
  <c r="J68" i="1"/>
  <c r="X7" i="27"/>
  <c r="O57" i="1"/>
  <c r="U57" i="1" s="1"/>
  <c r="J23" i="37"/>
  <c r="M23" i="37" s="1"/>
  <c r="F23" i="37"/>
  <c r="I23" i="37" s="1"/>
  <c r="M37" i="1"/>
  <c r="S37" i="1" s="1"/>
  <c r="H44" i="1"/>
  <c r="N33" i="25"/>
  <c r="F24" i="1"/>
  <c r="M94" i="24"/>
  <c r="B22" i="35"/>
  <c r="E22" i="35" s="1"/>
  <c r="H94" i="24"/>
  <c r="W94" i="24"/>
  <c r="M70" i="24"/>
  <c r="W70" i="24"/>
  <c r="H70" i="24"/>
  <c r="V56" i="24"/>
  <c r="X68" i="24"/>
  <c r="I1172" i="22"/>
  <c r="J1172" i="22"/>
  <c r="I1168" i="22"/>
  <c r="J1168" i="22"/>
  <c r="N1129" i="22"/>
  <c r="O1129" i="22"/>
  <c r="I1112" i="22"/>
  <c r="J1112" i="22"/>
  <c r="I1100" i="22"/>
  <c r="J1100" i="22"/>
  <c r="N1089" i="22"/>
  <c r="O1089" i="22"/>
  <c r="N1085" i="22"/>
  <c r="O1085" i="22"/>
  <c r="N1069" i="22"/>
  <c r="O1069" i="22"/>
  <c r="Q54" i="38"/>
  <c r="M47" i="38"/>
  <c r="M39" i="38"/>
  <c r="Q28" i="38"/>
  <c r="K29" i="38"/>
  <c r="M27" i="38"/>
  <c r="M26" i="38"/>
  <c r="M25" i="38"/>
  <c r="E23" i="38"/>
  <c r="M20" i="38"/>
  <c r="M19" i="38"/>
  <c r="M17" i="38"/>
  <c r="M16" i="38"/>
  <c r="Q74" i="37"/>
  <c r="E74" i="37"/>
  <c r="Q72" i="37"/>
  <c r="Q69" i="37"/>
  <c r="Q67" i="37"/>
  <c r="Q65" i="37"/>
  <c r="I60" i="37"/>
  <c r="Q54" i="37"/>
  <c r="M53" i="37"/>
  <c r="K61" i="37"/>
  <c r="I47" i="37"/>
  <c r="I46" i="37"/>
  <c r="I43" i="37"/>
  <c r="I41" i="37"/>
  <c r="I40" i="37"/>
  <c r="I38" i="37"/>
  <c r="I37" i="37"/>
  <c r="E32" i="37"/>
  <c r="E22" i="37"/>
  <c r="Q20" i="37"/>
  <c r="E15" i="37"/>
  <c r="E13" i="37"/>
  <c r="E12" i="37"/>
  <c r="E8" i="37"/>
  <c r="E54" i="36"/>
  <c r="E48" i="36"/>
  <c r="I47" i="36"/>
  <c r="M46" i="36"/>
  <c r="E41" i="36"/>
  <c r="Q26" i="36"/>
  <c r="Q25" i="36"/>
  <c r="Q20" i="36"/>
  <c r="Q19" i="36"/>
  <c r="Q17" i="36"/>
  <c r="Q16" i="36"/>
  <c r="Q8" i="36"/>
  <c r="Q6" i="36"/>
  <c r="Q4" i="36"/>
  <c r="Q82" i="35"/>
  <c r="Q80" i="35"/>
  <c r="Q77" i="35"/>
  <c r="I75" i="35"/>
  <c r="I69" i="35"/>
  <c r="M68" i="35"/>
  <c r="Q67" i="35"/>
  <c r="I62" i="35"/>
  <c r="M61" i="35"/>
  <c r="Q50" i="35"/>
  <c r="Q48" i="35"/>
  <c r="E47" i="35"/>
  <c r="E46" i="35"/>
  <c r="E41" i="35"/>
  <c r="E40" i="35"/>
  <c r="E38" i="35"/>
  <c r="E37" i="35"/>
  <c r="M32" i="35"/>
  <c r="Q20" i="35"/>
  <c r="M15" i="35"/>
  <c r="M13" i="35"/>
  <c r="M12" i="35"/>
  <c r="E8" i="35"/>
  <c r="N5" i="37"/>
  <c r="Q5" i="37" s="1"/>
  <c r="N29" i="37"/>
  <c r="Q29" i="37" s="1"/>
  <c r="N10" i="38"/>
  <c r="M90" i="1"/>
  <c r="S90" i="1" s="1"/>
  <c r="M89" i="1"/>
  <c r="S89" i="1" s="1"/>
  <c r="P86" i="1"/>
  <c r="V86" i="1" s="1"/>
  <c r="N69" i="1"/>
  <c r="T69" i="1" s="1"/>
  <c r="W83" i="27"/>
  <c r="N73" i="27"/>
  <c r="J14" i="35"/>
  <c r="M14" i="35" s="1"/>
  <c r="R72" i="27"/>
  <c r="S72" i="27"/>
  <c r="Q69" i="27"/>
  <c r="S69" i="27" s="1"/>
  <c r="F69" i="27"/>
  <c r="W67" i="27"/>
  <c r="V63" i="27"/>
  <c r="V55" i="27"/>
  <c r="H54" i="27"/>
  <c r="G49" i="27"/>
  <c r="I49" i="27"/>
  <c r="I50" i="27"/>
  <c r="R48" i="27"/>
  <c r="S48" i="27"/>
  <c r="M45" i="27"/>
  <c r="H45" i="27"/>
  <c r="W45" i="27"/>
  <c r="W43" i="27"/>
  <c r="L41" i="27"/>
  <c r="L34" i="27"/>
  <c r="N37" i="27"/>
  <c r="R36" i="27"/>
  <c r="Q34" i="27"/>
  <c r="S36" i="27"/>
  <c r="G34" i="27"/>
  <c r="G82" i="1"/>
  <c r="I30" i="27"/>
  <c r="H81" i="1"/>
  <c r="H80" i="1"/>
  <c r="N29" i="27"/>
  <c r="I76" i="1"/>
  <c r="R28" i="27"/>
  <c r="S28" i="27"/>
  <c r="F91" i="1"/>
  <c r="M25" i="27"/>
  <c r="F23" i="27"/>
  <c r="H25" i="27"/>
  <c r="W25" i="27"/>
  <c r="V17" i="27"/>
  <c r="X19" i="27"/>
  <c r="H18" i="27"/>
  <c r="G74" i="1"/>
  <c r="G75" i="1"/>
  <c r="I14" i="27"/>
  <c r="R12" i="27"/>
  <c r="Q10" i="27"/>
  <c r="S12" i="27"/>
  <c r="F71" i="1"/>
  <c r="M9" i="27"/>
  <c r="H9" i="27"/>
  <c r="W9" i="27"/>
  <c r="O49" i="1"/>
  <c r="U49" i="1" s="1"/>
  <c r="N43" i="1"/>
  <c r="T43" i="1" s="1"/>
  <c r="O42" i="1"/>
  <c r="U42" i="1" s="1"/>
  <c r="J4" i="37"/>
  <c r="N38" i="1"/>
  <c r="T38" i="1" s="1"/>
  <c r="O37" i="1"/>
  <c r="U37" i="1" s="1"/>
  <c r="P36" i="1"/>
  <c r="V36" i="1" s="1"/>
  <c r="M20" i="1"/>
  <c r="S20" i="1" s="1"/>
  <c r="Q18" i="1"/>
  <c r="W18" i="1" s="1"/>
  <c r="N8" i="1"/>
  <c r="T8" i="1" s="1"/>
  <c r="O7" i="1"/>
  <c r="U7" i="1"/>
  <c r="H90" i="25"/>
  <c r="W79" i="25"/>
  <c r="M73" i="25"/>
  <c r="H73" i="25"/>
  <c r="W73" i="25"/>
  <c r="M69" i="25"/>
  <c r="W69" i="25"/>
  <c r="H69" i="25"/>
  <c r="H58" i="25"/>
  <c r="R52" i="25"/>
  <c r="S52" i="25"/>
  <c r="V36" i="25"/>
  <c r="X39" i="25"/>
  <c r="G45" i="1"/>
  <c r="G33" i="25"/>
  <c r="I34" i="25"/>
  <c r="J39" i="1"/>
  <c r="X27" i="25"/>
  <c r="H22" i="25"/>
  <c r="R16" i="25"/>
  <c r="S16" i="25"/>
  <c r="M13" i="25"/>
  <c r="H13" i="25"/>
  <c r="W13" i="25"/>
  <c r="J33" i="1"/>
  <c r="J35" i="1"/>
  <c r="X7" i="25"/>
  <c r="N60" i="35"/>
  <c r="Q60" i="35" s="1"/>
  <c r="N39" i="36"/>
  <c r="Q39" i="36" s="1"/>
  <c r="H24" i="1"/>
  <c r="J22" i="35"/>
  <c r="M22" i="35"/>
  <c r="N94" i="24"/>
  <c r="F22" i="35"/>
  <c r="I22" i="35" s="1"/>
  <c r="R93" i="24"/>
  <c r="J69" i="35"/>
  <c r="M69" i="35"/>
  <c r="J48" i="36"/>
  <c r="M48" i="36"/>
  <c r="S93" i="24"/>
  <c r="N75" i="35"/>
  <c r="Q75" i="35" s="1"/>
  <c r="N54" i="36"/>
  <c r="Q54" i="36" s="1"/>
  <c r="Q90" i="24"/>
  <c r="G90" i="24"/>
  <c r="I91" i="24"/>
  <c r="B67" i="35"/>
  <c r="E67" i="35" s="1"/>
  <c r="F73" i="35"/>
  <c r="I73" i="35" s="1"/>
  <c r="B46" i="36"/>
  <c r="E46" i="36" s="1"/>
  <c r="F52" i="36"/>
  <c r="I52" i="36" s="1"/>
  <c r="R89" i="24"/>
  <c r="S89" i="24"/>
  <c r="M86" i="24"/>
  <c r="H86" i="24"/>
  <c r="W86" i="24"/>
  <c r="W84" i="24"/>
  <c r="F81" i="24"/>
  <c r="M82" i="24"/>
  <c r="W82" i="24"/>
  <c r="H82" i="24"/>
  <c r="R77" i="24"/>
  <c r="S77" i="24"/>
  <c r="M74" i="24"/>
  <c r="W74" i="24"/>
  <c r="H74" i="24"/>
  <c r="W68" i="24"/>
  <c r="R65" i="24"/>
  <c r="S65" i="24"/>
  <c r="S1182" i="22"/>
  <c r="T1182" i="22"/>
  <c r="S1170" i="22"/>
  <c r="T1170" i="22"/>
  <c r="S1162" i="22"/>
  <c r="T1162" i="22"/>
  <c r="S1154" i="22"/>
  <c r="T1154" i="22"/>
  <c r="S1150" i="22"/>
  <c r="T1150" i="22"/>
  <c r="S1146" i="22"/>
  <c r="T1146" i="22"/>
  <c r="S1130" i="22"/>
  <c r="T1130" i="22"/>
  <c r="S1122" i="22"/>
  <c r="T1122" i="22"/>
  <c r="S1118" i="22"/>
  <c r="T1118" i="22"/>
  <c r="S1114" i="22"/>
  <c r="T1114" i="22"/>
  <c r="S1102" i="22"/>
  <c r="T1102" i="22"/>
  <c r="S1090" i="22"/>
  <c r="T1090" i="22"/>
  <c r="S1086" i="22"/>
  <c r="T1086" i="22"/>
  <c r="S1082" i="22"/>
  <c r="T1082" i="22"/>
  <c r="S1070" i="22"/>
  <c r="T1070" i="22"/>
  <c r="S1066" i="22"/>
  <c r="T1066" i="22"/>
  <c r="S1058" i="22"/>
  <c r="T1058" i="22"/>
  <c r="S1054" i="22"/>
  <c r="T1054" i="22"/>
  <c r="S1050" i="22"/>
  <c r="T1050" i="22"/>
  <c r="S1042" i="22"/>
  <c r="T1042" i="22"/>
  <c r="S1038" i="22"/>
  <c r="T1038" i="22"/>
  <c r="S1034" i="22"/>
  <c r="T1034" i="22"/>
  <c r="S1026" i="22"/>
  <c r="T1026" i="22"/>
  <c r="S1022" i="22"/>
  <c r="T1022" i="22"/>
  <c r="S1018" i="22"/>
  <c r="T1018" i="22"/>
  <c r="S1010" i="22"/>
  <c r="T1010" i="22"/>
  <c r="S1006" i="22"/>
  <c r="T1006" i="22"/>
  <c r="S1002" i="22"/>
  <c r="T1002" i="22"/>
  <c r="S994" i="22"/>
  <c r="T994" i="22"/>
  <c r="S990" i="22"/>
  <c r="T990" i="22"/>
  <c r="S986" i="22"/>
  <c r="T986" i="22"/>
  <c r="S978" i="22"/>
  <c r="T978" i="22"/>
  <c r="S974" i="22"/>
  <c r="T974" i="22"/>
  <c r="S970" i="22"/>
  <c r="T970" i="22"/>
  <c r="S962" i="22"/>
  <c r="T962" i="22"/>
  <c r="S958" i="22"/>
  <c r="T958" i="22"/>
  <c r="S954" i="22"/>
  <c r="T954" i="22"/>
  <c r="S946" i="22"/>
  <c r="T946" i="22"/>
  <c r="S942" i="22"/>
  <c r="T942" i="22"/>
  <c r="S938" i="22"/>
  <c r="T938" i="22"/>
  <c r="S930" i="22"/>
  <c r="T930" i="22"/>
  <c r="S926" i="22"/>
  <c r="T926" i="22"/>
  <c r="S922" i="22"/>
  <c r="T922" i="22"/>
  <c r="S914" i="22"/>
  <c r="T914" i="22"/>
  <c r="S910" i="22"/>
  <c r="T910" i="22"/>
  <c r="S906" i="22"/>
  <c r="T906" i="22"/>
  <c r="S898" i="22"/>
  <c r="T898" i="22"/>
  <c r="S894" i="22"/>
  <c r="T894" i="22"/>
  <c r="S890" i="22"/>
  <c r="T890" i="22"/>
  <c r="S882" i="22"/>
  <c r="T882" i="22"/>
  <c r="S874" i="22"/>
  <c r="T874" i="22"/>
  <c r="X869" i="22"/>
  <c r="Y869" i="22"/>
  <c r="X865" i="22"/>
  <c r="Y865" i="22"/>
  <c r="X861" i="22"/>
  <c r="Y861" i="22"/>
  <c r="X857" i="22"/>
  <c r="Y857" i="22"/>
  <c r="X853" i="22"/>
  <c r="Y853" i="22"/>
  <c r="X849" i="22"/>
  <c r="Y849" i="22"/>
  <c r="X837" i="22"/>
  <c r="Y837" i="22"/>
  <c r="X833" i="22"/>
  <c r="Y833" i="22"/>
  <c r="X829" i="22"/>
  <c r="Y829" i="22"/>
  <c r="X813" i="22"/>
  <c r="Y813" i="22"/>
  <c r="X809" i="22"/>
  <c r="Y809" i="22"/>
  <c r="X805" i="22"/>
  <c r="Y805" i="22"/>
  <c r="X789" i="22"/>
  <c r="Y789" i="22"/>
  <c r="X785" i="22"/>
  <c r="Y785" i="22"/>
  <c r="X781" i="22"/>
  <c r="Y781" i="22"/>
  <c r="X777" i="22"/>
  <c r="Y777" i="22"/>
  <c r="X765" i="22"/>
  <c r="Y765" i="22"/>
  <c r="J758" i="22"/>
  <c r="I758" i="22"/>
  <c r="J742" i="22"/>
  <c r="I742" i="22"/>
  <c r="X725" i="22"/>
  <c r="Y725" i="22"/>
  <c r="S720" i="22"/>
  <c r="T720" i="22"/>
  <c r="I718" i="22"/>
  <c r="J718" i="22"/>
  <c r="X709" i="22"/>
  <c r="Y709" i="22"/>
  <c r="S704" i="22"/>
  <c r="T704" i="22"/>
  <c r="I702" i="22"/>
  <c r="J702" i="22"/>
  <c r="X693" i="22"/>
  <c r="Y693" i="22"/>
  <c r="S688" i="22"/>
  <c r="T688" i="22"/>
  <c r="I686" i="22"/>
  <c r="J686" i="22"/>
  <c r="X677" i="22"/>
  <c r="Y677" i="22"/>
  <c r="S672" i="22"/>
  <c r="T672" i="22"/>
  <c r="I670" i="22"/>
  <c r="J670" i="22"/>
  <c r="X661" i="22"/>
  <c r="Y661" i="22"/>
  <c r="S656" i="22"/>
  <c r="T656" i="22"/>
  <c r="I654" i="22"/>
  <c r="J654" i="22"/>
  <c r="X645" i="22"/>
  <c r="Y645" i="22"/>
  <c r="S640" i="22"/>
  <c r="T640" i="22"/>
  <c r="I638" i="22"/>
  <c r="J638" i="22"/>
  <c r="X629" i="22"/>
  <c r="Y629" i="22"/>
  <c r="S624" i="22"/>
  <c r="T624" i="22"/>
  <c r="I622" i="22"/>
  <c r="J622" i="22"/>
  <c r="X613" i="22"/>
  <c r="Y613" i="22"/>
  <c r="S608" i="22"/>
  <c r="T608" i="22"/>
  <c r="I606" i="22"/>
  <c r="J606" i="22"/>
  <c r="X597" i="22"/>
  <c r="Y597" i="22"/>
  <c r="I574" i="22"/>
  <c r="J574" i="22"/>
  <c r="I558" i="22"/>
  <c r="J558" i="22"/>
  <c r="I542" i="22"/>
  <c r="J542" i="22"/>
  <c r="I526" i="22"/>
  <c r="J526" i="22"/>
  <c r="I510" i="22"/>
  <c r="J510" i="22"/>
  <c r="X433" i="22"/>
  <c r="Y433" i="22"/>
  <c r="S260" i="22"/>
  <c r="T260" i="22"/>
  <c r="T196" i="22"/>
  <c r="S196" i="22"/>
  <c r="T156" i="22"/>
  <c r="S156" i="22"/>
  <c r="S112" i="22"/>
  <c r="T112" i="22"/>
  <c r="M4" i="38"/>
  <c r="K13" i="38"/>
  <c r="Q79" i="1"/>
  <c r="W79" i="1" s="1"/>
  <c r="I79" i="1"/>
  <c r="R16" i="27"/>
  <c r="S16" i="27"/>
  <c r="P47" i="1"/>
  <c r="J11" i="37"/>
  <c r="N11" i="37"/>
  <c r="J31" i="37"/>
  <c r="M31" i="37" s="1"/>
  <c r="N31" i="37"/>
  <c r="Q31" i="37" s="1"/>
  <c r="I55" i="1"/>
  <c r="R64" i="25"/>
  <c r="J21" i="35"/>
  <c r="M21" i="35"/>
  <c r="N21" i="35"/>
  <c r="Q21" i="35"/>
  <c r="S64" i="25"/>
  <c r="H54" i="1"/>
  <c r="F56" i="35"/>
  <c r="I56" i="35"/>
  <c r="F57" i="35"/>
  <c r="I57" i="35"/>
  <c r="J35" i="36"/>
  <c r="M35" i="36"/>
  <c r="F36" i="36"/>
  <c r="I36" i="36"/>
  <c r="N57" i="25"/>
  <c r="J56" i="35"/>
  <c r="M56" i="35" s="1"/>
  <c r="J57" i="35"/>
  <c r="M57" i="35" s="1"/>
  <c r="F35" i="36"/>
  <c r="I35" i="36" s="1"/>
  <c r="J36" i="36"/>
  <c r="M36" i="36" s="1"/>
  <c r="J40" i="1"/>
  <c r="X31" i="25"/>
  <c r="N61" i="35"/>
  <c r="Q61" i="35" s="1"/>
  <c r="N40" i="36"/>
  <c r="Q40" i="36" s="1"/>
  <c r="V81" i="24"/>
  <c r="X84" i="24"/>
  <c r="I1180" i="22"/>
  <c r="J1180" i="22"/>
  <c r="N1173" i="22"/>
  <c r="O1173" i="22"/>
  <c r="N1165" i="22"/>
  <c r="O1165" i="22"/>
  <c r="I1160" i="22"/>
  <c r="J1160" i="22"/>
  <c r="N1153" i="22"/>
  <c r="O1153" i="22"/>
  <c r="N1125" i="22"/>
  <c r="O1125" i="22"/>
  <c r="I1108" i="22"/>
  <c r="J1108" i="22"/>
  <c r="I1088" i="22"/>
  <c r="J1088" i="22"/>
  <c r="I1084" i="22"/>
  <c r="J1084" i="22"/>
  <c r="I1072" i="22"/>
  <c r="J1072" i="22"/>
  <c r="N1065" i="22"/>
  <c r="O1065" i="22"/>
  <c r="N1057" i="22"/>
  <c r="O1057" i="22"/>
  <c r="Q52" i="38"/>
  <c r="Q50" i="38"/>
  <c r="Q45" i="38"/>
  <c r="Q42" i="38"/>
  <c r="Q39" i="38"/>
  <c r="Q34" i="38"/>
  <c r="Q32" i="38"/>
  <c r="Q26" i="38"/>
  <c r="Q25" i="38"/>
  <c r="I23" i="38"/>
  <c r="Q20" i="38"/>
  <c r="Q19" i="38"/>
  <c r="Q17" i="38"/>
  <c r="Q16" i="38"/>
  <c r="Q8" i="38"/>
  <c r="Q6" i="38"/>
  <c r="Q4" i="38"/>
  <c r="Q75" i="37"/>
  <c r="M60" i="37"/>
  <c r="Q49" i="37"/>
  <c r="M48" i="37"/>
  <c r="K50" i="37"/>
  <c r="M47" i="37"/>
  <c r="M46" i="37"/>
  <c r="E44" i="37"/>
  <c r="M41" i="37"/>
  <c r="M40" i="37"/>
  <c r="M38" i="37"/>
  <c r="M37" i="37"/>
  <c r="I32" i="37"/>
  <c r="I15" i="37"/>
  <c r="I13" i="37"/>
  <c r="I12" i="37"/>
  <c r="I8" i="37"/>
  <c r="Q61" i="36"/>
  <c r="Q59" i="36"/>
  <c r="Q56" i="36"/>
  <c r="I54" i="36"/>
  <c r="I48" i="36"/>
  <c r="M47" i="36"/>
  <c r="Q46" i="36"/>
  <c r="I41" i="36"/>
  <c r="M40" i="36"/>
  <c r="E26" i="36"/>
  <c r="E25" i="36"/>
  <c r="E20" i="36"/>
  <c r="E19" i="36"/>
  <c r="E17" i="36"/>
  <c r="E16" i="36"/>
  <c r="M75" i="35"/>
  <c r="M74" i="35"/>
  <c r="Q73" i="35"/>
  <c r="M62" i="35"/>
  <c r="I47" i="35"/>
  <c r="I46" i="35"/>
  <c r="I41" i="35"/>
  <c r="I40" i="35"/>
  <c r="I38" i="35"/>
  <c r="I37" i="35"/>
  <c r="Q32" i="35"/>
  <c r="E21" i="35"/>
  <c r="Q15" i="35"/>
  <c r="Q13" i="35"/>
  <c r="Q12" i="35"/>
  <c r="I8" i="35"/>
  <c r="J5" i="37"/>
  <c r="M5" i="37" s="1"/>
  <c r="J29" i="37"/>
  <c r="M29" i="37" s="1"/>
  <c r="J10" i="38"/>
  <c r="B14" i="37"/>
  <c r="P83" i="1"/>
  <c r="V83" i="1" s="1"/>
  <c r="M76" i="1"/>
  <c r="S76" i="1"/>
  <c r="N78" i="1"/>
  <c r="T78" i="1" s="1"/>
  <c r="N77" i="1"/>
  <c r="T77" i="1" s="1"/>
  <c r="O75" i="1"/>
  <c r="U75" i="1" s="1"/>
  <c r="O74" i="1"/>
  <c r="U74" i="1" s="1"/>
  <c r="O72" i="1"/>
  <c r="Q70" i="1"/>
  <c r="W70" i="1" s="1"/>
  <c r="R84" i="27"/>
  <c r="S84" i="27"/>
  <c r="M81" i="27"/>
  <c r="H81" i="27"/>
  <c r="W81" i="27"/>
  <c r="M77" i="27"/>
  <c r="B5" i="35"/>
  <c r="E5" i="35" s="1"/>
  <c r="B29" i="35"/>
  <c r="E29" i="35" s="1"/>
  <c r="H77" i="27"/>
  <c r="B10" i="36"/>
  <c r="W77" i="27"/>
  <c r="G69" i="27"/>
  <c r="I69" i="27"/>
  <c r="I70" i="27"/>
  <c r="R68" i="27"/>
  <c r="S68" i="27"/>
  <c r="M65" i="27"/>
  <c r="F63" i="27"/>
  <c r="H65" i="27"/>
  <c r="W65" i="27"/>
  <c r="F96" i="1"/>
  <c r="M61" i="27"/>
  <c r="H61" i="27"/>
  <c r="W61" i="27"/>
  <c r="M57" i="27"/>
  <c r="F55" i="27"/>
  <c r="H57" i="27"/>
  <c r="W57" i="27"/>
  <c r="V49" i="27"/>
  <c r="X49" i="27" s="1"/>
  <c r="X51" i="27"/>
  <c r="R44" i="27"/>
  <c r="Q41" i="27"/>
  <c r="S44" i="27"/>
  <c r="I26" i="27"/>
  <c r="G23" i="27"/>
  <c r="G13" i="27"/>
  <c r="H91" i="1"/>
  <c r="L23" i="27"/>
  <c r="N25" i="27"/>
  <c r="I89" i="1"/>
  <c r="I90" i="1"/>
  <c r="Q23" i="27"/>
  <c r="R24" i="27"/>
  <c r="S24" i="27"/>
  <c r="M21" i="27"/>
  <c r="W21" i="27"/>
  <c r="H21" i="27"/>
  <c r="J77" i="1"/>
  <c r="J78" i="1"/>
  <c r="X15" i="27"/>
  <c r="H71" i="1"/>
  <c r="N9" i="27"/>
  <c r="I70" i="1"/>
  <c r="R8" i="27"/>
  <c r="S8" i="27"/>
  <c r="Q5" i="27"/>
  <c r="M57" i="1"/>
  <c r="S57" i="1" s="1"/>
  <c r="B23" i="37"/>
  <c r="E23" i="37"/>
  <c r="Q40" i="1"/>
  <c r="W40" i="1" s="1"/>
  <c r="N59" i="37"/>
  <c r="Q59" i="37" s="1"/>
  <c r="N38" i="38"/>
  <c r="Q38" i="38" s="1"/>
  <c r="Q39" i="1"/>
  <c r="W39" i="1" s="1"/>
  <c r="N33" i="1"/>
  <c r="T33" i="1" s="1"/>
  <c r="N35" i="1"/>
  <c r="T35" i="1" s="1"/>
  <c r="O32" i="1"/>
  <c r="U32" i="1" s="1"/>
  <c r="J57" i="37"/>
  <c r="J58" i="37"/>
  <c r="M58" i="37" s="1"/>
  <c r="J36" i="38"/>
  <c r="F37" i="38"/>
  <c r="I37" i="38" s="1"/>
  <c r="F58" i="37"/>
  <c r="I58" i="37" s="1"/>
  <c r="J37" i="38"/>
  <c r="M37" i="38" s="1"/>
  <c r="P24" i="1"/>
  <c r="V24" i="1" s="1"/>
  <c r="J22" i="37"/>
  <c r="M22" i="37"/>
  <c r="J43" i="37"/>
  <c r="J44" i="37"/>
  <c r="M44" i="37" s="1"/>
  <c r="J22" i="38"/>
  <c r="J23" i="38"/>
  <c r="M23" i="38" s="1"/>
  <c r="N23" i="38"/>
  <c r="Q23" i="38" s="1"/>
  <c r="N22" i="37"/>
  <c r="Q22" i="37" s="1"/>
  <c r="N43" i="37"/>
  <c r="N44" i="37"/>
  <c r="Q44" i="37" s="1"/>
  <c r="N22" i="38"/>
  <c r="M15" i="1"/>
  <c r="S15" i="1" s="1"/>
  <c r="B19" i="37"/>
  <c r="Q9" i="1"/>
  <c r="W9" i="1" s="1"/>
  <c r="J57" i="1"/>
  <c r="X91" i="25"/>
  <c r="N23" i="35"/>
  <c r="Q23" i="35"/>
  <c r="M85" i="25"/>
  <c r="H85" i="25"/>
  <c r="W85" i="25"/>
  <c r="M81" i="25"/>
  <c r="H81" i="25"/>
  <c r="W81" i="25"/>
  <c r="R76" i="25"/>
  <c r="S76" i="25"/>
  <c r="R72" i="25"/>
  <c r="S72" i="25"/>
  <c r="M41" i="25"/>
  <c r="H41" i="25"/>
  <c r="W41" i="25"/>
  <c r="F36" i="25"/>
  <c r="M37" i="25"/>
  <c r="B11" i="35"/>
  <c r="B31" i="35"/>
  <c r="E31" i="35"/>
  <c r="W37" i="25"/>
  <c r="H37" i="25"/>
  <c r="J46" i="1"/>
  <c r="V33" i="25"/>
  <c r="X35" i="25"/>
  <c r="F42" i="1"/>
  <c r="M29" i="25"/>
  <c r="B4" i="35"/>
  <c r="H29" i="25"/>
  <c r="W29" i="25"/>
  <c r="M25" i="25"/>
  <c r="H25" i="25"/>
  <c r="W25" i="25"/>
  <c r="R12" i="25"/>
  <c r="S12" i="25"/>
  <c r="F36" i="1"/>
  <c r="M9" i="25"/>
  <c r="H9" i="25"/>
  <c r="W9" i="25"/>
  <c r="R85" i="24"/>
  <c r="S85" i="24"/>
  <c r="G81" i="24"/>
  <c r="I83" i="24"/>
  <c r="L81" i="24"/>
  <c r="N82" i="24"/>
  <c r="R73" i="24"/>
  <c r="S73" i="24"/>
  <c r="N872" i="22"/>
  <c r="O872" i="22"/>
  <c r="N868" i="22"/>
  <c r="O868" i="22"/>
  <c r="N864" i="22"/>
  <c r="O864" i="22"/>
  <c r="N860" i="22"/>
  <c r="O860" i="22"/>
  <c r="J858" i="22"/>
  <c r="I858" i="22"/>
  <c r="N856" i="22"/>
  <c r="O856" i="22"/>
  <c r="N852" i="22"/>
  <c r="O852" i="22"/>
  <c r="J850" i="22"/>
  <c r="I850" i="22"/>
  <c r="N848" i="22"/>
  <c r="O848" i="22"/>
  <c r="J846" i="22"/>
  <c r="I846" i="22"/>
  <c r="N844" i="22"/>
  <c r="O844" i="22"/>
  <c r="N840" i="22"/>
  <c r="O840" i="22"/>
  <c r="N836" i="22"/>
  <c r="O836" i="22"/>
  <c r="N832" i="22"/>
  <c r="O832" i="22"/>
  <c r="N828" i="22"/>
  <c r="O828" i="22"/>
  <c r="J826" i="22"/>
  <c r="I826" i="22"/>
  <c r="N824" i="22"/>
  <c r="O824" i="22"/>
  <c r="J822" i="22"/>
  <c r="I822" i="22"/>
  <c r="N820" i="22"/>
  <c r="O820" i="22"/>
  <c r="J818" i="22"/>
  <c r="I818" i="22"/>
  <c r="N816" i="22"/>
  <c r="O816" i="22"/>
  <c r="J814" i="22"/>
  <c r="I814" i="22"/>
  <c r="N812" i="22"/>
  <c r="O812" i="22"/>
  <c r="J810" i="22"/>
  <c r="I810" i="22"/>
  <c r="N808" i="22"/>
  <c r="O808" i="22"/>
  <c r="N804" i="22"/>
  <c r="O804" i="22"/>
  <c r="J802" i="22"/>
  <c r="I802" i="22"/>
  <c r="N800" i="22"/>
  <c r="O800" i="22"/>
  <c r="J798" i="22"/>
  <c r="I798" i="22"/>
  <c r="N796" i="22"/>
  <c r="O796" i="22"/>
  <c r="N792" i="22"/>
  <c r="O792" i="22"/>
  <c r="J790" i="22"/>
  <c r="I790" i="22"/>
  <c r="N788" i="22"/>
  <c r="O788" i="22"/>
  <c r="N784" i="22"/>
  <c r="O784" i="22"/>
  <c r="N780" i="22"/>
  <c r="O780" i="22"/>
  <c r="J778" i="22"/>
  <c r="I778" i="22"/>
  <c r="N776" i="22"/>
  <c r="O776" i="22"/>
  <c r="J774" i="22"/>
  <c r="I774" i="22"/>
  <c r="N772" i="22"/>
  <c r="O772" i="22"/>
  <c r="J770" i="22"/>
  <c r="I770" i="22"/>
  <c r="N768" i="22"/>
  <c r="O768" i="22"/>
  <c r="J766" i="22"/>
  <c r="I766" i="22"/>
  <c r="N764" i="22"/>
  <c r="O764" i="22"/>
  <c r="J746" i="22"/>
  <c r="I746" i="22"/>
  <c r="I730" i="22"/>
  <c r="J730" i="22"/>
  <c r="X721" i="22"/>
  <c r="Y721" i="22"/>
  <c r="S716" i="22"/>
  <c r="T716" i="22"/>
  <c r="I714" i="22"/>
  <c r="J714" i="22"/>
  <c r="X705" i="22"/>
  <c r="Y705" i="22"/>
  <c r="S700" i="22"/>
  <c r="T700" i="22"/>
  <c r="I698" i="22"/>
  <c r="J698" i="22"/>
  <c r="X689" i="22"/>
  <c r="Y689" i="22"/>
  <c r="S684" i="22"/>
  <c r="T684" i="22"/>
  <c r="I682" i="22"/>
  <c r="J682" i="22"/>
  <c r="X673" i="22"/>
  <c r="Y673" i="22"/>
  <c r="S668" i="22"/>
  <c r="T668" i="22"/>
  <c r="I666" i="22"/>
  <c r="J666" i="22"/>
  <c r="X657" i="22"/>
  <c r="Y657" i="22"/>
  <c r="S652" i="22"/>
  <c r="T652" i="22"/>
  <c r="I650" i="22"/>
  <c r="J650" i="22"/>
  <c r="X641" i="22"/>
  <c r="Y641" i="22"/>
  <c r="S636" i="22"/>
  <c r="T636" i="22"/>
  <c r="I634" i="22"/>
  <c r="J634" i="22"/>
  <c r="X625" i="22"/>
  <c r="Y625" i="22"/>
  <c r="S620" i="22"/>
  <c r="T620" i="22"/>
  <c r="I618" i="22"/>
  <c r="J618" i="22"/>
  <c r="X609" i="22"/>
  <c r="Y609" i="22"/>
  <c r="S604" i="22"/>
  <c r="T604" i="22"/>
  <c r="I602" i="22"/>
  <c r="J602" i="22"/>
  <c r="X593" i="22"/>
  <c r="Y593" i="22"/>
  <c r="I590" i="22"/>
  <c r="J590" i="22"/>
  <c r="I578" i="22"/>
  <c r="J578" i="22"/>
  <c r="I562" i="22"/>
  <c r="J562" i="22"/>
  <c r="I546" i="22"/>
  <c r="J546" i="22"/>
  <c r="I530" i="22"/>
  <c r="J530" i="22"/>
  <c r="I514" i="22"/>
  <c r="J514" i="22"/>
  <c r="X504" i="22"/>
  <c r="Y504" i="22"/>
  <c r="T388" i="22"/>
  <c r="S388" i="22"/>
  <c r="B5" i="37"/>
  <c r="E5" i="37" s="1"/>
  <c r="B29" i="37"/>
  <c r="E29" i="37" s="1"/>
  <c r="B10" i="38"/>
  <c r="Q82" i="1"/>
  <c r="W82" i="1"/>
  <c r="P71" i="1"/>
  <c r="V71" i="1" s="1"/>
  <c r="Q23" i="1"/>
  <c r="W23" i="1" s="1"/>
  <c r="N68" i="37"/>
  <c r="Q68" i="37" s="1"/>
  <c r="N47" i="38"/>
  <c r="Q47" i="38" s="1"/>
  <c r="N17" i="1"/>
  <c r="T17" i="1" s="1"/>
  <c r="I52" i="1"/>
  <c r="R48" i="25"/>
  <c r="S48" i="25"/>
  <c r="G56" i="1"/>
  <c r="G43" i="25"/>
  <c r="M17" i="25"/>
  <c r="H17" i="25"/>
  <c r="W17" i="25"/>
  <c r="G32" i="1"/>
  <c r="G5" i="25"/>
  <c r="I6" i="25"/>
  <c r="F60" i="35"/>
  <c r="I60" i="35" s="1"/>
  <c r="F39" i="36"/>
  <c r="I39" i="36" s="1"/>
  <c r="F24" i="35"/>
  <c r="I24" i="35" s="1"/>
  <c r="I1184" i="22"/>
  <c r="J1184" i="22"/>
  <c r="I1164" i="22"/>
  <c r="J1164" i="22"/>
  <c r="I1124" i="22"/>
  <c r="J1124" i="22"/>
  <c r="I1092" i="22"/>
  <c r="J1092" i="22"/>
  <c r="I1080" i="22"/>
  <c r="J1080" i="22"/>
  <c r="I1076" i="22"/>
  <c r="J1076" i="22"/>
  <c r="I1064" i="22"/>
  <c r="J1064" i="22"/>
  <c r="N1061" i="22"/>
  <c r="O1061" i="22"/>
  <c r="I1052" i="22"/>
  <c r="J1052" i="22"/>
  <c r="M20" i="37"/>
  <c r="K34" i="37"/>
  <c r="M4" i="36"/>
  <c r="K13" i="36"/>
  <c r="M48" i="35"/>
  <c r="K52" i="35"/>
  <c r="N103" i="1"/>
  <c r="T103" i="1" s="1"/>
  <c r="J14" i="37"/>
  <c r="M14" i="37" s="1"/>
  <c r="Q96" i="1"/>
  <c r="W96" i="1" s="1"/>
  <c r="N81" i="1"/>
  <c r="T81" i="1" s="1"/>
  <c r="N80" i="1"/>
  <c r="T80" i="1" s="1"/>
  <c r="O76" i="1"/>
  <c r="U76" i="1" s="1"/>
  <c r="N91" i="1"/>
  <c r="T91" i="1" s="1"/>
  <c r="O89" i="1"/>
  <c r="U89" i="1"/>
  <c r="O90" i="1"/>
  <c r="U90" i="1" s="1"/>
  <c r="P67" i="1"/>
  <c r="V67" i="1" s="1"/>
  <c r="R80" i="27"/>
  <c r="S80" i="27"/>
  <c r="F10" i="36"/>
  <c r="I78" i="27"/>
  <c r="F5" i="35"/>
  <c r="I5" i="35"/>
  <c r="F29" i="35"/>
  <c r="I29" i="35"/>
  <c r="J5" i="35"/>
  <c r="M5" i="35"/>
  <c r="J29" i="35"/>
  <c r="M29" i="35"/>
  <c r="N77" i="27"/>
  <c r="J10" i="36"/>
  <c r="I103" i="1"/>
  <c r="R76" i="27"/>
  <c r="S76" i="27"/>
  <c r="R73" i="27"/>
  <c r="V69" i="27"/>
  <c r="X69" i="27"/>
  <c r="X71" i="27"/>
  <c r="H70" i="27"/>
  <c r="I66" i="27"/>
  <c r="G63" i="27"/>
  <c r="L63" i="27"/>
  <c r="N65" i="27"/>
  <c r="Q63" i="27"/>
  <c r="R64" i="27"/>
  <c r="S64" i="27"/>
  <c r="H96" i="1"/>
  <c r="N61" i="27"/>
  <c r="R60" i="27"/>
  <c r="S60" i="27"/>
  <c r="I58" i="27"/>
  <c r="G55" i="27"/>
  <c r="L55" i="27"/>
  <c r="N57" i="27"/>
  <c r="Q55" i="27"/>
  <c r="R56" i="27"/>
  <c r="S56" i="27"/>
  <c r="M53" i="27"/>
  <c r="H53" i="27"/>
  <c r="W53" i="27"/>
  <c r="W51" i="27"/>
  <c r="L49" i="27"/>
  <c r="N49" i="27"/>
  <c r="H46" i="27"/>
  <c r="G41" i="27"/>
  <c r="I42" i="27"/>
  <c r="W39" i="27"/>
  <c r="R37" i="27"/>
  <c r="V34" i="27"/>
  <c r="X35" i="27"/>
  <c r="J83" i="1"/>
  <c r="X31" i="27"/>
  <c r="R29" i="27"/>
  <c r="H26" i="27"/>
  <c r="I86" i="1"/>
  <c r="R20" i="27"/>
  <c r="Q17" i="27"/>
  <c r="Q13" i="27"/>
  <c r="S20" i="27"/>
  <c r="F17" i="27"/>
  <c r="V10" i="27"/>
  <c r="V5" i="27" s="1"/>
  <c r="X11" i="27"/>
  <c r="G67" i="1"/>
  <c r="I6" i="27"/>
  <c r="P52" i="1"/>
  <c r="V52" i="1" s="1"/>
  <c r="M49" i="1"/>
  <c r="S49" i="1" s="1"/>
  <c r="M42" i="1"/>
  <c r="S42" i="1" s="1"/>
  <c r="B4" i="37"/>
  <c r="Q34" i="1"/>
  <c r="W34" i="1" s="1"/>
  <c r="N22" i="1"/>
  <c r="T22" i="1" s="1"/>
  <c r="O20" i="1"/>
  <c r="U20" i="1" s="1"/>
  <c r="M7" i="1"/>
  <c r="S7" i="1" s="1"/>
  <c r="Q5" i="1"/>
  <c r="N36" i="38"/>
  <c r="N57" i="37"/>
  <c r="R88" i="25"/>
  <c r="S88" i="25"/>
  <c r="R84" i="25"/>
  <c r="S84" i="25"/>
  <c r="H70" i="25"/>
  <c r="W63" i="25"/>
  <c r="M61" i="25"/>
  <c r="W61" i="25"/>
  <c r="H61" i="25"/>
  <c r="F54" i="1"/>
  <c r="M57" i="25"/>
  <c r="B35" i="36"/>
  <c r="W57" i="25"/>
  <c r="H57" i="25"/>
  <c r="B56" i="35"/>
  <c r="B57" i="35"/>
  <c r="E57" i="35"/>
  <c r="B36" i="36"/>
  <c r="E36" i="36"/>
  <c r="H54" i="25"/>
  <c r="M49" i="25"/>
  <c r="H49" i="25"/>
  <c r="I49" i="25"/>
  <c r="W49" i="25"/>
  <c r="L43" i="25"/>
  <c r="V43" i="25"/>
  <c r="G49" i="1"/>
  <c r="I42" i="25"/>
  <c r="R40" i="25"/>
  <c r="S40" i="25"/>
  <c r="G48" i="1"/>
  <c r="G36" i="25"/>
  <c r="I38" i="25"/>
  <c r="L36" i="25"/>
  <c r="J11" i="35"/>
  <c r="J31" i="35"/>
  <c r="M31" i="35"/>
  <c r="N37" i="25"/>
  <c r="F11" i="35"/>
  <c r="F31" i="35"/>
  <c r="I31" i="35"/>
  <c r="G43" i="1"/>
  <c r="I30" i="25"/>
  <c r="H42" i="1"/>
  <c r="J4" i="35"/>
  <c r="N29" i="25"/>
  <c r="I41" i="1"/>
  <c r="R28" i="25"/>
  <c r="S28" i="25"/>
  <c r="R24" i="25"/>
  <c r="S24" i="25"/>
  <c r="M21" i="25"/>
  <c r="H21" i="25"/>
  <c r="W21" i="25"/>
  <c r="W19" i="25"/>
  <c r="R17" i="25"/>
  <c r="H14" i="25"/>
  <c r="G37" i="1"/>
  <c r="I10" i="25"/>
  <c r="H36" i="1"/>
  <c r="N9" i="25"/>
  <c r="I34" i="1"/>
  <c r="R8" i="25"/>
  <c r="S8" i="25"/>
  <c r="R94" i="24"/>
  <c r="V90" i="24"/>
  <c r="X92" i="24"/>
  <c r="N68" i="35"/>
  <c r="Q68" i="35"/>
  <c r="N47" i="36"/>
  <c r="Q47" i="36"/>
  <c r="H87" i="24"/>
  <c r="H83" i="24"/>
  <c r="R78" i="24"/>
  <c r="R70" i="24"/>
  <c r="H67" i="24"/>
  <c r="G12" i="1"/>
  <c r="I24" i="24"/>
  <c r="Y1179" i="22"/>
  <c r="X1179" i="22"/>
  <c r="Y1175" i="22"/>
  <c r="X1175" i="22"/>
  <c r="Y1171" i="22"/>
  <c r="X1171" i="22"/>
  <c r="Y1167" i="22"/>
  <c r="X1167" i="22"/>
  <c r="Y1163" i="22"/>
  <c r="X1163" i="22"/>
  <c r="Y1155" i="22"/>
  <c r="X1155" i="22"/>
  <c r="Y1151" i="22"/>
  <c r="X1151" i="22"/>
  <c r="Y1147" i="22"/>
  <c r="X1147" i="22"/>
  <c r="Y1143" i="22"/>
  <c r="X1143" i="22"/>
  <c r="Y1139" i="22"/>
  <c r="X1139" i="22"/>
  <c r="Y1135" i="22"/>
  <c r="X1135" i="22"/>
  <c r="Y1131" i="22"/>
  <c r="X1131" i="22"/>
  <c r="Y1127" i="22"/>
  <c r="X1127" i="22"/>
  <c r="Y1115" i="22"/>
  <c r="X1115" i="22"/>
  <c r="Y1111" i="22"/>
  <c r="X1111" i="22"/>
  <c r="Y1107" i="22"/>
  <c r="X1107" i="22"/>
  <c r="Y1103" i="22"/>
  <c r="X1103" i="22"/>
  <c r="Y1099" i="22"/>
  <c r="X1099" i="22"/>
  <c r="Y1095" i="22"/>
  <c r="X1095" i="22"/>
  <c r="Y1091" i="22"/>
  <c r="X1091" i="22"/>
  <c r="Y1083" i="22"/>
  <c r="X1083" i="22"/>
  <c r="Y1079" i="22"/>
  <c r="X1079" i="22"/>
  <c r="Y1071" i="22"/>
  <c r="X1071" i="22"/>
  <c r="Y1067" i="22"/>
  <c r="X1067" i="22"/>
  <c r="Y1063" i="22"/>
  <c r="X1063" i="22"/>
  <c r="Y1059" i="22"/>
  <c r="X1059" i="22"/>
  <c r="Y1055" i="22"/>
  <c r="X1055" i="22"/>
  <c r="Y1051" i="22"/>
  <c r="X1051" i="22"/>
  <c r="Y1047" i="22"/>
  <c r="X1047" i="22"/>
  <c r="Y1043" i="22"/>
  <c r="X1043" i="22"/>
  <c r="Y1039" i="22"/>
  <c r="X1039" i="22"/>
  <c r="Y1035" i="22"/>
  <c r="X1035" i="22"/>
  <c r="Y1031" i="22"/>
  <c r="X1031" i="22"/>
  <c r="Y1027" i="22"/>
  <c r="X1027" i="22"/>
  <c r="Y1023" i="22"/>
  <c r="X1023" i="22"/>
  <c r="Y1019" i="22"/>
  <c r="X1019" i="22"/>
  <c r="Y1015" i="22"/>
  <c r="X1015" i="22"/>
  <c r="Y1011" i="22"/>
  <c r="X1011" i="22"/>
  <c r="Y1007" i="22"/>
  <c r="X1007" i="22"/>
  <c r="Y1003" i="22"/>
  <c r="X1003" i="22"/>
  <c r="Y999" i="22"/>
  <c r="X999" i="22"/>
  <c r="Y995" i="22"/>
  <c r="X995" i="22"/>
  <c r="Y991" i="22"/>
  <c r="X991" i="22"/>
  <c r="Y987" i="22"/>
  <c r="X987" i="22"/>
  <c r="Y983" i="22"/>
  <c r="X983" i="22"/>
  <c r="Y979" i="22"/>
  <c r="X979" i="22"/>
  <c r="Y975" i="22"/>
  <c r="X975" i="22"/>
  <c r="Y971" i="22"/>
  <c r="X971" i="22"/>
  <c r="Y967" i="22"/>
  <c r="X967" i="22"/>
  <c r="Y963" i="22"/>
  <c r="X963" i="22"/>
  <c r="Y959" i="22"/>
  <c r="X959" i="22"/>
  <c r="Y955" i="22"/>
  <c r="X955" i="22"/>
  <c r="Y951" i="22"/>
  <c r="X951" i="22"/>
  <c r="Y947" i="22"/>
  <c r="X947" i="22"/>
  <c r="Y943" i="22"/>
  <c r="X943" i="22"/>
  <c r="Y939" i="22"/>
  <c r="X939" i="22"/>
  <c r="Y935" i="22"/>
  <c r="X935" i="22"/>
  <c r="Y931" i="22"/>
  <c r="X931" i="22"/>
  <c r="Y927" i="22"/>
  <c r="X927" i="22"/>
  <c r="Y923" i="22"/>
  <c r="X923" i="22"/>
  <c r="Y919" i="22"/>
  <c r="X919" i="22"/>
  <c r="Y915" i="22"/>
  <c r="X915" i="22"/>
  <c r="Y911" i="22"/>
  <c r="X911" i="22"/>
  <c r="Y907" i="22"/>
  <c r="X907" i="22"/>
  <c r="Y903" i="22"/>
  <c r="X903" i="22"/>
  <c r="Y899" i="22"/>
  <c r="X899" i="22"/>
  <c r="Y895" i="22"/>
  <c r="X895" i="22"/>
  <c r="Y891" i="22"/>
  <c r="X891" i="22"/>
  <c r="Y887" i="22"/>
  <c r="X887" i="22"/>
  <c r="Y883" i="22"/>
  <c r="X883" i="22"/>
  <c r="Y879" i="22"/>
  <c r="X879" i="22"/>
  <c r="Y875" i="22"/>
  <c r="X875" i="22"/>
  <c r="X870" i="22"/>
  <c r="Y870" i="22"/>
  <c r="X866" i="22"/>
  <c r="Y866" i="22"/>
  <c r="X862" i="22"/>
  <c r="Y862" i="22"/>
  <c r="X858" i="22"/>
  <c r="Y858" i="22"/>
  <c r="X854" i="22"/>
  <c r="Y854" i="22"/>
  <c r="X850" i="22"/>
  <c r="Y850" i="22"/>
  <c r="X846" i="22"/>
  <c r="Y846" i="22"/>
  <c r="X842" i="22"/>
  <c r="Y842" i="22"/>
  <c r="X838" i="22"/>
  <c r="Y838" i="22"/>
  <c r="X834" i="22"/>
  <c r="Y834" i="22"/>
  <c r="X830" i="22"/>
  <c r="Y830" i="22"/>
  <c r="X826" i="22"/>
  <c r="Y826" i="22"/>
  <c r="X822" i="22"/>
  <c r="Y822" i="22"/>
  <c r="X818" i="22"/>
  <c r="Y818" i="22"/>
  <c r="X814" i="22"/>
  <c r="Y814" i="22"/>
  <c r="X810" i="22"/>
  <c r="Y810" i="22"/>
  <c r="X806" i="22"/>
  <c r="Y806" i="22"/>
  <c r="X802" i="22"/>
  <c r="Y802" i="22"/>
  <c r="X798" i="22"/>
  <c r="Y798" i="22"/>
  <c r="X794" i="22"/>
  <c r="Y794" i="22"/>
  <c r="X790" i="22"/>
  <c r="Y790" i="22"/>
  <c r="X786" i="22"/>
  <c r="Y786" i="22"/>
  <c r="X782" i="22"/>
  <c r="Y782" i="22"/>
  <c r="X778" i="22"/>
  <c r="Y778" i="22"/>
  <c r="X774" i="22"/>
  <c r="Y774" i="22"/>
  <c r="X770" i="22"/>
  <c r="Y770" i="22"/>
  <c r="X766" i="22"/>
  <c r="Y766" i="22"/>
  <c r="X762" i="22"/>
  <c r="Y762" i="22"/>
  <c r="J750" i="22"/>
  <c r="I750" i="22"/>
  <c r="I734" i="22"/>
  <c r="J734" i="22"/>
  <c r="S728" i="22"/>
  <c r="T728" i="22"/>
  <c r="I726" i="22"/>
  <c r="J726" i="22"/>
  <c r="X717" i="22"/>
  <c r="Y717" i="22"/>
  <c r="S712" i="22"/>
  <c r="T712" i="22"/>
  <c r="I710" i="22"/>
  <c r="J710" i="22"/>
  <c r="X701" i="22"/>
  <c r="Y701" i="22"/>
  <c r="S696" i="22"/>
  <c r="T696" i="22"/>
  <c r="I694" i="22"/>
  <c r="J694" i="22"/>
  <c r="X685" i="22"/>
  <c r="Y685" i="22"/>
  <c r="S680" i="22"/>
  <c r="T680" i="22"/>
  <c r="I678" i="22"/>
  <c r="J678" i="22"/>
  <c r="X669" i="22"/>
  <c r="Y669" i="22"/>
  <c r="S664" i="22"/>
  <c r="T664" i="22"/>
  <c r="I662" i="22"/>
  <c r="J662" i="22"/>
  <c r="X653" i="22"/>
  <c r="Y653" i="22"/>
  <c r="S648" i="22"/>
  <c r="T648" i="22"/>
  <c r="I646" i="22"/>
  <c r="J646" i="22"/>
  <c r="X637" i="22"/>
  <c r="Y637" i="22"/>
  <c r="S632" i="22"/>
  <c r="T632" i="22"/>
  <c r="I630" i="22"/>
  <c r="J630" i="22"/>
  <c r="X621" i="22"/>
  <c r="Y621" i="22"/>
  <c r="S616" i="22"/>
  <c r="T616" i="22"/>
  <c r="I614" i="22"/>
  <c r="J614" i="22"/>
  <c r="X605" i="22"/>
  <c r="Y605" i="22"/>
  <c r="S600" i="22"/>
  <c r="T600" i="22"/>
  <c r="I598" i="22"/>
  <c r="J598" i="22"/>
  <c r="I582" i="22"/>
  <c r="J582" i="22"/>
  <c r="I566" i="22"/>
  <c r="J566" i="22"/>
  <c r="I550" i="22"/>
  <c r="J550" i="22"/>
  <c r="I534" i="22"/>
  <c r="J534" i="22"/>
  <c r="I518" i="22"/>
  <c r="J518" i="22"/>
  <c r="X468" i="22"/>
  <c r="Y468" i="22"/>
  <c r="I466" i="22"/>
  <c r="J466" i="22"/>
  <c r="T172" i="22"/>
  <c r="S172" i="22"/>
  <c r="S60" i="22"/>
  <c r="T60" i="22"/>
  <c r="I20" i="1"/>
  <c r="Q49" i="24"/>
  <c r="L1492" i="22"/>
  <c r="M1492" i="22"/>
  <c r="G1491" i="22"/>
  <c r="H1491" i="22"/>
  <c r="E1488" i="22"/>
  <c r="F1488" i="22"/>
  <c r="E1484" i="22"/>
  <c r="F1484" i="22"/>
  <c r="L1476" i="22"/>
  <c r="M1476" i="22"/>
  <c r="G1475" i="22"/>
  <c r="H1475" i="22"/>
  <c r="I1474" i="22"/>
  <c r="J1474" i="22"/>
  <c r="Q1469" i="22"/>
  <c r="R1469" i="22"/>
  <c r="Q1465" i="22"/>
  <c r="R1465" i="22"/>
  <c r="S1464" i="22"/>
  <c r="T1464" i="22"/>
  <c r="G1463" i="22"/>
  <c r="H1463" i="22"/>
  <c r="E1460" i="22"/>
  <c r="F1460" i="22"/>
  <c r="W1458" i="22"/>
  <c r="V1458" i="22"/>
  <c r="Q1457" i="22"/>
  <c r="R1457" i="22"/>
  <c r="L1456" i="22"/>
  <c r="M1456" i="22"/>
  <c r="Y1453" i="22"/>
  <c r="X1453" i="22"/>
  <c r="Q1453" i="22"/>
  <c r="R1453" i="22"/>
  <c r="Q1449" i="22"/>
  <c r="R1449" i="22"/>
  <c r="S1448" i="22"/>
  <c r="T1448" i="22"/>
  <c r="E1448" i="22"/>
  <c r="F1448" i="22"/>
  <c r="N1447" i="22"/>
  <c r="O1447" i="22"/>
  <c r="Y1441" i="22"/>
  <c r="X1441" i="22"/>
  <c r="Y1437" i="22"/>
  <c r="X1437" i="22"/>
  <c r="Q1437" i="22"/>
  <c r="R1437" i="22"/>
  <c r="Q1433" i="22"/>
  <c r="R1433" i="22"/>
  <c r="L1432" i="22"/>
  <c r="M1432" i="22"/>
  <c r="Q1429" i="22"/>
  <c r="R1429" i="22"/>
  <c r="N1427" i="22"/>
  <c r="O1427" i="22"/>
  <c r="I1426" i="22"/>
  <c r="J1426" i="22"/>
  <c r="Y1425" i="22"/>
  <c r="X1425" i="22"/>
  <c r="L1424" i="22"/>
  <c r="M1424" i="22"/>
  <c r="S1420" i="22"/>
  <c r="T1420" i="22"/>
  <c r="E1420" i="22"/>
  <c r="F1420" i="22"/>
  <c r="W1418" i="22"/>
  <c r="V1418" i="22"/>
  <c r="Q1417" i="22"/>
  <c r="R1417" i="22"/>
  <c r="L1416" i="22"/>
  <c r="M1416" i="22"/>
  <c r="Y1413" i="22"/>
  <c r="X1413" i="22"/>
  <c r="Q1413" i="22"/>
  <c r="R1413" i="22"/>
  <c r="L1412" i="22"/>
  <c r="M1412" i="22"/>
  <c r="E1412" i="22"/>
  <c r="F1412" i="22"/>
  <c r="N1411" i="22"/>
  <c r="O1411" i="22"/>
  <c r="I1410" i="22"/>
  <c r="J1410" i="22"/>
  <c r="Y1409" i="22"/>
  <c r="X1409" i="22"/>
  <c r="S1408" i="22"/>
  <c r="T1408" i="22"/>
  <c r="E1404" i="22"/>
  <c r="F1404" i="22"/>
  <c r="N1403" i="22"/>
  <c r="O1403" i="22"/>
  <c r="I1402" i="22"/>
  <c r="J1402" i="22"/>
  <c r="Y1401" i="22"/>
  <c r="X1401" i="22"/>
  <c r="G1399" i="22"/>
  <c r="H1399" i="22"/>
  <c r="I1398" i="22"/>
  <c r="J1398" i="22"/>
  <c r="S1396" i="22"/>
  <c r="T1396" i="22"/>
  <c r="E1396" i="22"/>
  <c r="F1396" i="22"/>
  <c r="N1395" i="22"/>
  <c r="O1395" i="22"/>
  <c r="W1394" i="22"/>
  <c r="V1394" i="22"/>
  <c r="S1392" i="22"/>
  <c r="T1392" i="22"/>
  <c r="E1392" i="22"/>
  <c r="F1392" i="22"/>
  <c r="N1391" i="22"/>
  <c r="O1391" i="22"/>
  <c r="E1388" i="22"/>
  <c r="F1388" i="22"/>
  <c r="Q1385" i="22"/>
  <c r="R1385" i="22"/>
  <c r="S1384" i="22"/>
  <c r="T1384" i="22"/>
  <c r="L1380" i="22"/>
  <c r="M1380" i="22"/>
  <c r="N1379" i="22"/>
  <c r="O1379" i="22"/>
  <c r="W1378" i="22"/>
  <c r="V1378" i="22"/>
  <c r="I1378" i="22"/>
  <c r="J1378" i="22"/>
  <c r="Y1377" i="22"/>
  <c r="X1377" i="22"/>
  <c r="G1375" i="22"/>
  <c r="H1375" i="22"/>
  <c r="I1374" i="22"/>
  <c r="J1374" i="22"/>
  <c r="Y1373" i="22"/>
  <c r="X1373" i="22"/>
  <c r="Q1373" i="22"/>
  <c r="R1373" i="22"/>
  <c r="L1372" i="22"/>
  <c r="M1372" i="22"/>
  <c r="I1370" i="22"/>
  <c r="J1370" i="22"/>
  <c r="Y1369" i="22"/>
  <c r="X1369" i="22"/>
  <c r="S1368" i="22"/>
  <c r="T1368" i="22"/>
  <c r="Q1365" i="22"/>
  <c r="R1365" i="22"/>
  <c r="E1364" i="22"/>
  <c r="F1364" i="22"/>
  <c r="W1362" i="22"/>
  <c r="V1362" i="22"/>
  <c r="I1362" i="22"/>
  <c r="J1362" i="22"/>
  <c r="Y1361" i="22"/>
  <c r="X1361" i="22"/>
  <c r="S1356" i="22"/>
  <c r="T1356" i="22"/>
  <c r="E1356" i="22"/>
  <c r="F1356" i="22"/>
  <c r="N1355" i="22"/>
  <c r="O1355" i="22"/>
  <c r="W1354" i="22"/>
  <c r="V1354" i="22"/>
  <c r="Q1353" i="22"/>
  <c r="R1353" i="22"/>
  <c r="S1352" i="22"/>
  <c r="T1352" i="22"/>
  <c r="L1348" i="22"/>
  <c r="M1348" i="22"/>
  <c r="I1346" i="22"/>
  <c r="J1346" i="22"/>
  <c r="Y1345" i="22"/>
  <c r="X1345" i="22"/>
  <c r="L1344" i="22"/>
  <c r="M1344" i="22"/>
  <c r="Y1341" i="22"/>
  <c r="X1341" i="22"/>
  <c r="E1340" i="22"/>
  <c r="F1340" i="22"/>
  <c r="W1338" i="22"/>
  <c r="V1338" i="22"/>
  <c r="Y1337" i="22"/>
  <c r="X1337" i="22"/>
  <c r="G1335" i="22"/>
  <c r="H1335" i="22"/>
  <c r="I1334" i="22"/>
  <c r="J1334" i="22"/>
  <c r="Y1333" i="22"/>
  <c r="X1333" i="22"/>
  <c r="Q1333" i="22"/>
  <c r="R1333" i="22"/>
  <c r="N1331" i="22"/>
  <c r="O1331" i="22"/>
  <c r="W1330" i="22"/>
  <c r="V1330" i="22"/>
  <c r="Y1329" i="22"/>
  <c r="X1329" i="22"/>
  <c r="G1327" i="22"/>
  <c r="H1327" i="22"/>
  <c r="I1326" i="22"/>
  <c r="J1326" i="22"/>
  <c r="Y1325" i="22"/>
  <c r="X1325" i="22"/>
  <c r="Q1325" i="22"/>
  <c r="R1325" i="22"/>
  <c r="L1324" i="22"/>
  <c r="M1324" i="22"/>
  <c r="W1322" i="22"/>
  <c r="V1322" i="22"/>
  <c r="Q1317" i="22"/>
  <c r="R1317" i="22"/>
  <c r="N1315" i="22"/>
  <c r="O1315" i="22"/>
  <c r="W1314" i="22"/>
  <c r="V1314" i="22"/>
  <c r="Q1313" i="22"/>
  <c r="R1313" i="22"/>
  <c r="G1311" i="22"/>
  <c r="H1311" i="22"/>
  <c r="I1310" i="22"/>
  <c r="J1310" i="22"/>
  <c r="L1308" i="22"/>
  <c r="M1308" i="22"/>
  <c r="S1304" i="22"/>
  <c r="T1304" i="22"/>
  <c r="E1304" i="22"/>
  <c r="F1304" i="22"/>
  <c r="N1303" i="22"/>
  <c r="O1303" i="22"/>
  <c r="G1303" i="22"/>
  <c r="H1303" i="22"/>
  <c r="I1302" i="22"/>
  <c r="J1302" i="22"/>
  <c r="S1300" i="22"/>
  <c r="T1300" i="22"/>
  <c r="E1300" i="22"/>
  <c r="F1300" i="22"/>
  <c r="G1295" i="22"/>
  <c r="H1295" i="22"/>
  <c r="I1294" i="22"/>
  <c r="J1294" i="22"/>
  <c r="Y1293" i="22"/>
  <c r="X1293" i="22"/>
  <c r="Q1293" i="22"/>
  <c r="R1293" i="22"/>
  <c r="L1292" i="22"/>
  <c r="M1292" i="22"/>
  <c r="N1291" i="22"/>
  <c r="O1291" i="22"/>
  <c r="W1290" i="22"/>
  <c r="V1290" i="22"/>
  <c r="S1284" i="22"/>
  <c r="T1284" i="22"/>
  <c r="E1284" i="22"/>
  <c r="F1284" i="22"/>
  <c r="W1282" i="22"/>
  <c r="V1282" i="22"/>
  <c r="Y1277" i="22"/>
  <c r="X1277" i="22"/>
  <c r="Q1277" i="22"/>
  <c r="R1277" i="22"/>
  <c r="N1275" i="22"/>
  <c r="O1275" i="22"/>
  <c r="I1274" i="22"/>
  <c r="J1274" i="22"/>
  <c r="Y1273" i="22"/>
  <c r="X1273" i="22"/>
  <c r="S1272" i="22"/>
  <c r="T1272" i="22"/>
  <c r="E1272" i="22"/>
  <c r="F1272" i="22"/>
  <c r="N1271" i="22"/>
  <c r="O1271" i="22"/>
  <c r="Y1269" i="22"/>
  <c r="X1269" i="22"/>
  <c r="Q1269" i="22"/>
  <c r="R1269" i="22"/>
  <c r="Y1261" i="22"/>
  <c r="X1261" i="22"/>
  <c r="L1260" i="22"/>
  <c r="M1260" i="22"/>
  <c r="N1259" i="22"/>
  <c r="O1259" i="22"/>
  <c r="I1258" i="22"/>
  <c r="J1258" i="22"/>
  <c r="Y1257" i="22"/>
  <c r="X1257" i="22"/>
  <c r="L1256" i="22"/>
  <c r="M1256" i="22"/>
  <c r="Q1253" i="22"/>
  <c r="R1253" i="22"/>
  <c r="S1248" i="22"/>
  <c r="T1248" i="22"/>
  <c r="E1248" i="22"/>
  <c r="F1248" i="22"/>
  <c r="N1247" i="22"/>
  <c r="O1247" i="22"/>
  <c r="Y1245" i="22"/>
  <c r="X1245" i="22"/>
  <c r="L1244" i="22"/>
  <c r="M1244" i="22"/>
  <c r="N1243" i="22"/>
  <c r="O1243" i="22"/>
  <c r="W1242" i="22"/>
  <c r="V1242" i="22"/>
  <c r="Q1241" i="22"/>
  <c r="R1241" i="22"/>
  <c r="L1240" i="22"/>
  <c r="M1240" i="22"/>
  <c r="Y1237" i="22"/>
  <c r="X1237" i="22"/>
  <c r="Q1237" i="22"/>
  <c r="R1237" i="22"/>
  <c r="N1235" i="22"/>
  <c r="O1235" i="22"/>
  <c r="I1234" i="22"/>
  <c r="J1234" i="22"/>
  <c r="Y1233" i="22"/>
  <c r="X1233" i="22"/>
  <c r="L1232" i="22"/>
  <c r="M1232" i="22"/>
  <c r="Q1225" i="22"/>
  <c r="R1225" i="22"/>
  <c r="G1223" i="22"/>
  <c r="H1223" i="22"/>
  <c r="I1222" i="22"/>
  <c r="J1222" i="22"/>
  <c r="S1220" i="22"/>
  <c r="T1220" i="22"/>
  <c r="L1220" i="22"/>
  <c r="M1220" i="22"/>
  <c r="N1219" i="22"/>
  <c r="O1219" i="22"/>
  <c r="W1218" i="22"/>
  <c r="V1218" i="22"/>
  <c r="I1218" i="22"/>
  <c r="J1218" i="22"/>
  <c r="Y1217" i="22"/>
  <c r="X1217" i="22"/>
  <c r="S1216" i="22"/>
  <c r="T1216" i="22"/>
  <c r="E1216" i="22"/>
  <c r="F1216" i="22"/>
  <c r="Q1213" i="22"/>
  <c r="R1213" i="22"/>
  <c r="Q1209" i="22"/>
  <c r="R1209" i="22"/>
  <c r="L1208" i="22"/>
  <c r="M1208" i="22"/>
  <c r="S1204" i="22"/>
  <c r="T1204" i="22"/>
  <c r="E1204" i="22"/>
  <c r="F1204" i="22"/>
  <c r="W1202" i="22"/>
  <c r="V1202" i="22"/>
  <c r="Q1201" i="22"/>
  <c r="R1201" i="22"/>
  <c r="L1200" i="22"/>
  <c r="M1200" i="22"/>
  <c r="G1199" i="22"/>
  <c r="H1199" i="22"/>
  <c r="I1198" i="22"/>
  <c r="J1198" i="22"/>
  <c r="L1196" i="22"/>
  <c r="M1196" i="22"/>
  <c r="Q1193" i="22"/>
  <c r="R1193" i="22"/>
  <c r="L1192" i="22"/>
  <c r="M1192" i="22"/>
  <c r="S1188" i="22"/>
  <c r="T1188" i="22"/>
  <c r="E1188" i="22"/>
  <c r="F1188" i="22"/>
  <c r="I1186" i="22"/>
  <c r="J1186" i="22"/>
  <c r="Y1185" i="22"/>
  <c r="X1185" i="22"/>
  <c r="L1184" i="22"/>
  <c r="M1184" i="22"/>
  <c r="G1183" i="22"/>
  <c r="H1183" i="22"/>
  <c r="I1182" i="22"/>
  <c r="J1182" i="22"/>
  <c r="S1176" i="22"/>
  <c r="T1176" i="22"/>
  <c r="E1176" i="22"/>
  <c r="F1176" i="22"/>
  <c r="N1175" i="22"/>
  <c r="O1175" i="22"/>
  <c r="I1174" i="22"/>
  <c r="J1174" i="22"/>
  <c r="S1172" i="22"/>
  <c r="T1172" i="22"/>
  <c r="L1172" i="22"/>
  <c r="M1172" i="22"/>
  <c r="G1171" i="22"/>
  <c r="H1171" i="22"/>
  <c r="Y1169" i="22"/>
  <c r="X1169" i="22"/>
  <c r="Q1169" i="22"/>
  <c r="R1169" i="22"/>
  <c r="S1168" i="22"/>
  <c r="T1168" i="22"/>
  <c r="G1167" i="22"/>
  <c r="H1167" i="22"/>
  <c r="Q1165" i="22"/>
  <c r="R1165" i="22"/>
  <c r="L1164" i="22"/>
  <c r="M1164" i="22"/>
  <c r="Y1161" i="22"/>
  <c r="X1161" i="22"/>
  <c r="Q1161" i="22"/>
  <c r="R1161" i="22"/>
  <c r="N1159" i="22"/>
  <c r="O1159" i="22"/>
  <c r="I1158" i="22"/>
  <c r="J1158" i="22"/>
  <c r="Y1157" i="22"/>
  <c r="X1157" i="22"/>
  <c r="Q1157" i="22"/>
  <c r="R1157" i="22"/>
  <c r="S1152" i="22"/>
  <c r="T1152" i="22"/>
  <c r="E1152" i="22"/>
  <c r="F1152" i="22"/>
  <c r="Q1149" i="22"/>
  <c r="R1149" i="22"/>
  <c r="G1147" i="22"/>
  <c r="H1147" i="22"/>
  <c r="W1146" i="22"/>
  <c r="V1146" i="22"/>
  <c r="Y1145" i="22"/>
  <c r="X1145" i="22"/>
  <c r="Q1145" i="22"/>
  <c r="R1145" i="22"/>
  <c r="S1140" i="22"/>
  <c r="T1140" i="22"/>
  <c r="E1140" i="22"/>
  <c r="F1140" i="22"/>
  <c r="N1139" i="22"/>
  <c r="O1139" i="22"/>
  <c r="L1136" i="22"/>
  <c r="M1136" i="22"/>
  <c r="G1135" i="22"/>
  <c r="H1135" i="22"/>
  <c r="W1134" i="22"/>
  <c r="V1134" i="22"/>
  <c r="I1134" i="22"/>
  <c r="J1134" i="22"/>
  <c r="G1131" i="22"/>
  <c r="H1131" i="22"/>
  <c r="W1130" i="22"/>
  <c r="V1130" i="22"/>
  <c r="L1128" i="22"/>
  <c r="M1128" i="22"/>
  <c r="G1127" i="22"/>
  <c r="H1127" i="22"/>
  <c r="W1126" i="22"/>
  <c r="V1126" i="22"/>
  <c r="L1124" i="22"/>
  <c r="M1124" i="22"/>
  <c r="G1123" i="22"/>
  <c r="H1123" i="22"/>
  <c r="S1120" i="22"/>
  <c r="T1120" i="22"/>
  <c r="E1120" i="22"/>
  <c r="F1120" i="22"/>
  <c r="I1118" i="22"/>
  <c r="J1118" i="22"/>
  <c r="S1116" i="22"/>
  <c r="T1116" i="22"/>
  <c r="E1116" i="22"/>
  <c r="F1116" i="22"/>
  <c r="N1115" i="22"/>
  <c r="O1115" i="22"/>
  <c r="I1114" i="22"/>
  <c r="J1114" i="22"/>
  <c r="Y1109" i="22"/>
  <c r="X1109" i="22"/>
  <c r="Q1109" i="22"/>
  <c r="R1109" i="22"/>
  <c r="W1106" i="22"/>
  <c r="V1106" i="22"/>
  <c r="L1104" i="22"/>
  <c r="M1104" i="22"/>
  <c r="G1103" i="22"/>
  <c r="H1103" i="22"/>
  <c r="W1102" i="22"/>
  <c r="V1102" i="22"/>
  <c r="I1102" i="22"/>
  <c r="J1102" i="22"/>
  <c r="S1096" i="22"/>
  <c r="T1096" i="22"/>
  <c r="L1096" i="22"/>
  <c r="M1096" i="22"/>
  <c r="S1092" i="22"/>
  <c r="T1092" i="22"/>
  <c r="E1092" i="22"/>
  <c r="F1092" i="22"/>
  <c r="N1091" i="22"/>
  <c r="O1091" i="22"/>
  <c r="S1088" i="22"/>
  <c r="T1088" i="22"/>
  <c r="E1088" i="22"/>
  <c r="F1088" i="22"/>
  <c r="N1087" i="22"/>
  <c r="O1087" i="22"/>
  <c r="W1086" i="22"/>
  <c r="V1086" i="22"/>
  <c r="I1086" i="22"/>
  <c r="J1086" i="22"/>
  <c r="S1084" i="22"/>
  <c r="T1084" i="22"/>
  <c r="S1080" i="22"/>
  <c r="T1080" i="22"/>
  <c r="G1079" i="22"/>
  <c r="H1079" i="22"/>
  <c r="W1078" i="22"/>
  <c r="V1078" i="22"/>
  <c r="Q1077" i="22"/>
  <c r="R1077" i="22"/>
  <c r="S1072" i="22"/>
  <c r="T1072" i="22"/>
  <c r="E1072" i="22"/>
  <c r="F1072" i="22"/>
  <c r="Y1065" i="22"/>
  <c r="X1065" i="22"/>
  <c r="Q1065" i="22"/>
  <c r="R1065" i="22"/>
  <c r="N1063" i="22"/>
  <c r="O1063" i="22"/>
  <c r="I1062" i="22"/>
  <c r="J1062" i="22"/>
  <c r="Y1061" i="22"/>
  <c r="X1061" i="22"/>
  <c r="Q1061" i="22"/>
  <c r="R1061" i="22"/>
  <c r="G1059" i="22"/>
  <c r="H1059" i="22"/>
  <c r="W1058" i="22"/>
  <c r="V1058" i="22"/>
  <c r="Y1057" i="22"/>
  <c r="X1057" i="22"/>
  <c r="Q1057" i="22"/>
  <c r="R1057" i="22"/>
  <c r="Q1053" i="22"/>
  <c r="R1053" i="22"/>
  <c r="L1052" i="22"/>
  <c r="M1052" i="22"/>
  <c r="E1052" i="22"/>
  <c r="F1052" i="22"/>
  <c r="N1051" i="22"/>
  <c r="O1051" i="22"/>
  <c r="I1050" i="22"/>
  <c r="J1050" i="22"/>
  <c r="G1047" i="22"/>
  <c r="H1047" i="22"/>
  <c r="W1046" i="22"/>
  <c r="V1046" i="22"/>
  <c r="Y1045" i="22"/>
  <c r="X1045" i="22"/>
  <c r="S1040" i="22"/>
  <c r="T1040" i="22"/>
  <c r="E1040" i="22"/>
  <c r="F1040" i="22"/>
  <c r="N1039" i="22"/>
  <c r="O1039" i="22"/>
  <c r="G1039" i="22"/>
  <c r="H1039" i="22"/>
  <c r="W1038" i="22"/>
  <c r="V1038" i="22"/>
  <c r="I1038" i="22"/>
  <c r="J1038" i="22"/>
  <c r="S1036" i="22"/>
  <c r="T1036" i="22"/>
  <c r="E1036" i="22"/>
  <c r="F1036" i="22"/>
  <c r="N1035" i="22"/>
  <c r="O1035" i="22"/>
  <c r="I1034" i="22"/>
  <c r="J1034" i="22"/>
  <c r="Y1033" i="22"/>
  <c r="X1033" i="22"/>
  <c r="Q1033" i="22"/>
  <c r="R1033" i="22"/>
  <c r="G1031" i="22"/>
  <c r="H1031" i="22"/>
  <c r="W1030" i="22"/>
  <c r="V1030" i="22"/>
  <c r="W1026" i="22"/>
  <c r="V1026" i="22"/>
  <c r="G1023" i="22"/>
  <c r="H1023" i="22"/>
  <c r="W1022" i="22"/>
  <c r="V1022" i="22"/>
  <c r="I1022" i="22"/>
  <c r="J1022" i="22"/>
  <c r="S1020" i="22"/>
  <c r="T1020" i="22"/>
  <c r="E1020" i="22"/>
  <c r="F1020" i="22"/>
  <c r="Y1017" i="22"/>
  <c r="X1017" i="22"/>
  <c r="Q1017" i="22"/>
  <c r="R1017" i="22"/>
  <c r="N1015" i="22"/>
  <c r="O1015" i="22"/>
  <c r="I1014" i="22"/>
  <c r="J1014" i="22"/>
  <c r="Q1013" i="22"/>
  <c r="R1013" i="22"/>
  <c r="W1010" i="22"/>
  <c r="V1010" i="22"/>
  <c r="Q1009" i="22"/>
  <c r="R1009" i="22"/>
  <c r="G1007" i="22"/>
  <c r="H1007" i="22"/>
  <c r="W1006" i="22"/>
  <c r="V1006" i="22"/>
  <c r="I1006" i="22"/>
  <c r="J1006" i="22"/>
  <c r="N1003" i="22"/>
  <c r="O1003" i="22"/>
  <c r="S992" i="22"/>
  <c r="T992" i="22"/>
  <c r="E992" i="22"/>
  <c r="F992" i="22"/>
  <c r="I990" i="22"/>
  <c r="J990" i="22"/>
  <c r="L988" i="22"/>
  <c r="M988" i="22"/>
  <c r="G987" i="22"/>
  <c r="H987" i="22"/>
  <c r="W986" i="22"/>
  <c r="V986" i="22"/>
  <c r="Y985" i="22"/>
  <c r="X985" i="22"/>
  <c r="L984" i="22"/>
  <c r="M984" i="22"/>
  <c r="Y981" i="22"/>
  <c r="X981" i="22"/>
  <c r="Q981" i="22"/>
  <c r="R981" i="22"/>
  <c r="L980" i="22"/>
  <c r="M980" i="22"/>
  <c r="E980" i="22"/>
  <c r="F980" i="22"/>
  <c r="G979" i="22"/>
  <c r="H979" i="22"/>
  <c r="S976" i="22"/>
  <c r="T976" i="22"/>
  <c r="Q973" i="22"/>
  <c r="R973" i="22"/>
  <c r="N967" i="22"/>
  <c r="O967" i="22"/>
  <c r="I966" i="22"/>
  <c r="J966" i="22"/>
  <c r="S964" i="22"/>
  <c r="T964" i="22"/>
  <c r="E964" i="22"/>
  <c r="F964" i="22"/>
  <c r="N963" i="22"/>
  <c r="O963" i="22"/>
  <c r="Y961" i="22"/>
  <c r="X961" i="22"/>
  <c r="L960" i="22"/>
  <c r="M960" i="22"/>
  <c r="G959" i="22"/>
  <c r="H959" i="22"/>
  <c r="W958" i="22"/>
  <c r="V958" i="22"/>
  <c r="I958" i="22"/>
  <c r="J958" i="22"/>
  <c r="G955" i="22"/>
  <c r="H955" i="22"/>
  <c r="W954" i="22"/>
  <c r="V954" i="22"/>
  <c r="Y953" i="22"/>
  <c r="X953" i="22"/>
  <c r="Q953" i="22"/>
  <c r="R953" i="22"/>
  <c r="N951" i="22"/>
  <c r="O951" i="22"/>
  <c r="I950" i="22"/>
  <c r="J950" i="22"/>
  <c r="L948" i="22"/>
  <c r="M948" i="22"/>
  <c r="S944" i="22"/>
  <c r="T944" i="22"/>
  <c r="E944" i="22"/>
  <c r="F944" i="22"/>
  <c r="Q941" i="22"/>
  <c r="R941" i="22"/>
  <c r="S940" i="22"/>
  <c r="T940" i="22"/>
  <c r="E940" i="22"/>
  <c r="F940" i="22"/>
  <c r="Y937" i="22"/>
  <c r="X937" i="22"/>
  <c r="Q937" i="22"/>
  <c r="R937" i="22"/>
  <c r="N935" i="22"/>
  <c r="O935" i="22"/>
  <c r="W934" i="22"/>
  <c r="V934" i="22"/>
  <c r="Q933" i="22"/>
  <c r="R933" i="22"/>
  <c r="L932" i="22"/>
  <c r="M932" i="22"/>
  <c r="G931" i="22"/>
  <c r="H931" i="22"/>
  <c r="W930" i="22"/>
  <c r="V930" i="22"/>
  <c r="Y929" i="22"/>
  <c r="X929" i="22"/>
  <c r="Q929" i="22"/>
  <c r="R929" i="22"/>
  <c r="L928" i="22"/>
  <c r="M928" i="22"/>
  <c r="G923" i="22"/>
  <c r="H923" i="22"/>
  <c r="I922" i="22"/>
  <c r="J922" i="22"/>
  <c r="Y921" i="22"/>
  <c r="X921" i="22"/>
  <c r="Q921" i="22"/>
  <c r="R921" i="22"/>
  <c r="S920" i="22"/>
  <c r="T920" i="22"/>
  <c r="L920" i="22"/>
  <c r="M920" i="22"/>
  <c r="G919" i="22"/>
  <c r="H919" i="22"/>
  <c r="W918" i="22"/>
  <c r="V918" i="22"/>
  <c r="I918" i="22"/>
  <c r="J918" i="22"/>
  <c r="Y917" i="22"/>
  <c r="X917" i="22"/>
  <c r="Q917" i="22"/>
  <c r="R917" i="22"/>
  <c r="S912" i="22"/>
  <c r="T912" i="22"/>
  <c r="E912" i="22"/>
  <c r="F912" i="22"/>
  <c r="N911" i="22"/>
  <c r="O911" i="22"/>
  <c r="Q909" i="22"/>
  <c r="R909" i="22"/>
  <c r="G907" i="22"/>
  <c r="H907" i="22"/>
  <c r="W906" i="22"/>
  <c r="V906" i="22"/>
  <c r="G903" i="22"/>
  <c r="H903" i="22"/>
  <c r="W902" i="22"/>
  <c r="V902" i="22"/>
  <c r="L900" i="22"/>
  <c r="M900" i="22"/>
  <c r="G899" i="22"/>
  <c r="H899" i="22"/>
  <c r="W898" i="22"/>
  <c r="V898" i="22"/>
  <c r="G895" i="22"/>
  <c r="H895" i="22"/>
  <c r="W894" i="22"/>
  <c r="V894" i="22"/>
  <c r="I894" i="22"/>
  <c r="J894" i="22"/>
  <c r="S892" i="22"/>
  <c r="T892" i="22"/>
  <c r="E892" i="22"/>
  <c r="F892" i="22"/>
  <c r="N891" i="22"/>
  <c r="O891" i="22"/>
  <c r="I890" i="22"/>
  <c r="J890" i="22"/>
  <c r="Y889" i="22"/>
  <c r="X889" i="22"/>
  <c r="Q889" i="22"/>
  <c r="R889" i="22"/>
  <c r="N887" i="22"/>
  <c r="O887" i="22"/>
  <c r="E880" i="22"/>
  <c r="F880" i="22"/>
  <c r="N879" i="22"/>
  <c r="O879" i="22"/>
  <c r="Q877" i="22"/>
  <c r="R877" i="22"/>
  <c r="S876" i="22"/>
  <c r="T876" i="22"/>
  <c r="E876" i="22"/>
  <c r="F876" i="22"/>
  <c r="N875" i="22"/>
  <c r="O875" i="22"/>
  <c r="W874" i="22"/>
  <c r="V874" i="22"/>
  <c r="H871" i="22"/>
  <c r="G871" i="22"/>
  <c r="I871" i="23"/>
  <c r="K871" i="22" s="1"/>
  <c r="H867" i="22"/>
  <c r="I867" i="23"/>
  <c r="K867" i="22"/>
  <c r="G867" i="22"/>
  <c r="S864" i="22"/>
  <c r="T864" i="22"/>
  <c r="V863" i="22"/>
  <c r="W863" i="22"/>
  <c r="W863" i="23"/>
  <c r="H863" i="22"/>
  <c r="G863" i="22"/>
  <c r="I863" i="23"/>
  <c r="K863" i="22"/>
  <c r="S852" i="22"/>
  <c r="T852" i="22"/>
  <c r="V851" i="22"/>
  <c r="W851" i="22"/>
  <c r="W851" i="23"/>
  <c r="H851" i="22"/>
  <c r="G851" i="22"/>
  <c r="I851" i="23"/>
  <c r="K851" i="22" s="1"/>
  <c r="S844" i="22"/>
  <c r="T844" i="22"/>
  <c r="V843" i="22"/>
  <c r="W843" i="23"/>
  <c r="W843" i="22"/>
  <c r="H843" i="22"/>
  <c r="G843" i="22"/>
  <c r="I843" i="23"/>
  <c r="K843" i="22"/>
  <c r="T837" i="22"/>
  <c r="S837" i="22"/>
  <c r="V835" i="22"/>
  <c r="W835" i="23"/>
  <c r="H835" i="22"/>
  <c r="I835" i="23"/>
  <c r="K835" i="22" s="1"/>
  <c r="G835" i="22"/>
  <c r="S832" i="22"/>
  <c r="T832" i="22"/>
  <c r="V831" i="22"/>
  <c r="W831" i="22"/>
  <c r="W831" i="23"/>
  <c r="T829" i="22"/>
  <c r="S829" i="22"/>
  <c r="S828" i="22"/>
  <c r="T828" i="22"/>
  <c r="T825" i="22"/>
  <c r="S825" i="22"/>
  <c r="V823" i="22"/>
  <c r="W823" i="22"/>
  <c r="W823" i="23"/>
  <c r="H823" i="22"/>
  <c r="G823" i="22"/>
  <c r="I823" i="23"/>
  <c r="K823" i="22"/>
  <c r="T813" i="22"/>
  <c r="S813" i="22"/>
  <c r="S812" i="22"/>
  <c r="T812" i="22"/>
  <c r="V811" i="22"/>
  <c r="W811" i="23"/>
  <c r="W811" i="22"/>
  <c r="H811" i="22"/>
  <c r="G811" i="22"/>
  <c r="I811" i="23"/>
  <c r="K811" i="22" s="1"/>
  <c r="S808" i="22"/>
  <c r="T808" i="22"/>
  <c r="V807" i="22"/>
  <c r="W807" i="22"/>
  <c r="W807" i="23"/>
  <c r="T797" i="22"/>
  <c r="S797" i="22"/>
  <c r="S796" i="22"/>
  <c r="T796" i="22"/>
  <c r="T793" i="22"/>
  <c r="S793" i="22"/>
  <c r="T789" i="22"/>
  <c r="S789" i="22"/>
  <c r="S788" i="22"/>
  <c r="T788" i="22"/>
  <c r="T785" i="22"/>
  <c r="S785" i="22"/>
  <c r="V783" i="22"/>
  <c r="W783" i="22"/>
  <c r="W783" i="23"/>
  <c r="H783" i="22"/>
  <c r="G783" i="22"/>
  <c r="I783" i="23"/>
  <c r="K783" i="22" s="1"/>
  <c r="H779" i="22"/>
  <c r="G779" i="22"/>
  <c r="I779" i="23"/>
  <c r="K779" i="22" s="1"/>
  <c r="H775" i="22"/>
  <c r="G775" i="22"/>
  <c r="I775" i="23"/>
  <c r="K775" i="22" s="1"/>
  <c r="T773" i="22"/>
  <c r="S773" i="22"/>
  <c r="S772" i="22"/>
  <c r="T772" i="22"/>
  <c r="V771" i="22"/>
  <c r="W771" i="23"/>
  <c r="H771" i="22"/>
  <c r="I771" i="23"/>
  <c r="K771" i="22"/>
  <c r="G771" i="22"/>
  <c r="V767" i="22"/>
  <c r="W767" i="22"/>
  <c r="W767" i="23"/>
  <c r="H767" i="22"/>
  <c r="G767" i="22"/>
  <c r="I767" i="23"/>
  <c r="K767" i="22"/>
  <c r="H763" i="22"/>
  <c r="I763" i="23"/>
  <c r="K763" i="22" s="1"/>
  <c r="N743" i="22"/>
  <c r="O743" i="22"/>
  <c r="O735" i="22"/>
  <c r="N735" i="22"/>
  <c r="O723" i="22"/>
  <c r="N723" i="22"/>
  <c r="V718" i="22"/>
  <c r="W718" i="22"/>
  <c r="W718" i="23"/>
  <c r="X718" i="23"/>
  <c r="Z718" i="22"/>
  <c r="N718" i="22"/>
  <c r="O718" i="22"/>
  <c r="V714" i="22"/>
  <c r="W714" i="22"/>
  <c r="W714" i="23"/>
  <c r="X714" i="23"/>
  <c r="Z714" i="22" s="1"/>
  <c r="N714" i="22"/>
  <c r="O714" i="22"/>
  <c r="X711" i="22"/>
  <c r="Y711" i="22"/>
  <c r="O707" i="22"/>
  <c r="N707" i="22"/>
  <c r="O699" i="22"/>
  <c r="N699" i="22"/>
  <c r="V698" i="22"/>
  <c r="W698" i="22"/>
  <c r="W698" i="23"/>
  <c r="X698" i="23"/>
  <c r="Z698" i="22"/>
  <c r="N698" i="22"/>
  <c r="O698" i="22"/>
  <c r="O695" i="22"/>
  <c r="N695" i="22"/>
  <c r="V694" i="22"/>
  <c r="W694" i="22"/>
  <c r="W694" i="23"/>
  <c r="X694" i="23"/>
  <c r="Z694" i="22" s="1"/>
  <c r="N694" i="22"/>
  <c r="O694" i="22"/>
  <c r="O687" i="22"/>
  <c r="N687" i="22"/>
  <c r="V686" i="22"/>
  <c r="W686" i="22"/>
  <c r="W686" i="23"/>
  <c r="X686" i="23"/>
  <c r="Z686" i="22"/>
  <c r="N686" i="22"/>
  <c r="O686" i="22"/>
  <c r="O679" i="22"/>
  <c r="N679" i="22"/>
  <c r="V678" i="22"/>
  <c r="W678" i="22"/>
  <c r="W678" i="23"/>
  <c r="X678" i="23"/>
  <c r="Z678" i="22" s="1"/>
  <c r="N678" i="22"/>
  <c r="O678" i="22"/>
  <c r="O675" i="22"/>
  <c r="N675" i="22"/>
  <c r="X667" i="22"/>
  <c r="Y667" i="22"/>
  <c r="O659" i="22"/>
  <c r="N659" i="22"/>
  <c r="O655" i="22"/>
  <c r="N655" i="22"/>
  <c r="N654" i="22"/>
  <c r="O654" i="22"/>
  <c r="O651" i="22"/>
  <c r="N651" i="22"/>
  <c r="N650" i="22"/>
  <c r="O650" i="22"/>
  <c r="X647" i="22"/>
  <c r="Y647" i="22"/>
  <c r="X643" i="22"/>
  <c r="Y643" i="22"/>
  <c r="V642" i="22"/>
  <c r="W642" i="22"/>
  <c r="W642" i="23"/>
  <c r="X642" i="23"/>
  <c r="Z642" i="22"/>
  <c r="O635" i="22"/>
  <c r="N635" i="22"/>
  <c r="V630" i="22"/>
  <c r="W630" i="22"/>
  <c r="W630" i="23"/>
  <c r="X630" i="23"/>
  <c r="Z630" i="22" s="1"/>
  <c r="N630" i="22"/>
  <c r="O630" i="22"/>
  <c r="X627" i="22"/>
  <c r="Y627" i="22"/>
  <c r="V626" i="22"/>
  <c r="W626" i="22"/>
  <c r="W626" i="23"/>
  <c r="X626" i="23"/>
  <c r="Z626" i="22"/>
  <c r="N626" i="22"/>
  <c r="O626" i="22"/>
  <c r="X623" i="22"/>
  <c r="Y623" i="22"/>
  <c r="O619" i="22"/>
  <c r="N619" i="22"/>
  <c r="V618" i="22"/>
  <c r="W618" i="22"/>
  <c r="W618" i="23"/>
  <c r="X618" i="23"/>
  <c r="Z618" i="22" s="1"/>
  <c r="N618" i="22"/>
  <c r="O618" i="22"/>
  <c r="X615" i="22"/>
  <c r="Y615" i="22"/>
  <c r="O615" i="22"/>
  <c r="N615" i="22"/>
  <c r="N614" i="22"/>
  <c r="O614" i="22"/>
  <c r="O611" i="22"/>
  <c r="N611" i="22"/>
  <c r="V606" i="22"/>
  <c r="W606" i="22"/>
  <c r="W606" i="23"/>
  <c r="X606" i="23"/>
  <c r="Z606" i="22"/>
  <c r="X591" i="22"/>
  <c r="Y591" i="22"/>
  <c r="V590" i="22"/>
  <c r="W590" i="22"/>
  <c r="W590" i="23"/>
  <c r="X590" i="23"/>
  <c r="Z590" i="22" s="1"/>
  <c r="N590" i="22"/>
  <c r="O590" i="22"/>
  <c r="X587" i="22"/>
  <c r="Y587" i="22"/>
  <c r="O583" i="22"/>
  <c r="N583" i="22"/>
  <c r="N582" i="22"/>
  <c r="O582" i="22"/>
  <c r="X579" i="22"/>
  <c r="Y579" i="22"/>
  <c r="O575" i="22"/>
  <c r="N575" i="22"/>
  <c r="O571" i="22"/>
  <c r="N571" i="22"/>
  <c r="V566" i="22"/>
  <c r="W566" i="22"/>
  <c r="W566" i="23"/>
  <c r="X566" i="23"/>
  <c r="Z566" i="22"/>
  <c r="N566" i="22"/>
  <c r="O566" i="22"/>
  <c r="X563" i="22"/>
  <c r="Y563" i="22"/>
  <c r="O559" i="22"/>
  <c r="N559" i="22"/>
  <c r="V554" i="22"/>
  <c r="W554" i="22"/>
  <c r="W554" i="23"/>
  <c r="X554" i="23"/>
  <c r="Z554" i="22" s="1"/>
  <c r="N551" i="22"/>
  <c r="O551" i="22"/>
  <c r="X539" i="22"/>
  <c r="Y539" i="22"/>
  <c r="V538" i="22"/>
  <c r="W538" i="22"/>
  <c r="W538" i="23"/>
  <c r="X538" i="23"/>
  <c r="Z538" i="22"/>
  <c r="V530" i="22"/>
  <c r="W530" i="22"/>
  <c r="W530" i="23"/>
  <c r="X530" i="23"/>
  <c r="Z530" i="22" s="1"/>
  <c r="V526" i="22"/>
  <c r="W526" i="22"/>
  <c r="W526" i="23"/>
  <c r="X526" i="23"/>
  <c r="Z526" i="22"/>
  <c r="N526" i="22"/>
  <c r="O526" i="22"/>
  <c r="X523" i="22"/>
  <c r="Y523" i="22"/>
  <c r="V522" i="22"/>
  <c r="W522" i="22"/>
  <c r="W522" i="23"/>
  <c r="X522" i="23"/>
  <c r="Z522" i="22" s="1"/>
  <c r="N522" i="22"/>
  <c r="O522" i="22"/>
  <c r="N519" i="22"/>
  <c r="O519" i="22"/>
  <c r="N515" i="22"/>
  <c r="O515" i="22"/>
  <c r="N514" i="22"/>
  <c r="O514" i="22"/>
  <c r="X511" i="22"/>
  <c r="Y511" i="22"/>
  <c r="N507" i="22"/>
  <c r="O507" i="22"/>
  <c r="Q504" i="22"/>
  <c r="R504" i="22"/>
  <c r="S504" i="23"/>
  <c r="U504" i="22" s="1"/>
  <c r="Q484" i="22"/>
  <c r="R484" i="22"/>
  <c r="S484" i="23"/>
  <c r="U484" i="22" s="1"/>
  <c r="Q480" i="22"/>
  <c r="R480" i="22"/>
  <c r="S480" i="23"/>
  <c r="U480" i="22" s="1"/>
  <c r="E480" i="22"/>
  <c r="F480" i="22"/>
  <c r="H478" i="22"/>
  <c r="G478" i="22"/>
  <c r="Q476" i="22"/>
  <c r="R476" i="22"/>
  <c r="S476" i="23"/>
  <c r="U476" i="22" s="1"/>
  <c r="V474" i="22"/>
  <c r="W474" i="22"/>
  <c r="W474" i="23"/>
  <c r="X474" i="23"/>
  <c r="Z474" i="22"/>
  <c r="E472" i="22"/>
  <c r="F472" i="22"/>
  <c r="X443" i="22"/>
  <c r="Y443" i="22"/>
  <c r="H442" i="22"/>
  <c r="G442" i="22"/>
  <c r="R433" i="22"/>
  <c r="Q433" i="22"/>
  <c r="R433" i="23"/>
  <c r="S433" i="23"/>
  <c r="U433" i="22" s="1"/>
  <c r="X401" i="22"/>
  <c r="Y401" i="22"/>
  <c r="G387" i="22"/>
  <c r="H387" i="22"/>
  <c r="H387" i="23"/>
  <c r="Y365" i="22"/>
  <c r="X365" i="22"/>
  <c r="H359" i="22"/>
  <c r="G359" i="22"/>
  <c r="H359" i="23"/>
  <c r="I359" i="23"/>
  <c r="K359" i="22" s="1"/>
  <c r="N343" i="22"/>
  <c r="O343" i="22"/>
  <c r="Y337" i="22"/>
  <c r="X337" i="22"/>
  <c r="Y311" i="22"/>
  <c r="X311" i="22"/>
  <c r="L308" i="22"/>
  <c r="M308" i="22"/>
  <c r="M308" i="23"/>
  <c r="N308" i="23"/>
  <c r="P308" i="22" s="1"/>
  <c r="N301" i="22"/>
  <c r="O301" i="22"/>
  <c r="N279" i="22"/>
  <c r="O279" i="22"/>
  <c r="W274" i="22"/>
  <c r="V274" i="22"/>
  <c r="W274" i="23"/>
  <c r="X274" i="23"/>
  <c r="Z274" i="22" s="1"/>
  <c r="W246" i="22"/>
  <c r="V246" i="22"/>
  <c r="X246" i="23"/>
  <c r="Z246" i="22" s="1"/>
  <c r="E236" i="22"/>
  <c r="F236" i="22"/>
  <c r="W236" i="23"/>
  <c r="Q229" i="22"/>
  <c r="R229" i="22"/>
  <c r="R229" i="23"/>
  <c r="S229" i="23"/>
  <c r="U229" i="22"/>
  <c r="X225" i="22"/>
  <c r="Y225" i="22"/>
  <c r="L220" i="22"/>
  <c r="M220" i="22"/>
  <c r="M220" i="23"/>
  <c r="N220" i="23"/>
  <c r="P220" i="22" s="1"/>
  <c r="N219" i="22"/>
  <c r="O219" i="22"/>
  <c r="X213" i="22"/>
  <c r="Y213" i="22"/>
  <c r="G203" i="22"/>
  <c r="H203" i="22"/>
  <c r="H203" i="23"/>
  <c r="I203" i="23" s="1"/>
  <c r="K203" i="22" s="1"/>
  <c r="G195" i="22"/>
  <c r="H195" i="22"/>
  <c r="I195" i="23"/>
  <c r="K195" i="22" s="1"/>
  <c r="T188" i="22"/>
  <c r="S188" i="22"/>
  <c r="T186" i="22"/>
  <c r="S186" i="22"/>
  <c r="L176" i="22"/>
  <c r="M176" i="22"/>
  <c r="M176" i="23"/>
  <c r="N176" i="23"/>
  <c r="P176" i="22"/>
  <c r="T170" i="22"/>
  <c r="S170" i="22"/>
  <c r="E164" i="22"/>
  <c r="F164" i="22"/>
  <c r="T162" i="22"/>
  <c r="S162" i="22"/>
  <c r="J154" i="22"/>
  <c r="I154" i="22"/>
  <c r="H147" i="22"/>
  <c r="G147" i="22"/>
  <c r="L144" i="22"/>
  <c r="M144" i="22"/>
  <c r="M144" i="23"/>
  <c r="N144" i="23"/>
  <c r="P144" i="22" s="1"/>
  <c r="T138" i="22"/>
  <c r="S138" i="22"/>
  <c r="T132" i="22"/>
  <c r="S132" i="22"/>
  <c r="L128" i="22"/>
  <c r="M128" i="22"/>
  <c r="M128" i="23"/>
  <c r="N128" i="23"/>
  <c r="P128" i="22"/>
  <c r="V126" i="22"/>
  <c r="W126" i="22"/>
  <c r="W126" i="23"/>
  <c r="X126" i="23"/>
  <c r="Z126" i="22" s="1"/>
  <c r="J118" i="22"/>
  <c r="I118" i="22"/>
  <c r="L108" i="22"/>
  <c r="M108" i="22"/>
  <c r="M108" i="23"/>
  <c r="N108" i="23"/>
  <c r="P108" i="22" s="1"/>
  <c r="V106" i="22"/>
  <c r="W106" i="22"/>
  <c r="W106" i="23"/>
  <c r="X106" i="23"/>
  <c r="Z106" i="22"/>
  <c r="S96" i="22"/>
  <c r="T96" i="22"/>
  <c r="L92" i="22"/>
  <c r="M92" i="22"/>
  <c r="M92" i="23"/>
  <c r="N92" i="23"/>
  <c r="P92" i="22" s="1"/>
  <c r="Q73" i="22"/>
  <c r="R73" i="22"/>
  <c r="R73" i="23"/>
  <c r="S73" i="23"/>
  <c r="U73" i="22"/>
  <c r="J72" i="22"/>
  <c r="I72" i="22"/>
  <c r="I72" i="23"/>
  <c r="K72" i="22"/>
  <c r="Q65" i="22"/>
  <c r="R65" i="22"/>
  <c r="R65" i="23"/>
  <c r="S65" i="23"/>
  <c r="U65" i="22" s="1"/>
  <c r="S58" i="22"/>
  <c r="T58" i="22"/>
  <c r="G7" i="22"/>
  <c r="H7" i="22"/>
  <c r="H7" i="23"/>
  <c r="I7" i="23"/>
  <c r="K7" i="22"/>
  <c r="W1498" i="22"/>
  <c r="W1474" i="22"/>
  <c r="V1446" i="22"/>
  <c r="V1382" i="22"/>
  <c r="H1371" i="22"/>
  <c r="H1339" i="22"/>
  <c r="V1318" i="22"/>
  <c r="H1307" i="22"/>
  <c r="V1254" i="22"/>
  <c r="V1190" i="22"/>
  <c r="H1179" i="22"/>
  <c r="J1154" i="22"/>
  <c r="F1032" i="22"/>
  <c r="F968" i="22"/>
  <c r="X909" i="22"/>
  <c r="J898" i="22"/>
  <c r="S841" i="22"/>
  <c r="D1308" i="9"/>
  <c r="B1308" i="9"/>
  <c r="C1308" i="9"/>
  <c r="E1308" i="9"/>
  <c r="F1308" i="9"/>
  <c r="B1297" i="9"/>
  <c r="F1297" i="9"/>
  <c r="D1297" i="9"/>
  <c r="C1297" i="9"/>
  <c r="E1297" i="9"/>
  <c r="D1276" i="9"/>
  <c r="B1276" i="9"/>
  <c r="C1276" i="9"/>
  <c r="E1276" i="9"/>
  <c r="F1276" i="9"/>
  <c r="D1244" i="9"/>
  <c r="B1244" i="9"/>
  <c r="C1244" i="9"/>
  <c r="E1244" i="9"/>
  <c r="F1244" i="9"/>
  <c r="D1108" i="9"/>
  <c r="C1108" i="9"/>
  <c r="F1108" i="9"/>
  <c r="B1108" i="9"/>
  <c r="E1108" i="9"/>
  <c r="B1069" i="9"/>
  <c r="F1069" i="9"/>
  <c r="C1069" i="9"/>
  <c r="D1069" i="9"/>
  <c r="E1069" i="9"/>
  <c r="B1057" i="9"/>
  <c r="F1057" i="9"/>
  <c r="E1057" i="9"/>
  <c r="C1057" i="9"/>
  <c r="D1057" i="9"/>
  <c r="C967" i="9"/>
  <c r="B967" i="9"/>
  <c r="F967" i="9"/>
  <c r="D967" i="9"/>
  <c r="E967" i="9"/>
  <c r="O80" i="1"/>
  <c r="U80" i="1" s="1"/>
  <c r="O81" i="1"/>
  <c r="U81" i="1" s="1"/>
  <c r="P90" i="1"/>
  <c r="V90" i="1" s="1"/>
  <c r="P89" i="1"/>
  <c r="V89" i="1" s="1"/>
  <c r="R54" i="27"/>
  <c r="R30" i="27"/>
  <c r="O33" i="1"/>
  <c r="U33" i="1" s="1"/>
  <c r="O35" i="1"/>
  <c r="U35" i="1" s="1"/>
  <c r="R90" i="25"/>
  <c r="R66" i="25"/>
  <c r="R26" i="25"/>
  <c r="R91" i="24"/>
  <c r="R67" i="24"/>
  <c r="J20" i="1"/>
  <c r="R55" i="24"/>
  <c r="W54" i="24"/>
  <c r="Q30" i="24"/>
  <c r="S30" i="24"/>
  <c r="W18" i="24"/>
  <c r="V17" i="24"/>
  <c r="W14" i="24"/>
  <c r="V9" i="24"/>
  <c r="Q1496" i="22"/>
  <c r="R1496" i="22"/>
  <c r="V1493" i="22"/>
  <c r="W1493" i="22"/>
  <c r="V1489" i="22"/>
  <c r="W1489" i="22"/>
  <c r="V1481" i="22"/>
  <c r="W1481" i="22"/>
  <c r="Q1480" i="22"/>
  <c r="R1480" i="22"/>
  <c r="V1477" i="22"/>
  <c r="W1477" i="22"/>
  <c r="M1467" i="22"/>
  <c r="L1467" i="22"/>
  <c r="X1464" i="22"/>
  <c r="Y1464" i="22"/>
  <c r="Q1464" i="22"/>
  <c r="R1464" i="22"/>
  <c r="M1463" i="22"/>
  <c r="L1463" i="22"/>
  <c r="X1460" i="22"/>
  <c r="Y1460" i="22"/>
  <c r="E1459" i="22"/>
  <c r="F1459" i="22"/>
  <c r="E1455" i="22"/>
  <c r="F1455" i="22"/>
  <c r="O1454" i="22"/>
  <c r="N1454" i="22"/>
  <c r="V1453" i="22"/>
  <c r="W1453" i="22"/>
  <c r="X1452" i="22"/>
  <c r="Y1452" i="22"/>
  <c r="G1450" i="22"/>
  <c r="H1450" i="22"/>
  <c r="V1449" i="22"/>
  <c r="W1449" i="22"/>
  <c r="M1447" i="22"/>
  <c r="L1447" i="22"/>
  <c r="S1443" i="22"/>
  <c r="T1443" i="22"/>
  <c r="G1442" i="22"/>
  <c r="H1442" i="22"/>
  <c r="V1441" i="22"/>
  <c r="W1441" i="22"/>
  <c r="Q1440" i="22"/>
  <c r="R1440" i="22"/>
  <c r="S1435" i="22"/>
  <c r="T1435" i="22"/>
  <c r="G1434" i="22"/>
  <c r="H1434" i="22"/>
  <c r="V1433" i="22"/>
  <c r="W1433" i="22"/>
  <c r="Q1432" i="22"/>
  <c r="R1432" i="22"/>
  <c r="S1431" i="22"/>
  <c r="T1431" i="22"/>
  <c r="X1428" i="22"/>
  <c r="Y1428" i="22"/>
  <c r="E1427" i="22"/>
  <c r="F1427" i="22"/>
  <c r="G1422" i="22"/>
  <c r="H1422" i="22"/>
  <c r="V1421" i="22"/>
  <c r="W1421" i="22"/>
  <c r="S1419" i="22"/>
  <c r="T1419" i="22"/>
  <c r="E1419" i="22"/>
  <c r="F1419" i="22"/>
  <c r="S1411" i="22"/>
  <c r="T1411" i="22"/>
  <c r="E1411" i="22"/>
  <c r="F1411" i="22"/>
  <c r="G1410" i="22"/>
  <c r="H1410" i="22"/>
  <c r="I1409" i="22"/>
  <c r="J1409" i="22"/>
  <c r="S1407" i="22"/>
  <c r="T1407" i="22"/>
  <c r="E1407" i="22"/>
  <c r="F1407" i="22"/>
  <c r="O1406" i="22"/>
  <c r="N1406" i="22"/>
  <c r="I1405" i="22"/>
  <c r="J1405" i="22"/>
  <c r="X1404" i="22"/>
  <c r="Y1404" i="22"/>
  <c r="I1401" i="22"/>
  <c r="J1401" i="22"/>
  <c r="X1400" i="22"/>
  <c r="Y1400" i="22"/>
  <c r="Q1400" i="22"/>
  <c r="R1400" i="22"/>
  <c r="M1399" i="22"/>
  <c r="L1399" i="22"/>
  <c r="X1396" i="22"/>
  <c r="Y1396" i="22"/>
  <c r="E1395" i="22"/>
  <c r="F1395" i="22"/>
  <c r="S1391" i="22"/>
  <c r="T1391" i="22"/>
  <c r="M1387" i="22"/>
  <c r="L1387" i="22"/>
  <c r="I1385" i="22"/>
  <c r="J1385" i="22"/>
  <c r="X1384" i="22"/>
  <c r="Y1384" i="22"/>
  <c r="Q1384" i="22"/>
  <c r="R1384" i="22"/>
  <c r="M1383" i="22"/>
  <c r="L1383" i="22"/>
  <c r="G1382" i="22"/>
  <c r="H1382" i="22"/>
  <c r="V1381" i="22"/>
  <c r="W1381" i="22"/>
  <c r="S1379" i="22"/>
  <c r="T1379" i="22"/>
  <c r="E1379" i="22"/>
  <c r="F1379" i="22"/>
  <c r="X1376" i="22"/>
  <c r="Y1376" i="22"/>
  <c r="Q1376" i="22"/>
  <c r="R1376" i="22"/>
  <c r="X1372" i="22"/>
  <c r="Y1372" i="22"/>
  <c r="G1370" i="22"/>
  <c r="H1370" i="22"/>
  <c r="V1369" i="22"/>
  <c r="W1369" i="22"/>
  <c r="Q1368" i="22"/>
  <c r="R1368" i="22"/>
  <c r="G1366" i="22"/>
  <c r="H1366" i="22"/>
  <c r="V1365" i="22"/>
  <c r="W1365" i="22"/>
  <c r="S1363" i="22"/>
  <c r="T1363" i="22"/>
  <c r="G1362" i="22"/>
  <c r="H1362" i="22"/>
  <c r="V1361" i="22"/>
  <c r="W1361" i="22"/>
  <c r="M1359" i="22"/>
  <c r="L1359" i="22"/>
  <c r="S1355" i="22"/>
  <c r="T1355" i="22"/>
  <c r="I1353" i="22"/>
  <c r="J1353" i="22"/>
  <c r="X1352" i="22"/>
  <c r="Y1352" i="22"/>
  <c r="Q1352" i="22"/>
  <c r="R1352" i="22"/>
  <c r="S1351" i="22"/>
  <c r="T1351" i="22"/>
  <c r="X1348" i="22"/>
  <c r="Y1348" i="22"/>
  <c r="S1347" i="22"/>
  <c r="T1347" i="22"/>
  <c r="V1345" i="22"/>
  <c r="W1345" i="22"/>
  <c r="M1343" i="22"/>
  <c r="L1343" i="22"/>
  <c r="G1342" i="22"/>
  <c r="H1342" i="22"/>
  <c r="I1341" i="22"/>
  <c r="J1341" i="22"/>
  <c r="M1339" i="22"/>
  <c r="L1339" i="22"/>
  <c r="I1337" i="22"/>
  <c r="J1337" i="22"/>
  <c r="E1335" i="22"/>
  <c r="F1335" i="22"/>
  <c r="O1334" i="22"/>
  <c r="N1334" i="22"/>
  <c r="I1333" i="22"/>
  <c r="J1333" i="22"/>
  <c r="S1331" i="22"/>
  <c r="T1331" i="22"/>
  <c r="E1331" i="22"/>
  <c r="F1331" i="22"/>
  <c r="G1330" i="22"/>
  <c r="H1330" i="22"/>
  <c r="V1329" i="22"/>
  <c r="W1329" i="22"/>
  <c r="Q1328" i="22"/>
  <c r="R1328" i="22"/>
  <c r="G1326" i="22"/>
  <c r="H1326" i="22"/>
  <c r="V1325" i="22"/>
  <c r="W1325" i="22"/>
  <c r="S1323" i="22"/>
  <c r="T1323" i="22"/>
  <c r="S1319" i="22"/>
  <c r="T1319" i="22"/>
  <c r="E1319" i="22"/>
  <c r="F1319" i="22"/>
  <c r="O1318" i="22"/>
  <c r="N1318" i="22"/>
  <c r="I1317" i="22"/>
  <c r="J1317" i="22"/>
  <c r="M1315" i="22"/>
  <c r="L1315" i="22"/>
  <c r="E1315" i="22"/>
  <c r="F1315" i="22"/>
  <c r="X1312" i="22"/>
  <c r="Y1312" i="22"/>
  <c r="M1311" i="22"/>
  <c r="L1311" i="22"/>
  <c r="G1310" i="22"/>
  <c r="H1310" i="22"/>
  <c r="V1309" i="22"/>
  <c r="W1309" i="22"/>
  <c r="S1307" i="22"/>
  <c r="T1307" i="22"/>
  <c r="I1305" i="22"/>
  <c r="J1305" i="22"/>
  <c r="S1303" i="22"/>
  <c r="T1303" i="22"/>
  <c r="E1303" i="22"/>
  <c r="F1303" i="22"/>
  <c r="M1299" i="22"/>
  <c r="L1299" i="22"/>
  <c r="E1299" i="22"/>
  <c r="F1299" i="22"/>
  <c r="X1296" i="22"/>
  <c r="Y1296" i="22"/>
  <c r="Q1296" i="22"/>
  <c r="R1296" i="22"/>
  <c r="M1295" i="22"/>
  <c r="L1295" i="22"/>
  <c r="G1294" i="22"/>
  <c r="H1294" i="22"/>
  <c r="V1293" i="22"/>
  <c r="W1293" i="22"/>
  <c r="I1293" i="22"/>
  <c r="J1293" i="22"/>
  <c r="X1292" i="22"/>
  <c r="Y1292" i="22"/>
  <c r="E1291" i="22"/>
  <c r="F1291" i="22"/>
  <c r="E1287" i="22"/>
  <c r="F1287" i="22"/>
  <c r="I1285" i="22"/>
  <c r="J1285" i="22"/>
  <c r="M1283" i="22"/>
  <c r="L1283" i="22"/>
  <c r="V1281" i="22"/>
  <c r="W1281" i="22"/>
  <c r="S1279" i="22"/>
  <c r="T1279" i="22"/>
  <c r="E1279" i="22"/>
  <c r="F1279" i="22"/>
  <c r="S1275" i="22"/>
  <c r="T1275" i="22"/>
  <c r="E1275" i="22"/>
  <c r="F1275" i="22"/>
  <c r="X1272" i="22"/>
  <c r="Y1272" i="22"/>
  <c r="Q1272" i="22"/>
  <c r="R1272" i="22"/>
  <c r="G1270" i="22"/>
  <c r="H1270" i="22"/>
  <c r="V1269" i="22"/>
  <c r="W1269" i="22"/>
  <c r="S1267" i="22"/>
  <c r="T1267" i="22"/>
  <c r="X1264" i="22"/>
  <c r="Y1264" i="22"/>
  <c r="Q1264" i="22"/>
  <c r="R1264" i="22"/>
  <c r="E1263" i="22"/>
  <c r="F1263" i="22"/>
  <c r="M1259" i="22"/>
  <c r="L1259" i="22"/>
  <c r="M1255" i="22"/>
  <c r="L1255" i="22"/>
  <c r="E1255" i="22"/>
  <c r="F1255" i="22"/>
  <c r="G1254" i="22"/>
  <c r="H1254" i="22"/>
  <c r="V1253" i="22"/>
  <c r="W1253" i="22"/>
  <c r="S1251" i="22"/>
  <c r="T1251" i="22"/>
  <c r="G1250" i="22"/>
  <c r="H1250" i="22"/>
  <c r="V1249" i="22"/>
  <c r="W1249" i="22"/>
  <c r="Q1248" i="22"/>
  <c r="R1248" i="22"/>
  <c r="I1245" i="22"/>
  <c r="J1245" i="22"/>
  <c r="M1243" i="22"/>
  <c r="L1243" i="22"/>
  <c r="I1241" i="22"/>
  <c r="J1241" i="22"/>
  <c r="X1240" i="22"/>
  <c r="Y1240" i="22"/>
  <c r="Q1240" i="22"/>
  <c r="R1240" i="22"/>
  <c r="S1235" i="22"/>
  <c r="T1235" i="22"/>
  <c r="G1234" i="22"/>
  <c r="H1234" i="22"/>
  <c r="V1233" i="22"/>
  <c r="W1233" i="22"/>
  <c r="G1230" i="22"/>
  <c r="H1230" i="22"/>
  <c r="V1229" i="22"/>
  <c r="W1229" i="22"/>
  <c r="M1227" i="22"/>
  <c r="L1227" i="22"/>
  <c r="Q1224" i="22"/>
  <c r="R1224" i="22"/>
  <c r="X1220" i="22"/>
  <c r="Y1220" i="22"/>
  <c r="G1218" i="22"/>
  <c r="H1218" i="22"/>
  <c r="V1217" i="22"/>
  <c r="W1217" i="22"/>
  <c r="X1216" i="22"/>
  <c r="Y1216" i="22"/>
  <c r="M1215" i="22"/>
  <c r="L1215" i="22"/>
  <c r="S1211" i="22"/>
  <c r="T1211" i="22"/>
  <c r="E1211" i="22"/>
  <c r="F1211" i="22"/>
  <c r="M1203" i="22"/>
  <c r="L1203" i="22"/>
  <c r="S1199" i="22"/>
  <c r="T1199" i="22"/>
  <c r="E1199" i="22"/>
  <c r="F1199" i="22"/>
  <c r="V1197" i="22"/>
  <c r="W1197" i="22"/>
  <c r="S1195" i="22"/>
  <c r="T1195" i="22"/>
  <c r="M1191" i="22"/>
  <c r="L1191" i="22"/>
  <c r="X1188" i="22"/>
  <c r="Y1188" i="22"/>
  <c r="E1187" i="22"/>
  <c r="F1187" i="22"/>
  <c r="S1183" i="22"/>
  <c r="T1183" i="22"/>
  <c r="E1183" i="22"/>
  <c r="F1183" i="22"/>
  <c r="O1182" i="22"/>
  <c r="N1182" i="22"/>
  <c r="I1181" i="22"/>
  <c r="J1181" i="22"/>
  <c r="S1179" i="22"/>
  <c r="T1179" i="22"/>
  <c r="I1177" i="22"/>
  <c r="J1177" i="22"/>
  <c r="S1175" i="22"/>
  <c r="T1175" i="22"/>
  <c r="E1175" i="22"/>
  <c r="F1175" i="22"/>
  <c r="G1170" i="22"/>
  <c r="H1170" i="22"/>
  <c r="I1169" i="22"/>
  <c r="J1169" i="22"/>
  <c r="Q1168" i="22"/>
  <c r="R1168" i="22"/>
  <c r="Q1164" i="22"/>
  <c r="R1164" i="22"/>
  <c r="S1163" i="22"/>
  <c r="T1163" i="22"/>
  <c r="E1163" i="22"/>
  <c r="F1163" i="22"/>
  <c r="O1162" i="22"/>
  <c r="N1162" i="22"/>
  <c r="G1158" i="22"/>
  <c r="H1158" i="22"/>
  <c r="V1157" i="22"/>
  <c r="W1157" i="22"/>
  <c r="Q1156" i="22"/>
  <c r="R1156" i="22"/>
  <c r="E1155" i="22"/>
  <c r="F1155" i="22"/>
  <c r="S1151" i="22"/>
  <c r="T1151" i="22"/>
  <c r="E1151" i="22"/>
  <c r="F1151" i="22"/>
  <c r="X1148" i="22"/>
  <c r="Y1148" i="22"/>
  <c r="Q1148" i="22"/>
  <c r="R1148" i="22"/>
  <c r="Q1140" i="22"/>
  <c r="R1140" i="22"/>
  <c r="G1138" i="22"/>
  <c r="H1138" i="22"/>
  <c r="V1137" i="22"/>
  <c r="W1137" i="22"/>
  <c r="Q1136" i="22"/>
  <c r="R1136" i="22"/>
  <c r="Q1132" i="22"/>
  <c r="R1132" i="22"/>
  <c r="I1129" i="22"/>
  <c r="J1129" i="22"/>
  <c r="S1127" i="22"/>
  <c r="T1127" i="22"/>
  <c r="E1127" i="22"/>
  <c r="F1127" i="22"/>
  <c r="M1123" i="22"/>
  <c r="L1123" i="22"/>
  <c r="G1122" i="22"/>
  <c r="H1122" i="22"/>
  <c r="V1121" i="22"/>
  <c r="W1121" i="22"/>
  <c r="O1118" i="22"/>
  <c r="N1118" i="22"/>
  <c r="V1117" i="22"/>
  <c r="W1117" i="22"/>
  <c r="X1116" i="22"/>
  <c r="Y1116" i="22"/>
  <c r="Q1116" i="22"/>
  <c r="R1116" i="22"/>
  <c r="I1113" i="22"/>
  <c r="J1113" i="22"/>
  <c r="E1111" i="22"/>
  <c r="F1111" i="22"/>
  <c r="O1110" i="22"/>
  <c r="N1110" i="22"/>
  <c r="G1110" i="22"/>
  <c r="H1110" i="22"/>
  <c r="V1109" i="22"/>
  <c r="W1109" i="22"/>
  <c r="X1108" i="22"/>
  <c r="Y1108" i="22"/>
  <c r="E1107" i="22"/>
  <c r="F1107" i="22"/>
  <c r="G1106" i="22"/>
  <c r="H1106" i="22"/>
  <c r="V1105" i="22"/>
  <c r="W1105" i="22"/>
  <c r="I1105" i="22"/>
  <c r="J1105" i="22"/>
  <c r="X1104" i="22"/>
  <c r="Y1104" i="22"/>
  <c r="Q1104" i="22"/>
  <c r="R1104" i="22"/>
  <c r="S1103" i="22"/>
  <c r="T1103" i="22"/>
  <c r="E1103" i="22"/>
  <c r="F1103" i="22"/>
  <c r="G1102" i="22"/>
  <c r="H1102" i="22"/>
  <c r="V1101" i="22"/>
  <c r="W1101" i="22"/>
  <c r="X1100" i="22"/>
  <c r="Y1100" i="22"/>
  <c r="Q1100" i="22"/>
  <c r="R1100" i="22"/>
  <c r="S1099" i="22"/>
  <c r="T1099" i="22"/>
  <c r="M1099" i="22"/>
  <c r="L1099" i="22"/>
  <c r="E1099" i="22"/>
  <c r="F1099" i="22"/>
  <c r="G1098" i="22"/>
  <c r="H1098" i="22"/>
  <c r="V1097" i="22"/>
  <c r="W1097" i="22"/>
  <c r="Q1096" i="22"/>
  <c r="R1096" i="22"/>
  <c r="S1095" i="22"/>
  <c r="T1095" i="22"/>
  <c r="M1095" i="22"/>
  <c r="L1095" i="22"/>
  <c r="E1095" i="22"/>
  <c r="F1095" i="22"/>
  <c r="O1094" i="22"/>
  <c r="N1094" i="22"/>
  <c r="G1094" i="22"/>
  <c r="H1094" i="22"/>
  <c r="V1093" i="22"/>
  <c r="W1093" i="22"/>
  <c r="I1093" i="22"/>
  <c r="J1093" i="22"/>
  <c r="X1092" i="22"/>
  <c r="Y1092" i="22"/>
  <c r="Q1092" i="22"/>
  <c r="R1092" i="22"/>
  <c r="M1091" i="22"/>
  <c r="L1091" i="22"/>
  <c r="E1091" i="22"/>
  <c r="F1091" i="22"/>
  <c r="O1090" i="22"/>
  <c r="N1090" i="22"/>
  <c r="G1090" i="22"/>
  <c r="H1090" i="22"/>
  <c r="V1089" i="22"/>
  <c r="W1089" i="22"/>
  <c r="I1089" i="22"/>
  <c r="J1089" i="22"/>
  <c r="Q1088" i="22"/>
  <c r="R1088" i="22"/>
  <c r="E1087" i="22"/>
  <c r="F1087" i="22"/>
  <c r="O1086" i="22"/>
  <c r="N1086" i="22"/>
  <c r="G1086" i="22"/>
  <c r="H1086" i="22"/>
  <c r="V1085" i="22"/>
  <c r="W1085" i="22"/>
  <c r="I1085" i="22"/>
  <c r="J1085" i="22"/>
  <c r="X1084" i="22"/>
  <c r="Y1084" i="22"/>
  <c r="Q1084" i="22"/>
  <c r="R1084" i="22"/>
  <c r="S1083" i="22"/>
  <c r="T1083" i="22"/>
  <c r="M1083" i="22"/>
  <c r="L1083" i="22"/>
  <c r="O1082" i="22"/>
  <c r="N1082" i="22"/>
  <c r="G1082" i="22"/>
  <c r="H1082" i="22"/>
  <c r="V1081" i="22"/>
  <c r="W1081" i="22"/>
  <c r="I1081" i="22"/>
  <c r="J1081" i="22"/>
  <c r="X1080" i="22"/>
  <c r="Y1080" i="22"/>
  <c r="Q1080" i="22"/>
  <c r="R1080" i="22"/>
  <c r="S1079" i="22"/>
  <c r="T1079" i="22"/>
  <c r="M1079" i="22"/>
  <c r="L1079" i="22"/>
  <c r="E1079" i="22"/>
  <c r="F1079" i="22"/>
  <c r="O1078" i="22"/>
  <c r="N1078" i="22"/>
  <c r="G1078" i="22"/>
  <c r="H1078" i="22"/>
  <c r="V1077" i="22"/>
  <c r="W1077" i="22"/>
  <c r="I1077" i="22"/>
  <c r="J1077" i="22"/>
  <c r="X1076" i="22"/>
  <c r="Y1076" i="22"/>
  <c r="Q1076" i="22"/>
  <c r="R1076" i="22"/>
  <c r="M1075" i="22"/>
  <c r="L1075" i="22"/>
  <c r="E1075" i="22"/>
  <c r="F1075" i="22"/>
  <c r="G1074" i="22"/>
  <c r="H1074" i="22"/>
  <c r="V1073" i="22"/>
  <c r="W1073" i="22"/>
  <c r="I1073" i="22"/>
  <c r="J1073" i="22"/>
  <c r="Q1072" i="22"/>
  <c r="R1072" i="22"/>
  <c r="S1071" i="22"/>
  <c r="T1071" i="22"/>
  <c r="E1071" i="22"/>
  <c r="F1071" i="22"/>
  <c r="O1070" i="22"/>
  <c r="N1070" i="22"/>
  <c r="G1070" i="22"/>
  <c r="H1070" i="22"/>
  <c r="V1069" i="22"/>
  <c r="W1069" i="22"/>
  <c r="I1069" i="22"/>
  <c r="J1069" i="22"/>
  <c r="X1068" i="22"/>
  <c r="Y1068" i="22"/>
  <c r="Q1068" i="22"/>
  <c r="R1068" i="22"/>
  <c r="S1067" i="22"/>
  <c r="T1067" i="22"/>
  <c r="M1067" i="22"/>
  <c r="L1067" i="22"/>
  <c r="E1067" i="22"/>
  <c r="F1067" i="22"/>
  <c r="O1066" i="22"/>
  <c r="N1066" i="22"/>
  <c r="G1066" i="22"/>
  <c r="H1066" i="22"/>
  <c r="V1065" i="22"/>
  <c r="W1065" i="22"/>
  <c r="I1065" i="22"/>
  <c r="J1065" i="22"/>
  <c r="X1064" i="22"/>
  <c r="Y1064" i="22"/>
  <c r="Q1064" i="22"/>
  <c r="R1064" i="22"/>
  <c r="S1063" i="22"/>
  <c r="T1063" i="22"/>
  <c r="M1063" i="22"/>
  <c r="L1063" i="22"/>
  <c r="E1063" i="22"/>
  <c r="F1063" i="22"/>
  <c r="O1062" i="22"/>
  <c r="N1062" i="22"/>
  <c r="G1062" i="22"/>
  <c r="H1062" i="22"/>
  <c r="V1061" i="22"/>
  <c r="W1061" i="22"/>
  <c r="X1060" i="22"/>
  <c r="Y1060" i="22"/>
  <c r="Q1060" i="22"/>
  <c r="R1060" i="22"/>
  <c r="M1059" i="22"/>
  <c r="L1059" i="22"/>
  <c r="E1059" i="22"/>
  <c r="F1059" i="22"/>
  <c r="O1058" i="22"/>
  <c r="N1058" i="22"/>
  <c r="G1058" i="22"/>
  <c r="H1058" i="22"/>
  <c r="V1057" i="22"/>
  <c r="W1057" i="22"/>
  <c r="I1057" i="22"/>
  <c r="J1057" i="22"/>
  <c r="X1056" i="22"/>
  <c r="Y1056" i="22"/>
  <c r="Q1056" i="22"/>
  <c r="R1056" i="22"/>
  <c r="S1055" i="22"/>
  <c r="T1055" i="22"/>
  <c r="E1055" i="22"/>
  <c r="F1055" i="22"/>
  <c r="O1054" i="22"/>
  <c r="N1054" i="22"/>
  <c r="G1054" i="22"/>
  <c r="H1054" i="22"/>
  <c r="V1053" i="22"/>
  <c r="W1053" i="22"/>
  <c r="I1053" i="22"/>
  <c r="J1053" i="22"/>
  <c r="X1052" i="22"/>
  <c r="Y1052" i="22"/>
  <c r="Q1052" i="22"/>
  <c r="R1052" i="22"/>
  <c r="S1051" i="22"/>
  <c r="T1051" i="22"/>
  <c r="M1051" i="22"/>
  <c r="L1051" i="22"/>
  <c r="E1051" i="22"/>
  <c r="F1051" i="22"/>
  <c r="O1050" i="22"/>
  <c r="N1050" i="22"/>
  <c r="G1050" i="22"/>
  <c r="H1050" i="22"/>
  <c r="V1049" i="22"/>
  <c r="W1049" i="22"/>
  <c r="I1049" i="22"/>
  <c r="J1049" i="22"/>
  <c r="X1048" i="22"/>
  <c r="Y1048" i="22"/>
  <c r="Q1048" i="22"/>
  <c r="R1048" i="22"/>
  <c r="S1047" i="22"/>
  <c r="T1047" i="22"/>
  <c r="M1047" i="22"/>
  <c r="L1047" i="22"/>
  <c r="E1047" i="22"/>
  <c r="F1047" i="22"/>
  <c r="O1046" i="22"/>
  <c r="N1046" i="22"/>
  <c r="G1046" i="22"/>
  <c r="H1046" i="22"/>
  <c r="V1045" i="22"/>
  <c r="W1045" i="22"/>
  <c r="X1044" i="22"/>
  <c r="Y1044" i="22"/>
  <c r="Q1044" i="22"/>
  <c r="R1044" i="22"/>
  <c r="M1043" i="22"/>
  <c r="L1043" i="22"/>
  <c r="E1043" i="22"/>
  <c r="F1043" i="22"/>
  <c r="O1042" i="22"/>
  <c r="N1042" i="22"/>
  <c r="G1042" i="22"/>
  <c r="H1042" i="22"/>
  <c r="V1041" i="22"/>
  <c r="W1041" i="22"/>
  <c r="I1041" i="22"/>
  <c r="J1041" i="22"/>
  <c r="Q1040" i="22"/>
  <c r="R1040" i="22"/>
  <c r="S1039" i="22"/>
  <c r="T1039" i="22"/>
  <c r="E1039" i="22"/>
  <c r="F1039" i="22"/>
  <c r="O1038" i="22"/>
  <c r="N1038" i="22"/>
  <c r="G1038" i="22"/>
  <c r="H1038" i="22"/>
  <c r="V1037" i="22"/>
  <c r="W1037" i="22"/>
  <c r="I1037" i="22"/>
  <c r="J1037" i="22"/>
  <c r="X1036" i="22"/>
  <c r="Y1036" i="22"/>
  <c r="Q1036" i="22"/>
  <c r="R1036" i="22"/>
  <c r="S1035" i="22"/>
  <c r="T1035" i="22"/>
  <c r="M1035" i="22"/>
  <c r="L1035" i="22"/>
  <c r="E1035" i="22"/>
  <c r="F1035" i="22"/>
  <c r="O1034" i="22"/>
  <c r="N1034" i="22"/>
  <c r="G1034" i="22"/>
  <c r="H1034" i="22"/>
  <c r="V1033" i="22"/>
  <c r="W1033" i="22"/>
  <c r="I1033" i="22"/>
  <c r="J1033" i="22"/>
  <c r="X1032" i="22"/>
  <c r="Y1032" i="22"/>
  <c r="Q1032" i="22"/>
  <c r="R1032" i="22"/>
  <c r="S1031" i="22"/>
  <c r="T1031" i="22"/>
  <c r="M1031" i="22"/>
  <c r="L1031" i="22"/>
  <c r="E1031" i="22"/>
  <c r="F1031" i="22"/>
  <c r="O1030" i="22"/>
  <c r="N1030" i="22"/>
  <c r="G1030" i="22"/>
  <c r="H1030" i="22"/>
  <c r="V1029" i="22"/>
  <c r="W1029" i="22"/>
  <c r="I1029" i="22"/>
  <c r="J1029" i="22"/>
  <c r="X1028" i="22"/>
  <c r="Y1028" i="22"/>
  <c r="Q1028" i="22"/>
  <c r="R1028" i="22"/>
  <c r="M1027" i="22"/>
  <c r="L1027" i="22"/>
  <c r="E1027" i="22"/>
  <c r="F1027" i="22"/>
  <c r="O1026" i="22"/>
  <c r="N1026" i="22"/>
  <c r="G1026" i="22"/>
  <c r="H1026" i="22"/>
  <c r="V1025" i="22"/>
  <c r="W1025" i="22"/>
  <c r="I1025" i="22"/>
  <c r="J1025" i="22"/>
  <c r="X1024" i="22"/>
  <c r="Y1024" i="22"/>
  <c r="Q1024" i="22"/>
  <c r="R1024" i="22"/>
  <c r="S1023" i="22"/>
  <c r="T1023" i="22"/>
  <c r="E1023" i="22"/>
  <c r="F1023" i="22"/>
  <c r="O1022" i="22"/>
  <c r="N1022" i="22"/>
  <c r="G1022" i="22"/>
  <c r="H1022" i="22"/>
  <c r="V1021" i="22"/>
  <c r="W1021" i="22"/>
  <c r="I1021" i="22"/>
  <c r="J1021" i="22"/>
  <c r="X1020" i="22"/>
  <c r="Y1020" i="22"/>
  <c r="Q1020" i="22"/>
  <c r="R1020" i="22"/>
  <c r="S1019" i="22"/>
  <c r="T1019" i="22"/>
  <c r="M1019" i="22"/>
  <c r="L1019" i="22"/>
  <c r="E1019" i="22"/>
  <c r="F1019" i="22"/>
  <c r="O1018" i="22"/>
  <c r="N1018" i="22"/>
  <c r="G1018" i="22"/>
  <c r="H1018" i="22"/>
  <c r="V1017" i="22"/>
  <c r="W1017" i="22"/>
  <c r="I1017" i="22"/>
  <c r="J1017" i="22"/>
  <c r="X1016" i="22"/>
  <c r="Y1016" i="22"/>
  <c r="Q1016" i="22"/>
  <c r="R1016" i="22"/>
  <c r="S1015" i="22"/>
  <c r="T1015" i="22"/>
  <c r="M1015" i="22"/>
  <c r="L1015" i="22"/>
  <c r="E1015" i="22"/>
  <c r="F1015" i="22"/>
  <c r="O1014" i="22"/>
  <c r="N1014" i="22"/>
  <c r="G1014" i="22"/>
  <c r="H1014" i="22"/>
  <c r="V1013" i="22"/>
  <c r="W1013" i="22"/>
  <c r="X1012" i="22"/>
  <c r="Y1012" i="22"/>
  <c r="Q1012" i="22"/>
  <c r="R1012" i="22"/>
  <c r="M1011" i="22"/>
  <c r="L1011" i="22"/>
  <c r="E1011" i="22"/>
  <c r="F1011" i="22"/>
  <c r="O1010" i="22"/>
  <c r="N1010" i="22"/>
  <c r="G1010" i="22"/>
  <c r="H1010" i="22"/>
  <c r="V1009" i="22"/>
  <c r="W1009" i="22"/>
  <c r="I1009" i="22"/>
  <c r="J1009" i="22"/>
  <c r="Q1008" i="22"/>
  <c r="R1008" i="22"/>
  <c r="S1007" i="22"/>
  <c r="T1007" i="22"/>
  <c r="E1007" i="22"/>
  <c r="F1007" i="22"/>
  <c r="O1006" i="22"/>
  <c r="N1006" i="22"/>
  <c r="G1006" i="22"/>
  <c r="H1006" i="22"/>
  <c r="V1005" i="22"/>
  <c r="W1005" i="22"/>
  <c r="I1005" i="22"/>
  <c r="J1005" i="22"/>
  <c r="X1004" i="22"/>
  <c r="Y1004" i="22"/>
  <c r="Q1004" i="22"/>
  <c r="R1004" i="22"/>
  <c r="S1003" i="22"/>
  <c r="T1003" i="22"/>
  <c r="M1003" i="22"/>
  <c r="L1003" i="22"/>
  <c r="E1003" i="22"/>
  <c r="F1003" i="22"/>
  <c r="O1002" i="22"/>
  <c r="N1002" i="22"/>
  <c r="G1002" i="22"/>
  <c r="H1002" i="22"/>
  <c r="V1001" i="22"/>
  <c r="W1001" i="22"/>
  <c r="I1001" i="22"/>
  <c r="J1001" i="22"/>
  <c r="X1000" i="22"/>
  <c r="Y1000" i="22"/>
  <c r="Q1000" i="22"/>
  <c r="R1000" i="22"/>
  <c r="S999" i="22"/>
  <c r="T999" i="22"/>
  <c r="M999" i="22"/>
  <c r="L999" i="22"/>
  <c r="E999" i="22"/>
  <c r="F999" i="22"/>
  <c r="O998" i="22"/>
  <c r="N998" i="22"/>
  <c r="G998" i="22"/>
  <c r="H998" i="22"/>
  <c r="V997" i="22"/>
  <c r="W997" i="22"/>
  <c r="X996" i="22"/>
  <c r="Y996" i="22"/>
  <c r="Q996" i="22"/>
  <c r="R996" i="22"/>
  <c r="M995" i="22"/>
  <c r="L995" i="22"/>
  <c r="E995" i="22"/>
  <c r="F995" i="22"/>
  <c r="O994" i="22"/>
  <c r="N994" i="22"/>
  <c r="G994" i="22"/>
  <c r="H994" i="22"/>
  <c r="V993" i="22"/>
  <c r="W993" i="22"/>
  <c r="I993" i="22"/>
  <c r="J993" i="22"/>
  <c r="X992" i="22"/>
  <c r="Y992" i="22"/>
  <c r="Q992" i="22"/>
  <c r="R992" i="22"/>
  <c r="S991" i="22"/>
  <c r="T991" i="22"/>
  <c r="E991" i="22"/>
  <c r="F991" i="22"/>
  <c r="O990" i="22"/>
  <c r="N990" i="22"/>
  <c r="G990" i="22"/>
  <c r="H990" i="22"/>
  <c r="V989" i="22"/>
  <c r="W989" i="22"/>
  <c r="I989" i="22"/>
  <c r="J989" i="22"/>
  <c r="X988" i="22"/>
  <c r="Y988" i="22"/>
  <c r="Q988" i="22"/>
  <c r="R988" i="22"/>
  <c r="S987" i="22"/>
  <c r="T987" i="22"/>
  <c r="M987" i="22"/>
  <c r="L987" i="22"/>
  <c r="E987" i="22"/>
  <c r="F987" i="22"/>
  <c r="O986" i="22"/>
  <c r="N986" i="22"/>
  <c r="G986" i="22"/>
  <c r="H986" i="22"/>
  <c r="V985" i="22"/>
  <c r="W985" i="22"/>
  <c r="I985" i="22"/>
  <c r="J985" i="22"/>
  <c r="X984" i="22"/>
  <c r="Y984" i="22"/>
  <c r="Q984" i="22"/>
  <c r="R984" i="22"/>
  <c r="S983" i="22"/>
  <c r="T983" i="22"/>
  <c r="M983" i="22"/>
  <c r="L983" i="22"/>
  <c r="E983" i="22"/>
  <c r="F983" i="22"/>
  <c r="O982" i="22"/>
  <c r="N982" i="22"/>
  <c r="G982" i="22"/>
  <c r="H982" i="22"/>
  <c r="V981" i="22"/>
  <c r="W981" i="22"/>
  <c r="I981" i="22"/>
  <c r="J981" i="22"/>
  <c r="X980" i="22"/>
  <c r="Y980" i="22"/>
  <c r="Q980" i="22"/>
  <c r="R980" i="22"/>
  <c r="M979" i="22"/>
  <c r="L979" i="22"/>
  <c r="E979" i="22"/>
  <c r="F979" i="22"/>
  <c r="O978" i="22"/>
  <c r="N978" i="22"/>
  <c r="G978" i="22"/>
  <c r="H978" i="22"/>
  <c r="V977" i="22"/>
  <c r="W977" i="22"/>
  <c r="I977" i="22"/>
  <c r="J977" i="22"/>
  <c r="X976" i="22"/>
  <c r="Y976" i="22"/>
  <c r="Q976" i="22"/>
  <c r="R976" i="22"/>
  <c r="S975" i="22"/>
  <c r="T975" i="22"/>
  <c r="E975" i="22"/>
  <c r="F975" i="22"/>
  <c r="O974" i="22"/>
  <c r="N974" i="22"/>
  <c r="G974" i="22"/>
  <c r="H974" i="22"/>
  <c r="V973" i="22"/>
  <c r="W973" i="22"/>
  <c r="I973" i="22"/>
  <c r="J973" i="22"/>
  <c r="X972" i="22"/>
  <c r="Y972" i="22"/>
  <c r="Q972" i="22"/>
  <c r="R972" i="22"/>
  <c r="S971" i="22"/>
  <c r="T971" i="22"/>
  <c r="M971" i="22"/>
  <c r="L971" i="22"/>
  <c r="E971" i="22"/>
  <c r="F971" i="22"/>
  <c r="O970" i="22"/>
  <c r="N970" i="22"/>
  <c r="G970" i="22"/>
  <c r="H970" i="22"/>
  <c r="V969" i="22"/>
  <c r="W969" i="22"/>
  <c r="I969" i="22"/>
  <c r="J969" i="22"/>
  <c r="X968" i="22"/>
  <c r="Y968" i="22"/>
  <c r="Q968" i="22"/>
  <c r="R968" i="22"/>
  <c r="S967" i="22"/>
  <c r="T967" i="22"/>
  <c r="M967" i="22"/>
  <c r="L967" i="22"/>
  <c r="E967" i="22"/>
  <c r="F967" i="22"/>
  <c r="O966" i="22"/>
  <c r="N966" i="22"/>
  <c r="G966" i="22"/>
  <c r="H966" i="22"/>
  <c r="V965" i="22"/>
  <c r="W965" i="22"/>
  <c r="X964" i="22"/>
  <c r="Y964" i="22"/>
  <c r="Q964" i="22"/>
  <c r="R964" i="22"/>
  <c r="M963" i="22"/>
  <c r="L963" i="22"/>
  <c r="E963" i="22"/>
  <c r="F963" i="22"/>
  <c r="O962" i="22"/>
  <c r="N962" i="22"/>
  <c r="G962" i="22"/>
  <c r="H962" i="22"/>
  <c r="V961" i="22"/>
  <c r="W961" i="22"/>
  <c r="I961" i="22"/>
  <c r="J961" i="22"/>
  <c r="Q960" i="22"/>
  <c r="R960" i="22"/>
  <c r="S959" i="22"/>
  <c r="T959" i="22"/>
  <c r="E959" i="22"/>
  <c r="F959" i="22"/>
  <c r="O958" i="22"/>
  <c r="N958" i="22"/>
  <c r="G958" i="22"/>
  <c r="H958" i="22"/>
  <c r="V957" i="22"/>
  <c r="W957" i="22"/>
  <c r="I957" i="22"/>
  <c r="J957" i="22"/>
  <c r="X956" i="22"/>
  <c r="Y956" i="22"/>
  <c r="Q956" i="22"/>
  <c r="R956" i="22"/>
  <c r="S955" i="22"/>
  <c r="T955" i="22"/>
  <c r="M955" i="22"/>
  <c r="L955" i="22"/>
  <c r="E955" i="22"/>
  <c r="F955" i="22"/>
  <c r="O954" i="22"/>
  <c r="N954" i="22"/>
  <c r="G954" i="22"/>
  <c r="H954" i="22"/>
  <c r="V953" i="22"/>
  <c r="W953" i="22"/>
  <c r="I953" i="22"/>
  <c r="J953" i="22"/>
  <c r="X952" i="22"/>
  <c r="Y952" i="22"/>
  <c r="Q952" i="22"/>
  <c r="R952" i="22"/>
  <c r="S951" i="22"/>
  <c r="T951" i="22"/>
  <c r="M951" i="22"/>
  <c r="L951" i="22"/>
  <c r="E951" i="22"/>
  <c r="F951" i="22"/>
  <c r="O950" i="22"/>
  <c r="N950" i="22"/>
  <c r="G950" i="22"/>
  <c r="H950" i="22"/>
  <c r="V949" i="22"/>
  <c r="W949" i="22"/>
  <c r="I949" i="22"/>
  <c r="J949" i="22"/>
  <c r="X948" i="22"/>
  <c r="Y948" i="22"/>
  <c r="Q948" i="22"/>
  <c r="R948" i="22"/>
  <c r="M947" i="22"/>
  <c r="L947" i="22"/>
  <c r="E947" i="22"/>
  <c r="F947" i="22"/>
  <c r="O946" i="22"/>
  <c r="N946" i="22"/>
  <c r="G946" i="22"/>
  <c r="H946" i="22"/>
  <c r="V945" i="22"/>
  <c r="W945" i="22"/>
  <c r="I945" i="22"/>
  <c r="J945" i="22"/>
  <c r="Q944" i="22"/>
  <c r="R944" i="22"/>
  <c r="S943" i="22"/>
  <c r="T943" i="22"/>
  <c r="E943" i="22"/>
  <c r="F943" i="22"/>
  <c r="O942" i="22"/>
  <c r="N942" i="22"/>
  <c r="G942" i="22"/>
  <c r="H942" i="22"/>
  <c r="V941" i="22"/>
  <c r="W941" i="22"/>
  <c r="I941" i="22"/>
  <c r="J941" i="22"/>
  <c r="X940" i="22"/>
  <c r="Y940" i="22"/>
  <c r="Q940" i="22"/>
  <c r="R940" i="22"/>
  <c r="S939" i="22"/>
  <c r="T939" i="22"/>
  <c r="M939" i="22"/>
  <c r="L939" i="22"/>
  <c r="E939" i="22"/>
  <c r="F939" i="22"/>
  <c r="O938" i="22"/>
  <c r="N938" i="22"/>
  <c r="G938" i="22"/>
  <c r="H938" i="22"/>
  <c r="V937" i="22"/>
  <c r="W937" i="22"/>
  <c r="I937" i="22"/>
  <c r="J937" i="22"/>
  <c r="X936" i="22"/>
  <c r="Y936" i="22"/>
  <c r="Q936" i="22"/>
  <c r="R936" i="22"/>
  <c r="S935" i="22"/>
  <c r="T935" i="22"/>
  <c r="M935" i="22"/>
  <c r="L935" i="22"/>
  <c r="E935" i="22"/>
  <c r="F935" i="22"/>
  <c r="O934" i="22"/>
  <c r="N934" i="22"/>
  <c r="G934" i="22"/>
  <c r="H934" i="22"/>
  <c r="V933" i="22"/>
  <c r="W933" i="22"/>
  <c r="X932" i="22"/>
  <c r="Y932" i="22"/>
  <c r="Q932" i="22"/>
  <c r="R932" i="22"/>
  <c r="M931" i="22"/>
  <c r="L931" i="22"/>
  <c r="E931" i="22"/>
  <c r="F931" i="22"/>
  <c r="O930" i="22"/>
  <c r="N930" i="22"/>
  <c r="G930" i="22"/>
  <c r="H930" i="22"/>
  <c r="V929" i="22"/>
  <c r="W929" i="22"/>
  <c r="I929" i="22"/>
  <c r="J929" i="22"/>
  <c r="Q928" i="22"/>
  <c r="R928" i="22"/>
  <c r="S927" i="22"/>
  <c r="T927" i="22"/>
  <c r="E927" i="22"/>
  <c r="F927" i="22"/>
  <c r="O926" i="22"/>
  <c r="N926" i="22"/>
  <c r="G926" i="22"/>
  <c r="H926" i="22"/>
  <c r="V925" i="22"/>
  <c r="W925" i="22"/>
  <c r="I925" i="22"/>
  <c r="J925" i="22"/>
  <c r="X924" i="22"/>
  <c r="Y924" i="22"/>
  <c r="Q924" i="22"/>
  <c r="R924" i="22"/>
  <c r="S923" i="22"/>
  <c r="T923" i="22"/>
  <c r="M923" i="22"/>
  <c r="L923" i="22"/>
  <c r="E923" i="22"/>
  <c r="F923" i="22"/>
  <c r="O922" i="22"/>
  <c r="N922" i="22"/>
  <c r="G922" i="22"/>
  <c r="H922" i="22"/>
  <c r="V921" i="22"/>
  <c r="W921" i="22"/>
  <c r="I921" i="22"/>
  <c r="J921" i="22"/>
  <c r="X920" i="22"/>
  <c r="Y920" i="22"/>
  <c r="Q920" i="22"/>
  <c r="R920" i="22"/>
  <c r="S919" i="22"/>
  <c r="T919" i="22"/>
  <c r="M919" i="22"/>
  <c r="L919" i="22"/>
  <c r="E919" i="22"/>
  <c r="F919" i="22"/>
  <c r="O918" i="22"/>
  <c r="N918" i="22"/>
  <c r="G918" i="22"/>
  <c r="H918" i="22"/>
  <c r="V917" i="22"/>
  <c r="W917" i="22"/>
  <c r="I917" i="22"/>
  <c r="J917" i="22"/>
  <c r="X916" i="22"/>
  <c r="Y916" i="22"/>
  <c r="Q916" i="22"/>
  <c r="R916" i="22"/>
  <c r="M915" i="22"/>
  <c r="L915" i="22"/>
  <c r="E915" i="22"/>
  <c r="F915" i="22"/>
  <c r="O914" i="22"/>
  <c r="N914" i="22"/>
  <c r="G914" i="22"/>
  <c r="H914" i="22"/>
  <c r="V913" i="22"/>
  <c r="W913" i="22"/>
  <c r="I913" i="22"/>
  <c r="J913" i="22"/>
  <c r="Q912" i="22"/>
  <c r="R912" i="22"/>
  <c r="S911" i="22"/>
  <c r="T911" i="22"/>
  <c r="E911" i="22"/>
  <c r="F911" i="22"/>
  <c r="O910" i="22"/>
  <c r="N910" i="22"/>
  <c r="G910" i="22"/>
  <c r="H910" i="22"/>
  <c r="V909" i="22"/>
  <c r="W909" i="22"/>
  <c r="I909" i="22"/>
  <c r="J909" i="22"/>
  <c r="X908" i="22"/>
  <c r="Y908" i="22"/>
  <c r="Q908" i="22"/>
  <c r="R908" i="22"/>
  <c r="S907" i="22"/>
  <c r="T907" i="22"/>
  <c r="M907" i="22"/>
  <c r="L907" i="22"/>
  <c r="E907" i="22"/>
  <c r="F907" i="22"/>
  <c r="O906" i="22"/>
  <c r="N906" i="22"/>
  <c r="G906" i="22"/>
  <c r="H906" i="22"/>
  <c r="V905" i="22"/>
  <c r="W905" i="22"/>
  <c r="I905" i="22"/>
  <c r="J905" i="22"/>
  <c r="X904" i="22"/>
  <c r="Y904" i="22"/>
  <c r="Q904" i="22"/>
  <c r="R904" i="22"/>
  <c r="S903" i="22"/>
  <c r="T903" i="22"/>
  <c r="M903" i="22"/>
  <c r="L903" i="22"/>
  <c r="E903" i="22"/>
  <c r="F903" i="22"/>
  <c r="O902" i="22"/>
  <c r="N902" i="22"/>
  <c r="G902" i="22"/>
  <c r="H902" i="22"/>
  <c r="V901" i="22"/>
  <c r="W901" i="22"/>
  <c r="I901" i="22"/>
  <c r="J901" i="22"/>
  <c r="X900" i="22"/>
  <c r="Y900" i="22"/>
  <c r="Q900" i="22"/>
  <c r="R900" i="22"/>
  <c r="M899" i="22"/>
  <c r="L899" i="22"/>
  <c r="E899" i="22"/>
  <c r="F899" i="22"/>
  <c r="O898" i="22"/>
  <c r="N898" i="22"/>
  <c r="G898" i="22"/>
  <c r="H898" i="22"/>
  <c r="V897" i="22"/>
  <c r="W897" i="22"/>
  <c r="I897" i="22"/>
  <c r="J897" i="22"/>
  <c r="X896" i="22"/>
  <c r="Y896" i="22"/>
  <c r="Q896" i="22"/>
  <c r="R896" i="22"/>
  <c r="S895" i="22"/>
  <c r="T895" i="22"/>
  <c r="E895" i="22"/>
  <c r="F895" i="22"/>
  <c r="O894" i="22"/>
  <c r="N894" i="22"/>
  <c r="G894" i="22"/>
  <c r="H894" i="22"/>
  <c r="V893" i="22"/>
  <c r="W893" i="22"/>
  <c r="I893" i="22"/>
  <c r="J893" i="22"/>
  <c r="X892" i="22"/>
  <c r="Y892" i="22"/>
  <c r="Q892" i="22"/>
  <c r="R892" i="22"/>
  <c r="M891" i="22"/>
  <c r="L891" i="22"/>
  <c r="E891" i="22"/>
  <c r="F891" i="22"/>
  <c r="O890" i="22"/>
  <c r="N890" i="22"/>
  <c r="G890" i="22"/>
  <c r="H890" i="22"/>
  <c r="V889" i="22"/>
  <c r="W889" i="22"/>
  <c r="I889" i="22"/>
  <c r="J889" i="22"/>
  <c r="X888" i="22"/>
  <c r="Y888" i="22"/>
  <c r="Q888" i="22"/>
  <c r="R888" i="22"/>
  <c r="S887" i="22"/>
  <c r="T887" i="22"/>
  <c r="M887" i="22"/>
  <c r="L887" i="22"/>
  <c r="E887" i="22"/>
  <c r="F887" i="22"/>
  <c r="O886" i="22"/>
  <c r="N886" i="22"/>
  <c r="G886" i="22"/>
  <c r="H886" i="22"/>
  <c r="V885" i="22"/>
  <c r="W885" i="22"/>
  <c r="X884" i="22"/>
  <c r="Y884" i="22"/>
  <c r="Q884" i="22"/>
  <c r="R884" i="22"/>
  <c r="M883" i="22"/>
  <c r="L883" i="22"/>
  <c r="E883" i="22"/>
  <c r="F883" i="22"/>
  <c r="O882" i="22"/>
  <c r="N882" i="22"/>
  <c r="G882" i="22"/>
  <c r="H882" i="22"/>
  <c r="V881" i="22"/>
  <c r="W881" i="22"/>
  <c r="I881" i="22"/>
  <c r="J881" i="22"/>
  <c r="Q880" i="22"/>
  <c r="R880" i="22"/>
  <c r="S879" i="22"/>
  <c r="T879" i="22"/>
  <c r="E879" i="22"/>
  <c r="F879" i="22"/>
  <c r="G878" i="22"/>
  <c r="H878" i="22"/>
  <c r="V877" i="22"/>
  <c r="W877" i="22"/>
  <c r="I877" i="22"/>
  <c r="J877" i="22"/>
  <c r="Q876" i="22"/>
  <c r="R876" i="22"/>
  <c r="S875" i="22"/>
  <c r="T875" i="22"/>
  <c r="M875" i="22"/>
  <c r="L875" i="22"/>
  <c r="E875" i="22"/>
  <c r="F875" i="22"/>
  <c r="G874" i="22"/>
  <c r="H874" i="22"/>
  <c r="V873" i="22"/>
  <c r="W873" i="22"/>
  <c r="I873" i="22"/>
  <c r="J873" i="22"/>
  <c r="R872" i="22"/>
  <c r="Q872" i="22"/>
  <c r="G872" i="22"/>
  <c r="H872" i="22"/>
  <c r="H872" i="23"/>
  <c r="N871" i="22"/>
  <c r="O871" i="22"/>
  <c r="E871" i="22"/>
  <c r="F871" i="22"/>
  <c r="R870" i="22"/>
  <c r="Q870" i="22"/>
  <c r="R870" i="23"/>
  <c r="Q869" i="22"/>
  <c r="R869" i="22"/>
  <c r="S869" i="23"/>
  <c r="U869" i="22" s="1"/>
  <c r="I869" i="22"/>
  <c r="J869" i="22"/>
  <c r="R868" i="22"/>
  <c r="Q868" i="22"/>
  <c r="G868" i="22"/>
  <c r="H868" i="22"/>
  <c r="H868" i="23"/>
  <c r="N867" i="22"/>
  <c r="O867" i="22"/>
  <c r="E867" i="22"/>
  <c r="F867" i="22"/>
  <c r="R866" i="22"/>
  <c r="Q866" i="22"/>
  <c r="R866" i="23"/>
  <c r="Q865" i="22"/>
  <c r="R865" i="22"/>
  <c r="S865" i="23"/>
  <c r="U865" i="22" s="1"/>
  <c r="I865" i="22"/>
  <c r="J865" i="22"/>
  <c r="R864" i="22"/>
  <c r="Q864" i="22"/>
  <c r="G864" i="22"/>
  <c r="H864" i="22"/>
  <c r="H864" i="23"/>
  <c r="N863" i="22"/>
  <c r="O863" i="22"/>
  <c r="E863" i="22"/>
  <c r="F863" i="22"/>
  <c r="R862" i="22"/>
  <c r="Q862" i="22"/>
  <c r="R862" i="23"/>
  <c r="Q861" i="22"/>
  <c r="R861" i="22"/>
  <c r="S861" i="23"/>
  <c r="U861" i="22" s="1"/>
  <c r="X860" i="22"/>
  <c r="Y860" i="22"/>
  <c r="R860" i="22"/>
  <c r="Q860" i="22"/>
  <c r="G860" i="22"/>
  <c r="H860" i="22"/>
  <c r="H860" i="23"/>
  <c r="N859" i="22"/>
  <c r="O859" i="22"/>
  <c r="E859" i="22"/>
  <c r="F859" i="22"/>
  <c r="R858" i="22"/>
  <c r="Q858" i="22"/>
  <c r="R858" i="23"/>
  <c r="Q857" i="22"/>
  <c r="R857" i="22"/>
  <c r="S857" i="23"/>
  <c r="U857" i="22" s="1"/>
  <c r="X856" i="22"/>
  <c r="Y856" i="22"/>
  <c r="R856" i="22"/>
  <c r="Q856" i="22"/>
  <c r="G856" i="22"/>
  <c r="H856" i="22"/>
  <c r="H856" i="23"/>
  <c r="N855" i="22"/>
  <c r="O855" i="22"/>
  <c r="E855" i="22"/>
  <c r="F855" i="22"/>
  <c r="R854" i="22"/>
  <c r="Q854" i="22"/>
  <c r="R854" i="23"/>
  <c r="Q853" i="22"/>
  <c r="R853" i="22"/>
  <c r="S853" i="23"/>
  <c r="U853" i="22" s="1"/>
  <c r="R852" i="22"/>
  <c r="Q852" i="22"/>
  <c r="G852" i="22"/>
  <c r="H852" i="22"/>
  <c r="H852" i="23"/>
  <c r="N851" i="22"/>
  <c r="O851" i="22"/>
  <c r="E851" i="22"/>
  <c r="F851" i="22"/>
  <c r="R850" i="22"/>
  <c r="Q850" i="22"/>
  <c r="R850" i="23"/>
  <c r="Q849" i="22"/>
  <c r="R849" i="22"/>
  <c r="S849" i="23"/>
  <c r="U849" i="22" s="1"/>
  <c r="X848" i="22"/>
  <c r="Y848" i="22"/>
  <c r="R848" i="22"/>
  <c r="Q848" i="22"/>
  <c r="G848" i="22"/>
  <c r="H848" i="22"/>
  <c r="H848" i="23"/>
  <c r="E847" i="22"/>
  <c r="F847" i="22"/>
  <c r="R846" i="22"/>
  <c r="Q846" i="22"/>
  <c r="R846" i="23"/>
  <c r="Q845" i="22"/>
  <c r="R845" i="22"/>
  <c r="S845" i="23"/>
  <c r="U845" i="22" s="1"/>
  <c r="I845" i="22"/>
  <c r="J845" i="22"/>
  <c r="X844" i="22"/>
  <c r="Y844" i="22"/>
  <c r="G844" i="22"/>
  <c r="H844" i="22"/>
  <c r="H844" i="23"/>
  <c r="E843" i="22"/>
  <c r="F843" i="22"/>
  <c r="R842" i="22"/>
  <c r="Q842" i="22"/>
  <c r="R842" i="23"/>
  <c r="Q841" i="22"/>
  <c r="R841" i="22"/>
  <c r="S841" i="23"/>
  <c r="U841" i="22" s="1"/>
  <c r="I841" i="22"/>
  <c r="J841" i="22"/>
  <c r="R840" i="22"/>
  <c r="Q840" i="22"/>
  <c r="G840" i="22"/>
  <c r="H840" i="22"/>
  <c r="H840" i="23"/>
  <c r="E839" i="22"/>
  <c r="F839" i="22"/>
  <c r="R838" i="22"/>
  <c r="Q838" i="22"/>
  <c r="R838" i="23"/>
  <c r="Q837" i="22"/>
  <c r="R837" i="22"/>
  <c r="S837" i="23"/>
  <c r="U837" i="22" s="1"/>
  <c r="I837" i="22"/>
  <c r="J837" i="22"/>
  <c r="R836" i="22"/>
  <c r="Q836" i="22"/>
  <c r="G836" i="22"/>
  <c r="H836" i="22"/>
  <c r="H836" i="23"/>
  <c r="N835" i="22"/>
  <c r="O835" i="22"/>
  <c r="E835" i="22"/>
  <c r="F835" i="22"/>
  <c r="R834" i="22"/>
  <c r="Q834" i="22"/>
  <c r="R834" i="23"/>
  <c r="Q833" i="22"/>
  <c r="R833" i="22"/>
  <c r="S833" i="23"/>
  <c r="U833" i="22" s="1"/>
  <c r="I833" i="22"/>
  <c r="J833" i="22"/>
  <c r="R832" i="22"/>
  <c r="Q832" i="22"/>
  <c r="G832" i="22"/>
  <c r="H832" i="22"/>
  <c r="H832" i="23"/>
  <c r="N831" i="22"/>
  <c r="O831" i="22"/>
  <c r="E831" i="22"/>
  <c r="F831" i="22"/>
  <c r="R830" i="22"/>
  <c r="Q830" i="22"/>
  <c r="R830" i="23"/>
  <c r="Q829" i="22"/>
  <c r="R829" i="22"/>
  <c r="S829" i="23"/>
  <c r="U829" i="22" s="1"/>
  <c r="R828" i="22"/>
  <c r="Q828" i="22"/>
  <c r="G828" i="22"/>
  <c r="H828" i="22"/>
  <c r="H828" i="23"/>
  <c r="N827" i="22"/>
  <c r="O827" i="22"/>
  <c r="E827" i="22"/>
  <c r="F827" i="22"/>
  <c r="R826" i="22"/>
  <c r="Q826" i="22"/>
  <c r="R826" i="23"/>
  <c r="Q825" i="22"/>
  <c r="R825" i="22"/>
  <c r="S825" i="23"/>
  <c r="U825" i="22" s="1"/>
  <c r="X824" i="22"/>
  <c r="Y824" i="22"/>
  <c r="R824" i="22"/>
  <c r="Q824" i="22"/>
  <c r="G824" i="22"/>
  <c r="H824" i="22"/>
  <c r="H824" i="23"/>
  <c r="N823" i="22"/>
  <c r="O823" i="22"/>
  <c r="E823" i="22"/>
  <c r="F823" i="22"/>
  <c r="R822" i="22"/>
  <c r="Q822" i="22"/>
  <c r="R822" i="23"/>
  <c r="Q821" i="22"/>
  <c r="R821" i="22"/>
  <c r="S821" i="23"/>
  <c r="U821" i="22" s="1"/>
  <c r="I821" i="22"/>
  <c r="J821" i="22"/>
  <c r="X820" i="22"/>
  <c r="Y820" i="22"/>
  <c r="R820" i="22"/>
  <c r="Q820" i="22"/>
  <c r="G820" i="22"/>
  <c r="H820" i="22"/>
  <c r="H820" i="23"/>
  <c r="N819" i="22"/>
  <c r="O819" i="22"/>
  <c r="E819" i="22"/>
  <c r="F819" i="22"/>
  <c r="R818" i="22"/>
  <c r="Q818" i="22"/>
  <c r="R818" i="23"/>
  <c r="Q817" i="22"/>
  <c r="R817" i="22"/>
  <c r="S817" i="23"/>
  <c r="U817" i="22" s="1"/>
  <c r="X816" i="22"/>
  <c r="Y816" i="22"/>
  <c r="R816" i="22"/>
  <c r="Q816" i="22"/>
  <c r="G816" i="22"/>
  <c r="H816" i="22"/>
  <c r="H816" i="23"/>
  <c r="E815" i="22"/>
  <c r="F815" i="22"/>
  <c r="R814" i="22"/>
  <c r="Q814" i="22"/>
  <c r="R814" i="23"/>
  <c r="Q813" i="22"/>
  <c r="R813" i="22"/>
  <c r="S813" i="23"/>
  <c r="U813" i="22" s="1"/>
  <c r="I813" i="22"/>
  <c r="J813" i="22"/>
  <c r="X812" i="22"/>
  <c r="Y812" i="22"/>
  <c r="G812" i="22"/>
  <c r="H812" i="22"/>
  <c r="H812" i="23"/>
  <c r="E811" i="22"/>
  <c r="F811" i="22"/>
  <c r="R810" i="22"/>
  <c r="Q810" i="22"/>
  <c r="R810" i="23"/>
  <c r="Q809" i="22"/>
  <c r="R809" i="22"/>
  <c r="S809" i="23"/>
  <c r="U809" i="22" s="1"/>
  <c r="X808" i="22"/>
  <c r="Y808" i="22"/>
  <c r="R808" i="22"/>
  <c r="Q808" i="22"/>
  <c r="G808" i="22"/>
  <c r="H808" i="22"/>
  <c r="H808" i="23"/>
  <c r="N807" i="22"/>
  <c r="O807" i="22"/>
  <c r="E807" i="22"/>
  <c r="F807" i="22"/>
  <c r="R806" i="22"/>
  <c r="Q806" i="22"/>
  <c r="R806" i="23"/>
  <c r="Q805" i="22"/>
  <c r="R805" i="22"/>
  <c r="S805" i="23"/>
  <c r="U805" i="22" s="1"/>
  <c r="R804" i="22"/>
  <c r="Q804" i="22"/>
  <c r="G804" i="22"/>
  <c r="H804" i="22"/>
  <c r="H804" i="23"/>
  <c r="N803" i="22"/>
  <c r="O803" i="22"/>
  <c r="E803" i="22"/>
  <c r="F803" i="22"/>
  <c r="R802" i="22"/>
  <c r="Q802" i="22"/>
  <c r="R802" i="23"/>
  <c r="Q801" i="22"/>
  <c r="R801" i="22"/>
  <c r="S801" i="23"/>
  <c r="U801" i="22" s="1"/>
  <c r="I801" i="22"/>
  <c r="J801" i="22"/>
  <c r="R800" i="22"/>
  <c r="Q800" i="22"/>
  <c r="G800" i="22"/>
  <c r="H800" i="22"/>
  <c r="H800" i="23"/>
  <c r="E799" i="22"/>
  <c r="F799" i="22"/>
  <c r="R798" i="22"/>
  <c r="Q798" i="22"/>
  <c r="R798" i="23"/>
  <c r="Q797" i="22"/>
  <c r="R797" i="22"/>
  <c r="S797" i="23"/>
  <c r="U797" i="22" s="1"/>
  <c r="I797" i="22"/>
  <c r="J797" i="22"/>
  <c r="X796" i="22"/>
  <c r="Y796" i="22"/>
  <c r="R796" i="22"/>
  <c r="Q796" i="22"/>
  <c r="G796" i="22"/>
  <c r="H796" i="22"/>
  <c r="H796" i="23"/>
  <c r="E795" i="22"/>
  <c r="F795" i="22"/>
  <c r="R794" i="22"/>
  <c r="Q794" i="22"/>
  <c r="R794" i="23"/>
  <c r="Q793" i="22"/>
  <c r="R793" i="22"/>
  <c r="S793" i="23"/>
  <c r="U793" i="22" s="1"/>
  <c r="I793" i="22"/>
  <c r="J793" i="22"/>
  <c r="X792" i="22"/>
  <c r="Y792" i="22"/>
  <c r="R792" i="22"/>
  <c r="Q792" i="22"/>
  <c r="G792" i="22"/>
  <c r="H792" i="22"/>
  <c r="H792" i="23"/>
  <c r="E791" i="22"/>
  <c r="F791" i="22"/>
  <c r="R790" i="22"/>
  <c r="Q790" i="22"/>
  <c r="R790" i="23"/>
  <c r="Q789" i="22"/>
  <c r="R789" i="22"/>
  <c r="S789" i="23"/>
  <c r="U789" i="22" s="1"/>
  <c r="I789" i="22"/>
  <c r="J789" i="22"/>
  <c r="X788" i="22"/>
  <c r="Y788" i="22"/>
  <c r="R788" i="22"/>
  <c r="Q788" i="22"/>
  <c r="G788" i="22"/>
  <c r="H788" i="22"/>
  <c r="H788" i="23"/>
  <c r="E787" i="22"/>
  <c r="F787" i="22"/>
  <c r="R786" i="22"/>
  <c r="Q786" i="22"/>
  <c r="R786" i="23"/>
  <c r="Q785" i="22"/>
  <c r="R785" i="22"/>
  <c r="S785" i="23"/>
  <c r="U785" i="22" s="1"/>
  <c r="I785" i="22"/>
  <c r="J785" i="22"/>
  <c r="X784" i="22"/>
  <c r="Y784" i="22"/>
  <c r="R784" i="22"/>
  <c r="Q784" i="22"/>
  <c r="G784" i="22"/>
  <c r="H784" i="22"/>
  <c r="H784" i="23"/>
  <c r="E783" i="22"/>
  <c r="F783" i="22"/>
  <c r="R782" i="22"/>
  <c r="Q782" i="22"/>
  <c r="R782" i="23"/>
  <c r="Q781" i="22"/>
  <c r="R781" i="22"/>
  <c r="S781" i="23"/>
  <c r="U781" i="22" s="1"/>
  <c r="I781" i="22"/>
  <c r="J781" i="22"/>
  <c r="G780" i="22"/>
  <c r="H780" i="22"/>
  <c r="H780" i="23"/>
  <c r="N779" i="22"/>
  <c r="O779" i="22"/>
  <c r="E779" i="22"/>
  <c r="F779" i="22"/>
  <c r="R778" i="22"/>
  <c r="Q778" i="22"/>
  <c r="R778" i="23"/>
  <c r="Q777" i="22"/>
  <c r="R777" i="22"/>
  <c r="S777" i="23"/>
  <c r="U777" i="22" s="1"/>
  <c r="I777" i="22"/>
  <c r="J777" i="22"/>
  <c r="X776" i="22"/>
  <c r="Y776" i="22"/>
  <c r="R776" i="22"/>
  <c r="Q776" i="22"/>
  <c r="G776" i="22"/>
  <c r="H776" i="22"/>
  <c r="H776" i="23"/>
  <c r="N775" i="22"/>
  <c r="O775" i="22"/>
  <c r="E775" i="22"/>
  <c r="F775" i="22"/>
  <c r="R774" i="22"/>
  <c r="Q774" i="22"/>
  <c r="R774" i="23"/>
  <c r="Q773" i="22"/>
  <c r="R773" i="22"/>
  <c r="S773" i="23"/>
  <c r="U773" i="22" s="1"/>
  <c r="I773" i="22"/>
  <c r="J773" i="22"/>
  <c r="X772" i="22"/>
  <c r="Y772" i="22"/>
  <c r="R772" i="22"/>
  <c r="Q772" i="22"/>
  <c r="G772" i="22"/>
  <c r="H772" i="22"/>
  <c r="H772" i="23"/>
  <c r="N771" i="22"/>
  <c r="O771" i="22"/>
  <c r="E771" i="22"/>
  <c r="F771" i="22"/>
  <c r="R770" i="22"/>
  <c r="Q770" i="22"/>
  <c r="R770" i="23"/>
  <c r="Q769" i="22"/>
  <c r="R769" i="22"/>
  <c r="S769" i="23"/>
  <c r="U769" i="22" s="1"/>
  <c r="I769" i="22"/>
  <c r="J769" i="22"/>
  <c r="R768" i="22"/>
  <c r="Q768" i="22"/>
  <c r="G768" i="22"/>
  <c r="H768" i="22"/>
  <c r="H768" i="23"/>
  <c r="E767" i="22"/>
  <c r="F767" i="22"/>
  <c r="R766" i="22"/>
  <c r="Q766" i="22"/>
  <c r="R766" i="23"/>
  <c r="Q765" i="22"/>
  <c r="R765" i="22"/>
  <c r="S765" i="23"/>
  <c r="U765" i="22" s="1"/>
  <c r="I765" i="22"/>
  <c r="J765" i="22"/>
  <c r="X764" i="22"/>
  <c r="Y764" i="22"/>
  <c r="R764" i="22"/>
  <c r="Q764" i="22"/>
  <c r="G764" i="22"/>
  <c r="H764" i="22"/>
  <c r="H764" i="23"/>
  <c r="E763" i="22"/>
  <c r="F763" i="22"/>
  <c r="R762" i="22"/>
  <c r="Q762" i="22"/>
  <c r="R762" i="23"/>
  <c r="X761" i="22"/>
  <c r="Y761" i="22"/>
  <c r="S760" i="22"/>
  <c r="T760" i="22"/>
  <c r="L759" i="22"/>
  <c r="M759" i="22"/>
  <c r="N759" i="23"/>
  <c r="P759" i="22" s="1"/>
  <c r="X757" i="22"/>
  <c r="Y757" i="22"/>
  <c r="N757" i="22"/>
  <c r="O757" i="22"/>
  <c r="S756" i="22"/>
  <c r="T756" i="22"/>
  <c r="J756" i="22"/>
  <c r="I756" i="22"/>
  <c r="L755" i="22"/>
  <c r="M755" i="22"/>
  <c r="N755" i="23"/>
  <c r="P755" i="22" s="1"/>
  <c r="X753" i="22"/>
  <c r="Y753" i="22"/>
  <c r="N753" i="22"/>
  <c r="O753" i="22"/>
  <c r="S752" i="22"/>
  <c r="T752" i="22"/>
  <c r="J752" i="22"/>
  <c r="I752" i="22"/>
  <c r="L751" i="22"/>
  <c r="M751" i="22"/>
  <c r="N751" i="23"/>
  <c r="P751" i="22" s="1"/>
  <c r="X749" i="22"/>
  <c r="Y749" i="22"/>
  <c r="N749" i="22"/>
  <c r="O749" i="22"/>
  <c r="J748" i="22"/>
  <c r="I748" i="22"/>
  <c r="L747" i="22"/>
  <c r="M747" i="22"/>
  <c r="N747" i="23"/>
  <c r="P747" i="22" s="1"/>
  <c r="X745" i="22"/>
  <c r="Y745" i="22"/>
  <c r="N745" i="22"/>
  <c r="O745" i="22"/>
  <c r="S744" i="22"/>
  <c r="T744" i="22"/>
  <c r="J744" i="22"/>
  <c r="I744" i="22"/>
  <c r="L743" i="22"/>
  <c r="M743" i="22"/>
  <c r="N743" i="23"/>
  <c r="P743" i="22" s="1"/>
  <c r="X741" i="22"/>
  <c r="Y741" i="22"/>
  <c r="S740" i="22"/>
  <c r="T740" i="22"/>
  <c r="J740" i="22"/>
  <c r="I740" i="22"/>
  <c r="L739" i="22"/>
  <c r="M739" i="22"/>
  <c r="N739" i="23"/>
  <c r="P739" i="22" s="1"/>
  <c r="X737" i="22"/>
  <c r="Y737" i="22"/>
  <c r="O737" i="22"/>
  <c r="N737" i="22"/>
  <c r="S736" i="22"/>
  <c r="T736" i="22"/>
  <c r="I736" i="22"/>
  <c r="J736" i="22"/>
  <c r="L735" i="22"/>
  <c r="M735" i="22"/>
  <c r="N735" i="23"/>
  <c r="P735" i="22" s="1"/>
  <c r="X733" i="22"/>
  <c r="Y733" i="22"/>
  <c r="O733" i="22"/>
  <c r="N733" i="22"/>
  <c r="S732" i="22"/>
  <c r="T732" i="22"/>
  <c r="I732" i="22"/>
  <c r="J732" i="22"/>
  <c r="L731" i="22"/>
  <c r="M731" i="22"/>
  <c r="N731" i="23"/>
  <c r="P731" i="22" s="1"/>
  <c r="O729" i="22"/>
  <c r="N729" i="22"/>
  <c r="I728" i="22"/>
  <c r="J728" i="22"/>
  <c r="L727" i="22"/>
  <c r="M727" i="22"/>
  <c r="N727" i="23"/>
  <c r="P727" i="22" s="1"/>
  <c r="O725" i="22"/>
  <c r="N725" i="22"/>
  <c r="I724" i="22"/>
  <c r="J724" i="22"/>
  <c r="L723" i="22"/>
  <c r="M723" i="22"/>
  <c r="N723" i="23"/>
  <c r="P723" i="22" s="1"/>
  <c r="I720" i="22"/>
  <c r="J720" i="22"/>
  <c r="L719" i="22"/>
  <c r="M719" i="22"/>
  <c r="N719" i="23"/>
  <c r="P719" i="22" s="1"/>
  <c r="O717" i="22"/>
  <c r="N717" i="22"/>
  <c r="L715" i="22"/>
  <c r="M715" i="22"/>
  <c r="N715" i="23"/>
  <c r="P715" i="22" s="1"/>
  <c r="O713" i="22"/>
  <c r="N713" i="22"/>
  <c r="L711" i="22"/>
  <c r="M711" i="22"/>
  <c r="N711" i="23"/>
  <c r="P711" i="22" s="1"/>
  <c r="O709" i="22"/>
  <c r="N709" i="22"/>
  <c r="I708" i="22"/>
  <c r="J708" i="22"/>
  <c r="L707" i="22"/>
  <c r="M707" i="22"/>
  <c r="N707" i="23"/>
  <c r="P707" i="22" s="1"/>
  <c r="O705" i="22"/>
  <c r="N705" i="22"/>
  <c r="I704" i="22"/>
  <c r="J704" i="22"/>
  <c r="L703" i="22"/>
  <c r="M703" i="22"/>
  <c r="N703" i="23"/>
  <c r="P703" i="22" s="1"/>
  <c r="O701" i="22"/>
  <c r="N701" i="22"/>
  <c r="I700" i="22"/>
  <c r="J700" i="22"/>
  <c r="L699" i="22"/>
  <c r="M699" i="22"/>
  <c r="N699" i="23"/>
  <c r="P699" i="22" s="1"/>
  <c r="O697" i="22"/>
  <c r="N697" i="22"/>
  <c r="I696" i="22"/>
  <c r="J696" i="22"/>
  <c r="L695" i="22"/>
  <c r="M695" i="22"/>
  <c r="N695" i="23"/>
  <c r="P695" i="22" s="1"/>
  <c r="O693" i="22"/>
  <c r="N693" i="22"/>
  <c r="I692" i="22"/>
  <c r="J692" i="22"/>
  <c r="L691" i="22"/>
  <c r="M691" i="22"/>
  <c r="N691" i="23"/>
  <c r="P691" i="22" s="1"/>
  <c r="O689" i="22"/>
  <c r="N689" i="22"/>
  <c r="I688" i="22"/>
  <c r="J688" i="22"/>
  <c r="L687" i="22"/>
  <c r="M687" i="22"/>
  <c r="N687" i="23"/>
  <c r="P687" i="22" s="1"/>
  <c r="O685" i="22"/>
  <c r="N685" i="22"/>
  <c r="L683" i="22"/>
  <c r="M683" i="22"/>
  <c r="N683" i="23"/>
  <c r="P683" i="22" s="1"/>
  <c r="O681" i="22"/>
  <c r="N681" i="22"/>
  <c r="I680" i="22"/>
  <c r="J680" i="22"/>
  <c r="L679" i="22"/>
  <c r="M679" i="22"/>
  <c r="N679" i="23"/>
  <c r="P679" i="22" s="1"/>
  <c r="O677" i="22"/>
  <c r="N677" i="22"/>
  <c r="I676" i="22"/>
  <c r="J676" i="22"/>
  <c r="L675" i="22"/>
  <c r="M675" i="22"/>
  <c r="N675" i="23"/>
  <c r="P675" i="22" s="1"/>
  <c r="O673" i="22"/>
  <c r="N673" i="22"/>
  <c r="I672" i="22"/>
  <c r="J672" i="22"/>
  <c r="L671" i="22"/>
  <c r="M671" i="22"/>
  <c r="N671" i="23"/>
  <c r="P671" i="22" s="1"/>
  <c r="O669" i="22"/>
  <c r="N669" i="22"/>
  <c r="I668" i="22"/>
  <c r="J668" i="22"/>
  <c r="L667" i="22"/>
  <c r="M667" i="22"/>
  <c r="N667" i="23"/>
  <c r="P667" i="22" s="1"/>
  <c r="O665" i="22"/>
  <c r="N665" i="22"/>
  <c r="I664" i="22"/>
  <c r="J664" i="22"/>
  <c r="L663" i="22"/>
  <c r="M663" i="22"/>
  <c r="N663" i="23"/>
  <c r="P663" i="22" s="1"/>
  <c r="O661" i="22"/>
  <c r="N661" i="22"/>
  <c r="I660" i="22"/>
  <c r="J660" i="22"/>
  <c r="L659" i="22"/>
  <c r="M659" i="22"/>
  <c r="N659" i="23"/>
  <c r="P659" i="22" s="1"/>
  <c r="O657" i="22"/>
  <c r="N657" i="22"/>
  <c r="I656" i="22"/>
  <c r="J656" i="22"/>
  <c r="L655" i="22"/>
  <c r="M655" i="22"/>
  <c r="N655" i="23"/>
  <c r="P655" i="22" s="1"/>
  <c r="O653" i="22"/>
  <c r="N653" i="22"/>
  <c r="L651" i="22"/>
  <c r="M651" i="22"/>
  <c r="N651" i="23"/>
  <c r="P651" i="22" s="1"/>
  <c r="O649" i="22"/>
  <c r="N649" i="22"/>
  <c r="I648" i="22"/>
  <c r="J648" i="22"/>
  <c r="L647" i="22"/>
  <c r="M647" i="22"/>
  <c r="N647" i="23"/>
  <c r="P647" i="22" s="1"/>
  <c r="O645" i="22"/>
  <c r="N645" i="22"/>
  <c r="I644" i="22"/>
  <c r="J644" i="22"/>
  <c r="L643" i="22"/>
  <c r="M643" i="22"/>
  <c r="N643" i="23"/>
  <c r="P643" i="22" s="1"/>
  <c r="O641" i="22"/>
  <c r="N641" i="22"/>
  <c r="I640" i="22"/>
  <c r="J640" i="22"/>
  <c r="L639" i="22"/>
  <c r="M639" i="22"/>
  <c r="N639" i="23"/>
  <c r="P639" i="22" s="1"/>
  <c r="O637" i="22"/>
  <c r="N637" i="22"/>
  <c r="I636" i="22"/>
  <c r="J636" i="22"/>
  <c r="L635" i="22"/>
  <c r="M635" i="22"/>
  <c r="N635" i="23"/>
  <c r="P635" i="22" s="1"/>
  <c r="O633" i="22"/>
  <c r="N633" i="22"/>
  <c r="I632" i="22"/>
  <c r="J632" i="22"/>
  <c r="L631" i="22"/>
  <c r="M631" i="22"/>
  <c r="N631" i="23"/>
  <c r="P631" i="22" s="1"/>
  <c r="O629" i="22"/>
  <c r="N629" i="22"/>
  <c r="I628" i="22"/>
  <c r="J628" i="22"/>
  <c r="L627" i="22"/>
  <c r="M627" i="22"/>
  <c r="N627" i="23"/>
  <c r="P627" i="22" s="1"/>
  <c r="O625" i="22"/>
  <c r="N625" i="22"/>
  <c r="I624" i="22"/>
  <c r="J624" i="22"/>
  <c r="L623" i="22"/>
  <c r="M623" i="22"/>
  <c r="N623" i="23"/>
  <c r="P623" i="22" s="1"/>
  <c r="O621" i="22"/>
  <c r="N621" i="22"/>
  <c r="L619" i="22"/>
  <c r="M619" i="22"/>
  <c r="N619" i="23"/>
  <c r="P619" i="22" s="1"/>
  <c r="O617" i="22"/>
  <c r="N617" i="22"/>
  <c r="I616" i="22"/>
  <c r="J616" i="22"/>
  <c r="L615" i="22"/>
  <c r="M615" i="22"/>
  <c r="N615" i="23"/>
  <c r="P615" i="22" s="1"/>
  <c r="O613" i="22"/>
  <c r="N613" i="22"/>
  <c r="I612" i="22"/>
  <c r="J612" i="22"/>
  <c r="L611" i="22"/>
  <c r="M611" i="22"/>
  <c r="N611" i="23"/>
  <c r="P611" i="22" s="1"/>
  <c r="O609" i="22"/>
  <c r="N609" i="22"/>
  <c r="I608" i="22"/>
  <c r="J608" i="22"/>
  <c r="L607" i="22"/>
  <c r="M607" i="22"/>
  <c r="N607" i="23"/>
  <c r="P607" i="22" s="1"/>
  <c r="O605" i="22"/>
  <c r="N605" i="22"/>
  <c r="I604" i="22"/>
  <c r="J604" i="22"/>
  <c r="L603" i="22"/>
  <c r="M603" i="22"/>
  <c r="N603" i="23"/>
  <c r="P603" i="22" s="1"/>
  <c r="O601" i="22"/>
  <c r="N601" i="22"/>
  <c r="I600" i="22"/>
  <c r="J600" i="22"/>
  <c r="L599" i="22"/>
  <c r="M599" i="22"/>
  <c r="N599" i="23"/>
  <c r="P599" i="22" s="1"/>
  <c r="O597" i="22"/>
  <c r="N597" i="22"/>
  <c r="I596" i="22"/>
  <c r="J596" i="22"/>
  <c r="L595" i="22"/>
  <c r="M595" i="22"/>
  <c r="N595" i="23"/>
  <c r="P595" i="22" s="1"/>
  <c r="O593" i="22"/>
  <c r="N593" i="22"/>
  <c r="S592" i="22"/>
  <c r="T592" i="22"/>
  <c r="I592" i="22"/>
  <c r="J592" i="22"/>
  <c r="L591" i="22"/>
  <c r="M591" i="22"/>
  <c r="N591" i="23"/>
  <c r="P591" i="22" s="1"/>
  <c r="O589" i="22"/>
  <c r="N589" i="22"/>
  <c r="S588" i="22"/>
  <c r="T588" i="22"/>
  <c r="L587" i="22"/>
  <c r="M587" i="22"/>
  <c r="N587" i="23"/>
  <c r="P587" i="22" s="1"/>
  <c r="X585" i="22"/>
  <c r="Y585" i="22"/>
  <c r="O585" i="22"/>
  <c r="N585" i="22"/>
  <c r="S584" i="22"/>
  <c r="T584" i="22"/>
  <c r="I584" i="22"/>
  <c r="J584" i="22"/>
  <c r="L583" i="22"/>
  <c r="M583" i="22"/>
  <c r="N583" i="23"/>
  <c r="P583" i="22" s="1"/>
  <c r="X581" i="22"/>
  <c r="Y581" i="22"/>
  <c r="O581" i="22"/>
  <c r="N581" i="22"/>
  <c r="S580" i="22"/>
  <c r="T580" i="22"/>
  <c r="I580" i="22"/>
  <c r="J580" i="22"/>
  <c r="L579" i="22"/>
  <c r="M579" i="22"/>
  <c r="N579" i="23"/>
  <c r="P579" i="22" s="1"/>
  <c r="X577" i="22"/>
  <c r="Y577" i="22"/>
  <c r="O577" i="22"/>
  <c r="N577" i="22"/>
  <c r="S576" i="22"/>
  <c r="T576" i="22"/>
  <c r="I576" i="22"/>
  <c r="J576" i="22"/>
  <c r="L575" i="22"/>
  <c r="M575" i="22"/>
  <c r="N575" i="23"/>
  <c r="P575" i="22" s="1"/>
  <c r="X573" i="22"/>
  <c r="Y573" i="22"/>
  <c r="O573" i="22"/>
  <c r="N573" i="22"/>
  <c r="S572" i="22"/>
  <c r="T572" i="22"/>
  <c r="I572" i="22"/>
  <c r="J572" i="22"/>
  <c r="L571" i="22"/>
  <c r="M571" i="22"/>
  <c r="N571" i="23"/>
  <c r="P571" i="22" s="1"/>
  <c r="X569" i="22"/>
  <c r="Y569" i="22"/>
  <c r="O569" i="22"/>
  <c r="N569" i="22"/>
  <c r="S568" i="22"/>
  <c r="T568" i="22"/>
  <c r="I568" i="22"/>
  <c r="J568" i="22"/>
  <c r="L567" i="22"/>
  <c r="M567" i="22"/>
  <c r="N567" i="23"/>
  <c r="P567" i="22" s="1"/>
  <c r="X565" i="22"/>
  <c r="Y565" i="22"/>
  <c r="O565" i="22"/>
  <c r="N565" i="22"/>
  <c r="S564" i="22"/>
  <c r="T564" i="22"/>
  <c r="I564" i="22"/>
  <c r="J564" i="22"/>
  <c r="L563" i="22"/>
  <c r="M563" i="22"/>
  <c r="N563" i="23"/>
  <c r="P563" i="22" s="1"/>
  <c r="X561" i="22"/>
  <c r="Y561" i="22"/>
  <c r="O561" i="22"/>
  <c r="N561" i="22"/>
  <c r="S560" i="22"/>
  <c r="T560" i="22"/>
  <c r="I560" i="22"/>
  <c r="J560" i="22"/>
  <c r="M559" i="22"/>
  <c r="L559" i="22"/>
  <c r="N559" i="23"/>
  <c r="P559" i="22" s="1"/>
  <c r="Y557" i="22"/>
  <c r="X557" i="22"/>
  <c r="O557" i="22"/>
  <c r="N557" i="22"/>
  <c r="T556" i="22"/>
  <c r="S556" i="22"/>
  <c r="I556" i="22"/>
  <c r="J556" i="22"/>
  <c r="L555" i="22"/>
  <c r="M555" i="22"/>
  <c r="N555" i="23"/>
  <c r="P555" i="22" s="1"/>
  <c r="X553" i="22"/>
  <c r="Y553" i="22"/>
  <c r="O553" i="22"/>
  <c r="N553" i="22"/>
  <c r="S552" i="22"/>
  <c r="T552" i="22"/>
  <c r="I552" i="22"/>
  <c r="J552" i="22"/>
  <c r="L551" i="22"/>
  <c r="M551" i="22"/>
  <c r="N551" i="23"/>
  <c r="P551" i="22" s="1"/>
  <c r="X549" i="22"/>
  <c r="Y549" i="22"/>
  <c r="N549" i="22"/>
  <c r="O549" i="22"/>
  <c r="T548" i="22"/>
  <c r="S548" i="22"/>
  <c r="I548" i="22"/>
  <c r="J548" i="22"/>
  <c r="L547" i="22"/>
  <c r="M547" i="22"/>
  <c r="N547" i="23"/>
  <c r="P547" i="22" s="1"/>
  <c r="X545" i="22"/>
  <c r="Y545" i="22"/>
  <c r="N545" i="22"/>
  <c r="O545" i="22"/>
  <c r="T544" i="22"/>
  <c r="S544" i="22"/>
  <c r="I544" i="22"/>
  <c r="J544" i="22"/>
  <c r="L543" i="22"/>
  <c r="M543" i="22"/>
  <c r="N543" i="23"/>
  <c r="P543" i="22" s="1"/>
  <c r="X541" i="22"/>
  <c r="Y541" i="22"/>
  <c r="N541" i="22"/>
  <c r="O541" i="22"/>
  <c r="T540" i="22"/>
  <c r="S540" i="22"/>
  <c r="I540" i="22"/>
  <c r="J540" i="22"/>
  <c r="L539" i="22"/>
  <c r="M539" i="22"/>
  <c r="N539" i="23"/>
  <c r="P539" i="22" s="1"/>
  <c r="X537" i="22"/>
  <c r="Y537" i="22"/>
  <c r="N537" i="22"/>
  <c r="O537" i="22"/>
  <c r="T536" i="22"/>
  <c r="S536" i="22"/>
  <c r="I536" i="22"/>
  <c r="J536" i="22"/>
  <c r="L535" i="22"/>
  <c r="M535" i="22"/>
  <c r="N535" i="23"/>
  <c r="P535" i="22" s="1"/>
  <c r="X533" i="22"/>
  <c r="Y533" i="22"/>
  <c r="N533" i="22"/>
  <c r="O533" i="22"/>
  <c r="T532" i="22"/>
  <c r="S532" i="22"/>
  <c r="I532" i="22"/>
  <c r="J532" i="22"/>
  <c r="L531" i="22"/>
  <c r="M531" i="22"/>
  <c r="N531" i="23"/>
  <c r="P531" i="22" s="1"/>
  <c r="X529" i="22"/>
  <c r="Y529" i="22"/>
  <c r="N529" i="22"/>
  <c r="O529" i="22"/>
  <c r="T528" i="22"/>
  <c r="S528" i="22"/>
  <c r="I528" i="22"/>
  <c r="J528" i="22"/>
  <c r="L527" i="22"/>
  <c r="M527" i="22"/>
  <c r="N527" i="23"/>
  <c r="P527" i="22" s="1"/>
  <c r="X525" i="22"/>
  <c r="Y525" i="22"/>
  <c r="N525" i="22"/>
  <c r="O525" i="22"/>
  <c r="T524" i="22"/>
  <c r="S524" i="22"/>
  <c r="I524" i="22"/>
  <c r="J524" i="22"/>
  <c r="L523" i="22"/>
  <c r="M523" i="22"/>
  <c r="N523" i="23"/>
  <c r="P523" i="22" s="1"/>
  <c r="X521" i="22"/>
  <c r="Y521" i="22"/>
  <c r="N521" i="22"/>
  <c r="O521" i="22"/>
  <c r="T520" i="22"/>
  <c r="S520" i="22"/>
  <c r="I520" i="22"/>
  <c r="J520" i="22"/>
  <c r="L519" i="22"/>
  <c r="M519" i="22"/>
  <c r="N519" i="23"/>
  <c r="P519" i="22" s="1"/>
  <c r="X517" i="22"/>
  <c r="Y517" i="22"/>
  <c r="N517" i="22"/>
  <c r="O517" i="22"/>
  <c r="T516" i="22"/>
  <c r="S516" i="22"/>
  <c r="I516" i="22"/>
  <c r="J516" i="22"/>
  <c r="L515" i="22"/>
  <c r="M515" i="22"/>
  <c r="N515" i="23"/>
  <c r="P515" i="22" s="1"/>
  <c r="X513" i="22"/>
  <c r="Y513" i="22"/>
  <c r="N513" i="22"/>
  <c r="O513" i="22"/>
  <c r="T512" i="22"/>
  <c r="S512" i="22"/>
  <c r="I512" i="22"/>
  <c r="J512" i="22"/>
  <c r="L511" i="22"/>
  <c r="M511" i="22"/>
  <c r="N511" i="23"/>
  <c r="P511" i="22" s="1"/>
  <c r="X509" i="22"/>
  <c r="Y509" i="22"/>
  <c r="N509" i="22"/>
  <c r="O509" i="22"/>
  <c r="T508" i="22"/>
  <c r="S508" i="22"/>
  <c r="I508" i="22"/>
  <c r="J508" i="22"/>
  <c r="L507" i="22"/>
  <c r="M507" i="22"/>
  <c r="N507" i="23"/>
  <c r="P507" i="22" s="1"/>
  <c r="L504" i="22"/>
  <c r="M504" i="22"/>
  <c r="M504" i="23"/>
  <c r="N504" i="23"/>
  <c r="P504" i="22"/>
  <c r="F503" i="22"/>
  <c r="E503" i="22"/>
  <c r="H502" i="22"/>
  <c r="G502" i="22"/>
  <c r="I502" i="23"/>
  <c r="K502" i="22"/>
  <c r="Q500" i="22"/>
  <c r="R500" i="22"/>
  <c r="S500" i="23"/>
  <c r="U500" i="22"/>
  <c r="S499" i="22"/>
  <c r="T499" i="22"/>
  <c r="I498" i="22"/>
  <c r="J498" i="22"/>
  <c r="V494" i="22"/>
  <c r="W494" i="22"/>
  <c r="W494" i="23"/>
  <c r="X494" i="23"/>
  <c r="Z494" i="22"/>
  <c r="L492" i="22"/>
  <c r="M492" i="22"/>
  <c r="N492" i="23"/>
  <c r="P492" i="22" s="1"/>
  <c r="L491" i="22"/>
  <c r="M491" i="22"/>
  <c r="N491" i="23"/>
  <c r="P491" i="22" s="1"/>
  <c r="L488" i="22"/>
  <c r="M488" i="22"/>
  <c r="N488" i="23"/>
  <c r="P488" i="22" s="1"/>
  <c r="V486" i="22"/>
  <c r="W486" i="22"/>
  <c r="W486" i="23"/>
  <c r="X486" i="23"/>
  <c r="Z486" i="22"/>
  <c r="N486" i="22"/>
  <c r="O486" i="22"/>
  <c r="L483" i="22"/>
  <c r="M483" i="22"/>
  <c r="N483" i="23"/>
  <c r="P483" i="22" s="1"/>
  <c r="W480" i="23"/>
  <c r="L480" i="22"/>
  <c r="M480" i="22"/>
  <c r="M480" i="23"/>
  <c r="N480" i="23"/>
  <c r="P480" i="22" s="1"/>
  <c r="V478" i="22"/>
  <c r="W478" i="22"/>
  <c r="W478" i="23"/>
  <c r="X478" i="23"/>
  <c r="Z478" i="22"/>
  <c r="N478" i="22"/>
  <c r="O478" i="22"/>
  <c r="L475" i="22"/>
  <c r="M475" i="22"/>
  <c r="N475" i="23"/>
  <c r="P475" i="22" s="1"/>
  <c r="W472" i="23"/>
  <c r="V470" i="22"/>
  <c r="W470" i="22"/>
  <c r="W470" i="23"/>
  <c r="X470" i="23"/>
  <c r="Z470" i="22"/>
  <c r="N470" i="22"/>
  <c r="O470" i="22"/>
  <c r="L468" i="22"/>
  <c r="M468" i="22"/>
  <c r="M468" i="23"/>
  <c r="N468" i="23"/>
  <c r="P468" i="22" s="1"/>
  <c r="L467" i="22"/>
  <c r="M467" i="22"/>
  <c r="N467" i="23"/>
  <c r="P467" i="22" s="1"/>
  <c r="V462" i="22"/>
  <c r="W462" i="22"/>
  <c r="X462" i="23"/>
  <c r="Z462" i="22" s="1"/>
  <c r="L459" i="22"/>
  <c r="M459" i="22"/>
  <c r="N459" i="23"/>
  <c r="P459" i="22"/>
  <c r="L456" i="22"/>
  <c r="M456" i="22"/>
  <c r="M456" i="23"/>
  <c r="N456" i="23"/>
  <c r="P456" i="22" s="1"/>
  <c r="V454" i="22"/>
  <c r="W454" i="22"/>
  <c r="W454" i="23"/>
  <c r="X454" i="23"/>
  <c r="Z454" i="22"/>
  <c r="F451" i="22"/>
  <c r="E451" i="22"/>
  <c r="V449" i="22"/>
  <c r="W449" i="22"/>
  <c r="X449" i="23"/>
  <c r="Z449" i="22"/>
  <c r="L448" i="22"/>
  <c r="M448" i="22"/>
  <c r="N448" i="23"/>
  <c r="P448" i="22"/>
  <c r="H446" i="22"/>
  <c r="G446" i="22"/>
  <c r="I446" i="23"/>
  <c r="K446" i="22"/>
  <c r="X441" i="22"/>
  <c r="Y441" i="22"/>
  <c r="N441" i="22"/>
  <c r="O441" i="22"/>
  <c r="Q440" i="22"/>
  <c r="R440" i="22"/>
  <c r="S440" i="23"/>
  <c r="U440" i="22"/>
  <c r="G439" i="22"/>
  <c r="H439" i="22"/>
  <c r="X435" i="22"/>
  <c r="Y435" i="22"/>
  <c r="L435" i="22"/>
  <c r="M435" i="22"/>
  <c r="N435" i="23"/>
  <c r="P435" i="22"/>
  <c r="H434" i="22"/>
  <c r="G434" i="22"/>
  <c r="I434" i="23"/>
  <c r="K434" i="22"/>
  <c r="R425" i="22"/>
  <c r="Q425" i="22"/>
  <c r="R425" i="23"/>
  <c r="S425" i="23"/>
  <c r="U425" i="22" s="1"/>
  <c r="N411" i="22"/>
  <c r="O411" i="22"/>
  <c r="X409" i="22"/>
  <c r="Y409" i="22"/>
  <c r="N409" i="22"/>
  <c r="O409" i="22"/>
  <c r="L408" i="22"/>
  <c r="M408" i="22"/>
  <c r="N408" i="23"/>
  <c r="P408" i="22" s="1"/>
  <c r="G399" i="22"/>
  <c r="H399" i="22"/>
  <c r="R393" i="22"/>
  <c r="Q393" i="22"/>
  <c r="R393" i="23"/>
  <c r="S393" i="23"/>
  <c r="U393" i="22"/>
  <c r="X379" i="22"/>
  <c r="Y379" i="22"/>
  <c r="N379" i="22"/>
  <c r="O379" i="22"/>
  <c r="V378" i="22"/>
  <c r="W378" i="22"/>
  <c r="X378" i="23"/>
  <c r="Z378" i="22"/>
  <c r="V374" i="22"/>
  <c r="W374" i="22"/>
  <c r="X374" i="23"/>
  <c r="Z374" i="22"/>
  <c r="Y373" i="22"/>
  <c r="X373" i="22"/>
  <c r="N373" i="22"/>
  <c r="O373" i="22"/>
  <c r="X369" i="22"/>
  <c r="Y369" i="22"/>
  <c r="N369" i="22"/>
  <c r="O369" i="22"/>
  <c r="N363" i="22"/>
  <c r="O363" i="22"/>
  <c r="V362" i="22"/>
  <c r="W362" i="22"/>
  <c r="W362" i="23"/>
  <c r="X362" i="23"/>
  <c r="Z362" i="22"/>
  <c r="R361" i="22"/>
  <c r="Q361" i="22"/>
  <c r="S361" i="23"/>
  <c r="U361" i="22" s="1"/>
  <c r="L356" i="22"/>
  <c r="M356" i="22"/>
  <c r="M356" i="23"/>
  <c r="N356" i="23"/>
  <c r="P356" i="22"/>
  <c r="V354" i="22"/>
  <c r="W354" i="22"/>
  <c r="W354" i="23"/>
  <c r="X354" i="23"/>
  <c r="Z354" i="22" s="1"/>
  <c r="R353" i="22"/>
  <c r="Q353" i="22"/>
  <c r="R353" i="23"/>
  <c r="S353" i="23"/>
  <c r="U353" i="22"/>
  <c r="L348" i="22"/>
  <c r="M348" i="22"/>
  <c r="M348" i="23"/>
  <c r="N348" i="23"/>
  <c r="P348" i="22" s="1"/>
  <c r="W346" i="22"/>
  <c r="V346" i="22"/>
  <c r="W346" i="23"/>
  <c r="X346" i="23"/>
  <c r="Z346" i="22"/>
  <c r="Y345" i="22"/>
  <c r="X345" i="22"/>
  <c r="N345" i="22"/>
  <c r="O345" i="22"/>
  <c r="Q341" i="22"/>
  <c r="R341" i="22"/>
  <c r="S341" i="23"/>
  <c r="U341" i="22" s="1"/>
  <c r="Q333" i="22"/>
  <c r="R333" i="22"/>
  <c r="R333" i="23"/>
  <c r="S333" i="23"/>
  <c r="U333" i="22"/>
  <c r="I332" i="22"/>
  <c r="J332" i="22"/>
  <c r="I332" i="23"/>
  <c r="K332" i="22"/>
  <c r="Q329" i="22"/>
  <c r="R329" i="22"/>
  <c r="S329" i="23"/>
  <c r="U329" i="22" s="1"/>
  <c r="G327" i="22"/>
  <c r="H327" i="22"/>
  <c r="H327" i="23"/>
  <c r="I327" i="23" s="1"/>
  <c r="K327" i="22" s="1"/>
  <c r="S316" i="22"/>
  <c r="T316" i="22"/>
  <c r="E316" i="22"/>
  <c r="F316" i="22"/>
  <c r="W316" i="23"/>
  <c r="G315" i="22"/>
  <c r="H315" i="22"/>
  <c r="H315" i="23"/>
  <c r="I315" i="23"/>
  <c r="K315" i="22" s="1"/>
  <c r="I314" i="22"/>
  <c r="J314" i="22"/>
  <c r="Q309" i="22"/>
  <c r="R309" i="22"/>
  <c r="R309" i="23"/>
  <c r="S309" i="23"/>
  <c r="U309" i="22"/>
  <c r="H308" i="23"/>
  <c r="Y305" i="22"/>
  <c r="X305" i="22"/>
  <c r="L300" i="22"/>
  <c r="M300" i="22"/>
  <c r="M300" i="23"/>
  <c r="N300" i="23"/>
  <c r="P300" i="22"/>
  <c r="N299" i="22"/>
  <c r="O299" i="22"/>
  <c r="W298" i="22"/>
  <c r="V298" i="22"/>
  <c r="W298" i="23"/>
  <c r="X298" i="23"/>
  <c r="Z298" i="22" s="1"/>
  <c r="Y293" i="22"/>
  <c r="X293" i="22"/>
  <c r="N293" i="22"/>
  <c r="O293" i="22"/>
  <c r="Q289" i="22"/>
  <c r="R289" i="22"/>
  <c r="R289" i="23"/>
  <c r="S289" i="23"/>
  <c r="U289" i="22"/>
  <c r="S284" i="22"/>
  <c r="T284" i="22"/>
  <c r="E284" i="22"/>
  <c r="F284" i="22"/>
  <c r="W284" i="23"/>
  <c r="G283" i="22"/>
  <c r="H283" i="22"/>
  <c r="H283" i="23"/>
  <c r="I283" i="23"/>
  <c r="K283" i="22" s="1"/>
  <c r="I282" i="22"/>
  <c r="J282" i="22"/>
  <c r="Q277" i="22"/>
  <c r="R277" i="22"/>
  <c r="R277" i="23"/>
  <c r="S277" i="23"/>
  <c r="U277" i="22"/>
  <c r="H276" i="23"/>
  <c r="Y273" i="22"/>
  <c r="X273" i="22"/>
  <c r="L268" i="22"/>
  <c r="M268" i="22"/>
  <c r="M268" i="23"/>
  <c r="N268" i="23"/>
  <c r="P268" i="22"/>
  <c r="Y267" i="22"/>
  <c r="X267" i="22"/>
  <c r="N267" i="22"/>
  <c r="O267" i="22"/>
  <c r="W266" i="22"/>
  <c r="V266" i="22"/>
  <c r="W266" i="23"/>
  <c r="X266" i="23"/>
  <c r="Z266" i="22" s="1"/>
  <c r="Y261" i="22"/>
  <c r="X261" i="22"/>
  <c r="N261" i="22"/>
  <c r="O261" i="22"/>
  <c r="Q257" i="22"/>
  <c r="R257" i="22"/>
  <c r="R257" i="23"/>
  <c r="S257" i="23"/>
  <c r="U257" i="22"/>
  <c r="G255" i="22"/>
  <c r="H255" i="22"/>
  <c r="S252" i="22"/>
  <c r="T252" i="22"/>
  <c r="E252" i="22"/>
  <c r="F252" i="22"/>
  <c r="W252" i="23"/>
  <c r="G251" i="22"/>
  <c r="H251" i="22"/>
  <c r="H251" i="23"/>
  <c r="I251" i="23"/>
  <c r="K251" i="22" s="1"/>
  <c r="I250" i="22"/>
  <c r="J250" i="22"/>
  <c r="Q245" i="22"/>
  <c r="R245" i="22"/>
  <c r="R245" i="23"/>
  <c r="S245" i="23"/>
  <c r="U245" i="22"/>
  <c r="H244" i="23"/>
  <c r="Y241" i="22"/>
  <c r="X241" i="22"/>
  <c r="N241" i="22"/>
  <c r="O241" i="22"/>
  <c r="Y237" i="22"/>
  <c r="X237" i="22"/>
  <c r="Q233" i="22"/>
  <c r="R233" i="22"/>
  <c r="R233" i="23"/>
  <c r="S233" i="23"/>
  <c r="U233" i="22"/>
  <c r="G231" i="22"/>
  <c r="H231" i="22"/>
  <c r="S228" i="22"/>
  <c r="T228" i="22"/>
  <c r="E228" i="22"/>
  <c r="F228" i="22"/>
  <c r="W228" i="23"/>
  <c r="G227" i="22"/>
  <c r="H227" i="22"/>
  <c r="H227" i="23"/>
  <c r="I227" i="23"/>
  <c r="K227" i="22" s="1"/>
  <c r="J226" i="22"/>
  <c r="I226" i="22"/>
  <c r="R221" i="22"/>
  <c r="Q221" i="22"/>
  <c r="R221" i="23"/>
  <c r="S221" i="23"/>
  <c r="U221" i="22"/>
  <c r="H220" i="23"/>
  <c r="X217" i="22"/>
  <c r="Y217" i="22"/>
  <c r="N217" i="22"/>
  <c r="O217" i="22"/>
  <c r="W214" i="22"/>
  <c r="V214" i="22"/>
  <c r="X214" i="23"/>
  <c r="Z214" i="22" s="1"/>
  <c r="L212" i="22"/>
  <c r="M212" i="22"/>
  <c r="M212" i="23"/>
  <c r="N212" i="23"/>
  <c r="P212" i="22"/>
  <c r="Y211" i="22"/>
  <c r="X211" i="22"/>
  <c r="N211" i="22"/>
  <c r="O211" i="22"/>
  <c r="V210" i="22"/>
  <c r="W210" i="22"/>
  <c r="W210" i="23"/>
  <c r="X210" i="23"/>
  <c r="Z210" i="22" s="1"/>
  <c r="X205" i="22"/>
  <c r="Y205" i="22"/>
  <c r="N205" i="22"/>
  <c r="O205" i="22"/>
  <c r="R201" i="22"/>
  <c r="Q201" i="22"/>
  <c r="R201" i="23"/>
  <c r="S201" i="23"/>
  <c r="U201" i="22"/>
  <c r="G199" i="22"/>
  <c r="H199" i="22"/>
  <c r="R185" i="22"/>
  <c r="Q185" i="22"/>
  <c r="S185" i="23"/>
  <c r="U185" i="22"/>
  <c r="R177" i="22"/>
  <c r="Q177" i="22"/>
  <c r="S177" i="23"/>
  <c r="U177" i="22" s="1"/>
  <c r="R169" i="22"/>
  <c r="Q169" i="22"/>
  <c r="S169" i="23"/>
  <c r="U169" i="22"/>
  <c r="R161" i="22"/>
  <c r="Q161" i="22"/>
  <c r="S161" i="23"/>
  <c r="U161" i="22" s="1"/>
  <c r="X157" i="22"/>
  <c r="Y157" i="22"/>
  <c r="N157" i="22"/>
  <c r="O157" i="22"/>
  <c r="R153" i="22"/>
  <c r="Q153" i="22"/>
  <c r="R153" i="23"/>
  <c r="S153" i="23"/>
  <c r="U153" i="22"/>
  <c r="I152" i="22"/>
  <c r="J152" i="22"/>
  <c r="I152" i="23"/>
  <c r="K152" i="22"/>
  <c r="X149" i="22"/>
  <c r="Y149" i="22"/>
  <c r="N149" i="22"/>
  <c r="O149" i="22"/>
  <c r="R145" i="22"/>
  <c r="Q145" i="22"/>
  <c r="R145" i="23"/>
  <c r="S145" i="23"/>
  <c r="U145" i="22" s="1"/>
  <c r="J144" i="22"/>
  <c r="I144" i="22"/>
  <c r="I144" i="23"/>
  <c r="K144" i="22" s="1"/>
  <c r="R137" i="22"/>
  <c r="Q137" i="22"/>
  <c r="S137" i="23"/>
  <c r="U137" i="22"/>
  <c r="J136" i="22"/>
  <c r="I136" i="22"/>
  <c r="I136" i="23"/>
  <c r="K136" i="22"/>
  <c r="Q129" i="22"/>
  <c r="R129" i="22"/>
  <c r="S129" i="23"/>
  <c r="U129" i="22" s="1"/>
  <c r="J128" i="22"/>
  <c r="I128" i="22"/>
  <c r="I128" i="23"/>
  <c r="K128" i="22" s="1"/>
  <c r="F124" i="22"/>
  <c r="E124" i="22"/>
  <c r="W124" i="23"/>
  <c r="S122" i="22"/>
  <c r="T122" i="22"/>
  <c r="J122" i="22"/>
  <c r="I122" i="22"/>
  <c r="L120" i="22"/>
  <c r="M120" i="22"/>
  <c r="M120" i="23"/>
  <c r="N120" i="23"/>
  <c r="P120" i="22"/>
  <c r="J116" i="22"/>
  <c r="I116" i="22"/>
  <c r="I116" i="23"/>
  <c r="K116" i="22" s="1"/>
  <c r="J108" i="22"/>
  <c r="I108" i="22"/>
  <c r="I108" i="23"/>
  <c r="K108" i="22"/>
  <c r="J100" i="22"/>
  <c r="I100" i="22"/>
  <c r="I100" i="23"/>
  <c r="K100" i="22" s="1"/>
  <c r="J92" i="22"/>
  <c r="I92" i="22"/>
  <c r="I92" i="23"/>
  <c r="K92" i="22"/>
  <c r="F88" i="22"/>
  <c r="E88" i="22"/>
  <c r="W88" i="23"/>
  <c r="S86" i="22"/>
  <c r="T86" i="22"/>
  <c r="J86" i="22"/>
  <c r="I86" i="22"/>
  <c r="L84" i="22"/>
  <c r="M84" i="22"/>
  <c r="M84" i="23"/>
  <c r="N84" i="23"/>
  <c r="P84" i="22" s="1"/>
  <c r="V82" i="22"/>
  <c r="W82" i="22"/>
  <c r="W82" i="23"/>
  <c r="X82" i="23"/>
  <c r="Z82" i="22"/>
  <c r="S80" i="22"/>
  <c r="T80" i="22"/>
  <c r="F80" i="22"/>
  <c r="E80" i="22"/>
  <c r="W80" i="23"/>
  <c r="S78" i="22"/>
  <c r="T78" i="22"/>
  <c r="J78" i="22"/>
  <c r="I78" i="22"/>
  <c r="L76" i="22"/>
  <c r="M76" i="22"/>
  <c r="M76" i="23"/>
  <c r="N76" i="23"/>
  <c r="P76" i="22" s="1"/>
  <c r="V74" i="22"/>
  <c r="W74" i="22"/>
  <c r="W74" i="23"/>
  <c r="X74" i="23"/>
  <c r="Z74" i="22"/>
  <c r="S72" i="22"/>
  <c r="T72" i="22"/>
  <c r="F72" i="22"/>
  <c r="E72" i="22"/>
  <c r="W72" i="23"/>
  <c r="J70" i="22"/>
  <c r="I70" i="22"/>
  <c r="L68" i="22"/>
  <c r="M68" i="22"/>
  <c r="M68" i="23"/>
  <c r="N68" i="23"/>
  <c r="P68" i="22" s="1"/>
  <c r="V66" i="22"/>
  <c r="W66" i="22"/>
  <c r="W66" i="23"/>
  <c r="X66" i="23"/>
  <c r="Z66" i="22"/>
  <c r="S64" i="22"/>
  <c r="T64" i="22"/>
  <c r="J64" i="22"/>
  <c r="I64" i="22"/>
  <c r="Q57" i="22"/>
  <c r="R57" i="22"/>
  <c r="R57" i="23"/>
  <c r="S57" i="23"/>
  <c r="U57" i="22" s="1"/>
  <c r="W54" i="22"/>
  <c r="V54" i="22"/>
  <c r="W54" i="23"/>
  <c r="X54" i="23"/>
  <c r="Z54" i="22"/>
  <c r="T52" i="22"/>
  <c r="S52" i="22"/>
  <c r="E52" i="22"/>
  <c r="F52" i="22"/>
  <c r="W52" i="23"/>
  <c r="S50" i="22"/>
  <c r="T50" i="22"/>
  <c r="I50" i="22"/>
  <c r="J50" i="22"/>
  <c r="X47" i="22"/>
  <c r="Y47" i="22"/>
  <c r="O47" i="22"/>
  <c r="N47" i="22"/>
  <c r="T44" i="22"/>
  <c r="S44" i="22"/>
  <c r="E44" i="22"/>
  <c r="F44" i="22"/>
  <c r="G43" i="22"/>
  <c r="H43" i="22"/>
  <c r="S42" i="22"/>
  <c r="T42" i="22"/>
  <c r="X39" i="22"/>
  <c r="Y39" i="22"/>
  <c r="O39" i="22"/>
  <c r="N39" i="22"/>
  <c r="T36" i="22"/>
  <c r="S36" i="22"/>
  <c r="M28" i="22"/>
  <c r="L28" i="22"/>
  <c r="M28" i="23"/>
  <c r="N28" i="23"/>
  <c r="P28" i="22" s="1"/>
  <c r="O23" i="22"/>
  <c r="N23" i="22"/>
  <c r="Q21" i="22"/>
  <c r="R21" i="22"/>
  <c r="S21" i="23"/>
  <c r="U21" i="22"/>
  <c r="M20" i="22"/>
  <c r="L20" i="22"/>
  <c r="M20" i="23"/>
  <c r="N20" i="23"/>
  <c r="P20" i="22" s="1"/>
  <c r="O15" i="22"/>
  <c r="N15" i="22"/>
  <c r="Q13" i="22"/>
  <c r="R13" i="22"/>
  <c r="S13" i="23"/>
  <c r="U13" i="22"/>
  <c r="M12" i="22"/>
  <c r="L12" i="22"/>
  <c r="M12" i="23"/>
  <c r="N12" i="23"/>
  <c r="P12" i="22" s="1"/>
  <c r="W1500" i="22"/>
  <c r="G1500" i="22"/>
  <c r="M1499" i="22"/>
  <c r="E1495" i="22"/>
  <c r="Q1493" i="22"/>
  <c r="W1492" i="22"/>
  <c r="G1492" i="22"/>
  <c r="M1491" i="22"/>
  <c r="S1490" i="22"/>
  <c r="Y1489" i="22"/>
  <c r="I1489" i="22"/>
  <c r="E1487" i="22"/>
  <c r="Q1485" i="22"/>
  <c r="W1484" i="22"/>
  <c r="G1484" i="22"/>
  <c r="M1483" i="22"/>
  <c r="E1479" i="22"/>
  <c r="Q1477" i="22"/>
  <c r="W1476" i="22"/>
  <c r="G1476" i="22"/>
  <c r="M1475" i="22"/>
  <c r="S1474" i="22"/>
  <c r="Y1473" i="22"/>
  <c r="I1473" i="22"/>
  <c r="L1469" i="22"/>
  <c r="R1460" i="22"/>
  <c r="V1454" i="22"/>
  <c r="X1451" i="22"/>
  <c r="F1446" i="22"/>
  <c r="H1443" i="22"/>
  <c r="L1437" i="22"/>
  <c r="R1428" i="22"/>
  <c r="V1422" i="22"/>
  <c r="X1419" i="22"/>
  <c r="F1414" i="22"/>
  <c r="H1411" i="22"/>
  <c r="J1408" i="22"/>
  <c r="L1405" i="22"/>
  <c r="R1396" i="22"/>
  <c r="V1390" i="22"/>
  <c r="X1387" i="22"/>
  <c r="F1382" i="22"/>
  <c r="H1379" i="22"/>
  <c r="J1376" i="22"/>
  <c r="L1373" i="22"/>
  <c r="R1364" i="22"/>
  <c r="V1358" i="22"/>
  <c r="X1355" i="22"/>
  <c r="F1350" i="22"/>
  <c r="H1347" i="22"/>
  <c r="J1344" i="22"/>
  <c r="L1341" i="22"/>
  <c r="R1332" i="22"/>
  <c r="V1326" i="22"/>
  <c r="X1323" i="22"/>
  <c r="F1318" i="22"/>
  <c r="H1315" i="22"/>
  <c r="J1312" i="22"/>
  <c r="L1309" i="22"/>
  <c r="N1306" i="22"/>
  <c r="R1300" i="22"/>
  <c r="V1294" i="22"/>
  <c r="X1291" i="22"/>
  <c r="F1286" i="22"/>
  <c r="H1283" i="22"/>
  <c r="J1280" i="22"/>
  <c r="L1277" i="22"/>
  <c r="R1268" i="22"/>
  <c r="V1262" i="22"/>
  <c r="X1259" i="22"/>
  <c r="F1254" i="22"/>
  <c r="H1251" i="22"/>
  <c r="J1248" i="22"/>
  <c r="L1245" i="22"/>
  <c r="R1236" i="22"/>
  <c r="V1230" i="22"/>
  <c r="X1227" i="22"/>
  <c r="F1222" i="22"/>
  <c r="H1219" i="22"/>
  <c r="J1216" i="22"/>
  <c r="L1213" i="22"/>
  <c r="N1210" i="22"/>
  <c r="R1204" i="22"/>
  <c r="V1198" i="22"/>
  <c r="X1195" i="22"/>
  <c r="F1190" i="22"/>
  <c r="H1187" i="22"/>
  <c r="L1181" i="22"/>
  <c r="N1178" i="22"/>
  <c r="J1170" i="22"/>
  <c r="R1158" i="22"/>
  <c r="V1152" i="22"/>
  <c r="H1141" i="22"/>
  <c r="L1135" i="22"/>
  <c r="T1123" i="22"/>
  <c r="X1117" i="22"/>
  <c r="F1112" i="22"/>
  <c r="J1106" i="22"/>
  <c r="R1094" i="22"/>
  <c r="V1088" i="22"/>
  <c r="H1077" i="22"/>
  <c r="L1071" i="22"/>
  <c r="T1059" i="22"/>
  <c r="X1053" i="22"/>
  <c r="F1048" i="22"/>
  <c r="J1042" i="22"/>
  <c r="R1030" i="22"/>
  <c r="V1024" i="22"/>
  <c r="H1013" i="22"/>
  <c r="L1007" i="22"/>
  <c r="T995" i="22"/>
  <c r="X989" i="22"/>
  <c r="F984" i="22"/>
  <c r="J978" i="22"/>
  <c r="R966" i="22"/>
  <c r="V960" i="22"/>
  <c r="H949" i="22"/>
  <c r="L943" i="22"/>
  <c r="T931" i="22"/>
  <c r="X925" i="22"/>
  <c r="F920" i="22"/>
  <c r="J914" i="22"/>
  <c r="R902" i="22"/>
  <c r="V896" i="22"/>
  <c r="H885" i="22"/>
  <c r="L879" i="22"/>
  <c r="O815" i="22"/>
  <c r="Q780" i="22"/>
  <c r="Y768" i="22"/>
  <c r="J713" i="22"/>
  <c r="T666" i="22"/>
  <c r="F30" i="24"/>
  <c r="V24" i="24"/>
  <c r="Q17" i="24"/>
  <c r="L1500" i="22"/>
  <c r="M1500" i="22"/>
  <c r="L1496" i="22"/>
  <c r="M1496" i="22"/>
  <c r="E1492" i="22"/>
  <c r="F1492" i="22"/>
  <c r="N1491" i="22"/>
  <c r="O1491" i="22"/>
  <c r="L1484" i="22"/>
  <c r="M1484" i="22"/>
  <c r="E1480" i="22"/>
  <c r="F1480" i="22"/>
  <c r="G1479" i="22"/>
  <c r="H1479" i="22"/>
  <c r="I1478" i="22"/>
  <c r="J1478" i="22"/>
  <c r="E1476" i="22"/>
  <c r="F1476" i="22"/>
  <c r="L1472" i="22"/>
  <c r="M1472" i="22"/>
  <c r="V1470" i="22"/>
  <c r="W1470" i="22"/>
  <c r="L1468" i="22"/>
  <c r="M1468" i="22"/>
  <c r="W1466" i="22"/>
  <c r="V1466" i="22"/>
  <c r="L1464" i="22"/>
  <c r="M1464" i="22"/>
  <c r="L1460" i="22"/>
  <c r="M1460" i="22"/>
  <c r="N1459" i="22"/>
  <c r="O1459" i="22"/>
  <c r="S1456" i="22"/>
  <c r="T1456" i="22"/>
  <c r="E1456" i="22"/>
  <c r="F1456" i="22"/>
  <c r="N1455" i="22"/>
  <c r="O1455" i="22"/>
  <c r="G1455" i="22"/>
  <c r="H1455" i="22"/>
  <c r="L1452" i="22"/>
  <c r="M1452" i="22"/>
  <c r="Y1449" i="22"/>
  <c r="X1449" i="22"/>
  <c r="L1448" i="22"/>
  <c r="M1448" i="22"/>
  <c r="G1447" i="22"/>
  <c r="H1447" i="22"/>
  <c r="L1444" i="22"/>
  <c r="M1444" i="22"/>
  <c r="L1440" i="22"/>
  <c r="M1440" i="22"/>
  <c r="L1436" i="22"/>
  <c r="M1436" i="22"/>
  <c r="N1435" i="22"/>
  <c r="O1435" i="22"/>
  <c r="S1432" i="22"/>
  <c r="T1432" i="22"/>
  <c r="E1432" i="22"/>
  <c r="F1432" i="22"/>
  <c r="N1431" i="22"/>
  <c r="O1431" i="22"/>
  <c r="G1431" i="22"/>
  <c r="H1431" i="22"/>
  <c r="I1430" i="22"/>
  <c r="J1430" i="22"/>
  <c r="L1428" i="22"/>
  <c r="M1428" i="22"/>
  <c r="S1424" i="22"/>
  <c r="T1424" i="22"/>
  <c r="E1424" i="22"/>
  <c r="F1424" i="22"/>
  <c r="N1423" i="22"/>
  <c r="O1423" i="22"/>
  <c r="G1423" i="22"/>
  <c r="H1423" i="22"/>
  <c r="L1420" i="22"/>
  <c r="M1420" i="22"/>
  <c r="N1419" i="22"/>
  <c r="O1419" i="22"/>
  <c r="I1418" i="22"/>
  <c r="J1418" i="22"/>
  <c r="Y1417" i="22"/>
  <c r="X1417" i="22"/>
  <c r="G1415" i="22"/>
  <c r="H1415" i="22"/>
  <c r="I1414" i="22"/>
  <c r="J1414" i="22"/>
  <c r="S1412" i="22"/>
  <c r="T1412" i="22"/>
  <c r="W1410" i="22"/>
  <c r="V1410" i="22"/>
  <c r="Y1405" i="22"/>
  <c r="X1405" i="22"/>
  <c r="L1404" i="22"/>
  <c r="M1404" i="22"/>
  <c r="W1402" i="22"/>
  <c r="V1402" i="22"/>
  <c r="S1400" i="22"/>
  <c r="T1400" i="22"/>
  <c r="E1400" i="22"/>
  <c r="F1400" i="22"/>
  <c r="L1396" i="22"/>
  <c r="M1396" i="22"/>
  <c r="Q1393" i="22"/>
  <c r="R1393" i="22"/>
  <c r="G1391" i="22"/>
  <c r="H1391" i="22"/>
  <c r="N1387" i="22"/>
  <c r="O1387" i="22"/>
  <c r="W1386" i="22"/>
  <c r="V1386" i="22"/>
  <c r="Y1381" i="22"/>
  <c r="X1381" i="22"/>
  <c r="Q1381" i="22"/>
  <c r="R1381" i="22"/>
  <c r="E1380" i="22"/>
  <c r="F1380" i="22"/>
  <c r="S1376" i="22"/>
  <c r="T1376" i="22"/>
  <c r="E1376" i="22"/>
  <c r="F1376" i="22"/>
  <c r="E1372" i="22"/>
  <c r="F1372" i="22"/>
  <c r="N1371" i="22"/>
  <c r="O1371" i="22"/>
  <c r="W1370" i="22"/>
  <c r="V1370" i="22"/>
  <c r="Y1365" i="22"/>
  <c r="X1365" i="22"/>
  <c r="L1364" i="22"/>
  <c r="M1364" i="22"/>
  <c r="N1363" i="22"/>
  <c r="O1363" i="22"/>
  <c r="S1360" i="22"/>
  <c r="T1360" i="22"/>
  <c r="E1360" i="22"/>
  <c r="F1360" i="22"/>
  <c r="N1359" i="22"/>
  <c r="O1359" i="22"/>
  <c r="G1359" i="22"/>
  <c r="H1359" i="22"/>
  <c r="L1356" i="22"/>
  <c r="M1356" i="22"/>
  <c r="E1348" i="22"/>
  <c r="F1348" i="22"/>
  <c r="N1347" i="22"/>
  <c r="O1347" i="22"/>
  <c r="W1346" i="22"/>
  <c r="V1346" i="22"/>
  <c r="S1340" i="22"/>
  <c r="T1340" i="22"/>
  <c r="L1340" i="22"/>
  <c r="M1340" i="22"/>
  <c r="N1339" i="22"/>
  <c r="O1339" i="22"/>
  <c r="I1338" i="22"/>
  <c r="J1338" i="22"/>
  <c r="Q1337" i="22"/>
  <c r="R1337" i="22"/>
  <c r="L1336" i="22"/>
  <c r="M1336" i="22"/>
  <c r="S1332" i="22"/>
  <c r="T1332" i="22"/>
  <c r="E1332" i="22"/>
  <c r="F1332" i="22"/>
  <c r="I1330" i="22"/>
  <c r="J1330" i="22"/>
  <c r="Q1329" i="22"/>
  <c r="R1329" i="22"/>
  <c r="L1328" i="22"/>
  <c r="M1328" i="22"/>
  <c r="E1324" i="22"/>
  <c r="F1324" i="22"/>
  <c r="N1323" i="22"/>
  <c r="O1323" i="22"/>
  <c r="Q1321" i="22"/>
  <c r="R1321" i="22"/>
  <c r="L1320" i="22"/>
  <c r="M1320" i="22"/>
  <c r="S1316" i="22"/>
  <c r="T1316" i="22"/>
  <c r="E1316" i="22"/>
  <c r="F1316" i="22"/>
  <c r="I1314" i="22"/>
  <c r="J1314" i="22"/>
  <c r="Y1313" i="22"/>
  <c r="X1313" i="22"/>
  <c r="L1312" i="22"/>
  <c r="M1312" i="22"/>
  <c r="N1307" i="22"/>
  <c r="O1307" i="22"/>
  <c r="I1306" i="22"/>
  <c r="J1306" i="22"/>
  <c r="Y1305" i="22"/>
  <c r="X1305" i="22"/>
  <c r="Q1301" i="22"/>
  <c r="R1301" i="22"/>
  <c r="N1299" i="22"/>
  <c r="O1299" i="22"/>
  <c r="I1298" i="22"/>
  <c r="J1298" i="22"/>
  <c r="Y1297" i="22"/>
  <c r="X1297" i="22"/>
  <c r="L1296" i="22"/>
  <c r="M1296" i="22"/>
  <c r="S1292" i="22"/>
  <c r="T1292" i="22"/>
  <c r="E1292" i="22"/>
  <c r="F1292" i="22"/>
  <c r="I1290" i="22"/>
  <c r="J1290" i="22"/>
  <c r="Y1289" i="22"/>
  <c r="X1289" i="22"/>
  <c r="S1288" i="22"/>
  <c r="T1288" i="22"/>
  <c r="E1288" i="22"/>
  <c r="F1288" i="22"/>
  <c r="N1283" i="22"/>
  <c r="O1283" i="22"/>
  <c r="I1282" i="22"/>
  <c r="J1282" i="22"/>
  <c r="Y1281" i="22"/>
  <c r="X1281" i="22"/>
  <c r="S1280" i="22"/>
  <c r="T1280" i="22"/>
  <c r="E1280" i="22"/>
  <c r="F1280" i="22"/>
  <c r="N1279" i="22"/>
  <c r="O1279" i="22"/>
  <c r="G1279" i="22"/>
  <c r="H1279" i="22"/>
  <c r="I1278" i="22"/>
  <c r="J1278" i="22"/>
  <c r="L1276" i="22"/>
  <c r="M1276" i="22"/>
  <c r="Q1273" i="22"/>
  <c r="R1273" i="22"/>
  <c r="L1272" i="22"/>
  <c r="M1272" i="22"/>
  <c r="G1271" i="22"/>
  <c r="H1271" i="22"/>
  <c r="I1270" i="22"/>
  <c r="J1270" i="22"/>
  <c r="S1268" i="22"/>
  <c r="T1268" i="22"/>
  <c r="E1268" i="22"/>
  <c r="F1268" i="22"/>
  <c r="W1266" i="22"/>
  <c r="V1266" i="22"/>
  <c r="Q1265" i="22"/>
  <c r="R1265" i="22"/>
  <c r="S1264" i="22"/>
  <c r="T1264" i="22"/>
  <c r="Q1261" i="22"/>
  <c r="R1261" i="22"/>
  <c r="Y1253" i="22"/>
  <c r="X1253" i="22"/>
  <c r="E1252" i="22"/>
  <c r="F1252" i="22"/>
  <c r="W1250" i="22"/>
  <c r="V1250" i="22"/>
  <c r="Q1249" i="22"/>
  <c r="R1249" i="22"/>
  <c r="L1248" i="22"/>
  <c r="M1248" i="22"/>
  <c r="Q1245" i="22"/>
  <c r="R1245" i="22"/>
  <c r="L1236" i="22"/>
  <c r="M1236" i="22"/>
  <c r="S1232" i="22"/>
  <c r="T1232" i="22"/>
  <c r="E1232" i="22"/>
  <c r="F1232" i="22"/>
  <c r="N1231" i="22"/>
  <c r="O1231" i="22"/>
  <c r="G1231" i="22"/>
  <c r="H1231" i="22"/>
  <c r="I1230" i="22"/>
  <c r="J1230" i="22"/>
  <c r="L1228" i="22"/>
  <c r="M1228" i="22"/>
  <c r="I1226" i="22"/>
  <c r="J1226" i="22"/>
  <c r="Y1225" i="22"/>
  <c r="X1225" i="22"/>
  <c r="L1224" i="22"/>
  <c r="M1224" i="22"/>
  <c r="E1220" i="22"/>
  <c r="F1220" i="22"/>
  <c r="Y1213" i="22"/>
  <c r="X1213" i="22"/>
  <c r="L1212" i="22"/>
  <c r="M1212" i="22"/>
  <c r="W1210" i="22"/>
  <c r="V1210" i="22"/>
  <c r="S1208" i="22"/>
  <c r="T1208" i="22"/>
  <c r="E1208" i="22"/>
  <c r="F1208" i="22"/>
  <c r="N1207" i="22"/>
  <c r="O1207" i="22"/>
  <c r="G1207" i="22"/>
  <c r="H1207" i="22"/>
  <c r="N1203" i="22"/>
  <c r="O1203" i="22"/>
  <c r="I1202" i="22"/>
  <c r="J1202" i="22"/>
  <c r="Y1201" i="22"/>
  <c r="X1201" i="22"/>
  <c r="S1200" i="22"/>
  <c r="T1200" i="22"/>
  <c r="E1200" i="22"/>
  <c r="F1200" i="22"/>
  <c r="N1199" i="22"/>
  <c r="O1199" i="22"/>
  <c r="Q1197" i="22"/>
  <c r="R1197" i="22"/>
  <c r="N1195" i="22"/>
  <c r="O1195" i="22"/>
  <c r="W1194" i="22"/>
  <c r="V1194" i="22"/>
  <c r="S1192" i="22"/>
  <c r="T1192" i="22"/>
  <c r="E1192" i="22"/>
  <c r="F1192" i="22"/>
  <c r="N1191" i="22"/>
  <c r="O1191" i="22"/>
  <c r="G1191" i="22"/>
  <c r="H1191" i="22"/>
  <c r="N1187" i="22"/>
  <c r="O1187" i="22"/>
  <c r="W1186" i="22"/>
  <c r="V1186" i="22"/>
  <c r="Q1185" i="22"/>
  <c r="R1185" i="22"/>
  <c r="Y1181" i="22"/>
  <c r="X1181" i="22"/>
  <c r="L1180" i="22"/>
  <c r="M1180" i="22"/>
  <c r="N1179" i="22"/>
  <c r="O1179" i="22"/>
  <c r="I1178" i="22"/>
  <c r="J1178" i="22"/>
  <c r="Y1177" i="22"/>
  <c r="X1177" i="22"/>
  <c r="G1175" i="22"/>
  <c r="H1175" i="22"/>
  <c r="W1174" i="22"/>
  <c r="V1174" i="22"/>
  <c r="E1172" i="22"/>
  <c r="F1172" i="22"/>
  <c r="N1171" i="22"/>
  <c r="O1171" i="22"/>
  <c r="W1170" i="22"/>
  <c r="V1170" i="22"/>
  <c r="G1163" i="22"/>
  <c r="H1163" i="22"/>
  <c r="W1162" i="22"/>
  <c r="V1162" i="22"/>
  <c r="G1159" i="22"/>
  <c r="H1159" i="22"/>
  <c r="W1158" i="22"/>
  <c r="V1158" i="22"/>
  <c r="L1156" i="22"/>
  <c r="M1156" i="22"/>
  <c r="G1155" i="22"/>
  <c r="H1155" i="22"/>
  <c r="Y1153" i="22"/>
  <c r="X1153" i="22"/>
  <c r="Q1153" i="22"/>
  <c r="R1153" i="22"/>
  <c r="L1152" i="22"/>
  <c r="M1152" i="22"/>
  <c r="N1151" i="22"/>
  <c r="O1151" i="22"/>
  <c r="L1148" i="22"/>
  <c r="M1148" i="22"/>
  <c r="L1144" i="22"/>
  <c r="M1144" i="22"/>
  <c r="N1143" i="22"/>
  <c r="O1143" i="22"/>
  <c r="I1142" i="22"/>
  <c r="J1142" i="22"/>
  <c r="Y1141" i="22"/>
  <c r="X1141" i="22"/>
  <c r="Q1141" i="22"/>
  <c r="R1141" i="22"/>
  <c r="L1140" i="22"/>
  <c r="M1140" i="22"/>
  <c r="G1139" i="22"/>
  <c r="H1139" i="22"/>
  <c r="W1138" i="22"/>
  <c r="V1138" i="22"/>
  <c r="Q1137" i="22"/>
  <c r="R1137" i="22"/>
  <c r="S1136" i="22"/>
  <c r="T1136" i="22"/>
  <c r="E1136" i="22"/>
  <c r="F1136" i="22"/>
  <c r="N1135" i="22"/>
  <c r="O1135" i="22"/>
  <c r="Q1133" i="22"/>
  <c r="R1133" i="22"/>
  <c r="S1132" i="22"/>
  <c r="T1132" i="22"/>
  <c r="N1127" i="22"/>
  <c r="O1127" i="22"/>
  <c r="I1126" i="22"/>
  <c r="J1126" i="22"/>
  <c r="S1124" i="22"/>
  <c r="T1124" i="22"/>
  <c r="E1124" i="22"/>
  <c r="F1124" i="22"/>
  <c r="N1123" i="22"/>
  <c r="O1123" i="22"/>
  <c r="W1122" i="22"/>
  <c r="V1122" i="22"/>
  <c r="Q1121" i="22"/>
  <c r="R1121" i="22"/>
  <c r="L1116" i="22"/>
  <c r="M1116" i="22"/>
  <c r="N1111" i="22"/>
  <c r="O1111" i="22"/>
  <c r="I1110" i="22"/>
  <c r="J1110" i="22"/>
  <c r="L1108" i="22"/>
  <c r="M1108" i="22"/>
  <c r="G1107" i="22"/>
  <c r="H1107" i="22"/>
  <c r="Q1101" i="22"/>
  <c r="R1101" i="22"/>
  <c r="S1100" i="22"/>
  <c r="T1100" i="22"/>
  <c r="E1100" i="22"/>
  <c r="F1100" i="22"/>
  <c r="G1099" i="22"/>
  <c r="H1099" i="22"/>
  <c r="W1098" i="22"/>
  <c r="V1098" i="22"/>
  <c r="N1095" i="22"/>
  <c r="O1095" i="22"/>
  <c r="I1094" i="22"/>
  <c r="J1094" i="22"/>
  <c r="Y1093" i="22"/>
  <c r="X1093" i="22"/>
  <c r="Q1093" i="22"/>
  <c r="R1093" i="22"/>
  <c r="L1092" i="22"/>
  <c r="M1092" i="22"/>
  <c r="G1091" i="22"/>
  <c r="H1091" i="22"/>
  <c r="W1090" i="22"/>
  <c r="V1090" i="22"/>
  <c r="L1088" i="22"/>
  <c r="M1088" i="22"/>
  <c r="G1087" i="22"/>
  <c r="H1087" i="22"/>
  <c r="Q1085" i="22"/>
  <c r="R1085" i="22"/>
  <c r="L1084" i="22"/>
  <c r="M1084" i="22"/>
  <c r="E1084" i="22"/>
  <c r="F1084" i="22"/>
  <c r="N1083" i="22"/>
  <c r="O1083" i="22"/>
  <c r="I1082" i="22"/>
  <c r="J1082" i="22"/>
  <c r="Y1081" i="22"/>
  <c r="X1081" i="22"/>
  <c r="Q1081" i="22"/>
  <c r="R1081" i="22"/>
  <c r="N1079" i="22"/>
  <c r="O1079" i="22"/>
  <c r="I1078" i="22"/>
  <c r="J1078" i="22"/>
  <c r="S1076" i="22"/>
  <c r="T1076" i="22"/>
  <c r="E1076" i="22"/>
  <c r="F1076" i="22"/>
  <c r="N1075" i="22"/>
  <c r="O1075" i="22"/>
  <c r="W1074" i="22"/>
  <c r="V1074" i="22"/>
  <c r="Q1073" i="22"/>
  <c r="R1073" i="22"/>
  <c r="G1071" i="22"/>
  <c r="H1071" i="22"/>
  <c r="W1070" i="22"/>
  <c r="V1070" i="22"/>
  <c r="I1070" i="22"/>
  <c r="J1070" i="22"/>
  <c r="Q1069" i="22"/>
  <c r="R1069" i="22"/>
  <c r="S1068" i="22"/>
  <c r="T1068" i="22"/>
  <c r="E1068" i="22"/>
  <c r="F1068" i="22"/>
  <c r="G1067" i="22"/>
  <c r="H1067" i="22"/>
  <c r="W1066" i="22"/>
  <c r="V1066" i="22"/>
  <c r="L1064" i="22"/>
  <c r="M1064" i="22"/>
  <c r="S1060" i="22"/>
  <c r="T1060" i="22"/>
  <c r="L1056" i="22"/>
  <c r="M1056" i="22"/>
  <c r="S1052" i="22"/>
  <c r="T1052" i="22"/>
  <c r="Y1049" i="22"/>
  <c r="X1049" i="22"/>
  <c r="Q1049" i="22"/>
  <c r="R1049" i="22"/>
  <c r="S1044" i="22"/>
  <c r="T1044" i="22"/>
  <c r="E1044" i="22"/>
  <c r="F1044" i="22"/>
  <c r="N1043" i="22"/>
  <c r="O1043" i="22"/>
  <c r="W1042" i="22"/>
  <c r="V1042" i="22"/>
  <c r="Q1041" i="22"/>
  <c r="R1041" i="22"/>
  <c r="L1040" i="22"/>
  <c r="M1040" i="22"/>
  <c r="G1035" i="22"/>
  <c r="H1035" i="22"/>
  <c r="W1034" i="22"/>
  <c r="V1034" i="22"/>
  <c r="S1032" i="22"/>
  <c r="T1032" i="22"/>
  <c r="L1032" i="22"/>
  <c r="M1032" i="22"/>
  <c r="Y1029" i="22"/>
  <c r="X1029" i="22"/>
  <c r="Q1029" i="22"/>
  <c r="R1029" i="22"/>
  <c r="L1028" i="22"/>
  <c r="M1028" i="22"/>
  <c r="N1027" i="22"/>
  <c r="O1027" i="22"/>
  <c r="S1024" i="22"/>
  <c r="T1024" i="22"/>
  <c r="Q1021" i="22"/>
  <c r="R1021" i="22"/>
  <c r="G1019" i="22"/>
  <c r="H1019" i="22"/>
  <c r="W1018" i="22"/>
  <c r="V1018" i="22"/>
  <c r="G1015" i="22"/>
  <c r="H1015" i="22"/>
  <c r="W1014" i="22"/>
  <c r="V1014" i="22"/>
  <c r="Y1013" i="22"/>
  <c r="X1013" i="22"/>
  <c r="L1012" i="22"/>
  <c r="M1012" i="22"/>
  <c r="G1011" i="22"/>
  <c r="H1011" i="22"/>
  <c r="S1008" i="22"/>
  <c r="T1008" i="22"/>
  <c r="L1004" i="22"/>
  <c r="M1004" i="22"/>
  <c r="G1003" i="22"/>
  <c r="H1003" i="22"/>
  <c r="W1002" i="22"/>
  <c r="V1002" i="22"/>
  <c r="I1002" i="22"/>
  <c r="J1002" i="22"/>
  <c r="Y1001" i="22"/>
  <c r="X1001" i="22"/>
  <c r="Q1001" i="22"/>
  <c r="R1001" i="22"/>
  <c r="S1000" i="22"/>
  <c r="T1000" i="22"/>
  <c r="L1000" i="22"/>
  <c r="M1000" i="22"/>
  <c r="N999" i="22"/>
  <c r="O999" i="22"/>
  <c r="L996" i="22"/>
  <c r="M996" i="22"/>
  <c r="G995" i="22"/>
  <c r="H995" i="22"/>
  <c r="W994" i="22"/>
  <c r="V994" i="22"/>
  <c r="Q985" i="22"/>
  <c r="R985" i="22"/>
  <c r="G983" i="22"/>
  <c r="H983" i="22"/>
  <c r="W982" i="22"/>
  <c r="V982" i="22"/>
  <c r="Y977" i="22"/>
  <c r="X977" i="22"/>
  <c r="Q977" i="22"/>
  <c r="R977" i="22"/>
  <c r="L976" i="22"/>
  <c r="M976" i="22"/>
  <c r="E976" i="22"/>
  <c r="F976" i="22"/>
  <c r="N975" i="22"/>
  <c r="O975" i="22"/>
  <c r="G975" i="22"/>
  <c r="H975" i="22"/>
  <c r="W974" i="22"/>
  <c r="V974" i="22"/>
  <c r="I974" i="22"/>
  <c r="J974" i="22"/>
  <c r="S972" i="22"/>
  <c r="T972" i="22"/>
  <c r="E972" i="22"/>
  <c r="F972" i="22"/>
  <c r="N971" i="22"/>
  <c r="O971" i="22"/>
  <c r="I970" i="22"/>
  <c r="J970" i="22"/>
  <c r="Y969" i="22"/>
  <c r="X969" i="22"/>
  <c r="Q969" i="22"/>
  <c r="R969" i="22"/>
  <c r="S968" i="22"/>
  <c r="T968" i="22"/>
  <c r="L968" i="22"/>
  <c r="M968" i="22"/>
  <c r="G967" i="22"/>
  <c r="H967" i="22"/>
  <c r="W966" i="22"/>
  <c r="V966" i="22"/>
  <c r="Q965" i="22"/>
  <c r="R965" i="22"/>
  <c r="S960" i="22"/>
  <c r="T960" i="22"/>
  <c r="E960" i="22"/>
  <c r="F960" i="22"/>
  <c r="N959" i="22"/>
  <c r="O959" i="22"/>
  <c r="Q957" i="22"/>
  <c r="R957" i="22"/>
  <c r="L956" i="22"/>
  <c r="M956" i="22"/>
  <c r="L952" i="22"/>
  <c r="M952" i="22"/>
  <c r="G951" i="22"/>
  <c r="H951" i="22"/>
  <c r="W950" i="22"/>
  <c r="V950" i="22"/>
  <c r="S948" i="22"/>
  <c r="T948" i="22"/>
  <c r="E948" i="22"/>
  <c r="F948" i="22"/>
  <c r="N947" i="22"/>
  <c r="O947" i="22"/>
  <c r="W946" i="22"/>
  <c r="V946" i="22"/>
  <c r="L944" i="22"/>
  <c r="M944" i="22"/>
  <c r="G943" i="22"/>
  <c r="H943" i="22"/>
  <c r="W942" i="22"/>
  <c r="V942" i="22"/>
  <c r="I942" i="22"/>
  <c r="J942" i="22"/>
  <c r="G939" i="22"/>
  <c r="H939" i="22"/>
  <c r="W938" i="22"/>
  <c r="V938" i="22"/>
  <c r="G935" i="22"/>
  <c r="H935" i="22"/>
  <c r="I934" i="22"/>
  <c r="J934" i="22"/>
  <c r="S932" i="22"/>
  <c r="T932" i="22"/>
  <c r="E932" i="22"/>
  <c r="F932" i="22"/>
  <c r="N931" i="22"/>
  <c r="O931" i="22"/>
  <c r="S928" i="22"/>
  <c r="T928" i="22"/>
  <c r="E928" i="22"/>
  <c r="F928" i="22"/>
  <c r="G927" i="22"/>
  <c r="H927" i="22"/>
  <c r="W926" i="22"/>
  <c r="V926" i="22"/>
  <c r="I926" i="22"/>
  <c r="J926" i="22"/>
  <c r="S924" i="22"/>
  <c r="T924" i="22"/>
  <c r="E924" i="22"/>
  <c r="F924" i="22"/>
  <c r="N923" i="22"/>
  <c r="O923" i="22"/>
  <c r="W922" i="22"/>
  <c r="V922" i="22"/>
  <c r="N919" i="22"/>
  <c r="O919" i="22"/>
  <c r="L916" i="22"/>
  <c r="M916" i="22"/>
  <c r="G915" i="22"/>
  <c r="H915" i="22"/>
  <c r="W914" i="22"/>
  <c r="V914" i="22"/>
  <c r="L912" i="22"/>
  <c r="M912" i="22"/>
  <c r="G911" i="22"/>
  <c r="H911" i="22"/>
  <c r="W910" i="22"/>
  <c r="V910" i="22"/>
  <c r="I910" i="22"/>
  <c r="J910" i="22"/>
  <c r="S908" i="22"/>
  <c r="T908" i="22"/>
  <c r="Y905" i="22"/>
  <c r="X905" i="22"/>
  <c r="Q905" i="22"/>
  <c r="R905" i="22"/>
  <c r="Y901" i="22"/>
  <c r="X901" i="22"/>
  <c r="Q901" i="22"/>
  <c r="R901" i="22"/>
  <c r="S896" i="22"/>
  <c r="T896" i="22"/>
  <c r="E896" i="22"/>
  <c r="F896" i="22"/>
  <c r="N895" i="22"/>
  <c r="O895" i="22"/>
  <c r="Q893" i="22"/>
  <c r="R893" i="22"/>
  <c r="S888" i="22"/>
  <c r="T888" i="22"/>
  <c r="L888" i="22"/>
  <c r="M888" i="22"/>
  <c r="S884" i="22"/>
  <c r="T884" i="22"/>
  <c r="E884" i="22"/>
  <c r="F884" i="22"/>
  <c r="G883" i="22"/>
  <c r="H883" i="22"/>
  <c r="Y881" i="22"/>
  <c r="X881" i="22"/>
  <c r="Q881" i="22"/>
  <c r="R881" i="22"/>
  <c r="G879" i="22"/>
  <c r="H879" i="22"/>
  <c r="W878" i="22"/>
  <c r="V878" i="22"/>
  <c r="I878" i="22"/>
  <c r="J878" i="22"/>
  <c r="Q873" i="22"/>
  <c r="R873" i="22"/>
  <c r="T869" i="22"/>
  <c r="S869" i="22"/>
  <c r="T865" i="22"/>
  <c r="S865" i="22"/>
  <c r="T861" i="22"/>
  <c r="S861" i="22"/>
  <c r="V859" i="22"/>
  <c r="W859" i="22"/>
  <c r="W859" i="23"/>
  <c r="H859" i="22"/>
  <c r="I859" i="23"/>
  <c r="K859" i="22" s="1"/>
  <c r="S856" i="22"/>
  <c r="T856" i="22"/>
  <c r="S848" i="22"/>
  <c r="T848" i="22"/>
  <c r="V847" i="22"/>
  <c r="W847" i="22"/>
  <c r="W847" i="23"/>
  <c r="H847" i="22"/>
  <c r="G847" i="22"/>
  <c r="I847" i="23"/>
  <c r="K847" i="22"/>
  <c r="T845" i="22"/>
  <c r="S845" i="22"/>
  <c r="S840" i="22"/>
  <c r="T840" i="22"/>
  <c r="H839" i="22"/>
  <c r="G839" i="22"/>
  <c r="I839" i="23"/>
  <c r="K839" i="22"/>
  <c r="S836" i="22"/>
  <c r="T836" i="22"/>
  <c r="T817" i="22"/>
  <c r="S817" i="22"/>
  <c r="S816" i="22"/>
  <c r="T816" i="22"/>
  <c r="H807" i="22"/>
  <c r="G807" i="22"/>
  <c r="I807" i="23"/>
  <c r="K807" i="22"/>
  <c r="T805" i="22"/>
  <c r="S805" i="22"/>
  <c r="S804" i="22"/>
  <c r="T804" i="22"/>
  <c r="T801" i="22"/>
  <c r="S801" i="22"/>
  <c r="H795" i="22"/>
  <c r="I795" i="23"/>
  <c r="K795" i="22" s="1"/>
  <c r="T781" i="22"/>
  <c r="S781" i="22"/>
  <c r="S776" i="22"/>
  <c r="T776" i="22"/>
  <c r="V775" i="22"/>
  <c r="W775" i="22"/>
  <c r="W775" i="23"/>
  <c r="T769" i="22"/>
  <c r="S769" i="22"/>
  <c r="T765" i="22"/>
  <c r="S765" i="22"/>
  <c r="X759" i="22"/>
  <c r="Y759" i="22"/>
  <c r="V754" i="22"/>
  <c r="W754" i="22"/>
  <c r="W754" i="23"/>
  <c r="X754" i="23"/>
  <c r="Z754" i="22" s="1"/>
  <c r="V742" i="22"/>
  <c r="W742" i="22"/>
  <c r="W742" i="23"/>
  <c r="X742" i="23"/>
  <c r="Z742" i="22"/>
  <c r="N742" i="22"/>
  <c r="O742" i="22"/>
  <c r="X739" i="22"/>
  <c r="Y739" i="22"/>
  <c r="V734" i="22"/>
  <c r="W734" i="22"/>
  <c r="W734" i="23"/>
  <c r="X734" i="23"/>
  <c r="Z734" i="22" s="1"/>
  <c r="V730" i="22"/>
  <c r="W730" i="22"/>
  <c r="W730" i="23"/>
  <c r="X730" i="23"/>
  <c r="Z730" i="22"/>
  <c r="N730" i="22"/>
  <c r="O730" i="22"/>
  <c r="O727" i="22"/>
  <c r="N727" i="22"/>
  <c r="O719" i="22"/>
  <c r="N719" i="22"/>
  <c r="O715" i="22"/>
  <c r="N715" i="22"/>
  <c r="O703" i="22"/>
  <c r="N703" i="22"/>
  <c r="X691" i="22"/>
  <c r="Y691" i="22"/>
  <c r="X671" i="22"/>
  <c r="Y671" i="22"/>
  <c r="V670" i="22"/>
  <c r="W670" i="22"/>
  <c r="W670" i="23"/>
  <c r="X670" i="23"/>
  <c r="Z670" i="22" s="1"/>
  <c r="N670" i="22"/>
  <c r="O670" i="22"/>
  <c r="O667" i="22"/>
  <c r="N667" i="22"/>
  <c r="V662" i="22"/>
  <c r="W662" i="22"/>
  <c r="W662" i="23"/>
  <c r="X662" i="23"/>
  <c r="Z662" i="22"/>
  <c r="N662" i="22"/>
  <c r="O662" i="22"/>
  <c r="X659" i="22"/>
  <c r="Y659" i="22"/>
  <c r="V658" i="22"/>
  <c r="W658" i="22"/>
  <c r="W658" i="23"/>
  <c r="X658" i="23"/>
  <c r="Z658" i="22" s="1"/>
  <c r="N658" i="22"/>
  <c r="O658" i="22"/>
  <c r="V650" i="22"/>
  <c r="W650" i="22"/>
  <c r="W650" i="23"/>
  <c r="X650" i="23"/>
  <c r="Z650" i="22"/>
  <c r="O647" i="22"/>
  <c r="N647" i="22"/>
  <c r="N646" i="22"/>
  <c r="O646" i="22"/>
  <c r="N642" i="22"/>
  <c r="O642" i="22"/>
  <c r="X639" i="22"/>
  <c r="Y639" i="22"/>
  <c r="O623" i="22"/>
  <c r="N623" i="22"/>
  <c r="X611" i="22"/>
  <c r="Y611" i="22"/>
  <c r="O607" i="22"/>
  <c r="N607" i="22"/>
  <c r="N606" i="22"/>
  <c r="O606" i="22"/>
  <c r="X603" i="22"/>
  <c r="Y603" i="22"/>
  <c r="X595" i="22"/>
  <c r="Y595" i="22"/>
  <c r="V594" i="22"/>
  <c r="W594" i="22"/>
  <c r="W594" i="23"/>
  <c r="X594" i="23"/>
  <c r="Z594" i="22" s="1"/>
  <c r="N594" i="22"/>
  <c r="O594" i="22"/>
  <c r="O587" i="22"/>
  <c r="N587" i="22"/>
  <c r="V582" i="22"/>
  <c r="W582" i="22"/>
  <c r="W582" i="23"/>
  <c r="X582" i="23"/>
  <c r="Z582" i="22"/>
  <c r="V578" i="22"/>
  <c r="W578" i="22"/>
  <c r="W578" i="23"/>
  <c r="X578" i="23"/>
  <c r="Z578" i="22" s="1"/>
  <c r="N578" i="22"/>
  <c r="O578" i="22"/>
  <c r="X575" i="22"/>
  <c r="Y575" i="22"/>
  <c r="V574" i="22"/>
  <c r="W574" i="22"/>
  <c r="W574" i="23"/>
  <c r="X574" i="23"/>
  <c r="Z574" i="22"/>
  <c r="N574" i="22"/>
  <c r="O574" i="22"/>
  <c r="X571" i="22"/>
  <c r="Y571" i="22"/>
  <c r="V570" i="22"/>
  <c r="W570" i="22"/>
  <c r="W570" i="23"/>
  <c r="X570" i="23"/>
  <c r="Z570" i="22" s="1"/>
  <c r="N570" i="22"/>
  <c r="O570" i="22"/>
  <c r="O563" i="22"/>
  <c r="N563" i="22"/>
  <c r="O555" i="22"/>
  <c r="N555" i="22"/>
  <c r="N554" i="22"/>
  <c r="O554" i="22"/>
  <c r="X551" i="22"/>
  <c r="Y551" i="22"/>
  <c r="V550" i="22"/>
  <c r="W550" i="22"/>
  <c r="W550" i="23"/>
  <c r="X550" i="23"/>
  <c r="Z550" i="22"/>
  <c r="N550" i="22"/>
  <c r="O550" i="22"/>
  <c r="X547" i="22"/>
  <c r="Y547" i="22"/>
  <c r="V546" i="22"/>
  <c r="W546" i="22"/>
  <c r="W546" i="23"/>
  <c r="X546" i="23"/>
  <c r="Z546" i="22" s="1"/>
  <c r="N546" i="22"/>
  <c r="O546" i="22"/>
  <c r="X543" i="22"/>
  <c r="Y543" i="22"/>
  <c r="V542" i="22"/>
  <c r="W542" i="22"/>
  <c r="W542" i="23"/>
  <c r="X542" i="23"/>
  <c r="Z542" i="22"/>
  <c r="N542" i="22"/>
  <c r="O542" i="22"/>
  <c r="N535" i="22"/>
  <c r="O535" i="22"/>
  <c r="N527" i="22"/>
  <c r="O527" i="22"/>
  <c r="X519" i="22"/>
  <c r="Y519" i="22"/>
  <c r="V514" i="22"/>
  <c r="W514" i="22"/>
  <c r="W514" i="23"/>
  <c r="X514" i="23"/>
  <c r="Z514" i="22" s="1"/>
  <c r="V506" i="22"/>
  <c r="W506" i="22"/>
  <c r="W506" i="23"/>
  <c r="X506" i="23"/>
  <c r="Z506" i="22"/>
  <c r="I502" i="22"/>
  <c r="J502" i="22"/>
  <c r="E484" i="22"/>
  <c r="F484" i="22"/>
  <c r="V482" i="22"/>
  <c r="W482" i="22"/>
  <c r="X482" i="23"/>
  <c r="Z482" i="22"/>
  <c r="Q472" i="22"/>
  <c r="R472" i="22"/>
  <c r="S472" i="23"/>
  <c r="U472" i="22"/>
  <c r="E468" i="22"/>
  <c r="F468" i="22"/>
  <c r="N466" i="22"/>
  <c r="O466" i="22"/>
  <c r="Q456" i="22"/>
  <c r="R456" i="22"/>
  <c r="S456" i="23"/>
  <c r="U456" i="22"/>
  <c r="H454" i="22"/>
  <c r="G454" i="22"/>
  <c r="N435" i="22"/>
  <c r="O435" i="22"/>
  <c r="L400" i="22"/>
  <c r="M400" i="22"/>
  <c r="N400" i="23"/>
  <c r="P400" i="22"/>
  <c r="G391" i="22"/>
  <c r="H391" i="22"/>
  <c r="X385" i="22"/>
  <c r="Y385" i="22"/>
  <c r="X381" i="22"/>
  <c r="Y381" i="22"/>
  <c r="G371" i="22"/>
  <c r="H371" i="22"/>
  <c r="H371" i="23"/>
  <c r="I371" i="23"/>
  <c r="K371" i="22" s="1"/>
  <c r="E360" i="22"/>
  <c r="F360" i="22"/>
  <c r="W360" i="23"/>
  <c r="W338" i="22"/>
  <c r="V338" i="22"/>
  <c r="W338" i="23"/>
  <c r="X338" i="23"/>
  <c r="Z338" i="22"/>
  <c r="L332" i="22"/>
  <c r="M332" i="22"/>
  <c r="M332" i="23"/>
  <c r="N332" i="23"/>
  <c r="P332" i="22" s="1"/>
  <c r="N331" i="22"/>
  <c r="O331" i="22"/>
  <c r="Q317" i="22"/>
  <c r="R317" i="22"/>
  <c r="R317" i="23"/>
  <c r="S317" i="23"/>
  <c r="U317" i="22"/>
  <c r="N311" i="22"/>
  <c r="O311" i="22"/>
  <c r="W278" i="22"/>
  <c r="V278" i="22"/>
  <c r="X278" i="23"/>
  <c r="Z278" i="22"/>
  <c r="I252" i="22"/>
  <c r="J252" i="22"/>
  <c r="I252" i="23"/>
  <c r="K252" i="22"/>
  <c r="N247" i="22"/>
  <c r="O247" i="22"/>
  <c r="W242" i="22"/>
  <c r="V242" i="22"/>
  <c r="W242" i="23"/>
  <c r="X242" i="23"/>
  <c r="Z242" i="22" s="1"/>
  <c r="R236" i="23"/>
  <c r="I228" i="22"/>
  <c r="J228" i="22"/>
  <c r="I228" i="23"/>
  <c r="K228" i="22"/>
  <c r="W222" i="22"/>
  <c r="V222" i="22"/>
  <c r="X222" i="23"/>
  <c r="Z222" i="22"/>
  <c r="V218" i="22"/>
  <c r="W218" i="22"/>
  <c r="W218" i="23"/>
  <c r="X218" i="23"/>
  <c r="Z218" i="22" s="1"/>
  <c r="N213" i="22"/>
  <c r="O213" i="22"/>
  <c r="E204" i="22"/>
  <c r="F204" i="22"/>
  <c r="W204" i="23"/>
  <c r="J202" i="22"/>
  <c r="I202" i="22"/>
  <c r="E188" i="22"/>
  <c r="F188" i="22"/>
  <c r="T178" i="22"/>
  <c r="S178" i="22"/>
  <c r="L168" i="22"/>
  <c r="M168" i="22"/>
  <c r="M168" i="23"/>
  <c r="N168" i="23"/>
  <c r="P168" i="22" s="1"/>
  <c r="L160" i="22"/>
  <c r="M160" i="22"/>
  <c r="M160" i="23"/>
  <c r="N160" i="23"/>
  <c r="P160" i="22" s="1"/>
  <c r="T154" i="22"/>
  <c r="S154" i="22"/>
  <c r="V150" i="22"/>
  <c r="W150" i="22"/>
  <c r="W150" i="23"/>
  <c r="X150" i="23"/>
  <c r="Z150" i="22" s="1"/>
  <c r="T146" i="22"/>
  <c r="S146" i="22"/>
  <c r="V142" i="22"/>
  <c r="W142" i="22"/>
  <c r="W142" i="23"/>
  <c r="X142" i="23"/>
  <c r="Z142" i="22" s="1"/>
  <c r="F140" i="22"/>
  <c r="E140" i="22"/>
  <c r="W140" i="23"/>
  <c r="J138" i="22"/>
  <c r="I138" i="22"/>
  <c r="V134" i="22"/>
  <c r="W134" i="22"/>
  <c r="W134" i="23"/>
  <c r="X134" i="23"/>
  <c r="Z134" i="22"/>
  <c r="S130" i="22"/>
  <c r="T130" i="22"/>
  <c r="L116" i="22"/>
  <c r="M116" i="22"/>
  <c r="M116" i="23"/>
  <c r="N116" i="23"/>
  <c r="P116" i="22" s="1"/>
  <c r="V114" i="22"/>
  <c r="W114" i="22"/>
  <c r="W114" i="23"/>
  <c r="X114" i="23"/>
  <c r="Z114" i="22"/>
  <c r="F104" i="22"/>
  <c r="E104" i="22"/>
  <c r="W104" i="23"/>
  <c r="J102" i="22"/>
  <c r="I102" i="22"/>
  <c r="S94" i="22"/>
  <c r="T94" i="22"/>
  <c r="J80" i="22"/>
  <c r="I80" i="22"/>
  <c r="I80" i="23"/>
  <c r="K80" i="22"/>
  <c r="V62" i="22"/>
  <c r="W62" i="22"/>
  <c r="W62" i="23"/>
  <c r="X62" i="23"/>
  <c r="Z62" i="22" s="1"/>
  <c r="M56" i="22"/>
  <c r="L56" i="22"/>
  <c r="M56" i="23"/>
  <c r="N56" i="23"/>
  <c r="P56" i="22"/>
  <c r="Q53" i="22"/>
  <c r="R53" i="22"/>
  <c r="R53" i="23"/>
  <c r="S53" i="23"/>
  <c r="U53" i="22" s="1"/>
  <c r="I52" i="22"/>
  <c r="J52" i="22"/>
  <c r="I52" i="23"/>
  <c r="K52" i="22" s="1"/>
  <c r="Q45" i="22"/>
  <c r="R45" i="22"/>
  <c r="R45" i="23"/>
  <c r="S45" i="23"/>
  <c r="U45" i="22" s="1"/>
  <c r="Q37" i="22"/>
  <c r="R37" i="22"/>
  <c r="R37" i="23"/>
  <c r="S37" i="23"/>
  <c r="U37" i="22"/>
  <c r="Y29" i="22"/>
  <c r="X29" i="22"/>
  <c r="S1496" i="22"/>
  <c r="W1490" i="22"/>
  <c r="S1472" i="22"/>
  <c r="H1467" i="22"/>
  <c r="V1414" i="22"/>
  <c r="H1403" i="22"/>
  <c r="V1286" i="22"/>
  <c r="H1275" i="22"/>
  <c r="H1211" i="22"/>
  <c r="F1160" i="22"/>
  <c r="X1101" i="22"/>
  <c r="J1090" i="22"/>
  <c r="F904" i="22"/>
  <c r="G795" i="22"/>
  <c r="M84" i="10"/>
  <c r="N84" i="10" s="1"/>
  <c r="N176" i="2" s="1"/>
  <c r="Q86" i="25" s="1"/>
  <c r="S86" i="25" s="1"/>
  <c r="B1498" i="9"/>
  <c r="F1498" i="9"/>
  <c r="C1498" i="9"/>
  <c r="D1498" i="9"/>
  <c r="E1498" i="9"/>
  <c r="B1466" i="9"/>
  <c r="F1466" i="9"/>
  <c r="C1466" i="9"/>
  <c r="D1466" i="9"/>
  <c r="E1466" i="9"/>
  <c r="B1265" i="9"/>
  <c r="F1265" i="9"/>
  <c r="D1265" i="9"/>
  <c r="C1265" i="9"/>
  <c r="E1265" i="9"/>
  <c r="B1233" i="9"/>
  <c r="F1233" i="9"/>
  <c r="D1233" i="9"/>
  <c r="C1233" i="9"/>
  <c r="E1233" i="9"/>
  <c r="B1025" i="9"/>
  <c r="F1025" i="9"/>
  <c r="E1025" i="9"/>
  <c r="C1025" i="9"/>
  <c r="D1025" i="9"/>
  <c r="C911" i="9"/>
  <c r="B911" i="9"/>
  <c r="E911" i="9"/>
  <c r="D911" i="9"/>
  <c r="F911" i="9"/>
  <c r="C725" i="9"/>
  <c r="E725" i="9"/>
  <c r="F725" i="9"/>
  <c r="B725" i="9"/>
  <c r="D725" i="9"/>
  <c r="C597" i="9"/>
  <c r="E597" i="9"/>
  <c r="D597" i="9"/>
  <c r="F597" i="9"/>
  <c r="B597" i="9"/>
  <c r="C579" i="9"/>
  <c r="D579" i="9"/>
  <c r="E579" i="9"/>
  <c r="F579" i="9"/>
  <c r="B579" i="9"/>
  <c r="C515" i="9"/>
  <c r="D515" i="9"/>
  <c r="E515" i="9"/>
  <c r="F515" i="9"/>
  <c r="B515" i="9"/>
  <c r="O78" i="1"/>
  <c r="U78" i="1"/>
  <c r="O77" i="1"/>
  <c r="U77" i="1" s="1"/>
  <c r="P75" i="1"/>
  <c r="V75" i="1" s="1"/>
  <c r="P74" i="1"/>
  <c r="V74" i="1"/>
  <c r="R58" i="27"/>
  <c r="I80" i="1"/>
  <c r="I81" i="1"/>
  <c r="G78" i="1"/>
  <c r="G77" i="1"/>
  <c r="F75" i="1"/>
  <c r="F74" i="1"/>
  <c r="F56" i="1"/>
  <c r="R38" i="25"/>
  <c r="W62" i="24"/>
  <c r="R47" i="24"/>
  <c r="W34" i="24"/>
  <c r="H11" i="1"/>
  <c r="W26" i="24"/>
  <c r="R11" i="24"/>
  <c r="W10" i="24"/>
  <c r="W6" i="24"/>
  <c r="V1497" i="22"/>
  <c r="W1497" i="22"/>
  <c r="X1492" i="22"/>
  <c r="Y1492" i="22"/>
  <c r="Q1488" i="22"/>
  <c r="R1488" i="22"/>
  <c r="V1485" i="22"/>
  <c r="W1485" i="22"/>
  <c r="S1483" i="22"/>
  <c r="T1483" i="22"/>
  <c r="Q1476" i="22"/>
  <c r="R1476" i="22"/>
  <c r="Q1472" i="22"/>
  <c r="R1472" i="22"/>
  <c r="X1468" i="22"/>
  <c r="Y1468" i="22"/>
  <c r="E1467" i="22"/>
  <c r="F1467" i="22"/>
  <c r="S1463" i="22"/>
  <c r="T1463" i="22"/>
  <c r="E1463" i="22"/>
  <c r="F1463" i="22"/>
  <c r="O1462" i="22"/>
  <c r="N1462" i="22"/>
  <c r="I1461" i="22"/>
  <c r="J1461" i="22"/>
  <c r="M1459" i="22"/>
  <c r="L1459" i="22"/>
  <c r="I1457" i="22"/>
  <c r="J1457" i="22"/>
  <c r="Q1456" i="22"/>
  <c r="R1456" i="22"/>
  <c r="M1455" i="22"/>
  <c r="L1455" i="22"/>
  <c r="G1454" i="22"/>
  <c r="H1454" i="22"/>
  <c r="I1453" i="22"/>
  <c r="J1453" i="22"/>
  <c r="S1451" i="22"/>
  <c r="T1451" i="22"/>
  <c r="E1451" i="22"/>
  <c r="F1451" i="22"/>
  <c r="X1448" i="22"/>
  <c r="Y1448" i="22"/>
  <c r="Q1448" i="22"/>
  <c r="R1448" i="22"/>
  <c r="I1445" i="22"/>
  <c r="J1445" i="22"/>
  <c r="X1444" i="22"/>
  <c r="Y1444" i="22"/>
  <c r="I1441" i="22"/>
  <c r="J1441" i="22"/>
  <c r="S1439" i="22"/>
  <c r="T1439" i="22"/>
  <c r="G1438" i="22"/>
  <c r="H1438" i="22"/>
  <c r="V1437" i="22"/>
  <c r="W1437" i="22"/>
  <c r="I1437" i="22"/>
  <c r="J1437" i="22"/>
  <c r="X1436" i="22"/>
  <c r="Y1436" i="22"/>
  <c r="I1433" i="22"/>
  <c r="J1433" i="22"/>
  <c r="G1430" i="22"/>
  <c r="H1430" i="22"/>
  <c r="V1429" i="22"/>
  <c r="W1429" i="22"/>
  <c r="S1427" i="22"/>
  <c r="T1427" i="22"/>
  <c r="G1426" i="22"/>
  <c r="H1426" i="22"/>
  <c r="V1425" i="22"/>
  <c r="W1425" i="22"/>
  <c r="Q1424" i="22"/>
  <c r="R1424" i="22"/>
  <c r="S1423" i="22"/>
  <c r="T1423" i="22"/>
  <c r="X1420" i="22"/>
  <c r="Y1420" i="22"/>
  <c r="G1418" i="22"/>
  <c r="H1418" i="22"/>
  <c r="V1417" i="22"/>
  <c r="W1417" i="22"/>
  <c r="Q1416" i="22"/>
  <c r="R1416" i="22"/>
  <c r="S1415" i="22"/>
  <c r="T1415" i="22"/>
  <c r="E1415" i="22"/>
  <c r="F1415" i="22"/>
  <c r="O1414" i="22"/>
  <c r="N1414" i="22"/>
  <c r="I1413" i="22"/>
  <c r="J1413" i="22"/>
  <c r="X1412" i="22"/>
  <c r="Y1412" i="22"/>
  <c r="V1409" i="22"/>
  <c r="W1409" i="22"/>
  <c r="G1406" i="22"/>
  <c r="H1406" i="22"/>
  <c r="V1405" i="22"/>
  <c r="W1405" i="22"/>
  <c r="S1403" i="22"/>
  <c r="T1403" i="22"/>
  <c r="E1403" i="22"/>
  <c r="F1403" i="22"/>
  <c r="S1399" i="22"/>
  <c r="T1399" i="22"/>
  <c r="E1399" i="22"/>
  <c r="F1399" i="22"/>
  <c r="O1398" i="22"/>
  <c r="N1398" i="22"/>
  <c r="I1397" i="22"/>
  <c r="J1397" i="22"/>
  <c r="M1395" i="22"/>
  <c r="L1395" i="22"/>
  <c r="I1393" i="22"/>
  <c r="J1393" i="22"/>
  <c r="X1392" i="22"/>
  <c r="Y1392" i="22"/>
  <c r="Q1392" i="22"/>
  <c r="R1392" i="22"/>
  <c r="G1390" i="22"/>
  <c r="H1390" i="22"/>
  <c r="V1389" i="22"/>
  <c r="W1389" i="22"/>
  <c r="X1388" i="22"/>
  <c r="Y1388" i="22"/>
  <c r="G1386" i="22"/>
  <c r="H1386" i="22"/>
  <c r="V1385" i="22"/>
  <c r="W1385" i="22"/>
  <c r="S1383" i="22"/>
  <c r="T1383" i="22"/>
  <c r="E1383" i="22"/>
  <c r="F1383" i="22"/>
  <c r="O1382" i="22"/>
  <c r="N1382" i="22"/>
  <c r="I1381" i="22"/>
  <c r="J1381" i="22"/>
  <c r="M1379" i="22"/>
  <c r="L1379" i="22"/>
  <c r="E1375" i="22"/>
  <c r="F1375" i="22"/>
  <c r="O1374" i="22"/>
  <c r="N1374" i="22"/>
  <c r="I1373" i="22"/>
  <c r="J1373" i="22"/>
  <c r="M1371" i="22"/>
  <c r="L1371" i="22"/>
  <c r="X1364" i="22"/>
  <c r="Y1364" i="22"/>
  <c r="E1363" i="22"/>
  <c r="F1363" i="22"/>
  <c r="X1360" i="22"/>
  <c r="Y1360" i="22"/>
  <c r="Q1360" i="22"/>
  <c r="R1360" i="22"/>
  <c r="G1358" i="22"/>
  <c r="H1358" i="22"/>
  <c r="V1357" i="22"/>
  <c r="W1357" i="22"/>
  <c r="X1356" i="22"/>
  <c r="Y1356" i="22"/>
  <c r="G1354" i="22"/>
  <c r="H1354" i="22"/>
  <c r="V1353" i="22"/>
  <c r="W1353" i="22"/>
  <c r="M1351" i="22"/>
  <c r="L1351" i="22"/>
  <c r="E1351" i="22"/>
  <c r="F1351" i="22"/>
  <c r="O1350" i="22"/>
  <c r="N1350" i="22"/>
  <c r="M1347" i="22"/>
  <c r="L1347" i="22"/>
  <c r="E1347" i="22"/>
  <c r="F1347" i="22"/>
  <c r="G1346" i="22"/>
  <c r="H1346" i="22"/>
  <c r="I1345" i="22"/>
  <c r="J1345" i="22"/>
  <c r="E1343" i="22"/>
  <c r="F1343" i="22"/>
  <c r="V1341" i="22"/>
  <c r="W1341" i="22"/>
  <c r="S1339" i="22"/>
  <c r="T1339" i="22"/>
  <c r="E1339" i="22"/>
  <c r="F1339" i="22"/>
  <c r="G1338" i="22"/>
  <c r="H1338" i="22"/>
  <c r="V1337" i="22"/>
  <c r="W1337" i="22"/>
  <c r="Q1336" i="22"/>
  <c r="R1336" i="22"/>
  <c r="S1327" i="22"/>
  <c r="T1327" i="22"/>
  <c r="E1327" i="22"/>
  <c r="F1327" i="22"/>
  <c r="X1324" i="22"/>
  <c r="Y1324" i="22"/>
  <c r="X1320" i="22"/>
  <c r="Y1320" i="22"/>
  <c r="Q1320" i="22"/>
  <c r="R1320" i="22"/>
  <c r="X1316" i="22"/>
  <c r="Y1316" i="22"/>
  <c r="G1314" i="22"/>
  <c r="H1314" i="22"/>
  <c r="V1313" i="22"/>
  <c r="W1313" i="22"/>
  <c r="Q1312" i="22"/>
  <c r="R1312" i="22"/>
  <c r="X1308" i="22"/>
  <c r="Y1308" i="22"/>
  <c r="X1304" i="22"/>
  <c r="Y1304" i="22"/>
  <c r="Q1304" i="22"/>
  <c r="R1304" i="22"/>
  <c r="G1302" i="22"/>
  <c r="H1302" i="22"/>
  <c r="V1301" i="22"/>
  <c r="W1301" i="22"/>
  <c r="X1300" i="22"/>
  <c r="Y1300" i="22"/>
  <c r="V1297" i="22"/>
  <c r="W1297" i="22"/>
  <c r="M1291" i="22"/>
  <c r="L1291" i="22"/>
  <c r="X1288" i="22"/>
  <c r="Y1288" i="22"/>
  <c r="Q1288" i="22"/>
  <c r="R1288" i="22"/>
  <c r="M1287" i="22"/>
  <c r="L1287" i="22"/>
  <c r="S1283" i="22"/>
  <c r="T1283" i="22"/>
  <c r="E1283" i="22"/>
  <c r="F1283" i="22"/>
  <c r="X1280" i="22"/>
  <c r="Y1280" i="22"/>
  <c r="Q1280" i="22"/>
  <c r="R1280" i="22"/>
  <c r="M1279" i="22"/>
  <c r="L1279" i="22"/>
  <c r="G1278" i="22"/>
  <c r="H1278" i="22"/>
  <c r="V1277" i="22"/>
  <c r="W1277" i="22"/>
  <c r="M1275" i="22"/>
  <c r="L1275" i="22"/>
  <c r="I1273" i="22"/>
  <c r="J1273" i="22"/>
  <c r="E1271" i="22"/>
  <c r="F1271" i="22"/>
  <c r="X1268" i="22"/>
  <c r="Y1268" i="22"/>
  <c r="E1267" i="22"/>
  <c r="F1267" i="22"/>
  <c r="M1263" i="22"/>
  <c r="L1263" i="22"/>
  <c r="X1260" i="22"/>
  <c r="Y1260" i="22"/>
  <c r="E1259" i="22"/>
  <c r="F1259" i="22"/>
  <c r="S1255" i="22"/>
  <c r="T1255" i="22"/>
  <c r="X1252" i="22"/>
  <c r="Y1252" i="22"/>
  <c r="E1251" i="22"/>
  <c r="F1251" i="22"/>
  <c r="X1248" i="22"/>
  <c r="Y1248" i="22"/>
  <c r="M1247" i="22"/>
  <c r="L1247" i="22"/>
  <c r="S1243" i="22"/>
  <c r="T1243" i="22"/>
  <c r="E1243" i="22"/>
  <c r="F1243" i="22"/>
  <c r="M1235" i="22"/>
  <c r="L1235" i="22"/>
  <c r="X1232" i="22"/>
  <c r="Y1232" i="22"/>
  <c r="Q1232" i="22"/>
  <c r="R1232" i="22"/>
  <c r="M1231" i="22"/>
  <c r="L1231" i="22"/>
  <c r="X1228" i="22"/>
  <c r="Y1228" i="22"/>
  <c r="E1227" i="22"/>
  <c r="F1227" i="22"/>
  <c r="S1223" i="22"/>
  <c r="T1223" i="22"/>
  <c r="E1223" i="22"/>
  <c r="F1223" i="22"/>
  <c r="I1221" i="22"/>
  <c r="J1221" i="22"/>
  <c r="S1219" i="22"/>
  <c r="T1219" i="22"/>
  <c r="E1215" i="22"/>
  <c r="F1215" i="22"/>
  <c r="X1212" i="22"/>
  <c r="Y1212" i="22"/>
  <c r="G1210" i="22"/>
  <c r="H1210" i="22"/>
  <c r="V1209" i="22"/>
  <c r="W1209" i="22"/>
  <c r="Q1208" i="22"/>
  <c r="R1208" i="22"/>
  <c r="S1207" i="22"/>
  <c r="T1207" i="22"/>
  <c r="E1207" i="22"/>
  <c r="F1207" i="22"/>
  <c r="I1205" i="22"/>
  <c r="J1205" i="22"/>
  <c r="S1203" i="22"/>
  <c r="T1203" i="22"/>
  <c r="G1202" i="22"/>
  <c r="H1202" i="22"/>
  <c r="V1201" i="22"/>
  <c r="W1201" i="22"/>
  <c r="M1199" i="22"/>
  <c r="L1199" i="22"/>
  <c r="M1195" i="22"/>
  <c r="L1195" i="22"/>
  <c r="E1195" i="22"/>
  <c r="F1195" i="22"/>
  <c r="G1194" i="22"/>
  <c r="H1194" i="22"/>
  <c r="V1193" i="22"/>
  <c r="W1193" i="22"/>
  <c r="G1190" i="22"/>
  <c r="H1190" i="22"/>
  <c r="V1189" i="22"/>
  <c r="W1189" i="22"/>
  <c r="M1187" i="22"/>
  <c r="L1187" i="22"/>
  <c r="M1179" i="22"/>
  <c r="L1179" i="22"/>
  <c r="G1178" i="22"/>
  <c r="H1178" i="22"/>
  <c r="V1177" i="22"/>
  <c r="W1177" i="22"/>
  <c r="Q1176" i="22"/>
  <c r="R1176" i="22"/>
  <c r="G1174" i="22"/>
  <c r="H1174" i="22"/>
  <c r="V1173" i="22"/>
  <c r="W1173" i="22"/>
  <c r="M1171" i="22"/>
  <c r="L1171" i="22"/>
  <c r="S1167" i="22"/>
  <c r="T1167" i="22"/>
  <c r="E1167" i="22"/>
  <c r="F1167" i="22"/>
  <c r="O1166" i="22"/>
  <c r="N1166" i="22"/>
  <c r="I1161" i="22"/>
  <c r="J1161" i="22"/>
  <c r="X1160" i="22"/>
  <c r="Y1160" i="22"/>
  <c r="Q1160" i="22"/>
  <c r="R1160" i="22"/>
  <c r="S1159" i="22"/>
  <c r="T1159" i="22"/>
  <c r="G1154" i="22"/>
  <c r="H1154" i="22"/>
  <c r="V1153" i="22"/>
  <c r="W1153" i="22"/>
  <c r="G1150" i="22"/>
  <c r="H1150" i="22"/>
  <c r="V1149" i="22"/>
  <c r="W1149" i="22"/>
  <c r="M1147" i="22"/>
  <c r="L1147" i="22"/>
  <c r="E1147" i="22"/>
  <c r="F1147" i="22"/>
  <c r="O1146" i="22"/>
  <c r="N1146" i="22"/>
  <c r="Q1144" i="22"/>
  <c r="R1144" i="22"/>
  <c r="S1143" i="22"/>
  <c r="T1143" i="22"/>
  <c r="E1143" i="22"/>
  <c r="F1143" i="22"/>
  <c r="G1142" i="22"/>
  <c r="H1142" i="22"/>
  <c r="V1141" i="22"/>
  <c r="W1141" i="22"/>
  <c r="X1140" i="22"/>
  <c r="Y1140" i="22"/>
  <c r="M1139" i="22"/>
  <c r="L1139" i="22"/>
  <c r="X1136" i="22"/>
  <c r="Y1136" i="22"/>
  <c r="S1135" i="22"/>
  <c r="T1135" i="22"/>
  <c r="E1135" i="22"/>
  <c r="F1135" i="22"/>
  <c r="V1133" i="22"/>
  <c r="W1133" i="22"/>
  <c r="I1133" i="22"/>
  <c r="J1133" i="22"/>
  <c r="M1131" i="22"/>
  <c r="L1131" i="22"/>
  <c r="G1130" i="22"/>
  <c r="H1130" i="22"/>
  <c r="V1129" i="22"/>
  <c r="W1129" i="22"/>
  <c r="M1127" i="22"/>
  <c r="L1127" i="22"/>
  <c r="G1126" i="22"/>
  <c r="H1126" i="22"/>
  <c r="V1125" i="22"/>
  <c r="W1125" i="22"/>
  <c r="Q1120" i="22"/>
  <c r="R1120" i="22"/>
  <c r="G1118" i="22"/>
  <c r="H1118" i="22"/>
  <c r="E1115" i="22"/>
  <c r="F1115" i="22"/>
  <c r="O1114" i="22"/>
  <c r="N1114" i="22"/>
  <c r="M1111" i="22"/>
  <c r="L1111" i="22"/>
  <c r="Q1108" i="22"/>
  <c r="R1108" i="22"/>
  <c r="M1107" i="22"/>
  <c r="L1107" i="22"/>
  <c r="B38" i="38"/>
  <c r="E38" i="38" s="1"/>
  <c r="F36" i="38"/>
  <c r="F10" i="38"/>
  <c r="F74" i="37"/>
  <c r="I74" i="37" s="1"/>
  <c r="B68" i="37"/>
  <c r="E68" i="37" s="1"/>
  <c r="F59" i="37"/>
  <c r="I59" i="37" s="1"/>
  <c r="N58" i="37"/>
  <c r="Q58" i="37" s="1"/>
  <c r="F57" i="37"/>
  <c r="F29" i="37"/>
  <c r="I29" i="37" s="1"/>
  <c r="N14" i="37"/>
  <c r="Q14" i="37" s="1"/>
  <c r="F5" i="37"/>
  <c r="B52" i="36"/>
  <c r="E52" i="36" s="1"/>
  <c r="B47" i="36"/>
  <c r="E47" i="36"/>
  <c r="J23" i="36"/>
  <c r="M23" i="36" s="1"/>
  <c r="N22" i="36"/>
  <c r="B22" i="36"/>
  <c r="B73" i="35"/>
  <c r="E73" i="35" s="1"/>
  <c r="N44" i="35"/>
  <c r="Q44" i="35" s="1"/>
  <c r="N43" i="35"/>
  <c r="F43" i="35"/>
  <c r="J24" i="35"/>
  <c r="M24" i="35" s="1"/>
  <c r="B24" i="35"/>
  <c r="E24" i="35"/>
  <c r="B23" i="35"/>
  <c r="E23" i="35" s="1"/>
  <c r="F20" i="35"/>
  <c r="I20" i="35"/>
  <c r="N11" i="35"/>
  <c r="F4" i="35"/>
  <c r="P81" i="1"/>
  <c r="V81" i="1"/>
  <c r="P80" i="1"/>
  <c r="V80" i="1" s="1"/>
  <c r="Q90" i="1"/>
  <c r="W90" i="1" s="1"/>
  <c r="Q89" i="1"/>
  <c r="W89" i="1"/>
  <c r="P77" i="1"/>
  <c r="V77" i="1" s="1"/>
  <c r="P78" i="1"/>
  <c r="V78" i="1" s="1"/>
  <c r="Q74" i="1"/>
  <c r="W74" i="1" s="1"/>
  <c r="Q75" i="1"/>
  <c r="W75" i="1" s="1"/>
  <c r="W82" i="27"/>
  <c r="W78" i="27"/>
  <c r="W74" i="27"/>
  <c r="W70" i="27"/>
  <c r="W66" i="27"/>
  <c r="W58" i="27"/>
  <c r="W54" i="27"/>
  <c r="W50" i="27"/>
  <c r="W46" i="27"/>
  <c r="W42" i="27"/>
  <c r="W38" i="27"/>
  <c r="W30" i="27"/>
  <c r="J81" i="1"/>
  <c r="J80" i="1"/>
  <c r="W26" i="27"/>
  <c r="G90" i="1"/>
  <c r="G89" i="1"/>
  <c r="W22" i="27"/>
  <c r="W18" i="27"/>
  <c r="H78" i="1"/>
  <c r="H77" i="1"/>
  <c r="F77" i="1"/>
  <c r="F78" i="1"/>
  <c r="W14" i="27"/>
  <c r="I75" i="1"/>
  <c r="I74" i="1"/>
  <c r="W10" i="27"/>
  <c r="H69" i="1"/>
  <c r="H68" i="1"/>
  <c r="F69" i="1"/>
  <c r="F68" i="1"/>
  <c r="W6" i="27"/>
  <c r="P33" i="1"/>
  <c r="V33" i="1" s="1"/>
  <c r="P35" i="1"/>
  <c r="V35" i="1" s="1"/>
  <c r="H26" i="15"/>
  <c r="U5" i="1"/>
  <c r="W90" i="25"/>
  <c r="W82" i="25"/>
  <c r="W78" i="25"/>
  <c r="W70" i="25"/>
  <c r="W66" i="25"/>
  <c r="W58" i="25"/>
  <c r="W54" i="25"/>
  <c r="W46" i="25"/>
  <c r="I56" i="1"/>
  <c r="F43" i="25"/>
  <c r="W42" i="25"/>
  <c r="W38" i="25"/>
  <c r="W34" i="25"/>
  <c r="W30" i="25"/>
  <c r="W26" i="25"/>
  <c r="W22" i="25"/>
  <c r="W18" i="25"/>
  <c r="W14" i="25"/>
  <c r="W10" i="25"/>
  <c r="H33" i="1"/>
  <c r="F33" i="1"/>
  <c r="W6" i="25"/>
  <c r="W91" i="24"/>
  <c r="W87" i="24"/>
  <c r="W83" i="24"/>
  <c r="W79" i="24"/>
  <c r="W71" i="24"/>
  <c r="W67" i="24"/>
  <c r="N62" i="24"/>
  <c r="H62" i="24"/>
  <c r="I62" i="24" s="1"/>
  <c r="S61" i="24"/>
  <c r="G20" i="1"/>
  <c r="W59" i="24"/>
  <c r="L56" i="24"/>
  <c r="F56" i="24"/>
  <c r="W55" i="24"/>
  <c r="I55" i="24"/>
  <c r="H54" i="24"/>
  <c r="S53" i="24"/>
  <c r="X52" i="24"/>
  <c r="W51" i="24"/>
  <c r="I16" i="1"/>
  <c r="I51" i="24"/>
  <c r="N50" i="24"/>
  <c r="H50" i="24"/>
  <c r="G49" i="24"/>
  <c r="W47" i="24"/>
  <c r="I47" i="24"/>
  <c r="H46" i="24"/>
  <c r="W43" i="24"/>
  <c r="S41" i="24"/>
  <c r="H38" i="24"/>
  <c r="S37" i="24"/>
  <c r="W35" i="24"/>
  <c r="N34" i="24"/>
  <c r="H34" i="24"/>
  <c r="I11" i="1"/>
  <c r="I31" i="24"/>
  <c r="S29" i="24"/>
  <c r="W27" i="24"/>
  <c r="I27" i="24"/>
  <c r="N26" i="24"/>
  <c r="H26" i="24"/>
  <c r="S25" i="24"/>
  <c r="F24" i="24"/>
  <c r="H22" i="24"/>
  <c r="S21" i="24"/>
  <c r="W19" i="24"/>
  <c r="I19" i="24"/>
  <c r="N18" i="24"/>
  <c r="H18" i="24"/>
  <c r="W15" i="24"/>
  <c r="H14" i="24"/>
  <c r="S13" i="24"/>
  <c r="W11" i="24"/>
  <c r="I11" i="24"/>
  <c r="N10" i="24"/>
  <c r="H10" i="24"/>
  <c r="W7" i="24"/>
  <c r="I7" i="24"/>
  <c r="N6" i="24"/>
  <c r="H6" i="24"/>
  <c r="S5" i="24"/>
  <c r="N1500" i="23"/>
  <c r="P1500" i="22"/>
  <c r="X1498" i="23"/>
  <c r="Z1498" i="22"/>
  <c r="L1498" i="22"/>
  <c r="M1498" i="22"/>
  <c r="E1498" i="22"/>
  <c r="F1498" i="22"/>
  <c r="S1497" i="23"/>
  <c r="U1497" i="22" s="1"/>
  <c r="N1497" i="22"/>
  <c r="O1497" i="22"/>
  <c r="G1497" i="22"/>
  <c r="H1497" i="22"/>
  <c r="N1496" i="23"/>
  <c r="P1496" i="22"/>
  <c r="I1496" i="22"/>
  <c r="J1496" i="22"/>
  <c r="X1494" i="23"/>
  <c r="Z1494" i="22"/>
  <c r="L1494" i="22"/>
  <c r="M1494" i="22"/>
  <c r="E1494" i="22"/>
  <c r="F1494" i="22"/>
  <c r="S1493" i="23"/>
  <c r="U1493" i="22" s="1"/>
  <c r="N1493" i="22"/>
  <c r="O1493" i="22"/>
  <c r="G1493" i="22"/>
  <c r="H1493" i="22"/>
  <c r="N1492" i="23"/>
  <c r="P1492" i="22"/>
  <c r="I1492" i="22"/>
  <c r="J1492" i="22"/>
  <c r="I1491" i="23"/>
  <c r="K1491" i="22"/>
  <c r="X1490" i="23"/>
  <c r="Z1490" i="22" s="1"/>
  <c r="L1490" i="22"/>
  <c r="M1490" i="22"/>
  <c r="E1490" i="22"/>
  <c r="F1490" i="22"/>
  <c r="S1489" i="23"/>
  <c r="U1489" i="22"/>
  <c r="N1489" i="22"/>
  <c r="O1489" i="22"/>
  <c r="G1489" i="22"/>
  <c r="H1489" i="22"/>
  <c r="I1488" i="22"/>
  <c r="J1488" i="22"/>
  <c r="X1486" i="23"/>
  <c r="Z1486" i="22"/>
  <c r="L1486" i="22"/>
  <c r="M1486" i="22"/>
  <c r="E1486" i="22"/>
  <c r="F1486" i="22"/>
  <c r="S1485" i="23"/>
  <c r="U1485" i="22" s="1"/>
  <c r="N1485" i="22"/>
  <c r="O1485" i="22"/>
  <c r="G1485" i="22"/>
  <c r="H1485" i="22"/>
  <c r="N1484" i="23"/>
  <c r="P1484" i="22"/>
  <c r="I1484" i="22"/>
  <c r="J1484" i="22"/>
  <c r="X1482" i="23"/>
  <c r="Z1482" i="22"/>
  <c r="L1482" i="22"/>
  <c r="M1482" i="22"/>
  <c r="E1482" i="22"/>
  <c r="F1482" i="22"/>
  <c r="S1481" i="23"/>
  <c r="U1481" i="22" s="1"/>
  <c r="G1481" i="22"/>
  <c r="H1481" i="22"/>
  <c r="I1480" i="22"/>
  <c r="J1480" i="22"/>
  <c r="I1479" i="23"/>
  <c r="K1479" i="22" s="1"/>
  <c r="X1478" i="23"/>
  <c r="Z1478" i="22"/>
  <c r="L1478" i="22"/>
  <c r="M1478" i="22"/>
  <c r="E1478" i="22"/>
  <c r="F1478" i="22"/>
  <c r="S1477" i="23"/>
  <c r="U1477" i="22" s="1"/>
  <c r="N1477" i="22"/>
  <c r="O1477" i="22"/>
  <c r="G1477" i="22"/>
  <c r="H1477" i="22"/>
  <c r="N1476" i="23"/>
  <c r="P1476" i="22"/>
  <c r="I1476" i="22"/>
  <c r="J1476" i="22"/>
  <c r="I1475" i="23"/>
  <c r="K1475" i="22"/>
  <c r="X1474" i="23"/>
  <c r="Z1474" i="22" s="1"/>
  <c r="L1474" i="22"/>
  <c r="M1474" i="22"/>
  <c r="E1474" i="22"/>
  <c r="F1474" i="22"/>
  <c r="S1473" i="23"/>
  <c r="U1473" i="22"/>
  <c r="G1473" i="22"/>
  <c r="H1473" i="22"/>
  <c r="N1472" i="23"/>
  <c r="P1472" i="22" s="1"/>
  <c r="I1472" i="22"/>
  <c r="J1472" i="22"/>
  <c r="R1471" i="22"/>
  <c r="Q1471" i="22"/>
  <c r="X1470" i="23"/>
  <c r="Z1470" i="22"/>
  <c r="T1470" i="22"/>
  <c r="S1470" i="22"/>
  <c r="L1470" i="22"/>
  <c r="M1470" i="22"/>
  <c r="S1469" i="23"/>
  <c r="U1469" i="22" s="1"/>
  <c r="N1469" i="22"/>
  <c r="O1469" i="22"/>
  <c r="G1469" i="22"/>
  <c r="H1469" i="22"/>
  <c r="W1468" i="22"/>
  <c r="V1468" i="22"/>
  <c r="N1468" i="23"/>
  <c r="P1468" i="22" s="1"/>
  <c r="I1468" i="22"/>
  <c r="J1468" i="22"/>
  <c r="Q1467" i="22"/>
  <c r="R1467" i="22"/>
  <c r="I1467" i="23"/>
  <c r="K1467" i="22"/>
  <c r="X1466" i="23"/>
  <c r="Z1466" i="22" s="1"/>
  <c r="S1466" i="22"/>
  <c r="T1466" i="22"/>
  <c r="L1466" i="22"/>
  <c r="M1466" i="22"/>
  <c r="E1466" i="22"/>
  <c r="F1466" i="22"/>
  <c r="S1465" i="23"/>
  <c r="U1465" i="22" s="1"/>
  <c r="N1465" i="22"/>
  <c r="O1465" i="22"/>
  <c r="G1465" i="22"/>
  <c r="H1465" i="22"/>
  <c r="W1464" i="22"/>
  <c r="V1464" i="22"/>
  <c r="N1464" i="23"/>
  <c r="P1464" i="22" s="1"/>
  <c r="Y1463" i="22"/>
  <c r="X1463" i="22"/>
  <c r="Q1463" i="22"/>
  <c r="R1463" i="22"/>
  <c r="I1463" i="23"/>
  <c r="K1463" i="22"/>
  <c r="X1462" i="23"/>
  <c r="Z1462" i="22" s="1"/>
  <c r="S1462" i="22"/>
  <c r="T1462" i="22"/>
  <c r="L1462" i="22"/>
  <c r="M1462" i="22"/>
  <c r="G1461" i="22"/>
  <c r="H1461" i="22"/>
  <c r="W1460" i="22"/>
  <c r="V1460" i="22"/>
  <c r="N1460" i="23"/>
  <c r="P1460" i="22" s="1"/>
  <c r="I1460" i="22"/>
  <c r="J1460" i="22"/>
  <c r="Q1459" i="22"/>
  <c r="R1459" i="22"/>
  <c r="I1459" i="23"/>
  <c r="K1459" i="22"/>
  <c r="X1458" i="23"/>
  <c r="Z1458" i="22" s="1"/>
  <c r="S1458" i="22"/>
  <c r="T1458" i="22"/>
  <c r="L1458" i="22"/>
  <c r="M1458" i="22"/>
  <c r="E1458" i="22"/>
  <c r="F1458" i="22"/>
  <c r="S1457" i="23"/>
  <c r="U1457" i="22" s="1"/>
  <c r="N1457" i="22"/>
  <c r="O1457" i="22"/>
  <c r="G1457" i="22"/>
  <c r="H1457" i="22"/>
  <c r="W1456" i="22"/>
  <c r="V1456" i="22"/>
  <c r="N1456" i="23"/>
  <c r="P1456" i="22" s="1"/>
  <c r="Y1455" i="22"/>
  <c r="X1455" i="22"/>
  <c r="Q1455" i="22"/>
  <c r="R1455" i="22"/>
  <c r="I1455" i="23"/>
  <c r="K1455" i="22"/>
  <c r="X1454" i="23"/>
  <c r="Z1454" i="22" s="1"/>
  <c r="S1454" i="22"/>
  <c r="T1454" i="22"/>
  <c r="L1454" i="22"/>
  <c r="M1454" i="22"/>
  <c r="S1453" i="23"/>
  <c r="U1453" i="22"/>
  <c r="G1453" i="22"/>
  <c r="H1453" i="22"/>
  <c r="W1452" i="22"/>
  <c r="V1452" i="22"/>
  <c r="N1452" i="23"/>
  <c r="P1452" i="22"/>
  <c r="I1452" i="22"/>
  <c r="J1452" i="22"/>
  <c r="Q1451" i="22"/>
  <c r="R1451" i="22"/>
  <c r="I1451" i="23"/>
  <c r="K1451" i="22" s="1"/>
  <c r="S1450" i="22"/>
  <c r="T1450" i="22"/>
  <c r="L1450" i="22"/>
  <c r="M1450" i="22"/>
  <c r="E1450" i="22"/>
  <c r="F1450" i="22"/>
  <c r="S1449" i="23"/>
  <c r="U1449" i="22" s="1"/>
  <c r="N1449" i="22"/>
  <c r="O1449" i="22"/>
  <c r="G1449" i="22"/>
  <c r="H1449" i="22"/>
  <c r="W1448" i="22"/>
  <c r="V1448" i="22"/>
  <c r="N1448" i="23"/>
  <c r="P1448" i="22" s="1"/>
  <c r="Y1447" i="22"/>
  <c r="X1447" i="22"/>
  <c r="Q1447" i="22"/>
  <c r="R1447" i="22"/>
  <c r="I1447" i="23"/>
  <c r="K1447" i="22"/>
  <c r="X1446" i="23"/>
  <c r="Z1446" i="22" s="1"/>
  <c r="S1446" i="22"/>
  <c r="T1446" i="22"/>
  <c r="L1446" i="22"/>
  <c r="M1446" i="22"/>
  <c r="G1445" i="22"/>
  <c r="H1445" i="22"/>
  <c r="W1444" i="22"/>
  <c r="V1444" i="22"/>
  <c r="N1444" i="23"/>
  <c r="P1444" i="22" s="1"/>
  <c r="I1444" i="22"/>
  <c r="J1444" i="22"/>
  <c r="Q1443" i="22"/>
  <c r="R1443" i="22"/>
  <c r="I1443" i="23"/>
  <c r="K1443" i="22"/>
  <c r="S1442" i="22"/>
  <c r="T1442" i="22"/>
  <c r="L1442" i="22"/>
  <c r="M1442" i="22"/>
  <c r="E1442" i="22"/>
  <c r="F1442" i="22"/>
  <c r="N1441" i="22"/>
  <c r="O1441" i="22"/>
  <c r="G1441" i="22"/>
  <c r="H1441" i="22"/>
  <c r="W1440" i="22"/>
  <c r="V1440" i="22"/>
  <c r="N1440" i="23"/>
  <c r="P1440" i="22" s="1"/>
  <c r="Y1439" i="22"/>
  <c r="X1439" i="22"/>
  <c r="Q1439" i="22"/>
  <c r="R1439" i="22"/>
  <c r="X1438" i="23"/>
  <c r="Z1438" i="22"/>
  <c r="S1438" i="22"/>
  <c r="T1438" i="22"/>
  <c r="L1438" i="22"/>
  <c r="M1438" i="22"/>
  <c r="S1437" i="23"/>
  <c r="U1437" i="22" s="1"/>
  <c r="G1437" i="22"/>
  <c r="H1437" i="22"/>
  <c r="W1436" i="22"/>
  <c r="V1436" i="22"/>
  <c r="N1436" i="23"/>
  <c r="P1436" i="22" s="1"/>
  <c r="I1436" i="22"/>
  <c r="J1436" i="22"/>
  <c r="Q1435" i="22"/>
  <c r="R1435" i="22"/>
  <c r="I1435" i="23"/>
  <c r="K1435" i="22"/>
  <c r="S1434" i="22"/>
  <c r="T1434" i="22"/>
  <c r="L1434" i="22"/>
  <c r="M1434" i="22"/>
  <c r="E1434" i="22"/>
  <c r="F1434" i="22"/>
  <c r="S1433" i="23"/>
  <c r="U1433" i="22"/>
  <c r="N1433" i="22"/>
  <c r="O1433" i="22"/>
  <c r="G1433" i="22"/>
  <c r="H1433" i="22"/>
  <c r="W1432" i="22"/>
  <c r="V1432" i="22"/>
  <c r="N1432" i="23"/>
  <c r="P1432" i="22"/>
  <c r="Y1431" i="22"/>
  <c r="X1431" i="22"/>
  <c r="Q1431" i="22"/>
  <c r="R1431" i="22"/>
  <c r="I1431" i="23"/>
  <c r="K1431" i="22" s="1"/>
  <c r="X1430" i="23"/>
  <c r="Z1430" i="22"/>
  <c r="S1430" i="22"/>
  <c r="T1430" i="22"/>
  <c r="L1430" i="22"/>
  <c r="M1430" i="22"/>
  <c r="S1429" i="23"/>
  <c r="U1429" i="22" s="1"/>
  <c r="N1429" i="22"/>
  <c r="O1429" i="22"/>
  <c r="G1429" i="22"/>
  <c r="H1429" i="22"/>
  <c r="W1428" i="22"/>
  <c r="V1428" i="22"/>
  <c r="N1428" i="23"/>
  <c r="P1428" i="22" s="1"/>
  <c r="I1428" i="22"/>
  <c r="J1428" i="22"/>
  <c r="Q1427" i="22"/>
  <c r="R1427" i="22"/>
  <c r="I1427" i="23"/>
  <c r="K1427" i="22"/>
  <c r="S1426" i="22"/>
  <c r="T1426" i="22"/>
  <c r="L1426" i="22"/>
  <c r="M1426" i="22"/>
  <c r="E1426" i="22"/>
  <c r="F1426" i="22"/>
  <c r="N1425" i="22"/>
  <c r="O1425" i="22"/>
  <c r="G1425" i="22"/>
  <c r="H1425" i="22"/>
  <c r="W1424" i="22"/>
  <c r="V1424" i="22"/>
  <c r="N1424" i="23"/>
  <c r="P1424" i="22" s="1"/>
  <c r="Y1423" i="22"/>
  <c r="X1423" i="22"/>
  <c r="Q1423" i="22"/>
  <c r="R1423" i="22"/>
  <c r="I1423" i="23"/>
  <c r="K1423" i="22"/>
  <c r="X1422" i="23"/>
  <c r="Z1422" i="22" s="1"/>
  <c r="S1422" i="22"/>
  <c r="T1422" i="22"/>
  <c r="L1422" i="22"/>
  <c r="M1422" i="22"/>
  <c r="G1421" i="22"/>
  <c r="H1421" i="22"/>
  <c r="W1420" i="22"/>
  <c r="V1420" i="22"/>
  <c r="N1420" i="23"/>
  <c r="P1420" i="22" s="1"/>
  <c r="I1420" i="22"/>
  <c r="J1420" i="22"/>
  <c r="Q1419" i="22"/>
  <c r="R1419" i="22"/>
  <c r="I1419" i="23"/>
  <c r="K1419" i="22"/>
  <c r="X1418" i="23"/>
  <c r="Z1418" i="22" s="1"/>
  <c r="S1418" i="22"/>
  <c r="T1418" i="22"/>
  <c r="L1418" i="22"/>
  <c r="M1418" i="22"/>
  <c r="E1418" i="22"/>
  <c r="F1418" i="22"/>
  <c r="S1417" i="23"/>
  <c r="U1417" i="22" s="1"/>
  <c r="N1417" i="22"/>
  <c r="O1417" i="22"/>
  <c r="G1417" i="22"/>
  <c r="H1417" i="22"/>
  <c r="W1416" i="22"/>
  <c r="V1416" i="22"/>
  <c r="N1416" i="23"/>
  <c r="P1416" i="22" s="1"/>
  <c r="Y1415" i="22"/>
  <c r="X1415" i="22"/>
  <c r="Q1415" i="22"/>
  <c r="R1415" i="22"/>
  <c r="I1415" i="23"/>
  <c r="K1415" i="22"/>
  <c r="X1414" i="23"/>
  <c r="Z1414" i="22" s="1"/>
  <c r="S1414" i="22"/>
  <c r="T1414" i="22"/>
  <c r="L1414" i="22"/>
  <c r="M1414" i="22"/>
  <c r="S1413" i="23"/>
  <c r="U1413" i="22"/>
  <c r="N1413" i="22"/>
  <c r="O1413" i="22"/>
  <c r="G1413" i="22"/>
  <c r="H1413" i="22"/>
  <c r="W1412" i="22"/>
  <c r="V1412" i="22"/>
  <c r="N1412" i="23"/>
  <c r="P1412" i="22"/>
  <c r="I1412" i="22"/>
  <c r="J1412" i="22"/>
  <c r="Q1411" i="22"/>
  <c r="R1411" i="22"/>
  <c r="I1411" i="23"/>
  <c r="K1411" i="22" s="1"/>
  <c r="X1410" i="23"/>
  <c r="Z1410" i="22"/>
  <c r="S1410" i="22"/>
  <c r="T1410" i="22"/>
  <c r="L1410" i="22"/>
  <c r="M1410" i="22"/>
  <c r="E1410" i="22"/>
  <c r="F1410" i="22"/>
  <c r="N1409" i="22"/>
  <c r="O1409" i="22"/>
  <c r="G1409" i="22"/>
  <c r="H1409" i="22"/>
  <c r="W1408" i="22"/>
  <c r="V1408" i="22"/>
  <c r="Y1407" i="22"/>
  <c r="X1407" i="22"/>
  <c r="Q1407" i="22"/>
  <c r="R1407" i="22"/>
  <c r="X1406" i="23"/>
  <c r="Z1406" i="22" s="1"/>
  <c r="S1406" i="22"/>
  <c r="T1406" i="22"/>
  <c r="L1406" i="22"/>
  <c r="M1406" i="22"/>
  <c r="N1405" i="22"/>
  <c r="O1405" i="22"/>
  <c r="G1405" i="22"/>
  <c r="H1405" i="22"/>
  <c r="W1404" i="22"/>
  <c r="V1404" i="22"/>
  <c r="N1404" i="23"/>
  <c r="P1404" i="22" s="1"/>
  <c r="I1404" i="22"/>
  <c r="J1404" i="22"/>
  <c r="Q1403" i="22"/>
  <c r="R1403" i="22"/>
  <c r="I1403" i="23"/>
  <c r="K1403" i="22"/>
  <c r="X1402" i="23"/>
  <c r="Z1402" i="22" s="1"/>
  <c r="S1402" i="22"/>
  <c r="T1402" i="22"/>
  <c r="L1402" i="22"/>
  <c r="M1402" i="22"/>
  <c r="E1402" i="22"/>
  <c r="F1402" i="22"/>
  <c r="N1401" i="22"/>
  <c r="O1401" i="22"/>
  <c r="G1401" i="22"/>
  <c r="H1401" i="22"/>
  <c r="W1400" i="22"/>
  <c r="V1400" i="22"/>
  <c r="Y1399" i="22"/>
  <c r="X1399" i="22"/>
  <c r="Q1399" i="22"/>
  <c r="R1399" i="22"/>
  <c r="I1399" i="23"/>
  <c r="K1399" i="22"/>
  <c r="X1398" i="23"/>
  <c r="Z1398" i="22" s="1"/>
  <c r="S1398" i="22"/>
  <c r="T1398" i="22"/>
  <c r="L1398" i="22"/>
  <c r="M1398" i="22"/>
  <c r="N1397" i="22"/>
  <c r="O1397" i="22"/>
  <c r="G1397" i="22"/>
  <c r="H1397" i="22"/>
  <c r="W1396" i="22"/>
  <c r="V1396" i="22"/>
  <c r="N1396" i="23"/>
  <c r="P1396" i="22" s="1"/>
  <c r="I1396" i="22"/>
  <c r="J1396" i="22"/>
  <c r="Q1395" i="22"/>
  <c r="R1395" i="22"/>
  <c r="I1395" i="23"/>
  <c r="K1395" i="22"/>
  <c r="X1394" i="23"/>
  <c r="Z1394" i="22" s="1"/>
  <c r="S1394" i="22"/>
  <c r="T1394" i="22"/>
  <c r="L1394" i="22"/>
  <c r="M1394" i="22"/>
  <c r="E1394" i="22"/>
  <c r="F1394" i="22"/>
  <c r="S1393" i="23"/>
  <c r="U1393" i="22" s="1"/>
  <c r="N1393" i="22"/>
  <c r="O1393" i="22"/>
  <c r="G1393" i="22"/>
  <c r="H1393" i="22"/>
  <c r="W1392" i="22"/>
  <c r="V1392" i="22"/>
  <c r="Y1391" i="22"/>
  <c r="X1391" i="22"/>
  <c r="Q1391" i="22"/>
  <c r="R1391" i="22"/>
  <c r="I1391" i="23"/>
  <c r="K1391" i="22" s="1"/>
  <c r="X1390" i="23"/>
  <c r="Z1390" i="22"/>
  <c r="S1390" i="22"/>
  <c r="T1390" i="22"/>
  <c r="L1390" i="22"/>
  <c r="M1390" i="22"/>
  <c r="G1389" i="22"/>
  <c r="H1389" i="22"/>
  <c r="W1388" i="22"/>
  <c r="V1388" i="22"/>
  <c r="I1388" i="22"/>
  <c r="J1388" i="22"/>
  <c r="Q1387" i="22"/>
  <c r="R1387" i="22"/>
  <c r="I1387" i="23"/>
  <c r="K1387" i="22"/>
  <c r="X1386" i="23"/>
  <c r="Z1386" i="22" s="1"/>
  <c r="S1386" i="22"/>
  <c r="T1386" i="22"/>
  <c r="L1386" i="22"/>
  <c r="M1386" i="22"/>
  <c r="E1386" i="22"/>
  <c r="F1386" i="22"/>
  <c r="S1385" i="23"/>
  <c r="U1385" i="22" s="1"/>
  <c r="N1385" i="22"/>
  <c r="O1385" i="22"/>
  <c r="G1385" i="22"/>
  <c r="H1385" i="22"/>
  <c r="W1384" i="22"/>
  <c r="V1384" i="22"/>
  <c r="Y1383" i="22"/>
  <c r="X1383" i="22"/>
  <c r="Q1383" i="22"/>
  <c r="R1383" i="22"/>
  <c r="X1382" i="23"/>
  <c r="Z1382" i="22" s="1"/>
  <c r="S1382" i="22"/>
  <c r="T1382" i="22"/>
  <c r="L1382" i="22"/>
  <c r="M1382" i="22"/>
  <c r="S1381" i="23"/>
  <c r="U1381" i="22"/>
  <c r="G1381" i="22"/>
  <c r="H1381" i="22"/>
  <c r="W1380" i="22"/>
  <c r="V1380" i="22"/>
  <c r="N1380" i="23"/>
  <c r="P1380" i="22"/>
  <c r="I1380" i="22"/>
  <c r="J1380" i="22"/>
  <c r="Q1379" i="22"/>
  <c r="R1379" i="22"/>
  <c r="I1379" i="23"/>
  <c r="K1379" i="22" s="1"/>
  <c r="X1378" i="23"/>
  <c r="Z1378" i="22"/>
  <c r="S1378" i="22"/>
  <c r="T1378" i="22"/>
  <c r="L1378" i="22"/>
  <c r="M1378" i="22"/>
  <c r="E1378" i="22"/>
  <c r="F1378" i="22"/>
  <c r="G1377" i="22"/>
  <c r="H1377" i="22"/>
  <c r="W1376" i="22"/>
  <c r="V1376" i="22"/>
  <c r="Q1375" i="22"/>
  <c r="R1375" i="22"/>
  <c r="I1375" i="23"/>
  <c r="K1375" i="22" s="1"/>
  <c r="X1374" i="23"/>
  <c r="Z1374" i="22"/>
  <c r="S1374" i="22"/>
  <c r="T1374" i="22"/>
  <c r="L1374" i="22"/>
  <c r="M1374" i="22"/>
  <c r="S1373" i="23"/>
  <c r="U1373" i="22" s="1"/>
  <c r="N1373" i="22"/>
  <c r="O1373" i="22"/>
  <c r="G1373" i="22"/>
  <c r="H1373" i="22"/>
  <c r="W1372" i="22"/>
  <c r="V1372" i="22"/>
  <c r="N1372" i="23"/>
  <c r="P1372" i="22" s="1"/>
  <c r="I1372" i="22"/>
  <c r="J1372" i="22"/>
  <c r="Q1371" i="22"/>
  <c r="R1371" i="22"/>
  <c r="I1371" i="23"/>
  <c r="K1371" i="22"/>
  <c r="X1370" i="23"/>
  <c r="Z1370" i="22" s="1"/>
  <c r="S1370" i="22"/>
  <c r="T1370" i="22"/>
  <c r="L1370" i="22"/>
  <c r="M1370" i="22"/>
  <c r="E1370" i="22"/>
  <c r="F1370" i="22"/>
  <c r="G1369" i="22"/>
  <c r="H1369" i="22"/>
  <c r="W1368" i="22"/>
  <c r="V1368" i="22"/>
  <c r="Q1367" i="22"/>
  <c r="R1367" i="22"/>
  <c r="X1366" i="23"/>
  <c r="Z1366" i="22"/>
  <c r="L1366" i="22"/>
  <c r="M1366" i="22"/>
  <c r="S1365" i="23"/>
  <c r="U1365" i="22" s="1"/>
  <c r="G1365" i="22"/>
  <c r="H1365" i="22"/>
  <c r="W1364" i="22"/>
  <c r="V1364" i="22"/>
  <c r="N1364" i="23"/>
  <c r="P1364" i="22" s="1"/>
  <c r="I1364" i="22"/>
  <c r="J1364" i="22"/>
  <c r="Q1363" i="22"/>
  <c r="R1363" i="22"/>
  <c r="I1363" i="23"/>
  <c r="K1363" i="22"/>
  <c r="X1362" i="23"/>
  <c r="Z1362" i="22" s="1"/>
  <c r="S1362" i="22"/>
  <c r="T1362" i="22"/>
  <c r="L1362" i="22"/>
  <c r="M1362" i="22"/>
  <c r="E1362" i="22"/>
  <c r="F1362" i="22"/>
  <c r="N1361" i="22"/>
  <c r="O1361" i="22"/>
  <c r="G1361" i="22"/>
  <c r="H1361" i="22"/>
  <c r="W1360" i="22"/>
  <c r="V1360" i="22"/>
  <c r="Y1359" i="22"/>
  <c r="X1359" i="22"/>
  <c r="Q1359" i="22"/>
  <c r="R1359" i="22"/>
  <c r="I1359" i="23"/>
  <c r="K1359" i="22"/>
  <c r="X1358" i="23"/>
  <c r="Z1358" i="22" s="1"/>
  <c r="L1358" i="22"/>
  <c r="M1358" i="22"/>
  <c r="N1357" i="22"/>
  <c r="O1357" i="22"/>
  <c r="G1357" i="22"/>
  <c r="H1357" i="22"/>
  <c r="W1356" i="22"/>
  <c r="V1356" i="22"/>
  <c r="N1356" i="23"/>
  <c r="P1356" i="22" s="1"/>
  <c r="I1356" i="22"/>
  <c r="J1356" i="22"/>
  <c r="Q1355" i="22"/>
  <c r="R1355" i="22"/>
  <c r="I1355" i="23"/>
  <c r="K1355" i="22"/>
  <c r="X1354" i="23"/>
  <c r="Z1354" i="22" s="1"/>
  <c r="S1354" i="22"/>
  <c r="T1354" i="22"/>
  <c r="L1354" i="22"/>
  <c r="M1354" i="22"/>
  <c r="E1354" i="22"/>
  <c r="F1354" i="22"/>
  <c r="S1353" i="23"/>
  <c r="U1353" i="22" s="1"/>
  <c r="N1353" i="22"/>
  <c r="O1353" i="22"/>
  <c r="G1353" i="22"/>
  <c r="H1353" i="22"/>
  <c r="W1352" i="22"/>
  <c r="V1352" i="22"/>
  <c r="Y1351" i="22"/>
  <c r="X1351" i="22"/>
  <c r="Q1351" i="22"/>
  <c r="R1351" i="22"/>
  <c r="X1350" i="23"/>
  <c r="Z1350" i="22" s="1"/>
  <c r="S1350" i="22"/>
  <c r="T1350" i="22"/>
  <c r="L1350" i="22"/>
  <c r="M1350" i="22"/>
  <c r="G1349" i="22"/>
  <c r="H1349" i="22"/>
  <c r="W1348" i="22"/>
  <c r="V1348" i="22"/>
  <c r="N1348" i="23"/>
  <c r="P1348" i="22" s="1"/>
  <c r="I1348" i="22"/>
  <c r="J1348" i="22"/>
  <c r="Q1347" i="22"/>
  <c r="R1347" i="22"/>
  <c r="I1347" i="23"/>
  <c r="K1347" i="22"/>
  <c r="X1346" i="23"/>
  <c r="Z1346" i="22" s="1"/>
  <c r="S1346" i="22"/>
  <c r="T1346" i="22"/>
  <c r="L1346" i="22"/>
  <c r="M1346" i="22"/>
  <c r="E1346" i="22"/>
  <c r="F1346" i="22"/>
  <c r="N1345" i="22"/>
  <c r="O1345" i="22"/>
  <c r="G1345" i="22"/>
  <c r="H1345" i="22"/>
  <c r="W1344" i="22"/>
  <c r="V1344" i="22"/>
  <c r="N1344" i="23"/>
  <c r="P1344" i="22"/>
  <c r="Q1343" i="22"/>
  <c r="R1343" i="22"/>
  <c r="X1342" i="23"/>
  <c r="Z1342" i="22" s="1"/>
  <c r="L1342" i="22"/>
  <c r="M1342" i="22"/>
  <c r="N1341" i="22"/>
  <c r="O1341" i="22"/>
  <c r="G1341" i="22"/>
  <c r="H1341" i="22"/>
  <c r="W1340" i="22"/>
  <c r="V1340" i="22"/>
  <c r="N1340" i="23"/>
  <c r="P1340" i="22" s="1"/>
  <c r="I1340" i="22"/>
  <c r="J1340" i="22"/>
  <c r="Q1339" i="22"/>
  <c r="R1339" i="22"/>
  <c r="I1339" i="23"/>
  <c r="K1339" i="22"/>
  <c r="X1338" i="23"/>
  <c r="Z1338" i="22" s="1"/>
  <c r="S1338" i="22"/>
  <c r="T1338" i="22"/>
  <c r="L1338" i="22"/>
  <c r="M1338" i="22"/>
  <c r="E1338" i="22"/>
  <c r="F1338" i="22"/>
  <c r="S1337" i="23"/>
  <c r="U1337" i="22" s="1"/>
  <c r="N1337" i="22"/>
  <c r="O1337" i="22"/>
  <c r="G1337" i="22"/>
  <c r="H1337" i="22"/>
  <c r="W1336" i="22"/>
  <c r="V1336" i="22"/>
  <c r="N1336" i="23"/>
  <c r="P1336" i="22" s="1"/>
  <c r="Q1335" i="22"/>
  <c r="R1335" i="22"/>
  <c r="I1335" i="23"/>
  <c r="K1335" i="22"/>
  <c r="X1334" i="23"/>
  <c r="Z1334" i="22" s="1"/>
  <c r="S1334" i="22"/>
  <c r="T1334" i="22"/>
  <c r="L1334" i="22"/>
  <c r="M1334" i="22"/>
  <c r="S1333" i="23"/>
  <c r="U1333" i="22"/>
  <c r="N1333" i="22"/>
  <c r="O1333" i="22"/>
  <c r="G1333" i="22"/>
  <c r="H1333" i="22"/>
  <c r="W1332" i="22"/>
  <c r="V1332" i="22"/>
  <c r="I1332" i="22"/>
  <c r="J1332" i="22"/>
  <c r="Q1331" i="22"/>
  <c r="R1331" i="22"/>
  <c r="I1331" i="23"/>
  <c r="K1331" i="22"/>
  <c r="X1330" i="23"/>
  <c r="Z1330" i="22" s="1"/>
  <c r="S1330" i="22"/>
  <c r="T1330" i="22"/>
  <c r="L1330" i="22"/>
  <c r="M1330" i="22"/>
  <c r="E1330" i="22"/>
  <c r="F1330" i="22"/>
  <c r="S1329" i="23"/>
  <c r="U1329" i="22" s="1"/>
  <c r="G1329" i="22"/>
  <c r="H1329" i="22"/>
  <c r="W1328" i="22"/>
  <c r="V1328" i="22"/>
  <c r="N1328" i="23"/>
  <c r="P1328" i="22" s="1"/>
  <c r="Y1327" i="22"/>
  <c r="X1327" i="22"/>
  <c r="Q1327" i="22"/>
  <c r="R1327" i="22"/>
  <c r="I1327" i="23"/>
  <c r="K1327" i="22"/>
  <c r="X1326" i="23"/>
  <c r="Z1326" i="22" s="1"/>
  <c r="L1326" i="22"/>
  <c r="M1326" i="22"/>
  <c r="S1325" i="23"/>
  <c r="U1325" i="22"/>
  <c r="N1325" i="22"/>
  <c r="O1325" i="22"/>
  <c r="G1325" i="22"/>
  <c r="H1325" i="22"/>
  <c r="W1324" i="22"/>
  <c r="V1324" i="22"/>
  <c r="N1324" i="23"/>
  <c r="P1324" i="22"/>
  <c r="I1324" i="22"/>
  <c r="J1324" i="22"/>
  <c r="Q1323" i="22"/>
  <c r="R1323" i="22"/>
  <c r="I1323" i="23"/>
  <c r="K1323" i="22" s="1"/>
  <c r="X1322" i="23"/>
  <c r="Z1322" i="22"/>
  <c r="S1322" i="22"/>
  <c r="T1322" i="22"/>
  <c r="L1322" i="22"/>
  <c r="M1322" i="22"/>
  <c r="E1322" i="22"/>
  <c r="F1322" i="22"/>
  <c r="S1321" i="23"/>
  <c r="U1321" i="22"/>
  <c r="G1321" i="22"/>
  <c r="H1321" i="22"/>
  <c r="W1320" i="22"/>
  <c r="V1320" i="22"/>
  <c r="N1320" i="23"/>
  <c r="P1320" i="22"/>
  <c r="Y1319" i="22"/>
  <c r="X1319" i="22"/>
  <c r="Q1319" i="22"/>
  <c r="R1319" i="22"/>
  <c r="X1318" i="23"/>
  <c r="Z1318" i="22" s="1"/>
  <c r="S1318" i="22"/>
  <c r="T1318" i="22"/>
  <c r="L1318" i="22"/>
  <c r="M1318" i="22"/>
  <c r="S1317" i="23"/>
  <c r="U1317" i="22"/>
  <c r="N1317" i="22"/>
  <c r="O1317" i="22"/>
  <c r="G1317" i="22"/>
  <c r="H1317" i="22"/>
  <c r="W1316" i="22"/>
  <c r="V1316" i="22"/>
  <c r="I1316" i="22"/>
  <c r="J1316" i="22"/>
  <c r="Q1315" i="22"/>
  <c r="R1315" i="22"/>
  <c r="I1315" i="23"/>
  <c r="K1315" i="22"/>
  <c r="X1314" i="23"/>
  <c r="Z1314" i="22" s="1"/>
  <c r="S1314" i="22"/>
  <c r="T1314" i="22"/>
  <c r="L1314" i="22"/>
  <c r="M1314" i="22"/>
  <c r="E1314" i="22"/>
  <c r="F1314" i="22"/>
  <c r="S1313" i="23"/>
  <c r="U1313" i="22" s="1"/>
  <c r="G1313" i="22"/>
  <c r="H1313" i="22"/>
  <c r="W1312" i="22"/>
  <c r="V1312" i="22"/>
  <c r="N1312" i="23"/>
  <c r="P1312" i="22" s="1"/>
  <c r="Y1311" i="22"/>
  <c r="X1311" i="22"/>
  <c r="Q1311" i="22"/>
  <c r="R1311" i="22"/>
  <c r="I1311" i="23"/>
  <c r="K1311" i="22"/>
  <c r="X1310" i="23"/>
  <c r="Z1310" i="22" s="1"/>
  <c r="L1310" i="22"/>
  <c r="M1310" i="22"/>
  <c r="N1309" i="22"/>
  <c r="O1309" i="22"/>
  <c r="G1309" i="22"/>
  <c r="H1309" i="22"/>
  <c r="W1308" i="22"/>
  <c r="V1308" i="22"/>
  <c r="N1308" i="23"/>
  <c r="P1308" i="22" s="1"/>
  <c r="I1308" i="22"/>
  <c r="J1308" i="22"/>
  <c r="Q1307" i="22"/>
  <c r="R1307" i="22"/>
  <c r="I1307" i="23"/>
  <c r="K1307" i="22"/>
  <c r="S1306" i="22"/>
  <c r="T1306" i="22"/>
  <c r="L1306" i="22"/>
  <c r="M1306" i="22"/>
  <c r="E1306" i="22"/>
  <c r="F1306" i="22"/>
  <c r="N1305" i="22"/>
  <c r="O1305" i="22"/>
  <c r="G1305" i="22"/>
  <c r="H1305" i="22"/>
  <c r="W1304" i="22"/>
  <c r="V1304" i="22"/>
  <c r="Y1303" i="22"/>
  <c r="X1303" i="22"/>
  <c r="Q1303" i="22"/>
  <c r="R1303" i="22"/>
  <c r="I1303" i="23"/>
  <c r="K1303" i="22" s="1"/>
  <c r="X1302" i="23"/>
  <c r="Z1302" i="22"/>
  <c r="L1302" i="22"/>
  <c r="M1302" i="22"/>
  <c r="S1301" i="23"/>
  <c r="U1301" i="22" s="1"/>
  <c r="G1301" i="22"/>
  <c r="H1301" i="22"/>
  <c r="W1300" i="22"/>
  <c r="V1300" i="22"/>
  <c r="I1300" i="22"/>
  <c r="J1300" i="22"/>
  <c r="Q1299" i="22"/>
  <c r="R1299" i="22"/>
  <c r="I1299" i="23"/>
  <c r="K1299" i="22" s="1"/>
  <c r="S1298" i="22"/>
  <c r="T1298" i="22"/>
  <c r="L1298" i="22"/>
  <c r="M1298" i="22"/>
  <c r="E1298" i="22"/>
  <c r="F1298" i="22"/>
  <c r="N1297" i="22"/>
  <c r="O1297" i="22"/>
  <c r="G1297" i="22"/>
  <c r="H1297" i="22"/>
  <c r="W1296" i="22"/>
  <c r="V1296" i="22"/>
  <c r="N1296" i="23"/>
  <c r="P1296" i="22"/>
  <c r="Q1295" i="22"/>
  <c r="R1295" i="22"/>
  <c r="I1295" i="23"/>
  <c r="K1295" i="22" s="1"/>
  <c r="X1294" i="23"/>
  <c r="Z1294" i="22"/>
  <c r="S1294" i="22"/>
  <c r="T1294" i="22"/>
  <c r="L1294" i="22"/>
  <c r="M1294" i="22"/>
  <c r="S1293" i="23"/>
  <c r="U1293" i="22" s="1"/>
  <c r="N1293" i="22"/>
  <c r="O1293" i="22"/>
  <c r="G1293" i="22"/>
  <c r="H1293" i="22"/>
  <c r="W1292" i="22"/>
  <c r="V1292" i="22"/>
  <c r="N1292" i="23"/>
  <c r="P1292" i="22" s="1"/>
  <c r="I1292" i="22"/>
  <c r="J1292" i="22"/>
  <c r="Q1291" i="22"/>
  <c r="R1291" i="22"/>
  <c r="I1291" i="23"/>
  <c r="K1291" i="22"/>
  <c r="X1290" i="23"/>
  <c r="Z1290" i="22" s="1"/>
  <c r="S1290" i="22"/>
  <c r="T1290" i="22"/>
  <c r="L1290" i="22"/>
  <c r="M1290" i="22"/>
  <c r="E1290" i="22"/>
  <c r="F1290" i="22"/>
  <c r="G1289" i="22"/>
  <c r="H1289" i="22"/>
  <c r="W1288" i="22"/>
  <c r="V1288" i="22"/>
  <c r="Q1287" i="22"/>
  <c r="R1287" i="22"/>
  <c r="X1286" i="23"/>
  <c r="Z1286" i="22"/>
  <c r="L1286" i="22"/>
  <c r="M1286" i="22"/>
  <c r="N1285" i="22"/>
  <c r="O1285" i="22"/>
  <c r="G1285" i="22"/>
  <c r="H1285" i="22"/>
  <c r="W1284" i="22"/>
  <c r="V1284" i="22"/>
  <c r="I1284" i="22"/>
  <c r="J1284" i="22"/>
  <c r="Q1283" i="22"/>
  <c r="R1283" i="22"/>
  <c r="I1283" i="23"/>
  <c r="K1283" i="22"/>
  <c r="X1282" i="23"/>
  <c r="Z1282" i="22" s="1"/>
  <c r="S1282" i="22"/>
  <c r="T1282" i="22"/>
  <c r="L1282" i="22"/>
  <c r="M1282" i="22"/>
  <c r="E1282" i="22"/>
  <c r="F1282" i="22"/>
  <c r="N1281" i="22"/>
  <c r="O1281" i="22"/>
  <c r="G1281" i="22"/>
  <c r="H1281" i="22"/>
  <c r="W1280" i="22"/>
  <c r="V1280" i="22"/>
  <c r="Y1279" i="22"/>
  <c r="X1279" i="22"/>
  <c r="Q1279" i="22"/>
  <c r="R1279" i="22"/>
  <c r="I1279" i="23"/>
  <c r="K1279" i="22"/>
  <c r="X1278" i="23"/>
  <c r="Z1278" i="22" s="1"/>
  <c r="L1278" i="22"/>
  <c r="M1278" i="22"/>
  <c r="S1277" i="23"/>
  <c r="U1277" i="22"/>
  <c r="N1277" i="22"/>
  <c r="O1277" i="22"/>
  <c r="G1277" i="22"/>
  <c r="H1277" i="22"/>
  <c r="W1276" i="22"/>
  <c r="V1276" i="22"/>
  <c r="N1276" i="23"/>
  <c r="P1276" i="22"/>
  <c r="I1276" i="22"/>
  <c r="J1276" i="22"/>
  <c r="Q1275" i="22"/>
  <c r="R1275" i="22"/>
  <c r="I1275" i="23"/>
  <c r="K1275" i="22" s="1"/>
  <c r="S1274" i="22"/>
  <c r="T1274" i="22"/>
  <c r="L1274" i="22"/>
  <c r="M1274" i="22"/>
  <c r="E1274" i="22"/>
  <c r="F1274" i="22"/>
  <c r="S1273" i="23"/>
  <c r="U1273" i="22" s="1"/>
  <c r="N1273" i="22"/>
  <c r="O1273" i="22"/>
  <c r="G1273" i="22"/>
  <c r="H1273" i="22"/>
  <c r="W1272" i="22"/>
  <c r="V1272" i="22"/>
  <c r="N1272" i="23"/>
  <c r="P1272" i="22" s="1"/>
  <c r="Q1271" i="22"/>
  <c r="R1271" i="22"/>
  <c r="I1271" i="23"/>
  <c r="K1271" i="22"/>
  <c r="X1270" i="23"/>
  <c r="Z1270" i="22" s="1"/>
  <c r="S1270" i="22"/>
  <c r="T1270" i="22"/>
  <c r="L1270" i="22"/>
  <c r="M1270" i="22"/>
  <c r="S1269" i="23"/>
  <c r="U1269" i="22"/>
  <c r="N1269" i="22"/>
  <c r="O1269" i="22"/>
  <c r="G1269" i="22"/>
  <c r="H1269" i="22"/>
  <c r="W1268" i="22"/>
  <c r="V1268" i="22"/>
  <c r="I1268" i="22"/>
  <c r="J1268" i="22"/>
  <c r="Q1267" i="22"/>
  <c r="R1267" i="22"/>
  <c r="I1267" i="23"/>
  <c r="K1267" i="22"/>
  <c r="X1266" i="23"/>
  <c r="Z1266" i="22" s="1"/>
  <c r="S1266" i="22"/>
  <c r="T1266" i="22"/>
  <c r="L1266" i="22"/>
  <c r="M1266" i="22"/>
  <c r="E1266" i="22"/>
  <c r="F1266" i="22"/>
  <c r="S1265" i="23"/>
  <c r="U1265" i="22" s="1"/>
  <c r="G1265" i="22"/>
  <c r="H1265" i="22"/>
  <c r="W1264" i="22"/>
  <c r="V1264" i="22"/>
  <c r="Q1263" i="22"/>
  <c r="R1263" i="22"/>
  <c r="X1262" i="23"/>
  <c r="Z1262" i="22" s="1"/>
  <c r="L1262" i="22"/>
  <c r="M1262" i="22"/>
  <c r="S1261" i="23"/>
  <c r="U1261" i="22"/>
  <c r="N1261" i="22"/>
  <c r="O1261" i="22"/>
  <c r="G1261" i="22"/>
  <c r="H1261" i="22"/>
  <c r="W1260" i="22"/>
  <c r="V1260" i="22"/>
  <c r="N1260" i="23"/>
  <c r="P1260" i="22"/>
  <c r="I1260" i="22"/>
  <c r="J1260" i="22"/>
  <c r="Q1259" i="22"/>
  <c r="R1259" i="22"/>
  <c r="I1259" i="23"/>
  <c r="K1259" i="22" s="1"/>
  <c r="S1258" i="22"/>
  <c r="T1258" i="22"/>
  <c r="L1258" i="22"/>
  <c r="M1258" i="22"/>
  <c r="E1258" i="22"/>
  <c r="F1258" i="22"/>
  <c r="G1257" i="22"/>
  <c r="H1257" i="22"/>
  <c r="W1256" i="22"/>
  <c r="V1256" i="22"/>
  <c r="N1256" i="23"/>
  <c r="P1256" i="22"/>
  <c r="Y1255" i="22"/>
  <c r="X1255" i="22"/>
  <c r="Q1255" i="22"/>
  <c r="R1255" i="22"/>
  <c r="X1254" i="23"/>
  <c r="Z1254" i="22" s="1"/>
  <c r="S1254" i="22"/>
  <c r="T1254" i="22"/>
  <c r="L1254" i="22"/>
  <c r="M1254" i="22"/>
  <c r="S1253" i="23"/>
  <c r="U1253" i="22"/>
  <c r="N1253" i="22"/>
  <c r="O1253" i="22"/>
  <c r="G1253" i="22"/>
  <c r="H1253" i="22"/>
  <c r="W1252" i="22"/>
  <c r="V1252" i="22"/>
  <c r="I1252" i="22"/>
  <c r="J1252" i="22"/>
  <c r="Q1251" i="22"/>
  <c r="R1251" i="22"/>
  <c r="I1251" i="23"/>
  <c r="K1251" i="22"/>
  <c r="X1250" i="23"/>
  <c r="Z1250" i="22" s="1"/>
  <c r="S1250" i="22"/>
  <c r="T1250" i="22"/>
  <c r="L1250" i="22"/>
  <c r="M1250" i="22"/>
  <c r="E1250" i="22"/>
  <c r="F1250" i="22"/>
  <c r="S1249" i="23"/>
  <c r="U1249" i="22" s="1"/>
  <c r="G1249" i="22"/>
  <c r="H1249" i="22"/>
  <c r="W1248" i="22"/>
  <c r="V1248" i="22"/>
  <c r="N1248" i="23"/>
  <c r="P1248" i="22" s="1"/>
  <c r="Y1247" i="22"/>
  <c r="X1247" i="22"/>
  <c r="Q1247" i="22"/>
  <c r="R1247" i="22"/>
  <c r="X1246" i="23"/>
  <c r="Z1246" i="22"/>
  <c r="S1246" i="22"/>
  <c r="T1246" i="22"/>
  <c r="L1246" i="22"/>
  <c r="M1246" i="22"/>
  <c r="S1245" i="23"/>
  <c r="U1245" i="22" s="1"/>
  <c r="N1245" i="22"/>
  <c r="O1245" i="22"/>
  <c r="G1245" i="22"/>
  <c r="H1245" i="22"/>
  <c r="W1244" i="22"/>
  <c r="V1244" i="22"/>
  <c r="N1244" i="23"/>
  <c r="P1244" i="22" s="1"/>
  <c r="I1244" i="22"/>
  <c r="J1244" i="22"/>
  <c r="Q1243" i="22"/>
  <c r="R1243" i="22"/>
  <c r="I1243" i="23"/>
  <c r="K1243" i="22"/>
  <c r="X1242" i="23"/>
  <c r="Z1242" i="22" s="1"/>
  <c r="S1242" i="22"/>
  <c r="T1242" i="22"/>
  <c r="L1242" i="22"/>
  <c r="M1242" i="22"/>
  <c r="E1242" i="22"/>
  <c r="F1242" i="22"/>
  <c r="S1241" i="23"/>
  <c r="U1241" i="22" s="1"/>
  <c r="N1241" i="22"/>
  <c r="O1241" i="22"/>
  <c r="G1241" i="22"/>
  <c r="H1241" i="22"/>
  <c r="W1240" i="22"/>
  <c r="V1240" i="22"/>
  <c r="N1240" i="23"/>
  <c r="P1240" i="22" s="1"/>
  <c r="Q1239" i="22"/>
  <c r="R1239" i="22"/>
  <c r="X1238" i="23"/>
  <c r="Z1238" i="22"/>
  <c r="L1238" i="22"/>
  <c r="M1238" i="22"/>
  <c r="S1237" i="23"/>
  <c r="U1237" i="22" s="1"/>
  <c r="G1237" i="22"/>
  <c r="H1237" i="22"/>
  <c r="W1236" i="22"/>
  <c r="V1236" i="22"/>
  <c r="N1236" i="23"/>
  <c r="P1236" i="22" s="1"/>
  <c r="I1236" i="22"/>
  <c r="J1236" i="22"/>
  <c r="Q1235" i="22"/>
  <c r="R1235" i="22"/>
  <c r="I1235" i="23"/>
  <c r="K1235" i="22"/>
  <c r="S1234" i="22"/>
  <c r="T1234" i="22"/>
  <c r="L1234" i="22"/>
  <c r="M1234" i="22"/>
  <c r="E1234" i="22"/>
  <c r="F1234" i="22"/>
  <c r="G1233" i="22"/>
  <c r="H1233" i="22"/>
  <c r="W1232" i="22"/>
  <c r="V1232" i="22"/>
  <c r="N1232" i="23"/>
  <c r="P1232" i="22" s="1"/>
  <c r="Y1231" i="22"/>
  <c r="X1231" i="22"/>
  <c r="Q1231" i="22"/>
  <c r="R1231" i="22"/>
  <c r="I1231" i="23"/>
  <c r="K1231" i="22"/>
  <c r="X1230" i="23"/>
  <c r="Z1230" i="22" s="1"/>
  <c r="L1230" i="22"/>
  <c r="M1230" i="22"/>
  <c r="N1229" i="22"/>
  <c r="O1229" i="22"/>
  <c r="G1229" i="22"/>
  <c r="H1229" i="22"/>
  <c r="W1228" i="22"/>
  <c r="V1228" i="22"/>
  <c r="N1228" i="23"/>
  <c r="P1228" i="22" s="1"/>
  <c r="I1228" i="22"/>
  <c r="J1228" i="22"/>
  <c r="Q1227" i="22"/>
  <c r="R1227" i="22"/>
  <c r="I1227" i="23"/>
  <c r="K1227" i="22"/>
  <c r="S1226" i="22"/>
  <c r="T1226" i="22"/>
  <c r="L1226" i="22"/>
  <c r="M1226" i="22"/>
  <c r="E1226" i="22"/>
  <c r="F1226" i="22"/>
  <c r="S1225" i="23"/>
  <c r="U1225" i="22"/>
  <c r="G1225" i="22"/>
  <c r="H1225" i="22"/>
  <c r="W1224" i="22"/>
  <c r="V1224" i="22"/>
  <c r="N1224" i="23"/>
  <c r="P1224" i="22"/>
  <c r="Y1223" i="22"/>
  <c r="X1223" i="22"/>
  <c r="Q1223" i="22"/>
  <c r="R1223" i="22"/>
  <c r="I1223" i="23"/>
  <c r="K1223" i="22" s="1"/>
  <c r="X1222" i="23"/>
  <c r="Z1222" i="22"/>
  <c r="L1222" i="22"/>
  <c r="M1222" i="22"/>
  <c r="N1221" i="22"/>
  <c r="O1221" i="22"/>
  <c r="G1221" i="22"/>
  <c r="H1221" i="22"/>
  <c r="W1220" i="22"/>
  <c r="V1220" i="22"/>
  <c r="N1220" i="23"/>
  <c r="P1220" i="22"/>
  <c r="I1220" i="22"/>
  <c r="J1220" i="22"/>
  <c r="Q1219" i="22"/>
  <c r="R1219" i="22"/>
  <c r="I1219" i="23"/>
  <c r="K1219" i="22" s="1"/>
  <c r="X1218" i="23"/>
  <c r="Z1218" i="22"/>
  <c r="S1218" i="22"/>
  <c r="T1218" i="22"/>
  <c r="L1218" i="22"/>
  <c r="M1218" i="22"/>
  <c r="E1218" i="22"/>
  <c r="F1218" i="22"/>
  <c r="G1217" i="22"/>
  <c r="H1217" i="22"/>
  <c r="W1216" i="22"/>
  <c r="V1216" i="22"/>
  <c r="Q1215" i="22"/>
  <c r="R1215" i="22"/>
  <c r="X1214" i="23"/>
  <c r="Z1214" i="22" s="1"/>
  <c r="L1214" i="22"/>
  <c r="M1214" i="22"/>
  <c r="S1213" i="23"/>
  <c r="U1213" i="22"/>
  <c r="N1213" i="22"/>
  <c r="O1213" i="22"/>
  <c r="G1213" i="22"/>
  <c r="H1213" i="22"/>
  <c r="W1212" i="22"/>
  <c r="V1212" i="22"/>
  <c r="N1212" i="23"/>
  <c r="P1212" i="22"/>
  <c r="I1212" i="22"/>
  <c r="J1212" i="22"/>
  <c r="Q1211" i="22"/>
  <c r="R1211" i="22"/>
  <c r="I1211" i="23"/>
  <c r="K1211" i="22" s="1"/>
  <c r="X1210" i="23"/>
  <c r="Z1210" i="22"/>
  <c r="S1210" i="22"/>
  <c r="T1210" i="22"/>
  <c r="L1210" i="22"/>
  <c r="M1210" i="22"/>
  <c r="E1210" i="22"/>
  <c r="F1210" i="22"/>
  <c r="S1209" i="23"/>
  <c r="U1209" i="22"/>
  <c r="G1209" i="22"/>
  <c r="H1209" i="22"/>
  <c r="W1208" i="22"/>
  <c r="V1208" i="22"/>
  <c r="N1208" i="23"/>
  <c r="P1208" i="22"/>
  <c r="Y1207" i="22"/>
  <c r="X1207" i="22"/>
  <c r="Q1207" i="22"/>
  <c r="R1207" i="22"/>
  <c r="I1207" i="23"/>
  <c r="K1207" i="22" s="1"/>
  <c r="X1206" i="23"/>
  <c r="Z1206" i="22"/>
  <c r="L1206" i="22"/>
  <c r="M1206" i="22"/>
  <c r="N1205" i="22"/>
  <c r="O1205" i="22"/>
  <c r="G1205" i="22"/>
  <c r="H1205" i="22"/>
  <c r="W1204" i="22"/>
  <c r="V1204" i="22"/>
  <c r="I1204" i="22"/>
  <c r="J1204" i="22"/>
  <c r="Q1203" i="22"/>
  <c r="R1203" i="22"/>
  <c r="I1203" i="23"/>
  <c r="K1203" i="22"/>
  <c r="X1202" i="23"/>
  <c r="Z1202" i="22" s="1"/>
  <c r="S1202" i="22"/>
  <c r="T1202" i="22"/>
  <c r="L1202" i="22"/>
  <c r="M1202" i="22"/>
  <c r="E1202" i="22"/>
  <c r="F1202" i="22"/>
  <c r="S1201" i="23"/>
  <c r="U1201" i="22" s="1"/>
  <c r="G1201" i="22"/>
  <c r="H1201" i="22"/>
  <c r="W1200" i="22"/>
  <c r="V1200" i="22"/>
  <c r="N1200" i="23"/>
  <c r="P1200" i="22" s="1"/>
  <c r="Y1199" i="22"/>
  <c r="X1199" i="22"/>
  <c r="Q1199" i="22"/>
  <c r="R1199" i="22"/>
  <c r="I1199" i="23"/>
  <c r="K1199" i="22"/>
  <c r="X1198" i="23"/>
  <c r="Z1198" i="22" s="1"/>
  <c r="L1198" i="22"/>
  <c r="M1198" i="22"/>
  <c r="S1197" i="23"/>
  <c r="U1197" i="22"/>
  <c r="N1197" i="22"/>
  <c r="O1197" i="22"/>
  <c r="G1197" i="22"/>
  <c r="H1197" i="22"/>
  <c r="W1196" i="22"/>
  <c r="V1196" i="22"/>
  <c r="N1196" i="23"/>
  <c r="P1196" i="22"/>
  <c r="I1196" i="22"/>
  <c r="J1196" i="22"/>
  <c r="Q1195" i="22"/>
  <c r="R1195" i="22"/>
  <c r="I1195" i="23"/>
  <c r="K1195" i="22" s="1"/>
  <c r="X1194" i="23"/>
  <c r="Z1194" i="22"/>
  <c r="S1194" i="22"/>
  <c r="T1194" i="22"/>
  <c r="L1194" i="22"/>
  <c r="M1194" i="22"/>
  <c r="E1194" i="22"/>
  <c r="F1194" i="22"/>
  <c r="S1193" i="23"/>
  <c r="U1193" i="22"/>
  <c r="G1193" i="22"/>
  <c r="H1193" i="22"/>
  <c r="W1192" i="22"/>
  <c r="V1192" i="22"/>
  <c r="N1192" i="23"/>
  <c r="P1192" i="22"/>
  <c r="Y1191" i="22"/>
  <c r="X1191" i="22"/>
  <c r="Q1191" i="22"/>
  <c r="R1191" i="22"/>
  <c r="I1191" i="23"/>
  <c r="K1191" i="22" s="1"/>
  <c r="X1190" i="23"/>
  <c r="Z1190" i="22"/>
  <c r="S1190" i="22"/>
  <c r="T1190" i="22"/>
  <c r="L1190" i="22"/>
  <c r="M1190" i="22"/>
  <c r="N1189" i="22"/>
  <c r="O1189" i="22"/>
  <c r="G1189" i="22"/>
  <c r="H1189" i="22"/>
  <c r="W1188" i="22"/>
  <c r="V1188" i="22"/>
  <c r="I1188" i="22"/>
  <c r="J1188" i="22"/>
  <c r="Q1187" i="22"/>
  <c r="R1187" i="22"/>
  <c r="I1187" i="23"/>
  <c r="K1187" i="22"/>
  <c r="X1186" i="23"/>
  <c r="Z1186" i="22" s="1"/>
  <c r="S1186" i="22"/>
  <c r="T1186" i="22"/>
  <c r="L1186" i="22"/>
  <c r="M1186" i="22"/>
  <c r="E1186" i="22"/>
  <c r="F1186" i="22"/>
  <c r="S1185" i="23"/>
  <c r="U1185" i="22" s="1"/>
  <c r="G1185" i="22"/>
  <c r="H1185" i="22"/>
  <c r="W1184" i="22"/>
  <c r="V1184" i="22"/>
  <c r="N1184" i="23"/>
  <c r="P1184" i="22"/>
  <c r="Q1183" i="22"/>
  <c r="R1183" i="22"/>
  <c r="I1183" i="23"/>
  <c r="K1183" i="22"/>
  <c r="X1182" i="23"/>
  <c r="Z1182" i="22" s="1"/>
  <c r="L1182" i="22"/>
  <c r="M1182" i="22"/>
  <c r="M1181" i="23"/>
  <c r="G1181" i="22"/>
  <c r="H1181" i="22"/>
  <c r="W1180" i="22"/>
  <c r="V1180" i="22"/>
  <c r="N1180" i="23"/>
  <c r="P1180" i="22"/>
  <c r="Q1179" i="22"/>
  <c r="R1179" i="22"/>
  <c r="I1179" i="23"/>
  <c r="K1179" i="22" s="1"/>
  <c r="L1178" i="22"/>
  <c r="M1178" i="22"/>
  <c r="E1178" i="22"/>
  <c r="F1178" i="22"/>
  <c r="G1177" i="22"/>
  <c r="H1177" i="22"/>
  <c r="W1176" i="22"/>
  <c r="V1176" i="22"/>
  <c r="Q1175" i="22"/>
  <c r="R1175" i="22"/>
  <c r="I1175" i="23"/>
  <c r="K1175" i="22" s="1"/>
  <c r="X1174" i="23"/>
  <c r="Z1174" i="22" s="1"/>
  <c r="R1174" i="23"/>
  <c r="L1174" i="22"/>
  <c r="M1174" i="22"/>
  <c r="E1174" i="22"/>
  <c r="F1174" i="22"/>
  <c r="W1172" i="22"/>
  <c r="V1172" i="22"/>
  <c r="N1172" i="23"/>
  <c r="P1172" i="22" s="1"/>
  <c r="Q1171" i="22"/>
  <c r="R1171" i="22"/>
  <c r="I1171" i="23"/>
  <c r="K1171" i="22" s="1"/>
  <c r="X1170" i="23"/>
  <c r="Z1170" i="22"/>
  <c r="L1170" i="22"/>
  <c r="M1170" i="22"/>
  <c r="E1170" i="22"/>
  <c r="F1170" i="22"/>
  <c r="S1169" i="23"/>
  <c r="U1169" i="22" s="1"/>
  <c r="G1169" i="22"/>
  <c r="H1169" i="22"/>
  <c r="Q1167" i="22"/>
  <c r="R1167" i="22"/>
  <c r="I1167" i="23"/>
  <c r="K1167" i="22"/>
  <c r="L1166" i="22"/>
  <c r="M1166" i="22"/>
  <c r="E1166" i="22"/>
  <c r="F1166" i="22"/>
  <c r="S1165" i="23"/>
  <c r="U1165" i="22" s="1"/>
  <c r="G1165" i="22"/>
  <c r="H1165" i="22"/>
  <c r="W1164" i="22"/>
  <c r="V1164" i="22"/>
  <c r="N1164" i="23"/>
  <c r="P1164" i="22"/>
  <c r="Q1163" i="22"/>
  <c r="R1163" i="22"/>
  <c r="I1163" i="23"/>
  <c r="K1163" i="22"/>
  <c r="X1162" i="23"/>
  <c r="Z1162" i="22" s="1"/>
  <c r="L1162" i="22"/>
  <c r="M1162" i="22"/>
  <c r="E1162" i="22"/>
  <c r="F1162" i="22"/>
  <c r="S1161" i="23"/>
  <c r="U1161" i="22"/>
  <c r="G1161" i="22"/>
  <c r="H1161" i="22"/>
  <c r="W1160" i="22"/>
  <c r="V1160" i="22"/>
  <c r="Q1159" i="22"/>
  <c r="R1159" i="22"/>
  <c r="I1159" i="23"/>
  <c r="K1159" i="22"/>
  <c r="X1158" i="23"/>
  <c r="Z1158" i="22" s="1"/>
  <c r="R1158" i="23"/>
  <c r="L1158" i="22"/>
  <c r="M1158" i="22"/>
  <c r="E1158" i="22"/>
  <c r="F1158" i="22"/>
  <c r="S1157" i="23"/>
  <c r="U1157" i="22" s="1"/>
  <c r="W1156" i="22"/>
  <c r="V1156" i="22"/>
  <c r="N1156" i="23"/>
  <c r="P1156" i="22" s="1"/>
  <c r="Q1155" i="22"/>
  <c r="R1155" i="22"/>
  <c r="I1155" i="23"/>
  <c r="K1155" i="22" s="1"/>
  <c r="L1154" i="22"/>
  <c r="M1154" i="22"/>
  <c r="E1154" i="22"/>
  <c r="F1154" i="22"/>
  <c r="S1153" i="23"/>
  <c r="U1153" i="22" s="1"/>
  <c r="G1153" i="22"/>
  <c r="H1153" i="22"/>
  <c r="N1152" i="23"/>
  <c r="P1152" i="22" s="1"/>
  <c r="Q1151" i="22"/>
  <c r="R1151" i="22"/>
  <c r="L1150" i="22"/>
  <c r="M1150" i="22"/>
  <c r="E1150" i="22"/>
  <c r="F1150" i="22"/>
  <c r="S1149" i="23"/>
  <c r="U1149" i="22" s="1"/>
  <c r="G1149" i="22"/>
  <c r="H1149" i="22"/>
  <c r="W1148" i="22"/>
  <c r="V1148" i="22"/>
  <c r="N1148" i="23"/>
  <c r="P1148" i="22" s="1"/>
  <c r="Q1147" i="22"/>
  <c r="R1147" i="22"/>
  <c r="I1147" i="23"/>
  <c r="K1147" i="22" s="1"/>
  <c r="X1146" i="23"/>
  <c r="Z1146" i="22" s="1"/>
  <c r="L1146" i="22"/>
  <c r="M1146" i="22"/>
  <c r="E1146" i="22"/>
  <c r="F1146" i="22"/>
  <c r="S1145" i="23"/>
  <c r="U1145" i="22" s="1"/>
  <c r="G1145" i="22"/>
  <c r="H1145" i="22"/>
  <c r="W1144" i="22"/>
  <c r="V1144" i="22"/>
  <c r="N1144" i="23"/>
  <c r="P1144" i="22" s="1"/>
  <c r="Q1143" i="22"/>
  <c r="R1143" i="22"/>
  <c r="R1142" i="23"/>
  <c r="L1142" i="22"/>
  <c r="M1142" i="22"/>
  <c r="E1142" i="22"/>
  <c r="F1142" i="22"/>
  <c r="S1141" i="23"/>
  <c r="U1141" i="22"/>
  <c r="W1140" i="22"/>
  <c r="V1140" i="22"/>
  <c r="N1140" i="23"/>
  <c r="P1140" i="22"/>
  <c r="Q1139" i="22"/>
  <c r="R1139" i="22"/>
  <c r="I1139" i="23"/>
  <c r="K1139" i="22"/>
  <c r="X1138" i="23"/>
  <c r="Z1138" i="22" s="1"/>
  <c r="L1138" i="22"/>
  <c r="M1138" i="22"/>
  <c r="E1138" i="22"/>
  <c r="F1138" i="22"/>
  <c r="S1137" i="23"/>
  <c r="U1137" i="22"/>
  <c r="G1137" i="22"/>
  <c r="H1137" i="22"/>
  <c r="N1136" i="23"/>
  <c r="P1136" i="22"/>
  <c r="Q1135" i="22"/>
  <c r="R1135" i="22"/>
  <c r="I1135" i="23"/>
  <c r="K1135" i="22"/>
  <c r="X1134" i="23"/>
  <c r="Z1134" i="22" s="1"/>
  <c r="L1134" i="22"/>
  <c r="M1134" i="22"/>
  <c r="E1134" i="22"/>
  <c r="F1134" i="22"/>
  <c r="S1133" i="23"/>
  <c r="U1133" i="22"/>
  <c r="G1133" i="22"/>
  <c r="H1133" i="22"/>
  <c r="W1132" i="22"/>
  <c r="V1132" i="22"/>
  <c r="Q1131" i="22"/>
  <c r="R1131" i="22"/>
  <c r="I1131" i="23"/>
  <c r="K1131" i="22"/>
  <c r="X1130" i="23"/>
  <c r="Z1130" i="22"/>
  <c r="L1130" i="22"/>
  <c r="M1130" i="22"/>
  <c r="E1130" i="22"/>
  <c r="F1130" i="22"/>
  <c r="G1129" i="22"/>
  <c r="H1129" i="22"/>
  <c r="W1128" i="22"/>
  <c r="V1128" i="22"/>
  <c r="N1128" i="23"/>
  <c r="P1128" i="22"/>
  <c r="Q1127" i="22"/>
  <c r="R1127" i="22"/>
  <c r="I1127" i="23"/>
  <c r="K1127" i="22"/>
  <c r="X1126" i="23"/>
  <c r="Z1126" i="22"/>
  <c r="R1126" i="23"/>
  <c r="L1126" i="22"/>
  <c r="M1126" i="22"/>
  <c r="E1126" i="22"/>
  <c r="F1126" i="22"/>
  <c r="W1124" i="22"/>
  <c r="V1124" i="22"/>
  <c r="N1124" i="23"/>
  <c r="P1124" i="22" s="1"/>
  <c r="Q1123" i="22"/>
  <c r="R1123" i="22"/>
  <c r="I1123" i="23"/>
  <c r="K1123" i="22" s="1"/>
  <c r="X1122" i="23"/>
  <c r="Z1122" i="22" s="1"/>
  <c r="L1122" i="22"/>
  <c r="M1122" i="22"/>
  <c r="E1122" i="22"/>
  <c r="F1122" i="22"/>
  <c r="S1121" i="23"/>
  <c r="U1121" i="22" s="1"/>
  <c r="G1121" i="22"/>
  <c r="H1121" i="22"/>
  <c r="Q1119" i="22"/>
  <c r="R1119" i="22"/>
  <c r="L1118" i="22"/>
  <c r="M1118" i="22"/>
  <c r="E1118" i="22"/>
  <c r="F1118" i="22"/>
  <c r="G1117" i="22"/>
  <c r="H1117" i="22"/>
  <c r="W1116" i="22"/>
  <c r="V1116" i="22"/>
  <c r="N1116" i="23"/>
  <c r="P1116" i="22" s="1"/>
  <c r="Q1115" i="22"/>
  <c r="R1115" i="22"/>
  <c r="L1114" i="22"/>
  <c r="M1114" i="22"/>
  <c r="E1114" i="22"/>
  <c r="F1114" i="22"/>
  <c r="G1113" i="22"/>
  <c r="H1113" i="22"/>
  <c r="W1112" i="22"/>
  <c r="V1112" i="22"/>
  <c r="Q1111" i="22"/>
  <c r="R1111" i="22"/>
  <c r="R1110" i="23"/>
  <c r="L1110" i="22"/>
  <c r="M1110" i="22"/>
  <c r="E1110" i="22"/>
  <c r="F1110" i="22"/>
  <c r="S1109" i="23"/>
  <c r="U1109" i="22"/>
  <c r="W1108" i="22"/>
  <c r="V1108" i="22"/>
  <c r="N1108" i="23"/>
  <c r="P1108" i="22"/>
  <c r="Q1107" i="22"/>
  <c r="R1107" i="22"/>
  <c r="I1107" i="23"/>
  <c r="K1107" i="22"/>
  <c r="X1106" i="23"/>
  <c r="Z1106" i="22" s="1"/>
  <c r="L1106" i="22"/>
  <c r="M1106" i="22"/>
  <c r="E1106" i="22"/>
  <c r="F1106" i="22"/>
  <c r="G1105" i="22"/>
  <c r="H1105" i="22"/>
  <c r="N1104" i="23"/>
  <c r="P1104" i="22" s="1"/>
  <c r="Q1103" i="22"/>
  <c r="R1103" i="22"/>
  <c r="I1103" i="23"/>
  <c r="K1103" i="22" s="1"/>
  <c r="X1102" i="23"/>
  <c r="Z1102" i="22"/>
  <c r="L1102" i="22"/>
  <c r="M1102" i="22"/>
  <c r="E1102" i="22"/>
  <c r="F1102" i="22"/>
  <c r="S1101" i="23"/>
  <c r="U1101" i="22" s="1"/>
  <c r="G1101" i="22"/>
  <c r="H1101" i="22"/>
  <c r="W1100" i="22"/>
  <c r="V1100" i="22"/>
  <c r="Q1099" i="22"/>
  <c r="R1099" i="22"/>
  <c r="I1099" i="23"/>
  <c r="K1099" i="22" s="1"/>
  <c r="X1098" i="23"/>
  <c r="Z1098" i="22"/>
  <c r="L1098" i="22"/>
  <c r="M1098" i="22"/>
  <c r="E1098" i="22"/>
  <c r="F1098" i="22"/>
  <c r="G1097" i="22"/>
  <c r="H1097" i="22"/>
  <c r="W1096" i="22"/>
  <c r="V1096" i="22"/>
  <c r="N1096" i="23"/>
  <c r="P1096" i="22" s="1"/>
  <c r="Q1095" i="22"/>
  <c r="R1095" i="22"/>
  <c r="R1094" i="23"/>
  <c r="L1094" i="22"/>
  <c r="M1094" i="22"/>
  <c r="E1094" i="22"/>
  <c r="F1094" i="22"/>
  <c r="S1093" i="23"/>
  <c r="U1093" i="22" s="1"/>
  <c r="W1092" i="22"/>
  <c r="V1092" i="22"/>
  <c r="N1092" i="23"/>
  <c r="P1092" i="22" s="1"/>
  <c r="Q1091" i="22"/>
  <c r="R1091" i="22"/>
  <c r="I1091" i="23"/>
  <c r="K1091" i="22" s="1"/>
  <c r="X1090" i="23"/>
  <c r="Z1090" i="22" s="1"/>
  <c r="L1090" i="22"/>
  <c r="M1090" i="22"/>
  <c r="E1090" i="22"/>
  <c r="F1090" i="22"/>
  <c r="G1089" i="22"/>
  <c r="H1089" i="22"/>
  <c r="N1088" i="23"/>
  <c r="P1088" i="22" s="1"/>
  <c r="Q1087" i="22"/>
  <c r="R1087" i="22"/>
  <c r="I1087" i="23"/>
  <c r="K1087" i="22" s="1"/>
  <c r="X1086" i="23"/>
  <c r="Z1086" i="22" s="1"/>
  <c r="L1086" i="22"/>
  <c r="M1086" i="22"/>
  <c r="E1086" i="22"/>
  <c r="F1086" i="22"/>
  <c r="S1085" i="23"/>
  <c r="U1085" i="22" s="1"/>
  <c r="G1085" i="22"/>
  <c r="H1085" i="22"/>
  <c r="W1084" i="22"/>
  <c r="V1084" i="22"/>
  <c r="N1084" i="23"/>
  <c r="P1084" i="22" s="1"/>
  <c r="Q1083" i="22"/>
  <c r="R1083" i="22"/>
  <c r="L1082" i="22"/>
  <c r="M1082" i="22"/>
  <c r="E1082" i="22"/>
  <c r="F1082" i="22"/>
  <c r="S1081" i="23"/>
  <c r="U1081" i="22" s="1"/>
  <c r="G1081" i="22"/>
  <c r="H1081" i="22"/>
  <c r="W1080" i="22"/>
  <c r="V1080" i="22"/>
  <c r="Q1079" i="22"/>
  <c r="R1079" i="22"/>
  <c r="I1079" i="23"/>
  <c r="K1079" i="22" s="1"/>
  <c r="X1078" i="23"/>
  <c r="Z1078" i="22" s="1"/>
  <c r="R1078" i="23"/>
  <c r="L1078" i="22"/>
  <c r="M1078" i="22"/>
  <c r="E1078" i="22"/>
  <c r="F1078" i="22"/>
  <c r="S1077" i="23"/>
  <c r="U1077" i="22"/>
  <c r="W1076" i="22"/>
  <c r="V1076" i="22"/>
  <c r="Q1075" i="22"/>
  <c r="R1075" i="22"/>
  <c r="X1074" i="23"/>
  <c r="Z1074" i="22" s="1"/>
  <c r="L1074" i="22"/>
  <c r="M1074" i="22"/>
  <c r="E1074" i="22"/>
  <c r="F1074" i="22"/>
  <c r="S1073" i="23"/>
  <c r="U1073" i="22"/>
  <c r="G1073" i="22"/>
  <c r="H1073" i="22"/>
  <c r="Q1071" i="22"/>
  <c r="R1071" i="22"/>
  <c r="I1071" i="23"/>
  <c r="K1071" i="22" s="1"/>
  <c r="X1070" i="23"/>
  <c r="Z1070" i="22"/>
  <c r="L1070" i="22"/>
  <c r="M1070" i="22"/>
  <c r="E1070" i="22"/>
  <c r="F1070" i="22"/>
  <c r="S1069" i="23"/>
  <c r="U1069" i="22" s="1"/>
  <c r="G1069" i="22"/>
  <c r="H1069" i="22"/>
  <c r="W1068" i="22"/>
  <c r="V1068" i="22"/>
  <c r="Q1067" i="22"/>
  <c r="R1067" i="22"/>
  <c r="I1067" i="23"/>
  <c r="K1067" i="22" s="1"/>
  <c r="X1066" i="23"/>
  <c r="Z1066" i="22"/>
  <c r="L1066" i="22"/>
  <c r="M1066" i="22"/>
  <c r="E1066" i="22"/>
  <c r="F1066" i="22"/>
  <c r="S1065" i="23"/>
  <c r="U1065" i="22" s="1"/>
  <c r="G1065" i="22"/>
  <c r="H1065" i="22"/>
  <c r="W1064" i="22"/>
  <c r="V1064" i="22"/>
  <c r="N1064" i="23"/>
  <c r="P1064" i="22"/>
  <c r="Q1063" i="22"/>
  <c r="R1063" i="22"/>
  <c r="R1062" i="23"/>
  <c r="L1062" i="22"/>
  <c r="M1062" i="22"/>
  <c r="E1062" i="22"/>
  <c r="F1062" i="22"/>
  <c r="S1061" i="23"/>
  <c r="U1061" i="22" s="1"/>
  <c r="W1060" i="22"/>
  <c r="V1060" i="22"/>
  <c r="Q1059" i="22"/>
  <c r="R1059" i="22"/>
  <c r="I1059" i="23"/>
  <c r="K1059" i="22" s="1"/>
  <c r="X1058" i="23"/>
  <c r="Z1058" i="22" s="1"/>
  <c r="L1058" i="22"/>
  <c r="M1058" i="22"/>
  <c r="E1058" i="22"/>
  <c r="F1058" i="22"/>
  <c r="S1057" i="23"/>
  <c r="U1057" i="22" s="1"/>
  <c r="G1057" i="22"/>
  <c r="H1057" i="22"/>
  <c r="N1056" i="23"/>
  <c r="P1056" i="22" s="1"/>
  <c r="Q1055" i="22"/>
  <c r="R1055" i="22"/>
  <c r="L1054" i="22"/>
  <c r="M1054" i="22"/>
  <c r="E1054" i="22"/>
  <c r="F1054" i="22"/>
  <c r="S1053" i="23"/>
  <c r="U1053" i="22" s="1"/>
  <c r="G1053" i="22"/>
  <c r="H1053" i="22"/>
  <c r="W1052" i="22"/>
  <c r="V1052" i="22"/>
  <c r="N1052" i="23"/>
  <c r="P1052" i="22" s="1"/>
  <c r="Q1051" i="22"/>
  <c r="R1051" i="22"/>
  <c r="L1050" i="22"/>
  <c r="M1050" i="22"/>
  <c r="E1050" i="22"/>
  <c r="F1050" i="22"/>
  <c r="S1049" i="23"/>
  <c r="U1049" i="22" s="1"/>
  <c r="G1049" i="22"/>
  <c r="H1049" i="22"/>
  <c r="W1048" i="22"/>
  <c r="V1048" i="22"/>
  <c r="Q1047" i="22"/>
  <c r="R1047" i="22"/>
  <c r="I1047" i="23"/>
  <c r="K1047" i="22" s="1"/>
  <c r="X1046" i="23"/>
  <c r="Z1046" i="22" s="1"/>
  <c r="R1046" i="23"/>
  <c r="L1046" i="22"/>
  <c r="M1046" i="22"/>
  <c r="E1046" i="22"/>
  <c r="F1046" i="22"/>
  <c r="W1044" i="22"/>
  <c r="V1044" i="22"/>
  <c r="Q1043" i="22"/>
  <c r="R1043" i="22"/>
  <c r="X1042" i="23"/>
  <c r="Z1042" i="22" s="1"/>
  <c r="L1042" i="22"/>
  <c r="M1042" i="22"/>
  <c r="E1042" i="22"/>
  <c r="F1042" i="22"/>
  <c r="S1041" i="23"/>
  <c r="U1041" i="22"/>
  <c r="G1041" i="22"/>
  <c r="H1041" i="22"/>
  <c r="N1040" i="23"/>
  <c r="P1040" i="22"/>
  <c r="Q1039" i="22"/>
  <c r="R1039" i="22"/>
  <c r="I1039" i="23"/>
  <c r="K1039" i="22"/>
  <c r="X1038" i="23"/>
  <c r="Z1038" i="22" s="1"/>
  <c r="L1038" i="22"/>
  <c r="M1038" i="22"/>
  <c r="E1038" i="22"/>
  <c r="F1038" i="22"/>
  <c r="G1037" i="22"/>
  <c r="H1037" i="22"/>
  <c r="W1036" i="22"/>
  <c r="V1036" i="22"/>
  <c r="Q1035" i="22"/>
  <c r="R1035" i="22"/>
  <c r="I1035" i="23"/>
  <c r="K1035" i="22" s="1"/>
  <c r="X1034" i="23"/>
  <c r="Z1034" i="22"/>
  <c r="L1034" i="22"/>
  <c r="M1034" i="22"/>
  <c r="E1034" i="22"/>
  <c r="F1034" i="22"/>
  <c r="S1033" i="23"/>
  <c r="U1033" i="22" s="1"/>
  <c r="G1033" i="22"/>
  <c r="H1033" i="22"/>
  <c r="W1032" i="22"/>
  <c r="V1032" i="22"/>
  <c r="N1032" i="23"/>
  <c r="P1032" i="22"/>
  <c r="Q1031" i="22"/>
  <c r="R1031" i="22"/>
  <c r="I1031" i="23"/>
  <c r="K1031" i="22"/>
  <c r="X1030" i="23"/>
  <c r="Z1030" i="22" s="1"/>
  <c r="R1030" i="23"/>
  <c r="L1030" i="22"/>
  <c r="M1030" i="22"/>
  <c r="E1030" i="22"/>
  <c r="F1030" i="22"/>
  <c r="S1029" i="23"/>
  <c r="U1029" i="22" s="1"/>
  <c r="W1028" i="22"/>
  <c r="V1028" i="22"/>
  <c r="N1028" i="23"/>
  <c r="P1028" i="22" s="1"/>
  <c r="Q1027" i="22"/>
  <c r="R1027" i="22"/>
  <c r="X1026" i="23"/>
  <c r="Z1026" i="22" s="1"/>
  <c r="L1026" i="22"/>
  <c r="M1026" i="22"/>
  <c r="E1026" i="22"/>
  <c r="F1026" i="22"/>
  <c r="G1025" i="22"/>
  <c r="H1025" i="22"/>
  <c r="Q1023" i="22"/>
  <c r="R1023" i="22"/>
  <c r="I1023" i="23"/>
  <c r="K1023" i="22" s="1"/>
  <c r="X1022" i="23"/>
  <c r="Z1022" i="22" s="1"/>
  <c r="L1022" i="22"/>
  <c r="M1022" i="22"/>
  <c r="E1022" i="22"/>
  <c r="F1022" i="22"/>
  <c r="S1021" i="23"/>
  <c r="U1021" i="22" s="1"/>
  <c r="G1021" i="22"/>
  <c r="H1021" i="22"/>
  <c r="W1020" i="22"/>
  <c r="V1020" i="22"/>
  <c r="Q1019" i="22"/>
  <c r="R1019" i="22"/>
  <c r="I1019" i="23"/>
  <c r="K1019" i="22" s="1"/>
  <c r="X1018" i="23"/>
  <c r="Z1018" i="22" s="1"/>
  <c r="L1018" i="22"/>
  <c r="M1018" i="22"/>
  <c r="E1018" i="22"/>
  <c r="F1018" i="22"/>
  <c r="S1017" i="23"/>
  <c r="U1017" i="22" s="1"/>
  <c r="G1017" i="22"/>
  <c r="H1017" i="22"/>
  <c r="W1016" i="22"/>
  <c r="V1016" i="22"/>
  <c r="Q1015" i="22"/>
  <c r="R1015" i="22"/>
  <c r="I1015" i="23"/>
  <c r="K1015" i="22" s="1"/>
  <c r="X1014" i="23"/>
  <c r="Z1014" i="22" s="1"/>
  <c r="R1014" i="23"/>
  <c r="L1014" i="22"/>
  <c r="M1014" i="22"/>
  <c r="E1014" i="22"/>
  <c r="F1014" i="22"/>
  <c r="S1013" i="23"/>
  <c r="U1013" i="22"/>
  <c r="W1012" i="22"/>
  <c r="V1012" i="22"/>
  <c r="N1012" i="23"/>
  <c r="P1012" i="22"/>
  <c r="Q1011" i="22"/>
  <c r="R1011" i="22"/>
  <c r="I1011" i="23"/>
  <c r="K1011" i="22"/>
  <c r="X1010" i="23"/>
  <c r="Z1010" i="22" s="1"/>
  <c r="L1010" i="22"/>
  <c r="M1010" i="22"/>
  <c r="E1010" i="22"/>
  <c r="F1010" i="22"/>
  <c r="S1009" i="23"/>
  <c r="U1009" i="22"/>
  <c r="G1009" i="22"/>
  <c r="H1009" i="22"/>
  <c r="Q1007" i="22"/>
  <c r="R1007" i="22"/>
  <c r="I1007" i="23"/>
  <c r="K1007" i="22" s="1"/>
  <c r="X1006" i="23"/>
  <c r="Z1006" i="22"/>
  <c r="L1006" i="22"/>
  <c r="M1006" i="22"/>
  <c r="E1006" i="22"/>
  <c r="F1006" i="22"/>
  <c r="G1005" i="22"/>
  <c r="H1005" i="22"/>
  <c r="W1004" i="22"/>
  <c r="V1004" i="22"/>
  <c r="N1004" i="23"/>
  <c r="P1004" i="22" s="1"/>
  <c r="Q1003" i="22"/>
  <c r="R1003" i="22"/>
  <c r="I1003" i="23"/>
  <c r="K1003" i="22" s="1"/>
  <c r="X1002" i="23"/>
  <c r="Z1002" i="22"/>
  <c r="L1002" i="22"/>
  <c r="M1002" i="22"/>
  <c r="E1002" i="22"/>
  <c r="F1002" i="22"/>
  <c r="S1001" i="23"/>
  <c r="U1001" i="22" s="1"/>
  <c r="G1001" i="22"/>
  <c r="H1001" i="22"/>
  <c r="W1000" i="22"/>
  <c r="V1000" i="22"/>
  <c r="N1000" i="23"/>
  <c r="P1000" i="22"/>
  <c r="Q999" i="22"/>
  <c r="R999" i="22"/>
  <c r="R998" i="23"/>
  <c r="L998" i="22"/>
  <c r="M998" i="22"/>
  <c r="E998" i="22"/>
  <c r="F998" i="22"/>
  <c r="W996" i="22"/>
  <c r="V996" i="22"/>
  <c r="N996" i="23"/>
  <c r="P996" i="22" s="1"/>
  <c r="Q995" i="22"/>
  <c r="R995" i="22"/>
  <c r="I995" i="23"/>
  <c r="K995" i="22" s="1"/>
  <c r="X994" i="23"/>
  <c r="Z994" i="22" s="1"/>
  <c r="L994" i="22"/>
  <c r="M994" i="22"/>
  <c r="E994" i="22"/>
  <c r="F994" i="22"/>
  <c r="G993" i="22"/>
  <c r="H993" i="22"/>
  <c r="Q991" i="22"/>
  <c r="R991" i="22"/>
  <c r="L990" i="22"/>
  <c r="M990" i="22"/>
  <c r="E990" i="22"/>
  <c r="F990" i="22"/>
  <c r="G989" i="22"/>
  <c r="H989" i="22"/>
  <c r="W988" i="22"/>
  <c r="V988" i="22"/>
  <c r="N988" i="23"/>
  <c r="P988" i="22" s="1"/>
  <c r="Q987" i="22"/>
  <c r="R987" i="22"/>
  <c r="I987" i="23"/>
  <c r="K987" i="22" s="1"/>
  <c r="X986" i="23"/>
  <c r="Z986" i="22" s="1"/>
  <c r="L986" i="22"/>
  <c r="M986" i="22"/>
  <c r="E986" i="22"/>
  <c r="F986" i="22"/>
  <c r="S985" i="23"/>
  <c r="U985" i="22" s="1"/>
  <c r="G985" i="22"/>
  <c r="H985" i="22"/>
  <c r="W984" i="22"/>
  <c r="V984" i="22"/>
  <c r="N984" i="23"/>
  <c r="P984" i="22" s="1"/>
  <c r="Q983" i="22"/>
  <c r="R983" i="22"/>
  <c r="I983" i="23"/>
  <c r="K983" i="22" s="1"/>
  <c r="X982" i="23"/>
  <c r="Z982" i="22" s="1"/>
  <c r="R982" i="23"/>
  <c r="L982" i="22"/>
  <c r="M982" i="22"/>
  <c r="E982" i="22"/>
  <c r="F982" i="22"/>
  <c r="S981" i="23"/>
  <c r="U981" i="22" s="1"/>
  <c r="W980" i="22"/>
  <c r="V980" i="22"/>
  <c r="N980" i="23"/>
  <c r="P980" i="22" s="1"/>
  <c r="Q979" i="22"/>
  <c r="R979" i="22"/>
  <c r="I979" i="23"/>
  <c r="K979" i="22" s="1"/>
  <c r="L978" i="22"/>
  <c r="M978" i="22"/>
  <c r="E978" i="22"/>
  <c r="F978" i="22"/>
  <c r="S977" i="23"/>
  <c r="U977" i="22"/>
  <c r="G977" i="22"/>
  <c r="H977" i="22"/>
  <c r="N976" i="23"/>
  <c r="P976" i="22"/>
  <c r="Q975" i="22"/>
  <c r="R975" i="22"/>
  <c r="I975" i="23"/>
  <c r="K975" i="22"/>
  <c r="X974" i="23"/>
  <c r="Z974" i="22" s="1"/>
  <c r="L974" i="22"/>
  <c r="M974" i="22"/>
  <c r="E974" i="22"/>
  <c r="F974" i="22"/>
  <c r="S973" i="23"/>
  <c r="U973" i="22"/>
  <c r="G973" i="22"/>
  <c r="H973" i="22"/>
  <c r="W972" i="22"/>
  <c r="V972" i="22"/>
  <c r="Q971" i="22"/>
  <c r="R971" i="22"/>
  <c r="L970" i="22"/>
  <c r="M970" i="22"/>
  <c r="E970" i="22"/>
  <c r="F970" i="22"/>
  <c r="S969" i="23"/>
  <c r="U969" i="22"/>
  <c r="G969" i="22"/>
  <c r="H969" i="22"/>
  <c r="W968" i="22"/>
  <c r="V968" i="22"/>
  <c r="N968" i="23"/>
  <c r="P968" i="22" s="1"/>
  <c r="Q967" i="22"/>
  <c r="R967" i="22"/>
  <c r="I967" i="23"/>
  <c r="K967" i="22" s="1"/>
  <c r="X966" i="23"/>
  <c r="Z966" i="22"/>
  <c r="R966" i="23"/>
  <c r="L966" i="22"/>
  <c r="M966" i="22"/>
  <c r="E966" i="22"/>
  <c r="F966" i="22"/>
  <c r="S965" i="23"/>
  <c r="U965" i="22"/>
  <c r="W964" i="22"/>
  <c r="V964" i="22"/>
  <c r="Q963" i="22"/>
  <c r="R963" i="22"/>
  <c r="L962" i="22"/>
  <c r="M962" i="22"/>
  <c r="E962" i="22"/>
  <c r="F962" i="22"/>
  <c r="G961" i="22"/>
  <c r="H961" i="22"/>
  <c r="N960" i="23"/>
  <c r="P960" i="22"/>
  <c r="Q959" i="22"/>
  <c r="R959" i="22"/>
  <c r="I959" i="23"/>
  <c r="K959" i="22" s="1"/>
  <c r="X958" i="23"/>
  <c r="Z958" i="22" s="1"/>
  <c r="L958" i="22"/>
  <c r="M958" i="22"/>
  <c r="E958" i="22"/>
  <c r="F958" i="22"/>
  <c r="S957" i="23"/>
  <c r="U957" i="22" s="1"/>
  <c r="G957" i="22"/>
  <c r="H957" i="22"/>
  <c r="W956" i="22"/>
  <c r="V956" i="22"/>
  <c r="N956" i="23"/>
  <c r="P956" i="22" s="1"/>
  <c r="Q955" i="22"/>
  <c r="R955" i="22"/>
  <c r="I955" i="23"/>
  <c r="K955" i="22" s="1"/>
  <c r="X954" i="23"/>
  <c r="Z954" i="22" s="1"/>
  <c r="L954" i="22"/>
  <c r="M954" i="22"/>
  <c r="E954" i="22"/>
  <c r="F954" i="22"/>
  <c r="S953" i="23"/>
  <c r="U953" i="22" s="1"/>
  <c r="G953" i="22"/>
  <c r="H953" i="22"/>
  <c r="W952" i="22"/>
  <c r="V952" i="22"/>
  <c r="N952" i="23"/>
  <c r="P952" i="22" s="1"/>
  <c r="Q951" i="22"/>
  <c r="R951" i="22"/>
  <c r="I951" i="23"/>
  <c r="K951" i="22" s="1"/>
  <c r="X950" i="23"/>
  <c r="Z950" i="22" s="1"/>
  <c r="R950" i="23"/>
  <c r="L950" i="22"/>
  <c r="M950" i="22"/>
  <c r="E950" i="22"/>
  <c r="F950" i="22"/>
  <c r="W948" i="22"/>
  <c r="V948" i="22"/>
  <c r="N948" i="23"/>
  <c r="P948" i="22" s="1"/>
  <c r="Q947" i="22"/>
  <c r="R947" i="22"/>
  <c r="X946" i="23"/>
  <c r="Z946" i="22" s="1"/>
  <c r="L946" i="22"/>
  <c r="M946" i="22"/>
  <c r="E946" i="22"/>
  <c r="F946" i="22"/>
  <c r="G945" i="22"/>
  <c r="H945" i="22"/>
  <c r="N944" i="23"/>
  <c r="P944" i="22" s="1"/>
  <c r="Q943" i="22"/>
  <c r="R943" i="22"/>
  <c r="I943" i="23"/>
  <c r="K943" i="22" s="1"/>
  <c r="X942" i="23"/>
  <c r="Z942" i="22"/>
  <c r="L942" i="22"/>
  <c r="M942" i="22"/>
  <c r="E942" i="22"/>
  <c r="F942" i="22"/>
  <c r="S941" i="23"/>
  <c r="U941" i="22" s="1"/>
  <c r="G941" i="22"/>
  <c r="H941" i="22"/>
  <c r="W940" i="22"/>
  <c r="V940" i="22"/>
  <c r="Q939" i="22"/>
  <c r="R939" i="22"/>
  <c r="I939" i="23"/>
  <c r="K939" i="22" s="1"/>
  <c r="X938" i="23"/>
  <c r="Z938" i="22"/>
  <c r="L938" i="22"/>
  <c r="M938" i="22"/>
  <c r="E938" i="22"/>
  <c r="F938" i="22"/>
  <c r="S937" i="23"/>
  <c r="U937" i="22" s="1"/>
  <c r="G937" i="22"/>
  <c r="H937" i="22"/>
  <c r="W936" i="22"/>
  <c r="V936" i="22"/>
  <c r="Q935" i="22"/>
  <c r="R935" i="22"/>
  <c r="I935" i="23"/>
  <c r="K935" i="22" s="1"/>
  <c r="X934" i="23"/>
  <c r="Z934" i="22"/>
  <c r="R934" i="23"/>
  <c r="L934" i="22"/>
  <c r="M934" i="22"/>
  <c r="E934" i="22"/>
  <c r="F934" i="22"/>
  <c r="S933" i="23"/>
  <c r="U933" i="22"/>
  <c r="W932" i="22"/>
  <c r="V932" i="22"/>
  <c r="N932" i="23"/>
  <c r="P932" i="22"/>
  <c r="Q931" i="22"/>
  <c r="R931" i="22"/>
  <c r="I931" i="23"/>
  <c r="K931" i="22"/>
  <c r="X930" i="23"/>
  <c r="Z930" i="22" s="1"/>
  <c r="L930" i="22"/>
  <c r="M930" i="22"/>
  <c r="E930" i="22"/>
  <c r="F930" i="22"/>
  <c r="S929" i="23"/>
  <c r="U929" i="22" s="1"/>
  <c r="G929" i="22"/>
  <c r="H929" i="22"/>
  <c r="N928" i="23"/>
  <c r="P928" i="22" s="1"/>
  <c r="Q927" i="22"/>
  <c r="R927" i="22"/>
  <c r="I927" i="23"/>
  <c r="K927" i="22" s="1"/>
  <c r="X926" i="23"/>
  <c r="Z926" i="22" s="1"/>
  <c r="L926" i="22"/>
  <c r="M926" i="22"/>
  <c r="E926" i="22"/>
  <c r="F926" i="22"/>
  <c r="G925" i="22"/>
  <c r="H925" i="22"/>
  <c r="W924" i="22"/>
  <c r="V924" i="22"/>
  <c r="Q923" i="22"/>
  <c r="R923" i="22"/>
  <c r="I923" i="23"/>
  <c r="K923" i="22" s="1"/>
  <c r="X922" i="23"/>
  <c r="Z922" i="22" s="1"/>
  <c r="L922" i="22"/>
  <c r="M922" i="22"/>
  <c r="E922" i="22"/>
  <c r="F922" i="22"/>
  <c r="S921" i="23"/>
  <c r="U921" i="22" s="1"/>
  <c r="G921" i="22"/>
  <c r="H921" i="22"/>
  <c r="W920" i="22"/>
  <c r="V920" i="22"/>
  <c r="N920" i="23"/>
  <c r="P920" i="22" s="1"/>
  <c r="Q919" i="22"/>
  <c r="R919" i="22"/>
  <c r="I919" i="23"/>
  <c r="K919" i="22" s="1"/>
  <c r="X918" i="23"/>
  <c r="Z918" i="22" s="1"/>
  <c r="R918" i="23"/>
  <c r="L918" i="22"/>
  <c r="M918" i="22"/>
  <c r="E918" i="22"/>
  <c r="F918" i="22"/>
  <c r="S917" i="23"/>
  <c r="U917" i="22"/>
  <c r="W916" i="22"/>
  <c r="V916" i="22"/>
  <c r="N916" i="23"/>
  <c r="P916" i="22"/>
  <c r="Q915" i="22"/>
  <c r="R915" i="22"/>
  <c r="I915" i="23"/>
  <c r="K915" i="22"/>
  <c r="X914" i="23"/>
  <c r="Z914" i="22" s="1"/>
  <c r="L914" i="22"/>
  <c r="M914" i="22"/>
  <c r="E914" i="22"/>
  <c r="F914" i="22"/>
  <c r="G913" i="22"/>
  <c r="H913" i="22"/>
  <c r="N912" i="23"/>
  <c r="P912" i="22" s="1"/>
  <c r="Q911" i="22"/>
  <c r="R911" i="22"/>
  <c r="I911" i="23"/>
  <c r="K911" i="22" s="1"/>
  <c r="X910" i="23"/>
  <c r="Z910" i="22"/>
  <c r="L910" i="22"/>
  <c r="M910" i="22"/>
  <c r="E910" i="22"/>
  <c r="F910" i="22"/>
  <c r="S909" i="23"/>
  <c r="U909" i="22" s="1"/>
  <c r="G909" i="22"/>
  <c r="H909" i="22"/>
  <c r="W908" i="22"/>
  <c r="V908" i="22"/>
  <c r="Q907" i="22"/>
  <c r="R907" i="22"/>
  <c r="I907" i="23"/>
  <c r="K907" i="22" s="1"/>
  <c r="X906" i="23"/>
  <c r="Z906" i="22"/>
  <c r="L906" i="22"/>
  <c r="M906" i="22"/>
  <c r="E906" i="22"/>
  <c r="F906" i="22"/>
  <c r="S905" i="23"/>
  <c r="U905" i="22" s="1"/>
  <c r="G905" i="22"/>
  <c r="H905" i="22"/>
  <c r="W904" i="22"/>
  <c r="V904" i="22"/>
  <c r="Q903" i="22"/>
  <c r="R903" i="22"/>
  <c r="I903" i="23"/>
  <c r="K903" i="22" s="1"/>
  <c r="X902" i="23"/>
  <c r="Z902" i="22"/>
  <c r="R902" i="23"/>
  <c r="L902" i="22"/>
  <c r="M902" i="22"/>
  <c r="E902" i="22"/>
  <c r="F902" i="22"/>
  <c r="S901" i="23"/>
  <c r="U901" i="22"/>
  <c r="W900" i="22"/>
  <c r="V900" i="22"/>
  <c r="N900" i="23"/>
  <c r="P900" i="22"/>
  <c r="Q899" i="22"/>
  <c r="R899" i="22"/>
  <c r="I899" i="23"/>
  <c r="K899" i="22" s="1"/>
  <c r="X898" i="23"/>
  <c r="Z898" i="22" s="1"/>
  <c r="L898" i="22"/>
  <c r="M898" i="22"/>
  <c r="E898" i="22"/>
  <c r="F898" i="22"/>
  <c r="G897" i="22"/>
  <c r="H897" i="22"/>
  <c r="Q895" i="22"/>
  <c r="R895" i="22"/>
  <c r="I895" i="23"/>
  <c r="K895" i="22" s="1"/>
  <c r="X894" i="23"/>
  <c r="Z894" i="22" s="1"/>
  <c r="L894" i="22"/>
  <c r="M894" i="22"/>
  <c r="E894" i="22"/>
  <c r="F894" i="22"/>
  <c r="S893" i="23"/>
  <c r="U893" i="22" s="1"/>
  <c r="G893" i="22"/>
  <c r="H893" i="22"/>
  <c r="W892" i="22"/>
  <c r="V892" i="22"/>
  <c r="Q891" i="22"/>
  <c r="R891" i="22"/>
  <c r="L890" i="22"/>
  <c r="M890" i="22"/>
  <c r="E890" i="22"/>
  <c r="F890" i="22"/>
  <c r="S889" i="23"/>
  <c r="U889" i="22" s="1"/>
  <c r="G889" i="22"/>
  <c r="H889" i="22"/>
  <c r="W888" i="22"/>
  <c r="V888" i="22"/>
  <c r="N888" i="23"/>
  <c r="P888" i="22" s="1"/>
  <c r="Q887" i="22"/>
  <c r="R887" i="22"/>
  <c r="R886" i="23"/>
  <c r="L886" i="22"/>
  <c r="M886" i="22"/>
  <c r="E886" i="22"/>
  <c r="F886" i="22"/>
  <c r="W884" i="22"/>
  <c r="V884" i="22"/>
  <c r="Q883" i="22"/>
  <c r="R883" i="22"/>
  <c r="I883" i="23"/>
  <c r="K883" i="22" s="1"/>
  <c r="L882" i="22"/>
  <c r="M882" i="22"/>
  <c r="E882" i="22"/>
  <c r="F882" i="22"/>
  <c r="S881" i="23"/>
  <c r="U881" i="22"/>
  <c r="G881" i="22"/>
  <c r="H881" i="22"/>
  <c r="Q879" i="22"/>
  <c r="R879" i="22"/>
  <c r="I879" i="23"/>
  <c r="K879" i="22" s="1"/>
  <c r="X878" i="23"/>
  <c r="Z878" i="22"/>
  <c r="L878" i="22"/>
  <c r="M878" i="22"/>
  <c r="E878" i="22"/>
  <c r="F878" i="22"/>
  <c r="S877" i="23"/>
  <c r="U877" i="22" s="1"/>
  <c r="G877" i="22"/>
  <c r="H877" i="22"/>
  <c r="W876" i="22"/>
  <c r="V876" i="22"/>
  <c r="Q875" i="22"/>
  <c r="R875" i="22"/>
  <c r="X874" i="23"/>
  <c r="Z874" i="22" s="1"/>
  <c r="L874" i="22"/>
  <c r="M874" i="22"/>
  <c r="E874" i="22"/>
  <c r="F874" i="22"/>
  <c r="S873" i="23"/>
  <c r="U873" i="22"/>
  <c r="H873" i="22"/>
  <c r="G873" i="22"/>
  <c r="V872" i="22"/>
  <c r="W872" i="22"/>
  <c r="F872" i="22"/>
  <c r="E872" i="22"/>
  <c r="L871" i="22"/>
  <c r="M871" i="22"/>
  <c r="F868" i="22"/>
  <c r="E868" i="22"/>
  <c r="L867" i="22"/>
  <c r="M867" i="22"/>
  <c r="F864" i="22"/>
  <c r="E864" i="22"/>
  <c r="T863" i="22"/>
  <c r="S863" i="22"/>
  <c r="L863" i="22"/>
  <c r="M863" i="22"/>
  <c r="F860" i="22"/>
  <c r="E860" i="22"/>
  <c r="T859" i="22"/>
  <c r="S859" i="22"/>
  <c r="L859" i="22"/>
  <c r="M859" i="22"/>
  <c r="F856" i="22"/>
  <c r="E856" i="22"/>
  <c r="T855" i="22"/>
  <c r="S855" i="22"/>
  <c r="L855" i="22"/>
  <c r="M855" i="22"/>
  <c r="F852" i="22"/>
  <c r="E852" i="22"/>
  <c r="T851" i="22"/>
  <c r="S851" i="22"/>
  <c r="L851" i="22"/>
  <c r="M851" i="22"/>
  <c r="F848" i="22"/>
  <c r="E848" i="22"/>
  <c r="T847" i="22"/>
  <c r="S847" i="22"/>
  <c r="L847" i="22"/>
  <c r="M847" i="22"/>
  <c r="F844" i="22"/>
  <c r="E844" i="22"/>
  <c r="L843" i="22"/>
  <c r="M843" i="22"/>
  <c r="F840" i="22"/>
  <c r="E840" i="22"/>
  <c r="T839" i="22"/>
  <c r="S839" i="22"/>
  <c r="L839" i="22"/>
  <c r="M839" i="22"/>
  <c r="F836" i="22"/>
  <c r="E836" i="22"/>
  <c r="L835" i="22"/>
  <c r="M835" i="22"/>
  <c r="F832" i="22"/>
  <c r="E832" i="22"/>
  <c r="T831" i="22"/>
  <c r="S831" i="22"/>
  <c r="L831" i="22"/>
  <c r="M831" i="22"/>
  <c r="F828" i="22"/>
  <c r="E828" i="22"/>
  <c r="T827" i="22"/>
  <c r="S827" i="22"/>
  <c r="L827" i="22"/>
  <c r="M827" i="22"/>
  <c r="F824" i="22"/>
  <c r="E824" i="22"/>
  <c r="T823" i="22"/>
  <c r="S823" i="22"/>
  <c r="L823" i="22"/>
  <c r="M823" i="22"/>
  <c r="F820" i="22"/>
  <c r="E820" i="22"/>
  <c r="T819" i="22"/>
  <c r="S819" i="22"/>
  <c r="L819" i="22"/>
  <c r="M819" i="22"/>
  <c r="F816" i="22"/>
  <c r="E816" i="22"/>
  <c r="T815" i="22"/>
  <c r="S815" i="22"/>
  <c r="L815" i="22"/>
  <c r="M815" i="22"/>
  <c r="F812" i="22"/>
  <c r="E812" i="22"/>
  <c r="T811" i="22"/>
  <c r="S811" i="22"/>
  <c r="L811" i="22"/>
  <c r="M811" i="22"/>
  <c r="F808" i="22"/>
  <c r="E808" i="22"/>
  <c r="T807" i="22"/>
  <c r="S807" i="22"/>
  <c r="L807" i="22"/>
  <c r="M807" i="22"/>
  <c r="F804" i="22"/>
  <c r="E804" i="22"/>
  <c r="T803" i="22"/>
  <c r="S803" i="22"/>
  <c r="L803" i="22"/>
  <c r="M803" i="22"/>
  <c r="F800" i="22"/>
  <c r="E800" i="22"/>
  <c r="L799" i="22"/>
  <c r="M799" i="22"/>
  <c r="F796" i="22"/>
  <c r="E796" i="22"/>
  <c r="L795" i="22"/>
  <c r="M795" i="22"/>
  <c r="F792" i="22"/>
  <c r="E792" i="22"/>
  <c r="L791" i="22"/>
  <c r="M791" i="22"/>
  <c r="F788" i="22"/>
  <c r="E788" i="22"/>
  <c r="L787" i="22"/>
  <c r="M787" i="22"/>
  <c r="F784" i="22"/>
  <c r="E784" i="22"/>
  <c r="L783" i="22"/>
  <c r="M783" i="22"/>
  <c r="F780" i="22"/>
  <c r="E780" i="22"/>
  <c r="T779" i="22"/>
  <c r="S779" i="22"/>
  <c r="L779" i="22"/>
  <c r="M779" i="22"/>
  <c r="F776" i="22"/>
  <c r="E776" i="22"/>
  <c r="T775" i="22"/>
  <c r="S775" i="22"/>
  <c r="L775" i="22"/>
  <c r="M775" i="22"/>
  <c r="F772" i="22"/>
  <c r="E772" i="22"/>
  <c r="T771" i="22"/>
  <c r="S771" i="22"/>
  <c r="L771" i="22"/>
  <c r="M771" i="22"/>
  <c r="F768" i="22"/>
  <c r="E768" i="22"/>
  <c r="L767" i="22"/>
  <c r="M767" i="22"/>
  <c r="F764" i="22"/>
  <c r="E764" i="22"/>
  <c r="L763" i="22"/>
  <c r="M763" i="22"/>
  <c r="V761" i="22"/>
  <c r="W761" i="22"/>
  <c r="X761" i="23"/>
  <c r="Z761" i="22"/>
  <c r="R760" i="22"/>
  <c r="Q760" i="22"/>
  <c r="S760" i="23"/>
  <c r="U760" i="22"/>
  <c r="F760" i="22"/>
  <c r="E760" i="22"/>
  <c r="T759" i="22"/>
  <c r="S759" i="22"/>
  <c r="H759" i="22"/>
  <c r="G759" i="22"/>
  <c r="H759" i="23"/>
  <c r="I759" i="23"/>
  <c r="K759" i="22" s="1"/>
  <c r="S758" i="22"/>
  <c r="T758" i="22"/>
  <c r="V757" i="22"/>
  <c r="W757" i="22"/>
  <c r="X757" i="23"/>
  <c r="Z757" i="22" s="1"/>
  <c r="R756" i="22"/>
  <c r="S756" i="23"/>
  <c r="U756" i="22" s="1"/>
  <c r="Q756" i="22"/>
  <c r="F756" i="22"/>
  <c r="E756" i="22"/>
  <c r="T755" i="22"/>
  <c r="S755" i="22"/>
  <c r="H755" i="22"/>
  <c r="G755" i="22"/>
  <c r="H755" i="23"/>
  <c r="I755" i="23"/>
  <c r="K755" i="22"/>
  <c r="V753" i="22"/>
  <c r="W753" i="22"/>
  <c r="X753" i="23"/>
  <c r="Z753" i="22" s="1"/>
  <c r="R752" i="22"/>
  <c r="Q752" i="22"/>
  <c r="S752" i="23"/>
  <c r="U752" i="22" s="1"/>
  <c r="F752" i="22"/>
  <c r="E752" i="22"/>
  <c r="H751" i="22"/>
  <c r="G751" i="22"/>
  <c r="H751" i="23"/>
  <c r="I751" i="23"/>
  <c r="K751" i="22"/>
  <c r="S750" i="22"/>
  <c r="T750" i="22"/>
  <c r="V749" i="22"/>
  <c r="W749" i="22"/>
  <c r="X749" i="23"/>
  <c r="Z749" i="22" s="1"/>
  <c r="R748" i="22"/>
  <c r="S748" i="23"/>
  <c r="U748" i="22"/>
  <c r="F748" i="22"/>
  <c r="E748" i="22"/>
  <c r="T747" i="22"/>
  <c r="S747" i="22"/>
  <c r="H747" i="22"/>
  <c r="H747" i="23"/>
  <c r="G747" i="22"/>
  <c r="I747" i="23"/>
  <c r="K747" i="22" s="1"/>
  <c r="S746" i="22"/>
  <c r="T746" i="22"/>
  <c r="V745" i="22"/>
  <c r="W745" i="22"/>
  <c r="X745" i="23"/>
  <c r="Z745" i="22"/>
  <c r="R744" i="22"/>
  <c r="Q744" i="22"/>
  <c r="S744" i="23"/>
  <c r="U744" i="22"/>
  <c r="F744" i="22"/>
  <c r="E744" i="22"/>
  <c r="T743" i="22"/>
  <c r="S743" i="22"/>
  <c r="H743" i="22"/>
  <c r="G743" i="22"/>
  <c r="H743" i="23"/>
  <c r="I743" i="23"/>
  <c r="K743" i="22"/>
  <c r="V741" i="22"/>
  <c r="W741" i="22"/>
  <c r="X741" i="23"/>
  <c r="Z741" i="22" s="1"/>
  <c r="R740" i="22"/>
  <c r="Q740" i="22"/>
  <c r="S740" i="23"/>
  <c r="U740" i="22" s="1"/>
  <c r="F740" i="22"/>
  <c r="E740" i="22"/>
  <c r="S739" i="22"/>
  <c r="T739" i="22"/>
  <c r="G739" i="22"/>
  <c r="H739" i="22"/>
  <c r="H739" i="23"/>
  <c r="I739" i="23"/>
  <c r="K739" i="22"/>
  <c r="S738" i="22"/>
  <c r="T738" i="22"/>
  <c r="W737" i="22"/>
  <c r="V737" i="22"/>
  <c r="X737" i="23"/>
  <c r="Z737" i="22" s="1"/>
  <c r="Q736" i="22"/>
  <c r="R736" i="22"/>
  <c r="S736" i="23"/>
  <c r="U736" i="22" s="1"/>
  <c r="E736" i="22"/>
  <c r="F736" i="22"/>
  <c r="G735" i="22"/>
  <c r="H735" i="22"/>
  <c r="H735" i="23"/>
  <c r="I735" i="23"/>
  <c r="K735" i="22" s="1"/>
  <c r="W733" i="22"/>
  <c r="V733" i="22"/>
  <c r="X733" i="23"/>
  <c r="Z733" i="22"/>
  <c r="Q732" i="22"/>
  <c r="R732" i="22"/>
  <c r="S732" i="23"/>
  <c r="U732" i="22"/>
  <c r="E732" i="22"/>
  <c r="F732" i="22"/>
  <c r="S731" i="22"/>
  <c r="T731" i="22"/>
  <c r="G731" i="22"/>
  <c r="H731" i="22"/>
  <c r="H731" i="23"/>
  <c r="I731" i="23"/>
  <c r="K731" i="22" s="1"/>
  <c r="W729" i="22"/>
  <c r="V729" i="22"/>
  <c r="X729" i="23"/>
  <c r="Z729" i="22" s="1"/>
  <c r="Q728" i="22"/>
  <c r="R728" i="22"/>
  <c r="S728" i="23"/>
  <c r="U728" i="22" s="1"/>
  <c r="E728" i="22"/>
  <c r="F728" i="22"/>
  <c r="S727" i="22"/>
  <c r="T727" i="22"/>
  <c r="G727" i="22"/>
  <c r="H727" i="22"/>
  <c r="H727" i="23"/>
  <c r="I727" i="23"/>
  <c r="K727" i="22"/>
  <c r="S726" i="22"/>
  <c r="T726" i="22"/>
  <c r="W725" i="22"/>
  <c r="V725" i="22"/>
  <c r="X725" i="23"/>
  <c r="Z725" i="22" s="1"/>
  <c r="Q724" i="22"/>
  <c r="R724" i="22"/>
  <c r="S724" i="23"/>
  <c r="U724" i="22" s="1"/>
  <c r="E724" i="22"/>
  <c r="F724" i="22"/>
  <c r="S723" i="22"/>
  <c r="T723" i="22"/>
  <c r="G723" i="22"/>
  <c r="H723" i="22"/>
  <c r="H723" i="23"/>
  <c r="I723" i="23"/>
  <c r="K723" i="22" s="1"/>
  <c r="S722" i="22"/>
  <c r="T722" i="22"/>
  <c r="W721" i="22"/>
  <c r="V721" i="22"/>
  <c r="X721" i="23"/>
  <c r="Z721" i="22" s="1"/>
  <c r="Q720" i="22"/>
  <c r="R720" i="22"/>
  <c r="S720" i="23"/>
  <c r="U720" i="22" s="1"/>
  <c r="E720" i="22"/>
  <c r="F720" i="22"/>
  <c r="G719" i="22"/>
  <c r="H719" i="22"/>
  <c r="H719" i="23"/>
  <c r="I719" i="23"/>
  <c r="K719" i="22" s="1"/>
  <c r="W717" i="22"/>
  <c r="V717" i="22"/>
  <c r="X717" i="23"/>
  <c r="Z717" i="22"/>
  <c r="Q716" i="22"/>
  <c r="R716" i="22"/>
  <c r="S716" i="23"/>
  <c r="U716" i="22"/>
  <c r="E716" i="22"/>
  <c r="F716" i="22"/>
  <c r="G715" i="22"/>
  <c r="H715" i="22"/>
  <c r="H715" i="23"/>
  <c r="I715" i="23"/>
  <c r="K715" i="22" s="1"/>
  <c r="S714" i="22"/>
  <c r="T714" i="22"/>
  <c r="W713" i="22"/>
  <c r="V713" i="22"/>
  <c r="X713" i="23"/>
  <c r="Z713" i="22" s="1"/>
  <c r="Q712" i="22"/>
  <c r="R712" i="22"/>
  <c r="S712" i="23"/>
  <c r="U712" i="22" s="1"/>
  <c r="E712" i="22"/>
  <c r="F712" i="22"/>
  <c r="S711" i="22"/>
  <c r="T711" i="22"/>
  <c r="G711" i="22"/>
  <c r="H711" i="22"/>
  <c r="H711" i="23"/>
  <c r="I711" i="23"/>
  <c r="K711" i="22"/>
  <c r="S710" i="22"/>
  <c r="T710" i="22"/>
  <c r="W709" i="22"/>
  <c r="V709" i="22"/>
  <c r="X709" i="23"/>
  <c r="Z709" i="22" s="1"/>
  <c r="Q708" i="22"/>
  <c r="R708" i="22"/>
  <c r="S708" i="23"/>
  <c r="U708" i="22" s="1"/>
  <c r="E708" i="22"/>
  <c r="F708" i="22"/>
  <c r="S707" i="22"/>
  <c r="T707" i="22"/>
  <c r="G707" i="22"/>
  <c r="H707" i="22"/>
  <c r="H707" i="23"/>
  <c r="I707" i="23"/>
  <c r="K707" i="22" s="1"/>
  <c r="S706" i="22"/>
  <c r="T706" i="22"/>
  <c r="W705" i="22"/>
  <c r="V705" i="22"/>
  <c r="X705" i="23"/>
  <c r="Z705" i="22" s="1"/>
  <c r="Q704" i="22"/>
  <c r="R704" i="22"/>
  <c r="S704" i="23"/>
  <c r="U704" i="22" s="1"/>
  <c r="E704" i="22"/>
  <c r="F704" i="22"/>
  <c r="S703" i="22"/>
  <c r="T703" i="22"/>
  <c r="G703" i="22"/>
  <c r="H703" i="22"/>
  <c r="H703" i="23"/>
  <c r="I703" i="23"/>
  <c r="K703" i="22" s="1"/>
  <c r="S702" i="22"/>
  <c r="T702" i="22"/>
  <c r="W701" i="22"/>
  <c r="V701" i="22"/>
  <c r="X701" i="23"/>
  <c r="Z701" i="22"/>
  <c r="Q700" i="22"/>
  <c r="R700" i="22"/>
  <c r="S700" i="23"/>
  <c r="U700" i="22"/>
  <c r="E700" i="22"/>
  <c r="F700" i="22"/>
  <c r="S699" i="22"/>
  <c r="T699" i="22"/>
  <c r="G699" i="22"/>
  <c r="H699" i="22"/>
  <c r="H699" i="23"/>
  <c r="I699" i="23"/>
  <c r="K699" i="22" s="1"/>
  <c r="S698" i="22"/>
  <c r="T698" i="22"/>
  <c r="W697" i="22"/>
  <c r="V697" i="22"/>
  <c r="X697" i="23"/>
  <c r="Z697" i="22" s="1"/>
  <c r="Q696" i="22"/>
  <c r="R696" i="22"/>
  <c r="S696" i="23"/>
  <c r="U696" i="22" s="1"/>
  <c r="E696" i="22"/>
  <c r="F696" i="22"/>
  <c r="S695" i="22"/>
  <c r="T695" i="22"/>
  <c r="G695" i="22"/>
  <c r="H695" i="22"/>
  <c r="H695" i="23"/>
  <c r="I695" i="23"/>
  <c r="K695" i="22"/>
  <c r="S694" i="22"/>
  <c r="T694" i="22"/>
  <c r="W693" i="22"/>
  <c r="V693" i="22"/>
  <c r="X693" i="23"/>
  <c r="Z693" i="22" s="1"/>
  <c r="Q692" i="22"/>
  <c r="R692" i="22"/>
  <c r="S692" i="23"/>
  <c r="U692" i="22" s="1"/>
  <c r="E692" i="22"/>
  <c r="F692" i="22"/>
  <c r="S691" i="22"/>
  <c r="T691" i="22"/>
  <c r="G691" i="22"/>
  <c r="H691" i="22"/>
  <c r="H691" i="23"/>
  <c r="I691" i="23"/>
  <c r="K691" i="22" s="1"/>
  <c r="S690" i="22"/>
  <c r="T690" i="22"/>
  <c r="W689" i="22"/>
  <c r="V689" i="22"/>
  <c r="X689" i="23"/>
  <c r="Z689" i="22" s="1"/>
  <c r="Q688" i="22"/>
  <c r="R688" i="22"/>
  <c r="S688" i="23"/>
  <c r="U688" i="22" s="1"/>
  <c r="E688" i="22"/>
  <c r="F688" i="22"/>
  <c r="G687" i="22"/>
  <c r="H687" i="22"/>
  <c r="H687" i="23"/>
  <c r="I687" i="23"/>
  <c r="K687" i="22" s="1"/>
  <c r="S686" i="22"/>
  <c r="T686" i="22"/>
  <c r="W685" i="22"/>
  <c r="V685" i="22"/>
  <c r="X685" i="23"/>
  <c r="Z685" i="22"/>
  <c r="Q684" i="22"/>
  <c r="R684" i="22"/>
  <c r="S684" i="23"/>
  <c r="U684" i="22"/>
  <c r="E684" i="22"/>
  <c r="F684" i="22"/>
  <c r="G683" i="22"/>
  <c r="H683" i="22"/>
  <c r="H683" i="23"/>
  <c r="I683" i="23"/>
  <c r="K683" i="22" s="1"/>
  <c r="S682" i="22"/>
  <c r="T682" i="22"/>
  <c r="W681" i="22"/>
  <c r="V681" i="22"/>
  <c r="X681" i="23"/>
  <c r="Z681" i="22" s="1"/>
  <c r="Q680" i="22"/>
  <c r="R680" i="22"/>
  <c r="S680" i="23"/>
  <c r="U680" i="22" s="1"/>
  <c r="E680" i="22"/>
  <c r="F680" i="22"/>
  <c r="G679" i="22"/>
  <c r="H679" i="22"/>
  <c r="H679" i="23"/>
  <c r="I679" i="23"/>
  <c r="K679" i="22"/>
  <c r="S678" i="22"/>
  <c r="T678" i="22"/>
  <c r="W677" i="22"/>
  <c r="V677" i="22"/>
  <c r="X677" i="23"/>
  <c r="Z677" i="22" s="1"/>
  <c r="Q676" i="22"/>
  <c r="R676" i="22"/>
  <c r="S676" i="23"/>
  <c r="U676" i="22" s="1"/>
  <c r="E676" i="22"/>
  <c r="F676" i="22"/>
  <c r="S675" i="22"/>
  <c r="T675" i="22"/>
  <c r="G675" i="22"/>
  <c r="H675" i="22"/>
  <c r="H675" i="23"/>
  <c r="I675" i="23"/>
  <c r="K675" i="22" s="1"/>
  <c r="S674" i="22"/>
  <c r="T674" i="22"/>
  <c r="W673" i="22"/>
  <c r="V673" i="22"/>
  <c r="X673" i="23"/>
  <c r="Z673" i="22" s="1"/>
  <c r="Q672" i="22"/>
  <c r="R672" i="22"/>
  <c r="S672" i="23"/>
  <c r="U672" i="22" s="1"/>
  <c r="E672" i="22"/>
  <c r="F672" i="22"/>
  <c r="S671" i="22"/>
  <c r="T671" i="22"/>
  <c r="G671" i="22"/>
  <c r="H671" i="22"/>
  <c r="H671" i="23"/>
  <c r="I671" i="23"/>
  <c r="K671" i="22" s="1"/>
  <c r="S670" i="22"/>
  <c r="T670" i="22"/>
  <c r="W669" i="22"/>
  <c r="V669" i="22"/>
  <c r="X669" i="23"/>
  <c r="Z669" i="22"/>
  <c r="Q668" i="22"/>
  <c r="R668" i="22"/>
  <c r="S668" i="23"/>
  <c r="U668" i="22"/>
  <c r="E668" i="22"/>
  <c r="F668" i="22"/>
  <c r="S667" i="22"/>
  <c r="T667" i="22"/>
  <c r="G667" i="22"/>
  <c r="H667" i="22"/>
  <c r="H667" i="23"/>
  <c r="I667" i="23"/>
  <c r="K667" i="22" s="1"/>
  <c r="W665" i="22"/>
  <c r="V665" i="22"/>
  <c r="X665" i="23"/>
  <c r="Z665" i="22" s="1"/>
  <c r="Q664" i="22"/>
  <c r="R664" i="22"/>
  <c r="S664" i="23"/>
  <c r="U664" i="22" s="1"/>
  <c r="E664" i="22"/>
  <c r="F664" i="22"/>
  <c r="S663" i="22"/>
  <c r="T663" i="22"/>
  <c r="G663" i="22"/>
  <c r="H663" i="22"/>
  <c r="H663" i="23"/>
  <c r="I663" i="23"/>
  <c r="K663" i="22" s="1"/>
  <c r="S662" i="22"/>
  <c r="T662" i="22"/>
  <c r="W661" i="22"/>
  <c r="V661" i="22"/>
  <c r="X661" i="23"/>
  <c r="Z661" i="22"/>
  <c r="Q660" i="22"/>
  <c r="R660" i="22"/>
  <c r="S660" i="23"/>
  <c r="U660" i="22"/>
  <c r="E660" i="22"/>
  <c r="F660" i="22"/>
  <c r="S659" i="22"/>
  <c r="T659" i="22"/>
  <c r="G659" i="22"/>
  <c r="H659" i="22"/>
  <c r="H659" i="23"/>
  <c r="I659" i="23"/>
  <c r="K659" i="22" s="1"/>
  <c r="S658" i="22"/>
  <c r="T658" i="22"/>
  <c r="W657" i="22"/>
  <c r="V657" i="22"/>
  <c r="X657" i="23"/>
  <c r="Z657" i="22" s="1"/>
  <c r="Q656" i="22"/>
  <c r="R656" i="22"/>
  <c r="S656" i="23"/>
  <c r="U656" i="22" s="1"/>
  <c r="E656" i="22"/>
  <c r="F656" i="22"/>
  <c r="S655" i="22"/>
  <c r="T655" i="22"/>
  <c r="G655" i="22"/>
  <c r="H655" i="22"/>
  <c r="H655" i="23"/>
  <c r="I655" i="23"/>
  <c r="K655" i="22"/>
  <c r="S654" i="22"/>
  <c r="T654" i="22"/>
  <c r="W653" i="22"/>
  <c r="V653" i="22"/>
  <c r="X653" i="23"/>
  <c r="Z653" i="22" s="1"/>
  <c r="Q652" i="22"/>
  <c r="R652" i="22"/>
  <c r="S652" i="23"/>
  <c r="U652" i="22" s="1"/>
  <c r="E652" i="22"/>
  <c r="F652" i="22"/>
  <c r="S651" i="22"/>
  <c r="T651" i="22"/>
  <c r="G651" i="22"/>
  <c r="H651" i="22"/>
  <c r="H651" i="23"/>
  <c r="I651" i="23"/>
  <c r="K651" i="22"/>
  <c r="S650" i="22"/>
  <c r="T650" i="22"/>
  <c r="W649" i="22"/>
  <c r="V649" i="22"/>
  <c r="X649" i="23"/>
  <c r="Z649" i="22" s="1"/>
  <c r="Q648" i="22"/>
  <c r="R648" i="22"/>
  <c r="S648" i="23"/>
  <c r="U648" i="22" s="1"/>
  <c r="E648" i="22"/>
  <c r="F648" i="22"/>
  <c r="S647" i="22"/>
  <c r="T647" i="22"/>
  <c r="G647" i="22"/>
  <c r="H647" i="22"/>
  <c r="H647" i="23"/>
  <c r="I647" i="23"/>
  <c r="K647" i="22" s="1"/>
  <c r="S646" i="22"/>
  <c r="T646" i="22"/>
  <c r="W645" i="22"/>
  <c r="V645" i="22"/>
  <c r="X645" i="23"/>
  <c r="Z645" i="22"/>
  <c r="Q644" i="22"/>
  <c r="R644" i="22"/>
  <c r="S644" i="23"/>
  <c r="U644" i="22"/>
  <c r="E644" i="22"/>
  <c r="F644" i="22"/>
  <c r="S643" i="22"/>
  <c r="T643" i="22"/>
  <c r="G643" i="22"/>
  <c r="H643" i="22"/>
  <c r="H643" i="23"/>
  <c r="I643" i="23"/>
  <c r="K643" i="22" s="1"/>
  <c r="S642" i="22"/>
  <c r="T642" i="22"/>
  <c r="W641" i="22"/>
  <c r="V641" i="22"/>
  <c r="X641" i="23"/>
  <c r="Z641" i="22" s="1"/>
  <c r="Q640" i="22"/>
  <c r="R640" i="22"/>
  <c r="S640" i="23"/>
  <c r="U640" i="22" s="1"/>
  <c r="E640" i="22"/>
  <c r="F640" i="22"/>
  <c r="S639" i="22"/>
  <c r="T639" i="22"/>
  <c r="G639" i="22"/>
  <c r="H639" i="22"/>
  <c r="H639" i="23"/>
  <c r="I639" i="23"/>
  <c r="K639" i="22"/>
  <c r="S638" i="22"/>
  <c r="T638" i="22"/>
  <c r="W637" i="22"/>
  <c r="V637" i="22"/>
  <c r="X637" i="23"/>
  <c r="Z637" i="22" s="1"/>
  <c r="Q636" i="22"/>
  <c r="R636" i="22"/>
  <c r="S636" i="23"/>
  <c r="U636" i="22" s="1"/>
  <c r="E636" i="22"/>
  <c r="F636" i="22"/>
  <c r="S635" i="22"/>
  <c r="T635" i="22"/>
  <c r="G635" i="22"/>
  <c r="H635" i="22"/>
  <c r="H635" i="23"/>
  <c r="I635" i="23"/>
  <c r="K635" i="22" s="1"/>
  <c r="S634" i="22"/>
  <c r="T634" i="22"/>
  <c r="W633" i="22"/>
  <c r="V633" i="22"/>
  <c r="X633" i="23"/>
  <c r="Z633" i="22" s="1"/>
  <c r="Q632" i="22"/>
  <c r="R632" i="22"/>
  <c r="S632" i="23"/>
  <c r="U632" i="22" s="1"/>
  <c r="E632" i="22"/>
  <c r="F632" i="22"/>
  <c r="S631" i="22"/>
  <c r="T631" i="22"/>
  <c r="G631" i="22"/>
  <c r="H631" i="22"/>
  <c r="H631" i="23"/>
  <c r="I631" i="23"/>
  <c r="K631" i="22" s="1"/>
  <c r="S630" i="22"/>
  <c r="T630" i="22"/>
  <c r="W629" i="22"/>
  <c r="V629" i="22"/>
  <c r="X629" i="23"/>
  <c r="Z629" i="22"/>
  <c r="Q628" i="22"/>
  <c r="R628" i="22"/>
  <c r="S628" i="23"/>
  <c r="U628" i="22"/>
  <c r="E628" i="22"/>
  <c r="F628" i="22"/>
  <c r="S627" i="22"/>
  <c r="T627" i="22"/>
  <c r="G627" i="22"/>
  <c r="H627" i="22"/>
  <c r="H627" i="23"/>
  <c r="I627" i="23"/>
  <c r="K627" i="22" s="1"/>
  <c r="S626" i="22"/>
  <c r="T626" i="22"/>
  <c r="W625" i="22"/>
  <c r="V625" i="22"/>
  <c r="X625" i="23"/>
  <c r="Z625" i="22" s="1"/>
  <c r="Q624" i="22"/>
  <c r="R624" i="22"/>
  <c r="S624" i="23"/>
  <c r="U624" i="22" s="1"/>
  <c r="E624" i="22"/>
  <c r="F624" i="22"/>
  <c r="S623" i="22"/>
  <c r="T623" i="22"/>
  <c r="G623" i="22"/>
  <c r="H623" i="22"/>
  <c r="H623" i="23"/>
  <c r="I623" i="23"/>
  <c r="K623" i="22"/>
  <c r="S622" i="22"/>
  <c r="T622" i="22"/>
  <c r="W621" i="22"/>
  <c r="V621" i="22"/>
  <c r="X621" i="23"/>
  <c r="Z621" i="22" s="1"/>
  <c r="Q620" i="22"/>
  <c r="R620" i="22"/>
  <c r="S620" i="23"/>
  <c r="U620" i="22" s="1"/>
  <c r="E620" i="22"/>
  <c r="F620" i="22"/>
  <c r="S619" i="22"/>
  <c r="T619" i="22"/>
  <c r="G619" i="22"/>
  <c r="H619" i="22"/>
  <c r="H619" i="23"/>
  <c r="I619" i="23"/>
  <c r="K619" i="22" s="1"/>
  <c r="S618" i="22"/>
  <c r="T618" i="22"/>
  <c r="W617" i="22"/>
  <c r="V617" i="22"/>
  <c r="X617" i="23"/>
  <c r="Z617" i="22" s="1"/>
  <c r="Q616" i="22"/>
  <c r="R616" i="22"/>
  <c r="S616" i="23"/>
  <c r="U616" i="22" s="1"/>
  <c r="E616" i="22"/>
  <c r="F616" i="22"/>
  <c r="S615" i="22"/>
  <c r="T615" i="22"/>
  <c r="G615" i="22"/>
  <c r="H615" i="22"/>
  <c r="H615" i="23"/>
  <c r="I615" i="23"/>
  <c r="K615" i="22" s="1"/>
  <c r="S614" i="22"/>
  <c r="T614" i="22"/>
  <c r="W613" i="22"/>
  <c r="V613" i="22"/>
  <c r="X613" i="23"/>
  <c r="Z613" i="22"/>
  <c r="Q612" i="22"/>
  <c r="R612" i="22"/>
  <c r="S612" i="23"/>
  <c r="U612" i="22"/>
  <c r="E612" i="22"/>
  <c r="F612" i="22"/>
  <c r="S611" i="22"/>
  <c r="T611" i="22"/>
  <c r="G611" i="22"/>
  <c r="H611" i="22"/>
  <c r="H611" i="23"/>
  <c r="I611" i="23"/>
  <c r="K611" i="22" s="1"/>
  <c r="S610" i="22"/>
  <c r="T610" i="22"/>
  <c r="W609" i="22"/>
  <c r="V609" i="22"/>
  <c r="X609" i="23"/>
  <c r="Z609" i="22" s="1"/>
  <c r="Q608" i="22"/>
  <c r="R608" i="22"/>
  <c r="S608" i="23"/>
  <c r="U608" i="22" s="1"/>
  <c r="E608" i="22"/>
  <c r="F608" i="22"/>
  <c r="S607" i="22"/>
  <c r="T607" i="22"/>
  <c r="G607" i="22"/>
  <c r="H607" i="22"/>
  <c r="H607" i="23"/>
  <c r="I607" i="23"/>
  <c r="K607" i="22"/>
  <c r="S606" i="22"/>
  <c r="T606" i="22"/>
  <c r="W605" i="22"/>
  <c r="V605" i="22"/>
  <c r="X605" i="23"/>
  <c r="Z605" i="22" s="1"/>
  <c r="Q604" i="22"/>
  <c r="R604" i="22"/>
  <c r="S604" i="23"/>
  <c r="U604" i="22" s="1"/>
  <c r="E604" i="22"/>
  <c r="F604" i="22"/>
  <c r="S603" i="22"/>
  <c r="T603" i="22"/>
  <c r="G603" i="22"/>
  <c r="H603" i="22"/>
  <c r="H603" i="23"/>
  <c r="I603" i="23"/>
  <c r="K603" i="22" s="1"/>
  <c r="S602" i="22"/>
  <c r="T602" i="22"/>
  <c r="W601" i="22"/>
  <c r="V601" i="22"/>
  <c r="X601" i="23"/>
  <c r="Z601" i="22" s="1"/>
  <c r="Q600" i="22"/>
  <c r="R600" i="22"/>
  <c r="S600" i="23"/>
  <c r="U600" i="22" s="1"/>
  <c r="E600" i="22"/>
  <c r="F600" i="22"/>
  <c r="S599" i="22"/>
  <c r="T599" i="22"/>
  <c r="G599" i="22"/>
  <c r="H599" i="22"/>
  <c r="H599" i="23"/>
  <c r="I599" i="23"/>
  <c r="K599" i="22" s="1"/>
  <c r="S598" i="22"/>
  <c r="T598" i="22"/>
  <c r="W597" i="22"/>
  <c r="V597" i="22"/>
  <c r="X597" i="23"/>
  <c r="Z597" i="22"/>
  <c r="Q596" i="22"/>
  <c r="R596" i="22"/>
  <c r="S596" i="23"/>
  <c r="U596" i="22"/>
  <c r="E596" i="22"/>
  <c r="F596" i="22"/>
  <c r="S595" i="22"/>
  <c r="T595" i="22"/>
  <c r="G595" i="22"/>
  <c r="H595" i="22"/>
  <c r="H595" i="23"/>
  <c r="I595" i="23"/>
  <c r="K595" i="22" s="1"/>
  <c r="S594" i="22"/>
  <c r="T594" i="22"/>
  <c r="W593" i="22"/>
  <c r="V593" i="22"/>
  <c r="X593" i="23"/>
  <c r="Z593" i="22" s="1"/>
  <c r="Q592" i="22"/>
  <c r="R592" i="22"/>
  <c r="S592" i="23"/>
  <c r="U592" i="22" s="1"/>
  <c r="E592" i="22"/>
  <c r="F592" i="22"/>
  <c r="S591" i="22"/>
  <c r="T591" i="22"/>
  <c r="G591" i="22"/>
  <c r="H591" i="22"/>
  <c r="H591" i="23"/>
  <c r="I591" i="23"/>
  <c r="K591" i="22"/>
  <c r="S590" i="22"/>
  <c r="T590" i="22"/>
  <c r="W589" i="22"/>
  <c r="V589" i="22"/>
  <c r="X589" i="23"/>
  <c r="Z589" i="22" s="1"/>
  <c r="Q588" i="22"/>
  <c r="R588" i="22"/>
  <c r="S588" i="23"/>
  <c r="U588" i="22" s="1"/>
  <c r="E588" i="22"/>
  <c r="F588" i="22"/>
  <c r="S587" i="22"/>
  <c r="T587" i="22"/>
  <c r="G587" i="22"/>
  <c r="H587" i="22"/>
  <c r="H587" i="23"/>
  <c r="I587" i="23"/>
  <c r="K587" i="22" s="1"/>
  <c r="S586" i="22"/>
  <c r="T586" i="22"/>
  <c r="W585" i="22"/>
  <c r="V585" i="22"/>
  <c r="X585" i="23"/>
  <c r="Z585" i="22" s="1"/>
  <c r="Q584" i="22"/>
  <c r="R584" i="22"/>
  <c r="S584" i="23"/>
  <c r="U584" i="22" s="1"/>
  <c r="E584" i="22"/>
  <c r="F584" i="22"/>
  <c r="S583" i="22"/>
  <c r="T583" i="22"/>
  <c r="G583" i="22"/>
  <c r="H583" i="22"/>
  <c r="H583" i="23"/>
  <c r="I583" i="23"/>
  <c r="K583" i="22" s="1"/>
  <c r="S582" i="22"/>
  <c r="T582" i="22"/>
  <c r="W581" i="22"/>
  <c r="V581" i="22"/>
  <c r="X581" i="23"/>
  <c r="Z581" i="22"/>
  <c r="Q580" i="22"/>
  <c r="R580" i="22"/>
  <c r="S580" i="23"/>
  <c r="U580" i="22"/>
  <c r="E580" i="22"/>
  <c r="F580" i="22"/>
  <c r="S579" i="22"/>
  <c r="T579" i="22"/>
  <c r="G579" i="22"/>
  <c r="H579" i="22"/>
  <c r="H579" i="23"/>
  <c r="I579" i="23"/>
  <c r="K579" i="22" s="1"/>
  <c r="S578" i="22"/>
  <c r="T578" i="22"/>
  <c r="W577" i="22"/>
  <c r="V577" i="22"/>
  <c r="X577" i="23"/>
  <c r="Z577" i="22" s="1"/>
  <c r="Q576" i="22"/>
  <c r="R576" i="22"/>
  <c r="S576" i="23"/>
  <c r="U576" i="22" s="1"/>
  <c r="E576" i="22"/>
  <c r="F576" i="22"/>
  <c r="S575" i="22"/>
  <c r="T575" i="22"/>
  <c r="G575" i="22"/>
  <c r="H575" i="22"/>
  <c r="H575" i="23"/>
  <c r="I575" i="23"/>
  <c r="K575" i="22"/>
  <c r="S574" i="22"/>
  <c r="T574" i="22"/>
  <c r="W573" i="22"/>
  <c r="V573" i="22"/>
  <c r="X573" i="23"/>
  <c r="Z573" i="22" s="1"/>
  <c r="Q572" i="22"/>
  <c r="R572" i="22"/>
  <c r="S572" i="23"/>
  <c r="U572" i="22" s="1"/>
  <c r="E572" i="22"/>
  <c r="F572" i="22"/>
  <c r="S571" i="22"/>
  <c r="T571" i="22"/>
  <c r="G571" i="22"/>
  <c r="H571" i="22"/>
  <c r="H571" i="23"/>
  <c r="I571" i="23"/>
  <c r="K571" i="22" s="1"/>
  <c r="S570" i="22"/>
  <c r="T570" i="22"/>
  <c r="W569" i="22"/>
  <c r="V569" i="22"/>
  <c r="X569" i="23"/>
  <c r="Z569" i="22" s="1"/>
  <c r="Q568" i="22"/>
  <c r="R568" i="22"/>
  <c r="S568" i="23"/>
  <c r="U568" i="22" s="1"/>
  <c r="E568" i="22"/>
  <c r="F568" i="22"/>
  <c r="S567" i="22"/>
  <c r="T567" i="22"/>
  <c r="G567" i="22"/>
  <c r="H567" i="22"/>
  <c r="H567" i="23"/>
  <c r="I567" i="23"/>
  <c r="K567" i="22" s="1"/>
  <c r="S566" i="22"/>
  <c r="T566" i="22"/>
  <c r="W565" i="22"/>
  <c r="V565" i="22"/>
  <c r="X565" i="23"/>
  <c r="Z565" i="22"/>
  <c r="Q564" i="22"/>
  <c r="R564" i="22"/>
  <c r="S564" i="23"/>
  <c r="U564" i="22"/>
  <c r="E564" i="22"/>
  <c r="F564" i="22"/>
  <c r="S563" i="22"/>
  <c r="T563" i="22"/>
  <c r="G563" i="22"/>
  <c r="H563" i="22"/>
  <c r="H563" i="23"/>
  <c r="I563" i="23"/>
  <c r="K563" i="22" s="1"/>
  <c r="S562" i="22"/>
  <c r="T562" i="22"/>
  <c r="W561" i="22"/>
  <c r="V561" i="22"/>
  <c r="X561" i="23"/>
  <c r="Z561" i="22" s="1"/>
  <c r="Q560" i="22"/>
  <c r="R560" i="22"/>
  <c r="S560" i="23"/>
  <c r="U560" i="22" s="1"/>
  <c r="E560" i="22"/>
  <c r="F560" i="22"/>
  <c r="S559" i="22"/>
  <c r="T559" i="22"/>
  <c r="G559" i="22"/>
  <c r="H559" i="22"/>
  <c r="H559" i="23"/>
  <c r="I559" i="23"/>
  <c r="K559" i="22"/>
  <c r="S558" i="22"/>
  <c r="T558" i="22"/>
  <c r="W557" i="22"/>
  <c r="V557" i="22"/>
  <c r="X557" i="23"/>
  <c r="Z557" i="22" s="1"/>
  <c r="Q556" i="22"/>
  <c r="R556" i="22"/>
  <c r="S556" i="23"/>
  <c r="U556" i="22" s="1"/>
  <c r="E556" i="22"/>
  <c r="F556" i="22"/>
  <c r="S555" i="22"/>
  <c r="T555" i="22"/>
  <c r="G555" i="22"/>
  <c r="H555" i="22"/>
  <c r="H555" i="23"/>
  <c r="I555" i="23"/>
  <c r="K555" i="22" s="1"/>
  <c r="S554" i="22"/>
  <c r="T554" i="22"/>
  <c r="W553" i="22"/>
  <c r="V553" i="22"/>
  <c r="X553" i="23"/>
  <c r="Z553" i="22" s="1"/>
  <c r="Q552" i="22"/>
  <c r="R552" i="22"/>
  <c r="S552" i="23"/>
  <c r="U552" i="22" s="1"/>
  <c r="E552" i="22"/>
  <c r="F552" i="22"/>
  <c r="S551" i="22"/>
  <c r="T551" i="22"/>
  <c r="G551" i="22"/>
  <c r="H551" i="22"/>
  <c r="H551" i="23"/>
  <c r="I551" i="23"/>
  <c r="K551" i="22" s="1"/>
  <c r="T550" i="22"/>
  <c r="S550" i="22"/>
  <c r="V549" i="22"/>
  <c r="W549" i="22"/>
  <c r="X549" i="23"/>
  <c r="Z549" i="22"/>
  <c r="Q548" i="22"/>
  <c r="R548" i="22"/>
  <c r="S548" i="23"/>
  <c r="U548" i="22"/>
  <c r="E548" i="22"/>
  <c r="F548" i="22"/>
  <c r="S547" i="22"/>
  <c r="T547" i="22"/>
  <c r="G547" i="22"/>
  <c r="H547" i="22"/>
  <c r="H547" i="23"/>
  <c r="I547" i="23"/>
  <c r="K547" i="22" s="1"/>
  <c r="T546" i="22"/>
  <c r="S546" i="22"/>
  <c r="V545" i="22"/>
  <c r="W545" i="22"/>
  <c r="X545" i="23"/>
  <c r="Z545" i="22" s="1"/>
  <c r="Q544" i="22"/>
  <c r="R544" i="22"/>
  <c r="S544" i="23"/>
  <c r="U544" i="22" s="1"/>
  <c r="E544" i="22"/>
  <c r="F544" i="22"/>
  <c r="S543" i="22"/>
  <c r="T543" i="22"/>
  <c r="G543" i="22"/>
  <c r="H543" i="22"/>
  <c r="H543" i="23"/>
  <c r="I543" i="23"/>
  <c r="K543" i="22"/>
  <c r="T542" i="22"/>
  <c r="S542" i="22"/>
  <c r="V541" i="22"/>
  <c r="W541" i="22"/>
  <c r="X541" i="23"/>
  <c r="Z541" i="22" s="1"/>
  <c r="Q540" i="22"/>
  <c r="R540" i="22"/>
  <c r="S540" i="23"/>
  <c r="U540" i="22" s="1"/>
  <c r="E540" i="22"/>
  <c r="F540" i="22"/>
  <c r="S539" i="22"/>
  <c r="T539" i="22"/>
  <c r="G539" i="22"/>
  <c r="H539" i="22"/>
  <c r="H539" i="23"/>
  <c r="I539" i="23"/>
  <c r="K539" i="22" s="1"/>
  <c r="T538" i="22"/>
  <c r="S538" i="22"/>
  <c r="V537" i="22"/>
  <c r="W537" i="22"/>
  <c r="X537" i="23"/>
  <c r="Z537" i="22" s="1"/>
  <c r="Q536" i="22"/>
  <c r="R536" i="22"/>
  <c r="S536" i="23"/>
  <c r="U536" i="22" s="1"/>
  <c r="E536" i="22"/>
  <c r="F536" i="22"/>
  <c r="S535" i="22"/>
  <c r="T535" i="22"/>
  <c r="G535" i="22"/>
  <c r="H535" i="22"/>
  <c r="H535" i="23"/>
  <c r="I535" i="23"/>
  <c r="K535" i="22" s="1"/>
  <c r="T534" i="22"/>
  <c r="S534" i="22"/>
  <c r="V533" i="22"/>
  <c r="W533" i="22"/>
  <c r="X533" i="23"/>
  <c r="Z533" i="22"/>
  <c r="Q532" i="22"/>
  <c r="R532" i="22"/>
  <c r="S532" i="23"/>
  <c r="U532" i="22"/>
  <c r="E532" i="22"/>
  <c r="F532" i="22"/>
  <c r="S531" i="22"/>
  <c r="T531" i="22"/>
  <c r="G531" i="22"/>
  <c r="H531" i="22"/>
  <c r="H531" i="23"/>
  <c r="I531" i="23"/>
  <c r="K531" i="22" s="1"/>
  <c r="T530" i="22"/>
  <c r="S530" i="22"/>
  <c r="V529" i="22"/>
  <c r="W529" i="22"/>
  <c r="X529" i="23"/>
  <c r="Z529" i="22" s="1"/>
  <c r="Q528" i="22"/>
  <c r="R528" i="22"/>
  <c r="S528" i="23"/>
  <c r="U528" i="22" s="1"/>
  <c r="E528" i="22"/>
  <c r="F528" i="22"/>
  <c r="S527" i="22"/>
  <c r="T527" i="22"/>
  <c r="G527" i="22"/>
  <c r="H527" i="22"/>
  <c r="H527" i="23"/>
  <c r="I527" i="23"/>
  <c r="K527" i="22"/>
  <c r="T526" i="22"/>
  <c r="S526" i="22"/>
  <c r="V525" i="22"/>
  <c r="W525" i="22"/>
  <c r="X525" i="23"/>
  <c r="Z525" i="22" s="1"/>
  <c r="Q524" i="22"/>
  <c r="R524" i="22"/>
  <c r="S524" i="23"/>
  <c r="U524" i="22" s="1"/>
  <c r="E524" i="22"/>
  <c r="F524" i="22"/>
  <c r="S523" i="22"/>
  <c r="T523" i="22"/>
  <c r="G523" i="22"/>
  <c r="H523" i="22"/>
  <c r="H523" i="23"/>
  <c r="I523" i="23"/>
  <c r="K523" i="22" s="1"/>
  <c r="T522" i="22"/>
  <c r="S522" i="22"/>
  <c r="V521" i="22"/>
  <c r="W521" i="22"/>
  <c r="X521" i="23"/>
  <c r="Z521" i="22" s="1"/>
  <c r="Q520" i="22"/>
  <c r="R520" i="22"/>
  <c r="S520" i="23"/>
  <c r="U520" i="22" s="1"/>
  <c r="E520" i="22"/>
  <c r="F520" i="22"/>
  <c r="S519" i="22"/>
  <c r="T519" i="22"/>
  <c r="G519" i="22"/>
  <c r="H519" i="22"/>
  <c r="H519" i="23"/>
  <c r="I519" i="23"/>
  <c r="K519" i="22" s="1"/>
  <c r="T518" i="22"/>
  <c r="S518" i="22"/>
  <c r="V517" i="22"/>
  <c r="W517" i="22"/>
  <c r="X517" i="23"/>
  <c r="Z517" i="22"/>
  <c r="Q516" i="22"/>
  <c r="R516" i="22"/>
  <c r="S516" i="23"/>
  <c r="U516" i="22"/>
  <c r="E516" i="22"/>
  <c r="F516" i="22"/>
  <c r="S515" i="22"/>
  <c r="T515" i="22"/>
  <c r="G515" i="22"/>
  <c r="H515" i="22"/>
  <c r="H515" i="23"/>
  <c r="I515" i="23"/>
  <c r="K515" i="22" s="1"/>
  <c r="T514" i="22"/>
  <c r="S514" i="22"/>
  <c r="V513" i="22"/>
  <c r="W513" i="22"/>
  <c r="X513" i="23"/>
  <c r="Z513" i="22" s="1"/>
  <c r="Q512" i="22"/>
  <c r="R512" i="22"/>
  <c r="S512" i="23"/>
  <c r="U512" i="22" s="1"/>
  <c r="E512" i="22"/>
  <c r="F512" i="22"/>
  <c r="S511" i="22"/>
  <c r="T511" i="22"/>
  <c r="G511" i="22"/>
  <c r="H511" i="22"/>
  <c r="H511" i="23"/>
  <c r="I511" i="23"/>
  <c r="K511" i="22"/>
  <c r="T510" i="22"/>
  <c r="S510" i="22"/>
  <c r="V509" i="22"/>
  <c r="W509" i="22"/>
  <c r="X509" i="23"/>
  <c r="Z509" i="22" s="1"/>
  <c r="Q508" i="22"/>
  <c r="R508" i="22"/>
  <c r="S508" i="23"/>
  <c r="U508" i="22" s="1"/>
  <c r="E508" i="22"/>
  <c r="F508" i="22"/>
  <c r="S507" i="22"/>
  <c r="T507" i="22"/>
  <c r="G507" i="22"/>
  <c r="H507" i="22"/>
  <c r="H507" i="23"/>
  <c r="I507" i="23"/>
  <c r="K507" i="22" s="1"/>
  <c r="T506" i="22"/>
  <c r="S506" i="22"/>
  <c r="V502" i="22"/>
  <c r="W502" i="22"/>
  <c r="W502" i="23"/>
  <c r="X502" i="23"/>
  <c r="Z502" i="22" s="1"/>
  <c r="N502" i="22"/>
  <c r="O502" i="22"/>
  <c r="F499" i="22"/>
  <c r="E499" i="22"/>
  <c r="H498" i="22"/>
  <c r="G498" i="22"/>
  <c r="I498" i="23"/>
  <c r="K498" i="22" s="1"/>
  <c r="L495" i="22"/>
  <c r="M495" i="22"/>
  <c r="N495" i="23"/>
  <c r="P495" i="22" s="1"/>
  <c r="T474" i="22"/>
  <c r="S474" i="22"/>
  <c r="L471" i="22"/>
  <c r="M471" i="22"/>
  <c r="N471" i="23"/>
  <c r="P471" i="22" s="1"/>
  <c r="T466" i="22"/>
  <c r="S466" i="22"/>
  <c r="L463" i="22"/>
  <c r="M463" i="22"/>
  <c r="N463" i="23"/>
  <c r="P463" i="22" s="1"/>
  <c r="L455" i="22"/>
  <c r="M455" i="22"/>
  <c r="N455" i="23"/>
  <c r="P455" i="22" s="1"/>
  <c r="R449" i="22"/>
  <c r="Q449" i="22"/>
  <c r="R449" i="23"/>
  <c r="S449" i="23"/>
  <c r="U449" i="22"/>
  <c r="F443" i="22"/>
  <c r="E443" i="22"/>
  <c r="V441" i="22"/>
  <c r="W441" i="22"/>
  <c r="X441" i="23"/>
  <c r="Z441" i="22"/>
  <c r="L440" i="22"/>
  <c r="M440" i="22"/>
  <c r="N440" i="23"/>
  <c r="P440" i="22"/>
  <c r="N433" i="22"/>
  <c r="O433" i="22"/>
  <c r="L432" i="22"/>
  <c r="M432" i="22"/>
  <c r="N432" i="23"/>
  <c r="P432" i="22"/>
  <c r="X417" i="22"/>
  <c r="Y417" i="22"/>
  <c r="N417" i="22"/>
  <c r="O417" i="22"/>
  <c r="L416" i="22"/>
  <c r="M416" i="22"/>
  <c r="N416" i="23"/>
  <c r="P416" i="22" s="1"/>
  <c r="G407" i="22"/>
  <c r="H407" i="22"/>
  <c r="R401" i="22"/>
  <c r="Q401" i="22"/>
  <c r="R401" i="23"/>
  <c r="S401" i="23"/>
  <c r="U401" i="22"/>
  <c r="X387" i="22"/>
  <c r="Y387" i="22"/>
  <c r="N387" i="22"/>
  <c r="O387" i="22"/>
  <c r="V386" i="22"/>
  <c r="W386" i="22"/>
  <c r="W386" i="23"/>
  <c r="X386" i="23"/>
  <c r="Z386" i="22" s="1"/>
  <c r="R385" i="22"/>
  <c r="Q385" i="22"/>
  <c r="R385" i="23"/>
  <c r="S385" i="23"/>
  <c r="U385" i="22" s="1"/>
  <c r="X383" i="22"/>
  <c r="Y383" i="22"/>
  <c r="N383" i="22"/>
  <c r="O383" i="22"/>
  <c r="R381" i="22"/>
  <c r="Q381" i="22"/>
  <c r="R381" i="23"/>
  <c r="S381" i="23"/>
  <c r="U381" i="22" s="1"/>
  <c r="L372" i="22"/>
  <c r="M372" i="22"/>
  <c r="M372" i="23"/>
  <c r="N372" i="23"/>
  <c r="P372" i="22"/>
  <c r="X371" i="22"/>
  <c r="Y371" i="22"/>
  <c r="N371" i="22"/>
  <c r="O371" i="22"/>
  <c r="R365" i="22"/>
  <c r="Q365" i="22"/>
  <c r="R365" i="23"/>
  <c r="S365" i="23"/>
  <c r="U365" i="22" s="1"/>
  <c r="X359" i="22"/>
  <c r="Y359" i="22"/>
  <c r="N359" i="22"/>
  <c r="O359" i="22"/>
  <c r="V358" i="22"/>
  <c r="W358" i="22"/>
  <c r="X358" i="23"/>
  <c r="Z358" i="22" s="1"/>
  <c r="J356" i="22"/>
  <c r="I356" i="22"/>
  <c r="I356" i="23"/>
  <c r="K356" i="22" s="1"/>
  <c r="I348" i="22"/>
  <c r="J348" i="22"/>
  <c r="I348" i="23"/>
  <c r="K348" i="22"/>
  <c r="G343" i="22"/>
  <c r="H343" i="22"/>
  <c r="H343" i="23"/>
  <c r="I343" i="23"/>
  <c r="K343" i="22" s="1"/>
  <c r="S340" i="22"/>
  <c r="T340" i="22"/>
  <c r="E340" i="22"/>
  <c r="F340" i="22"/>
  <c r="G339" i="22"/>
  <c r="H339" i="22"/>
  <c r="Q337" i="22"/>
  <c r="R337" i="22"/>
  <c r="R337" i="23"/>
  <c r="S337" i="23"/>
  <c r="U337" i="22"/>
  <c r="G335" i="22"/>
  <c r="H335" i="22"/>
  <c r="S332" i="22"/>
  <c r="T332" i="22"/>
  <c r="E332" i="22"/>
  <c r="F332" i="22"/>
  <c r="W332" i="23"/>
  <c r="G331" i="22"/>
  <c r="H331" i="22"/>
  <c r="H331" i="23"/>
  <c r="I331" i="23" s="1"/>
  <c r="K331" i="22" s="1"/>
  <c r="Y317" i="22"/>
  <c r="X317" i="22"/>
  <c r="G311" i="22"/>
  <c r="H311" i="22"/>
  <c r="H311" i="23"/>
  <c r="I311" i="23" s="1"/>
  <c r="K311" i="22" s="1"/>
  <c r="S308" i="22"/>
  <c r="T308" i="22"/>
  <c r="E308" i="22"/>
  <c r="F308" i="22"/>
  <c r="W308" i="23"/>
  <c r="I306" i="22"/>
  <c r="J306" i="22"/>
  <c r="Q301" i="22"/>
  <c r="R301" i="22"/>
  <c r="R301" i="23"/>
  <c r="S301" i="23"/>
  <c r="U301" i="22" s="1"/>
  <c r="N295" i="22"/>
  <c r="O295" i="22"/>
  <c r="W294" i="22"/>
  <c r="V294" i="22"/>
  <c r="X294" i="23"/>
  <c r="Z294" i="22" s="1"/>
  <c r="L292" i="22"/>
  <c r="M292" i="22"/>
  <c r="M292" i="23"/>
  <c r="N292" i="23"/>
  <c r="P292" i="22"/>
  <c r="Y285" i="22"/>
  <c r="X285" i="22"/>
  <c r="G279" i="22"/>
  <c r="H279" i="22"/>
  <c r="H279" i="23"/>
  <c r="I279" i="23" s="1"/>
  <c r="K279" i="22" s="1"/>
  <c r="S276" i="22"/>
  <c r="T276" i="22"/>
  <c r="E276" i="22"/>
  <c r="F276" i="22"/>
  <c r="W276" i="23"/>
  <c r="I274" i="22"/>
  <c r="J274" i="22"/>
  <c r="Q269" i="22"/>
  <c r="R269" i="22"/>
  <c r="R269" i="23"/>
  <c r="S269" i="23"/>
  <c r="U269" i="22"/>
  <c r="I268" i="22"/>
  <c r="J268" i="22"/>
  <c r="I268" i="23"/>
  <c r="K268" i="22"/>
  <c r="Y263" i="22"/>
  <c r="X263" i="22"/>
  <c r="N263" i="22"/>
  <c r="O263" i="22"/>
  <c r="W262" i="22"/>
  <c r="V262" i="22"/>
  <c r="X262" i="23"/>
  <c r="Z262" i="22"/>
  <c r="L260" i="22"/>
  <c r="M260" i="22"/>
  <c r="M260" i="23"/>
  <c r="N260" i="23"/>
  <c r="P260" i="22" s="1"/>
  <c r="Y253" i="22"/>
  <c r="X253" i="22"/>
  <c r="N253" i="22"/>
  <c r="O253" i="22"/>
  <c r="G247" i="22"/>
  <c r="H247" i="22"/>
  <c r="H247" i="23"/>
  <c r="I247" i="23"/>
  <c r="K247" i="22"/>
  <c r="S244" i="22"/>
  <c r="T244" i="22"/>
  <c r="E244" i="22"/>
  <c r="F244" i="22"/>
  <c r="W244" i="23"/>
  <c r="G243" i="22"/>
  <c r="H243" i="22"/>
  <c r="I242" i="22"/>
  <c r="J242" i="22"/>
  <c r="L236" i="22"/>
  <c r="M236" i="22"/>
  <c r="M236" i="23"/>
  <c r="N236" i="23"/>
  <c r="P236" i="22" s="1"/>
  <c r="N235" i="22"/>
  <c r="O235" i="22"/>
  <c r="W234" i="22"/>
  <c r="V234" i="22"/>
  <c r="W234" i="23"/>
  <c r="X234" i="23"/>
  <c r="Z234" i="22" s="1"/>
  <c r="Y229" i="22"/>
  <c r="X229" i="22"/>
  <c r="N229" i="22"/>
  <c r="O229" i="22"/>
  <c r="R225" i="22"/>
  <c r="Q225" i="22"/>
  <c r="R225" i="23"/>
  <c r="S225" i="23"/>
  <c r="U225" i="22"/>
  <c r="G223" i="22"/>
  <c r="H223" i="22"/>
  <c r="T220" i="22"/>
  <c r="S220" i="22"/>
  <c r="E220" i="22"/>
  <c r="F220" i="22"/>
  <c r="W220" i="23"/>
  <c r="G219" i="22"/>
  <c r="H219" i="22"/>
  <c r="H219" i="23"/>
  <c r="I219" i="23" s="1"/>
  <c r="K219" i="22" s="1"/>
  <c r="J218" i="22"/>
  <c r="I218" i="22"/>
  <c r="R213" i="22"/>
  <c r="Q213" i="22"/>
  <c r="R213" i="23"/>
  <c r="S213" i="23"/>
  <c r="U213" i="22" s="1"/>
  <c r="I212" i="22"/>
  <c r="J212" i="22"/>
  <c r="I212" i="23"/>
  <c r="K212" i="22" s="1"/>
  <c r="X209" i="22"/>
  <c r="Y209" i="22"/>
  <c r="N209" i="22"/>
  <c r="O209" i="22"/>
  <c r="W206" i="22"/>
  <c r="V206" i="22"/>
  <c r="X206" i="23"/>
  <c r="Z206" i="22" s="1"/>
  <c r="L204" i="22"/>
  <c r="M204" i="22"/>
  <c r="M204" i="23"/>
  <c r="N204" i="23"/>
  <c r="P204" i="22" s="1"/>
  <c r="Y203" i="22"/>
  <c r="X203" i="22"/>
  <c r="N203" i="22"/>
  <c r="O203" i="22"/>
  <c r="V202" i="22"/>
  <c r="W202" i="22"/>
  <c r="W202" i="23"/>
  <c r="X202" i="23"/>
  <c r="Z202" i="22"/>
  <c r="T192" i="22"/>
  <c r="S192" i="22"/>
  <c r="F192" i="22"/>
  <c r="E192" i="22"/>
  <c r="G191" i="22"/>
  <c r="H191" i="22"/>
  <c r="L188" i="22"/>
  <c r="M188" i="22"/>
  <c r="M188" i="23"/>
  <c r="N188" i="23"/>
  <c r="P188" i="22"/>
  <c r="T184" i="22"/>
  <c r="S184" i="22"/>
  <c r="F184" i="22"/>
  <c r="E184" i="22"/>
  <c r="T182" i="22"/>
  <c r="S182" i="22"/>
  <c r="L180" i="22"/>
  <c r="M180" i="22"/>
  <c r="M180" i="23"/>
  <c r="N180" i="23"/>
  <c r="P180" i="22"/>
  <c r="T176" i="22"/>
  <c r="S176" i="22"/>
  <c r="F176" i="22"/>
  <c r="E176" i="22"/>
  <c r="T174" i="22"/>
  <c r="S174" i="22"/>
  <c r="L172" i="22"/>
  <c r="M172" i="22"/>
  <c r="M172" i="23"/>
  <c r="N172" i="23"/>
  <c r="P172" i="22" s="1"/>
  <c r="T168" i="22"/>
  <c r="S168" i="22"/>
  <c r="F168" i="22"/>
  <c r="E168" i="22"/>
  <c r="T166" i="22"/>
  <c r="S166" i="22"/>
  <c r="L164" i="22"/>
  <c r="M164" i="22"/>
  <c r="M164" i="23"/>
  <c r="N164" i="23"/>
  <c r="P164" i="22" s="1"/>
  <c r="T160" i="22"/>
  <c r="S160" i="22"/>
  <c r="F160" i="22"/>
  <c r="E160" i="22"/>
  <c r="T158" i="22"/>
  <c r="S158" i="22"/>
  <c r="L156" i="22"/>
  <c r="M156" i="22"/>
  <c r="M156" i="23"/>
  <c r="N156" i="23"/>
  <c r="P156" i="22" s="1"/>
  <c r="V154" i="22"/>
  <c r="W154" i="22"/>
  <c r="W154" i="23"/>
  <c r="X154" i="23"/>
  <c r="Z154" i="22" s="1"/>
  <c r="T152" i="22"/>
  <c r="S152" i="22"/>
  <c r="F152" i="22"/>
  <c r="E152" i="22"/>
  <c r="W152" i="23"/>
  <c r="H151" i="22"/>
  <c r="G151" i="22"/>
  <c r="I151" i="23"/>
  <c r="K151" i="22" s="1"/>
  <c r="T150" i="22"/>
  <c r="S150" i="22"/>
  <c r="J150" i="22"/>
  <c r="I150" i="22"/>
  <c r="L148" i="22"/>
  <c r="M148" i="22"/>
  <c r="M148" i="23"/>
  <c r="N148" i="23"/>
  <c r="P148" i="22" s="1"/>
  <c r="V146" i="22"/>
  <c r="W146" i="22"/>
  <c r="W146" i="23"/>
  <c r="X146" i="23"/>
  <c r="Z146" i="22" s="1"/>
  <c r="T144" i="22"/>
  <c r="S144" i="22"/>
  <c r="F144" i="22"/>
  <c r="E144" i="22"/>
  <c r="W144" i="23"/>
  <c r="H143" i="22"/>
  <c r="G143" i="22"/>
  <c r="T142" i="22"/>
  <c r="S142" i="22"/>
  <c r="J142" i="22"/>
  <c r="I142" i="22"/>
  <c r="L140" i="22"/>
  <c r="M140" i="22"/>
  <c r="M140" i="23"/>
  <c r="N140" i="23"/>
  <c r="P140" i="22"/>
  <c r="V138" i="22"/>
  <c r="W138" i="22"/>
  <c r="W138" i="23"/>
  <c r="X138" i="23"/>
  <c r="Z138" i="22" s="1"/>
  <c r="T136" i="22"/>
  <c r="S136" i="22"/>
  <c r="F136" i="22"/>
  <c r="E136" i="22"/>
  <c r="W136" i="23"/>
  <c r="T134" i="22"/>
  <c r="S134" i="22"/>
  <c r="J134" i="22"/>
  <c r="I134" i="22"/>
  <c r="L132" i="22"/>
  <c r="M132" i="22"/>
  <c r="M132" i="23"/>
  <c r="N132" i="23"/>
  <c r="P132" i="22"/>
  <c r="V130" i="22"/>
  <c r="W130" i="22"/>
  <c r="W130" i="23"/>
  <c r="X130" i="23"/>
  <c r="Z130" i="22" s="1"/>
  <c r="S128" i="22"/>
  <c r="T128" i="22"/>
  <c r="F128" i="22"/>
  <c r="E128" i="22"/>
  <c r="W128" i="23"/>
  <c r="S126" i="22"/>
  <c r="T126" i="22"/>
  <c r="J126" i="22"/>
  <c r="I126" i="22"/>
  <c r="L124" i="22"/>
  <c r="M124" i="22"/>
  <c r="M124" i="23"/>
  <c r="N124" i="23"/>
  <c r="P124" i="22"/>
  <c r="Q121" i="22"/>
  <c r="R121" i="22"/>
  <c r="S121" i="23"/>
  <c r="U121" i="22" s="1"/>
  <c r="V118" i="22"/>
  <c r="W118" i="22"/>
  <c r="W118" i="23"/>
  <c r="X118" i="23"/>
  <c r="Z118" i="22" s="1"/>
  <c r="S116" i="22"/>
  <c r="T116" i="22"/>
  <c r="F116" i="22"/>
  <c r="E116" i="22"/>
  <c r="W116" i="23"/>
  <c r="J114" i="22"/>
  <c r="I114" i="22"/>
  <c r="L112" i="22"/>
  <c r="M112" i="22"/>
  <c r="M112" i="23"/>
  <c r="N112" i="23"/>
  <c r="P112" i="22" s="1"/>
  <c r="V110" i="22"/>
  <c r="W110" i="22"/>
  <c r="W110" i="23"/>
  <c r="X110" i="23"/>
  <c r="Z110" i="22" s="1"/>
  <c r="F108" i="22"/>
  <c r="E108" i="22"/>
  <c r="W108" i="23"/>
  <c r="J106" i="22"/>
  <c r="I106" i="22"/>
  <c r="L104" i="22"/>
  <c r="M104" i="22"/>
  <c r="M104" i="23"/>
  <c r="N104" i="23"/>
  <c r="P104" i="22" s="1"/>
  <c r="V102" i="22"/>
  <c r="W102" i="22"/>
  <c r="W102" i="23"/>
  <c r="X102" i="23"/>
  <c r="Z102" i="22"/>
  <c r="S100" i="22"/>
  <c r="T100" i="22"/>
  <c r="F100" i="22"/>
  <c r="E100" i="22"/>
  <c r="W100" i="23"/>
  <c r="S98" i="22"/>
  <c r="T98" i="22"/>
  <c r="J98" i="22"/>
  <c r="I98" i="22"/>
  <c r="L96" i="22"/>
  <c r="M96" i="22"/>
  <c r="M96" i="23"/>
  <c r="N96" i="23"/>
  <c r="P96" i="22" s="1"/>
  <c r="V94" i="22"/>
  <c r="W94" i="22"/>
  <c r="W94" i="23"/>
  <c r="X94" i="23"/>
  <c r="Z94" i="22"/>
  <c r="S92" i="22"/>
  <c r="T92" i="22"/>
  <c r="F92" i="22"/>
  <c r="E92" i="22"/>
  <c r="W92" i="23"/>
  <c r="S90" i="22"/>
  <c r="T90" i="22"/>
  <c r="J90" i="22"/>
  <c r="I90" i="22"/>
  <c r="L88" i="22"/>
  <c r="M88" i="22"/>
  <c r="M88" i="23"/>
  <c r="N88" i="23"/>
  <c r="P88" i="22" s="1"/>
  <c r="H84" i="23"/>
  <c r="Q77" i="22"/>
  <c r="R77" i="22"/>
  <c r="R77" i="23"/>
  <c r="S77" i="23"/>
  <c r="U77" i="22" s="1"/>
  <c r="H76" i="23"/>
  <c r="Q69" i="22"/>
  <c r="R69" i="22"/>
  <c r="R69" i="23"/>
  <c r="S69" i="23"/>
  <c r="U69" i="22"/>
  <c r="H68" i="23"/>
  <c r="F64" i="22"/>
  <c r="E64" i="22"/>
  <c r="W64" i="23"/>
  <c r="S62" i="22"/>
  <c r="T62" i="22"/>
  <c r="J62" i="22"/>
  <c r="I62" i="22"/>
  <c r="L60" i="22"/>
  <c r="M60" i="22"/>
  <c r="M60" i="23"/>
  <c r="N60" i="23"/>
  <c r="P60" i="22" s="1"/>
  <c r="V58" i="22"/>
  <c r="W58" i="22"/>
  <c r="W58" i="23"/>
  <c r="X58" i="23"/>
  <c r="Z58" i="22" s="1"/>
  <c r="H56" i="23"/>
  <c r="Q49" i="22"/>
  <c r="R49" i="22"/>
  <c r="R49" i="23"/>
  <c r="S49" i="23"/>
  <c r="U49" i="22" s="1"/>
  <c r="Y45" i="22"/>
  <c r="X45" i="22"/>
  <c r="Y37" i="22"/>
  <c r="X37" i="22"/>
  <c r="O37" i="22"/>
  <c r="N37" i="22"/>
  <c r="E36" i="22"/>
  <c r="F36" i="22"/>
  <c r="G35" i="22"/>
  <c r="H35" i="22"/>
  <c r="I35" i="23"/>
  <c r="K35" i="22"/>
  <c r="S34" i="22"/>
  <c r="T34" i="22"/>
  <c r="O31" i="22"/>
  <c r="N31" i="22"/>
  <c r="R29" i="22"/>
  <c r="Q29" i="22"/>
  <c r="R29" i="23"/>
  <c r="S29" i="23"/>
  <c r="U29" i="22" s="1"/>
  <c r="O7" i="22"/>
  <c r="N7" i="22"/>
  <c r="S1500" i="22"/>
  <c r="O1498" i="22"/>
  <c r="E1497" i="22"/>
  <c r="Q1495" i="22"/>
  <c r="W1494" i="22"/>
  <c r="G1494" i="22"/>
  <c r="M1493" i="22"/>
  <c r="S1492" i="22"/>
  <c r="Y1491" i="22"/>
  <c r="O1490" i="22"/>
  <c r="E1489" i="22"/>
  <c r="Q1487" i="22"/>
  <c r="W1486" i="22"/>
  <c r="G1486" i="22"/>
  <c r="M1485" i="22"/>
  <c r="S1484" i="22"/>
  <c r="Y1483" i="22"/>
  <c r="O1482" i="22"/>
  <c r="E1481" i="22"/>
  <c r="Q1479" i="22"/>
  <c r="W1478" i="22"/>
  <c r="G1478" i="22"/>
  <c r="M1477" i="22"/>
  <c r="S1476" i="22"/>
  <c r="Y1475" i="22"/>
  <c r="E1473" i="22"/>
  <c r="O1471" i="22"/>
  <c r="O1470" i="22"/>
  <c r="R1468" i="22"/>
  <c r="V1462" i="22"/>
  <c r="X1459" i="22"/>
  <c r="F1454" i="22"/>
  <c r="H1451" i="22"/>
  <c r="J1448" i="22"/>
  <c r="L1445" i="22"/>
  <c r="N1442" i="22"/>
  <c r="R1436" i="22"/>
  <c r="V1430" i="22"/>
  <c r="X1427" i="22"/>
  <c r="F1422" i="22"/>
  <c r="H1419" i="22"/>
  <c r="J1416" i="22"/>
  <c r="L1413" i="22"/>
  <c r="R1404" i="22"/>
  <c r="V1398" i="22"/>
  <c r="X1395" i="22"/>
  <c r="F1390" i="22"/>
  <c r="H1387" i="22"/>
  <c r="J1384" i="22"/>
  <c r="L1381" i="22"/>
  <c r="R1372" i="22"/>
  <c r="V1366" i="22"/>
  <c r="X1363" i="22"/>
  <c r="F1358" i="22"/>
  <c r="H1355" i="22"/>
  <c r="J1352" i="22"/>
  <c r="L1349" i="22"/>
  <c r="N1346" i="22"/>
  <c r="R1340" i="22"/>
  <c r="V1334" i="22"/>
  <c r="X1331" i="22"/>
  <c r="F1326" i="22"/>
  <c r="H1323" i="22"/>
  <c r="J1320" i="22"/>
  <c r="L1317" i="22"/>
  <c r="N1314" i="22"/>
  <c r="R1308" i="22"/>
  <c r="V1302" i="22"/>
  <c r="X1299" i="22"/>
  <c r="F1294" i="22"/>
  <c r="H1291" i="22"/>
  <c r="J1288" i="22"/>
  <c r="L1285" i="22"/>
  <c r="N1282" i="22"/>
  <c r="R1276" i="22"/>
  <c r="V1270" i="22"/>
  <c r="X1267" i="22"/>
  <c r="F1262" i="22"/>
  <c r="H1259" i="22"/>
  <c r="J1256" i="22"/>
  <c r="L1253" i="22"/>
  <c r="N1250" i="22"/>
  <c r="R1244" i="22"/>
  <c r="V1238" i="22"/>
  <c r="X1235" i="22"/>
  <c r="F1230" i="22"/>
  <c r="H1227" i="22"/>
  <c r="J1224" i="22"/>
  <c r="L1221" i="22"/>
  <c r="R1212" i="22"/>
  <c r="V1206" i="22"/>
  <c r="X1203" i="22"/>
  <c r="F1198" i="22"/>
  <c r="H1195" i="22"/>
  <c r="J1192" i="22"/>
  <c r="L1189" i="22"/>
  <c r="N1186" i="22"/>
  <c r="R1180" i="22"/>
  <c r="R1174" i="22"/>
  <c r="V1168" i="22"/>
  <c r="H1157" i="22"/>
  <c r="L1151" i="22"/>
  <c r="T1139" i="22"/>
  <c r="X1133" i="22"/>
  <c r="F1128" i="22"/>
  <c r="J1122" i="22"/>
  <c r="R1110" i="22"/>
  <c r="V1104" i="22"/>
  <c r="H1093" i="22"/>
  <c r="L1087" i="22"/>
  <c r="T1075" i="22"/>
  <c r="X1069" i="22"/>
  <c r="F1064" i="22"/>
  <c r="J1058" i="22"/>
  <c r="R1046" i="22"/>
  <c r="V1040" i="22"/>
  <c r="H1029" i="22"/>
  <c r="L1023" i="22"/>
  <c r="T1011" i="22"/>
  <c r="X1005" i="22"/>
  <c r="F1000" i="22"/>
  <c r="J994" i="22"/>
  <c r="R982" i="22"/>
  <c r="V976" i="22"/>
  <c r="H965" i="22"/>
  <c r="L959" i="22"/>
  <c r="T947" i="22"/>
  <c r="X941" i="22"/>
  <c r="F936" i="22"/>
  <c r="J930" i="22"/>
  <c r="R918" i="22"/>
  <c r="V912" i="22"/>
  <c r="H901" i="22"/>
  <c r="L895" i="22"/>
  <c r="T883" i="22"/>
  <c r="X877" i="22"/>
  <c r="G859" i="22"/>
  <c r="O847" i="22"/>
  <c r="W835" i="22"/>
  <c r="Q812" i="22"/>
  <c r="Y800" i="22"/>
  <c r="S777" i="22"/>
  <c r="F655" i="22"/>
  <c r="R50" i="24"/>
  <c r="R34" i="24"/>
  <c r="Q9" i="24"/>
  <c r="R9" i="24" s="1"/>
  <c r="E1500" i="22"/>
  <c r="F1500" i="22"/>
  <c r="N1499" i="22"/>
  <c r="O1499" i="22"/>
  <c r="G1499" i="22"/>
  <c r="H1499" i="22"/>
  <c r="I1498" i="22"/>
  <c r="J1498" i="22"/>
  <c r="E1496" i="22"/>
  <c r="F1496" i="22"/>
  <c r="G1495" i="22"/>
  <c r="H1495" i="22"/>
  <c r="L1488" i="22"/>
  <c r="M1488" i="22"/>
  <c r="G1487" i="22"/>
  <c r="H1487" i="22"/>
  <c r="I1486" i="22"/>
  <c r="J1486" i="22"/>
  <c r="G1483" i="22"/>
  <c r="H1483" i="22"/>
  <c r="L1480" i="22"/>
  <c r="M1480" i="22"/>
  <c r="E1472" i="22"/>
  <c r="F1472" i="22"/>
  <c r="G1471" i="22"/>
  <c r="H1471" i="22"/>
  <c r="S1468" i="22"/>
  <c r="T1468" i="22"/>
  <c r="E1468" i="22"/>
  <c r="F1468" i="22"/>
  <c r="N1467" i="22"/>
  <c r="O1467" i="22"/>
  <c r="I1466" i="22"/>
  <c r="J1466" i="22"/>
  <c r="Y1465" i="22"/>
  <c r="X1465" i="22"/>
  <c r="E1464" i="22"/>
  <c r="F1464" i="22"/>
  <c r="N1463" i="22"/>
  <c r="O1463" i="22"/>
  <c r="Y1461" i="22"/>
  <c r="X1461" i="22"/>
  <c r="Q1461" i="22"/>
  <c r="R1461" i="22"/>
  <c r="I1458" i="22"/>
  <c r="J1458" i="22"/>
  <c r="Y1457" i="22"/>
  <c r="X1457" i="22"/>
  <c r="S1452" i="22"/>
  <c r="T1452" i="22"/>
  <c r="E1452" i="22"/>
  <c r="F1452" i="22"/>
  <c r="W1450" i="22"/>
  <c r="V1450" i="22"/>
  <c r="I1446" i="22"/>
  <c r="J1446" i="22"/>
  <c r="Y1445" i="22"/>
  <c r="X1445" i="22"/>
  <c r="Q1445" i="22"/>
  <c r="R1445" i="22"/>
  <c r="S1444" i="22"/>
  <c r="T1444" i="22"/>
  <c r="E1444" i="22"/>
  <c r="F1444" i="22"/>
  <c r="W1442" i="22"/>
  <c r="V1442" i="22"/>
  <c r="Q1441" i="22"/>
  <c r="R1441" i="22"/>
  <c r="S1440" i="22"/>
  <c r="T1440" i="22"/>
  <c r="E1440" i="22"/>
  <c r="F1440" i="22"/>
  <c r="N1439" i="22"/>
  <c r="O1439" i="22"/>
  <c r="G1439" i="22"/>
  <c r="H1439" i="22"/>
  <c r="I1438" i="22"/>
  <c r="J1438" i="22"/>
  <c r="S1436" i="22"/>
  <c r="T1436" i="22"/>
  <c r="E1436" i="22"/>
  <c r="F1436" i="22"/>
  <c r="W1434" i="22"/>
  <c r="V1434" i="22"/>
  <c r="I1434" i="22"/>
  <c r="J1434" i="22"/>
  <c r="Y1433" i="22"/>
  <c r="X1433" i="22"/>
  <c r="Y1429" i="22"/>
  <c r="X1429" i="22"/>
  <c r="S1428" i="22"/>
  <c r="T1428" i="22"/>
  <c r="E1428" i="22"/>
  <c r="F1428" i="22"/>
  <c r="W1426" i="22"/>
  <c r="V1426" i="22"/>
  <c r="Q1425" i="22"/>
  <c r="R1425" i="22"/>
  <c r="I1422" i="22"/>
  <c r="J1422" i="22"/>
  <c r="Y1421" i="22"/>
  <c r="X1421" i="22"/>
  <c r="Q1421" i="22"/>
  <c r="R1421" i="22"/>
  <c r="S1416" i="22"/>
  <c r="T1416" i="22"/>
  <c r="E1416" i="22"/>
  <c r="F1416" i="22"/>
  <c r="N1415" i="22"/>
  <c r="O1415" i="22"/>
  <c r="Q1409" i="22"/>
  <c r="R1409" i="22"/>
  <c r="L1408" i="22"/>
  <c r="M1408" i="22"/>
  <c r="E1408" i="22"/>
  <c r="F1408" i="22"/>
  <c r="N1407" i="22"/>
  <c r="O1407" i="22"/>
  <c r="G1407" i="22"/>
  <c r="H1407" i="22"/>
  <c r="I1406" i="22"/>
  <c r="J1406" i="22"/>
  <c r="Q1405" i="22"/>
  <c r="R1405" i="22"/>
  <c r="Q1401" i="22"/>
  <c r="R1401" i="22"/>
  <c r="L1400" i="22"/>
  <c r="M1400" i="22"/>
  <c r="N1399" i="22"/>
  <c r="O1399" i="22"/>
  <c r="Y1397" i="22"/>
  <c r="X1397" i="22"/>
  <c r="Q1397" i="22"/>
  <c r="R1397" i="22"/>
  <c r="I1394" i="22"/>
  <c r="J1394" i="22"/>
  <c r="Y1393" i="22"/>
  <c r="X1393" i="22"/>
  <c r="L1392" i="22"/>
  <c r="M1392" i="22"/>
  <c r="I1390" i="22"/>
  <c r="J1390" i="22"/>
  <c r="Y1389" i="22"/>
  <c r="X1389" i="22"/>
  <c r="Q1389" i="22"/>
  <c r="R1389" i="22"/>
  <c r="L1388" i="22"/>
  <c r="M1388" i="22"/>
  <c r="I1386" i="22"/>
  <c r="J1386" i="22"/>
  <c r="Y1385" i="22"/>
  <c r="X1385" i="22"/>
  <c r="L1384" i="22"/>
  <c r="M1384" i="22"/>
  <c r="E1384" i="22"/>
  <c r="F1384" i="22"/>
  <c r="N1383" i="22"/>
  <c r="O1383" i="22"/>
  <c r="G1383" i="22"/>
  <c r="H1383" i="22"/>
  <c r="I1382" i="22"/>
  <c r="J1382" i="22"/>
  <c r="S1380" i="22"/>
  <c r="T1380" i="22"/>
  <c r="Q1377" i="22"/>
  <c r="R1377" i="22"/>
  <c r="L1376" i="22"/>
  <c r="M1376" i="22"/>
  <c r="N1375" i="22"/>
  <c r="O1375" i="22"/>
  <c r="S1372" i="22"/>
  <c r="T1372" i="22"/>
  <c r="Q1369" i="22"/>
  <c r="R1369" i="22"/>
  <c r="L1368" i="22"/>
  <c r="M1368" i="22"/>
  <c r="E1368" i="22"/>
  <c r="F1368" i="22"/>
  <c r="N1367" i="22"/>
  <c r="O1367" i="22"/>
  <c r="G1367" i="22"/>
  <c r="H1367" i="22"/>
  <c r="I1366" i="22"/>
  <c r="J1366" i="22"/>
  <c r="Q1361" i="22"/>
  <c r="R1361" i="22"/>
  <c r="L1360" i="22"/>
  <c r="M1360" i="22"/>
  <c r="I1358" i="22"/>
  <c r="J1358" i="22"/>
  <c r="Y1357" i="22"/>
  <c r="X1357" i="22"/>
  <c r="Q1357" i="22"/>
  <c r="R1357" i="22"/>
  <c r="I1354" i="22"/>
  <c r="J1354" i="22"/>
  <c r="Y1353" i="22"/>
  <c r="X1353" i="22"/>
  <c r="L1352" i="22"/>
  <c r="M1352" i="22"/>
  <c r="E1352" i="22"/>
  <c r="F1352" i="22"/>
  <c r="N1351" i="22"/>
  <c r="O1351" i="22"/>
  <c r="G1351" i="22"/>
  <c r="H1351" i="22"/>
  <c r="I1350" i="22"/>
  <c r="J1350" i="22"/>
  <c r="Y1349" i="22"/>
  <c r="X1349" i="22"/>
  <c r="Q1349" i="22"/>
  <c r="R1349" i="22"/>
  <c r="Q1345" i="22"/>
  <c r="R1345" i="22"/>
  <c r="S1344" i="22"/>
  <c r="T1344" i="22"/>
  <c r="E1344" i="22"/>
  <c r="F1344" i="22"/>
  <c r="N1343" i="22"/>
  <c r="O1343" i="22"/>
  <c r="G1343" i="22"/>
  <c r="H1343" i="22"/>
  <c r="I1342" i="22"/>
  <c r="J1342" i="22"/>
  <c r="Q1341" i="22"/>
  <c r="R1341" i="22"/>
  <c r="S1336" i="22"/>
  <c r="T1336" i="22"/>
  <c r="E1336" i="22"/>
  <c r="F1336" i="22"/>
  <c r="N1335" i="22"/>
  <c r="O1335" i="22"/>
  <c r="L1332" i="22"/>
  <c r="M1332" i="22"/>
  <c r="S1328" i="22"/>
  <c r="T1328" i="22"/>
  <c r="E1328" i="22"/>
  <c r="F1328" i="22"/>
  <c r="N1327" i="22"/>
  <c r="O1327" i="22"/>
  <c r="I1322" i="22"/>
  <c r="J1322" i="22"/>
  <c r="Y1321" i="22"/>
  <c r="X1321" i="22"/>
  <c r="S1320" i="22"/>
  <c r="T1320" i="22"/>
  <c r="E1320" i="22"/>
  <c r="F1320" i="22"/>
  <c r="N1319" i="22"/>
  <c r="O1319" i="22"/>
  <c r="G1319" i="22"/>
  <c r="H1319" i="22"/>
  <c r="I1318" i="22"/>
  <c r="J1318" i="22"/>
  <c r="Y1317" i="22"/>
  <c r="X1317" i="22"/>
  <c r="L1316" i="22"/>
  <c r="M1316" i="22"/>
  <c r="S1312" i="22"/>
  <c r="T1312" i="22"/>
  <c r="E1312" i="22"/>
  <c r="F1312" i="22"/>
  <c r="N1311" i="22"/>
  <c r="O1311" i="22"/>
  <c r="Y1309" i="22"/>
  <c r="X1309" i="22"/>
  <c r="Q1309" i="22"/>
  <c r="R1309" i="22"/>
  <c r="S1308" i="22"/>
  <c r="T1308" i="22"/>
  <c r="E1308" i="22"/>
  <c r="F1308" i="22"/>
  <c r="W1306" i="22"/>
  <c r="V1306" i="22"/>
  <c r="Q1305" i="22"/>
  <c r="R1305" i="22"/>
  <c r="L1304" i="22"/>
  <c r="M1304" i="22"/>
  <c r="Y1301" i="22"/>
  <c r="X1301" i="22"/>
  <c r="L1300" i="22"/>
  <c r="M1300" i="22"/>
  <c r="W1298" i="22"/>
  <c r="V1298" i="22"/>
  <c r="Q1297" i="22"/>
  <c r="R1297" i="22"/>
  <c r="S1296" i="22"/>
  <c r="T1296" i="22"/>
  <c r="E1296" i="22"/>
  <c r="F1296" i="22"/>
  <c r="N1295" i="22"/>
  <c r="O1295" i="22"/>
  <c r="Q1289" i="22"/>
  <c r="R1289" i="22"/>
  <c r="L1288" i="22"/>
  <c r="M1288" i="22"/>
  <c r="N1287" i="22"/>
  <c r="O1287" i="22"/>
  <c r="G1287" i="22"/>
  <c r="H1287" i="22"/>
  <c r="I1286" i="22"/>
  <c r="J1286" i="22"/>
  <c r="Y1285" i="22"/>
  <c r="X1285" i="22"/>
  <c r="Q1285" i="22"/>
  <c r="R1285" i="22"/>
  <c r="L1284" i="22"/>
  <c r="M1284" i="22"/>
  <c r="Q1281" i="22"/>
  <c r="R1281" i="22"/>
  <c r="L1280" i="22"/>
  <c r="M1280" i="22"/>
  <c r="S1276" i="22"/>
  <c r="T1276" i="22"/>
  <c r="E1276" i="22"/>
  <c r="F1276" i="22"/>
  <c r="W1274" i="22"/>
  <c r="V1274" i="22"/>
  <c r="L1268" i="22"/>
  <c r="M1268" i="22"/>
  <c r="N1267" i="22"/>
  <c r="O1267" i="22"/>
  <c r="I1266" i="22"/>
  <c r="J1266" i="22"/>
  <c r="Y1265" i="22"/>
  <c r="X1265" i="22"/>
  <c r="L1264" i="22"/>
  <c r="M1264" i="22"/>
  <c r="E1264" i="22"/>
  <c r="F1264" i="22"/>
  <c r="N1263" i="22"/>
  <c r="O1263" i="22"/>
  <c r="G1263" i="22"/>
  <c r="H1263" i="22"/>
  <c r="I1262" i="22"/>
  <c r="J1262" i="22"/>
  <c r="E1260" i="22"/>
  <c r="F1260" i="22"/>
  <c r="W1258" i="22"/>
  <c r="V1258" i="22"/>
  <c r="Q1257" i="22"/>
  <c r="R1257" i="22"/>
  <c r="S1256" i="22"/>
  <c r="T1256" i="22"/>
  <c r="E1256" i="22"/>
  <c r="F1256" i="22"/>
  <c r="N1255" i="22"/>
  <c r="O1255" i="22"/>
  <c r="G1255" i="22"/>
  <c r="H1255" i="22"/>
  <c r="I1254" i="22"/>
  <c r="J1254" i="22"/>
  <c r="S1252" i="22"/>
  <c r="T1252" i="22"/>
  <c r="L1252" i="22"/>
  <c r="M1252" i="22"/>
  <c r="N1251" i="22"/>
  <c r="O1251" i="22"/>
  <c r="I1250" i="22"/>
  <c r="J1250" i="22"/>
  <c r="Y1249" i="22"/>
  <c r="X1249" i="22"/>
  <c r="G1247" i="22"/>
  <c r="H1247" i="22"/>
  <c r="I1246" i="22"/>
  <c r="J1246" i="22"/>
  <c r="S1244" i="22"/>
  <c r="T1244" i="22"/>
  <c r="E1244" i="22"/>
  <c r="F1244" i="22"/>
  <c r="I1242" i="22"/>
  <c r="J1242" i="22"/>
  <c r="Y1241" i="22"/>
  <c r="X1241" i="22"/>
  <c r="S1240" i="22"/>
  <c r="T1240" i="22"/>
  <c r="E1240" i="22"/>
  <c r="F1240" i="22"/>
  <c r="N1239" i="22"/>
  <c r="O1239" i="22"/>
  <c r="G1239" i="22"/>
  <c r="H1239" i="22"/>
  <c r="I1238" i="22"/>
  <c r="J1238" i="22"/>
  <c r="S1236" i="22"/>
  <c r="T1236" i="22"/>
  <c r="E1236" i="22"/>
  <c r="F1236" i="22"/>
  <c r="W1234" i="22"/>
  <c r="V1234" i="22"/>
  <c r="Q1233" i="22"/>
  <c r="R1233" i="22"/>
  <c r="Y1229" i="22"/>
  <c r="X1229" i="22"/>
  <c r="Q1229" i="22"/>
  <c r="R1229" i="22"/>
  <c r="S1228" i="22"/>
  <c r="T1228" i="22"/>
  <c r="E1228" i="22"/>
  <c r="F1228" i="22"/>
  <c r="N1227" i="22"/>
  <c r="O1227" i="22"/>
  <c r="W1226" i="22"/>
  <c r="V1226" i="22"/>
  <c r="S1224" i="22"/>
  <c r="T1224" i="22"/>
  <c r="E1224" i="22"/>
  <c r="F1224" i="22"/>
  <c r="N1223" i="22"/>
  <c r="O1223" i="22"/>
  <c r="Y1221" i="22"/>
  <c r="X1221" i="22"/>
  <c r="Q1221" i="22"/>
  <c r="R1221" i="22"/>
  <c r="Q1217" i="22"/>
  <c r="R1217" i="22"/>
  <c r="L1216" i="22"/>
  <c r="M1216" i="22"/>
  <c r="N1215" i="22"/>
  <c r="O1215" i="22"/>
  <c r="G1215" i="22"/>
  <c r="H1215" i="22"/>
  <c r="I1214" i="22"/>
  <c r="J1214" i="22"/>
  <c r="S1212" i="22"/>
  <c r="T1212" i="22"/>
  <c r="E1212" i="22"/>
  <c r="F1212" i="22"/>
  <c r="N1211" i="22"/>
  <c r="O1211" i="22"/>
  <c r="I1210" i="22"/>
  <c r="J1210" i="22"/>
  <c r="Y1209" i="22"/>
  <c r="X1209" i="22"/>
  <c r="I1206" i="22"/>
  <c r="J1206" i="22"/>
  <c r="Y1205" i="22"/>
  <c r="X1205" i="22"/>
  <c r="Q1205" i="22"/>
  <c r="R1205" i="22"/>
  <c r="L1204" i="22"/>
  <c r="M1204" i="22"/>
  <c r="Y1197" i="22"/>
  <c r="X1197" i="22"/>
  <c r="E1196" i="22"/>
  <c r="F1196" i="22"/>
  <c r="I1194" i="22"/>
  <c r="J1194" i="22"/>
  <c r="Y1193" i="22"/>
  <c r="X1193" i="22"/>
  <c r="I1190" i="22"/>
  <c r="J1190" i="22"/>
  <c r="Y1189" i="22"/>
  <c r="X1189" i="22"/>
  <c r="Q1189" i="22"/>
  <c r="R1189" i="22"/>
  <c r="L1188" i="22"/>
  <c r="M1188" i="22"/>
  <c r="S1184" i="22"/>
  <c r="T1184" i="22"/>
  <c r="E1184" i="22"/>
  <c r="F1184" i="22"/>
  <c r="N1183" i="22"/>
  <c r="O1183" i="22"/>
  <c r="Q1181" i="22"/>
  <c r="R1181" i="22"/>
  <c r="S1180" i="22"/>
  <c r="T1180" i="22"/>
  <c r="E1180" i="22"/>
  <c r="F1180" i="22"/>
  <c r="W1178" i="22"/>
  <c r="V1178" i="22"/>
  <c r="Q1177" i="22"/>
  <c r="R1177" i="22"/>
  <c r="L1176" i="22"/>
  <c r="M1176" i="22"/>
  <c r="Y1173" i="22"/>
  <c r="X1173" i="22"/>
  <c r="Q1173" i="22"/>
  <c r="R1173" i="22"/>
  <c r="L1168" i="22"/>
  <c r="M1168" i="22"/>
  <c r="E1168" i="22"/>
  <c r="F1168" i="22"/>
  <c r="N1167" i="22"/>
  <c r="O1167" i="22"/>
  <c r="W1166" i="22"/>
  <c r="V1166" i="22"/>
  <c r="I1166" i="22"/>
  <c r="J1166" i="22"/>
  <c r="S1164" i="22"/>
  <c r="T1164" i="22"/>
  <c r="E1164" i="22"/>
  <c r="F1164" i="22"/>
  <c r="N1163" i="22"/>
  <c r="O1163" i="22"/>
  <c r="I1162" i="22"/>
  <c r="J1162" i="22"/>
  <c r="S1160" i="22"/>
  <c r="T1160" i="22"/>
  <c r="L1160" i="22"/>
  <c r="M1160" i="22"/>
  <c r="S1156" i="22"/>
  <c r="T1156" i="22"/>
  <c r="E1156" i="22"/>
  <c r="F1156" i="22"/>
  <c r="N1155" i="22"/>
  <c r="O1155" i="22"/>
  <c r="W1154" i="22"/>
  <c r="V1154" i="22"/>
  <c r="G1151" i="22"/>
  <c r="H1151" i="22"/>
  <c r="W1150" i="22"/>
  <c r="V1150" i="22"/>
  <c r="I1150" i="22"/>
  <c r="J1150" i="22"/>
  <c r="S1148" i="22"/>
  <c r="T1148" i="22"/>
  <c r="E1148" i="22"/>
  <c r="F1148" i="22"/>
  <c r="N1147" i="22"/>
  <c r="O1147" i="22"/>
  <c r="I1146" i="22"/>
  <c r="J1146" i="22"/>
  <c r="S1144" i="22"/>
  <c r="T1144" i="22"/>
  <c r="G1143" i="22"/>
  <c r="H1143" i="22"/>
  <c r="W1142" i="22"/>
  <c r="V1142" i="22"/>
  <c r="Y1137" i="22"/>
  <c r="X1137" i="22"/>
  <c r="L1132" i="22"/>
  <c r="M1132" i="22"/>
  <c r="E1132" i="22"/>
  <c r="F1132" i="22"/>
  <c r="N1131" i="22"/>
  <c r="O1131" i="22"/>
  <c r="I1130" i="22"/>
  <c r="J1130" i="22"/>
  <c r="Y1129" i="22"/>
  <c r="X1129" i="22"/>
  <c r="Q1129" i="22"/>
  <c r="R1129" i="22"/>
  <c r="S1128" i="22"/>
  <c r="T1128" i="22"/>
  <c r="Y1125" i="22"/>
  <c r="X1125" i="22"/>
  <c r="Q1125" i="22"/>
  <c r="R1125" i="22"/>
  <c r="Y1121" i="22"/>
  <c r="X1121" i="22"/>
  <c r="L1120" i="22"/>
  <c r="M1120" i="22"/>
  <c r="G1119" i="22"/>
  <c r="H1119" i="22"/>
  <c r="W1118" i="22"/>
  <c r="V1118" i="22"/>
  <c r="Q1117" i="22"/>
  <c r="R1117" i="22"/>
  <c r="G1115" i="22"/>
  <c r="H1115" i="22"/>
  <c r="W1114" i="22"/>
  <c r="V1114" i="22"/>
  <c r="Y1113" i="22"/>
  <c r="X1113" i="22"/>
  <c r="Q1113" i="22"/>
  <c r="R1113" i="22"/>
  <c r="S1112" i="22"/>
  <c r="T1112" i="22"/>
  <c r="L1112" i="22"/>
  <c r="M1112" i="22"/>
  <c r="G1111" i="22"/>
  <c r="H1111" i="22"/>
  <c r="W1110" i="22"/>
  <c r="V1110" i="22"/>
  <c r="S1108" i="22"/>
  <c r="T1108" i="22"/>
  <c r="E1108" i="22"/>
  <c r="F1108" i="22"/>
  <c r="N1107" i="22"/>
  <c r="O1107" i="22"/>
  <c r="Y1105" i="22"/>
  <c r="X1105" i="22"/>
  <c r="Q1105" i="22"/>
  <c r="R1105" i="22"/>
  <c r="S1104" i="22"/>
  <c r="T1104" i="22"/>
  <c r="E1104" i="22"/>
  <c r="F1104" i="22"/>
  <c r="N1103" i="22"/>
  <c r="O1103" i="22"/>
  <c r="L1100" i="22"/>
  <c r="M1100" i="22"/>
  <c r="N1099" i="22"/>
  <c r="O1099" i="22"/>
  <c r="I1098" i="22"/>
  <c r="J1098" i="22"/>
  <c r="Y1097" i="22"/>
  <c r="X1097" i="22"/>
  <c r="Q1097" i="22"/>
  <c r="R1097" i="22"/>
  <c r="G1095" i="22"/>
  <c r="H1095" i="22"/>
  <c r="W1094" i="22"/>
  <c r="V1094" i="22"/>
  <c r="Y1089" i="22"/>
  <c r="X1089" i="22"/>
  <c r="Q1089" i="22"/>
  <c r="R1089" i="22"/>
  <c r="G1083" i="22"/>
  <c r="H1083" i="22"/>
  <c r="W1082" i="22"/>
  <c r="V1082" i="22"/>
  <c r="L1080" i="22"/>
  <c r="M1080" i="22"/>
  <c r="Y1077" i="22"/>
  <c r="X1077" i="22"/>
  <c r="L1076" i="22"/>
  <c r="M1076" i="22"/>
  <c r="G1075" i="22"/>
  <c r="H1075" i="22"/>
  <c r="Y1073" i="22"/>
  <c r="X1073" i="22"/>
  <c r="L1072" i="22"/>
  <c r="M1072" i="22"/>
  <c r="N1071" i="22"/>
  <c r="O1071" i="22"/>
  <c r="L1068" i="22"/>
  <c r="M1068" i="22"/>
  <c r="N1067" i="22"/>
  <c r="O1067" i="22"/>
  <c r="I1066" i="22"/>
  <c r="J1066" i="22"/>
  <c r="S1064" i="22"/>
  <c r="T1064" i="22"/>
  <c r="G1063" i="22"/>
  <c r="H1063" i="22"/>
  <c r="W1062" i="22"/>
  <c r="V1062" i="22"/>
  <c r="L1060" i="22"/>
  <c r="M1060" i="22"/>
  <c r="E1060" i="22"/>
  <c r="F1060" i="22"/>
  <c r="N1059" i="22"/>
  <c r="O1059" i="22"/>
  <c r="S1056" i="22"/>
  <c r="T1056" i="22"/>
  <c r="E1056" i="22"/>
  <c r="F1056" i="22"/>
  <c r="G1055" i="22"/>
  <c r="H1055" i="22"/>
  <c r="W1054" i="22"/>
  <c r="V1054" i="22"/>
  <c r="I1054" i="22"/>
  <c r="J1054" i="22"/>
  <c r="G1051" i="22"/>
  <c r="H1051" i="22"/>
  <c r="W1050" i="22"/>
  <c r="V1050" i="22"/>
  <c r="S1048" i="22"/>
  <c r="T1048" i="22"/>
  <c r="L1048" i="22"/>
  <c r="M1048" i="22"/>
  <c r="N1047" i="22"/>
  <c r="O1047" i="22"/>
  <c r="I1046" i="22"/>
  <c r="J1046" i="22"/>
  <c r="Q1045" i="22"/>
  <c r="R1045" i="22"/>
  <c r="L1044" i="22"/>
  <c r="M1044" i="22"/>
  <c r="G1043" i="22"/>
  <c r="H1043" i="22"/>
  <c r="Y1041" i="22"/>
  <c r="X1041" i="22"/>
  <c r="Q1037" i="22"/>
  <c r="R1037" i="22"/>
  <c r="L1036" i="22"/>
  <c r="M1036" i="22"/>
  <c r="N1031" i="22"/>
  <c r="O1031" i="22"/>
  <c r="I1030" i="22"/>
  <c r="J1030" i="22"/>
  <c r="S1028" i="22"/>
  <c r="T1028" i="22"/>
  <c r="E1028" i="22"/>
  <c r="F1028" i="22"/>
  <c r="G1027" i="22"/>
  <c r="H1027" i="22"/>
  <c r="Y1025" i="22"/>
  <c r="X1025" i="22"/>
  <c r="Q1025" i="22"/>
  <c r="R1025" i="22"/>
  <c r="L1024" i="22"/>
  <c r="M1024" i="22"/>
  <c r="E1024" i="22"/>
  <c r="F1024" i="22"/>
  <c r="L1020" i="22"/>
  <c r="M1020" i="22"/>
  <c r="N1019" i="22"/>
  <c r="O1019" i="22"/>
  <c r="I1018" i="22"/>
  <c r="J1018" i="22"/>
  <c r="S1016" i="22"/>
  <c r="T1016" i="22"/>
  <c r="L1016" i="22"/>
  <c r="M1016" i="22"/>
  <c r="S1012" i="22"/>
  <c r="T1012" i="22"/>
  <c r="E1012" i="22"/>
  <c r="F1012" i="22"/>
  <c r="N1011" i="22"/>
  <c r="O1011" i="22"/>
  <c r="Y1009" i="22"/>
  <c r="X1009" i="22"/>
  <c r="L1008" i="22"/>
  <c r="M1008" i="22"/>
  <c r="E1008" i="22"/>
  <c r="F1008" i="22"/>
  <c r="N1007" i="22"/>
  <c r="O1007" i="22"/>
  <c r="Q1005" i="22"/>
  <c r="R1005" i="22"/>
  <c r="S1004" i="22"/>
  <c r="T1004" i="22"/>
  <c r="E1004" i="22"/>
  <c r="F1004" i="22"/>
  <c r="G999" i="22"/>
  <c r="H999" i="22"/>
  <c r="W998" i="22"/>
  <c r="V998" i="22"/>
  <c r="I998" i="22"/>
  <c r="J998" i="22"/>
  <c r="Y997" i="22"/>
  <c r="X997" i="22"/>
  <c r="Q997" i="22"/>
  <c r="R997" i="22"/>
  <c r="S996" i="22"/>
  <c r="T996" i="22"/>
  <c r="E996" i="22"/>
  <c r="F996" i="22"/>
  <c r="N995" i="22"/>
  <c r="O995" i="22"/>
  <c r="Y993" i="22"/>
  <c r="X993" i="22"/>
  <c r="Q993" i="22"/>
  <c r="R993" i="22"/>
  <c r="L992" i="22"/>
  <c r="M992" i="22"/>
  <c r="G991" i="22"/>
  <c r="H991" i="22"/>
  <c r="W990" i="22"/>
  <c r="V990" i="22"/>
  <c r="Q989" i="22"/>
  <c r="R989" i="22"/>
  <c r="S988" i="22"/>
  <c r="T988" i="22"/>
  <c r="E988" i="22"/>
  <c r="F988" i="22"/>
  <c r="N987" i="22"/>
  <c r="O987" i="22"/>
  <c r="I986" i="22"/>
  <c r="J986" i="22"/>
  <c r="S984" i="22"/>
  <c r="T984" i="22"/>
  <c r="N983" i="22"/>
  <c r="O983" i="22"/>
  <c r="I982" i="22"/>
  <c r="J982" i="22"/>
  <c r="S980" i="22"/>
  <c r="T980" i="22"/>
  <c r="N979" i="22"/>
  <c r="O979" i="22"/>
  <c r="W978" i="22"/>
  <c r="V978" i="22"/>
  <c r="L972" i="22"/>
  <c r="M972" i="22"/>
  <c r="G971" i="22"/>
  <c r="H971" i="22"/>
  <c r="W970" i="22"/>
  <c r="V970" i="22"/>
  <c r="Y965" i="22"/>
  <c r="X965" i="22"/>
  <c r="L964" i="22"/>
  <c r="M964" i="22"/>
  <c r="G963" i="22"/>
  <c r="H963" i="22"/>
  <c r="W962" i="22"/>
  <c r="V962" i="22"/>
  <c r="Q961" i="22"/>
  <c r="R961" i="22"/>
  <c r="S956" i="22"/>
  <c r="T956" i="22"/>
  <c r="E956" i="22"/>
  <c r="F956" i="22"/>
  <c r="N955" i="22"/>
  <c r="O955" i="22"/>
  <c r="I954" i="22"/>
  <c r="J954" i="22"/>
  <c r="S952" i="22"/>
  <c r="T952" i="22"/>
  <c r="Y949" i="22"/>
  <c r="X949" i="22"/>
  <c r="Q949" i="22"/>
  <c r="R949" i="22"/>
  <c r="G947" i="22"/>
  <c r="H947" i="22"/>
  <c r="Y945" i="22"/>
  <c r="X945" i="22"/>
  <c r="Q945" i="22"/>
  <c r="R945" i="22"/>
  <c r="L940" i="22"/>
  <c r="M940" i="22"/>
  <c r="N939" i="22"/>
  <c r="O939" i="22"/>
  <c r="I938" i="22"/>
  <c r="J938" i="22"/>
  <c r="S936" i="22"/>
  <c r="T936" i="22"/>
  <c r="L936" i="22"/>
  <c r="M936" i="22"/>
  <c r="Y933" i="22"/>
  <c r="X933" i="22"/>
  <c r="N927" i="22"/>
  <c r="O927" i="22"/>
  <c r="Q925" i="22"/>
  <c r="R925" i="22"/>
  <c r="L924" i="22"/>
  <c r="M924" i="22"/>
  <c r="S916" i="22"/>
  <c r="T916" i="22"/>
  <c r="E916" i="22"/>
  <c r="F916" i="22"/>
  <c r="N915" i="22"/>
  <c r="O915" i="22"/>
  <c r="Y913" i="22"/>
  <c r="X913" i="22"/>
  <c r="Q913" i="22"/>
  <c r="R913" i="22"/>
  <c r="L908" i="22"/>
  <c r="M908" i="22"/>
  <c r="E908" i="22"/>
  <c r="F908" i="22"/>
  <c r="N907" i="22"/>
  <c r="O907" i="22"/>
  <c r="I906" i="22"/>
  <c r="J906" i="22"/>
  <c r="S904" i="22"/>
  <c r="T904" i="22"/>
  <c r="L904" i="22"/>
  <c r="M904" i="22"/>
  <c r="N903" i="22"/>
  <c r="O903" i="22"/>
  <c r="I902" i="22"/>
  <c r="J902" i="22"/>
  <c r="S900" i="22"/>
  <c r="T900" i="22"/>
  <c r="E900" i="22"/>
  <c r="F900" i="22"/>
  <c r="N899" i="22"/>
  <c r="O899" i="22"/>
  <c r="Y897" i="22"/>
  <c r="X897" i="22"/>
  <c r="Q897" i="22"/>
  <c r="R897" i="22"/>
  <c r="L896" i="22"/>
  <c r="M896" i="22"/>
  <c r="L892" i="22"/>
  <c r="M892" i="22"/>
  <c r="G891" i="22"/>
  <c r="H891" i="22"/>
  <c r="W890" i="22"/>
  <c r="V890" i="22"/>
  <c r="G887" i="22"/>
  <c r="H887" i="22"/>
  <c r="W886" i="22"/>
  <c r="V886" i="22"/>
  <c r="I886" i="22"/>
  <c r="J886" i="22"/>
  <c r="Y885" i="22"/>
  <c r="X885" i="22"/>
  <c r="Q885" i="22"/>
  <c r="R885" i="22"/>
  <c r="L884" i="22"/>
  <c r="M884" i="22"/>
  <c r="N883" i="22"/>
  <c r="O883" i="22"/>
  <c r="W882" i="22"/>
  <c r="V882" i="22"/>
  <c r="S880" i="22"/>
  <c r="T880" i="22"/>
  <c r="L880" i="22"/>
  <c r="M880" i="22"/>
  <c r="L876" i="22"/>
  <c r="M876" i="22"/>
  <c r="G875" i="22"/>
  <c r="H875" i="22"/>
  <c r="I874" i="22"/>
  <c r="J874" i="22"/>
  <c r="Y873" i="22"/>
  <c r="X873" i="22"/>
  <c r="S872" i="22"/>
  <c r="T872" i="22"/>
  <c r="V871" i="22"/>
  <c r="W871" i="22"/>
  <c r="W871" i="23"/>
  <c r="S868" i="22"/>
  <c r="T868" i="22"/>
  <c r="V867" i="22"/>
  <c r="W867" i="23"/>
  <c r="S860" i="22"/>
  <c r="T860" i="22"/>
  <c r="T857" i="22"/>
  <c r="S857" i="22"/>
  <c r="V855" i="22"/>
  <c r="W855" i="22"/>
  <c r="W855" i="23"/>
  <c r="H855" i="22"/>
  <c r="G855" i="22"/>
  <c r="I855" i="23"/>
  <c r="K855" i="22" s="1"/>
  <c r="T853" i="22"/>
  <c r="S853" i="22"/>
  <c r="T849" i="22"/>
  <c r="S849" i="22"/>
  <c r="V839" i="22"/>
  <c r="W839" i="22"/>
  <c r="W839" i="23"/>
  <c r="T833" i="22"/>
  <c r="S833" i="22"/>
  <c r="H831" i="22"/>
  <c r="G831" i="22"/>
  <c r="I831" i="23"/>
  <c r="K831" i="22"/>
  <c r="V827" i="22"/>
  <c r="W827" i="22"/>
  <c r="W827" i="23"/>
  <c r="H827" i="22"/>
  <c r="I827" i="23"/>
  <c r="K827" i="22" s="1"/>
  <c r="S824" i="22"/>
  <c r="T824" i="22"/>
  <c r="T821" i="22"/>
  <c r="S821" i="22"/>
  <c r="S820" i="22"/>
  <c r="T820" i="22"/>
  <c r="V819" i="22"/>
  <c r="W819" i="22"/>
  <c r="W819" i="23"/>
  <c r="H819" i="22"/>
  <c r="G819" i="22"/>
  <c r="I819" i="23"/>
  <c r="K819" i="22" s="1"/>
  <c r="V815" i="22"/>
  <c r="W815" i="22"/>
  <c r="W815" i="23"/>
  <c r="H815" i="22"/>
  <c r="G815" i="22"/>
  <c r="I815" i="23"/>
  <c r="K815" i="22" s="1"/>
  <c r="V803" i="22"/>
  <c r="W803" i="23"/>
  <c r="H803" i="22"/>
  <c r="I803" i="23"/>
  <c r="K803" i="22" s="1"/>
  <c r="G803" i="22"/>
  <c r="S800" i="22"/>
  <c r="T800" i="22"/>
  <c r="V799" i="22"/>
  <c r="W799" i="22"/>
  <c r="W799" i="23"/>
  <c r="H799" i="22"/>
  <c r="G799" i="22"/>
  <c r="I799" i="23"/>
  <c r="K799" i="22" s="1"/>
  <c r="V795" i="22"/>
  <c r="W795" i="22"/>
  <c r="W795" i="23"/>
  <c r="S792" i="22"/>
  <c r="T792" i="22"/>
  <c r="V791" i="22"/>
  <c r="W791" i="22"/>
  <c r="W791" i="23"/>
  <c r="H791" i="22"/>
  <c r="G791" i="22"/>
  <c r="I791" i="23"/>
  <c r="K791" i="22" s="1"/>
  <c r="V787" i="22"/>
  <c r="W787" i="22"/>
  <c r="W787" i="23"/>
  <c r="H787" i="22"/>
  <c r="G787" i="22"/>
  <c r="I787" i="23"/>
  <c r="K787" i="22"/>
  <c r="S784" i="22"/>
  <c r="T784" i="22"/>
  <c r="S780" i="22"/>
  <c r="T780" i="22"/>
  <c r="V779" i="22"/>
  <c r="W779" i="23"/>
  <c r="W779" i="22"/>
  <c r="S768" i="22"/>
  <c r="T768" i="22"/>
  <c r="S764" i="22"/>
  <c r="T764" i="22"/>
  <c r="V763" i="22"/>
  <c r="W763" i="22"/>
  <c r="W763" i="23"/>
  <c r="N759" i="22"/>
  <c r="O759" i="22"/>
  <c r="V758" i="22"/>
  <c r="W758" i="22"/>
  <c r="W758" i="23"/>
  <c r="X758" i="23"/>
  <c r="Z758" i="22" s="1"/>
  <c r="N758" i="22"/>
  <c r="O758" i="22"/>
  <c r="N755" i="22"/>
  <c r="O755" i="22"/>
  <c r="V750" i="22"/>
  <c r="W750" i="22"/>
  <c r="W750" i="23"/>
  <c r="X750" i="23"/>
  <c r="Z750" i="22"/>
  <c r="N750" i="22"/>
  <c r="O750" i="22"/>
  <c r="N747" i="22"/>
  <c r="O747" i="22"/>
  <c r="V746" i="22"/>
  <c r="W746" i="22"/>
  <c r="W746" i="23"/>
  <c r="X746" i="23"/>
  <c r="Z746" i="22" s="1"/>
  <c r="X743" i="22"/>
  <c r="Y743" i="22"/>
  <c r="O739" i="22"/>
  <c r="N739" i="22"/>
  <c r="V738" i="22"/>
  <c r="W738" i="22"/>
  <c r="W738" i="23"/>
  <c r="X738" i="23"/>
  <c r="Z738" i="22"/>
  <c r="X735" i="22"/>
  <c r="Y735" i="22"/>
  <c r="O731" i="22"/>
  <c r="N731" i="22"/>
  <c r="V726" i="22"/>
  <c r="W726" i="22"/>
  <c r="W726" i="23"/>
  <c r="X726" i="23"/>
  <c r="Z726" i="22" s="1"/>
  <c r="N726" i="22"/>
  <c r="O726" i="22"/>
  <c r="X723" i="22"/>
  <c r="Y723" i="22"/>
  <c r="V722" i="22"/>
  <c r="W722" i="22"/>
  <c r="W722" i="23"/>
  <c r="X722" i="23"/>
  <c r="Z722" i="22"/>
  <c r="X719" i="22"/>
  <c r="Y719" i="22"/>
  <c r="O711" i="22"/>
  <c r="N711" i="22"/>
  <c r="V710" i="22"/>
  <c r="W710" i="22"/>
  <c r="W710" i="23"/>
  <c r="X710" i="23"/>
  <c r="Z710" i="22" s="1"/>
  <c r="N710" i="22"/>
  <c r="O710" i="22"/>
  <c r="X707" i="22"/>
  <c r="Y707" i="22"/>
  <c r="V706" i="22"/>
  <c r="W706" i="22"/>
  <c r="W706" i="23"/>
  <c r="X706" i="23"/>
  <c r="Z706" i="22"/>
  <c r="N706" i="22"/>
  <c r="O706" i="22"/>
  <c r="X703" i="22"/>
  <c r="Y703" i="22"/>
  <c r="V702" i="22"/>
  <c r="W702" i="22"/>
  <c r="W702" i="23"/>
  <c r="X702" i="23"/>
  <c r="Z702" i="22" s="1"/>
  <c r="N702" i="22"/>
  <c r="O702" i="22"/>
  <c r="X699" i="22"/>
  <c r="Y699" i="22"/>
  <c r="O691" i="22"/>
  <c r="N691" i="22"/>
  <c r="V690" i="22"/>
  <c r="W690" i="22"/>
  <c r="W690" i="23"/>
  <c r="X690" i="23"/>
  <c r="Z690" i="22"/>
  <c r="N690" i="22"/>
  <c r="O690" i="22"/>
  <c r="O683" i="22"/>
  <c r="N683" i="22"/>
  <c r="V682" i="22"/>
  <c r="W682" i="22"/>
  <c r="W682" i="23"/>
  <c r="X682" i="23"/>
  <c r="Z682" i="22" s="1"/>
  <c r="N682" i="22"/>
  <c r="O682" i="22"/>
  <c r="X675" i="22"/>
  <c r="Y675" i="22"/>
  <c r="V674" i="22"/>
  <c r="W674" i="22"/>
  <c r="W674" i="23"/>
  <c r="X674" i="23"/>
  <c r="Z674" i="22"/>
  <c r="N674" i="22"/>
  <c r="O674" i="22"/>
  <c r="O671" i="22"/>
  <c r="N671" i="22"/>
  <c r="V666" i="22"/>
  <c r="W666" i="22"/>
  <c r="W666" i="23"/>
  <c r="X666" i="23"/>
  <c r="Z666" i="22" s="1"/>
  <c r="N666" i="22"/>
  <c r="O666" i="22"/>
  <c r="O663" i="22"/>
  <c r="N663" i="22"/>
  <c r="X655" i="22"/>
  <c r="Y655" i="22"/>
  <c r="V654" i="22"/>
  <c r="W654" i="22"/>
  <c r="W654" i="23"/>
  <c r="X654" i="23"/>
  <c r="Z654" i="22"/>
  <c r="X651" i="22"/>
  <c r="Y651" i="22"/>
  <c r="V646" i="22"/>
  <c r="W646" i="22"/>
  <c r="W646" i="23"/>
  <c r="X646" i="23"/>
  <c r="Z646" i="22" s="1"/>
  <c r="O639" i="22"/>
  <c r="N639" i="22"/>
  <c r="V638" i="22"/>
  <c r="W638" i="22"/>
  <c r="W638" i="23"/>
  <c r="X638" i="23"/>
  <c r="Z638" i="22" s="1"/>
  <c r="N638" i="22"/>
  <c r="O638" i="22"/>
  <c r="X635" i="22"/>
  <c r="Y635" i="22"/>
  <c r="V634" i="22"/>
  <c r="W634" i="22"/>
  <c r="W634" i="23"/>
  <c r="X634" i="23"/>
  <c r="Z634" i="22" s="1"/>
  <c r="N634" i="22"/>
  <c r="O634" i="22"/>
  <c r="O631" i="22"/>
  <c r="N631" i="22"/>
  <c r="O627" i="22"/>
  <c r="N627" i="22"/>
  <c r="V622" i="22"/>
  <c r="W622" i="22"/>
  <c r="W622" i="23"/>
  <c r="X622" i="23"/>
  <c r="Z622" i="22" s="1"/>
  <c r="N622" i="22"/>
  <c r="O622" i="22"/>
  <c r="X619" i="22"/>
  <c r="Y619" i="22"/>
  <c r="V614" i="22"/>
  <c r="W614" i="22"/>
  <c r="W614" i="23"/>
  <c r="X614" i="23"/>
  <c r="Z614" i="22" s="1"/>
  <c r="V610" i="22"/>
  <c r="W610" i="22"/>
  <c r="W610" i="23"/>
  <c r="X610" i="23"/>
  <c r="Z610" i="22"/>
  <c r="N610" i="22"/>
  <c r="O610" i="22"/>
  <c r="X607" i="22"/>
  <c r="Y607" i="22"/>
  <c r="O603" i="22"/>
  <c r="N603" i="22"/>
  <c r="V602" i="22"/>
  <c r="W602" i="22"/>
  <c r="W602" i="23"/>
  <c r="X602" i="23"/>
  <c r="Z602" i="22" s="1"/>
  <c r="N602" i="22"/>
  <c r="O602" i="22"/>
  <c r="O599" i="22"/>
  <c r="N599" i="22"/>
  <c r="V598" i="22"/>
  <c r="W598" i="22"/>
  <c r="W598" i="23"/>
  <c r="X598" i="23"/>
  <c r="Z598" i="22"/>
  <c r="N598" i="22"/>
  <c r="O598" i="22"/>
  <c r="O595" i="22"/>
  <c r="N595" i="22"/>
  <c r="O591" i="22"/>
  <c r="N591" i="22"/>
  <c r="V586" i="22"/>
  <c r="W586" i="22"/>
  <c r="W586" i="23"/>
  <c r="X586" i="23"/>
  <c r="Z586" i="22" s="1"/>
  <c r="N586" i="22"/>
  <c r="O586" i="22"/>
  <c r="X583" i="22"/>
  <c r="Y583" i="22"/>
  <c r="O579" i="22"/>
  <c r="N579" i="22"/>
  <c r="O567" i="22"/>
  <c r="N567" i="22"/>
  <c r="V562" i="22"/>
  <c r="W562" i="22"/>
  <c r="W562" i="23"/>
  <c r="X562" i="23"/>
  <c r="Z562" i="22"/>
  <c r="N562" i="22"/>
  <c r="O562" i="22"/>
  <c r="X559" i="22"/>
  <c r="Y559" i="22"/>
  <c r="V558" i="22"/>
  <c r="W558" i="22"/>
  <c r="W558" i="23"/>
  <c r="X558" i="23"/>
  <c r="Z558" i="22" s="1"/>
  <c r="N558" i="22"/>
  <c r="O558" i="22"/>
  <c r="X555" i="22"/>
  <c r="Y555" i="22"/>
  <c r="N547" i="22"/>
  <c r="O547" i="22"/>
  <c r="N543" i="22"/>
  <c r="O543" i="22"/>
  <c r="N539" i="22"/>
  <c r="O539" i="22"/>
  <c r="N538" i="22"/>
  <c r="O538" i="22"/>
  <c r="X535" i="22"/>
  <c r="Y535" i="22"/>
  <c r="V534" i="22"/>
  <c r="W534" i="22"/>
  <c r="W534" i="23"/>
  <c r="X534" i="23"/>
  <c r="Z534" i="22"/>
  <c r="N534" i="22"/>
  <c r="O534" i="22"/>
  <c r="X531" i="22"/>
  <c r="Y531" i="22"/>
  <c r="N531" i="22"/>
  <c r="O531" i="22"/>
  <c r="N530" i="22"/>
  <c r="O530" i="22"/>
  <c r="X527" i="22"/>
  <c r="Y527" i="22"/>
  <c r="N523" i="22"/>
  <c r="O523" i="22"/>
  <c r="V518" i="22"/>
  <c r="W518" i="22"/>
  <c r="W518" i="23"/>
  <c r="X518" i="23"/>
  <c r="Z518" i="22" s="1"/>
  <c r="N518" i="22"/>
  <c r="O518" i="22"/>
  <c r="X515" i="22"/>
  <c r="Y515" i="22"/>
  <c r="N511" i="22"/>
  <c r="O511" i="22"/>
  <c r="V510" i="22"/>
  <c r="W510" i="22"/>
  <c r="W510" i="23"/>
  <c r="X510" i="23"/>
  <c r="Z510" i="22"/>
  <c r="N510" i="22"/>
  <c r="O510" i="22"/>
  <c r="X507" i="22"/>
  <c r="Y507" i="22"/>
  <c r="N506" i="22"/>
  <c r="O506" i="22"/>
  <c r="E504" i="22"/>
  <c r="F504" i="22"/>
  <c r="S503" i="22"/>
  <c r="T503" i="22"/>
  <c r="T502" i="22"/>
  <c r="S502" i="22"/>
  <c r="V501" i="22"/>
  <c r="W501" i="22"/>
  <c r="X501" i="23"/>
  <c r="Z501" i="22"/>
  <c r="Q496" i="22"/>
  <c r="R496" i="22"/>
  <c r="S496" i="23"/>
  <c r="U496" i="22"/>
  <c r="H486" i="22"/>
  <c r="G486" i="22"/>
  <c r="N474" i="22"/>
  <c r="O474" i="22"/>
  <c r="H470" i="22"/>
  <c r="G470" i="22"/>
  <c r="R469" i="22"/>
  <c r="Q469" i="22"/>
  <c r="S469" i="23"/>
  <c r="U469" i="22" s="1"/>
  <c r="Q468" i="22"/>
  <c r="R468" i="22"/>
  <c r="S468" i="23"/>
  <c r="U468" i="22" s="1"/>
  <c r="V466" i="22"/>
  <c r="W466" i="22"/>
  <c r="W466" i="23"/>
  <c r="X466" i="23"/>
  <c r="Z466" i="22" s="1"/>
  <c r="Q460" i="22"/>
  <c r="R460" i="22"/>
  <c r="S460" i="23"/>
  <c r="U460" i="22"/>
  <c r="E456" i="22"/>
  <c r="F456" i="22"/>
  <c r="X449" i="22"/>
  <c r="Y449" i="22"/>
  <c r="Q448" i="22"/>
  <c r="R448" i="22"/>
  <c r="S448" i="23"/>
  <c r="U448" i="22" s="1"/>
  <c r="G447" i="22"/>
  <c r="H447" i="22"/>
  <c r="R445" i="22"/>
  <c r="Q445" i="22"/>
  <c r="S445" i="23"/>
  <c r="U445" i="22"/>
  <c r="L439" i="22"/>
  <c r="M439" i="22"/>
  <c r="N439" i="23"/>
  <c r="P439" i="22" s="1"/>
  <c r="V437" i="22"/>
  <c r="W437" i="22"/>
  <c r="X437" i="23"/>
  <c r="Z437" i="22" s="1"/>
  <c r="G431" i="22"/>
  <c r="H431" i="22"/>
  <c r="I431" i="23"/>
  <c r="K431" i="22" s="1"/>
  <c r="G423" i="22"/>
  <c r="H423" i="22"/>
  <c r="R417" i="22"/>
  <c r="Q417" i="22"/>
  <c r="R417" i="23"/>
  <c r="S417" i="23"/>
  <c r="U417" i="22"/>
  <c r="E388" i="22"/>
  <c r="F388" i="22"/>
  <c r="W388" i="23"/>
  <c r="E384" i="22"/>
  <c r="F384" i="22"/>
  <c r="G383" i="22"/>
  <c r="H383" i="22"/>
  <c r="H383" i="23"/>
  <c r="I383" i="23"/>
  <c r="K383" i="22"/>
  <c r="E372" i="22"/>
  <c r="F372" i="22"/>
  <c r="W372" i="23"/>
  <c r="N365" i="22"/>
  <c r="O365" i="22"/>
  <c r="N337" i="22"/>
  <c r="O337" i="22"/>
  <c r="W334" i="22"/>
  <c r="V334" i="22"/>
  <c r="X334" i="23"/>
  <c r="Z334" i="22"/>
  <c r="I316" i="22"/>
  <c r="J316" i="22"/>
  <c r="I316" i="23"/>
  <c r="K316" i="22" s="1"/>
  <c r="W310" i="22"/>
  <c r="V310" i="22"/>
  <c r="X310" i="23"/>
  <c r="Z310" i="22" s="1"/>
  <c r="W306" i="22"/>
  <c r="V306" i="22"/>
  <c r="W306" i="23"/>
  <c r="X306" i="23"/>
  <c r="Z306" i="22" s="1"/>
  <c r="Y301" i="22"/>
  <c r="X301" i="22"/>
  <c r="E292" i="22"/>
  <c r="F292" i="22"/>
  <c r="W292" i="23"/>
  <c r="Q285" i="22"/>
  <c r="R285" i="22"/>
  <c r="R285" i="23"/>
  <c r="S285" i="23"/>
  <c r="U285" i="22" s="1"/>
  <c r="L276" i="22"/>
  <c r="M276" i="22"/>
  <c r="M276" i="23"/>
  <c r="N276" i="23"/>
  <c r="P276" i="22" s="1"/>
  <c r="Y269" i="22"/>
  <c r="X269" i="22"/>
  <c r="E260" i="22"/>
  <c r="F260" i="22"/>
  <c r="W260" i="23"/>
  <c r="G259" i="22"/>
  <c r="H259" i="22"/>
  <c r="I258" i="22"/>
  <c r="J258" i="22"/>
  <c r="Q253" i="22"/>
  <c r="R253" i="22"/>
  <c r="R253" i="23"/>
  <c r="S253" i="23"/>
  <c r="U253" i="22" s="1"/>
  <c r="Y247" i="22"/>
  <c r="X247" i="22"/>
  <c r="L244" i="22"/>
  <c r="M244" i="22"/>
  <c r="M244" i="23"/>
  <c r="N244" i="23"/>
  <c r="P244" i="22" s="1"/>
  <c r="G235" i="22"/>
  <c r="H235" i="22"/>
  <c r="H235" i="23"/>
  <c r="I235" i="23" s="1"/>
  <c r="K235" i="22" s="1"/>
  <c r="I234" i="22"/>
  <c r="J234" i="22"/>
  <c r="Y219" i="22"/>
  <c r="X219" i="22"/>
  <c r="R209" i="22"/>
  <c r="Q209" i="22"/>
  <c r="R209" i="23"/>
  <c r="S209" i="23"/>
  <c r="U209" i="22" s="1"/>
  <c r="E196" i="22"/>
  <c r="F196" i="22"/>
  <c r="L184" i="22"/>
  <c r="M184" i="22"/>
  <c r="M184" i="23"/>
  <c r="N184" i="23"/>
  <c r="P184" i="22" s="1"/>
  <c r="E180" i="22"/>
  <c r="F180" i="22"/>
  <c r="E172" i="22"/>
  <c r="F172" i="22"/>
  <c r="R164" i="23"/>
  <c r="E156" i="22"/>
  <c r="F156" i="22"/>
  <c r="W156" i="23"/>
  <c r="G155" i="22"/>
  <c r="H155" i="22"/>
  <c r="L152" i="22"/>
  <c r="M152" i="22"/>
  <c r="M152" i="23"/>
  <c r="N152" i="23"/>
  <c r="P152" i="22"/>
  <c r="F148" i="22"/>
  <c r="E148" i="22"/>
  <c r="W148" i="23"/>
  <c r="J146" i="22"/>
  <c r="I146" i="22"/>
  <c r="R140" i="23"/>
  <c r="L136" i="22"/>
  <c r="M136" i="22"/>
  <c r="M136" i="23"/>
  <c r="N136" i="23"/>
  <c r="P136" i="22" s="1"/>
  <c r="F132" i="22"/>
  <c r="E132" i="22"/>
  <c r="W132" i="23"/>
  <c r="J130" i="22"/>
  <c r="I130" i="22"/>
  <c r="S124" i="22"/>
  <c r="T124" i="22"/>
  <c r="F120" i="22"/>
  <c r="E120" i="22"/>
  <c r="W120" i="23"/>
  <c r="S118" i="22"/>
  <c r="T118" i="22"/>
  <c r="F112" i="22"/>
  <c r="E112" i="22"/>
  <c r="W112" i="23"/>
  <c r="J110" i="22"/>
  <c r="I110" i="22"/>
  <c r="L100" i="22"/>
  <c r="M100" i="22"/>
  <c r="M100" i="23"/>
  <c r="N100" i="23"/>
  <c r="P100" i="22" s="1"/>
  <c r="V98" i="22"/>
  <c r="W98" i="22"/>
  <c r="W98" i="23"/>
  <c r="X98" i="23"/>
  <c r="Z98" i="22" s="1"/>
  <c r="F96" i="22"/>
  <c r="E96" i="22"/>
  <c r="W96" i="23"/>
  <c r="J94" i="22"/>
  <c r="I94" i="22"/>
  <c r="V90" i="22"/>
  <c r="W90" i="22"/>
  <c r="W90" i="23"/>
  <c r="X90" i="23"/>
  <c r="Z90" i="22"/>
  <c r="S88" i="22"/>
  <c r="T88" i="22"/>
  <c r="F60" i="22"/>
  <c r="E60" i="22"/>
  <c r="W60" i="23"/>
  <c r="J58" i="22"/>
  <c r="I58" i="22"/>
  <c r="O29" i="22"/>
  <c r="N29" i="22"/>
  <c r="S1488" i="22"/>
  <c r="W1482" i="22"/>
  <c r="H1435" i="22"/>
  <c r="V1350" i="22"/>
  <c r="H1243" i="22"/>
  <c r="V1222" i="22"/>
  <c r="X1165" i="22"/>
  <c r="F1096" i="22"/>
  <c r="X1037" i="22"/>
  <c r="J1026" i="22"/>
  <c r="X973" i="22"/>
  <c r="J962" i="22"/>
  <c r="W771" i="22"/>
  <c r="D87" i="10"/>
  <c r="E87" i="10" s="1"/>
  <c r="H179" i="2" s="1"/>
  <c r="F89" i="25" s="1"/>
  <c r="Q5" i="10"/>
  <c r="P30" i="2"/>
  <c r="V32" i="24"/>
  <c r="P6" i="10"/>
  <c r="D1212" i="9"/>
  <c r="B1212" i="9"/>
  <c r="C1212" i="9"/>
  <c r="E1212" i="9"/>
  <c r="F1212" i="9"/>
  <c r="B1201" i="9"/>
  <c r="F1201" i="9"/>
  <c r="D1201" i="9"/>
  <c r="C1201" i="9"/>
  <c r="E1201" i="9"/>
  <c r="B1037" i="9"/>
  <c r="F1037" i="9"/>
  <c r="C1037" i="9"/>
  <c r="D1037" i="9"/>
  <c r="E1037" i="9"/>
  <c r="B1005" i="9"/>
  <c r="F1005" i="9"/>
  <c r="C1005" i="9"/>
  <c r="D1005" i="9"/>
  <c r="E1005" i="9"/>
  <c r="C865" i="9"/>
  <c r="B865" i="9"/>
  <c r="F865" i="9"/>
  <c r="D865" i="9"/>
  <c r="E865" i="9"/>
  <c r="C827" i="9"/>
  <c r="D827" i="9"/>
  <c r="E827" i="9"/>
  <c r="F827" i="9"/>
  <c r="B827" i="9"/>
  <c r="C641" i="9"/>
  <c r="B641" i="9"/>
  <c r="D641" i="9"/>
  <c r="F641" i="9"/>
  <c r="E641" i="9"/>
  <c r="C533" i="9"/>
  <c r="E533" i="9"/>
  <c r="D533" i="9"/>
  <c r="F533" i="9"/>
  <c r="B533" i="9"/>
  <c r="M81" i="1"/>
  <c r="S81" i="1" s="1"/>
  <c r="M80" i="1"/>
  <c r="S80" i="1" s="1"/>
  <c r="M78" i="1"/>
  <c r="S78" i="1" s="1"/>
  <c r="M77" i="1"/>
  <c r="S77" i="1" s="1"/>
  <c r="R78" i="27"/>
  <c r="J90" i="1"/>
  <c r="J89" i="1"/>
  <c r="R22" i="27"/>
  <c r="H75" i="1"/>
  <c r="H74" i="1"/>
  <c r="R10" i="27"/>
  <c r="G69" i="1"/>
  <c r="G68" i="1"/>
  <c r="M33" i="1"/>
  <c r="S33" i="1" s="1"/>
  <c r="M35" i="1"/>
  <c r="S35" i="1"/>
  <c r="T5" i="1"/>
  <c r="H56" i="1"/>
  <c r="G33" i="1"/>
  <c r="G35" i="1"/>
  <c r="R83" i="24"/>
  <c r="R71" i="24"/>
  <c r="G56" i="24"/>
  <c r="W50" i="24"/>
  <c r="W46" i="24"/>
  <c r="W38" i="24"/>
  <c r="F11" i="1"/>
  <c r="W22" i="24"/>
  <c r="Q1500" i="22"/>
  <c r="R1500" i="22"/>
  <c r="X1496" i="22"/>
  <c r="Y1496" i="22"/>
  <c r="S1495" i="22"/>
  <c r="T1495" i="22"/>
  <c r="Q1492" i="22"/>
  <c r="R1492" i="22"/>
  <c r="S1491" i="22"/>
  <c r="T1491" i="22"/>
  <c r="X1488" i="22"/>
  <c r="Y1488" i="22"/>
  <c r="X1484" i="22"/>
  <c r="Y1484" i="22"/>
  <c r="Q1484" i="22"/>
  <c r="R1484" i="22"/>
  <c r="X1480" i="22"/>
  <c r="Y1480" i="22"/>
  <c r="S1479" i="22"/>
  <c r="T1479" i="22"/>
  <c r="X1476" i="22"/>
  <c r="Y1476" i="22"/>
  <c r="V1473" i="22"/>
  <c r="W1473" i="22"/>
  <c r="L1471" i="22"/>
  <c r="M1471" i="22"/>
  <c r="F1471" i="22"/>
  <c r="E1471" i="22"/>
  <c r="H1470" i="22"/>
  <c r="G1470" i="22"/>
  <c r="V1469" i="22"/>
  <c r="W1469" i="22"/>
  <c r="S1467" i="22"/>
  <c r="T1467" i="22"/>
  <c r="G1466" i="22"/>
  <c r="H1466" i="22"/>
  <c r="V1465" i="22"/>
  <c r="W1465" i="22"/>
  <c r="G1462" i="22"/>
  <c r="H1462" i="22"/>
  <c r="V1461" i="22"/>
  <c r="W1461" i="22"/>
  <c r="S1459" i="22"/>
  <c r="T1459" i="22"/>
  <c r="G1458" i="22"/>
  <c r="H1458" i="22"/>
  <c r="V1457" i="22"/>
  <c r="W1457" i="22"/>
  <c r="M1451" i="22"/>
  <c r="L1451" i="22"/>
  <c r="I1449" i="22"/>
  <c r="J1449" i="22"/>
  <c r="S1447" i="22"/>
  <c r="T1447" i="22"/>
  <c r="E1447" i="22"/>
  <c r="F1447" i="22"/>
  <c r="O1446" i="22"/>
  <c r="N1446" i="22"/>
  <c r="G1446" i="22"/>
  <c r="H1446" i="22"/>
  <c r="V1445" i="22"/>
  <c r="W1445" i="22"/>
  <c r="M1443" i="22"/>
  <c r="L1443" i="22"/>
  <c r="E1443" i="22"/>
  <c r="F1443" i="22"/>
  <c r="X1440" i="22"/>
  <c r="Y1440" i="22"/>
  <c r="M1439" i="22"/>
  <c r="L1439" i="22"/>
  <c r="E1439" i="22"/>
  <c r="F1439" i="22"/>
  <c r="O1438" i="22"/>
  <c r="N1438" i="22"/>
  <c r="M1435" i="22"/>
  <c r="L1435" i="22"/>
  <c r="E1435" i="22"/>
  <c r="F1435" i="22"/>
  <c r="X1432" i="22"/>
  <c r="Y1432" i="22"/>
  <c r="M1431" i="22"/>
  <c r="L1431" i="22"/>
  <c r="E1431" i="22"/>
  <c r="F1431" i="22"/>
  <c r="O1430" i="22"/>
  <c r="N1430" i="22"/>
  <c r="I1429" i="22"/>
  <c r="J1429" i="22"/>
  <c r="M1427" i="22"/>
  <c r="L1427" i="22"/>
  <c r="I1425" i="22"/>
  <c r="J1425" i="22"/>
  <c r="X1424" i="22"/>
  <c r="Y1424" i="22"/>
  <c r="M1423" i="22"/>
  <c r="L1423" i="22"/>
  <c r="E1423" i="22"/>
  <c r="F1423" i="22"/>
  <c r="O1422" i="22"/>
  <c r="N1422" i="22"/>
  <c r="I1421" i="22"/>
  <c r="J1421" i="22"/>
  <c r="M1419" i="22"/>
  <c r="L1419" i="22"/>
  <c r="I1417" i="22"/>
  <c r="J1417" i="22"/>
  <c r="X1416" i="22"/>
  <c r="Y1416" i="22"/>
  <c r="M1415" i="22"/>
  <c r="L1415" i="22"/>
  <c r="G1414" i="22"/>
  <c r="H1414" i="22"/>
  <c r="V1413" i="22"/>
  <c r="W1413" i="22"/>
  <c r="M1411" i="22"/>
  <c r="L1411" i="22"/>
  <c r="X1408" i="22"/>
  <c r="Y1408" i="22"/>
  <c r="Q1408" i="22"/>
  <c r="R1408" i="22"/>
  <c r="M1407" i="22"/>
  <c r="L1407" i="22"/>
  <c r="M1403" i="22"/>
  <c r="L1403" i="22"/>
  <c r="G1402" i="22"/>
  <c r="H1402" i="22"/>
  <c r="V1401" i="22"/>
  <c r="W1401" i="22"/>
  <c r="G1398" i="22"/>
  <c r="H1398" i="22"/>
  <c r="V1397" i="22"/>
  <c r="W1397" i="22"/>
  <c r="S1395" i="22"/>
  <c r="T1395" i="22"/>
  <c r="G1394" i="22"/>
  <c r="H1394" i="22"/>
  <c r="V1393" i="22"/>
  <c r="W1393" i="22"/>
  <c r="M1391" i="22"/>
  <c r="L1391" i="22"/>
  <c r="E1391" i="22"/>
  <c r="F1391" i="22"/>
  <c r="O1390" i="22"/>
  <c r="N1390" i="22"/>
  <c r="I1389" i="22"/>
  <c r="J1389" i="22"/>
  <c r="S1387" i="22"/>
  <c r="T1387" i="22"/>
  <c r="E1387" i="22"/>
  <c r="F1387" i="22"/>
  <c r="X1380" i="22"/>
  <c r="Y1380" i="22"/>
  <c r="G1378" i="22"/>
  <c r="H1378" i="22"/>
  <c r="V1377" i="22"/>
  <c r="W1377" i="22"/>
  <c r="M1375" i="22"/>
  <c r="L1375" i="22"/>
  <c r="G1374" i="22"/>
  <c r="H1374" i="22"/>
  <c r="V1373" i="22"/>
  <c r="W1373" i="22"/>
  <c r="S1371" i="22"/>
  <c r="T1371" i="22"/>
  <c r="E1371" i="22"/>
  <c r="F1371" i="22"/>
  <c r="X1368" i="22"/>
  <c r="Y1368" i="22"/>
  <c r="M1367" i="22"/>
  <c r="L1367" i="22"/>
  <c r="E1367" i="22"/>
  <c r="F1367" i="22"/>
  <c r="M1363" i="22"/>
  <c r="L1363" i="22"/>
  <c r="I1361" i="22"/>
  <c r="J1361" i="22"/>
  <c r="S1359" i="22"/>
  <c r="T1359" i="22"/>
  <c r="E1359" i="22"/>
  <c r="F1359" i="22"/>
  <c r="I1357" i="22"/>
  <c r="J1357" i="22"/>
  <c r="M1355" i="22"/>
  <c r="L1355" i="22"/>
  <c r="E1355" i="22"/>
  <c r="F1355" i="22"/>
  <c r="G1350" i="22"/>
  <c r="H1350" i="22"/>
  <c r="V1349" i="22"/>
  <c r="W1349" i="22"/>
  <c r="X1344" i="22"/>
  <c r="Y1344" i="22"/>
  <c r="Q1344" i="22"/>
  <c r="R1344" i="22"/>
  <c r="X1340" i="22"/>
  <c r="Y1340" i="22"/>
  <c r="X1336" i="22"/>
  <c r="Y1336" i="22"/>
  <c r="M1335" i="22"/>
  <c r="L1335" i="22"/>
  <c r="G1334" i="22"/>
  <c r="H1334" i="22"/>
  <c r="V1333" i="22"/>
  <c r="W1333" i="22"/>
  <c r="X1332" i="22"/>
  <c r="Y1332" i="22"/>
  <c r="M1331" i="22"/>
  <c r="L1331" i="22"/>
  <c r="X1328" i="22"/>
  <c r="Y1328" i="22"/>
  <c r="M1327" i="22"/>
  <c r="L1327" i="22"/>
  <c r="M1323" i="22"/>
  <c r="L1323" i="22"/>
  <c r="E1323" i="22"/>
  <c r="F1323" i="22"/>
  <c r="G1322" i="22"/>
  <c r="H1322" i="22"/>
  <c r="V1321" i="22"/>
  <c r="W1321" i="22"/>
  <c r="M1319" i="22"/>
  <c r="L1319" i="22"/>
  <c r="G1318" i="22"/>
  <c r="H1318" i="22"/>
  <c r="V1317" i="22"/>
  <c r="W1317" i="22"/>
  <c r="S1315" i="22"/>
  <c r="T1315" i="22"/>
  <c r="S1311" i="22"/>
  <c r="T1311" i="22"/>
  <c r="E1311" i="22"/>
  <c r="F1311" i="22"/>
  <c r="I1309" i="22"/>
  <c r="J1309" i="22"/>
  <c r="M1307" i="22"/>
  <c r="L1307" i="22"/>
  <c r="E1307" i="22"/>
  <c r="F1307" i="22"/>
  <c r="G1306" i="22"/>
  <c r="H1306" i="22"/>
  <c r="V1305" i="22"/>
  <c r="W1305" i="22"/>
  <c r="M1303" i="22"/>
  <c r="L1303" i="22"/>
  <c r="S1299" i="22"/>
  <c r="T1299" i="22"/>
  <c r="G1298" i="22"/>
  <c r="H1298" i="22"/>
  <c r="I1297" i="22"/>
  <c r="J1297" i="22"/>
  <c r="E1295" i="22"/>
  <c r="F1295" i="22"/>
  <c r="O1294" i="22"/>
  <c r="N1294" i="22"/>
  <c r="S1291" i="22"/>
  <c r="T1291" i="22"/>
  <c r="G1290" i="22"/>
  <c r="H1290" i="22"/>
  <c r="V1289" i="22"/>
  <c r="W1289" i="22"/>
  <c r="G1286" i="22"/>
  <c r="H1286" i="22"/>
  <c r="V1285" i="22"/>
  <c r="W1285" i="22"/>
  <c r="X1284" i="22"/>
  <c r="Y1284" i="22"/>
  <c r="G1282" i="22"/>
  <c r="H1282" i="22"/>
  <c r="I1281" i="22"/>
  <c r="J1281" i="22"/>
  <c r="X1276" i="22"/>
  <c r="Y1276" i="22"/>
  <c r="G1274" i="22"/>
  <c r="H1274" i="22"/>
  <c r="V1273" i="22"/>
  <c r="W1273" i="22"/>
  <c r="M1271" i="22"/>
  <c r="L1271" i="22"/>
  <c r="O1270" i="22"/>
  <c r="N1270" i="22"/>
  <c r="I1269" i="22"/>
  <c r="J1269" i="22"/>
  <c r="M1267" i="22"/>
  <c r="L1267" i="22"/>
  <c r="G1266" i="22"/>
  <c r="H1266" i="22"/>
  <c r="V1265" i="22"/>
  <c r="W1265" i="22"/>
  <c r="G1262" i="22"/>
  <c r="H1262" i="22"/>
  <c r="V1261" i="22"/>
  <c r="W1261" i="22"/>
  <c r="S1259" i="22"/>
  <c r="T1259" i="22"/>
  <c r="G1258" i="22"/>
  <c r="H1258" i="22"/>
  <c r="V1257" i="22"/>
  <c r="W1257" i="22"/>
  <c r="X1256" i="22"/>
  <c r="Y1256" i="22"/>
  <c r="Q1256" i="22"/>
  <c r="R1256" i="22"/>
  <c r="O1254" i="22"/>
  <c r="N1254" i="22"/>
  <c r="I1253" i="22"/>
  <c r="J1253" i="22"/>
  <c r="M1251" i="22"/>
  <c r="L1251" i="22"/>
  <c r="S1247" i="22"/>
  <c r="T1247" i="22"/>
  <c r="E1247" i="22"/>
  <c r="F1247" i="22"/>
  <c r="O1246" i="22"/>
  <c r="N1246" i="22"/>
  <c r="G1246" i="22"/>
  <c r="H1246" i="22"/>
  <c r="V1245" i="22"/>
  <c r="W1245" i="22"/>
  <c r="X1244" i="22"/>
  <c r="Y1244" i="22"/>
  <c r="G1242" i="22"/>
  <c r="H1242" i="22"/>
  <c r="V1241" i="22"/>
  <c r="W1241" i="22"/>
  <c r="M1239" i="22"/>
  <c r="L1239" i="22"/>
  <c r="E1239" i="22"/>
  <c r="F1239" i="22"/>
  <c r="G1238" i="22"/>
  <c r="H1238" i="22"/>
  <c r="V1237" i="22"/>
  <c r="W1237" i="22"/>
  <c r="X1236" i="22"/>
  <c r="Y1236" i="22"/>
  <c r="E1235" i="22"/>
  <c r="F1235" i="22"/>
  <c r="S1231" i="22"/>
  <c r="T1231" i="22"/>
  <c r="E1231" i="22"/>
  <c r="F1231" i="22"/>
  <c r="I1229" i="22"/>
  <c r="J1229" i="22"/>
  <c r="S1227" i="22"/>
  <c r="T1227" i="22"/>
  <c r="G1226" i="22"/>
  <c r="H1226" i="22"/>
  <c r="V1225" i="22"/>
  <c r="W1225" i="22"/>
  <c r="X1224" i="22"/>
  <c r="Y1224" i="22"/>
  <c r="M1223" i="22"/>
  <c r="L1223" i="22"/>
  <c r="G1222" i="22"/>
  <c r="H1222" i="22"/>
  <c r="V1221" i="22"/>
  <c r="W1221" i="22"/>
  <c r="M1219" i="22"/>
  <c r="L1219" i="22"/>
  <c r="E1219" i="22"/>
  <c r="F1219" i="22"/>
  <c r="Q1216" i="22"/>
  <c r="R1216" i="22"/>
  <c r="G1214" i="22"/>
  <c r="H1214" i="22"/>
  <c r="V1213" i="22"/>
  <c r="W1213" i="22"/>
  <c r="M1211" i="22"/>
  <c r="L1211" i="22"/>
  <c r="X1208" i="22"/>
  <c r="Y1208" i="22"/>
  <c r="M1207" i="22"/>
  <c r="L1207" i="22"/>
  <c r="G1206" i="22"/>
  <c r="H1206" i="22"/>
  <c r="V1205" i="22"/>
  <c r="W1205" i="22"/>
  <c r="X1204" i="22"/>
  <c r="Y1204" i="22"/>
  <c r="E1203" i="22"/>
  <c r="F1203" i="22"/>
  <c r="X1200" i="22"/>
  <c r="Y1200" i="22"/>
  <c r="Q1200" i="22"/>
  <c r="R1200" i="22"/>
  <c r="G1198" i="22"/>
  <c r="H1198" i="22"/>
  <c r="X1196" i="22"/>
  <c r="Y1196" i="22"/>
  <c r="Q1192" i="22"/>
  <c r="R1192" i="22"/>
  <c r="S1191" i="22"/>
  <c r="T1191" i="22"/>
  <c r="E1191" i="22"/>
  <c r="F1191" i="22"/>
  <c r="O1190" i="22"/>
  <c r="N1190" i="22"/>
  <c r="I1189" i="22"/>
  <c r="J1189" i="22"/>
  <c r="S1187" i="22"/>
  <c r="T1187" i="22"/>
  <c r="G1186" i="22"/>
  <c r="H1186" i="22"/>
  <c r="V1185" i="22"/>
  <c r="W1185" i="22"/>
  <c r="I1185" i="22"/>
  <c r="J1185" i="22"/>
  <c r="Q1184" i="22"/>
  <c r="R1184" i="22"/>
  <c r="M1183" i="22"/>
  <c r="L1183" i="22"/>
  <c r="G1182" i="22"/>
  <c r="H1182" i="22"/>
  <c r="V1181" i="22"/>
  <c r="W1181" i="22"/>
  <c r="X1180" i="22"/>
  <c r="Y1180" i="22"/>
  <c r="E1179" i="22"/>
  <c r="F1179" i="22"/>
  <c r="X1176" i="22"/>
  <c r="Y1176" i="22"/>
  <c r="M1175" i="22"/>
  <c r="L1175" i="22"/>
  <c r="O1174" i="22"/>
  <c r="N1174" i="22"/>
  <c r="Q1172" i="22"/>
  <c r="R1172" i="22"/>
  <c r="E1171" i="22"/>
  <c r="F1171" i="22"/>
  <c r="O1170" i="22"/>
  <c r="N1170" i="22"/>
  <c r="V1169" i="22"/>
  <c r="W1169" i="22"/>
  <c r="G1166" i="22"/>
  <c r="H1166" i="22"/>
  <c r="V1165" i="22"/>
  <c r="W1165" i="22"/>
  <c r="X1164" i="22"/>
  <c r="Y1164" i="22"/>
  <c r="M1163" i="22"/>
  <c r="L1163" i="22"/>
  <c r="G1162" i="22"/>
  <c r="H1162" i="22"/>
  <c r="V1161" i="22"/>
  <c r="W1161" i="22"/>
  <c r="M1159" i="22"/>
  <c r="L1159" i="22"/>
  <c r="E1159" i="22"/>
  <c r="F1159" i="22"/>
  <c r="O1158" i="22"/>
  <c r="N1158" i="22"/>
  <c r="X1156" i="22"/>
  <c r="Y1156" i="22"/>
  <c r="M1155" i="22"/>
  <c r="L1155" i="22"/>
  <c r="O1154" i="22"/>
  <c r="N1154" i="22"/>
  <c r="X1152" i="22"/>
  <c r="Y1152" i="22"/>
  <c r="Q1152" i="22"/>
  <c r="R1152" i="22"/>
  <c r="G1146" i="22"/>
  <c r="H1146" i="22"/>
  <c r="V1145" i="22"/>
  <c r="W1145" i="22"/>
  <c r="M1143" i="22"/>
  <c r="L1143" i="22"/>
  <c r="O1142" i="22"/>
  <c r="N1142" i="22"/>
  <c r="I1141" i="22"/>
  <c r="J1141" i="22"/>
  <c r="E1139" i="22"/>
  <c r="F1139" i="22"/>
  <c r="O1138" i="22"/>
  <c r="N1138" i="22"/>
  <c r="G1134" i="22"/>
  <c r="H1134" i="22"/>
  <c r="S1131" i="22"/>
  <c r="T1131" i="22"/>
  <c r="E1131" i="22"/>
  <c r="F1131" i="22"/>
  <c r="O1130" i="22"/>
  <c r="N1130" i="22"/>
  <c r="Q1128" i="22"/>
  <c r="R1128" i="22"/>
  <c r="O1126" i="22"/>
  <c r="N1126" i="22"/>
  <c r="I1125" i="22"/>
  <c r="J1125" i="22"/>
  <c r="Q1124" i="22"/>
  <c r="R1124" i="22"/>
  <c r="E1123" i="22"/>
  <c r="F1123" i="22"/>
  <c r="O1122" i="22"/>
  <c r="N1122" i="22"/>
  <c r="I1121" i="22"/>
  <c r="J1121" i="22"/>
  <c r="X1120" i="22"/>
  <c r="Y1120" i="22"/>
  <c r="S1119" i="22"/>
  <c r="T1119" i="22"/>
  <c r="E1119" i="22"/>
  <c r="F1119" i="22"/>
  <c r="M1115" i="22"/>
  <c r="L1115" i="22"/>
  <c r="G1114" i="22"/>
  <c r="H1114" i="22"/>
  <c r="V1113" i="22"/>
  <c r="W1113" i="22"/>
  <c r="X1112" i="22"/>
  <c r="Y1112" i="22"/>
  <c r="Q1112" i="22"/>
  <c r="R1112" i="22"/>
  <c r="E1083" i="22"/>
  <c r="F1083" i="22"/>
  <c r="F53" i="38"/>
  <c r="I53" i="38" s="1"/>
  <c r="B47" i="38"/>
  <c r="E47" i="38" s="1"/>
  <c r="F38" i="38"/>
  <c r="I38" i="38" s="1"/>
  <c r="N37" i="38"/>
  <c r="Q37" i="38" s="1"/>
  <c r="B36" i="38"/>
  <c r="B59" i="37"/>
  <c r="E59" i="37" s="1"/>
  <c r="B57" i="37"/>
  <c r="N23" i="37"/>
  <c r="Q23" i="37" s="1"/>
  <c r="N19" i="37"/>
  <c r="F14" i="37"/>
  <c r="N4" i="37"/>
  <c r="F53" i="36"/>
  <c r="I53" i="36"/>
  <c r="J52" i="36"/>
  <c r="M52" i="36" s="1"/>
  <c r="N48" i="36"/>
  <c r="Q48" i="36"/>
  <c r="F46" i="36"/>
  <c r="I46" i="36" s="1"/>
  <c r="F40" i="36"/>
  <c r="I40" i="36"/>
  <c r="B40" i="36"/>
  <c r="E40" i="36" s="1"/>
  <c r="J39" i="36"/>
  <c r="M39" i="36"/>
  <c r="B39" i="36"/>
  <c r="E39" i="36" s="1"/>
  <c r="N36" i="36"/>
  <c r="Q36" i="36" s="1"/>
  <c r="N35" i="36"/>
  <c r="Q35" i="36"/>
  <c r="N23" i="36"/>
  <c r="Q23" i="36" s="1"/>
  <c r="F23" i="36"/>
  <c r="I23" i="36" s="1"/>
  <c r="B23" i="36"/>
  <c r="E23" i="36" s="1"/>
  <c r="J22" i="36"/>
  <c r="F22" i="36"/>
  <c r="N10" i="36"/>
  <c r="F74" i="35"/>
  <c r="I74" i="35" s="1"/>
  <c r="J73" i="35"/>
  <c r="M73" i="35"/>
  <c r="N69" i="35"/>
  <c r="Q69" i="35" s="1"/>
  <c r="B68" i="35"/>
  <c r="E68" i="35"/>
  <c r="F67" i="35"/>
  <c r="I67" i="35" s="1"/>
  <c r="F61" i="35"/>
  <c r="I61" i="35"/>
  <c r="B61" i="35"/>
  <c r="E61" i="35" s="1"/>
  <c r="J60" i="35"/>
  <c r="M60" i="35"/>
  <c r="B60" i="35"/>
  <c r="E60" i="35" s="1"/>
  <c r="N57" i="35"/>
  <c r="Q57" i="35"/>
  <c r="N56" i="35"/>
  <c r="Q56" i="35" s="1"/>
  <c r="J44" i="35"/>
  <c r="M44" i="35"/>
  <c r="F44" i="35"/>
  <c r="I44" i="35" s="1"/>
  <c r="B44" i="35"/>
  <c r="E44" i="35"/>
  <c r="J43" i="35"/>
  <c r="B43" i="35"/>
  <c r="N31" i="35"/>
  <c r="Q31" i="35"/>
  <c r="N29" i="35"/>
  <c r="Q29" i="35" s="1"/>
  <c r="N24" i="35"/>
  <c r="Q24" i="35"/>
  <c r="F23" i="35"/>
  <c r="I23" i="35" s="1"/>
  <c r="N22" i="35"/>
  <c r="Q22" i="35"/>
  <c r="J20" i="35"/>
  <c r="M20" i="35" s="1"/>
  <c r="B20" i="35"/>
  <c r="E20" i="35"/>
  <c r="N14" i="35"/>
  <c r="Q14" i="35" s="1"/>
  <c r="F14" i="35"/>
  <c r="I14" i="35"/>
  <c r="N5" i="35"/>
  <c r="Q5" i="35" s="1"/>
  <c r="N4" i="35"/>
  <c r="Q81" i="1"/>
  <c r="W81" i="1" s="1"/>
  <c r="Q80" i="1"/>
  <c r="W80" i="1" s="1"/>
  <c r="N90" i="1"/>
  <c r="T90" i="1" s="1"/>
  <c r="N89" i="1"/>
  <c r="T89" i="1" s="1"/>
  <c r="Q78" i="1"/>
  <c r="W78" i="1" s="1"/>
  <c r="Q77" i="1"/>
  <c r="W77" i="1" s="1"/>
  <c r="N75" i="1"/>
  <c r="T75" i="1" s="1"/>
  <c r="N74" i="1"/>
  <c r="T74" i="1" s="1"/>
  <c r="E25" i="15" s="1"/>
  <c r="F24" i="15"/>
  <c r="F13" i="15"/>
  <c r="F33" i="15"/>
  <c r="D13" i="15"/>
  <c r="D33" i="15"/>
  <c r="D24" i="15"/>
  <c r="S61" i="27"/>
  <c r="W31" i="27"/>
  <c r="I31" i="27"/>
  <c r="N30" i="27"/>
  <c r="H30" i="27"/>
  <c r="S29" i="27"/>
  <c r="G81" i="1"/>
  <c r="G80" i="1"/>
  <c r="X28" i="27"/>
  <c r="S25" i="27"/>
  <c r="X24" i="27"/>
  <c r="H90" i="1"/>
  <c r="H89" i="1"/>
  <c r="F90" i="1"/>
  <c r="F89" i="1"/>
  <c r="X20" i="27"/>
  <c r="X16" i="27"/>
  <c r="W15" i="27"/>
  <c r="I78" i="1"/>
  <c r="I77" i="1"/>
  <c r="I15" i="27"/>
  <c r="J75" i="1"/>
  <c r="J74" i="1"/>
  <c r="N14" i="27"/>
  <c r="H14" i="27"/>
  <c r="N10" i="27"/>
  <c r="S9" i="27"/>
  <c r="X8" i="27"/>
  <c r="W7" i="27"/>
  <c r="I68" i="1"/>
  <c r="I69" i="1"/>
  <c r="I7" i="27"/>
  <c r="N6" i="27"/>
  <c r="H6" i="27"/>
  <c r="S47" i="1"/>
  <c r="Q33" i="1"/>
  <c r="W33" i="1" s="1"/>
  <c r="Q35" i="1"/>
  <c r="W35" i="1" s="1"/>
  <c r="V5" i="1"/>
  <c r="W91" i="25"/>
  <c r="I91" i="25"/>
  <c r="X64" i="25"/>
  <c r="S57" i="25"/>
  <c r="X48" i="25"/>
  <c r="H52" i="1"/>
  <c r="F52" i="1"/>
  <c r="J56" i="1"/>
  <c r="N46" i="25"/>
  <c r="H46" i="25"/>
  <c r="I46" i="25" s="1"/>
  <c r="Q43" i="25"/>
  <c r="N42" i="25"/>
  <c r="H42" i="25"/>
  <c r="N38" i="25"/>
  <c r="H38" i="25"/>
  <c r="W35" i="25"/>
  <c r="I35" i="25"/>
  <c r="N34" i="25"/>
  <c r="H34" i="25"/>
  <c r="S33" i="25"/>
  <c r="W31" i="25"/>
  <c r="I31" i="25"/>
  <c r="N30" i="25"/>
  <c r="H30" i="25"/>
  <c r="S29" i="25"/>
  <c r="X28" i="25"/>
  <c r="W27" i="25"/>
  <c r="I27" i="25"/>
  <c r="I11" i="25"/>
  <c r="N10" i="25"/>
  <c r="H10" i="25"/>
  <c r="S9" i="25"/>
  <c r="X8" i="25"/>
  <c r="W7" i="25"/>
  <c r="I33" i="1"/>
  <c r="I35" i="1"/>
  <c r="I7" i="25"/>
  <c r="N6" i="25"/>
  <c r="H6" i="25"/>
  <c r="S94" i="24"/>
  <c r="X61" i="24"/>
  <c r="R61" i="24"/>
  <c r="H20" i="1"/>
  <c r="F20" i="1"/>
  <c r="N59" i="24"/>
  <c r="H59" i="24"/>
  <c r="I59" i="24" s="1"/>
  <c r="Q56" i="24"/>
  <c r="N55" i="24"/>
  <c r="H55" i="24"/>
  <c r="J16" i="1"/>
  <c r="N51" i="24"/>
  <c r="H51" i="24"/>
  <c r="M50" i="24"/>
  <c r="N47" i="24"/>
  <c r="H47" i="24"/>
  <c r="J11" i="1"/>
  <c r="N31" i="24"/>
  <c r="H31" i="24"/>
  <c r="G30" i="24"/>
  <c r="I30" i="24"/>
  <c r="R25" i="24"/>
  <c r="M18" i="24"/>
  <c r="M10" i="24"/>
  <c r="M6" i="24"/>
  <c r="S1500" i="23"/>
  <c r="U1500" i="22" s="1"/>
  <c r="M1500" i="23"/>
  <c r="V1499" i="22"/>
  <c r="W1499" i="22"/>
  <c r="N1499" i="23"/>
  <c r="P1499" i="22"/>
  <c r="H1499" i="23"/>
  <c r="W1498" i="23"/>
  <c r="Q1498" i="22"/>
  <c r="R1498" i="22"/>
  <c r="I1498" i="23"/>
  <c r="K1498" i="22" s="1"/>
  <c r="X1497" i="23"/>
  <c r="Z1497" i="22"/>
  <c r="R1497" i="23"/>
  <c r="S1496" i="23"/>
  <c r="U1496" i="22" s="1"/>
  <c r="M1496" i="23"/>
  <c r="V1495" i="22"/>
  <c r="W1495" i="22"/>
  <c r="N1495" i="23"/>
  <c r="P1495" i="22"/>
  <c r="H1495" i="23"/>
  <c r="W1494" i="23"/>
  <c r="Q1494" i="22"/>
  <c r="R1494" i="22"/>
  <c r="I1494" i="23"/>
  <c r="K1494" i="22" s="1"/>
  <c r="X1493" i="23"/>
  <c r="Z1493" i="22"/>
  <c r="R1493" i="23"/>
  <c r="S1492" i="23"/>
  <c r="U1492" i="22" s="1"/>
  <c r="M1492" i="23"/>
  <c r="V1491" i="22"/>
  <c r="W1491" i="22"/>
  <c r="N1491" i="23"/>
  <c r="P1491" i="22"/>
  <c r="H1491" i="23"/>
  <c r="W1490" i="23"/>
  <c r="Q1490" i="22"/>
  <c r="R1490" i="22"/>
  <c r="I1490" i="23"/>
  <c r="K1490" i="22" s="1"/>
  <c r="X1489" i="23"/>
  <c r="Z1489" i="22"/>
  <c r="R1489" i="23"/>
  <c r="S1488" i="23"/>
  <c r="U1488" i="22" s="1"/>
  <c r="M1488" i="23"/>
  <c r="V1487" i="22"/>
  <c r="W1487" i="22"/>
  <c r="N1487" i="23"/>
  <c r="P1487" i="22"/>
  <c r="H1487" i="23"/>
  <c r="W1486" i="23"/>
  <c r="Q1486" i="22"/>
  <c r="R1486" i="22"/>
  <c r="I1486" i="23"/>
  <c r="K1486" i="22" s="1"/>
  <c r="X1485" i="23"/>
  <c r="Z1485" i="22"/>
  <c r="R1485" i="23"/>
  <c r="S1484" i="23"/>
  <c r="U1484" i="22" s="1"/>
  <c r="M1484" i="23"/>
  <c r="V1483" i="22"/>
  <c r="W1483" i="22"/>
  <c r="N1483" i="23"/>
  <c r="P1483" i="22"/>
  <c r="H1483" i="23"/>
  <c r="W1482" i="23"/>
  <c r="Q1482" i="22"/>
  <c r="R1482" i="22"/>
  <c r="I1482" i="23"/>
  <c r="K1482" i="22" s="1"/>
  <c r="X1481" i="23"/>
  <c r="Z1481" i="22"/>
  <c r="R1481" i="23"/>
  <c r="S1480" i="23"/>
  <c r="U1480" i="22" s="1"/>
  <c r="M1480" i="23"/>
  <c r="V1479" i="22"/>
  <c r="W1479" i="22"/>
  <c r="N1479" i="23"/>
  <c r="P1479" i="22"/>
  <c r="H1479" i="23"/>
  <c r="W1478" i="23"/>
  <c r="Q1478" i="22"/>
  <c r="R1478" i="22"/>
  <c r="I1478" i="23"/>
  <c r="K1478" i="22" s="1"/>
  <c r="X1477" i="23"/>
  <c r="Z1477" i="22"/>
  <c r="R1477" i="23"/>
  <c r="S1476" i="23"/>
  <c r="U1476" i="22" s="1"/>
  <c r="M1476" i="23"/>
  <c r="V1475" i="22"/>
  <c r="W1475" i="22"/>
  <c r="N1475" i="23"/>
  <c r="P1475" i="22"/>
  <c r="H1475" i="23"/>
  <c r="W1474" i="23"/>
  <c r="Q1474" i="22"/>
  <c r="R1474" i="22"/>
  <c r="I1474" i="23"/>
  <c r="K1474" i="22" s="1"/>
  <c r="X1473" i="23"/>
  <c r="Z1473" i="22"/>
  <c r="R1473" i="23"/>
  <c r="S1472" i="23"/>
  <c r="U1472" i="22"/>
  <c r="M1472" i="23"/>
  <c r="V1471" i="22"/>
  <c r="W1471" i="22"/>
  <c r="N1471" i="23"/>
  <c r="P1471" i="22"/>
  <c r="H1471" i="23"/>
  <c r="W1470" i="23"/>
  <c r="Q1470" i="22"/>
  <c r="R1470" i="22"/>
  <c r="I1470" i="23"/>
  <c r="K1470" i="22" s="1"/>
  <c r="X1469" i="23"/>
  <c r="Z1469" i="22"/>
  <c r="R1469" i="23"/>
  <c r="E1469" i="22"/>
  <c r="F1469" i="22"/>
  <c r="S1468" i="23"/>
  <c r="U1468" i="22" s="1"/>
  <c r="M1468" i="23"/>
  <c r="G1468" i="22"/>
  <c r="H1468" i="22"/>
  <c r="V1467" i="22"/>
  <c r="W1467" i="22"/>
  <c r="N1467" i="23"/>
  <c r="P1467" i="22"/>
  <c r="H1467" i="23"/>
  <c r="W1466" i="23"/>
  <c r="Q1466" i="22"/>
  <c r="R1466" i="22"/>
  <c r="I1466" i="23"/>
  <c r="K1466" i="22" s="1"/>
  <c r="X1465" i="23"/>
  <c r="Z1465" i="22"/>
  <c r="R1465" i="23"/>
  <c r="M1465" i="22"/>
  <c r="L1465" i="22"/>
  <c r="E1465" i="22"/>
  <c r="F1465" i="22"/>
  <c r="S1464" i="23"/>
  <c r="U1464" i="22"/>
  <c r="M1464" i="23"/>
  <c r="G1464" i="22"/>
  <c r="H1464" i="22"/>
  <c r="V1463" i="22"/>
  <c r="W1463" i="22"/>
  <c r="N1463" i="23"/>
  <c r="P1463" i="22" s="1"/>
  <c r="H1463" i="23"/>
  <c r="W1462" i="23"/>
  <c r="Q1462" i="22"/>
  <c r="R1462" i="22"/>
  <c r="I1462" i="23"/>
  <c r="K1462" i="22"/>
  <c r="X1461" i="23"/>
  <c r="Z1461" i="22" s="1"/>
  <c r="R1461" i="23"/>
  <c r="E1461" i="22"/>
  <c r="F1461" i="22"/>
  <c r="S1460" i="23"/>
  <c r="U1460" i="22"/>
  <c r="M1460" i="23"/>
  <c r="G1460" i="22"/>
  <c r="H1460" i="22"/>
  <c r="V1459" i="22"/>
  <c r="W1459" i="22"/>
  <c r="N1459" i="23"/>
  <c r="P1459" i="22" s="1"/>
  <c r="H1459" i="23"/>
  <c r="W1458" i="23"/>
  <c r="Q1458" i="22"/>
  <c r="R1458" i="22"/>
  <c r="I1458" i="23"/>
  <c r="K1458" i="22"/>
  <c r="X1457" i="23"/>
  <c r="Z1457" i="22" s="1"/>
  <c r="R1457" i="23"/>
  <c r="M1457" i="22"/>
  <c r="L1457" i="22"/>
  <c r="E1457" i="22"/>
  <c r="F1457" i="22"/>
  <c r="S1456" i="23"/>
  <c r="U1456" i="22" s="1"/>
  <c r="M1456" i="23"/>
  <c r="G1456" i="22"/>
  <c r="H1456" i="22"/>
  <c r="V1455" i="22"/>
  <c r="W1455" i="22"/>
  <c r="N1455" i="23"/>
  <c r="P1455" i="22"/>
  <c r="H1455" i="23"/>
  <c r="W1454" i="23"/>
  <c r="Q1454" i="22"/>
  <c r="R1454" i="22"/>
  <c r="I1454" i="23"/>
  <c r="K1454" i="22" s="1"/>
  <c r="X1453" i="23"/>
  <c r="Z1453" i="22"/>
  <c r="R1453" i="23"/>
  <c r="E1453" i="22"/>
  <c r="F1453" i="22"/>
  <c r="S1452" i="23"/>
  <c r="U1452" i="22" s="1"/>
  <c r="M1452" i="23"/>
  <c r="G1452" i="22"/>
  <c r="H1452" i="22"/>
  <c r="V1451" i="22"/>
  <c r="W1451" i="22"/>
  <c r="N1451" i="23"/>
  <c r="P1451" i="22"/>
  <c r="H1451" i="23"/>
  <c r="W1450" i="23"/>
  <c r="Q1450" i="22"/>
  <c r="R1450" i="22"/>
  <c r="I1450" i="23"/>
  <c r="K1450" i="22" s="1"/>
  <c r="X1449" i="23"/>
  <c r="Z1449" i="22"/>
  <c r="R1449" i="23"/>
  <c r="M1449" i="22"/>
  <c r="L1449" i="22"/>
  <c r="E1449" i="22"/>
  <c r="F1449" i="22"/>
  <c r="S1448" i="23"/>
  <c r="U1448" i="22"/>
  <c r="M1448" i="23"/>
  <c r="G1448" i="22"/>
  <c r="H1448" i="22"/>
  <c r="V1447" i="22"/>
  <c r="W1447" i="22"/>
  <c r="N1447" i="23"/>
  <c r="P1447" i="22" s="1"/>
  <c r="H1447" i="23"/>
  <c r="W1446" i="23"/>
  <c r="Q1446" i="22"/>
  <c r="R1446" i="22"/>
  <c r="I1446" i="23"/>
  <c r="K1446" i="22"/>
  <c r="X1445" i="23"/>
  <c r="Z1445" i="22" s="1"/>
  <c r="R1445" i="23"/>
  <c r="E1445" i="22"/>
  <c r="F1445" i="22"/>
  <c r="S1444" i="23"/>
  <c r="U1444" i="22" s="1"/>
  <c r="M1444" i="23"/>
  <c r="G1444" i="22"/>
  <c r="H1444" i="22"/>
  <c r="V1443" i="22"/>
  <c r="W1443" i="22"/>
  <c r="N1443" i="23"/>
  <c r="P1443" i="22" s="1"/>
  <c r="H1443" i="23"/>
  <c r="W1442" i="23"/>
  <c r="Q1442" i="22"/>
  <c r="R1442" i="22"/>
  <c r="I1442" i="23"/>
  <c r="K1442" i="22"/>
  <c r="X1441" i="23"/>
  <c r="Z1441" i="22" s="1"/>
  <c r="R1441" i="23"/>
  <c r="M1441" i="22"/>
  <c r="L1441" i="22"/>
  <c r="E1441" i="22"/>
  <c r="F1441" i="22"/>
  <c r="S1440" i="23"/>
  <c r="U1440" i="22" s="1"/>
  <c r="M1440" i="23"/>
  <c r="G1440" i="22"/>
  <c r="H1440" i="22"/>
  <c r="V1439" i="22"/>
  <c r="W1439" i="22"/>
  <c r="N1439" i="23"/>
  <c r="P1439" i="22"/>
  <c r="H1439" i="23"/>
  <c r="W1438" i="23"/>
  <c r="Q1438" i="22"/>
  <c r="R1438" i="22"/>
  <c r="I1438" i="23"/>
  <c r="K1438" i="22" s="1"/>
  <c r="X1437" i="23"/>
  <c r="Z1437" i="22"/>
  <c r="R1437" i="23"/>
  <c r="E1437" i="22"/>
  <c r="F1437" i="22"/>
  <c r="S1436" i="23"/>
  <c r="U1436" i="22" s="1"/>
  <c r="M1436" i="23"/>
  <c r="G1436" i="22"/>
  <c r="H1436" i="22"/>
  <c r="V1435" i="22"/>
  <c r="W1435" i="22"/>
  <c r="N1435" i="23"/>
  <c r="P1435" i="22"/>
  <c r="H1435" i="23"/>
  <c r="W1434" i="23"/>
  <c r="Q1434" i="22"/>
  <c r="R1434" i="22"/>
  <c r="I1434" i="23"/>
  <c r="K1434" i="22" s="1"/>
  <c r="X1433" i="23"/>
  <c r="Z1433" i="22"/>
  <c r="R1433" i="23"/>
  <c r="M1433" i="22"/>
  <c r="L1433" i="22"/>
  <c r="E1433" i="22"/>
  <c r="F1433" i="22"/>
  <c r="S1432" i="23"/>
  <c r="U1432" i="22" s="1"/>
  <c r="M1432" i="23"/>
  <c r="G1432" i="22"/>
  <c r="H1432" i="22"/>
  <c r="V1431" i="22"/>
  <c r="W1431" i="22"/>
  <c r="N1431" i="23"/>
  <c r="P1431" i="22" s="1"/>
  <c r="H1431" i="23"/>
  <c r="W1430" i="23"/>
  <c r="Q1430" i="22"/>
  <c r="R1430" i="22"/>
  <c r="I1430" i="23"/>
  <c r="K1430" i="22"/>
  <c r="X1429" i="23"/>
  <c r="Z1429" i="22" s="1"/>
  <c r="R1429" i="23"/>
  <c r="E1429" i="22"/>
  <c r="F1429" i="22"/>
  <c r="S1428" i="23"/>
  <c r="U1428" i="22" s="1"/>
  <c r="M1428" i="23"/>
  <c r="G1428" i="22"/>
  <c r="H1428" i="22"/>
  <c r="V1427" i="22"/>
  <c r="W1427" i="22"/>
  <c r="N1427" i="23"/>
  <c r="P1427" i="22" s="1"/>
  <c r="H1427" i="23"/>
  <c r="W1426" i="23"/>
  <c r="Q1426" i="22"/>
  <c r="R1426" i="22"/>
  <c r="I1426" i="23"/>
  <c r="K1426" i="22"/>
  <c r="X1425" i="23"/>
  <c r="Z1425" i="22" s="1"/>
  <c r="R1425" i="23"/>
  <c r="M1425" i="22"/>
  <c r="L1425" i="22"/>
  <c r="E1425" i="22"/>
  <c r="F1425" i="22"/>
  <c r="S1424" i="23"/>
  <c r="U1424" i="22" s="1"/>
  <c r="M1424" i="23"/>
  <c r="G1424" i="22"/>
  <c r="H1424" i="22"/>
  <c r="V1423" i="22"/>
  <c r="W1423" i="22"/>
  <c r="N1423" i="23"/>
  <c r="P1423" i="22"/>
  <c r="H1423" i="23"/>
  <c r="W1422" i="23"/>
  <c r="Q1422" i="22"/>
  <c r="R1422" i="22"/>
  <c r="I1422" i="23"/>
  <c r="K1422" i="22" s="1"/>
  <c r="X1421" i="23"/>
  <c r="Z1421" i="22"/>
  <c r="R1421" i="23"/>
  <c r="E1421" i="22"/>
  <c r="F1421" i="22"/>
  <c r="S1420" i="23"/>
  <c r="U1420" i="22" s="1"/>
  <c r="M1420" i="23"/>
  <c r="G1420" i="22"/>
  <c r="H1420" i="22"/>
  <c r="V1419" i="22"/>
  <c r="W1419" i="22"/>
  <c r="N1419" i="23"/>
  <c r="P1419" i="22"/>
  <c r="H1419" i="23"/>
  <c r="W1418" i="23"/>
  <c r="Q1418" i="22"/>
  <c r="R1418" i="22"/>
  <c r="I1418" i="23"/>
  <c r="K1418" i="22" s="1"/>
  <c r="X1417" i="23"/>
  <c r="Z1417" i="22"/>
  <c r="R1417" i="23"/>
  <c r="M1417" i="22"/>
  <c r="L1417" i="22"/>
  <c r="E1417" i="22"/>
  <c r="F1417" i="22"/>
  <c r="S1416" i="23"/>
  <c r="U1416" i="22" s="1"/>
  <c r="M1416" i="23"/>
  <c r="G1416" i="22"/>
  <c r="H1416" i="22"/>
  <c r="V1415" i="22"/>
  <c r="W1415" i="22"/>
  <c r="N1415" i="23"/>
  <c r="P1415" i="22" s="1"/>
  <c r="H1415" i="23"/>
  <c r="W1414" i="23"/>
  <c r="Q1414" i="22"/>
  <c r="R1414" i="22"/>
  <c r="I1414" i="23"/>
  <c r="K1414" i="22"/>
  <c r="X1413" i="23"/>
  <c r="Z1413" i="22" s="1"/>
  <c r="R1413" i="23"/>
  <c r="E1413" i="22"/>
  <c r="F1413" i="22"/>
  <c r="S1412" i="23"/>
  <c r="U1412" i="22" s="1"/>
  <c r="M1412" i="23"/>
  <c r="G1412" i="22"/>
  <c r="H1412" i="22"/>
  <c r="V1411" i="22"/>
  <c r="W1411" i="22"/>
  <c r="N1411" i="23"/>
  <c r="P1411" i="22" s="1"/>
  <c r="H1411" i="23"/>
  <c r="W1410" i="23"/>
  <c r="Q1410" i="22"/>
  <c r="R1410" i="22"/>
  <c r="I1410" i="23"/>
  <c r="K1410" i="22"/>
  <c r="X1409" i="23"/>
  <c r="Z1409" i="22" s="1"/>
  <c r="R1409" i="23"/>
  <c r="M1409" i="22"/>
  <c r="L1409" i="22"/>
  <c r="E1409" i="22"/>
  <c r="F1409" i="22"/>
  <c r="S1408" i="23"/>
  <c r="U1408" i="22" s="1"/>
  <c r="M1408" i="23"/>
  <c r="G1408" i="22"/>
  <c r="H1408" i="22"/>
  <c r="V1407" i="22"/>
  <c r="W1407" i="22"/>
  <c r="N1407" i="23"/>
  <c r="P1407" i="22"/>
  <c r="H1407" i="23"/>
  <c r="W1406" i="23"/>
  <c r="Q1406" i="22"/>
  <c r="R1406" i="22"/>
  <c r="I1406" i="23"/>
  <c r="K1406" i="22" s="1"/>
  <c r="X1405" i="23"/>
  <c r="Z1405" i="22"/>
  <c r="R1405" i="23"/>
  <c r="E1405" i="22"/>
  <c r="F1405" i="22"/>
  <c r="S1404" i="23"/>
  <c r="U1404" i="22" s="1"/>
  <c r="M1404" i="23"/>
  <c r="G1404" i="22"/>
  <c r="H1404" i="22"/>
  <c r="V1403" i="22"/>
  <c r="W1403" i="22"/>
  <c r="N1403" i="23"/>
  <c r="P1403" i="22"/>
  <c r="H1403" i="23"/>
  <c r="W1402" i="23"/>
  <c r="Q1402" i="22"/>
  <c r="R1402" i="22"/>
  <c r="I1402" i="23"/>
  <c r="K1402" i="22" s="1"/>
  <c r="X1401" i="23"/>
  <c r="Z1401" i="22"/>
  <c r="R1401" i="23"/>
  <c r="M1401" i="22"/>
  <c r="L1401" i="22"/>
  <c r="E1401" i="22"/>
  <c r="F1401" i="22"/>
  <c r="S1400" i="23"/>
  <c r="U1400" i="22"/>
  <c r="M1400" i="23"/>
  <c r="G1400" i="22"/>
  <c r="H1400" i="22"/>
  <c r="V1399" i="22"/>
  <c r="W1399" i="22"/>
  <c r="N1399" i="23"/>
  <c r="P1399" i="22" s="1"/>
  <c r="H1399" i="23"/>
  <c r="W1398" i="23"/>
  <c r="Q1398" i="22"/>
  <c r="R1398" i="22"/>
  <c r="I1398" i="23"/>
  <c r="K1398" i="22"/>
  <c r="X1397" i="23"/>
  <c r="Z1397" i="22" s="1"/>
  <c r="R1397" i="23"/>
  <c r="E1397" i="22"/>
  <c r="F1397" i="22"/>
  <c r="S1396" i="23"/>
  <c r="U1396" i="22" s="1"/>
  <c r="M1396" i="23"/>
  <c r="G1396" i="22"/>
  <c r="H1396" i="22"/>
  <c r="V1395" i="22"/>
  <c r="W1395" i="22"/>
  <c r="N1395" i="23"/>
  <c r="P1395" i="22" s="1"/>
  <c r="H1395" i="23"/>
  <c r="W1394" i="23"/>
  <c r="Q1394" i="22"/>
  <c r="R1394" i="22"/>
  <c r="I1394" i="23"/>
  <c r="K1394" i="22"/>
  <c r="X1393" i="23"/>
  <c r="Z1393" i="22" s="1"/>
  <c r="R1393" i="23"/>
  <c r="M1393" i="22"/>
  <c r="L1393" i="22"/>
  <c r="E1393" i="22"/>
  <c r="F1393" i="22"/>
  <c r="S1392" i="23"/>
  <c r="U1392" i="22" s="1"/>
  <c r="M1392" i="23"/>
  <c r="G1392" i="22"/>
  <c r="H1392" i="22"/>
  <c r="V1391" i="22"/>
  <c r="W1391" i="22"/>
  <c r="N1391" i="23"/>
  <c r="P1391" i="22"/>
  <c r="H1391" i="23"/>
  <c r="W1390" i="23"/>
  <c r="Q1390" i="22"/>
  <c r="R1390" i="22"/>
  <c r="I1390" i="23"/>
  <c r="K1390" i="22" s="1"/>
  <c r="X1389" i="23"/>
  <c r="Z1389" i="22"/>
  <c r="R1389" i="23"/>
  <c r="E1389" i="22"/>
  <c r="F1389" i="22"/>
  <c r="S1388" i="23"/>
  <c r="U1388" i="22" s="1"/>
  <c r="M1388" i="23"/>
  <c r="G1388" i="22"/>
  <c r="H1388" i="22"/>
  <c r="V1387" i="22"/>
  <c r="W1387" i="22"/>
  <c r="N1387" i="23"/>
  <c r="P1387" i="22"/>
  <c r="H1387" i="23"/>
  <c r="W1386" i="23"/>
  <c r="Q1386" i="22"/>
  <c r="R1386" i="22"/>
  <c r="I1386" i="23"/>
  <c r="K1386" i="22" s="1"/>
  <c r="X1385" i="23"/>
  <c r="Z1385" i="22"/>
  <c r="R1385" i="23"/>
  <c r="M1385" i="22"/>
  <c r="L1385" i="22"/>
  <c r="E1385" i="22"/>
  <c r="F1385" i="22"/>
  <c r="S1384" i="23"/>
  <c r="U1384" i="22"/>
  <c r="M1384" i="23"/>
  <c r="G1384" i="22"/>
  <c r="H1384" i="22"/>
  <c r="V1383" i="22"/>
  <c r="W1383" i="22"/>
  <c r="N1383" i="23"/>
  <c r="P1383" i="22" s="1"/>
  <c r="H1383" i="23"/>
  <c r="W1382" i="23"/>
  <c r="Q1382" i="22"/>
  <c r="R1382" i="22"/>
  <c r="I1382" i="23"/>
  <c r="K1382" i="22"/>
  <c r="X1381" i="23"/>
  <c r="Z1381" i="22" s="1"/>
  <c r="R1381" i="23"/>
  <c r="E1381" i="22"/>
  <c r="F1381" i="22"/>
  <c r="S1380" i="23"/>
  <c r="U1380" i="22" s="1"/>
  <c r="M1380" i="23"/>
  <c r="G1380" i="22"/>
  <c r="H1380" i="22"/>
  <c r="V1379" i="22"/>
  <c r="W1379" i="22"/>
  <c r="N1379" i="23"/>
  <c r="P1379" i="22" s="1"/>
  <c r="H1379" i="23"/>
  <c r="W1378" i="23"/>
  <c r="Q1378" i="22"/>
  <c r="R1378" i="22"/>
  <c r="I1378" i="23"/>
  <c r="K1378" i="22"/>
  <c r="X1377" i="23"/>
  <c r="Z1377" i="22" s="1"/>
  <c r="R1377" i="23"/>
  <c r="M1377" i="22"/>
  <c r="L1377" i="22"/>
  <c r="E1377" i="22"/>
  <c r="F1377" i="22"/>
  <c r="S1376" i="23"/>
  <c r="U1376" i="22" s="1"/>
  <c r="M1376" i="23"/>
  <c r="G1376" i="22"/>
  <c r="H1376" i="22"/>
  <c r="V1375" i="22"/>
  <c r="W1375" i="22"/>
  <c r="N1375" i="23"/>
  <c r="P1375" i="22"/>
  <c r="H1375" i="23"/>
  <c r="W1374" i="23"/>
  <c r="Q1374" i="22"/>
  <c r="R1374" i="22"/>
  <c r="I1374" i="23"/>
  <c r="K1374" i="22" s="1"/>
  <c r="X1373" i="23"/>
  <c r="Z1373" i="22"/>
  <c r="R1373" i="23"/>
  <c r="E1373" i="22"/>
  <c r="F1373" i="22"/>
  <c r="S1372" i="23"/>
  <c r="U1372" i="22" s="1"/>
  <c r="M1372" i="23"/>
  <c r="G1372" i="22"/>
  <c r="H1372" i="22"/>
  <c r="V1371" i="22"/>
  <c r="W1371" i="22"/>
  <c r="N1371" i="23"/>
  <c r="P1371" i="22"/>
  <c r="H1371" i="23"/>
  <c r="W1370" i="23"/>
  <c r="Q1370" i="22"/>
  <c r="R1370" i="22"/>
  <c r="I1370" i="23"/>
  <c r="K1370" i="22" s="1"/>
  <c r="X1369" i="23"/>
  <c r="Z1369" i="22"/>
  <c r="R1369" i="23"/>
  <c r="M1369" i="22"/>
  <c r="L1369" i="22"/>
  <c r="E1369" i="22"/>
  <c r="F1369" i="22"/>
  <c r="S1368" i="23"/>
  <c r="U1368" i="22"/>
  <c r="M1368" i="23"/>
  <c r="G1368" i="22"/>
  <c r="H1368" i="22"/>
  <c r="V1367" i="22"/>
  <c r="W1367" i="22"/>
  <c r="N1367" i="23"/>
  <c r="P1367" i="22" s="1"/>
  <c r="H1367" i="23"/>
  <c r="W1366" i="23"/>
  <c r="Q1366" i="22"/>
  <c r="R1366" i="22"/>
  <c r="I1366" i="23"/>
  <c r="K1366" i="22"/>
  <c r="X1365" i="23"/>
  <c r="Z1365" i="22" s="1"/>
  <c r="R1365" i="23"/>
  <c r="E1365" i="22"/>
  <c r="F1365" i="22"/>
  <c r="S1364" i="23"/>
  <c r="U1364" i="22"/>
  <c r="M1364" i="23"/>
  <c r="G1364" i="22"/>
  <c r="H1364" i="22"/>
  <c r="V1363" i="22"/>
  <c r="W1363" i="22"/>
  <c r="N1363" i="23"/>
  <c r="P1363" i="22" s="1"/>
  <c r="H1363" i="23"/>
  <c r="W1362" i="23"/>
  <c r="Q1362" i="22"/>
  <c r="R1362" i="22"/>
  <c r="I1362" i="23"/>
  <c r="K1362" i="22"/>
  <c r="X1361" i="23"/>
  <c r="Z1361" i="22" s="1"/>
  <c r="R1361" i="23"/>
  <c r="M1361" i="22"/>
  <c r="L1361" i="22"/>
  <c r="E1361" i="22"/>
  <c r="F1361" i="22"/>
  <c r="S1360" i="23"/>
  <c r="U1360" i="22" s="1"/>
  <c r="M1360" i="23"/>
  <c r="G1360" i="22"/>
  <c r="H1360" i="22"/>
  <c r="V1359" i="22"/>
  <c r="W1359" i="22"/>
  <c r="N1359" i="23"/>
  <c r="P1359" i="22"/>
  <c r="H1359" i="23"/>
  <c r="W1358" i="23"/>
  <c r="Q1358" i="22"/>
  <c r="R1358" i="22"/>
  <c r="I1358" i="23"/>
  <c r="K1358" i="22" s="1"/>
  <c r="X1357" i="23"/>
  <c r="Z1357" i="22"/>
  <c r="R1357" i="23"/>
  <c r="E1357" i="22"/>
  <c r="F1357" i="22"/>
  <c r="S1356" i="23"/>
  <c r="U1356" i="22" s="1"/>
  <c r="M1356" i="23"/>
  <c r="G1356" i="22"/>
  <c r="H1356" i="22"/>
  <c r="V1355" i="22"/>
  <c r="W1355" i="22"/>
  <c r="N1355" i="23"/>
  <c r="P1355" i="22"/>
  <c r="H1355" i="23"/>
  <c r="W1354" i="23"/>
  <c r="Q1354" i="22"/>
  <c r="R1354" i="22"/>
  <c r="I1354" i="23"/>
  <c r="K1354" i="22" s="1"/>
  <c r="X1353" i="23"/>
  <c r="Z1353" i="22"/>
  <c r="R1353" i="23"/>
  <c r="M1353" i="22"/>
  <c r="L1353" i="22"/>
  <c r="E1353" i="22"/>
  <c r="F1353" i="22"/>
  <c r="S1352" i="23"/>
  <c r="U1352" i="22"/>
  <c r="M1352" i="23"/>
  <c r="G1352" i="22"/>
  <c r="H1352" i="22"/>
  <c r="V1351" i="22"/>
  <c r="W1351" i="22"/>
  <c r="N1351" i="23"/>
  <c r="P1351" i="22" s="1"/>
  <c r="H1351" i="23"/>
  <c r="W1350" i="23"/>
  <c r="Q1350" i="22"/>
  <c r="R1350" i="22"/>
  <c r="I1350" i="23"/>
  <c r="K1350" i="22"/>
  <c r="X1349" i="23"/>
  <c r="Z1349" i="22" s="1"/>
  <c r="R1349" i="23"/>
  <c r="E1349" i="22"/>
  <c r="F1349" i="22"/>
  <c r="S1348" i="23"/>
  <c r="U1348" i="22"/>
  <c r="M1348" i="23"/>
  <c r="G1348" i="22"/>
  <c r="H1348" i="22"/>
  <c r="V1347" i="22"/>
  <c r="W1347" i="22"/>
  <c r="N1347" i="23"/>
  <c r="P1347" i="22" s="1"/>
  <c r="H1347" i="23"/>
  <c r="W1346" i="23"/>
  <c r="Q1346" i="22"/>
  <c r="R1346" i="22"/>
  <c r="I1346" i="23"/>
  <c r="K1346" i="22"/>
  <c r="X1345" i="23"/>
  <c r="Z1345" i="22" s="1"/>
  <c r="R1345" i="23"/>
  <c r="M1345" i="22"/>
  <c r="L1345" i="22"/>
  <c r="E1345" i="22"/>
  <c r="F1345" i="22"/>
  <c r="S1344" i="23"/>
  <c r="U1344" i="22" s="1"/>
  <c r="M1344" i="23"/>
  <c r="G1344" i="22"/>
  <c r="H1344" i="22"/>
  <c r="V1343" i="22"/>
  <c r="W1343" i="22"/>
  <c r="N1343" i="23"/>
  <c r="P1343" i="22"/>
  <c r="H1343" i="23"/>
  <c r="W1342" i="23"/>
  <c r="Q1342" i="22"/>
  <c r="R1342" i="22"/>
  <c r="I1342" i="23"/>
  <c r="K1342" i="22" s="1"/>
  <c r="X1341" i="23"/>
  <c r="Z1341" i="22"/>
  <c r="R1341" i="23"/>
  <c r="E1341" i="22"/>
  <c r="F1341" i="22"/>
  <c r="S1340" i="23"/>
  <c r="U1340" i="22" s="1"/>
  <c r="M1340" i="23"/>
  <c r="G1340" i="22"/>
  <c r="H1340" i="22"/>
  <c r="V1339" i="22"/>
  <c r="W1339" i="22"/>
  <c r="N1339" i="23"/>
  <c r="P1339" i="22"/>
  <c r="H1339" i="23"/>
  <c r="W1338" i="23"/>
  <c r="Q1338" i="22"/>
  <c r="R1338" i="22"/>
  <c r="I1338" i="23"/>
  <c r="K1338" i="22" s="1"/>
  <c r="X1337" i="23"/>
  <c r="Z1337" i="22"/>
  <c r="R1337" i="23"/>
  <c r="M1337" i="22"/>
  <c r="L1337" i="22"/>
  <c r="E1337" i="22"/>
  <c r="F1337" i="22"/>
  <c r="S1336" i="23"/>
  <c r="U1336" i="22"/>
  <c r="M1336" i="23"/>
  <c r="G1336" i="22"/>
  <c r="H1336" i="22"/>
  <c r="V1335" i="22"/>
  <c r="W1335" i="22"/>
  <c r="N1335" i="23"/>
  <c r="P1335" i="22" s="1"/>
  <c r="H1335" i="23"/>
  <c r="W1334" i="23"/>
  <c r="Q1334" i="22"/>
  <c r="R1334" i="22"/>
  <c r="I1334" i="23"/>
  <c r="K1334" i="22"/>
  <c r="X1333" i="23"/>
  <c r="Z1333" i="22" s="1"/>
  <c r="R1333" i="23"/>
  <c r="E1333" i="22"/>
  <c r="F1333" i="22"/>
  <c r="S1332" i="23"/>
  <c r="U1332" i="22"/>
  <c r="M1332" i="23"/>
  <c r="G1332" i="22"/>
  <c r="H1332" i="22"/>
  <c r="V1331" i="22"/>
  <c r="W1331" i="22"/>
  <c r="N1331" i="23"/>
  <c r="P1331" i="22" s="1"/>
  <c r="H1331" i="23"/>
  <c r="W1330" i="23"/>
  <c r="Q1330" i="22"/>
  <c r="R1330" i="22"/>
  <c r="I1330" i="23"/>
  <c r="K1330" i="22"/>
  <c r="X1329" i="23"/>
  <c r="Z1329" i="22" s="1"/>
  <c r="R1329" i="23"/>
  <c r="M1329" i="22"/>
  <c r="L1329" i="22"/>
  <c r="E1329" i="22"/>
  <c r="F1329" i="22"/>
  <c r="S1328" i="23"/>
  <c r="U1328" i="22" s="1"/>
  <c r="M1328" i="23"/>
  <c r="G1328" i="22"/>
  <c r="H1328" i="22"/>
  <c r="V1327" i="22"/>
  <c r="W1327" i="22"/>
  <c r="N1327" i="23"/>
  <c r="P1327" i="22"/>
  <c r="H1327" i="23"/>
  <c r="W1326" i="23"/>
  <c r="Q1326" i="22"/>
  <c r="R1326" i="22"/>
  <c r="I1326" i="23"/>
  <c r="K1326" i="22" s="1"/>
  <c r="X1325" i="23"/>
  <c r="Z1325" i="22"/>
  <c r="R1325" i="23"/>
  <c r="E1325" i="22"/>
  <c r="F1325" i="22"/>
  <c r="S1324" i="23"/>
  <c r="U1324" i="22" s="1"/>
  <c r="M1324" i="23"/>
  <c r="G1324" i="22"/>
  <c r="H1324" i="22"/>
  <c r="V1323" i="22"/>
  <c r="W1323" i="22"/>
  <c r="N1323" i="23"/>
  <c r="P1323" i="22"/>
  <c r="H1323" i="23"/>
  <c r="W1322" i="23"/>
  <c r="Q1322" i="22"/>
  <c r="R1322" i="22"/>
  <c r="I1322" i="23"/>
  <c r="K1322" i="22" s="1"/>
  <c r="X1321" i="23"/>
  <c r="Z1321" i="22"/>
  <c r="R1321" i="23"/>
  <c r="M1321" i="22"/>
  <c r="L1321" i="22"/>
  <c r="E1321" i="22"/>
  <c r="F1321" i="22"/>
  <c r="S1320" i="23"/>
  <c r="U1320" i="22"/>
  <c r="M1320" i="23"/>
  <c r="G1320" i="22"/>
  <c r="H1320" i="22"/>
  <c r="V1319" i="22"/>
  <c r="W1319" i="22"/>
  <c r="N1319" i="23"/>
  <c r="P1319" i="22" s="1"/>
  <c r="H1319" i="23"/>
  <c r="W1318" i="23"/>
  <c r="Q1318" i="22"/>
  <c r="R1318" i="22"/>
  <c r="I1318" i="23"/>
  <c r="K1318" i="22"/>
  <c r="X1317" i="23"/>
  <c r="Z1317" i="22" s="1"/>
  <c r="R1317" i="23"/>
  <c r="E1317" i="22"/>
  <c r="F1317" i="22"/>
  <c r="S1316" i="23"/>
  <c r="U1316" i="22" s="1"/>
  <c r="M1316" i="23"/>
  <c r="G1316" i="22"/>
  <c r="H1316" i="22"/>
  <c r="V1315" i="22"/>
  <c r="W1315" i="22"/>
  <c r="N1315" i="23"/>
  <c r="P1315" i="22" s="1"/>
  <c r="H1315" i="23"/>
  <c r="W1314" i="23"/>
  <c r="Q1314" i="22"/>
  <c r="R1314" i="22"/>
  <c r="I1314" i="23"/>
  <c r="K1314" i="22"/>
  <c r="X1313" i="23"/>
  <c r="Z1313" i="22" s="1"/>
  <c r="R1313" i="23"/>
  <c r="M1313" i="22"/>
  <c r="L1313" i="22"/>
  <c r="E1313" i="22"/>
  <c r="F1313" i="22"/>
  <c r="S1312" i="23"/>
  <c r="U1312" i="22" s="1"/>
  <c r="M1312" i="23"/>
  <c r="G1312" i="22"/>
  <c r="H1312" i="22"/>
  <c r="V1311" i="22"/>
  <c r="W1311" i="22"/>
  <c r="N1311" i="23"/>
  <c r="P1311" i="22"/>
  <c r="H1311" i="23"/>
  <c r="W1310" i="23"/>
  <c r="Q1310" i="22"/>
  <c r="R1310" i="22"/>
  <c r="I1310" i="23"/>
  <c r="K1310" i="22" s="1"/>
  <c r="X1309" i="23"/>
  <c r="Z1309" i="22"/>
  <c r="R1309" i="23"/>
  <c r="E1309" i="22"/>
  <c r="F1309" i="22"/>
  <c r="S1308" i="23"/>
  <c r="U1308" i="22" s="1"/>
  <c r="M1308" i="23"/>
  <c r="G1308" i="22"/>
  <c r="H1308" i="22"/>
  <c r="V1307" i="22"/>
  <c r="W1307" i="22"/>
  <c r="N1307" i="23"/>
  <c r="P1307" i="22"/>
  <c r="H1307" i="23"/>
  <c r="W1306" i="23"/>
  <c r="Q1306" i="22"/>
  <c r="R1306" i="22"/>
  <c r="I1306" i="23"/>
  <c r="K1306" i="22" s="1"/>
  <c r="X1305" i="23"/>
  <c r="Z1305" i="22"/>
  <c r="R1305" i="23"/>
  <c r="M1305" i="22"/>
  <c r="L1305" i="22"/>
  <c r="E1305" i="22"/>
  <c r="F1305" i="22"/>
  <c r="S1304" i="23"/>
  <c r="U1304" i="22"/>
  <c r="M1304" i="23"/>
  <c r="G1304" i="22"/>
  <c r="H1304" i="22"/>
  <c r="V1303" i="22"/>
  <c r="W1303" i="22"/>
  <c r="N1303" i="23"/>
  <c r="P1303" i="22" s="1"/>
  <c r="H1303" i="23"/>
  <c r="W1302" i="23"/>
  <c r="Q1302" i="22"/>
  <c r="R1302" i="22"/>
  <c r="I1302" i="23"/>
  <c r="K1302" i="22"/>
  <c r="X1301" i="23"/>
  <c r="Z1301" i="22" s="1"/>
  <c r="R1301" i="23"/>
  <c r="E1301" i="22"/>
  <c r="F1301" i="22"/>
  <c r="S1300" i="23"/>
  <c r="U1300" i="22"/>
  <c r="M1300" i="23"/>
  <c r="G1300" i="22"/>
  <c r="H1300" i="22"/>
  <c r="V1299" i="22"/>
  <c r="W1299" i="22"/>
  <c r="N1299" i="23"/>
  <c r="P1299" i="22" s="1"/>
  <c r="H1299" i="23"/>
  <c r="W1298" i="23"/>
  <c r="Q1298" i="22"/>
  <c r="R1298" i="22"/>
  <c r="I1298" i="23"/>
  <c r="K1298" i="22"/>
  <c r="X1297" i="23"/>
  <c r="Z1297" i="22" s="1"/>
  <c r="R1297" i="23"/>
  <c r="M1297" i="22"/>
  <c r="L1297" i="22"/>
  <c r="E1297" i="22"/>
  <c r="F1297" i="22"/>
  <c r="S1296" i="23"/>
  <c r="U1296" i="22" s="1"/>
  <c r="M1296" i="23"/>
  <c r="G1296" i="22"/>
  <c r="H1296" i="22"/>
  <c r="V1295" i="22"/>
  <c r="W1295" i="22"/>
  <c r="N1295" i="23"/>
  <c r="P1295" i="22"/>
  <c r="H1295" i="23"/>
  <c r="W1294" i="23"/>
  <c r="Q1294" i="22"/>
  <c r="R1294" i="22"/>
  <c r="I1294" i="23"/>
  <c r="K1294" i="22" s="1"/>
  <c r="X1293" i="23"/>
  <c r="Z1293" i="22"/>
  <c r="R1293" i="23"/>
  <c r="E1293" i="22"/>
  <c r="F1293" i="22"/>
  <c r="S1292" i="23"/>
  <c r="U1292" i="22" s="1"/>
  <c r="M1292" i="23"/>
  <c r="G1292" i="22"/>
  <c r="H1292" i="22"/>
  <c r="V1291" i="22"/>
  <c r="W1291" i="22"/>
  <c r="N1291" i="23"/>
  <c r="P1291" i="22"/>
  <c r="H1291" i="23"/>
  <c r="W1290" i="23"/>
  <c r="Q1290" i="22"/>
  <c r="R1290" i="22"/>
  <c r="I1290" i="23"/>
  <c r="K1290" i="22" s="1"/>
  <c r="X1289" i="23"/>
  <c r="Z1289" i="22"/>
  <c r="R1289" i="23"/>
  <c r="M1289" i="22"/>
  <c r="L1289" i="22"/>
  <c r="E1289" i="22"/>
  <c r="F1289" i="22"/>
  <c r="S1288" i="23"/>
  <c r="U1288" i="22"/>
  <c r="M1288" i="23"/>
  <c r="G1288" i="22"/>
  <c r="H1288" i="22"/>
  <c r="V1287" i="22"/>
  <c r="W1287" i="22"/>
  <c r="N1287" i="23"/>
  <c r="P1287" i="22" s="1"/>
  <c r="H1287" i="23"/>
  <c r="W1286" i="23"/>
  <c r="Q1286" i="22"/>
  <c r="R1286" i="22"/>
  <c r="I1286" i="23"/>
  <c r="K1286" i="22"/>
  <c r="X1285" i="23"/>
  <c r="Z1285" i="22" s="1"/>
  <c r="R1285" i="23"/>
  <c r="E1285" i="22"/>
  <c r="F1285" i="22"/>
  <c r="S1284" i="23"/>
  <c r="U1284" i="22"/>
  <c r="M1284" i="23"/>
  <c r="G1284" i="22"/>
  <c r="H1284" i="22"/>
  <c r="V1283" i="22"/>
  <c r="W1283" i="22"/>
  <c r="N1283" i="23"/>
  <c r="P1283" i="22" s="1"/>
  <c r="H1283" i="23"/>
  <c r="W1282" i="23"/>
  <c r="Q1282" i="22"/>
  <c r="R1282" i="22"/>
  <c r="I1282" i="23"/>
  <c r="K1282" i="22"/>
  <c r="X1281" i="23"/>
  <c r="Z1281" i="22" s="1"/>
  <c r="R1281" i="23"/>
  <c r="M1281" i="22"/>
  <c r="L1281" i="22"/>
  <c r="E1281" i="22"/>
  <c r="F1281" i="22"/>
  <c r="S1280" i="23"/>
  <c r="U1280" i="22" s="1"/>
  <c r="M1280" i="23"/>
  <c r="G1280" i="22"/>
  <c r="H1280" i="22"/>
  <c r="V1279" i="22"/>
  <c r="W1279" i="22"/>
  <c r="N1279" i="23"/>
  <c r="P1279" i="22"/>
  <c r="H1279" i="23"/>
  <c r="W1278" i="23"/>
  <c r="Q1278" i="22"/>
  <c r="R1278" i="22"/>
  <c r="I1278" i="23"/>
  <c r="K1278" i="22" s="1"/>
  <c r="X1277" i="23"/>
  <c r="Z1277" i="22"/>
  <c r="R1277" i="23"/>
  <c r="E1277" i="22"/>
  <c r="F1277" i="22"/>
  <c r="S1276" i="23"/>
  <c r="U1276" i="22" s="1"/>
  <c r="M1276" i="23"/>
  <c r="G1276" i="22"/>
  <c r="H1276" i="22"/>
  <c r="V1275" i="22"/>
  <c r="W1275" i="22"/>
  <c r="N1275" i="23"/>
  <c r="P1275" i="22"/>
  <c r="H1275" i="23"/>
  <c r="W1274" i="23"/>
  <c r="Q1274" i="22"/>
  <c r="R1274" i="22"/>
  <c r="I1274" i="23"/>
  <c r="K1274" i="22" s="1"/>
  <c r="X1273" i="23"/>
  <c r="Z1273" i="22"/>
  <c r="R1273" i="23"/>
  <c r="M1273" i="22"/>
  <c r="L1273" i="22"/>
  <c r="E1273" i="22"/>
  <c r="F1273" i="22"/>
  <c r="S1272" i="23"/>
  <c r="U1272" i="22"/>
  <c r="M1272" i="23"/>
  <c r="G1272" i="22"/>
  <c r="H1272" i="22"/>
  <c r="V1271" i="22"/>
  <c r="W1271" i="22"/>
  <c r="N1271" i="23"/>
  <c r="P1271" i="22" s="1"/>
  <c r="H1271" i="23"/>
  <c r="W1270" i="23"/>
  <c r="Q1270" i="22"/>
  <c r="R1270" i="22"/>
  <c r="I1270" i="23"/>
  <c r="K1270" i="22"/>
  <c r="X1269" i="23"/>
  <c r="Z1269" i="22" s="1"/>
  <c r="R1269" i="23"/>
  <c r="E1269" i="22"/>
  <c r="F1269" i="22"/>
  <c r="S1268" i="23"/>
  <c r="U1268" i="22" s="1"/>
  <c r="M1268" i="23"/>
  <c r="G1268" i="22"/>
  <c r="H1268" i="22"/>
  <c r="V1267" i="22"/>
  <c r="W1267" i="22"/>
  <c r="N1267" i="23"/>
  <c r="P1267" i="22" s="1"/>
  <c r="H1267" i="23"/>
  <c r="W1266" i="23"/>
  <c r="Q1266" i="22"/>
  <c r="R1266" i="22"/>
  <c r="I1266" i="23"/>
  <c r="K1266" i="22"/>
  <c r="X1265" i="23"/>
  <c r="Z1265" i="22" s="1"/>
  <c r="R1265" i="23"/>
  <c r="M1265" i="22"/>
  <c r="L1265" i="22"/>
  <c r="E1265" i="22"/>
  <c r="F1265" i="22"/>
  <c r="S1264" i="23"/>
  <c r="U1264" i="22" s="1"/>
  <c r="M1264" i="23"/>
  <c r="G1264" i="22"/>
  <c r="H1264" i="22"/>
  <c r="V1263" i="22"/>
  <c r="W1263" i="22"/>
  <c r="N1263" i="23"/>
  <c r="P1263" i="22"/>
  <c r="H1263" i="23"/>
  <c r="W1262" i="23"/>
  <c r="Q1262" i="22"/>
  <c r="R1262" i="22"/>
  <c r="I1262" i="23"/>
  <c r="K1262" i="22" s="1"/>
  <c r="X1261" i="23"/>
  <c r="Z1261" i="22"/>
  <c r="R1261" i="23"/>
  <c r="E1261" i="22"/>
  <c r="F1261" i="22"/>
  <c r="S1260" i="23"/>
  <c r="U1260" i="22" s="1"/>
  <c r="M1260" i="23"/>
  <c r="G1260" i="22"/>
  <c r="H1260" i="22"/>
  <c r="V1259" i="22"/>
  <c r="W1259" i="22"/>
  <c r="N1259" i="23"/>
  <c r="P1259" i="22"/>
  <c r="H1259" i="23"/>
  <c r="W1258" i="23"/>
  <c r="Q1258" i="22"/>
  <c r="R1258" i="22"/>
  <c r="I1258" i="23"/>
  <c r="K1258" i="22" s="1"/>
  <c r="X1257" i="23"/>
  <c r="Z1257" i="22"/>
  <c r="R1257" i="23"/>
  <c r="M1257" i="22"/>
  <c r="L1257" i="22"/>
  <c r="E1257" i="22"/>
  <c r="F1257" i="22"/>
  <c r="S1256" i="23"/>
  <c r="U1256" i="22"/>
  <c r="M1256" i="23"/>
  <c r="G1256" i="22"/>
  <c r="H1256" i="22"/>
  <c r="V1255" i="22"/>
  <c r="W1255" i="22"/>
  <c r="N1255" i="23"/>
  <c r="P1255" i="22" s="1"/>
  <c r="H1255" i="23"/>
  <c r="W1254" i="23"/>
  <c r="Q1254" i="22"/>
  <c r="R1254" i="22"/>
  <c r="I1254" i="23"/>
  <c r="K1254" i="22"/>
  <c r="X1253" i="23"/>
  <c r="Z1253" i="22" s="1"/>
  <c r="R1253" i="23"/>
  <c r="E1253" i="22"/>
  <c r="F1253" i="22"/>
  <c r="S1252" i="23"/>
  <c r="U1252" i="22"/>
  <c r="M1252" i="23"/>
  <c r="G1252" i="22"/>
  <c r="H1252" i="22"/>
  <c r="V1251" i="22"/>
  <c r="W1251" i="22"/>
  <c r="N1251" i="23"/>
  <c r="P1251" i="22" s="1"/>
  <c r="H1251" i="23"/>
  <c r="W1250" i="23"/>
  <c r="Q1250" i="22"/>
  <c r="R1250" i="22"/>
  <c r="I1250" i="23"/>
  <c r="K1250" i="22"/>
  <c r="X1249" i="23"/>
  <c r="Z1249" i="22" s="1"/>
  <c r="R1249" i="23"/>
  <c r="M1249" i="22"/>
  <c r="L1249" i="22"/>
  <c r="E1249" i="22"/>
  <c r="F1249" i="22"/>
  <c r="S1248" i="23"/>
  <c r="U1248" i="22" s="1"/>
  <c r="M1248" i="23"/>
  <c r="G1248" i="22"/>
  <c r="H1248" i="22"/>
  <c r="V1247" i="22"/>
  <c r="W1247" i="22"/>
  <c r="N1247" i="23"/>
  <c r="P1247" i="22"/>
  <c r="H1247" i="23"/>
  <c r="W1246" i="23"/>
  <c r="Q1246" i="22"/>
  <c r="R1246" i="22"/>
  <c r="I1246" i="23"/>
  <c r="K1246" i="22" s="1"/>
  <c r="X1245" i="23"/>
  <c r="Z1245" i="22"/>
  <c r="R1245" i="23"/>
  <c r="E1245" i="22"/>
  <c r="F1245" i="22"/>
  <c r="S1244" i="23"/>
  <c r="U1244" i="22" s="1"/>
  <c r="M1244" i="23"/>
  <c r="G1244" i="22"/>
  <c r="H1244" i="22"/>
  <c r="V1243" i="22"/>
  <c r="W1243" i="22"/>
  <c r="N1243" i="23"/>
  <c r="P1243" i="22"/>
  <c r="H1243" i="23"/>
  <c r="W1242" i="23"/>
  <c r="Q1242" i="22"/>
  <c r="R1242" i="22"/>
  <c r="I1242" i="23"/>
  <c r="K1242" i="22" s="1"/>
  <c r="X1241" i="23"/>
  <c r="Z1241" i="22"/>
  <c r="R1241" i="23"/>
  <c r="M1241" i="22"/>
  <c r="L1241" i="22"/>
  <c r="E1241" i="22"/>
  <c r="F1241" i="22"/>
  <c r="S1240" i="23"/>
  <c r="U1240" i="22"/>
  <c r="M1240" i="23"/>
  <c r="G1240" i="22"/>
  <c r="H1240" i="22"/>
  <c r="V1239" i="22"/>
  <c r="W1239" i="22"/>
  <c r="N1239" i="23"/>
  <c r="P1239" i="22" s="1"/>
  <c r="H1239" i="23"/>
  <c r="W1238" i="23"/>
  <c r="Q1238" i="22"/>
  <c r="R1238" i="22"/>
  <c r="I1238" i="23"/>
  <c r="K1238" i="22"/>
  <c r="X1237" i="23"/>
  <c r="Z1237" i="22" s="1"/>
  <c r="R1237" i="23"/>
  <c r="E1237" i="22"/>
  <c r="F1237" i="22"/>
  <c r="S1236" i="23"/>
  <c r="U1236" i="22"/>
  <c r="M1236" i="23"/>
  <c r="G1236" i="22"/>
  <c r="H1236" i="22"/>
  <c r="V1235" i="22"/>
  <c r="W1235" i="22"/>
  <c r="N1235" i="23"/>
  <c r="P1235" i="22" s="1"/>
  <c r="H1235" i="23"/>
  <c r="W1234" i="23"/>
  <c r="Q1234" i="22"/>
  <c r="R1234" i="22"/>
  <c r="I1234" i="23"/>
  <c r="K1234" i="22"/>
  <c r="X1233" i="23"/>
  <c r="Z1233" i="22" s="1"/>
  <c r="R1233" i="23"/>
  <c r="M1233" i="22"/>
  <c r="L1233" i="22"/>
  <c r="E1233" i="22"/>
  <c r="F1233" i="22"/>
  <c r="S1232" i="23"/>
  <c r="U1232" i="22" s="1"/>
  <c r="M1232" i="23"/>
  <c r="G1232" i="22"/>
  <c r="H1232" i="22"/>
  <c r="V1231" i="22"/>
  <c r="W1231" i="22"/>
  <c r="N1231" i="23"/>
  <c r="P1231" i="22"/>
  <c r="H1231" i="23"/>
  <c r="W1230" i="23"/>
  <c r="Q1230" i="22"/>
  <c r="R1230" i="22"/>
  <c r="I1230" i="23"/>
  <c r="K1230" i="22" s="1"/>
  <c r="X1229" i="23"/>
  <c r="Z1229" i="22"/>
  <c r="R1229" i="23"/>
  <c r="E1229" i="22"/>
  <c r="F1229" i="22"/>
  <c r="S1228" i="23"/>
  <c r="U1228" i="22" s="1"/>
  <c r="M1228" i="23"/>
  <c r="G1228" i="22"/>
  <c r="H1228" i="22"/>
  <c r="V1227" i="22"/>
  <c r="W1227" i="22"/>
  <c r="N1227" i="23"/>
  <c r="P1227" i="22"/>
  <c r="H1227" i="23"/>
  <c r="W1226" i="23"/>
  <c r="Q1226" i="22"/>
  <c r="R1226" i="22"/>
  <c r="I1226" i="23"/>
  <c r="K1226" i="22" s="1"/>
  <c r="X1225" i="23"/>
  <c r="Z1225" i="22"/>
  <c r="R1225" i="23"/>
  <c r="M1225" i="22"/>
  <c r="L1225" i="22"/>
  <c r="E1225" i="22"/>
  <c r="F1225" i="22"/>
  <c r="S1224" i="23"/>
  <c r="U1224" i="22" s="1"/>
  <c r="M1224" i="23"/>
  <c r="G1224" i="22"/>
  <c r="H1224" i="22"/>
  <c r="V1223" i="22"/>
  <c r="W1223" i="22"/>
  <c r="N1223" i="23"/>
  <c r="P1223" i="22" s="1"/>
  <c r="H1223" i="23"/>
  <c r="W1222" i="23"/>
  <c r="Q1222" i="22"/>
  <c r="R1222" i="22"/>
  <c r="I1222" i="23"/>
  <c r="K1222" i="22"/>
  <c r="X1221" i="23"/>
  <c r="Z1221" i="22" s="1"/>
  <c r="R1221" i="23"/>
  <c r="E1221" i="22"/>
  <c r="F1221" i="22"/>
  <c r="S1220" i="23"/>
  <c r="U1220" i="22" s="1"/>
  <c r="M1220" i="23"/>
  <c r="G1220" i="22"/>
  <c r="H1220" i="22"/>
  <c r="V1219" i="22"/>
  <c r="W1219" i="22"/>
  <c r="N1219" i="23"/>
  <c r="P1219" i="22" s="1"/>
  <c r="H1219" i="23"/>
  <c r="W1218" i="23"/>
  <c r="Q1218" i="22"/>
  <c r="R1218" i="22"/>
  <c r="I1218" i="23"/>
  <c r="K1218" i="22"/>
  <c r="X1217" i="23"/>
  <c r="Z1217" i="22" s="1"/>
  <c r="R1217" i="23"/>
  <c r="M1217" i="22"/>
  <c r="L1217" i="22"/>
  <c r="E1217" i="22"/>
  <c r="F1217" i="22"/>
  <c r="S1216" i="23"/>
  <c r="U1216" i="22" s="1"/>
  <c r="M1216" i="23"/>
  <c r="G1216" i="22"/>
  <c r="H1216" i="22"/>
  <c r="V1215" i="22"/>
  <c r="W1215" i="22"/>
  <c r="N1215" i="23"/>
  <c r="P1215" i="22"/>
  <c r="H1215" i="23"/>
  <c r="W1214" i="23"/>
  <c r="Q1214" i="22"/>
  <c r="R1214" i="22"/>
  <c r="I1214" i="23"/>
  <c r="K1214" i="22" s="1"/>
  <c r="X1213" i="23"/>
  <c r="Z1213" i="22"/>
  <c r="R1213" i="23"/>
  <c r="E1213" i="22"/>
  <c r="F1213" i="22"/>
  <c r="S1212" i="23"/>
  <c r="U1212" i="22" s="1"/>
  <c r="M1212" i="23"/>
  <c r="G1212" i="22"/>
  <c r="H1212" i="22"/>
  <c r="V1211" i="22"/>
  <c r="W1211" i="22"/>
  <c r="N1211" i="23"/>
  <c r="P1211" i="22"/>
  <c r="H1211" i="23"/>
  <c r="W1210" i="23"/>
  <c r="Q1210" i="22"/>
  <c r="R1210" i="22"/>
  <c r="I1210" i="23"/>
  <c r="K1210" i="22"/>
  <c r="X1209" i="23"/>
  <c r="Z1209" i="22"/>
  <c r="R1209" i="23"/>
  <c r="M1209" i="22"/>
  <c r="L1209" i="22"/>
  <c r="E1209" i="22"/>
  <c r="F1209" i="22"/>
  <c r="S1208" i="23"/>
  <c r="U1208" i="22" s="1"/>
  <c r="M1208" i="23"/>
  <c r="G1208" i="22"/>
  <c r="H1208" i="22"/>
  <c r="V1207" i="22"/>
  <c r="W1207" i="22"/>
  <c r="N1207" i="23"/>
  <c r="P1207" i="22"/>
  <c r="H1207" i="23"/>
  <c r="W1206" i="23"/>
  <c r="Q1206" i="22"/>
  <c r="R1206" i="22"/>
  <c r="I1206" i="23"/>
  <c r="K1206" i="22"/>
  <c r="X1205" i="23"/>
  <c r="Z1205" i="22"/>
  <c r="R1205" i="23"/>
  <c r="E1205" i="22"/>
  <c r="F1205" i="22"/>
  <c r="S1204" i="23"/>
  <c r="U1204" i="22" s="1"/>
  <c r="M1204" i="23"/>
  <c r="G1204" i="22"/>
  <c r="H1204" i="22"/>
  <c r="V1203" i="22"/>
  <c r="W1203" i="22"/>
  <c r="N1203" i="23"/>
  <c r="P1203" i="22"/>
  <c r="H1203" i="23"/>
  <c r="W1202" i="23"/>
  <c r="Q1202" i="22"/>
  <c r="R1202" i="22"/>
  <c r="I1202" i="23"/>
  <c r="K1202" i="22" s="1"/>
  <c r="X1201" i="23"/>
  <c r="Z1201" i="22"/>
  <c r="R1201" i="23"/>
  <c r="M1201" i="22"/>
  <c r="L1201" i="22"/>
  <c r="E1201" i="22"/>
  <c r="F1201" i="22"/>
  <c r="S1200" i="23"/>
  <c r="U1200" i="22" s="1"/>
  <c r="M1200" i="23"/>
  <c r="G1200" i="22"/>
  <c r="H1200" i="22"/>
  <c r="V1199" i="22"/>
  <c r="W1199" i="22"/>
  <c r="N1199" i="23"/>
  <c r="P1199" i="22" s="1"/>
  <c r="H1199" i="23"/>
  <c r="W1198" i="23"/>
  <c r="Q1198" i="22"/>
  <c r="R1198" i="22"/>
  <c r="I1198" i="23"/>
  <c r="K1198" i="22"/>
  <c r="X1197" i="23"/>
  <c r="Z1197" i="22" s="1"/>
  <c r="R1197" i="23"/>
  <c r="E1197" i="22"/>
  <c r="F1197" i="22"/>
  <c r="S1196" i="23"/>
  <c r="U1196" i="22" s="1"/>
  <c r="M1196" i="23"/>
  <c r="G1196" i="22"/>
  <c r="H1196" i="22"/>
  <c r="V1195" i="22"/>
  <c r="W1195" i="22"/>
  <c r="N1195" i="23"/>
  <c r="P1195" i="22" s="1"/>
  <c r="H1195" i="23"/>
  <c r="W1194" i="23"/>
  <c r="Q1194" i="22"/>
  <c r="R1194" i="22"/>
  <c r="I1194" i="23"/>
  <c r="K1194" i="22"/>
  <c r="X1193" i="23"/>
  <c r="Z1193" i="22" s="1"/>
  <c r="R1193" i="23"/>
  <c r="M1193" i="22"/>
  <c r="L1193" i="22"/>
  <c r="E1193" i="22"/>
  <c r="F1193" i="22"/>
  <c r="S1192" i="23"/>
  <c r="U1192" i="22" s="1"/>
  <c r="M1192" i="23"/>
  <c r="G1192" i="22"/>
  <c r="H1192" i="22"/>
  <c r="V1191" i="22"/>
  <c r="W1191" i="22"/>
  <c r="N1191" i="23"/>
  <c r="P1191" i="22"/>
  <c r="H1191" i="23"/>
  <c r="W1190" i="23"/>
  <c r="Q1190" i="22"/>
  <c r="R1190" i="22"/>
  <c r="I1190" i="23"/>
  <c r="K1190" i="22" s="1"/>
  <c r="X1189" i="23"/>
  <c r="Z1189" i="22"/>
  <c r="R1189" i="23"/>
  <c r="E1189" i="22"/>
  <c r="F1189" i="22"/>
  <c r="S1188" i="23"/>
  <c r="U1188" i="22" s="1"/>
  <c r="M1188" i="23"/>
  <c r="G1188" i="22"/>
  <c r="H1188" i="22"/>
  <c r="V1187" i="22"/>
  <c r="W1187" i="22"/>
  <c r="N1187" i="23"/>
  <c r="P1187" i="22"/>
  <c r="H1187" i="23"/>
  <c r="W1186" i="23"/>
  <c r="Q1186" i="22"/>
  <c r="R1186" i="22"/>
  <c r="I1186" i="23"/>
  <c r="K1186" i="22" s="1"/>
  <c r="X1185" i="23"/>
  <c r="Z1185" i="22"/>
  <c r="R1185" i="23"/>
  <c r="M1185" i="22"/>
  <c r="L1185" i="22"/>
  <c r="E1185" i="22"/>
  <c r="F1185" i="22"/>
  <c r="S1184" i="23"/>
  <c r="U1184" i="22"/>
  <c r="M1184" i="23"/>
  <c r="G1184" i="22"/>
  <c r="H1184" i="22"/>
  <c r="V1183" i="22"/>
  <c r="W1183" i="22"/>
  <c r="N1183" i="23"/>
  <c r="P1183" i="22" s="1"/>
  <c r="H1183" i="23"/>
  <c r="W1182" i="23"/>
  <c r="Q1182" i="22"/>
  <c r="R1182" i="22"/>
  <c r="I1182" i="23"/>
  <c r="K1182" i="22"/>
  <c r="X1181" i="23"/>
  <c r="Z1181" i="22" s="1"/>
  <c r="R1181" i="23"/>
  <c r="E1181" i="22"/>
  <c r="F1181" i="22"/>
  <c r="S1180" i="23"/>
  <c r="U1180" i="22" s="1"/>
  <c r="M1180" i="23"/>
  <c r="G1180" i="22"/>
  <c r="H1180" i="22"/>
  <c r="V1179" i="22"/>
  <c r="W1179" i="22"/>
  <c r="N1179" i="23"/>
  <c r="P1179" i="22" s="1"/>
  <c r="H1179" i="23"/>
  <c r="W1178" i="23"/>
  <c r="Q1178" i="22"/>
  <c r="R1178" i="22"/>
  <c r="I1178" i="23"/>
  <c r="K1178" i="22"/>
  <c r="X1177" i="23"/>
  <c r="Z1177" i="22" s="1"/>
  <c r="R1177" i="23"/>
  <c r="M1177" i="22"/>
  <c r="L1177" i="22"/>
  <c r="E1177" i="22"/>
  <c r="F1177" i="22"/>
  <c r="S1176" i="23"/>
  <c r="U1176" i="22" s="1"/>
  <c r="M1176" i="23"/>
  <c r="G1176" i="22"/>
  <c r="H1176" i="22"/>
  <c r="V1175" i="22"/>
  <c r="W1175" i="22"/>
  <c r="N1175" i="23"/>
  <c r="P1175" i="22"/>
  <c r="H1175" i="23"/>
  <c r="W1174" i="23"/>
  <c r="I1174" i="23"/>
  <c r="K1174" i="22"/>
  <c r="X1173" i="23"/>
  <c r="Z1173" i="22" s="1"/>
  <c r="R1173" i="23"/>
  <c r="M1173" i="22"/>
  <c r="L1173" i="22"/>
  <c r="E1173" i="22"/>
  <c r="F1173" i="22"/>
  <c r="S1172" i="23"/>
  <c r="U1172" i="22" s="1"/>
  <c r="M1172" i="23"/>
  <c r="G1172" i="22"/>
  <c r="H1172" i="22"/>
  <c r="V1171" i="22"/>
  <c r="W1171" i="22"/>
  <c r="N1171" i="23"/>
  <c r="P1171" i="22"/>
  <c r="H1171" i="23"/>
  <c r="W1170" i="23"/>
  <c r="Q1170" i="22"/>
  <c r="R1170" i="22"/>
  <c r="I1170" i="23"/>
  <c r="K1170" i="22" s="1"/>
  <c r="X1169" i="23"/>
  <c r="Z1169" i="22"/>
  <c r="R1169" i="23"/>
  <c r="M1169" i="22"/>
  <c r="L1169" i="22"/>
  <c r="E1169" i="22"/>
  <c r="F1169" i="22"/>
  <c r="S1168" i="23"/>
  <c r="U1168" i="22"/>
  <c r="M1168" i="23"/>
  <c r="G1168" i="22"/>
  <c r="H1168" i="22"/>
  <c r="V1167" i="22"/>
  <c r="W1167" i="22"/>
  <c r="N1167" i="23"/>
  <c r="P1167" i="22" s="1"/>
  <c r="H1167" i="23"/>
  <c r="W1166" i="23"/>
  <c r="Q1166" i="22"/>
  <c r="R1166" i="22"/>
  <c r="I1166" i="23"/>
  <c r="K1166" i="22"/>
  <c r="X1165" i="23"/>
  <c r="Z1165" i="22" s="1"/>
  <c r="R1165" i="23"/>
  <c r="M1165" i="22"/>
  <c r="L1165" i="22"/>
  <c r="E1165" i="22"/>
  <c r="F1165" i="22"/>
  <c r="S1164" i="23"/>
  <c r="U1164" i="22" s="1"/>
  <c r="M1164" i="23"/>
  <c r="G1164" i="22"/>
  <c r="H1164" i="22"/>
  <c r="V1163" i="22"/>
  <c r="W1163" i="22"/>
  <c r="N1163" i="23"/>
  <c r="P1163" i="22"/>
  <c r="H1163" i="23"/>
  <c r="W1162" i="23"/>
  <c r="Q1162" i="22"/>
  <c r="R1162" i="22"/>
  <c r="I1162" i="23"/>
  <c r="K1162" i="22" s="1"/>
  <c r="X1161" i="23"/>
  <c r="Z1161" i="22"/>
  <c r="R1161" i="23"/>
  <c r="M1161" i="22"/>
  <c r="L1161" i="22"/>
  <c r="E1161" i="22"/>
  <c r="F1161" i="22"/>
  <c r="S1160" i="23"/>
  <c r="U1160" i="22"/>
  <c r="M1160" i="23"/>
  <c r="G1160" i="22"/>
  <c r="H1160" i="22"/>
  <c r="V1159" i="22"/>
  <c r="W1159" i="22"/>
  <c r="N1159" i="23"/>
  <c r="P1159" i="22" s="1"/>
  <c r="H1159" i="23"/>
  <c r="W1158" i="23"/>
  <c r="I1158" i="23"/>
  <c r="K1158" i="22" s="1"/>
  <c r="X1157" i="23"/>
  <c r="Z1157" i="22"/>
  <c r="R1157" i="23"/>
  <c r="M1157" i="22"/>
  <c r="L1157" i="22"/>
  <c r="E1157" i="22"/>
  <c r="F1157" i="22"/>
  <c r="S1156" i="23"/>
  <c r="U1156" i="22"/>
  <c r="M1156" i="23"/>
  <c r="G1156" i="22"/>
  <c r="H1156" i="22"/>
  <c r="V1155" i="22"/>
  <c r="W1155" i="22"/>
  <c r="N1155" i="23"/>
  <c r="P1155" i="22" s="1"/>
  <c r="H1155" i="23"/>
  <c r="W1154" i="23"/>
  <c r="Q1154" i="22"/>
  <c r="R1154" i="22"/>
  <c r="I1154" i="23"/>
  <c r="K1154" i="22"/>
  <c r="X1153" i="23"/>
  <c r="Z1153" i="22" s="1"/>
  <c r="R1153" i="23"/>
  <c r="M1153" i="22"/>
  <c r="L1153" i="22"/>
  <c r="E1153" i="22"/>
  <c r="F1153" i="22"/>
  <c r="S1152" i="23"/>
  <c r="U1152" i="22" s="1"/>
  <c r="M1152" i="23"/>
  <c r="G1152" i="22"/>
  <c r="H1152" i="22"/>
  <c r="V1151" i="22"/>
  <c r="W1151" i="22"/>
  <c r="N1151" i="23"/>
  <c r="P1151" i="22"/>
  <c r="H1151" i="23"/>
  <c r="W1150" i="23"/>
  <c r="Q1150" i="22"/>
  <c r="R1150" i="22"/>
  <c r="I1150" i="23"/>
  <c r="K1150" i="22" s="1"/>
  <c r="X1149" i="23"/>
  <c r="Z1149" i="22"/>
  <c r="R1149" i="23"/>
  <c r="M1149" i="22"/>
  <c r="L1149" i="22"/>
  <c r="E1149" i="22"/>
  <c r="F1149" i="22"/>
  <c r="S1148" i="23"/>
  <c r="U1148" i="22" s="1"/>
  <c r="M1148" i="23"/>
  <c r="G1148" i="22"/>
  <c r="H1148" i="22"/>
  <c r="V1147" i="22"/>
  <c r="W1147" i="22"/>
  <c r="N1147" i="23"/>
  <c r="P1147" i="22" s="1"/>
  <c r="H1147" i="23"/>
  <c r="W1146" i="23"/>
  <c r="Q1146" i="22"/>
  <c r="R1146" i="22"/>
  <c r="I1146" i="23"/>
  <c r="K1146" i="22"/>
  <c r="X1145" i="23"/>
  <c r="Z1145" i="22" s="1"/>
  <c r="R1145" i="23"/>
  <c r="M1145" i="22"/>
  <c r="L1145" i="22"/>
  <c r="E1145" i="22"/>
  <c r="F1145" i="22"/>
  <c r="S1144" i="23"/>
  <c r="U1144" i="22" s="1"/>
  <c r="M1144" i="23"/>
  <c r="G1144" i="22"/>
  <c r="H1144" i="22"/>
  <c r="V1143" i="22"/>
  <c r="W1143" i="22"/>
  <c r="N1143" i="23"/>
  <c r="P1143" i="22"/>
  <c r="H1143" i="23"/>
  <c r="W1142" i="23"/>
  <c r="I1142" i="23"/>
  <c r="K1142" i="22"/>
  <c r="X1141" i="23"/>
  <c r="Z1141" i="22" s="1"/>
  <c r="R1141" i="23"/>
  <c r="M1141" i="22"/>
  <c r="L1141" i="22"/>
  <c r="E1141" i="22"/>
  <c r="F1141" i="22"/>
  <c r="S1140" i="23"/>
  <c r="U1140" i="22" s="1"/>
  <c r="M1140" i="23"/>
  <c r="G1140" i="22"/>
  <c r="H1140" i="22"/>
  <c r="V1139" i="22"/>
  <c r="W1139" i="22"/>
  <c r="N1139" i="23"/>
  <c r="P1139" i="22"/>
  <c r="H1139" i="23"/>
  <c r="W1138" i="23"/>
  <c r="Q1138" i="22"/>
  <c r="R1138" i="22"/>
  <c r="I1138" i="23"/>
  <c r="K1138" i="22" s="1"/>
  <c r="X1137" i="23"/>
  <c r="Z1137" i="22"/>
  <c r="R1137" i="23"/>
  <c r="M1137" i="22"/>
  <c r="L1137" i="22"/>
  <c r="E1137" i="22"/>
  <c r="F1137" i="22"/>
  <c r="S1136" i="23"/>
  <c r="U1136" i="22" s="1"/>
  <c r="M1136" i="23"/>
  <c r="G1136" i="22"/>
  <c r="H1136" i="22"/>
  <c r="V1135" i="22"/>
  <c r="W1135" i="22"/>
  <c r="N1135" i="23"/>
  <c r="P1135" i="22" s="1"/>
  <c r="H1135" i="23"/>
  <c r="W1134" i="23"/>
  <c r="Q1134" i="22"/>
  <c r="R1134" i="22"/>
  <c r="I1134" i="23"/>
  <c r="K1134" i="22"/>
  <c r="X1133" i="23"/>
  <c r="Z1133" i="22" s="1"/>
  <c r="R1133" i="23"/>
  <c r="M1133" i="22"/>
  <c r="L1133" i="22"/>
  <c r="E1133" i="22"/>
  <c r="F1133" i="22"/>
  <c r="S1132" i="23"/>
  <c r="U1132" i="22" s="1"/>
  <c r="M1132" i="23"/>
  <c r="G1132" i="22"/>
  <c r="H1132" i="22"/>
  <c r="V1131" i="22"/>
  <c r="W1131" i="22"/>
  <c r="N1131" i="23"/>
  <c r="P1131" i="22"/>
  <c r="H1131" i="23"/>
  <c r="W1130" i="23"/>
  <c r="Q1130" i="22"/>
  <c r="R1130" i="22"/>
  <c r="I1130" i="23"/>
  <c r="K1130" i="22" s="1"/>
  <c r="X1129" i="23"/>
  <c r="Z1129" i="22"/>
  <c r="R1129" i="23"/>
  <c r="M1129" i="22"/>
  <c r="L1129" i="22"/>
  <c r="E1129" i="22"/>
  <c r="F1129" i="22"/>
  <c r="S1128" i="23"/>
  <c r="U1128" i="22" s="1"/>
  <c r="M1128" i="23"/>
  <c r="G1128" i="22"/>
  <c r="H1128" i="22"/>
  <c r="V1127" i="22"/>
  <c r="W1127" i="22"/>
  <c r="N1127" i="23"/>
  <c r="P1127" i="22" s="1"/>
  <c r="H1127" i="23"/>
  <c r="W1126" i="23"/>
  <c r="I1126" i="23"/>
  <c r="K1126" i="22" s="1"/>
  <c r="X1125" i="23"/>
  <c r="Z1125" i="22"/>
  <c r="R1125" i="23"/>
  <c r="M1125" i="22"/>
  <c r="L1125" i="22"/>
  <c r="E1125" i="22"/>
  <c r="F1125" i="22"/>
  <c r="S1124" i="23"/>
  <c r="U1124" i="22" s="1"/>
  <c r="M1124" i="23"/>
  <c r="G1124" i="22"/>
  <c r="H1124" i="22"/>
  <c r="V1123" i="22"/>
  <c r="W1123" i="22"/>
  <c r="N1123" i="23"/>
  <c r="P1123" i="22" s="1"/>
  <c r="H1123" i="23"/>
  <c r="W1122" i="23"/>
  <c r="Q1122" i="22"/>
  <c r="R1122" i="22"/>
  <c r="I1122" i="23"/>
  <c r="K1122" i="22"/>
  <c r="X1121" i="23"/>
  <c r="Z1121" i="22" s="1"/>
  <c r="R1121" i="23"/>
  <c r="M1121" i="22"/>
  <c r="L1121" i="22"/>
  <c r="E1121" i="22"/>
  <c r="F1121" i="22"/>
  <c r="S1120" i="23"/>
  <c r="U1120" i="22" s="1"/>
  <c r="M1120" i="23"/>
  <c r="G1120" i="22"/>
  <c r="H1120" i="22"/>
  <c r="V1119" i="22"/>
  <c r="W1119" i="22"/>
  <c r="N1119" i="23"/>
  <c r="P1119" i="22"/>
  <c r="H1119" i="23"/>
  <c r="W1118" i="23"/>
  <c r="Q1118" i="22"/>
  <c r="R1118" i="22"/>
  <c r="I1118" i="23"/>
  <c r="K1118" i="22" s="1"/>
  <c r="X1117" i="23"/>
  <c r="Z1117" i="22"/>
  <c r="R1117" i="23"/>
  <c r="M1117" i="22"/>
  <c r="L1117" i="22"/>
  <c r="E1117" i="22"/>
  <c r="F1117" i="22"/>
  <c r="S1116" i="23"/>
  <c r="U1116" i="22"/>
  <c r="M1116" i="23"/>
  <c r="G1116" i="22"/>
  <c r="H1116" i="22"/>
  <c r="V1115" i="22"/>
  <c r="W1115" i="22"/>
  <c r="N1115" i="23"/>
  <c r="P1115" i="22" s="1"/>
  <c r="H1115" i="23"/>
  <c r="W1114" i="23"/>
  <c r="Q1114" i="22"/>
  <c r="R1114" i="22"/>
  <c r="I1114" i="23"/>
  <c r="K1114" i="22"/>
  <c r="X1113" i="23"/>
  <c r="Z1113" i="22" s="1"/>
  <c r="R1113" i="23"/>
  <c r="M1113" i="22"/>
  <c r="L1113" i="22"/>
  <c r="E1113" i="22"/>
  <c r="F1113" i="22"/>
  <c r="S1112" i="23"/>
  <c r="U1112" i="22" s="1"/>
  <c r="M1112" i="23"/>
  <c r="G1112" i="22"/>
  <c r="H1112" i="22"/>
  <c r="V1111" i="22"/>
  <c r="W1111" i="22"/>
  <c r="N1111" i="23"/>
  <c r="P1111" i="22"/>
  <c r="H1111" i="23"/>
  <c r="W1110" i="23"/>
  <c r="I1110" i="23"/>
  <c r="K1110" i="22"/>
  <c r="X1109" i="23"/>
  <c r="Z1109" i="22" s="1"/>
  <c r="R1109" i="23"/>
  <c r="M1109" i="22"/>
  <c r="L1109" i="22"/>
  <c r="E1109" i="22"/>
  <c r="F1109" i="22"/>
  <c r="S1108" i="23"/>
  <c r="U1108" i="22" s="1"/>
  <c r="M1108" i="23"/>
  <c r="G1108" i="22"/>
  <c r="H1108" i="22"/>
  <c r="V1107" i="22"/>
  <c r="W1107" i="22"/>
  <c r="N1107" i="23"/>
  <c r="P1107" i="22"/>
  <c r="H1107" i="23"/>
  <c r="W1106" i="23"/>
  <c r="Q1106" i="22"/>
  <c r="R1106" i="22"/>
  <c r="I1106" i="23"/>
  <c r="K1106" i="22" s="1"/>
  <c r="X1105" i="23"/>
  <c r="Z1105" i="22"/>
  <c r="R1105" i="23"/>
  <c r="M1105" i="22"/>
  <c r="L1105" i="22"/>
  <c r="E1105" i="22"/>
  <c r="F1105" i="22"/>
  <c r="S1104" i="23"/>
  <c r="U1104" i="22"/>
  <c r="M1104" i="23"/>
  <c r="G1104" i="22"/>
  <c r="H1104" i="22"/>
  <c r="V1103" i="22"/>
  <c r="W1103" i="22"/>
  <c r="N1103" i="23"/>
  <c r="P1103" i="22" s="1"/>
  <c r="H1103" i="23"/>
  <c r="W1102" i="23"/>
  <c r="Q1102" i="22"/>
  <c r="R1102" i="22"/>
  <c r="I1102" i="23"/>
  <c r="K1102" i="22"/>
  <c r="X1101" i="23"/>
  <c r="Z1101" i="22" s="1"/>
  <c r="R1101" i="23"/>
  <c r="M1101" i="22"/>
  <c r="L1101" i="22"/>
  <c r="E1101" i="22"/>
  <c r="F1101" i="22"/>
  <c r="S1100" i="23"/>
  <c r="U1100" i="22" s="1"/>
  <c r="M1100" i="23"/>
  <c r="G1100" i="22"/>
  <c r="H1100" i="22"/>
  <c r="V1099" i="22"/>
  <c r="W1099" i="22"/>
  <c r="N1099" i="23"/>
  <c r="P1099" i="22"/>
  <c r="H1099" i="23"/>
  <c r="W1098" i="23"/>
  <c r="Q1098" i="22"/>
  <c r="R1098" i="22"/>
  <c r="I1098" i="23"/>
  <c r="K1098" i="22" s="1"/>
  <c r="X1097" i="23"/>
  <c r="Z1097" i="22"/>
  <c r="R1097" i="23"/>
  <c r="M1097" i="22"/>
  <c r="L1097" i="22"/>
  <c r="E1097" i="22"/>
  <c r="F1097" i="22"/>
  <c r="S1096" i="23"/>
  <c r="U1096" i="22"/>
  <c r="M1096" i="23"/>
  <c r="G1096" i="22"/>
  <c r="H1096" i="22"/>
  <c r="V1095" i="22"/>
  <c r="W1095" i="22"/>
  <c r="N1095" i="23"/>
  <c r="P1095" i="22" s="1"/>
  <c r="H1095" i="23"/>
  <c r="W1094" i="23"/>
  <c r="I1094" i="23"/>
  <c r="K1094" i="22" s="1"/>
  <c r="X1093" i="23"/>
  <c r="Z1093" i="22"/>
  <c r="R1093" i="23"/>
  <c r="M1093" i="22"/>
  <c r="L1093" i="22"/>
  <c r="E1093" i="22"/>
  <c r="F1093" i="22"/>
  <c r="S1092" i="23"/>
  <c r="U1092" i="22" s="1"/>
  <c r="M1092" i="23"/>
  <c r="G1092" i="22"/>
  <c r="H1092" i="22"/>
  <c r="V1091" i="22"/>
  <c r="W1091" i="22"/>
  <c r="N1091" i="23"/>
  <c r="P1091" i="22" s="1"/>
  <c r="H1091" i="23"/>
  <c r="W1090" i="23"/>
  <c r="Q1090" i="22"/>
  <c r="R1090" i="22"/>
  <c r="I1090" i="23"/>
  <c r="K1090" i="22"/>
  <c r="X1089" i="23"/>
  <c r="Z1089" i="22" s="1"/>
  <c r="R1089" i="23"/>
  <c r="M1089" i="22"/>
  <c r="L1089" i="22"/>
  <c r="E1089" i="22"/>
  <c r="F1089" i="22"/>
  <c r="S1088" i="23"/>
  <c r="U1088" i="22" s="1"/>
  <c r="M1088" i="23"/>
  <c r="G1088" i="22"/>
  <c r="H1088" i="22"/>
  <c r="V1087" i="22"/>
  <c r="W1087" i="22"/>
  <c r="N1087" i="23"/>
  <c r="P1087" i="22"/>
  <c r="H1087" i="23"/>
  <c r="W1086" i="23"/>
  <c r="Q1086" i="22"/>
  <c r="R1086" i="22"/>
  <c r="I1086" i="23"/>
  <c r="K1086" i="22" s="1"/>
  <c r="X1085" i="23"/>
  <c r="Z1085" i="22"/>
  <c r="R1085" i="23"/>
  <c r="M1085" i="22"/>
  <c r="L1085" i="22"/>
  <c r="E1085" i="22"/>
  <c r="F1085" i="22"/>
  <c r="S1084" i="23"/>
  <c r="U1084" i="22" s="1"/>
  <c r="M1084" i="23"/>
  <c r="G1084" i="22"/>
  <c r="H1084" i="22"/>
  <c r="V1083" i="22"/>
  <c r="W1083" i="22"/>
  <c r="N1083" i="23"/>
  <c r="P1083" i="22" s="1"/>
  <c r="H1083" i="23"/>
  <c r="W1082" i="23"/>
  <c r="Q1082" i="22"/>
  <c r="R1082" i="22"/>
  <c r="I1082" i="23"/>
  <c r="K1082" i="22"/>
  <c r="X1081" i="23"/>
  <c r="Z1081" i="22" s="1"/>
  <c r="R1081" i="23"/>
  <c r="M1081" i="22"/>
  <c r="L1081" i="22"/>
  <c r="E1081" i="22"/>
  <c r="F1081" i="22"/>
  <c r="S1080" i="23"/>
  <c r="U1080" i="22" s="1"/>
  <c r="M1080" i="23"/>
  <c r="G1080" i="22"/>
  <c r="H1080" i="22"/>
  <c r="V1079" i="22"/>
  <c r="W1079" i="22"/>
  <c r="N1079" i="23"/>
  <c r="P1079" i="22"/>
  <c r="H1079" i="23"/>
  <c r="W1078" i="23"/>
  <c r="I1078" i="23"/>
  <c r="K1078" i="22"/>
  <c r="X1077" i="23"/>
  <c r="Z1077" i="22" s="1"/>
  <c r="R1077" i="23"/>
  <c r="M1077" i="22"/>
  <c r="L1077" i="22"/>
  <c r="E1077" i="22"/>
  <c r="F1077" i="22"/>
  <c r="S1076" i="23"/>
  <c r="U1076" i="22" s="1"/>
  <c r="M1076" i="23"/>
  <c r="G1076" i="22"/>
  <c r="H1076" i="22"/>
  <c r="V1075" i="22"/>
  <c r="W1075" i="22"/>
  <c r="N1075" i="23"/>
  <c r="P1075" i="22"/>
  <c r="H1075" i="23"/>
  <c r="W1074" i="23"/>
  <c r="Q1074" i="22"/>
  <c r="R1074" i="22"/>
  <c r="I1074" i="23"/>
  <c r="K1074" i="22" s="1"/>
  <c r="X1073" i="23"/>
  <c r="Z1073" i="22"/>
  <c r="R1073" i="23"/>
  <c r="M1073" i="22"/>
  <c r="L1073" i="22"/>
  <c r="E1073" i="22"/>
  <c r="F1073" i="22"/>
  <c r="S1072" i="23"/>
  <c r="U1072" i="22"/>
  <c r="M1072" i="23"/>
  <c r="G1072" i="22"/>
  <c r="H1072" i="22"/>
  <c r="V1071" i="22"/>
  <c r="W1071" i="22"/>
  <c r="N1071" i="23"/>
  <c r="P1071" i="22" s="1"/>
  <c r="H1071" i="23"/>
  <c r="W1070" i="23"/>
  <c r="Q1070" i="22"/>
  <c r="R1070" i="22"/>
  <c r="I1070" i="23"/>
  <c r="K1070" i="22"/>
  <c r="X1069" i="23"/>
  <c r="Z1069" i="22" s="1"/>
  <c r="R1069" i="23"/>
  <c r="M1069" i="22"/>
  <c r="L1069" i="22"/>
  <c r="E1069" i="22"/>
  <c r="F1069" i="22"/>
  <c r="S1068" i="23"/>
  <c r="U1068" i="22" s="1"/>
  <c r="M1068" i="23"/>
  <c r="G1068" i="22"/>
  <c r="H1068" i="22"/>
  <c r="V1067" i="22"/>
  <c r="W1067" i="22"/>
  <c r="N1067" i="23"/>
  <c r="P1067" i="22"/>
  <c r="H1067" i="23"/>
  <c r="W1066" i="23"/>
  <c r="Q1066" i="22"/>
  <c r="R1066" i="22"/>
  <c r="I1066" i="23"/>
  <c r="K1066" i="22" s="1"/>
  <c r="X1065" i="23"/>
  <c r="Z1065" i="22"/>
  <c r="R1065" i="23"/>
  <c r="M1065" i="22"/>
  <c r="L1065" i="22"/>
  <c r="E1065" i="22"/>
  <c r="F1065" i="22"/>
  <c r="S1064" i="23"/>
  <c r="U1064" i="22" s="1"/>
  <c r="M1064" i="23"/>
  <c r="G1064" i="22"/>
  <c r="H1064" i="22"/>
  <c r="V1063" i="22"/>
  <c r="W1063" i="22"/>
  <c r="N1063" i="23"/>
  <c r="P1063" i="22" s="1"/>
  <c r="H1063" i="23"/>
  <c r="W1062" i="23"/>
  <c r="I1062" i="23"/>
  <c r="K1062" i="22" s="1"/>
  <c r="X1061" i="23"/>
  <c r="Z1061" i="22"/>
  <c r="R1061" i="23"/>
  <c r="M1061" i="22"/>
  <c r="L1061" i="22"/>
  <c r="E1061" i="22"/>
  <c r="F1061" i="22"/>
  <c r="S1060" i="23"/>
  <c r="U1060" i="22" s="1"/>
  <c r="M1060" i="23"/>
  <c r="G1060" i="22"/>
  <c r="H1060" i="22"/>
  <c r="V1059" i="22"/>
  <c r="W1059" i="22"/>
  <c r="N1059" i="23"/>
  <c r="P1059" i="22" s="1"/>
  <c r="H1059" i="23"/>
  <c r="W1058" i="23"/>
  <c r="Q1058" i="22"/>
  <c r="R1058" i="22"/>
  <c r="I1058" i="23"/>
  <c r="K1058" i="22"/>
  <c r="X1057" i="23"/>
  <c r="Z1057" i="22" s="1"/>
  <c r="R1057" i="23"/>
  <c r="M1057" i="22"/>
  <c r="L1057" i="22"/>
  <c r="E1057" i="22"/>
  <c r="F1057" i="22"/>
  <c r="S1056" i="23"/>
  <c r="U1056" i="22" s="1"/>
  <c r="M1056" i="23"/>
  <c r="G1056" i="22"/>
  <c r="H1056" i="22"/>
  <c r="V1055" i="22"/>
  <c r="W1055" i="22"/>
  <c r="N1055" i="23"/>
  <c r="P1055" i="22"/>
  <c r="H1055" i="23"/>
  <c r="W1054" i="23"/>
  <c r="Q1054" i="22"/>
  <c r="R1054" i="22"/>
  <c r="I1054" i="23"/>
  <c r="K1054" i="22" s="1"/>
  <c r="X1053" i="23"/>
  <c r="Z1053" i="22"/>
  <c r="R1053" i="23"/>
  <c r="M1053" i="22"/>
  <c r="L1053" i="22"/>
  <c r="E1053" i="22"/>
  <c r="F1053" i="22"/>
  <c r="S1052" i="23"/>
  <c r="U1052" i="22" s="1"/>
  <c r="M1052" i="23"/>
  <c r="G1052" i="22"/>
  <c r="H1052" i="22"/>
  <c r="V1051" i="22"/>
  <c r="W1051" i="22"/>
  <c r="N1051" i="23"/>
  <c r="P1051" i="22" s="1"/>
  <c r="H1051" i="23"/>
  <c r="W1050" i="23"/>
  <c r="Q1050" i="22"/>
  <c r="R1050" i="22"/>
  <c r="I1050" i="23"/>
  <c r="K1050" i="22"/>
  <c r="X1049" i="23"/>
  <c r="Z1049" i="22" s="1"/>
  <c r="R1049" i="23"/>
  <c r="M1049" i="22"/>
  <c r="L1049" i="22"/>
  <c r="E1049" i="22"/>
  <c r="F1049" i="22"/>
  <c r="S1048" i="23"/>
  <c r="U1048" i="22" s="1"/>
  <c r="M1048" i="23"/>
  <c r="G1048" i="22"/>
  <c r="H1048" i="22"/>
  <c r="V1047" i="22"/>
  <c r="W1047" i="22"/>
  <c r="N1047" i="23"/>
  <c r="P1047" i="22"/>
  <c r="H1047" i="23"/>
  <c r="W1046" i="23"/>
  <c r="I1046" i="23"/>
  <c r="K1046" i="22"/>
  <c r="X1045" i="23"/>
  <c r="Z1045" i="22" s="1"/>
  <c r="R1045" i="23"/>
  <c r="M1045" i="22"/>
  <c r="L1045" i="22"/>
  <c r="E1045" i="22"/>
  <c r="F1045" i="22"/>
  <c r="S1044" i="23"/>
  <c r="U1044" i="22" s="1"/>
  <c r="M1044" i="23"/>
  <c r="G1044" i="22"/>
  <c r="H1044" i="22"/>
  <c r="V1043" i="22"/>
  <c r="W1043" i="22"/>
  <c r="N1043" i="23"/>
  <c r="P1043" i="22"/>
  <c r="H1043" i="23"/>
  <c r="W1042" i="23"/>
  <c r="Q1042" i="22"/>
  <c r="R1042" i="22"/>
  <c r="I1042" i="23"/>
  <c r="K1042" i="22" s="1"/>
  <c r="X1041" i="23"/>
  <c r="Z1041" i="22"/>
  <c r="R1041" i="23"/>
  <c r="M1041" i="22"/>
  <c r="L1041" i="22"/>
  <c r="E1041" i="22"/>
  <c r="F1041" i="22"/>
  <c r="S1040" i="23"/>
  <c r="U1040" i="22" s="1"/>
  <c r="M1040" i="23"/>
  <c r="G1040" i="22"/>
  <c r="H1040" i="22"/>
  <c r="V1039" i="22"/>
  <c r="W1039" i="22"/>
  <c r="N1039" i="23"/>
  <c r="P1039" i="22" s="1"/>
  <c r="H1039" i="23"/>
  <c r="W1038" i="23"/>
  <c r="Q1038" i="22"/>
  <c r="R1038" i="22"/>
  <c r="I1038" i="23"/>
  <c r="K1038" i="22"/>
  <c r="X1037" i="23"/>
  <c r="Z1037" i="22" s="1"/>
  <c r="R1037" i="23"/>
  <c r="M1037" i="22"/>
  <c r="L1037" i="22"/>
  <c r="E1037" i="22"/>
  <c r="F1037" i="22"/>
  <c r="S1036" i="23"/>
  <c r="U1036" i="22" s="1"/>
  <c r="M1036" i="23"/>
  <c r="G1036" i="22"/>
  <c r="H1036" i="22"/>
  <c r="V1035" i="22"/>
  <c r="W1035" i="22"/>
  <c r="N1035" i="23"/>
  <c r="P1035" i="22"/>
  <c r="H1035" i="23"/>
  <c r="W1034" i="23"/>
  <c r="Q1034" i="22"/>
  <c r="R1034" i="22"/>
  <c r="I1034" i="23"/>
  <c r="K1034" i="22" s="1"/>
  <c r="X1033" i="23"/>
  <c r="Z1033" i="22"/>
  <c r="R1033" i="23"/>
  <c r="M1033" i="22"/>
  <c r="L1033" i="22"/>
  <c r="E1033" i="22"/>
  <c r="F1033" i="22"/>
  <c r="S1032" i="23"/>
  <c r="U1032" i="22" s="1"/>
  <c r="M1032" i="23"/>
  <c r="G1032" i="22"/>
  <c r="H1032" i="22"/>
  <c r="V1031" i="22"/>
  <c r="W1031" i="22"/>
  <c r="N1031" i="23"/>
  <c r="P1031" i="22" s="1"/>
  <c r="H1031" i="23"/>
  <c r="W1030" i="23"/>
  <c r="I1030" i="23"/>
  <c r="K1030" i="22" s="1"/>
  <c r="X1029" i="23"/>
  <c r="Z1029" i="22"/>
  <c r="R1029" i="23"/>
  <c r="M1029" i="22"/>
  <c r="L1029" i="22"/>
  <c r="E1029" i="22"/>
  <c r="F1029" i="22"/>
  <c r="S1028" i="23"/>
  <c r="U1028" i="22" s="1"/>
  <c r="M1028" i="23"/>
  <c r="G1028" i="22"/>
  <c r="H1028" i="22"/>
  <c r="V1027" i="22"/>
  <c r="W1027" i="22"/>
  <c r="N1027" i="23"/>
  <c r="P1027" i="22" s="1"/>
  <c r="H1027" i="23"/>
  <c r="W1026" i="23"/>
  <c r="Q1026" i="22"/>
  <c r="R1026" i="22"/>
  <c r="I1026" i="23"/>
  <c r="K1026" i="22"/>
  <c r="X1025" i="23"/>
  <c r="Z1025" i="22" s="1"/>
  <c r="R1025" i="23"/>
  <c r="M1025" i="22"/>
  <c r="L1025" i="22"/>
  <c r="E1025" i="22"/>
  <c r="F1025" i="22"/>
  <c r="S1024" i="23"/>
  <c r="U1024" i="22" s="1"/>
  <c r="M1024" i="23"/>
  <c r="G1024" i="22"/>
  <c r="H1024" i="22"/>
  <c r="V1023" i="22"/>
  <c r="W1023" i="22"/>
  <c r="N1023" i="23"/>
  <c r="P1023" i="22"/>
  <c r="H1023" i="23"/>
  <c r="W1022" i="23"/>
  <c r="Q1022" i="22"/>
  <c r="R1022" i="22"/>
  <c r="I1022" i="23"/>
  <c r="K1022" i="22" s="1"/>
  <c r="X1021" i="23"/>
  <c r="Z1021" i="22"/>
  <c r="R1021" i="23"/>
  <c r="M1021" i="22"/>
  <c r="L1021" i="22"/>
  <c r="E1021" i="22"/>
  <c r="F1021" i="22"/>
  <c r="S1020" i="23"/>
  <c r="U1020" i="22" s="1"/>
  <c r="M1020" i="23"/>
  <c r="G1020" i="22"/>
  <c r="H1020" i="22"/>
  <c r="V1019" i="22"/>
  <c r="W1019" i="22"/>
  <c r="N1019" i="23"/>
  <c r="P1019" i="22" s="1"/>
  <c r="H1019" i="23"/>
  <c r="W1018" i="23"/>
  <c r="Q1018" i="22"/>
  <c r="R1018" i="22"/>
  <c r="I1018" i="23"/>
  <c r="K1018" i="22"/>
  <c r="X1017" i="23"/>
  <c r="Z1017" i="22" s="1"/>
  <c r="R1017" i="23"/>
  <c r="M1017" i="22"/>
  <c r="L1017" i="22"/>
  <c r="E1017" i="22"/>
  <c r="F1017" i="22"/>
  <c r="S1016" i="23"/>
  <c r="U1016" i="22" s="1"/>
  <c r="M1016" i="23"/>
  <c r="G1016" i="22"/>
  <c r="H1016" i="22"/>
  <c r="V1015" i="22"/>
  <c r="W1015" i="22"/>
  <c r="N1015" i="23"/>
  <c r="P1015" i="22"/>
  <c r="H1015" i="23"/>
  <c r="W1014" i="23"/>
  <c r="I1014" i="23"/>
  <c r="K1014" i="22"/>
  <c r="X1013" i="23"/>
  <c r="Z1013" i="22" s="1"/>
  <c r="R1013" i="23"/>
  <c r="M1013" i="22"/>
  <c r="L1013" i="22"/>
  <c r="E1013" i="22"/>
  <c r="F1013" i="22"/>
  <c r="S1012" i="23"/>
  <c r="U1012" i="22" s="1"/>
  <c r="M1012" i="23"/>
  <c r="G1012" i="22"/>
  <c r="H1012" i="22"/>
  <c r="V1011" i="22"/>
  <c r="W1011" i="22"/>
  <c r="N1011" i="23"/>
  <c r="P1011" i="22"/>
  <c r="H1011" i="23"/>
  <c r="W1010" i="23"/>
  <c r="Q1010" i="22"/>
  <c r="R1010" i="22"/>
  <c r="I1010" i="23"/>
  <c r="K1010" i="22" s="1"/>
  <c r="X1009" i="23"/>
  <c r="Z1009" i="22"/>
  <c r="R1009" i="23"/>
  <c r="M1009" i="22"/>
  <c r="L1009" i="22"/>
  <c r="E1009" i="22"/>
  <c r="F1009" i="22"/>
  <c r="S1008" i="23"/>
  <c r="U1008" i="22"/>
  <c r="M1008" i="23"/>
  <c r="G1008" i="22"/>
  <c r="H1008" i="22"/>
  <c r="V1007" i="22"/>
  <c r="W1007" i="22"/>
  <c r="N1007" i="23"/>
  <c r="P1007" i="22" s="1"/>
  <c r="H1007" i="23"/>
  <c r="W1006" i="23"/>
  <c r="Q1006" i="22"/>
  <c r="R1006" i="22"/>
  <c r="I1006" i="23"/>
  <c r="K1006" i="22"/>
  <c r="X1005" i="23"/>
  <c r="Z1005" i="22" s="1"/>
  <c r="R1005" i="23"/>
  <c r="M1005" i="22"/>
  <c r="L1005" i="22"/>
  <c r="E1005" i="22"/>
  <c r="F1005" i="22"/>
  <c r="S1004" i="23"/>
  <c r="U1004" i="22" s="1"/>
  <c r="M1004" i="23"/>
  <c r="G1004" i="22"/>
  <c r="H1004" i="22"/>
  <c r="V1003" i="22"/>
  <c r="W1003" i="22"/>
  <c r="N1003" i="23"/>
  <c r="P1003" i="22"/>
  <c r="H1003" i="23"/>
  <c r="W1002" i="23"/>
  <c r="Q1002" i="22"/>
  <c r="R1002" i="22"/>
  <c r="I1002" i="23"/>
  <c r="K1002" i="22" s="1"/>
  <c r="X1001" i="23"/>
  <c r="Z1001" i="22"/>
  <c r="R1001" i="23"/>
  <c r="M1001" i="22"/>
  <c r="L1001" i="22"/>
  <c r="E1001" i="22"/>
  <c r="F1001" i="22"/>
  <c r="S1000" i="23"/>
  <c r="U1000" i="22"/>
  <c r="M1000" i="23"/>
  <c r="G1000" i="22"/>
  <c r="H1000" i="22"/>
  <c r="V999" i="22"/>
  <c r="W999" i="22"/>
  <c r="N999" i="23"/>
  <c r="P999" i="22" s="1"/>
  <c r="H999" i="23"/>
  <c r="W998" i="23"/>
  <c r="I998" i="23"/>
  <c r="K998" i="22" s="1"/>
  <c r="X997" i="23"/>
  <c r="Z997" i="22"/>
  <c r="R997" i="23"/>
  <c r="M997" i="22"/>
  <c r="L997" i="22"/>
  <c r="E997" i="22"/>
  <c r="F997" i="22"/>
  <c r="S996" i="23"/>
  <c r="U996" i="22"/>
  <c r="M996" i="23"/>
  <c r="G996" i="22"/>
  <c r="H996" i="22"/>
  <c r="V995" i="22"/>
  <c r="W995" i="22"/>
  <c r="N995" i="23"/>
  <c r="P995" i="22" s="1"/>
  <c r="H995" i="23"/>
  <c r="W994" i="23"/>
  <c r="Q994" i="22"/>
  <c r="R994" i="22"/>
  <c r="I994" i="23"/>
  <c r="K994" i="22"/>
  <c r="X993" i="23"/>
  <c r="Z993" i="22" s="1"/>
  <c r="R993" i="23"/>
  <c r="M993" i="22"/>
  <c r="L993" i="22"/>
  <c r="E993" i="22"/>
  <c r="F993" i="22"/>
  <c r="S992" i="23"/>
  <c r="U992" i="22" s="1"/>
  <c r="M992" i="23"/>
  <c r="G992" i="22"/>
  <c r="H992" i="22"/>
  <c r="V991" i="22"/>
  <c r="W991" i="22"/>
  <c r="N991" i="23"/>
  <c r="P991" i="22"/>
  <c r="H991" i="23"/>
  <c r="W990" i="23"/>
  <c r="Q990" i="22"/>
  <c r="R990" i="22"/>
  <c r="I990" i="23"/>
  <c r="K990" i="22" s="1"/>
  <c r="X989" i="23"/>
  <c r="Z989" i="22"/>
  <c r="R989" i="23"/>
  <c r="M989" i="22"/>
  <c r="L989" i="22"/>
  <c r="E989" i="22"/>
  <c r="F989" i="22"/>
  <c r="S988" i="23"/>
  <c r="U988" i="22" s="1"/>
  <c r="M988" i="23"/>
  <c r="G988" i="22"/>
  <c r="H988" i="22"/>
  <c r="V987" i="22"/>
  <c r="W987" i="22"/>
  <c r="N987" i="23"/>
  <c r="P987" i="22" s="1"/>
  <c r="H987" i="23"/>
  <c r="W986" i="23"/>
  <c r="Q986" i="22"/>
  <c r="R986" i="22"/>
  <c r="I986" i="23"/>
  <c r="K986" i="22"/>
  <c r="X985" i="23"/>
  <c r="Z985" i="22" s="1"/>
  <c r="R985" i="23"/>
  <c r="M985" i="22"/>
  <c r="L985" i="22"/>
  <c r="E985" i="22"/>
  <c r="F985" i="22"/>
  <c r="S984" i="23"/>
  <c r="U984" i="22" s="1"/>
  <c r="M984" i="23"/>
  <c r="G984" i="22"/>
  <c r="H984" i="22"/>
  <c r="V983" i="22"/>
  <c r="W983" i="22"/>
  <c r="N983" i="23"/>
  <c r="P983" i="22"/>
  <c r="H983" i="23"/>
  <c r="W982" i="23"/>
  <c r="I982" i="23"/>
  <c r="K982" i="22"/>
  <c r="X981" i="23"/>
  <c r="Z981" i="22" s="1"/>
  <c r="R981" i="23"/>
  <c r="M981" i="22"/>
  <c r="L981" i="22"/>
  <c r="E981" i="22"/>
  <c r="F981" i="22"/>
  <c r="S980" i="23"/>
  <c r="U980" i="22" s="1"/>
  <c r="M980" i="23"/>
  <c r="G980" i="22"/>
  <c r="H980" i="22"/>
  <c r="V979" i="22"/>
  <c r="W979" i="22"/>
  <c r="N979" i="23"/>
  <c r="P979" i="22"/>
  <c r="H979" i="23"/>
  <c r="W978" i="23"/>
  <c r="Q978" i="22"/>
  <c r="R978" i="22"/>
  <c r="I978" i="23"/>
  <c r="K978" i="22" s="1"/>
  <c r="X977" i="23"/>
  <c r="Z977" i="22"/>
  <c r="R977" i="23"/>
  <c r="M977" i="22"/>
  <c r="L977" i="22"/>
  <c r="E977" i="22"/>
  <c r="F977" i="22"/>
  <c r="S976" i="23"/>
  <c r="U976" i="22"/>
  <c r="M976" i="23"/>
  <c r="G976" i="22"/>
  <c r="H976" i="22"/>
  <c r="V975" i="22"/>
  <c r="W975" i="22"/>
  <c r="N975" i="23"/>
  <c r="P975" i="22" s="1"/>
  <c r="H975" i="23"/>
  <c r="W974" i="23"/>
  <c r="Q974" i="22"/>
  <c r="R974" i="22"/>
  <c r="I974" i="23"/>
  <c r="K974" i="22"/>
  <c r="X973" i="23"/>
  <c r="Z973" i="22" s="1"/>
  <c r="R973" i="23"/>
  <c r="M973" i="22"/>
  <c r="L973" i="22"/>
  <c r="E973" i="22"/>
  <c r="F973" i="22"/>
  <c r="S972" i="23"/>
  <c r="U972" i="22" s="1"/>
  <c r="M972" i="23"/>
  <c r="G972" i="22"/>
  <c r="H972" i="22"/>
  <c r="V971" i="22"/>
  <c r="W971" i="22"/>
  <c r="N971" i="23"/>
  <c r="P971" i="22"/>
  <c r="H971" i="23"/>
  <c r="W970" i="23"/>
  <c r="Q970" i="22"/>
  <c r="R970" i="22"/>
  <c r="I970" i="23"/>
  <c r="K970" i="22" s="1"/>
  <c r="X969" i="23"/>
  <c r="Z969" i="22"/>
  <c r="R969" i="23"/>
  <c r="M969" i="22"/>
  <c r="L969" i="22"/>
  <c r="E969" i="22"/>
  <c r="F969" i="22"/>
  <c r="S968" i="23"/>
  <c r="U968" i="22"/>
  <c r="M968" i="23"/>
  <c r="G968" i="22"/>
  <c r="H968" i="22"/>
  <c r="V967" i="22"/>
  <c r="W967" i="22"/>
  <c r="N967" i="23"/>
  <c r="P967" i="22" s="1"/>
  <c r="H967" i="23"/>
  <c r="W966" i="23"/>
  <c r="I966" i="23"/>
  <c r="K966" i="22" s="1"/>
  <c r="X965" i="23"/>
  <c r="Z965" i="22"/>
  <c r="R965" i="23"/>
  <c r="M965" i="22"/>
  <c r="L965" i="22"/>
  <c r="E965" i="22"/>
  <c r="F965" i="22"/>
  <c r="S964" i="23"/>
  <c r="U964" i="22" s="1"/>
  <c r="M964" i="23"/>
  <c r="G964" i="22"/>
  <c r="H964" i="22"/>
  <c r="V963" i="22"/>
  <c r="W963" i="22"/>
  <c r="N963" i="23"/>
  <c r="P963" i="22" s="1"/>
  <c r="H963" i="23"/>
  <c r="W962" i="23"/>
  <c r="Q962" i="22"/>
  <c r="R962" i="22"/>
  <c r="I962" i="23"/>
  <c r="K962" i="22"/>
  <c r="X961" i="23"/>
  <c r="Z961" i="22" s="1"/>
  <c r="R961" i="23"/>
  <c r="M961" i="22"/>
  <c r="L961" i="22"/>
  <c r="E961" i="22"/>
  <c r="F961" i="22"/>
  <c r="S960" i="23"/>
  <c r="U960" i="22" s="1"/>
  <c r="M960" i="23"/>
  <c r="G960" i="22"/>
  <c r="H960" i="22"/>
  <c r="V959" i="22"/>
  <c r="W959" i="22"/>
  <c r="N959" i="23"/>
  <c r="P959" i="22"/>
  <c r="H959" i="23"/>
  <c r="W958" i="23"/>
  <c r="Q958" i="22"/>
  <c r="R958" i="22"/>
  <c r="I958" i="23"/>
  <c r="K958" i="22" s="1"/>
  <c r="X957" i="23"/>
  <c r="Z957" i="22"/>
  <c r="R957" i="23"/>
  <c r="M957" i="22"/>
  <c r="L957" i="22"/>
  <c r="E957" i="22"/>
  <c r="F957" i="22"/>
  <c r="S956" i="23"/>
  <c r="U956" i="22"/>
  <c r="M956" i="23"/>
  <c r="G956" i="22"/>
  <c r="H956" i="22"/>
  <c r="V955" i="22"/>
  <c r="W955" i="22"/>
  <c r="N955" i="23"/>
  <c r="P955" i="22" s="1"/>
  <c r="H955" i="23"/>
  <c r="W954" i="23"/>
  <c r="Q954" i="22"/>
  <c r="R954" i="22"/>
  <c r="I954" i="23"/>
  <c r="K954" i="22"/>
  <c r="X953" i="23"/>
  <c r="Z953" i="22" s="1"/>
  <c r="R953" i="23"/>
  <c r="M953" i="22"/>
  <c r="L953" i="22"/>
  <c r="E953" i="22"/>
  <c r="F953" i="22"/>
  <c r="S952" i="23"/>
  <c r="U952" i="22" s="1"/>
  <c r="M952" i="23"/>
  <c r="G952" i="22"/>
  <c r="H952" i="22"/>
  <c r="V951" i="22"/>
  <c r="W951" i="22"/>
  <c r="N951" i="23"/>
  <c r="P951" i="22"/>
  <c r="H951" i="23"/>
  <c r="W950" i="23"/>
  <c r="I950" i="23"/>
  <c r="K950" i="22"/>
  <c r="X949" i="23"/>
  <c r="Z949" i="22" s="1"/>
  <c r="R949" i="23"/>
  <c r="M949" i="22"/>
  <c r="L949" i="22"/>
  <c r="E949" i="22"/>
  <c r="F949" i="22"/>
  <c r="S948" i="23"/>
  <c r="U948" i="22" s="1"/>
  <c r="M948" i="23"/>
  <c r="G948" i="22"/>
  <c r="H948" i="22"/>
  <c r="V947" i="22"/>
  <c r="W947" i="22"/>
  <c r="N947" i="23"/>
  <c r="P947" i="22"/>
  <c r="H947" i="23"/>
  <c r="W946" i="23"/>
  <c r="Q946" i="22"/>
  <c r="R946" i="22"/>
  <c r="I946" i="23"/>
  <c r="K946" i="22" s="1"/>
  <c r="X945" i="23"/>
  <c r="Z945" i="22"/>
  <c r="R945" i="23"/>
  <c r="M945" i="22"/>
  <c r="L945" i="22"/>
  <c r="E945" i="22"/>
  <c r="F945" i="22"/>
  <c r="S944" i="23"/>
  <c r="U944" i="22"/>
  <c r="M944" i="23"/>
  <c r="G944" i="22"/>
  <c r="H944" i="22"/>
  <c r="V943" i="22"/>
  <c r="W943" i="22"/>
  <c r="N943" i="23"/>
  <c r="P943" i="22" s="1"/>
  <c r="H943" i="23"/>
  <c r="W942" i="23"/>
  <c r="Q942" i="22"/>
  <c r="R942" i="22"/>
  <c r="I942" i="23"/>
  <c r="K942" i="22"/>
  <c r="X941" i="23"/>
  <c r="Z941" i="22" s="1"/>
  <c r="R941" i="23"/>
  <c r="M941" i="22"/>
  <c r="L941" i="22"/>
  <c r="E941" i="22"/>
  <c r="F941" i="22"/>
  <c r="S940" i="23"/>
  <c r="U940" i="22" s="1"/>
  <c r="M940" i="23"/>
  <c r="G940" i="22"/>
  <c r="H940" i="22"/>
  <c r="V939" i="22"/>
  <c r="W939" i="22"/>
  <c r="N939" i="23"/>
  <c r="P939" i="22"/>
  <c r="H939" i="23"/>
  <c r="W938" i="23"/>
  <c r="Q938" i="22"/>
  <c r="R938" i="22"/>
  <c r="I938" i="23"/>
  <c r="K938" i="22" s="1"/>
  <c r="X937" i="23"/>
  <c r="Z937" i="22"/>
  <c r="R937" i="23"/>
  <c r="M937" i="22"/>
  <c r="L937" i="22"/>
  <c r="E937" i="22"/>
  <c r="F937" i="22"/>
  <c r="S936" i="23"/>
  <c r="U936" i="22" s="1"/>
  <c r="M936" i="23"/>
  <c r="G936" i="22"/>
  <c r="H936" i="22"/>
  <c r="V935" i="22"/>
  <c r="W935" i="22"/>
  <c r="N935" i="23"/>
  <c r="P935" i="22" s="1"/>
  <c r="H935" i="23"/>
  <c r="W934" i="23"/>
  <c r="I934" i="23"/>
  <c r="K934" i="22" s="1"/>
  <c r="X933" i="23"/>
  <c r="Z933" i="22"/>
  <c r="R933" i="23"/>
  <c r="M933" i="22"/>
  <c r="L933" i="22"/>
  <c r="E933" i="22"/>
  <c r="F933" i="22"/>
  <c r="S932" i="23"/>
  <c r="U932" i="22" s="1"/>
  <c r="M932" i="23"/>
  <c r="G932" i="22"/>
  <c r="H932" i="22"/>
  <c r="V931" i="22"/>
  <c r="W931" i="22"/>
  <c r="N931" i="23"/>
  <c r="P931" i="22" s="1"/>
  <c r="H931" i="23"/>
  <c r="W930" i="23"/>
  <c r="Q930" i="22"/>
  <c r="R930" i="22"/>
  <c r="I930" i="23"/>
  <c r="K930" i="22"/>
  <c r="X929" i="23"/>
  <c r="Z929" i="22" s="1"/>
  <c r="R929" i="23"/>
  <c r="M929" i="22"/>
  <c r="L929" i="22"/>
  <c r="E929" i="22"/>
  <c r="F929" i="22"/>
  <c r="S928" i="23"/>
  <c r="U928" i="22" s="1"/>
  <c r="M928" i="23"/>
  <c r="G928" i="22"/>
  <c r="H928" i="22"/>
  <c r="V927" i="22"/>
  <c r="W927" i="22"/>
  <c r="N927" i="23"/>
  <c r="P927" i="22"/>
  <c r="H927" i="23"/>
  <c r="W926" i="23"/>
  <c r="Q926" i="22"/>
  <c r="R926" i="22"/>
  <c r="I926" i="23"/>
  <c r="K926" i="22" s="1"/>
  <c r="X925" i="23"/>
  <c r="Z925" i="22"/>
  <c r="R925" i="23"/>
  <c r="M925" i="22"/>
  <c r="L925" i="22"/>
  <c r="E925" i="22"/>
  <c r="F925" i="22"/>
  <c r="S924" i="23"/>
  <c r="U924" i="22" s="1"/>
  <c r="M924" i="23"/>
  <c r="G924" i="22"/>
  <c r="H924" i="22"/>
  <c r="V923" i="22"/>
  <c r="W923" i="22"/>
  <c r="N923" i="23"/>
  <c r="P923" i="22" s="1"/>
  <c r="H923" i="23"/>
  <c r="W922" i="23"/>
  <c r="Q922" i="22"/>
  <c r="R922" i="22"/>
  <c r="I922" i="23"/>
  <c r="K922" i="22"/>
  <c r="X921" i="23"/>
  <c r="Z921" i="22" s="1"/>
  <c r="R921" i="23"/>
  <c r="M921" i="22"/>
  <c r="L921" i="22"/>
  <c r="E921" i="22"/>
  <c r="F921" i="22"/>
  <c r="S920" i="23"/>
  <c r="U920" i="22" s="1"/>
  <c r="M920" i="23"/>
  <c r="G920" i="22"/>
  <c r="H920" i="22"/>
  <c r="V919" i="22"/>
  <c r="W919" i="22"/>
  <c r="N919" i="23"/>
  <c r="P919" i="22"/>
  <c r="H919" i="23"/>
  <c r="W918" i="23"/>
  <c r="I918" i="23"/>
  <c r="K918" i="22"/>
  <c r="X917" i="23"/>
  <c r="Z917" i="22" s="1"/>
  <c r="R917" i="23"/>
  <c r="M917" i="22"/>
  <c r="L917" i="22"/>
  <c r="E917" i="22"/>
  <c r="F917" i="22"/>
  <c r="S916" i="23"/>
  <c r="U916" i="22" s="1"/>
  <c r="M916" i="23"/>
  <c r="G916" i="22"/>
  <c r="H916" i="22"/>
  <c r="V915" i="22"/>
  <c r="W915" i="22"/>
  <c r="N915" i="23"/>
  <c r="P915" i="22"/>
  <c r="H915" i="23"/>
  <c r="W914" i="23"/>
  <c r="Q914" i="22"/>
  <c r="R914" i="22"/>
  <c r="I914" i="23"/>
  <c r="K914" i="22" s="1"/>
  <c r="X913" i="23"/>
  <c r="Z913" i="22"/>
  <c r="R913" i="23"/>
  <c r="M913" i="22"/>
  <c r="L913" i="22"/>
  <c r="E913" i="22"/>
  <c r="F913" i="22"/>
  <c r="S912" i="23"/>
  <c r="U912" i="22"/>
  <c r="M912" i="23"/>
  <c r="G912" i="22"/>
  <c r="H912" i="22"/>
  <c r="V911" i="22"/>
  <c r="W911" i="22"/>
  <c r="N911" i="23"/>
  <c r="P911" i="22" s="1"/>
  <c r="H911" i="23"/>
  <c r="W910" i="23"/>
  <c r="Q910" i="22"/>
  <c r="R910" i="22"/>
  <c r="I910" i="23"/>
  <c r="K910" i="22"/>
  <c r="X909" i="23"/>
  <c r="Z909" i="22" s="1"/>
  <c r="R909" i="23"/>
  <c r="M909" i="22"/>
  <c r="L909" i="22"/>
  <c r="E909" i="22"/>
  <c r="F909" i="22"/>
  <c r="S908" i="23"/>
  <c r="U908" i="22" s="1"/>
  <c r="M908" i="23"/>
  <c r="G908" i="22"/>
  <c r="H908" i="22"/>
  <c r="V907" i="22"/>
  <c r="W907" i="22"/>
  <c r="N907" i="23"/>
  <c r="P907" i="22"/>
  <c r="H907" i="23"/>
  <c r="W906" i="23"/>
  <c r="Q906" i="22"/>
  <c r="R906" i="22"/>
  <c r="I906" i="23"/>
  <c r="K906" i="22" s="1"/>
  <c r="X905" i="23"/>
  <c r="Z905" i="22"/>
  <c r="R905" i="23"/>
  <c r="M905" i="22"/>
  <c r="L905" i="22"/>
  <c r="E905" i="22"/>
  <c r="F905" i="22"/>
  <c r="S904" i="23"/>
  <c r="U904" i="22" s="1"/>
  <c r="M904" i="23"/>
  <c r="G904" i="22"/>
  <c r="H904" i="22"/>
  <c r="V903" i="22"/>
  <c r="W903" i="22"/>
  <c r="N903" i="23"/>
  <c r="P903" i="22" s="1"/>
  <c r="H903" i="23"/>
  <c r="W902" i="23"/>
  <c r="I902" i="23"/>
  <c r="K902" i="22" s="1"/>
  <c r="X901" i="23"/>
  <c r="Z901" i="22"/>
  <c r="R901" i="23"/>
  <c r="M901" i="22"/>
  <c r="L901" i="22"/>
  <c r="E901" i="22"/>
  <c r="F901" i="22"/>
  <c r="S900" i="23"/>
  <c r="U900" i="22" s="1"/>
  <c r="M900" i="23"/>
  <c r="G900" i="22"/>
  <c r="H900" i="22"/>
  <c r="V899" i="22"/>
  <c r="W899" i="22"/>
  <c r="N899" i="23"/>
  <c r="P899" i="22" s="1"/>
  <c r="H899" i="23"/>
  <c r="W898" i="23"/>
  <c r="Q898" i="22"/>
  <c r="R898" i="22"/>
  <c r="I898" i="23"/>
  <c r="K898" i="22"/>
  <c r="X897" i="23"/>
  <c r="Z897" i="22" s="1"/>
  <c r="R897" i="23"/>
  <c r="M897" i="22"/>
  <c r="L897" i="22"/>
  <c r="E897" i="22"/>
  <c r="F897" i="22"/>
  <c r="S896" i="23"/>
  <c r="U896" i="22" s="1"/>
  <c r="M896" i="23"/>
  <c r="G896" i="22"/>
  <c r="H896" i="22"/>
  <c r="V895" i="22"/>
  <c r="W895" i="22"/>
  <c r="N895" i="23"/>
  <c r="P895" i="22"/>
  <c r="H895" i="23"/>
  <c r="W894" i="23"/>
  <c r="Q894" i="22"/>
  <c r="R894" i="22"/>
  <c r="I894" i="23"/>
  <c r="K894" i="22" s="1"/>
  <c r="X893" i="23"/>
  <c r="Z893" i="22"/>
  <c r="R893" i="23"/>
  <c r="M893" i="22"/>
  <c r="L893" i="22"/>
  <c r="E893" i="22"/>
  <c r="F893" i="22"/>
  <c r="S892" i="23"/>
  <c r="U892" i="22" s="1"/>
  <c r="M892" i="23"/>
  <c r="G892" i="22"/>
  <c r="H892" i="22"/>
  <c r="V891" i="22"/>
  <c r="W891" i="22"/>
  <c r="N891" i="23"/>
  <c r="P891" i="22" s="1"/>
  <c r="H891" i="23"/>
  <c r="W890" i="23"/>
  <c r="Q890" i="22"/>
  <c r="R890" i="22"/>
  <c r="I890" i="23"/>
  <c r="K890" i="22"/>
  <c r="X889" i="23"/>
  <c r="Z889" i="22" s="1"/>
  <c r="R889" i="23"/>
  <c r="M889" i="22"/>
  <c r="L889" i="22"/>
  <c r="E889" i="22"/>
  <c r="F889" i="22"/>
  <c r="S888" i="23"/>
  <c r="U888" i="22" s="1"/>
  <c r="M888" i="23"/>
  <c r="G888" i="22"/>
  <c r="H888" i="22"/>
  <c r="V887" i="22"/>
  <c r="W887" i="22"/>
  <c r="N887" i="23"/>
  <c r="P887" i="22"/>
  <c r="H887" i="23"/>
  <c r="W886" i="23"/>
  <c r="I886" i="23"/>
  <c r="K886" i="22"/>
  <c r="X885" i="23"/>
  <c r="Z885" i="22" s="1"/>
  <c r="R885" i="23"/>
  <c r="M885" i="22"/>
  <c r="L885" i="22"/>
  <c r="E885" i="22"/>
  <c r="F885" i="22"/>
  <c r="S884" i="23"/>
  <c r="U884" i="22" s="1"/>
  <c r="M884" i="23"/>
  <c r="G884" i="22"/>
  <c r="H884" i="22"/>
  <c r="V883" i="22"/>
  <c r="W883" i="22"/>
  <c r="N883" i="23"/>
  <c r="P883" i="22"/>
  <c r="H883" i="23"/>
  <c r="W882" i="23"/>
  <c r="Q882" i="22"/>
  <c r="R882" i="22"/>
  <c r="I882" i="23"/>
  <c r="K882" i="22" s="1"/>
  <c r="X881" i="23"/>
  <c r="Z881" i="22"/>
  <c r="R881" i="23"/>
  <c r="M881" i="22"/>
  <c r="L881" i="22"/>
  <c r="E881" i="22"/>
  <c r="F881" i="22"/>
  <c r="S880" i="23"/>
  <c r="U880" i="22" s="1"/>
  <c r="M880" i="23"/>
  <c r="G880" i="22"/>
  <c r="H880" i="22"/>
  <c r="V879" i="22"/>
  <c r="W879" i="22"/>
  <c r="N879" i="23"/>
  <c r="P879" i="22" s="1"/>
  <c r="H879" i="23"/>
  <c r="W878" i="23"/>
  <c r="Q878" i="22"/>
  <c r="R878" i="22"/>
  <c r="I878" i="23"/>
  <c r="K878" i="22"/>
  <c r="X877" i="23"/>
  <c r="Z877" i="22" s="1"/>
  <c r="R877" i="23"/>
  <c r="M877" i="22"/>
  <c r="L877" i="22"/>
  <c r="E877" i="22"/>
  <c r="F877" i="22"/>
  <c r="S876" i="23"/>
  <c r="U876" i="22" s="1"/>
  <c r="M876" i="23"/>
  <c r="G876" i="22"/>
  <c r="H876" i="22"/>
  <c r="V875" i="22"/>
  <c r="W875" i="22"/>
  <c r="N875" i="23"/>
  <c r="P875" i="22"/>
  <c r="H875" i="23"/>
  <c r="W874" i="23"/>
  <c r="Q874" i="22"/>
  <c r="R874" i="22"/>
  <c r="I874" i="23"/>
  <c r="K874" i="22" s="1"/>
  <c r="X873" i="23"/>
  <c r="Z873" i="22"/>
  <c r="R873" i="23"/>
  <c r="L873" i="22"/>
  <c r="M873" i="22"/>
  <c r="E873" i="22"/>
  <c r="F873" i="22"/>
  <c r="S872" i="23"/>
  <c r="U872" i="22"/>
  <c r="L872" i="22"/>
  <c r="M872" i="22"/>
  <c r="N872" i="23"/>
  <c r="P872" i="22"/>
  <c r="X871" i="23"/>
  <c r="Z871" i="22" s="1"/>
  <c r="H871" i="23"/>
  <c r="V870" i="22"/>
  <c r="W870" i="22"/>
  <c r="X870" i="23"/>
  <c r="Z870" i="22" s="1"/>
  <c r="G870" i="22"/>
  <c r="H870" i="22"/>
  <c r="V869" i="22"/>
  <c r="W869" i="22"/>
  <c r="L869" i="22"/>
  <c r="M869" i="22"/>
  <c r="M869" i="23"/>
  <c r="E869" i="22"/>
  <c r="F869" i="22"/>
  <c r="S868" i="23"/>
  <c r="U868" i="22" s="1"/>
  <c r="L868" i="22"/>
  <c r="M868" i="22"/>
  <c r="N868" i="23"/>
  <c r="P868" i="22" s="1"/>
  <c r="X867" i="23"/>
  <c r="Z867" i="22" s="1"/>
  <c r="H867" i="23"/>
  <c r="V866" i="22"/>
  <c r="W866" i="22"/>
  <c r="X866" i="23"/>
  <c r="Z866" i="22" s="1"/>
  <c r="G866" i="22"/>
  <c r="H866" i="22"/>
  <c r="V865" i="22"/>
  <c r="W865" i="22"/>
  <c r="L865" i="22"/>
  <c r="M865" i="22"/>
  <c r="M865" i="23"/>
  <c r="E865" i="22"/>
  <c r="F865" i="22"/>
  <c r="S864" i="23"/>
  <c r="U864" i="22" s="1"/>
  <c r="L864" i="22"/>
  <c r="M864" i="22"/>
  <c r="N864" i="23"/>
  <c r="P864" i="22" s="1"/>
  <c r="X863" i="23"/>
  <c r="Z863" i="22" s="1"/>
  <c r="H863" i="23"/>
  <c r="V862" i="22"/>
  <c r="W862" i="22"/>
  <c r="X862" i="23"/>
  <c r="Z862" i="22" s="1"/>
  <c r="N862" i="22"/>
  <c r="O862" i="22"/>
  <c r="G862" i="22"/>
  <c r="H862" i="22"/>
  <c r="V861" i="22"/>
  <c r="W861" i="22"/>
  <c r="L861" i="22"/>
  <c r="M861" i="22"/>
  <c r="M861" i="23"/>
  <c r="E861" i="22"/>
  <c r="F861" i="22"/>
  <c r="S860" i="23"/>
  <c r="U860" i="22" s="1"/>
  <c r="L860" i="22"/>
  <c r="M860" i="22"/>
  <c r="N860" i="23"/>
  <c r="P860" i="22" s="1"/>
  <c r="X859" i="23"/>
  <c r="Z859" i="22" s="1"/>
  <c r="H859" i="23"/>
  <c r="V858" i="22"/>
  <c r="W858" i="22"/>
  <c r="X858" i="23"/>
  <c r="Z858" i="22" s="1"/>
  <c r="N858" i="22"/>
  <c r="O858" i="22"/>
  <c r="G858" i="22"/>
  <c r="H858" i="22"/>
  <c r="V857" i="22"/>
  <c r="W857" i="22"/>
  <c r="L857" i="22"/>
  <c r="M857" i="22"/>
  <c r="M857" i="23"/>
  <c r="E857" i="22"/>
  <c r="F857" i="22"/>
  <c r="S856" i="23"/>
  <c r="U856" i="22" s="1"/>
  <c r="L856" i="22"/>
  <c r="M856" i="22"/>
  <c r="N856" i="23"/>
  <c r="P856" i="22" s="1"/>
  <c r="X855" i="23"/>
  <c r="Z855" i="22" s="1"/>
  <c r="H855" i="23"/>
  <c r="V854" i="22"/>
  <c r="W854" i="22"/>
  <c r="X854" i="23"/>
  <c r="Z854" i="22" s="1"/>
  <c r="N854" i="22"/>
  <c r="O854" i="22"/>
  <c r="G854" i="22"/>
  <c r="H854" i="22"/>
  <c r="V853" i="22"/>
  <c r="W853" i="22"/>
  <c r="L853" i="22"/>
  <c r="M853" i="22"/>
  <c r="M853" i="23"/>
  <c r="E853" i="22"/>
  <c r="F853" i="22"/>
  <c r="S852" i="23"/>
  <c r="U852" i="22" s="1"/>
  <c r="L852" i="22"/>
  <c r="M852" i="22"/>
  <c r="N852" i="23"/>
  <c r="P852" i="22" s="1"/>
  <c r="X851" i="23"/>
  <c r="Z851" i="22" s="1"/>
  <c r="H851" i="23"/>
  <c r="V850" i="22"/>
  <c r="W850" i="22"/>
  <c r="X850" i="23"/>
  <c r="Z850" i="22" s="1"/>
  <c r="N850" i="22"/>
  <c r="O850" i="22"/>
  <c r="G850" i="22"/>
  <c r="H850" i="22"/>
  <c r="V849" i="22"/>
  <c r="W849" i="22"/>
  <c r="L849" i="22"/>
  <c r="M849" i="22"/>
  <c r="M849" i="23"/>
  <c r="E849" i="22"/>
  <c r="F849" i="22"/>
  <c r="S848" i="23"/>
  <c r="U848" i="22" s="1"/>
  <c r="L848" i="22"/>
  <c r="M848" i="22"/>
  <c r="N848" i="23"/>
  <c r="P848" i="22" s="1"/>
  <c r="X847" i="23"/>
  <c r="Z847" i="22" s="1"/>
  <c r="H847" i="23"/>
  <c r="V846" i="22"/>
  <c r="W846" i="22"/>
  <c r="X846" i="23"/>
  <c r="Z846" i="22" s="1"/>
  <c r="N846" i="22"/>
  <c r="O846" i="22"/>
  <c r="G846" i="22"/>
  <c r="H846" i="22"/>
  <c r="V845" i="22"/>
  <c r="W845" i="22"/>
  <c r="L845" i="22"/>
  <c r="M845" i="22"/>
  <c r="M845" i="23"/>
  <c r="E845" i="22"/>
  <c r="F845" i="22"/>
  <c r="S844" i="23"/>
  <c r="U844" i="22" s="1"/>
  <c r="L844" i="22"/>
  <c r="M844" i="22"/>
  <c r="N844" i="23"/>
  <c r="P844" i="22" s="1"/>
  <c r="X843" i="23"/>
  <c r="Z843" i="22" s="1"/>
  <c r="H843" i="23"/>
  <c r="V842" i="22"/>
  <c r="W842" i="22"/>
  <c r="X842" i="23"/>
  <c r="Z842" i="22" s="1"/>
  <c r="G842" i="22"/>
  <c r="H842" i="22"/>
  <c r="V841" i="22"/>
  <c r="W841" i="22"/>
  <c r="L841" i="22"/>
  <c r="M841" i="22"/>
  <c r="M841" i="23"/>
  <c r="E841" i="22"/>
  <c r="F841" i="22"/>
  <c r="S840" i="23"/>
  <c r="U840" i="22" s="1"/>
  <c r="L840" i="22"/>
  <c r="M840" i="22"/>
  <c r="N840" i="23"/>
  <c r="P840" i="22" s="1"/>
  <c r="X839" i="23"/>
  <c r="Z839" i="22" s="1"/>
  <c r="H839" i="23"/>
  <c r="V838" i="22"/>
  <c r="W838" i="22"/>
  <c r="X838" i="23"/>
  <c r="Z838" i="22" s="1"/>
  <c r="G838" i="22"/>
  <c r="H838" i="22"/>
  <c r="V837" i="22"/>
  <c r="W837" i="22"/>
  <c r="L837" i="22"/>
  <c r="M837" i="22"/>
  <c r="M837" i="23"/>
  <c r="E837" i="22"/>
  <c r="F837" i="22"/>
  <c r="S836" i="23"/>
  <c r="U836" i="22" s="1"/>
  <c r="L836" i="22"/>
  <c r="M836" i="22"/>
  <c r="N836" i="23"/>
  <c r="P836" i="22" s="1"/>
  <c r="X835" i="23"/>
  <c r="Z835" i="22" s="1"/>
  <c r="H835" i="23"/>
  <c r="V834" i="22"/>
  <c r="W834" i="22"/>
  <c r="X834" i="23"/>
  <c r="Z834" i="22" s="1"/>
  <c r="G834" i="22"/>
  <c r="H834" i="22"/>
  <c r="V833" i="22"/>
  <c r="W833" i="22"/>
  <c r="L833" i="22"/>
  <c r="M833" i="22"/>
  <c r="M833" i="23"/>
  <c r="E833" i="22"/>
  <c r="F833" i="22"/>
  <c r="S832" i="23"/>
  <c r="U832" i="22" s="1"/>
  <c r="L832" i="22"/>
  <c r="M832" i="22"/>
  <c r="N832" i="23"/>
  <c r="P832" i="22" s="1"/>
  <c r="X831" i="23"/>
  <c r="Z831" i="22" s="1"/>
  <c r="H831" i="23"/>
  <c r="V830" i="22"/>
  <c r="W830" i="22"/>
  <c r="X830" i="23"/>
  <c r="Z830" i="22" s="1"/>
  <c r="N830" i="22"/>
  <c r="O830" i="22"/>
  <c r="G830" i="22"/>
  <c r="H830" i="22"/>
  <c r="V829" i="22"/>
  <c r="W829" i="22"/>
  <c r="L829" i="22"/>
  <c r="M829" i="22"/>
  <c r="M829" i="23"/>
  <c r="E829" i="22"/>
  <c r="F829" i="22"/>
  <c r="S828" i="23"/>
  <c r="U828" i="22" s="1"/>
  <c r="L828" i="22"/>
  <c r="M828" i="22"/>
  <c r="N828" i="23"/>
  <c r="P828" i="22" s="1"/>
  <c r="X827" i="23"/>
  <c r="Z827" i="22" s="1"/>
  <c r="H827" i="23"/>
  <c r="V826" i="22"/>
  <c r="W826" i="22"/>
  <c r="X826" i="23"/>
  <c r="Z826" i="22" s="1"/>
  <c r="N826" i="22"/>
  <c r="O826" i="22"/>
  <c r="G826" i="22"/>
  <c r="H826" i="22"/>
  <c r="V825" i="22"/>
  <c r="W825" i="22"/>
  <c r="L825" i="22"/>
  <c r="M825" i="22"/>
  <c r="M825" i="23"/>
  <c r="E825" i="22"/>
  <c r="F825" i="22"/>
  <c r="S824" i="23"/>
  <c r="U824" i="22" s="1"/>
  <c r="L824" i="22"/>
  <c r="M824" i="22"/>
  <c r="N824" i="23"/>
  <c r="P824" i="22" s="1"/>
  <c r="X823" i="23"/>
  <c r="Z823" i="22" s="1"/>
  <c r="H823" i="23"/>
  <c r="V822" i="22"/>
  <c r="W822" i="22"/>
  <c r="X822" i="23"/>
  <c r="Z822" i="22" s="1"/>
  <c r="N822" i="22"/>
  <c r="O822" i="22"/>
  <c r="G822" i="22"/>
  <c r="H822" i="22"/>
  <c r="V821" i="22"/>
  <c r="W821" i="22"/>
  <c r="L821" i="22"/>
  <c r="M821" i="22"/>
  <c r="M821" i="23"/>
  <c r="E821" i="22"/>
  <c r="F821" i="22"/>
  <c r="S820" i="23"/>
  <c r="U820" i="22" s="1"/>
  <c r="L820" i="22"/>
  <c r="M820" i="22"/>
  <c r="N820" i="23"/>
  <c r="P820" i="22" s="1"/>
  <c r="X819" i="23"/>
  <c r="Z819" i="22" s="1"/>
  <c r="H819" i="23"/>
  <c r="V818" i="22"/>
  <c r="W818" i="22"/>
  <c r="X818" i="23"/>
  <c r="Z818" i="22" s="1"/>
  <c r="N818" i="22"/>
  <c r="O818" i="22"/>
  <c r="G818" i="22"/>
  <c r="H818" i="22"/>
  <c r="V817" i="22"/>
  <c r="W817" i="22"/>
  <c r="L817" i="22"/>
  <c r="M817" i="22"/>
  <c r="M817" i="23"/>
  <c r="E817" i="22"/>
  <c r="F817" i="22"/>
  <c r="S816" i="23"/>
  <c r="U816" i="22" s="1"/>
  <c r="L816" i="22"/>
  <c r="M816" i="22"/>
  <c r="N816" i="23"/>
  <c r="P816" i="22" s="1"/>
  <c r="X815" i="23"/>
  <c r="Z815" i="22" s="1"/>
  <c r="H815" i="23"/>
  <c r="V814" i="22"/>
  <c r="W814" i="22"/>
  <c r="X814" i="23"/>
  <c r="Z814" i="22" s="1"/>
  <c r="N814" i="22"/>
  <c r="O814" i="22"/>
  <c r="G814" i="22"/>
  <c r="H814" i="22"/>
  <c r="V813" i="22"/>
  <c r="W813" i="22"/>
  <c r="L813" i="22"/>
  <c r="M813" i="22"/>
  <c r="M813" i="23"/>
  <c r="E813" i="22"/>
  <c r="F813" i="22"/>
  <c r="S812" i="23"/>
  <c r="U812" i="22" s="1"/>
  <c r="L812" i="22"/>
  <c r="M812" i="22"/>
  <c r="N812" i="23"/>
  <c r="P812" i="22" s="1"/>
  <c r="X811" i="23"/>
  <c r="Z811" i="22" s="1"/>
  <c r="H811" i="23"/>
  <c r="V810" i="22"/>
  <c r="W810" i="22"/>
  <c r="X810" i="23"/>
  <c r="Z810" i="22" s="1"/>
  <c r="G810" i="22"/>
  <c r="H810" i="22"/>
  <c r="V809" i="22"/>
  <c r="W809" i="22"/>
  <c r="L809" i="22"/>
  <c r="M809" i="22"/>
  <c r="M809" i="23"/>
  <c r="E809" i="22"/>
  <c r="F809" i="22"/>
  <c r="S808" i="23"/>
  <c r="U808" i="22" s="1"/>
  <c r="L808" i="22"/>
  <c r="M808" i="22"/>
  <c r="N808" i="23"/>
  <c r="P808" i="22" s="1"/>
  <c r="X807" i="23"/>
  <c r="Z807" i="22" s="1"/>
  <c r="H807" i="23"/>
  <c r="V806" i="22"/>
  <c r="W806" i="22"/>
  <c r="X806" i="23"/>
  <c r="Z806" i="22" s="1"/>
  <c r="N806" i="22"/>
  <c r="O806" i="22"/>
  <c r="G806" i="22"/>
  <c r="H806" i="22"/>
  <c r="V805" i="22"/>
  <c r="W805" i="22"/>
  <c r="L805" i="22"/>
  <c r="M805" i="22"/>
  <c r="M805" i="23"/>
  <c r="E805" i="22"/>
  <c r="F805" i="22"/>
  <c r="S804" i="23"/>
  <c r="U804" i="22" s="1"/>
  <c r="L804" i="22"/>
  <c r="M804" i="22"/>
  <c r="N804" i="23"/>
  <c r="P804" i="22" s="1"/>
  <c r="X803" i="23"/>
  <c r="Z803" i="22" s="1"/>
  <c r="H803" i="23"/>
  <c r="V802" i="22"/>
  <c r="W802" i="22"/>
  <c r="X802" i="23"/>
  <c r="Z802" i="22" s="1"/>
  <c r="N802" i="22"/>
  <c r="O802" i="22"/>
  <c r="G802" i="22"/>
  <c r="H802" i="22"/>
  <c r="V801" i="22"/>
  <c r="W801" i="22"/>
  <c r="L801" i="22"/>
  <c r="M801" i="22"/>
  <c r="M801" i="23"/>
  <c r="E801" i="22"/>
  <c r="F801" i="22"/>
  <c r="S800" i="23"/>
  <c r="U800" i="22" s="1"/>
  <c r="L800" i="22"/>
  <c r="M800" i="22"/>
  <c r="N800" i="23"/>
  <c r="P800" i="22" s="1"/>
  <c r="X799" i="23"/>
  <c r="Z799" i="22" s="1"/>
  <c r="H799" i="23"/>
  <c r="V798" i="22"/>
  <c r="W798" i="22"/>
  <c r="X798" i="23"/>
  <c r="Z798" i="22" s="1"/>
  <c r="N798" i="22"/>
  <c r="O798" i="22"/>
  <c r="G798" i="22"/>
  <c r="H798" i="22"/>
  <c r="V797" i="22"/>
  <c r="W797" i="22"/>
  <c r="L797" i="22"/>
  <c r="M797" i="22"/>
  <c r="M797" i="23"/>
  <c r="E797" i="22"/>
  <c r="F797" i="22"/>
  <c r="S796" i="23"/>
  <c r="U796" i="22" s="1"/>
  <c r="L796" i="22"/>
  <c r="M796" i="22"/>
  <c r="N796" i="23"/>
  <c r="P796" i="22" s="1"/>
  <c r="X795" i="23"/>
  <c r="Z795" i="22" s="1"/>
  <c r="H795" i="23"/>
  <c r="V794" i="22"/>
  <c r="W794" i="22"/>
  <c r="X794" i="23"/>
  <c r="Z794" i="22" s="1"/>
  <c r="G794" i="22"/>
  <c r="H794" i="22"/>
  <c r="V793" i="22"/>
  <c r="W793" i="22"/>
  <c r="L793" i="22"/>
  <c r="M793" i="22"/>
  <c r="M793" i="23"/>
  <c r="E793" i="22"/>
  <c r="F793" i="22"/>
  <c r="S792" i="23"/>
  <c r="U792" i="22" s="1"/>
  <c r="L792" i="22"/>
  <c r="M792" i="22"/>
  <c r="N792" i="23"/>
  <c r="P792" i="22" s="1"/>
  <c r="X791" i="23"/>
  <c r="Z791" i="22" s="1"/>
  <c r="H791" i="23"/>
  <c r="V790" i="22"/>
  <c r="W790" i="22"/>
  <c r="X790" i="23"/>
  <c r="Z790" i="22" s="1"/>
  <c r="N790" i="22"/>
  <c r="O790" i="22"/>
  <c r="G790" i="22"/>
  <c r="H790" i="22"/>
  <c r="V789" i="22"/>
  <c r="W789" i="22"/>
  <c r="L789" i="22"/>
  <c r="M789" i="22"/>
  <c r="M789" i="23"/>
  <c r="E789" i="22"/>
  <c r="F789" i="22"/>
  <c r="S788" i="23"/>
  <c r="U788" i="22" s="1"/>
  <c r="L788" i="22"/>
  <c r="M788" i="22"/>
  <c r="N788" i="23"/>
  <c r="P788" i="22" s="1"/>
  <c r="X787" i="23"/>
  <c r="Z787" i="22" s="1"/>
  <c r="H787" i="23"/>
  <c r="V786" i="22"/>
  <c r="W786" i="22"/>
  <c r="X786" i="23"/>
  <c r="Z786" i="22" s="1"/>
  <c r="G786" i="22"/>
  <c r="H786" i="22"/>
  <c r="V785" i="22"/>
  <c r="W785" i="22"/>
  <c r="L785" i="22"/>
  <c r="M785" i="22"/>
  <c r="M785" i="23"/>
  <c r="E785" i="22"/>
  <c r="F785" i="22"/>
  <c r="S784" i="23"/>
  <c r="U784" i="22" s="1"/>
  <c r="L784" i="22"/>
  <c r="M784" i="22"/>
  <c r="N784" i="23"/>
  <c r="P784" i="22" s="1"/>
  <c r="X783" i="23"/>
  <c r="Z783" i="22" s="1"/>
  <c r="H783" i="23"/>
  <c r="V782" i="22"/>
  <c r="W782" i="22"/>
  <c r="X782" i="23"/>
  <c r="Z782" i="22" s="1"/>
  <c r="G782" i="22"/>
  <c r="H782" i="22"/>
  <c r="V781" i="22"/>
  <c r="W781" i="22"/>
  <c r="L781" i="22"/>
  <c r="M781" i="22"/>
  <c r="M781" i="23"/>
  <c r="E781" i="22"/>
  <c r="F781" i="22"/>
  <c r="S780" i="23"/>
  <c r="U780" i="22" s="1"/>
  <c r="L780" i="22"/>
  <c r="M780" i="22"/>
  <c r="N780" i="23"/>
  <c r="P780" i="22" s="1"/>
  <c r="X779" i="23"/>
  <c r="Z779" i="22" s="1"/>
  <c r="H779" i="23"/>
  <c r="V778" i="22"/>
  <c r="W778" i="22"/>
  <c r="X778" i="23"/>
  <c r="Z778" i="22" s="1"/>
  <c r="N778" i="22"/>
  <c r="O778" i="22"/>
  <c r="G778" i="22"/>
  <c r="H778" i="22"/>
  <c r="V777" i="22"/>
  <c r="W777" i="22"/>
  <c r="L777" i="22"/>
  <c r="M777" i="22"/>
  <c r="M777" i="23"/>
  <c r="E777" i="22"/>
  <c r="F777" i="22"/>
  <c r="S776" i="23"/>
  <c r="U776" i="22" s="1"/>
  <c r="L776" i="22"/>
  <c r="M776" i="22"/>
  <c r="N776" i="23"/>
  <c r="P776" i="22" s="1"/>
  <c r="X775" i="23"/>
  <c r="Z775" i="22" s="1"/>
  <c r="H775" i="23"/>
  <c r="V774" i="22"/>
  <c r="W774" i="22"/>
  <c r="X774" i="23"/>
  <c r="Z774" i="22" s="1"/>
  <c r="N774" i="22"/>
  <c r="O774" i="22"/>
  <c r="G774" i="22"/>
  <c r="H774" i="22"/>
  <c r="V773" i="22"/>
  <c r="W773" i="22"/>
  <c r="L773" i="22"/>
  <c r="M773" i="22"/>
  <c r="M773" i="23"/>
  <c r="E773" i="22"/>
  <c r="F773" i="22"/>
  <c r="S772" i="23"/>
  <c r="U772" i="22" s="1"/>
  <c r="L772" i="22"/>
  <c r="M772" i="22"/>
  <c r="N772" i="23"/>
  <c r="P772" i="22" s="1"/>
  <c r="X771" i="23"/>
  <c r="Z771" i="22" s="1"/>
  <c r="H771" i="23"/>
  <c r="V770" i="22"/>
  <c r="W770" i="22"/>
  <c r="X770" i="23"/>
  <c r="Z770" i="22" s="1"/>
  <c r="N770" i="22"/>
  <c r="O770" i="22"/>
  <c r="G770" i="22"/>
  <c r="H770" i="22"/>
  <c r="V769" i="22"/>
  <c r="W769" i="22"/>
  <c r="L769" i="22"/>
  <c r="M769" i="22"/>
  <c r="M769" i="23"/>
  <c r="E769" i="22"/>
  <c r="F769" i="22"/>
  <c r="S768" i="23"/>
  <c r="U768" i="22" s="1"/>
  <c r="L768" i="22"/>
  <c r="M768" i="22"/>
  <c r="N768" i="23"/>
  <c r="P768" i="22" s="1"/>
  <c r="X767" i="23"/>
  <c r="Z767" i="22" s="1"/>
  <c r="H767" i="23"/>
  <c r="V766" i="22"/>
  <c r="W766" i="22"/>
  <c r="X766" i="23"/>
  <c r="Z766" i="22" s="1"/>
  <c r="N766" i="22"/>
  <c r="O766" i="22"/>
  <c r="G766" i="22"/>
  <c r="H766" i="22"/>
  <c r="V765" i="22"/>
  <c r="W765" i="22"/>
  <c r="L765" i="22"/>
  <c r="M765" i="22"/>
  <c r="M765" i="23"/>
  <c r="E765" i="22"/>
  <c r="F765" i="22"/>
  <c r="S764" i="23"/>
  <c r="U764" i="22" s="1"/>
  <c r="L764" i="22"/>
  <c r="M764" i="22"/>
  <c r="N764" i="23"/>
  <c r="P764" i="22" s="1"/>
  <c r="X763" i="23"/>
  <c r="Z763" i="22" s="1"/>
  <c r="H763" i="23"/>
  <c r="V762" i="22"/>
  <c r="W762" i="22"/>
  <c r="X762" i="23"/>
  <c r="Z762" i="22" s="1"/>
  <c r="G762" i="22"/>
  <c r="H762" i="22"/>
  <c r="Q761" i="22"/>
  <c r="R761" i="22"/>
  <c r="R761" i="23"/>
  <c r="S761" i="23"/>
  <c r="U761" i="22" s="1"/>
  <c r="X760" i="22"/>
  <c r="Y760" i="22"/>
  <c r="L760" i="22"/>
  <c r="M760" i="22"/>
  <c r="M760" i="23"/>
  <c r="N760" i="23"/>
  <c r="P760" i="22"/>
  <c r="E759" i="22"/>
  <c r="F759" i="22"/>
  <c r="G758" i="22"/>
  <c r="H758" i="22"/>
  <c r="I758" i="23"/>
  <c r="K758" i="22" s="1"/>
  <c r="Q757" i="22"/>
  <c r="R757" i="22"/>
  <c r="R757" i="23"/>
  <c r="S757" i="23"/>
  <c r="U757" i="22" s="1"/>
  <c r="I757" i="22"/>
  <c r="J757" i="22"/>
  <c r="X756" i="22"/>
  <c r="Y756" i="22"/>
  <c r="L756" i="22"/>
  <c r="M756" i="22"/>
  <c r="M756" i="23"/>
  <c r="N756" i="23"/>
  <c r="P756" i="22"/>
  <c r="E755" i="22"/>
  <c r="F755" i="22"/>
  <c r="G754" i="22"/>
  <c r="H754" i="22"/>
  <c r="I754" i="23"/>
  <c r="K754" i="22" s="1"/>
  <c r="Q753" i="22"/>
  <c r="R753" i="22"/>
  <c r="R753" i="23"/>
  <c r="S753" i="23"/>
  <c r="U753" i="22" s="1"/>
  <c r="I753" i="22"/>
  <c r="J753" i="22"/>
  <c r="L752" i="22"/>
  <c r="M752" i="22"/>
  <c r="M752" i="23"/>
  <c r="N752" i="23"/>
  <c r="P752" i="22"/>
  <c r="E751" i="22"/>
  <c r="F751" i="22"/>
  <c r="G750" i="22"/>
  <c r="H750" i="22"/>
  <c r="I750" i="23"/>
  <c r="K750" i="22" s="1"/>
  <c r="Q749" i="22"/>
  <c r="R749" i="22"/>
  <c r="R749" i="23"/>
  <c r="S749" i="23"/>
  <c r="U749" i="22" s="1"/>
  <c r="I749" i="22"/>
  <c r="J749" i="22"/>
  <c r="X748" i="22"/>
  <c r="Y748" i="22"/>
  <c r="L748" i="22"/>
  <c r="M748" i="22"/>
  <c r="M748" i="23"/>
  <c r="N748" i="23"/>
  <c r="P748" i="22"/>
  <c r="E747" i="22"/>
  <c r="F747" i="22"/>
  <c r="G746" i="22"/>
  <c r="H746" i="22"/>
  <c r="I746" i="23"/>
  <c r="K746" i="22" s="1"/>
  <c r="Q745" i="22"/>
  <c r="R745" i="22"/>
  <c r="R745" i="23"/>
  <c r="S745" i="23"/>
  <c r="U745" i="22" s="1"/>
  <c r="I745" i="22"/>
  <c r="J745" i="22"/>
  <c r="X744" i="22"/>
  <c r="Y744" i="22"/>
  <c r="L744" i="22"/>
  <c r="M744" i="22"/>
  <c r="M744" i="23"/>
  <c r="N744" i="23"/>
  <c r="P744" i="22"/>
  <c r="E743" i="22"/>
  <c r="F743" i="22"/>
  <c r="G742" i="22"/>
  <c r="H742" i="22"/>
  <c r="I742" i="23"/>
  <c r="K742" i="22" s="1"/>
  <c r="Q741" i="22"/>
  <c r="R741" i="22"/>
  <c r="R741" i="23"/>
  <c r="S741" i="23"/>
  <c r="U741" i="22" s="1"/>
  <c r="I741" i="22"/>
  <c r="J741" i="22"/>
  <c r="X740" i="22"/>
  <c r="Y740" i="22"/>
  <c r="L740" i="22"/>
  <c r="M740" i="22"/>
  <c r="M740" i="23"/>
  <c r="N740" i="23"/>
  <c r="P740" i="22"/>
  <c r="E739" i="22"/>
  <c r="F739" i="22"/>
  <c r="G738" i="22"/>
  <c r="H738" i="22"/>
  <c r="I738" i="23"/>
  <c r="K738" i="22" s="1"/>
  <c r="Q737" i="22"/>
  <c r="R737" i="22"/>
  <c r="R737" i="23"/>
  <c r="S737" i="23"/>
  <c r="U737" i="22" s="1"/>
  <c r="I737" i="22"/>
  <c r="J737" i="22"/>
  <c r="Y736" i="22"/>
  <c r="X736" i="22"/>
  <c r="M736" i="22"/>
  <c r="L736" i="22"/>
  <c r="M736" i="23"/>
  <c r="N736" i="23"/>
  <c r="P736" i="22"/>
  <c r="E735" i="22"/>
  <c r="F735" i="22"/>
  <c r="G734" i="22"/>
  <c r="H734" i="22"/>
  <c r="I734" i="23"/>
  <c r="K734" i="22" s="1"/>
  <c r="Q733" i="22"/>
  <c r="R733" i="23"/>
  <c r="S733" i="23"/>
  <c r="U733" i="22" s="1"/>
  <c r="R733" i="22"/>
  <c r="I733" i="22"/>
  <c r="J733" i="22"/>
  <c r="Y732" i="22"/>
  <c r="X732" i="22"/>
  <c r="M732" i="22"/>
  <c r="L732" i="22"/>
  <c r="M732" i="23"/>
  <c r="N732" i="23"/>
  <c r="P732" i="22"/>
  <c r="E731" i="22"/>
  <c r="F731" i="22"/>
  <c r="G730" i="22"/>
  <c r="H730" i="22"/>
  <c r="I730" i="23"/>
  <c r="K730" i="22" s="1"/>
  <c r="Q729" i="22"/>
  <c r="R729" i="22"/>
  <c r="R729" i="23"/>
  <c r="S729" i="23"/>
  <c r="U729" i="22" s="1"/>
  <c r="I729" i="22"/>
  <c r="J729" i="22"/>
  <c r="M728" i="22"/>
  <c r="L728" i="22"/>
  <c r="M728" i="23"/>
  <c r="N728" i="23"/>
  <c r="P728" i="22"/>
  <c r="E727" i="22"/>
  <c r="F727" i="22"/>
  <c r="G726" i="22"/>
  <c r="H726" i="22"/>
  <c r="I726" i="23"/>
  <c r="K726" i="22" s="1"/>
  <c r="Q725" i="22"/>
  <c r="R725" i="22"/>
  <c r="R725" i="23"/>
  <c r="S725" i="23"/>
  <c r="U725" i="22" s="1"/>
  <c r="I725" i="22"/>
  <c r="J725" i="22"/>
  <c r="M724" i="22"/>
  <c r="L724" i="22"/>
  <c r="M724" i="23"/>
  <c r="N724" i="23"/>
  <c r="P724" i="22" s="1"/>
  <c r="E723" i="22"/>
  <c r="F723" i="22"/>
  <c r="G722" i="22"/>
  <c r="H722" i="22"/>
  <c r="I722" i="23"/>
  <c r="K722" i="22"/>
  <c r="Q721" i="22"/>
  <c r="R721" i="22"/>
  <c r="R721" i="23"/>
  <c r="S721" i="23"/>
  <c r="U721" i="22" s="1"/>
  <c r="I721" i="22"/>
  <c r="J721" i="22"/>
  <c r="M720" i="22"/>
  <c r="L720" i="22"/>
  <c r="M720" i="23"/>
  <c r="N720" i="23"/>
  <c r="P720" i="22" s="1"/>
  <c r="E719" i="22"/>
  <c r="F719" i="22"/>
  <c r="G718" i="22"/>
  <c r="H718" i="22"/>
  <c r="I718" i="23"/>
  <c r="K718" i="22"/>
  <c r="Q717" i="22"/>
  <c r="R717" i="22"/>
  <c r="R717" i="23"/>
  <c r="S717" i="23"/>
  <c r="U717" i="22" s="1"/>
  <c r="I717" i="22"/>
  <c r="J717" i="22"/>
  <c r="Y716" i="22"/>
  <c r="X716" i="22"/>
  <c r="M716" i="22"/>
  <c r="L716" i="22"/>
  <c r="M716" i="23"/>
  <c r="N716" i="23"/>
  <c r="P716" i="22" s="1"/>
  <c r="E715" i="22"/>
  <c r="F715" i="22"/>
  <c r="G714" i="22"/>
  <c r="H714" i="22"/>
  <c r="I714" i="23"/>
  <c r="K714" i="22"/>
  <c r="Q713" i="22"/>
  <c r="R713" i="22"/>
  <c r="R713" i="23"/>
  <c r="S713" i="23"/>
  <c r="U713" i="22" s="1"/>
  <c r="Y712" i="22"/>
  <c r="X712" i="22"/>
  <c r="M712" i="22"/>
  <c r="L712" i="22"/>
  <c r="M712" i="23"/>
  <c r="N712" i="23"/>
  <c r="P712" i="22"/>
  <c r="E711" i="22"/>
  <c r="F711" i="22"/>
  <c r="G710" i="22"/>
  <c r="H710" i="22"/>
  <c r="I710" i="23"/>
  <c r="K710" i="22" s="1"/>
  <c r="Q709" i="22"/>
  <c r="R709" i="22"/>
  <c r="R709" i="23"/>
  <c r="S709" i="23"/>
  <c r="U709" i="22" s="1"/>
  <c r="I709" i="22"/>
  <c r="J709" i="22"/>
  <c r="Y708" i="22"/>
  <c r="X708" i="22"/>
  <c r="M708" i="22"/>
  <c r="L708" i="22"/>
  <c r="M708" i="23"/>
  <c r="N708" i="23"/>
  <c r="P708" i="22"/>
  <c r="E707" i="22"/>
  <c r="F707" i="22"/>
  <c r="G706" i="22"/>
  <c r="H706" i="22"/>
  <c r="I706" i="23"/>
  <c r="K706" i="22" s="1"/>
  <c r="Q705" i="22"/>
  <c r="R705" i="22"/>
  <c r="R705" i="23"/>
  <c r="S705" i="23"/>
  <c r="U705" i="22" s="1"/>
  <c r="Y704" i="22"/>
  <c r="X704" i="22"/>
  <c r="M704" i="22"/>
  <c r="L704" i="22"/>
  <c r="M704" i="23"/>
  <c r="N704" i="23"/>
  <c r="P704" i="22"/>
  <c r="E703" i="22"/>
  <c r="F703" i="22"/>
  <c r="G702" i="22"/>
  <c r="H702" i="22"/>
  <c r="I702" i="23"/>
  <c r="K702" i="22" s="1"/>
  <c r="Q701" i="22"/>
  <c r="R701" i="23"/>
  <c r="S701" i="23"/>
  <c r="U701" i="22" s="1"/>
  <c r="I701" i="22"/>
  <c r="J701" i="22"/>
  <c r="Y700" i="22"/>
  <c r="X700" i="22"/>
  <c r="M700" i="22"/>
  <c r="L700" i="22"/>
  <c r="M700" i="23"/>
  <c r="N700" i="23"/>
  <c r="P700" i="22"/>
  <c r="E699" i="22"/>
  <c r="F699" i="22"/>
  <c r="G698" i="22"/>
  <c r="H698" i="22"/>
  <c r="I698" i="23"/>
  <c r="K698" i="22" s="1"/>
  <c r="Q697" i="22"/>
  <c r="R697" i="22"/>
  <c r="R697" i="23"/>
  <c r="S697" i="23"/>
  <c r="U697" i="22" s="1"/>
  <c r="I697" i="22"/>
  <c r="J697" i="22"/>
  <c r="Y696" i="22"/>
  <c r="X696" i="22"/>
  <c r="M696" i="22"/>
  <c r="L696" i="22"/>
  <c r="M696" i="23"/>
  <c r="N696" i="23"/>
  <c r="P696" i="22"/>
  <c r="E695" i="22"/>
  <c r="F695" i="22"/>
  <c r="G694" i="22"/>
  <c r="H694" i="22"/>
  <c r="I694" i="23"/>
  <c r="K694" i="22" s="1"/>
  <c r="Q693" i="22"/>
  <c r="R693" i="22"/>
  <c r="R693" i="23"/>
  <c r="S693" i="23"/>
  <c r="U693" i="22" s="1"/>
  <c r="I693" i="22"/>
  <c r="J693" i="22"/>
  <c r="Y692" i="22"/>
  <c r="X692" i="22"/>
  <c r="M692" i="22"/>
  <c r="L692" i="22"/>
  <c r="M692" i="23"/>
  <c r="N692" i="23"/>
  <c r="P692" i="22"/>
  <c r="E691" i="22"/>
  <c r="F691" i="22"/>
  <c r="G690" i="22"/>
  <c r="H690" i="22"/>
  <c r="I690" i="23"/>
  <c r="K690" i="22" s="1"/>
  <c r="Q689" i="22"/>
  <c r="R689" i="22"/>
  <c r="R689" i="23"/>
  <c r="S689" i="23"/>
  <c r="U689" i="22" s="1"/>
  <c r="I689" i="22"/>
  <c r="J689" i="22"/>
  <c r="M688" i="22"/>
  <c r="L688" i="22"/>
  <c r="M688" i="23"/>
  <c r="N688" i="23"/>
  <c r="P688" i="22"/>
  <c r="E687" i="22"/>
  <c r="F687" i="22"/>
  <c r="G686" i="22"/>
  <c r="H686" i="22"/>
  <c r="I686" i="23"/>
  <c r="K686" i="22" s="1"/>
  <c r="Q685" i="22"/>
  <c r="R685" i="22"/>
  <c r="R685" i="23"/>
  <c r="S685" i="23"/>
  <c r="U685" i="22" s="1"/>
  <c r="I685" i="22"/>
  <c r="J685" i="22"/>
  <c r="M684" i="22"/>
  <c r="L684" i="22"/>
  <c r="M684" i="23"/>
  <c r="N684" i="23"/>
  <c r="P684" i="22"/>
  <c r="E683" i="22"/>
  <c r="F683" i="22"/>
  <c r="G682" i="22"/>
  <c r="H682" i="22"/>
  <c r="I682" i="23"/>
  <c r="K682" i="22" s="1"/>
  <c r="Q681" i="22"/>
  <c r="R681" i="22"/>
  <c r="R681" i="23"/>
  <c r="S681" i="23"/>
  <c r="U681" i="22" s="1"/>
  <c r="I681" i="22"/>
  <c r="J681" i="22"/>
  <c r="M680" i="22"/>
  <c r="L680" i="22"/>
  <c r="M680" i="23"/>
  <c r="N680" i="23"/>
  <c r="P680" i="22"/>
  <c r="E679" i="22"/>
  <c r="F679" i="22"/>
  <c r="G678" i="22"/>
  <c r="H678" i="22"/>
  <c r="I678" i="23"/>
  <c r="K678" i="22" s="1"/>
  <c r="Q677" i="22"/>
  <c r="R677" i="22"/>
  <c r="R677" i="23"/>
  <c r="S677" i="23"/>
  <c r="U677" i="22" s="1"/>
  <c r="I677" i="22"/>
  <c r="J677" i="22"/>
  <c r="Y676" i="22"/>
  <c r="X676" i="22"/>
  <c r="M676" i="22"/>
  <c r="L676" i="22"/>
  <c r="M676" i="23"/>
  <c r="N676" i="23"/>
  <c r="P676" i="22"/>
  <c r="E675" i="22"/>
  <c r="F675" i="22"/>
  <c r="G674" i="22"/>
  <c r="H674" i="22"/>
  <c r="I674" i="23"/>
  <c r="K674" i="22" s="1"/>
  <c r="Q673" i="22"/>
  <c r="R673" i="22"/>
  <c r="R673" i="23"/>
  <c r="S673" i="23"/>
  <c r="U673" i="22" s="1"/>
  <c r="I673" i="22"/>
  <c r="J673" i="22"/>
  <c r="Y672" i="22"/>
  <c r="X672" i="22"/>
  <c r="M672" i="22"/>
  <c r="L672" i="22"/>
  <c r="M672" i="23"/>
  <c r="N672" i="23"/>
  <c r="P672" i="22"/>
  <c r="E671" i="22"/>
  <c r="F671" i="22"/>
  <c r="G670" i="22"/>
  <c r="H670" i="22"/>
  <c r="I670" i="23"/>
  <c r="K670" i="22" s="1"/>
  <c r="Q669" i="22"/>
  <c r="R669" i="22"/>
  <c r="R669" i="23"/>
  <c r="S669" i="23"/>
  <c r="U669" i="22" s="1"/>
  <c r="I669" i="22"/>
  <c r="J669" i="22"/>
  <c r="Y668" i="22"/>
  <c r="X668" i="22"/>
  <c r="M668" i="22"/>
  <c r="L668" i="22"/>
  <c r="M668" i="23"/>
  <c r="N668" i="23"/>
  <c r="P668" i="22"/>
  <c r="E667" i="22"/>
  <c r="F667" i="22"/>
  <c r="G666" i="22"/>
  <c r="H666" i="22"/>
  <c r="I666" i="23"/>
  <c r="K666" i="22" s="1"/>
  <c r="Q665" i="22"/>
  <c r="R665" i="22"/>
  <c r="R665" i="23"/>
  <c r="S665" i="23"/>
  <c r="U665" i="22" s="1"/>
  <c r="I665" i="22"/>
  <c r="J665" i="22"/>
  <c r="Y664" i="22"/>
  <c r="X664" i="22"/>
  <c r="M664" i="22"/>
  <c r="L664" i="22"/>
  <c r="M664" i="23"/>
  <c r="N664" i="23"/>
  <c r="P664" i="22"/>
  <c r="E663" i="22"/>
  <c r="F663" i="22"/>
  <c r="G662" i="22"/>
  <c r="H662" i="22"/>
  <c r="I662" i="23"/>
  <c r="K662" i="22" s="1"/>
  <c r="Q661" i="22"/>
  <c r="R661" i="22"/>
  <c r="R661" i="23"/>
  <c r="S661" i="23"/>
  <c r="U661" i="22" s="1"/>
  <c r="I661" i="22"/>
  <c r="J661" i="22"/>
  <c r="Y660" i="22"/>
  <c r="X660" i="22"/>
  <c r="M660" i="22"/>
  <c r="L660" i="22"/>
  <c r="M660" i="23"/>
  <c r="N660" i="23"/>
  <c r="P660" i="22"/>
  <c r="E659" i="22"/>
  <c r="F659" i="22"/>
  <c r="G658" i="22"/>
  <c r="H658" i="22"/>
  <c r="I658" i="23"/>
  <c r="K658" i="22" s="1"/>
  <c r="Q657" i="22"/>
  <c r="R657" i="22"/>
  <c r="R657" i="23"/>
  <c r="S657" i="23"/>
  <c r="U657" i="22" s="1"/>
  <c r="I657" i="22"/>
  <c r="J657" i="22"/>
  <c r="Y656" i="22"/>
  <c r="X656" i="22"/>
  <c r="M656" i="22"/>
  <c r="L656" i="22"/>
  <c r="M656" i="23"/>
  <c r="N656" i="23"/>
  <c r="P656" i="22"/>
  <c r="G654" i="22"/>
  <c r="H654" i="22"/>
  <c r="I654" i="23"/>
  <c r="K654" i="22"/>
  <c r="Q653" i="22"/>
  <c r="R653" i="22"/>
  <c r="R653" i="23"/>
  <c r="S653" i="23"/>
  <c r="U653" i="22"/>
  <c r="I653" i="22"/>
  <c r="J653" i="22"/>
  <c r="Y652" i="22"/>
  <c r="X652" i="22"/>
  <c r="M652" i="22"/>
  <c r="L652" i="22"/>
  <c r="M652" i="23"/>
  <c r="N652" i="23"/>
  <c r="P652" i="22" s="1"/>
  <c r="E651" i="22"/>
  <c r="F651" i="22"/>
  <c r="G650" i="22"/>
  <c r="H650" i="22"/>
  <c r="I650" i="23"/>
  <c r="K650" i="22"/>
  <c r="Q649" i="22"/>
  <c r="R649" i="22"/>
  <c r="R649" i="23"/>
  <c r="S649" i="23"/>
  <c r="U649" i="22"/>
  <c r="I649" i="22"/>
  <c r="J649" i="22"/>
  <c r="Y648" i="22"/>
  <c r="X648" i="22"/>
  <c r="M648" i="22"/>
  <c r="L648" i="22"/>
  <c r="M648" i="23"/>
  <c r="N648" i="23"/>
  <c r="P648" i="22"/>
  <c r="E647" i="22"/>
  <c r="F647" i="22"/>
  <c r="G646" i="22"/>
  <c r="H646" i="22"/>
  <c r="I646" i="23"/>
  <c r="K646" i="22"/>
  <c r="Q645" i="22"/>
  <c r="R645" i="22"/>
  <c r="R645" i="23"/>
  <c r="S645" i="23"/>
  <c r="U645" i="22"/>
  <c r="I645" i="22"/>
  <c r="J645" i="22"/>
  <c r="Y644" i="22"/>
  <c r="X644" i="22"/>
  <c r="M644" i="22"/>
  <c r="L644" i="22"/>
  <c r="M644" i="23"/>
  <c r="N644" i="23"/>
  <c r="P644" i="22"/>
  <c r="E643" i="22"/>
  <c r="F643" i="22"/>
  <c r="G642" i="22"/>
  <c r="H642" i="22"/>
  <c r="I642" i="23"/>
  <c r="K642" i="22"/>
  <c r="Q641" i="22"/>
  <c r="R641" i="22"/>
  <c r="R641" i="23"/>
  <c r="S641" i="23"/>
  <c r="U641" i="22"/>
  <c r="I641" i="22"/>
  <c r="J641" i="22"/>
  <c r="Y640" i="22"/>
  <c r="X640" i="22"/>
  <c r="M640" i="22"/>
  <c r="L640" i="22"/>
  <c r="M640" i="23"/>
  <c r="N640" i="23"/>
  <c r="P640" i="22"/>
  <c r="E639" i="22"/>
  <c r="F639" i="22"/>
  <c r="G638" i="22"/>
  <c r="H638" i="22"/>
  <c r="I638" i="23"/>
  <c r="K638" i="22"/>
  <c r="Q637" i="22"/>
  <c r="R637" i="23"/>
  <c r="R637" i="22"/>
  <c r="S637" i="23"/>
  <c r="U637" i="22"/>
  <c r="I637" i="22"/>
  <c r="J637" i="22"/>
  <c r="Y636" i="22"/>
  <c r="X636" i="22"/>
  <c r="M636" i="22"/>
  <c r="L636" i="22"/>
  <c r="M636" i="23"/>
  <c r="N636" i="23"/>
  <c r="P636" i="22"/>
  <c r="E635" i="22"/>
  <c r="F635" i="22"/>
  <c r="G634" i="22"/>
  <c r="H634" i="22"/>
  <c r="I634" i="23"/>
  <c r="K634" i="22" s="1"/>
  <c r="Q633" i="22"/>
  <c r="R633" i="22"/>
  <c r="R633" i="23"/>
  <c r="S633" i="23"/>
  <c r="U633" i="22"/>
  <c r="I633" i="22"/>
  <c r="J633" i="22"/>
  <c r="Y632" i="22"/>
  <c r="X632" i="22"/>
  <c r="M632" i="22"/>
  <c r="L632" i="22"/>
  <c r="M632" i="23"/>
  <c r="N632" i="23"/>
  <c r="P632" i="22"/>
  <c r="E631" i="22"/>
  <c r="F631" i="22"/>
  <c r="G630" i="22"/>
  <c r="H630" i="22"/>
  <c r="I630" i="23"/>
  <c r="K630" i="22" s="1"/>
  <c r="Q629" i="22"/>
  <c r="R629" i="22"/>
  <c r="R629" i="23"/>
  <c r="S629" i="23"/>
  <c r="U629" i="22"/>
  <c r="I629" i="22"/>
  <c r="J629" i="22"/>
  <c r="Y628" i="22"/>
  <c r="X628" i="22"/>
  <c r="M628" i="22"/>
  <c r="L628" i="22"/>
  <c r="M628" i="23"/>
  <c r="N628" i="23"/>
  <c r="P628" i="22"/>
  <c r="E627" i="22"/>
  <c r="F627" i="22"/>
  <c r="G626" i="22"/>
  <c r="H626" i="22"/>
  <c r="I626" i="23"/>
  <c r="K626" i="22" s="1"/>
  <c r="Q625" i="22"/>
  <c r="R625" i="22"/>
  <c r="R625" i="23"/>
  <c r="S625" i="23"/>
  <c r="U625" i="22"/>
  <c r="I625" i="22"/>
  <c r="J625" i="22"/>
  <c r="Y624" i="22"/>
  <c r="X624" i="22"/>
  <c r="M624" i="22"/>
  <c r="L624" i="22"/>
  <c r="M624" i="23"/>
  <c r="N624" i="23"/>
  <c r="P624" i="22"/>
  <c r="E623" i="22"/>
  <c r="F623" i="22"/>
  <c r="G622" i="22"/>
  <c r="H622" i="22"/>
  <c r="I622" i="23"/>
  <c r="K622" i="22" s="1"/>
  <c r="Q621" i="22"/>
  <c r="R621" i="22"/>
  <c r="R621" i="23"/>
  <c r="S621" i="23"/>
  <c r="U621" i="22"/>
  <c r="I621" i="22"/>
  <c r="J621" i="22"/>
  <c r="Y620" i="22"/>
  <c r="X620" i="22"/>
  <c r="M620" i="22"/>
  <c r="L620" i="22"/>
  <c r="M620" i="23"/>
  <c r="N620" i="23"/>
  <c r="P620" i="22"/>
  <c r="E619" i="22"/>
  <c r="F619" i="22"/>
  <c r="G618" i="22"/>
  <c r="H618" i="22"/>
  <c r="I618" i="23"/>
  <c r="K618" i="22" s="1"/>
  <c r="Q617" i="22"/>
  <c r="R617" i="22"/>
  <c r="R617" i="23"/>
  <c r="S617" i="23"/>
  <c r="U617" i="22"/>
  <c r="I617" i="22"/>
  <c r="J617" i="22"/>
  <c r="Y616" i="22"/>
  <c r="X616" i="22"/>
  <c r="M616" i="22"/>
  <c r="L616" i="22"/>
  <c r="M616" i="23"/>
  <c r="N616" i="23"/>
  <c r="P616" i="22"/>
  <c r="E615" i="22"/>
  <c r="F615" i="22"/>
  <c r="G614" i="22"/>
  <c r="H614" i="22"/>
  <c r="I614" i="23"/>
  <c r="K614" i="22" s="1"/>
  <c r="Q613" i="22"/>
  <c r="R613" i="22"/>
  <c r="R613" i="23"/>
  <c r="S613" i="23"/>
  <c r="U613" i="22"/>
  <c r="I613" i="22"/>
  <c r="J613" i="22"/>
  <c r="Y612" i="22"/>
  <c r="X612" i="22"/>
  <c r="M612" i="22"/>
  <c r="L612" i="22"/>
  <c r="M612" i="23"/>
  <c r="N612" i="23"/>
  <c r="P612" i="22"/>
  <c r="E611" i="22"/>
  <c r="F611" i="22"/>
  <c r="G610" i="22"/>
  <c r="H610" i="22"/>
  <c r="I610" i="23"/>
  <c r="K610" i="22" s="1"/>
  <c r="Q609" i="22"/>
  <c r="R609" i="22"/>
  <c r="R609" i="23"/>
  <c r="S609" i="23"/>
  <c r="U609" i="22"/>
  <c r="I609" i="22"/>
  <c r="J609" i="22"/>
  <c r="Y608" i="22"/>
  <c r="X608" i="22"/>
  <c r="M608" i="22"/>
  <c r="L608" i="22"/>
  <c r="M608" i="23"/>
  <c r="N608" i="23"/>
  <c r="P608" i="22"/>
  <c r="E607" i="22"/>
  <c r="F607" i="22"/>
  <c r="G606" i="22"/>
  <c r="H606" i="22"/>
  <c r="I606" i="23"/>
  <c r="K606" i="22" s="1"/>
  <c r="Q605" i="22"/>
  <c r="R605" i="23"/>
  <c r="S605" i="23"/>
  <c r="U605" i="22" s="1"/>
  <c r="R605" i="22"/>
  <c r="I605" i="22"/>
  <c r="J605" i="22"/>
  <c r="Y604" i="22"/>
  <c r="X604" i="22"/>
  <c r="M604" i="22"/>
  <c r="L604" i="22"/>
  <c r="M604" i="23"/>
  <c r="N604" i="23"/>
  <c r="P604" i="22"/>
  <c r="E603" i="22"/>
  <c r="F603" i="22"/>
  <c r="G602" i="22"/>
  <c r="H602" i="22"/>
  <c r="I602" i="23"/>
  <c r="K602" i="22" s="1"/>
  <c r="Q601" i="22"/>
  <c r="R601" i="22"/>
  <c r="R601" i="23"/>
  <c r="S601" i="23"/>
  <c r="U601" i="22"/>
  <c r="I601" i="22"/>
  <c r="J601" i="22"/>
  <c r="Y600" i="22"/>
  <c r="X600" i="22"/>
  <c r="M600" i="22"/>
  <c r="L600" i="22"/>
  <c r="M600" i="23"/>
  <c r="N600" i="23"/>
  <c r="P600" i="22"/>
  <c r="E599" i="22"/>
  <c r="F599" i="22"/>
  <c r="G598" i="22"/>
  <c r="H598" i="22"/>
  <c r="I598" i="23"/>
  <c r="K598" i="22" s="1"/>
  <c r="Q597" i="22"/>
  <c r="R597" i="22"/>
  <c r="R597" i="23"/>
  <c r="S597" i="23"/>
  <c r="U597" i="22"/>
  <c r="I597" i="22"/>
  <c r="J597" i="22"/>
  <c r="M596" i="22"/>
  <c r="L596" i="22"/>
  <c r="M596" i="23"/>
  <c r="N596" i="23"/>
  <c r="P596" i="22" s="1"/>
  <c r="E595" i="22"/>
  <c r="F595" i="22"/>
  <c r="G594" i="22"/>
  <c r="H594" i="22"/>
  <c r="I594" i="23"/>
  <c r="K594" i="22"/>
  <c r="Q593" i="22"/>
  <c r="R593" i="22"/>
  <c r="R593" i="23"/>
  <c r="S593" i="23"/>
  <c r="U593" i="22" s="1"/>
  <c r="I593" i="22"/>
  <c r="J593" i="22"/>
  <c r="Y592" i="22"/>
  <c r="X592" i="22"/>
  <c r="M592" i="22"/>
  <c r="L592" i="22"/>
  <c r="M592" i="23"/>
  <c r="N592" i="23"/>
  <c r="P592" i="22"/>
  <c r="E591" i="22"/>
  <c r="F591" i="22"/>
  <c r="G590" i="22"/>
  <c r="H590" i="22"/>
  <c r="I590" i="23"/>
  <c r="K590" i="22"/>
  <c r="Q589" i="22"/>
  <c r="R589" i="22"/>
  <c r="R589" i="23"/>
  <c r="S589" i="23"/>
  <c r="U589" i="22" s="1"/>
  <c r="I589" i="22"/>
  <c r="J589" i="22"/>
  <c r="Y588" i="22"/>
  <c r="X588" i="22"/>
  <c r="M588" i="22"/>
  <c r="L588" i="22"/>
  <c r="M588" i="23"/>
  <c r="N588" i="23"/>
  <c r="P588" i="22"/>
  <c r="E587" i="22"/>
  <c r="F587" i="22"/>
  <c r="G586" i="22"/>
  <c r="H586" i="22"/>
  <c r="I586" i="23"/>
  <c r="K586" i="22"/>
  <c r="Q585" i="22"/>
  <c r="R585" i="22"/>
  <c r="R585" i="23"/>
  <c r="S585" i="23"/>
  <c r="U585" i="22" s="1"/>
  <c r="Y584" i="22"/>
  <c r="X584" i="22"/>
  <c r="M584" i="22"/>
  <c r="L584" i="22"/>
  <c r="M584" i="23"/>
  <c r="N584" i="23"/>
  <c r="P584" i="22"/>
  <c r="E583" i="22"/>
  <c r="F583" i="22"/>
  <c r="G582" i="22"/>
  <c r="H582" i="22"/>
  <c r="I582" i="23"/>
  <c r="K582" i="22"/>
  <c r="Q581" i="22"/>
  <c r="R581" i="22"/>
  <c r="R581" i="23"/>
  <c r="S581" i="23"/>
  <c r="U581" i="22"/>
  <c r="I581" i="22"/>
  <c r="J581" i="22"/>
  <c r="Y580" i="22"/>
  <c r="X580" i="22"/>
  <c r="M580" i="22"/>
  <c r="L580" i="22"/>
  <c r="M580" i="23"/>
  <c r="N580" i="23"/>
  <c r="P580" i="22"/>
  <c r="E579" i="22"/>
  <c r="F579" i="22"/>
  <c r="G578" i="22"/>
  <c r="H578" i="22"/>
  <c r="I578" i="23"/>
  <c r="K578" i="22" s="1"/>
  <c r="Q577" i="22"/>
  <c r="R577" i="22"/>
  <c r="R577" i="23"/>
  <c r="S577" i="23"/>
  <c r="U577" i="22"/>
  <c r="I577" i="22"/>
  <c r="J577" i="22"/>
  <c r="Y576" i="22"/>
  <c r="X576" i="22"/>
  <c r="M576" i="22"/>
  <c r="L576" i="22"/>
  <c r="M576" i="23"/>
  <c r="N576" i="23"/>
  <c r="P576" i="22"/>
  <c r="E575" i="22"/>
  <c r="F575" i="22"/>
  <c r="G574" i="22"/>
  <c r="H574" i="22"/>
  <c r="I574" i="23"/>
  <c r="K574" i="22" s="1"/>
  <c r="Q573" i="22"/>
  <c r="R573" i="23"/>
  <c r="S573" i="23"/>
  <c r="U573" i="22" s="1"/>
  <c r="I573" i="22"/>
  <c r="J573" i="22"/>
  <c r="Y572" i="22"/>
  <c r="X572" i="22"/>
  <c r="M572" i="22"/>
  <c r="L572" i="22"/>
  <c r="M572" i="23"/>
  <c r="N572" i="23"/>
  <c r="P572" i="22"/>
  <c r="E571" i="22"/>
  <c r="F571" i="22"/>
  <c r="G570" i="22"/>
  <c r="H570" i="22"/>
  <c r="I570" i="23"/>
  <c r="K570" i="22" s="1"/>
  <c r="Q569" i="22"/>
  <c r="R569" i="22"/>
  <c r="R569" i="23"/>
  <c r="S569" i="23"/>
  <c r="U569" i="22" s="1"/>
  <c r="I569" i="22"/>
  <c r="J569" i="22"/>
  <c r="Y568" i="22"/>
  <c r="X568" i="22"/>
  <c r="M568" i="22"/>
  <c r="L568" i="22"/>
  <c r="M568" i="23"/>
  <c r="N568" i="23"/>
  <c r="P568" i="22"/>
  <c r="E567" i="22"/>
  <c r="F567" i="22"/>
  <c r="G566" i="22"/>
  <c r="H566" i="22"/>
  <c r="I566" i="23"/>
  <c r="K566" i="22" s="1"/>
  <c r="Q565" i="22"/>
  <c r="R565" i="22"/>
  <c r="R565" i="23"/>
  <c r="S565" i="23"/>
  <c r="U565" i="22" s="1"/>
  <c r="I565" i="22"/>
  <c r="J565" i="22"/>
  <c r="Y564" i="22"/>
  <c r="X564" i="22"/>
  <c r="M564" i="22"/>
  <c r="L564" i="22"/>
  <c r="M564" i="23"/>
  <c r="N564" i="23"/>
  <c r="P564" i="22"/>
  <c r="E563" i="22"/>
  <c r="F563" i="22"/>
  <c r="G562" i="22"/>
  <c r="H562" i="22"/>
  <c r="I562" i="23"/>
  <c r="K562" i="22" s="1"/>
  <c r="Q561" i="22"/>
  <c r="R561" i="22"/>
  <c r="R561" i="23"/>
  <c r="S561" i="23"/>
  <c r="U561" i="22" s="1"/>
  <c r="I561" i="22"/>
  <c r="J561" i="22"/>
  <c r="Y560" i="22"/>
  <c r="X560" i="22"/>
  <c r="M560" i="22"/>
  <c r="L560" i="22"/>
  <c r="M560" i="23"/>
  <c r="N560" i="23"/>
  <c r="P560" i="22"/>
  <c r="E559" i="22"/>
  <c r="F559" i="22"/>
  <c r="H558" i="22"/>
  <c r="I558" i="23"/>
  <c r="K558" i="22"/>
  <c r="G558" i="22"/>
  <c r="Q557" i="22"/>
  <c r="R557" i="22"/>
  <c r="R557" i="23"/>
  <c r="S557" i="23"/>
  <c r="U557" i="22" s="1"/>
  <c r="I557" i="22"/>
  <c r="J557" i="22"/>
  <c r="Y556" i="22"/>
  <c r="X556" i="22"/>
  <c r="M556" i="22"/>
  <c r="L556" i="22"/>
  <c r="M556" i="23"/>
  <c r="N556" i="23"/>
  <c r="P556" i="22"/>
  <c r="E555" i="22"/>
  <c r="F555" i="22"/>
  <c r="G554" i="22"/>
  <c r="H554" i="22"/>
  <c r="I554" i="23"/>
  <c r="K554" i="22" s="1"/>
  <c r="Q553" i="22"/>
  <c r="R553" i="22"/>
  <c r="R553" i="23"/>
  <c r="S553" i="23"/>
  <c r="U553" i="22" s="1"/>
  <c r="I553" i="22"/>
  <c r="J553" i="22"/>
  <c r="Y552" i="22"/>
  <c r="X552" i="22"/>
  <c r="M552" i="22"/>
  <c r="L552" i="22"/>
  <c r="M552" i="23"/>
  <c r="N552" i="23"/>
  <c r="P552" i="22"/>
  <c r="F551" i="22"/>
  <c r="E551" i="22"/>
  <c r="H550" i="22"/>
  <c r="G550" i="22"/>
  <c r="I550" i="23"/>
  <c r="K550" i="22" s="1"/>
  <c r="R549" i="22"/>
  <c r="Q549" i="22"/>
  <c r="R549" i="23"/>
  <c r="S549" i="23"/>
  <c r="U549" i="22"/>
  <c r="J549" i="22"/>
  <c r="I549" i="22"/>
  <c r="X548" i="22"/>
  <c r="Y548" i="22"/>
  <c r="L548" i="22"/>
  <c r="M548" i="22"/>
  <c r="M548" i="23"/>
  <c r="N548" i="23"/>
  <c r="P548" i="22"/>
  <c r="F547" i="22"/>
  <c r="E547" i="22"/>
  <c r="H546" i="22"/>
  <c r="G546" i="22"/>
  <c r="I546" i="23"/>
  <c r="K546" i="22" s="1"/>
  <c r="R545" i="22"/>
  <c r="Q545" i="22"/>
  <c r="R545" i="23"/>
  <c r="S545" i="23"/>
  <c r="U545" i="22"/>
  <c r="J545" i="22"/>
  <c r="I545" i="22"/>
  <c r="X544" i="22"/>
  <c r="Y544" i="22"/>
  <c r="L544" i="22"/>
  <c r="M544" i="22"/>
  <c r="M544" i="23"/>
  <c r="N544" i="23"/>
  <c r="P544" i="22"/>
  <c r="F543" i="22"/>
  <c r="E543" i="22"/>
  <c r="H542" i="22"/>
  <c r="G542" i="22"/>
  <c r="I542" i="23"/>
  <c r="K542" i="22" s="1"/>
  <c r="R541" i="22"/>
  <c r="Q541" i="22"/>
  <c r="R541" i="23"/>
  <c r="S541" i="23"/>
  <c r="U541" i="22"/>
  <c r="J541" i="22"/>
  <c r="I541" i="22"/>
  <c r="X540" i="22"/>
  <c r="Y540" i="22"/>
  <c r="L540" i="22"/>
  <c r="M540" i="22"/>
  <c r="M540" i="23"/>
  <c r="N540" i="23"/>
  <c r="P540" i="22"/>
  <c r="F539" i="22"/>
  <c r="E539" i="22"/>
  <c r="H538" i="22"/>
  <c r="G538" i="22"/>
  <c r="I538" i="23"/>
  <c r="K538" i="22" s="1"/>
  <c r="R537" i="22"/>
  <c r="Q537" i="22"/>
  <c r="R537" i="23"/>
  <c r="S537" i="23"/>
  <c r="U537" i="22"/>
  <c r="J537" i="22"/>
  <c r="I537" i="22"/>
  <c r="X536" i="22"/>
  <c r="Y536" i="22"/>
  <c r="L536" i="22"/>
  <c r="M536" i="22"/>
  <c r="M536" i="23"/>
  <c r="N536" i="23"/>
  <c r="P536" i="22"/>
  <c r="F535" i="22"/>
  <c r="E535" i="22"/>
  <c r="H534" i="22"/>
  <c r="G534" i="22"/>
  <c r="I534" i="23"/>
  <c r="K534" i="22" s="1"/>
  <c r="R533" i="22"/>
  <c r="Q533" i="22"/>
  <c r="R533" i="23"/>
  <c r="S533" i="23"/>
  <c r="U533" i="22"/>
  <c r="J533" i="22"/>
  <c r="I533" i="22"/>
  <c r="X532" i="22"/>
  <c r="Y532" i="22"/>
  <c r="L532" i="22"/>
  <c r="M532" i="22"/>
  <c r="M532" i="23"/>
  <c r="N532" i="23"/>
  <c r="P532" i="22"/>
  <c r="F531" i="22"/>
  <c r="E531" i="22"/>
  <c r="H530" i="22"/>
  <c r="G530" i="22"/>
  <c r="I530" i="23"/>
  <c r="K530" i="22" s="1"/>
  <c r="R529" i="22"/>
  <c r="Q529" i="22"/>
  <c r="R529" i="23"/>
  <c r="S529" i="23"/>
  <c r="U529" i="22"/>
  <c r="J529" i="22"/>
  <c r="I529" i="22"/>
  <c r="X528" i="22"/>
  <c r="Y528" i="22"/>
  <c r="L528" i="22"/>
  <c r="M528" i="22"/>
  <c r="M528" i="23"/>
  <c r="N528" i="23"/>
  <c r="P528" i="22"/>
  <c r="F527" i="22"/>
  <c r="E527" i="22"/>
  <c r="H526" i="22"/>
  <c r="G526" i="22"/>
  <c r="I526" i="23"/>
  <c r="K526" i="22" s="1"/>
  <c r="R525" i="22"/>
  <c r="Q525" i="22"/>
  <c r="R525" i="23"/>
  <c r="S525" i="23"/>
  <c r="U525" i="22"/>
  <c r="J525" i="22"/>
  <c r="I525" i="22"/>
  <c r="X524" i="22"/>
  <c r="Y524" i="22"/>
  <c r="L524" i="22"/>
  <c r="M524" i="22"/>
  <c r="M524" i="23"/>
  <c r="N524" i="23"/>
  <c r="P524" i="22"/>
  <c r="F523" i="22"/>
  <c r="E523" i="22"/>
  <c r="H522" i="22"/>
  <c r="G522" i="22"/>
  <c r="I522" i="23"/>
  <c r="K522" i="22" s="1"/>
  <c r="R521" i="22"/>
  <c r="Q521" i="22"/>
  <c r="R521" i="23"/>
  <c r="S521" i="23"/>
  <c r="U521" i="22"/>
  <c r="J521" i="22"/>
  <c r="I521" i="22"/>
  <c r="X520" i="22"/>
  <c r="Y520" i="22"/>
  <c r="L520" i="22"/>
  <c r="M520" i="22"/>
  <c r="M520" i="23"/>
  <c r="N520" i="23"/>
  <c r="P520" i="22"/>
  <c r="F519" i="22"/>
  <c r="E519" i="22"/>
  <c r="H518" i="22"/>
  <c r="G518" i="22"/>
  <c r="I518" i="23"/>
  <c r="K518" i="22" s="1"/>
  <c r="R517" i="22"/>
  <c r="Q517" i="22"/>
  <c r="R517" i="23"/>
  <c r="S517" i="23"/>
  <c r="U517" i="22"/>
  <c r="J517" i="22"/>
  <c r="I517" i="22"/>
  <c r="X516" i="22"/>
  <c r="Y516" i="22"/>
  <c r="L516" i="22"/>
  <c r="M516" i="22"/>
  <c r="M516" i="23"/>
  <c r="N516" i="23"/>
  <c r="P516" i="22"/>
  <c r="F515" i="22"/>
  <c r="E515" i="22"/>
  <c r="H514" i="22"/>
  <c r="G514" i="22"/>
  <c r="I514" i="23"/>
  <c r="K514" i="22" s="1"/>
  <c r="R513" i="22"/>
  <c r="Q513" i="22"/>
  <c r="R513" i="23"/>
  <c r="S513" i="23"/>
  <c r="U513" i="22"/>
  <c r="J513" i="22"/>
  <c r="I513" i="22"/>
  <c r="X512" i="22"/>
  <c r="Y512" i="22"/>
  <c r="L512" i="22"/>
  <c r="M512" i="22"/>
  <c r="M512" i="23"/>
  <c r="N512" i="23"/>
  <c r="P512" i="22"/>
  <c r="F511" i="22"/>
  <c r="E511" i="22"/>
  <c r="H510" i="22"/>
  <c r="G510" i="22"/>
  <c r="I510" i="23"/>
  <c r="K510" i="22" s="1"/>
  <c r="R509" i="22"/>
  <c r="Q509" i="22"/>
  <c r="R509" i="23"/>
  <c r="S509" i="23"/>
  <c r="U509" i="22"/>
  <c r="J509" i="22"/>
  <c r="I509" i="22"/>
  <c r="X508" i="22"/>
  <c r="Y508" i="22"/>
  <c r="L508" i="22"/>
  <c r="M508" i="22"/>
  <c r="M508" i="23"/>
  <c r="N508" i="23"/>
  <c r="P508" i="22"/>
  <c r="F507" i="22"/>
  <c r="E507" i="22"/>
  <c r="H506" i="22"/>
  <c r="G506" i="22"/>
  <c r="I506" i="23"/>
  <c r="K506" i="22" s="1"/>
  <c r="R504" i="23"/>
  <c r="H504" i="23"/>
  <c r="V498" i="22"/>
  <c r="W498" i="22"/>
  <c r="W498" i="23"/>
  <c r="X498" i="23"/>
  <c r="Z498" i="22" s="1"/>
  <c r="T494" i="22"/>
  <c r="S494" i="22"/>
  <c r="R489" i="22"/>
  <c r="Q489" i="22"/>
  <c r="S489" i="23"/>
  <c r="U489" i="22"/>
  <c r="T486" i="22"/>
  <c r="S486" i="22"/>
  <c r="H486" i="23"/>
  <c r="R484" i="23"/>
  <c r="R481" i="22"/>
  <c r="Q481" i="22"/>
  <c r="S481" i="23"/>
  <c r="U481" i="22" s="1"/>
  <c r="R480" i="23"/>
  <c r="H480" i="23"/>
  <c r="T478" i="22"/>
  <c r="S478" i="22"/>
  <c r="H478" i="23"/>
  <c r="H474" i="22"/>
  <c r="G474" i="22"/>
  <c r="I474" i="23"/>
  <c r="K474" i="22"/>
  <c r="R472" i="23"/>
  <c r="H470" i="23"/>
  <c r="R468" i="23"/>
  <c r="H468" i="23"/>
  <c r="H466" i="22"/>
  <c r="G466" i="22"/>
  <c r="I466" i="23"/>
  <c r="K466" i="22"/>
  <c r="H458" i="22"/>
  <c r="G458" i="22"/>
  <c r="R457" i="22"/>
  <c r="Q457" i="22"/>
  <c r="S457" i="23"/>
  <c r="U457" i="22" s="1"/>
  <c r="R456" i="23"/>
  <c r="H456" i="23"/>
  <c r="H454" i="23"/>
  <c r="Q452" i="22"/>
  <c r="R452" i="22"/>
  <c r="S452" i="23"/>
  <c r="U452" i="22"/>
  <c r="H450" i="22"/>
  <c r="G450" i="22"/>
  <c r="L447" i="22"/>
  <c r="M447" i="22"/>
  <c r="N447" i="23"/>
  <c r="P447" i="22" s="1"/>
  <c r="V445" i="22"/>
  <c r="W445" i="22"/>
  <c r="X445" i="23"/>
  <c r="Z445" i="22" s="1"/>
  <c r="R441" i="22"/>
  <c r="Q441" i="22"/>
  <c r="R441" i="23"/>
  <c r="S441" i="23"/>
  <c r="U441" i="22"/>
  <c r="J441" i="22"/>
  <c r="I441" i="22"/>
  <c r="F435" i="22"/>
  <c r="E435" i="22"/>
  <c r="V433" i="22"/>
  <c r="W433" i="22"/>
  <c r="X433" i="23"/>
  <c r="Z433" i="22" s="1"/>
  <c r="N427" i="22"/>
  <c r="O427" i="22"/>
  <c r="X425" i="22"/>
  <c r="Y425" i="22"/>
  <c r="L424" i="22"/>
  <c r="M424" i="22"/>
  <c r="N424" i="23"/>
  <c r="P424" i="22" s="1"/>
  <c r="G415" i="22"/>
  <c r="H415" i="22"/>
  <c r="X411" i="22"/>
  <c r="Y411" i="22"/>
  <c r="R409" i="22"/>
  <c r="Q409" i="22"/>
  <c r="R409" i="23"/>
  <c r="S409" i="23"/>
  <c r="U409" i="22" s="1"/>
  <c r="N395" i="22"/>
  <c r="O395" i="22"/>
  <c r="X393" i="22"/>
  <c r="Y393" i="22"/>
  <c r="L392" i="22"/>
  <c r="M392" i="22"/>
  <c r="N392" i="23"/>
  <c r="P392" i="22"/>
  <c r="T380" i="22"/>
  <c r="S380" i="22"/>
  <c r="E380" i="22"/>
  <c r="F380" i="22"/>
  <c r="W380" i="23"/>
  <c r="G379" i="22"/>
  <c r="H379" i="22"/>
  <c r="H379" i="23"/>
  <c r="I379" i="23" s="1"/>
  <c r="K379" i="22" s="1"/>
  <c r="E376" i="22"/>
  <c r="F376" i="22"/>
  <c r="R373" i="22"/>
  <c r="Q373" i="22"/>
  <c r="R373" i="23"/>
  <c r="S373" i="23"/>
  <c r="U373" i="22" s="1"/>
  <c r="H372" i="23"/>
  <c r="H367" i="22"/>
  <c r="G367" i="22"/>
  <c r="E364" i="22"/>
  <c r="F364" i="22"/>
  <c r="W364" i="23"/>
  <c r="G363" i="22"/>
  <c r="H363" i="22"/>
  <c r="H363" i="23"/>
  <c r="I363" i="23"/>
  <c r="K363" i="22"/>
  <c r="T356" i="22"/>
  <c r="S356" i="22"/>
  <c r="E356" i="22"/>
  <c r="F356" i="22"/>
  <c r="W356" i="23"/>
  <c r="G355" i="22"/>
  <c r="H355" i="22"/>
  <c r="X353" i="22"/>
  <c r="Y353" i="22"/>
  <c r="N353" i="22"/>
  <c r="O353" i="22"/>
  <c r="G351" i="22"/>
  <c r="H351" i="22"/>
  <c r="E348" i="22"/>
  <c r="F348" i="22"/>
  <c r="W348" i="23"/>
  <c r="G347" i="22"/>
  <c r="H347" i="22"/>
  <c r="Q345" i="22"/>
  <c r="R345" i="22"/>
  <c r="R345" i="23"/>
  <c r="S345" i="23"/>
  <c r="U345" i="22"/>
  <c r="Y333" i="22"/>
  <c r="X333" i="22"/>
  <c r="N333" i="22"/>
  <c r="O333" i="22"/>
  <c r="N327" i="22"/>
  <c r="O327" i="22"/>
  <c r="W326" i="22"/>
  <c r="V326" i="22"/>
  <c r="X326" i="23"/>
  <c r="Z326" i="22" s="1"/>
  <c r="L324" i="22"/>
  <c r="M324" i="22"/>
  <c r="N324" i="23"/>
  <c r="P324" i="22" s="1"/>
  <c r="Y323" i="22"/>
  <c r="X323" i="22"/>
  <c r="N323" i="22"/>
  <c r="O323" i="22"/>
  <c r="Y315" i="22"/>
  <c r="X315" i="22"/>
  <c r="N315" i="22"/>
  <c r="O315" i="22"/>
  <c r="W314" i="22"/>
  <c r="V314" i="22"/>
  <c r="W314" i="23"/>
  <c r="X314" i="23"/>
  <c r="Z314" i="22"/>
  <c r="Y309" i="22"/>
  <c r="X309" i="22"/>
  <c r="Q305" i="22"/>
  <c r="R305" i="22"/>
  <c r="R305" i="23"/>
  <c r="S305" i="23"/>
  <c r="U305" i="22" s="1"/>
  <c r="E300" i="22"/>
  <c r="F300" i="22"/>
  <c r="W300" i="23"/>
  <c r="G299" i="22"/>
  <c r="H299" i="22"/>
  <c r="H299" i="23"/>
  <c r="I299" i="23" s="1"/>
  <c r="K299" i="22" s="1"/>
  <c r="Q293" i="22"/>
  <c r="R293" i="22"/>
  <c r="R293" i="23"/>
  <c r="S293" i="23"/>
  <c r="U293" i="22" s="1"/>
  <c r="H292" i="23"/>
  <c r="Y289" i="22"/>
  <c r="X289" i="22"/>
  <c r="N289" i="22"/>
  <c r="O289" i="22"/>
  <c r="Y283" i="22"/>
  <c r="X283" i="22"/>
  <c r="N283" i="22"/>
  <c r="O283" i="22"/>
  <c r="W282" i="22"/>
  <c r="V282" i="22"/>
  <c r="W282" i="23"/>
  <c r="X282" i="23"/>
  <c r="Z282" i="22" s="1"/>
  <c r="Y277" i="22"/>
  <c r="X277" i="22"/>
  <c r="Q273" i="22"/>
  <c r="R273" i="22"/>
  <c r="R273" i="23"/>
  <c r="S273" i="23"/>
  <c r="U273" i="22" s="1"/>
  <c r="S268" i="22"/>
  <c r="T268" i="22"/>
  <c r="E268" i="22"/>
  <c r="F268" i="22"/>
  <c r="W268" i="23"/>
  <c r="G267" i="22"/>
  <c r="H267" i="22"/>
  <c r="H267" i="23"/>
  <c r="I266" i="22"/>
  <c r="J266" i="22"/>
  <c r="Q261" i="22"/>
  <c r="R261" i="22"/>
  <c r="R261" i="23"/>
  <c r="S261" i="23"/>
  <c r="U261" i="22" s="1"/>
  <c r="H260" i="23"/>
  <c r="Y257" i="22"/>
  <c r="X257" i="22"/>
  <c r="N257" i="22"/>
  <c r="O257" i="22"/>
  <c r="Y251" i="22"/>
  <c r="X251" i="22"/>
  <c r="N251" i="22"/>
  <c r="O251" i="22"/>
  <c r="W250" i="22"/>
  <c r="V250" i="22"/>
  <c r="W250" i="23"/>
  <c r="X250" i="23"/>
  <c r="Z250" i="22"/>
  <c r="Y245" i="22"/>
  <c r="X245" i="22"/>
  <c r="Q241" i="22"/>
  <c r="R241" i="22"/>
  <c r="R241" i="23"/>
  <c r="S241" i="23"/>
  <c r="U241" i="22" s="1"/>
  <c r="Q237" i="22"/>
  <c r="R237" i="22"/>
  <c r="R237" i="23"/>
  <c r="S237" i="23"/>
  <c r="U237" i="22" s="1"/>
  <c r="H236" i="23"/>
  <c r="Y233" i="22"/>
  <c r="X233" i="22"/>
  <c r="N233" i="22"/>
  <c r="O233" i="22"/>
  <c r="W230" i="22"/>
  <c r="V230" i="22"/>
  <c r="X230" i="23"/>
  <c r="Z230" i="22"/>
  <c r="L228" i="22"/>
  <c r="M228" i="22"/>
  <c r="M228" i="23"/>
  <c r="N228" i="23"/>
  <c r="P228" i="22"/>
  <c r="Y227" i="22"/>
  <c r="X227" i="22"/>
  <c r="N227" i="22"/>
  <c r="O227" i="22"/>
  <c r="V226" i="22"/>
  <c r="W226" i="22"/>
  <c r="W226" i="23"/>
  <c r="X226" i="23"/>
  <c r="Z226" i="22" s="1"/>
  <c r="X221" i="22"/>
  <c r="Y221" i="22"/>
  <c r="R217" i="22"/>
  <c r="Q217" i="22"/>
  <c r="R217" i="23"/>
  <c r="S217" i="23"/>
  <c r="U217" i="22"/>
  <c r="G215" i="22"/>
  <c r="H215" i="22"/>
  <c r="T212" i="22"/>
  <c r="S212" i="22"/>
  <c r="E212" i="22"/>
  <c r="F212" i="22"/>
  <c r="W212" i="23"/>
  <c r="G211" i="22"/>
  <c r="H211" i="22"/>
  <c r="H211" i="23"/>
  <c r="J210" i="22"/>
  <c r="I210" i="22"/>
  <c r="R205" i="22"/>
  <c r="Q205" i="22"/>
  <c r="R205" i="23"/>
  <c r="S205" i="23"/>
  <c r="U205" i="22"/>
  <c r="H204" i="23"/>
  <c r="X201" i="22"/>
  <c r="Y201" i="22"/>
  <c r="N201" i="22"/>
  <c r="O201" i="22"/>
  <c r="R157" i="22"/>
  <c r="Q157" i="22"/>
  <c r="R157" i="23"/>
  <c r="S157" i="23"/>
  <c r="U157" i="22" s="1"/>
  <c r="H156" i="23"/>
  <c r="X153" i="22"/>
  <c r="Y153" i="22"/>
  <c r="R149" i="22"/>
  <c r="Q149" i="22"/>
  <c r="R149" i="23"/>
  <c r="S149" i="23"/>
  <c r="U149" i="22"/>
  <c r="H148" i="23"/>
  <c r="X145" i="22"/>
  <c r="Y145" i="22"/>
  <c r="H140" i="23"/>
  <c r="H132" i="23"/>
  <c r="V122" i="22"/>
  <c r="W122" i="22"/>
  <c r="W122" i="23"/>
  <c r="X122" i="23"/>
  <c r="Z122" i="22"/>
  <c r="R120" i="23"/>
  <c r="H120" i="23"/>
  <c r="Q113" i="22"/>
  <c r="R113" i="22"/>
  <c r="S113" i="23"/>
  <c r="U113" i="22"/>
  <c r="H112" i="23"/>
  <c r="Q105" i="22"/>
  <c r="R105" i="22"/>
  <c r="S105" i="23"/>
  <c r="U105" i="22" s="1"/>
  <c r="H104" i="23"/>
  <c r="Q97" i="22"/>
  <c r="R97" i="22"/>
  <c r="S97" i="23"/>
  <c r="U97" i="22" s="1"/>
  <c r="H96" i="23"/>
  <c r="Q89" i="22"/>
  <c r="R89" i="22"/>
  <c r="S89" i="23"/>
  <c r="U89" i="22" s="1"/>
  <c r="V86" i="22"/>
  <c r="W86" i="22"/>
  <c r="W86" i="23"/>
  <c r="X86" i="23"/>
  <c r="Z86" i="22" s="1"/>
  <c r="S84" i="22"/>
  <c r="T84" i="22"/>
  <c r="F84" i="22"/>
  <c r="E84" i="22"/>
  <c r="W84" i="23"/>
  <c r="S82" i="22"/>
  <c r="T82" i="22"/>
  <c r="J82" i="22"/>
  <c r="I82" i="22"/>
  <c r="L80" i="22"/>
  <c r="M80" i="22"/>
  <c r="M80" i="23"/>
  <c r="N80" i="23"/>
  <c r="P80" i="22" s="1"/>
  <c r="V78" i="22"/>
  <c r="W78" i="22"/>
  <c r="W78" i="23"/>
  <c r="X78" i="23"/>
  <c r="Z78" i="22" s="1"/>
  <c r="S76" i="22"/>
  <c r="T76" i="22"/>
  <c r="F76" i="22"/>
  <c r="E76" i="22"/>
  <c r="W76" i="23"/>
  <c r="S74" i="22"/>
  <c r="T74" i="22"/>
  <c r="J74" i="22"/>
  <c r="I74" i="22"/>
  <c r="L72" i="22"/>
  <c r="M72" i="22"/>
  <c r="M72" i="23"/>
  <c r="N72" i="23"/>
  <c r="P72" i="22" s="1"/>
  <c r="V70" i="22"/>
  <c r="W70" i="22"/>
  <c r="W70" i="23"/>
  <c r="X70" i="23"/>
  <c r="Z70" i="22"/>
  <c r="S68" i="22"/>
  <c r="T68" i="22"/>
  <c r="F68" i="22"/>
  <c r="E68" i="22"/>
  <c r="W68" i="23"/>
  <c r="J66" i="22"/>
  <c r="I66" i="22"/>
  <c r="L64" i="22"/>
  <c r="M64" i="22"/>
  <c r="M64" i="23"/>
  <c r="N64" i="23"/>
  <c r="P64" i="22" s="1"/>
  <c r="Q61" i="22"/>
  <c r="R61" i="22"/>
  <c r="R61" i="23"/>
  <c r="S61" i="23"/>
  <c r="U61" i="22"/>
  <c r="H60" i="23"/>
  <c r="E56" i="22"/>
  <c r="F56" i="22"/>
  <c r="W56" i="23"/>
  <c r="S54" i="22"/>
  <c r="T54" i="22"/>
  <c r="I54" i="22"/>
  <c r="J54" i="22"/>
  <c r="M52" i="22"/>
  <c r="L52" i="22"/>
  <c r="M52" i="23"/>
  <c r="N52" i="23"/>
  <c r="P52" i="22" s="1"/>
  <c r="V50" i="22"/>
  <c r="W50" i="22"/>
  <c r="W50" i="23"/>
  <c r="X50" i="23"/>
  <c r="Z50" i="22" s="1"/>
  <c r="M44" i="22"/>
  <c r="L44" i="22"/>
  <c r="M44" i="23"/>
  <c r="N44" i="23"/>
  <c r="P44" i="22" s="1"/>
  <c r="M36" i="22"/>
  <c r="L36" i="22"/>
  <c r="M36" i="23"/>
  <c r="N36" i="23"/>
  <c r="P36" i="22"/>
  <c r="T28" i="22"/>
  <c r="S28" i="22"/>
  <c r="E28" i="22"/>
  <c r="F28" i="22"/>
  <c r="G27" i="22"/>
  <c r="H27" i="22"/>
  <c r="G23" i="22"/>
  <c r="H23" i="22"/>
  <c r="H23" i="23"/>
  <c r="I23" i="23"/>
  <c r="K23" i="22" s="1"/>
  <c r="T20" i="22"/>
  <c r="S20" i="22"/>
  <c r="E20" i="22"/>
  <c r="F20" i="22"/>
  <c r="G15" i="22"/>
  <c r="H15" i="22"/>
  <c r="H15" i="23"/>
  <c r="I15" i="23"/>
  <c r="K15" i="22"/>
  <c r="T12" i="22"/>
  <c r="S12" i="22"/>
  <c r="E12" i="22"/>
  <c r="F12" i="22"/>
  <c r="N6" i="22"/>
  <c r="O6" i="22"/>
  <c r="E1499" i="22"/>
  <c r="Q1497" i="22"/>
  <c r="W1496" i="22"/>
  <c r="G1496" i="22"/>
  <c r="M1495" i="22"/>
  <c r="S1494" i="22"/>
  <c r="Y1493" i="22"/>
  <c r="I1493" i="22"/>
  <c r="E1491" i="22"/>
  <c r="Q1489" i="22"/>
  <c r="W1488" i="22"/>
  <c r="G1488" i="22"/>
  <c r="M1487" i="22"/>
  <c r="S1486" i="22"/>
  <c r="Y1485" i="22"/>
  <c r="I1485" i="22"/>
  <c r="E1483" i="22"/>
  <c r="Q1481" i="22"/>
  <c r="W1480" i="22"/>
  <c r="G1480" i="22"/>
  <c r="M1479" i="22"/>
  <c r="Y1477" i="22"/>
  <c r="E1475" i="22"/>
  <c r="Q1473" i="22"/>
  <c r="W1472" i="22"/>
  <c r="G1472" i="22"/>
  <c r="J1470" i="22"/>
  <c r="X1467" i="22"/>
  <c r="F1462" i="22"/>
  <c r="H1459" i="22"/>
  <c r="J1456" i="22"/>
  <c r="L1453" i="22"/>
  <c r="N1450" i="22"/>
  <c r="R1444" i="22"/>
  <c r="V1438" i="22"/>
  <c r="X1435" i="22"/>
  <c r="F1430" i="22"/>
  <c r="H1427" i="22"/>
  <c r="J1424" i="22"/>
  <c r="L1421" i="22"/>
  <c r="R1412" i="22"/>
  <c r="V1406" i="22"/>
  <c r="X1403" i="22"/>
  <c r="F1398" i="22"/>
  <c r="H1395" i="22"/>
  <c r="J1392" i="22"/>
  <c r="L1389" i="22"/>
  <c r="R1380" i="22"/>
  <c r="V1374" i="22"/>
  <c r="X1371" i="22"/>
  <c r="F1366" i="22"/>
  <c r="H1363" i="22"/>
  <c r="J1360" i="22"/>
  <c r="L1357" i="22"/>
  <c r="R1348" i="22"/>
  <c r="V1342" i="22"/>
  <c r="X1339" i="22"/>
  <c r="F1334" i="22"/>
  <c r="H1331" i="22"/>
  <c r="J1328" i="22"/>
  <c r="L1325" i="22"/>
  <c r="N1322" i="22"/>
  <c r="R1316" i="22"/>
  <c r="V1310" i="22"/>
  <c r="X1307" i="22"/>
  <c r="F1302" i="22"/>
  <c r="H1299" i="22"/>
  <c r="J1296" i="22"/>
  <c r="L1293" i="22"/>
  <c r="R1284" i="22"/>
  <c r="V1278" i="22"/>
  <c r="X1275" i="22"/>
  <c r="F1270" i="22"/>
  <c r="H1267" i="22"/>
  <c r="J1264" i="22"/>
  <c r="L1261" i="22"/>
  <c r="R1252" i="22"/>
  <c r="V1246" i="22"/>
  <c r="X1243" i="22"/>
  <c r="F1238" i="22"/>
  <c r="H1235" i="22"/>
  <c r="J1232" i="22"/>
  <c r="L1229" i="22"/>
  <c r="N1226" i="22"/>
  <c r="R1220" i="22"/>
  <c r="V1214" i="22"/>
  <c r="X1211" i="22"/>
  <c r="F1206" i="22"/>
  <c r="H1203" i="22"/>
  <c r="J1200" i="22"/>
  <c r="L1197" i="22"/>
  <c r="N1194" i="22"/>
  <c r="R1188" i="22"/>
  <c r="V1182" i="22"/>
  <c r="H1173" i="22"/>
  <c r="L1167" i="22"/>
  <c r="T1155" i="22"/>
  <c r="X1149" i="22"/>
  <c r="F1144" i="22"/>
  <c r="J1138" i="22"/>
  <c r="R1126" i="22"/>
  <c r="V1120" i="22"/>
  <c r="H1109" i="22"/>
  <c r="L1103" i="22"/>
  <c r="T1091" i="22"/>
  <c r="X1085" i="22"/>
  <c r="F1080" i="22"/>
  <c r="J1074" i="22"/>
  <c r="R1062" i="22"/>
  <c r="V1056" i="22"/>
  <c r="H1045" i="22"/>
  <c r="L1039" i="22"/>
  <c r="T1027" i="22"/>
  <c r="X1021" i="22"/>
  <c r="F1016" i="22"/>
  <c r="J1010" i="22"/>
  <c r="R998" i="22"/>
  <c r="V992" i="22"/>
  <c r="H981" i="22"/>
  <c r="L975" i="22"/>
  <c r="T963" i="22"/>
  <c r="X957" i="22"/>
  <c r="F952" i="22"/>
  <c r="J946" i="22"/>
  <c r="R934" i="22"/>
  <c r="V928" i="22"/>
  <c r="H917" i="22"/>
  <c r="L911" i="22"/>
  <c r="T899" i="22"/>
  <c r="X893" i="22"/>
  <c r="F888" i="22"/>
  <c r="J882" i="22"/>
  <c r="W867" i="22"/>
  <c r="Q844" i="22"/>
  <c r="Y832" i="22"/>
  <c r="S809" i="22"/>
  <c r="G763" i="22"/>
  <c r="O751" i="22"/>
  <c r="N643" i="22"/>
  <c r="X596" i="22"/>
  <c r="J433" i="22"/>
  <c r="I433" i="22"/>
  <c r="Q432" i="22"/>
  <c r="R432" i="22"/>
  <c r="L431" i="22"/>
  <c r="M431" i="22"/>
  <c r="H430" i="22"/>
  <c r="G430" i="22"/>
  <c r="V429" i="22"/>
  <c r="W429" i="22"/>
  <c r="L427" i="22"/>
  <c r="M427" i="22"/>
  <c r="F427" i="22"/>
  <c r="E427" i="22"/>
  <c r="H426" i="22"/>
  <c r="G426" i="22"/>
  <c r="V425" i="22"/>
  <c r="W425" i="22"/>
  <c r="J425" i="22"/>
  <c r="I425" i="22"/>
  <c r="Q424" i="22"/>
  <c r="R424" i="22"/>
  <c r="L423" i="22"/>
  <c r="M423" i="22"/>
  <c r="V421" i="22"/>
  <c r="W421" i="22"/>
  <c r="H418" i="22"/>
  <c r="G418" i="22"/>
  <c r="V417" i="22"/>
  <c r="W417" i="22"/>
  <c r="J417" i="22"/>
  <c r="I417" i="22"/>
  <c r="Q416" i="22"/>
  <c r="R416" i="22"/>
  <c r="L415" i="22"/>
  <c r="M415" i="22"/>
  <c r="H414" i="22"/>
  <c r="G414" i="22"/>
  <c r="V413" i="22"/>
  <c r="W413" i="22"/>
  <c r="L411" i="22"/>
  <c r="M411" i="22"/>
  <c r="F411" i="22"/>
  <c r="E411" i="22"/>
  <c r="H410" i="22"/>
  <c r="G410" i="22"/>
  <c r="V409" i="22"/>
  <c r="W409" i="22"/>
  <c r="J409" i="22"/>
  <c r="I409" i="22"/>
  <c r="Q408" i="22"/>
  <c r="R408" i="22"/>
  <c r="L407" i="22"/>
  <c r="M407" i="22"/>
  <c r="V405" i="22"/>
  <c r="W405" i="22"/>
  <c r="H402" i="22"/>
  <c r="G402" i="22"/>
  <c r="V401" i="22"/>
  <c r="W401" i="22"/>
  <c r="Q400" i="22"/>
  <c r="R400" i="22"/>
  <c r="L399" i="22"/>
  <c r="M399" i="22"/>
  <c r="H398" i="22"/>
  <c r="G398" i="22"/>
  <c r="V397" i="22"/>
  <c r="W397" i="22"/>
  <c r="L395" i="22"/>
  <c r="M395" i="22"/>
  <c r="F395" i="22"/>
  <c r="E395" i="22"/>
  <c r="H394" i="22"/>
  <c r="G394" i="22"/>
  <c r="V393" i="22"/>
  <c r="W393" i="22"/>
  <c r="J393" i="22"/>
  <c r="I393" i="22"/>
  <c r="Q392" i="22"/>
  <c r="R392" i="22"/>
  <c r="L391" i="22"/>
  <c r="M391" i="22"/>
  <c r="H390" i="22"/>
  <c r="G390" i="22"/>
  <c r="V389" i="22"/>
  <c r="W389" i="22"/>
  <c r="Q388" i="22"/>
  <c r="R388" i="22"/>
  <c r="S387" i="22"/>
  <c r="T387" i="22"/>
  <c r="L387" i="22"/>
  <c r="M387" i="22"/>
  <c r="F387" i="22"/>
  <c r="E387" i="22"/>
  <c r="N386" i="22"/>
  <c r="O386" i="22"/>
  <c r="V385" i="22"/>
  <c r="W385" i="22"/>
  <c r="J385" i="22"/>
  <c r="I385" i="22"/>
  <c r="L383" i="22"/>
  <c r="M383" i="22"/>
  <c r="F383" i="22"/>
  <c r="E383" i="22"/>
  <c r="V381" i="22"/>
  <c r="W381" i="22"/>
  <c r="Q380" i="22"/>
  <c r="R380" i="22"/>
  <c r="S379" i="22"/>
  <c r="T379" i="22"/>
  <c r="L379" i="22"/>
  <c r="M379" i="22"/>
  <c r="F379" i="22"/>
  <c r="E379" i="22"/>
  <c r="M375" i="22"/>
  <c r="L375" i="22"/>
  <c r="V373" i="22"/>
  <c r="W373" i="22"/>
  <c r="J373" i="22"/>
  <c r="I373" i="22"/>
  <c r="S371" i="22"/>
  <c r="T371" i="22"/>
  <c r="L371" i="22"/>
  <c r="M371" i="22"/>
  <c r="F371" i="22"/>
  <c r="E371" i="22"/>
  <c r="V369" i="22"/>
  <c r="W369" i="22"/>
  <c r="J369" i="22"/>
  <c r="I369" i="22"/>
  <c r="V365" i="22"/>
  <c r="W365" i="22"/>
  <c r="J365" i="22"/>
  <c r="I365" i="22"/>
  <c r="L363" i="22"/>
  <c r="M363" i="22"/>
  <c r="F363" i="22"/>
  <c r="E363" i="22"/>
  <c r="N362" i="22"/>
  <c r="O362" i="22"/>
  <c r="V361" i="22"/>
  <c r="W361" i="22"/>
  <c r="S359" i="22"/>
  <c r="T359" i="22"/>
  <c r="M359" i="22"/>
  <c r="L359" i="22"/>
  <c r="F359" i="22"/>
  <c r="E359" i="22"/>
  <c r="Q356" i="22"/>
  <c r="R356" i="22"/>
  <c r="L355" i="22"/>
  <c r="M355" i="22"/>
  <c r="N354" i="22"/>
  <c r="O354" i="22"/>
  <c r="V353" i="22"/>
  <c r="W353" i="22"/>
  <c r="I353" i="22"/>
  <c r="J353" i="22"/>
  <c r="M347" i="22"/>
  <c r="L347" i="22"/>
  <c r="V345" i="22"/>
  <c r="W345" i="22"/>
  <c r="I345" i="22"/>
  <c r="J345" i="22"/>
  <c r="Q344" i="22"/>
  <c r="R344" i="22"/>
  <c r="M343" i="22"/>
  <c r="L343" i="22"/>
  <c r="E343" i="22"/>
  <c r="F343" i="22"/>
  <c r="Q340" i="22"/>
  <c r="R340" i="22"/>
  <c r="V337" i="22"/>
  <c r="W337" i="22"/>
  <c r="I337" i="22"/>
  <c r="J337" i="22"/>
  <c r="Q336" i="22"/>
  <c r="R336" i="22"/>
  <c r="G334" i="22"/>
  <c r="H334" i="22"/>
  <c r="V333" i="22"/>
  <c r="W333" i="22"/>
  <c r="I333" i="22"/>
  <c r="J333" i="22"/>
  <c r="Q332" i="22"/>
  <c r="R332" i="22"/>
  <c r="M331" i="22"/>
  <c r="L331" i="22"/>
  <c r="E331" i="22"/>
  <c r="F331" i="22"/>
  <c r="Q328" i="22"/>
  <c r="R328" i="22"/>
  <c r="M327" i="22"/>
  <c r="L327" i="22"/>
  <c r="E327" i="22"/>
  <c r="F327" i="22"/>
  <c r="S323" i="22"/>
  <c r="T323" i="22"/>
  <c r="M323" i="22"/>
  <c r="L323" i="22"/>
  <c r="E323" i="22"/>
  <c r="F323" i="22"/>
  <c r="M319" i="22"/>
  <c r="L319" i="22"/>
  <c r="V317" i="22"/>
  <c r="W317" i="22"/>
  <c r="I317" i="22"/>
  <c r="J317" i="22"/>
  <c r="Q316" i="22"/>
  <c r="R316" i="22"/>
  <c r="S315" i="22"/>
  <c r="T315" i="22"/>
  <c r="M315" i="22"/>
  <c r="L315" i="22"/>
  <c r="E315" i="22"/>
  <c r="F315" i="22"/>
  <c r="G314" i="22"/>
  <c r="H314" i="22"/>
  <c r="V313" i="22"/>
  <c r="W313" i="22"/>
  <c r="S311" i="22"/>
  <c r="T311" i="22"/>
  <c r="M311" i="22"/>
  <c r="L311" i="22"/>
  <c r="E311" i="22"/>
  <c r="F311" i="22"/>
  <c r="G310" i="22"/>
  <c r="H310" i="22"/>
  <c r="V309" i="22"/>
  <c r="W309" i="22"/>
  <c r="Q308" i="22"/>
  <c r="R308" i="22"/>
  <c r="M307" i="22"/>
  <c r="L307" i="22"/>
  <c r="G306" i="22"/>
  <c r="H306" i="22"/>
  <c r="V305" i="22"/>
  <c r="W305" i="22"/>
  <c r="V301" i="22"/>
  <c r="W301" i="22"/>
  <c r="I301" i="22"/>
  <c r="J301" i="22"/>
  <c r="Q300" i="22"/>
  <c r="R300" i="22"/>
  <c r="M299" i="22"/>
  <c r="L299" i="22"/>
  <c r="E299" i="22"/>
  <c r="F299" i="22"/>
  <c r="G298" i="22"/>
  <c r="H298" i="22"/>
  <c r="V297" i="22"/>
  <c r="W297" i="22"/>
  <c r="M295" i="22"/>
  <c r="L295" i="22"/>
  <c r="E295" i="22"/>
  <c r="F295" i="22"/>
  <c r="G294" i="22"/>
  <c r="H294" i="22"/>
  <c r="V293" i="22"/>
  <c r="W293" i="22"/>
  <c r="Q292" i="22"/>
  <c r="R292" i="22"/>
  <c r="M291" i="22"/>
  <c r="L291" i="22"/>
  <c r="G290" i="22"/>
  <c r="H290" i="22"/>
  <c r="V289" i="22"/>
  <c r="W289" i="22"/>
  <c r="I289" i="22"/>
  <c r="J289" i="22"/>
  <c r="M287" i="22"/>
  <c r="L287" i="22"/>
  <c r="V285" i="22"/>
  <c r="W285" i="22"/>
  <c r="Q284" i="22"/>
  <c r="R284" i="22"/>
  <c r="M283" i="22"/>
  <c r="L283" i="22"/>
  <c r="E283" i="22"/>
  <c r="F283" i="22"/>
  <c r="G282" i="22"/>
  <c r="H282" i="22"/>
  <c r="V281" i="22"/>
  <c r="W281" i="22"/>
  <c r="S279" i="22"/>
  <c r="T279" i="22"/>
  <c r="M279" i="22"/>
  <c r="L279" i="22"/>
  <c r="E279" i="22"/>
  <c r="F279" i="22"/>
  <c r="G278" i="22"/>
  <c r="H278" i="22"/>
  <c r="V277" i="22"/>
  <c r="W277" i="22"/>
  <c r="Q276" i="22"/>
  <c r="R276" i="22"/>
  <c r="G274" i="22"/>
  <c r="H274" i="22"/>
  <c r="V273" i="22"/>
  <c r="W273" i="22"/>
  <c r="V269" i="22"/>
  <c r="W269" i="22"/>
  <c r="Q268" i="22"/>
  <c r="R268" i="22"/>
  <c r="S267" i="22"/>
  <c r="T267" i="22"/>
  <c r="M267" i="22"/>
  <c r="L267" i="22"/>
  <c r="E267" i="22"/>
  <c r="F267" i="22"/>
  <c r="G266" i="22"/>
  <c r="H266" i="22"/>
  <c r="V265" i="22"/>
  <c r="W265" i="22"/>
  <c r="S263" i="22"/>
  <c r="T263" i="22"/>
  <c r="M263" i="22"/>
  <c r="L263" i="22"/>
  <c r="E263" i="22"/>
  <c r="F263" i="22"/>
  <c r="G262" i="22"/>
  <c r="H262" i="22"/>
  <c r="V261" i="22"/>
  <c r="W261" i="22"/>
  <c r="I261" i="22"/>
  <c r="J261" i="22"/>
  <c r="Q260" i="22"/>
  <c r="R260" i="22"/>
  <c r="M259" i="22"/>
  <c r="L259" i="22"/>
  <c r="G258" i="22"/>
  <c r="H258" i="22"/>
  <c r="V257" i="22"/>
  <c r="W257" i="22"/>
  <c r="I257" i="22"/>
  <c r="J257" i="22"/>
  <c r="M255" i="22"/>
  <c r="L255" i="22"/>
  <c r="V253" i="22"/>
  <c r="W253" i="22"/>
  <c r="I253" i="22"/>
  <c r="J253" i="22"/>
  <c r="Q252" i="22"/>
  <c r="R252" i="22"/>
  <c r="S251" i="22"/>
  <c r="T251" i="22"/>
  <c r="M251" i="22"/>
  <c r="L251" i="22"/>
  <c r="E251" i="22"/>
  <c r="F251" i="22"/>
  <c r="G250" i="22"/>
  <c r="H250" i="22"/>
  <c r="V249" i="22"/>
  <c r="W249" i="22"/>
  <c r="S247" i="22"/>
  <c r="T247" i="22"/>
  <c r="M247" i="22"/>
  <c r="L247" i="22"/>
  <c r="E247" i="22"/>
  <c r="F247" i="22"/>
  <c r="G246" i="22"/>
  <c r="H246" i="22"/>
  <c r="V245" i="22"/>
  <c r="W245" i="22"/>
  <c r="I245" i="22"/>
  <c r="J245" i="22"/>
  <c r="Q244" i="22"/>
  <c r="R244" i="22"/>
  <c r="G242" i="22"/>
  <c r="H242" i="22"/>
  <c r="V241" i="22"/>
  <c r="W241" i="22"/>
  <c r="I241" i="22"/>
  <c r="J241" i="22"/>
  <c r="V237" i="22"/>
  <c r="W237" i="22"/>
  <c r="Q236" i="22"/>
  <c r="R236" i="22"/>
  <c r="M235" i="22"/>
  <c r="L235" i="22"/>
  <c r="E235" i="22"/>
  <c r="F235" i="22"/>
  <c r="G234" i="22"/>
  <c r="H234" i="22"/>
  <c r="V233" i="22"/>
  <c r="W233" i="22"/>
  <c r="I233" i="22"/>
  <c r="J233" i="22"/>
  <c r="G230" i="22"/>
  <c r="H230" i="22"/>
  <c r="V229" i="22"/>
  <c r="W229" i="22"/>
  <c r="Q228" i="22"/>
  <c r="R228" i="22"/>
  <c r="S227" i="22"/>
  <c r="T227" i="22"/>
  <c r="M227" i="22"/>
  <c r="L227" i="22"/>
  <c r="F227" i="22"/>
  <c r="E227" i="22"/>
  <c r="H226" i="22"/>
  <c r="G226" i="22"/>
  <c r="V225" i="22"/>
  <c r="W225" i="22"/>
  <c r="H222" i="22"/>
  <c r="G222" i="22"/>
  <c r="V221" i="22"/>
  <c r="W221" i="22"/>
  <c r="Q220" i="22"/>
  <c r="R220" i="22"/>
  <c r="T219" i="22"/>
  <c r="S219" i="22"/>
  <c r="L219" i="22"/>
  <c r="M219" i="22"/>
  <c r="F219" i="22"/>
  <c r="E219" i="22"/>
  <c r="H218" i="22"/>
  <c r="G218" i="22"/>
  <c r="V217" i="22"/>
  <c r="W217" i="22"/>
  <c r="J217" i="22"/>
  <c r="I217" i="22"/>
  <c r="H214" i="22"/>
  <c r="G214" i="22"/>
  <c r="V213" i="22"/>
  <c r="W213" i="22"/>
  <c r="J213" i="22"/>
  <c r="I213" i="22"/>
  <c r="Q212" i="22"/>
  <c r="R212" i="22"/>
  <c r="T211" i="22"/>
  <c r="S211" i="22"/>
  <c r="L211" i="22"/>
  <c r="M211" i="22"/>
  <c r="F211" i="22"/>
  <c r="E211" i="22"/>
  <c r="H210" i="22"/>
  <c r="G210" i="22"/>
  <c r="V209" i="22"/>
  <c r="W209" i="22"/>
  <c r="J209" i="22"/>
  <c r="I209" i="22"/>
  <c r="H206" i="22"/>
  <c r="G206" i="22"/>
  <c r="V205" i="22"/>
  <c r="W205" i="22"/>
  <c r="J205" i="22"/>
  <c r="I205" i="22"/>
  <c r="Q204" i="22"/>
  <c r="R204" i="22"/>
  <c r="T203" i="22"/>
  <c r="S203" i="22"/>
  <c r="L203" i="22"/>
  <c r="M203" i="22"/>
  <c r="F203" i="22"/>
  <c r="E203" i="22"/>
  <c r="H202" i="22"/>
  <c r="G202" i="22"/>
  <c r="V201" i="22"/>
  <c r="W201" i="22"/>
  <c r="J201" i="22"/>
  <c r="I201" i="22"/>
  <c r="Q196" i="22"/>
  <c r="R196" i="22"/>
  <c r="Q192" i="22"/>
  <c r="R192" i="22"/>
  <c r="Q188" i="22"/>
  <c r="R188" i="22"/>
  <c r="O186" i="22"/>
  <c r="N186" i="22"/>
  <c r="Q184" i="22"/>
  <c r="R184" i="22"/>
  <c r="N182" i="22"/>
  <c r="O182" i="22"/>
  <c r="Q180" i="22"/>
  <c r="R180" i="22"/>
  <c r="O178" i="22"/>
  <c r="N178" i="22"/>
  <c r="Q176" i="22"/>
  <c r="R176" i="22"/>
  <c r="N174" i="22"/>
  <c r="O174" i="22"/>
  <c r="Q172" i="22"/>
  <c r="R172" i="22"/>
  <c r="O170" i="22"/>
  <c r="N170" i="22"/>
  <c r="Q168" i="22"/>
  <c r="R168" i="22"/>
  <c r="N166" i="22"/>
  <c r="O166" i="22"/>
  <c r="Q164" i="22"/>
  <c r="R164" i="22"/>
  <c r="O162" i="22"/>
  <c r="N162" i="22"/>
  <c r="Q160" i="22"/>
  <c r="R160" i="22"/>
  <c r="N158" i="22"/>
  <c r="O158" i="22"/>
  <c r="V157" i="22"/>
  <c r="W157" i="22"/>
  <c r="J157" i="22"/>
  <c r="I157" i="22"/>
  <c r="Q156" i="22"/>
  <c r="R156" i="22"/>
  <c r="L155" i="22"/>
  <c r="M155" i="22"/>
  <c r="O154" i="22"/>
  <c r="N154" i="22"/>
  <c r="H154" i="22"/>
  <c r="G154" i="22"/>
  <c r="V153" i="22"/>
  <c r="W153" i="22"/>
  <c r="J153" i="22"/>
  <c r="I153" i="22"/>
  <c r="Q152" i="22"/>
  <c r="R152" i="22"/>
  <c r="N150" i="22"/>
  <c r="O150" i="22"/>
  <c r="H150" i="22"/>
  <c r="G150" i="22"/>
  <c r="V149" i="22"/>
  <c r="W149" i="22"/>
  <c r="J149" i="22"/>
  <c r="I149" i="22"/>
  <c r="R148" i="22"/>
  <c r="Q148" i="22"/>
  <c r="L147" i="22"/>
  <c r="M147" i="22"/>
  <c r="N146" i="22"/>
  <c r="O146" i="22"/>
  <c r="H146" i="22"/>
  <c r="G146" i="22"/>
  <c r="V145" i="22"/>
  <c r="W145" i="22"/>
  <c r="R144" i="22"/>
  <c r="Q144" i="22"/>
  <c r="N142" i="22"/>
  <c r="O142" i="22"/>
  <c r="H142" i="22"/>
  <c r="G142" i="22"/>
  <c r="R140" i="22"/>
  <c r="Q140" i="22"/>
  <c r="L139" i="22"/>
  <c r="M139" i="22"/>
  <c r="N138" i="22"/>
  <c r="O138" i="22"/>
  <c r="H138" i="22"/>
  <c r="G138" i="22"/>
  <c r="R136" i="22"/>
  <c r="Q136" i="22"/>
  <c r="N134" i="22"/>
  <c r="O134" i="22"/>
  <c r="H134" i="22"/>
  <c r="G134" i="22"/>
  <c r="R132" i="22"/>
  <c r="Q132" i="22"/>
  <c r="L131" i="22"/>
  <c r="M131" i="22"/>
  <c r="N130" i="22"/>
  <c r="O130" i="22"/>
  <c r="G130" i="22"/>
  <c r="H130" i="22"/>
  <c r="R128" i="22"/>
  <c r="Q128" i="22"/>
  <c r="N126" i="22"/>
  <c r="O126" i="22"/>
  <c r="G126" i="22"/>
  <c r="H126" i="22"/>
  <c r="R124" i="22"/>
  <c r="Q124" i="22"/>
  <c r="L123" i="22"/>
  <c r="M123" i="22"/>
  <c r="N122" i="22"/>
  <c r="O122" i="22"/>
  <c r="G122" i="22"/>
  <c r="H122" i="22"/>
  <c r="R120" i="22"/>
  <c r="Q120" i="22"/>
  <c r="N118" i="22"/>
  <c r="O118" i="22"/>
  <c r="G118" i="22"/>
  <c r="H118" i="22"/>
  <c r="R116" i="22"/>
  <c r="Q116" i="22"/>
  <c r="L115" i="22"/>
  <c r="M115" i="22"/>
  <c r="G114" i="22"/>
  <c r="H114" i="22"/>
  <c r="R112" i="22"/>
  <c r="Q112" i="22"/>
  <c r="G110" i="22"/>
  <c r="H110" i="22"/>
  <c r="R108" i="22"/>
  <c r="Q108" i="22"/>
  <c r="L107" i="22"/>
  <c r="M107" i="22"/>
  <c r="G106" i="22"/>
  <c r="H106" i="22"/>
  <c r="R104" i="22"/>
  <c r="Q104" i="22"/>
  <c r="G102" i="22"/>
  <c r="H102" i="22"/>
  <c r="R100" i="22"/>
  <c r="Q100" i="22"/>
  <c r="L99" i="22"/>
  <c r="M99" i="22"/>
  <c r="N98" i="22"/>
  <c r="O98" i="22"/>
  <c r="G98" i="22"/>
  <c r="H98" i="22"/>
  <c r="R96" i="22"/>
  <c r="Q96" i="22"/>
  <c r="N94" i="22"/>
  <c r="O94" i="22"/>
  <c r="G94" i="22"/>
  <c r="H94" i="22"/>
  <c r="R92" i="22"/>
  <c r="Q92" i="22"/>
  <c r="L91" i="22"/>
  <c r="M91" i="22"/>
  <c r="N90" i="22"/>
  <c r="O90" i="22"/>
  <c r="G90" i="22"/>
  <c r="H90" i="22"/>
  <c r="R88" i="22"/>
  <c r="Q88" i="22"/>
  <c r="N86" i="22"/>
  <c r="O86" i="22"/>
  <c r="G86" i="22"/>
  <c r="H86" i="22"/>
  <c r="R84" i="22"/>
  <c r="Q84" i="22"/>
  <c r="G82" i="22"/>
  <c r="H82" i="22"/>
  <c r="R80" i="22"/>
  <c r="Q80" i="22"/>
  <c r="N78" i="22"/>
  <c r="O78" i="22"/>
  <c r="G78" i="22"/>
  <c r="H78" i="22"/>
  <c r="R76" i="22"/>
  <c r="Q76" i="22"/>
  <c r="T75" i="22"/>
  <c r="S75" i="22"/>
  <c r="E75" i="22"/>
  <c r="F75" i="22"/>
  <c r="N74" i="22"/>
  <c r="O74" i="22"/>
  <c r="G74" i="22"/>
  <c r="H74" i="22"/>
  <c r="R72" i="22"/>
  <c r="Q72" i="22"/>
  <c r="T71" i="22"/>
  <c r="S71" i="22"/>
  <c r="E71" i="22"/>
  <c r="F71" i="22"/>
  <c r="G70" i="22"/>
  <c r="H70" i="22"/>
  <c r="R68" i="22"/>
  <c r="Q68" i="22"/>
  <c r="T67" i="22"/>
  <c r="S67" i="22"/>
  <c r="E67" i="22"/>
  <c r="F67" i="22"/>
  <c r="G66" i="22"/>
  <c r="H66" i="22"/>
  <c r="R64" i="22"/>
  <c r="Q64" i="22"/>
  <c r="T63" i="22"/>
  <c r="S63" i="22"/>
  <c r="E63" i="22"/>
  <c r="F63" i="22"/>
  <c r="N62" i="22"/>
  <c r="O62" i="22"/>
  <c r="G62" i="22"/>
  <c r="H62" i="22"/>
  <c r="R60" i="22"/>
  <c r="Q60" i="22"/>
  <c r="T59" i="22"/>
  <c r="S59" i="22"/>
  <c r="E59" i="22"/>
  <c r="F59" i="22"/>
  <c r="N58" i="22"/>
  <c r="O58" i="22"/>
  <c r="G58" i="22"/>
  <c r="H58" i="22"/>
  <c r="R56" i="22"/>
  <c r="Q56" i="22"/>
  <c r="E55" i="22"/>
  <c r="F55" i="22"/>
  <c r="H54" i="22"/>
  <c r="G54" i="22"/>
  <c r="Q52" i="22"/>
  <c r="R52" i="22"/>
  <c r="S51" i="22"/>
  <c r="T51" i="22"/>
  <c r="E51" i="22"/>
  <c r="F51" i="22"/>
  <c r="N50" i="22"/>
  <c r="O50" i="22"/>
  <c r="G50" i="22"/>
  <c r="H50" i="22"/>
  <c r="M47" i="22"/>
  <c r="L47" i="22"/>
  <c r="F47" i="22"/>
  <c r="E47" i="22"/>
  <c r="W45" i="22"/>
  <c r="V45" i="22"/>
  <c r="Q44" i="22"/>
  <c r="R44" i="22"/>
  <c r="L43" i="22"/>
  <c r="M43" i="22"/>
  <c r="N42" i="22"/>
  <c r="O42" i="22"/>
  <c r="W41" i="22"/>
  <c r="V41" i="22"/>
  <c r="M39" i="22"/>
  <c r="L39" i="22"/>
  <c r="E39" i="22"/>
  <c r="F39" i="22"/>
  <c r="W37" i="22"/>
  <c r="V37" i="22"/>
  <c r="I37" i="22"/>
  <c r="J37" i="22"/>
  <c r="Q36" i="22"/>
  <c r="R36" i="22"/>
  <c r="L35" i="22"/>
  <c r="M35" i="22"/>
  <c r="O34" i="22"/>
  <c r="N34" i="22"/>
  <c r="W33" i="22"/>
  <c r="V33" i="22"/>
  <c r="M31" i="22"/>
  <c r="L31" i="22"/>
  <c r="E31" i="22"/>
  <c r="F31" i="22"/>
  <c r="W29" i="22"/>
  <c r="V29" i="22"/>
  <c r="I29" i="22"/>
  <c r="J29" i="22"/>
  <c r="Q28" i="22"/>
  <c r="R28" i="22"/>
  <c r="M27" i="22"/>
  <c r="L27" i="22"/>
  <c r="N26" i="22"/>
  <c r="O26" i="22"/>
  <c r="W25" i="22"/>
  <c r="V25" i="22"/>
  <c r="S23" i="22"/>
  <c r="T23" i="22"/>
  <c r="M23" i="22"/>
  <c r="L23" i="22"/>
  <c r="E23" i="22"/>
  <c r="F23" i="22"/>
  <c r="N22" i="22"/>
  <c r="O22" i="22"/>
  <c r="W21" i="22"/>
  <c r="V21" i="22"/>
  <c r="Q20" i="22"/>
  <c r="R20" i="22"/>
  <c r="L19" i="22"/>
  <c r="M19" i="22"/>
  <c r="W17" i="22"/>
  <c r="V17" i="22"/>
  <c r="S15" i="22"/>
  <c r="T15" i="22"/>
  <c r="M15" i="22"/>
  <c r="L15" i="22"/>
  <c r="F15" i="22"/>
  <c r="E15" i="22"/>
  <c r="W13" i="22"/>
  <c r="V13" i="22"/>
  <c r="Q12" i="22"/>
  <c r="R12" i="22"/>
  <c r="L11" i="22"/>
  <c r="M11" i="22"/>
  <c r="W9" i="22"/>
  <c r="V9" i="22"/>
  <c r="S7" i="22"/>
  <c r="T7" i="22"/>
  <c r="M7" i="22"/>
  <c r="L7" i="22"/>
  <c r="E7" i="22"/>
  <c r="F7" i="22"/>
  <c r="E870" i="22"/>
  <c r="M858" i="22"/>
  <c r="E838" i="22"/>
  <c r="M826" i="22"/>
  <c r="E806" i="22"/>
  <c r="M794" i="22"/>
  <c r="E774" i="22"/>
  <c r="M762" i="22"/>
  <c r="W747" i="22"/>
  <c r="L710" i="22"/>
  <c r="V663" i="22"/>
  <c r="H652" i="22"/>
  <c r="L582" i="22"/>
  <c r="Q431" i="22"/>
  <c r="E385" i="22"/>
  <c r="Q871" i="22"/>
  <c r="R871" i="22"/>
  <c r="L870" i="22"/>
  <c r="M870" i="22"/>
  <c r="H869" i="22"/>
  <c r="G869" i="22"/>
  <c r="V868" i="22"/>
  <c r="W868" i="22"/>
  <c r="Q867" i="22"/>
  <c r="R867" i="22"/>
  <c r="F866" i="22"/>
  <c r="E866" i="22"/>
  <c r="H865" i="22"/>
  <c r="G865" i="22"/>
  <c r="V864" i="22"/>
  <c r="W864" i="22"/>
  <c r="Q863" i="22"/>
  <c r="R863" i="22"/>
  <c r="L862" i="22"/>
  <c r="M862" i="22"/>
  <c r="H861" i="22"/>
  <c r="G861" i="22"/>
  <c r="V860" i="22"/>
  <c r="W860" i="22"/>
  <c r="Q859" i="22"/>
  <c r="R859" i="22"/>
  <c r="F858" i="22"/>
  <c r="E858" i="22"/>
  <c r="H857" i="22"/>
  <c r="G857" i="22"/>
  <c r="V856" i="22"/>
  <c r="W856" i="22"/>
  <c r="Q855" i="22"/>
  <c r="R855" i="22"/>
  <c r="L854" i="22"/>
  <c r="M854" i="22"/>
  <c r="H853" i="22"/>
  <c r="G853" i="22"/>
  <c r="V852" i="22"/>
  <c r="W852" i="22"/>
  <c r="Q851" i="22"/>
  <c r="R851" i="22"/>
  <c r="F850" i="22"/>
  <c r="E850" i="22"/>
  <c r="H849" i="22"/>
  <c r="G849" i="22"/>
  <c r="V848" i="22"/>
  <c r="W848" i="22"/>
  <c r="Q847" i="22"/>
  <c r="R847" i="22"/>
  <c r="L846" i="22"/>
  <c r="M846" i="22"/>
  <c r="H845" i="22"/>
  <c r="G845" i="22"/>
  <c r="V844" i="22"/>
  <c r="W844" i="22"/>
  <c r="Q843" i="22"/>
  <c r="R843" i="22"/>
  <c r="F842" i="22"/>
  <c r="E842" i="22"/>
  <c r="H841" i="22"/>
  <c r="G841" i="22"/>
  <c r="V840" i="22"/>
  <c r="W840" i="22"/>
  <c r="Q839" i="22"/>
  <c r="R839" i="22"/>
  <c r="L838" i="22"/>
  <c r="M838" i="22"/>
  <c r="H837" i="22"/>
  <c r="G837" i="22"/>
  <c r="V836" i="22"/>
  <c r="W836" i="22"/>
  <c r="Q835" i="22"/>
  <c r="R835" i="22"/>
  <c r="F834" i="22"/>
  <c r="E834" i="22"/>
  <c r="H833" i="22"/>
  <c r="G833" i="22"/>
  <c r="V832" i="22"/>
  <c r="W832" i="22"/>
  <c r="Q831" i="22"/>
  <c r="R831" i="22"/>
  <c r="L830" i="22"/>
  <c r="M830" i="22"/>
  <c r="H829" i="22"/>
  <c r="G829" i="22"/>
  <c r="V828" i="22"/>
  <c r="W828" i="22"/>
  <c r="Q827" i="22"/>
  <c r="R827" i="22"/>
  <c r="F826" i="22"/>
  <c r="E826" i="22"/>
  <c r="H825" i="22"/>
  <c r="G825" i="22"/>
  <c r="V824" i="22"/>
  <c r="W824" i="22"/>
  <c r="Q823" i="22"/>
  <c r="R823" i="22"/>
  <c r="L822" i="22"/>
  <c r="M822" i="22"/>
  <c r="H821" i="22"/>
  <c r="G821" i="22"/>
  <c r="V820" i="22"/>
  <c r="W820" i="22"/>
  <c r="Q819" i="22"/>
  <c r="R819" i="22"/>
  <c r="F818" i="22"/>
  <c r="E818" i="22"/>
  <c r="H817" i="22"/>
  <c r="G817" i="22"/>
  <c r="V816" i="22"/>
  <c r="W816" i="22"/>
  <c r="Q815" i="22"/>
  <c r="R815" i="22"/>
  <c r="L814" i="22"/>
  <c r="M814" i="22"/>
  <c r="H813" i="22"/>
  <c r="G813" i="22"/>
  <c r="V812" i="22"/>
  <c r="W812" i="22"/>
  <c r="Q811" i="22"/>
  <c r="R811" i="22"/>
  <c r="F810" i="22"/>
  <c r="E810" i="22"/>
  <c r="H809" i="22"/>
  <c r="G809" i="22"/>
  <c r="V808" i="22"/>
  <c r="W808" i="22"/>
  <c r="Q807" i="22"/>
  <c r="R807" i="22"/>
  <c r="L806" i="22"/>
  <c r="M806" i="22"/>
  <c r="H805" i="22"/>
  <c r="G805" i="22"/>
  <c r="V804" i="22"/>
  <c r="W804" i="22"/>
  <c r="Q803" i="22"/>
  <c r="R803" i="22"/>
  <c r="F802" i="22"/>
  <c r="E802" i="22"/>
  <c r="H801" i="22"/>
  <c r="G801" i="22"/>
  <c r="V800" i="22"/>
  <c r="W800" i="22"/>
  <c r="Q799" i="22"/>
  <c r="R799" i="22"/>
  <c r="L798" i="22"/>
  <c r="M798" i="22"/>
  <c r="H797" i="22"/>
  <c r="G797" i="22"/>
  <c r="V796" i="22"/>
  <c r="W796" i="22"/>
  <c r="Q795" i="22"/>
  <c r="R795" i="22"/>
  <c r="F794" i="22"/>
  <c r="E794" i="22"/>
  <c r="H793" i="22"/>
  <c r="G793" i="22"/>
  <c r="V792" i="22"/>
  <c r="W792" i="22"/>
  <c r="Q791" i="22"/>
  <c r="R791" i="22"/>
  <c r="L790" i="22"/>
  <c r="M790" i="22"/>
  <c r="H789" i="22"/>
  <c r="G789" i="22"/>
  <c r="V788" i="22"/>
  <c r="W788" i="22"/>
  <c r="Q787" i="22"/>
  <c r="R787" i="22"/>
  <c r="F786" i="22"/>
  <c r="E786" i="22"/>
  <c r="H785" i="22"/>
  <c r="G785" i="22"/>
  <c r="V784" i="22"/>
  <c r="W784" i="22"/>
  <c r="Q783" i="22"/>
  <c r="R783" i="22"/>
  <c r="L782" i="22"/>
  <c r="M782" i="22"/>
  <c r="H781" i="22"/>
  <c r="G781" i="22"/>
  <c r="V780" i="22"/>
  <c r="W780" i="22"/>
  <c r="Q779" i="22"/>
  <c r="R779" i="22"/>
  <c r="F778" i="22"/>
  <c r="E778" i="22"/>
  <c r="H777" i="22"/>
  <c r="G777" i="22"/>
  <c r="V776" i="22"/>
  <c r="W776" i="22"/>
  <c r="Q775" i="22"/>
  <c r="R775" i="22"/>
  <c r="L774" i="22"/>
  <c r="M774" i="22"/>
  <c r="H773" i="22"/>
  <c r="G773" i="22"/>
  <c r="V772" i="22"/>
  <c r="W772" i="22"/>
  <c r="Q771" i="22"/>
  <c r="R771" i="22"/>
  <c r="F770" i="22"/>
  <c r="E770" i="22"/>
  <c r="H769" i="22"/>
  <c r="G769" i="22"/>
  <c r="V768" i="22"/>
  <c r="W768" i="22"/>
  <c r="Q767" i="22"/>
  <c r="R767" i="22"/>
  <c r="L766" i="22"/>
  <c r="M766" i="22"/>
  <c r="H765" i="22"/>
  <c r="G765" i="22"/>
  <c r="V764" i="22"/>
  <c r="W764" i="22"/>
  <c r="Q763" i="22"/>
  <c r="R763" i="22"/>
  <c r="F762" i="22"/>
  <c r="E762" i="22"/>
  <c r="H761" i="22"/>
  <c r="G761" i="22"/>
  <c r="V760" i="22"/>
  <c r="W760" i="22"/>
  <c r="Q759" i="22"/>
  <c r="R759" i="22"/>
  <c r="L758" i="22"/>
  <c r="M758" i="22"/>
  <c r="H757" i="22"/>
  <c r="G757" i="22"/>
  <c r="V756" i="22"/>
  <c r="W756" i="22"/>
  <c r="W755" i="23"/>
  <c r="Q755" i="22"/>
  <c r="R755" i="22"/>
  <c r="F754" i="22"/>
  <c r="E754" i="22"/>
  <c r="H753" i="22"/>
  <c r="G753" i="22"/>
  <c r="V752" i="22"/>
  <c r="W752" i="22"/>
  <c r="Q751" i="22"/>
  <c r="R751" i="22"/>
  <c r="L750" i="22"/>
  <c r="M750" i="22"/>
  <c r="H749" i="22"/>
  <c r="G749" i="22"/>
  <c r="V748" i="22"/>
  <c r="W748" i="22"/>
  <c r="W747" i="23"/>
  <c r="Q747" i="22"/>
  <c r="R747" i="22"/>
  <c r="F746" i="22"/>
  <c r="E746" i="22"/>
  <c r="H745" i="22"/>
  <c r="G745" i="22"/>
  <c r="V744" i="22"/>
  <c r="W744" i="22"/>
  <c r="Q743" i="22"/>
  <c r="R743" i="22"/>
  <c r="L742" i="22"/>
  <c r="M742" i="22"/>
  <c r="F742" i="22"/>
  <c r="E742" i="22"/>
  <c r="H741" i="22"/>
  <c r="G741" i="22"/>
  <c r="V740" i="22"/>
  <c r="W740" i="22"/>
  <c r="Q739" i="22"/>
  <c r="R739" i="22"/>
  <c r="M738" i="22"/>
  <c r="L738" i="22"/>
  <c r="E738" i="22"/>
  <c r="F738" i="22"/>
  <c r="G737" i="22"/>
  <c r="H737" i="22"/>
  <c r="V736" i="22"/>
  <c r="W736" i="22"/>
  <c r="Q735" i="22"/>
  <c r="R735" i="22"/>
  <c r="M734" i="22"/>
  <c r="L734" i="22"/>
  <c r="E734" i="22"/>
  <c r="F734" i="22"/>
  <c r="G733" i="22"/>
  <c r="H733" i="22"/>
  <c r="V732" i="22"/>
  <c r="W732" i="22"/>
  <c r="Q731" i="22"/>
  <c r="R731" i="22"/>
  <c r="M730" i="22"/>
  <c r="L730" i="22"/>
  <c r="E730" i="22"/>
  <c r="F730" i="22"/>
  <c r="G729" i="22"/>
  <c r="H729" i="22"/>
  <c r="V728" i="22"/>
  <c r="W728" i="22"/>
  <c r="W727" i="23"/>
  <c r="Q727" i="22"/>
  <c r="R727" i="22"/>
  <c r="M726" i="22"/>
  <c r="L726" i="22"/>
  <c r="E726" i="22"/>
  <c r="F726" i="22"/>
  <c r="G725" i="22"/>
  <c r="H725" i="22"/>
  <c r="V724" i="22"/>
  <c r="W724" i="22"/>
  <c r="Q723" i="22"/>
  <c r="R723" i="22"/>
  <c r="M722" i="22"/>
  <c r="L722" i="22"/>
  <c r="E722" i="22"/>
  <c r="F722" i="22"/>
  <c r="G721" i="22"/>
  <c r="H721" i="22"/>
  <c r="V720" i="22"/>
  <c r="W720" i="22"/>
  <c r="Q719" i="22"/>
  <c r="R719" i="22"/>
  <c r="M718" i="22"/>
  <c r="L718" i="22"/>
  <c r="E718" i="22"/>
  <c r="F718" i="22"/>
  <c r="G717" i="22"/>
  <c r="H717" i="22"/>
  <c r="V716" i="22"/>
  <c r="W716" i="22"/>
  <c r="H716" i="23"/>
  <c r="Q715" i="22"/>
  <c r="R715" i="22"/>
  <c r="M714" i="22"/>
  <c r="L714" i="22"/>
  <c r="E714" i="22"/>
  <c r="F714" i="22"/>
  <c r="G713" i="22"/>
  <c r="H713" i="22"/>
  <c r="V712" i="22"/>
  <c r="W712" i="22"/>
  <c r="Q711" i="22"/>
  <c r="R711" i="22"/>
  <c r="E710" i="22"/>
  <c r="F710" i="22"/>
  <c r="G709" i="22"/>
  <c r="H709" i="22"/>
  <c r="V708" i="22"/>
  <c r="W708" i="22"/>
  <c r="Q707" i="22"/>
  <c r="R707" i="22"/>
  <c r="M706" i="22"/>
  <c r="L706" i="22"/>
  <c r="E706" i="22"/>
  <c r="F706" i="22"/>
  <c r="G705" i="22"/>
  <c r="H705" i="22"/>
  <c r="V704" i="22"/>
  <c r="W704" i="22"/>
  <c r="Q703" i="22"/>
  <c r="R703" i="22"/>
  <c r="M702" i="22"/>
  <c r="L702" i="22"/>
  <c r="E702" i="22"/>
  <c r="F702" i="22"/>
  <c r="G701" i="22"/>
  <c r="H701" i="22"/>
  <c r="V700" i="22"/>
  <c r="W700" i="22"/>
  <c r="Q699" i="22"/>
  <c r="R699" i="22"/>
  <c r="M698" i="22"/>
  <c r="L698" i="22"/>
  <c r="E698" i="22"/>
  <c r="F698" i="22"/>
  <c r="G697" i="22"/>
  <c r="H697" i="22"/>
  <c r="V696" i="22"/>
  <c r="W696" i="22"/>
  <c r="W695" i="23"/>
  <c r="Q695" i="22"/>
  <c r="R695" i="22"/>
  <c r="M694" i="22"/>
  <c r="L694" i="22"/>
  <c r="E694" i="22"/>
  <c r="F694" i="22"/>
  <c r="G693" i="22"/>
  <c r="H693" i="22"/>
  <c r="V692" i="22"/>
  <c r="W692" i="22"/>
  <c r="Q691" i="22"/>
  <c r="R691" i="22"/>
  <c r="M690" i="22"/>
  <c r="L690" i="22"/>
  <c r="E690" i="22"/>
  <c r="F690" i="22"/>
  <c r="G689" i="22"/>
  <c r="H689" i="22"/>
  <c r="V688" i="22"/>
  <c r="W688" i="22"/>
  <c r="Q687" i="22"/>
  <c r="R687" i="22"/>
  <c r="M686" i="22"/>
  <c r="L686" i="22"/>
  <c r="E686" i="22"/>
  <c r="F686" i="22"/>
  <c r="G685" i="22"/>
  <c r="H685" i="22"/>
  <c r="V684" i="22"/>
  <c r="W684" i="22"/>
  <c r="H684" i="23"/>
  <c r="Q683" i="22"/>
  <c r="R683" i="22"/>
  <c r="M682" i="22"/>
  <c r="L682" i="22"/>
  <c r="E682" i="22"/>
  <c r="F682" i="22"/>
  <c r="G681" i="22"/>
  <c r="H681" i="22"/>
  <c r="V680" i="22"/>
  <c r="W680" i="22"/>
  <c r="Q679" i="22"/>
  <c r="R679" i="22"/>
  <c r="E678" i="22"/>
  <c r="F678" i="22"/>
  <c r="G677" i="22"/>
  <c r="H677" i="22"/>
  <c r="V676" i="22"/>
  <c r="W676" i="22"/>
  <c r="Q675" i="22"/>
  <c r="R675" i="22"/>
  <c r="M674" i="22"/>
  <c r="L674" i="22"/>
  <c r="E674" i="22"/>
  <c r="F674" i="22"/>
  <c r="G673" i="22"/>
  <c r="H673" i="22"/>
  <c r="V672" i="22"/>
  <c r="W672" i="22"/>
  <c r="Q671" i="22"/>
  <c r="R671" i="22"/>
  <c r="M670" i="22"/>
  <c r="L670" i="22"/>
  <c r="E670" i="22"/>
  <c r="F670" i="22"/>
  <c r="G669" i="22"/>
  <c r="H669" i="22"/>
  <c r="V668" i="22"/>
  <c r="W668" i="22"/>
  <c r="Q667" i="22"/>
  <c r="R667" i="22"/>
  <c r="M666" i="22"/>
  <c r="L666" i="22"/>
  <c r="E666" i="22"/>
  <c r="F666" i="22"/>
  <c r="G665" i="22"/>
  <c r="H665" i="22"/>
  <c r="V664" i="22"/>
  <c r="W664" i="22"/>
  <c r="W663" i="23"/>
  <c r="Q663" i="22"/>
  <c r="R663" i="22"/>
  <c r="M662" i="22"/>
  <c r="L662" i="22"/>
  <c r="E662" i="22"/>
  <c r="F662" i="22"/>
  <c r="G661" i="22"/>
  <c r="H661" i="22"/>
  <c r="V660" i="22"/>
  <c r="W660" i="22"/>
  <c r="Q659" i="22"/>
  <c r="R659" i="22"/>
  <c r="M658" i="22"/>
  <c r="L658" i="22"/>
  <c r="E658" i="22"/>
  <c r="F658" i="22"/>
  <c r="G657" i="22"/>
  <c r="H657" i="22"/>
  <c r="V656" i="22"/>
  <c r="W656" i="22"/>
  <c r="Q655" i="22"/>
  <c r="R655" i="22"/>
  <c r="M654" i="22"/>
  <c r="L654" i="22"/>
  <c r="E654" i="22"/>
  <c r="F654" i="22"/>
  <c r="G653" i="22"/>
  <c r="H653" i="22"/>
  <c r="V652" i="22"/>
  <c r="W652" i="22"/>
  <c r="H652" i="23"/>
  <c r="Q651" i="22"/>
  <c r="R651" i="22"/>
  <c r="M650" i="22"/>
  <c r="L650" i="22"/>
  <c r="E650" i="22"/>
  <c r="F650" i="22"/>
  <c r="G649" i="22"/>
  <c r="H649" i="22"/>
  <c r="V648" i="22"/>
  <c r="W648" i="22"/>
  <c r="Q647" i="22"/>
  <c r="R647" i="22"/>
  <c r="E646" i="22"/>
  <c r="F646" i="22"/>
  <c r="G645" i="22"/>
  <c r="H645" i="22"/>
  <c r="V644" i="22"/>
  <c r="W644" i="22"/>
  <c r="Q643" i="22"/>
  <c r="R643" i="22"/>
  <c r="M642" i="22"/>
  <c r="L642" i="22"/>
  <c r="E642" i="22"/>
  <c r="F642" i="22"/>
  <c r="G641" i="22"/>
  <c r="H641" i="22"/>
  <c r="V640" i="22"/>
  <c r="W640" i="22"/>
  <c r="Q639" i="22"/>
  <c r="R639" i="22"/>
  <c r="M638" i="22"/>
  <c r="L638" i="22"/>
  <c r="E638" i="22"/>
  <c r="F638" i="22"/>
  <c r="G637" i="22"/>
  <c r="H637" i="22"/>
  <c r="V636" i="22"/>
  <c r="W636" i="22"/>
  <c r="Q635" i="22"/>
  <c r="R635" i="22"/>
  <c r="M634" i="22"/>
  <c r="L634" i="22"/>
  <c r="E634" i="22"/>
  <c r="F634" i="22"/>
  <c r="G633" i="22"/>
  <c r="H633" i="22"/>
  <c r="V632" i="22"/>
  <c r="W632" i="22"/>
  <c r="W631" i="23"/>
  <c r="Q631" i="22"/>
  <c r="R631" i="22"/>
  <c r="M630" i="22"/>
  <c r="L630" i="22"/>
  <c r="E630" i="22"/>
  <c r="F630" i="22"/>
  <c r="G629" i="22"/>
  <c r="H629" i="22"/>
  <c r="V628" i="22"/>
  <c r="W628" i="22"/>
  <c r="Q627" i="22"/>
  <c r="R627" i="22"/>
  <c r="M626" i="22"/>
  <c r="L626" i="22"/>
  <c r="E626" i="22"/>
  <c r="F626" i="22"/>
  <c r="G625" i="22"/>
  <c r="H625" i="22"/>
  <c r="V624" i="22"/>
  <c r="W624" i="22"/>
  <c r="Q623" i="22"/>
  <c r="R623" i="22"/>
  <c r="M622" i="22"/>
  <c r="L622" i="22"/>
  <c r="E622" i="22"/>
  <c r="F622" i="22"/>
  <c r="G621" i="22"/>
  <c r="H621" i="22"/>
  <c r="V620" i="22"/>
  <c r="W620" i="22"/>
  <c r="H620" i="23"/>
  <c r="Q619" i="22"/>
  <c r="R619" i="22"/>
  <c r="M618" i="22"/>
  <c r="L618" i="22"/>
  <c r="E618" i="22"/>
  <c r="F618" i="22"/>
  <c r="G617" i="22"/>
  <c r="H617" i="22"/>
  <c r="V616" i="22"/>
  <c r="W616" i="22"/>
  <c r="Q615" i="22"/>
  <c r="R615" i="22"/>
  <c r="E614" i="22"/>
  <c r="F614" i="22"/>
  <c r="G613" i="22"/>
  <c r="H613" i="22"/>
  <c r="V612" i="22"/>
  <c r="W612" i="22"/>
  <c r="Q611" i="22"/>
  <c r="R611" i="22"/>
  <c r="M610" i="22"/>
  <c r="L610" i="22"/>
  <c r="E610" i="22"/>
  <c r="F610" i="22"/>
  <c r="G609" i="22"/>
  <c r="H609" i="22"/>
  <c r="V608" i="22"/>
  <c r="W608" i="22"/>
  <c r="Q607" i="22"/>
  <c r="R607" i="22"/>
  <c r="M606" i="22"/>
  <c r="L606" i="22"/>
  <c r="E606" i="22"/>
  <c r="F606" i="22"/>
  <c r="G605" i="22"/>
  <c r="H605" i="22"/>
  <c r="V604" i="22"/>
  <c r="W604" i="22"/>
  <c r="Q603" i="22"/>
  <c r="R603" i="22"/>
  <c r="M602" i="22"/>
  <c r="L602" i="22"/>
  <c r="E602" i="22"/>
  <c r="F602" i="22"/>
  <c r="G601" i="22"/>
  <c r="H601" i="22"/>
  <c r="V600" i="22"/>
  <c r="W600" i="22"/>
  <c r="W599" i="23"/>
  <c r="Q599" i="22"/>
  <c r="R599" i="22"/>
  <c r="M598" i="22"/>
  <c r="L598" i="22"/>
  <c r="E598" i="22"/>
  <c r="F598" i="22"/>
  <c r="G597" i="22"/>
  <c r="H597" i="22"/>
  <c r="V596" i="22"/>
  <c r="W596" i="22"/>
  <c r="Q595" i="22"/>
  <c r="R595" i="22"/>
  <c r="M594" i="22"/>
  <c r="L594" i="22"/>
  <c r="E594" i="22"/>
  <c r="F594" i="22"/>
  <c r="G593" i="22"/>
  <c r="H593" i="22"/>
  <c r="V592" i="22"/>
  <c r="W592" i="22"/>
  <c r="Q591" i="22"/>
  <c r="R591" i="22"/>
  <c r="M590" i="22"/>
  <c r="L590" i="22"/>
  <c r="E590" i="22"/>
  <c r="F590" i="22"/>
  <c r="G589" i="22"/>
  <c r="H589" i="22"/>
  <c r="V588" i="22"/>
  <c r="W588" i="22"/>
  <c r="H588" i="23"/>
  <c r="Q587" i="22"/>
  <c r="R587" i="22"/>
  <c r="M586" i="22"/>
  <c r="L586" i="22"/>
  <c r="E586" i="22"/>
  <c r="F586" i="22"/>
  <c r="G585" i="22"/>
  <c r="H585" i="22"/>
  <c r="V584" i="22"/>
  <c r="W584" i="22"/>
  <c r="Q583" i="22"/>
  <c r="R583" i="22"/>
  <c r="E582" i="22"/>
  <c r="F582" i="22"/>
  <c r="G581" i="22"/>
  <c r="H581" i="22"/>
  <c r="V580" i="22"/>
  <c r="W580" i="22"/>
  <c r="Q579" i="22"/>
  <c r="R579" i="22"/>
  <c r="M578" i="22"/>
  <c r="L578" i="22"/>
  <c r="E578" i="22"/>
  <c r="F578" i="22"/>
  <c r="G577" i="22"/>
  <c r="H577" i="22"/>
  <c r="V576" i="22"/>
  <c r="W576" i="22"/>
  <c r="Q575" i="22"/>
  <c r="R575" i="22"/>
  <c r="M574" i="22"/>
  <c r="L574" i="22"/>
  <c r="E574" i="22"/>
  <c r="F574" i="22"/>
  <c r="G573" i="22"/>
  <c r="H573" i="22"/>
  <c r="V572" i="22"/>
  <c r="W572" i="22"/>
  <c r="Q571" i="22"/>
  <c r="R571" i="22"/>
  <c r="M570" i="22"/>
  <c r="L570" i="22"/>
  <c r="E570" i="22"/>
  <c r="F570" i="22"/>
  <c r="G569" i="22"/>
  <c r="H569" i="22"/>
  <c r="V568" i="22"/>
  <c r="W568" i="22"/>
  <c r="W567" i="23"/>
  <c r="Q567" i="22"/>
  <c r="R567" i="22"/>
  <c r="M566" i="22"/>
  <c r="L566" i="22"/>
  <c r="E566" i="22"/>
  <c r="F566" i="22"/>
  <c r="G565" i="22"/>
  <c r="H565" i="22"/>
  <c r="V564" i="22"/>
  <c r="W564" i="22"/>
  <c r="Q563" i="22"/>
  <c r="R563" i="22"/>
  <c r="M562" i="22"/>
  <c r="L562" i="22"/>
  <c r="E562" i="22"/>
  <c r="F562" i="22"/>
  <c r="G561" i="22"/>
  <c r="H561" i="22"/>
  <c r="W560" i="22"/>
  <c r="V560" i="22"/>
  <c r="R559" i="22"/>
  <c r="Q559" i="22"/>
  <c r="M558" i="22"/>
  <c r="L558" i="22"/>
  <c r="E558" i="22"/>
  <c r="F558" i="22"/>
  <c r="G557" i="22"/>
  <c r="H557" i="22"/>
  <c r="V556" i="22"/>
  <c r="W556" i="22"/>
  <c r="Q555" i="22"/>
  <c r="R555" i="22"/>
  <c r="M554" i="22"/>
  <c r="L554" i="22"/>
  <c r="E554" i="22"/>
  <c r="F554" i="22"/>
  <c r="G553" i="22"/>
  <c r="H553" i="22"/>
  <c r="W552" i="22"/>
  <c r="V552" i="22"/>
  <c r="R551" i="22"/>
  <c r="Q551" i="22"/>
  <c r="L550" i="22"/>
  <c r="M550" i="22"/>
  <c r="E550" i="22"/>
  <c r="F550" i="22"/>
  <c r="G549" i="22"/>
  <c r="H549" i="22"/>
  <c r="V548" i="22"/>
  <c r="W548" i="22"/>
  <c r="R547" i="22"/>
  <c r="Q547" i="22"/>
  <c r="L546" i="22"/>
  <c r="M546" i="22"/>
  <c r="E546" i="22"/>
  <c r="F546" i="22"/>
  <c r="G545" i="22"/>
  <c r="H545" i="22"/>
  <c r="V544" i="22"/>
  <c r="W544" i="22"/>
  <c r="R543" i="22"/>
  <c r="Q543" i="22"/>
  <c r="L542" i="22"/>
  <c r="M542" i="22"/>
  <c r="E542" i="22"/>
  <c r="F542" i="22"/>
  <c r="G541" i="22"/>
  <c r="H541" i="22"/>
  <c r="V540" i="22"/>
  <c r="W540" i="22"/>
  <c r="R539" i="22"/>
  <c r="Q539" i="22"/>
  <c r="L538" i="22"/>
  <c r="M538" i="22"/>
  <c r="E538" i="22"/>
  <c r="F538" i="22"/>
  <c r="G537" i="22"/>
  <c r="H537" i="22"/>
  <c r="V536" i="22"/>
  <c r="W536" i="22"/>
  <c r="R535" i="22"/>
  <c r="Q535" i="22"/>
  <c r="L534" i="22"/>
  <c r="M534" i="22"/>
  <c r="E534" i="22"/>
  <c r="F534" i="22"/>
  <c r="G533" i="22"/>
  <c r="H533" i="22"/>
  <c r="V532" i="22"/>
  <c r="W532" i="22"/>
  <c r="R531" i="22"/>
  <c r="Q531" i="22"/>
  <c r="L530" i="22"/>
  <c r="M530" i="22"/>
  <c r="E530" i="22"/>
  <c r="F530" i="22"/>
  <c r="G529" i="22"/>
  <c r="H529" i="22"/>
  <c r="V528" i="22"/>
  <c r="W528" i="22"/>
  <c r="R527" i="22"/>
  <c r="Q527" i="22"/>
  <c r="L526" i="22"/>
  <c r="M526" i="22"/>
  <c r="E526" i="22"/>
  <c r="F526" i="22"/>
  <c r="G525" i="22"/>
  <c r="H525" i="22"/>
  <c r="V524" i="22"/>
  <c r="W524" i="22"/>
  <c r="R523" i="22"/>
  <c r="Q523" i="22"/>
  <c r="L522" i="22"/>
  <c r="M522" i="22"/>
  <c r="E522" i="22"/>
  <c r="F522" i="22"/>
  <c r="G521" i="22"/>
  <c r="H521" i="22"/>
  <c r="V520" i="22"/>
  <c r="W520" i="22"/>
  <c r="R519" i="22"/>
  <c r="Q519" i="22"/>
  <c r="L518" i="22"/>
  <c r="M518" i="22"/>
  <c r="E518" i="22"/>
  <c r="F518" i="22"/>
  <c r="G517" i="22"/>
  <c r="H517" i="22"/>
  <c r="V516" i="22"/>
  <c r="W516" i="22"/>
  <c r="R515" i="22"/>
  <c r="Q515" i="22"/>
  <c r="L514" i="22"/>
  <c r="M514" i="22"/>
  <c r="E514" i="22"/>
  <c r="F514" i="22"/>
  <c r="G513" i="22"/>
  <c r="H513" i="22"/>
  <c r="V512" i="22"/>
  <c r="W512" i="22"/>
  <c r="R511" i="22"/>
  <c r="Q511" i="22"/>
  <c r="L510" i="22"/>
  <c r="M510" i="22"/>
  <c r="E510" i="22"/>
  <c r="F510" i="22"/>
  <c r="G509" i="22"/>
  <c r="H509" i="22"/>
  <c r="V508" i="22"/>
  <c r="W508" i="22"/>
  <c r="R507" i="22"/>
  <c r="Q507" i="22"/>
  <c r="L506" i="22"/>
  <c r="M506" i="22"/>
  <c r="E506" i="22"/>
  <c r="F506" i="22"/>
  <c r="V504" i="22"/>
  <c r="W504" i="22"/>
  <c r="R503" i="22"/>
  <c r="Q503" i="22"/>
  <c r="L502" i="22"/>
  <c r="M502" i="22"/>
  <c r="E502" i="22"/>
  <c r="F502" i="22"/>
  <c r="R499" i="22"/>
  <c r="Q499" i="22"/>
  <c r="E498" i="22"/>
  <c r="F498" i="22"/>
  <c r="G497" i="22"/>
  <c r="H497" i="22"/>
  <c r="R495" i="22"/>
  <c r="Q495" i="22"/>
  <c r="E494" i="22"/>
  <c r="F494" i="22"/>
  <c r="L490" i="22"/>
  <c r="M490" i="22"/>
  <c r="L486" i="22"/>
  <c r="M486" i="22"/>
  <c r="E486" i="22"/>
  <c r="F486" i="22"/>
  <c r="V480" i="22"/>
  <c r="W480" i="22"/>
  <c r="R479" i="22"/>
  <c r="Q479" i="22"/>
  <c r="L478" i="22"/>
  <c r="M478" i="22"/>
  <c r="E478" i="22"/>
  <c r="F478" i="22"/>
  <c r="V476" i="22"/>
  <c r="W476" i="22"/>
  <c r="L474" i="22"/>
  <c r="M474" i="22"/>
  <c r="E474" i="22"/>
  <c r="F474" i="22"/>
  <c r="V472" i="22"/>
  <c r="W472" i="22"/>
  <c r="R471" i="22"/>
  <c r="Q471" i="22"/>
  <c r="L470" i="22"/>
  <c r="M470" i="22"/>
  <c r="E470" i="22"/>
  <c r="F470" i="22"/>
  <c r="V468" i="22"/>
  <c r="W468" i="22"/>
  <c r="L466" i="22"/>
  <c r="M466" i="22"/>
  <c r="E466" i="22"/>
  <c r="F466" i="22"/>
  <c r="R463" i="22"/>
  <c r="Q463" i="22"/>
  <c r="L462" i="22"/>
  <c r="M462" i="22"/>
  <c r="L458" i="22"/>
  <c r="M458" i="22"/>
  <c r="V456" i="22"/>
  <c r="W456" i="22"/>
  <c r="R455" i="22"/>
  <c r="Q455" i="22"/>
  <c r="E454" i="22"/>
  <c r="F454" i="22"/>
  <c r="G449" i="22"/>
  <c r="H449" i="22"/>
  <c r="R447" i="22"/>
  <c r="Q447" i="22"/>
  <c r="L446" i="22"/>
  <c r="M446" i="22"/>
  <c r="G441" i="22"/>
  <c r="H441" i="22"/>
  <c r="G433" i="22"/>
  <c r="H433" i="22"/>
  <c r="L430" i="22"/>
  <c r="M430" i="22"/>
  <c r="G425" i="22"/>
  <c r="H425" i="22"/>
  <c r="G417" i="22"/>
  <c r="H417" i="22"/>
  <c r="R415" i="22"/>
  <c r="Q415" i="22"/>
  <c r="G409" i="22"/>
  <c r="H409" i="22"/>
  <c r="G401" i="22"/>
  <c r="H401" i="22"/>
  <c r="R399" i="22"/>
  <c r="Q399" i="22"/>
  <c r="G393" i="22"/>
  <c r="H393" i="22"/>
  <c r="V388" i="22"/>
  <c r="W388" i="22"/>
  <c r="R387" i="22"/>
  <c r="Q387" i="22"/>
  <c r="L386" i="22"/>
  <c r="M386" i="22"/>
  <c r="E386" i="22"/>
  <c r="F386" i="22"/>
  <c r="G385" i="22"/>
  <c r="H385" i="22"/>
  <c r="G381" i="22"/>
  <c r="H381" i="22"/>
  <c r="V380" i="22"/>
  <c r="W380" i="22"/>
  <c r="R379" i="22"/>
  <c r="Q379" i="22"/>
  <c r="G377" i="22"/>
  <c r="H377" i="22"/>
  <c r="L374" i="22"/>
  <c r="M374" i="22"/>
  <c r="G373" i="22"/>
  <c r="H373" i="22"/>
  <c r="V372" i="22"/>
  <c r="W372" i="22"/>
  <c r="R371" i="22"/>
  <c r="Q371" i="22"/>
  <c r="G369" i="22"/>
  <c r="H369" i="22"/>
  <c r="W368" i="22"/>
  <c r="V368" i="22"/>
  <c r="G365" i="22"/>
  <c r="H365" i="22"/>
  <c r="V364" i="22"/>
  <c r="W364" i="22"/>
  <c r="R363" i="22"/>
  <c r="Q363" i="22"/>
  <c r="L362" i="22"/>
  <c r="M362" i="22"/>
  <c r="F362" i="22"/>
  <c r="E362" i="22"/>
  <c r="G361" i="22"/>
  <c r="H361" i="22"/>
  <c r="W360" i="22"/>
  <c r="V360" i="22"/>
  <c r="R359" i="22"/>
  <c r="Q359" i="22"/>
  <c r="L358" i="22"/>
  <c r="M358" i="22"/>
  <c r="G357" i="22"/>
  <c r="H357" i="22"/>
  <c r="V356" i="22"/>
  <c r="W356" i="22"/>
  <c r="R355" i="22"/>
  <c r="Q355" i="22"/>
  <c r="L354" i="22"/>
  <c r="M354" i="22"/>
  <c r="F354" i="22"/>
  <c r="E354" i="22"/>
  <c r="G353" i="22"/>
  <c r="H353" i="22"/>
  <c r="G349" i="22"/>
  <c r="H349" i="22"/>
  <c r="W348" i="22"/>
  <c r="V348" i="22"/>
  <c r="E346" i="22"/>
  <c r="F346" i="22"/>
  <c r="G345" i="22"/>
  <c r="H345" i="22"/>
  <c r="Q343" i="22"/>
  <c r="R343" i="22"/>
  <c r="G341" i="22"/>
  <c r="H341" i="22"/>
  <c r="E338" i="22"/>
  <c r="F338" i="22"/>
  <c r="G337" i="22"/>
  <c r="H337" i="22"/>
  <c r="W336" i="22"/>
  <c r="V336" i="22"/>
  <c r="Q335" i="22"/>
  <c r="R335" i="22"/>
  <c r="L334" i="22"/>
  <c r="M334" i="22"/>
  <c r="G333" i="22"/>
  <c r="H333" i="22"/>
  <c r="W332" i="22"/>
  <c r="V332" i="22"/>
  <c r="Q331" i="22"/>
  <c r="R331" i="22"/>
  <c r="G329" i="22"/>
  <c r="H329" i="22"/>
  <c r="W328" i="22"/>
  <c r="V328" i="22"/>
  <c r="Q327" i="22"/>
  <c r="R327" i="22"/>
  <c r="L326" i="22"/>
  <c r="M326" i="22"/>
  <c r="G325" i="22"/>
  <c r="H325" i="22"/>
  <c r="Q323" i="22"/>
  <c r="R323" i="22"/>
  <c r="E322" i="22"/>
  <c r="F322" i="22"/>
  <c r="W320" i="22"/>
  <c r="V320" i="22"/>
  <c r="G317" i="22"/>
  <c r="H317" i="22"/>
  <c r="W316" i="22"/>
  <c r="V316" i="22"/>
  <c r="Q315" i="22"/>
  <c r="R315" i="22"/>
  <c r="E314" i="22"/>
  <c r="F314" i="22"/>
  <c r="Q311" i="22"/>
  <c r="R311" i="22"/>
  <c r="L310" i="22"/>
  <c r="M310" i="22"/>
  <c r="G309" i="22"/>
  <c r="H309" i="22"/>
  <c r="W308" i="22"/>
  <c r="V308" i="22"/>
  <c r="E306" i="22"/>
  <c r="F306" i="22"/>
  <c r="G305" i="22"/>
  <c r="H305" i="22"/>
  <c r="W304" i="22"/>
  <c r="V304" i="22"/>
  <c r="G301" i="22"/>
  <c r="H301" i="22"/>
  <c r="W300" i="22"/>
  <c r="V300" i="22"/>
  <c r="Q299" i="22"/>
  <c r="R299" i="22"/>
  <c r="E298" i="22"/>
  <c r="F298" i="22"/>
  <c r="Q295" i="22"/>
  <c r="R295" i="22"/>
  <c r="L294" i="22"/>
  <c r="M294" i="22"/>
  <c r="G293" i="22"/>
  <c r="H293" i="22"/>
  <c r="W292" i="22"/>
  <c r="V292" i="22"/>
  <c r="E290" i="22"/>
  <c r="F290" i="22"/>
  <c r="G289" i="22"/>
  <c r="H289" i="22"/>
  <c r="G285" i="22"/>
  <c r="H285" i="22"/>
  <c r="W284" i="22"/>
  <c r="V284" i="22"/>
  <c r="Q283" i="22"/>
  <c r="R283" i="22"/>
  <c r="E282" i="22"/>
  <c r="F282" i="22"/>
  <c r="Q279" i="22"/>
  <c r="R279" i="22"/>
  <c r="L278" i="22"/>
  <c r="M278" i="22"/>
  <c r="G277" i="22"/>
  <c r="H277" i="22"/>
  <c r="W276" i="22"/>
  <c r="V276" i="22"/>
  <c r="E274" i="22"/>
  <c r="F274" i="22"/>
  <c r="G273" i="22"/>
  <c r="H273" i="22"/>
  <c r="G269" i="22"/>
  <c r="H269" i="22"/>
  <c r="W268" i="22"/>
  <c r="V268" i="22"/>
  <c r="Q267" i="22"/>
  <c r="R267" i="22"/>
  <c r="E266" i="22"/>
  <c r="F266" i="22"/>
  <c r="G265" i="22"/>
  <c r="H265" i="22"/>
  <c r="Q263" i="22"/>
  <c r="R263" i="22"/>
  <c r="L262" i="22"/>
  <c r="M262" i="22"/>
  <c r="G261" i="22"/>
  <c r="H261" i="22"/>
  <c r="W260" i="22"/>
  <c r="V260" i="22"/>
  <c r="E258" i="22"/>
  <c r="F258" i="22"/>
  <c r="G257" i="22"/>
  <c r="H257" i="22"/>
  <c r="W256" i="22"/>
  <c r="V256" i="22"/>
  <c r="L254" i="22"/>
  <c r="M254" i="22"/>
  <c r="G253" i="22"/>
  <c r="H253" i="22"/>
  <c r="W252" i="22"/>
  <c r="V252" i="22"/>
  <c r="Q251" i="22"/>
  <c r="R251" i="22"/>
  <c r="E250" i="22"/>
  <c r="F250" i="22"/>
  <c r="G249" i="22"/>
  <c r="H249" i="22"/>
  <c r="Q247" i="22"/>
  <c r="R247" i="22"/>
  <c r="L246" i="22"/>
  <c r="M246" i="22"/>
  <c r="G245" i="22"/>
  <c r="H245" i="22"/>
  <c r="W244" i="22"/>
  <c r="V244" i="22"/>
  <c r="E242" i="22"/>
  <c r="F242" i="22"/>
  <c r="G241" i="22"/>
  <c r="H241" i="22"/>
  <c r="L238" i="22"/>
  <c r="M238" i="22"/>
  <c r="G237" i="22"/>
  <c r="H237" i="22"/>
  <c r="W236" i="22"/>
  <c r="V236" i="22"/>
  <c r="Q235" i="22"/>
  <c r="R235" i="22"/>
  <c r="E234" i="22"/>
  <c r="F234" i="22"/>
  <c r="G233" i="22"/>
  <c r="H233" i="22"/>
  <c r="Q231" i="22"/>
  <c r="R231" i="22"/>
  <c r="L230" i="22"/>
  <c r="M230" i="22"/>
  <c r="G229" i="22"/>
  <c r="H229" i="22"/>
  <c r="W228" i="22"/>
  <c r="V228" i="22"/>
  <c r="Q227" i="22"/>
  <c r="R227" i="22"/>
  <c r="E226" i="22"/>
  <c r="F226" i="22"/>
  <c r="G225" i="22"/>
  <c r="H225" i="22"/>
  <c r="V224" i="22"/>
  <c r="W224" i="22"/>
  <c r="R223" i="22"/>
  <c r="Q223" i="22"/>
  <c r="L222" i="22"/>
  <c r="M222" i="22"/>
  <c r="H221" i="22"/>
  <c r="G221" i="22"/>
  <c r="R219" i="22"/>
  <c r="Q219" i="22"/>
  <c r="E218" i="22"/>
  <c r="F218" i="22"/>
  <c r="G217" i="22"/>
  <c r="H217" i="22"/>
  <c r="L214" i="22"/>
  <c r="M214" i="22"/>
  <c r="H213" i="22"/>
  <c r="G213" i="22"/>
  <c r="V212" i="22"/>
  <c r="W212" i="22"/>
  <c r="R211" i="22"/>
  <c r="Q211" i="22"/>
  <c r="E210" i="22"/>
  <c r="F210" i="22"/>
  <c r="G209" i="22"/>
  <c r="H209" i="22"/>
  <c r="V208" i="22"/>
  <c r="W208" i="22"/>
  <c r="L206" i="22"/>
  <c r="M206" i="22"/>
  <c r="H205" i="22"/>
  <c r="G205" i="22"/>
  <c r="V204" i="22"/>
  <c r="W204" i="22"/>
  <c r="R203" i="22"/>
  <c r="Q203" i="22"/>
  <c r="E202" i="22"/>
  <c r="F202" i="22"/>
  <c r="G201" i="22"/>
  <c r="H201" i="22"/>
  <c r="R199" i="22"/>
  <c r="Q199" i="22"/>
  <c r="R195" i="22"/>
  <c r="Q195" i="22"/>
  <c r="E194" i="22"/>
  <c r="F194" i="22"/>
  <c r="R191" i="22"/>
  <c r="Q191" i="22"/>
  <c r="E190" i="22"/>
  <c r="F190" i="22"/>
  <c r="R187" i="22"/>
  <c r="Q187" i="22"/>
  <c r="L186" i="22"/>
  <c r="M186" i="22"/>
  <c r="E186" i="22"/>
  <c r="F186" i="22"/>
  <c r="R183" i="22"/>
  <c r="Q183" i="22"/>
  <c r="L182" i="22"/>
  <c r="M182" i="22"/>
  <c r="E182" i="22"/>
  <c r="F182" i="22"/>
  <c r="R179" i="22"/>
  <c r="Q179" i="22"/>
  <c r="L178" i="22"/>
  <c r="M178" i="22"/>
  <c r="E178" i="22"/>
  <c r="F178" i="22"/>
  <c r="R175" i="22"/>
  <c r="Q175" i="22"/>
  <c r="L174" i="22"/>
  <c r="M174" i="22"/>
  <c r="E174" i="22"/>
  <c r="F174" i="22"/>
  <c r="R171" i="22"/>
  <c r="Q171" i="22"/>
  <c r="L170" i="22"/>
  <c r="M170" i="22"/>
  <c r="E170" i="22"/>
  <c r="F170" i="22"/>
  <c r="R167" i="22"/>
  <c r="Q167" i="22"/>
  <c r="L166" i="22"/>
  <c r="M166" i="22"/>
  <c r="E166" i="22"/>
  <c r="F166" i="22"/>
  <c r="R163" i="22"/>
  <c r="Q163" i="22"/>
  <c r="L162" i="22"/>
  <c r="M162" i="22"/>
  <c r="E162" i="22"/>
  <c r="F162" i="22"/>
  <c r="R159" i="22"/>
  <c r="Q159" i="22"/>
  <c r="L158" i="22"/>
  <c r="M158" i="22"/>
  <c r="E158" i="22"/>
  <c r="F158" i="22"/>
  <c r="H157" i="22"/>
  <c r="G157" i="22"/>
  <c r="V156" i="22"/>
  <c r="W156" i="22"/>
  <c r="L154" i="22"/>
  <c r="M154" i="22"/>
  <c r="E154" i="22"/>
  <c r="F154" i="22"/>
  <c r="G153" i="22"/>
  <c r="H153" i="22"/>
  <c r="V152" i="22"/>
  <c r="W152" i="22"/>
  <c r="L150" i="22"/>
  <c r="M150" i="22"/>
  <c r="F150" i="22"/>
  <c r="E150" i="22"/>
  <c r="H149" i="22"/>
  <c r="G149" i="22"/>
  <c r="V148" i="22"/>
  <c r="W148" i="22"/>
  <c r="L146" i="22"/>
  <c r="M146" i="22"/>
  <c r="F146" i="22"/>
  <c r="E146" i="22"/>
  <c r="H145" i="22"/>
  <c r="G145" i="22"/>
  <c r="V144" i="22"/>
  <c r="W144" i="22"/>
  <c r="L142" i="22"/>
  <c r="M142" i="22"/>
  <c r="F142" i="22"/>
  <c r="E142" i="22"/>
  <c r="V140" i="22"/>
  <c r="W140" i="22"/>
  <c r="R139" i="22"/>
  <c r="Q139" i="22"/>
  <c r="L138" i="22"/>
  <c r="M138" i="22"/>
  <c r="F138" i="22"/>
  <c r="E138" i="22"/>
  <c r="V136" i="22"/>
  <c r="W136" i="22"/>
  <c r="L134" i="22"/>
  <c r="M134" i="22"/>
  <c r="F134" i="22"/>
  <c r="E134" i="22"/>
  <c r="V132" i="22"/>
  <c r="W132" i="22"/>
  <c r="Q131" i="22"/>
  <c r="R131" i="22"/>
  <c r="L130" i="22"/>
  <c r="M130" i="22"/>
  <c r="F130" i="22"/>
  <c r="E130" i="22"/>
  <c r="V128" i="22"/>
  <c r="W128" i="22"/>
  <c r="L126" i="22"/>
  <c r="M126" i="22"/>
  <c r="F126" i="22"/>
  <c r="E126" i="22"/>
  <c r="V124" i="22"/>
  <c r="W124" i="22"/>
  <c r="Q123" i="22"/>
  <c r="R123" i="22"/>
  <c r="L122" i="22"/>
  <c r="M122" i="22"/>
  <c r="F122" i="22"/>
  <c r="E122" i="22"/>
  <c r="V120" i="22"/>
  <c r="W120" i="22"/>
  <c r="L118" i="22"/>
  <c r="M118" i="22"/>
  <c r="F118" i="22"/>
  <c r="E118" i="22"/>
  <c r="V116" i="22"/>
  <c r="W116" i="22"/>
  <c r="Q115" i="22"/>
  <c r="R115" i="22"/>
  <c r="L114" i="22"/>
  <c r="M114" i="22"/>
  <c r="F114" i="22"/>
  <c r="E114" i="22"/>
  <c r="V112" i="22"/>
  <c r="W112" i="22"/>
  <c r="L110" i="22"/>
  <c r="M110" i="22"/>
  <c r="F110" i="22"/>
  <c r="E110" i="22"/>
  <c r="V108" i="22"/>
  <c r="W108" i="22"/>
  <c r="Q107" i="22"/>
  <c r="R107" i="22"/>
  <c r="L106" i="22"/>
  <c r="M106" i="22"/>
  <c r="F106" i="22"/>
  <c r="E106" i="22"/>
  <c r="V104" i="22"/>
  <c r="W104" i="22"/>
  <c r="L102" i="22"/>
  <c r="M102" i="22"/>
  <c r="F102" i="22"/>
  <c r="E102" i="22"/>
  <c r="V100" i="22"/>
  <c r="W100" i="22"/>
  <c r="Q99" i="22"/>
  <c r="R99" i="22"/>
  <c r="L98" i="22"/>
  <c r="M98" i="22"/>
  <c r="F98" i="22"/>
  <c r="E98" i="22"/>
  <c r="V96" i="22"/>
  <c r="W96" i="22"/>
  <c r="L94" i="22"/>
  <c r="M94" i="22"/>
  <c r="F94" i="22"/>
  <c r="E94" i="22"/>
  <c r="V92" i="22"/>
  <c r="W92" i="22"/>
  <c r="Q91" i="22"/>
  <c r="R91" i="22"/>
  <c r="L90" i="22"/>
  <c r="M90" i="22"/>
  <c r="F90" i="22"/>
  <c r="E90" i="22"/>
  <c r="V88" i="22"/>
  <c r="W88" i="22"/>
  <c r="L86" i="22"/>
  <c r="M86" i="22"/>
  <c r="F86" i="22"/>
  <c r="E86" i="22"/>
  <c r="V84" i="22"/>
  <c r="W84" i="22"/>
  <c r="L82" i="22"/>
  <c r="M82" i="22"/>
  <c r="F82" i="22"/>
  <c r="E82" i="22"/>
  <c r="V80" i="22"/>
  <c r="W80" i="22"/>
  <c r="L78" i="22"/>
  <c r="M78" i="22"/>
  <c r="F78" i="22"/>
  <c r="E78" i="22"/>
  <c r="V76" i="22"/>
  <c r="W76" i="22"/>
  <c r="Q75" i="22"/>
  <c r="R75" i="22"/>
  <c r="L74" i="22"/>
  <c r="M74" i="22"/>
  <c r="F74" i="22"/>
  <c r="E74" i="22"/>
  <c r="V72" i="22"/>
  <c r="W72" i="22"/>
  <c r="Q71" i="22"/>
  <c r="R71" i="22"/>
  <c r="L70" i="22"/>
  <c r="M70" i="22"/>
  <c r="F70" i="22"/>
  <c r="E70" i="22"/>
  <c r="V68" i="22"/>
  <c r="W68" i="22"/>
  <c r="Q67" i="22"/>
  <c r="R67" i="22"/>
  <c r="L66" i="22"/>
  <c r="M66" i="22"/>
  <c r="F66" i="22"/>
  <c r="E66" i="22"/>
  <c r="V64" i="22"/>
  <c r="W64" i="22"/>
  <c r="Q63" i="22"/>
  <c r="R63" i="22"/>
  <c r="L62" i="22"/>
  <c r="M62" i="22"/>
  <c r="F62" i="22"/>
  <c r="E62" i="22"/>
  <c r="V60" i="22"/>
  <c r="W60" i="22"/>
  <c r="Q59" i="22"/>
  <c r="R59" i="22"/>
  <c r="L58" i="22"/>
  <c r="M58" i="22"/>
  <c r="F58" i="22"/>
  <c r="E58" i="22"/>
  <c r="V56" i="22"/>
  <c r="W56" i="22"/>
  <c r="Q55" i="22"/>
  <c r="R55" i="22"/>
  <c r="M54" i="22"/>
  <c r="L54" i="22"/>
  <c r="E54" i="22"/>
  <c r="F54" i="22"/>
  <c r="V52" i="22"/>
  <c r="W52" i="22"/>
  <c r="R51" i="22"/>
  <c r="Q51" i="22"/>
  <c r="M50" i="22"/>
  <c r="L50" i="22"/>
  <c r="E50" i="22"/>
  <c r="F50" i="22"/>
  <c r="E46" i="22"/>
  <c r="F46" i="22"/>
  <c r="G45" i="22"/>
  <c r="H45" i="22"/>
  <c r="Q43" i="22"/>
  <c r="R43" i="22"/>
  <c r="M42" i="22"/>
  <c r="L42" i="22"/>
  <c r="E42" i="22"/>
  <c r="F42" i="22"/>
  <c r="E38" i="22"/>
  <c r="F38" i="22"/>
  <c r="G37" i="22"/>
  <c r="H37" i="22"/>
  <c r="Q35" i="22"/>
  <c r="R35" i="22"/>
  <c r="M34" i="22"/>
  <c r="L34" i="22"/>
  <c r="E34" i="22"/>
  <c r="F34" i="22"/>
  <c r="W31" i="23"/>
  <c r="E30" i="22"/>
  <c r="F30" i="22"/>
  <c r="G29" i="22"/>
  <c r="H29" i="22"/>
  <c r="Q27" i="22"/>
  <c r="R27" i="22"/>
  <c r="T26" i="22"/>
  <c r="S26" i="22"/>
  <c r="M26" i="22"/>
  <c r="L26" i="22"/>
  <c r="E26" i="22"/>
  <c r="F26" i="22"/>
  <c r="W23" i="23"/>
  <c r="R23" i="22"/>
  <c r="Q23" i="22"/>
  <c r="S22" i="22"/>
  <c r="T22" i="22"/>
  <c r="M22" i="22"/>
  <c r="L22" i="22"/>
  <c r="E22" i="22"/>
  <c r="F22" i="22"/>
  <c r="G21" i="22"/>
  <c r="H21" i="22"/>
  <c r="R19" i="22"/>
  <c r="Q19" i="22"/>
  <c r="S18" i="22"/>
  <c r="T18" i="22"/>
  <c r="E18" i="22"/>
  <c r="F18" i="22"/>
  <c r="W15" i="23"/>
  <c r="R15" i="22"/>
  <c r="Q15" i="22"/>
  <c r="M14" i="22"/>
  <c r="L14" i="22"/>
  <c r="E14" i="22"/>
  <c r="F14" i="22"/>
  <c r="G13" i="22"/>
  <c r="H13" i="22"/>
  <c r="Q11" i="22"/>
  <c r="R11" i="22"/>
  <c r="S10" i="22"/>
  <c r="T10" i="22"/>
  <c r="E10" i="22"/>
  <c r="F10" i="22"/>
  <c r="W7" i="23"/>
  <c r="R7" i="22"/>
  <c r="Q7" i="22"/>
  <c r="S6" i="22"/>
  <c r="T6" i="22"/>
  <c r="M6" i="22"/>
  <c r="L6" i="22"/>
  <c r="E6" i="22"/>
  <c r="F6" i="22"/>
  <c r="M866" i="22"/>
  <c r="E846" i="22"/>
  <c r="M834" i="22"/>
  <c r="E814" i="22"/>
  <c r="M802" i="22"/>
  <c r="E782" i="22"/>
  <c r="M770" i="22"/>
  <c r="W755" i="22"/>
  <c r="E750" i="22"/>
  <c r="E741" i="22"/>
  <c r="V695" i="22"/>
  <c r="H684" i="22"/>
  <c r="L614" i="22"/>
  <c r="V567" i="22"/>
  <c r="E513" i="22"/>
  <c r="W220" i="22"/>
  <c r="L761" i="22"/>
  <c r="M761" i="22"/>
  <c r="E761" i="22"/>
  <c r="F761" i="22"/>
  <c r="G760" i="22"/>
  <c r="H760" i="22"/>
  <c r="V759" i="22"/>
  <c r="W759" i="22"/>
  <c r="R758" i="22"/>
  <c r="Q758" i="22"/>
  <c r="L757" i="22"/>
  <c r="M757" i="22"/>
  <c r="E757" i="22"/>
  <c r="F757" i="22"/>
  <c r="G756" i="22"/>
  <c r="H756" i="22"/>
  <c r="R754" i="22"/>
  <c r="Q754" i="22"/>
  <c r="L753" i="22"/>
  <c r="M753" i="22"/>
  <c r="E753" i="22"/>
  <c r="F753" i="22"/>
  <c r="G752" i="22"/>
  <c r="H752" i="22"/>
  <c r="V751" i="22"/>
  <c r="W751" i="22"/>
  <c r="R750" i="22"/>
  <c r="Q750" i="22"/>
  <c r="L749" i="22"/>
  <c r="M749" i="22"/>
  <c r="E749" i="22"/>
  <c r="F749" i="22"/>
  <c r="G748" i="22"/>
  <c r="H748" i="22"/>
  <c r="R746" i="22"/>
  <c r="Q746" i="22"/>
  <c r="L745" i="22"/>
  <c r="M745" i="22"/>
  <c r="E745" i="22"/>
  <c r="F745" i="22"/>
  <c r="G744" i="22"/>
  <c r="H744" i="22"/>
  <c r="V743" i="22"/>
  <c r="W743" i="22"/>
  <c r="R742" i="22"/>
  <c r="Q742" i="22"/>
  <c r="L741" i="22"/>
  <c r="M741" i="22"/>
  <c r="G740" i="22"/>
  <c r="H740" i="22"/>
  <c r="W739" i="22"/>
  <c r="V739" i="22"/>
  <c r="Q738" i="22"/>
  <c r="R738" i="22"/>
  <c r="L737" i="22"/>
  <c r="M737" i="22"/>
  <c r="E737" i="22"/>
  <c r="F737" i="22"/>
  <c r="G736" i="22"/>
  <c r="H736" i="22"/>
  <c r="W735" i="22"/>
  <c r="V735" i="22"/>
  <c r="Q734" i="22"/>
  <c r="R734" i="22"/>
  <c r="L733" i="22"/>
  <c r="M733" i="22"/>
  <c r="E733" i="22"/>
  <c r="F733" i="22"/>
  <c r="G732" i="22"/>
  <c r="H732" i="22"/>
  <c r="W731" i="22"/>
  <c r="V731" i="22"/>
  <c r="Q730" i="22"/>
  <c r="R730" i="22"/>
  <c r="L729" i="22"/>
  <c r="M729" i="22"/>
  <c r="E729" i="22"/>
  <c r="F729" i="22"/>
  <c r="G728" i="22"/>
  <c r="H728" i="22"/>
  <c r="Q726" i="22"/>
  <c r="R726" i="22"/>
  <c r="L725" i="22"/>
  <c r="M725" i="22"/>
  <c r="E725" i="22"/>
  <c r="F725" i="22"/>
  <c r="G724" i="22"/>
  <c r="H724" i="22"/>
  <c r="W723" i="22"/>
  <c r="V723" i="22"/>
  <c r="Q722" i="22"/>
  <c r="R722" i="22"/>
  <c r="L721" i="22"/>
  <c r="M721" i="22"/>
  <c r="E721" i="22"/>
  <c r="F721" i="22"/>
  <c r="G720" i="22"/>
  <c r="H720" i="22"/>
  <c r="W719" i="22"/>
  <c r="V719" i="22"/>
  <c r="Q718" i="22"/>
  <c r="R718" i="22"/>
  <c r="L717" i="22"/>
  <c r="M717" i="22"/>
  <c r="E717" i="22"/>
  <c r="F717" i="22"/>
  <c r="W715" i="22"/>
  <c r="V715" i="22"/>
  <c r="Q714" i="22"/>
  <c r="R714" i="22"/>
  <c r="L713" i="22"/>
  <c r="M713" i="22"/>
  <c r="E713" i="22"/>
  <c r="F713" i="22"/>
  <c r="G712" i="22"/>
  <c r="H712" i="22"/>
  <c r="W711" i="22"/>
  <c r="V711" i="22"/>
  <c r="Q710" i="22"/>
  <c r="R710" i="22"/>
  <c r="L709" i="22"/>
  <c r="M709" i="22"/>
  <c r="E709" i="22"/>
  <c r="F709" i="22"/>
  <c r="G708" i="22"/>
  <c r="H708" i="22"/>
  <c r="W707" i="22"/>
  <c r="V707" i="22"/>
  <c r="Q706" i="22"/>
  <c r="R706" i="22"/>
  <c r="L705" i="22"/>
  <c r="M705" i="22"/>
  <c r="E705" i="22"/>
  <c r="F705" i="22"/>
  <c r="G704" i="22"/>
  <c r="H704" i="22"/>
  <c r="W703" i="22"/>
  <c r="V703" i="22"/>
  <c r="Q702" i="22"/>
  <c r="R702" i="22"/>
  <c r="L701" i="22"/>
  <c r="M701" i="22"/>
  <c r="E701" i="22"/>
  <c r="F701" i="22"/>
  <c r="G700" i="22"/>
  <c r="H700" i="22"/>
  <c r="W699" i="22"/>
  <c r="V699" i="22"/>
  <c r="Q698" i="22"/>
  <c r="R698" i="22"/>
  <c r="L697" i="22"/>
  <c r="M697" i="22"/>
  <c r="E697" i="22"/>
  <c r="F697" i="22"/>
  <c r="G696" i="22"/>
  <c r="H696" i="22"/>
  <c r="Q694" i="22"/>
  <c r="R694" i="22"/>
  <c r="L693" i="22"/>
  <c r="M693" i="22"/>
  <c r="E693" i="22"/>
  <c r="F693" i="22"/>
  <c r="G692" i="22"/>
  <c r="H692" i="22"/>
  <c r="W691" i="22"/>
  <c r="V691" i="22"/>
  <c r="Q690" i="22"/>
  <c r="R690" i="22"/>
  <c r="L689" i="22"/>
  <c r="M689" i="22"/>
  <c r="E689" i="22"/>
  <c r="F689" i="22"/>
  <c r="G688" i="22"/>
  <c r="H688" i="22"/>
  <c r="W687" i="22"/>
  <c r="V687" i="22"/>
  <c r="Q686" i="22"/>
  <c r="R686" i="22"/>
  <c r="L685" i="22"/>
  <c r="M685" i="22"/>
  <c r="E685" i="22"/>
  <c r="F685" i="22"/>
  <c r="W683" i="22"/>
  <c r="V683" i="22"/>
  <c r="Q682" i="22"/>
  <c r="R682" i="22"/>
  <c r="L681" i="22"/>
  <c r="M681" i="22"/>
  <c r="E681" i="22"/>
  <c r="F681" i="22"/>
  <c r="G680" i="22"/>
  <c r="H680" i="22"/>
  <c r="W679" i="22"/>
  <c r="V679" i="22"/>
  <c r="Q678" i="22"/>
  <c r="R678" i="22"/>
  <c r="L677" i="22"/>
  <c r="M677" i="22"/>
  <c r="E677" i="22"/>
  <c r="F677" i="22"/>
  <c r="G676" i="22"/>
  <c r="H676" i="22"/>
  <c r="W675" i="22"/>
  <c r="V675" i="22"/>
  <c r="Q674" i="22"/>
  <c r="R674" i="22"/>
  <c r="L673" i="22"/>
  <c r="M673" i="22"/>
  <c r="E673" i="22"/>
  <c r="F673" i="22"/>
  <c r="G672" i="22"/>
  <c r="H672" i="22"/>
  <c r="W671" i="22"/>
  <c r="V671" i="22"/>
  <c r="Q670" i="22"/>
  <c r="R670" i="22"/>
  <c r="L669" i="22"/>
  <c r="M669" i="22"/>
  <c r="E669" i="22"/>
  <c r="F669" i="22"/>
  <c r="G668" i="22"/>
  <c r="H668" i="22"/>
  <c r="W667" i="22"/>
  <c r="V667" i="22"/>
  <c r="Q666" i="22"/>
  <c r="R666" i="22"/>
  <c r="L665" i="22"/>
  <c r="M665" i="22"/>
  <c r="E665" i="22"/>
  <c r="F665" i="22"/>
  <c r="G664" i="22"/>
  <c r="H664" i="22"/>
  <c r="Q662" i="22"/>
  <c r="R662" i="22"/>
  <c r="L661" i="22"/>
  <c r="M661" i="22"/>
  <c r="E661" i="22"/>
  <c r="F661" i="22"/>
  <c r="G660" i="22"/>
  <c r="H660" i="22"/>
  <c r="W659" i="22"/>
  <c r="V659" i="22"/>
  <c r="Q658" i="22"/>
  <c r="R658" i="22"/>
  <c r="L657" i="22"/>
  <c r="M657" i="22"/>
  <c r="E657" i="22"/>
  <c r="F657" i="22"/>
  <c r="G656" i="22"/>
  <c r="H656" i="22"/>
  <c r="W655" i="22"/>
  <c r="V655" i="22"/>
  <c r="Q654" i="22"/>
  <c r="R654" i="22"/>
  <c r="L653" i="22"/>
  <c r="M653" i="22"/>
  <c r="E653" i="22"/>
  <c r="F653" i="22"/>
  <c r="W651" i="22"/>
  <c r="V651" i="22"/>
  <c r="Q650" i="22"/>
  <c r="R650" i="22"/>
  <c r="L649" i="22"/>
  <c r="M649" i="22"/>
  <c r="E649" i="22"/>
  <c r="F649" i="22"/>
  <c r="G648" i="22"/>
  <c r="H648" i="22"/>
  <c r="W647" i="22"/>
  <c r="V647" i="22"/>
  <c r="Q646" i="22"/>
  <c r="R646" i="22"/>
  <c r="L645" i="22"/>
  <c r="M645" i="22"/>
  <c r="E645" i="22"/>
  <c r="F645" i="22"/>
  <c r="G644" i="22"/>
  <c r="H644" i="22"/>
  <c r="W643" i="22"/>
  <c r="V643" i="22"/>
  <c r="Q642" i="22"/>
  <c r="R642" i="22"/>
  <c r="L641" i="22"/>
  <c r="M641" i="22"/>
  <c r="E641" i="22"/>
  <c r="F641" i="22"/>
  <c r="G640" i="22"/>
  <c r="H640" i="22"/>
  <c r="W639" i="22"/>
  <c r="V639" i="22"/>
  <c r="Q638" i="22"/>
  <c r="R638" i="22"/>
  <c r="L637" i="22"/>
  <c r="M637" i="22"/>
  <c r="E637" i="22"/>
  <c r="F637" i="22"/>
  <c r="G636" i="22"/>
  <c r="H636" i="22"/>
  <c r="W635" i="22"/>
  <c r="V635" i="22"/>
  <c r="Q634" i="22"/>
  <c r="R634" i="22"/>
  <c r="L633" i="22"/>
  <c r="M633" i="22"/>
  <c r="E633" i="22"/>
  <c r="F633" i="22"/>
  <c r="G632" i="22"/>
  <c r="H632" i="22"/>
  <c r="Q630" i="22"/>
  <c r="R630" i="22"/>
  <c r="L629" i="22"/>
  <c r="M629" i="22"/>
  <c r="E629" i="22"/>
  <c r="F629" i="22"/>
  <c r="G628" i="22"/>
  <c r="H628" i="22"/>
  <c r="W627" i="22"/>
  <c r="V627" i="22"/>
  <c r="Q626" i="22"/>
  <c r="R626" i="22"/>
  <c r="L625" i="22"/>
  <c r="M625" i="22"/>
  <c r="E625" i="22"/>
  <c r="F625" i="22"/>
  <c r="G624" i="22"/>
  <c r="H624" i="22"/>
  <c r="W623" i="22"/>
  <c r="V623" i="22"/>
  <c r="Q622" i="22"/>
  <c r="R622" i="22"/>
  <c r="L621" i="22"/>
  <c r="M621" i="22"/>
  <c r="E621" i="22"/>
  <c r="F621" i="22"/>
  <c r="W619" i="22"/>
  <c r="V619" i="22"/>
  <c r="Q618" i="22"/>
  <c r="R618" i="22"/>
  <c r="L617" i="22"/>
  <c r="M617" i="22"/>
  <c r="E617" i="22"/>
  <c r="F617" i="22"/>
  <c r="G616" i="22"/>
  <c r="H616" i="22"/>
  <c r="W615" i="22"/>
  <c r="V615" i="22"/>
  <c r="Q614" i="22"/>
  <c r="R614" i="22"/>
  <c r="L613" i="22"/>
  <c r="M613" i="22"/>
  <c r="E613" i="22"/>
  <c r="F613" i="22"/>
  <c r="G612" i="22"/>
  <c r="H612" i="22"/>
  <c r="W611" i="22"/>
  <c r="V611" i="22"/>
  <c r="Q610" i="22"/>
  <c r="R610" i="22"/>
  <c r="L609" i="22"/>
  <c r="M609" i="22"/>
  <c r="E609" i="22"/>
  <c r="F609" i="22"/>
  <c r="G608" i="22"/>
  <c r="H608" i="22"/>
  <c r="W607" i="22"/>
  <c r="V607" i="22"/>
  <c r="Q606" i="22"/>
  <c r="R606" i="22"/>
  <c r="L605" i="22"/>
  <c r="M605" i="22"/>
  <c r="E605" i="22"/>
  <c r="F605" i="22"/>
  <c r="G604" i="22"/>
  <c r="H604" i="22"/>
  <c r="W603" i="22"/>
  <c r="V603" i="22"/>
  <c r="Q602" i="22"/>
  <c r="R602" i="22"/>
  <c r="L601" i="22"/>
  <c r="M601" i="22"/>
  <c r="E601" i="22"/>
  <c r="F601" i="22"/>
  <c r="G600" i="22"/>
  <c r="H600" i="22"/>
  <c r="Q598" i="22"/>
  <c r="R598" i="22"/>
  <c r="L597" i="22"/>
  <c r="M597" i="22"/>
  <c r="E597" i="22"/>
  <c r="F597" i="22"/>
  <c r="G596" i="22"/>
  <c r="H596" i="22"/>
  <c r="W595" i="22"/>
  <c r="V595" i="22"/>
  <c r="Q594" i="22"/>
  <c r="R594" i="22"/>
  <c r="L593" i="22"/>
  <c r="M593" i="22"/>
  <c r="E593" i="22"/>
  <c r="F593" i="22"/>
  <c r="G592" i="22"/>
  <c r="H592" i="22"/>
  <c r="W591" i="22"/>
  <c r="V591" i="22"/>
  <c r="Q590" i="22"/>
  <c r="R590" i="22"/>
  <c r="L589" i="22"/>
  <c r="M589" i="22"/>
  <c r="E589" i="22"/>
  <c r="F589" i="22"/>
  <c r="W587" i="22"/>
  <c r="V587" i="22"/>
  <c r="Q586" i="22"/>
  <c r="R586" i="22"/>
  <c r="L585" i="22"/>
  <c r="M585" i="22"/>
  <c r="E585" i="22"/>
  <c r="F585" i="22"/>
  <c r="G584" i="22"/>
  <c r="H584" i="22"/>
  <c r="W583" i="22"/>
  <c r="V583" i="22"/>
  <c r="Q582" i="22"/>
  <c r="R582" i="22"/>
  <c r="L581" i="22"/>
  <c r="M581" i="22"/>
  <c r="E581" i="22"/>
  <c r="F581" i="22"/>
  <c r="G580" i="22"/>
  <c r="H580" i="22"/>
  <c r="W579" i="22"/>
  <c r="V579" i="22"/>
  <c r="Q578" i="22"/>
  <c r="R578" i="22"/>
  <c r="L577" i="22"/>
  <c r="M577" i="22"/>
  <c r="E577" i="22"/>
  <c r="F577" i="22"/>
  <c r="G576" i="22"/>
  <c r="H576" i="22"/>
  <c r="W575" i="22"/>
  <c r="V575" i="22"/>
  <c r="Q574" i="22"/>
  <c r="R574" i="22"/>
  <c r="L573" i="22"/>
  <c r="M573" i="22"/>
  <c r="E573" i="22"/>
  <c r="F573" i="22"/>
  <c r="G572" i="22"/>
  <c r="H572" i="22"/>
  <c r="W571" i="22"/>
  <c r="V571" i="22"/>
  <c r="Q570" i="22"/>
  <c r="R570" i="22"/>
  <c r="L569" i="22"/>
  <c r="M569" i="22"/>
  <c r="E569" i="22"/>
  <c r="F569" i="22"/>
  <c r="G568" i="22"/>
  <c r="H568" i="22"/>
  <c r="Q566" i="22"/>
  <c r="R566" i="22"/>
  <c r="L565" i="22"/>
  <c r="M565" i="22"/>
  <c r="E565" i="22"/>
  <c r="F565" i="22"/>
  <c r="G564" i="22"/>
  <c r="H564" i="22"/>
  <c r="W563" i="22"/>
  <c r="V563" i="22"/>
  <c r="Q562" i="22"/>
  <c r="R562" i="22"/>
  <c r="L561" i="22"/>
  <c r="M561" i="22"/>
  <c r="F561" i="22"/>
  <c r="E561" i="22"/>
  <c r="G560" i="22"/>
  <c r="H560" i="22"/>
  <c r="W559" i="22"/>
  <c r="V559" i="22"/>
  <c r="Q558" i="22"/>
  <c r="R558" i="22"/>
  <c r="L557" i="22"/>
  <c r="M557" i="22"/>
  <c r="E557" i="22"/>
  <c r="F557" i="22"/>
  <c r="G556" i="22"/>
  <c r="H556" i="22"/>
  <c r="W555" i="22"/>
  <c r="V555" i="22"/>
  <c r="Q554" i="22"/>
  <c r="R554" i="22"/>
  <c r="L553" i="22"/>
  <c r="M553" i="22"/>
  <c r="F553" i="22"/>
  <c r="E553" i="22"/>
  <c r="G552" i="22"/>
  <c r="H552" i="22"/>
  <c r="W551" i="22"/>
  <c r="V551" i="22"/>
  <c r="Q550" i="22"/>
  <c r="R550" i="22"/>
  <c r="L549" i="22"/>
  <c r="M549" i="22"/>
  <c r="F549" i="22"/>
  <c r="E549" i="22"/>
  <c r="H548" i="22"/>
  <c r="G548" i="22"/>
  <c r="V547" i="22"/>
  <c r="W547" i="22"/>
  <c r="Q546" i="22"/>
  <c r="R546" i="22"/>
  <c r="L545" i="22"/>
  <c r="M545" i="22"/>
  <c r="F545" i="22"/>
  <c r="E545" i="22"/>
  <c r="H544" i="22"/>
  <c r="G544" i="22"/>
  <c r="V543" i="22"/>
  <c r="W543" i="22"/>
  <c r="Q542" i="22"/>
  <c r="R542" i="22"/>
  <c r="L541" i="22"/>
  <c r="M541" i="22"/>
  <c r="F541" i="22"/>
  <c r="E541" i="22"/>
  <c r="H540" i="22"/>
  <c r="G540" i="22"/>
  <c r="V539" i="22"/>
  <c r="W539" i="22"/>
  <c r="Q538" i="22"/>
  <c r="R538" i="22"/>
  <c r="L537" i="22"/>
  <c r="M537" i="22"/>
  <c r="F537" i="22"/>
  <c r="E537" i="22"/>
  <c r="H536" i="22"/>
  <c r="G536" i="22"/>
  <c r="V535" i="22"/>
  <c r="W535" i="22"/>
  <c r="Q534" i="22"/>
  <c r="R534" i="22"/>
  <c r="L533" i="22"/>
  <c r="M533" i="22"/>
  <c r="F533" i="22"/>
  <c r="E533" i="22"/>
  <c r="H532" i="22"/>
  <c r="G532" i="22"/>
  <c r="V531" i="22"/>
  <c r="W531" i="22"/>
  <c r="Q530" i="22"/>
  <c r="R530" i="22"/>
  <c r="L529" i="22"/>
  <c r="M529" i="22"/>
  <c r="F529" i="22"/>
  <c r="E529" i="22"/>
  <c r="H528" i="22"/>
  <c r="G528" i="22"/>
  <c r="V527" i="22"/>
  <c r="W527" i="22"/>
  <c r="Q526" i="22"/>
  <c r="R526" i="22"/>
  <c r="L525" i="22"/>
  <c r="M525" i="22"/>
  <c r="F525" i="22"/>
  <c r="E525" i="22"/>
  <c r="H524" i="22"/>
  <c r="G524" i="22"/>
  <c r="V523" i="22"/>
  <c r="W523" i="22"/>
  <c r="Q522" i="22"/>
  <c r="R522" i="22"/>
  <c r="L521" i="22"/>
  <c r="M521" i="22"/>
  <c r="F521" i="22"/>
  <c r="E521" i="22"/>
  <c r="H520" i="22"/>
  <c r="G520" i="22"/>
  <c r="V519" i="22"/>
  <c r="W519" i="22"/>
  <c r="Q518" i="22"/>
  <c r="R518" i="22"/>
  <c r="L517" i="22"/>
  <c r="M517" i="22"/>
  <c r="F517" i="22"/>
  <c r="E517" i="22"/>
  <c r="H516" i="22"/>
  <c r="G516" i="22"/>
  <c r="V515" i="22"/>
  <c r="W515" i="22"/>
  <c r="Q514" i="22"/>
  <c r="R514" i="22"/>
  <c r="L513" i="22"/>
  <c r="M513" i="22"/>
  <c r="H512" i="22"/>
  <c r="G512" i="22"/>
  <c r="V511" i="22"/>
  <c r="W511" i="22"/>
  <c r="Q510" i="22"/>
  <c r="R510" i="22"/>
  <c r="L509" i="22"/>
  <c r="M509" i="22"/>
  <c r="F509" i="22"/>
  <c r="E509" i="22"/>
  <c r="H508" i="22"/>
  <c r="G508" i="22"/>
  <c r="V507" i="22"/>
  <c r="W507" i="22"/>
  <c r="Q506" i="22"/>
  <c r="R506" i="22"/>
  <c r="H504" i="22"/>
  <c r="G504" i="22"/>
  <c r="Q502" i="22"/>
  <c r="R502" i="22"/>
  <c r="Q494" i="22"/>
  <c r="R494" i="22"/>
  <c r="H492" i="22"/>
  <c r="G492" i="22"/>
  <c r="Q490" i="22"/>
  <c r="R490" i="22"/>
  <c r="L489" i="22"/>
  <c r="M489" i="22"/>
  <c r="Q486" i="22"/>
  <c r="R486" i="22"/>
  <c r="Q482" i="22"/>
  <c r="R482" i="22"/>
  <c r="L481" i="22"/>
  <c r="M481" i="22"/>
  <c r="H480" i="22"/>
  <c r="G480" i="22"/>
  <c r="Q478" i="22"/>
  <c r="R478" i="22"/>
  <c r="Q474" i="22"/>
  <c r="R474" i="22"/>
  <c r="L473" i="22"/>
  <c r="M473" i="22"/>
  <c r="Q470" i="22"/>
  <c r="R470" i="22"/>
  <c r="H468" i="22"/>
  <c r="G468" i="22"/>
  <c r="Q466" i="22"/>
  <c r="R466" i="22"/>
  <c r="L465" i="22"/>
  <c r="M465" i="22"/>
  <c r="Q462" i="22"/>
  <c r="R462" i="22"/>
  <c r="H460" i="22"/>
  <c r="G460" i="22"/>
  <c r="Q458" i="22"/>
  <c r="R458" i="22"/>
  <c r="L457" i="22"/>
  <c r="M457" i="22"/>
  <c r="H456" i="22"/>
  <c r="G456" i="22"/>
  <c r="L449" i="22"/>
  <c r="M449" i="22"/>
  <c r="F449" i="22"/>
  <c r="E449" i="22"/>
  <c r="H448" i="22"/>
  <c r="G448" i="22"/>
  <c r="V447" i="22"/>
  <c r="W447" i="22"/>
  <c r="Q446" i="22"/>
  <c r="R446" i="22"/>
  <c r="V443" i="22"/>
  <c r="W443" i="22"/>
  <c r="L441" i="22"/>
  <c r="M441" i="22"/>
  <c r="F441" i="22"/>
  <c r="E441" i="22"/>
  <c r="H440" i="22"/>
  <c r="G440" i="22"/>
  <c r="V435" i="22"/>
  <c r="W435" i="22"/>
  <c r="L433" i="22"/>
  <c r="M433" i="22"/>
  <c r="F433" i="22"/>
  <c r="E433" i="22"/>
  <c r="S432" i="23"/>
  <c r="U432" i="22" s="1"/>
  <c r="H432" i="22"/>
  <c r="G432" i="22"/>
  <c r="V431" i="22"/>
  <c r="W431" i="22"/>
  <c r="N431" i="23"/>
  <c r="P431" i="22" s="1"/>
  <c r="Q430" i="22"/>
  <c r="R430" i="22"/>
  <c r="X429" i="23"/>
  <c r="Z429" i="22" s="1"/>
  <c r="V427" i="22"/>
  <c r="W427" i="22"/>
  <c r="N427" i="23"/>
  <c r="P427" i="22" s="1"/>
  <c r="X425" i="23"/>
  <c r="Z425" i="22"/>
  <c r="L425" i="22"/>
  <c r="M425" i="22"/>
  <c r="F425" i="22"/>
  <c r="E425" i="22"/>
  <c r="S424" i="23"/>
  <c r="U424" i="22" s="1"/>
  <c r="H424" i="22"/>
  <c r="G424" i="22"/>
  <c r="N423" i="23"/>
  <c r="P423" i="22" s="1"/>
  <c r="X421" i="23"/>
  <c r="Z421" i="22" s="1"/>
  <c r="L421" i="22"/>
  <c r="M421" i="22"/>
  <c r="H420" i="22"/>
  <c r="G420" i="22"/>
  <c r="X417" i="23"/>
  <c r="Z417" i="22" s="1"/>
  <c r="L417" i="22"/>
  <c r="M417" i="22"/>
  <c r="F417" i="22"/>
  <c r="E417" i="22"/>
  <c r="S416" i="23"/>
  <c r="U416" i="22" s="1"/>
  <c r="H416" i="22"/>
  <c r="G416" i="22"/>
  <c r="N415" i="23"/>
  <c r="P415" i="22" s="1"/>
  <c r="Q414" i="22"/>
  <c r="R414" i="22"/>
  <c r="X413" i="23"/>
  <c r="Z413" i="22" s="1"/>
  <c r="L413" i="22"/>
  <c r="M413" i="22"/>
  <c r="H412" i="22"/>
  <c r="G412" i="22"/>
  <c r="V411" i="22"/>
  <c r="W411" i="22"/>
  <c r="N411" i="23"/>
  <c r="P411" i="22" s="1"/>
  <c r="X409" i="23"/>
  <c r="Z409" i="22" s="1"/>
  <c r="L409" i="22"/>
  <c r="M409" i="22"/>
  <c r="F409" i="22"/>
  <c r="E409" i="22"/>
  <c r="S408" i="23"/>
  <c r="U408" i="22" s="1"/>
  <c r="H408" i="22"/>
  <c r="G408" i="22"/>
  <c r="N407" i="23"/>
  <c r="P407" i="22" s="1"/>
  <c r="X405" i="23"/>
  <c r="Z405" i="22" s="1"/>
  <c r="L405" i="22"/>
  <c r="M405" i="22"/>
  <c r="H404" i="22"/>
  <c r="G404" i="22"/>
  <c r="X401" i="23"/>
  <c r="Z401" i="22" s="1"/>
  <c r="L401" i="22"/>
  <c r="M401" i="22"/>
  <c r="F401" i="22"/>
  <c r="E401" i="22"/>
  <c r="S400" i="23"/>
  <c r="U400" i="22" s="1"/>
  <c r="H400" i="22"/>
  <c r="G400" i="22"/>
  <c r="N399" i="23"/>
  <c r="P399" i="22" s="1"/>
  <c r="Q398" i="22"/>
  <c r="R398" i="22"/>
  <c r="X397" i="23"/>
  <c r="Z397" i="22" s="1"/>
  <c r="L397" i="22"/>
  <c r="M397" i="22"/>
  <c r="H396" i="22"/>
  <c r="G396" i="22"/>
  <c r="V395" i="22"/>
  <c r="W395" i="22"/>
  <c r="N395" i="23"/>
  <c r="P395" i="22" s="1"/>
  <c r="X393" i="23"/>
  <c r="Z393" i="22" s="1"/>
  <c r="L393" i="22"/>
  <c r="M393" i="22"/>
  <c r="F393" i="22"/>
  <c r="E393" i="22"/>
  <c r="S392" i="23"/>
  <c r="U392" i="22" s="1"/>
  <c r="H392" i="22"/>
  <c r="G392" i="22"/>
  <c r="N391" i="23"/>
  <c r="P391" i="22" s="1"/>
  <c r="X389" i="23"/>
  <c r="Z389" i="22" s="1"/>
  <c r="L389" i="22"/>
  <c r="M389" i="22"/>
  <c r="S388" i="23"/>
  <c r="U388" i="22" s="1"/>
  <c r="V387" i="22"/>
  <c r="W387" i="22"/>
  <c r="N387" i="23"/>
  <c r="P387" i="22" s="1"/>
  <c r="X385" i="23"/>
  <c r="Z385" i="22" s="1"/>
  <c r="L385" i="22"/>
  <c r="M385" i="22"/>
  <c r="V383" i="22"/>
  <c r="W383" i="22"/>
  <c r="N383" i="23"/>
  <c r="P383" i="22" s="1"/>
  <c r="Q382" i="22"/>
  <c r="R382" i="22"/>
  <c r="X381" i="23"/>
  <c r="Z381" i="22" s="1"/>
  <c r="L381" i="22"/>
  <c r="M381" i="22"/>
  <c r="F381" i="22"/>
  <c r="E381" i="22"/>
  <c r="S380" i="23"/>
  <c r="U380" i="22" s="1"/>
  <c r="V379" i="22"/>
  <c r="W379" i="22"/>
  <c r="N379" i="23"/>
  <c r="P379" i="22" s="1"/>
  <c r="V375" i="22"/>
  <c r="W375" i="22"/>
  <c r="N375" i="23"/>
  <c r="P375" i="22" s="1"/>
  <c r="X373" i="23"/>
  <c r="Z373" i="22"/>
  <c r="L373" i="22"/>
  <c r="M373" i="22"/>
  <c r="F373" i="22"/>
  <c r="E373" i="22"/>
  <c r="H372" i="22"/>
  <c r="G372" i="22"/>
  <c r="V371" i="22"/>
  <c r="W371" i="22"/>
  <c r="N371" i="23"/>
  <c r="P371" i="22" s="1"/>
  <c r="X369" i="23"/>
  <c r="Z369" i="22" s="1"/>
  <c r="L369" i="22"/>
  <c r="M369" i="22"/>
  <c r="F369" i="22"/>
  <c r="E369" i="22"/>
  <c r="X365" i="23"/>
  <c r="Z365" i="22" s="1"/>
  <c r="L365" i="22"/>
  <c r="M365" i="22"/>
  <c r="F365" i="22"/>
  <c r="E365" i="22"/>
  <c r="V363" i="22"/>
  <c r="W363" i="22"/>
  <c r="N363" i="23"/>
  <c r="P363" i="22" s="1"/>
  <c r="X361" i="23"/>
  <c r="Z361" i="22"/>
  <c r="V359" i="22"/>
  <c r="W359" i="22"/>
  <c r="N359" i="23"/>
  <c r="P359" i="22"/>
  <c r="Q358" i="22"/>
  <c r="R358" i="22"/>
  <c r="L357" i="22"/>
  <c r="M357" i="22"/>
  <c r="S356" i="23"/>
  <c r="U356" i="22" s="1"/>
  <c r="H356" i="22"/>
  <c r="G356" i="22"/>
  <c r="N355" i="23"/>
  <c r="P355" i="22" s="1"/>
  <c r="X353" i="23"/>
  <c r="Z353" i="22" s="1"/>
  <c r="M353" i="22"/>
  <c r="L353" i="22"/>
  <c r="E353" i="22"/>
  <c r="F353" i="22"/>
  <c r="V351" i="22"/>
  <c r="W351" i="22"/>
  <c r="Q350" i="22"/>
  <c r="R350" i="22"/>
  <c r="G348" i="22"/>
  <c r="H348" i="22"/>
  <c r="N347" i="23"/>
  <c r="P347" i="22" s="1"/>
  <c r="X345" i="23"/>
  <c r="Z345" i="22"/>
  <c r="M345" i="22"/>
  <c r="L345" i="22"/>
  <c r="E345" i="22"/>
  <c r="F345" i="22"/>
  <c r="S344" i="23"/>
  <c r="U344" i="22" s="1"/>
  <c r="V343" i="22"/>
  <c r="W343" i="22"/>
  <c r="N343" i="23"/>
  <c r="P343" i="22" s="1"/>
  <c r="S340" i="23"/>
  <c r="U340" i="22" s="1"/>
  <c r="X337" i="23"/>
  <c r="Z337" i="22" s="1"/>
  <c r="M337" i="22"/>
  <c r="L337" i="22"/>
  <c r="E337" i="22"/>
  <c r="F337" i="22"/>
  <c r="S336" i="23"/>
  <c r="U336" i="22" s="1"/>
  <c r="Q334" i="22"/>
  <c r="R334" i="22"/>
  <c r="X333" i="23"/>
  <c r="Z333" i="22" s="1"/>
  <c r="M333" i="22"/>
  <c r="L333" i="22"/>
  <c r="E333" i="22"/>
  <c r="F333" i="22"/>
  <c r="S332" i="23"/>
  <c r="U332" i="22" s="1"/>
  <c r="G332" i="22"/>
  <c r="H332" i="22"/>
  <c r="V331" i="22"/>
  <c r="W331" i="22"/>
  <c r="N331" i="23"/>
  <c r="P331" i="22" s="1"/>
  <c r="S328" i="23"/>
  <c r="U328" i="22" s="1"/>
  <c r="V327" i="22"/>
  <c r="W327" i="22"/>
  <c r="N327" i="23"/>
  <c r="P327" i="22" s="1"/>
  <c r="V323" i="22"/>
  <c r="W323" i="22"/>
  <c r="N323" i="23"/>
  <c r="P323" i="22" s="1"/>
  <c r="M321" i="22"/>
  <c r="L321" i="22"/>
  <c r="N319" i="23"/>
  <c r="P319" i="22" s="1"/>
  <c r="X317" i="23"/>
  <c r="Z317" i="22" s="1"/>
  <c r="M317" i="22"/>
  <c r="L317" i="22"/>
  <c r="E317" i="22"/>
  <c r="F317" i="22"/>
  <c r="S316" i="23"/>
  <c r="U316" i="22"/>
  <c r="G316" i="22"/>
  <c r="H316" i="22"/>
  <c r="V315" i="22"/>
  <c r="W315" i="22"/>
  <c r="N315" i="23"/>
  <c r="P315" i="22" s="1"/>
  <c r="I314" i="23"/>
  <c r="K314" i="22"/>
  <c r="X313" i="23"/>
  <c r="Z313" i="22" s="1"/>
  <c r="M313" i="22"/>
  <c r="L313" i="22"/>
  <c r="V311" i="22"/>
  <c r="W311" i="22"/>
  <c r="N311" i="23"/>
  <c r="P311" i="22" s="1"/>
  <c r="Q310" i="22"/>
  <c r="R310" i="22"/>
  <c r="X309" i="23"/>
  <c r="Z309" i="22" s="1"/>
  <c r="E309" i="22"/>
  <c r="F309" i="22"/>
  <c r="S308" i="23"/>
  <c r="U308" i="22" s="1"/>
  <c r="G308" i="22"/>
  <c r="H308" i="22"/>
  <c r="V307" i="22"/>
  <c r="W307" i="22"/>
  <c r="N307" i="23"/>
  <c r="P307" i="22"/>
  <c r="I306" i="23"/>
  <c r="K306" i="22" s="1"/>
  <c r="X305" i="23"/>
  <c r="Z305" i="22"/>
  <c r="M305" i="22"/>
  <c r="L305" i="22"/>
  <c r="E305" i="22"/>
  <c r="F305" i="22"/>
  <c r="G304" i="22"/>
  <c r="H304" i="22"/>
  <c r="Q302" i="22"/>
  <c r="R302" i="22"/>
  <c r="X301" i="23"/>
  <c r="Z301" i="22" s="1"/>
  <c r="M301" i="22"/>
  <c r="L301" i="22"/>
  <c r="E301" i="22"/>
  <c r="F301" i="22"/>
  <c r="S300" i="23"/>
  <c r="U300" i="22" s="1"/>
  <c r="G300" i="22"/>
  <c r="H300" i="22"/>
  <c r="V299" i="22"/>
  <c r="W299" i="22"/>
  <c r="N299" i="23"/>
  <c r="P299" i="22"/>
  <c r="X297" i="23"/>
  <c r="Z297" i="22"/>
  <c r="M297" i="22"/>
  <c r="L297" i="22"/>
  <c r="V295" i="22"/>
  <c r="W295" i="22"/>
  <c r="N295" i="23"/>
  <c r="P295" i="22" s="1"/>
  <c r="Q294" i="22"/>
  <c r="R294" i="22"/>
  <c r="X293" i="23"/>
  <c r="Z293" i="22" s="1"/>
  <c r="M293" i="22"/>
  <c r="L293" i="22"/>
  <c r="E293" i="22"/>
  <c r="F293" i="22"/>
  <c r="S292" i="23"/>
  <c r="U292" i="22" s="1"/>
  <c r="G292" i="22"/>
  <c r="H292" i="22"/>
  <c r="V291" i="22"/>
  <c r="W291" i="22"/>
  <c r="N291" i="23"/>
  <c r="P291" i="22" s="1"/>
  <c r="X289" i="23"/>
  <c r="Z289" i="22" s="1"/>
  <c r="M289" i="22"/>
  <c r="L289" i="22"/>
  <c r="E289" i="22"/>
  <c r="F289" i="22"/>
  <c r="G288" i="22"/>
  <c r="H288" i="22"/>
  <c r="N287" i="23"/>
  <c r="P287" i="22" s="1"/>
  <c r="X285" i="23"/>
  <c r="Z285" i="22" s="1"/>
  <c r="M285" i="22"/>
  <c r="L285" i="22"/>
  <c r="E285" i="22"/>
  <c r="F285" i="22"/>
  <c r="S284" i="23"/>
  <c r="U284" i="22" s="1"/>
  <c r="G284" i="22"/>
  <c r="H284" i="22"/>
  <c r="V283" i="22"/>
  <c r="W283" i="22"/>
  <c r="N283" i="23"/>
  <c r="P283" i="22" s="1"/>
  <c r="I282" i="23"/>
  <c r="K282" i="22" s="1"/>
  <c r="X281" i="23"/>
  <c r="Z281" i="22" s="1"/>
  <c r="G280" i="22"/>
  <c r="H280" i="22"/>
  <c r="V279" i="22"/>
  <c r="W279" i="22"/>
  <c r="N279" i="23"/>
  <c r="P279" i="22" s="1"/>
  <c r="Q278" i="22"/>
  <c r="R278" i="22"/>
  <c r="X277" i="23"/>
  <c r="Z277" i="22" s="1"/>
  <c r="E277" i="22"/>
  <c r="F277" i="22"/>
  <c r="S276" i="23"/>
  <c r="U276" i="22" s="1"/>
  <c r="G276" i="22"/>
  <c r="H276" i="22"/>
  <c r="V275" i="22"/>
  <c r="W275" i="22"/>
  <c r="I274" i="23"/>
  <c r="K274" i="22" s="1"/>
  <c r="X273" i="23"/>
  <c r="Z273" i="22" s="1"/>
  <c r="M273" i="22"/>
  <c r="L273" i="22"/>
  <c r="E273" i="22"/>
  <c r="F273" i="22"/>
  <c r="X269" i="23"/>
  <c r="Z269" i="22" s="1"/>
  <c r="M269" i="22"/>
  <c r="L269" i="22"/>
  <c r="E269" i="22"/>
  <c r="F269" i="22"/>
  <c r="S268" i="23"/>
  <c r="U268" i="22" s="1"/>
  <c r="G268" i="22"/>
  <c r="H268" i="22"/>
  <c r="V267" i="22"/>
  <c r="W267" i="22"/>
  <c r="N267" i="23"/>
  <c r="P267" i="22"/>
  <c r="I266" i="23"/>
  <c r="K266" i="22" s="1"/>
  <c r="X265" i="23"/>
  <c r="Z265" i="22" s="1"/>
  <c r="M265" i="22"/>
  <c r="L265" i="22"/>
  <c r="G264" i="22"/>
  <c r="H264" i="22"/>
  <c r="V263" i="22"/>
  <c r="W263" i="22"/>
  <c r="N263" i="23"/>
  <c r="P263" i="22" s="1"/>
  <c r="Q262" i="22"/>
  <c r="R262" i="22"/>
  <c r="I262" i="23"/>
  <c r="K262" i="22" s="1"/>
  <c r="X261" i="23"/>
  <c r="Z261" i="22"/>
  <c r="M261" i="22"/>
  <c r="L261" i="22"/>
  <c r="E261" i="22"/>
  <c r="F261" i="22"/>
  <c r="S260" i="23"/>
  <c r="U260" i="22" s="1"/>
  <c r="G260" i="22"/>
  <c r="H260" i="22"/>
  <c r="V259" i="22"/>
  <c r="W259" i="22"/>
  <c r="N259" i="23"/>
  <c r="P259" i="22"/>
  <c r="I258" i="23"/>
  <c r="K258" i="22" s="1"/>
  <c r="X257" i="23"/>
  <c r="Z257" i="22"/>
  <c r="M257" i="22"/>
  <c r="L257" i="22"/>
  <c r="E257" i="22"/>
  <c r="F257" i="22"/>
  <c r="G256" i="22"/>
  <c r="H256" i="22"/>
  <c r="N255" i="23"/>
  <c r="P255" i="22" s="1"/>
  <c r="Q254" i="22"/>
  <c r="R254" i="22"/>
  <c r="X253" i="23"/>
  <c r="Z253" i="22" s="1"/>
  <c r="M253" i="22"/>
  <c r="L253" i="22"/>
  <c r="E253" i="22"/>
  <c r="F253" i="22"/>
  <c r="S252" i="23"/>
  <c r="U252" i="22"/>
  <c r="G252" i="22"/>
  <c r="H252" i="22"/>
  <c r="V251" i="22"/>
  <c r="W251" i="22"/>
  <c r="N251" i="23"/>
  <c r="P251" i="22" s="1"/>
  <c r="I250" i="23"/>
  <c r="K250" i="22"/>
  <c r="X249" i="23"/>
  <c r="Z249" i="22" s="1"/>
  <c r="G248" i="22"/>
  <c r="H248" i="22"/>
  <c r="V247" i="22"/>
  <c r="W247" i="22"/>
  <c r="N247" i="23"/>
  <c r="P247" i="22"/>
  <c r="Q246" i="22"/>
  <c r="R246" i="22"/>
  <c r="X245" i="23"/>
  <c r="Z245" i="22"/>
  <c r="E245" i="22"/>
  <c r="F245" i="22"/>
  <c r="S244" i="23"/>
  <c r="U244" i="22" s="1"/>
  <c r="G244" i="22"/>
  <c r="H244" i="22"/>
  <c r="V243" i="22"/>
  <c r="W243" i="22"/>
  <c r="I242" i="23"/>
  <c r="K242" i="22" s="1"/>
  <c r="X241" i="23"/>
  <c r="Z241" i="22"/>
  <c r="M241" i="22"/>
  <c r="L241" i="22"/>
  <c r="E241" i="22"/>
  <c r="F241" i="22"/>
  <c r="G240" i="22"/>
  <c r="H240" i="22"/>
  <c r="X237" i="23"/>
  <c r="Z237" i="22" s="1"/>
  <c r="M237" i="22"/>
  <c r="L237" i="22"/>
  <c r="E237" i="22"/>
  <c r="F237" i="22"/>
  <c r="S236" i="23"/>
  <c r="U236" i="22"/>
  <c r="G236" i="22"/>
  <c r="H236" i="22"/>
  <c r="V235" i="22"/>
  <c r="W235" i="22"/>
  <c r="N235" i="23"/>
  <c r="P235" i="22" s="1"/>
  <c r="I234" i="23"/>
  <c r="K234" i="22"/>
  <c r="X233" i="23"/>
  <c r="Z233" i="22" s="1"/>
  <c r="M233" i="22"/>
  <c r="L233" i="22"/>
  <c r="E233" i="22"/>
  <c r="F233" i="22"/>
  <c r="G232" i="22"/>
  <c r="H232" i="22"/>
  <c r="Q230" i="22"/>
  <c r="R230" i="22"/>
  <c r="X229" i="23"/>
  <c r="Z229" i="22"/>
  <c r="M229" i="22"/>
  <c r="L229" i="22"/>
  <c r="E229" i="22"/>
  <c r="F229" i="22"/>
  <c r="S228" i="23"/>
  <c r="U228" i="22" s="1"/>
  <c r="G228" i="22"/>
  <c r="H228" i="22"/>
  <c r="V227" i="22"/>
  <c r="W227" i="22"/>
  <c r="N227" i="23"/>
  <c r="P227" i="22"/>
  <c r="I226" i="23"/>
  <c r="K226" i="22" s="1"/>
  <c r="X225" i="23"/>
  <c r="Z225" i="22"/>
  <c r="L225" i="22"/>
  <c r="M225" i="22"/>
  <c r="F225" i="22"/>
  <c r="E225" i="22"/>
  <c r="H224" i="22"/>
  <c r="G224" i="22"/>
  <c r="R222" i="22"/>
  <c r="Q222" i="22"/>
  <c r="X221" i="23"/>
  <c r="Z221" i="22" s="1"/>
  <c r="M221" i="22"/>
  <c r="L221" i="22"/>
  <c r="F221" i="22"/>
  <c r="E221" i="22"/>
  <c r="S220" i="23"/>
  <c r="U220" i="22"/>
  <c r="H220" i="22"/>
  <c r="G220" i="22"/>
  <c r="V219" i="22"/>
  <c r="W219" i="22"/>
  <c r="N219" i="23"/>
  <c r="P219" i="22" s="1"/>
  <c r="I218" i="23"/>
  <c r="K218" i="22"/>
  <c r="X217" i="23"/>
  <c r="Z217" i="22" s="1"/>
  <c r="L217" i="22"/>
  <c r="M217" i="22"/>
  <c r="F217" i="22"/>
  <c r="E217" i="22"/>
  <c r="H216" i="22"/>
  <c r="G216" i="22"/>
  <c r="R214" i="22"/>
  <c r="Q214" i="22"/>
  <c r="X213" i="23"/>
  <c r="Z213" i="22"/>
  <c r="M213" i="22"/>
  <c r="L213" i="22"/>
  <c r="F213" i="22"/>
  <c r="E213" i="22"/>
  <c r="S212" i="23"/>
  <c r="U212" i="22" s="1"/>
  <c r="H212" i="22"/>
  <c r="G212" i="22"/>
  <c r="V211" i="22"/>
  <c r="W211" i="22"/>
  <c r="N211" i="23"/>
  <c r="P211" i="22" s="1"/>
  <c r="I210" i="23"/>
  <c r="K210" i="22" s="1"/>
  <c r="X209" i="23"/>
  <c r="Z209" i="22" s="1"/>
  <c r="L209" i="22"/>
  <c r="M209" i="22"/>
  <c r="F209" i="22"/>
  <c r="E209" i="22"/>
  <c r="H208" i="22"/>
  <c r="G208" i="22"/>
  <c r="R206" i="22"/>
  <c r="Q206" i="22"/>
  <c r="X205" i="23"/>
  <c r="Z205" i="22" s="1"/>
  <c r="M205" i="22"/>
  <c r="L205" i="22"/>
  <c r="F205" i="22"/>
  <c r="E205" i="22"/>
  <c r="S204" i="23"/>
  <c r="U204" i="22" s="1"/>
  <c r="H204" i="22"/>
  <c r="G204" i="22"/>
  <c r="V203" i="22"/>
  <c r="W203" i="22"/>
  <c r="N203" i="23"/>
  <c r="P203" i="22" s="1"/>
  <c r="I202" i="23"/>
  <c r="K202" i="22" s="1"/>
  <c r="X201" i="23"/>
  <c r="Z201" i="22" s="1"/>
  <c r="L201" i="22"/>
  <c r="M201" i="22"/>
  <c r="F201" i="22"/>
  <c r="E201" i="22"/>
  <c r="H200" i="22"/>
  <c r="G200" i="22"/>
  <c r="R198" i="22"/>
  <c r="Q198" i="22"/>
  <c r="S196" i="23"/>
  <c r="U196" i="22" s="1"/>
  <c r="S192" i="23"/>
  <c r="U192" i="22" s="1"/>
  <c r="S188" i="23"/>
  <c r="U188" i="22" s="1"/>
  <c r="Q186" i="22"/>
  <c r="R186" i="22"/>
  <c r="S184" i="23"/>
  <c r="U184" i="22" s="1"/>
  <c r="R182" i="22"/>
  <c r="Q182" i="22"/>
  <c r="S180" i="23"/>
  <c r="U180" i="22" s="1"/>
  <c r="Q178" i="22"/>
  <c r="R178" i="22"/>
  <c r="S176" i="23"/>
  <c r="U176" i="22" s="1"/>
  <c r="R174" i="22"/>
  <c r="Q174" i="22"/>
  <c r="S172" i="23"/>
  <c r="U172" i="22" s="1"/>
  <c r="Q170" i="22"/>
  <c r="R170" i="22"/>
  <c r="S168" i="23"/>
  <c r="U168" i="22" s="1"/>
  <c r="R166" i="22"/>
  <c r="Q166" i="22"/>
  <c r="S164" i="23"/>
  <c r="U164" i="22" s="1"/>
  <c r="Q162" i="22"/>
  <c r="R162" i="22"/>
  <c r="S160" i="23"/>
  <c r="U160" i="22" s="1"/>
  <c r="R158" i="22"/>
  <c r="Q158" i="22"/>
  <c r="X157" i="23"/>
  <c r="Z157" i="22" s="1"/>
  <c r="M157" i="22"/>
  <c r="L157" i="22"/>
  <c r="F157" i="22"/>
  <c r="E157" i="22"/>
  <c r="S156" i="23"/>
  <c r="U156" i="22" s="1"/>
  <c r="H156" i="22"/>
  <c r="G156" i="22"/>
  <c r="V155" i="22"/>
  <c r="W155" i="22"/>
  <c r="N155" i="23"/>
  <c r="P155" i="22" s="1"/>
  <c r="Q154" i="22"/>
  <c r="R154" i="22"/>
  <c r="I154" i="23"/>
  <c r="K154" i="22" s="1"/>
  <c r="X153" i="23"/>
  <c r="Z153" i="22" s="1"/>
  <c r="F153" i="22"/>
  <c r="E153" i="22"/>
  <c r="S152" i="23"/>
  <c r="U152" i="22" s="1"/>
  <c r="H152" i="22"/>
  <c r="G152" i="22"/>
  <c r="V151" i="22"/>
  <c r="W151" i="22"/>
  <c r="R150" i="22"/>
  <c r="Q150" i="22"/>
  <c r="I150" i="23"/>
  <c r="K150" i="22" s="1"/>
  <c r="X149" i="23"/>
  <c r="Z149" i="22" s="1"/>
  <c r="L149" i="22"/>
  <c r="M149" i="22"/>
  <c r="F149" i="22"/>
  <c r="E149" i="22"/>
  <c r="S148" i="23"/>
  <c r="U148" i="22" s="1"/>
  <c r="H148" i="22"/>
  <c r="G148" i="22"/>
  <c r="V147" i="22"/>
  <c r="W147" i="22"/>
  <c r="N147" i="23"/>
  <c r="P147" i="22" s="1"/>
  <c r="R146" i="22"/>
  <c r="Q146" i="22"/>
  <c r="I146" i="23"/>
  <c r="K146" i="22" s="1"/>
  <c r="X145" i="23"/>
  <c r="Z145" i="22" s="1"/>
  <c r="F145" i="22"/>
  <c r="E145" i="22"/>
  <c r="S144" i="23"/>
  <c r="U144" i="22" s="1"/>
  <c r="H144" i="22"/>
  <c r="G144" i="22"/>
  <c r="V143" i="22"/>
  <c r="W143" i="22"/>
  <c r="R142" i="22"/>
  <c r="Q142" i="22"/>
  <c r="I142" i="23"/>
  <c r="K142" i="22" s="1"/>
  <c r="L141" i="22"/>
  <c r="M141" i="22"/>
  <c r="S140" i="23"/>
  <c r="U140" i="22" s="1"/>
  <c r="H140" i="22"/>
  <c r="G140" i="22"/>
  <c r="N139" i="23"/>
  <c r="P139" i="22" s="1"/>
  <c r="R138" i="22"/>
  <c r="Q138" i="22"/>
  <c r="I138" i="23"/>
  <c r="K138" i="22" s="1"/>
  <c r="L137" i="22"/>
  <c r="M137" i="22"/>
  <c r="S136" i="23"/>
  <c r="U136" i="22" s="1"/>
  <c r="H136" i="22"/>
  <c r="G136" i="22"/>
  <c r="R134" i="22"/>
  <c r="Q134" i="22"/>
  <c r="I134" i="23"/>
  <c r="K134" i="22" s="1"/>
  <c r="L133" i="22"/>
  <c r="M133" i="22"/>
  <c r="S132" i="23"/>
  <c r="U132" i="22" s="1"/>
  <c r="H132" i="22"/>
  <c r="G132" i="22"/>
  <c r="N131" i="23"/>
  <c r="P131" i="22" s="1"/>
  <c r="R130" i="22"/>
  <c r="Q130" i="22"/>
  <c r="I130" i="23"/>
  <c r="K130" i="22" s="1"/>
  <c r="L129" i="22"/>
  <c r="M129" i="22"/>
  <c r="S128" i="23"/>
  <c r="U128" i="22" s="1"/>
  <c r="G128" i="22"/>
  <c r="H128" i="22"/>
  <c r="R126" i="22"/>
  <c r="Q126" i="22"/>
  <c r="I126" i="23"/>
  <c r="K126" i="22" s="1"/>
  <c r="L125" i="22"/>
  <c r="M125" i="22"/>
  <c r="S124" i="23"/>
  <c r="U124" i="22" s="1"/>
  <c r="G124" i="22"/>
  <c r="H124" i="22"/>
  <c r="N123" i="23"/>
  <c r="P123" i="22" s="1"/>
  <c r="R122" i="22"/>
  <c r="Q122" i="22"/>
  <c r="I122" i="23"/>
  <c r="K122" i="22" s="1"/>
  <c r="L121" i="22"/>
  <c r="M121" i="22"/>
  <c r="S120" i="23"/>
  <c r="U120" i="22" s="1"/>
  <c r="G120" i="22"/>
  <c r="H120" i="22"/>
  <c r="R118" i="22"/>
  <c r="Q118" i="22"/>
  <c r="I118" i="23"/>
  <c r="K118" i="22" s="1"/>
  <c r="L117" i="22"/>
  <c r="M117" i="22"/>
  <c r="S116" i="23"/>
  <c r="U116" i="22" s="1"/>
  <c r="G116" i="22"/>
  <c r="H116" i="22"/>
  <c r="N115" i="23"/>
  <c r="P115" i="22" s="1"/>
  <c r="R114" i="22"/>
  <c r="Q114" i="22"/>
  <c r="I114" i="23"/>
  <c r="K114" i="22" s="1"/>
  <c r="L113" i="22"/>
  <c r="M113" i="22"/>
  <c r="S112" i="23"/>
  <c r="U112" i="22" s="1"/>
  <c r="G112" i="22"/>
  <c r="H112" i="22"/>
  <c r="R110" i="22"/>
  <c r="Q110" i="22"/>
  <c r="I110" i="23"/>
  <c r="K110" i="22" s="1"/>
  <c r="L109" i="22"/>
  <c r="M109" i="22"/>
  <c r="S108" i="23"/>
  <c r="U108" i="22" s="1"/>
  <c r="G108" i="22"/>
  <c r="H108" i="22"/>
  <c r="N107" i="23"/>
  <c r="P107" i="22" s="1"/>
  <c r="R106" i="22"/>
  <c r="Q106" i="22"/>
  <c r="I106" i="23"/>
  <c r="K106" i="22" s="1"/>
  <c r="L105" i="22"/>
  <c r="M105" i="22"/>
  <c r="S104" i="23"/>
  <c r="U104" i="22" s="1"/>
  <c r="G104" i="22"/>
  <c r="H104" i="22"/>
  <c r="R102" i="22"/>
  <c r="Q102" i="22"/>
  <c r="I102" i="23"/>
  <c r="K102" i="22" s="1"/>
  <c r="L101" i="22"/>
  <c r="M101" i="22"/>
  <c r="S100" i="23"/>
  <c r="U100" i="22" s="1"/>
  <c r="G100" i="22"/>
  <c r="H100" i="22"/>
  <c r="N99" i="23"/>
  <c r="P99" i="22" s="1"/>
  <c r="R98" i="22"/>
  <c r="Q98" i="22"/>
  <c r="I98" i="23"/>
  <c r="K98" i="22" s="1"/>
  <c r="L97" i="22"/>
  <c r="M97" i="22"/>
  <c r="S96" i="23"/>
  <c r="U96" i="22" s="1"/>
  <c r="G96" i="22"/>
  <c r="H96" i="22"/>
  <c r="R94" i="22"/>
  <c r="Q94" i="22"/>
  <c r="I94" i="23"/>
  <c r="K94" i="22" s="1"/>
  <c r="L93" i="22"/>
  <c r="M93" i="22"/>
  <c r="S92" i="23"/>
  <c r="U92" i="22" s="1"/>
  <c r="G92" i="22"/>
  <c r="H92" i="22"/>
  <c r="N91" i="23"/>
  <c r="P91" i="22" s="1"/>
  <c r="R90" i="22"/>
  <c r="Q90" i="22"/>
  <c r="I90" i="23"/>
  <c r="K90" i="22" s="1"/>
  <c r="L89" i="22"/>
  <c r="M89" i="22"/>
  <c r="S88" i="23"/>
  <c r="U88" i="22" s="1"/>
  <c r="G88" i="22"/>
  <c r="H88" i="22"/>
  <c r="R86" i="22"/>
  <c r="Q86" i="22"/>
  <c r="I86" i="23"/>
  <c r="K86" i="22" s="1"/>
  <c r="S84" i="23"/>
  <c r="U84" i="22" s="1"/>
  <c r="G84" i="22"/>
  <c r="H84" i="22"/>
  <c r="R82" i="22"/>
  <c r="Q82" i="22"/>
  <c r="I82" i="23"/>
  <c r="K82" i="22" s="1"/>
  <c r="S80" i="23"/>
  <c r="U80" i="22" s="1"/>
  <c r="G80" i="22"/>
  <c r="H80" i="22"/>
  <c r="R78" i="22"/>
  <c r="Q78" i="22"/>
  <c r="I78" i="23"/>
  <c r="K78" i="22" s="1"/>
  <c r="E77" i="22"/>
  <c r="F77" i="22"/>
  <c r="S76" i="23"/>
  <c r="U76" i="22" s="1"/>
  <c r="G76" i="22"/>
  <c r="H76" i="22"/>
  <c r="R74" i="22"/>
  <c r="Q74" i="22"/>
  <c r="I74" i="23"/>
  <c r="K74" i="22" s="1"/>
  <c r="E73" i="22"/>
  <c r="F73" i="22"/>
  <c r="S72" i="23"/>
  <c r="U72" i="22" s="1"/>
  <c r="G72" i="22"/>
  <c r="H72" i="22"/>
  <c r="R70" i="22"/>
  <c r="Q70" i="22"/>
  <c r="I70" i="23"/>
  <c r="K70" i="22" s="1"/>
  <c r="E69" i="22"/>
  <c r="F69" i="22"/>
  <c r="S68" i="23"/>
  <c r="U68" i="22" s="1"/>
  <c r="G68" i="22"/>
  <c r="H68" i="22"/>
  <c r="R66" i="22"/>
  <c r="Q66" i="22"/>
  <c r="I66" i="23"/>
  <c r="K66" i="22" s="1"/>
  <c r="E65" i="22"/>
  <c r="F65" i="22"/>
  <c r="S64" i="23"/>
  <c r="U64" i="22" s="1"/>
  <c r="G64" i="22"/>
  <c r="H64" i="22"/>
  <c r="R62" i="22"/>
  <c r="Q62" i="22"/>
  <c r="I62" i="23"/>
  <c r="K62" i="22" s="1"/>
  <c r="E61" i="22"/>
  <c r="F61" i="22"/>
  <c r="S60" i="23"/>
  <c r="U60" i="22" s="1"/>
  <c r="G60" i="22"/>
  <c r="H60" i="22"/>
  <c r="R58" i="22"/>
  <c r="Q58" i="22"/>
  <c r="I58" i="23"/>
  <c r="K58" i="22" s="1"/>
  <c r="E57" i="22"/>
  <c r="F57" i="22"/>
  <c r="S56" i="23"/>
  <c r="U56" i="22" s="1"/>
  <c r="H56" i="22"/>
  <c r="G56" i="22"/>
  <c r="Q54" i="22"/>
  <c r="R54" i="22"/>
  <c r="I54" i="23"/>
  <c r="K54" i="22" s="1"/>
  <c r="E53" i="22"/>
  <c r="F53" i="22"/>
  <c r="S52" i="23"/>
  <c r="U52" i="22" s="1"/>
  <c r="G52" i="22"/>
  <c r="H52" i="22"/>
  <c r="Q50" i="22"/>
  <c r="R50" i="22"/>
  <c r="I50" i="23"/>
  <c r="K50" i="22" s="1"/>
  <c r="F49" i="22"/>
  <c r="E49" i="22"/>
  <c r="W47" i="22"/>
  <c r="V47" i="22"/>
  <c r="N47" i="23"/>
  <c r="P47" i="22" s="1"/>
  <c r="X45" i="23"/>
  <c r="Z45" i="22" s="1"/>
  <c r="L45" i="22"/>
  <c r="M45" i="22"/>
  <c r="E45" i="22"/>
  <c r="F45" i="22"/>
  <c r="S44" i="23"/>
  <c r="U44" i="22" s="1"/>
  <c r="W43" i="22"/>
  <c r="V43" i="22"/>
  <c r="N43" i="23"/>
  <c r="P43" i="22" s="1"/>
  <c r="Q42" i="22"/>
  <c r="R42" i="22"/>
  <c r="X41" i="23"/>
  <c r="Z41" i="22" s="1"/>
  <c r="L41" i="22"/>
  <c r="M41" i="22"/>
  <c r="W39" i="22"/>
  <c r="V39" i="22"/>
  <c r="N39" i="23"/>
  <c r="P39" i="22" s="1"/>
  <c r="X37" i="23"/>
  <c r="Z37" i="22" s="1"/>
  <c r="M37" i="22"/>
  <c r="L37" i="22"/>
  <c r="F37" i="22"/>
  <c r="E37" i="22"/>
  <c r="S36" i="23"/>
  <c r="U36" i="22" s="1"/>
  <c r="W35" i="22"/>
  <c r="V35" i="22"/>
  <c r="N35" i="23"/>
  <c r="P35" i="22" s="1"/>
  <c r="Q34" i="22"/>
  <c r="R34" i="22"/>
  <c r="X33" i="23"/>
  <c r="Z33" i="22" s="1"/>
  <c r="L33" i="22"/>
  <c r="M33" i="22"/>
  <c r="W31" i="22"/>
  <c r="V31" i="22"/>
  <c r="N31" i="23"/>
  <c r="P31" i="22" s="1"/>
  <c r="X29" i="23"/>
  <c r="Z29" i="22" s="1"/>
  <c r="L29" i="22"/>
  <c r="M29" i="22"/>
  <c r="E29" i="22"/>
  <c r="F29" i="22"/>
  <c r="S28" i="23"/>
  <c r="U28" i="22" s="1"/>
  <c r="W27" i="22"/>
  <c r="V27" i="22"/>
  <c r="N27" i="23"/>
  <c r="P27" i="22" s="1"/>
  <c r="Q26" i="22"/>
  <c r="R26" i="22"/>
  <c r="X25" i="23"/>
  <c r="Z25" i="22" s="1"/>
  <c r="L25" i="22"/>
  <c r="M25" i="22"/>
  <c r="W23" i="22"/>
  <c r="V23" i="22"/>
  <c r="N23" i="23"/>
  <c r="P23" i="22" s="1"/>
  <c r="Q22" i="22"/>
  <c r="R22" i="22"/>
  <c r="X21" i="23"/>
  <c r="Z21" i="22" s="1"/>
  <c r="L21" i="22"/>
  <c r="M21" i="22"/>
  <c r="S20" i="23"/>
  <c r="U20" i="22" s="1"/>
  <c r="W19" i="22"/>
  <c r="V19" i="22"/>
  <c r="N19" i="23"/>
  <c r="P19" i="22" s="1"/>
  <c r="Q18" i="22"/>
  <c r="R18" i="22"/>
  <c r="X17" i="23"/>
  <c r="Z17" i="22" s="1"/>
  <c r="L17" i="22"/>
  <c r="M17" i="22"/>
  <c r="W15" i="22"/>
  <c r="V15" i="22"/>
  <c r="N15" i="23"/>
  <c r="P15" i="22" s="1"/>
  <c r="Q14" i="22"/>
  <c r="R14" i="22"/>
  <c r="X13" i="23"/>
  <c r="Z13" i="22" s="1"/>
  <c r="L13" i="22"/>
  <c r="M13" i="22"/>
  <c r="S12" i="23"/>
  <c r="U12" i="22" s="1"/>
  <c r="W11" i="22"/>
  <c r="V11" i="22"/>
  <c r="N11" i="23"/>
  <c r="P11" i="22" s="1"/>
  <c r="Q10" i="22"/>
  <c r="R10" i="22"/>
  <c r="X9" i="23"/>
  <c r="Z9" i="22" s="1"/>
  <c r="L9" i="22"/>
  <c r="M9" i="22"/>
  <c r="W7" i="22"/>
  <c r="V7" i="22"/>
  <c r="N7" i="23"/>
  <c r="P7" i="22" s="1"/>
  <c r="Q6" i="22"/>
  <c r="R6" i="22"/>
  <c r="E854" i="22"/>
  <c r="M842" i="22"/>
  <c r="E822" i="22"/>
  <c r="M810" i="22"/>
  <c r="E790" i="22"/>
  <c r="M778" i="22"/>
  <c r="E758" i="22"/>
  <c r="M746" i="22"/>
  <c r="V727" i="22"/>
  <c r="H716" i="22"/>
  <c r="L646" i="22"/>
  <c r="V599" i="22"/>
  <c r="H588" i="22"/>
  <c r="AK25" i="15"/>
  <c r="AD25" i="15"/>
  <c r="AC25" i="15"/>
  <c r="Z16" i="15"/>
  <c r="AL16" i="15" s="1"/>
  <c r="AM16" i="15" s="1"/>
  <c r="AB16" i="15"/>
  <c r="AA16" i="15"/>
  <c r="AK16" i="15" s="1"/>
  <c r="J87" i="10"/>
  <c r="K87" i="10"/>
  <c r="L179" i="2"/>
  <c r="L89" i="25" s="1"/>
  <c r="N89" i="25" s="1"/>
  <c r="M78" i="10"/>
  <c r="N78" i="10"/>
  <c r="N170" i="2"/>
  <c r="Q80" i="25" s="1"/>
  <c r="S80" i="25" s="1"/>
  <c r="D78" i="10"/>
  <c r="E78" i="10"/>
  <c r="H170" i="2" s="1"/>
  <c r="F80" i="25" s="1"/>
  <c r="G15" i="10"/>
  <c r="H15" i="10" s="1"/>
  <c r="J40" i="2" s="1"/>
  <c r="G42" i="24" s="1"/>
  <c r="I42" i="24" s="1"/>
  <c r="AB25" i="15"/>
  <c r="Z25" i="15"/>
  <c r="AL25" i="15" s="1"/>
  <c r="AM25" i="15" s="1"/>
  <c r="AD16" i="15"/>
  <c r="X16" i="15"/>
  <c r="AB15" i="15"/>
  <c r="Z15" i="15"/>
  <c r="AL15" i="15" s="1"/>
  <c r="AM15" i="15" s="1"/>
  <c r="AA15" i="15"/>
  <c r="AI15" i="15" s="1"/>
  <c r="AJ15" i="15" s="1"/>
  <c r="M5" i="11"/>
  <c r="N5" i="11"/>
  <c r="M12" i="3"/>
  <c r="J81" i="10"/>
  <c r="K81" i="10" s="1"/>
  <c r="L173" i="2" s="1"/>
  <c r="L83" i="25" s="1"/>
  <c r="N83" i="25" s="1"/>
  <c r="J57" i="10"/>
  <c r="K57" i="10" s="1"/>
  <c r="L149" i="2" s="1"/>
  <c r="L59" i="25" s="1"/>
  <c r="N59" i="25" s="1"/>
  <c r="D51" i="10"/>
  <c r="E51" i="10"/>
  <c r="H143" i="2" s="1"/>
  <c r="F53" i="25" s="1"/>
  <c r="L135" i="2"/>
  <c r="L45" i="25"/>
  <c r="N45" i="25"/>
  <c r="H135" i="2"/>
  <c r="F45" i="25"/>
  <c r="J31" i="10"/>
  <c r="K31" i="10"/>
  <c r="L67" i="2" s="1"/>
  <c r="L69" i="24" s="1"/>
  <c r="N69" i="24" s="1"/>
  <c r="D25" i="10"/>
  <c r="E25" i="10" s="1"/>
  <c r="H61" i="2" s="1"/>
  <c r="F63" i="24" s="1"/>
  <c r="AD24" i="15"/>
  <c r="X24" i="15"/>
  <c r="J10" i="11"/>
  <c r="K10" i="11"/>
  <c r="K34" i="3"/>
  <c r="D69" i="10"/>
  <c r="E69" i="10" s="1"/>
  <c r="H161" i="2" s="1"/>
  <c r="F71" i="25" s="1"/>
  <c r="J69" i="10"/>
  <c r="K69" i="10" s="1"/>
  <c r="L161" i="2" s="1"/>
  <c r="L71" i="25" s="1"/>
  <c r="N71" i="25" s="1"/>
  <c r="M66" i="10"/>
  <c r="N66" i="10"/>
  <c r="N158" i="2"/>
  <c r="Q68" i="25" s="1"/>
  <c r="S68" i="25" s="1"/>
  <c r="D66" i="10"/>
  <c r="E66" i="10"/>
  <c r="H158" i="2" s="1"/>
  <c r="F68" i="25" s="1"/>
  <c r="D45" i="10"/>
  <c r="E45" i="10"/>
  <c r="H137" i="2" s="1"/>
  <c r="M40" i="10"/>
  <c r="N40" i="10"/>
  <c r="N77" i="2"/>
  <c r="Q79" i="24" s="1"/>
  <c r="H56" i="2"/>
  <c r="F58" i="24"/>
  <c r="N11" i="10"/>
  <c r="N36" i="2" s="1"/>
  <c r="Q38" i="24" s="1"/>
  <c r="R38" i="24" s="1"/>
  <c r="M12" i="10"/>
  <c r="N12" i="10"/>
  <c r="N37" i="2" s="1"/>
  <c r="Q39" i="24" s="1"/>
  <c r="S39" i="24" s="1"/>
  <c r="Q6" i="10"/>
  <c r="P31" i="2" s="1"/>
  <c r="V33" i="24" s="1"/>
  <c r="D1497" i="9"/>
  <c r="C1497" i="9"/>
  <c r="B1497" i="9"/>
  <c r="E1497" i="9"/>
  <c r="F1497" i="9"/>
  <c r="B1486" i="9"/>
  <c r="F1486" i="9"/>
  <c r="E1486" i="9"/>
  <c r="C1486" i="9"/>
  <c r="D1486" i="9"/>
  <c r="D1465" i="9"/>
  <c r="C1465" i="9"/>
  <c r="B1465" i="9"/>
  <c r="E1465" i="9"/>
  <c r="F1465" i="9"/>
  <c r="B1454" i="9"/>
  <c r="F1454" i="9"/>
  <c r="E1454" i="9"/>
  <c r="C1454" i="9"/>
  <c r="D1454" i="9"/>
  <c r="B1442" i="9"/>
  <c r="F1442" i="9"/>
  <c r="C1442" i="9"/>
  <c r="D1442" i="9"/>
  <c r="E1442" i="9"/>
  <c r="D1419" i="9"/>
  <c r="B1419" i="9"/>
  <c r="C1419" i="9"/>
  <c r="E1419" i="9"/>
  <c r="F1419" i="9"/>
  <c r="B1410" i="9"/>
  <c r="F1410" i="9"/>
  <c r="C1410" i="9"/>
  <c r="D1410" i="9"/>
  <c r="E1410" i="9"/>
  <c r="D1387" i="9"/>
  <c r="B1387" i="9"/>
  <c r="C1387" i="9"/>
  <c r="E1387" i="9"/>
  <c r="F1387" i="9"/>
  <c r="B1378" i="9"/>
  <c r="F1378" i="9"/>
  <c r="C1378" i="9"/>
  <c r="D1378" i="9"/>
  <c r="E1378" i="9"/>
  <c r="D1355" i="9"/>
  <c r="B1355" i="9"/>
  <c r="C1355" i="9"/>
  <c r="E1355" i="9"/>
  <c r="F1355" i="9"/>
  <c r="B1346" i="9"/>
  <c r="F1346" i="9"/>
  <c r="C1346" i="9"/>
  <c r="D1346" i="9"/>
  <c r="E1346" i="9"/>
  <c r="D1328" i="9"/>
  <c r="E1328" i="9"/>
  <c r="B1328" i="9"/>
  <c r="C1328" i="9"/>
  <c r="F1328" i="9"/>
  <c r="X25" i="15"/>
  <c r="Z24" i="15"/>
  <c r="AL24" i="15" s="1"/>
  <c r="AM24" i="15" s="1"/>
  <c r="AB24" i="15"/>
  <c r="D10" i="11"/>
  <c r="E10" i="11" s="1"/>
  <c r="G34" i="3" s="1"/>
  <c r="J75" i="10"/>
  <c r="K75" i="10" s="1"/>
  <c r="L167" i="2" s="1"/>
  <c r="L77" i="25" s="1"/>
  <c r="N77" i="25" s="1"/>
  <c r="D75" i="10"/>
  <c r="E75" i="10"/>
  <c r="H167" i="2"/>
  <c r="F77" i="25" s="1"/>
  <c r="M72" i="10"/>
  <c r="N72" i="10"/>
  <c r="N164" i="2"/>
  <c r="Q74" i="25" s="1"/>
  <c r="S74" i="25" s="1"/>
  <c r="D72" i="10"/>
  <c r="D63" i="10"/>
  <c r="E63" i="10" s="1"/>
  <c r="H155" i="2" s="1"/>
  <c r="F65" i="25" s="1"/>
  <c r="J45" i="10"/>
  <c r="K45" i="10" s="1"/>
  <c r="L137" i="2" s="1"/>
  <c r="D37" i="10"/>
  <c r="E37" i="10"/>
  <c r="H73" i="2" s="1"/>
  <c r="F75" i="24" s="1"/>
  <c r="B1482" i="9"/>
  <c r="F1482" i="9"/>
  <c r="C1482" i="9"/>
  <c r="D1482" i="9"/>
  <c r="E1482" i="9"/>
  <c r="B1450" i="9"/>
  <c r="F1450" i="9"/>
  <c r="C1450" i="9"/>
  <c r="D1450" i="9"/>
  <c r="E1450" i="9"/>
  <c r="D81" i="10"/>
  <c r="E81" i="10"/>
  <c r="H173" i="2"/>
  <c r="F83" i="25"/>
  <c r="D57" i="10"/>
  <c r="E57" i="10"/>
  <c r="H149" i="2"/>
  <c r="F59" i="25"/>
  <c r="M54" i="10"/>
  <c r="N54" i="10" s="1"/>
  <c r="N146" i="2" s="1"/>
  <c r="Q56" i="25" s="1"/>
  <c r="D31" i="10"/>
  <c r="E31" i="10" s="1"/>
  <c r="H67" i="2" s="1"/>
  <c r="F69" i="24" s="1"/>
  <c r="M28" i="10"/>
  <c r="N28" i="10" s="1"/>
  <c r="N64" i="2" s="1"/>
  <c r="Q66" i="24" s="1"/>
  <c r="S66" i="24" s="1"/>
  <c r="D1481" i="9"/>
  <c r="C1481" i="9"/>
  <c r="B1481" i="9"/>
  <c r="E1481" i="9"/>
  <c r="F1481" i="9"/>
  <c r="B1470" i="9"/>
  <c r="F1470" i="9"/>
  <c r="E1470" i="9"/>
  <c r="C1470" i="9"/>
  <c r="D1470" i="9"/>
  <c r="D1449" i="9"/>
  <c r="C1449" i="9"/>
  <c r="B1449" i="9"/>
  <c r="E1449" i="9"/>
  <c r="F1449" i="9"/>
  <c r="D1435" i="9"/>
  <c r="B1435" i="9"/>
  <c r="C1435" i="9"/>
  <c r="E1435" i="9"/>
  <c r="F1435" i="9"/>
  <c r="B1426" i="9"/>
  <c r="F1426" i="9"/>
  <c r="C1426" i="9"/>
  <c r="D1426" i="9"/>
  <c r="E1426" i="9"/>
  <c r="D1403" i="9"/>
  <c r="B1403" i="9"/>
  <c r="C1403" i="9"/>
  <c r="E1403" i="9"/>
  <c r="F1403" i="9"/>
  <c r="B1394" i="9"/>
  <c r="F1394" i="9"/>
  <c r="C1394" i="9"/>
  <c r="D1394" i="9"/>
  <c r="E1394" i="9"/>
  <c r="D1371" i="9"/>
  <c r="B1371" i="9"/>
  <c r="C1371" i="9"/>
  <c r="E1371" i="9"/>
  <c r="F1371" i="9"/>
  <c r="B1362" i="9"/>
  <c r="F1362" i="9"/>
  <c r="C1362" i="9"/>
  <c r="D1362" i="9"/>
  <c r="E1362" i="9"/>
  <c r="D1344" i="9"/>
  <c r="E1344" i="9"/>
  <c r="B1344" i="9"/>
  <c r="C1344" i="9"/>
  <c r="F1344" i="9"/>
  <c r="J5" i="11"/>
  <c r="K5" i="11" s="1"/>
  <c r="K12" i="3" s="1"/>
  <c r="N87" i="10"/>
  <c r="N179" i="2"/>
  <c r="Q89" i="25" s="1"/>
  <c r="S89" i="25" s="1"/>
  <c r="E84" i="10"/>
  <c r="H176" i="2"/>
  <c r="F86" i="25" s="1"/>
  <c r="J78" i="10"/>
  <c r="K78" i="10"/>
  <c r="L170" i="2"/>
  <c r="L80" i="25" s="1"/>
  <c r="N80" i="25" s="1"/>
  <c r="N75" i="10"/>
  <c r="N167" i="2"/>
  <c r="Q77" i="25" s="1"/>
  <c r="S77" i="25" s="1"/>
  <c r="E72" i="10"/>
  <c r="H164" i="2"/>
  <c r="F74" i="25" s="1"/>
  <c r="J66" i="10"/>
  <c r="K66" i="10"/>
  <c r="L158" i="2"/>
  <c r="L68" i="25" s="1"/>
  <c r="N68" i="25" s="1"/>
  <c r="N63" i="10"/>
  <c r="N155" i="2"/>
  <c r="Q65" i="25" s="1"/>
  <c r="S65" i="25" s="1"/>
  <c r="N60" i="10"/>
  <c r="N152" i="2"/>
  <c r="Q62" i="25" s="1"/>
  <c r="S62" i="25" s="1"/>
  <c r="E60" i="10"/>
  <c r="H152" i="2"/>
  <c r="F62" i="25" s="1"/>
  <c r="K54" i="10"/>
  <c r="L146" i="2"/>
  <c r="L56" i="25"/>
  <c r="J54" i="10"/>
  <c r="N48" i="10"/>
  <c r="N140" i="2"/>
  <c r="Q50" i="25"/>
  <c r="S50" i="25" s="1"/>
  <c r="J40" i="10"/>
  <c r="K40" i="10"/>
  <c r="L77" i="2"/>
  <c r="L79" i="24"/>
  <c r="N37" i="10"/>
  <c r="N73" i="2"/>
  <c r="Q75" i="24"/>
  <c r="S75" i="24"/>
  <c r="N34" i="10"/>
  <c r="N70" i="2"/>
  <c r="Q72" i="24"/>
  <c r="S72" i="24"/>
  <c r="E34" i="10"/>
  <c r="H70" i="2"/>
  <c r="F72" i="24" s="1"/>
  <c r="J28" i="10"/>
  <c r="K28" i="10" s="1"/>
  <c r="L64" i="2" s="1"/>
  <c r="L66" i="24" s="1"/>
  <c r="N66" i="24" s="1"/>
  <c r="N25" i="10"/>
  <c r="N61" i="2"/>
  <c r="Q63" i="24" s="1"/>
  <c r="S63" i="24" s="1"/>
  <c r="N56" i="2"/>
  <c r="Q58" i="24"/>
  <c r="S58" i="24" s="1"/>
  <c r="N22" i="10"/>
  <c r="N58" i="2" s="1"/>
  <c r="E22" i="10"/>
  <c r="H58" i="2" s="1"/>
  <c r="P18" i="10"/>
  <c r="Q18" i="10" s="1"/>
  <c r="P43" i="2" s="1"/>
  <c r="V45" i="24" s="1"/>
  <c r="K17" i="10"/>
  <c r="L42" i="2" s="1"/>
  <c r="L44" i="24" s="1"/>
  <c r="J18" i="10"/>
  <c r="K18" i="10"/>
  <c r="L43" i="2" s="1"/>
  <c r="L45" i="24" s="1"/>
  <c r="Q15" i="10"/>
  <c r="P40" i="2"/>
  <c r="V42" i="24" s="1"/>
  <c r="X42" i="24" s="1"/>
  <c r="K9" i="10"/>
  <c r="L34" i="2"/>
  <c r="L36" i="24" s="1"/>
  <c r="M6" i="10"/>
  <c r="N6" i="10" s="1"/>
  <c r="N31" i="2" s="1"/>
  <c r="Q33" i="24" s="1"/>
  <c r="D1499" i="9"/>
  <c r="B1499" i="9"/>
  <c r="B1488" i="9"/>
  <c r="F1488" i="9"/>
  <c r="D1488" i="9"/>
  <c r="D1487" i="9"/>
  <c r="E1487" i="9"/>
  <c r="D1483" i="9"/>
  <c r="B1483" i="9"/>
  <c r="B1472" i="9"/>
  <c r="F1472" i="9"/>
  <c r="D1472" i="9"/>
  <c r="D1471" i="9"/>
  <c r="E1471" i="9"/>
  <c r="D1467" i="9"/>
  <c r="B1467" i="9"/>
  <c r="B1456" i="9"/>
  <c r="F1456" i="9"/>
  <c r="D1456" i="9"/>
  <c r="D1455" i="9"/>
  <c r="E1455" i="9"/>
  <c r="D1451" i="9"/>
  <c r="B1451" i="9"/>
  <c r="B1440" i="9"/>
  <c r="F1440" i="9"/>
  <c r="D1440" i="9"/>
  <c r="E1440" i="9"/>
  <c r="D1433" i="9"/>
  <c r="C1433" i="9"/>
  <c r="E1433" i="9"/>
  <c r="B1424" i="9"/>
  <c r="F1424" i="9"/>
  <c r="D1424" i="9"/>
  <c r="E1424" i="9"/>
  <c r="D1417" i="9"/>
  <c r="C1417" i="9"/>
  <c r="E1417" i="9"/>
  <c r="B1408" i="9"/>
  <c r="F1408" i="9"/>
  <c r="D1408" i="9"/>
  <c r="E1408" i="9"/>
  <c r="D1401" i="9"/>
  <c r="C1401" i="9"/>
  <c r="E1401" i="9"/>
  <c r="B1392" i="9"/>
  <c r="F1392" i="9"/>
  <c r="D1392" i="9"/>
  <c r="E1392" i="9"/>
  <c r="D1385" i="9"/>
  <c r="C1385" i="9"/>
  <c r="E1385" i="9"/>
  <c r="B1376" i="9"/>
  <c r="F1376" i="9"/>
  <c r="D1376" i="9"/>
  <c r="E1376" i="9"/>
  <c r="D1369" i="9"/>
  <c r="C1369" i="9"/>
  <c r="E1369" i="9"/>
  <c r="B1360" i="9"/>
  <c r="F1360" i="9"/>
  <c r="D1360" i="9"/>
  <c r="E1360" i="9"/>
  <c r="D1353" i="9"/>
  <c r="C1353" i="9"/>
  <c r="E1353" i="9"/>
  <c r="B1335" i="9"/>
  <c r="F1335" i="9"/>
  <c r="E1335" i="9"/>
  <c r="D1335" i="9"/>
  <c r="D1330" i="9"/>
  <c r="C1330" i="9"/>
  <c r="E1330" i="9"/>
  <c r="F1330" i="9"/>
  <c r="B1319" i="9"/>
  <c r="F1319" i="9"/>
  <c r="E1319" i="9"/>
  <c r="D1319" i="9"/>
  <c r="D1296" i="9"/>
  <c r="E1296" i="9"/>
  <c r="B1296" i="9"/>
  <c r="C1296" i="9"/>
  <c r="F1296" i="9"/>
  <c r="D1264" i="9"/>
  <c r="E1264" i="9"/>
  <c r="B1264" i="9"/>
  <c r="C1264" i="9"/>
  <c r="F1264" i="9"/>
  <c r="D1232" i="9"/>
  <c r="E1232" i="9"/>
  <c r="B1232" i="9"/>
  <c r="C1232" i="9"/>
  <c r="F1232" i="9"/>
  <c r="D1200" i="9"/>
  <c r="E1200" i="9"/>
  <c r="B1200" i="9"/>
  <c r="C1200" i="9"/>
  <c r="F1200" i="9"/>
  <c r="B1113" i="9"/>
  <c r="F1113" i="9"/>
  <c r="E1113" i="9"/>
  <c r="C1113" i="9"/>
  <c r="D1113" i="9"/>
  <c r="J63" i="10"/>
  <c r="K63" i="10" s="1"/>
  <c r="L155" i="2" s="1"/>
  <c r="L65" i="25" s="1"/>
  <c r="N65" i="25" s="1"/>
  <c r="J51" i="10"/>
  <c r="K51" i="10"/>
  <c r="L143" i="2" s="1"/>
  <c r="L53" i="25" s="1"/>
  <c r="N53" i="25" s="1"/>
  <c r="N135" i="2"/>
  <c r="Q45" i="25" s="1"/>
  <c r="S45" i="25" s="1"/>
  <c r="J37" i="10"/>
  <c r="K37" i="10" s="1"/>
  <c r="L73" i="2" s="1"/>
  <c r="L75" i="24" s="1"/>
  <c r="N75" i="24" s="1"/>
  <c r="J25" i="10"/>
  <c r="K25" i="10"/>
  <c r="L61" i="2" s="1"/>
  <c r="L63" i="24" s="1"/>
  <c r="N63" i="24" s="1"/>
  <c r="L56" i="2"/>
  <c r="L58" i="24" s="1"/>
  <c r="N58" i="24" s="1"/>
  <c r="G9" i="10"/>
  <c r="H9" i="10"/>
  <c r="J34" i="2" s="1"/>
  <c r="G36" i="24" s="1"/>
  <c r="I36" i="24" s="1"/>
  <c r="B1494" i="9"/>
  <c r="F1494" i="9"/>
  <c r="E1494" i="9"/>
  <c r="B1490" i="9"/>
  <c r="F1490" i="9"/>
  <c r="C1490" i="9"/>
  <c r="D1489" i="9"/>
  <c r="C1489" i="9"/>
  <c r="B1478" i="9"/>
  <c r="F1478" i="9"/>
  <c r="E1478" i="9"/>
  <c r="B1474" i="9"/>
  <c r="F1474" i="9"/>
  <c r="C1474" i="9"/>
  <c r="D1473" i="9"/>
  <c r="C1473" i="9"/>
  <c r="B1462" i="9"/>
  <c r="F1462" i="9"/>
  <c r="E1462" i="9"/>
  <c r="B1458" i="9"/>
  <c r="F1458" i="9"/>
  <c r="C1458" i="9"/>
  <c r="D1457" i="9"/>
  <c r="C1457" i="9"/>
  <c r="D1443" i="9"/>
  <c r="B1443" i="9"/>
  <c r="C1443" i="9"/>
  <c r="B1434" i="9"/>
  <c r="F1434" i="9"/>
  <c r="C1434" i="9"/>
  <c r="D1434" i="9"/>
  <c r="D1427" i="9"/>
  <c r="B1427" i="9"/>
  <c r="C1427" i="9"/>
  <c r="B1418" i="9"/>
  <c r="F1418" i="9"/>
  <c r="C1418" i="9"/>
  <c r="D1418" i="9"/>
  <c r="D1411" i="9"/>
  <c r="B1411" i="9"/>
  <c r="C1411" i="9"/>
  <c r="B1402" i="9"/>
  <c r="F1402" i="9"/>
  <c r="C1402" i="9"/>
  <c r="D1402" i="9"/>
  <c r="D1395" i="9"/>
  <c r="B1395" i="9"/>
  <c r="C1395" i="9"/>
  <c r="B1386" i="9"/>
  <c r="F1386" i="9"/>
  <c r="C1386" i="9"/>
  <c r="D1386" i="9"/>
  <c r="D1379" i="9"/>
  <c r="B1379" i="9"/>
  <c r="C1379" i="9"/>
  <c r="B1370" i="9"/>
  <c r="F1370" i="9"/>
  <c r="C1370" i="9"/>
  <c r="D1370" i="9"/>
  <c r="D1363" i="9"/>
  <c r="B1363" i="9"/>
  <c r="C1363" i="9"/>
  <c r="B1354" i="9"/>
  <c r="F1354" i="9"/>
  <c r="C1354" i="9"/>
  <c r="D1354" i="9"/>
  <c r="D1347" i="9"/>
  <c r="B1347" i="9"/>
  <c r="C1347" i="9"/>
  <c r="B1345" i="9"/>
  <c r="D1345" i="9"/>
  <c r="C1345" i="9"/>
  <c r="E1345" i="9"/>
  <c r="D1340" i="9"/>
  <c r="B1340" i="9"/>
  <c r="C1340" i="9"/>
  <c r="E1340" i="9"/>
  <c r="B1329" i="9"/>
  <c r="F1329" i="9"/>
  <c r="D1329" i="9"/>
  <c r="C1329" i="9"/>
  <c r="E1329" i="9"/>
  <c r="D1324" i="9"/>
  <c r="B1324" i="9"/>
  <c r="C1324" i="9"/>
  <c r="E1324" i="9"/>
  <c r="B1313" i="9"/>
  <c r="F1313" i="9"/>
  <c r="D1313" i="9"/>
  <c r="C1313" i="9"/>
  <c r="E1313" i="9"/>
  <c r="D1292" i="9"/>
  <c r="B1292" i="9"/>
  <c r="C1292" i="9"/>
  <c r="E1292" i="9"/>
  <c r="F1292" i="9"/>
  <c r="B1281" i="9"/>
  <c r="F1281" i="9"/>
  <c r="D1281" i="9"/>
  <c r="C1281" i="9"/>
  <c r="E1281" i="9"/>
  <c r="D1260" i="9"/>
  <c r="B1260" i="9"/>
  <c r="C1260" i="9"/>
  <c r="E1260" i="9"/>
  <c r="F1260" i="9"/>
  <c r="B1249" i="9"/>
  <c r="F1249" i="9"/>
  <c r="D1249" i="9"/>
  <c r="C1249" i="9"/>
  <c r="E1249" i="9"/>
  <c r="D1228" i="9"/>
  <c r="B1228" i="9"/>
  <c r="C1228" i="9"/>
  <c r="E1228" i="9"/>
  <c r="F1228" i="9"/>
  <c r="B1217" i="9"/>
  <c r="F1217" i="9"/>
  <c r="D1217" i="9"/>
  <c r="C1217" i="9"/>
  <c r="E1217" i="9"/>
  <c r="D1196" i="9"/>
  <c r="B1196" i="9"/>
  <c r="C1196" i="9"/>
  <c r="E1196" i="9"/>
  <c r="F1196" i="9"/>
  <c r="B1185" i="9"/>
  <c r="F1185" i="9"/>
  <c r="D1185" i="9"/>
  <c r="C1185" i="9"/>
  <c r="E1185" i="9"/>
  <c r="B1121" i="9"/>
  <c r="F1121" i="9"/>
  <c r="E1121" i="9"/>
  <c r="C1121" i="9"/>
  <c r="D1121" i="9"/>
  <c r="P56" i="2"/>
  <c r="V58" i="24"/>
  <c r="X58" i="24" s="1"/>
  <c r="M18" i="10"/>
  <c r="N18" i="10" s="1"/>
  <c r="N43" i="2" s="1"/>
  <c r="Q45" i="24" s="1"/>
  <c r="H12" i="10"/>
  <c r="J37" i="2" s="1"/>
  <c r="G39" i="24" s="1"/>
  <c r="I39" i="24" s="1"/>
  <c r="P12" i="10"/>
  <c r="Q12" i="10" s="1"/>
  <c r="P37" i="2" s="1"/>
  <c r="V39" i="24" s="1"/>
  <c r="X39" i="24" s="1"/>
  <c r="K5" i="10"/>
  <c r="L30" i="2"/>
  <c r="L32" i="24" s="1"/>
  <c r="J6" i="10"/>
  <c r="K6" i="10" s="1"/>
  <c r="L31" i="2" s="1"/>
  <c r="L33" i="24" s="1"/>
  <c r="E1499" i="9"/>
  <c r="B1496" i="9"/>
  <c r="F1496" i="9"/>
  <c r="D1496" i="9"/>
  <c r="D1495" i="9"/>
  <c r="E1495" i="9"/>
  <c r="D1491" i="9"/>
  <c r="B1491" i="9"/>
  <c r="F1489" i="9"/>
  <c r="E1488" i="9"/>
  <c r="C1487" i="9"/>
  <c r="E1483" i="9"/>
  <c r="B1480" i="9"/>
  <c r="F1480" i="9"/>
  <c r="D1480" i="9"/>
  <c r="D1479" i="9"/>
  <c r="E1479" i="9"/>
  <c r="D1475" i="9"/>
  <c r="B1475" i="9"/>
  <c r="F1473" i="9"/>
  <c r="E1472" i="9"/>
  <c r="C1471" i="9"/>
  <c r="E1467" i="9"/>
  <c r="B1464" i="9"/>
  <c r="F1464" i="9"/>
  <c r="D1464" i="9"/>
  <c r="D1463" i="9"/>
  <c r="E1463" i="9"/>
  <c r="D1459" i="9"/>
  <c r="B1459" i="9"/>
  <c r="F1457" i="9"/>
  <c r="E1456" i="9"/>
  <c r="C1455" i="9"/>
  <c r="E1451" i="9"/>
  <c r="B1448" i="9"/>
  <c r="F1448" i="9"/>
  <c r="D1448" i="9"/>
  <c r="D1441" i="9"/>
  <c r="C1441" i="9"/>
  <c r="E1441" i="9"/>
  <c r="F1433" i="9"/>
  <c r="B1432" i="9"/>
  <c r="F1432" i="9"/>
  <c r="D1432" i="9"/>
  <c r="E1432" i="9"/>
  <c r="D1425" i="9"/>
  <c r="C1425" i="9"/>
  <c r="E1425" i="9"/>
  <c r="F1417" i="9"/>
  <c r="B1416" i="9"/>
  <c r="F1416" i="9"/>
  <c r="D1416" i="9"/>
  <c r="E1416" i="9"/>
  <c r="D1409" i="9"/>
  <c r="C1409" i="9"/>
  <c r="E1409" i="9"/>
  <c r="F1401" i="9"/>
  <c r="B1400" i="9"/>
  <c r="F1400" i="9"/>
  <c r="D1400" i="9"/>
  <c r="E1400" i="9"/>
  <c r="D1393" i="9"/>
  <c r="C1393" i="9"/>
  <c r="E1393" i="9"/>
  <c r="F1385" i="9"/>
  <c r="B1384" i="9"/>
  <c r="F1384" i="9"/>
  <c r="D1384" i="9"/>
  <c r="E1384" i="9"/>
  <c r="D1377" i="9"/>
  <c r="C1377" i="9"/>
  <c r="E1377" i="9"/>
  <c r="F1369" i="9"/>
  <c r="B1368" i="9"/>
  <c r="F1368" i="9"/>
  <c r="D1368" i="9"/>
  <c r="E1368" i="9"/>
  <c r="D1361" i="9"/>
  <c r="C1361" i="9"/>
  <c r="E1361" i="9"/>
  <c r="F1353" i="9"/>
  <c r="B1352" i="9"/>
  <c r="F1352" i="9"/>
  <c r="D1352" i="9"/>
  <c r="E1352" i="9"/>
  <c r="B1331" i="9"/>
  <c r="F1331" i="9"/>
  <c r="C1331" i="9"/>
  <c r="E1331" i="9"/>
  <c r="D1312" i="9"/>
  <c r="E1312" i="9"/>
  <c r="B1312" i="9"/>
  <c r="C1312" i="9"/>
  <c r="F1312" i="9"/>
  <c r="D1280" i="9"/>
  <c r="E1280" i="9"/>
  <c r="B1280" i="9"/>
  <c r="C1280" i="9"/>
  <c r="F1280" i="9"/>
  <c r="D1248" i="9"/>
  <c r="E1248" i="9"/>
  <c r="B1248" i="9"/>
  <c r="C1248" i="9"/>
  <c r="F1248" i="9"/>
  <c r="D1216" i="9"/>
  <c r="E1216" i="9"/>
  <c r="B1216" i="9"/>
  <c r="C1216" i="9"/>
  <c r="F1216" i="9"/>
  <c r="D1184" i="9"/>
  <c r="E1184" i="9"/>
  <c r="B1184" i="9"/>
  <c r="C1184" i="9"/>
  <c r="F1184" i="9"/>
  <c r="D1132" i="9"/>
  <c r="C1132" i="9"/>
  <c r="B1132" i="9"/>
  <c r="F1132" i="9"/>
  <c r="E1132" i="9"/>
  <c r="B1101" i="9"/>
  <c r="F1101" i="9"/>
  <c r="C1101" i="9"/>
  <c r="D1101" i="9"/>
  <c r="E1101" i="9"/>
  <c r="B1315" i="9"/>
  <c r="F1315" i="9"/>
  <c r="C1315" i="9"/>
  <c r="D1314" i="9"/>
  <c r="C1314" i="9"/>
  <c r="B1303" i="9"/>
  <c r="F1303" i="9"/>
  <c r="E1303" i="9"/>
  <c r="B1299" i="9"/>
  <c r="F1299" i="9"/>
  <c r="C1299" i="9"/>
  <c r="D1298" i="9"/>
  <c r="C1298" i="9"/>
  <c r="B1287" i="9"/>
  <c r="F1287" i="9"/>
  <c r="E1287" i="9"/>
  <c r="B1283" i="9"/>
  <c r="F1283" i="9"/>
  <c r="C1283" i="9"/>
  <c r="D1282" i="9"/>
  <c r="C1282" i="9"/>
  <c r="B1271" i="9"/>
  <c r="F1271" i="9"/>
  <c r="E1271" i="9"/>
  <c r="B1267" i="9"/>
  <c r="F1267" i="9"/>
  <c r="C1267" i="9"/>
  <c r="D1266" i="9"/>
  <c r="C1266" i="9"/>
  <c r="B1255" i="9"/>
  <c r="F1255" i="9"/>
  <c r="E1255" i="9"/>
  <c r="B1251" i="9"/>
  <c r="F1251" i="9"/>
  <c r="C1251" i="9"/>
  <c r="D1250" i="9"/>
  <c r="C1250" i="9"/>
  <c r="B1239" i="9"/>
  <c r="F1239" i="9"/>
  <c r="E1239" i="9"/>
  <c r="B1235" i="9"/>
  <c r="F1235" i="9"/>
  <c r="C1235" i="9"/>
  <c r="D1234" i="9"/>
  <c r="C1234" i="9"/>
  <c r="B1223" i="9"/>
  <c r="F1223" i="9"/>
  <c r="E1223" i="9"/>
  <c r="B1219" i="9"/>
  <c r="F1219" i="9"/>
  <c r="C1219" i="9"/>
  <c r="D1218" i="9"/>
  <c r="C1218" i="9"/>
  <c r="B1207" i="9"/>
  <c r="F1207" i="9"/>
  <c r="E1207" i="9"/>
  <c r="B1203" i="9"/>
  <c r="F1203" i="9"/>
  <c r="C1203" i="9"/>
  <c r="D1202" i="9"/>
  <c r="C1202" i="9"/>
  <c r="B1191" i="9"/>
  <c r="F1191" i="9"/>
  <c r="E1191" i="9"/>
  <c r="B1187" i="9"/>
  <c r="F1187" i="9"/>
  <c r="C1187" i="9"/>
  <c r="D1186" i="9"/>
  <c r="C1186" i="9"/>
  <c r="B1179" i="9"/>
  <c r="F1179" i="9"/>
  <c r="E1179" i="9"/>
  <c r="C1179" i="9"/>
  <c r="B1175" i="9"/>
  <c r="F1175" i="9"/>
  <c r="C1175" i="9"/>
  <c r="E1175" i="9"/>
  <c r="D1172" i="9"/>
  <c r="E1172" i="9"/>
  <c r="B1172" i="9"/>
  <c r="D1168" i="9"/>
  <c r="B1168" i="9"/>
  <c r="E1168" i="9"/>
  <c r="B1163" i="9"/>
  <c r="F1163" i="9"/>
  <c r="E1163" i="9"/>
  <c r="C1163" i="9"/>
  <c r="B1159" i="9"/>
  <c r="F1159" i="9"/>
  <c r="C1159" i="9"/>
  <c r="E1159" i="9"/>
  <c r="D1156" i="9"/>
  <c r="E1156" i="9"/>
  <c r="B1156" i="9"/>
  <c r="D1152" i="9"/>
  <c r="B1152" i="9"/>
  <c r="E1152" i="9"/>
  <c r="B1147" i="9"/>
  <c r="F1147" i="9"/>
  <c r="E1147" i="9"/>
  <c r="C1147" i="9"/>
  <c r="B1143" i="9"/>
  <c r="F1143" i="9"/>
  <c r="C1143" i="9"/>
  <c r="E1143" i="9"/>
  <c r="D1140" i="9"/>
  <c r="E1140" i="9"/>
  <c r="B1140" i="9"/>
  <c r="D1136" i="9"/>
  <c r="B1136" i="9"/>
  <c r="E1136" i="9"/>
  <c r="B1125" i="9"/>
  <c r="F1125" i="9"/>
  <c r="C1125" i="9"/>
  <c r="D1125" i="9"/>
  <c r="D1116" i="9"/>
  <c r="C1116" i="9"/>
  <c r="B1116" i="9"/>
  <c r="F1116" i="9"/>
  <c r="B1105" i="9"/>
  <c r="F1105" i="9"/>
  <c r="E1105" i="9"/>
  <c r="C1105" i="9"/>
  <c r="B1097" i="9"/>
  <c r="F1097" i="9"/>
  <c r="E1097" i="9"/>
  <c r="C1097" i="9"/>
  <c r="D1092" i="9"/>
  <c r="C1092" i="9"/>
  <c r="F1092" i="9"/>
  <c r="B1092" i="9"/>
  <c r="B1085" i="9"/>
  <c r="F1085" i="9"/>
  <c r="C1085" i="9"/>
  <c r="D1085" i="9"/>
  <c r="D1068" i="9"/>
  <c r="C1068" i="9"/>
  <c r="B1068" i="9"/>
  <c r="E1068" i="9"/>
  <c r="F1068" i="9"/>
  <c r="D1036" i="9"/>
  <c r="C1036" i="9"/>
  <c r="B1036" i="9"/>
  <c r="E1036" i="9"/>
  <c r="F1036" i="9"/>
  <c r="D1004" i="9"/>
  <c r="C1004" i="9"/>
  <c r="B1004" i="9"/>
  <c r="E1004" i="9"/>
  <c r="F1004" i="9"/>
  <c r="C955" i="9"/>
  <c r="E955" i="9"/>
  <c r="B955" i="9"/>
  <c r="D955" i="9"/>
  <c r="F955" i="9"/>
  <c r="C849" i="9"/>
  <c r="B849" i="9"/>
  <c r="D849" i="9"/>
  <c r="E849" i="9"/>
  <c r="F849" i="9"/>
  <c r="C769" i="9"/>
  <c r="B769" i="9"/>
  <c r="F769" i="9"/>
  <c r="D769" i="9"/>
  <c r="E769" i="9"/>
  <c r="B1446" i="9"/>
  <c r="F1446" i="9"/>
  <c r="B1438" i="9"/>
  <c r="F1438" i="9"/>
  <c r="B1430" i="9"/>
  <c r="F1430" i="9"/>
  <c r="B1422" i="9"/>
  <c r="F1422" i="9"/>
  <c r="B1414" i="9"/>
  <c r="F1414" i="9"/>
  <c r="B1406" i="9"/>
  <c r="F1406" i="9"/>
  <c r="B1398" i="9"/>
  <c r="F1398" i="9"/>
  <c r="B1390" i="9"/>
  <c r="F1390" i="9"/>
  <c r="B1382" i="9"/>
  <c r="F1382" i="9"/>
  <c r="B1374" i="9"/>
  <c r="F1374" i="9"/>
  <c r="B1366" i="9"/>
  <c r="F1366" i="9"/>
  <c r="B1358" i="9"/>
  <c r="F1358" i="9"/>
  <c r="B1350" i="9"/>
  <c r="F1350" i="9"/>
  <c r="B1337" i="9"/>
  <c r="F1337" i="9"/>
  <c r="D1337" i="9"/>
  <c r="D1336" i="9"/>
  <c r="E1336" i="9"/>
  <c r="D1332" i="9"/>
  <c r="B1332" i="9"/>
  <c r="B1321" i="9"/>
  <c r="F1321" i="9"/>
  <c r="D1321" i="9"/>
  <c r="D1320" i="9"/>
  <c r="E1320" i="9"/>
  <c r="D1316" i="9"/>
  <c r="B1316" i="9"/>
  <c r="F1314" i="9"/>
  <c r="B1305" i="9"/>
  <c r="F1305" i="9"/>
  <c r="D1305" i="9"/>
  <c r="D1304" i="9"/>
  <c r="E1304" i="9"/>
  <c r="D1300" i="9"/>
  <c r="B1300" i="9"/>
  <c r="F1298" i="9"/>
  <c r="B1289" i="9"/>
  <c r="F1289" i="9"/>
  <c r="D1289" i="9"/>
  <c r="D1288" i="9"/>
  <c r="E1288" i="9"/>
  <c r="D1284" i="9"/>
  <c r="B1284" i="9"/>
  <c r="F1282" i="9"/>
  <c r="B1273" i="9"/>
  <c r="F1273" i="9"/>
  <c r="D1273" i="9"/>
  <c r="D1272" i="9"/>
  <c r="E1272" i="9"/>
  <c r="D1268" i="9"/>
  <c r="B1268" i="9"/>
  <c r="F1266" i="9"/>
  <c r="B1257" i="9"/>
  <c r="F1257" i="9"/>
  <c r="D1257" i="9"/>
  <c r="D1256" i="9"/>
  <c r="E1256" i="9"/>
  <c r="D1252" i="9"/>
  <c r="B1252" i="9"/>
  <c r="F1250" i="9"/>
  <c r="B1241" i="9"/>
  <c r="F1241" i="9"/>
  <c r="D1241" i="9"/>
  <c r="D1240" i="9"/>
  <c r="E1240" i="9"/>
  <c r="D1236" i="9"/>
  <c r="B1236" i="9"/>
  <c r="F1234" i="9"/>
  <c r="B1225" i="9"/>
  <c r="F1225" i="9"/>
  <c r="D1225" i="9"/>
  <c r="D1224" i="9"/>
  <c r="E1224" i="9"/>
  <c r="D1220" i="9"/>
  <c r="B1220" i="9"/>
  <c r="F1218" i="9"/>
  <c r="B1209" i="9"/>
  <c r="F1209" i="9"/>
  <c r="D1209" i="9"/>
  <c r="D1208" i="9"/>
  <c r="E1208" i="9"/>
  <c r="D1204" i="9"/>
  <c r="B1204" i="9"/>
  <c r="F1202" i="9"/>
  <c r="B1193" i="9"/>
  <c r="F1193" i="9"/>
  <c r="D1193" i="9"/>
  <c r="D1192" i="9"/>
  <c r="E1192" i="9"/>
  <c r="D1188" i="9"/>
  <c r="B1188" i="9"/>
  <c r="F1186" i="9"/>
  <c r="B1133" i="9"/>
  <c r="F1133" i="9"/>
  <c r="C1133" i="9"/>
  <c r="D1133" i="9"/>
  <c r="B1109" i="9"/>
  <c r="F1109" i="9"/>
  <c r="C1109" i="9"/>
  <c r="D1109" i="9"/>
  <c r="D1100" i="9"/>
  <c r="C1100" i="9"/>
  <c r="B1100" i="9"/>
  <c r="F1100" i="9"/>
  <c r="B1089" i="9"/>
  <c r="F1089" i="9"/>
  <c r="E1089" i="9"/>
  <c r="C1089" i="9"/>
  <c r="B1081" i="9"/>
  <c r="F1081" i="9"/>
  <c r="E1081" i="9"/>
  <c r="C1081" i="9"/>
  <c r="B1073" i="9"/>
  <c r="F1073" i="9"/>
  <c r="E1073" i="9"/>
  <c r="C1073" i="9"/>
  <c r="D1073" i="9"/>
  <c r="B1053" i="9"/>
  <c r="F1053" i="9"/>
  <c r="C1053" i="9"/>
  <c r="D1053" i="9"/>
  <c r="E1053" i="9"/>
  <c r="B1041" i="9"/>
  <c r="F1041" i="9"/>
  <c r="E1041" i="9"/>
  <c r="C1041" i="9"/>
  <c r="D1041" i="9"/>
  <c r="B1021" i="9"/>
  <c r="F1021" i="9"/>
  <c r="C1021" i="9"/>
  <c r="D1021" i="9"/>
  <c r="E1021" i="9"/>
  <c r="B1009" i="9"/>
  <c r="F1009" i="9"/>
  <c r="E1009" i="9"/>
  <c r="C1009" i="9"/>
  <c r="D1009" i="9"/>
  <c r="C921" i="9"/>
  <c r="D921" i="9"/>
  <c r="F921" i="9"/>
  <c r="B921" i="9"/>
  <c r="E921" i="9"/>
  <c r="C907" i="9"/>
  <c r="E907" i="9"/>
  <c r="F907" i="9"/>
  <c r="B907" i="9"/>
  <c r="D907" i="9"/>
  <c r="C795" i="9"/>
  <c r="D795" i="9"/>
  <c r="E795" i="9"/>
  <c r="B795" i="9"/>
  <c r="F795" i="9"/>
  <c r="P10" i="11"/>
  <c r="Q10" i="11" s="1"/>
  <c r="O34" i="3" s="1"/>
  <c r="H10" i="11"/>
  <c r="I34" i="3"/>
  <c r="Q84" i="10"/>
  <c r="P176" i="2"/>
  <c r="V86" i="25" s="1"/>
  <c r="X86" i="25" s="1"/>
  <c r="P81" i="10"/>
  <c r="Q81" i="10"/>
  <c r="P173" i="2" s="1"/>
  <c r="V83" i="25" s="1"/>
  <c r="X83" i="25" s="1"/>
  <c r="H81" i="10"/>
  <c r="J173" i="2" s="1"/>
  <c r="G83" i="25" s="1"/>
  <c r="I83" i="25" s="1"/>
  <c r="Q72" i="10"/>
  <c r="P164" i="2" s="1"/>
  <c r="V74" i="25" s="1"/>
  <c r="X74" i="25" s="1"/>
  <c r="P69" i="10"/>
  <c r="Q69" i="10" s="1"/>
  <c r="P161" i="2" s="1"/>
  <c r="V71" i="25" s="1"/>
  <c r="X71" i="25" s="1"/>
  <c r="H69" i="10"/>
  <c r="J161" i="2"/>
  <c r="G71" i="25" s="1"/>
  <c r="I71" i="25" s="1"/>
  <c r="Q60" i="10"/>
  <c r="P152" i="2"/>
  <c r="V62" i="25" s="1"/>
  <c r="X62" i="25" s="1"/>
  <c r="P57" i="10"/>
  <c r="Q57" i="10"/>
  <c r="P149" i="2" s="1"/>
  <c r="V59" i="25" s="1"/>
  <c r="P45" i="10"/>
  <c r="Q45" i="10" s="1"/>
  <c r="P137" i="2" s="1"/>
  <c r="Q34" i="10"/>
  <c r="P70" i="2"/>
  <c r="V72" i="24" s="1"/>
  <c r="X72" i="24" s="1"/>
  <c r="P31" i="10"/>
  <c r="Q31" i="10"/>
  <c r="P67" i="2" s="1"/>
  <c r="V69" i="24" s="1"/>
  <c r="X69" i="24" s="1"/>
  <c r="H31" i="10"/>
  <c r="J67" i="2" s="1"/>
  <c r="G69" i="24" s="1"/>
  <c r="I69" i="24" s="1"/>
  <c r="J56" i="2"/>
  <c r="G58" i="24" s="1"/>
  <c r="I58" i="24" s="1"/>
  <c r="Q22" i="10"/>
  <c r="P58" i="2"/>
  <c r="M15" i="10"/>
  <c r="N15" i="10" s="1"/>
  <c r="N40" i="2" s="1"/>
  <c r="Q42" i="24" s="1"/>
  <c r="S42" i="24" s="1"/>
  <c r="D12" i="10"/>
  <c r="E12" i="10"/>
  <c r="H37" i="2" s="1"/>
  <c r="F39" i="24" s="1"/>
  <c r="H39" i="24" s="1"/>
  <c r="B1500" i="9"/>
  <c r="F1500" i="9"/>
  <c r="B1492" i="9"/>
  <c r="F1492" i="9"/>
  <c r="B1484" i="9"/>
  <c r="F1484" i="9"/>
  <c r="B1476" i="9"/>
  <c r="F1476" i="9"/>
  <c r="B1468" i="9"/>
  <c r="F1468" i="9"/>
  <c r="B1460" i="9"/>
  <c r="F1460" i="9"/>
  <c r="B1452" i="9"/>
  <c r="F1452" i="9"/>
  <c r="E1447" i="9"/>
  <c r="E1446" i="9"/>
  <c r="B1444" i="9"/>
  <c r="F1444" i="9"/>
  <c r="E1439" i="9"/>
  <c r="E1438" i="9"/>
  <c r="B1436" i="9"/>
  <c r="F1436" i="9"/>
  <c r="E1431" i="9"/>
  <c r="E1430" i="9"/>
  <c r="B1428" i="9"/>
  <c r="F1428" i="9"/>
  <c r="E1423" i="9"/>
  <c r="E1422" i="9"/>
  <c r="B1420" i="9"/>
  <c r="F1420" i="9"/>
  <c r="E1415" i="9"/>
  <c r="E1414" i="9"/>
  <c r="B1412" i="9"/>
  <c r="F1412" i="9"/>
  <c r="E1407" i="9"/>
  <c r="E1406" i="9"/>
  <c r="B1404" i="9"/>
  <c r="F1404" i="9"/>
  <c r="E1399" i="9"/>
  <c r="E1398" i="9"/>
  <c r="B1396" i="9"/>
  <c r="F1396" i="9"/>
  <c r="E1391" i="9"/>
  <c r="E1390" i="9"/>
  <c r="B1388" i="9"/>
  <c r="F1388" i="9"/>
  <c r="E1383" i="9"/>
  <c r="E1382" i="9"/>
  <c r="B1380" i="9"/>
  <c r="F1380" i="9"/>
  <c r="E1375" i="9"/>
  <c r="E1374" i="9"/>
  <c r="B1372" i="9"/>
  <c r="F1372" i="9"/>
  <c r="E1367" i="9"/>
  <c r="E1366" i="9"/>
  <c r="B1364" i="9"/>
  <c r="F1364" i="9"/>
  <c r="E1359" i="9"/>
  <c r="E1358" i="9"/>
  <c r="B1356" i="9"/>
  <c r="F1356" i="9"/>
  <c r="E1351" i="9"/>
  <c r="E1350" i="9"/>
  <c r="B1348" i="9"/>
  <c r="F1348" i="9"/>
  <c r="B1343" i="9"/>
  <c r="F1343" i="9"/>
  <c r="E1343" i="9"/>
  <c r="B1339" i="9"/>
  <c r="F1339" i="9"/>
  <c r="C1339" i="9"/>
  <c r="D1338" i="9"/>
  <c r="C1338" i="9"/>
  <c r="F1336" i="9"/>
  <c r="F1332" i="9"/>
  <c r="B1327" i="9"/>
  <c r="F1327" i="9"/>
  <c r="E1327" i="9"/>
  <c r="B1323" i="9"/>
  <c r="F1323" i="9"/>
  <c r="C1323" i="9"/>
  <c r="D1322" i="9"/>
  <c r="C1322" i="9"/>
  <c r="F1320" i="9"/>
  <c r="F1316" i="9"/>
  <c r="E1315" i="9"/>
  <c r="E1314" i="9"/>
  <c r="B1311" i="9"/>
  <c r="F1311" i="9"/>
  <c r="E1311" i="9"/>
  <c r="B1307" i="9"/>
  <c r="F1307" i="9"/>
  <c r="C1307" i="9"/>
  <c r="D1306" i="9"/>
  <c r="C1306" i="9"/>
  <c r="F1304" i="9"/>
  <c r="D1303" i="9"/>
  <c r="F1300" i="9"/>
  <c r="E1299" i="9"/>
  <c r="E1298" i="9"/>
  <c r="B1295" i="9"/>
  <c r="F1295" i="9"/>
  <c r="E1295" i="9"/>
  <c r="B1291" i="9"/>
  <c r="F1291" i="9"/>
  <c r="C1291" i="9"/>
  <c r="D1290" i="9"/>
  <c r="C1290" i="9"/>
  <c r="F1288" i="9"/>
  <c r="D1287" i="9"/>
  <c r="F1284" i="9"/>
  <c r="E1283" i="9"/>
  <c r="E1282" i="9"/>
  <c r="B1279" i="9"/>
  <c r="F1279" i="9"/>
  <c r="E1279" i="9"/>
  <c r="B1275" i="9"/>
  <c r="F1275" i="9"/>
  <c r="C1275" i="9"/>
  <c r="D1274" i="9"/>
  <c r="C1274" i="9"/>
  <c r="F1272" i="9"/>
  <c r="D1271" i="9"/>
  <c r="F1268" i="9"/>
  <c r="E1267" i="9"/>
  <c r="E1266" i="9"/>
  <c r="B1263" i="9"/>
  <c r="F1263" i="9"/>
  <c r="E1263" i="9"/>
  <c r="B1259" i="9"/>
  <c r="F1259" i="9"/>
  <c r="C1259" i="9"/>
  <c r="D1258" i="9"/>
  <c r="C1258" i="9"/>
  <c r="F1256" i="9"/>
  <c r="D1255" i="9"/>
  <c r="F1252" i="9"/>
  <c r="E1251" i="9"/>
  <c r="E1250" i="9"/>
  <c r="B1247" i="9"/>
  <c r="F1247" i="9"/>
  <c r="E1247" i="9"/>
  <c r="B1243" i="9"/>
  <c r="F1243" i="9"/>
  <c r="C1243" i="9"/>
  <c r="D1242" i="9"/>
  <c r="C1242" i="9"/>
  <c r="F1240" i="9"/>
  <c r="D1239" i="9"/>
  <c r="F1236" i="9"/>
  <c r="E1235" i="9"/>
  <c r="E1234" i="9"/>
  <c r="B1231" i="9"/>
  <c r="F1231" i="9"/>
  <c r="E1231" i="9"/>
  <c r="B1227" i="9"/>
  <c r="F1227" i="9"/>
  <c r="C1227" i="9"/>
  <c r="D1226" i="9"/>
  <c r="C1226" i="9"/>
  <c r="F1224" i="9"/>
  <c r="D1223" i="9"/>
  <c r="F1220" i="9"/>
  <c r="E1219" i="9"/>
  <c r="E1218" i="9"/>
  <c r="B1215" i="9"/>
  <c r="F1215" i="9"/>
  <c r="E1215" i="9"/>
  <c r="B1211" i="9"/>
  <c r="F1211" i="9"/>
  <c r="C1211" i="9"/>
  <c r="D1210" i="9"/>
  <c r="C1210" i="9"/>
  <c r="F1208" i="9"/>
  <c r="D1207" i="9"/>
  <c r="F1204" i="9"/>
  <c r="E1203" i="9"/>
  <c r="E1202" i="9"/>
  <c r="B1199" i="9"/>
  <c r="F1199" i="9"/>
  <c r="E1199" i="9"/>
  <c r="B1195" i="9"/>
  <c r="F1195" i="9"/>
  <c r="C1195" i="9"/>
  <c r="D1194" i="9"/>
  <c r="C1194" i="9"/>
  <c r="F1192" i="9"/>
  <c r="D1191" i="9"/>
  <c r="F1188" i="9"/>
  <c r="E1187" i="9"/>
  <c r="E1186" i="9"/>
  <c r="B1183" i="9"/>
  <c r="F1183" i="9"/>
  <c r="E1183" i="9"/>
  <c r="D1180" i="9"/>
  <c r="E1180" i="9"/>
  <c r="B1180" i="9"/>
  <c r="D1176" i="9"/>
  <c r="B1176" i="9"/>
  <c r="E1176" i="9"/>
  <c r="F1172" i="9"/>
  <c r="B1171" i="9"/>
  <c r="F1171" i="9"/>
  <c r="E1171" i="9"/>
  <c r="C1171" i="9"/>
  <c r="F1168" i="9"/>
  <c r="B1167" i="9"/>
  <c r="F1167" i="9"/>
  <c r="C1167" i="9"/>
  <c r="E1167" i="9"/>
  <c r="D1164" i="9"/>
  <c r="E1164" i="9"/>
  <c r="B1164" i="9"/>
  <c r="D1160" i="9"/>
  <c r="B1160" i="9"/>
  <c r="E1160" i="9"/>
  <c r="F1156" i="9"/>
  <c r="B1155" i="9"/>
  <c r="F1155" i="9"/>
  <c r="E1155" i="9"/>
  <c r="C1155" i="9"/>
  <c r="F1152" i="9"/>
  <c r="B1151" i="9"/>
  <c r="F1151" i="9"/>
  <c r="C1151" i="9"/>
  <c r="E1151" i="9"/>
  <c r="D1148" i="9"/>
  <c r="E1148" i="9"/>
  <c r="B1148" i="9"/>
  <c r="D1144" i="9"/>
  <c r="B1144" i="9"/>
  <c r="E1144" i="9"/>
  <c r="F1140" i="9"/>
  <c r="B1139" i="9"/>
  <c r="F1139" i="9"/>
  <c r="E1139" i="9"/>
  <c r="C1139" i="9"/>
  <c r="F1136" i="9"/>
  <c r="B1135" i="9"/>
  <c r="F1135" i="9"/>
  <c r="C1135" i="9"/>
  <c r="E1135" i="9"/>
  <c r="B1129" i="9"/>
  <c r="F1129" i="9"/>
  <c r="E1129" i="9"/>
  <c r="C1129" i="9"/>
  <c r="D1124" i="9"/>
  <c r="C1124" i="9"/>
  <c r="F1124" i="9"/>
  <c r="B1124" i="9"/>
  <c r="B1117" i="9"/>
  <c r="F1117" i="9"/>
  <c r="C1117" i="9"/>
  <c r="D1117" i="9"/>
  <c r="B1093" i="9"/>
  <c r="F1093" i="9"/>
  <c r="C1093" i="9"/>
  <c r="D1093" i="9"/>
  <c r="D1084" i="9"/>
  <c r="C1084" i="9"/>
  <c r="B1084" i="9"/>
  <c r="F1084" i="9"/>
  <c r="D1052" i="9"/>
  <c r="C1052" i="9"/>
  <c r="B1052" i="9"/>
  <c r="E1052" i="9"/>
  <c r="F1052" i="9"/>
  <c r="D1020" i="9"/>
  <c r="C1020" i="9"/>
  <c r="B1020" i="9"/>
  <c r="E1020" i="9"/>
  <c r="F1020" i="9"/>
  <c r="C845" i="9"/>
  <c r="E845" i="9"/>
  <c r="D845" i="9"/>
  <c r="B845" i="9"/>
  <c r="F845" i="9"/>
  <c r="B1341" i="9"/>
  <c r="F1341" i="9"/>
  <c r="B1333" i="9"/>
  <c r="F1333" i="9"/>
  <c r="B1325" i="9"/>
  <c r="F1325" i="9"/>
  <c r="B1317" i="9"/>
  <c r="F1317" i="9"/>
  <c r="B1309" i="9"/>
  <c r="F1309" i="9"/>
  <c r="B1301" i="9"/>
  <c r="F1301" i="9"/>
  <c r="B1293" i="9"/>
  <c r="F1293" i="9"/>
  <c r="B1285" i="9"/>
  <c r="F1285" i="9"/>
  <c r="B1277" i="9"/>
  <c r="F1277" i="9"/>
  <c r="B1269" i="9"/>
  <c r="F1269" i="9"/>
  <c r="B1261" i="9"/>
  <c r="F1261" i="9"/>
  <c r="B1253" i="9"/>
  <c r="F1253" i="9"/>
  <c r="B1245" i="9"/>
  <c r="F1245" i="9"/>
  <c r="B1237" i="9"/>
  <c r="F1237" i="9"/>
  <c r="B1229" i="9"/>
  <c r="F1229" i="9"/>
  <c r="B1221" i="9"/>
  <c r="F1221" i="9"/>
  <c r="B1213" i="9"/>
  <c r="F1213" i="9"/>
  <c r="B1205" i="9"/>
  <c r="F1205" i="9"/>
  <c r="B1197" i="9"/>
  <c r="F1197" i="9"/>
  <c r="B1189" i="9"/>
  <c r="F1189" i="9"/>
  <c r="B1181" i="9"/>
  <c r="F1181" i="9"/>
  <c r="C1178" i="9"/>
  <c r="B1173" i="9"/>
  <c r="F1173" i="9"/>
  <c r="C1170" i="9"/>
  <c r="B1165" i="9"/>
  <c r="F1165" i="9"/>
  <c r="C1162" i="9"/>
  <c r="B1157" i="9"/>
  <c r="F1157" i="9"/>
  <c r="C1154" i="9"/>
  <c r="B1149" i="9"/>
  <c r="F1149" i="9"/>
  <c r="C1146" i="9"/>
  <c r="B1141" i="9"/>
  <c r="F1141" i="9"/>
  <c r="C1138" i="9"/>
  <c r="B1123" i="9"/>
  <c r="F1123" i="9"/>
  <c r="D1123" i="9"/>
  <c r="D1122" i="9"/>
  <c r="E1122" i="9"/>
  <c r="D1118" i="9"/>
  <c r="B1118" i="9"/>
  <c r="B1107" i="9"/>
  <c r="F1107" i="9"/>
  <c r="D1107" i="9"/>
  <c r="D1106" i="9"/>
  <c r="E1106" i="9"/>
  <c r="D1102" i="9"/>
  <c r="B1102" i="9"/>
  <c r="B1091" i="9"/>
  <c r="F1091" i="9"/>
  <c r="D1091" i="9"/>
  <c r="D1090" i="9"/>
  <c r="E1090" i="9"/>
  <c r="D1086" i="9"/>
  <c r="B1086" i="9"/>
  <c r="B1075" i="9"/>
  <c r="F1075" i="9"/>
  <c r="D1075" i="9"/>
  <c r="D1074" i="9"/>
  <c r="E1074" i="9"/>
  <c r="D1070" i="9"/>
  <c r="B1070" i="9"/>
  <c r="B1059" i="9"/>
  <c r="F1059" i="9"/>
  <c r="D1059" i="9"/>
  <c r="D1058" i="9"/>
  <c r="E1058" i="9"/>
  <c r="D1054" i="9"/>
  <c r="B1054" i="9"/>
  <c r="B1043" i="9"/>
  <c r="F1043" i="9"/>
  <c r="D1043" i="9"/>
  <c r="D1042" i="9"/>
  <c r="E1042" i="9"/>
  <c r="D1038" i="9"/>
  <c r="B1038" i="9"/>
  <c r="B1027" i="9"/>
  <c r="F1027" i="9"/>
  <c r="D1027" i="9"/>
  <c r="D1026" i="9"/>
  <c r="E1026" i="9"/>
  <c r="D1022" i="9"/>
  <c r="B1022" i="9"/>
  <c r="B1011" i="9"/>
  <c r="F1011" i="9"/>
  <c r="D1011" i="9"/>
  <c r="D1010" i="9"/>
  <c r="E1010" i="9"/>
  <c r="D1006" i="9"/>
  <c r="B1006" i="9"/>
  <c r="C987" i="9"/>
  <c r="E987" i="9"/>
  <c r="B987" i="9"/>
  <c r="C953" i="9"/>
  <c r="D953" i="9"/>
  <c r="F953" i="9"/>
  <c r="C943" i="9"/>
  <c r="B943" i="9"/>
  <c r="E943" i="9"/>
  <c r="C939" i="9"/>
  <c r="E939" i="9"/>
  <c r="F939" i="9"/>
  <c r="C929" i="9"/>
  <c r="D929" i="9"/>
  <c r="E929" i="9"/>
  <c r="C919" i="9"/>
  <c r="B919" i="9"/>
  <c r="D919" i="9"/>
  <c r="C915" i="9"/>
  <c r="E915" i="9"/>
  <c r="D915" i="9"/>
  <c r="C905" i="9"/>
  <c r="D905" i="9"/>
  <c r="B905" i="9"/>
  <c r="C837" i="9"/>
  <c r="E837" i="9"/>
  <c r="F837" i="9"/>
  <c r="D837" i="9"/>
  <c r="C813" i="9"/>
  <c r="E813" i="9"/>
  <c r="D813" i="9"/>
  <c r="F813" i="9"/>
  <c r="C643" i="9"/>
  <c r="D643" i="9"/>
  <c r="F643" i="9"/>
  <c r="B643" i="9"/>
  <c r="E643" i="9"/>
  <c r="B1077" i="9"/>
  <c r="F1077" i="9"/>
  <c r="C1077" i="9"/>
  <c r="D1076" i="9"/>
  <c r="C1076" i="9"/>
  <c r="B1065" i="9"/>
  <c r="F1065" i="9"/>
  <c r="E1065" i="9"/>
  <c r="B1061" i="9"/>
  <c r="F1061" i="9"/>
  <c r="C1061" i="9"/>
  <c r="D1060" i="9"/>
  <c r="C1060" i="9"/>
  <c r="B1049" i="9"/>
  <c r="F1049" i="9"/>
  <c r="E1049" i="9"/>
  <c r="B1045" i="9"/>
  <c r="F1045" i="9"/>
  <c r="C1045" i="9"/>
  <c r="D1044" i="9"/>
  <c r="C1044" i="9"/>
  <c r="B1033" i="9"/>
  <c r="F1033" i="9"/>
  <c r="E1033" i="9"/>
  <c r="B1029" i="9"/>
  <c r="F1029" i="9"/>
  <c r="C1029" i="9"/>
  <c r="D1028" i="9"/>
  <c r="C1028" i="9"/>
  <c r="B1017" i="9"/>
  <c r="F1017" i="9"/>
  <c r="E1017" i="9"/>
  <c r="B1013" i="9"/>
  <c r="F1013" i="9"/>
  <c r="C1013" i="9"/>
  <c r="D1012" i="9"/>
  <c r="C1012" i="9"/>
  <c r="B1001" i="9"/>
  <c r="F1001" i="9"/>
  <c r="E1001" i="9"/>
  <c r="C985" i="9"/>
  <c r="D985" i="9"/>
  <c r="F985" i="9"/>
  <c r="C975" i="9"/>
  <c r="B975" i="9"/>
  <c r="E975" i="9"/>
  <c r="C971" i="9"/>
  <c r="E971" i="9"/>
  <c r="F971" i="9"/>
  <c r="C961" i="9"/>
  <c r="D961" i="9"/>
  <c r="E961" i="9"/>
  <c r="C951" i="9"/>
  <c r="B951" i="9"/>
  <c r="D951" i="9"/>
  <c r="C947" i="9"/>
  <c r="E947" i="9"/>
  <c r="D947" i="9"/>
  <c r="C937" i="9"/>
  <c r="D937" i="9"/>
  <c r="B937" i="9"/>
  <c r="C903" i="9"/>
  <c r="B903" i="9"/>
  <c r="F903" i="9"/>
  <c r="C885" i="9"/>
  <c r="E885" i="9"/>
  <c r="B885" i="9"/>
  <c r="F885" i="9"/>
  <c r="C859" i="9"/>
  <c r="D859" i="9"/>
  <c r="E859" i="9"/>
  <c r="C841" i="9"/>
  <c r="B841" i="9"/>
  <c r="E841" i="9"/>
  <c r="F841" i="9"/>
  <c r="C835" i="9"/>
  <c r="D835" i="9"/>
  <c r="B835" i="9"/>
  <c r="C819" i="9"/>
  <c r="D819" i="9"/>
  <c r="F819" i="9"/>
  <c r="B819" i="9"/>
  <c r="C817" i="9"/>
  <c r="B817" i="9"/>
  <c r="D817" i="9"/>
  <c r="F817" i="9"/>
  <c r="C805" i="9"/>
  <c r="E805" i="9"/>
  <c r="F805" i="9"/>
  <c r="B805" i="9"/>
  <c r="C803" i="9"/>
  <c r="D803" i="9"/>
  <c r="B803" i="9"/>
  <c r="F803" i="9"/>
  <c r="C789" i="9"/>
  <c r="E789" i="9"/>
  <c r="B789" i="9"/>
  <c r="C741" i="9"/>
  <c r="E741" i="9"/>
  <c r="B741" i="9"/>
  <c r="F741" i="9"/>
  <c r="C721" i="9"/>
  <c r="B721" i="9"/>
  <c r="F721" i="9"/>
  <c r="D721" i="9"/>
  <c r="E721" i="9"/>
  <c r="C645" i="9"/>
  <c r="E645" i="9"/>
  <c r="B645" i="9"/>
  <c r="F645" i="9"/>
  <c r="D645" i="9"/>
  <c r="B1177" i="9"/>
  <c r="F1177" i="9"/>
  <c r="B1169" i="9"/>
  <c r="F1169" i="9"/>
  <c r="B1161" i="9"/>
  <c r="F1161" i="9"/>
  <c r="B1153" i="9"/>
  <c r="F1153" i="9"/>
  <c r="B1145" i="9"/>
  <c r="F1145" i="9"/>
  <c r="B1137" i="9"/>
  <c r="F1137" i="9"/>
  <c r="B1131" i="9"/>
  <c r="F1131" i="9"/>
  <c r="D1131" i="9"/>
  <c r="D1130" i="9"/>
  <c r="E1130" i="9"/>
  <c r="D1126" i="9"/>
  <c r="B1126" i="9"/>
  <c r="B1115" i="9"/>
  <c r="F1115" i="9"/>
  <c r="D1115" i="9"/>
  <c r="D1114" i="9"/>
  <c r="E1114" i="9"/>
  <c r="D1110" i="9"/>
  <c r="B1110" i="9"/>
  <c r="B1099" i="9"/>
  <c r="F1099" i="9"/>
  <c r="D1099" i="9"/>
  <c r="D1098" i="9"/>
  <c r="E1098" i="9"/>
  <c r="D1094" i="9"/>
  <c r="B1094" i="9"/>
  <c r="B1083" i="9"/>
  <c r="F1083" i="9"/>
  <c r="D1083" i="9"/>
  <c r="D1082" i="9"/>
  <c r="E1082" i="9"/>
  <c r="D1078" i="9"/>
  <c r="B1078" i="9"/>
  <c r="F1076" i="9"/>
  <c r="B1067" i="9"/>
  <c r="F1067" i="9"/>
  <c r="D1067" i="9"/>
  <c r="D1066" i="9"/>
  <c r="E1066" i="9"/>
  <c r="D1062" i="9"/>
  <c r="B1062" i="9"/>
  <c r="F1060" i="9"/>
  <c r="B1051" i="9"/>
  <c r="F1051" i="9"/>
  <c r="D1051" i="9"/>
  <c r="D1050" i="9"/>
  <c r="E1050" i="9"/>
  <c r="D1046" i="9"/>
  <c r="B1046" i="9"/>
  <c r="F1044" i="9"/>
  <c r="B1035" i="9"/>
  <c r="F1035" i="9"/>
  <c r="D1035" i="9"/>
  <c r="D1034" i="9"/>
  <c r="E1034" i="9"/>
  <c r="D1030" i="9"/>
  <c r="B1030" i="9"/>
  <c r="F1028" i="9"/>
  <c r="B1019" i="9"/>
  <c r="F1019" i="9"/>
  <c r="D1019" i="9"/>
  <c r="D1018" i="9"/>
  <c r="E1018" i="9"/>
  <c r="D1014" i="9"/>
  <c r="B1014" i="9"/>
  <c r="F1012" i="9"/>
  <c r="B1003" i="9"/>
  <c r="F1003" i="9"/>
  <c r="D1003" i="9"/>
  <c r="D1002" i="9"/>
  <c r="E1002" i="9"/>
  <c r="D998" i="9"/>
  <c r="B998" i="9"/>
  <c r="C993" i="9"/>
  <c r="D993" i="9"/>
  <c r="E993" i="9"/>
  <c r="C983" i="9"/>
  <c r="B983" i="9"/>
  <c r="D983" i="9"/>
  <c r="C979" i="9"/>
  <c r="E979" i="9"/>
  <c r="D979" i="9"/>
  <c r="C969" i="9"/>
  <c r="D969" i="9"/>
  <c r="B969" i="9"/>
  <c r="C935" i="9"/>
  <c r="B935" i="9"/>
  <c r="F935" i="9"/>
  <c r="C923" i="9"/>
  <c r="E923" i="9"/>
  <c r="B923" i="9"/>
  <c r="C899" i="9"/>
  <c r="D899" i="9"/>
  <c r="B899" i="9"/>
  <c r="E899" i="9"/>
  <c r="C897" i="9"/>
  <c r="B897" i="9"/>
  <c r="F897" i="9"/>
  <c r="E897" i="9"/>
  <c r="C883" i="9"/>
  <c r="D883" i="9"/>
  <c r="F883" i="9"/>
  <c r="C873" i="9"/>
  <c r="B873" i="9"/>
  <c r="E873" i="9"/>
  <c r="C869" i="9"/>
  <c r="E869" i="9"/>
  <c r="F869" i="9"/>
  <c r="C853" i="9"/>
  <c r="E853" i="9"/>
  <c r="B853" i="9"/>
  <c r="D853" i="9"/>
  <c r="C851" i="9"/>
  <c r="D851" i="9"/>
  <c r="F851" i="9"/>
  <c r="E851" i="9"/>
  <c r="C809" i="9"/>
  <c r="B809" i="9"/>
  <c r="E809" i="9"/>
  <c r="D809" i="9"/>
  <c r="C801" i="9"/>
  <c r="B801" i="9"/>
  <c r="F801" i="9"/>
  <c r="C785" i="9"/>
  <c r="B785" i="9"/>
  <c r="D785" i="9"/>
  <c r="E785" i="9"/>
  <c r="C723" i="9"/>
  <c r="D723" i="9"/>
  <c r="B723" i="9"/>
  <c r="F723" i="9"/>
  <c r="E723" i="9"/>
  <c r="C739" i="9"/>
  <c r="D739" i="9"/>
  <c r="F739" i="9"/>
  <c r="B739" i="9"/>
  <c r="C737" i="9"/>
  <c r="B737" i="9"/>
  <c r="D737" i="9"/>
  <c r="F737" i="9"/>
  <c r="C693" i="9"/>
  <c r="E693" i="9"/>
  <c r="F693" i="9"/>
  <c r="B693" i="9"/>
  <c r="C691" i="9"/>
  <c r="D691" i="9"/>
  <c r="B691" i="9"/>
  <c r="F691" i="9"/>
  <c r="C689" i="9"/>
  <c r="B689" i="9"/>
  <c r="F689" i="9"/>
  <c r="D689" i="9"/>
  <c r="C625" i="9"/>
  <c r="B625" i="9"/>
  <c r="E625" i="9"/>
  <c r="F625" i="9"/>
  <c r="D625" i="9"/>
  <c r="C561" i="9"/>
  <c r="B561" i="9"/>
  <c r="E561" i="9"/>
  <c r="F561" i="9"/>
  <c r="D561" i="9"/>
  <c r="B1127" i="9"/>
  <c r="F1127" i="9"/>
  <c r="B1119" i="9"/>
  <c r="F1119" i="9"/>
  <c r="B1111" i="9"/>
  <c r="F1111" i="9"/>
  <c r="B1103" i="9"/>
  <c r="F1103" i="9"/>
  <c r="B1095" i="9"/>
  <c r="F1095" i="9"/>
  <c r="B1087" i="9"/>
  <c r="F1087" i="9"/>
  <c r="B1079" i="9"/>
  <c r="F1079" i="9"/>
  <c r="B1071" i="9"/>
  <c r="F1071" i="9"/>
  <c r="B1063" i="9"/>
  <c r="F1063" i="9"/>
  <c r="B1055" i="9"/>
  <c r="F1055" i="9"/>
  <c r="B1047" i="9"/>
  <c r="F1047" i="9"/>
  <c r="B1039" i="9"/>
  <c r="F1039" i="9"/>
  <c r="B1031" i="9"/>
  <c r="F1031" i="9"/>
  <c r="B1023" i="9"/>
  <c r="F1023" i="9"/>
  <c r="B1015" i="9"/>
  <c r="F1015" i="9"/>
  <c r="B1007" i="9"/>
  <c r="F1007" i="9"/>
  <c r="B999" i="9"/>
  <c r="F999" i="9"/>
  <c r="C995" i="9"/>
  <c r="E995" i="9"/>
  <c r="C991" i="9"/>
  <c r="B991" i="9"/>
  <c r="C977" i="9"/>
  <c r="D977" i="9"/>
  <c r="C963" i="9"/>
  <c r="E963" i="9"/>
  <c r="C959" i="9"/>
  <c r="B959" i="9"/>
  <c r="C945" i="9"/>
  <c r="D945" i="9"/>
  <c r="C931" i="9"/>
  <c r="E931" i="9"/>
  <c r="C927" i="9"/>
  <c r="B927" i="9"/>
  <c r="C913" i="9"/>
  <c r="D913" i="9"/>
  <c r="C901" i="9"/>
  <c r="E901" i="9"/>
  <c r="F901" i="9"/>
  <c r="C891" i="9"/>
  <c r="D891" i="9"/>
  <c r="E891" i="9"/>
  <c r="C881" i="9"/>
  <c r="B881" i="9"/>
  <c r="D881" i="9"/>
  <c r="C877" i="9"/>
  <c r="E877" i="9"/>
  <c r="D877" i="9"/>
  <c r="C867" i="9"/>
  <c r="D867" i="9"/>
  <c r="B867" i="9"/>
  <c r="C833" i="9"/>
  <c r="B833" i="9"/>
  <c r="F833" i="9"/>
  <c r="C821" i="9"/>
  <c r="E821" i="9"/>
  <c r="B821" i="9"/>
  <c r="C787" i="9"/>
  <c r="D787" i="9"/>
  <c r="F787" i="9"/>
  <c r="C777" i="9"/>
  <c r="B777" i="9"/>
  <c r="E777" i="9"/>
  <c r="C773" i="9"/>
  <c r="E773" i="9"/>
  <c r="F773" i="9"/>
  <c r="C763" i="9"/>
  <c r="D763" i="9"/>
  <c r="E763" i="9"/>
  <c r="C709" i="9"/>
  <c r="E709" i="9"/>
  <c r="B709" i="9"/>
  <c r="F709" i="9"/>
  <c r="C707" i="9"/>
  <c r="D707" i="9"/>
  <c r="F707" i="9"/>
  <c r="B707" i="9"/>
  <c r="C705" i="9"/>
  <c r="B705" i="9"/>
  <c r="D705" i="9"/>
  <c r="F705" i="9"/>
  <c r="C661" i="9"/>
  <c r="E661" i="9"/>
  <c r="F661" i="9"/>
  <c r="B661" i="9"/>
  <c r="C659" i="9"/>
  <c r="D659" i="9"/>
  <c r="B659" i="9"/>
  <c r="F659" i="9"/>
  <c r="C657" i="9"/>
  <c r="B657" i="9"/>
  <c r="F657" i="9"/>
  <c r="D657" i="9"/>
  <c r="C629" i="9"/>
  <c r="E629" i="9"/>
  <c r="D629" i="9"/>
  <c r="F629" i="9"/>
  <c r="B629" i="9"/>
  <c r="C611" i="9"/>
  <c r="D611" i="9"/>
  <c r="E611" i="9"/>
  <c r="F611" i="9"/>
  <c r="B611" i="9"/>
  <c r="C565" i="9"/>
  <c r="E565" i="9"/>
  <c r="D565" i="9"/>
  <c r="F565" i="9"/>
  <c r="B565" i="9"/>
  <c r="C547" i="9"/>
  <c r="D547" i="9"/>
  <c r="E547" i="9"/>
  <c r="F547" i="9"/>
  <c r="B547" i="9"/>
  <c r="C781" i="9"/>
  <c r="E781" i="9"/>
  <c r="D781" i="9"/>
  <c r="C771" i="9"/>
  <c r="D771" i="9"/>
  <c r="B771" i="9"/>
  <c r="C757" i="9"/>
  <c r="E757" i="9"/>
  <c r="F757" i="9"/>
  <c r="B757" i="9"/>
  <c r="C755" i="9"/>
  <c r="D755" i="9"/>
  <c r="B755" i="9"/>
  <c r="F755" i="9"/>
  <c r="C753" i="9"/>
  <c r="B753" i="9"/>
  <c r="F753" i="9"/>
  <c r="D753" i="9"/>
  <c r="C677" i="9"/>
  <c r="E677" i="9"/>
  <c r="B677" i="9"/>
  <c r="F677" i="9"/>
  <c r="C675" i="9"/>
  <c r="D675" i="9"/>
  <c r="F675" i="9"/>
  <c r="B675" i="9"/>
  <c r="C673" i="9"/>
  <c r="B673" i="9"/>
  <c r="D673" i="9"/>
  <c r="F673" i="9"/>
  <c r="C593" i="9"/>
  <c r="B593" i="9"/>
  <c r="E593" i="9"/>
  <c r="F593" i="9"/>
  <c r="D593" i="9"/>
  <c r="C529" i="9"/>
  <c r="B529" i="9"/>
  <c r="E529" i="9"/>
  <c r="F529" i="9"/>
  <c r="D529" i="9"/>
  <c r="C893" i="9"/>
  <c r="E893" i="9"/>
  <c r="C889" i="9"/>
  <c r="B889" i="9"/>
  <c r="C875" i="9"/>
  <c r="D875" i="9"/>
  <c r="C861" i="9"/>
  <c r="E861" i="9"/>
  <c r="C857" i="9"/>
  <c r="B857" i="9"/>
  <c r="C843" i="9"/>
  <c r="D843" i="9"/>
  <c r="C829" i="9"/>
  <c r="E829" i="9"/>
  <c r="C825" i="9"/>
  <c r="B825" i="9"/>
  <c r="C811" i="9"/>
  <c r="D811" i="9"/>
  <c r="C797" i="9"/>
  <c r="E797" i="9"/>
  <c r="C793" i="9"/>
  <c r="B793" i="9"/>
  <c r="C779" i="9"/>
  <c r="D779" i="9"/>
  <c r="C765" i="9"/>
  <c r="E765" i="9"/>
  <c r="C761" i="9"/>
  <c r="B761" i="9"/>
  <c r="C747" i="9"/>
  <c r="D747" i="9"/>
  <c r="C733" i="9"/>
  <c r="E733" i="9"/>
  <c r="C729" i="9"/>
  <c r="B729" i="9"/>
  <c r="C715" i="9"/>
  <c r="D715" i="9"/>
  <c r="C701" i="9"/>
  <c r="E701" i="9"/>
  <c r="C697" i="9"/>
  <c r="B697" i="9"/>
  <c r="C683" i="9"/>
  <c r="D683" i="9"/>
  <c r="C669" i="9"/>
  <c r="E669" i="9"/>
  <c r="C665" i="9"/>
  <c r="B665" i="9"/>
  <c r="C651" i="9"/>
  <c r="D651" i="9"/>
  <c r="C637" i="9"/>
  <c r="E637" i="9"/>
  <c r="C633" i="9"/>
  <c r="B633" i="9"/>
  <c r="F627" i="9"/>
  <c r="C619" i="9"/>
  <c r="D619" i="9"/>
  <c r="F613" i="9"/>
  <c r="F609" i="9"/>
  <c r="C605" i="9"/>
  <c r="E605" i="9"/>
  <c r="C601" i="9"/>
  <c r="B601" i="9"/>
  <c r="F595" i="9"/>
  <c r="C587" i="9"/>
  <c r="D587" i="9"/>
  <c r="F581" i="9"/>
  <c r="F577" i="9"/>
  <c r="C573" i="9"/>
  <c r="E573" i="9"/>
  <c r="C569" i="9"/>
  <c r="B569" i="9"/>
  <c r="F563" i="9"/>
  <c r="C555" i="9"/>
  <c r="D555" i="9"/>
  <c r="F549" i="9"/>
  <c r="F545" i="9"/>
  <c r="C541" i="9"/>
  <c r="E541" i="9"/>
  <c r="C537" i="9"/>
  <c r="B537" i="9"/>
  <c r="F531" i="9"/>
  <c r="C523" i="9"/>
  <c r="D523" i="9"/>
  <c r="F517" i="9"/>
  <c r="F513" i="9"/>
  <c r="C509" i="9"/>
  <c r="E509" i="9"/>
  <c r="C505" i="9"/>
  <c r="B505" i="9"/>
  <c r="C501" i="9"/>
  <c r="G505" i="23"/>
  <c r="E501" i="9"/>
  <c r="Q505" i="23" s="1"/>
  <c r="Q505" i="22" s="1"/>
  <c r="B501" i="9"/>
  <c r="F505" i="23"/>
  <c r="C749" i="9"/>
  <c r="E749" i="9"/>
  <c r="C745" i="9"/>
  <c r="B745" i="9"/>
  <c r="C731" i="9"/>
  <c r="D731" i="9"/>
  <c r="C717" i="9"/>
  <c r="E717" i="9"/>
  <c r="C713" i="9"/>
  <c r="B713" i="9"/>
  <c r="C699" i="9"/>
  <c r="D699" i="9"/>
  <c r="C685" i="9"/>
  <c r="E685" i="9"/>
  <c r="C681" i="9"/>
  <c r="B681" i="9"/>
  <c r="C667" i="9"/>
  <c r="D667" i="9"/>
  <c r="C653" i="9"/>
  <c r="E653" i="9"/>
  <c r="C649" i="9"/>
  <c r="B649" i="9"/>
  <c r="C635" i="9"/>
  <c r="D635" i="9"/>
  <c r="C621" i="9"/>
  <c r="E621" i="9"/>
  <c r="C617" i="9"/>
  <c r="B617" i="9"/>
  <c r="C603" i="9"/>
  <c r="D603" i="9"/>
  <c r="C589" i="9"/>
  <c r="E589" i="9"/>
  <c r="C585" i="9"/>
  <c r="B585" i="9"/>
  <c r="C571" i="9"/>
  <c r="D571" i="9"/>
  <c r="C557" i="9"/>
  <c r="E557" i="9"/>
  <c r="C553" i="9"/>
  <c r="B553" i="9"/>
  <c r="C539" i="9"/>
  <c r="D539" i="9"/>
  <c r="C525" i="9"/>
  <c r="E525" i="9"/>
  <c r="C521" i="9"/>
  <c r="B521" i="9"/>
  <c r="C507" i="9"/>
  <c r="D507" i="9"/>
  <c r="C497" i="9"/>
  <c r="G501" i="23"/>
  <c r="B497" i="9"/>
  <c r="F501" i="23" s="1"/>
  <c r="D497" i="9"/>
  <c r="L501" i="23" s="1"/>
  <c r="E497" i="9"/>
  <c r="Q501" i="23" s="1"/>
  <c r="C627" i="9"/>
  <c r="D627" i="9"/>
  <c r="C613" i="9"/>
  <c r="E613" i="9"/>
  <c r="C609" i="9"/>
  <c r="B609" i="9"/>
  <c r="C595" i="9"/>
  <c r="D595" i="9"/>
  <c r="C581" i="9"/>
  <c r="E581" i="9"/>
  <c r="C577" i="9"/>
  <c r="B577" i="9"/>
  <c r="C563" i="9"/>
  <c r="D563" i="9"/>
  <c r="C549" i="9"/>
  <c r="E549" i="9"/>
  <c r="C545" i="9"/>
  <c r="B545" i="9"/>
  <c r="C531" i="9"/>
  <c r="D531" i="9"/>
  <c r="C517" i="9"/>
  <c r="E517" i="9"/>
  <c r="C513" i="9"/>
  <c r="B513" i="9"/>
  <c r="B489" i="9"/>
  <c r="F493" i="23" s="1"/>
  <c r="F489" i="9"/>
  <c r="V493" i="23" s="1"/>
  <c r="C489" i="9"/>
  <c r="G493" i="23" s="1"/>
  <c r="B481" i="9"/>
  <c r="F485" i="23" s="1"/>
  <c r="F481" i="9"/>
  <c r="V485" i="23" s="1"/>
  <c r="C481" i="9"/>
  <c r="G485" i="23" s="1"/>
  <c r="B473" i="9"/>
  <c r="F477" i="23" s="1"/>
  <c r="E477" i="22" s="1"/>
  <c r="F473" i="9"/>
  <c r="V477" i="23" s="1"/>
  <c r="C473" i="9"/>
  <c r="G477" i="23" s="1"/>
  <c r="E469" i="9"/>
  <c r="Q473" i="23" s="1"/>
  <c r="B465" i="9"/>
  <c r="F469" i="23" s="1"/>
  <c r="F465" i="9"/>
  <c r="V469" i="23" s="1"/>
  <c r="C465" i="9"/>
  <c r="G469" i="23" s="1"/>
  <c r="B457" i="9"/>
  <c r="F461" i="23" s="1"/>
  <c r="F457" i="9"/>
  <c r="V461" i="23" s="1"/>
  <c r="C457" i="9"/>
  <c r="G461" i="23" s="1"/>
  <c r="B449" i="9"/>
  <c r="F453" i="23" s="1"/>
  <c r="F449" i="9"/>
  <c r="V453" i="23" s="1"/>
  <c r="C449" i="9"/>
  <c r="G453" i="23" s="1"/>
  <c r="H453" i="22" s="1"/>
  <c r="B440" i="9"/>
  <c r="F444" i="23" s="1"/>
  <c r="F440" i="9"/>
  <c r="V444" i="23" s="1"/>
  <c r="C440" i="9"/>
  <c r="G444" i="23" s="1"/>
  <c r="D440" i="9"/>
  <c r="L444" i="23" s="1"/>
  <c r="M444" i="23" s="1"/>
  <c r="B432" i="9"/>
  <c r="F436" i="23" s="1"/>
  <c r="F432" i="9"/>
  <c r="V436" i="23" s="1"/>
  <c r="C432" i="9"/>
  <c r="G436" i="23" s="1"/>
  <c r="D432" i="9"/>
  <c r="L436" i="23" s="1"/>
  <c r="N436" i="23" s="1"/>
  <c r="E432" i="9"/>
  <c r="Q436" i="23" s="1"/>
  <c r="B424" i="9"/>
  <c r="F428" i="23" s="1"/>
  <c r="F424" i="9"/>
  <c r="V428" i="23" s="1"/>
  <c r="C424" i="9"/>
  <c r="G428" i="23" s="1"/>
  <c r="H428" i="22" s="1"/>
  <c r="D424" i="9"/>
  <c r="L428" i="23" s="1"/>
  <c r="E424" i="9"/>
  <c r="Q428" i="23" s="1"/>
  <c r="B493" i="9"/>
  <c r="F497" i="23" s="1"/>
  <c r="B487" i="9"/>
  <c r="F491" i="23" s="1"/>
  <c r="F487" i="9"/>
  <c r="V491" i="23" s="1"/>
  <c r="C487" i="9"/>
  <c r="G491" i="23" s="1"/>
  <c r="B479" i="9"/>
  <c r="F483" i="23" s="1"/>
  <c r="F479" i="9"/>
  <c r="V483" i="23" s="1"/>
  <c r="V483" i="22" s="1"/>
  <c r="C479" i="9"/>
  <c r="G483" i="23" s="1"/>
  <c r="B471" i="9"/>
  <c r="F475" i="23" s="1"/>
  <c r="F471" i="9"/>
  <c r="V475" i="23" s="1"/>
  <c r="C471" i="9"/>
  <c r="G475" i="23" s="1"/>
  <c r="H475" i="22" s="1"/>
  <c r="B463" i="9"/>
  <c r="F467" i="23" s="1"/>
  <c r="F463" i="9"/>
  <c r="V467" i="23" s="1"/>
  <c r="C463" i="9"/>
  <c r="G467" i="23" s="1"/>
  <c r="B455" i="9"/>
  <c r="F459" i="23" s="1"/>
  <c r="F459" i="22" s="1"/>
  <c r="F455" i="9"/>
  <c r="V459" i="23" s="1"/>
  <c r="C455" i="9"/>
  <c r="G459" i="23" s="1"/>
  <c r="D447" i="9"/>
  <c r="L451" i="23" s="1"/>
  <c r="C447" i="9"/>
  <c r="G451" i="23" s="1"/>
  <c r="H451" i="22" s="1"/>
  <c r="E447" i="9"/>
  <c r="Q451" i="23" s="1"/>
  <c r="B438" i="9"/>
  <c r="F442" i="23" s="1"/>
  <c r="F438" i="9"/>
  <c r="V442" i="23"/>
  <c r="D438" i="9"/>
  <c r="L442" i="23"/>
  <c r="E438" i="9"/>
  <c r="Q442" i="23"/>
  <c r="E489" i="9"/>
  <c r="Q493" i="23"/>
  <c r="B485" i="9"/>
  <c r="F489" i="23"/>
  <c r="M489" i="23" s="1"/>
  <c r="N489" i="22" s="1"/>
  <c r="F485" i="9"/>
  <c r="V489" i="23" s="1"/>
  <c r="C485" i="9"/>
  <c r="G489" i="23" s="1"/>
  <c r="E481" i="9"/>
  <c r="Q485" i="23" s="1"/>
  <c r="B477" i="9"/>
  <c r="F481" i="23" s="1"/>
  <c r="F477" i="9"/>
  <c r="V481" i="23"/>
  <c r="C477" i="9"/>
  <c r="G481" i="23"/>
  <c r="E473" i="9"/>
  <c r="Q477" i="23"/>
  <c r="B469" i="9"/>
  <c r="F473" i="23"/>
  <c r="F469" i="9"/>
  <c r="V473" i="23"/>
  <c r="C469" i="9"/>
  <c r="G473" i="23"/>
  <c r="B461" i="9"/>
  <c r="F465" i="23"/>
  <c r="F461" i="9"/>
  <c r="V465" i="23" s="1"/>
  <c r="C461" i="9"/>
  <c r="G465" i="23" s="1"/>
  <c r="H465" i="23" s="1"/>
  <c r="E457" i="9"/>
  <c r="Q461" i="23" s="1"/>
  <c r="B453" i="9"/>
  <c r="F457" i="23" s="1"/>
  <c r="M457" i="23" s="1"/>
  <c r="N457" i="22" s="1"/>
  <c r="F453" i="9"/>
  <c r="V457" i="23"/>
  <c r="C453" i="9"/>
  <c r="G457" i="23"/>
  <c r="E449" i="9"/>
  <c r="Q453" i="23"/>
  <c r="B448" i="9"/>
  <c r="F452" i="23"/>
  <c r="F448" i="9"/>
  <c r="V452" i="23"/>
  <c r="C448" i="9"/>
  <c r="G452" i="23"/>
  <c r="D448" i="9"/>
  <c r="L452" i="23"/>
  <c r="D441" i="9"/>
  <c r="L445" i="23"/>
  <c r="B441" i="9"/>
  <c r="F445" i="23"/>
  <c r="R445" i="23" s="1"/>
  <c r="S445" i="22" s="1"/>
  <c r="C441" i="9"/>
  <c r="G445" i="23" s="1"/>
  <c r="H445" i="22" s="1"/>
  <c r="D499" i="9"/>
  <c r="L503" i="23" s="1"/>
  <c r="E493" i="9"/>
  <c r="Q497" i="23" s="1"/>
  <c r="B491" i="9"/>
  <c r="F495" i="23" s="1"/>
  <c r="F491" i="9"/>
  <c r="V495" i="23" s="1"/>
  <c r="C491" i="9"/>
  <c r="G495" i="23" s="1"/>
  <c r="D489" i="9"/>
  <c r="L493" i="23" s="1"/>
  <c r="E487" i="9"/>
  <c r="Q491" i="23" s="1"/>
  <c r="B483" i="9"/>
  <c r="F487" i="23" s="1"/>
  <c r="F483" i="9"/>
  <c r="V487" i="23" s="1"/>
  <c r="C483" i="9"/>
  <c r="G487" i="23" s="1"/>
  <c r="D481" i="9"/>
  <c r="L485" i="23" s="1"/>
  <c r="E479" i="9"/>
  <c r="Q483" i="23" s="1"/>
  <c r="S483" i="23" s="1"/>
  <c r="B475" i="9"/>
  <c r="F479" i="23" s="1"/>
  <c r="F475" i="9"/>
  <c r="V479" i="23" s="1"/>
  <c r="C475" i="9"/>
  <c r="G479" i="23" s="1"/>
  <c r="D473" i="9"/>
  <c r="L477" i="23" s="1"/>
  <c r="L477" i="22" s="1"/>
  <c r="E471" i="9"/>
  <c r="Q475" i="23" s="1"/>
  <c r="B467" i="9"/>
  <c r="F471" i="23" s="1"/>
  <c r="F467" i="9"/>
  <c r="V471" i="23" s="1"/>
  <c r="C467" i="9"/>
  <c r="G471" i="23" s="1"/>
  <c r="H471" i="22" s="1"/>
  <c r="D465" i="9"/>
  <c r="L469" i="23" s="1"/>
  <c r="E463" i="9"/>
  <c r="Q467" i="23" s="1"/>
  <c r="B459" i="9"/>
  <c r="F463" i="23" s="1"/>
  <c r="F459" i="9"/>
  <c r="V463" i="23" s="1"/>
  <c r="C459" i="9"/>
  <c r="G463" i="23" s="1"/>
  <c r="D457" i="9"/>
  <c r="L461" i="23" s="1"/>
  <c r="E455" i="9"/>
  <c r="Q459" i="23" s="1"/>
  <c r="B451" i="9"/>
  <c r="F455" i="23" s="1"/>
  <c r="R455" i="23" s="1"/>
  <c r="F451" i="9"/>
  <c r="V455" i="23" s="1"/>
  <c r="C451" i="9"/>
  <c r="G455" i="23" s="1"/>
  <c r="D449" i="9"/>
  <c r="L453" i="23" s="1"/>
  <c r="F447" i="9"/>
  <c r="V451" i="23" s="1"/>
  <c r="X451" i="23" s="1"/>
  <c r="B446" i="9"/>
  <c r="F450" i="23" s="1"/>
  <c r="F446" i="9"/>
  <c r="V450" i="23" s="1"/>
  <c r="D446" i="9"/>
  <c r="L450" i="23" s="1"/>
  <c r="E446" i="9"/>
  <c r="Q450" i="23" s="1"/>
  <c r="Q450" i="22" s="1"/>
  <c r="E440" i="9"/>
  <c r="Q444" i="23" s="1"/>
  <c r="D439" i="9"/>
  <c r="L443" i="23" s="1"/>
  <c r="C439" i="9"/>
  <c r="G443" i="23" s="1"/>
  <c r="E439" i="9"/>
  <c r="Q443" i="23" s="1"/>
  <c r="Q443" i="22" s="1"/>
  <c r="D433" i="9"/>
  <c r="L437" i="23" s="1"/>
  <c r="B433" i="9"/>
  <c r="F437" i="23" s="1"/>
  <c r="C433" i="9"/>
  <c r="G437" i="23"/>
  <c r="E433" i="9"/>
  <c r="Q437" i="23"/>
  <c r="D425" i="9"/>
  <c r="L429" i="23"/>
  <c r="B425" i="9"/>
  <c r="F429" i="23"/>
  <c r="C425" i="9"/>
  <c r="G429" i="23"/>
  <c r="E425" i="9"/>
  <c r="Q429" i="23"/>
  <c r="B430" i="9"/>
  <c r="F434" i="23"/>
  <c r="F430" i="9"/>
  <c r="V434" i="23"/>
  <c r="B422" i="9"/>
  <c r="F426" i="23"/>
  <c r="F422" i="9"/>
  <c r="V426" i="23"/>
  <c r="E417" i="9"/>
  <c r="Q421" i="23"/>
  <c r="E416" i="9"/>
  <c r="Q420" i="23"/>
  <c r="B414" i="9"/>
  <c r="F418" i="23"/>
  <c r="F414" i="9"/>
  <c r="V418" i="23"/>
  <c r="E409" i="9"/>
  <c r="Q413" i="23"/>
  <c r="E408" i="9"/>
  <c r="Q412" i="23"/>
  <c r="B406" i="9"/>
  <c r="F410" i="23"/>
  <c r="F406" i="9"/>
  <c r="V410" i="23"/>
  <c r="E401" i="9"/>
  <c r="Q405" i="23"/>
  <c r="E400" i="9"/>
  <c r="Q404" i="23"/>
  <c r="B398" i="9"/>
  <c r="F402" i="23"/>
  <c r="F398" i="9"/>
  <c r="V402" i="23"/>
  <c r="E393" i="9"/>
  <c r="Q397" i="23"/>
  <c r="E392" i="9"/>
  <c r="Q396" i="23"/>
  <c r="B390" i="9"/>
  <c r="F394" i="23"/>
  <c r="F390" i="9"/>
  <c r="V394" i="23"/>
  <c r="E385" i="9"/>
  <c r="Q389" i="23"/>
  <c r="C380" i="9"/>
  <c r="G384" i="23"/>
  <c r="D380" i="9"/>
  <c r="L384" i="23"/>
  <c r="C366" i="9"/>
  <c r="G370" i="23"/>
  <c r="E366" i="9"/>
  <c r="Q370" i="23"/>
  <c r="C362" i="9"/>
  <c r="G366" i="23"/>
  <c r="B362" i="9"/>
  <c r="F366" i="23"/>
  <c r="C348" i="9"/>
  <c r="G352" i="23"/>
  <c r="D348" i="9"/>
  <c r="L352" i="23"/>
  <c r="C326" i="9"/>
  <c r="G330" i="23"/>
  <c r="D326" i="9"/>
  <c r="L330" i="23"/>
  <c r="E326" i="9"/>
  <c r="Q330" i="23"/>
  <c r="B444" i="9"/>
  <c r="F448" i="23"/>
  <c r="R448" i="23" s="1"/>
  <c r="T448" i="22" s="1"/>
  <c r="F444" i="9"/>
  <c r="V448" i="23" s="1"/>
  <c r="B443" i="9"/>
  <c r="F447" i="23" s="1"/>
  <c r="B436" i="9"/>
  <c r="F440" i="23" s="1"/>
  <c r="R440" i="23" s="1"/>
  <c r="F436" i="9"/>
  <c r="V440" i="23" s="1"/>
  <c r="B435" i="9"/>
  <c r="F439" i="23" s="1"/>
  <c r="H439" i="23" s="1"/>
  <c r="I439" i="23" s="1"/>
  <c r="E431" i="9"/>
  <c r="Q435" i="23"/>
  <c r="E430" i="9"/>
  <c r="Q434" i="23"/>
  <c r="B428" i="9"/>
  <c r="F432" i="23"/>
  <c r="M432" i="23" s="1"/>
  <c r="F428" i="9"/>
  <c r="V432" i="23" s="1"/>
  <c r="B427" i="9"/>
  <c r="F431" i="23" s="1"/>
  <c r="H431" i="23" s="1"/>
  <c r="E423" i="9"/>
  <c r="Q427" i="23"/>
  <c r="E422" i="9"/>
  <c r="Q426" i="23"/>
  <c r="B420" i="9"/>
  <c r="F424" i="23"/>
  <c r="M424" i="23" s="1"/>
  <c r="N424" i="22" s="1"/>
  <c r="F420" i="9"/>
  <c r="V424" i="23" s="1"/>
  <c r="B419" i="9"/>
  <c r="F423" i="23" s="1"/>
  <c r="F423" i="22" s="1"/>
  <c r="C417" i="9"/>
  <c r="G421" i="23" s="1"/>
  <c r="D416" i="9"/>
  <c r="L420" i="23" s="1"/>
  <c r="E415" i="9"/>
  <c r="Q419" i="23" s="1"/>
  <c r="E414" i="9"/>
  <c r="Q418" i="23" s="1"/>
  <c r="R418" i="22" s="1"/>
  <c r="B412" i="9"/>
  <c r="F416" i="23" s="1"/>
  <c r="M416" i="23" s="1"/>
  <c r="N416" i="22" s="1"/>
  <c r="F412" i="9"/>
  <c r="V416" i="23"/>
  <c r="B411" i="9"/>
  <c r="F415" i="23"/>
  <c r="C409" i="9"/>
  <c r="G413" i="23"/>
  <c r="D408" i="9"/>
  <c r="L412" i="23"/>
  <c r="E407" i="9"/>
  <c r="Q411" i="23"/>
  <c r="E406" i="9"/>
  <c r="Q410" i="23"/>
  <c r="B404" i="9"/>
  <c r="F408" i="23"/>
  <c r="F404" i="9"/>
  <c r="V408" i="23"/>
  <c r="B403" i="9"/>
  <c r="F407" i="23"/>
  <c r="C401" i="9"/>
  <c r="G405" i="23" s="1"/>
  <c r="D400" i="9"/>
  <c r="L404" i="23" s="1"/>
  <c r="E399" i="9"/>
  <c r="Q403" i="23" s="1"/>
  <c r="E398" i="9"/>
  <c r="Q402" i="23" s="1"/>
  <c r="B396" i="9"/>
  <c r="F400" i="23" s="1"/>
  <c r="F396" i="9"/>
  <c r="V400" i="23" s="1"/>
  <c r="X400" i="23" s="1"/>
  <c r="B395" i="9"/>
  <c r="F399" i="23" s="1"/>
  <c r="H399" i="23" s="1"/>
  <c r="J399" i="22" s="1"/>
  <c r="C393" i="9"/>
  <c r="G397" i="23"/>
  <c r="D392" i="9"/>
  <c r="L396" i="23"/>
  <c r="E391" i="9"/>
  <c r="Q395" i="23"/>
  <c r="E390" i="9"/>
  <c r="Q394" i="23"/>
  <c r="B388" i="9"/>
  <c r="F392" i="23"/>
  <c r="H392" i="23" s="1"/>
  <c r="I392" i="23" s="1"/>
  <c r="F388" i="9"/>
  <c r="V392" i="23" s="1"/>
  <c r="B387" i="9"/>
  <c r="F391" i="23" s="1"/>
  <c r="F391" i="22" s="1"/>
  <c r="C385" i="9"/>
  <c r="G389" i="23" s="1"/>
  <c r="F380" i="9"/>
  <c r="V384" i="23" s="1"/>
  <c r="D374" i="9"/>
  <c r="L378" i="23" s="1"/>
  <c r="C372" i="9"/>
  <c r="G376" i="23" s="1"/>
  <c r="G376" i="22" s="1"/>
  <c r="D372" i="9"/>
  <c r="L376" i="23" s="1"/>
  <c r="E370" i="9"/>
  <c r="Q374" i="23" s="1"/>
  <c r="F366" i="9"/>
  <c r="V370" i="23" s="1"/>
  <c r="F362" i="9"/>
  <c r="V366" i="23" s="1"/>
  <c r="W366" i="23" s="1"/>
  <c r="C358" i="9"/>
  <c r="G362" i="23" s="1"/>
  <c r="E358" i="9"/>
  <c r="Q362" i="23" s="1"/>
  <c r="E356" i="9"/>
  <c r="Q360" i="23" s="1"/>
  <c r="C354" i="9"/>
  <c r="G358" i="23" s="1"/>
  <c r="B354" i="9"/>
  <c r="F358" i="23" s="1"/>
  <c r="R358" i="23" s="1"/>
  <c r="F348" i="9"/>
  <c r="V352" i="23"/>
  <c r="F340" i="9"/>
  <c r="V344" i="23"/>
  <c r="C334" i="9"/>
  <c r="G338" i="23"/>
  <c r="D334" i="9"/>
  <c r="L338" i="23"/>
  <c r="E334" i="9"/>
  <c r="Q338" i="23"/>
  <c r="C324" i="9"/>
  <c r="G328" i="23"/>
  <c r="B324" i="9"/>
  <c r="F328" i="23"/>
  <c r="D324" i="9"/>
  <c r="L328" i="23"/>
  <c r="B442" i="9"/>
  <c r="F446" i="23"/>
  <c r="F442" i="9"/>
  <c r="V446" i="23"/>
  <c r="B434" i="9"/>
  <c r="F438" i="23"/>
  <c r="F434" i="9"/>
  <c r="V438" i="23"/>
  <c r="C431" i="9"/>
  <c r="G435" i="23"/>
  <c r="D430" i="9"/>
  <c r="L434" i="23"/>
  <c r="B426" i="9"/>
  <c r="F430" i="23"/>
  <c r="F426" i="9"/>
  <c r="V430" i="23"/>
  <c r="C423" i="9"/>
  <c r="G427" i="23"/>
  <c r="D422" i="9"/>
  <c r="L426" i="23"/>
  <c r="B418" i="9"/>
  <c r="F422" i="23"/>
  <c r="F418" i="9"/>
  <c r="V422" i="23"/>
  <c r="B417" i="9"/>
  <c r="F421" i="23"/>
  <c r="M421" i="23" s="1"/>
  <c r="N421" i="22" s="1"/>
  <c r="C415" i="9"/>
  <c r="G419" i="23" s="1"/>
  <c r="D414" i="9"/>
  <c r="L418" i="23" s="1"/>
  <c r="M418" i="22" s="1"/>
  <c r="B410" i="9"/>
  <c r="F414" i="23" s="1"/>
  <c r="R414" i="23" s="1"/>
  <c r="T414" i="22" s="1"/>
  <c r="F410" i="9"/>
  <c r="V414" i="23"/>
  <c r="B409" i="9"/>
  <c r="F413" i="23"/>
  <c r="C407" i="9"/>
  <c r="G411" i="23"/>
  <c r="D406" i="9"/>
  <c r="L410" i="23"/>
  <c r="B402" i="9"/>
  <c r="F406" i="23"/>
  <c r="F402" i="9"/>
  <c r="V406" i="23" s="1"/>
  <c r="B401" i="9"/>
  <c r="F405" i="23" s="1"/>
  <c r="E405" i="22" s="1"/>
  <c r="C399" i="9"/>
  <c r="G403" i="23" s="1"/>
  <c r="D398" i="9"/>
  <c r="L402" i="23" s="1"/>
  <c r="B394" i="9"/>
  <c r="F398" i="23" s="1"/>
  <c r="F394" i="9"/>
  <c r="V398" i="23" s="1"/>
  <c r="W398" i="23" s="1"/>
  <c r="B393" i="9"/>
  <c r="F397" i="23" s="1"/>
  <c r="M397" i="23" s="1"/>
  <c r="C391" i="9"/>
  <c r="G395" i="23"/>
  <c r="D390" i="9"/>
  <c r="L394" i="23"/>
  <c r="B386" i="9"/>
  <c r="F390" i="23"/>
  <c r="F386" i="9"/>
  <c r="V390" i="23"/>
  <c r="B385" i="9"/>
  <c r="F389" i="23"/>
  <c r="C382" i="9"/>
  <c r="G386" i="23"/>
  <c r="E382" i="9"/>
  <c r="Q386" i="23"/>
  <c r="E380" i="9"/>
  <c r="Q384" i="23"/>
  <c r="C378" i="9"/>
  <c r="G382" i="23"/>
  <c r="B378" i="9"/>
  <c r="F382" i="23"/>
  <c r="R382" i="23" s="1"/>
  <c r="T382" i="22" s="1"/>
  <c r="D366" i="9"/>
  <c r="L370" i="23" s="1"/>
  <c r="L370" i="22" s="1"/>
  <c r="C364" i="9"/>
  <c r="G368" i="23" s="1"/>
  <c r="D364" i="9"/>
  <c r="L368" i="23" s="1"/>
  <c r="E362" i="9"/>
  <c r="Q366" i="23" s="1"/>
  <c r="C350" i="9"/>
  <c r="G354" i="23" s="1"/>
  <c r="E350" i="9"/>
  <c r="Q354" i="23" s="1"/>
  <c r="E348" i="9"/>
  <c r="Q352" i="23" s="1"/>
  <c r="C342" i="9"/>
  <c r="G346" i="23" s="1"/>
  <c r="D342" i="9"/>
  <c r="L346" i="23" s="1"/>
  <c r="L346" i="22" s="1"/>
  <c r="E342" i="9"/>
  <c r="Q346" i="23" s="1"/>
  <c r="C332" i="9"/>
  <c r="G336" i="23" s="1"/>
  <c r="B332" i="9"/>
  <c r="F336" i="23" s="1"/>
  <c r="D332" i="9"/>
  <c r="L336" i="23" s="1"/>
  <c r="M336" i="22" s="1"/>
  <c r="F326" i="9"/>
  <c r="V330" i="23" s="1"/>
  <c r="B416" i="9"/>
  <c r="F420" i="23" s="1"/>
  <c r="H420" i="23" s="1"/>
  <c r="F416" i="9"/>
  <c r="V420" i="23"/>
  <c r="B408" i="9"/>
  <c r="F412" i="23"/>
  <c r="F408" i="9"/>
  <c r="V412" i="23"/>
  <c r="B400" i="9"/>
  <c r="F404" i="23"/>
  <c r="H404" i="23" s="1"/>
  <c r="I404" i="23" s="1"/>
  <c r="F400" i="9"/>
  <c r="V404" i="23" s="1"/>
  <c r="B392" i="9"/>
  <c r="F396" i="23" s="1"/>
  <c r="F396" i="22" s="1"/>
  <c r="F392" i="9"/>
  <c r="V396" i="23" s="1"/>
  <c r="C374" i="9"/>
  <c r="G378" i="23" s="1"/>
  <c r="E374" i="9"/>
  <c r="Q378" i="23" s="1"/>
  <c r="C370" i="9"/>
  <c r="G374" i="23" s="1"/>
  <c r="B370" i="9"/>
  <c r="F374" i="23" s="1"/>
  <c r="W374" i="23"/>
  <c r="X374" i="22" s="1"/>
  <c r="B366" i="9"/>
  <c r="F370" i="23"/>
  <c r="D362" i="9"/>
  <c r="L366" i="23"/>
  <c r="C356" i="9"/>
  <c r="G360" i="23"/>
  <c r="D356" i="9"/>
  <c r="L360" i="23"/>
  <c r="B348" i="9"/>
  <c r="F352" i="23"/>
  <c r="C340" i="9"/>
  <c r="G344" i="23"/>
  <c r="B340" i="9"/>
  <c r="F344" i="23"/>
  <c r="D340" i="9"/>
  <c r="L344" i="23"/>
  <c r="B326" i="9"/>
  <c r="F330" i="23"/>
  <c r="C316" i="9"/>
  <c r="G320" i="23"/>
  <c r="B316" i="9"/>
  <c r="F320" i="23"/>
  <c r="D316" i="9"/>
  <c r="L320" i="23"/>
  <c r="E316" i="9"/>
  <c r="Q320" i="23"/>
  <c r="E308" i="9"/>
  <c r="Q312" i="23"/>
  <c r="E300" i="9"/>
  <c r="Q304" i="23"/>
  <c r="E292" i="9"/>
  <c r="Q296" i="23"/>
  <c r="E284" i="9"/>
  <c r="Q288" i="23"/>
  <c r="E276" i="9"/>
  <c r="Q280" i="23"/>
  <c r="E268" i="9"/>
  <c r="Q272" i="23"/>
  <c r="E260" i="9"/>
  <c r="Q264" i="23"/>
  <c r="E252" i="9"/>
  <c r="Q256" i="23"/>
  <c r="E244" i="9"/>
  <c r="Q248" i="23"/>
  <c r="E236" i="9"/>
  <c r="Q240" i="23"/>
  <c r="E228" i="9"/>
  <c r="Q232" i="23"/>
  <c r="E220" i="9"/>
  <c r="Q224" i="23"/>
  <c r="E212" i="9"/>
  <c r="Q216" i="23"/>
  <c r="E204" i="9"/>
  <c r="Q208" i="23"/>
  <c r="E196" i="9"/>
  <c r="Q200" i="23"/>
  <c r="D194" i="9"/>
  <c r="L198" i="23"/>
  <c r="T81" i="3"/>
  <c r="B346" i="9"/>
  <c r="F350" i="23" s="1"/>
  <c r="R350" i="23" s="1"/>
  <c r="B338" i="9"/>
  <c r="F342" i="23"/>
  <c r="F342" i="22" s="1"/>
  <c r="B330" i="9"/>
  <c r="F334" i="23"/>
  <c r="B322" i="9"/>
  <c r="F326" i="23"/>
  <c r="E318" i="9"/>
  <c r="Q322" i="23" s="1"/>
  <c r="B314" i="9"/>
  <c r="F318" i="23" s="1"/>
  <c r="F318" i="22" s="1"/>
  <c r="E310" i="9"/>
  <c r="Q314" i="23" s="1"/>
  <c r="D308" i="9"/>
  <c r="L312" i="23" s="1"/>
  <c r="B306" i="9"/>
  <c r="F310" i="23" s="1"/>
  <c r="E302" i="9"/>
  <c r="Q306" i="23" s="1"/>
  <c r="R306" i="23" s="1"/>
  <c r="D300" i="9"/>
  <c r="L304" i="23" s="1"/>
  <c r="B298" i="9"/>
  <c r="F302" i="23" s="1"/>
  <c r="E294" i="9"/>
  <c r="Q298" i="23"/>
  <c r="D292" i="9"/>
  <c r="L296" i="23"/>
  <c r="N296" i="23" s="1"/>
  <c r="B290" i="9"/>
  <c r="F294" i="23"/>
  <c r="E286" i="9"/>
  <c r="Q290" i="23"/>
  <c r="D284" i="9"/>
  <c r="L288" i="23"/>
  <c r="B282" i="9"/>
  <c r="F286" i="23"/>
  <c r="E278" i="9"/>
  <c r="Q282" i="23" s="1"/>
  <c r="D276" i="9"/>
  <c r="L280" i="23"/>
  <c r="B274" i="9"/>
  <c r="F278" i="23" s="1"/>
  <c r="E270" i="9"/>
  <c r="Q274" i="23"/>
  <c r="Q274" i="22" s="1"/>
  <c r="D268" i="9"/>
  <c r="L272" i="23" s="1"/>
  <c r="B266" i="9"/>
  <c r="F270" i="23"/>
  <c r="E262" i="9"/>
  <c r="Q266" i="23"/>
  <c r="D260" i="9"/>
  <c r="L264" i="23" s="1"/>
  <c r="B258" i="9"/>
  <c r="F262" i="23"/>
  <c r="E254" i="9"/>
  <c r="Q258" i="23" s="1"/>
  <c r="D252" i="9"/>
  <c r="L256" i="23"/>
  <c r="B250" i="9"/>
  <c r="F254" i="23" s="1"/>
  <c r="E246" i="9"/>
  <c r="Q250" i="23"/>
  <c r="D244" i="9"/>
  <c r="L248" i="23" s="1"/>
  <c r="B242" i="9"/>
  <c r="F246" i="23"/>
  <c r="E238" i="9"/>
  <c r="Q242" i="23" s="1"/>
  <c r="D236" i="9"/>
  <c r="L240" i="23"/>
  <c r="B234" i="9"/>
  <c r="F238" i="23" s="1"/>
  <c r="E230" i="9"/>
  <c r="Q234" i="23"/>
  <c r="D228" i="9"/>
  <c r="L232" i="23" s="1"/>
  <c r="B226" i="9"/>
  <c r="F230" i="23"/>
  <c r="W230" i="23"/>
  <c r="X230" i="22" s="1"/>
  <c r="E222" i="9"/>
  <c r="Q226" i="23" s="1"/>
  <c r="D220" i="9"/>
  <c r="L224" i="23" s="1"/>
  <c r="B218" i="9"/>
  <c r="F222" i="23" s="1"/>
  <c r="H222" i="23" s="1"/>
  <c r="E214" i="9"/>
  <c r="Q218" i="23" s="1"/>
  <c r="D212" i="9"/>
  <c r="L216" i="23" s="1"/>
  <c r="B210" i="9"/>
  <c r="F214" i="23" s="1"/>
  <c r="E206" i="9"/>
  <c r="Q210" i="23"/>
  <c r="Q210" i="22" s="1"/>
  <c r="D204" i="9"/>
  <c r="L208" i="23" s="1"/>
  <c r="B202" i="9"/>
  <c r="F206" i="23"/>
  <c r="E206" i="22" s="1"/>
  <c r="E198" i="9"/>
  <c r="Q202" i="23" s="1"/>
  <c r="D196" i="9"/>
  <c r="L200" i="23"/>
  <c r="M200" i="22" s="1"/>
  <c r="B194" i="9"/>
  <c r="F198" i="23" s="1"/>
  <c r="U105" i="3"/>
  <c r="M104" i="3"/>
  <c r="U104" i="3" s="1"/>
  <c r="V105" i="3"/>
  <c r="R105" i="3"/>
  <c r="K39" i="3"/>
  <c r="D318" i="9"/>
  <c r="L322" i="23" s="1"/>
  <c r="D310" i="9"/>
  <c r="L314" i="23" s="1"/>
  <c r="B308" i="9"/>
  <c r="F312" i="23" s="1"/>
  <c r="D302" i="9"/>
  <c r="L306" i="23"/>
  <c r="N306" i="23" s="1"/>
  <c r="B300" i="9"/>
  <c r="F304" i="23" s="1"/>
  <c r="H304" i="23" s="1"/>
  <c r="D294" i="9"/>
  <c r="L298" i="23"/>
  <c r="B292" i="9"/>
  <c r="F296" i="23"/>
  <c r="D286" i="9"/>
  <c r="L290" i="23"/>
  <c r="L290" i="22" s="1"/>
  <c r="B284" i="9"/>
  <c r="F288" i="23"/>
  <c r="H288" i="23" s="1"/>
  <c r="D278" i="9"/>
  <c r="L282" i="23" s="1"/>
  <c r="B276" i="9"/>
  <c r="F280" i="23" s="1"/>
  <c r="D270" i="9"/>
  <c r="L274" i="23" s="1"/>
  <c r="M274" i="22" s="1"/>
  <c r="B268" i="9"/>
  <c r="F272" i="23" s="1"/>
  <c r="D262" i="9"/>
  <c r="L266" i="23"/>
  <c r="M266" i="22" s="1"/>
  <c r="B260" i="9"/>
  <c r="F264" i="23" s="1"/>
  <c r="D254" i="9"/>
  <c r="L258" i="23"/>
  <c r="M258" i="23" s="1"/>
  <c r="B252" i="9"/>
  <c r="F256" i="23" s="1"/>
  <c r="F256" i="22" s="1"/>
  <c r="D246" i="9"/>
  <c r="L250" i="23"/>
  <c r="B244" i="9"/>
  <c r="F248" i="23" s="1"/>
  <c r="E248" i="22" s="1"/>
  <c r="D238" i="9"/>
  <c r="L242" i="23" s="1"/>
  <c r="B236" i="9"/>
  <c r="F240" i="23" s="1"/>
  <c r="R240" i="23" s="1"/>
  <c r="H240" i="23"/>
  <c r="I240" i="22" s="1"/>
  <c r="D230" i="9"/>
  <c r="L234" i="23" s="1"/>
  <c r="B228" i="9"/>
  <c r="F232" i="23"/>
  <c r="D222" i="9"/>
  <c r="L226" i="23" s="1"/>
  <c r="B220" i="9"/>
  <c r="F224" i="23"/>
  <c r="F224" i="22" s="1"/>
  <c r="D214" i="9"/>
  <c r="L218" i="23" s="1"/>
  <c r="B212" i="9"/>
  <c r="F216" i="23"/>
  <c r="E216" i="22" s="1"/>
  <c r="D206" i="9"/>
  <c r="L210" i="23" s="1"/>
  <c r="B204" i="9"/>
  <c r="F208" i="23"/>
  <c r="H208" i="23"/>
  <c r="I208" i="22" s="1"/>
  <c r="D198" i="9"/>
  <c r="L202" i="23" s="1"/>
  <c r="B196" i="9"/>
  <c r="F200" i="23"/>
  <c r="F200" i="22" s="1"/>
  <c r="O53" i="3"/>
  <c r="T105" i="3"/>
  <c r="K104" i="3"/>
  <c r="T104" i="3"/>
  <c r="U81" i="3"/>
  <c r="T74" i="3"/>
  <c r="O130" i="3"/>
  <c r="G130" i="3"/>
  <c r="T125" i="3"/>
  <c r="T121" i="3"/>
  <c r="S98" i="3"/>
  <c r="S92" i="3"/>
  <c r="U89" i="3"/>
  <c r="I88" i="3"/>
  <c r="T82" i="3"/>
  <c r="T75" i="3"/>
  <c r="V64" i="3"/>
  <c r="R64" i="3"/>
  <c r="K63" i="3"/>
  <c r="T58" i="3"/>
  <c r="O57" i="3"/>
  <c r="G57" i="3"/>
  <c r="T55" i="3"/>
  <c r="V54" i="3"/>
  <c r="R54" i="3"/>
  <c r="T51" i="3"/>
  <c r="V50" i="3"/>
  <c r="R50" i="3"/>
  <c r="R48" i="3"/>
  <c r="T47" i="3"/>
  <c r="T43" i="3"/>
  <c r="O42" i="3"/>
  <c r="G42" i="3"/>
  <c r="T40" i="3"/>
  <c r="M8" i="3"/>
  <c r="U8" i="3"/>
  <c r="P241" i="2"/>
  <c r="H219" i="2"/>
  <c r="J192" i="2"/>
  <c r="N6" i="2"/>
  <c r="O120" i="3"/>
  <c r="G120" i="3"/>
  <c r="M97" i="3"/>
  <c r="U97" i="3"/>
  <c r="M91" i="3"/>
  <c r="U91" i="3"/>
  <c r="O81" i="3"/>
  <c r="G81" i="3"/>
  <c r="O74" i="3"/>
  <c r="G74" i="3"/>
  <c r="O46" i="3"/>
  <c r="V46" i="3"/>
  <c r="O19" i="3"/>
  <c r="O37" i="3" s="1"/>
  <c r="V37" i="3" s="1"/>
  <c r="V19" i="3"/>
  <c r="G19" i="3"/>
  <c r="R19" i="3"/>
  <c r="P192" i="2"/>
  <c r="P211" i="2"/>
  <c r="N21" i="2"/>
  <c r="T114" i="3"/>
  <c r="U107" i="3"/>
  <c r="V40" i="3"/>
  <c r="L241" i="2"/>
  <c r="H212" i="2"/>
  <c r="J184" i="2"/>
  <c r="J211" i="2" s="1"/>
  <c r="P46" i="2"/>
  <c r="H46" i="2"/>
  <c r="H93" i="2" s="1"/>
  <c r="P21" i="2"/>
  <c r="H21" i="2"/>
  <c r="H6" i="2"/>
  <c r="L21" i="2"/>
  <c r="L6" i="2" s="1"/>
  <c r="U40" i="3"/>
  <c r="K19" i="3"/>
  <c r="T19" i="3" s="1"/>
  <c r="P6" i="2"/>
  <c r="U25" i="3"/>
  <c r="S24" i="3"/>
  <c r="U23" i="3"/>
  <c r="S22" i="3"/>
  <c r="U21" i="3"/>
  <c r="S20" i="3"/>
  <c r="U16" i="3"/>
  <c r="S15" i="3"/>
  <c r="U14" i="3"/>
  <c r="S13" i="3"/>
  <c r="S11" i="3"/>
  <c r="V9" i="3"/>
  <c r="R9" i="3"/>
  <c r="T8" i="3"/>
  <c r="V7" i="3"/>
  <c r="R7" i="3"/>
  <c r="T6" i="3"/>
  <c r="V5" i="3"/>
  <c r="R5" i="3"/>
  <c r="V3" i="3"/>
  <c r="R3" i="3"/>
  <c r="S4" i="3"/>
  <c r="U3" i="3"/>
  <c r="S25" i="3"/>
  <c r="U24" i="3"/>
  <c r="S23" i="3"/>
  <c r="U22" i="3"/>
  <c r="S21" i="3"/>
  <c r="U20" i="3"/>
  <c r="S16" i="3"/>
  <c r="U15" i="3"/>
  <c r="S14" i="3"/>
  <c r="U13" i="3"/>
  <c r="U11" i="3"/>
  <c r="T9" i="3"/>
  <c r="V8" i="3"/>
  <c r="T7" i="3"/>
  <c r="V6" i="3"/>
  <c r="R6" i="3"/>
  <c r="T5" i="3"/>
  <c r="V4" i="3"/>
  <c r="R4" i="3"/>
  <c r="J7" i="2"/>
  <c r="U6" i="2"/>
  <c r="W5" i="2"/>
  <c r="S5" i="2"/>
  <c r="U4" i="2"/>
  <c r="W3" i="2"/>
  <c r="S3" i="2"/>
  <c r="T6" i="2"/>
  <c r="V5" i="2"/>
  <c r="T4" i="2"/>
  <c r="V3" i="2"/>
  <c r="W6" i="2"/>
  <c r="S6" i="2"/>
  <c r="U5" i="2"/>
  <c r="W4" i="2"/>
  <c r="S4" i="2"/>
  <c r="J240" i="22"/>
  <c r="I404" i="22"/>
  <c r="J404" i="22"/>
  <c r="K404" i="22"/>
  <c r="O421" i="22"/>
  <c r="I392" i="22"/>
  <c r="J392" i="22"/>
  <c r="K392" i="22"/>
  <c r="O424" i="22"/>
  <c r="J439" i="22"/>
  <c r="I439" i="22"/>
  <c r="K439" i="22"/>
  <c r="O457" i="22"/>
  <c r="T12" i="3"/>
  <c r="M59" i="25"/>
  <c r="S33" i="24"/>
  <c r="J208" i="22"/>
  <c r="Y374" i="22"/>
  <c r="N397" i="22"/>
  <c r="O397" i="22"/>
  <c r="S414" i="22"/>
  <c r="T358" i="22"/>
  <c r="S358" i="22"/>
  <c r="I399" i="22"/>
  <c r="I399" i="23"/>
  <c r="K399" i="22" s="1"/>
  <c r="O416" i="22"/>
  <c r="N432" i="22"/>
  <c r="O432" i="22"/>
  <c r="S448" i="22"/>
  <c r="N79" i="24"/>
  <c r="M79" i="24"/>
  <c r="W83" i="25"/>
  <c r="M83" i="25"/>
  <c r="R83" i="25"/>
  <c r="H83" i="25"/>
  <c r="U12" i="3"/>
  <c r="L47" i="25"/>
  <c r="J66" i="1"/>
  <c r="X5" i="27"/>
  <c r="I73" i="1"/>
  <c r="S13" i="27"/>
  <c r="G73" i="1"/>
  <c r="I13" i="27"/>
  <c r="S45" i="24"/>
  <c r="S382" i="22"/>
  <c r="J431" i="22"/>
  <c r="I431" i="22"/>
  <c r="T445" i="22"/>
  <c r="O489" i="22"/>
  <c r="I53" i="1"/>
  <c r="S56" i="25"/>
  <c r="T34" i="3"/>
  <c r="R74" i="3"/>
  <c r="Q68" i="1"/>
  <c r="W68" i="1" s="1"/>
  <c r="M266" i="23"/>
  <c r="N266" i="23"/>
  <c r="P266" i="22" s="1"/>
  <c r="M206" i="23"/>
  <c r="H206" i="23"/>
  <c r="K37" i="3"/>
  <c r="T37" i="3" s="1"/>
  <c r="G37" i="3"/>
  <c r="R37" i="3" s="1"/>
  <c r="R81" i="3"/>
  <c r="R120" i="3"/>
  <c r="V53" i="3"/>
  <c r="W224" i="23"/>
  <c r="E256" i="22"/>
  <c r="V81" i="3"/>
  <c r="V120" i="3"/>
  <c r="M68" i="1"/>
  <c r="S68" i="1" s="1"/>
  <c r="M80" i="3"/>
  <c r="K61" i="3"/>
  <c r="M258" i="22"/>
  <c r="N258" i="23"/>
  <c r="P258" i="22" s="1"/>
  <c r="L274" i="22"/>
  <c r="M274" i="23"/>
  <c r="N274" i="23"/>
  <c r="P274" i="22" s="1"/>
  <c r="M290" i="23"/>
  <c r="N290" i="23"/>
  <c r="P290" i="22" s="1"/>
  <c r="M306" i="23"/>
  <c r="P306" i="22"/>
  <c r="T39" i="3"/>
  <c r="M200" i="23"/>
  <c r="N200" i="23"/>
  <c r="P200" i="22" s="1"/>
  <c r="R210" i="23"/>
  <c r="S210" i="23"/>
  <c r="U210" i="22" s="1"/>
  <c r="F222" i="22"/>
  <c r="M222" i="23"/>
  <c r="R274" i="22"/>
  <c r="R274" i="23"/>
  <c r="S274" i="23"/>
  <c r="U274" i="22" s="1"/>
  <c r="E286" i="22"/>
  <c r="F286" i="22"/>
  <c r="L296" i="22"/>
  <c r="M296" i="22"/>
  <c r="M296" i="23"/>
  <c r="P296" i="22"/>
  <c r="Q306" i="22"/>
  <c r="R306" i="22"/>
  <c r="S306" i="23"/>
  <c r="U306" i="22"/>
  <c r="E318" i="22"/>
  <c r="E342" i="22"/>
  <c r="Q208" i="22"/>
  <c r="R208" i="22"/>
  <c r="S208" i="23"/>
  <c r="U208" i="22"/>
  <c r="R208" i="23"/>
  <c r="Q240" i="22"/>
  <c r="R240" i="22"/>
  <c r="S240" i="23"/>
  <c r="U240" i="22"/>
  <c r="Q272" i="22"/>
  <c r="R272" i="22"/>
  <c r="S272" i="23"/>
  <c r="U272" i="22" s="1"/>
  <c r="Q304" i="22"/>
  <c r="R304" i="22"/>
  <c r="S304" i="23"/>
  <c r="U304" i="22"/>
  <c r="R304" i="23"/>
  <c r="E320" i="22"/>
  <c r="F320" i="22"/>
  <c r="W320" i="23"/>
  <c r="E344" i="22"/>
  <c r="F344" i="22"/>
  <c r="R344" i="23"/>
  <c r="H360" i="22"/>
  <c r="G360" i="22"/>
  <c r="H360" i="23"/>
  <c r="I360" i="23" s="1"/>
  <c r="K360" i="22"/>
  <c r="H374" i="22"/>
  <c r="G374" i="22"/>
  <c r="H374" i="23"/>
  <c r="E396" i="22"/>
  <c r="E412" i="22"/>
  <c r="F412" i="22"/>
  <c r="L336" i="22"/>
  <c r="M336" i="23"/>
  <c r="N336" i="23"/>
  <c r="P336" i="22" s="1"/>
  <c r="M346" i="22"/>
  <c r="M346" i="23"/>
  <c r="N346" i="23"/>
  <c r="P346" i="22" s="1"/>
  <c r="H354" i="22"/>
  <c r="G354" i="22"/>
  <c r="H354" i="23"/>
  <c r="M370" i="22"/>
  <c r="M370" i="23"/>
  <c r="N370" i="23"/>
  <c r="P370" i="22" s="1"/>
  <c r="Q386" i="22"/>
  <c r="R386" i="22"/>
  <c r="R386" i="23"/>
  <c r="S386" i="23"/>
  <c r="U386" i="22"/>
  <c r="E390" i="22"/>
  <c r="F390" i="22"/>
  <c r="H390" i="23"/>
  <c r="V398" i="22"/>
  <c r="W398" i="22"/>
  <c r="X398" i="23"/>
  <c r="Z398" i="22"/>
  <c r="F405" i="22"/>
  <c r="W405" i="23"/>
  <c r="G411" i="22"/>
  <c r="H411" i="22"/>
  <c r="H411" i="23"/>
  <c r="I411" i="23"/>
  <c r="K411" i="22" s="1"/>
  <c r="L418" i="22"/>
  <c r="M418" i="23"/>
  <c r="N418" i="23"/>
  <c r="P418" i="22" s="1"/>
  <c r="E422" i="22"/>
  <c r="F422" i="22"/>
  <c r="E430" i="22"/>
  <c r="F430" i="22"/>
  <c r="M430" i="23"/>
  <c r="H430" i="23"/>
  <c r="E438" i="22"/>
  <c r="F438" i="22"/>
  <c r="E328" i="22"/>
  <c r="F328" i="22"/>
  <c r="W328" i="23"/>
  <c r="R328" i="23"/>
  <c r="G338" i="22"/>
  <c r="H338" i="22"/>
  <c r="H338" i="23"/>
  <c r="I338" i="23" s="1"/>
  <c r="K338" i="22" s="1"/>
  <c r="H358" i="22"/>
  <c r="G358" i="22"/>
  <c r="H358" i="23"/>
  <c r="V366" i="22"/>
  <c r="W366" i="22"/>
  <c r="X366" i="23"/>
  <c r="Z366" i="22" s="1"/>
  <c r="H376" i="22"/>
  <c r="H376" i="23"/>
  <c r="I376" i="23"/>
  <c r="K376" i="22" s="1"/>
  <c r="E391" i="22"/>
  <c r="M391" i="23"/>
  <c r="R395" i="22"/>
  <c r="Q395" i="22"/>
  <c r="R395" i="23"/>
  <c r="S395" i="23"/>
  <c r="U395" i="22" s="1"/>
  <c r="V400" i="22"/>
  <c r="W400" i="22"/>
  <c r="W400" i="23"/>
  <c r="Z400" i="22"/>
  <c r="L404" i="22"/>
  <c r="M404" i="22"/>
  <c r="N404" i="23"/>
  <c r="P404" i="22"/>
  <c r="E408" i="22"/>
  <c r="F408" i="22"/>
  <c r="R408" i="23"/>
  <c r="G413" i="22"/>
  <c r="H413" i="22"/>
  <c r="H413" i="23"/>
  <c r="I413" i="23"/>
  <c r="K413" i="22"/>
  <c r="Q418" i="22"/>
  <c r="R418" i="23"/>
  <c r="S418" i="23"/>
  <c r="U418" i="22"/>
  <c r="E423" i="22"/>
  <c r="M423" i="23"/>
  <c r="R427" i="22"/>
  <c r="Q427" i="22"/>
  <c r="R427" i="23"/>
  <c r="S427" i="23"/>
  <c r="U427" i="22" s="1"/>
  <c r="Q434" i="22"/>
  <c r="R434" i="22"/>
  <c r="R434" i="23"/>
  <c r="S434" i="23"/>
  <c r="U434" i="22"/>
  <c r="E440" i="22"/>
  <c r="F440" i="22"/>
  <c r="Q330" i="22"/>
  <c r="R330" i="22"/>
  <c r="R330" i="23"/>
  <c r="S330" i="23"/>
  <c r="U330" i="22"/>
  <c r="G352" i="22"/>
  <c r="H352" i="22"/>
  <c r="H352" i="23"/>
  <c r="I352" i="23"/>
  <c r="K352" i="22"/>
  <c r="H370" i="22"/>
  <c r="G370" i="22"/>
  <c r="I370" i="23"/>
  <c r="K370" i="22"/>
  <c r="H370" i="23"/>
  <c r="V394" i="22"/>
  <c r="W394" i="22"/>
  <c r="W394" i="23"/>
  <c r="X394" i="23"/>
  <c r="Z394" i="22" s="1"/>
  <c r="V402" i="22"/>
  <c r="W402" i="22"/>
  <c r="W402" i="23"/>
  <c r="X402" i="23"/>
  <c r="Z402" i="22"/>
  <c r="V410" i="22"/>
  <c r="W410" i="22"/>
  <c r="W410" i="23"/>
  <c r="X410" i="23"/>
  <c r="Z410" i="22"/>
  <c r="V418" i="22"/>
  <c r="W418" i="22"/>
  <c r="W418" i="23"/>
  <c r="X418" i="23"/>
  <c r="Z418" i="22"/>
  <c r="V426" i="22"/>
  <c r="W426" i="22"/>
  <c r="W426" i="23"/>
  <c r="X426" i="23"/>
  <c r="Z426" i="22" s="1"/>
  <c r="R429" i="22"/>
  <c r="Q429" i="22"/>
  <c r="R429" i="23"/>
  <c r="S429" i="23"/>
  <c r="U429" i="22"/>
  <c r="R437" i="22"/>
  <c r="Q437" i="22"/>
  <c r="S437" i="23"/>
  <c r="U437" i="22" s="1"/>
  <c r="R443" i="22"/>
  <c r="R443" i="23"/>
  <c r="S443" i="23"/>
  <c r="U443" i="22" s="1"/>
  <c r="R450" i="22"/>
  <c r="R450" i="23"/>
  <c r="S450" i="23"/>
  <c r="U450" i="22" s="1"/>
  <c r="V451" i="22"/>
  <c r="W451" i="22"/>
  <c r="W451" i="23"/>
  <c r="Z451" i="22"/>
  <c r="F455" i="22"/>
  <c r="E455" i="22"/>
  <c r="M455" i="23"/>
  <c r="V463" i="22"/>
  <c r="W463" i="22"/>
  <c r="X463" i="23"/>
  <c r="Z463" i="22"/>
  <c r="G471" i="22"/>
  <c r="H471" i="23"/>
  <c r="I471" i="23"/>
  <c r="K471" i="22"/>
  <c r="M477" i="22"/>
  <c r="M477" i="23"/>
  <c r="N477" i="23"/>
  <c r="P477" i="22" s="1"/>
  <c r="R483" i="22"/>
  <c r="Q483" i="22"/>
  <c r="R483" i="23"/>
  <c r="U483" i="22"/>
  <c r="F487" i="22"/>
  <c r="E487" i="22"/>
  <c r="V495" i="22"/>
  <c r="W495" i="22"/>
  <c r="X495" i="23"/>
  <c r="Z495" i="22" s="1"/>
  <c r="G445" i="22"/>
  <c r="H445" i="23"/>
  <c r="I445" i="23"/>
  <c r="K445" i="22" s="1"/>
  <c r="H452" i="22"/>
  <c r="G452" i="22"/>
  <c r="H452" i="23"/>
  <c r="I452" i="23" s="1"/>
  <c r="K452" i="22" s="1"/>
  <c r="G457" i="22"/>
  <c r="H457" i="22"/>
  <c r="H457" i="23"/>
  <c r="I457" i="23" s="1"/>
  <c r="K457" i="22" s="1"/>
  <c r="G465" i="22"/>
  <c r="H465" i="22"/>
  <c r="I465" i="23"/>
  <c r="K465" i="22" s="1"/>
  <c r="V473" i="22"/>
  <c r="W473" i="22"/>
  <c r="X473" i="23"/>
  <c r="Z473" i="22" s="1"/>
  <c r="W473" i="23"/>
  <c r="V481" i="22"/>
  <c r="W481" i="22"/>
  <c r="X481" i="23"/>
  <c r="Z481" i="22"/>
  <c r="V489" i="22"/>
  <c r="W489" i="22"/>
  <c r="X489" i="23"/>
  <c r="Z489" i="22" s="1"/>
  <c r="W489" i="23"/>
  <c r="L442" i="22"/>
  <c r="M442" i="22"/>
  <c r="N442" i="23"/>
  <c r="P442" i="22"/>
  <c r="G451" i="22"/>
  <c r="H451" i="23"/>
  <c r="I451" i="23" s="1"/>
  <c r="K451" i="22" s="1"/>
  <c r="E459" i="22"/>
  <c r="M459" i="23"/>
  <c r="G475" i="22"/>
  <c r="H475" i="23"/>
  <c r="I475" i="23"/>
  <c r="K475" i="22"/>
  <c r="W483" i="22"/>
  <c r="W483" i="23"/>
  <c r="X483" i="23"/>
  <c r="Z483" i="22" s="1"/>
  <c r="F491" i="22"/>
  <c r="E491" i="22"/>
  <c r="M491" i="23"/>
  <c r="G428" i="22"/>
  <c r="H428" i="23"/>
  <c r="I428" i="23" s="1"/>
  <c r="K428" i="22" s="1"/>
  <c r="L436" i="22"/>
  <c r="M436" i="22"/>
  <c r="M436" i="23"/>
  <c r="P436" i="22"/>
  <c r="L444" i="22"/>
  <c r="M444" i="22"/>
  <c r="N444" i="23"/>
  <c r="P444" i="22" s="1"/>
  <c r="G453" i="22"/>
  <c r="H453" i="23"/>
  <c r="I453" i="23"/>
  <c r="K453" i="22" s="1"/>
  <c r="W461" i="22"/>
  <c r="X461" i="23"/>
  <c r="Z461" i="22"/>
  <c r="F469" i="22"/>
  <c r="E469" i="22"/>
  <c r="F477" i="22"/>
  <c r="G493" i="22"/>
  <c r="H493" i="22"/>
  <c r="H493" i="23"/>
  <c r="L501" i="22"/>
  <c r="M501" i="22"/>
  <c r="N501" i="23"/>
  <c r="P501" i="22"/>
  <c r="R505" i="22"/>
  <c r="R505" i="23"/>
  <c r="S505" i="23"/>
  <c r="U505" i="22"/>
  <c r="R39" i="24"/>
  <c r="W39" i="24"/>
  <c r="S34" i="3"/>
  <c r="N45" i="24"/>
  <c r="Q60" i="24"/>
  <c r="W74" i="25"/>
  <c r="R74" i="25"/>
  <c r="M74" i="25"/>
  <c r="W86" i="25"/>
  <c r="R86" i="25"/>
  <c r="M86" i="25"/>
  <c r="S38" i="24"/>
  <c r="F47" i="25"/>
  <c r="AK15" i="15"/>
  <c r="X755" i="22"/>
  <c r="Y755" i="22"/>
  <c r="X70" i="22"/>
  <c r="Y70" i="22"/>
  <c r="N72" i="22"/>
  <c r="O72" i="22"/>
  <c r="X84" i="22"/>
  <c r="Y84" i="22"/>
  <c r="J120" i="22"/>
  <c r="I120" i="22"/>
  <c r="J148" i="22"/>
  <c r="I148" i="22"/>
  <c r="I148" i="23"/>
  <c r="K148" i="22" s="1"/>
  <c r="J211" i="22"/>
  <c r="I211" i="22"/>
  <c r="S241" i="22"/>
  <c r="T241" i="22"/>
  <c r="X250" i="22"/>
  <c r="Y250" i="22"/>
  <c r="I267" i="22"/>
  <c r="J267" i="22"/>
  <c r="S305" i="22"/>
  <c r="T305" i="22"/>
  <c r="X314" i="22"/>
  <c r="Y314" i="22"/>
  <c r="W326" i="23"/>
  <c r="S345" i="22"/>
  <c r="T345" i="22"/>
  <c r="T373" i="22"/>
  <c r="S373" i="22"/>
  <c r="H416" i="23"/>
  <c r="H448" i="23"/>
  <c r="I454" i="22"/>
  <c r="J454" i="22"/>
  <c r="T456" i="22"/>
  <c r="S456" i="22"/>
  <c r="I470" i="22"/>
  <c r="J470" i="22"/>
  <c r="T472" i="22"/>
  <c r="S472" i="22"/>
  <c r="I486" i="22"/>
  <c r="J486" i="22"/>
  <c r="N516" i="22"/>
  <c r="O516" i="22"/>
  <c r="S517" i="22"/>
  <c r="T517" i="22"/>
  <c r="N532" i="22"/>
  <c r="O532" i="22"/>
  <c r="S533" i="22"/>
  <c r="T533" i="22"/>
  <c r="N548" i="22"/>
  <c r="O548" i="22"/>
  <c r="S549" i="22"/>
  <c r="T549" i="22"/>
  <c r="N564" i="22"/>
  <c r="O564" i="22"/>
  <c r="S565" i="22"/>
  <c r="T565" i="22"/>
  <c r="N584" i="22"/>
  <c r="O584" i="22"/>
  <c r="N592" i="22"/>
  <c r="O592" i="22"/>
  <c r="S593" i="22"/>
  <c r="T593" i="22"/>
  <c r="N600" i="22"/>
  <c r="O600" i="22"/>
  <c r="S601" i="22"/>
  <c r="T601" i="22"/>
  <c r="N616" i="22"/>
  <c r="O616" i="22"/>
  <c r="S617" i="22"/>
  <c r="T617" i="22"/>
  <c r="N632" i="22"/>
  <c r="O632" i="22"/>
  <c r="S633" i="22"/>
  <c r="T633" i="22"/>
  <c r="N648" i="22"/>
  <c r="O648" i="22"/>
  <c r="S649" i="22"/>
  <c r="T649" i="22"/>
  <c r="N656" i="22"/>
  <c r="O656" i="22"/>
  <c r="S657" i="22"/>
  <c r="T657" i="22"/>
  <c r="N672" i="22"/>
  <c r="O672" i="22"/>
  <c r="S673" i="22"/>
  <c r="T673" i="22"/>
  <c r="N688" i="22"/>
  <c r="O688" i="22"/>
  <c r="S689" i="22"/>
  <c r="T689" i="22"/>
  <c r="N708" i="22"/>
  <c r="O708" i="22"/>
  <c r="S709" i="22"/>
  <c r="T709" i="22"/>
  <c r="N716" i="22"/>
  <c r="O716" i="22"/>
  <c r="S717" i="22"/>
  <c r="T717" i="22"/>
  <c r="S725" i="22"/>
  <c r="T725" i="22"/>
  <c r="N740" i="22"/>
  <c r="O740" i="22"/>
  <c r="T741" i="22"/>
  <c r="S741" i="22"/>
  <c r="N756" i="22"/>
  <c r="O756" i="22"/>
  <c r="T757" i="22"/>
  <c r="S757" i="22"/>
  <c r="X878" i="22"/>
  <c r="Y878" i="22"/>
  <c r="X890" i="22"/>
  <c r="Y890" i="22"/>
  <c r="X898" i="22"/>
  <c r="Y898" i="22"/>
  <c r="X902" i="22"/>
  <c r="Y902" i="22"/>
  <c r="X910" i="22"/>
  <c r="Y910" i="22"/>
  <c r="X922" i="22"/>
  <c r="Y922" i="22"/>
  <c r="X930" i="22"/>
  <c r="Y930" i="22"/>
  <c r="X934" i="22"/>
  <c r="Y934" i="22"/>
  <c r="X942" i="22"/>
  <c r="Y942" i="22"/>
  <c r="X954" i="22"/>
  <c r="Y954" i="22"/>
  <c r="X962" i="22"/>
  <c r="Y962" i="22"/>
  <c r="X966" i="22"/>
  <c r="Y966" i="22"/>
  <c r="X974" i="22"/>
  <c r="Y974" i="22"/>
  <c r="X986" i="22"/>
  <c r="Y986" i="22"/>
  <c r="X994" i="22"/>
  <c r="Y994" i="22"/>
  <c r="X998" i="22"/>
  <c r="Y998" i="22"/>
  <c r="X1006" i="22"/>
  <c r="Y1006" i="22"/>
  <c r="X1018" i="22"/>
  <c r="Y1018" i="22"/>
  <c r="X1026" i="22"/>
  <c r="Y1026" i="22"/>
  <c r="X1030" i="22"/>
  <c r="Y1030" i="22"/>
  <c r="X1038" i="22"/>
  <c r="Y1038" i="22"/>
  <c r="X1050" i="22"/>
  <c r="Y1050" i="22"/>
  <c r="X1058" i="22"/>
  <c r="Y1058" i="22"/>
  <c r="X1062" i="22"/>
  <c r="Y1062" i="22"/>
  <c r="X1070" i="22"/>
  <c r="Y1070" i="22"/>
  <c r="X1082" i="22"/>
  <c r="Y1082" i="22"/>
  <c r="X1090" i="22"/>
  <c r="Y1090" i="22"/>
  <c r="X1094" i="22"/>
  <c r="Y1094" i="22"/>
  <c r="X1102" i="22"/>
  <c r="Y1102" i="22"/>
  <c r="X1114" i="22"/>
  <c r="Y1114" i="22"/>
  <c r="X1122" i="22"/>
  <c r="Y1122" i="22"/>
  <c r="X1126" i="22"/>
  <c r="Y1126" i="22"/>
  <c r="X1134" i="22"/>
  <c r="Y1134" i="22"/>
  <c r="X1146" i="22"/>
  <c r="Y1146" i="22"/>
  <c r="X1154" i="22"/>
  <c r="Y1154" i="22"/>
  <c r="X1158" i="22"/>
  <c r="Y1158" i="22"/>
  <c r="X1166" i="22"/>
  <c r="Y1166" i="22"/>
  <c r="X1178" i="22"/>
  <c r="Y1178" i="22"/>
  <c r="X1182" i="22"/>
  <c r="Y1182" i="22"/>
  <c r="X1194" i="22"/>
  <c r="Y1194" i="22"/>
  <c r="X1198" i="22"/>
  <c r="Y1198" i="22"/>
  <c r="X1210" i="22"/>
  <c r="Y1210" i="22"/>
  <c r="X1214" i="22"/>
  <c r="Y1214" i="22"/>
  <c r="X1226" i="22"/>
  <c r="Y1226" i="22"/>
  <c r="X1230" i="22"/>
  <c r="Y1230" i="22"/>
  <c r="X1242" i="22"/>
  <c r="Y1242" i="22"/>
  <c r="X1246" i="22"/>
  <c r="Y1246" i="22"/>
  <c r="X1258" i="22"/>
  <c r="Y1258" i="22"/>
  <c r="X1262" i="22"/>
  <c r="Y1262" i="22"/>
  <c r="X1274" i="22"/>
  <c r="Y1274" i="22"/>
  <c r="X1278" i="22"/>
  <c r="Y1278" i="22"/>
  <c r="X1290" i="22"/>
  <c r="Y1290" i="22"/>
  <c r="X1294" i="22"/>
  <c r="Y1294" i="22"/>
  <c r="X1306" i="22"/>
  <c r="Y1306" i="22"/>
  <c r="X1310" i="22"/>
  <c r="Y1310" i="22"/>
  <c r="X1322" i="22"/>
  <c r="Y1322" i="22"/>
  <c r="X1326" i="22"/>
  <c r="Y1326" i="22"/>
  <c r="X1338" i="22"/>
  <c r="Y1338" i="22"/>
  <c r="X1342" i="22"/>
  <c r="Y1342" i="22"/>
  <c r="X1354" i="22"/>
  <c r="Y1354" i="22"/>
  <c r="X1358" i="22"/>
  <c r="Y1358" i="22"/>
  <c r="X1370" i="22"/>
  <c r="Y1370" i="22"/>
  <c r="X1374" i="22"/>
  <c r="Y1374" i="22"/>
  <c r="X1386" i="22"/>
  <c r="Y1386" i="22"/>
  <c r="X1390" i="22"/>
  <c r="Y1390" i="22"/>
  <c r="X1402" i="22"/>
  <c r="Y1402" i="22"/>
  <c r="X1406" i="22"/>
  <c r="Y1406" i="22"/>
  <c r="X1418" i="22"/>
  <c r="Y1418" i="22"/>
  <c r="X1422" i="22"/>
  <c r="Y1422" i="22"/>
  <c r="X1434" i="22"/>
  <c r="Y1434" i="22"/>
  <c r="X1438" i="22"/>
  <c r="Y1438" i="22"/>
  <c r="X1450" i="22"/>
  <c r="Y1450" i="22"/>
  <c r="X1454" i="22"/>
  <c r="Y1454" i="22"/>
  <c r="X1466" i="22"/>
  <c r="Y1466" i="22"/>
  <c r="X1470" i="22"/>
  <c r="Y1470" i="22"/>
  <c r="X1474" i="22"/>
  <c r="Y1474" i="22"/>
  <c r="X1478" i="22"/>
  <c r="Y1478" i="22"/>
  <c r="X1482" i="22"/>
  <c r="Y1482" i="22"/>
  <c r="X1486" i="22"/>
  <c r="Y1486" i="22"/>
  <c r="X1490" i="22"/>
  <c r="Y1490" i="22"/>
  <c r="X1494" i="22"/>
  <c r="Y1494" i="22"/>
  <c r="X1498" i="22"/>
  <c r="Y1498" i="22"/>
  <c r="I10" i="1"/>
  <c r="N25" i="1"/>
  <c r="T25" i="1" s="1"/>
  <c r="Q4" i="35"/>
  <c r="M43" i="35"/>
  <c r="M52" i="35"/>
  <c r="J52" i="35"/>
  <c r="I22" i="36"/>
  <c r="I31" i="36"/>
  <c r="F31" i="36"/>
  <c r="Q4" i="37"/>
  <c r="X120" i="22"/>
  <c r="Y120" i="22"/>
  <c r="T140" i="22"/>
  <c r="S140" i="22"/>
  <c r="X260" i="22"/>
  <c r="Y260" i="22"/>
  <c r="X292" i="22"/>
  <c r="Y292" i="22"/>
  <c r="X388" i="22"/>
  <c r="Y388" i="22"/>
  <c r="S417" i="22"/>
  <c r="T417" i="22"/>
  <c r="R469" i="23"/>
  <c r="X510" i="22"/>
  <c r="Y510" i="22"/>
  <c r="Y558" i="22"/>
  <c r="X558" i="22"/>
  <c r="Y562" i="22"/>
  <c r="X562" i="22"/>
  <c r="Y586" i="22"/>
  <c r="X586" i="22"/>
  <c r="Y610" i="22"/>
  <c r="X610" i="22"/>
  <c r="Y614" i="22"/>
  <c r="X614" i="22"/>
  <c r="Y622" i="22"/>
  <c r="X622" i="22"/>
  <c r="Y646" i="22"/>
  <c r="X646" i="22"/>
  <c r="Y666" i="22"/>
  <c r="X666" i="22"/>
  <c r="Y674" i="22"/>
  <c r="X674" i="22"/>
  <c r="Y682" i="22"/>
  <c r="X682" i="22"/>
  <c r="Y702" i="22"/>
  <c r="X702" i="22"/>
  <c r="Y706" i="22"/>
  <c r="X706" i="22"/>
  <c r="Y710" i="22"/>
  <c r="X710" i="22"/>
  <c r="Y738" i="22"/>
  <c r="X738" i="22"/>
  <c r="X758" i="22"/>
  <c r="Y758" i="22"/>
  <c r="X791" i="22"/>
  <c r="Y791" i="22"/>
  <c r="X815" i="22"/>
  <c r="Y815" i="22"/>
  <c r="S29" i="22"/>
  <c r="T29" i="22"/>
  <c r="X58" i="22"/>
  <c r="Y58" i="22"/>
  <c r="N60" i="22"/>
  <c r="O60" i="22"/>
  <c r="T69" i="22"/>
  <c r="S69" i="22"/>
  <c r="J84" i="22"/>
  <c r="I84" i="22"/>
  <c r="I84" i="23"/>
  <c r="K84" i="22" s="1"/>
  <c r="X102" i="22"/>
  <c r="Y102" i="22"/>
  <c r="N104" i="22"/>
  <c r="O104" i="22"/>
  <c r="X116" i="22"/>
  <c r="Y116" i="22"/>
  <c r="X138" i="22"/>
  <c r="Y138" i="22"/>
  <c r="N140" i="22"/>
  <c r="O140" i="22"/>
  <c r="X152" i="22"/>
  <c r="Y152" i="22"/>
  <c r="N172" i="22"/>
  <c r="O172" i="22"/>
  <c r="X220" i="22"/>
  <c r="Y220" i="22"/>
  <c r="X244" i="22"/>
  <c r="Y244" i="22"/>
  <c r="X276" i="22"/>
  <c r="Y276" i="22"/>
  <c r="X308" i="22"/>
  <c r="Y308" i="22"/>
  <c r="H396" i="23"/>
  <c r="H408" i="23"/>
  <c r="I747" i="22"/>
  <c r="J747" i="22"/>
  <c r="S886" i="22"/>
  <c r="T886" i="22"/>
  <c r="S918" i="22"/>
  <c r="T918" i="22"/>
  <c r="S966" i="22"/>
  <c r="T966" i="22"/>
  <c r="S998" i="22"/>
  <c r="T998" i="22"/>
  <c r="S1062" i="22"/>
  <c r="T1062" i="22"/>
  <c r="S1094" i="22"/>
  <c r="T1094" i="22"/>
  <c r="S1110" i="22"/>
  <c r="T1110" i="22"/>
  <c r="F50" i="1"/>
  <c r="W43" i="25"/>
  <c r="R43" i="25"/>
  <c r="M43" i="25"/>
  <c r="H43" i="25"/>
  <c r="V26" i="15"/>
  <c r="M26" i="15"/>
  <c r="I4" i="35"/>
  <c r="Q22" i="36"/>
  <c r="N31" i="36"/>
  <c r="I5" i="37"/>
  <c r="I57" i="37"/>
  <c r="F61" i="37"/>
  <c r="S45" i="22"/>
  <c r="T45" i="22"/>
  <c r="X140" i="22"/>
  <c r="Y140" i="22"/>
  <c r="X142" i="22"/>
  <c r="Y142" i="22"/>
  <c r="N160" i="22"/>
  <c r="O160" i="22"/>
  <c r="X204" i="22"/>
  <c r="Y204" i="22"/>
  <c r="S317" i="22"/>
  <c r="T317" i="22"/>
  <c r="J371" i="22"/>
  <c r="I371" i="22"/>
  <c r="I454" i="23"/>
  <c r="K454" i="22"/>
  <c r="Y570" i="22"/>
  <c r="X570" i="22"/>
  <c r="Y574" i="22"/>
  <c r="X574" i="22"/>
  <c r="Y578" i="22"/>
  <c r="X578" i="22"/>
  <c r="Y582" i="22"/>
  <c r="X582" i="22"/>
  <c r="Y594" i="22"/>
  <c r="X594" i="22"/>
  <c r="Y650" i="22"/>
  <c r="X650" i="22"/>
  <c r="X72" i="22"/>
  <c r="Y72" i="22"/>
  <c r="S221" i="22"/>
  <c r="T221" i="22"/>
  <c r="I244" i="22"/>
  <c r="J244" i="22"/>
  <c r="I244" i="23"/>
  <c r="K244" i="22" s="1"/>
  <c r="X252" i="22"/>
  <c r="Y252" i="22"/>
  <c r="S277" i="22"/>
  <c r="T277" i="22"/>
  <c r="I308" i="22"/>
  <c r="J308" i="22"/>
  <c r="I308" i="23"/>
  <c r="K308" i="22" s="1"/>
  <c r="X316" i="22"/>
  <c r="Y316" i="22"/>
  <c r="N468" i="22"/>
  <c r="O468" i="22"/>
  <c r="X480" i="22"/>
  <c r="Y480" i="22"/>
  <c r="X486" i="22"/>
  <c r="Y486" i="22"/>
  <c r="J780" i="22"/>
  <c r="I780" i="22"/>
  <c r="J796" i="22"/>
  <c r="I796" i="22"/>
  <c r="S798" i="22"/>
  <c r="T798" i="22"/>
  <c r="J804" i="22"/>
  <c r="I804" i="22"/>
  <c r="S806" i="22"/>
  <c r="T806" i="22"/>
  <c r="S814" i="22"/>
  <c r="T814" i="22"/>
  <c r="J820" i="22"/>
  <c r="I820" i="22"/>
  <c r="S822" i="22"/>
  <c r="T822" i="22"/>
  <c r="J844" i="22"/>
  <c r="I844" i="22"/>
  <c r="J860" i="22"/>
  <c r="I860" i="22"/>
  <c r="S862" i="22"/>
  <c r="T862" i="22"/>
  <c r="J868" i="22"/>
  <c r="I868" i="22"/>
  <c r="S870" i="22"/>
  <c r="T870" i="22"/>
  <c r="T65" i="22"/>
  <c r="S65" i="22"/>
  <c r="J387" i="22"/>
  <c r="I387" i="22"/>
  <c r="X831" i="22"/>
  <c r="Y831" i="22"/>
  <c r="X835" i="22"/>
  <c r="Y835" i="22"/>
  <c r="X843" i="22"/>
  <c r="Y843" i="22"/>
  <c r="G23" i="24"/>
  <c r="J23" i="1"/>
  <c r="N70" i="35"/>
  <c r="Q70" i="35"/>
  <c r="N49" i="36"/>
  <c r="Q49" i="36"/>
  <c r="X90" i="24"/>
  <c r="I11" i="35"/>
  <c r="I16" i="35" s="1"/>
  <c r="F16" i="35"/>
  <c r="H47" i="1"/>
  <c r="N36" i="25"/>
  <c r="J50" i="1"/>
  <c r="X43" i="25"/>
  <c r="E56" i="35"/>
  <c r="Q25" i="1"/>
  <c r="W25" i="1" s="1"/>
  <c r="Q31" i="1"/>
  <c r="W31" i="1" s="1"/>
  <c r="I99" i="1"/>
  <c r="S55" i="27"/>
  <c r="G13" i="15"/>
  <c r="G33" i="15"/>
  <c r="U33" i="15" s="1"/>
  <c r="G24" i="15"/>
  <c r="N99" i="1"/>
  <c r="T99" i="1" s="1"/>
  <c r="M101" i="1"/>
  <c r="S101" i="1" s="1"/>
  <c r="N14" i="1"/>
  <c r="T14" i="1" s="1"/>
  <c r="H22" i="1"/>
  <c r="N81" i="24"/>
  <c r="F47" i="1"/>
  <c r="R36" i="25"/>
  <c r="H36" i="25"/>
  <c r="M36" i="25"/>
  <c r="W36" i="25"/>
  <c r="Q43" i="37"/>
  <c r="Q50" i="37" s="1"/>
  <c r="N50" i="37"/>
  <c r="I88" i="1"/>
  <c r="S23" i="27"/>
  <c r="H88" i="1"/>
  <c r="N23" i="27"/>
  <c r="F99" i="1"/>
  <c r="W55" i="27"/>
  <c r="R55" i="27"/>
  <c r="M55" i="27"/>
  <c r="H55" i="27"/>
  <c r="W63" i="27"/>
  <c r="R63" i="27"/>
  <c r="F62" i="27"/>
  <c r="M63" i="27"/>
  <c r="H63" i="27"/>
  <c r="U72" i="1"/>
  <c r="N7" i="37"/>
  <c r="Q7" i="37" s="1"/>
  <c r="N30" i="37"/>
  <c r="Q30" i="37" s="1"/>
  <c r="N12" i="38"/>
  <c r="Q12" i="38" s="1"/>
  <c r="P99" i="1"/>
  <c r="V99" i="1" s="1"/>
  <c r="G19" i="15" s="1"/>
  <c r="J22" i="1"/>
  <c r="X81" i="24"/>
  <c r="Q11" i="37"/>
  <c r="Q16" i="37" s="1"/>
  <c r="N16" i="37"/>
  <c r="I23" i="1"/>
  <c r="S90" i="24"/>
  <c r="N76" i="35"/>
  <c r="Q76" i="35" s="1"/>
  <c r="J70" i="35"/>
  <c r="M70" i="35"/>
  <c r="J49" i="36"/>
  <c r="M49" i="36" s="1"/>
  <c r="N55" i="36"/>
  <c r="Q55" i="36"/>
  <c r="M4" i="37"/>
  <c r="F88" i="1"/>
  <c r="W23" i="27"/>
  <c r="R23" i="27"/>
  <c r="M23" i="27"/>
  <c r="H23" i="27"/>
  <c r="N34" i="27"/>
  <c r="J30" i="35"/>
  <c r="M30" i="35"/>
  <c r="J12" i="36"/>
  <c r="M12" i="36" s="1"/>
  <c r="J7" i="35"/>
  <c r="M7" i="35"/>
  <c r="V62" i="27"/>
  <c r="X63" i="27"/>
  <c r="I19" i="37"/>
  <c r="V40" i="27"/>
  <c r="X40" i="27" s="1"/>
  <c r="X41" i="27"/>
  <c r="F216" i="22"/>
  <c r="E232" i="22"/>
  <c r="F232" i="22"/>
  <c r="F248" i="22"/>
  <c r="E296" i="22"/>
  <c r="F296" i="22"/>
  <c r="E312" i="22"/>
  <c r="F312" i="22"/>
  <c r="Q234" i="22"/>
  <c r="R234" i="22"/>
  <c r="R234" i="23"/>
  <c r="S234" i="23"/>
  <c r="U234" i="22"/>
  <c r="E246" i="22"/>
  <c r="F246" i="22"/>
  <c r="M246" i="23"/>
  <c r="H246" i="23"/>
  <c r="L256" i="22"/>
  <c r="M256" i="22"/>
  <c r="M256" i="23"/>
  <c r="N256" i="23"/>
  <c r="P256" i="22"/>
  <c r="Q266" i="22"/>
  <c r="R266" i="22"/>
  <c r="R266" i="23"/>
  <c r="S266" i="23"/>
  <c r="U266" i="22" s="1"/>
  <c r="L288" i="22"/>
  <c r="M288" i="22"/>
  <c r="M288" i="23"/>
  <c r="N288" i="23"/>
  <c r="P288" i="22"/>
  <c r="Q298" i="22"/>
  <c r="R298" i="22"/>
  <c r="R298" i="23"/>
  <c r="S298" i="23"/>
  <c r="U298" i="22"/>
  <c r="E310" i="22"/>
  <c r="F310" i="22"/>
  <c r="M310" i="23"/>
  <c r="H310" i="23"/>
  <c r="Q322" i="22"/>
  <c r="R322" i="22"/>
  <c r="R322" i="23"/>
  <c r="S322" i="23"/>
  <c r="U322" i="22"/>
  <c r="E350" i="22"/>
  <c r="F350" i="22"/>
  <c r="Q216" i="22"/>
  <c r="R216" i="22"/>
  <c r="S216" i="23"/>
  <c r="U216" i="22"/>
  <c r="Q248" i="22"/>
  <c r="R248" i="22"/>
  <c r="S248" i="23"/>
  <c r="U248" i="22" s="1"/>
  <c r="Q280" i="22"/>
  <c r="R280" i="22"/>
  <c r="S280" i="23"/>
  <c r="U280" i="22"/>
  <c r="Q312" i="22"/>
  <c r="R312" i="22"/>
  <c r="S312" i="23"/>
  <c r="U312" i="22"/>
  <c r="R312" i="23"/>
  <c r="G320" i="22"/>
  <c r="H320" i="22"/>
  <c r="H320" i="23"/>
  <c r="I320" i="23"/>
  <c r="K320" i="22" s="1"/>
  <c r="G344" i="22"/>
  <c r="H344" i="22"/>
  <c r="H344" i="23"/>
  <c r="I344" i="23" s="1"/>
  <c r="K344" i="22" s="1"/>
  <c r="L366" i="22"/>
  <c r="M366" i="22"/>
  <c r="M366" i="23"/>
  <c r="N366" i="23"/>
  <c r="P366" i="22"/>
  <c r="Q378" i="22"/>
  <c r="R378" i="22"/>
  <c r="S378" i="23"/>
  <c r="U378" i="22"/>
  <c r="V404" i="22"/>
  <c r="W404" i="22"/>
  <c r="W404" i="23"/>
  <c r="X404" i="23"/>
  <c r="Z404" i="22" s="1"/>
  <c r="V420" i="22"/>
  <c r="W420" i="22"/>
  <c r="W420" i="23"/>
  <c r="X420" i="23"/>
  <c r="Z420" i="22"/>
  <c r="E336" i="22"/>
  <c r="F336" i="22"/>
  <c r="W336" i="23"/>
  <c r="R336" i="23"/>
  <c r="G346" i="22"/>
  <c r="H346" i="22"/>
  <c r="H346" i="23"/>
  <c r="Q366" i="22"/>
  <c r="R366" i="22"/>
  <c r="R366" i="23"/>
  <c r="S366" i="23"/>
  <c r="U366" i="22"/>
  <c r="E382" i="22"/>
  <c r="F382" i="22"/>
  <c r="H386" i="22"/>
  <c r="G386" i="22"/>
  <c r="I386" i="23"/>
  <c r="K386" i="22" s="1"/>
  <c r="H386" i="23"/>
  <c r="L394" i="22"/>
  <c r="M394" i="22"/>
  <c r="M394" i="23"/>
  <c r="N394" i="23"/>
  <c r="P394" i="22"/>
  <c r="E398" i="22"/>
  <c r="F398" i="22"/>
  <c r="H398" i="23"/>
  <c r="V406" i="22"/>
  <c r="W406" i="22"/>
  <c r="W406" i="23"/>
  <c r="X406" i="23"/>
  <c r="Z406" i="22"/>
  <c r="F413" i="22"/>
  <c r="E413" i="22"/>
  <c r="W413" i="23"/>
  <c r="G419" i="22"/>
  <c r="H419" i="22"/>
  <c r="L426" i="22"/>
  <c r="M426" i="22"/>
  <c r="M426" i="23"/>
  <c r="N426" i="23"/>
  <c r="P426" i="22" s="1"/>
  <c r="L434" i="22"/>
  <c r="M434" i="22"/>
  <c r="M434" i="23"/>
  <c r="N434" i="23"/>
  <c r="P434" i="22"/>
  <c r="V446" i="22"/>
  <c r="W446" i="22"/>
  <c r="W446" i="23"/>
  <c r="X446" i="23"/>
  <c r="Z446" i="22"/>
  <c r="G328" i="22"/>
  <c r="H328" i="22"/>
  <c r="H328" i="23"/>
  <c r="I328" i="23"/>
  <c r="K328" i="22"/>
  <c r="W344" i="22"/>
  <c r="V344" i="22"/>
  <c r="W344" i="23"/>
  <c r="X344" i="23"/>
  <c r="Z344" i="22" s="1"/>
  <c r="R360" i="22"/>
  <c r="Q360" i="22"/>
  <c r="S360" i="23"/>
  <c r="U360" i="22" s="1"/>
  <c r="R360" i="23"/>
  <c r="V370" i="22"/>
  <c r="W370" i="22"/>
  <c r="W370" i="23"/>
  <c r="X370" i="23"/>
  <c r="Z370" i="22"/>
  <c r="L378" i="22"/>
  <c r="M378" i="22"/>
  <c r="N378" i="23"/>
  <c r="P378" i="22"/>
  <c r="V392" i="22"/>
  <c r="W392" i="22"/>
  <c r="W392" i="23"/>
  <c r="X392" i="23"/>
  <c r="Z392" i="22" s="1"/>
  <c r="L396" i="22"/>
  <c r="M396" i="22"/>
  <c r="M396" i="23"/>
  <c r="N396" i="23"/>
  <c r="P396" i="22"/>
  <c r="E400" i="22"/>
  <c r="F400" i="22"/>
  <c r="R400" i="23"/>
  <c r="G405" i="22"/>
  <c r="H405" i="22"/>
  <c r="H405" i="23"/>
  <c r="I405" i="23" s="1"/>
  <c r="K405" i="22" s="1"/>
  <c r="Q410" i="22"/>
  <c r="R410" i="22"/>
  <c r="R410" i="23"/>
  <c r="S410" i="23"/>
  <c r="U410" i="22"/>
  <c r="F415" i="22"/>
  <c r="E415" i="22"/>
  <c r="R415" i="23"/>
  <c r="M415" i="23"/>
  <c r="R419" i="22"/>
  <c r="Q419" i="22"/>
  <c r="S419" i="23"/>
  <c r="U419" i="22"/>
  <c r="V424" i="22"/>
  <c r="W424" i="22"/>
  <c r="W424" i="23"/>
  <c r="X424" i="23"/>
  <c r="Z424" i="22" s="1"/>
  <c r="F431" i="22"/>
  <c r="E431" i="22"/>
  <c r="R431" i="23"/>
  <c r="M431" i="23"/>
  <c r="R435" i="22"/>
  <c r="Q435" i="22"/>
  <c r="R435" i="23"/>
  <c r="S435" i="23"/>
  <c r="U435" i="22"/>
  <c r="F447" i="22"/>
  <c r="E447" i="22"/>
  <c r="R447" i="23"/>
  <c r="L330" i="22"/>
  <c r="M330" i="22"/>
  <c r="M330" i="23"/>
  <c r="N330" i="23"/>
  <c r="P330" i="22"/>
  <c r="E366" i="22"/>
  <c r="F366" i="22"/>
  <c r="L384" i="22"/>
  <c r="M384" i="22"/>
  <c r="M384" i="23"/>
  <c r="N384" i="23"/>
  <c r="P384" i="22" s="1"/>
  <c r="E394" i="22"/>
  <c r="F394" i="22"/>
  <c r="H394" i="23"/>
  <c r="E402" i="22"/>
  <c r="F402" i="22"/>
  <c r="H402" i="23"/>
  <c r="E410" i="22"/>
  <c r="F410" i="22"/>
  <c r="H410" i="23"/>
  <c r="E418" i="22"/>
  <c r="F418" i="22"/>
  <c r="H418" i="23"/>
  <c r="E426" i="22"/>
  <c r="F426" i="22"/>
  <c r="H426" i="23"/>
  <c r="G429" i="22"/>
  <c r="H429" i="22"/>
  <c r="H429" i="23"/>
  <c r="I429" i="23"/>
  <c r="K429" i="22" s="1"/>
  <c r="G437" i="22"/>
  <c r="H437" i="22"/>
  <c r="I437" i="23"/>
  <c r="K437" i="22" s="1"/>
  <c r="H437" i="23"/>
  <c r="G443" i="22"/>
  <c r="H443" i="22"/>
  <c r="H443" i="23"/>
  <c r="I443" i="23"/>
  <c r="K443" i="22"/>
  <c r="L450" i="22"/>
  <c r="M450" i="22"/>
  <c r="M450" i="23"/>
  <c r="N450" i="23"/>
  <c r="P450" i="22"/>
  <c r="L453" i="22"/>
  <c r="M453" i="22"/>
  <c r="M453" i="23"/>
  <c r="N453" i="23"/>
  <c r="P453" i="22" s="1"/>
  <c r="R459" i="22"/>
  <c r="Q459" i="22"/>
  <c r="R459" i="23"/>
  <c r="S459" i="23"/>
  <c r="U459" i="22"/>
  <c r="F463" i="22"/>
  <c r="E463" i="22"/>
  <c r="R463" i="23"/>
  <c r="M463" i="23"/>
  <c r="V471" i="22"/>
  <c r="W471" i="22"/>
  <c r="W471" i="23"/>
  <c r="X471" i="23"/>
  <c r="Z471" i="22"/>
  <c r="G479" i="22"/>
  <c r="H479" i="22"/>
  <c r="H479" i="23"/>
  <c r="I479" i="23"/>
  <c r="K479" i="22"/>
  <c r="L485" i="22"/>
  <c r="M485" i="22"/>
  <c r="M485" i="23"/>
  <c r="N485" i="23"/>
  <c r="P485" i="22" s="1"/>
  <c r="R491" i="22"/>
  <c r="Q491" i="22"/>
  <c r="R491" i="23"/>
  <c r="S491" i="23"/>
  <c r="U491" i="22"/>
  <c r="F495" i="22"/>
  <c r="E495" i="22"/>
  <c r="R495" i="23"/>
  <c r="M495" i="23"/>
  <c r="F445" i="22"/>
  <c r="E445" i="22"/>
  <c r="V452" i="22"/>
  <c r="W452" i="22"/>
  <c r="X452" i="23"/>
  <c r="Z452" i="22"/>
  <c r="W452" i="23"/>
  <c r="V457" i="22"/>
  <c r="W457" i="22"/>
  <c r="X457" i="23"/>
  <c r="Z457" i="22" s="1"/>
  <c r="W457" i="23"/>
  <c r="V465" i="22"/>
  <c r="W465" i="22"/>
  <c r="X465" i="23"/>
  <c r="Z465" i="22"/>
  <c r="W465" i="23"/>
  <c r="F473" i="22"/>
  <c r="E473" i="22"/>
  <c r="F481" i="22"/>
  <c r="E481" i="22"/>
  <c r="F489" i="22"/>
  <c r="E489" i="22"/>
  <c r="V442" i="22"/>
  <c r="W442" i="22"/>
  <c r="W442" i="23"/>
  <c r="X442" i="23"/>
  <c r="Z442" i="22"/>
  <c r="L451" i="22"/>
  <c r="M451" i="22"/>
  <c r="N451" i="23"/>
  <c r="P451" i="22"/>
  <c r="M451" i="23"/>
  <c r="G467" i="22"/>
  <c r="H467" i="22"/>
  <c r="H467" i="23"/>
  <c r="I467" i="23"/>
  <c r="K467" i="22"/>
  <c r="V475" i="22"/>
  <c r="W475" i="22"/>
  <c r="W475" i="23"/>
  <c r="X475" i="23"/>
  <c r="Z475" i="22" s="1"/>
  <c r="F483" i="22"/>
  <c r="E483" i="22"/>
  <c r="M483" i="23"/>
  <c r="F497" i="22"/>
  <c r="E497" i="22"/>
  <c r="H497" i="23"/>
  <c r="V428" i="22"/>
  <c r="W428" i="22"/>
  <c r="W428" i="23"/>
  <c r="X428" i="23"/>
  <c r="Z428" i="22" s="1"/>
  <c r="H436" i="22"/>
  <c r="G436" i="22"/>
  <c r="H436" i="23"/>
  <c r="I436" i="23"/>
  <c r="K436" i="22"/>
  <c r="H444" i="22"/>
  <c r="G444" i="22"/>
  <c r="H444" i="23"/>
  <c r="I444" i="23"/>
  <c r="K444" i="22"/>
  <c r="V453" i="22"/>
  <c r="W453" i="22"/>
  <c r="X453" i="23"/>
  <c r="Z453" i="22"/>
  <c r="W453" i="23"/>
  <c r="F461" i="22"/>
  <c r="E461" i="22"/>
  <c r="R473" i="22"/>
  <c r="Q473" i="22"/>
  <c r="R473" i="23"/>
  <c r="S473" i="23"/>
  <c r="U473" i="22"/>
  <c r="G485" i="22"/>
  <c r="H485" i="22"/>
  <c r="H485" i="23"/>
  <c r="I485" i="23"/>
  <c r="K485" i="22"/>
  <c r="V493" i="22"/>
  <c r="W493" i="22"/>
  <c r="X493" i="23"/>
  <c r="Z493" i="22"/>
  <c r="W493" i="23"/>
  <c r="F501" i="22"/>
  <c r="E501" i="22"/>
  <c r="G505" i="22"/>
  <c r="H505" i="22"/>
  <c r="H505" i="23"/>
  <c r="I505" i="23"/>
  <c r="K505" i="22"/>
  <c r="V47" i="25"/>
  <c r="V34" i="3"/>
  <c r="N44" i="24"/>
  <c r="M44" i="24"/>
  <c r="W72" i="24"/>
  <c r="R72" i="24"/>
  <c r="M58" i="24"/>
  <c r="H58" i="24"/>
  <c r="R58" i="24"/>
  <c r="W58" i="24"/>
  <c r="AI25" i="15"/>
  <c r="AJ25" i="15" s="1"/>
  <c r="X7" i="22"/>
  <c r="Y7" i="22"/>
  <c r="X23" i="22"/>
  <c r="Y23" i="22"/>
  <c r="X31" i="22"/>
  <c r="Y31" i="22"/>
  <c r="O36" i="22"/>
  <c r="N36" i="22"/>
  <c r="J60" i="22"/>
  <c r="I60" i="22"/>
  <c r="I60" i="23"/>
  <c r="K60" i="22" s="1"/>
  <c r="X78" i="22"/>
  <c r="Y78" i="22"/>
  <c r="N80" i="22"/>
  <c r="O80" i="22"/>
  <c r="J96" i="22"/>
  <c r="I96" i="22"/>
  <c r="I96" i="23"/>
  <c r="K96" i="22"/>
  <c r="S120" i="22"/>
  <c r="T120" i="22"/>
  <c r="I156" i="22"/>
  <c r="J156" i="22"/>
  <c r="I156" i="23"/>
  <c r="K156" i="22" s="1"/>
  <c r="S205" i="22"/>
  <c r="T205" i="22"/>
  <c r="I236" i="22"/>
  <c r="J236" i="22"/>
  <c r="I236" i="23"/>
  <c r="K236" i="22" s="1"/>
  <c r="S261" i="22"/>
  <c r="T261" i="22"/>
  <c r="I292" i="22"/>
  <c r="J292" i="22"/>
  <c r="I292" i="23"/>
  <c r="K292" i="22"/>
  <c r="X300" i="22"/>
  <c r="Y300" i="22"/>
  <c r="X356" i="22"/>
  <c r="Y356" i="22"/>
  <c r="H415" i="23"/>
  <c r="R430" i="23"/>
  <c r="M439" i="23"/>
  <c r="I480" i="22"/>
  <c r="J480" i="22"/>
  <c r="I480" i="23"/>
  <c r="K480" i="22"/>
  <c r="W501" i="23"/>
  <c r="N520" i="22"/>
  <c r="O520" i="22"/>
  <c r="S521" i="22"/>
  <c r="T521" i="22"/>
  <c r="N536" i="22"/>
  <c r="O536" i="22"/>
  <c r="S537" i="22"/>
  <c r="T537" i="22"/>
  <c r="N552" i="22"/>
  <c r="O552" i="22"/>
  <c r="S553" i="22"/>
  <c r="T553" i="22"/>
  <c r="N568" i="22"/>
  <c r="O568" i="22"/>
  <c r="S569" i="22"/>
  <c r="T569" i="22"/>
  <c r="N596" i="22"/>
  <c r="O596" i="22"/>
  <c r="N604" i="22"/>
  <c r="O604" i="22"/>
  <c r="N620" i="22"/>
  <c r="O620" i="22"/>
  <c r="S621" i="22"/>
  <c r="T621" i="22"/>
  <c r="N636" i="22"/>
  <c r="O636" i="22"/>
  <c r="N652" i="22"/>
  <c r="O652" i="22"/>
  <c r="S653" i="22"/>
  <c r="T653" i="22"/>
  <c r="N660" i="22"/>
  <c r="O660" i="22"/>
  <c r="S661" i="22"/>
  <c r="T661" i="22"/>
  <c r="N676" i="22"/>
  <c r="O676" i="22"/>
  <c r="S677" i="22"/>
  <c r="T677" i="22"/>
  <c r="N692" i="22"/>
  <c r="O692" i="22"/>
  <c r="S693" i="22"/>
  <c r="T693" i="22"/>
  <c r="N712" i="22"/>
  <c r="O712" i="22"/>
  <c r="N720" i="22"/>
  <c r="O720" i="22"/>
  <c r="S721" i="22"/>
  <c r="T721" i="22"/>
  <c r="N728" i="22"/>
  <c r="O728" i="22"/>
  <c r="S729" i="22"/>
  <c r="T729" i="22"/>
  <c r="N744" i="22"/>
  <c r="O744" i="22"/>
  <c r="T745" i="22"/>
  <c r="S745" i="22"/>
  <c r="N760" i="22"/>
  <c r="O760" i="22"/>
  <c r="T761" i="22"/>
  <c r="S761" i="22"/>
  <c r="S873" i="22"/>
  <c r="T873" i="22"/>
  <c r="O876" i="22"/>
  <c r="N876" i="22"/>
  <c r="I879" i="22"/>
  <c r="J879" i="22"/>
  <c r="S881" i="22"/>
  <c r="T881" i="22"/>
  <c r="O884" i="22"/>
  <c r="N884" i="22"/>
  <c r="O888" i="22"/>
  <c r="N888" i="22"/>
  <c r="I891" i="22"/>
  <c r="J891" i="22"/>
  <c r="S893" i="22"/>
  <c r="T893" i="22"/>
  <c r="O896" i="22"/>
  <c r="N896" i="22"/>
  <c r="I899" i="22"/>
  <c r="J899" i="22"/>
  <c r="S901" i="22"/>
  <c r="T901" i="22"/>
  <c r="I903" i="22"/>
  <c r="J903" i="22"/>
  <c r="S905" i="22"/>
  <c r="T905" i="22"/>
  <c r="O908" i="22"/>
  <c r="N908" i="22"/>
  <c r="I911" i="22"/>
  <c r="J911" i="22"/>
  <c r="S913" i="22"/>
  <c r="T913" i="22"/>
  <c r="O916" i="22"/>
  <c r="N916" i="22"/>
  <c r="O920" i="22"/>
  <c r="N920" i="22"/>
  <c r="I923" i="22"/>
  <c r="J923" i="22"/>
  <c r="S925" i="22"/>
  <c r="T925" i="22"/>
  <c r="O928" i="22"/>
  <c r="N928" i="22"/>
  <c r="I931" i="22"/>
  <c r="J931" i="22"/>
  <c r="S933" i="22"/>
  <c r="T933" i="22"/>
  <c r="I935" i="22"/>
  <c r="J935" i="22"/>
  <c r="S937" i="22"/>
  <c r="T937" i="22"/>
  <c r="O940" i="22"/>
  <c r="N940" i="22"/>
  <c r="I943" i="22"/>
  <c r="J943" i="22"/>
  <c r="S945" i="22"/>
  <c r="T945" i="22"/>
  <c r="O948" i="22"/>
  <c r="N948" i="22"/>
  <c r="O952" i="22"/>
  <c r="N952" i="22"/>
  <c r="I955" i="22"/>
  <c r="J955" i="22"/>
  <c r="S957" i="22"/>
  <c r="T957" i="22"/>
  <c r="O960" i="22"/>
  <c r="N960" i="22"/>
  <c r="I963" i="22"/>
  <c r="J963" i="22"/>
  <c r="S965" i="22"/>
  <c r="T965" i="22"/>
  <c r="I967" i="22"/>
  <c r="J967" i="22"/>
  <c r="S969" i="22"/>
  <c r="T969" i="22"/>
  <c r="O972" i="22"/>
  <c r="N972" i="22"/>
  <c r="I975" i="22"/>
  <c r="J975" i="22"/>
  <c r="S977" i="22"/>
  <c r="T977" i="22"/>
  <c r="O980" i="22"/>
  <c r="N980" i="22"/>
  <c r="O984" i="22"/>
  <c r="N984" i="22"/>
  <c r="I987" i="22"/>
  <c r="J987" i="22"/>
  <c r="S989" i="22"/>
  <c r="T989" i="22"/>
  <c r="O992" i="22"/>
  <c r="N992" i="22"/>
  <c r="I995" i="22"/>
  <c r="J995" i="22"/>
  <c r="S997" i="22"/>
  <c r="T997" i="22"/>
  <c r="I999" i="22"/>
  <c r="J999" i="22"/>
  <c r="S1001" i="22"/>
  <c r="T1001" i="22"/>
  <c r="O1004" i="22"/>
  <c r="N1004" i="22"/>
  <c r="I1007" i="22"/>
  <c r="J1007" i="22"/>
  <c r="S1009" i="22"/>
  <c r="T1009" i="22"/>
  <c r="O1012" i="22"/>
  <c r="N1012" i="22"/>
  <c r="O1016" i="22"/>
  <c r="N1016" i="22"/>
  <c r="I1019" i="22"/>
  <c r="J1019" i="22"/>
  <c r="S1021" i="22"/>
  <c r="T1021" i="22"/>
  <c r="O1024" i="22"/>
  <c r="N1024" i="22"/>
  <c r="I1027" i="22"/>
  <c r="J1027" i="22"/>
  <c r="S1029" i="22"/>
  <c r="T1029" i="22"/>
  <c r="I1031" i="22"/>
  <c r="J1031" i="22"/>
  <c r="S1033" i="22"/>
  <c r="T1033" i="22"/>
  <c r="O1036" i="22"/>
  <c r="N1036" i="22"/>
  <c r="I1039" i="22"/>
  <c r="J1039" i="22"/>
  <c r="S1041" i="22"/>
  <c r="T1041" i="22"/>
  <c r="O1044" i="22"/>
  <c r="N1044" i="22"/>
  <c r="O1048" i="22"/>
  <c r="N1048" i="22"/>
  <c r="I1051" i="22"/>
  <c r="J1051" i="22"/>
  <c r="S1053" i="22"/>
  <c r="T1053" i="22"/>
  <c r="O1056" i="22"/>
  <c r="N1056" i="22"/>
  <c r="I1059" i="22"/>
  <c r="J1059" i="22"/>
  <c r="S1061" i="22"/>
  <c r="T1061" i="22"/>
  <c r="I1063" i="22"/>
  <c r="J1063" i="22"/>
  <c r="S1065" i="22"/>
  <c r="T1065" i="22"/>
  <c r="O1068" i="22"/>
  <c r="N1068" i="22"/>
  <c r="I1071" i="22"/>
  <c r="J1071" i="22"/>
  <c r="S1073" i="22"/>
  <c r="T1073" i="22"/>
  <c r="O1076" i="22"/>
  <c r="N1076" i="22"/>
  <c r="O1080" i="22"/>
  <c r="N1080" i="22"/>
  <c r="I1083" i="22"/>
  <c r="J1083" i="22"/>
  <c r="S1085" i="22"/>
  <c r="T1085" i="22"/>
  <c r="O1088" i="22"/>
  <c r="N1088" i="22"/>
  <c r="I1091" i="22"/>
  <c r="J1091" i="22"/>
  <c r="S1093" i="22"/>
  <c r="T1093" i="22"/>
  <c r="I1095" i="22"/>
  <c r="J1095" i="22"/>
  <c r="S1097" i="22"/>
  <c r="T1097" i="22"/>
  <c r="O1100" i="22"/>
  <c r="N1100" i="22"/>
  <c r="I1103" i="22"/>
  <c r="J1103" i="22"/>
  <c r="S1105" i="22"/>
  <c r="T1105" i="22"/>
  <c r="O1108" i="22"/>
  <c r="N1108" i="22"/>
  <c r="O1112" i="22"/>
  <c r="N1112" i="22"/>
  <c r="I1115" i="22"/>
  <c r="J1115" i="22"/>
  <c r="S1117" i="22"/>
  <c r="T1117" i="22"/>
  <c r="O1120" i="22"/>
  <c r="N1120" i="22"/>
  <c r="I1123" i="22"/>
  <c r="J1123" i="22"/>
  <c r="S1125" i="22"/>
  <c r="T1125" i="22"/>
  <c r="I1127" i="22"/>
  <c r="J1127" i="22"/>
  <c r="S1129" i="22"/>
  <c r="T1129" i="22"/>
  <c r="O1132" i="22"/>
  <c r="N1132" i="22"/>
  <c r="I1135" i="22"/>
  <c r="J1135" i="22"/>
  <c r="S1137" i="22"/>
  <c r="T1137" i="22"/>
  <c r="O1140" i="22"/>
  <c r="N1140" i="22"/>
  <c r="O1144" i="22"/>
  <c r="N1144" i="22"/>
  <c r="I1147" i="22"/>
  <c r="J1147" i="22"/>
  <c r="S1149" i="22"/>
  <c r="T1149" i="22"/>
  <c r="O1152" i="22"/>
  <c r="N1152" i="22"/>
  <c r="I1155" i="22"/>
  <c r="J1155" i="22"/>
  <c r="S1157" i="22"/>
  <c r="T1157" i="22"/>
  <c r="I1159" i="22"/>
  <c r="J1159" i="22"/>
  <c r="S1161" i="22"/>
  <c r="T1161" i="22"/>
  <c r="O1164" i="22"/>
  <c r="N1164" i="22"/>
  <c r="I1167" i="22"/>
  <c r="J1167" i="22"/>
  <c r="S1169" i="22"/>
  <c r="T1169" i="22"/>
  <c r="O1172" i="22"/>
  <c r="N1172" i="22"/>
  <c r="O1176" i="22"/>
  <c r="N1176" i="22"/>
  <c r="I1179" i="22"/>
  <c r="J1179" i="22"/>
  <c r="I1183" i="22"/>
  <c r="J1183" i="22"/>
  <c r="S1185" i="22"/>
  <c r="T1185" i="22"/>
  <c r="O1188" i="22"/>
  <c r="N1188" i="22"/>
  <c r="S1189" i="22"/>
  <c r="T1189" i="22"/>
  <c r="O1192" i="22"/>
  <c r="N1192" i="22"/>
  <c r="I1195" i="22"/>
  <c r="J1195" i="22"/>
  <c r="I1199" i="22"/>
  <c r="J1199" i="22"/>
  <c r="S1201" i="22"/>
  <c r="T1201" i="22"/>
  <c r="O1204" i="22"/>
  <c r="N1204" i="22"/>
  <c r="S1205" i="22"/>
  <c r="T1205" i="22"/>
  <c r="O1208" i="22"/>
  <c r="N1208" i="22"/>
  <c r="I1211" i="22"/>
  <c r="J1211" i="22"/>
  <c r="I1215" i="22"/>
  <c r="J1215" i="22"/>
  <c r="S1217" i="22"/>
  <c r="T1217" i="22"/>
  <c r="O1220" i="22"/>
  <c r="N1220" i="22"/>
  <c r="S1221" i="22"/>
  <c r="T1221" i="22"/>
  <c r="O1224" i="22"/>
  <c r="N1224" i="22"/>
  <c r="I1227" i="22"/>
  <c r="J1227" i="22"/>
  <c r="I1231" i="22"/>
  <c r="J1231" i="22"/>
  <c r="S1233" i="22"/>
  <c r="T1233" i="22"/>
  <c r="O1236" i="22"/>
  <c r="N1236" i="22"/>
  <c r="S1237" i="22"/>
  <c r="T1237" i="22"/>
  <c r="O1240" i="22"/>
  <c r="N1240" i="22"/>
  <c r="I1243" i="22"/>
  <c r="J1243" i="22"/>
  <c r="I1247" i="22"/>
  <c r="J1247" i="22"/>
  <c r="S1249" i="22"/>
  <c r="T1249" i="22"/>
  <c r="O1252" i="22"/>
  <c r="N1252" i="22"/>
  <c r="S1253" i="22"/>
  <c r="T1253" i="22"/>
  <c r="O1256" i="22"/>
  <c r="N1256" i="22"/>
  <c r="I1259" i="22"/>
  <c r="J1259" i="22"/>
  <c r="I1263" i="22"/>
  <c r="J1263" i="22"/>
  <c r="S1265" i="22"/>
  <c r="T1265" i="22"/>
  <c r="O1268" i="22"/>
  <c r="N1268" i="22"/>
  <c r="S1269" i="22"/>
  <c r="T1269" i="22"/>
  <c r="O1272" i="22"/>
  <c r="N1272" i="22"/>
  <c r="I1275" i="22"/>
  <c r="J1275" i="22"/>
  <c r="I1279" i="22"/>
  <c r="J1279" i="22"/>
  <c r="S1281" i="22"/>
  <c r="T1281" i="22"/>
  <c r="O1284" i="22"/>
  <c r="N1284" i="22"/>
  <c r="S1285" i="22"/>
  <c r="T1285" i="22"/>
  <c r="O1288" i="22"/>
  <c r="N1288" i="22"/>
  <c r="I1291" i="22"/>
  <c r="J1291" i="22"/>
  <c r="I1295" i="22"/>
  <c r="J1295" i="22"/>
  <c r="S1297" i="22"/>
  <c r="T1297" i="22"/>
  <c r="O1300" i="22"/>
  <c r="N1300" i="22"/>
  <c r="S1301" i="22"/>
  <c r="T1301" i="22"/>
  <c r="O1304" i="22"/>
  <c r="N1304" i="22"/>
  <c r="I1307" i="22"/>
  <c r="J1307" i="22"/>
  <c r="I1311" i="22"/>
  <c r="J1311" i="22"/>
  <c r="S1313" i="22"/>
  <c r="T1313" i="22"/>
  <c r="O1316" i="22"/>
  <c r="N1316" i="22"/>
  <c r="S1317" i="22"/>
  <c r="T1317" i="22"/>
  <c r="O1320" i="22"/>
  <c r="N1320" i="22"/>
  <c r="I1323" i="22"/>
  <c r="J1323" i="22"/>
  <c r="I1327" i="22"/>
  <c r="J1327" i="22"/>
  <c r="S1329" i="22"/>
  <c r="T1329" i="22"/>
  <c r="O1332" i="22"/>
  <c r="N1332" i="22"/>
  <c r="S1333" i="22"/>
  <c r="T1333" i="22"/>
  <c r="O1336" i="22"/>
  <c r="N1336" i="22"/>
  <c r="I1339" i="22"/>
  <c r="J1339" i="22"/>
  <c r="I1343" i="22"/>
  <c r="J1343" i="22"/>
  <c r="S1345" i="22"/>
  <c r="T1345" i="22"/>
  <c r="O1348" i="22"/>
  <c r="N1348" i="22"/>
  <c r="S1349" i="22"/>
  <c r="T1349" i="22"/>
  <c r="O1352" i="22"/>
  <c r="N1352" i="22"/>
  <c r="I1355" i="22"/>
  <c r="J1355" i="22"/>
  <c r="I1359" i="22"/>
  <c r="J1359" i="22"/>
  <c r="S1361" i="22"/>
  <c r="T1361" i="22"/>
  <c r="O1364" i="22"/>
  <c r="N1364" i="22"/>
  <c r="S1365" i="22"/>
  <c r="T1365" i="22"/>
  <c r="O1368" i="22"/>
  <c r="N1368" i="22"/>
  <c r="I1371" i="22"/>
  <c r="J1371" i="22"/>
  <c r="I1375" i="22"/>
  <c r="J1375" i="22"/>
  <c r="S1377" i="22"/>
  <c r="T1377" i="22"/>
  <c r="O1380" i="22"/>
  <c r="N1380" i="22"/>
  <c r="S1381" i="22"/>
  <c r="T1381" i="22"/>
  <c r="O1384" i="22"/>
  <c r="N1384" i="22"/>
  <c r="I1387" i="22"/>
  <c r="J1387" i="22"/>
  <c r="I1391" i="22"/>
  <c r="J1391" i="22"/>
  <c r="S1393" i="22"/>
  <c r="T1393" i="22"/>
  <c r="O1396" i="22"/>
  <c r="N1396" i="22"/>
  <c r="S1397" i="22"/>
  <c r="T1397" i="22"/>
  <c r="O1400" i="22"/>
  <c r="N1400" i="22"/>
  <c r="I1403" i="22"/>
  <c r="J1403" i="22"/>
  <c r="I1407" i="22"/>
  <c r="J1407" i="22"/>
  <c r="S1409" i="22"/>
  <c r="T1409" i="22"/>
  <c r="O1412" i="22"/>
  <c r="N1412" i="22"/>
  <c r="S1413" i="22"/>
  <c r="T1413" i="22"/>
  <c r="O1416" i="22"/>
  <c r="N1416" i="22"/>
  <c r="I1419" i="22"/>
  <c r="J1419" i="22"/>
  <c r="I1423" i="22"/>
  <c r="J1423" i="22"/>
  <c r="S1425" i="22"/>
  <c r="T1425" i="22"/>
  <c r="O1428" i="22"/>
  <c r="N1428" i="22"/>
  <c r="S1429" i="22"/>
  <c r="T1429" i="22"/>
  <c r="O1432" i="22"/>
  <c r="N1432" i="22"/>
  <c r="I1435" i="22"/>
  <c r="J1435" i="22"/>
  <c r="I1439" i="22"/>
  <c r="J1439" i="22"/>
  <c r="S1441" i="22"/>
  <c r="T1441" i="22"/>
  <c r="O1444" i="22"/>
  <c r="N1444" i="22"/>
  <c r="S1445" i="22"/>
  <c r="T1445" i="22"/>
  <c r="O1448" i="22"/>
  <c r="N1448" i="22"/>
  <c r="I1451" i="22"/>
  <c r="J1451" i="22"/>
  <c r="I1455" i="22"/>
  <c r="J1455" i="22"/>
  <c r="S1457" i="22"/>
  <c r="T1457" i="22"/>
  <c r="O1460" i="22"/>
  <c r="N1460" i="22"/>
  <c r="S1461" i="22"/>
  <c r="T1461" i="22"/>
  <c r="O1464" i="22"/>
  <c r="N1464" i="22"/>
  <c r="I1467" i="22"/>
  <c r="J1467" i="22"/>
  <c r="J1471" i="22"/>
  <c r="I1471" i="22"/>
  <c r="N1472" i="22"/>
  <c r="O1472" i="22"/>
  <c r="J1475" i="22"/>
  <c r="I1475" i="22"/>
  <c r="N1476" i="22"/>
  <c r="O1476" i="22"/>
  <c r="J1479" i="22"/>
  <c r="I1479" i="22"/>
  <c r="N1480" i="22"/>
  <c r="O1480" i="22"/>
  <c r="J1483" i="22"/>
  <c r="I1483" i="22"/>
  <c r="N1484" i="22"/>
  <c r="O1484" i="22"/>
  <c r="J1487" i="22"/>
  <c r="I1487" i="22"/>
  <c r="N1488" i="22"/>
  <c r="O1488" i="22"/>
  <c r="J1491" i="22"/>
  <c r="I1491" i="22"/>
  <c r="N1492" i="22"/>
  <c r="O1492" i="22"/>
  <c r="J1495" i="22"/>
  <c r="I1495" i="22"/>
  <c r="N1496" i="22"/>
  <c r="O1496" i="22"/>
  <c r="J1499" i="22"/>
  <c r="I1499" i="22"/>
  <c r="N1500" i="22"/>
  <c r="O1500" i="22"/>
  <c r="I50" i="1"/>
  <c r="S43" i="25"/>
  <c r="R33" i="15"/>
  <c r="I33" i="15"/>
  <c r="T33" i="15"/>
  <c r="K33" i="15"/>
  <c r="M22" i="36"/>
  <c r="M31" i="36"/>
  <c r="J31" i="36"/>
  <c r="I14" i="37"/>
  <c r="I16" i="37" s="1"/>
  <c r="F16" i="37"/>
  <c r="E57" i="37"/>
  <c r="E61" i="37" s="1"/>
  <c r="B61" i="37"/>
  <c r="G18" i="1"/>
  <c r="X90" i="22"/>
  <c r="Y90" i="22"/>
  <c r="X112" i="22"/>
  <c r="Y112" i="22"/>
  <c r="N136" i="22"/>
  <c r="O136" i="22"/>
  <c r="X148" i="22"/>
  <c r="Y148" i="22"/>
  <c r="T164" i="22"/>
  <c r="S164" i="22"/>
  <c r="H200" i="23"/>
  <c r="I235" i="22"/>
  <c r="J235" i="22"/>
  <c r="O276" i="22"/>
  <c r="N276" i="22"/>
  <c r="S285" i="22"/>
  <c r="T285" i="22"/>
  <c r="X372" i="22"/>
  <c r="Y372" i="22"/>
  <c r="H447" i="23"/>
  <c r="X466" i="22"/>
  <c r="Y466" i="22"/>
  <c r="X763" i="22"/>
  <c r="Y763" i="22"/>
  <c r="X779" i="22"/>
  <c r="Y779" i="22"/>
  <c r="X795" i="22"/>
  <c r="Y795" i="22"/>
  <c r="X827" i="22"/>
  <c r="Y827" i="22"/>
  <c r="X839" i="22"/>
  <c r="Y839" i="22"/>
  <c r="I7" i="1"/>
  <c r="S9" i="24"/>
  <c r="T77" i="22"/>
  <c r="S77" i="22"/>
  <c r="X92" i="22"/>
  <c r="Y92" i="22"/>
  <c r="X110" i="22"/>
  <c r="Y110" i="22"/>
  <c r="N112" i="22"/>
  <c r="O112" i="22"/>
  <c r="X128" i="22"/>
  <c r="Y128" i="22"/>
  <c r="X146" i="22"/>
  <c r="Y146" i="22"/>
  <c r="N148" i="22"/>
  <c r="O148" i="22"/>
  <c r="N180" i="22"/>
  <c r="O180" i="22"/>
  <c r="J219" i="22"/>
  <c r="I219" i="22"/>
  <c r="R222" i="23"/>
  <c r="R246" i="23"/>
  <c r="R310" i="23"/>
  <c r="S337" i="22"/>
  <c r="T337" i="22"/>
  <c r="W358" i="23"/>
  <c r="S381" i="22"/>
  <c r="T381" i="22"/>
  <c r="S385" i="22"/>
  <c r="T385" i="22"/>
  <c r="X386" i="22"/>
  <c r="Y386" i="22"/>
  <c r="H407" i="23"/>
  <c r="J507" i="22"/>
  <c r="I507" i="22"/>
  <c r="J511" i="22"/>
  <c r="I511" i="22"/>
  <c r="J515" i="22"/>
  <c r="I515" i="22"/>
  <c r="J519" i="22"/>
  <c r="I519" i="22"/>
  <c r="J523" i="22"/>
  <c r="I523" i="22"/>
  <c r="J527" i="22"/>
  <c r="I527" i="22"/>
  <c r="J531" i="22"/>
  <c r="I531" i="22"/>
  <c r="J535" i="22"/>
  <c r="I535" i="22"/>
  <c r="J539" i="22"/>
  <c r="I539" i="22"/>
  <c r="J543" i="22"/>
  <c r="I543" i="22"/>
  <c r="J547" i="22"/>
  <c r="I547" i="22"/>
  <c r="J551" i="22"/>
  <c r="I551" i="22"/>
  <c r="J555" i="22"/>
  <c r="I555" i="22"/>
  <c r="I559" i="22"/>
  <c r="J559" i="22"/>
  <c r="I563" i="22"/>
  <c r="J563" i="22"/>
  <c r="I567" i="22"/>
  <c r="J567" i="22"/>
  <c r="I571" i="22"/>
  <c r="J571" i="22"/>
  <c r="I575" i="22"/>
  <c r="J575" i="22"/>
  <c r="I579" i="22"/>
  <c r="J579" i="22"/>
  <c r="I583" i="22"/>
  <c r="J583" i="22"/>
  <c r="I587" i="22"/>
  <c r="J587" i="22"/>
  <c r="I591" i="22"/>
  <c r="J591" i="22"/>
  <c r="I595" i="22"/>
  <c r="J595" i="22"/>
  <c r="I599" i="22"/>
  <c r="J599" i="22"/>
  <c r="I603" i="22"/>
  <c r="J603" i="22"/>
  <c r="I607" i="22"/>
  <c r="J607" i="22"/>
  <c r="I611" i="22"/>
  <c r="J611" i="22"/>
  <c r="I615" i="22"/>
  <c r="J615" i="22"/>
  <c r="I619" i="22"/>
  <c r="J619" i="22"/>
  <c r="I623" i="22"/>
  <c r="J623" i="22"/>
  <c r="I627" i="22"/>
  <c r="J627" i="22"/>
  <c r="I631" i="22"/>
  <c r="J631" i="22"/>
  <c r="I635" i="22"/>
  <c r="J635" i="22"/>
  <c r="I639" i="22"/>
  <c r="J639" i="22"/>
  <c r="I643" i="22"/>
  <c r="J643" i="22"/>
  <c r="I647" i="22"/>
  <c r="J647" i="22"/>
  <c r="I651" i="22"/>
  <c r="J651" i="22"/>
  <c r="I655" i="22"/>
  <c r="J655" i="22"/>
  <c r="I659" i="22"/>
  <c r="J659" i="22"/>
  <c r="I663" i="22"/>
  <c r="J663" i="22"/>
  <c r="S982" i="22"/>
  <c r="T982" i="22"/>
  <c r="S1014" i="22"/>
  <c r="T1014" i="22"/>
  <c r="S1030" i="22"/>
  <c r="T1030" i="22"/>
  <c r="S1046" i="22"/>
  <c r="T1046" i="22"/>
  <c r="S1142" i="22"/>
  <c r="T1142" i="22"/>
  <c r="S1158" i="22"/>
  <c r="T1158" i="22"/>
  <c r="N101" i="1"/>
  <c r="T101" i="1" s="1"/>
  <c r="Q11" i="35"/>
  <c r="Q16" i="35" s="1"/>
  <c r="N16" i="35"/>
  <c r="I10" i="38"/>
  <c r="G25" i="15"/>
  <c r="S53" i="22"/>
  <c r="T53" i="22"/>
  <c r="N56" i="22"/>
  <c r="O56" i="22"/>
  <c r="X62" i="22"/>
  <c r="Y62" i="22"/>
  <c r="X242" i="22"/>
  <c r="Y242" i="22"/>
  <c r="O332" i="22"/>
  <c r="N332" i="22"/>
  <c r="H391" i="23"/>
  <c r="X847" i="22"/>
  <c r="Y847" i="22"/>
  <c r="I8" i="1"/>
  <c r="S17" i="24"/>
  <c r="O12" i="22"/>
  <c r="N12" i="22"/>
  <c r="O20" i="22"/>
  <c r="N20" i="22"/>
  <c r="O28" i="22"/>
  <c r="N28" i="22"/>
  <c r="Y54" i="22"/>
  <c r="X54" i="22"/>
  <c r="T57" i="22"/>
  <c r="S57" i="22"/>
  <c r="X66" i="22"/>
  <c r="Y66" i="22"/>
  <c r="N68" i="22"/>
  <c r="O68" i="22"/>
  <c r="X80" i="22"/>
  <c r="Y80" i="22"/>
  <c r="X124" i="22"/>
  <c r="Y124" i="22"/>
  <c r="S153" i="22"/>
  <c r="T153" i="22"/>
  <c r="S233" i="22"/>
  <c r="T233" i="22"/>
  <c r="H248" i="23"/>
  <c r="I251" i="22"/>
  <c r="J251" i="22"/>
  <c r="S289" i="22"/>
  <c r="T289" i="22"/>
  <c r="X298" i="22"/>
  <c r="Y298" i="22"/>
  <c r="O300" i="22"/>
  <c r="N300" i="22"/>
  <c r="I315" i="22"/>
  <c r="J315" i="22"/>
  <c r="X346" i="22"/>
  <c r="Y346" i="22"/>
  <c r="O348" i="22"/>
  <c r="N348" i="22"/>
  <c r="S353" i="22"/>
  <c r="T353" i="22"/>
  <c r="X354" i="22"/>
  <c r="Y354" i="22"/>
  <c r="O356" i="22"/>
  <c r="N356" i="22"/>
  <c r="X362" i="22"/>
  <c r="Y362" i="22"/>
  <c r="S393" i="22"/>
  <c r="T393" i="22"/>
  <c r="X472" i="22"/>
  <c r="Y472" i="22"/>
  <c r="X478" i="22"/>
  <c r="Y478" i="22"/>
  <c r="N480" i="22"/>
  <c r="O480" i="22"/>
  <c r="M481" i="23"/>
  <c r="J768" i="22"/>
  <c r="I768" i="22"/>
  <c r="J776" i="22"/>
  <c r="I776" i="22"/>
  <c r="S778" i="22"/>
  <c r="T778" i="22"/>
  <c r="J792" i="22"/>
  <c r="I792" i="22"/>
  <c r="S794" i="22"/>
  <c r="T794" i="22"/>
  <c r="S802" i="22"/>
  <c r="T802" i="22"/>
  <c r="J816" i="22"/>
  <c r="I816" i="22"/>
  <c r="S818" i="22"/>
  <c r="T818" i="22"/>
  <c r="J832" i="22"/>
  <c r="I832" i="22"/>
  <c r="J840" i="22"/>
  <c r="I840" i="22"/>
  <c r="S842" i="22"/>
  <c r="T842" i="22"/>
  <c r="J856" i="22"/>
  <c r="I856" i="22"/>
  <c r="S858" i="22"/>
  <c r="T858" i="22"/>
  <c r="S866" i="22"/>
  <c r="T866" i="22"/>
  <c r="J7" i="1"/>
  <c r="X9" i="24"/>
  <c r="T73" i="22"/>
  <c r="S73" i="22"/>
  <c r="N92" i="22"/>
  <c r="O92" i="22"/>
  <c r="R206" i="23"/>
  <c r="W246" i="23"/>
  <c r="O308" i="22"/>
  <c r="N308" i="22"/>
  <c r="J359" i="22"/>
  <c r="I359" i="22"/>
  <c r="Y566" i="22"/>
  <c r="X566" i="22"/>
  <c r="Y606" i="22"/>
  <c r="X606" i="22"/>
  <c r="Y626" i="22"/>
  <c r="X626" i="22"/>
  <c r="Y630" i="22"/>
  <c r="X630" i="22"/>
  <c r="Y686" i="22"/>
  <c r="X686" i="22"/>
  <c r="Y694" i="22"/>
  <c r="X694" i="22"/>
  <c r="Y698" i="22"/>
  <c r="X698" i="22"/>
  <c r="Y714" i="22"/>
  <c r="X714" i="22"/>
  <c r="Y718" i="22"/>
  <c r="X718" i="22"/>
  <c r="X767" i="22"/>
  <c r="Y767" i="22"/>
  <c r="X807" i="22"/>
  <c r="Y807" i="22"/>
  <c r="I15" i="1"/>
  <c r="S49" i="24"/>
  <c r="N19" i="35"/>
  <c r="H50" i="1"/>
  <c r="N43" i="25"/>
  <c r="F85" i="1"/>
  <c r="M17" i="27"/>
  <c r="H17" i="27"/>
  <c r="W17" i="27"/>
  <c r="R17" i="27"/>
  <c r="F13" i="27"/>
  <c r="N63" i="27"/>
  <c r="G31" i="1"/>
  <c r="G92" i="25"/>
  <c r="I5" i="25"/>
  <c r="P31" i="1"/>
  <c r="V31" i="1" s="1"/>
  <c r="G29" i="15" s="1"/>
  <c r="E10" i="38"/>
  <c r="E4" i="35"/>
  <c r="Q6" i="1"/>
  <c r="W6" i="1" s="1"/>
  <c r="M22" i="38"/>
  <c r="J29" i="38"/>
  <c r="M57" i="37"/>
  <c r="J61" i="37"/>
  <c r="N31" i="1"/>
  <c r="T31" i="1" s="1"/>
  <c r="I66" i="1"/>
  <c r="S5" i="27"/>
  <c r="Q32" i="27"/>
  <c r="S32" i="27" s="1"/>
  <c r="S41" i="27"/>
  <c r="Q40" i="27"/>
  <c r="S40" i="27" s="1"/>
  <c r="E14" i="37"/>
  <c r="E16" i="37" s="1"/>
  <c r="B16" i="37"/>
  <c r="M11" i="37"/>
  <c r="J16" i="37"/>
  <c r="Q99" i="1"/>
  <c r="W99" i="1" s="1"/>
  <c r="H19" i="15" s="1"/>
  <c r="V19" i="15" s="1"/>
  <c r="J47" i="1"/>
  <c r="X36" i="25"/>
  <c r="Q14" i="1"/>
  <c r="W14" i="1" s="1"/>
  <c r="H15" i="15" s="1"/>
  <c r="I72" i="1"/>
  <c r="S10" i="27"/>
  <c r="J85" i="1"/>
  <c r="X17" i="27"/>
  <c r="N7" i="35"/>
  <c r="Q7" i="35"/>
  <c r="N30" i="35"/>
  <c r="Q30" i="35"/>
  <c r="N12" i="36"/>
  <c r="Q12" i="36"/>
  <c r="S34" i="27"/>
  <c r="L40" i="27"/>
  <c r="L33" i="27" s="1"/>
  <c r="H94" i="1" s="1"/>
  <c r="N41" i="27"/>
  <c r="Q10" i="38"/>
  <c r="D25" i="15"/>
  <c r="O14" i="1"/>
  <c r="U14" i="1" s="1"/>
  <c r="H49" i="27"/>
  <c r="O66" i="1"/>
  <c r="P93" i="2"/>
  <c r="V74" i="3"/>
  <c r="L282" i="22"/>
  <c r="M282" i="22"/>
  <c r="M282" i="23"/>
  <c r="N282" i="23"/>
  <c r="P282" i="22"/>
  <c r="L216" i="22"/>
  <c r="M216" i="22"/>
  <c r="N216" i="23"/>
  <c r="P216" i="22"/>
  <c r="E270" i="22"/>
  <c r="F270" i="22"/>
  <c r="L280" i="22"/>
  <c r="M280" i="22"/>
  <c r="N280" i="23"/>
  <c r="P280" i="22"/>
  <c r="Q290" i="22"/>
  <c r="R290" i="22"/>
  <c r="R290" i="23"/>
  <c r="S290" i="23"/>
  <c r="U290" i="22"/>
  <c r="E302" i="22"/>
  <c r="F302" i="22"/>
  <c r="L312" i="22"/>
  <c r="M312" i="22"/>
  <c r="M312" i="23"/>
  <c r="N312" i="23"/>
  <c r="P312" i="22"/>
  <c r="E326" i="22"/>
  <c r="F326" i="22"/>
  <c r="M326" i="23"/>
  <c r="L198" i="22"/>
  <c r="M198" i="22"/>
  <c r="N198" i="23"/>
  <c r="P198" i="22"/>
  <c r="Q224" i="22"/>
  <c r="R224" i="22"/>
  <c r="S224" i="23"/>
  <c r="U224" i="22"/>
  <c r="R224" i="23"/>
  <c r="Q256" i="22"/>
  <c r="R256" i="22"/>
  <c r="S256" i="23"/>
  <c r="U256" i="22"/>
  <c r="R256" i="23"/>
  <c r="Q288" i="22"/>
  <c r="R288" i="22"/>
  <c r="S288" i="23"/>
  <c r="U288" i="22" s="1"/>
  <c r="R288" i="23"/>
  <c r="Q320" i="22"/>
  <c r="R320" i="22"/>
  <c r="S320" i="23"/>
  <c r="U320" i="22"/>
  <c r="R320" i="23"/>
  <c r="E330" i="22"/>
  <c r="F330" i="22"/>
  <c r="E352" i="22"/>
  <c r="F352" i="22"/>
  <c r="F370" i="22"/>
  <c r="E370" i="22"/>
  <c r="H378" i="22"/>
  <c r="G378" i="22"/>
  <c r="I378" i="23"/>
  <c r="K378" i="22" s="1"/>
  <c r="E404" i="22"/>
  <c r="F404" i="22"/>
  <c r="E420" i="22"/>
  <c r="F420" i="22"/>
  <c r="G336" i="22"/>
  <c r="H336" i="22"/>
  <c r="H336" i="23"/>
  <c r="I336" i="23"/>
  <c r="K336" i="22"/>
  <c r="Q352" i="22"/>
  <c r="R352" i="22"/>
  <c r="S352" i="23"/>
  <c r="U352" i="22"/>
  <c r="R352" i="23"/>
  <c r="T352" i="22" s="1"/>
  <c r="L368" i="22"/>
  <c r="M368" i="22"/>
  <c r="N368" i="23"/>
  <c r="P368" i="22" s="1"/>
  <c r="H382" i="22"/>
  <c r="G382" i="22"/>
  <c r="I382" i="23"/>
  <c r="K382" i="22" s="1"/>
  <c r="H382" i="23"/>
  <c r="F389" i="22"/>
  <c r="E389" i="22"/>
  <c r="W389" i="23"/>
  <c r="G395" i="22"/>
  <c r="H395" i="22"/>
  <c r="H395" i="23"/>
  <c r="I395" i="23" s="1"/>
  <c r="K395" i="22" s="1"/>
  <c r="L402" i="22"/>
  <c r="M402" i="22"/>
  <c r="M402" i="23"/>
  <c r="N402" i="23"/>
  <c r="P402" i="22"/>
  <c r="E406" i="22"/>
  <c r="F406" i="22"/>
  <c r="V414" i="22"/>
  <c r="W414" i="22"/>
  <c r="W414" i="23"/>
  <c r="X414" i="23"/>
  <c r="Z414" i="22"/>
  <c r="F421" i="22"/>
  <c r="E421" i="22"/>
  <c r="W421" i="23"/>
  <c r="G427" i="22"/>
  <c r="H427" i="22"/>
  <c r="H427" i="23"/>
  <c r="I427" i="23"/>
  <c r="K427" i="22"/>
  <c r="G435" i="22"/>
  <c r="H435" i="22"/>
  <c r="H435" i="23"/>
  <c r="I435" i="23"/>
  <c r="K435" i="22" s="1"/>
  <c r="E446" i="22"/>
  <c r="F446" i="22"/>
  <c r="M446" i="23"/>
  <c r="O446" i="22" s="1"/>
  <c r="H446" i="23"/>
  <c r="Q338" i="22"/>
  <c r="R338" i="22"/>
  <c r="R338" i="23"/>
  <c r="S338" i="23"/>
  <c r="U338" i="22"/>
  <c r="W352" i="22"/>
  <c r="V352" i="22"/>
  <c r="W352" i="23"/>
  <c r="X352" i="23"/>
  <c r="Z352" i="22"/>
  <c r="Q362" i="22"/>
  <c r="R362" i="22"/>
  <c r="R362" i="23"/>
  <c r="S362" i="23"/>
  <c r="U362" i="22"/>
  <c r="Q374" i="22"/>
  <c r="R374" i="22"/>
  <c r="R374" i="23"/>
  <c r="S374" i="23"/>
  <c r="U374" i="22" s="1"/>
  <c r="V384" i="22"/>
  <c r="W384" i="22"/>
  <c r="W384" i="23"/>
  <c r="X384" i="23"/>
  <c r="Z384" i="22"/>
  <c r="E392" i="22"/>
  <c r="F392" i="22"/>
  <c r="R392" i="23"/>
  <c r="G397" i="22"/>
  <c r="H397" i="22"/>
  <c r="H397" i="23"/>
  <c r="I397" i="22" s="1"/>
  <c r="Q402" i="22"/>
  <c r="R402" i="22"/>
  <c r="R402" i="23"/>
  <c r="S402" i="23"/>
  <c r="U402" i="22" s="1"/>
  <c r="F407" i="22"/>
  <c r="E407" i="22"/>
  <c r="M407" i="23"/>
  <c r="R411" i="22"/>
  <c r="Q411" i="22"/>
  <c r="R411" i="23"/>
  <c r="S411" i="23"/>
  <c r="U411" i="22"/>
  <c r="V416" i="22"/>
  <c r="W416" i="22"/>
  <c r="W416" i="23"/>
  <c r="X416" i="23"/>
  <c r="Z416" i="22"/>
  <c r="L420" i="22"/>
  <c r="M420" i="22"/>
  <c r="M420" i="23"/>
  <c r="N420" i="23"/>
  <c r="P420" i="22"/>
  <c r="E424" i="22"/>
  <c r="F424" i="22"/>
  <c r="R424" i="23"/>
  <c r="V432" i="22"/>
  <c r="W432" i="22"/>
  <c r="W432" i="23"/>
  <c r="X432" i="23"/>
  <c r="Z432" i="22"/>
  <c r="F439" i="22"/>
  <c r="E439" i="22"/>
  <c r="V448" i="22"/>
  <c r="W448" i="22"/>
  <c r="W448" i="23"/>
  <c r="X448" i="23"/>
  <c r="Z448" i="22"/>
  <c r="G330" i="22"/>
  <c r="H330" i="22"/>
  <c r="H330" i="23"/>
  <c r="H366" i="22"/>
  <c r="G366" i="22"/>
  <c r="H366" i="23"/>
  <c r="H384" i="22"/>
  <c r="G384" i="22"/>
  <c r="H384" i="23"/>
  <c r="I384" i="23"/>
  <c r="K384" i="22"/>
  <c r="Q396" i="22"/>
  <c r="R396" i="22"/>
  <c r="S396" i="23"/>
  <c r="U396" i="22"/>
  <c r="R396" i="23"/>
  <c r="Q404" i="22"/>
  <c r="R404" i="22"/>
  <c r="S404" i="23"/>
  <c r="U404" i="22"/>
  <c r="R404" i="23"/>
  <c r="Q412" i="22"/>
  <c r="R412" i="22"/>
  <c r="S412" i="23"/>
  <c r="U412" i="22" s="1"/>
  <c r="R412" i="23"/>
  <c r="Q420" i="22"/>
  <c r="R420" i="22"/>
  <c r="S420" i="23"/>
  <c r="U420" i="22"/>
  <c r="R420" i="23"/>
  <c r="V434" i="22"/>
  <c r="W434" i="22"/>
  <c r="W434" i="23"/>
  <c r="X434" i="23"/>
  <c r="Z434" i="22"/>
  <c r="F429" i="22"/>
  <c r="E429" i="22"/>
  <c r="W429" i="23"/>
  <c r="F437" i="22"/>
  <c r="E437" i="22"/>
  <c r="L443" i="22"/>
  <c r="M443" i="22"/>
  <c r="N443" i="23"/>
  <c r="P443" i="22" s="1"/>
  <c r="M443" i="23"/>
  <c r="V450" i="22"/>
  <c r="W450" i="22"/>
  <c r="W450" i="23"/>
  <c r="X450" i="23"/>
  <c r="Z450" i="22"/>
  <c r="G455" i="22"/>
  <c r="H455" i="22"/>
  <c r="H455" i="23"/>
  <c r="I455" i="23"/>
  <c r="K455" i="22"/>
  <c r="L461" i="22"/>
  <c r="M461" i="22"/>
  <c r="M461" i="23"/>
  <c r="N461" i="23"/>
  <c r="P461" i="22" s="1"/>
  <c r="R467" i="22"/>
  <c r="Q467" i="22"/>
  <c r="R467" i="23"/>
  <c r="T467" i="22" s="1"/>
  <c r="S467" i="23"/>
  <c r="U467" i="22"/>
  <c r="F471" i="22"/>
  <c r="E471" i="22"/>
  <c r="R471" i="23"/>
  <c r="M471" i="23"/>
  <c r="V479" i="22"/>
  <c r="W479" i="22"/>
  <c r="W479" i="23"/>
  <c r="X479" i="23"/>
  <c r="Z479" i="22"/>
  <c r="G487" i="22"/>
  <c r="H487" i="22"/>
  <c r="H487" i="23"/>
  <c r="I487" i="23"/>
  <c r="K487" i="22"/>
  <c r="L493" i="22"/>
  <c r="M493" i="22"/>
  <c r="M493" i="23"/>
  <c r="N493" i="23"/>
  <c r="P493" i="22" s="1"/>
  <c r="R497" i="22"/>
  <c r="Q497" i="22"/>
  <c r="R497" i="23"/>
  <c r="S497" i="23"/>
  <c r="U497" i="22"/>
  <c r="L445" i="22"/>
  <c r="M445" i="22"/>
  <c r="M445" i="23"/>
  <c r="N445" i="23"/>
  <c r="P445" i="22"/>
  <c r="E452" i="22"/>
  <c r="F452" i="22"/>
  <c r="F457" i="22"/>
  <c r="E457" i="22"/>
  <c r="F465" i="22"/>
  <c r="E465" i="22"/>
  <c r="R477" i="22"/>
  <c r="Q477" i="22"/>
  <c r="R477" i="23"/>
  <c r="S477" i="23"/>
  <c r="U477" i="22"/>
  <c r="R485" i="22"/>
  <c r="Q485" i="22"/>
  <c r="R485" i="23"/>
  <c r="S485" i="23"/>
  <c r="U485" i="22"/>
  <c r="R493" i="22"/>
  <c r="Q493" i="22"/>
  <c r="R493" i="23"/>
  <c r="S493" i="23"/>
  <c r="U493" i="22"/>
  <c r="E442" i="22"/>
  <c r="F442" i="22"/>
  <c r="G459" i="22"/>
  <c r="H459" i="22"/>
  <c r="H459" i="23"/>
  <c r="I459" i="23"/>
  <c r="K459" i="22"/>
  <c r="V467" i="22"/>
  <c r="W467" i="22"/>
  <c r="W467" i="23"/>
  <c r="X467" i="23"/>
  <c r="Z467" i="22"/>
  <c r="F475" i="22"/>
  <c r="E475" i="22"/>
  <c r="M475" i="23"/>
  <c r="G491" i="22"/>
  <c r="H491" i="22"/>
  <c r="H491" i="23"/>
  <c r="I491" i="23"/>
  <c r="K491" i="22"/>
  <c r="Q428" i="22"/>
  <c r="R428" i="22"/>
  <c r="S428" i="23"/>
  <c r="U428" i="22"/>
  <c r="R428" i="23"/>
  <c r="E428" i="22"/>
  <c r="F428" i="22"/>
  <c r="V436" i="22"/>
  <c r="W436" i="22"/>
  <c r="W436" i="23"/>
  <c r="X436" i="23"/>
  <c r="Z436" i="22"/>
  <c r="V444" i="22"/>
  <c r="W444" i="22"/>
  <c r="X444" i="23"/>
  <c r="Z444" i="22"/>
  <c r="W444" i="23"/>
  <c r="F453" i="22"/>
  <c r="E453" i="22"/>
  <c r="G469" i="22"/>
  <c r="H469" i="22"/>
  <c r="H469" i="23"/>
  <c r="I469" i="23"/>
  <c r="K469" i="22"/>
  <c r="G477" i="22"/>
  <c r="H477" i="22"/>
  <c r="H477" i="23"/>
  <c r="I477" i="23"/>
  <c r="K477" i="22" s="1"/>
  <c r="V485" i="22"/>
  <c r="W485" i="22"/>
  <c r="X485" i="23"/>
  <c r="Z485" i="22" s="1"/>
  <c r="W485" i="23"/>
  <c r="F493" i="22"/>
  <c r="E493" i="22"/>
  <c r="G501" i="22"/>
  <c r="H501" i="22"/>
  <c r="I501" i="23"/>
  <c r="K501" i="22"/>
  <c r="H501" i="23"/>
  <c r="N33" i="24"/>
  <c r="N36" i="24"/>
  <c r="X45" i="24"/>
  <c r="H53" i="1"/>
  <c r="J34" i="36"/>
  <c r="J55" i="35"/>
  <c r="N56" i="25"/>
  <c r="H69" i="24"/>
  <c r="M69" i="24"/>
  <c r="W69" i="24"/>
  <c r="H75" i="24"/>
  <c r="W75" i="24"/>
  <c r="R75" i="24"/>
  <c r="M75" i="24"/>
  <c r="M65" i="25"/>
  <c r="H65" i="25"/>
  <c r="R65" i="25"/>
  <c r="R34" i="3"/>
  <c r="M51" i="1"/>
  <c r="X33" i="24"/>
  <c r="R79" i="24"/>
  <c r="S79" i="24"/>
  <c r="R68" i="25"/>
  <c r="M68" i="25"/>
  <c r="H68" i="25"/>
  <c r="W71" i="25"/>
  <c r="M71" i="25"/>
  <c r="H71" i="25"/>
  <c r="H63" i="24"/>
  <c r="M63" i="24"/>
  <c r="R63" i="24"/>
  <c r="M45" i="25"/>
  <c r="R45" i="25"/>
  <c r="AG25" i="15"/>
  <c r="AH25" i="15" s="1"/>
  <c r="X567" i="22"/>
  <c r="Y567" i="22"/>
  <c r="X599" i="22"/>
  <c r="Y599" i="22"/>
  <c r="X631" i="22"/>
  <c r="Y631" i="22"/>
  <c r="X663" i="22"/>
  <c r="Y663" i="22"/>
  <c r="X695" i="22"/>
  <c r="Y695" i="22"/>
  <c r="X727" i="22"/>
  <c r="Y727" i="22"/>
  <c r="O44" i="22"/>
  <c r="N44" i="22"/>
  <c r="X56" i="22"/>
  <c r="Y56" i="22"/>
  <c r="X68" i="22"/>
  <c r="Y68" i="22"/>
  <c r="X86" i="22"/>
  <c r="Y86" i="22"/>
  <c r="J104" i="22"/>
  <c r="I104" i="22"/>
  <c r="I104" i="23"/>
  <c r="K104" i="22"/>
  <c r="J132" i="22"/>
  <c r="I132" i="22"/>
  <c r="I132" i="23"/>
  <c r="K132" i="22"/>
  <c r="T149" i="22"/>
  <c r="S149" i="22"/>
  <c r="S217" i="22"/>
  <c r="T217" i="22"/>
  <c r="X226" i="22"/>
  <c r="Y226" i="22"/>
  <c r="O228" i="22"/>
  <c r="N228" i="22"/>
  <c r="S273" i="22"/>
  <c r="T273" i="22"/>
  <c r="X282" i="22"/>
  <c r="Y282" i="22"/>
  <c r="I299" i="22"/>
  <c r="J299" i="22"/>
  <c r="R302" i="23"/>
  <c r="X364" i="22"/>
  <c r="Y364" i="22"/>
  <c r="J372" i="22"/>
  <c r="I372" i="22"/>
  <c r="I372" i="23"/>
  <c r="K372" i="22" s="1"/>
  <c r="X380" i="22"/>
  <c r="Y380" i="22"/>
  <c r="S409" i="22"/>
  <c r="T409" i="22"/>
  <c r="W431" i="23"/>
  <c r="S441" i="22"/>
  <c r="T441" i="22"/>
  <c r="R457" i="23"/>
  <c r="S457" i="22" s="1"/>
  <c r="I468" i="22"/>
  <c r="J468" i="22"/>
  <c r="I468" i="23"/>
  <c r="K468" i="22"/>
  <c r="I478" i="22"/>
  <c r="J478" i="22"/>
  <c r="T480" i="22"/>
  <c r="S480" i="22"/>
  <c r="R489" i="23"/>
  <c r="X498" i="22"/>
  <c r="Y498" i="22"/>
  <c r="I504" i="22"/>
  <c r="J504" i="22"/>
  <c r="I504" i="23"/>
  <c r="K504" i="22"/>
  <c r="N508" i="22"/>
  <c r="O508" i="22"/>
  <c r="S509" i="22"/>
  <c r="T509" i="22"/>
  <c r="N524" i="22"/>
  <c r="O524" i="22"/>
  <c r="S525" i="22"/>
  <c r="T525" i="22"/>
  <c r="N540" i="22"/>
  <c r="O540" i="22"/>
  <c r="S541" i="22"/>
  <c r="T541" i="22"/>
  <c r="O556" i="22"/>
  <c r="N556" i="22"/>
  <c r="S557" i="22"/>
  <c r="T557" i="22"/>
  <c r="N572" i="22"/>
  <c r="O572" i="22"/>
  <c r="S573" i="22"/>
  <c r="T573" i="22"/>
  <c r="N576" i="22"/>
  <c r="O576" i="22"/>
  <c r="S577" i="22"/>
  <c r="T577" i="22"/>
  <c r="S585" i="22"/>
  <c r="T585" i="22"/>
  <c r="S605" i="22"/>
  <c r="T605" i="22"/>
  <c r="N608" i="22"/>
  <c r="O608" i="22"/>
  <c r="S609" i="22"/>
  <c r="T609" i="22"/>
  <c r="N624" i="22"/>
  <c r="O624" i="22"/>
  <c r="S625" i="22"/>
  <c r="T625" i="22"/>
  <c r="S637" i="22"/>
  <c r="T637" i="22"/>
  <c r="N640" i="22"/>
  <c r="O640" i="22"/>
  <c r="S641" i="22"/>
  <c r="T641" i="22"/>
  <c r="N664" i="22"/>
  <c r="O664" i="22"/>
  <c r="S665" i="22"/>
  <c r="T665" i="22"/>
  <c r="N680" i="22"/>
  <c r="O680" i="22"/>
  <c r="S681" i="22"/>
  <c r="T681" i="22"/>
  <c r="N696" i="22"/>
  <c r="O696" i="22"/>
  <c r="S697" i="22"/>
  <c r="T697" i="22"/>
  <c r="N724" i="22"/>
  <c r="O724" i="22"/>
  <c r="N732" i="22"/>
  <c r="O732" i="22"/>
  <c r="N748" i="22"/>
  <c r="O748" i="22"/>
  <c r="T749" i="22"/>
  <c r="S749" i="22"/>
  <c r="X874" i="22"/>
  <c r="Y874" i="22"/>
  <c r="X882" i="22"/>
  <c r="Y882" i="22"/>
  <c r="X886" i="22"/>
  <c r="Y886" i="22"/>
  <c r="X894" i="22"/>
  <c r="Y894" i="22"/>
  <c r="X906" i="22"/>
  <c r="Y906" i="22"/>
  <c r="X914" i="22"/>
  <c r="Y914" i="22"/>
  <c r="X918" i="22"/>
  <c r="Y918" i="22"/>
  <c r="X926" i="22"/>
  <c r="Y926" i="22"/>
  <c r="X938" i="22"/>
  <c r="Y938" i="22"/>
  <c r="X946" i="22"/>
  <c r="Y946" i="22"/>
  <c r="X950" i="22"/>
  <c r="Y950" i="22"/>
  <c r="X958" i="22"/>
  <c r="Y958" i="22"/>
  <c r="X970" i="22"/>
  <c r="Y970" i="22"/>
  <c r="X978" i="22"/>
  <c r="Y978" i="22"/>
  <c r="X982" i="22"/>
  <c r="Y982" i="22"/>
  <c r="X990" i="22"/>
  <c r="Y990" i="22"/>
  <c r="X1002" i="22"/>
  <c r="Y1002" i="22"/>
  <c r="X1010" i="22"/>
  <c r="Y1010" i="22"/>
  <c r="X1014" i="22"/>
  <c r="Y1014" i="22"/>
  <c r="X1022" i="22"/>
  <c r="Y1022" i="22"/>
  <c r="X1034" i="22"/>
  <c r="Y1034" i="22"/>
  <c r="X1042" i="22"/>
  <c r="Y1042" i="22"/>
  <c r="X1046" i="22"/>
  <c r="Y1046" i="22"/>
  <c r="X1054" i="22"/>
  <c r="Y1054" i="22"/>
  <c r="X1066" i="22"/>
  <c r="Y1066" i="22"/>
  <c r="X1074" i="22"/>
  <c r="Y1074" i="22"/>
  <c r="X1078" i="22"/>
  <c r="Y1078" i="22"/>
  <c r="X1086" i="22"/>
  <c r="Y1086" i="22"/>
  <c r="X1098" i="22"/>
  <c r="Y1098" i="22"/>
  <c r="X1106" i="22"/>
  <c r="Y1106" i="22"/>
  <c r="X1110" i="22"/>
  <c r="Y1110" i="22"/>
  <c r="X1118" i="22"/>
  <c r="Y1118" i="22"/>
  <c r="X1130" i="22"/>
  <c r="Y1130" i="22"/>
  <c r="X1138" i="22"/>
  <c r="Y1138" i="22"/>
  <c r="X1142" i="22"/>
  <c r="Y1142" i="22"/>
  <c r="X1150" i="22"/>
  <c r="Y1150" i="22"/>
  <c r="X1162" i="22"/>
  <c r="Y1162" i="22"/>
  <c r="X1170" i="22"/>
  <c r="Y1170" i="22"/>
  <c r="X1174" i="22"/>
  <c r="Y1174" i="22"/>
  <c r="X1186" i="22"/>
  <c r="Y1186" i="22"/>
  <c r="X1190" i="22"/>
  <c r="Y1190" i="22"/>
  <c r="X1202" i="22"/>
  <c r="Y1202" i="22"/>
  <c r="X1206" i="22"/>
  <c r="Y1206" i="22"/>
  <c r="X1218" i="22"/>
  <c r="Y1218" i="22"/>
  <c r="X1222" i="22"/>
  <c r="Y1222" i="22"/>
  <c r="X1234" i="22"/>
  <c r="Y1234" i="22"/>
  <c r="X1238" i="22"/>
  <c r="Y1238" i="22"/>
  <c r="X1250" i="22"/>
  <c r="Y1250" i="22"/>
  <c r="X1254" i="22"/>
  <c r="Y1254" i="22"/>
  <c r="X1266" i="22"/>
  <c r="Y1266" i="22"/>
  <c r="X1270" i="22"/>
  <c r="Y1270" i="22"/>
  <c r="X1282" i="22"/>
  <c r="Y1282" i="22"/>
  <c r="X1286" i="22"/>
  <c r="Y1286" i="22"/>
  <c r="X1298" i="22"/>
  <c r="Y1298" i="22"/>
  <c r="X1302" i="22"/>
  <c r="Y1302" i="22"/>
  <c r="X1314" i="22"/>
  <c r="Y1314" i="22"/>
  <c r="X1318" i="22"/>
  <c r="Y1318" i="22"/>
  <c r="X1330" i="22"/>
  <c r="Y1330" i="22"/>
  <c r="X1334" i="22"/>
  <c r="Y1334" i="22"/>
  <c r="X1346" i="22"/>
  <c r="Y1346" i="22"/>
  <c r="X1350" i="22"/>
  <c r="Y1350" i="22"/>
  <c r="X1362" i="22"/>
  <c r="Y1362" i="22"/>
  <c r="X1366" i="22"/>
  <c r="Y1366" i="22"/>
  <c r="X1378" i="22"/>
  <c r="Y1378" i="22"/>
  <c r="X1382" i="22"/>
  <c r="Y1382" i="22"/>
  <c r="X1394" i="22"/>
  <c r="Y1394" i="22"/>
  <c r="X1398" i="22"/>
  <c r="Y1398" i="22"/>
  <c r="X1410" i="22"/>
  <c r="Y1410" i="22"/>
  <c r="X1414" i="22"/>
  <c r="Y1414" i="22"/>
  <c r="X1426" i="22"/>
  <c r="Y1426" i="22"/>
  <c r="X1430" i="22"/>
  <c r="Y1430" i="22"/>
  <c r="X1442" i="22"/>
  <c r="Y1442" i="22"/>
  <c r="X1446" i="22"/>
  <c r="Y1446" i="22"/>
  <c r="X1458" i="22"/>
  <c r="Y1458" i="22"/>
  <c r="X1462" i="22"/>
  <c r="Y1462" i="22"/>
  <c r="I18" i="1"/>
  <c r="S56" i="24"/>
  <c r="D42" i="15"/>
  <c r="R13" i="15"/>
  <c r="I13" i="15"/>
  <c r="D40" i="15"/>
  <c r="T13" i="15"/>
  <c r="K13" i="15"/>
  <c r="Q19" i="37"/>
  <c r="J10" i="1"/>
  <c r="X32" i="24"/>
  <c r="X96" i="22"/>
  <c r="Y96" i="22"/>
  <c r="X98" i="22"/>
  <c r="Y98" i="22"/>
  <c r="N100" i="22"/>
  <c r="O100" i="22"/>
  <c r="X156" i="22"/>
  <c r="Y156" i="22"/>
  <c r="X306" i="22"/>
  <c r="Y306" i="22"/>
  <c r="W310" i="23"/>
  <c r="Y310" i="22" s="1"/>
  <c r="H424" i="23"/>
  <c r="I424" i="22" s="1"/>
  <c r="H440" i="23"/>
  <c r="I486" i="23"/>
  <c r="K486" i="22"/>
  <c r="X518" i="22"/>
  <c r="Y518" i="22"/>
  <c r="X534" i="22"/>
  <c r="Y534" i="22"/>
  <c r="Y598" i="22"/>
  <c r="X598" i="22"/>
  <c r="Y602" i="22"/>
  <c r="X602" i="22"/>
  <c r="Y634" i="22"/>
  <c r="X634" i="22"/>
  <c r="Y638" i="22"/>
  <c r="X638" i="22"/>
  <c r="Y654" i="22"/>
  <c r="X654" i="22"/>
  <c r="Y690" i="22"/>
  <c r="X690" i="22"/>
  <c r="Y722" i="22"/>
  <c r="X722" i="22"/>
  <c r="Y726" i="22"/>
  <c r="X726" i="22"/>
  <c r="X746" i="22"/>
  <c r="Y746" i="22"/>
  <c r="X750" i="22"/>
  <c r="Y750" i="22"/>
  <c r="X787" i="22"/>
  <c r="Y787" i="22"/>
  <c r="X819" i="22"/>
  <c r="Y819" i="22"/>
  <c r="X867" i="22"/>
  <c r="Y867" i="22"/>
  <c r="X871" i="22"/>
  <c r="Y871" i="22"/>
  <c r="I56" i="22"/>
  <c r="J56" i="22"/>
  <c r="J68" i="22"/>
  <c r="I68" i="22"/>
  <c r="I68" i="23"/>
  <c r="K68" i="22" s="1"/>
  <c r="N88" i="22"/>
  <c r="O88" i="22"/>
  <c r="X100" i="22"/>
  <c r="Y100" i="22"/>
  <c r="X118" i="22"/>
  <c r="Y118" i="22"/>
  <c r="N124" i="22"/>
  <c r="O124" i="22"/>
  <c r="X136" i="22"/>
  <c r="Y136" i="22"/>
  <c r="X154" i="22"/>
  <c r="Y154" i="22"/>
  <c r="N156" i="22"/>
  <c r="O156" i="22"/>
  <c r="N188" i="22"/>
  <c r="O188" i="22"/>
  <c r="S213" i="22"/>
  <c r="T213" i="22"/>
  <c r="S269" i="22"/>
  <c r="T269" i="22"/>
  <c r="S301" i="22"/>
  <c r="T301" i="22"/>
  <c r="X332" i="22"/>
  <c r="Y332" i="22"/>
  <c r="T365" i="22"/>
  <c r="S365" i="22"/>
  <c r="O372" i="22"/>
  <c r="N372" i="22"/>
  <c r="S401" i="22"/>
  <c r="T401" i="22"/>
  <c r="I751" i="22"/>
  <c r="J751" i="22"/>
  <c r="I755" i="22"/>
  <c r="J755" i="22"/>
  <c r="I759" i="22"/>
  <c r="J759" i="22"/>
  <c r="S902" i="22"/>
  <c r="T902" i="22"/>
  <c r="S1126" i="22"/>
  <c r="T1126" i="22"/>
  <c r="S1174" i="22"/>
  <c r="T1174" i="22"/>
  <c r="F18" i="1"/>
  <c r="W56" i="24"/>
  <c r="H56" i="24"/>
  <c r="I56" i="24"/>
  <c r="R56" i="24"/>
  <c r="M56" i="24"/>
  <c r="I43" i="35"/>
  <c r="F52" i="35"/>
  <c r="I36" i="38"/>
  <c r="F40" i="38"/>
  <c r="X150" i="22"/>
  <c r="Y150" i="22"/>
  <c r="N168" i="22"/>
  <c r="O168" i="22"/>
  <c r="X218" i="22"/>
  <c r="Y218" i="22"/>
  <c r="W222" i="23"/>
  <c r="S236" i="22"/>
  <c r="T236" i="22"/>
  <c r="X360" i="22"/>
  <c r="Y360" i="22"/>
  <c r="M400" i="23"/>
  <c r="X506" i="22"/>
  <c r="Y506" i="22"/>
  <c r="X514" i="22"/>
  <c r="Y514" i="22"/>
  <c r="X542" i="22"/>
  <c r="Y542" i="22"/>
  <c r="X546" i="22"/>
  <c r="Y546" i="22"/>
  <c r="X550" i="22"/>
  <c r="Y550" i="22"/>
  <c r="Y658" i="22"/>
  <c r="X658" i="22"/>
  <c r="Y662" i="22"/>
  <c r="X662" i="22"/>
  <c r="Y670" i="22"/>
  <c r="X670" i="22"/>
  <c r="Y730" i="22"/>
  <c r="X730" i="22"/>
  <c r="Y734" i="22"/>
  <c r="X734" i="22"/>
  <c r="X742" i="22"/>
  <c r="Y742" i="22"/>
  <c r="X754" i="22"/>
  <c r="Y754" i="22"/>
  <c r="X859" i="22"/>
  <c r="Y859" i="22"/>
  <c r="J12" i="1"/>
  <c r="V23" i="24"/>
  <c r="X24" i="24"/>
  <c r="X74" i="22"/>
  <c r="Y74" i="22"/>
  <c r="N76" i="22"/>
  <c r="O76" i="22"/>
  <c r="X88" i="22"/>
  <c r="Y88" i="22"/>
  <c r="N120" i="22"/>
  <c r="O120" i="22"/>
  <c r="T145" i="22"/>
  <c r="S145" i="22"/>
  <c r="I220" i="22"/>
  <c r="J220" i="22"/>
  <c r="I220" i="23"/>
  <c r="K220" i="22"/>
  <c r="X228" i="22"/>
  <c r="Y228" i="22"/>
  <c r="S245" i="22"/>
  <c r="T245" i="22"/>
  <c r="I276" i="22"/>
  <c r="J276" i="22"/>
  <c r="I276" i="23"/>
  <c r="K276" i="22"/>
  <c r="X284" i="22"/>
  <c r="Y284" i="22"/>
  <c r="S309" i="22"/>
  <c r="T309" i="22"/>
  <c r="S333" i="22"/>
  <c r="T333" i="22"/>
  <c r="S425" i="22"/>
  <c r="T425" i="22"/>
  <c r="X454" i="22"/>
  <c r="Y454" i="22"/>
  <c r="N456" i="22"/>
  <c r="O456" i="22"/>
  <c r="X470" i="22"/>
  <c r="Y470" i="22"/>
  <c r="M473" i="23"/>
  <c r="J764" i="22"/>
  <c r="I764" i="22"/>
  <c r="S766" i="22"/>
  <c r="T766" i="22"/>
  <c r="J772" i="22"/>
  <c r="I772" i="22"/>
  <c r="S774" i="22"/>
  <c r="T774" i="22"/>
  <c r="S782" i="22"/>
  <c r="T782" i="22"/>
  <c r="J788" i="22"/>
  <c r="I788" i="22"/>
  <c r="S790" i="22"/>
  <c r="T790" i="22"/>
  <c r="J812" i="22"/>
  <c r="I812" i="22"/>
  <c r="J828" i="22"/>
  <c r="I828" i="22"/>
  <c r="S830" i="22"/>
  <c r="T830" i="22"/>
  <c r="J836" i="22"/>
  <c r="I836" i="22"/>
  <c r="S838" i="22"/>
  <c r="T838" i="22"/>
  <c r="S846" i="22"/>
  <c r="T846" i="22"/>
  <c r="J852" i="22"/>
  <c r="I852" i="22"/>
  <c r="S854" i="22"/>
  <c r="T854" i="22"/>
  <c r="N176" i="22"/>
  <c r="O176" i="22"/>
  <c r="J203" i="22"/>
  <c r="I203" i="22"/>
  <c r="H232" i="23"/>
  <c r="H256" i="23"/>
  <c r="I256" i="23" s="1"/>
  <c r="K256" i="22" s="1"/>
  <c r="X274" i="22"/>
  <c r="Y274" i="22"/>
  <c r="S433" i="22"/>
  <c r="T433" i="22"/>
  <c r="I478" i="23"/>
  <c r="K478" i="22"/>
  <c r="X783" i="22"/>
  <c r="Y783" i="22"/>
  <c r="X811" i="22"/>
  <c r="Y811" i="22"/>
  <c r="G47" i="1"/>
  <c r="I36" i="25"/>
  <c r="Q36" i="38"/>
  <c r="N40" i="38"/>
  <c r="M6" i="1"/>
  <c r="E4" i="37"/>
  <c r="H99" i="1"/>
  <c r="N55" i="27"/>
  <c r="I63" i="27"/>
  <c r="G62" i="27"/>
  <c r="I10" i="36"/>
  <c r="N72" i="1"/>
  <c r="W445" i="23"/>
  <c r="G22" i="1"/>
  <c r="I81" i="24"/>
  <c r="E11" i="35"/>
  <c r="E16" i="35"/>
  <c r="B16" i="35"/>
  <c r="E19" i="37"/>
  <c r="M14" i="1"/>
  <c r="S14" i="1" s="1"/>
  <c r="Q22" i="38"/>
  <c r="Q29" i="38" s="1"/>
  <c r="N29" i="38"/>
  <c r="O31" i="1"/>
  <c r="U31" i="1"/>
  <c r="G88" i="1"/>
  <c r="I23" i="27"/>
  <c r="J7" i="37"/>
  <c r="M7" i="37" s="1"/>
  <c r="J30" i="37"/>
  <c r="M30" i="37" s="1"/>
  <c r="J12" i="38"/>
  <c r="M12" i="38" s="1"/>
  <c r="R66" i="24"/>
  <c r="R17" i="24"/>
  <c r="V5" i="25"/>
  <c r="G44" i="1"/>
  <c r="I33" i="25"/>
  <c r="N6" i="1"/>
  <c r="T6" i="1" s="1"/>
  <c r="W69" i="27"/>
  <c r="H69" i="27"/>
  <c r="R69" i="27"/>
  <c r="O99" i="1"/>
  <c r="U99" i="1" s="1"/>
  <c r="F19" i="15" s="1"/>
  <c r="Q101" i="1"/>
  <c r="W101" i="1" s="1"/>
  <c r="R452" i="23"/>
  <c r="T452" i="22" s="1"/>
  <c r="M66" i="24"/>
  <c r="W90" i="24"/>
  <c r="M19" i="37"/>
  <c r="F26" i="15"/>
  <c r="M31" i="1"/>
  <c r="S31" i="1" s="1"/>
  <c r="G85" i="1"/>
  <c r="I17" i="27"/>
  <c r="W49" i="27"/>
  <c r="L202" i="22"/>
  <c r="M202" i="22"/>
  <c r="M202" i="23"/>
  <c r="N202" i="23"/>
  <c r="P202" i="22"/>
  <c r="L250" i="22"/>
  <c r="M250" i="22"/>
  <c r="M250" i="23"/>
  <c r="N250" i="22" s="1"/>
  <c r="N250" i="23"/>
  <c r="P250" i="22" s="1"/>
  <c r="L298" i="22"/>
  <c r="M298" i="22"/>
  <c r="M298" i="23"/>
  <c r="N298" i="23"/>
  <c r="P298" i="22"/>
  <c r="M314" i="22"/>
  <c r="Q226" i="22"/>
  <c r="R226" i="22"/>
  <c r="R226" i="23"/>
  <c r="S226" i="23"/>
  <c r="U226" i="22"/>
  <c r="F208" i="22"/>
  <c r="E208" i="22"/>
  <c r="W208" i="23"/>
  <c r="Y208" i="22" s="1"/>
  <c r="E240" i="22"/>
  <c r="F240" i="22"/>
  <c r="F272" i="22"/>
  <c r="E288" i="22"/>
  <c r="F288" i="22"/>
  <c r="E304" i="22"/>
  <c r="F304" i="22"/>
  <c r="W304" i="23"/>
  <c r="L322" i="22"/>
  <c r="M322" i="22"/>
  <c r="M322" i="23"/>
  <c r="N322" i="23"/>
  <c r="P322" i="22"/>
  <c r="L208" i="22"/>
  <c r="S218" i="23"/>
  <c r="U218" i="22" s="1"/>
  <c r="E230" i="22"/>
  <c r="F230" i="22"/>
  <c r="M230" i="23"/>
  <c r="O230" i="22" s="1"/>
  <c r="H230" i="23"/>
  <c r="L240" i="22"/>
  <c r="M240" i="22"/>
  <c r="M240" i="23"/>
  <c r="N240" i="22" s="1"/>
  <c r="N240" i="23"/>
  <c r="P240" i="22"/>
  <c r="Q250" i="22"/>
  <c r="R250" i="22"/>
  <c r="R250" i="23"/>
  <c r="S250" i="23"/>
  <c r="U250" i="22"/>
  <c r="E262" i="22"/>
  <c r="F262" i="22"/>
  <c r="M262" i="23"/>
  <c r="H262" i="23"/>
  <c r="L272" i="22"/>
  <c r="M272" i="22"/>
  <c r="N272" i="23"/>
  <c r="P272" i="22"/>
  <c r="S282" i="23"/>
  <c r="U282" i="22" s="1"/>
  <c r="E294" i="22"/>
  <c r="F294" i="22"/>
  <c r="M294" i="23"/>
  <c r="O294" i="22" s="1"/>
  <c r="H294" i="23"/>
  <c r="L304" i="22"/>
  <c r="M304" i="22"/>
  <c r="M304" i="23"/>
  <c r="N304" i="22" s="1"/>
  <c r="N304" i="23"/>
  <c r="P304" i="22"/>
  <c r="Q314" i="22"/>
  <c r="R314" i="22"/>
  <c r="R314" i="23"/>
  <c r="S314" i="23"/>
  <c r="U314" i="22"/>
  <c r="E334" i="22"/>
  <c r="F334" i="22"/>
  <c r="M334" i="23"/>
  <c r="H334" i="23"/>
  <c r="I334" i="23" s="1"/>
  <c r="K334" i="22" s="1"/>
  <c r="G39" i="3"/>
  <c r="R39" i="3" s="1"/>
  <c r="Q200" i="22"/>
  <c r="R200" i="22"/>
  <c r="S200" i="23"/>
  <c r="U200" i="22"/>
  <c r="R200" i="23"/>
  <c r="Q232" i="22"/>
  <c r="R232" i="22"/>
  <c r="S232" i="23"/>
  <c r="U232" i="22" s="1"/>
  <c r="R232" i="23"/>
  <c r="Q264" i="22"/>
  <c r="R264" i="22"/>
  <c r="S264" i="23"/>
  <c r="U264" i="22"/>
  <c r="Q296" i="22"/>
  <c r="R296" i="22"/>
  <c r="S296" i="23"/>
  <c r="U296" i="22"/>
  <c r="R296" i="23"/>
  <c r="S296" i="22" s="1"/>
  <c r="L320" i="22"/>
  <c r="M320" i="22"/>
  <c r="M320" i="23"/>
  <c r="O320" i="22" s="1"/>
  <c r="N320" i="23"/>
  <c r="P320" i="22" s="1"/>
  <c r="L344" i="22"/>
  <c r="M344" i="22"/>
  <c r="M344" i="23"/>
  <c r="O344" i="22" s="1"/>
  <c r="N344" i="23"/>
  <c r="P344" i="22"/>
  <c r="L360" i="22"/>
  <c r="M360" i="22"/>
  <c r="M360" i="23"/>
  <c r="N360" i="23"/>
  <c r="P360" i="22"/>
  <c r="E374" i="22"/>
  <c r="F374" i="22"/>
  <c r="M374" i="23"/>
  <c r="V396" i="22"/>
  <c r="W396" i="22"/>
  <c r="W396" i="23"/>
  <c r="X396" i="23"/>
  <c r="Z396" i="22"/>
  <c r="V412" i="22"/>
  <c r="W412" i="22"/>
  <c r="W412" i="23"/>
  <c r="X412" i="23"/>
  <c r="Z412" i="22"/>
  <c r="W330" i="22"/>
  <c r="V330" i="22"/>
  <c r="W330" i="23"/>
  <c r="X330" i="23"/>
  <c r="Z330" i="22" s="1"/>
  <c r="Q346" i="22"/>
  <c r="R346" i="22"/>
  <c r="R346" i="23"/>
  <c r="T346" i="22" s="1"/>
  <c r="S346" i="23"/>
  <c r="U346" i="22"/>
  <c r="Q354" i="22"/>
  <c r="R354" i="22"/>
  <c r="R354" i="23"/>
  <c r="S354" i="23"/>
  <c r="U354" i="22"/>
  <c r="H368" i="22"/>
  <c r="G368" i="22"/>
  <c r="Q384" i="22"/>
  <c r="R384" i="22"/>
  <c r="S384" i="23"/>
  <c r="U384" i="22"/>
  <c r="R384" i="23"/>
  <c r="V390" i="22"/>
  <c r="W390" i="22"/>
  <c r="W390" i="23"/>
  <c r="X390" i="22" s="1"/>
  <c r="X390" i="23"/>
  <c r="Z390" i="22"/>
  <c r="F397" i="22"/>
  <c r="E397" i="22"/>
  <c r="W397" i="23"/>
  <c r="G403" i="22"/>
  <c r="H403" i="22"/>
  <c r="L410" i="22"/>
  <c r="M410" i="22"/>
  <c r="M410" i="23"/>
  <c r="N410" i="23"/>
  <c r="P410" i="22"/>
  <c r="E414" i="22"/>
  <c r="F414" i="22"/>
  <c r="H414" i="23"/>
  <c r="J414" i="22" s="1"/>
  <c r="V422" i="22"/>
  <c r="W422" i="22"/>
  <c r="W422" i="23"/>
  <c r="X422" i="23"/>
  <c r="Z422" i="22"/>
  <c r="V430" i="22"/>
  <c r="W430" i="22"/>
  <c r="W430" i="23"/>
  <c r="X430" i="23"/>
  <c r="Z430" i="22" s="1"/>
  <c r="V438" i="22"/>
  <c r="W438" i="22"/>
  <c r="W438" i="23"/>
  <c r="X438" i="23"/>
  <c r="Z438" i="22"/>
  <c r="L328" i="22"/>
  <c r="M328" i="22"/>
  <c r="M328" i="23"/>
  <c r="N328" i="23"/>
  <c r="P328" i="22"/>
  <c r="L338" i="22"/>
  <c r="M338" i="22"/>
  <c r="M338" i="23"/>
  <c r="N338" i="23"/>
  <c r="P338" i="22"/>
  <c r="E358" i="22"/>
  <c r="F358" i="22"/>
  <c r="M358" i="23"/>
  <c r="H362" i="22"/>
  <c r="G362" i="22"/>
  <c r="H362" i="23"/>
  <c r="L376" i="22"/>
  <c r="M376" i="22"/>
  <c r="M376" i="23"/>
  <c r="N376" i="22" s="1"/>
  <c r="N376" i="23"/>
  <c r="P376" i="22" s="1"/>
  <c r="G389" i="22"/>
  <c r="H389" i="22"/>
  <c r="H389" i="23"/>
  <c r="J389" i="22" s="1"/>
  <c r="I389" i="23"/>
  <c r="K389" i="22"/>
  <c r="Q394" i="22"/>
  <c r="R394" i="22"/>
  <c r="R394" i="23"/>
  <c r="S394" i="23"/>
  <c r="U394" i="22"/>
  <c r="F399" i="22"/>
  <c r="E399" i="22"/>
  <c r="R399" i="23"/>
  <c r="M399" i="23"/>
  <c r="R403" i="22"/>
  <c r="Q403" i="22"/>
  <c r="S403" i="23"/>
  <c r="U403" i="22"/>
  <c r="V408" i="22"/>
  <c r="W408" i="22"/>
  <c r="W408" i="23"/>
  <c r="X408" i="23"/>
  <c r="Z408" i="22" s="1"/>
  <c r="L412" i="22"/>
  <c r="M412" i="22"/>
  <c r="M412" i="23"/>
  <c r="N412" i="23"/>
  <c r="P412" i="22"/>
  <c r="E416" i="22"/>
  <c r="F416" i="22"/>
  <c r="R416" i="23"/>
  <c r="G421" i="22"/>
  <c r="H421" i="22"/>
  <c r="H421" i="23"/>
  <c r="Q426" i="22"/>
  <c r="R426" i="22"/>
  <c r="R426" i="23"/>
  <c r="S426" i="23"/>
  <c r="U426" i="22"/>
  <c r="E432" i="22"/>
  <c r="F432" i="22"/>
  <c r="R432" i="23"/>
  <c r="V440" i="22"/>
  <c r="W440" i="22"/>
  <c r="W440" i="23"/>
  <c r="X440" i="23"/>
  <c r="Z440" i="22"/>
  <c r="E448" i="22"/>
  <c r="F448" i="22"/>
  <c r="L352" i="22"/>
  <c r="M352" i="22"/>
  <c r="M352" i="23"/>
  <c r="N352" i="23"/>
  <c r="P352" i="22"/>
  <c r="Q370" i="22"/>
  <c r="R370" i="22"/>
  <c r="R370" i="23"/>
  <c r="S370" i="23"/>
  <c r="U370" i="22"/>
  <c r="R389" i="22"/>
  <c r="Q389" i="22"/>
  <c r="R389" i="23"/>
  <c r="S389" i="23"/>
  <c r="U389" i="22"/>
  <c r="R397" i="22"/>
  <c r="Q397" i="22"/>
  <c r="R397" i="23"/>
  <c r="S397" i="23"/>
  <c r="U397" i="22" s="1"/>
  <c r="R405" i="22"/>
  <c r="Q405" i="22"/>
  <c r="R405" i="23"/>
  <c r="S405" i="23"/>
  <c r="U405" i="22"/>
  <c r="R413" i="22"/>
  <c r="Q413" i="22"/>
  <c r="R413" i="23"/>
  <c r="S413" i="23"/>
  <c r="U413" i="22"/>
  <c r="R421" i="22"/>
  <c r="Q421" i="22"/>
  <c r="R421" i="23"/>
  <c r="S421" i="23"/>
  <c r="U421" i="22"/>
  <c r="E434" i="22"/>
  <c r="F434" i="22"/>
  <c r="H434" i="23"/>
  <c r="L429" i="22"/>
  <c r="M429" i="22"/>
  <c r="M429" i="23"/>
  <c r="N429" i="23"/>
  <c r="P429" i="22"/>
  <c r="L437" i="22"/>
  <c r="M437" i="22"/>
  <c r="M437" i="23"/>
  <c r="N437" i="23"/>
  <c r="P437" i="22" s="1"/>
  <c r="Q444" i="22"/>
  <c r="R444" i="22"/>
  <c r="S444" i="23"/>
  <c r="U444" i="22" s="1"/>
  <c r="R444" i="23"/>
  <c r="E450" i="22"/>
  <c r="F450" i="22"/>
  <c r="V455" i="22"/>
  <c r="W455" i="22"/>
  <c r="W455" i="23"/>
  <c r="X455" i="22" s="1"/>
  <c r="X455" i="23"/>
  <c r="Z455" i="22" s="1"/>
  <c r="G463" i="22"/>
  <c r="H463" i="22"/>
  <c r="H463" i="23"/>
  <c r="I463" i="23"/>
  <c r="K463" i="22"/>
  <c r="L469" i="22"/>
  <c r="M469" i="22"/>
  <c r="M469" i="23"/>
  <c r="N469" i="23"/>
  <c r="P469" i="22"/>
  <c r="R475" i="22"/>
  <c r="Q475" i="22"/>
  <c r="R475" i="23"/>
  <c r="S475" i="23"/>
  <c r="U475" i="22"/>
  <c r="F479" i="22"/>
  <c r="E479" i="22"/>
  <c r="R479" i="23"/>
  <c r="S479" i="22" s="1"/>
  <c r="V487" i="22"/>
  <c r="W487" i="22"/>
  <c r="W487" i="23"/>
  <c r="X487" i="23"/>
  <c r="Z487" i="22" s="1"/>
  <c r="G495" i="22"/>
  <c r="H495" i="22"/>
  <c r="H495" i="23"/>
  <c r="L503" i="22"/>
  <c r="M503" i="22"/>
  <c r="N503" i="23"/>
  <c r="P503" i="22"/>
  <c r="M503" i="23"/>
  <c r="L452" i="22"/>
  <c r="M452" i="22"/>
  <c r="M452" i="23"/>
  <c r="N452" i="23"/>
  <c r="P452" i="22"/>
  <c r="R453" i="22"/>
  <c r="Q453" i="22"/>
  <c r="R453" i="23"/>
  <c r="S453" i="22" s="1"/>
  <c r="S453" i="23"/>
  <c r="U453" i="22" s="1"/>
  <c r="R461" i="22"/>
  <c r="Q461" i="22"/>
  <c r="R461" i="23"/>
  <c r="S461" i="23"/>
  <c r="U461" i="22"/>
  <c r="G473" i="22"/>
  <c r="H473" i="22"/>
  <c r="H473" i="23"/>
  <c r="I473" i="23"/>
  <c r="K473" i="22"/>
  <c r="G481" i="22"/>
  <c r="H481" i="22"/>
  <c r="H481" i="23"/>
  <c r="I481" i="23"/>
  <c r="K481" i="22"/>
  <c r="G489" i="22"/>
  <c r="H489" i="22"/>
  <c r="H489" i="23"/>
  <c r="J489" i="22" s="1"/>
  <c r="I489" i="23"/>
  <c r="K489" i="22" s="1"/>
  <c r="Q442" i="22"/>
  <c r="R442" i="22"/>
  <c r="R442" i="23"/>
  <c r="S442" i="23"/>
  <c r="U442" i="22"/>
  <c r="R451" i="22"/>
  <c r="Q451" i="22"/>
  <c r="S451" i="23"/>
  <c r="U451" i="22"/>
  <c r="R451" i="23"/>
  <c r="T451" i="22" s="1"/>
  <c r="V459" i="22"/>
  <c r="W459" i="22"/>
  <c r="W459" i="23"/>
  <c r="X459" i="23"/>
  <c r="Z459" i="22"/>
  <c r="F467" i="22"/>
  <c r="E467" i="22"/>
  <c r="M467" i="23"/>
  <c r="G483" i="22"/>
  <c r="H483" i="22"/>
  <c r="H483" i="23"/>
  <c r="I483" i="23"/>
  <c r="K483" i="22"/>
  <c r="V491" i="22"/>
  <c r="W491" i="22"/>
  <c r="W491" i="23"/>
  <c r="X491" i="22" s="1"/>
  <c r="X491" i="23"/>
  <c r="Z491" i="22" s="1"/>
  <c r="L428" i="22"/>
  <c r="M428" i="22"/>
  <c r="M428" i="23"/>
  <c r="N428" i="22" s="1"/>
  <c r="N428" i="23"/>
  <c r="P428" i="22"/>
  <c r="Q436" i="22"/>
  <c r="R436" i="22"/>
  <c r="S436" i="23"/>
  <c r="U436" i="22"/>
  <c r="R436" i="23"/>
  <c r="T436" i="22" s="1"/>
  <c r="E436" i="22"/>
  <c r="F436" i="22"/>
  <c r="E444" i="22"/>
  <c r="F444" i="22"/>
  <c r="G461" i="22"/>
  <c r="H461" i="22"/>
  <c r="H461" i="23"/>
  <c r="I461" i="23"/>
  <c r="K461" i="22"/>
  <c r="V469" i="22"/>
  <c r="W469" i="22"/>
  <c r="X469" i="23"/>
  <c r="Z469" i="22"/>
  <c r="W469" i="23"/>
  <c r="V477" i="22"/>
  <c r="W477" i="22"/>
  <c r="X477" i="23"/>
  <c r="Z477" i="22" s="1"/>
  <c r="W477" i="23"/>
  <c r="F485" i="22"/>
  <c r="E485" i="22"/>
  <c r="R501" i="22"/>
  <c r="Q501" i="22"/>
  <c r="R501" i="23"/>
  <c r="S501" i="23"/>
  <c r="U501" i="22" s="1"/>
  <c r="F505" i="22"/>
  <c r="E505" i="22"/>
  <c r="V60" i="24"/>
  <c r="N32" i="24"/>
  <c r="H55" i="2"/>
  <c r="F57" i="24"/>
  <c r="F60" i="24"/>
  <c r="W60" i="24" s="1"/>
  <c r="R62" i="25"/>
  <c r="W62" i="25"/>
  <c r="M62" i="25"/>
  <c r="M77" i="25"/>
  <c r="H77" i="25"/>
  <c r="R77" i="25"/>
  <c r="R80" i="25"/>
  <c r="M80" i="25"/>
  <c r="X15" i="22"/>
  <c r="Y15" i="22"/>
  <c r="I588" i="22"/>
  <c r="J588" i="22"/>
  <c r="I620" i="22"/>
  <c r="J620" i="22"/>
  <c r="I652" i="22"/>
  <c r="J652" i="22"/>
  <c r="I684" i="22"/>
  <c r="J684" i="22"/>
  <c r="I716" i="22"/>
  <c r="J716" i="22"/>
  <c r="X747" i="22"/>
  <c r="Y747" i="22"/>
  <c r="I15" i="22"/>
  <c r="J15" i="22"/>
  <c r="I23" i="22"/>
  <c r="J23" i="22"/>
  <c r="Y50" i="22"/>
  <c r="X50" i="22"/>
  <c r="O52" i="22"/>
  <c r="N52" i="22"/>
  <c r="T61" i="22"/>
  <c r="S61" i="22"/>
  <c r="N64" i="22"/>
  <c r="O64" i="22"/>
  <c r="X76" i="22"/>
  <c r="Y76" i="22"/>
  <c r="J112" i="22"/>
  <c r="I112" i="22"/>
  <c r="I112" i="23"/>
  <c r="K112" i="22"/>
  <c r="X122" i="22"/>
  <c r="Y122" i="22"/>
  <c r="J140" i="22"/>
  <c r="I140" i="22"/>
  <c r="I140" i="23"/>
  <c r="K140" i="22"/>
  <c r="S157" i="22"/>
  <c r="T157" i="22"/>
  <c r="I204" i="22"/>
  <c r="J204" i="22"/>
  <c r="I204" i="23"/>
  <c r="K204" i="22"/>
  <c r="I211" i="23"/>
  <c r="K211" i="22"/>
  <c r="X212" i="22"/>
  <c r="Y212" i="22"/>
  <c r="S237" i="22"/>
  <c r="T237" i="22"/>
  <c r="I260" i="22"/>
  <c r="J260" i="22"/>
  <c r="I260" i="23"/>
  <c r="K260" i="22"/>
  <c r="I267" i="23"/>
  <c r="K267" i="22"/>
  <c r="X268" i="22"/>
  <c r="Y268" i="22"/>
  <c r="S293" i="22"/>
  <c r="T293" i="22"/>
  <c r="X348" i="22"/>
  <c r="Y348" i="22"/>
  <c r="J363" i="22"/>
  <c r="I363" i="22"/>
  <c r="J379" i="22"/>
  <c r="I379" i="22"/>
  <c r="M392" i="23"/>
  <c r="M413" i="23"/>
  <c r="I456" i="22"/>
  <c r="J456" i="22"/>
  <c r="I456" i="23"/>
  <c r="K456" i="22"/>
  <c r="T468" i="22"/>
  <c r="S468" i="22"/>
  <c r="T484" i="22"/>
  <c r="S484" i="22"/>
  <c r="T504" i="22"/>
  <c r="S504" i="22"/>
  <c r="N512" i="22"/>
  <c r="O512" i="22"/>
  <c r="S513" i="22"/>
  <c r="T513" i="22"/>
  <c r="N528" i="22"/>
  <c r="O528" i="22"/>
  <c r="S529" i="22"/>
  <c r="T529" i="22"/>
  <c r="N544" i="22"/>
  <c r="O544" i="22"/>
  <c r="S545" i="22"/>
  <c r="T545" i="22"/>
  <c r="N560" i="22"/>
  <c r="O560" i="22"/>
  <c r="S561" i="22"/>
  <c r="T561" i="22"/>
  <c r="N580" i="22"/>
  <c r="O580" i="22"/>
  <c r="S581" i="22"/>
  <c r="T581" i="22"/>
  <c r="N588" i="22"/>
  <c r="O588" i="22"/>
  <c r="S589" i="22"/>
  <c r="T589" i="22"/>
  <c r="S597" i="22"/>
  <c r="T597" i="22"/>
  <c r="N612" i="22"/>
  <c r="O612" i="22"/>
  <c r="S613" i="22"/>
  <c r="T613" i="22"/>
  <c r="N628" i="22"/>
  <c r="O628" i="22"/>
  <c r="S629" i="22"/>
  <c r="T629" i="22"/>
  <c r="N644" i="22"/>
  <c r="O644" i="22"/>
  <c r="S645" i="22"/>
  <c r="T645" i="22"/>
  <c r="N668" i="22"/>
  <c r="O668" i="22"/>
  <c r="S669" i="22"/>
  <c r="T669" i="22"/>
  <c r="N684" i="22"/>
  <c r="O684" i="22"/>
  <c r="S685" i="22"/>
  <c r="T685" i="22"/>
  <c r="N700" i="22"/>
  <c r="O700" i="22"/>
  <c r="S701" i="22"/>
  <c r="T701" i="22"/>
  <c r="N704" i="22"/>
  <c r="O704" i="22"/>
  <c r="S705" i="22"/>
  <c r="T705" i="22"/>
  <c r="S713" i="22"/>
  <c r="T713" i="22"/>
  <c r="S733" i="22"/>
  <c r="T733" i="22"/>
  <c r="N736" i="22"/>
  <c r="O736" i="22"/>
  <c r="S737" i="22"/>
  <c r="T737" i="22"/>
  <c r="N752" i="22"/>
  <c r="O752" i="22"/>
  <c r="T753" i="22"/>
  <c r="S753" i="22"/>
  <c r="I763" i="22"/>
  <c r="J763" i="22"/>
  <c r="N765" i="22"/>
  <c r="O765" i="22"/>
  <c r="I767" i="22"/>
  <c r="J767" i="22"/>
  <c r="N769" i="22"/>
  <c r="O769" i="22"/>
  <c r="I771" i="22"/>
  <c r="J771" i="22"/>
  <c r="N773" i="22"/>
  <c r="O773" i="22"/>
  <c r="I775" i="22"/>
  <c r="J775" i="22"/>
  <c r="N777" i="22"/>
  <c r="O777" i="22"/>
  <c r="I779" i="22"/>
  <c r="J779" i="22"/>
  <c r="N781" i="22"/>
  <c r="O781" i="22"/>
  <c r="I783" i="22"/>
  <c r="J783" i="22"/>
  <c r="N785" i="22"/>
  <c r="O785" i="22"/>
  <c r="I787" i="22"/>
  <c r="J787" i="22"/>
  <c r="N789" i="22"/>
  <c r="O789" i="22"/>
  <c r="I791" i="22"/>
  <c r="J791" i="22"/>
  <c r="N793" i="22"/>
  <c r="O793" i="22"/>
  <c r="I795" i="22"/>
  <c r="J795" i="22"/>
  <c r="N797" i="22"/>
  <c r="O797" i="22"/>
  <c r="I799" i="22"/>
  <c r="J799" i="22"/>
  <c r="N801" i="22"/>
  <c r="O801" i="22"/>
  <c r="I803" i="22"/>
  <c r="J803" i="22"/>
  <c r="N805" i="22"/>
  <c r="O805" i="22"/>
  <c r="I807" i="22"/>
  <c r="J807" i="22"/>
  <c r="N809" i="22"/>
  <c r="O809" i="22"/>
  <c r="I811" i="22"/>
  <c r="J811" i="22"/>
  <c r="N813" i="22"/>
  <c r="O813" i="22"/>
  <c r="I815" i="22"/>
  <c r="J815" i="22"/>
  <c r="N817" i="22"/>
  <c r="O817" i="22"/>
  <c r="I819" i="22"/>
  <c r="J819" i="22"/>
  <c r="N821" i="22"/>
  <c r="O821" i="22"/>
  <c r="I823" i="22"/>
  <c r="J823" i="22"/>
  <c r="N825" i="22"/>
  <c r="O825" i="22"/>
  <c r="I827" i="22"/>
  <c r="J827" i="22"/>
  <c r="N829" i="22"/>
  <c r="O829" i="22"/>
  <c r="I831" i="22"/>
  <c r="J831" i="22"/>
  <c r="N833" i="22"/>
  <c r="O833" i="22"/>
  <c r="I835" i="22"/>
  <c r="J835" i="22"/>
  <c r="N837" i="22"/>
  <c r="O837" i="22"/>
  <c r="I839" i="22"/>
  <c r="J839" i="22"/>
  <c r="N841" i="22"/>
  <c r="O841" i="22"/>
  <c r="I843" i="22"/>
  <c r="J843" i="22"/>
  <c r="N845" i="22"/>
  <c r="O845" i="22"/>
  <c r="I847" i="22"/>
  <c r="J847" i="22"/>
  <c r="N849" i="22"/>
  <c r="O849" i="22"/>
  <c r="I851" i="22"/>
  <c r="J851" i="22"/>
  <c r="N853" i="22"/>
  <c r="O853" i="22"/>
  <c r="I855" i="22"/>
  <c r="J855" i="22"/>
  <c r="N857" i="22"/>
  <c r="O857" i="22"/>
  <c r="I859" i="22"/>
  <c r="J859" i="22"/>
  <c r="N861" i="22"/>
  <c r="O861" i="22"/>
  <c r="I863" i="22"/>
  <c r="J863" i="22"/>
  <c r="N865" i="22"/>
  <c r="O865" i="22"/>
  <c r="I867" i="22"/>
  <c r="J867" i="22"/>
  <c r="N869" i="22"/>
  <c r="O869" i="22"/>
  <c r="I871" i="22"/>
  <c r="J871" i="22"/>
  <c r="I875" i="22"/>
  <c r="J875" i="22"/>
  <c r="S877" i="22"/>
  <c r="T877" i="22"/>
  <c r="O880" i="22"/>
  <c r="N880" i="22"/>
  <c r="I883" i="22"/>
  <c r="J883" i="22"/>
  <c r="S885" i="22"/>
  <c r="T885" i="22"/>
  <c r="I887" i="22"/>
  <c r="J887" i="22"/>
  <c r="S889" i="22"/>
  <c r="T889" i="22"/>
  <c r="O892" i="22"/>
  <c r="N892" i="22"/>
  <c r="I895" i="22"/>
  <c r="J895" i="22"/>
  <c r="S897" i="22"/>
  <c r="T897" i="22"/>
  <c r="O900" i="22"/>
  <c r="N900" i="22"/>
  <c r="O904" i="22"/>
  <c r="N904" i="22"/>
  <c r="I907" i="22"/>
  <c r="J907" i="22"/>
  <c r="S909" i="22"/>
  <c r="T909" i="22"/>
  <c r="O912" i="22"/>
  <c r="N912" i="22"/>
  <c r="I915" i="22"/>
  <c r="J915" i="22"/>
  <c r="S917" i="22"/>
  <c r="T917" i="22"/>
  <c r="I919" i="22"/>
  <c r="J919" i="22"/>
  <c r="S921" i="22"/>
  <c r="T921" i="22"/>
  <c r="O924" i="22"/>
  <c r="N924" i="22"/>
  <c r="I927" i="22"/>
  <c r="J927" i="22"/>
  <c r="S929" i="22"/>
  <c r="T929" i="22"/>
  <c r="O932" i="22"/>
  <c r="N932" i="22"/>
  <c r="O936" i="22"/>
  <c r="N936" i="22"/>
  <c r="I939" i="22"/>
  <c r="J939" i="22"/>
  <c r="S941" i="22"/>
  <c r="T941" i="22"/>
  <c r="O944" i="22"/>
  <c r="N944" i="22"/>
  <c r="I947" i="22"/>
  <c r="J947" i="22"/>
  <c r="S949" i="22"/>
  <c r="T949" i="22"/>
  <c r="I951" i="22"/>
  <c r="J951" i="22"/>
  <c r="S953" i="22"/>
  <c r="T953" i="22"/>
  <c r="O956" i="22"/>
  <c r="N956" i="22"/>
  <c r="I959" i="22"/>
  <c r="J959" i="22"/>
  <c r="S961" i="22"/>
  <c r="T961" i="22"/>
  <c r="O964" i="22"/>
  <c r="N964" i="22"/>
  <c r="O968" i="22"/>
  <c r="N968" i="22"/>
  <c r="I971" i="22"/>
  <c r="J971" i="22"/>
  <c r="S973" i="22"/>
  <c r="T973" i="22"/>
  <c r="O976" i="22"/>
  <c r="N976" i="22"/>
  <c r="I979" i="22"/>
  <c r="J979" i="22"/>
  <c r="S981" i="22"/>
  <c r="T981" i="22"/>
  <c r="I983" i="22"/>
  <c r="J983" i="22"/>
  <c r="S985" i="22"/>
  <c r="T985" i="22"/>
  <c r="O988" i="22"/>
  <c r="N988" i="22"/>
  <c r="I991" i="22"/>
  <c r="J991" i="22"/>
  <c r="S993" i="22"/>
  <c r="T993" i="22"/>
  <c r="O996" i="22"/>
  <c r="N996" i="22"/>
  <c r="O1000" i="22"/>
  <c r="N1000" i="22"/>
  <c r="I1003" i="22"/>
  <c r="J1003" i="22"/>
  <c r="S1005" i="22"/>
  <c r="T1005" i="22"/>
  <c r="O1008" i="22"/>
  <c r="N1008" i="22"/>
  <c r="I1011" i="22"/>
  <c r="J1011" i="22"/>
  <c r="S1013" i="22"/>
  <c r="T1013" i="22"/>
  <c r="I1015" i="22"/>
  <c r="J1015" i="22"/>
  <c r="S1017" i="22"/>
  <c r="T1017" i="22"/>
  <c r="O1020" i="22"/>
  <c r="N1020" i="22"/>
  <c r="I1023" i="22"/>
  <c r="J1023" i="22"/>
  <c r="S1025" i="22"/>
  <c r="T1025" i="22"/>
  <c r="O1028" i="22"/>
  <c r="N1028" i="22"/>
  <c r="O1032" i="22"/>
  <c r="N1032" i="22"/>
  <c r="I1035" i="22"/>
  <c r="J1035" i="22"/>
  <c r="S1037" i="22"/>
  <c r="T1037" i="22"/>
  <c r="O1040" i="22"/>
  <c r="N1040" i="22"/>
  <c r="I1043" i="22"/>
  <c r="J1043" i="22"/>
  <c r="S1045" i="22"/>
  <c r="T1045" i="22"/>
  <c r="I1047" i="22"/>
  <c r="J1047" i="22"/>
  <c r="S1049" i="22"/>
  <c r="T1049" i="22"/>
  <c r="O1052" i="22"/>
  <c r="N1052" i="22"/>
  <c r="I1055" i="22"/>
  <c r="J1055" i="22"/>
  <c r="S1057" i="22"/>
  <c r="T1057" i="22"/>
  <c r="O1060" i="22"/>
  <c r="N1060" i="22"/>
  <c r="O1064" i="22"/>
  <c r="N1064" i="22"/>
  <c r="I1067" i="22"/>
  <c r="J1067" i="22"/>
  <c r="S1069" i="22"/>
  <c r="T1069" i="22"/>
  <c r="O1072" i="22"/>
  <c r="N1072" i="22"/>
  <c r="I1075" i="22"/>
  <c r="J1075" i="22"/>
  <c r="S1077" i="22"/>
  <c r="T1077" i="22"/>
  <c r="I1079" i="22"/>
  <c r="J1079" i="22"/>
  <c r="S1081" i="22"/>
  <c r="T1081" i="22"/>
  <c r="O1084" i="22"/>
  <c r="N1084" i="22"/>
  <c r="I1087" i="22"/>
  <c r="J1087" i="22"/>
  <c r="S1089" i="22"/>
  <c r="T1089" i="22"/>
  <c r="O1092" i="22"/>
  <c r="N1092" i="22"/>
  <c r="O1096" i="22"/>
  <c r="N1096" i="22"/>
  <c r="I1099" i="22"/>
  <c r="J1099" i="22"/>
  <c r="S1101" i="22"/>
  <c r="T1101" i="22"/>
  <c r="O1104" i="22"/>
  <c r="N1104" i="22"/>
  <c r="I1107" i="22"/>
  <c r="J1107" i="22"/>
  <c r="S1109" i="22"/>
  <c r="T1109" i="22"/>
  <c r="I1111" i="22"/>
  <c r="J1111" i="22"/>
  <c r="S1113" i="22"/>
  <c r="T1113" i="22"/>
  <c r="O1116" i="22"/>
  <c r="N1116" i="22"/>
  <c r="I1119" i="22"/>
  <c r="J1119" i="22"/>
  <c r="S1121" i="22"/>
  <c r="T1121" i="22"/>
  <c r="O1124" i="22"/>
  <c r="N1124" i="22"/>
  <c r="O1128" i="22"/>
  <c r="N1128" i="22"/>
  <c r="I1131" i="22"/>
  <c r="J1131" i="22"/>
  <c r="S1133" i="22"/>
  <c r="T1133" i="22"/>
  <c r="O1136" i="22"/>
  <c r="N1136" i="22"/>
  <c r="I1139" i="22"/>
  <c r="J1139" i="22"/>
  <c r="S1141" i="22"/>
  <c r="T1141" i="22"/>
  <c r="I1143" i="22"/>
  <c r="J1143" i="22"/>
  <c r="S1145" i="22"/>
  <c r="T1145" i="22"/>
  <c r="O1148" i="22"/>
  <c r="N1148" i="22"/>
  <c r="I1151" i="22"/>
  <c r="J1151" i="22"/>
  <c r="S1153" i="22"/>
  <c r="T1153" i="22"/>
  <c r="O1156" i="22"/>
  <c r="N1156" i="22"/>
  <c r="O1160" i="22"/>
  <c r="N1160" i="22"/>
  <c r="I1163" i="22"/>
  <c r="J1163" i="22"/>
  <c r="S1165" i="22"/>
  <c r="T1165" i="22"/>
  <c r="O1168" i="22"/>
  <c r="N1168" i="22"/>
  <c r="I1171" i="22"/>
  <c r="J1171" i="22"/>
  <c r="S1173" i="22"/>
  <c r="T1173" i="22"/>
  <c r="I1175" i="22"/>
  <c r="J1175" i="22"/>
  <c r="S1177" i="22"/>
  <c r="T1177" i="22"/>
  <c r="O1180" i="22"/>
  <c r="N1180" i="22"/>
  <c r="S1181" i="22"/>
  <c r="T1181" i="22"/>
  <c r="O1184" i="22"/>
  <c r="N1184" i="22"/>
  <c r="I1187" i="22"/>
  <c r="J1187" i="22"/>
  <c r="I1191" i="22"/>
  <c r="J1191" i="22"/>
  <c r="S1193" i="22"/>
  <c r="T1193" i="22"/>
  <c r="O1196" i="22"/>
  <c r="N1196" i="22"/>
  <c r="S1197" i="22"/>
  <c r="T1197" i="22"/>
  <c r="O1200" i="22"/>
  <c r="N1200" i="22"/>
  <c r="I1203" i="22"/>
  <c r="J1203" i="22"/>
  <c r="I1207" i="22"/>
  <c r="J1207" i="22"/>
  <c r="S1209" i="22"/>
  <c r="T1209" i="22"/>
  <c r="O1212" i="22"/>
  <c r="N1212" i="22"/>
  <c r="S1213" i="22"/>
  <c r="T1213" i="22"/>
  <c r="O1216" i="22"/>
  <c r="N1216" i="22"/>
  <c r="I1219" i="22"/>
  <c r="J1219" i="22"/>
  <c r="I1223" i="22"/>
  <c r="J1223" i="22"/>
  <c r="S1225" i="22"/>
  <c r="T1225" i="22"/>
  <c r="O1228" i="22"/>
  <c r="N1228" i="22"/>
  <c r="S1229" i="22"/>
  <c r="T1229" i="22"/>
  <c r="O1232" i="22"/>
  <c r="N1232" i="22"/>
  <c r="I1235" i="22"/>
  <c r="J1235" i="22"/>
  <c r="I1239" i="22"/>
  <c r="J1239" i="22"/>
  <c r="S1241" i="22"/>
  <c r="T1241" i="22"/>
  <c r="O1244" i="22"/>
  <c r="N1244" i="22"/>
  <c r="S1245" i="22"/>
  <c r="T1245" i="22"/>
  <c r="O1248" i="22"/>
  <c r="N1248" i="22"/>
  <c r="I1251" i="22"/>
  <c r="J1251" i="22"/>
  <c r="I1255" i="22"/>
  <c r="J1255" i="22"/>
  <c r="S1257" i="22"/>
  <c r="T1257" i="22"/>
  <c r="O1260" i="22"/>
  <c r="N1260" i="22"/>
  <c r="S1261" i="22"/>
  <c r="T1261" i="22"/>
  <c r="O1264" i="22"/>
  <c r="N1264" i="22"/>
  <c r="I1267" i="22"/>
  <c r="J1267" i="22"/>
  <c r="I1271" i="22"/>
  <c r="J1271" i="22"/>
  <c r="S1273" i="22"/>
  <c r="T1273" i="22"/>
  <c r="O1276" i="22"/>
  <c r="N1276" i="22"/>
  <c r="S1277" i="22"/>
  <c r="T1277" i="22"/>
  <c r="O1280" i="22"/>
  <c r="N1280" i="22"/>
  <c r="I1283" i="22"/>
  <c r="J1283" i="22"/>
  <c r="I1287" i="22"/>
  <c r="J1287" i="22"/>
  <c r="S1289" i="22"/>
  <c r="T1289" i="22"/>
  <c r="O1292" i="22"/>
  <c r="N1292" i="22"/>
  <c r="S1293" i="22"/>
  <c r="T1293" i="22"/>
  <c r="O1296" i="22"/>
  <c r="N1296" i="22"/>
  <c r="I1299" i="22"/>
  <c r="J1299" i="22"/>
  <c r="I1303" i="22"/>
  <c r="J1303" i="22"/>
  <c r="S1305" i="22"/>
  <c r="T1305" i="22"/>
  <c r="O1308" i="22"/>
  <c r="N1308" i="22"/>
  <c r="S1309" i="22"/>
  <c r="T1309" i="22"/>
  <c r="O1312" i="22"/>
  <c r="N1312" i="22"/>
  <c r="I1315" i="22"/>
  <c r="J1315" i="22"/>
  <c r="I1319" i="22"/>
  <c r="J1319" i="22"/>
  <c r="S1321" i="22"/>
  <c r="T1321" i="22"/>
  <c r="O1324" i="22"/>
  <c r="N1324" i="22"/>
  <c r="S1325" i="22"/>
  <c r="T1325" i="22"/>
  <c r="O1328" i="22"/>
  <c r="N1328" i="22"/>
  <c r="I1331" i="22"/>
  <c r="J1331" i="22"/>
  <c r="I1335" i="22"/>
  <c r="J1335" i="22"/>
  <c r="S1337" i="22"/>
  <c r="T1337" i="22"/>
  <c r="O1340" i="22"/>
  <c r="N1340" i="22"/>
  <c r="S1341" i="22"/>
  <c r="T1341" i="22"/>
  <c r="O1344" i="22"/>
  <c r="N1344" i="22"/>
  <c r="I1347" i="22"/>
  <c r="J1347" i="22"/>
  <c r="I1351" i="22"/>
  <c r="J1351" i="22"/>
  <c r="S1353" i="22"/>
  <c r="T1353" i="22"/>
  <c r="O1356" i="22"/>
  <c r="N1356" i="22"/>
  <c r="S1357" i="22"/>
  <c r="T1357" i="22"/>
  <c r="O1360" i="22"/>
  <c r="N1360" i="22"/>
  <c r="I1363" i="22"/>
  <c r="J1363" i="22"/>
  <c r="I1367" i="22"/>
  <c r="J1367" i="22"/>
  <c r="S1369" i="22"/>
  <c r="T1369" i="22"/>
  <c r="O1372" i="22"/>
  <c r="N1372" i="22"/>
  <c r="S1373" i="22"/>
  <c r="T1373" i="22"/>
  <c r="O1376" i="22"/>
  <c r="N1376" i="22"/>
  <c r="I1379" i="22"/>
  <c r="J1379" i="22"/>
  <c r="I1383" i="22"/>
  <c r="J1383" i="22"/>
  <c r="S1385" i="22"/>
  <c r="T1385" i="22"/>
  <c r="O1388" i="22"/>
  <c r="N1388" i="22"/>
  <c r="S1389" i="22"/>
  <c r="T1389" i="22"/>
  <c r="O1392" i="22"/>
  <c r="N1392" i="22"/>
  <c r="I1395" i="22"/>
  <c r="J1395" i="22"/>
  <c r="I1399" i="22"/>
  <c r="J1399" i="22"/>
  <c r="S1401" i="22"/>
  <c r="T1401" i="22"/>
  <c r="O1404" i="22"/>
  <c r="N1404" i="22"/>
  <c r="S1405" i="22"/>
  <c r="T1405" i="22"/>
  <c r="O1408" i="22"/>
  <c r="N1408" i="22"/>
  <c r="I1411" i="22"/>
  <c r="J1411" i="22"/>
  <c r="I1415" i="22"/>
  <c r="J1415" i="22"/>
  <c r="S1417" i="22"/>
  <c r="T1417" i="22"/>
  <c r="O1420" i="22"/>
  <c r="N1420" i="22"/>
  <c r="S1421" i="22"/>
  <c r="T1421" i="22"/>
  <c r="O1424" i="22"/>
  <c r="N1424" i="22"/>
  <c r="I1427" i="22"/>
  <c r="J1427" i="22"/>
  <c r="I1431" i="22"/>
  <c r="J1431" i="22"/>
  <c r="S1433" i="22"/>
  <c r="T1433" i="22"/>
  <c r="O1436" i="22"/>
  <c r="N1436" i="22"/>
  <c r="S1437" i="22"/>
  <c r="T1437" i="22"/>
  <c r="O1440" i="22"/>
  <c r="N1440" i="22"/>
  <c r="I1443" i="22"/>
  <c r="J1443" i="22"/>
  <c r="I1447" i="22"/>
  <c r="J1447" i="22"/>
  <c r="S1449" i="22"/>
  <c r="T1449" i="22"/>
  <c r="O1452" i="22"/>
  <c r="N1452" i="22"/>
  <c r="S1453" i="22"/>
  <c r="T1453" i="22"/>
  <c r="O1456" i="22"/>
  <c r="N1456" i="22"/>
  <c r="I1459" i="22"/>
  <c r="J1459" i="22"/>
  <c r="I1463" i="22"/>
  <c r="J1463" i="22"/>
  <c r="S1465" i="22"/>
  <c r="T1465" i="22"/>
  <c r="O1468" i="22"/>
  <c r="N1468" i="22"/>
  <c r="S1469" i="22"/>
  <c r="T1469" i="22"/>
  <c r="S1473" i="22"/>
  <c r="T1473" i="22"/>
  <c r="S1477" i="22"/>
  <c r="T1477" i="22"/>
  <c r="S1481" i="22"/>
  <c r="T1481" i="22"/>
  <c r="S1485" i="22"/>
  <c r="T1485" i="22"/>
  <c r="S1489" i="22"/>
  <c r="T1489" i="22"/>
  <c r="S1493" i="22"/>
  <c r="T1493" i="22"/>
  <c r="S1497" i="22"/>
  <c r="T1497" i="22"/>
  <c r="E43" i="35"/>
  <c r="E52" i="35" s="1"/>
  <c r="B52" i="35"/>
  <c r="Q10" i="36"/>
  <c r="E36" i="38"/>
  <c r="B40" i="38"/>
  <c r="M89" i="25"/>
  <c r="H89" i="25"/>
  <c r="W89" i="25"/>
  <c r="R89" i="25"/>
  <c r="X60" i="22"/>
  <c r="Y60" i="22"/>
  <c r="X132" i="22"/>
  <c r="Y132" i="22"/>
  <c r="N152" i="22"/>
  <c r="O152" i="22"/>
  <c r="N184" i="22"/>
  <c r="O184" i="22"/>
  <c r="S209" i="22"/>
  <c r="T209" i="22"/>
  <c r="O244" i="22"/>
  <c r="N244" i="22"/>
  <c r="S253" i="22"/>
  <c r="T253" i="22"/>
  <c r="R262" i="23"/>
  <c r="S262" i="22" s="1"/>
  <c r="W334" i="23"/>
  <c r="Y334" i="22" s="1"/>
  <c r="J383" i="22"/>
  <c r="I383" i="22"/>
  <c r="R398" i="23"/>
  <c r="T398" i="22" s="1"/>
  <c r="H423" i="23"/>
  <c r="J423" i="22" s="1"/>
  <c r="H432" i="23"/>
  <c r="R446" i="23"/>
  <c r="I470" i="23"/>
  <c r="K470" i="22"/>
  <c r="X799" i="22"/>
  <c r="Y799" i="22"/>
  <c r="X803" i="22"/>
  <c r="Y803" i="22"/>
  <c r="X855" i="22"/>
  <c r="Y855" i="22"/>
  <c r="S49" i="22"/>
  <c r="T49" i="22"/>
  <c r="X64" i="22"/>
  <c r="Y64" i="22"/>
  <c r="J76" i="22"/>
  <c r="I76" i="22"/>
  <c r="I76" i="23"/>
  <c r="K76" i="22"/>
  <c r="X94" i="22"/>
  <c r="Y94" i="22"/>
  <c r="N96" i="22"/>
  <c r="O96" i="22"/>
  <c r="X108" i="22"/>
  <c r="Y108" i="22"/>
  <c r="X130" i="22"/>
  <c r="Y130" i="22"/>
  <c r="N132" i="22"/>
  <c r="O132" i="22"/>
  <c r="X144" i="22"/>
  <c r="Y144" i="22"/>
  <c r="N164" i="22"/>
  <c r="O164" i="22"/>
  <c r="X202" i="22"/>
  <c r="Y202" i="22"/>
  <c r="N204" i="22"/>
  <c r="O204" i="22"/>
  <c r="W206" i="23"/>
  <c r="X206" i="22" s="1"/>
  <c r="S225" i="22"/>
  <c r="T225" i="22"/>
  <c r="X234" i="22"/>
  <c r="Y234" i="22"/>
  <c r="O236" i="22"/>
  <c r="N236" i="22"/>
  <c r="I247" i="22"/>
  <c r="J247" i="22"/>
  <c r="O260" i="22"/>
  <c r="N260" i="22"/>
  <c r="W262" i="23"/>
  <c r="I279" i="22"/>
  <c r="J279" i="22"/>
  <c r="O292" i="22"/>
  <c r="N292" i="22"/>
  <c r="W294" i="23"/>
  <c r="I311" i="22"/>
  <c r="J311" i="22"/>
  <c r="I331" i="22"/>
  <c r="J331" i="22"/>
  <c r="R334" i="23"/>
  <c r="I343" i="22"/>
  <c r="J343" i="22"/>
  <c r="M405" i="23"/>
  <c r="M440" i="23"/>
  <c r="N440" i="22" s="1"/>
  <c r="W447" i="23"/>
  <c r="X447" i="22" s="1"/>
  <c r="S449" i="22"/>
  <c r="T449" i="22"/>
  <c r="X502" i="22"/>
  <c r="Y502" i="22"/>
  <c r="I667" i="22"/>
  <c r="J667" i="22"/>
  <c r="I671" i="22"/>
  <c r="J671" i="22"/>
  <c r="I675" i="22"/>
  <c r="J675" i="22"/>
  <c r="I679" i="22"/>
  <c r="J679" i="22"/>
  <c r="I683" i="22"/>
  <c r="J683" i="22"/>
  <c r="I687" i="22"/>
  <c r="J687" i="22"/>
  <c r="I691" i="22"/>
  <c r="J691" i="22"/>
  <c r="I695" i="22"/>
  <c r="J695" i="22"/>
  <c r="I699" i="22"/>
  <c r="J699" i="22"/>
  <c r="I703" i="22"/>
  <c r="J703" i="22"/>
  <c r="I707" i="22"/>
  <c r="J707" i="22"/>
  <c r="I711" i="22"/>
  <c r="J711" i="22"/>
  <c r="I715" i="22"/>
  <c r="J715" i="22"/>
  <c r="I719" i="22"/>
  <c r="J719" i="22"/>
  <c r="I723" i="22"/>
  <c r="J723" i="22"/>
  <c r="I727" i="22"/>
  <c r="J727" i="22"/>
  <c r="I731" i="22"/>
  <c r="J731" i="22"/>
  <c r="I735" i="22"/>
  <c r="J735" i="22"/>
  <c r="I739" i="22"/>
  <c r="J739" i="22"/>
  <c r="I743" i="22"/>
  <c r="J743" i="22"/>
  <c r="S934" i="22"/>
  <c r="T934" i="22"/>
  <c r="S950" i="22"/>
  <c r="T950" i="22"/>
  <c r="S1078" i="22"/>
  <c r="T1078" i="22"/>
  <c r="N1181" i="22"/>
  <c r="O1181" i="22"/>
  <c r="F12" i="1"/>
  <c r="W24" i="24"/>
  <c r="R24" i="24"/>
  <c r="F23" i="24"/>
  <c r="H23" i="24" s="1"/>
  <c r="M24" i="24"/>
  <c r="H24" i="24"/>
  <c r="G15" i="1"/>
  <c r="G48" i="24"/>
  <c r="I49" i="24"/>
  <c r="H18" i="1"/>
  <c r="N56" i="24"/>
  <c r="Q43" i="35"/>
  <c r="Q52" i="35"/>
  <c r="N52" i="35"/>
  <c r="E22" i="36"/>
  <c r="E31" i="36" s="1"/>
  <c r="B31" i="36"/>
  <c r="S37" i="22"/>
  <c r="T37" i="22"/>
  <c r="X104" i="22"/>
  <c r="Y104" i="22"/>
  <c r="X114" i="22"/>
  <c r="Y114" i="22"/>
  <c r="N116" i="22"/>
  <c r="O116" i="22"/>
  <c r="X134" i="22"/>
  <c r="Y134" i="22"/>
  <c r="X338" i="22"/>
  <c r="Y338" i="22"/>
  <c r="M389" i="23"/>
  <c r="N389" i="22" s="1"/>
  <c r="H412" i="23"/>
  <c r="I412" i="23" s="1"/>
  <c r="K412" i="22" s="1"/>
  <c r="X775" i="22"/>
  <c r="Y775" i="22"/>
  <c r="M30" i="24"/>
  <c r="H30" i="24"/>
  <c r="W30" i="24"/>
  <c r="R30" i="24"/>
  <c r="Y52" i="22"/>
  <c r="X52" i="22"/>
  <c r="X82" i="22"/>
  <c r="Y82" i="22"/>
  <c r="N84" i="22"/>
  <c r="O84" i="22"/>
  <c r="S201" i="22"/>
  <c r="T201" i="22"/>
  <c r="X210" i="22"/>
  <c r="Y210" i="22"/>
  <c r="N212" i="22"/>
  <c r="O212" i="22"/>
  <c r="H224" i="23"/>
  <c r="I227" i="22"/>
  <c r="J227" i="22"/>
  <c r="R230" i="23"/>
  <c r="S230" i="22" s="1"/>
  <c r="S257" i="22"/>
  <c r="T257" i="22"/>
  <c r="X266" i="22"/>
  <c r="Y266" i="22"/>
  <c r="O268" i="22"/>
  <c r="N268" i="22"/>
  <c r="I283" i="22"/>
  <c r="J283" i="22"/>
  <c r="I327" i="22"/>
  <c r="J327" i="22"/>
  <c r="H400" i="23"/>
  <c r="I400" i="22" s="1"/>
  <c r="M408" i="23"/>
  <c r="N408" i="22" s="1"/>
  <c r="M448" i="23"/>
  <c r="M465" i="23"/>
  <c r="O465" i="22" s="1"/>
  <c r="X494" i="22"/>
  <c r="Y494" i="22"/>
  <c r="N504" i="22"/>
  <c r="O504" i="22"/>
  <c r="S762" i="22"/>
  <c r="T762" i="22"/>
  <c r="S770" i="22"/>
  <c r="T770" i="22"/>
  <c r="J784" i="22"/>
  <c r="I784" i="22"/>
  <c r="S786" i="22"/>
  <c r="T786" i="22"/>
  <c r="J800" i="22"/>
  <c r="I800" i="22"/>
  <c r="J808" i="22"/>
  <c r="I808" i="22"/>
  <c r="S810" i="22"/>
  <c r="T810" i="22"/>
  <c r="J824" i="22"/>
  <c r="I824" i="22"/>
  <c r="S826" i="22"/>
  <c r="T826" i="22"/>
  <c r="S834" i="22"/>
  <c r="T834" i="22"/>
  <c r="J848" i="22"/>
  <c r="I848" i="22"/>
  <c r="S850" i="22"/>
  <c r="T850" i="22"/>
  <c r="J864" i="22"/>
  <c r="I864" i="22"/>
  <c r="J872" i="22"/>
  <c r="I872" i="22"/>
  <c r="J8" i="1"/>
  <c r="X17" i="24"/>
  <c r="I7" i="22"/>
  <c r="J7" i="22"/>
  <c r="X106" i="22"/>
  <c r="Y106" i="22"/>
  <c r="N108" i="22"/>
  <c r="O108" i="22"/>
  <c r="X126" i="22"/>
  <c r="Y126" i="22"/>
  <c r="N128" i="22"/>
  <c r="O128" i="22"/>
  <c r="N144" i="22"/>
  <c r="O144" i="22"/>
  <c r="N220" i="22"/>
  <c r="O220" i="22"/>
  <c r="S229" i="22"/>
  <c r="T229" i="22"/>
  <c r="X236" i="22"/>
  <c r="Y236" i="22"/>
  <c r="R294" i="23"/>
  <c r="S294" i="22" s="1"/>
  <c r="I387" i="23"/>
  <c r="K387" i="22"/>
  <c r="X474" i="22"/>
  <c r="Y474" i="22"/>
  <c r="X522" i="22"/>
  <c r="Y522" i="22"/>
  <c r="X526" i="22"/>
  <c r="Y526" i="22"/>
  <c r="X530" i="22"/>
  <c r="Y530" i="22"/>
  <c r="X538" i="22"/>
  <c r="Y538" i="22"/>
  <c r="Y554" i="22"/>
  <c r="X554" i="22"/>
  <c r="Y590" i="22"/>
  <c r="X590" i="22"/>
  <c r="Y618" i="22"/>
  <c r="X618" i="22"/>
  <c r="Y642" i="22"/>
  <c r="X642" i="22"/>
  <c r="Y678" i="22"/>
  <c r="X678" i="22"/>
  <c r="X771" i="22"/>
  <c r="Y771" i="22"/>
  <c r="X823" i="22"/>
  <c r="Y823" i="22"/>
  <c r="X851" i="22"/>
  <c r="Y851" i="22"/>
  <c r="X863" i="22"/>
  <c r="Y863" i="22"/>
  <c r="M447" i="23"/>
  <c r="Q23" i="24"/>
  <c r="I9" i="1" s="1"/>
  <c r="M4" i="35"/>
  <c r="M11" i="35"/>
  <c r="M16" i="35"/>
  <c r="J16" i="35"/>
  <c r="E35" i="36"/>
  <c r="Q57" i="37"/>
  <c r="N61" i="37"/>
  <c r="W5" i="1"/>
  <c r="J72" i="1"/>
  <c r="J93" i="1"/>
  <c r="X10" i="27"/>
  <c r="I85" i="1"/>
  <c r="S17" i="27"/>
  <c r="J95" i="1"/>
  <c r="V33" i="27"/>
  <c r="X34" i="27"/>
  <c r="G40" i="27"/>
  <c r="G95" i="1" s="1"/>
  <c r="I41" i="27"/>
  <c r="G99" i="1"/>
  <c r="I55" i="27"/>
  <c r="Q62" i="27"/>
  <c r="I101" i="1" s="1"/>
  <c r="S63" i="27"/>
  <c r="M10" i="36"/>
  <c r="N28" i="37"/>
  <c r="G50" i="1"/>
  <c r="I43" i="25"/>
  <c r="H450" i="23"/>
  <c r="J44" i="1"/>
  <c r="X33" i="25"/>
  <c r="D26" i="15"/>
  <c r="I26" i="15" s="1"/>
  <c r="M43" i="37"/>
  <c r="M50" i="37" s="1"/>
  <c r="J50" i="37"/>
  <c r="M36" i="38"/>
  <c r="M40" i="38" s="1"/>
  <c r="J40" i="38"/>
  <c r="E10" i="36"/>
  <c r="F25" i="15"/>
  <c r="N95" i="1"/>
  <c r="T95" i="1" s="1"/>
  <c r="F30" i="37"/>
  <c r="I30" i="37" s="1"/>
  <c r="F12" i="38"/>
  <c r="I12" i="38" s="1"/>
  <c r="F7" i="37"/>
  <c r="M10" i="38"/>
  <c r="I52" i="35"/>
  <c r="V47" i="1"/>
  <c r="O101" i="1"/>
  <c r="U101" i="1" s="1"/>
  <c r="W17" i="24"/>
  <c r="F22" i="1"/>
  <c r="H81" i="24"/>
  <c r="M81" i="24"/>
  <c r="W81" i="24"/>
  <c r="G23" i="1"/>
  <c r="F76" i="35"/>
  <c r="I76" i="35"/>
  <c r="F55" i="36"/>
  <c r="I55" i="36"/>
  <c r="B70" i="35"/>
  <c r="E70" i="35"/>
  <c r="B49" i="36"/>
  <c r="E49" i="36"/>
  <c r="I90" i="24"/>
  <c r="O6" i="1"/>
  <c r="O27" i="1" s="1"/>
  <c r="U27" i="1" s="1"/>
  <c r="F7" i="35"/>
  <c r="I7" i="35"/>
  <c r="F30" i="35"/>
  <c r="I30" i="35"/>
  <c r="F12" i="36"/>
  <c r="I12" i="36"/>
  <c r="I34" i="27"/>
  <c r="J99" i="1"/>
  <c r="X55" i="27"/>
  <c r="M95" i="1"/>
  <c r="S95" i="1" s="1"/>
  <c r="B7" i="37"/>
  <c r="E7" i="37" s="1"/>
  <c r="B30" i="37"/>
  <c r="E30" i="37" s="1"/>
  <c r="B12" i="38"/>
  <c r="E12" i="38"/>
  <c r="Q31" i="36"/>
  <c r="J18" i="1"/>
  <c r="X56" i="24"/>
  <c r="Q72" i="1"/>
  <c r="H34" i="27"/>
  <c r="W34" i="27"/>
  <c r="B7" i="35"/>
  <c r="E7" i="35"/>
  <c r="B30" i="35"/>
  <c r="E30" i="35"/>
  <c r="B12" i="36"/>
  <c r="E12" i="36"/>
  <c r="R34" i="27"/>
  <c r="M34" i="27"/>
  <c r="M49" i="27"/>
  <c r="N33" i="27"/>
  <c r="R26" i="15"/>
  <c r="W26" i="15" s="1"/>
  <c r="S23" i="24"/>
  <c r="O408" i="22"/>
  <c r="Y447" i="22"/>
  <c r="T446" i="22"/>
  <c r="S446" i="22"/>
  <c r="T262" i="22"/>
  <c r="N413" i="22"/>
  <c r="O413" i="22"/>
  <c r="X60" i="24"/>
  <c r="J461" i="22"/>
  <c r="I461" i="22"/>
  <c r="O428" i="22"/>
  <c r="J483" i="22"/>
  <c r="I483" i="22"/>
  <c r="T444" i="22"/>
  <c r="S444" i="22"/>
  <c r="I434" i="22"/>
  <c r="J434" i="22"/>
  <c r="S421" i="22"/>
  <c r="T421" i="22"/>
  <c r="S413" i="22"/>
  <c r="T413" i="22"/>
  <c r="S397" i="22"/>
  <c r="T397" i="22"/>
  <c r="S389" i="22"/>
  <c r="T389" i="22"/>
  <c r="T370" i="22"/>
  <c r="S370" i="22"/>
  <c r="T416" i="22"/>
  <c r="S416" i="22"/>
  <c r="X408" i="22"/>
  <c r="Y408" i="22"/>
  <c r="S399" i="22"/>
  <c r="T399" i="22"/>
  <c r="T394" i="22"/>
  <c r="S394" i="22"/>
  <c r="I389" i="22"/>
  <c r="O376" i="22"/>
  <c r="T296" i="22"/>
  <c r="S232" i="22"/>
  <c r="T232" i="22"/>
  <c r="T200" i="22"/>
  <c r="S200" i="22"/>
  <c r="X304" i="22"/>
  <c r="Y304" i="22"/>
  <c r="X208" i="22"/>
  <c r="T226" i="22"/>
  <c r="S226" i="22"/>
  <c r="O250" i="22"/>
  <c r="O202" i="22"/>
  <c r="N202" i="22"/>
  <c r="S452" i="22"/>
  <c r="T72" i="1"/>
  <c r="I232" i="22"/>
  <c r="J232" i="22"/>
  <c r="I232" i="23"/>
  <c r="K232" i="22" s="1"/>
  <c r="N473" i="22"/>
  <c r="O473" i="22"/>
  <c r="J9" i="1"/>
  <c r="I424" i="23"/>
  <c r="K424" i="22" s="1"/>
  <c r="Y13" i="15"/>
  <c r="T457" i="22"/>
  <c r="X431" i="22"/>
  <c r="Y431" i="22"/>
  <c r="M55" i="35"/>
  <c r="X436" i="22"/>
  <c r="Y436" i="22"/>
  <c r="N471" i="22"/>
  <c r="O471" i="22"/>
  <c r="N443" i="22"/>
  <c r="O443" i="22"/>
  <c r="T424" i="22"/>
  <c r="S424" i="22"/>
  <c r="N420" i="22"/>
  <c r="O420" i="22"/>
  <c r="X416" i="22"/>
  <c r="Y416" i="22"/>
  <c r="S411" i="22"/>
  <c r="T411" i="22"/>
  <c r="T402" i="22"/>
  <c r="S402" i="22"/>
  <c r="J397" i="22"/>
  <c r="I382" i="22"/>
  <c r="J382" i="22"/>
  <c r="S352" i="22"/>
  <c r="O326" i="22"/>
  <c r="N326" i="22"/>
  <c r="O312" i="22"/>
  <c r="N312" i="22"/>
  <c r="S290" i="22"/>
  <c r="T290" i="22"/>
  <c r="O282" i="22"/>
  <c r="N282" i="22"/>
  <c r="F73" i="1"/>
  <c r="H13" i="27"/>
  <c r="R13" i="27"/>
  <c r="Q19" i="35"/>
  <c r="Q25" i="35"/>
  <c r="N25" i="35"/>
  <c r="X358" i="22"/>
  <c r="Y358" i="22"/>
  <c r="S246" i="22"/>
  <c r="T246" i="22"/>
  <c r="I200" i="22"/>
  <c r="J200" i="22"/>
  <c r="I200" i="23"/>
  <c r="K200" i="22"/>
  <c r="J415" i="22"/>
  <c r="I415" i="22"/>
  <c r="I415" i="23"/>
  <c r="K415" i="22"/>
  <c r="X47" i="25"/>
  <c r="X493" i="22"/>
  <c r="Y493" i="22"/>
  <c r="I418" i="22"/>
  <c r="J418" i="22"/>
  <c r="I418" i="23"/>
  <c r="K418" i="22" s="1"/>
  <c r="T360" i="22"/>
  <c r="S360" i="22"/>
  <c r="X413" i="22"/>
  <c r="Y413" i="22"/>
  <c r="X406" i="22"/>
  <c r="Y406" i="22"/>
  <c r="N394" i="22"/>
  <c r="O394" i="22"/>
  <c r="E16" i="15"/>
  <c r="L13" i="15"/>
  <c r="U13" i="15"/>
  <c r="I408" i="22"/>
  <c r="J408" i="22"/>
  <c r="I408" i="23"/>
  <c r="K408" i="22"/>
  <c r="I416" i="22"/>
  <c r="J416" i="22"/>
  <c r="I416" i="23"/>
  <c r="K416" i="22" s="1"/>
  <c r="X326" i="22"/>
  <c r="Y326" i="22"/>
  <c r="S505" i="22"/>
  <c r="T505" i="22"/>
  <c r="J493" i="22"/>
  <c r="I493" i="22"/>
  <c r="J453" i="22"/>
  <c r="I453" i="22"/>
  <c r="N444" i="22"/>
  <c r="O444" i="22"/>
  <c r="N436" i="22"/>
  <c r="O436" i="22"/>
  <c r="I428" i="22"/>
  <c r="J428" i="22"/>
  <c r="N423" i="22"/>
  <c r="O423" i="22"/>
  <c r="T408" i="22"/>
  <c r="S408" i="22"/>
  <c r="X400" i="22"/>
  <c r="Y400" i="22"/>
  <c r="S395" i="22"/>
  <c r="T395" i="22"/>
  <c r="I376" i="22"/>
  <c r="J376" i="22"/>
  <c r="X366" i="22"/>
  <c r="Y366" i="22"/>
  <c r="X328" i="22"/>
  <c r="Y328" i="22"/>
  <c r="N430" i="22"/>
  <c r="O430" i="22"/>
  <c r="N418" i="22"/>
  <c r="O418" i="22"/>
  <c r="J411" i="22"/>
  <c r="I411" i="22"/>
  <c r="S304" i="22"/>
  <c r="T304" i="22"/>
  <c r="S240" i="22"/>
  <c r="T240" i="22"/>
  <c r="T208" i="22"/>
  <c r="S208" i="22"/>
  <c r="I222" i="22"/>
  <c r="J222" i="22"/>
  <c r="I222" i="23"/>
  <c r="K222" i="22"/>
  <c r="O306" i="22"/>
  <c r="N306" i="22"/>
  <c r="O290" i="22"/>
  <c r="N290" i="22"/>
  <c r="O274" i="22"/>
  <c r="N274" i="22"/>
  <c r="O258" i="22"/>
  <c r="N258" i="22"/>
  <c r="U80" i="3"/>
  <c r="M103" i="1"/>
  <c r="S103" i="1" s="1"/>
  <c r="N47" i="25"/>
  <c r="O19" i="1"/>
  <c r="U19" i="1" s="1"/>
  <c r="O25" i="1"/>
  <c r="U25" i="1" s="1"/>
  <c r="N94" i="1"/>
  <c r="T94" i="1" s="1"/>
  <c r="F6" i="35"/>
  <c r="I6" i="35" s="1"/>
  <c r="F11" i="36"/>
  <c r="N447" i="22"/>
  <c r="O447" i="22"/>
  <c r="T294" i="22"/>
  <c r="N465" i="22"/>
  <c r="J400" i="22"/>
  <c r="I400" i="23"/>
  <c r="K400" i="22" s="1"/>
  <c r="T230" i="22"/>
  <c r="G14" i="1"/>
  <c r="S334" i="22"/>
  <c r="T334" i="22"/>
  <c r="I432" i="22"/>
  <c r="J432" i="22"/>
  <c r="N392" i="22"/>
  <c r="O392" i="22"/>
  <c r="N437" i="22"/>
  <c r="O437" i="22"/>
  <c r="N429" i="22"/>
  <c r="O429" i="22"/>
  <c r="T432" i="22"/>
  <c r="S432" i="22"/>
  <c r="T426" i="22"/>
  <c r="S426" i="22"/>
  <c r="I421" i="22"/>
  <c r="T384" i="22"/>
  <c r="S384" i="22"/>
  <c r="N374" i="22"/>
  <c r="O374" i="22"/>
  <c r="N360" i="22"/>
  <c r="O360" i="22"/>
  <c r="N344" i="22"/>
  <c r="N320" i="22"/>
  <c r="I334" i="22"/>
  <c r="J334" i="22"/>
  <c r="I294" i="22"/>
  <c r="J294" i="22"/>
  <c r="I294" i="23"/>
  <c r="K294" i="22"/>
  <c r="I262" i="22"/>
  <c r="J262" i="22"/>
  <c r="I230" i="22"/>
  <c r="J230" i="22"/>
  <c r="I230" i="23"/>
  <c r="K230" i="22"/>
  <c r="O322" i="22"/>
  <c r="N322" i="22"/>
  <c r="T26" i="15"/>
  <c r="K26" i="15"/>
  <c r="X310" i="22"/>
  <c r="S489" i="22"/>
  <c r="T489" i="22"/>
  <c r="X485" i="22"/>
  <c r="Y485" i="22"/>
  <c r="T428" i="22"/>
  <c r="S428" i="22"/>
  <c r="N475" i="22"/>
  <c r="O475" i="22"/>
  <c r="X467" i="22"/>
  <c r="Y467" i="22"/>
  <c r="J459" i="22"/>
  <c r="I459" i="22"/>
  <c r="N445" i="22"/>
  <c r="O445" i="22"/>
  <c r="S497" i="22"/>
  <c r="T497" i="22"/>
  <c r="N493" i="22"/>
  <c r="O493" i="22"/>
  <c r="J487" i="22"/>
  <c r="I487" i="22"/>
  <c r="X479" i="22"/>
  <c r="Y479" i="22"/>
  <c r="S471" i="22"/>
  <c r="T471" i="22"/>
  <c r="S467" i="22"/>
  <c r="N461" i="22"/>
  <c r="O461" i="22"/>
  <c r="J455" i="22"/>
  <c r="I455" i="22"/>
  <c r="X450" i="22"/>
  <c r="Y450" i="22"/>
  <c r="T420" i="22"/>
  <c r="S420" i="22"/>
  <c r="T412" i="22"/>
  <c r="S412" i="22"/>
  <c r="T404" i="22"/>
  <c r="S404" i="22"/>
  <c r="T396" i="22"/>
  <c r="S396" i="22"/>
  <c r="I366" i="22"/>
  <c r="J366" i="22"/>
  <c r="I330" i="22"/>
  <c r="J330" i="22"/>
  <c r="X432" i="22"/>
  <c r="Y432" i="22"/>
  <c r="X389" i="22"/>
  <c r="Y389" i="22"/>
  <c r="I336" i="22"/>
  <c r="J336" i="22"/>
  <c r="J28" i="35"/>
  <c r="J6" i="35"/>
  <c r="J9" i="35" s="1"/>
  <c r="J17" i="35" s="1"/>
  <c r="J11" i="36"/>
  <c r="N6" i="35"/>
  <c r="Q6" i="35" s="1"/>
  <c r="Q9" i="35" s="1"/>
  <c r="N11" i="36"/>
  <c r="N28" i="35"/>
  <c r="N33" i="35" s="1"/>
  <c r="F28" i="37"/>
  <c r="I28" i="37" s="1"/>
  <c r="F11" i="38"/>
  <c r="I11" i="38" s="1"/>
  <c r="F6" i="37"/>
  <c r="J447" i="22"/>
  <c r="I447" i="22"/>
  <c r="I447" i="23"/>
  <c r="K447" i="22"/>
  <c r="N439" i="22"/>
  <c r="O439" i="22"/>
  <c r="J485" i="22"/>
  <c r="I485" i="22"/>
  <c r="S473" i="22"/>
  <c r="T473" i="22"/>
  <c r="N451" i="22"/>
  <c r="O451" i="22"/>
  <c r="N495" i="22"/>
  <c r="O495" i="22"/>
  <c r="N463" i="22"/>
  <c r="O463" i="22"/>
  <c r="J437" i="22"/>
  <c r="I437" i="22"/>
  <c r="I426" i="22"/>
  <c r="J426" i="22"/>
  <c r="I426" i="23"/>
  <c r="K426" i="22"/>
  <c r="I394" i="22"/>
  <c r="J394" i="22"/>
  <c r="I394" i="23"/>
  <c r="K394" i="22"/>
  <c r="N384" i="22"/>
  <c r="O384" i="22"/>
  <c r="N431" i="22"/>
  <c r="O431" i="22"/>
  <c r="N415" i="22"/>
  <c r="O415" i="22"/>
  <c r="T400" i="22"/>
  <c r="S400" i="22"/>
  <c r="N396" i="22"/>
  <c r="O396" i="22"/>
  <c r="X392" i="22"/>
  <c r="Y392" i="22"/>
  <c r="X370" i="22"/>
  <c r="Y370" i="22"/>
  <c r="X344" i="22"/>
  <c r="Y344" i="22"/>
  <c r="I328" i="22"/>
  <c r="J328" i="22"/>
  <c r="X446" i="22"/>
  <c r="Y446" i="22"/>
  <c r="N434" i="22"/>
  <c r="O434" i="22"/>
  <c r="N426" i="22"/>
  <c r="O426" i="22"/>
  <c r="F101" i="1"/>
  <c r="H62" i="27"/>
  <c r="W62" i="27"/>
  <c r="I396" i="22"/>
  <c r="J396" i="22"/>
  <c r="I396" i="23"/>
  <c r="K396" i="22" s="1"/>
  <c r="S469" i="22"/>
  <c r="T469" i="22"/>
  <c r="X489" i="22"/>
  <c r="Y489" i="22"/>
  <c r="X473" i="22"/>
  <c r="Y473" i="22"/>
  <c r="N455" i="22"/>
  <c r="O455" i="22"/>
  <c r="I370" i="22"/>
  <c r="J370" i="22"/>
  <c r="T440" i="22"/>
  <c r="S440" i="22"/>
  <c r="T434" i="22"/>
  <c r="S434" i="22"/>
  <c r="S427" i="22"/>
  <c r="T427" i="22"/>
  <c r="T418" i="22"/>
  <c r="S418" i="22"/>
  <c r="J413" i="22"/>
  <c r="I413" i="22"/>
  <c r="X320" i="22"/>
  <c r="Y320" i="22"/>
  <c r="S306" i="22"/>
  <c r="T306" i="22"/>
  <c r="O296" i="22"/>
  <c r="N296" i="22"/>
  <c r="S274" i="22"/>
  <c r="T274" i="22"/>
  <c r="N222" i="22"/>
  <c r="O222" i="22"/>
  <c r="T210" i="22"/>
  <c r="S210" i="22"/>
  <c r="N200" i="22"/>
  <c r="O200" i="22"/>
  <c r="I206" i="22"/>
  <c r="J206" i="22"/>
  <c r="I206" i="23"/>
  <c r="K206" i="22" s="1"/>
  <c r="P19" i="1"/>
  <c r="V19" i="1" s="1"/>
  <c r="N448" i="22"/>
  <c r="O448" i="22"/>
  <c r="F9" i="1"/>
  <c r="R23" i="24"/>
  <c r="W23" i="24"/>
  <c r="N405" i="22"/>
  <c r="O405" i="22"/>
  <c r="X294" i="22"/>
  <c r="Y294" i="22"/>
  <c r="I423" i="22"/>
  <c r="I423" i="23"/>
  <c r="K423" i="22" s="1"/>
  <c r="S501" i="22"/>
  <c r="T501" i="22"/>
  <c r="S451" i="22"/>
  <c r="N503" i="22"/>
  <c r="O503" i="22"/>
  <c r="X440" i="22"/>
  <c r="Y440" i="22"/>
  <c r="I414" i="22"/>
  <c r="I414" i="23"/>
  <c r="K414" i="22"/>
  <c r="X397" i="22"/>
  <c r="Y397" i="22"/>
  <c r="Y390" i="22"/>
  <c r="T354" i="22"/>
  <c r="S354" i="22"/>
  <c r="S346" i="22"/>
  <c r="X330" i="22"/>
  <c r="Y330" i="22"/>
  <c r="X412" i="22"/>
  <c r="Y412" i="22"/>
  <c r="X396" i="22"/>
  <c r="Y396" i="22"/>
  <c r="O334" i="22"/>
  <c r="N334" i="22"/>
  <c r="S314" i="22"/>
  <c r="T314" i="22"/>
  <c r="O304" i="22"/>
  <c r="N294" i="22"/>
  <c r="O262" i="22"/>
  <c r="N262" i="22"/>
  <c r="S250" i="22"/>
  <c r="T250" i="22"/>
  <c r="O240" i="22"/>
  <c r="N230" i="22"/>
  <c r="N400" i="22"/>
  <c r="O400" i="22"/>
  <c r="J477" i="22"/>
  <c r="I477" i="22"/>
  <c r="J469" i="22"/>
  <c r="I469" i="22"/>
  <c r="J491" i="22"/>
  <c r="I491" i="22"/>
  <c r="X429" i="22"/>
  <c r="Y429" i="22"/>
  <c r="X434" i="22"/>
  <c r="Y434" i="22"/>
  <c r="I384" i="22"/>
  <c r="J384" i="22"/>
  <c r="I366" i="23"/>
  <c r="K366" i="22"/>
  <c r="I330" i="23"/>
  <c r="K330" i="22" s="1"/>
  <c r="X448" i="22"/>
  <c r="Y448" i="22"/>
  <c r="I446" i="22"/>
  <c r="J446" i="22"/>
  <c r="X421" i="22"/>
  <c r="Y421" i="22"/>
  <c r="X414" i="22"/>
  <c r="Y414" i="22"/>
  <c r="N402" i="22"/>
  <c r="O402" i="22"/>
  <c r="J395" i="22"/>
  <c r="I395" i="22"/>
  <c r="S320" i="22"/>
  <c r="T320" i="22"/>
  <c r="S288" i="22"/>
  <c r="T288" i="22"/>
  <c r="S256" i="22"/>
  <c r="T256" i="22"/>
  <c r="T224" i="22"/>
  <c r="S224" i="22"/>
  <c r="G58" i="1"/>
  <c r="X246" i="22"/>
  <c r="Y246" i="22"/>
  <c r="N481" i="22"/>
  <c r="O481" i="22"/>
  <c r="J391" i="22"/>
  <c r="I391" i="22"/>
  <c r="I391" i="23"/>
  <c r="K391" i="22"/>
  <c r="J407" i="22"/>
  <c r="I407" i="22"/>
  <c r="I407" i="23"/>
  <c r="K407" i="22"/>
  <c r="S310" i="22"/>
  <c r="T310" i="22"/>
  <c r="P33" i="15"/>
  <c r="T430" i="22"/>
  <c r="S430" i="22"/>
  <c r="Q51" i="1"/>
  <c r="Q59" i="1" s="1"/>
  <c r="W59" i="1" s="1"/>
  <c r="X453" i="22"/>
  <c r="Y453" i="22"/>
  <c r="J497" i="22"/>
  <c r="I497" i="22"/>
  <c r="I497" i="23"/>
  <c r="K497" i="22"/>
  <c r="N483" i="22"/>
  <c r="O483" i="22"/>
  <c r="X475" i="22"/>
  <c r="Y475" i="22"/>
  <c r="J467" i="22"/>
  <c r="I467" i="22"/>
  <c r="X442" i="22"/>
  <c r="Y442" i="22"/>
  <c r="S495" i="22"/>
  <c r="T495" i="22"/>
  <c r="S491" i="22"/>
  <c r="T491" i="22"/>
  <c r="N485" i="22"/>
  <c r="O485" i="22"/>
  <c r="J479" i="22"/>
  <c r="I479" i="22"/>
  <c r="X471" i="22"/>
  <c r="Y471" i="22"/>
  <c r="S463" i="22"/>
  <c r="T463" i="22"/>
  <c r="S459" i="22"/>
  <c r="T459" i="22"/>
  <c r="N453" i="22"/>
  <c r="O453" i="22"/>
  <c r="N450" i="22"/>
  <c r="O450" i="22"/>
  <c r="J443" i="22"/>
  <c r="I443" i="22"/>
  <c r="J429" i="22"/>
  <c r="I429" i="22"/>
  <c r="I402" i="22"/>
  <c r="J402" i="22"/>
  <c r="I402" i="23"/>
  <c r="K402" i="22"/>
  <c r="S447" i="22"/>
  <c r="T447" i="22"/>
  <c r="S435" i="22"/>
  <c r="T435" i="22"/>
  <c r="S431" i="22"/>
  <c r="T431" i="22"/>
  <c r="X424" i="22"/>
  <c r="Y424" i="22"/>
  <c r="S415" i="22"/>
  <c r="T415" i="22"/>
  <c r="T410" i="22"/>
  <c r="S410" i="22"/>
  <c r="J405" i="22"/>
  <c r="I405" i="22"/>
  <c r="I346" i="22"/>
  <c r="J346" i="22"/>
  <c r="S336" i="22"/>
  <c r="T336" i="22"/>
  <c r="S312" i="22"/>
  <c r="T312" i="22"/>
  <c r="I310" i="22"/>
  <c r="J310" i="22"/>
  <c r="I310" i="23"/>
  <c r="K310" i="22"/>
  <c r="I246" i="22"/>
  <c r="J246" i="22"/>
  <c r="I246" i="23"/>
  <c r="K246" i="22"/>
  <c r="W47" i="25"/>
  <c r="M47" i="25"/>
  <c r="R47" i="25"/>
  <c r="N459" i="22"/>
  <c r="O459" i="22"/>
  <c r="J451" i="22"/>
  <c r="I451" i="22"/>
  <c r="J465" i="22"/>
  <c r="I465" i="22"/>
  <c r="J457" i="22"/>
  <c r="I457" i="22"/>
  <c r="I452" i="22"/>
  <c r="J452" i="22"/>
  <c r="J445" i="22"/>
  <c r="I445" i="22"/>
  <c r="S483" i="22"/>
  <c r="T483" i="22"/>
  <c r="N477" i="22"/>
  <c r="O477" i="22"/>
  <c r="J471" i="22"/>
  <c r="I471" i="22"/>
  <c r="S455" i="22"/>
  <c r="T455" i="22"/>
  <c r="X451" i="22"/>
  <c r="Y451" i="22"/>
  <c r="T450" i="22"/>
  <c r="S450" i="22"/>
  <c r="S443" i="22"/>
  <c r="T443" i="22"/>
  <c r="S429" i="22"/>
  <c r="T429" i="22"/>
  <c r="X426" i="22"/>
  <c r="Y426" i="22"/>
  <c r="X418" i="22"/>
  <c r="Y418" i="22"/>
  <c r="X410" i="22"/>
  <c r="Y410" i="22"/>
  <c r="X402" i="22"/>
  <c r="Y402" i="22"/>
  <c r="X394" i="22"/>
  <c r="Y394" i="22"/>
  <c r="I352" i="22"/>
  <c r="J352" i="22"/>
  <c r="S330" i="22"/>
  <c r="T330" i="22"/>
  <c r="I390" i="22"/>
  <c r="J390" i="22"/>
  <c r="I390" i="23"/>
  <c r="K390" i="22"/>
  <c r="I354" i="22"/>
  <c r="J354" i="22"/>
  <c r="I374" i="22"/>
  <c r="J374" i="22"/>
  <c r="S344" i="22"/>
  <c r="T344" i="22"/>
  <c r="N206" i="22"/>
  <c r="O206" i="22"/>
  <c r="O266" i="22"/>
  <c r="N266" i="22"/>
  <c r="Q66" i="1"/>
  <c r="U6" i="1"/>
  <c r="J94" i="1"/>
  <c r="X33" i="27"/>
  <c r="X262" i="22"/>
  <c r="Y262" i="22"/>
  <c r="S398" i="22"/>
  <c r="X334" i="22"/>
  <c r="F19" i="1"/>
  <c r="R60" i="24"/>
  <c r="X477" i="22"/>
  <c r="Y477" i="22"/>
  <c r="X469" i="22"/>
  <c r="Y469" i="22"/>
  <c r="S436" i="22"/>
  <c r="N467" i="22"/>
  <c r="O467" i="22"/>
  <c r="X459" i="22"/>
  <c r="Y459" i="22"/>
  <c r="T442" i="22"/>
  <c r="S442" i="22"/>
  <c r="I489" i="22"/>
  <c r="J481" i="22"/>
  <c r="I481" i="22"/>
  <c r="J473" i="22"/>
  <c r="I473" i="22"/>
  <c r="S461" i="22"/>
  <c r="T461" i="22"/>
  <c r="T453" i="22"/>
  <c r="N452" i="22"/>
  <c r="O452" i="22"/>
  <c r="X487" i="22"/>
  <c r="Y487" i="22"/>
  <c r="T479" i="22"/>
  <c r="S475" i="22"/>
  <c r="T475" i="22"/>
  <c r="N469" i="22"/>
  <c r="O469" i="22"/>
  <c r="J463" i="22"/>
  <c r="I463" i="22"/>
  <c r="Y455" i="22"/>
  <c r="N399" i="22"/>
  <c r="O399" i="22"/>
  <c r="N358" i="22"/>
  <c r="O358" i="22"/>
  <c r="O338" i="22"/>
  <c r="N338" i="22"/>
  <c r="O328" i="22"/>
  <c r="N328" i="22"/>
  <c r="X430" i="22"/>
  <c r="Y430" i="22"/>
  <c r="X422" i="22"/>
  <c r="Y422" i="22"/>
  <c r="N410" i="22"/>
  <c r="O410" i="22"/>
  <c r="J31" i="1"/>
  <c r="V92" i="25"/>
  <c r="J58" i="1" s="1"/>
  <c r="X5" i="25"/>
  <c r="X445" i="22"/>
  <c r="Y445" i="22"/>
  <c r="G101" i="1"/>
  <c r="I62" i="27"/>
  <c r="S6" i="1"/>
  <c r="M27" i="1"/>
  <c r="S27" i="1" s="1"/>
  <c r="I256" i="22"/>
  <c r="J256" i="22"/>
  <c r="X222" i="22"/>
  <c r="Y222" i="22"/>
  <c r="I440" i="22"/>
  <c r="J440" i="22"/>
  <c r="I440" i="23"/>
  <c r="K440" i="22" s="1"/>
  <c r="P13" i="15"/>
  <c r="S302" i="22"/>
  <c r="T302" i="22"/>
  <c r="M34" i="36"/>
  <c r="J501" i="22"/>
  <c r="I501" i="22"/>
  <c r="X444" i="22"/>
  <c r="Y444" i="22"/>
  <c r="S493" i="22"/>
  <c r="T493" i="22"/>
  <c r="S485" i="22"/>
  <c r="T485" i="22"/>
  <c r="S477" i="22"/>
  <c r="T477" i="22"/>
  <c r="N407" i="22"/>
  <c r="O407" i="22"/>
  <c r="I397" i="23"/>
  <c r="K397" i="22"/>
  <c r="T392" i="22"/>
  <c r="S392" i="22"/>
  <c r="X384" i="22"/>
  <c r="Y384" i="22"/>
  <c r="T374" i="22"/>
  <c r="S374" i="22"/>
  <c r="T362" i="22"/>
  <c r="S362" i="22"/>
  <c r="X352" i="22"/>
  <c r="Y352" i="22"/>
  <c r="S338" i="22"/>
  <c r="T338" i="22"/>
  <c r="N446" i="22"/>
  <c r="J435" i="22"/>
  <c r="I435" i="22"/>
  <c r="J427" i="22"/>
  <c r="I427" i="22"/>
  <c r="Q95" i="1"/>
  <c r="W95" i="1" s="1"/>
  <c r="O84" i="1"/>
  <c r="U84" i="1" s="1"/>
  <c r="F21" i="15" s="1"/>
  <c r="U66" i="1"/>
  <c r="Q33" i="27"/>
  <c r="I95" i="1"/>
  <c r="I84" i="1"/>
  <c r="T206" i="22"/>
  <c r="S206" i="22"/>
  <c r="I248" i="22"/>
  <c r="J248" i="22"/>
  <c r="I248" i="23"/>
  <c r="K248" i="22"/>
  <c r="T222" i="22"/>
  <c r="S222" i="22"/>
  <c r="Q8" i="24"/>
  <c r="S8" i="24" s="1"/>
  <c r="Y33" i="15"/>
  <c r="X501" i="22"/>
  <c r="Y501" i="22"/>
  <c r="J505" i="22"/>
  <c r="I505" i="22"/>
  <c r="I444" i="22"/>
  <c r="J444" i="22"/>
  <c r="I436" i="22"/>
  <c r="J436" i="22"/>
  <c r="X428" i="22"/>
  <c r="Y428" i="22"/>
  <c r="X465" i="22"/>
  <c r="Y465" i="22"/>
  <c r="X457" i="22"/>
  <c r="Y457" i="22"/>
  <c r="X452" i="22"/>
  <c r="Y452" i="22"/>
  <c r="I410" i="22"/>
  <c r="J410" i="22"/>
  <c r="I410" i="23"/>
  <c r="K410" i="22"/>
  <c r="O330" i="22"/>
  <c r="N330" i="22"/>
  <c r="I398" i="22"/>
  <c r="J398" i="22"/>
  <c r="I398" i="23"/>
  <c r="K398" i="22" s="1"/>
  <c r="I386" i="22"/>
  <c r="J386" i="22"/>
  <c r="T366" i="22"/>
  <c r="S366" i="22"/>
  <c r="I346" i="23"/>
  <c r="K346" i="22" s="1"/>
  <c r="X336" i="22"/>
  <c r="Y336" i="22"/>
  <c r="X420" i="22"/>
  <c r="Y420" i="22"/>
  <c r="X404" i="22"/>
  <c r="Y404" i="22"/>
  <c r="N366" i="22"/>
  <c r="O366" i="22"/>
  <c r="I344" i="22"/>
  <c r="J344" i="22"/>
  <c r="I320" i="22"/>
  <c r="J320" i="22"/>
  <c r="S322" i="22"/>
  <c r="T322" i="22"/>
  <c r="O310" i="22"/>
  <c r="N310" i="22"/>
  <c r="S298" i="22"/>
  <c r="T298" i="22"/>
  <c r="O288" i="22"/>
  <c r="N288" i="22"/>
  <c r="S266" i="22"/>
  <c r="T266" i="22"/>
  <c r="O256" i="22"/>
  <c r="N256" i="22"/>
  <c r="O246" i="22"/>
  <c r="N246" i="22"/>
  <c r="S234" i="22"/>
  <c r="T234" i="22"/>
  <c r="J101" i="1"/>
  <c r="X62" i="27"/>
  <c r="L33" i="15"/>
  <c r="G9" i="1"/>
  <c r="I23" i="24"/>
  <c r="I448" i="22"/>
  <c r="J448" i="22"/>
  <c r="I448" i="23"/>
  <c r="K448" i="22" s="1"/>
  <c r="S60" i="24"/>
  <c r="N51" i="1"/>
  <c r="N59" i="1" s="1"/>
  <c r="T59" i="1" s="1"/>
  <c r="N491" i="22"/>
  <c r="O491" i="22"/>
  <c r="X483" i="22"/>
  <c r="Y483" i="22"/>
  <c r="J475" i="22"/>
  <c r="I475" i="22"/>
  <c r="N391" i="22"/>
  <c r="O391" i="22"/>
  <c r="I358" i="22"/>
  <c r="J358" i="22"/>
  <c r="I338" i="22"/>
  <c r="J338" i="22"/>
  <c r="S328" i="22"/>
  <c r="T328" i="22"/>
  <c r="I430" i="22"/>
  <c r="J430" i="22"/>
  <c r="I430" i="23"/>
  <c r="K430" i="22"/>
  <c r="X405" i="22"/>
  <c r="Y405" i="22"/>
  <c r="X398" i="22"/>
  <c r="Y398" i="22"/>
  <c r="T386" i="22"/>
  <c r="S386" i="22"/>
  <c r="N370" i="22"/>
  <c r="O370" i="22"/>
  <c r="I354" i="23"/>
  <c r="K354" i="22"/>
  <c r="O346" i="22"/>
  <c r="N346" i="22"/>
  <c r="O336" i="22"/>
  <c r="N336" i="22"/>
  <c r="I360" i="22"/>
  <c r="J360" i="22"/>
  <c r="T61" i="3"/>
  <c r="Q103" i="1"/>
  <c r="W103" i="1" s="1"/>
  <c r="X224" i="22"/>
  <c r="Y224" i="22"/>
  <c r="Q85" i="1"/>
  <c r="W85" i="1" s="1"/>
  <c r="O51" i="1"/>
  <c r="O59" i="1" s="1"/>
  <c r="U59" i="1" s="1"/>
  <c r="J84" i="1"/>
  <c r="I94" i="1"/>
  <c r="S33" i="27"/>
  <c r="Q75" i="27"/>
  <c r="S75" i="27" s="1"/>
  <c r="Q28" i="35"/>
  <c r="Q33" i="35"/>
  <c r="M28" i="35"/>
  <c r="M33" i="35"/>
  <c r="J33" i="35"/>
  <c r="O88" i="1"/>
  <c r="U88" i="1" s="1"/>
  <c r="F24" i="37"/>
  <c r="F25" i="37" s="1"/>
  <c r="Q50" i="1"/>
  <c r="Q60" i="1" s="1"/>
  <c r="W60" i="1" s="1"/>
  <c r="Q94" i="1"/>
  <c r="W94" i="1" s="1"/>
  <c r="D14" i="15"/>
  <c r="R14" i="15" s="1"/>
  <c r="I9" i="35"/>
  <c r="I17" i="35" s="1"/>
  <c r="X92" i="25"/>
  <c r="Q84" i="1"/>
  <c r="W84" i="1" s="1"/>
  <c r="W51" i="1"/>
  <c r="P26" i="1"/>
  <c r="V26" i="1" s="1"/>
  <c r="I6" i="37"/>
  <c r="Q11" i="36"/>
  <c r="N13" i="36"/>
  <c r="M50" i="1"/>
  <c r="I6" i="1"/>
  <c r="I27" i="1" s="1"/>
  <c r="Q17" i="35"/>
  <c r="Q26" i="35"/>
  <c r="Q34" i="35" s="1"/>
  <c r="N9" i="35"/>
  <c r="N17" i="35" s="1"/>
  <c r="N26" i="35" s="1"/>
  <c r="N34" i="35" s="1"/>
  <c r="M58" i="1"/>
  <c r="S58" i="1" s="1"/>
  <c r="N58" i="1"/>
  <c r="T58" i="1" s="1"/>
  <c r="W50" i="1"/>
  <c r="Q58" i="1"/>
  <c r="W58" i="1" s="1"/>
  <c r="V33" i="15" l="1"/>
  <c r="M33" i="15"/>
  <c r="L29" i="15"/>
  <c r="U29" i="15"/>
  <c r="AD29" i="15" s="1"/>
  <c r="Y26" i="15"/>
  <c r="I61" i="37"/>
  <c r="F29" i="15"/>
  <c r="H24" i="15"/>
  <c r="I31" i="37"/>
  <c r="F9" i="37"/>
  <c r="F17" i="37" s="1"/>
  <c r="AE25" i="15"/>
  <c r="AF25" i="15" s="1"/>
  <c r="H13" i="15"/>
  <c r="J34" i="15"/>
  <c r="S34" i="15"/>
  <c r="V13" i="15"/>
  <c r="W13" i="15" s="1"/>
  <c r="M13" i="15"/>
  <c r="H16" i="15"/>
  <c r="W33" i="15"/>
  <c r="AG15" i="15"/>
  <c r="AH15" i="15" s="1"/>
  <c r="Q40" i="38"/>
  <c r="AA24" i="15"/>
  <c r="F13" i="38"/>
  <c r="Q61" i="37"/>
  <c r="E31" i="37"/>
  <c r="T51" i="1"/>
  <c r="D38" i="15"/>
  <c r="R38" i="15" s="1"/>
  <c r="E30" i="15"/>
  <c r="H14" i="15"/>
  <c r="AG16" i="15"/>
  <c r="AH16" i="15" s="1"/>
  <c r="M61" i="37"/>
  <c r="I38" i="15"/>
  <c r="I33" i="37"/>
  <c r="U19" i="15"/>
  <c r="AD19" i="15" s="1"/>
  <c r="L19" i="15"/>
  <c r="X33" i="15"/>
  <c r="AC33" i="15"/>
  <c r="AD33" i="15"/>
  <c r="V14" i="15"/>
  <c r="M14" i="15"/>
  <c r="E9" i="12"/>
  <c r="F11" i="15"/>
  <c r="F18" i="15"/>
  <c r="P26" i="15"/>
  <c r="G9" i="12"/>
  <c r="H11" i="15"/>
  <c r="H34" i="15"/>
  <c r="H35" i="15"/>
  <c r="M35" i="15" s="1"/>
  <c r="T29" i="15"/>
  <c r="AC29" i="15" s="1"/>
  <c r="K29" i="15"/>
  <c r="D12" i="15"/>
  <c r="D16" i="15"/>
  <c r="D15" i="15"/>
  <c r="E29" i="15"/>
  <c r="E18" i="15"/>
  <c r="D29" i="15"/>
  <c r="E14" i="15"/>
  <c r="H25" i="15"/>
  <c r="AN25" i="15" s="1"/>
  <c r="AO25" i="15" s="1"/>
  <c r="K21" i="15"/>
  <c r="T21" i="15"/>
  <c r="K19" i="15"/>
  <c r="T19" i="15"/>
  <c r="F12" i="15"/>
  <c r="F16" i="15"/>
  <c r="F15" i="15"/>
  <c r="F50" i="37"/>
  <c r="F33" i="37"/>
  <c r="H18" i="15"/>
  <c r="AD15" i="15"/>
  <c r="AE15" i="15" s="1"/>
  <c r="AF15" i="15" s="1"/>
  <c r="H17" i="15"/>
  <c r="I24" i="37"/>
  <c r="I25" i="37" s="1"/>
  <c r="M19" i="15"/>
  <c r="N27" i="1"/>
  <c r="T27" i="1" s="1"/>
  <c r="AI16" i="15"/>
  <c r="AJ16" i="15" s="1"/>
  <c r="B29" i="38"/>
  <c r="M29" i="38"/>
  <c r="I7" i="37"/>
  <c r="I9" i="37" s="1"/>
  <c r="I17" i="37" s="1"/>
  <c r="M16" i="37"/>
  <c r="AE16" i="15"/>
  <c r="AF16" i="15" s="1"/>
  <c r="I47" i="38"/>
  <c r="B50" i="37"/>
  <c r="Y25" i="15"/>
  <c r="W24" i="15"/>
  <c r="W25" i="15"/>
  <c r="W15" i="15"/>
  <c r="H32" i="15"/>
  <c r="H21" i="15"/>
  <c r="G27" i="15"/>
  <c r="Q28" i="37"/>
  <c r="Q33" i="37" s="1"/>
  <c r="N33" i="37"/>
  <c r="V35" i="15"/>
  <c r="O50" i="1"/>
  <c r="W66" i="1"/>
  <c r="I29" i="15"/>
  <c r="R29" i="15"/>
  <c r="M11" i="36"/>
  <c r="M13" i="36" s="1"/>
  <c r="J13" i="36"/>
  <c r="I450" i="22"/>
  <c r="J450" i="22"/>
  <c r="I450" i="23"/>
  <c r="K450" i="22" s="1"/>
  <c r="I224" i="22"/>
  <c r="J224" i="22"/>
  <c r="I224" i="23"/>
  <c r="K224" i="22" s="1"/>
  <c r="O352" i="22"/>
  <c r="N352" i="22"/>
  <c r="S51" i="1"/>
  <c r="M59" i="1"/>
  <c r="S59" i="1" s="1"/>
  <c r="N234" i="23"/>
  <c r="P234" i="22" s="1"/>
  <c r="L234" i="22"/>
  <c r="M234" i="22"/>
  <c r="M234" i="23"/>
  <c r="R198" i="23"/>
  <c r="M198" i="23"/>
  <c r="E198" i="22"/>
  <c r="F198" i="22"/>
  <c r="R242" i="23"/>
  <c r="Q242" i="22"/>
  <c r="R242" i="22"/>
  <c r="S242" i="23"/>
  <c r="U242" i="22" s="1"/>
  <c r="M264" i="22"/>
  <c r="M264" i="23"/>
  <c r="N264" i="23"/>
  <c r="P264" i="22" s="1"/>
  <c r="L264" i="22"/>
  <c r="W278" i="23"/>
  <c r="M278" i="23"/>
  <c r="H278" i="23"/>
  <c r="E278" i="22"/>
  <c r="R278" i="23"/>
  <c r="F278" i="22"/>
  <c r="P95" i="1"/>
  <c r="V95" i="1" s="1"/>
  <c r="N11" i="38"/>
  <c r="N6" i="37"/>
  <c r="I412" i="22"/>
  <c r="J412" i="22"/>
  <c r="I495" i="23"/>
  <c r="K495" i="22" s="1"/>
  <c r="J495" i="22"/>
  <c r="I495" i="22"/>
  <c r="S405" i="22"/>
  <c r="T405" i="22"/>
  <c r="X438" i="22"/>
  <c r="Y438" i="22"/>
  <c r="O298" i="22"/>
  <c r="N298" i="22"/>
  <c r="F30" i="15"/>
  <c r="F38" i="15"/>
  <c r="F14" i="15"/>
  <c r="R12" i="15"/>
  <c r="I12" i="15"/>
  <c r="X23" i="24"/>
  <c r="V8" i="24"/>
  <c r="H12" i="15"/>
  <c r="H30" i="15"/>
  <c r="H38" i="15"/>
  <c r="L226" i="22"/>
  <c r="M226" i="23"/>
  <c r="N226" i="23"/>
  <c r="P226" i="22" s="1"/>
  <c r="M226" i="22"/>
  <c r="M272" i="23"/>
  <c r="R272" i="23"/>
  <c r="E272" i="22"/>
  <c r="I288" i="23"/>
  <c r="K288" i="22" s="1"/>
  <c r="I288" i="22"/>
  <c r="J288" i="22"/>
  <c r="I304" i="22"/>
  <c r="J304" i="22"/>
  <c r="I304" i="23"/>
  <c r="K304" i="22" s="1"/>
  <c r="M314" i="23"/>
  <c r="N314" i="23"/>
  <c r="P314" i="22" s="1"/>
  <c r="L314" i="22"/>
  <c r="M214" i="23"/>
  <c r="R214" i="23"/>
  <c r="H214" i="23"/>
  <c r="E214" i="22"/>
  <c r="F214" i="22"/>
  <c r="W214" i="23"/>
  <c r="M224" i="23"/>
  <c r="N224" i="23"/>
  <c r="P224" i="22" s="1"/>
  <c r="L224" i="22"/>
  <c r="M224" i="22"/>
  <c r="E238" i="22"/>
  <c r="F238" i="22"/>
  <c r="M238" i="23"/>
  <c r="S258" i="23"/>
  <c r="U258" i="22" s="1"/>
  <c r="Q258" i="22"/>
  <c r="R258" i="22"/>
  <c r="R258" i="23"/>
  <c r="S50" i="1"/>
  <c r="M60" i="1"/>
  <c r="S60" i="1" s="1"/>
  <c r="U51" i="1"/>
  <c r="I14" i="15"/>
  <c r="D43" i="15"/>
  <c r="N50" i="1"/>
  <c r="I11" i="36"/>
  <c r="I13" i="36" s="1"/>
  <c r="F13" i="36"/>
  <c r="W72" i="1"/>
  <c r="Q93" i="1"/>
  <c r="W93" i="1" s="1"/>
  <c r="F26" i="37"/>
  <c r="F34" i="37" s="1"/>
  <c r="F62" i="37" s="1"/>
  <c r="F76" i="37" s="1"/>
  <c r="I421" i="23"/>
  <c r="K421" i="22" s="1"/>
  <c r="J421" i="22"/>
  <c r="N412" i="22"/>
  <c r="O412" i="22"/>
  <c r="M25" i="1"/>
  <c r="S25" i="1" s="1"/>
  <c r="D17" i="15" s="1"/>
  <c r="E15" i="15"/>
  <c r="M218" i="23"/>
  <c r="N218" i="23"/>
  <c r="P218" i="22" s="1"/>
  <c r="L218" i="22"/>
  <c r="M218" i="22"/>
  <c r="H264" i="23"/>
  <c r="E264" i="22"/>
  <c r="F264" i="22"/>
  <c r="R264" i="23"/>
  <c r="M208" i="22"/>
  <c r="M208" i="23"/>
  <c r="N208" i="23"/>
  <c r="P208" i="22" s="1"/>
  <c r="N232" i="23"/>
  <c r="P232" i="22" s="1"/>
  <c r="L232" i="22"/>
  <c r="M232" i="22"/>
  <c r="M232" i="23"/>
  <c r="F254" i="22"/>
  <c r="E254" i="22"/>
  <c r="M254" i="23"/>
  <c r="R254" i="23"/>
  <c r="S350" i="22"/>
  <c r="T350" i="22"/>
  <c r="I420" i="23"/>
  <c r="K420" i="22" s="1"/>
  <c r="I420" i="22"/>
  <c r="J420" i="22"/>
  <c r="C8" i="12"/>
  <c r="W14" i="15"/>
  <c r="E17" i="15"/>
  <c r="F32" i="15"/>
  <c r="AC19" i="15"/>
  <c r="P93" i="1"/>
  <c r="V93" i="1" s="1"/>
  <c r="AD13" i="15"/>
  <c r="AC13" i="15"/>
  <c r="X13" i="15"/>
  <c r="S30" i="15"/>
  <c r="J30" i="15"/>
  <c r="I362" i="22"/>
  <c r="I362" i="23"/>
  <c r="K362" i="22" s="1"/>
  <c r="J362" i="22"/>
  <c r="M210" i="22"/>
  <c r="M210" i="23"/>
  <c r="N210" i="23"/>
  <c r="P210" i="22" s="1"/>
  <c r="L210" i="22"/>
  <c r="N242" i="23"/>
  <c r="P242" i="22" s="1"/>
  <c r="M242" i="23"/>
  <c r="L242" i="22"/>
  <c r="M242" i="22"/>
  <c r="E280" i="22"/>
  <c r="M280" i="23"/>
  <c r="F280" i="22"/>
  <c r="H280" i="23"/>
  <c r="R280" i="23"/>
  <c r="S202" i="23"/>
  <c r="U202" i="22" s="1"/>
  <c r="Q202" i="22"/>
  <c r="R202" i="22"/>
  <c r="R202" i="23"/>
  <c r="Q218" i="22"/>
  <c r="R218" i="22"/>
  <c r="R218" i="23"/>
  <c r="L248" i="22"/>
  <c r="M248" i="22"/>
  <c r="M248" i="23"/>
  <c r="N248" i="23"/>
  <c r="P248" i="22" s="1"/>
  <c r="Q282" i="22"/>
  <c r="R282" i="22"/>
  <c r="R282" i="23"/>
  <c r="J424" i="22"/>
  <c r="I358" i="23"/>
  <c r="K358" i="22" s="1"/>
  <c r="R481" i="23"/>
  <c r="W481" i="23"/>
  <c r="V461" i="22"/>
  <c r="W461" i="23"/>
  <c r="I493" i="23"/>
  <c r="K493" i="22" s="1"/>
  <c r="M501" i="23"/>
  <c r="M53" i="25"/>
  <c r="M6" i="35"/>
  <c r="M9" i="35" s="1"/>
  <c r="M17" i="35" s="1"/>
  <c r="B24" i="37"/>
  <c r="E6" i="12"/>
  <c r="F9" i="35"/>
  <c r="F17" i="35" s="1"/>
  <c r="E38" i="15"/>
  <c r="Y206" i="22"/>
  <c r="O440" i="22"/>
  <c r="I40" i="27"/>
  <c r="S62" i="27"/>
  <c r="Y491" i="22"/>
  <c r="O389" i="22"/>
  <c r="G33" i="27"/>
  <c r="R248" i="23"/>
  <c r="E200" i="22"/>
  <c r="R210" i="22"/>
  <c r="L200" i="22"/>
  <c r="M306" i="22"/>
  <c r="M290" i="22"/>
  <c r="L258" i="22"/>
  <c r="E224" i="22"/>
  <c r="F206" i="22"/>
  <c r="L266" i="22"/>
  <c r="O39" i="3"/>
  <c r="G53" i="3"/>
  <c r="M404" i="23"/>
  <c r="W437" i="23"/>
  <c r="R437" i="23"/>
  <c r="F8" i="24"/>
  <c r="R62" i="27"/>
  <c r="H95" i="1"/>
  <c r="N40" i="27"/>
  <c r="F28" i="35"/>
  <c r="M216" i="23"/>
  <c r="H216" i="23"/>
  <c r="R216" i="23"/>
  <c r="E222" i="22"/>
  <c r="L306" i="22"/>
  <c r="W256" i="23"/>
  <c r="I208" i="23"/>
  <c r="K208" i="22" s="1"/>
  <c r="Y230" i="22"/>
  <c r="H442" i="23"/>
  <c r="M442" i="23"/>
  <c r="I374" i="23"/>
  <c r="K374" i="22" s="1"/>
  <c r="W463" i="23"/>
  <c r="W495" i="23"/>
  <c r="X59" i="25"/>
  <c r="W59" i="25"/>
  <c r="I29" i="38"/>
  <c r="F72" i="1"/>
  <c r="M10" i="27"/>
  <c r="P14" i="1"/>
  <c r="V14" i="1" s="1"/>
  <c r="I44" i="1"/>
  <c r="Q5" i="25"/>
  <c r="H33" i="25"/>
  <c r="W33" i="25"/>
  <c r="R33" i="25"/>
  <c r="F44" i="1"/>
  <c r="M33" i="25"/>
  <c r="J15" i="1"/>
  <c r="X49" i="24"/>
  <c r="V48" i="24"/>
  <c r="H8" i="1"/>
  <c r="N17" i="24"/>
  <c r="F7" i="1"/>
  <c r="W9" i="24"/>
  <c r="M9" i="24"/>
  <c r="O1486" i="22"/>
  <c r="N1486" i="22"/>
  <c r="J1465" i="22"/>
  <c r="I1465" i="22"/>
  <c r="H85" i="1"/>
  <c r="N17" i="27"/>
  <c r="L13" i="27"/>
  <c r="P6" i="1"/>
  <c r="F23" i="1"/>
  <c r="B55" i="36"/>
  <c r="E55" i="36" s="1"/>
  <c r="H90" i="24"/>
  <c r="R90" i="24"/>
  <c r="B76" i="35"/>
  <c r="E76" i="35" s="1"/>
  <c r="I12" i="1"/>
  <c r="S24" i="24"/>
  <c r="I17" i="24"/>
  <c r="G8" i="1"/>
  <c r="I5" i="24"/>
  <c r="G5" i="1"/>
  <c r="O1487" i="22"/>
  <c r="N1487" i="22"/>
  <c r="Y1481" i="22"/>
  <c r="X1481" i="22"/>
  <c r="Y1479" i="22"/>
  <c r="X1479" i="22"/>
  <c r="S1471" i="22"/>
  <c r="T1471" i="22"/>
  <c r="X1469" i="22"/>
  <c r="Y1469" i="22"/>
  <c r="I1462" i="22"/>
  <c r="J1462" i="22"/>
  <c r="N1443" i="22"/>
  <c r="O1443" i="22"/>
  <c r="J1442" i="22"/>
  <c r="I1442" i="22"/>
  <c r="I1440" i="22"/>
  <c r="J1440" i="22"/>
  <c r="M17" i="24"/>
  <c r="H17" i="24"/>
  <c r="F8" i="1"/>
  <c r="H7" i="1"/>
  <c r="N9" i="24"/>
  <c r="Y1497" i="22"/>
  <c r="X1497" i="22"/>
  <c r="J1481" i="22"/>
  <c r="I1481" i="22"/>
  <c r="J1469" i="22"/>
  <c r="I1469" i="22"/>
  <c r="T1455" i="22"/>
  <c r="S1455" i="22"/>
  <c r="J1454" i="22"/>
  <c r="I1454" i="22"/>
  <c r="E29" i="38"/>
  <c r="P101" i="1"/>
  <c r="V101" i="1" s="1"/>
  <c r="J88" i="1"/>
  <c r="V13" i="27"/>
  <c r="X23" i="27"/>
  <c r="F5" i="27"/>
  <c r="G26" i="15"/>
  <c r="I47" i="1"/>
  <c r="S36" i="25"/>
  <c r="L23" i="24"/>
  <c r="H12" i="1"/>
  <c r="N24" i="24"/>
  <c r="Y1495" i="22"/>
  <c r="X1495" i="22"/>
  <c r="T1482" i="22"/>
  <c r="S1482" i="22"/>
  <c r="S1480" i="22"/>
  <c r="T1480" i="22"/>
  <c r="O1475" i="22"/>
  <c r="N1475" i="22"/>
  <c r="N1466" i="22"/>
  <c r="O1466" i="22"/>
  <c r="O1451" i="22"/>
  <c r="N1451" i="22"/>
  <c r="I1450" i="22"/>
  <c r="J1450" i="22"/>
  <c r="R77" i="27"/>
  <c r="R65" i="27"/>
  <c r="L5" i="27"/>
  <c r="H16" i="1"/>
  <c r="F16" i="1"/>
  <c r="L49" i="24"/>
  <c r="F49" i="24"/>
  <c r="L5" i="24"/>
  <c r="F38" i="36" s="1"/>
  <c r="I38" i="36" s="1"/>
  <c r="F5" i="24"/>
  <c r="J1432" i="22"/>
  <c r="I1432" i="22"/>
  <c r="M1421" i="22"/>
  <c r="N1421" i="23"/>
  <c r="P1421" i="22" s="1"/>
  <c r="N1410" i="23"/>
  <c r="P1410" i="22" s="1"/>
  <c r="M1410" i="23"/>
  <c r="N1389" i="23"/>
  <c r="P1389" i="22" s="1"/>
  <c r="M1389" i="22"/>
  <c r="R1388" i="22"/>
  <c r="Q1388" i="22"/>
  <c r="M1381" i="22"/>
  <c r="N1381" i="23"/>
  <c r="P1381" i="22" s="1"/>
  <c r="I1377" i="23"/>
  <c r="K1377" i="22" s="1"/>
  <c r="H1377" i="23"/>
  <c r="X1375" i="23"/>
  <c r="Z1375" i="22" s="1"/>
  <c r="W1375" i="23"/>
  <c r="L1365" i="22"/>
  <c r="M1365" i="23"/>
  <c r="N1365" i="23"/>
  <c r="P1365" i="22" s="1"/>
  <c r="M1365" i="22"/>
  <c r="S1343" i="23"/>
  <c r="U1343" i="22" s="1"/>
  <c r="R1343" i="23"/>
  <c r="N1330" i="22"/>
  <c r="O1330" i="22"/>
  <c r="N1266" i="22"/>
  <c r="O1266" i="22"/>
  <c r="N1202" i="22"/>
  <c r="O1202" i="22"/>
  <c r="E32" i="38"/>
  <c r="E40" i="38" s="1"/>
  <c r="D13" i="38"/>
  <c r="I7" i="38"/>
  <c r="I13" i="38" s="1"/>
  <c r="O61" i="37"/>
  <c r="E38" i="37"/>
  <c r="E50" i="37" s="1"/>
  <c r="Q7" i="36"/>
  <c r="Q13" i="36" s="1"/>
  <c r="M96" i="1"/>
  <c r="S96" i="1" s="1"/>
  <c r="B28" i="37"/>
  <c r="N83" i="1"/>
  <c r="O82" i="1"/>
  <c r="U82" i="1" s="1"/>
  <c r="N82" i="1"/>
  <c r="T82" i="1" s="1"/>
  <c r="O79" i="1"/>
  <c r="U79" i="1" s="1"/>
  <c r="N79" i="1"/>
  <c r="T79" i="1" s="1"/>
  <c r="N71" i="1"/>
  <c r="T71" i="1" s="1"/>
  <c r="O70" i="1"/>
  <c r="U70" i="1" s="1"/>
  <c r="N70" i="1"/>
  <c r="T70" i="1" s="1"/>
  <c r="N67" i="1"/>
  <c r="T67" i="1" s="1"/>
  <c r="H83" i="27"/>
  <c r="W80" i="27"/>
  <c r="R79" i="27"/>
  <c r="M78" i="27"/>
  <c r="R71" i="27"/>
  <c r="W68" i="27"/>
  <c r="M66" i="27"/>
  <c r="H66" i="27"/>
  <c r="W56" i="27"/>
  <c r="R50" i="27"/>
  <c r="R46" i="27"/>
  <c r="M43" i="27"/>
  <c r="M39" i="27"/>
  <c r="W36" i="27"/>
  <c r="I83" i="1"/>
  <c r="H83" i="1"/>
  <c r="H93" i="1" s="1"/>
  <c r="W28" i="27"/>
  <c r="N28" i="27"/>
  <c r="I28" i="27"/>
  <c r="W24" i="27"/>
  <c r="W20" i="27"/>
  <c r="N20" i="27"/>
  <c r="I20" i="27"/>
  <c r="N18" i="27"/>
  <c r="R14" i="27"/>
  <c r="G10" i="27"/>
  <c r="I67" i="1"/>
  <c r="M52" i="1"/>
  <c r="S52" i="1" s="1"/>
  <c r="O40" i="1"/>
  <c r="U40" i="1" s="1"/>
  <c r="N40" i="1"/>
  <c r="T40" i="1" s="1"/>
  <c r="Q41" i="1"/>
  <c r="W41" i="1" s="1"/>
  <c r="O39" i="1"/>
  <c r="U39" i="1" s="1"/>
  <c r="N39" i="1"/>
  <c r="T39" i="1" s="1"/>
  <c r="Q37" i="1"/>
  <c r="W37" i="1" s="1"/>
  <c r="N37" i="1"/>
  <c r="T37" i="1" s="1"/>
  <c r="O24" i="1"/>
  <c r="Q20" i="1"/>
  <c r="O18" i="1"/>
  <c r="U18" i="1" s="1"/>
  <c r="N18" i="1"/>
  <c r="T18" i="1" s="1"/>
  <c r="M8" i="1"/>
  <c r="S8" i="1" s="1"/>
  <c r="S91" i="25"/>
  <c r="N91" i="25"/>
  <c r="H79" i="25"/>
  <c r="I49" i="1"/>
  <c r="I46" i="1"/>
  <c r="H46" i="1"/>
  <c r="S34" i="25"/>
  <c r="M34" i="25"/>
  <c r="F45" i="1"/>
  <c r="F40" i="1"/>
  <c r="I39" i="1"/>
  <c r="H39" i="1"/>
  <c r="H19" i="25"/>
  <c r="M14" i="25"/>
  <c r="W12" i="25"/>
  <c r="I38" i="1"/>
  <c r="S10" i="25"/>
  <c r="M10" i="25"/>
  <c r="S6" i="25"/>
  <c r="M6" i="25"/>
  <c r="R87" i="24"/>
  <c r="M85" i="24"/>
  <c r="R80" i="24"/>
  <c r="W65" i="24"/>
  <c r="R64" i="24"/>
  <c r="W53" i="24"/>
  <c r="R40" i="24"/>
  <c r="M37" i="24"/>
  <c r="M31" i="24"/>
  <c r="W31" i="24"/>
  <c r="M29" i="24"/>
  <c r="S26" i="24"/>
  <c r="M25" i="24"/>
  <c r="N19" i="24"/>
  <c r="H19" i="24"/>
  <c r="R6" i="24"/>
  <c r="V5" i="24"/>
  <c r="X1500" i="23"/>
  <c r="Z1500" i="22" s="1"/>
  <c r="I1500" i="23"/>
  <c r="K1500" i="22" s="1"/>
  <c r="W1499" i="23"/>
  <c r="R1499" i="23"/>
  <c r="R1498" i="23"/>
  <c r="H1498" i="22"/>
  <c r="H1497" i="23"/>
  <c r="H1496" i="22"/>
  <c r="X1495" i="23"/>
  <c r="Z1495" i="22" s="1"/>
  <c r="S1494" i="23"/>
  <c r="U1494" i="22" s="1"/>
  <c r="I1493" i="23"/>
  <c r="K1493" i="22" s="1"/>
  <c r="F1493" i="22"/>
  <c r="R1491" i="22"/>
  <c r="N1490" i="23"/>
  <c r="P1490" i="22" s="1"/>
  <c r="H1490" i="23"/>
  <c r="L1489" i="22"/>
  <c r="V1488" i="22"/>
  <c r="X1487" i="22"/>
  <c r="S1487" i="23"/>
  <c r="U1487" i="22" s="1"/>
  <c r="N1486" i="23"/>
  <c r="P1486" i="22" s="1"/>
  <c r="L1485" i="22"/>
  <c r="V1484" i="22"/>
  <c r="H1484" i="22"/>
  <c r="X1483" i="23"/>
  <c r="Z1483" i="22" s="1"/>
  <c r="S1482" i="23"/>
  <c r="U1482" i="22" s="1"/>
  <c r="M1481" i="23"/>
  <c r="I1481" i="23"/>
  <c r="K1481" i="22" s="1"/>
  <c r="H1480" i="22"/>
  <c r="X1479" i="23"/>
  <c r="Z1479" i="22" s="1"/>
  <c r="R1478" i="23"/>
  <c r="N1478" i="22"/>
  <c r="H1477" i="23"/>
  <c r="S1475" i="23"/>
  <c r="U1475" i="22" s="1"/>
  <c r="M1474" i="23"/>
  <c r="N1473" i="23"/>
  <c r="P1473" i="22" s="1"/>
  <c r="X1472" i="23"/>
  <c r="Z1472" i="22" s="1"/>
  <c r="X1471" i="22"/>
  <c r="S1471" i="23"/>
  <c r="U1471" i="22" s="1"/>
  <c r="F1470" i="22"/>
  <c r="M1469" i="22"/>
  <c r="N1466" i="23"/>
  <c r="P1466" i="22" s="1"/>
  <c r="I1464" i="22"/>
  <c r="N1461" i="23"/>
  <c r="P1461" i="22" s="1"/>
  <c r="M1458" i="23"/>
  <c r="I1457" i="23"/>
  <c r="K1457" i="22" s="1"/>
  <c r="W1456" i="23"/>
  <c r="N1454" i="23"/>
  <c r="P1454" i="22" s="1"/>
  <c r="R1452" i="22"/>
  <c r="Q1452" i="22"/>
  <c r="X1447" i="23"/>
  <c r="Z1447" i="22" s="1"/>
  <c r="M1437" i="23"/>
  <c r="S1431" i="23"/>
  <c r="U1431" i="22" s="1"/>
  <c r="N1430" i="23"/>
  <c r="P1430" i="22" s="1"/>
  <c r="L1429" i="22"/>
  <c r="N1429" i="23"/>
  <c r="P1429" i="22" s="1"/>
  <c r="M1429" i="22"/>
  <c r="X1423" i="23"/>
  <c r="Z1423" i="22" s="1"/>
  <c r="S1422" i="23"/>
  <c r="U1422" i="22" s="1"/>
  <c r="I1421" i="23"/>
  <c r="K1421" i="22" s="1"/>
  <c r="R1420" i="22"/>
  <c r="Q1420" i="22"/>
  <c r="I1409" i="23"/>
  <c r="K1409" i="22" s="1"/>
  <c r="S1407" i="23"/>
  <c r="U1407" i="22" s="1"/>
  <c r="F1406" i="22"/>
  <c r="E1406" i="22"/>
  <c r="N1402" i="23"/>
  <c r="P1402" i="22" s="1"/>
  <c r="M1402" i="23"/>
  <c r="J1400" i="22"/>
  <c r="I1400" i="22"/>
  <c r="N1393" i="23"/>
  <c r="P1393" i="22" s="1"/>
  <c r="X1391" i="23"/>
  <c r="Z1391" i="22" s="1"/>
  <c r="S1390" i="23"/>
  <c r="U1390" i="22" s="1"/>
  <c r="I1389" i="23"/>
  <c r="K1389" i="22" s="1"/>
  <c r="X1383" i="23"/>
  <c r="Z1383" i="22" s="1"/>
  <c r="I1381" i="23"/>
  <c r="K1381" i="22" s="1"/>
  <c r="X1379" i="22"/>
  <c r="Y1379" i="22"/>
  <c r="N1378" i="23"/>
  <c r="P1378" i="22" s="1"/>
  <c r="M1378" i="23"/>
  <c r="S1375" i="23"/>
  <c r="U1375" i="22" s="1"/>
  <c r="R1375" i="23"/>
  <c r="N1369" i="23"/>
  <c r="P1369" i="22" s="1"/>
  <c r="M1369" i="23"/>
  <c r="S1366" i="23"/>
  <c r="U1366" i="22" s="1"/>
  <c r="R1366" i="23"/>
  <c r="I1365" i="23"/>
  <c r="K1365" i="22" s="1"/>
  <c r="H1365" i="23"/>
  <c r="R1364" i="23"/>
  <c r="Q1364" i="22"/>
  <c r="O1362" i="22"/>
  <c r="S1358" i="23"/>
  <c r="U1358" i="22" s="1"/>
  <c r="R1358" i="23"/>
  <c r="N1354" i="23"/>
  <c r="P1354" i="22" s="1"/>
  <c r="M1354" i="23"/>
  <c r="H40" i="38"/>
  <c r="I32" i="38"/>
  <c r="I40" i="38" s="1"/>
  <c r="F29" i="38"/>
  <c r="F41" i="38" s="1"/>
  <c r="F55" i="38" s="1"/>
  <c r="O13" i="38"/>
  <c r="E62" i="35"/>
  <c r="D34" i="35"/>
  <c r="H79" i="27"/>
  <c r="W72" i="27"/>
  <c r="H72" i="27"/>
  <c r="H71" i="27"/>
  <c r="M70" i="27"/>
  <c r="L69" i="27"/>
  <c r="H67" i="27"/>
  <c r="W60" i="27"/>
  <c r="H60" i="27"/>
  <c r="W59" i="27"/>
  <c r="M58" i="27"/>
  <c r="R53" i="27"/>
  <c r="S51" i="27"/>
  <c r="W48" i="27"/>
  <c r="H48" i="27"/>
  <c r="W47" i="27"/>
  <c r="I44" i="27"/>
  <c r="M42" i="27"/>
  <c r="F41" i="27"/>
  <c r="M38" i="27"/>
  <c r="N35" i="27"/>
  <c r="X30" i="27"/>
  <c r="M28" i="27"/>
  <c r="H28" i="27"/>
  <c r="N27" i="27"/>
  <c r="S26" i="27"/>
  <c r="M20" i="27"/>
  <c r="H20" i="27"/>
  <c r="M19" i="27"/>
  <c r="W16" i="27"/>
  <c r="N15" i="27"/>
  <c r="X9" i="27"/>
  <c r="I9" i="27"/>
  <c r="R91" i="25"/>
  <c r="M91" i="25"/>
  <c r="W88" i="25"/>
  <c r="H88" i="25"/>
  <c r="W87" i="25"/>
  <c r="M82" i="25"/>
  <c r="I76" i="25"/>
  <c r="S75" i="25"/>
  <c r="R73" i="25"/>
  <c r="M70" i="25"/>
  <c r="M67" i="25"/>
  <c r="W64" i="25"/>
  <c r="H63" i="25"/>
  <c r="W60" i="25"/>
  <c r="H60" i="25"/>
  <c r="M55" i="25"/>
  <c r="W52" i="25"/>
  <c r="H52" i="25"/>
  <c r="W51" i="25"/>
  <c r="H48" i="25"/>
  <c r="I40" i="25"/>
  <c r="X38" i="25"/>
  <c r="X34" i="25"/>
  <c r="R34" i="25"/>
  <c r="H31" i="25"/>
  <c r="R29" i="25"/>
  <c r="W28" i="25"/>
  <c r="M26" i="25"/>
  <c r="I24" i="25"/>
  <c r="M23" i="25"/>
  <c r="R21" i="25"/>
  <c r="N15" i="25"/>
  <c r="X10" i="25"/>
  <c r="R10" i="25"/>
  <c r="W8" i="25"/>
  <c r="N7" i="25"/>
  <c r="X6" i="25"/>
  <c r="R6" i="25"/>
  <c r="I93" i="24"/>
  <c r="M91" i="24"/>
  <c r="L90" i="24"/>
  <c r="W89" i="24"/>
  <c r="H89" i="24"/>
  <c r="W88" i="24"/>
  <c r="Q81" i="24"/>
  <c r="S84" i="24"/>
  <c r="M83" i="24"/>
  <c r="H80" i="24"/>
  <c r="N76" i="24"/>
  <c r="W73" i="24"/>
  <c r="H73" i="24"/>
  <c r="S68" i="24"/>
  <c r="M67" i="24"/>
  <c r="H64" i="24"/>
  <c r="M59" i="24"/>
  <c r="R54" i="24"/>
  <c r="H53" i="24"/>
  <c r="W52" i="24"/>
  <c r="M47" i="24"/>
  <c r="H40" i="24"/>
  <c r="N28" i="24"/>
  <c r="S27" i="24"/>
  <c r="W21" i="24"/>
  <c r="I21" i="24"/>
  <c r="M20" i="24"/>
  <c r="M16" i="24"/>
  <c r="W13" i="24"/>
  <c r="I13" i="24"/>
  <c r="M12" i="24"/>
  <c r="G9" i="24"/>
  <c r="H9" i="24" s="1"/>
  <c r="R10" i="24"/>
  <c r="M7" i="24"/>
  <c r="W1500" i="23"/>
  <c r="H1500" i="23"/>
  <c r="M1495" i="23"/>
  <c r="H1494" i="23"/>
  <c r="R1487" i="23"/>
  <c r="M1483" i="23"/>
  <c r="H1482" i="23"/>
  <c r="M1479" i="23"/>
  <c r="R1475" i="23"/>
  <c r="M1473" i="23"/>
  <c r="W1472" i="23"/>
  <c r="S1470" i="23"/>
  <c r="U1470" i="22" s="1"/>
  <c r="X1463" i="23"/>
  <c r="Z1463" i="22" s="1"/>
  <c r="S1463" i="23"/>
  <c r="U1463" i="22" s="1"/>
  <c r="M1461" i="23"/>
  <c r="I1461" i="23"/>
  <c r="K1461" i="22" s="1"/>
  <c r="R1460" i="23"/>
  <c r="S1455" i="23"/>
  <c r="U1455" i="22" s="1"/>
  <c r="N1453" i="23"/>
  <c r="P1453" i="22" s="1"/>
  <c r="N1445" i="23"/>
  <c r="P1445" i="22" s="1"/>
  <c r="M1434" i="23"/>
  <c r="N1434" i="23"/>
  <c r="P1434" i="22" s="1"/>
  <c r="N1418" i="23"/>
  <c r="P1418" i="22" s="1"/>
  <c r="M1418" i="23"/>
  <c r="M1413" i="22"/>
  <c r="N1413" i="23"/>
  <c r="P1413" i="22" s="1"/>
  <c r="N1386" i="23"/>
  <c r="P1386" i="22" s="1"/>
  <c r="M1386" i="23"/>
  <c r="I1369" i="23"/>
  <c r="K1369" i="22" s="1"/>
  <c r="H1369" i="23"/>
  <c r="X1367" i="23"/>
  <c r="Z1367" i="22" s="1"/>
  <c r="W1367" i="23"/>
  <c r="N1366" i="23"/>
  <c r="P1366" i="22" s="1"/>
  <c r="M1366" i="23"/>
  <c r="N1358" i="23"/>
  <c r="P1358" i="22" s="1"/>
  <c r="M1358" i="23"/>
  <c r="M1349" i="23"/>
  <c r="N1349" i="23"/>
  <c r="P1349" i="22" s="1"/>
  <c r="M1349" i="22"/>
  <c r="N1298" i="22"/>
  <c r="O1298" i="22"/>
  <c r="M50" i="27"/>
  <c r="H50" i="27"/>
  <c r="R19" i="27"/>
  <c r="W12" i="27"/>
  <c r="M6" i="27"/>
  <c r="F67" i="1"/>
  <c r="R67" i="25"/>
  <c r="R55" i="25"/>
  <c r="W48" i="25"/>
  <c r="M42" i="25"/>
  <c r="I45" i="1"/>
  <c r="R31" i="25"/>
  <c r="R23" i="25"/>
  <c r="R59" i="24"/>
  <c r="R20" i="24"/>
  <c r="R16" i="24"/>
  <c r="R12" i="24"/>
  <c r="N1494" i="22"/>
  <c r="S1491" i="23"/>
  <c r="U1491" i="22" s="1"/>
  <c r="N1489" i="23"/>
  <c r="P1489" i="22" s="1"/>
  <c r="H1482" i="22"/>
  <c r="F1477" i="22"/>
  <c r="R1475" i="22"/>
  <c r="L1473" i="22"/>
  <c r="M1461" i="22"/>
  <c r="M1453" i="23"/>
  <c r="M1445" i="23"/>
  <c r="N1441" i="23"/>
  <c r="P1441" i="22" s="1"/>
  <c r="X1431" i="23"/>
  <c r="Z1431" i="22" s="1"/>
  <c r="S1430" i="23"/>
  <c r="U1430" i="22" s="1"/>
  <c r="N1426" i="23"/>
  <c r="P1426" i="22" s="1"/>
  <c r="M1426" i="23"/>
  <c r="S1423" i="23"/>
  <c r="U1423" i="22" s="1"/>
  <c r="N1422" i="23"/>
  <c r="P1422" i="22" s="1"/>
  <c r="M1421" i="23"/>
  <c r="I1413" i="23"/>
  <c r="K1413" i="22" s="1"/>
  <c r="X1411" i="22"/>
  <c r="Y1411" i="22"/>
  <c r="N1409" i="23"/>
  <c r="P1409" i="22" s="1"/>
  <c r="X1407" i="23"/>
  <c r="Z1407" i="22" s="1"/>
  <c r="M1405" i="22"/>
  <c r="N1405" i="23"/>
  <c r="P1405" i="22" s="1"/>
  <c r="R1404" i="23"/>
  <c r="L1397" i="22"/>
  <c r="N1397" i="23"/>
  <c r="P1397" i="22" s="1"/>
  <c r="M1397" i="22"/>
  <c r="M1394" i="23"/>
  <c r="N1394" i="23"/>
  <c r="P1394" i="22" s="1"/>
  <c r="I1393" i="23"/>
  <c r="K1393" i="22" s="1"/>
  <c r="S1391" i="23"/>
  <c r="U1391" i="22" s="1"/>
  <c r="N1390" i="23"/>
  <c r="P1390" i="22" s="1"/>
  <c r="M1389" i="23"/>
  <c r="R1388" i="23"/>
  <c r="S1383" i="23"/>
  <c r="U1383" i="22" s="1"/>
  <c r="M1381" i="23"/>
  <c r="N1377" i="23"/>
  <c r="P1377" i="22" s="1"/>
  <c r="M1377" i="23"/>
  <c r="N1370" i="23"/>
  <c r="P1370" i="22" s="1"/>
  <c r="M1370" i="23"/>
  <c r="S1367" i="23"/>
  <c r="U1367" i="22" s="1"/>
  <c r="R1367" i="23"/>
  <c r="I1349" i="23"/>
  <c r="K1349" i="22" s="1"/>
  <c r="H1349" i="23"/>
  <c r="R1348" i="23"/>
  <c r="Q1348" i="22"/>
  <c r="X1343" i="23"/>
  <c r="Z1343" i="22" s="1"/>
  <c r="W1343" i="23"/>
  <c r="N1373" i="23"/>
  <c r="P1373" i="22" s="1"/>
  <c r="N1362" i="23"/>
  <c r="P1362" i="22" s="1"/>
  <c r="N1357" i="23"/>
  <c r="P1357" i="22" s="1"/>
  <c r="N1346" i="23"/>
  <c r="P1346" i="22" s="1"/>
  <c r="R1342" i="23"/>
  <c r="M1342" i="23"/>
  <c r="E1342" i="22"/>
  <c r="N1341" i="23"/>
  <c r="P1341" i="22" s="1"/>
  <c r="M1338" i="23"/>
  <c r="W1335" i="23"/>
  <c r="R1335" i="23"/>
  <c r="N1333" i="23"/>
  <c r="P1333" i="22" s="1"/>
  <c r="N1330" i="23"/>
  <c r="P1330" i="22" s="1"/>
  <c r="M1329" i="23"/>
  <c r="H1329" i="23"/>
  <c r="R1326" i="23"/>
  <c r="M1326" i="23"/>
  <c r="M1325" i="22"/>
  <c r="H1325" i="23"/>
  <c r="Q1324" i="22"/>
  <c r="N1322" i="23"/>
  <c r="P1322" i="22" s="1"/>
  <c r="M1321" i="23"/>
  <c r="H1321" i="23"/>
  <c r="N1317" i="23"/>
  <c r="P1317" i="22" s="1"/>
  <c r="N1314" i="23"/>
  <c r="P1314" i="22" s="1"/>
  <c r="M1313" i="23"/>
  <c r="H1313" i="23"/>
  <c r="R1310" i="23"/>
  <c r="M1310" i="23"/>
  <c r="E1310" i="22"/>
  <c r="N1309" i="23"/>
  <c r="P1309" i="22" s="1"/>
  <c r="N1306" i="23"/>
  <c r="P1306" i="22" s="1"/>
  <c r="I1304" i="22"/>
  <c r="R1302" i="23"/>
  <c r="M1302" i="23"/>
  <c r="M1301" i="22"/>
  <c r="H1301" i="23"/>
  <c r="Q1300" i="22"/>
  <c r="N1298" i="23"/>
  <c r="P1298" i="22" s="1"/>
  <c r="W1295" i="23"/>
  <c r="R1295" i="23"/>
  <c r="N1293" i="23"/>
  <c r="P1293" i="22" s="1"/>
  <c r="M1290" i="23"/>
  <c r="M1289" i="23"/>
  <c r="H1289" i="23"/>
  <c r="W1287" i="23"/>
  <c r="R1287" i="23"/>
  <c r="R1286" i="23"/>
  <c r="M1286" i="23"/>
  <c r="N1285" i="23"/>
  <c r="P1285" i="22" s="1"/>
  <c r="N1282" i="23"/>
  <c r="P1282" i="22" s="1"/>
  <c r="R1278" i="23"/>
  <c r="M1278" i="23"/>
  <c r="E1278" i="22"/>
  <c r="M1277" i="22"/>
  <c r="H1277" i="23"/>
  <c r="Q1276" i="22"/>
  <c r="M1274" i="23"/>
  <c r="W1271" i="23"/>
  <c r="R1271" i="23"/>
  <c r="N1269" i="23"/>
  <c r="P1269" i="22" s="1"/>
  <c r="N1266" i="23"/>
  <c r="P1266" i="22" s="1"/>
  <c r="M1265" i="23"/>
  <c r="H1265" i="23"/>
  <c r="W1263" i="23"/>
  <c r="R1263" i="23"/>
  <c r="R1262" i="23"/>
  <c r="M1262" i="23"/>
  <c r="M1261" i="22"/>
  <c r="H1261" i="23"/>
  <c r="Q1260" i="22"/>
  <c r="M1258" i="23"/>
  <c r="M1257" i="23"/>
  <c r="H1257" i="23"/>
  <c r="N1253" i="23"/>
  <c r="P1253" i="22" s="1"/>
  <c r="N1250" i="23"/>
  <c r="P1250" i="22" s="1"/>
  <c r="M1249" i="23"/>
  <c r="H1249" i="23"/>
  <c r="N1245" i="23"/>
  <c r="P1245" i="22" s="1"/>
  <c r="M1242" i="23"/>
  <c r="W1239" i="23"/>
  <c r="R1239" i="23"/>
  <c r="R1238" i="23"/>
  <c r="M1238" i="23"/>
  <c r="M1237" i="22"/>
  <c r="H1237" i="23"/>
  <c r="Q1236" i="22"/>
  <c r="M1234" i="23"/>
  <c r="M1233" i="23"/>
  <c r="H1233" i="23"/>
  <c r="R1230" i="23"/>
  <c r="M1230" i="23"/>
  <c r="N1229" i="23"/>
  <c r="P1229" i="22" s="1"/>
  <c r="N1226" i="23"/>
  <c r="P1226" i="22" s="1"/>
  <c r="M1225" i="23"/>
  <c r="H1225" i="23"/>
  <c r="R1222" i="23"/>
  <c r="M1222" i="23"/>
  <c r="N1221" i="23"/>
  <c r="P1221" i="22" s="1"/>
  <c r="Y1219" i="22"/>
  <c r="M1218" i="23"/>
  <c r="M1217" i="23"/>
  <c r="H1217" i="23"/>
  <c r="W1215" i="23"/>
  <c r="R1215" i="23"/>
  <c r="R1214" i="23"/>
  <c r="M1214" i="23"/>
  <c r="E1214" i="22"/>
  <c r="M1213" i="22"/>
  <c r="H1213" i="23"/>
  <c r="Q1212" i="22"/>
  <c r="N1210" i="23"/>
  <c r="P1210" i="22" s="1"/>
  <c r="M1209" i="23"/>
  <c r="H1209" i="23"/>
  <c r="I1208" i="22"/>
  <c r="R1206" i="23"/>
  <c r="M1206" i="23"/>
  <c r="N1205" i="23"/>
  <c r="P1205" i="22" s="1"/>
  <c r="N1202" i="23"/>
  <c r="P1202" i="22" s="1"/>
  <c r="M1201" i="23"/>
  <c r="H1201" i="23"/>
  <c r="R1198" i="23"/>
  <c r="M1198" i="23"/>
  <c r="M1197" i="22"/>
  <c r="H1197" i="23"/>
  <c r="Q1196" i="22"/>
  <c r="N1194" i="23"/>
  <c r="P1194" i="22" s="1"/>
  <c r="M1193" i="23"/>
  <c r="H1193" i="23"/>
  <c r="W1192" i="23"/>
  <c r="N1190" i="23"/>
  <c r="P1190" i="22" s="1"/>
  <c r="I1185" i="23"/>
  <c r="K1185" i="22" s="1"/>
  <c r="W1184" i="23"/>
  <c r="R1178" i="23"/>
  <c r="H1173" i="23"/>
  <c r="W1172" i="23"/>
  <c r="M1169" i="23"/>
  <c r="W1168" i="23"/>
  <c r="M1167" i="22"/>
  <c r="R1166" i="23"/>
  <c r="M1157" i="23"/>
  <c r="N1157" i="23"/>
  <c r="P1157" i="22" s="1"/>
  <c r="H1153" i="23"/>
  <c r="M1150" i="23"/>
  <c r="H1149" i="23"/>
  <c r="I1149" i="23"/>
  <c r="K1149" i="22" s="1"/>
  <c r="H1148" i="23"/>
  <c r="I1148" i="23"/>
  <c r="K1148" i="22" s="1"/>
  <c r="R1147" i="23"/>
  <c r="R1138" i="23"/>
  <c r="H1137" i="23"/>
  <c r="I1137" i="23"/>
  <c r="K1137" i="22" s="1"/>
  <c r="M1135" i="22"/>
  <c r="M1134" i="23"/>
  <c r="N1134" i="23"/>
  <c r="P1134" i="22" s="1"/>
  <c r="W1123" i="23"/>
  <c r="X1123" i="23"/>
  <c r="Z1123" i="22" s="1"/>
  <c r="M1121" i="23"/>
  <c r="H1117" i="23"/>
  <c r="I1117" i="23"/>
  <c r="K1117" i="22" s="1"/>
  <c r="H1116" i="23"/>
  <c r="I1116" i="23"/>
  <c r="K1116" i="22" s="1"/>
  <c r="R1115" i="23"/>
  <c r="M1113" i="23"/>
  <c r="R1111" i="23"/>
  <c r="M1105" i="23"/>
  <c r="M1102" i="23"/>
  <c r="H1101" i="23"/>
  <c r="I1101" i="23"/>
  <c r="K1101" i="22" s="1"/>
  <c r="W1087" i="23"/>
  <c r="X1087" i="23"/>
  <c r="Z1087" i="22" s="1"/>
  <c r="M1074" i="23"/>
  <c r="N1074" i="23"/>
  <c r="P1074" i="22" s="1"/>
  <c r="T1043" i="22"/>
  <c r="S1043" i="22"/>
  <c r="H1145" i="23"/>
  <c r="I1145" i="23"/>
  <c r="K1145" i="22" s="1"/>
  <c r="H1144" i="23"/>
  <c r="I1144" i="23"/>
  <c r="K1144" i="22" s="1"/>
  <c r="W1128" i="23"/>
  <c r="X1128" i="23"/>
  <c r="Z1128" i="22" s="1"/>
  <c r="H1120" i="23"/>
  <c r="I1120" i="23"/>
  <c r="K1120" i="22" s="1"/>
  <c r="R1106" i="23"/>
  <c r="S1106" i="23"/>
  <c r="U1106" i="22" s="1"/>
  <c r="M1098" i="23"/>
  <c r="N1098" i="23"/>
  <c r="P1098" i="22" s="1"/>
  <c r="M1097" i="23"/>
  <c r="N1097" i="23"/>
  <c r="P1097" i="22" s="1"/>
  <c r="W1096" i="23"/>
  <c r="M1093" i="23"/>
  <c r="M1077" i="23"/>
  <c r="N1077" i="23"/>
  <c r="P1077" i="22" s="1"/>
  <c r="W1075" i="23"/>
  <c r="X1075" i="23"/>
  <c r="Z1075" i="22" s="1"/>
  <c r="E1374" i="22"/>
  <c r="I1368" i="22"/>
  <c r="Q1356" i="22"/>
  <c r="Y1347" i="22"/>
  <c r="I1336" i="22"/>
  <c r="M1333" i="22"/>
  <c r="N1325" i="23"/>
  <c r="P1325" i="22" s="1"/>
  <c r="Y1315" i="22"/>
  <c r="N1301" i="23"/>
  <c r="P1301" i="22" s="1"/>
  <c r="Q1292" i="22"/>
  <c r="Y1283" i="22"/>
  <c r="N1277" i="23"/>
  <c r="P1277" i="22" s="1"/>
  <c r="I1272" i="22"/>
  <c r="M1269" i="22"/>
  <c r="N1261" i="23"/>
  <c r="P1261" i="22" s="1"/>
  <c r="Y1251" i="22"/>
  <c r="E1246" i="22"/>
  <c r="I1240" i="22"/>
  <c r="N1237" i="23"/>
  <c r="P1237" i="22" s="1"/>
  <c r="Q1228" i="22"/>
  <c r="N1213" i="23"/>
  <c r="P1213" i="22" s="1"/>
  <c r="M1205" i="22"/>
  <c r="N1197" i="23"/>
  <c r="P1197" i="22" s="1"/>
  <c r="I1184" i="23"/>
  <c r="K1184" i="22" s="1"/>
  <c r="W1183" i="23"/>
  <c r="N1181" i="23"/>
  <c r="P1181" i="22" s="1"/>
  <c r="H1176" i="23"/>
  <c r="I1172" i="23"/>
  <c r="K1172" i="22" s="1"/>
  <c r="H1165" i="23"/>
  <c r="M1161" i="23"/>
  <c r="W1159" i="23"/>
  <c r="H1156" i="23"/>
  <c r="M1149" i="23"/>
  <c r="N1149" i="23"/>
  <c r="P1149" i="22" s="1"/>
  <c r="M1137" i="23"/>
  <c r="N1137" i="23"/>
  <c r="P1137" i="22" s="1"/>
  <c r="R1134" i="23"/>
  <c r="S1134" i="23"/>
  <c r="U1134" i="22" s="1"/>
  <c r="W1132" i="23"/>
  <c r="X1132" i="23"/>
  <c r="Z1132" i="22" s="1"/>
  <c r="W1124" i="23"/>
  <c r="X1124" i="23"/>
  <c r="Z1124" i="22" s="1"/>
  <c r="M1117" i="23"/>
  <c r="N1117" i="23"/>
  <c r="P1117" i="22" s="1"/>
  <c r="H1109" i="23"/>
  <c r="I1109" i="23"/>
  <c r="K1109" i="22" s="1"/>
  <c r="M1101" i="23"/>
  <c r="N1101" i="23"/>
  <c r="P1101" i="22" s="1"/>
  <c r="W1088" i="22"/>
  <c r="W1088" i="23"/>
  <c r="R1087" i="23"/>
  <c r="S1087" i="23"/>
  <c r="U1087" i="22" s="1"/>
  <c r="R1324" i="23"/>
  <c r="M1301" i="23"/>
  <c r="R1260" i="23"/>
  <c r="M1237" i="23"/>
  <c r="R1196" i="23"/>
  <c r="I1173" i="23"/>
  <c r="K1173" i="22" s="1"/>
  <c r="X1168" i="23"/>
  <c r="Z1168" i="22" s="1"/>
  <c r="H1157" i="23"/>
  <c r="I1157" i="23"/>
  <c r="K1157" i="22" s="1"/>
  <c r="M1145" i="23"/>
  <c r="N1145" i="23"/>
  <c r="P1145" i="22" s="1"/>
  <c r="W1144" i="23"/>
  <c r="M1141" i="23"/>
  <c r="H1136" i="23"/>
  <c r="H1132" i="23"/>
  <c r="W1119" i="23"/>
  <c r="L1119" i="22"/>
  <c r="M1119" i="22"/>
  <c r="M1119" i="23"/>
  <c r="M1109" i="23"/>
  <c r="N1109" i="23"/>
  <c r="P1109" i="22" s="1"/>
  <c r="M1106" i="23"/>
  <c r="N1106" i="23"/>
  <c r="P1106" i="22" s="1"/>
  <c r="R1098" i="23"/>
  <c r="S1098" i="23"/>
  <c r="U1098" i="22" s="1"/>
  <c r="H1097" i="23"/>
  <c r="I1097" i="23"/>
  <c r="K1097" i="22" s="1"/>
  <c r="H1096" i="23"/>
  <c r="I1096" i="23"/>
  <c r="K1096" i="22" s="1"/>
  <c r="S1091" i="23"/>
  <c r="U1091" i="22" s="1"/>
  <c r="R1074" i="23"/>
  <c r="S1074" i="23"/>
  <c r="U1074" i="22" s="1"/>
  <c r="T915" i="22"/>
  <c r="S915" i="22"/>
  <c r="I1061" i="23"/>
  <c r="K1061" i="22" s="1"/>
  <c r="S1059" i="23"/>
  <c r="U1059" i="22" s="1"/>
  <c r="I1045" i="23"/>
  <c r="K1045" i="22" s="1"/>
  <c r="S1043" i="23"/>
  <c r="U1043" i="22" s="1"/>
  <c r="X1040" i="23"/>
  <c r="Z1040" i="22" s="1"/>
  <c r="I1013" i="23"/>
  <c r="K1013" i="22" s="1"/>
  <c r="X1008" i="23"/>
  <c r="Z1008" i="22" s="1"/>
  <c r="I965" i="23"/>
  <c r="K965" i="22" s="1"/>
  <c r="S963" i="23"/>
  <c r="U963" i="22" s="1"/>
  <c r="X960" i="23"/>
  <c r="Z960" i="22" s="1"/>
  <c r="I933" i="23"/>
  <c r="K933" i="22" s="1"/>
  <c r="X928" i="23"/>
  <c r="Z928" i="22" s="1"/>
  <c r="S915" i="23"/>
  <c r="U915" i="22" s="1"/>
  <c r="X912" i="23"/>
  <c r="Z912" i="22" s="1"/>
  <c r="V880" i="22"/>
  <c r="W880" i="22"/>
  <c r="W880" i="23"/>
  <c r="R878" i="23"/>
  <c r="S878" i="23"/>
  <c r="U878" i="22" s="1"/>
  <c r="W876" i="23"/>
  <c r="X876" i="23"/>
  <c r="Z876" i="22" s="1"/>
  <c r="W872" i="23"/>
  <c r="X872" i="23"/>
  <c r="Z872" i="22" s="1"/>
  <c r="H853" i="23"/>
  <c r="I853" i="23"/>
  <c r="K853" i="22" s="1"/>
  <c r="M834" i="23"/>
  <c r="N834" i="23"/>
  <c r="P834" i="22" s="1"/>
  <c r="W769" i="23"/>
  <c r="X769" i="23"/>
  <c r="Z769" i="22" s="1"/>
  <c r="L762" i="22"/>
  <c r="M762" i="23"/>
  <c r="N762" i="23"/>
  <c r="P762" i="22" s="1"/>
  <c r="I760" i="22"/>
  <c r="J760" i="22"/>
  <c r="W752" i="23"/>
  <c r="X752" i="23"/>
  <c r="Z752" i="22" s="1"/>
  <c r="W751" i="23"/>
  <c r="X751" i="23"/>
  <c r="Z751" i="22" s="1"/>
  <c r="L746" i="22"/>
  <c r="M746" i="23"/>
  <c r="N746" i="23"/>
  <c r="P746" i="22" s="1"/>
  <c r="S734" i="23"/>
  <c r="U734" i="22" s="1"/>
  <c r="R734" i="23"/>
  <c r="W731" i="23"/>
  <c r="X731" i="23"/>
  <c r="Z731" i="22" s="1"/>
  <c r="R718" i="23"/>
  <c r="S718" i="23"/>
  <c r="U718" i="22" s="1"/>
  <c r="I1077" i="23"/>
  <c r="K1077" i="22" s="1"/>
  <c r="X1072" i="23"/>
  <c r="Z1072" i="22" s="1"/>
  <c r="N1069" i="23"/>
  <c r="P1069" i="22" s="1"/>
  <c r="I1069" i="23"/>
  <c r="K1069" i="22" s="1"/>
  <c r="S1066" i="23"/>
  <c r="U1066" i="22" s="1"/>
  <c r="N1066" i="23"/>
  <c r="P1066" i="22" s="1"/>
  <c r="X1063" i="23"/>
  <c r="Z1063" i="22" s="1"/>
  <c r="S1063" i="23"/>
  <c r="U1063" i="22" s="1"/>
  <c r="H1061" i="23"/>
  <c r="N1057" i="23"/>
  <c r="P1057" i="22" s="1"/>
  <c r="I1057" i="23"/>
  <c r="K1057" i="22" s="1"/>
  <c r="S1054" i="23"/>
  <c r="U1054" i="22" s="1"/>
  <c r="N1054" i="23"/>
  <c r="P1054" i="22" s="1"/>
  <c r="X1052" i="23"/>
  <c r="Z1052" i="22" s="1"/>
  <c r="X1051" i="23"/>
  <c r="Z1051" i="22" s="1"/>
  <c r="S1051" i="23"/>
  <c r="U1051" i="22" s="1"/>
  <c r="I1048" i="23"/>
  <c r="K1048" i="22" s="1"/>
  <c r="H1045" i="23"/>
  <c r="W1040" i="23"/>
  <c r="X1039" i="23"/>
  <c r="Z1039" i="22" s="1"/>
  <c r="S1039" i="23"/>
  <c r="U1039" i="22" s="1"/>
  <c r="X1036" i="23"/>
  <c r="Z1036" i="22" s="1"/>
  <c r="S1030" i="23"/>
  <c r="U1030" i="22" s="1"/>
  <c r="N1030" i="23"/>
  <c r="P1030" i="22" s="1"/>
  <c r="X1028" i="23"/>
  <c r="Z1028" i="22" s="1"/>
  <c r="X1027" i="23"/>
  <c r="Z1027" i="22" s="1"/>
  <c r="S1026" i="23"/>
  <c r="U1026" i="22" s="1"/>
  <c r="N1026" i="23"/>
  <c r="P1026" i="22" s="1"/>
  <c r="I1024" i="23"/>
  <c r="K1024" i="22" s="1"/>
  <c r="M1023" i="23"/>
  <c r="I1020" i="23"/>
  <c r="K1020" i="22" s="1"/>
  <c r="N1017" i="23"/>
  <c r="P1017" i="22" s="1"/>
  <c r="I1017" i="23"/>
  <c r="K1017" i="22" s="1"/>
  <c r="X1015" i="23"/>
  <c r="Z1015" i="22" s="1"/>
  <c r="S1015" i="23"/>
  <c r="U1015" i="22" s="1"/>
  <c r="H1013" i="23"/>
  <c r="I1012" i="23"/>
  <c r="K1012" i="22" s="1"/>
  <c r="W1008" i="23"/>
  <c r="S1006" i="23"/>
  <c r="U1006" i="22" s="1"/>
  <c r="N1006" i="23"/>
  <c r="P1006" i="22" s="1"/>
  <c r="S998" i="23"/>
  <c r="U998" i="22" s="1"/>
  <c r="N998" i="23"/>
  <c r="P998" i="22" s="1"/>
  <c r="N997" i="23"/>
  <c r="P997" i="22" s="1"/>
  <c r="I997" i="23"/>
  <c r="K997" i="22" s="1"/>
  <c r="S994" i="23"/>
  <c r="U994" i="22" s="1"/>
  <c r="N994" i="23"/>
  <c r="P994" i="22" s="1"/>
  <c r="I992" i="23"/>
  <c r="K992" i="22" s="1"/>
  <c r="M991" i="23"/>
  <c r="N989" i="23"/>
  <c r="P989" i="22" s="1"/>
  <c r="I989" i="23"/>
  <c r="K989" i="22" s="1"/>
  <c r="I988" i="23"/>
  <c r="K988" i="22" s="1"/>
  <c r="X984" i="23"/>
  <c r="Z984" i="22" s="1"/>
  <c r="N981" i="23"/>
  <c r="P981" i="22" s="1"/>
  <c r="I981" i="23"/>
  <c r="K981" i="22" s="1"/>
  <c r="N973" i="23"/>
  <c r="P973" i="22" s="1"/>
  <c r="I973" i="23"/>
  <c r="K973" i="22" s="1"/>
  <c r="S970" i="23"/>
  <c r="U970" i="22" s="1"/>
  <c r="N970" i="23"/>
  <c r="P970" i="22" s="1"/>
  <c r="X967" i="23"/>
  <c r="Z967" i="22" s="1"/>
  <c r="S967" i="23"/>
  <c r="U967" i="22" s="1"/>
  <c r="H965" i="23"/>
  <c r="W960" i="23"/>
  <c r="X959" i="23"/>
  <c r="Z959" i="22" s="1"/>
  <c r="S959" i="23"/>
  <c r="U959" i="22" s="1"/>
  <c r="S950" i="23"/>
  <c r="U950" i="22" s="1"/>
  <c r="N950" i="23"/>
  <c r="P950" i="22" s="1"/>
  <c r="N949" i="23"/>
  <c r="P949" i="22" s="1"/>
  <c r="I949" i="23"/>
  <c r="K949" i="22" s="1"/>
  <c r="X944" i="23"/>
  <c r="Z944" i="22" s="1"/>
  <c r="I944" i="23"/>
  <c r="K944" i="22" s="1"/>
  <c r="M943" i="23"/>
  <c r="I940" i="23"/>
  <c r="K940" i="22" s="1"/>
  <c r="N937" i="23"/>
  <c r="P937" i="22" s="1"/>
  <c r="I937" i="23"/>
  <c r="K937" i="22" s="1"/>
  <c r="X935" i="23"/>
  <c r="Z935" i="22" s="1"/>
  <c r="S935" i="23"/>
  <c r="U935" i="22" s="1"/>
  <c r="H933" i="23"/>
  <c r="I932" i="23"/>
  <c r="K932" i="22" s="1"/>
  <c r="W928" i="23"/>
  <c r="X927" i="23"/>
  <c r="Z927" i="22" s="1"/>
  <c r="S927" i="23"/>
  <c r="U927" i="22" s="1"/>
  <c r="M927" i="22"/>
  <c r="X924" i="23"/>
  <c r="Z924" i="22" s="1"/>
  <c r="N921" i="23"/>
  <c r="P921" i="22" s="1"/>
  <c r="I921" i="23"/>
  <c r="K921" i="22" s="1"/>
  <c r="I920" i="23"/>
  <c r="K920" i="22" s="1"/>
  <c r="W912" i="23"/>
  <c r="X911" i="23"/>
  <c r="Z911" i="22" s="1"/>
  <c r="S911" i="23"/>
  <c r="U911" i="22" s="1"/>
  <c r="X907" i="23"/>
  <c r="Z907" i="22" s="1"/>
  <c r="S907" i="23"/>
  <c r="U907" i="22" s="1"/>
  <c r="X904" i="23"/>
  <c r="Z904" i="22" s="1"/>
  <c r="S902" i="23"/>
  <c r="U902" i="22" s="1"/>
  <c r="N902" i="23"/>
  <c r="P902" i="22" s="1"/>
  <c r="X900" i="23"/>
  <c r="Z900" i="22" s="1"/>
  <c r="X899" i="23"/>
  <c r="Z899" i="22" s="1"/>
  <c r="X896" i="23"/>
  <c r="Z896" i="22" s="1"/>
  <c r="S890" i="23"/>
  <c r="U890" i="22" s="1"/>
  <c r="N889" i="23"/>
  <c r="P889" i="22" s="1"/>
  <c r="G885" i="22"/>
  <c r="H885" i="23"/>
  <c r="H880" i="23"/>
  <c r="H876" i="23"/>
  <c r="R871" i="23"/>
  <c r="H870" i="23"/>
  <c r="I870" i="23"/>
  <c r="K870" i="22" s="1"/>
  <c r="W868" i="23"/>
  <c r="X868" i="23"/>
  <c r="Z868" i="22" s="1"/>
  <c r="M866" i="23"/>
  <c r="N866" i="23"/>
  <c r="P866" i="22" s="1"/>
  <c r="H862" i="23"/>
  <c r="H861" i="23"/>
  <c r="I861" i="23"/>
  <c r="K861" i="22" s="1"/>
  <c r="H849" i="23"/>
  <c r="I849" i="23"/>
  <c r="K849" i="22" s="1"/>
  <c r="M843" i="23"/>
  <c r="N843" i="23"/>
  <c r="P843" i="22" s="1"/>
  <c r="L842" i="22"/>
  <c r="M842" i="23"/>
  <c r="W841" i="23"/>
  <c r="M839" i="23"/>
  <c r="M838" i="23"/>
  <c r="N838" i="23"/>
  <c r="P838" i="22" s="1"/>
  <c r="W836" i="23"/>
  <c r="X836" i="23"/>
  <c r="Z836" i="22" s="1"/>
  <c r="R835" i="23"/>
  <c r="H834" i="23"/>
  <c r="H830" i="23"/>
  <c r="W828" i="23"/>
  <c r="W825" i="23"/>
  <c r="X825" i="23"/>
  <c r="Z825" i="22" s="1"/>
  <c r="W817" i="23"/>
  <c r="X817" i="23"/>
  <c r="Z817" i="22" s="1"/>
  <c r="M811" i="23"/>
  <c r="H809" i="23"/>
  <c r="I809" i="23"/>
  <c r="K809" i="22" s="1"/>
  <c r="H806" i="23"/>
  <c r="W804" i="23"/>
  <c r="W801" i="23"/>
  <c r="X801" i="23"/>
  <c r="Z801" i="22" s="1"/>
  <c r="R799" i="23"/>
  <c r="S799" i="23"/>
  <c r="U799" i="22" s="1"/>
  <c r="W797" i="23"/>
  <c r="M795" i="23"/>
  <c r="N795" i="23"/>
  <c r="P795" i="22" s="1"/>
  <c r="L794" i="22"/>
  <c r="M794" i="23"/>
  <c r="W793" i="23"/>
  <c r="M791" i="23"/>
  <c r="N791" i="23"/>
  <c r="P791" i="22" s="1"/>
  <c r="R787" i="23"/>
  <c r="S787" i="23"/>
  <c r="U787" i="22" s="1"/>
  <c r="H786" i="23"/>
  <c r="I786" i="23"/>
  <c r="K786" i="22" s="1"/>
  <c r="R783" i="23"/>
  <c r="S783" i="23"/>
  <c r="U783" i="22" s="1"/>
  <c r="H782" i="23"/>
  <c r="I782" i="23"/>
  <c r="K782" i="22" s="1"/>
  <c r="R763" i="23"/>
  <c r="S763" i="23"/>
  <c r="U763" i="22" s="1"/>
  <c r="H762" i="23"/>
  <c r="I762" i="23"/>
  <c r="K762" i="22" s="1"/>
  <c r="M761" i="23"/>
  <c r="N761" i="23"/>
  <c r="P761" i="22" s="1"/>
  <c r="R754" i="23"/>
  <c r="S754" i="23"/>
  <c r="U754" i="22" s="1"/>
  <c r="R751" i="23"/>
  <c r="S751" i="23"/>
  <c r="U751" i="22" s="1"/>
  <c r="Q748" i="22"/>
  <c r="R748" i="23"/>
  <c r="N738" i="23"/>
  <c r="P738" i="22" s="1"/>
  <c r="M738" i="23"/>
  <c r="M721" i="23"/>
  <c r="N721" i="23"/>
  <c r="P721" i="22" s="1"/>
  <c r="X715" i="23"/>
  <c r="Z715" i="22" s="1"/>
  <c r="W715" i="23"/>
  <c r="X1136" i="23"/>
  <c r="Z1136" i="22" s="1"/>
  <c r="W1072" i="23"/>
  <c r="G1061" i="22"/>
  <c r="M1055" i="23"/>
  <c r="S1014" i="23"/>
  <c r="U1014" i="22" s="1"/>
  <c r="W1008" i="22"/>
  <c r="H997" i="23"/>
  <c r="M991" i="22"/>
  <c r="Q950" i="22"/>
  <c r="W944" i="23"/>
  <c r="G933" i="22"/>
  <c r="R891" i="23"/>
  <c r="I888" i="23"/>
  <c r="K888" i="22" s="1"/>
  <c r="M879" i="22"/>
  <c r="M878" i="23"/>
  <c r="N878" i="23"/>
  <c r="P878" i="22" s="1"/>
  <c r="M874" i="23"/>
  <c r="R867" i="23"/>
  <c r="H866" i="23"/>
  <c r="W864" i="23"/>
  <c r="H857" i="23"/>
  <c r="I857" i="23"/>
  <c r="K857" i="22" s="1"/>
  <c r="H854" i="23"/>
  <c r="W852" i="23"/>
  <c r="R844" i="22"/>
  <c r="H825" i="23"/>
  <c r="H817" i="23"/>
  <c r="M810" i="23"/>
  <c r="N810" i="23"/>
  <c r="P810" i="22" s="1"/>
  <c r="R767" i="23"/>
  <c r="S767" i="23"/>
  <c r="U767" i="22" s="1"/>
  <c r="M763" i="23"/>
  <c r="N763" i="23"/>
  <c r="P763" i="22" s="1"/>
  <c r="H761" i="23"/>
  <c r="I761" i="23"/>
  <c r="K761" i="22" s="1"/>
  <c r="M741" i="23"/>
  <c r="N741" i="23"/>
  <c r="P741" i="22" s="1"/>
  <c r="R735" i="23"/>
  <c r="S735" i="23"/>
  <c r="U735" i="22" s="1"/>
  <c r="W728" i="23"/>
  <c r="X728" i="23"/>
  <c r="Z728" i="22" s="1"/>
  <c r="S719" i="23"/>
  <c r="U719" i="22" s="1"/>
  <c r="R719" i="23"/>
  <c r="H705" i="23"/>
  <c r="I705" i="23"/>
  <c r="K705" i="22" s="1"/>
  <c r="M870" i="23"/>
  <c r="N870" i="23"/>
  <c r="P870" i="22" s="1"/>
  <c r="W845" i="23"/>
  <c r="X845" i="23"/>
  <c r="Z845" i="22" s="1"/>
  <c r="R843" i="23"/>
  <c r="S843" i="23"/>
  <c r="U843" i="22" s="1"/>
  <c r="H842" i="23"/>
  <c r="I842" i="23"/>
  <c r="K842" i="22" s="1"/>
  <c r="W840" i="23"/>
  <c r="X840" i="23"/>
  <c r="Z840" i="22" s="1"/>
  <c r="H838" i="23"/>
  <c r="I838" i="23"/>
  <c r="K838" i="22" s="1"/>
  <c r="H829" i="23"/>
  <c r="I829" i="23"/>
  <c r="K829" i="22" s="1"/>
  <c r="W821" i="23"/>
  <c r="X821" i="23"/>
  <c r="Z821" i="22" s="1"/>
  <c r="H805" i="23"/>
  <c r="I805" i="23"/>
  <c r="K805" i="22" s="1"/>
  <c r="M799" i="23"/>
  <c r="N799" i="23"/>
  <c r="P799" i="22" s="1"/>
  <c r="R795" i="23"/>
  <c r="S795" i="23"/>
  <c r="U795" i="22" s="1"/>
  <c r="H794" i="23"/>
  <c r="I794" i="23"/>
  <c r="K794" i="22" s="1"/>
  <c r="R791" i="23"/>
  <c r="S791" i="23"/>
  <c r="U791" i="22" s="1"/>
  <c r="M787" i="23"/>
  <c r="N787" i="23"/>
  <c r="P787" i="22" s="1"/>
  <c r="M786" i="22"/>
  <c r="L786" i="22"/>
  <c r="M786" i="23"/>
  <c r="O783" i="22"/>
  <c r="N783" i="22"/>
  <c r="M782" i="23"/>
  <c r="N782" i="23"/>
  <c r="P782" i="22" s="1"/>
  <c r="W780" i="23"/>
  <c r="X780" i="23"/>
  <c r="Z780" i="22" s="1"/>
  <c r="W773" i="23"/>
  <c r="X773" i="23"/>
  <c r="Z773" i="22" s="1"/>
  <c r="M767" i="23"/>
  <c r="N767" i="23"/>
  <c r="P767" i="22" s="1"/>
  <c r="R742" i="23"/>
  <c r="S742" i="23"/>
  <c r="U742" i="22" s="1"/>
  <c r="W724" i="23"/>
  <c r="X724" i="23"/>
  <c r="Z724" i="22" s="1"/>
  <c r="M722" i="23"/>
  <c r="N722" i="23"/>
  <c r="P722" i="22" s="1"/>
  <c r="G716" i="22"/>
  <c r="I716" i="23"/>
  <c r="K716" i="22" s="1"/>
  <c r="F830" i="22"/>
  <c r="L818" i="22"/>
  <c r="N754" i="23"/>
  <c r="P754" i="22" s="1"/>
  <c r="N742" i="23"/>
  <c r="P742" i="22" s="1"/>
  <c r="X740" i="23"/>
  <c r="Z740" i="22" s="1"/>
  <c r="M734" i="23"/>
  <c r="S731" i="23"/>
  <c r="U731" i="22" s="1"/>
  <c r="R730" i="23"/>
  <c r="X727" i="23"/>
  <c r="Z727" i="22" s="1"/>
  <c r="I721" i="23"/>
  <c r="K721" i="22" s="1"/>
  <c r="W720" i="23"/>
  <c r="N717" i="23"/>
  <c r="P717" i="22" s="1"/>
  <c r="R715" i="23"/>
  <c r="H712" i="23"/>
  <c r="N706" i="23"/>
  <c r="P706" i="22" s="1"/>
  <c r="X695" i="23"/>
  <c r="Z695" i="22" s="1"/>
  <c r="X692" i="23"/>
  <c r="Z692" i="22" s="1"/>
  <c r="W688" i="23"/>
  <c r="X688" i="23"/>
  <c r="Z688" i="22" s="1"/>
  <c r="W687" i="23"/>
  <c r="X687" i="23"/>
  <c r="Z687" i="22" s="1"/>
  <c r="W684" i="23"/>
  <c r="X684" i="23"/>
  <c r="Z684" i="22" s="1"/>
  <c r="W683" i="23"/>
  <c r="X683" i="23"/>
  <c r="Z683" i="22" s="1"/>
  <c r="W680" i="23"/>
  <c r="X680" i="23"/>
  <c r="Z680" i="22" s="1"/>
  <c r="W679" i="23"/>
  <c r="X679" i="23"/>
  <c r="Z679" i="22" s="1"/>
  <c r="M754" i="23"/>
  <c r="N702" i="23"/>
  <c r="P702" i="22" s="1"/>
  <c r="S699" i="23"/>
  <c r="U699" i="22" s="1"/>
  <c r="X691" i="23"/>
  <c r="Z691" i="22" s="1"/>
  <c r="R687" i="23"/>
  <c r="S687" i="23"/>
  <c r="U687" i="22" s="1"/>
  <c r="R683" i="23"/>
  <c r="S683" i="23"/>
  <c r="U683" i="22" s="1"/>
  <c r="R679" i="23"/>
  <c r="S679" i="23"/>
  <c r="U679" i="22" s="1"/>
  <c r="N677" i="23"/>
  <c r="P677" i="22" s="1"/>
  <c r="I677" i="23"/>
  <c r="K677" i="22" s="1"/>
  <c r="I676" i="23"/>
  <c r="K676" i="22" s="1"/>
  <c r="N673" i="23"/>
  <c r="P673" i="22" s="1"/>
  <c r="I673" i="23"/>
  <c r="K673" i="22" s="1"/>
  <c r="I672" i="23"/>
  <c r="K672" i="22" s="1"/>
  <c r="N669" i="23"/>
  <c r="P669" i="22" s="1"/>
  <c r="I669" i="23"/>
  <c r="K669" i="22" s="1"/>
  <c r="I668" i="23"/>
  <c r="K668" i="22" s="1"/>
  <c r="S654" i="23"/>
  <c r="U654" i="22" s="1"/>
  <c r="N654" i="23"/>
  <c r="P654" i="22" s="1"/>
  <c r="S650" i="23"/>
  <c r="U650" i="22" s="1"/>
  <c r="N650" i="23"/>
  <c r="P650" i="22" s="1"/>
  <c r="S646" i="23"/>
  <c r="U646" i="22" s="1"/>
  <c r="N646" i="23"/>
  <c r="P646" i="22" s="1"/>
  <c r="X644" i="23"/>
  <c r="Z644" i="22" s="1"/>
  <c r="X643" i="23"/>
  <c r="Z643" i="22" s="1"/>
  <c r="S643" i="23"/>
  <c r="U643" i="22" s="1"/>
  <c r="N641" i="23"/>
  <c r="P641" i="22" s="1"/>
  <c r="I641" i="23"/>
  <c r="K641" i="22" s="1"/>
  <c r="I640" i="23"/>
  <c r="K640" i="22" s="1"/>
  <c r="N637" i="23"/>
  <c r="P637" i="22" s="1"/>
  <c r="I637" i="23"/>
  <c r="K637" i="22" s="1"/>
  <c r="I636" i="23"/>
  <c r="K636" i="22" s="1"/>
  <c r="N633" i="23"/>
  <c r="P633" i="22" s="1"/>
  <c r="I633" i="23"/>
  <c r="K633" i="22" s="1"/>
  <c r="I632" i="23"/>
  <c r="K632" i="22" s="1"/>
  <c r="N629" i="23"/>
  <c r="P629" i="22" s="1"/>
  <c r="I629" i="23"/>
  <c r="K629" i="22" s="1"/>
  <c r="I628" i="23"/>
  <c r="K628" i="22" s="1"/>
  <c r="N625" i="23"/>
  <c r="P625" i="22" s="1"/>
  <c r="I625" i="23"/>
  <c r="K625" i="22" s="1"/>
  <c r="I624" i="23"/>
  <c r="K624" i="22" s="1"/>
  <c r="N621" i="23"/>
  <c r="P621" i="22" s="1"/>
  <c r="I621" i="23"/>
  <c r="K621" i="22" s="1"/>
  <c r="I620" i="23"/>
  <c r="K620" i="22" s="1"/>
  <c r="N617" i="23"/>
  <c r="P617" i="22" s="1"/>
  <c r="I617" i="23"/>
  <c r="K617" i="22" s="1"/>
  <c r="I616" i="23"/>
  <c r="K616" i="22" s="1"/>
  <c r="S594" i="23"/>
  <c r="U594" i="22" s="1"/>
  <c r="N594" i="23"/>
  <c r="P594" i="22" s="1"/>
  <c r="S590" i="23"/>
  <c r="U590" i="22" s="1"/>
  <c r="N590" i="23"/>
  <c r="P590" i="22" s="1"/>
  <c r="S586" i="23"/>
  <c r="U586" i="22" s="1"/>
  <c r="N586" i="23"/>
  <c r="P586" i="22" s="1"/>
  <c r="X584" i="23"/>
  <c r="Z584" i="22" s="1"/>
  <c r="X583" i="23"/>
  <c r="Z583" i="22" s="1"/>
  <c r="S583" i="23"/>
  <c r="U583" i="22" s="1"/>
  <c r="N581" i="23"/>
  <c r="P581" i="22" s="1"/>
  <c r="I581" i="23"/>
  <c r="K581" i="22" s="1"/>
  <c r="I580" i="23"/>
  <c r="K580" i="22" s="1"/>
  <c r="N577" i="23"/>
  <c r="P577" i="22" s="1"/>
  <c r="I577" i="23"/>
  <c r="K577" i="22" s="1"/>
  <c r="I576" i="23"/>
  <c r="K576" i="22" s="1"/>
  <c r="S510" i="23"/>
  <c r="U510" i="22" s="1"/>
  <c r="N510" i="23"/>
  <c r="P510" i="22" s="1"/>
  <c r="S506" i="23"/>
  <c r="U506" i="22" s="1"/>
  <c r="N506" i="23"/>
  <c r="P506" i="22" s="1"/>
  <c r="S478" i="23"/>
  <c r="U478" i="22" s="1"/>
  <c r="N478" i="23"/>
  <c r="P478" i="22" s="1"/>
  <c r="S474" i="23"/>
  <c r="U474" i="22" s="1"/>
  <c r="N474" i="23"/>
  <c r="P474" i="22" s="1"/>
  <c r="M449" i="23"/>
  <c r="H449" i="23"/>
  <c r="I449" i="23" s="1"/>
  <c r="K449" i="22" s="1"/>
  <c r="X443" i="23"/>
  <c r="Z443" i="22" s="1"/>
  <c r="N433" i="23"/>
  <c r="P433" i="22" s="1"/>
  <c r="I433" i="23"/>
  <c r="K433" i="22" s="1"/>
  <c r="W427" i="23"/>
  <c r="N409" i="23"/>
  <c r="P409" i="22" s="1"/>
  <c r="I409" i="23"/>
  <c r="K409" i="22" s="1"/>
  <c r="M401" i="23"/>
  <c r="H401" i="23"/>
  <c r="I401" i="23" s="1"/>
  <c r="K401" i="22" s="1"/>
  <c r="W395" i="23"/>
  <c r="M381" i="23"/>
  <c r="H381" i="23"/>
  <c r="I381" i="23" s="1"/>
  <c r="K381" i="22" s="1"/>
  <c r="N373" i="23"/>
  <c r="P373" i="22" s="1"/>
  <c r="I373" i="23"/>
  <c r="K373" i="22" s="1"/>
  <c r="N369" i="23"/>
  <c r="P369" i="22" s="1"/>
  <c r="I369" i="23"/>
  <c r="K369" i="22" s="1"/>
  <c r="W363" i="23"/>
  <c r="R363" i="23"/>
  <c r="N362" i="23"/>
  <c r="P362" i="22" s="1"/>
  <c r="I361" i="23"/>
  <c r="K361" i="22" s="1"/>
  <c r="W343" i="23"/>
  <c r="R343" i="23"/>
  <c r="W331" i="23"/>
  <c r="R331" i="23"/>
  <c r="W327" i="23"/>
  <c r="R327" i="23"/>
  <c r="X323" i="23"/>
  <c r="Z323" i="22" s="1"/>
  <c r="S323" i="23"/>
  <c r="U323" i="22" s="1"/>
  <c r="X315" i="23"/>
  <c r="Z315" i="22" s="1"/>
  <c r="S315" i="23"/>
  <c r="U315" i="22" s="1"/>
  <c r="X311" i="23"/>
  <c r="Z311" i="22" s="1"/>
  <c r="S311" i="23"/>
  <c r="U311" i="22" s="1"/>
  <c r="H309" i="23"/>
  <c r="X307" i="23"/>
  <c r="Z307" i="22" s="1"/>
  <c r="M305" i="23"/>
  <c r="H305" i="23"/>
  <c r="I305" i="23" s="1"/>
  <c r="K305" i="22" s="1"/>
  <c r="W299" i="23"/>
  <c r="X299" i="23"/>
  <c r="Z299" i="22" s="1"/>
  <c r="H298" i="23"/>
  <c r="H293" i="23"/>
  <c r="R292" i="23"/>
  <c r="H290" i="23"/>
  <c r="H284" i="23"/>
  <c r="R283" i="23"/>
  <c r="H277" i="23"/>
  <c r="I277" i="23"/>
  <c r="K277" i="22" s="1"/>
  <c r="M269" i="23"/>
  <c r="N269" i="23"/>
  <c r="P269" i="22" s="1"/>
  <c r="S231" i="23"/>
  <c r="U231" i="22" s="1"/>
  <c r="H225" i="23"/>
  <c r="I225" i="23"/>
  <c r="K225" i="22" s="1"/>
  <c r="H221" i="23"/>
  <c r="I221" i="23"/>
  <c r="K221" i="22" s="1"/>
  <c r="N678" i="23"/>
  <c r="P678" i="22" s="1"/>
  <c r="X631" i="23"/>
  <c r="Z631" i="22" s="1"/>
  <c r="G620" i="22"/>
  <c r="X468" i="23"/>
  <c r="Z468" i="22" s="1"/>
  <c r="F385" i="22"/>
  <c r="H300" i="23"/>
  <c r="W295" i="23"/>
  <c r="X295" i="23"/>
  <c r="Z295" i="22" s="1"/>
  <c r="X291" i="23"/>
  <c r="Z291" i="22" s="1"/>
  <c r="W279" i="23"/>
  <c r="M273" i="23"/>
  <c r="N273" i="23"/>
  <c r="P273" i="22" s="1"/>
  <c r="H269" i="23"/>
  <c r="I269" i="23" s="1"/>
  <c r="K269" i="22" s="1"/>
  <c r="H229" i="23"/>
  <c r="R299" i="23"/>
  <c r="S299" i="23"/>
  <c r="U299" i="22" s="1"/>
  <c r="H285" i="23"/>
  <c r="M285" i="23"/>
  <c r="H273" i="23"/>
  <c r="I273" i="23"/>
  <c r="K273" i="22" s="1"/>
  <c r="M237" i="23"/>
  <c r="N237" i="23"/>
  <c r="P237" i="22" s="1"/>
  <c r="W235" i="23"/>
  <c r="X235" i="23"/>
  <c r="Z235" i="22" s="1"/>
  <c r="M678" i="22"/>
  <c r="R470" i="23"/>
  <c r="M425" i="23"/>
  <c r="M393" i="23"/>
  <c r="M385" i="23"/>
  <c r="M317" i="23"/>
  <c r="R300" i="23"/>
  <c r="R295" i="23"/>
  <c r="S295" i="23"/>
  <c r="U295" i="22" s="1"/>
  <c r="I253" i="23"/>
  <c r="K253" i="22" s="1"/>
  <c r="H237" i="23"/>
  <c r="I237" i="23"/>
  <c r="K237" i="22" s="1"/>
  <c r="R235" i="23"/>
  <c r="S235" i="23"/>
  <c r="U235" i="22" s="1"/>
  <c r="M225" i="23"/>
  <c r="N225" i="23"/>
  <c r="P225" i="22" s="1"/>
  <c r="M221" i="23"/>
  <c r="N221" i="23"/>
  <c r="P221" i="22" s="1"/>
  <c r="S195" i="23"/>
  <c r="U195" i="22" s="1"/>
  <c r="S191" i="23"/>
  <c r="U191" i="22" s="1"/>
  <c r="S187" i="23"/>
  <c r="U187" i="22" s="1"/>
  <c r="S166" i="23"/>
  <c r="U166" i="22" s="1"/>
  <c r="N166" i="23"/>
  <c r="P166" i="22" s="1"/>
  <c r="S158" i="23"/>
  <c r="U158" i="22" s="1"/>
  <c r="N158" i="23"/>
  <c r="P158" i="22" s="1"/>
  <c r="S154" i="23"/>
  <c r="U154" i="22" s="1"/>
  <c r="N154" i="23"/>
  <c r="P154" i="22" s="1"/>
  <c r="X151" i="23"/>
  <c r="Z151" i="22" s="1"/>
  <c r="X147" i="23"/>
  <c r="Z147" i="22" s="1"/>
  <c r="H145" i="23"/>
  <c r="N141" i="23"/>
  <c r="P141" i="22" s="1"/>
  <c r="S139" i="23"/>
  <c r="U139" i="22" s="1"/>
  <c r="N133" i="23"/>
  <c r="P133" i="22" s="1"/>
  <c r="S130" i="23"/>
  <c r="U130" i="22" s="1"/>
  <c r="I124" i="23"/>
  <c r="K124" i="22" s="1"/>
  <c r="H124" i="23"/>
  <c r="N121" i="23"/>
  <c r="P121" i="22" s="1"/>
  <c r="S107" i="23"/>
  <c r="U107" i="22" s="1"/>
  <c r="N97" i="23"/>
  <c r="P97" i="22" s="1"/>
  <c r="I88" i="23"/>
  <c r="K88" i="22" s="1"/>
  <c r="H88" i="23"/>
  <c r="M82" i="23"/>
  <c r="N70" i="23"/>
  <c r="P70" i="22" s="1"/>
  <c r="M70" i="23"/>
  <c r="S66" i="23"/>
  <c r="U66" i="22" s="1"/>
  <c r="R66" i="23"/>
  <c r="S55" i="23"/>
  <c r="U55" i="22" s="1"/>
  <c r="R55" i="23"/>
  <c r="S19" i="23"/>
  <c r="U19" i="22" s="1"/>
  <c r="N14" i="23"/>
  <c r="P14" i="22" s="1"/>
  <c r="M14" i="23"/>
  <c r="N114" i="23"/>
  <c r="P114" i="22" s="1"/>
  <c r="M114" i="23"/>
  <c r="S110" i="23"/>
  <c r="U110" i="22" s="1"/>
  <c r="R110" i="23"/>
  <c r="R108" i="23"/>
  <c r="R106" i="23"/>
  <c r="R102" i="23"/>
  <c r="N66" i="23"/>
  <c r="P66" i="22" s="1"/>
  <c r="M66" i="23"/>
  <c r="R56" i="23"/>
  <c r="M54" i="23"/>
  <c r="N45" i="23"/>
  <c r="P45" i="22" s="1"/>
  <c r="M45" i="23"/>
  <c r="I45" i="23"/>
  <c r="K45" i="22" s="1"/>
  <c r="H45" i="23"/>
  <c r="N33" i="23"/>
  <c r="P33" i="22" s="1"/>
  <c r="S114" i="23"/>
  <c r="U114" i="22" s="1"/>
  <c r="R114" i="23"/>
  <c r="N110" i="23"/>
  <c r="P110" i="22" s="1"/>
  <c r="M110" i="23"/>
  <c r="M106" i="23"/>
  <c r="M102" i="23"/>
  <c r="N93" i="23"/>
  <c r="P93" i="22" s="1"/>
  <c r="S70" i="23"/>
  <c r="U70" i="22" s="1"/>
  <c r="R70" i="23"/>
  <c r="I37" i="23"/>
  <c r="K37" i="22" s="1"/>
  <c r="N21" i="23"/>
  <c r="P21" i="22" s="1"/>
  <c r="S14" i="23"/>
  <c r="U14" i="22" s="1"/>
  <c r="R14" i="23"/>
  <c r="Y24" i="15"/>
  <c r="Y15" i="15"/>
  <c r="N10" i="11"/>
  <c r="M34" i="3" s="1"/>
  <c r="P5" i="11"/>
  <c r="Q5" i="11" s="1"/>
  <c r="O12" i="3" s="1"/>
  <c r="E5" i="11"/>
  <c r="G12" i="3" s="1"/>
  <c r="H78" i="10"/>
  <c r="J170" i="2" s="1"/>
  <c r="G80" i="25" s="1"/>
  <c r="P75" i="10"/>
  <c r="M69" i="10"/>
  <c r="N69" i="10" s="1"/>
  <c r="N161" i="2" s="1"/>
  <c r="Q71" i="25" s="1"/>
  <c r="Q54" i="10"/>
  <c r="P146" i="2" s="1"/>
  <c r="V56" i="25" s="1"/>
  <c r="N55" i="35" s="1"/>
  <c r="G45" i="10"/>
  <c r="H45" i="10" s="1"/>
  <c r="J137" i="2" s="1"/>
  <c r="P25" i="10"/>
  <c r="Q25" i="10"/>
  <c r="P61" i="2" s="1"/>
  <c r="G22" i="10"/>
  <c r="H22" i="10" s="1"/>
  <c r="J58" i="2" s="1"/>
  <c r="D18" i="10"/>
  <c r="E18" i="10" s="1"/>
  <c r="H43" i="2" s="1"/>
  <c r="F45" i="24" s="1"/>
  <c r="H6" i="10"/>
  <c r="J31" i="2" s="1"/>
  <c r="G33" i="24" s="1"/>
  <c r="I33" i="24" s="1"/>
  <c r="C1422" i="9"/>
  <c r="D1422" i="9"/>
  <c r="D1414" i="9"/>
  <c r="C1414" i="9"/>
  <c r="G84" i="10"/>
  <c r="H84" i="10" s="1"/>
  <c r="J176" i="2" s="1"/>
  <c r="G86" i="25" s="1"/>
  <c r="I86" i="25" s="1"/>
  <c r="P78" i="10"/>
  <c r="Q78" i="10" s="1"/>
  <c r="P170" i="2" s="1"/>
  <c r="V80" i="25" s="1"/>
  <c r="Q73" i="10"/>
  <c r="P165" i="2" s="1"/>
  <c r="Q66" i="10"/>
  <c r="P158" i="2" s="1"/>
  <c r="V68" i="25" s="1"/>
  <c r="P63" i="10"/>
  <c r="Q63" i="10" s="1"/>
  <c r="P155" i="2" s="1"/>
  <c r="V65" i="25" s="1"/>
  <c r="E59" i="10"/>
  <c r="E54" i="10"/>
  <c r="H146" i="2" s="1"/>
  <c r="F56" i="25" s="1"/>
  <c r="M51" i="10"/>
  <c r="N51" i="10" s="1"/>
  <c r="N143" i="2" s="1"/>
  <c r="P48" i="10"/>
  <c r="Q48" i="10" s="1"/>
  <c r="P140" i="2" s="1"/>
  <c r="Q36" i="10"/>
  <c r="G34" i="10"/>
  <c r="H34" i="10"/>
  <c r="J70" i="2" s="1"/>
  <c r="G72" i="24" s="1"/>
  <c r="N33" i="10"/>
  <c r="N31" i="10"/>
  <c r="N67" i="2" s="1"/>
  <c r="Q69" i="24" s="1"/>
  <c r="P28" i="10"/>
  <c r="Q28" i="10" s="1"/>
  <c r="P64" i="2" s="1"/>
  <c r="V66" i="24" s="1"/>
  <c r="G28" i="10"/>
  <c r="H28" i="10" s="1"/>
  <c r="J64" i="2" s="1"/>
  <c r="G66" i="24" s="1"/>
  <c r="K8" i="10"/>
  <c r="L33" i="2" s="1"/>
  <c r="L35" i="24" s="1"/>
  <c r="Q7" i="10"/>
  <c r="P9" i="10"/>
  <c r="Q9" i="10" s="1"/>
  <c r="P34" i="2" s="1"/>
  <c r="V36" i="24" s="1"/>
  <c r="X36" i="24" s="1"/>
  <c r="E5" i="10"/>
  <c r="H30" i="2" s="1"/>
  <c r="F32" i="24" s="1"/>
  <c r="D6" i="10"/>
  <c r="E6" i="10" s="1"/>
  <c r="H31" i="2" s="1"/>
  <c r="F33" i="24" s="1"/>
  <c r="E1496" i="9"/>
  <c r="D1478" i="9"/>
  <c r="C1478" i="9"/>
  <c r="B1473" i="9"/>
  <c r="C1447" i="9"/>
  <c r="B1447" i="9"/>
  <c r="F1447" i="9"/>
  <c r="D1447" i="9"/>
  <c r="F1441" i="9"/>
  <c r="B1439" i="9"/>
  <c r="C1439" i="9"/>
  <c r="F1439" i="9"/>
  <c r="F1425" i="9"/>
  <c r="B1425" i="9"/>
  <c r="C1406" i="9"/>
  <c r="D1406" i="9"/>
  <c r="C1383" i="9"/>
  <c r="B1383" i="9"/>
  <c r="F1383" i="9"/>
  <c r="B1361" i="9"/>
  <c r="B1359" i="9"/>
  <c r="F1359" i="9"/>
  <c r="C1359" i="9"/>
  <c r="Y16" i="15"/>
  <c r="H5" i="11"/>
  <c r="I12" i="3" s="1"/>
  <c r="H60" i="10"/>
  <c r="J152" i="2" s="1"/>
  <c r="G62" i="25" s="1"/>
  <c r="G48" i="10"/>
  <c r="H48" i="10" s="1"/>
  <c r="J140" i="2" s="1"/>
  <c r="G50" i="25" s="1"/>
  <c r="I50" i="25" s="1"/>
  <c r="E14" i="10"/>
  <c r="H39" i="2" s="1"/>
  <c r="F41" i="24" s="1"/>
  <c r="D15" i="10"/>
  <c r="E15" i="10" s="1"/>
  <c r="H40" i="2" s="1"/>
  <c r="F42" i="24" s="1"/>
  <c r="E1491" i="9"/>
  <c r="F1491" i="9"/>
  <c r="C1491" i="9"/>
  <c r="C1476" i="9"/>
  <c r="D1476" i="9"/>
  <c r="F1463" i="9"/>
  <c r="B1463" i="9"/>
  <c r="C1431" i="9"/>
  <c r="F1431" i="9"/>
  <c r="B1431" i="9"/>
  <c r="D1431" i="9"/>
  <c r="C1421" i="9"/>
  <c r="B1421" i="9"/>
  <c r="F1421" i="9"/>
  <c r="E1421" i="9"/>
  <c r="D1398" i="9"/>
  <c r="C1398" i="9"/>
  <c r="B1391" i="9"/>
  <c r="D1391" i="9"/>
  <c r="F1391" i="9"/>
  <c r="C1373" i="9"/>
  <c r="D1373" i="9"/>
  <c r="E1373" i="9"/>
  <c r="B1373" i="9"/>
  <c r="C1367" i="9"/>
  <c r="F1367" i="9"/>
  <c r="B1367" i="9"/>
  <c r="E1356" i="9"/>
  <c r="C1356" i="9"/>
  <c r="D1356" i="9"/>
  <c r="E1332" i="9"/>
  <c r="C1332" i="9"/>
  <c r="Q75" i="10"/>
  <c r="P167" i="2" s="1"/>
  <c r="V77" i="25" s="1"/>
  <c r="H72" i="10"/>
  <c r="J164" i="2" s="1"/>
  <c r="G74" i="25" s="1"/>
  <c r="I74" i="25" s="1"/>
  <c r="H64" i="10"/>
  <c r="J156" i="2" s="1"/>
  <c r="M57" i="10"/>
  <c r="N57" i="10" s="1"/>
  <c r="N149" i="2" s="1"/>
  <c r="Q59" i="25" s="1"/>
  <c r="P51" i="10"/>
  <c r="Q51" i="10" s="1"/>
  <c r="P143" i="2" s="1"/>
  <c r="V53" i="25" s="1"/>
  <c r="J48" i="10"/>
  <c r="K48" i="10" s="1"/>
  <c r="L140" i="2" s="1"/>
  <c r="G40" i="10"/>
  <c r="H40" i="10" s="1"/>
  <c r="J77" i="2" s="1"/>
  <c r="G79" i="24" s="1"/>
  <c r="K15" i="10"/>
  <c r="L40" i="2" s="1"/>
  <c r="L42" i="24" s="1"/>
  <c r="N42" i="24" s="1"/>
  <c r="N9" i="10"/>
  <c r="N34" i="2" s="1"/>
  <c r="Q36" i="24" s="1"/>
  <c r="S36" i="24" s="1"/>
  <c r="D1490" i="9"/>
  <c r="E1490" i="9"/>
  <c r="B1453" i="9"/>
  <c r="D1453" i="9"/>
  <c r="E1453" i="9"/>
  <c r="C1453" i="9"/>
  <c r="D1430" i="9"/>
  <c r="C1430" i="9"/>
  <c r="B1423" i="9"/>
  <c r="F1423" i="9"/>
  <c r="C1423" i="9"/>
  <c r="D1423" i="9"/>
  <c r="C1405" i="9"/>
  <c r="E1405" i="9"/>
  <c r="B1405" i="9"/>
  <c r="D1405" i="9"/>
  <c r="C1334" i="9"/>
  <c r="B1334" i="9"/>
  <c r="F1334" i="9"/>
  <c r="D1334" i="9"/>
  <c r="E1334" i="9"/>
  <c r="C1325" i="9"/>
  <c r="D1325" i="9"/>
  <c r="E1325" i="9"/>
  <c r="G57" i="10"/>
  <c r="H57" i="10" s="1"/>
  <c r="J149" i="2" s="1"/>
  <c r="G59" i="25" s="1"/>
  <c r="G54" i="10"/>
  <c r="H54" i="10" s="1"/>
  <c r="J146" i="2" s="1"/>
  <c r="G56" i="25" s="1"/>
  <c r="G51" i="10"/>
  <c r="H51" i="10" s="1"/>
  <c r="J143" i="2" s="1"/>
  <c r="G53" i="25" s="1"/>
  <c r="D48" i="10"/>
  <c r="E48" i="10" s="1"/>
  <c r="H140" i="2" s="1"/>
  <c r="K34" i="10"/>
  <c r="L70" i="2" s="1"/>
  <c r="L72" i="24" s="1"/>
  <c r="K22" i="10"/>
  <c r="L58" i="2" s="1"/>
  <c r="B1495" i="9"/>
  <c r="C1495" i="9"/>
  <c r="D1477" i="9"/>
  <c r="F1477" i="9"/>
  <c r="C1477" i="9"/>
  <c r="F1467" i="9"/>
  <c r="C1467" i="9"/>
  <c r="C1437" i="9"/>
  <c r="D1437" i="9"/>
  <c r="E1420" i="9"/>
  <c r="C1420" i="9"/>
  <c r="D1343" i="9"/>
  <c r="C1343" i="9"/>
  <c r="E1339" i="9"/>
  <c r="E1333" i="9"/>
  <c r="C1333" i="9"/>
  <c r="D1323" i="9"/>
  <c r="C1316" i="9"/>
  <c r="B1310" i="9"/>
  <c r="E1310" i="9"/>
  <c r="E1307" i="9"/>
  <c r="D1307" i="9"/>
  <c r="E1305" i="9"/>
  <c r="D1291" i="9"/>
  <c r="C1284" i="9"/>
  <c r="B1278" i="9"/>
  <c r="E1278" i="9"/>
  <c r="E1275" i="9"/>
  <c r="D1275" i="9"/>
  <c r="E1273" i="9"/>
  <c r="D1259" i="9"/>
  <c r="C1252" i="9"/>
  <c r="B1246" i="9"/>
  <c r="E1246" i="9"/>
  <c r="E1243" i="9"/>
  <c r="D1243" i="9"/>
  <c r="E1241" i="9"/>
  <c r="D1227" i="9"/>
  <c r="C1220" i="9"/>
  <c r="E1211" i="9"/>
  <c r="D1211" i="9"/>
  <c r="E1209" i="9"/>
  <c r="F1198" i="9"/>
  <c r="C1142" i="9"/>
  <c r="B1142" i="9"/>
  <c r="E1142" i="9"/>
  <c r="B1134" i="9"/>
  <c r="C1134" i="9"/>
  <c r="E1134" i="9"/>
  <c r="F1104" i="9"/>
  <c r="B1080" i="9"/>
  <c r="D1080" i="9"/>
  <c r="C1080" i="9"/>
  <c r="D1047" i="9"/>
  <c r="C1047" i="9"/>
  <c r="E1047" i="9"/>
  <c r="E1045" i="9"/>
  <c r="D1029" i="9"/>
  <c r="E1027" i="9"/>
  <c r="C1011" i="9"/>
  <c r="E1011" i="9"/>
  <c r="D1007" i="9"/>
  <c r="C1007" i="9"/>
  <c r="E1007" i="9"/>
  <c r="B997" i="9"/>
  <c r="C997" i="9"/>
  <c r="D997" i="9"/>
  <c r="B993" i="9"/>
  <c r="B985" i="9"/>
  <c r="E985" i="9"/>
  <c r="D940" i="9"/>
  <c r="B940" i="9"/>
  <c r="C940" i="9"/>
  <c r="E940" i="9"/>
  <c r="B906" i="9"/>
  <c r="F906" i="9"/>
  <c r="E906" i="9"/>
  <c r="C906" i="9"/>
  <c r="D906" i="9"/>
  <c r="B895" i="9"/>
  <c r="E895" i="9"/>
  <c r="C895" i="9"/>
  <c r="D895" i="9"/>
  <c r="F895" i="9"/>
  <c r="B802" i="9"/>
  <c r="F802" i="9"/>
  <c r="E802" i="9"/>
  <c r="C802" i="9"/>
  <c r="D802" i="9"/>
  <c r="D777" i="9"/>
  <c r="F777" i="9"/>
  <c r="D1181" i="9"/>
  <c r="E1181" i="9"/>
  <c r="C1164" i="9"/>
  <c r="F1164" i="9"/>
  <c r="B1150" i="9"/>
  <c r="D1150" i="9"/>
  <c r="C1150" i="9"/>
  <c r="F1148" i="9"/>
  <c r="E1141" i="9"/>
  <c r="C1141" i="9"/>
  <c r="D1141" i="9"/>
  <c r="C1106" i="9"/>
  <c r="F1106" i="9"/>
  <c r="F1086" i="9"/>
  <c r="E1086" i="9"/>
  <c r="F1066" i="9"/>
  <c r="B1066" i="9"/>
  <c r="C1059" i="9"/>
  <c r="E1059" i="9"/>
  <c r="C1050" i="9"/>
  <c r="F1050" i="9"/>
  <c r="D1033" i="9"/>
  <c r="C1033" i="9"/>
  <c r="D1015" i="9"/>
  <c r="E1015" i="9"/>
  <c r="B990" i="9"/>
  <c r="F990" i="9"/>
  <c r="D990" i="9"/>
  <c r="E990" i="9"/>
  <c r="B970" i="9"/>
  <c r="F970" i="9"/>
  <c r="D970" i="9"/>
  <c r="E970" i="9"/>
  <c r="D923" i="9"/>
  <c r="F923" i="9"/>
  <c r="D890" i="9"/>
  <c r="B890" i="9"/>
  <c r="C890" i="9"/>
  <c r="E890" i="9"/>
  <c r="F890" i="9"/>
  <c r="F873" i="9"/>
  <c r="D873" i="9"/>
  <c r="B850" i="9"/>
  <c r="F850" i="9"/>
  <c r="C850" i="9"/>
  <c r="D850" i="9"/>
  <c r="E850" i="9"/>
  <c r="B808" i="9"/>
  <c r="F808" i="9"/>
  <c r="D808" i="9"/>
  <c r="C808" i="9"/>
  <c r="E808" i="9"/>
  <c r="B790" i="9"/>
  <c r="F790" i="9"/>
  <c r="C790" i="9"/>
  <c r="D790" i="9"/>
  <c r="E790" i="9"/>
  <c r="D776" i="9"/>
  <c r="E776" i="9"/>
  <c r="B776" i="9"/>
  <c r="C776" i="9"/>
  <c r="F776" i="9"/>
  <c r="D1309" i="9"/>
  <c r="E1309" i="9"/>
  <c r="D1277" i="9"/>
  <c r="E1277" i="9"/>
  <c r="D1245" i="9"/>
  <c r="E1245" i="9"/>
  <c r="D1213" i="9"/>
  <c r="E1213" i="9"/>
  <c r="B1198" i="9"/>
  <c r="D1198" i="9"/>
  <c r="C1198" i="9"/>
  <c r="E1194" i="9"/>
  <c r="F1194" i="9"/>
  <c r="E1118" i="9"/>
  <c r="F1118" i="9"/>
  <c r="B1104" i="9"/>
  <c r="D1104" i="9"/>
  <c r="C1104" i="9"/>
  <c r="F1090" i="9"/>
  <c r="C1090" i="9"/>
  <c r="E1070" i="9"/>
  <c r="F1070" i="9"/>
  <c r="D1061" i="9"/>
  <c r="E1061" i="9"/>
  <c r="B1040" i="9"/>
  <c r="D1040" i="9"/>
  <c r="C1040" i="9"/>
  <c r="B1026" i="9"/>
  <c r="C1026" i="9"/>
  <c r="F1026" i="9"/>
  <c r="C1014" i="9"/>
  <c r="E1014" i="9"/>
  <c r="F1014" i="9"/>
  <c r="E1003" i="9"/>
  <c r="C1003" i="9"/>
  <c r="C908" i="9"/>
  <c r="D908" i="9"/>
  <c r="B908" i="9"/>
  <c r="E908" i="9"/>
  <c r="F908" i="9"/>
  <c r="D903" i="9"/>
  <c r="E903" i="9"/>
  <c r="D872" i="9"/>
  <c r="E872" i="9"/>
  <c r="B872" i="9"/>
  <c r="C872" i="9"/>
  <c r="F872" i="9"/>
  <c r="C822" i="9"/>
  <c r="E822" i="9"/>
  <c r="B822" i="9"/>
  <c r="D822" i="9"/>
  <c r="F822" i="9"/>
  <c r="D816" i="9"/>
  <c r="C816" i="9"/>
  <c r="B816" i="9"/>
  <c r="E816" i="9"/>
  <c r="F816" i="9"/>
  <c r="D807" i="9"/>
  <c r="E807" i="9"/>
  <c r="C807" i="9"/>
  <c r="B807" i="9"/>
  <c r="F807" i="9"/>
  <c r="E9" i="10"/>
  <c r="H34" i="2" s="1"/>
  <c r="F36" i="24" s="1"/>
  <c r="B1493" i="9"/>
  <c r="D1493" i="9"/>
  <c r="E1404" i="9"/>
  <c r="D1404" i="9"/>
  <c r="C1399" i="9"/>
  <c r="D1399" i="9"/>
  <c r="B1375" i="9"/>
  <c r="C1375" i="9"/>
  <c r="D1366" i="9"/>
  <c r="C1366" i="9"/>
  <c r="C1358" i="9"/>
  <c r="D1358" i="9"/>
  <c r="C1357" i="9"/>
  <c r="B1357" i="9"/>
  <c r="B1338" i="9"/>
  <c r="F1338" i="9"/>
  <c r="E1322" i="9"/>
  <c r="F1322" i="9"/>
  <c r="B1294" i="9"/>
  <c r="D1294" i="9"/>
  <c r="E1290" i="9"/>
  <c r="F1290" i="9"/>
  <c r="B1262" i="9"/>
  <c r="D1262" i="9"/>
  <c r="E1258" i="9"/>
  <c r="F1258" i="9"/>
  <c r="B1230" i="9"/>
  <c r="D1230" i="9"/>
  <c r="E1226" i="9"/>
  <c r="F1226" i="9"/>
  <c r="C1158" i="9"/>
  <c r="D1158" i="9"/>
  <c r="B1158" i="9"/>
  <c r="F1150" i="9"/>
  <c r="F1122" i="9"/>
  <c r="C1122" i="9"/>
  <c r="B1082" i="9"/>
  <c r="F1082" i="9"/>
  <c r="D1077" i="9"/>
  <c r="E1077" i="9"/>
  <c r="F1074" i="9"/>
  <c r="C1074" i="9"/>
  <c r="B1048" i="9"/>
  <c r="C1048" i="9"/>
  <c r="E1048" i="9"/>
  <c r="B1008" i="9"/>
  <c r="C1008" i="9"/>
  <c r="E1008" i="9"/>
  <c r="F991" i="9"/>
  <c r="E991" i="9"/>
  <c r="D984" i="9"/>
  <c r="C984" i="9"/>
  <c r="E984" i="9"/>
  <c r="B973" i="9"/>
  <c r="C973" i="9"/>
  <c r="D973" i="9"/>
  <c r="C968" i="9"/>
  <c r="D968" i="9"/>
  <c r="E968" i="9"/>
  <c r="C958" i="9"/>
  <c r="B958" i="9"/>
  <c r="D958" i="9"/>
  <c r="C944" i="9"/>
  <c r="B944" i="9"/>
  <c r="D944" i="9"/>
  <c r="E944" i="9"/>
  <c r="F919" i="9"/>
  <c r="E919" i="9"/>
  <c r="D902" i="9"/>
  <c r="C902" i="9"/>
  <c r="B902" i="9"/>
  <c r="E902" i="9"/>
  <c r="F902" i="9"/>
  <c r="D855" i="9"/>
  <c r="C855" i="9"/>
  <c r="B855" i="9"/>
  <c r="E855" i="9"/>
  <c r="F855" i="9"/>
  <c r="B852" i="9"/>
  <c r="F852" i="9"/>
  <c r="E852" i="9"/>
  <c r="C852" i="9"/>
  <c r="D852" i="9"/>
  <c r="C834" i="9"/>
  <c r="B834" i="9"/>
  <c r="D834" i="9"/>
  <c r="E834" i="9"/>
  <c r="F834" i="9"/>
  <c r="D812" i="9"/>
  <c r="B812" i="9"/>
  <c r="C812" i="9"/>
  <c r="E812" i="9"/>
  <c r="F812" i="9"/>
  <c r="B988" i="9"/>
  <c r="F988" i="9"/>
  <c r="B966" i="9"/>
  <c r="F966" i="9"/>
  <c r="D954" i="9"/>
  <c r="D952" i="9"/>
  <c r="C948" i="9"/>
  <c r="C942" i="9"/>
  <c r="D941" i="9"/>
  <c r="F937" i="9"/>
  <c r="D936" i="9"/>
  <c r="D934" i="9"/>
  <c r="C920" i="9"/>
  <c r="D912" i="9"/>
  <c r="B912" i="9"/>
  <c r="D904" i="9"/>
  <c r="E887" i="9"/>
  <c r="D884" i="9"/>
  <c r="E880" i="9"/>
  <c r="D871" i="9"/>
  <c r="F867" i="9"/>
  <c r="B863" i="9"/>
  <c r="E863" i="9"/>
  <c r="E860" i="9"/>
  <c r="D858" i="9"/>
  <c r="B858" i="9"/>
  <c r="E854" i="9"/>
  <c r="E847" i="9"/>
  <c r="B838" i="9"/>
  <c r="F838" i="9"/>
  <c r="E838" i="9"/>
  <c r="B836" i="9"/>
  <c r="F836" i="9"/>
  <c r="C836" i="9"/>
  <c r="E830" i="9"/>
  <c r="D821" i="9"/>
  <c r="F821" i="9"/>
  <c r="D820" i="9"/>
  <c r="C820" i="9"/>
  <c r="E815" i="9"/>
  <c r="C814" i="9"/>
  <c r="D806" i="9"/>
  <c r="E804" i="9"/>
  <c r="D800" i="9"/>
  <c r="C798" i="9"/>
  <c r="D798" i="9"/>
  <c r="D791" i="9"/>
  <c r="C791" i="9"/>
  <c r="E788" i="9"/>
  <c r="E784" i="9"/>
  <c r="D775" i="9"/>
  <c r="F771" i="9"/>
  <c r="B767" i="9"/>
  <c r="E767" i="9"/>
  <c r="E764" i="9"/>
  <c r="D762" i="9"/>
  <c r="B762" i="9"/>
  <c r="F759" i="9"/>
  <c r="E758" i="9"/>
  <c r="B752" i="9"/>
  <c r="F752" i="9"/>
  <c r="E752" i="9"/>
  <c r="C743" i="9"/>
  <c r="F743" i="9"/>
  <c r="E743" i="9"/>
  <c r="E740" i="9"/>
  <c r="F730" i="9"/>
  <c r="B727" i="9"/>
  <c r="B726" i="9"/>
  <c r="F726" i="9"/>
  <c r="E726" i="9"/>
  <c r="D726" i="9"/>
  <c r="D713" i="9"/>
  <c r="F713" i="9"/>
  <c r="E713" i="9"/>
  <c r="F700" i="9"/>
  <c r="B699" i="9"/>
  <c r="F699" i="9"/>
  <c r="C688" i="9"/>
  <c r="B688" i="9"/>
  <c r="E688" i="9"/>
  <c r="E668" i="9"/>
  <c r="F658" i="9"/>
  <c r="D654" i="9"/>
  <c r="C650" i="9"/>
  <c r="B650" i="9"/>
  <c r="F650" i="9"/>
  <c r="B637" i="9"/>
  <c r="F637" i="9"/>
  <c r="D637" i="9"/>
  <c r="C631" i="9"/>
  <c r="F631" i="9"/>
  <c r="D631" i="9"/>
  <c r="E606" i="9"/>
  <c r="D604" i="9"/>
  <c r="B604" i="9"/>
  <c r="E604" i="9"/>
  <c r="F598" i="9"/>
  <c r="F596" i="9"/>
  <c r="E594" i="9"/>
  <c r="B576" i="9"/>
  <c r="F576" i="9"/>
  <c r="D576" i="9"/>
  <c r="C576" i="9"/>
  <c r="B573" i="9"/>
  <c r="F573" i="9"/>
  <c r="B570" i="9"/>
  <c r="F570" i="9"/>
  <c r="D570" i="9"/>
  <c r="D568" i="9"/>
  <c r="C568" i="9"/>
  <c r="B568" i="9"/>
  <c r="F560" i="9"/>
  <c r="D543" i="9"/>
  <c r="C543" i="9"/>
  <c r="B543" i="9"/>
  <c r="F534" i="9"/>
  <c r="D532" i="9"/>
  <c r="F511" i="9"/>
  <c r="B510" i="9"/>
  <c r="F510" i="9"/>
  <c r="E510" i="9"/>
  <c r="C510" i="9"/>
  <c r="F504" i="9"/>
  <c r="C503" i="9"/>
  <c r="F503" i="9"/>
  <c r="D503" i="9"/>
  <c r="B503" i="9"/>
  <c r="F501" i="9"/>
  <c r="V505" i="23" s="1"/>
  <c r="D501" i="9"/>
  <c r="L505" i="23" s="1"/>
  <c r="F496" i="9"/>
  <c r="V500" i="23" s="1"/>
  <c r="E484" i="9"/>
  <c r="Q488" i="23" s="1"/>
  <c r="C480" i="9"/>
  <c r="G484" i="23" s="1"/>
  <c r="D480" i="9"/>
  <c r="L484" i="23" s="1"/>
  <c r="F480" i="9"/>
  <c r="V484" i="23" s="1"/>
  <c r="D472" i="9"/>
  <c r="L476" i="23" s="1"/>
  <c r="C472" i="9"/>
  <c r="G476" i="23" s="1"/>
  <c r="B472" i="9"/>
  <c r="F476" i="23" s="1"/>
  <c r="E461" i="9"/>
  <c r="Q465" i="23" s="1"/>
  <c r="G18" i="10"/>
  <c r="H18" i="10" s="1"/>
  <c r="J43" i="2" s="1"/>
  <c r="G45" i="24" s="1"/>
  <c r="I45" i="24" s="1"/>
  <c r="J12" i="10"/>
  <c r="K12" i="10" s="1"/>
  <c r="L37" i="2" s="1"/>
  <c r="L39" i="24" s="1"/>
  <c r="D1326" i="9"/>
  <c r="F1326" i="9"/>
  <c r="E1214" i="9"/>
  <c r="E1182" i="9"/>
  <c r="E1016" i="9"/>
  <c r="E992" i="9"/>
  <c r="E989" i="9"/>
  <c r="E988" i="9"/>
  <c r="E986" i="9"/>
  <c r="E981" i="9"/>
  <c r="B978" i="9"/>
  <c r="F978" i="9"/>
  <c r="E966" i="9"/>
  <c r="B964" i="9"/>
  <c r="F964" i="9"/>
  <c r="B952" i="9"/>
  <c r="C949" i="9"/>
  <c r="F949" i="9"/>
  <c r="B948" i="9"/>
  <c r="B942" i="9"/>
  <c r="B934" i="9"/>
  <c r="B928" i="9"/>
  <c r="F928" i="9"/>
  <c r="C925" i="9"/>
  <c r="F925" i="9"/>
  <c r="D924" i="9"/>
  <c r="B924" i="9"/>
  <c r="F915" i="9"/>
  <c r="B914" i="9"/>
  <c r="F914" i="9"/>
  <c r="C914" i="9"/>
  <c r="F912" i="9"/>
  <c r="C910" i="9"/>
  <c r="E910" i="9"/>
  <c r="C892" i="9"/>
  <c r="D892" i="9"/>
  <c r="B886" i="9"/>
  <c r="F886" i="9"/>
  <c r="C886" i="9"/>
  <c r="C882" i="9"/>
  <c r="E882" i="9"/>
  <c r="C879" i="9"/>
  <c r="F879" i="9"/>
  <c r="D879" i="9"/>
  <c r="D878" i="9"/>
  <c r="E878" i="9"/>
  <c r="B866" i="9"/>
  <c r="F866" i="9"/>
  <c r="E866" i="9"/>
  <c r="F863" i="9"/>
  <c r="F858" i="9"/>
  <c r="D844" i="9"/>
  <c r="B844" i="9"/>
  <c r="B840" i="9"/>
  <c r="F840" i="9"/>
  <c r="D840" i="9"/>
  <c r="D839" i="9"/>
  <c r="E839" i="9"/>
  <c r="F820" i="9"/>
  <c r="F798" i="9"/>
  <c r="D794" i="9"/>
  <c r="B794" i="9"/>
  <c r="F791" i="9"/>
  <c r="C783" i="9"/>
  <c r="F783" i="9"/>
  <c r="D783" i="9"/>
  <c r="D782" i="9"/>
  <c r="E782" i="9"/>
  <c r="B770" i="9"/>
  <c r="F770" i="9"/>
  <c r="E770" i="9"/>
  <c r="F767" i="9"/>
  <c r="F762" i="9"/>
  <c r="E759" i="9"/>
  <c r="D756" i="9"/>
  <c r="E754" i="9"/>
  <c r="D746" i="9"/>
  <c r="E745" i="9"/>
  <c r="F745" i="9"/>
  <c r="D744" i="9"/>
  <c r="E744" i="9"/>
  <c r="D736" i="9"/>
  <c r="C736" i="9"/>
  <c r="E728" i="9"/>
  <c r="F718" i="9"/>
  <c r="D714" i="9"/>
  <c r="B711" i="9"/>
  <c r="C711" i="9"/>
  <c r="F711" i="9"/>
  <c r="C696" i="9"/>
  <c r="B696" i="9"/>
  <c r="D696" i="9"/>
  <c r="C692" i="9"/>
  <c r="E692" i="9"/>
  <c r="D692" i="9"/>
  <c r="F682" i="9"/>
  <c r="B671" i="9"/>
  <c r="E671" i="9"/>
  <c r="C671" i="9"/>
  <c r="F662" i="9"/>
  <c r="C644" i="9"/>
  <c r="D638" i="9"/>
  <c r="F636" i="9"/>
  <c r="F635" i="9"/>
  <c r="B635" i="9"/>
  <c r="C630" i="9"/>
  <c r="E627" i="9"/>
  <c r="C622" i="9"/>
  <c r="B622" i="9"/>
  <c r="E622" i="9"/>
  <c r="C618" i="9"/>
  <c r="E618" i="9"/>
  <c r="F618" i="9"/>
  <c r="E615" i="9"/>
  <c r="B612" i="9"/>
  <c r="F612" i="9"/>
  <c r="D612" i="9"/>
  <c r="E612" i="9"/>
  <c r="C590" i="9"/>
  <c r="E590" i="9"/>
  <c r="F590" i="9"/>
  <c r="E586" i="9"/>
  <c r="D577" i="9"/>
  <c r="F575" i="9"/>
  <c r="F572" i="9"/>
  <c r="D569" i="9"/>
  <c r="E569" i="9"/>
  <c r="F569" i="9"/>
  <c r="F564" i="9"/>
  <c r="E558" i="9"/>
  <c r="E548" i="9"/>
  <c r="D540" i="9"/>
  <c r="B540" i="9"/>
  <c r="F540" i="9"/>
  <c r="B525" i="9"/>
  <c r="F525" i="9"/>
  <c r="F519" i="9"/>
  <c r="D508" i="9"/>
  <c r="E508" i="9"/>
  <c r="F508" i="9"/>
  <c r="F502" i="9"/>
  <c r="C499" i="9"/>
  <c r="G503" i="23" s="1"/>
  <c r="F499" i="9"/>
  <c r="V503" i="23" s="1"/>
  <c r="B492" i="9"/>
  <c r="F496" i="23" s="1"/>
  <c r="F492" i="9"/>
  <c r="V496" i="23" s="1"/>
  <c r="D492" i="9"/>
  <c r="L496" i="23" s="1"/>
  <c r="C492" i="9"/>
  <c r="G496" i="23" s="1"/>
  <c r="C478" i="9"/>
  <c r="G482" i="23" s="1"/>
  <c r="B478" i="9"/>
  <c r="F482" i="23" s="1"/>
  <c r="D478" i="9"/>
  <c r="L482" i="23" s="1"/>
  <c r="D475" i="9"/>
  <c r="L479" i="23" s="1"/>
  <c r="B954" i="9"/>
  <c r="F954" i="9"/>
  <c r="C941" i="9"/>
  <c r="F941" i="9"/>
  <c r="B936" i="9"/>
  <c r="F936" i="9"/>
  <c r="D920" i="9"/>
  <c r="E920" i="9"/>
  <c r="C904" i="9"/>
  <c r="E904" i="9"/>
  <c r="D887" i="9"/>
  <c r="C887" i="9"/>
  <c r="B884" i="9"/>
  <c r="F884" i="9"/>
  <c r="E884" i="9"/>
  <c r="E881" i="9"/>
  <c r="F881" i="9"/>
  <c r="D880" i="9"/>
  <c r="C880" i="9"/>
  <c r="F877" i="9"/>
  <c r="B877" i="9"/>
  <c r="C871" i="9"/>
  <c r="F871" i="9"/>
  <c r="E871" i="9"/>
  <c r="C860" i="9"/>
  <c r="D860" i="9"/>
  <c r="B854" i="9"/>
  <c r="F854" i="9"/>
  <c r="C854" i="9"/>
  <c r="B847" i="9"/>
  <c r="C847" i="9"/>
  <c r="D830" i="9"/>
  <c r="B830" i="9"/>
  <c r="C815" i="9"/>
  <c r="F815" i="9"/>
  <c r="D815" i="9"/>
  <c r="D814" i="9"/>
  <c r="E814" i="9"/>
  <c r="B806" i="9"/>
  <c r="F806" i="9"/>
  <c r="E806" i="9"/>
  <c r="B804" i="9"/>
  <c r="F804" i="9"/>
  <c r="C804" i="9"/>
  <c r="C800" i="9"/>
  <c r="E800" i="9"/>
  <c r="D797" i="9"/>
  <c r="B797" i="9"/>
  <c r="C788" i="9"/>
  <c r="B788" i="9"/>
  <c r="D784" i="9"/>
  <c r="C784" i="9"/>
  <c r="F781" i="9"/>
  <c r="B781" i="9"/>
  <c r="C775" i="9"/>
  <c r="F775" i="9"/>
  <c r="E775" i="9"/>
  <c r="C764" i="9"/>
  <c r="D764" i="9"/>
  <c r="B758" i="9"/>
  <c r="F758" i="9"/>
  <c r="C758" i="9"/>
  <c r="D740" i="9"/>
  <c r="C740" i="9"/>
  <c r="F733" i="9"/>
  <c r="B733" i="9"/>
  <c r="D730" i="9"/>
  <c r="E730" i="9"/>
  <c r="C730" i="9"/>
  <c r="D727" i="9"/>
  <c r="E727" i="9"/>
  <c r="F727" i="9"/>
  <c r="C700" i="9"/>
  <c r="E700" i="9"/>
  <c r="B700" i="9"/>
  <c r="C668" i="9"/>
  <c r="D668" i="9"/>
  <c r="F668" i="9"/>
  <c r="C658" i="9"/>
  <c r="B658" i="9"/>
  <c r="E658" i="9"/>
  <c r="C654" i="9"/>
  <c r="E654" i="9"/>
  <c r="F654" i="9"/>
  <c r="D617" i="9"/>
  <c r="F617" i="9"/>
  <c r="E617" i="9"/>
  <c r="B613" i="9"/>
  <c r="B606" i="9"/>
  <c r="F606" i="9"/>
  <c r="C606" i="9"/>
  <c r="D598" i="9"/>
  <c r="B598" i="9"/>
  <c r="C598" i="9"/>
  <c r="C596" i="9"/>
  <c r="E596" i="9"/>
  <c r="D596" i="9"/>
  <c r="D594" i="9"/>
  <c r="C594" i="9"/>
  <c r="F594" i="9"/>
  <c r="B589" i="9"/>
  <c r="F589" i="9"/>
  <c r="D589" i="9"/>
  <c r="C560" i="9"/>
  <c r="D560" i="9"/>
  <c r="B560" i="9"/>
  <c r="D553" i="9"/>
  <c r="F553" i="9"/>
  <c r="D537" i="9"/>
  <c r="E537" i="9"/>
  <c r="D534" i="9"/>
  <c r="B534" i="9"/>
  <c r="E534" i="9"/>
  <c r="C532" i="9"/>
  <c r="E532" i="9"/>
  <c r="F532" i="9"/>
  <c r="D511" i="9"/>
  <c r="E511" i="9"/>
  <c r="B511" i="9"/>
  <c r="B509" i="9"/>
  <c r="F509" i="9"/>
  <c r="F507" i="9"/>
  <c r="B507" i="9"/>
  <c r="E507" i="9"/>
  <c r="D504" i="9"/>
  <c r="C504" i="9"/>
  <c r="E504" i="9"/>
  <c r="D496" i="9"/>
  <c r="L500" i="23" s="1"/>
  <c r="C496" i="9"/>
  <c r="G500" i="23" s="1"/>
  <c r="B496" i="9"/>
  <c r="F500" i="23" s="1"/>
  <c r="C484" i="9"/>
  <c r="G488" i="23" s="1"/>
  <c r="B484" i="9"/>
  <c r="F488" i="23" s="1"/>
  <c r="F484" i="9"/>
  <c r="V488" i="23" s="1"/>
  <c r="B460" i="9"/>
  <c r="F464" i="23" s="1"/>
  <c r="F460" i="9"/>
  <c r="V464" i="23" s="1"/>
  <c r="C460" i="9"/>
  <c r="G464" i="23" s="1"/>
  <c r="D460" i="9"/>
  <c r="L464" i="23" s="1"/>
  <c r="E460" i="9"/>
  <c r="Q464" i="23" s="1"/>
  <c r="D759" i="9"/>
  <c r="C759" i="9"/>
  <c r="B756" i="9"/>
  <c r="F756" i="9"/>
  <c r="E756" i="9"/>
  <c r="B754" i="9"/>
  <c r="F754" i="9"/>
  <c r="C754" i="9"/>
  <c r="B746" i="9"/>
  <c r="F746" i="9"/>
  <c r="E746" i="9"/>
  <c r="C735" i="9"/>
  <c r="F735" i="9"/>
  <c r="E735" i="9"/>
  <c r="B735" i="9"/>
  <c r="E731" i="9"/>
  <c r="F731" i="9"/>
  <c r="B728" i="9"/>
  <c r="F728" i="9"/>
  <c r="D728" i="9"/>
  <c r="C718" i="9"/>
  <c r="B718" i="9"/>
  <c r="E718" i="9"/>
  <c r="C714" i="9"/>
  <c r="E714" i="9"/>
  <c r="F714" i="9"/>
  <c r="C682" i="9"/>
  <c r="D682" i="9"/>
  <c r="E682" i="9"/>
  <c r="B667" i="9"/>
  <c r="E667" i="9"/>
  <c r="F667" i="9"/>
  <c r="C662" i="9"/>
  <c r="E662" i="9"/>
  <c r="D662" i="9"/>
  <c r="B653" i="9"/>
  <c r="F653" i="9"/>
  <c r="D653" i="9"/>
  <c r="D644" i="9"/>
  <c r="E644" i="9"/>
  <c r="F644" i="9"/>
  <c r="B638" i="9"/>
  <c r="F638" i="9"/>
  <c r="E638" i="9"/>
  <c r="D636" i="9"/>
  <c r="E636" i="9"/>
  <c r="B636" i="9"/>
  <c r="B634" i="9"/>
  <c r="F634" i="9"/>
  <c r="D634" i="9"/>
  <c r="E634" i="9"/>
  <c r="D630" i="9"/>
  <c r="E630" i="9"/>
  <c r="F630" i="9"/>
  <c r="B615" i="9"/>
  <c r="C615" i="9"/>
  <c r="F615" i="9"/>
  <c r="B595" i="9"/>
  <c r="E595" i="9"/>
  <c r="C586" i="9"/>
  <c r="B586" i="9"/>
  <c r="F586" i="9"/>
  <c r="D575" i="9"/>
  <c r="E575" i="9"/>
  <c r="C575" i="9"/>
  <c r="D572" i="9"/>
  <c r="E572" i="9"/>
  <c r="C572" i="9"/>
  <c r="C564" i="9"/>
  <c r="B564" i="9"/>
  <c r="D564" i="9"/>
  <c r="C558" i="9"/>
  <c r="B558" i="9"/>
  <c r="F558" i="9"/>
  <c r="B548" i="9"/>
  <c r="F548" i="9"/>
  <c r="D548" i="9"/>
  <c r="B519" i="9"/>
  <c r="E519" i="9"/>
  <c r="C519" i="9"/>
  <c r="B512" i="9"/>
  <c r="F512" i="9"/>
  <c r="D512" i="9"/>
  <c r="E512" i="9"/>
  <c r="D505" i="9"/>
  <c r="E505" i="9"/>
  <c r="D502" i="9"/>
  <c r="E502" i="9"/>
  <c r="B502" i="9"/>
  <c r="F493" i="9"/>
  <c r="V497" i="23" s="1"/>
  <c r="D493" i="9"/>
  <c r="L497" i="23" s="1"/>
  <c r="D483" i="9"/>
  <c r="L487" i="23" s="1"/>
  <c r="E483" i="9"/>
  <c r="Q487" i="23" s="1"/>
  <c r="B415" i="9"/>
  <c r="F419" i="23" s="1"/>
  <c r="D415" i="9"/>
  <c r="L419" i="23" s="1"/>
  <c r="F415" i="9"/>
  <c r="V419" i="23" s="1"/>
  <c r="B399" i="9"/>
  <c r="F403" i="23" s="1"/>
  <c r="D399" i="9"/>
  <c r="L403" i="23" s="1"/>
  <c r="F399" i="9"/>
  <c r="V403" i="23" s="1"/>
  <c r="B888" i="9"/>
  <c r="F888" i="9"/>
  <c r="B856" i="9"/>
  <c r="F856" i="9"/>
  <c r="B842" i="9"/>
  <c r="F842" i="9"/>
  <c r="C831" i="9"/>
  <c r="F831" i="9"/>
  <c r="B828" i="9"/>
  <c r="F828" i="9"/>
  <c r="B810" i="9"/>
  <c r="F810" i="9"/>
  <c r="B792" i="9"/>
  <c r="F792" i="9"/>
  <c r="B760" i="9"/>
  <c r="F760" i="9"/>
  <c r="B750" i="9"/>
  <c r="F750" i="9"/>
  <c r="B732" i="9"/>
  <c r="F732" i="9"/>
  <c r="E732" i="9"/>
  <c r="F729" i="9"/>
  <c r="E729" i="9"/>
  <c r="C720" i="9"/>
  <c r="D720" i="9"/>
  <c r="C690" i="9"/>
  <c r="D690" i="9"/>
  <c r="D681" i="9"/>
  <c r="E681" i="9"/>
  <c r="C660" i="9"/>
  <c r="D660" i="9"/>
  <c r="B647" i="9"/>
  <c r="E647" i="9"/>
  <c r="C642" i="9"/>
  <c r="B642" i="9"/>
  <c r="B640" i="9"/>
  <c r="F640" i="9"/>
  <c r="D640" i="9"/>
  <c r="D639" i="9"/>
  <c r="E639" i="9"/>
  <c r="D633" i="9"/>
  <c r="E633" i="9"/>
  <c r="D632" i="9"/>
  <c r="C632" i="9"/>
  <c r="C628" i="9"/>
  <c r="B628" i="9"/>
  <c r="C624" i="9"/>
  <c r="D624" i="9"/>
  <c r="D607" i="9"/>
  <c r="C607" i="9"/>
  <c r="B583" i="9"/>
  <c r="E583" i="9"/>
  <c r="B574" i="9"/>
  <c r="F574" i="9"/>
  <c r="E574" i="9"/>
  <c r="F571" i="9"/>
  <c r="B571" i="9"/>
  <c r="C567" i="9"/>
  <c r="F567" i="9"/>
  <c r="D567" i="9"/>
  <c r="D566" i="9"/>
  <c r="E566" i="9"/>
  <c r="C554" i="9"/>
  <c r="E554" i="9"/>
  <c r="B551" i="9"/>
  <c r="C551" i="9"/>
  <c r="B542" i="9"/>
  <c r="F542" i="9"/>
  <c r="C542" i="9"/>
  <c r="B531" i="9"/>
  <c r="E531" i="9"/>
  <c r="D530" i="9"/>
  <c r="C530" i="9"/>
  <c r="C526" i="9"/>
  <c r="E526" i="9"/>
  <c r="C522" i="9"/>
  <c r="B522" i="9"/>
  <c r="B506" i="9"/>
  <c r="F506" i="9"/>
  <c r="D506" i="9"/>
  <c r="C495" i="9"/>
  <c r="G499" i="23" s="1"/>
  <c r="F495" i="9"/>
  <c r="V499" i="23" s="1"/>
  <c r="D495" i="9"/>
  <c r="L499" i="23" s="1"/>
  <c r="D494" i="9"/>
  <c r="L498" i="23" s="1"/>
  <c r="E494" i="9"/>
  <c r="Q498" i="23" s="1"/>
  <c r="C490" i="9"/>
  <c r="G494" i="23" s="1"/>
  <c r="D490" i="9"/>
  <c r="L494" i="23" s="1"/>
  <c r="B488" i="9"/>
  <c r="F492" i="23" s="1"/>
  <c r="F488" i="9"/>
  <c r="V492" i="23" s="1"/>
  <c r="E488" i="9"/>
  <c r="Q492" i="23" s="1"/>
  <c r="B486" i="9"/>
  <c r="F490" i="23" s="1"/>
  <c r="F486" i="9"/>
  <c r="V490" i="23" s="1"/>
  <c r="C486" i="9"/>
  <c r="G490" i="23" s="1"/>
  <c r="D468" i="9"/>
  <c r="L472" i="23" s="1"/>
  <c r="C468" i="9"/>
  <c r="G472" i="23" s="1"/>
  <c r="C458" i="9"/>
  <c r="G462" i="23" s="1"/>
  <c r="B458" i="9"/>
  <c r="F462" i="23" s="1"/>
  <c r="B456" i="9"/>
  <c r="F460" i="23" s="1"/>
  <c r="F456" i="9"/>
  <c r="V460" i="23" s="1"/>
  <c r="D456" i="9"/>
  <c r="L460" i="23" s="1"/>
  <c r="D450" i="9"/>
  <c r="L454" i="23" s="1"/>
  <c r="E450" i="9"/>
  <c r="Q454" i="23" s="1"/>
  <c r="C418" i="9"/>
  <c r="G422" i="23" s="1"/>
  <c r="D418" i="9"/>
  <c r="L422" i="23" s="1"/>
  <c r="E418" i="9"/>
  <c r="Q422" i="23" s="1"/>
  <c r="C402" i="9"/>
  <c r="G406" i="23" s="1"/>
  <c r="D402" i="9"/>
  <c r="L406" i="23" s="1"/>
  <c r="E402" i="9"/>
  <c r="Q406" i="23" s="1"/>
  <c r="C434" i="9"/>
  <c r="G438" i="23" s="1"/>
  <c r="D434" i="9"/>
  <c r="L438" i="23" s="1"/>
  <c r="E434" i="9"/>
  <c r="Q438" i="23" s="1"/>
  <c r="D378" i="9"/>
  <c r="L382" i="23" s="1"/>
  <c r="B374" i="9"/>
  <c r="F378" i="23" s="1"/>
  <c r="B371" i="9"/>
  <c r="F375" i="23" s="1"/>
  <c r="M375" i="23" s="1"/>
  <c r="B364" i="9"/>
  <c r="F368" i="23" s="1"/>
  <c r="C360" i="9"/>
  <c r="G364" i="23" s="1"/>
  <c r="B347" i="9"/>
  <c r="F351" i="23" s="1"/>
  <c r="C346" i="9"/>
  <c r="G350" i="23" s="1"/>
  <c r="E338" i="9"/>
  <c r="Q342" i="23" s="1"/>
  <c r="C338" i="9"/>
  <c r="G342" i="23" s="1"/>
  <c r="D314" i="9"/>
  <c r="L318" i="23" s="1"/>
  <c r="F314" i="9"/>
  <c r="V318" i="23" s="1"/>
  <c r="C314" i="9"/>
  <c r="G318" i="23" s="1"/>
  <c r="C308" i="9"/>
  <c r="G312" i="23" s="1"/>
  <c r="F308" i="9"/>
  <c r="V312" i="23" s="1"/>
  <c r="B299" i="9"/>
  <c r="F303" i="23" s="1"/>
  <c r="F299" i="9"/>
  <c r="V303" i="23" s="1"/>
  <c r="C299" i="9"/>
  <c r="G303" i="23" s="1"/>
  <c r="E299" i="9"/>
  <c r="Q303" i="23" s="1"/>
  <c r="D282" i="9"/>
  <c r="L286" i="23" s="1"/>
  <c r="F282" i="9"/>
  <c r="V286" i="23" s="1"/>
  <c r="C282" i="9"/>
  <c r="G286" i="23" s="1"/>
  <c r="B267" i="9"/>
  <c r="F271" i="23" s="1"/>
  <c r="F267" i="9"/>
  <c r="V271" i="23" s="1"/>
  <c r="C267" i="9"/>
  <c r="G271" i="23" s="1"/>
  <c r="D267" i="9"/>
  <c r="L271" i="23" s="1"/>
  <c r="E267" i="9"/>
  <c r="Q271" i="23" s="1"/>
  <c r="B373" i="9"/>
  <c r="F377" i="23" s="1"/>
  <c r="F373" i="9"/>
  <c r="V377" i="23" s="1"/>
  <c r="B363" i="9"/>
  <c r="F367" i="23" s="1"/>
  <c r="F363" i="9"/>
  <c r="V367" i="23" s="1"/>
  <c r="B345" i="9"/>
  <c r="F349" i="23" s="1"/>
  <c r="H349" i="23" s="1"/>
  <c r="F345" i="9"/>
  <c r="V349" i="23" s="1"/>
  <c r="B335" i="9"/>
  <c r="F339" i="23" s="1"/>
  <c r="F335" i="9"/>
  <c r="V339" i="23" s="1"/>
  <c r="D335" i="9"/>
  <c r="L339" i="23" s="1"/>
  <c r="B321" i="9"/>
  <c r="F325" i="23" s="1"/>
  <c r="F321" i="9"/>
  <c r="V325" i="23" s="1"/>
  <c r="D321" i="9"/>
  <c r="L325" i="23" s="1"/>
  <c r="F318" i="9"/>
  <c r="V322" i="23" s="1"/>
  <c r="C318" i="9"/>
  <c r="G322" i="23" s="1"/>
  <c r="C271" i="9"/>
  <c r="G275" i="23" s="1"/>
  <c r="B271" i="9"/>
  <c r="F275" i="23" s="1"/>
  <c r="D271" i="9"/>
  <c r="L275" i="23" s="1"/>
  <c r="E271" i="9"/>
  <c r="Q275" i="23" s="1"/>
  <c r="D266" i="9"/>
  <c r="L270" i="23" s="1"/>
  <c r="C266" i="9"/>
  <c r="G270" i="23" s="1"/>
  <c r="E266" i="9"/>
  <c r="Q270" i="23" s="1"/>
  <c r="F266" i="9"/>
  <c r="V270" i="23" s="1"/>
  <c r="F435" i="9"/>
  <c r="V439" i="23" s="1"/>
  <c r="F419" i="9"/>
  <c r="V423" i="23" s="1"/>
  <c r="F403" i="9"/>
  <c r="V407" i="23" s="1"/>
  <c r="F387" i="9"/>
  <c r="V391" i="23" s="1"/>
  <c r="E386" i="9"/>
  <c r="Q390" i="23" s="1"/>
  <c r="D384" i="9"/>
  <c r="L388" i="23" s="1"/>
  <c r="D376" i="9"/>
  <c r="L380" i="23" s="1"/>
  <c r="E373" i="9"/>
  <c r="Q377" i="23" s="1"/>
  <c r="F372" i="9"/>
  <c r="V376" i="23" s="1"/>
  <c r="E371" i="9"/>
  <c r="Q375" i="23" s="1"/>
  <c r="E363" i="9"/>
  <c r="Q367" i="23" s="1"/>
  <c r="E360" i="9"/>
  <c r="Q364" i="23" s="1"/>
  <c r="D357" i="9"/>
  <c r="L361" i="23" s="1"/>
  <c r="B353" i="9"/>
  <c r="F357" i="23" s="1"/>
  <c r="F353" i="9"/>
  <c r="V357" i="23" s="1"/>
  <c r="E347" i="9"/>
  <c r="Q351" i="23" s="1"/>
  <c r="F346" i="9"/>
  <c r="V350" i="23" s="1"/>
  <c r="E345" i="9"/>
  <c r="Q349" i="23" s="1"/>
  <c r="B343" i="9"/>
  <c r="F347" i="23" s="1"/>
  <c r="M347" i="23" s="1"/>
  <c r="F343" i="9"/>
  <c r="V347" i="23" s="1"/>
  <c r="F338" i="9"/>
  <c r="V342" i="23" s="1"/>
  <c r="D336" i="9"/>
  <c r="L340" i="23" s="1"/>
  <c r="C336" i="9"/>
  <c r="G340" i="23" s="1"/>
  <c r="F336" i="9"/>
  <c r="V340" i="23" s="1"/>
  <c r="D331" i="9"/>
  <c r="L335" i="23" s="1"/>
  <c r="B331" i="9"/>
  <c r="F335" i="23" s="1"/>
  <c r="F331" i="9"/>
  <c r="V335" i="23" s="1"/>
  <c r="E322" i="9"/>
  <c r="Q326" i="23" s="1"/>
  <c r="C322" i="9"/>
  <c r="G326" i="23" s="1"/>
  <c r="B315" i="9"/>
  <c r="F319" i="23" s="1"/>
  <c r="F315" i="9"/>
  <c r="V319" i="23" s="1"/>
  <c r="E315" i="9"/>
  <c r="Q319" i="23" s="1"/>
  <c r="C315" i="9"/>
  <c r="G319" i="23" s="1"/>
  <c r="D298" i="9"/>
  <c r="L302" i="23" s="1"/>
  <c r="C298" i="9"/>
  <c r="G302" i="23" s="1"/>
  <c r="F298" i="9"/>
  <c r="V302" i="23" s="1"/>
  <c r="C293" i="9"/>
  <c r="G297" i="23" s="1"/>
  <c r="E293" i="9"/>
  <c r="Q297" i="23" s="1"/>
  <c r="B293" i="9"/>
  <c r="F297" i="23" s="1"/>
  <c r="M297" i="23" s="1"/>
  <c r="C287" i="9"/>
  <c r="G291" i="23" s="1"/>
  <c r="E287" i="9"/>
  <c r="Q291" i="23" s="1"/>
  <c r="B287" i="9"/>
  <c r="F291" i="23" s="1"/>
  <c r="B283" i="9"/>
  <c r="F287" i="23" s="1"/>
  <c r="F283" i="9"/>
  <c r="V287" i="23" s="1"/>
  <c r="E283" i="9"/>
  <c r="Q287" i="23" s="1"/>
  <c r="C283" i="9"/>
  <c r="G287" i="23" s="1"/>
  <c r="C277" i="9"/>
  <c r="G281" i="23" s="1"/>
  <c r="B277" i="9"/>
  <c r="F281" i="23" s="1"/>
  <c r="D277" i="9"/>
  <c r="L281" i="23" s="1"/>
  <c r="E277" i="9"/>
  <c r="Q281" i="23" s="1"/>
  <c r="B608" i="9"/>
  <c r="F608" i="9"/>
  <c r="B602" i="9"/>
  <c r="F602" i="9"/>
  <c r="C599" i="9"/>
  <c r="F599" i="9"/>
  <c r="B580" i="9"/>
  <c r="F580" i="9"/>
  <c r="B544" i="9"/>
  <c r="F544" i="9"/>
  <c r="B538" i="9"/>
  <c r="F538" i="9"/>
  <c r="C535" i="9"/>
  <c r="F535" i="9"/>
  <c r="B516" i="9"/>
  <c r="F516" i="9"/>
  <c r="B454" i="9"/>
  <c r="F458" i="23" s="1"/>
  <c r="R458" i="23" s="1"/>
  <c r="F454" i="9"/>
  <c r="V458" i="23" s="1"/>
  <c r="E435" i="9"/>
  <c r="Q439" i="23" s="1"/>
  <c r="E419" i="9"/>
  <c r="Q423" i="23" s="1"/>
  <c r="F411" i="9"/>
  <c r="V415" i="23" s="1"/>
  <c r="D410" i="9"/>
  <c r="L414" i="23" s="1"/>
  <c r="E403" i="9"/>
  <c r="Q407" i="23" s="1"/>
  <c r="F395" i="9"/>
  <c r="V399" i="23" s="1"/>
  <c r="D394" i="9"/>
  <c r="L398" i="23" s="1"/>
  <c r="E387" i="9"/>
  <c r="Q391" i="23" s="1"/>
  <c r="D386" i="9"/>
  <c r="L390" i="23" s="1"/>
  <c r="C384" i="9"/>
  <c r="G388" i="23" s="1"/>
  <c r="E379" i="9"/>
  <c r="Q383" i="23" s="1"/>
  <c r="F378" i="9"/>
  <c r="V382" i="23" s="1"/>
  <c r="C376" i="9"/>
  <c r="G380" i="23" s="1"/>
  <c r="D373" i="9"/>
  <c r="L377" i="23" s="1"/>
  <c r="E372" i="9"/>
  <c r="Q376" i="23" s="1"/>
  <c r="C371" i="9"/>
  <c r="G375" i="23" s="1"/>
  <c r="E368" i="9"/>
  <c r="Q372" i="23" s="1"/>
  <c r="E365" i="9"/>
  <c r="Q369" i="23" s="1"/>
  <c r="E364" i="9"/>
  <c r="Q368" i="23" s="1"/>
  <c r="D363" i="9"/>
  <c r="L367" i="23" s="1"/>
  <c r="D360" i="9"/>
  <c r="L364" i="23" s="1"/>
  <c r="B357" i="9"/>
  <c r="F361" i="23" s="1"/>
  <c r="E353" i="9"/>
  <c r="Q357" i="23" s="1"/>
  <c r="B351" i="9"/>
  <c r="F355" i="23" s="1"/>
  <c r="F351" i="9"/>
  <c r="V355" i="23" s="1"/>
  <c r="D347" i="9"/>
  <c r="L351" i="23" s="1"/>
  <c r="D346" i="9"/>
  <c r="L350" i="23" s="1"/>
  <c r="D345" i="9"/>
  <c r="L349" i="23" s="1"/>
  <c r="E344" i="9"/>
  <c r="Q348" i="23" s="1"/>
  <c r="E343" i="9"/>
  <c r="Q347" i="23" s="1"/>
  <c r="D338" i="9"/>
  <c r="L342" i="23" s="1"/>
  <c r="B337" i="9"/>
  <c r="F341" i="23" s="1"/>
  <c r="F337" i="9"/>
  <c r="V341" i="23" s="1"/>
  <c r="D337" i="9"/>
  <c r="L341" i="23" s="1"/>
  <c r="E335" i="9"/>
  <c r="Q339" i="23" s="1"/>
  <c r="B325" i="9"/>
  <c r="F329" i="23" s="1"/>
  <c r="H329" i="23" s="1"/>
  <c r="F325" i="9"/>
  <c r="V329" i="23" s="1"/>
  <c r="D325" i="9"/>
  <c r="L329" i="23" s="1"/>
  <c r="E321" i="9"/>
  <c r="Q325" i="23" s="1"/>
  <c r="C320" i="9"/>
  <c r="G324" i="23" s="1"/>
  <c r="F320" i="9"/>
  <c r="V324" i="23" s="1"/>
  <c r="B320" i="9"/>
  <c r="F324" i="23" s="1"/>
  <c r="E320" i="9"/>
  <c r="Q324" i="23" s="1"/>
  <c r="B317" i="9"/>
  <c r="F321" i="23" s="1"/>
  <c r="F317" i="9"/>
  <c r="V321" i="23" s="1"/>
  <c r="C317" i="9"/>
  <c r="G321" i="23" s="1"/>
  <c r="E317" i="9"/>
  <c r="Q321" i="23" s="1"/>
  <c r="E314" i="9"/>
  <c r="Q318" i="23" s="1"/>
  <c r="C309" i="9"/>
  <c r="G313" i="23" s="1"/>
  <c r="B309" i="9"/>
  <c r="F313" i="23" s="1"/>
  <c r="E309" i="9"/>
  <c r="Q313" i="23" s="1"/>
  <c r="C303" i="9"/>
  <c r="G307" i="23" s="1"/>
  <c r="B303" i="9"/>
  <c r="F307" i="23" s="1"/>
  <c r="E303" i="9"/>
  <c r="Q307" i="23" s="1"/>
  <c r="D299" i="9"/>
  <c r="L303" i="23" s="1"/>
  <c r="C292" i="9"/>
  <c r="G296" i="23" s="1"/>
  <c r="F292" i="9"/>
  <c r="V296" i="23" s="1"/>
  <c r="F284" i="9"/>
  <c r="V288" i="23" s="1"/>
  <c r="E282" i="9"/>
  <c r="Q286" i="23" s="1"/>
  <c r="C268" i="9"/>
  <c r="G272" i="23" s="1"/>
  <c r="F268" i="9"/>
  <c r="V272" i="23" s="1"/>
  <c r="B235" i="9"/>
  <c r="F239" i="23" s="1"/>
  <c r="F235" i="9"/>
  <c r="V239" i="23" s="1"/>
  <c r="B203" i="9"/>
  <c r="F207" i="23" s="1"/>
  <c r="F203" i="9"/>
  <c r="V207" i="23" s="1"/>
  <c r="D203" i="9"/>
  <c r="L207" i="23" s="1"/>
  <c r="B193" i="9"/>
  <c r="F197" i="23" s="1"/>
  <c r="F193" i="9"/>
  <c r="V197" i="23" s="1"/>
  <c r="D193" i="9"/>
  <c r="L197" i="23" s="1"/>
  <c r="B189" i="9"/>
  <c r="F193" i="23" s="1"/>
  <c r="F189" i="9"/>
  <c r="V193" i="23" s="1"/>
  <c r="D189" i="9"/>
  <c r="L193" i="23" s="1"/>
  <c r="B185" i="9"/>
  <c r="F189" i="23" s="1"/>
  <c r="F185" i="9"/>
  <c r="V189" i="23" s="1"/>
  <c r="D185" i="9"/>
  <c r="L189" i="23" s="1"/>
  <c r="B177" i="9"/>
  <c r="F181" i="23" s="1"/>
  <c r="F177" i="9"/>
  <c r="V181" i="23" s="1"/>
  <c r="C177" i="9"/>
  <c r="G181" i="23" s="1"/>
  <c r="D177" i="9"/>
  <c r="L181" i="23" s="1"/>
  <c r="B169" i="9"/>
  <c r="F173" i="23" s="1"/>
  <c r="F169" i="9"/>
  <c r="V173" i="23" s="1"/>
  <c r="C169" i="9"/>
  <c r="G173" i="23" s="1"/>
  <c r="D169" i="9"/>
  <c r="L173" i="23" s="1"/>
  <c r="B161" i="9"/>
  <c r="F165" i="23" s="1"/>
  <c r="F161" i="9"/>
  <c r="V165" i="23" s="1"/>
  <c r="C161" i="9"/>
  <c r="G165" i="23" s="1"/>
  <c r="D161" i="9"/>
  <c r="L165" i="23" s="1"/>
  <c r="F276" i="9"/>
  <c r="V280" i="23" s="1"/>
  <c r="B261" i="9"/>
  <c r="F265" i="23" s="1"/>
  <c r="B255" i="9"/>
  <c r="F259" i="23" s="1"/>
  <c r="C250" i="9"/>
  <c r="G254" i="23" s="1"/>
  <c r="E245" i="9"/>
  <c r="Q249" i="23" s="1"/>
  <c r="F244" i="9"/>
  <c r="V248" i="23" s="1"/>
  <c r="E239" i="9"/>
  <c r="Q243" i="23" s="1"/>
  <c r="E235" i="9"/>
  <c r="Q239" i="23" s="1"/>
  <c r="F234" i="9"/>
  <c r="V238" i="23" s="1"/>
  <c r="F212" i="9"/>
  <c r="V216" i="23" s="1"/>
  <c r="D211" i="9"/>
  <c r="L215" i="23" s="1"/>
  <c r="B211" i="9"/>
  <c r="F215" i="23" s="1"/>
  <c r="F211" i="9"/>
  <c r="V215" i="23" s="1"/>
  <c r="F194" i="9"/>
  <c r="V198" i="23" s="1"/>
  <c r="C194" i="9"/>
  <c r="G198" i="23" s="1"/>
  <c r="D190" i="9"/>
  <c r="L194" i="23" s="1"/>
  <c r="C190" i="9"/>
  <c r="G194" i="23" s="1"/>
  <c r="F190" i="9"/>
  <c r="V194" i="23" s="1"/>
  <c r="D186" i="9"/>
  <c r="L190" i="23" s="1"/>
  <c r="C186" i="9"/>
  <c r="G190" i="23" s="1"/>
  <c r="F186" i="9"/>
  <c r="V190" i="23" s="1"/>
  <c r="B183" i="9"/>
  <c r="F187" i="23" s="1"/>
  <c r="F183" i="9"/>
  <c r="V187" i="23" s="1"/>
  <c r="C183" i="9"/>
  <c r="G187" i="23" s="1"/>
  <c r="D183" i="9"/>
  <c r="L187" i="23" s="1"/>
  <c r="B175" i="9"/>
  <c r="F179" i="23" s="1"/>
  <c r="F175" i="9"/>
  <c r="V179" i="23" s="1"/>
  <c r="C175" i="9"/>
  <c r="G179" i="23" s="1"/>
  <c r="D175" i="9"/>
  <c r="L179" i="23" s="1"/>
  <c r="B167" i="9"/>
  <c r="F171" i="23" s="1"/>
  <c r="F167" i="9"/>
  <c r="V171" i="23" s="1"/>
  <c r="C167" i="9"/>
  <c r="G171" i="23" s="1"/>
  <c r="D167" i="9"/>
  <c r="L171" i="23" s="1"/>
  <c r="B159" i="9"/>
  <c r="F163" i="23" s="1"/>
  <c r="F159" i="9"/>
  <c r="V163" i="23" s="1"/>
  <c r="C159" i="9"/>
  <c r="G163" i="23" s="1"/>
  <c r="D159" i="9"/>
  <c r="L163" i="23" s="1"/>
  <c r="B251" i="9"/>
  <c r="F255" i="23" s="1"/>
  <c r="F251" i="9"/>
  <c r="V255" i="23" s="1"/>
  <c r="D245" i="9"/>
  <c r="L249" i="23" s="1"/>
  <c r="D239" i="9"/>
  <c r="L243" i="23" s="1"/>
  <c r="F236" i="9"/>
  <c r="V240" i="23" s="1"/>
  <c r="D235" i="9"/>
  <c r="L239" i="23" s="1"/>
  <c r="E234" i="9"/>
  <c r="Q238" i="23" s="1"/>
  <c r="B219" i="9"/>
  <c r="F223" i="23" s="1"/>
  <c r="F219" i="9"/>
  <c r="V223" i="23" s="1"/>
  <c r="D219" i="9"/>
  <c r="L223" i="23" s="1"/>
  <c r="E203" i="9"/>
  <c r="Q207" i="23" s="1"/>
  <c r="E193" i="9"/>
  <c r="Q197" i="23" s="1"/>
  <c r="B191" i="9"/>
  <c r="F195" i="23" s="1"/>
  <c r="F191" i="9"/>
  <c r="V195" i="23" s="1"/>
  <c r="D191" i="9"/>
  <c r="L195" i="23" s="1"/>
  <c r="E189" i="9"/>
  <c r="Q193" i="23" s="1"/>
  <c r="B187" i="9"/>
  <c r="F191" i="23" s="1"/>
  <c r="F187" i="9"/>
  <c r="V191" i="23" s="1"/>
  <c r="D187" i="9"/>
  <c r="L191" i="23" s="1"/>
  <c r="E185" i="9"/>
  <c r="Q189" i="23" s="1"/>
  <c r="B181" i="9"/>
  <c r="F185" i="23" s="1"/>
  <c r="F181" i="9"/>
  <c r="V185" i="23" s="1"/>
  <c r="C181" i="9"/>
  <c r="G185" i="23" s="1"/>
  <c r="D181" i="9"/>
  <c r="L185" i="23" s="1"/>
  <c r="B173" i="9"/>
  <c r="F177" i="23" s="1"/>
  <c r="F173" i="9"/>
  <c r="V177" i="23" s="1"/>
  <c r="C173" i="9"/>
  <c r="G177" i="23" s="1"/>
  <c r="D173" i="9"/>
  <c r="L177" i="23" s="1"/>
  <c r="B165" i="9"/>
  <c r="F169" i="23" s="1"/>
  <c r="F165" i="9"/>
  <c r="V169" i="23" s="1"/>
  <c r="C165" i="9"/>
  <c r="G169" i="23" s="1"/>
  <c r="D165" i="9"/>
  <c r="L169" i="23" s="1"/>
  <c r="B157" i="9"/>
  <c r="F161" i="23" s="1"/>
  <c r="F157" i="9"/>
  <c r="V161" i="23" s="1"/>
  <c r="C157" i="9"/>
  <c r="G161" i="23" s="1"/>
  <c r="D157" i="9"/>
  <c r="L161" i="23" s="1"/>
  <c r="C319" i="9"/>
  <c r="G323" i="23" s="1"/>
  <c r="D312" i="9"/>
  <c r="L316" i="23" s="1"/>
  <c r="D305" i="9"/>
  <c r="L309" i="23" s="1"/>
  <c r="C291" i="9"/>
  <c r="G295" i="23" s="1"/>
  <c r="F286" i="9"/>
  <c r="V290" i="23" s="1"/>
  <c r="D280" i="9"/>
  <c r="L284" i="23" s="1"/>
  <c r="D273" i="9"/>
  <c r="L277" i="23" s="1"/>
  <c r="E261" i="9"/>
  <c r="Q265" i="23" s="1"/>
  <c r="F260" i="9"/>
  <c r="V264" i="23" s="1"/>
  <c r="C259" i="9"/>
  <c r="G263" i="23" s="1"/>
  <c r="E255" i="9"/>
  <c r="Q259" i="23" s="1"/>
  <c r="F254" i="9"/>
  <c r="V258" i="23" s="1"/>
  <c r="E251" i="9"/>
  <c r="Q255" i="23" s="1"/>
  <c r="F250" i="9"/>
  <c r="V254" i="23" s="1"/>
  <c r="D248" i="9"/>
  <c r="L252" i="23" s="1"/>
  <c r="B245" i="9"/>
  <c r="F249" i="23" s="1"/>
  <c r="D241" i="9"/>
  <c r="L245" i="23" s="1"/>
  <c r="B239" i="9"/>
  <c r="F243" i="23" s="1"/>
  <c r="C235" i="9"/>
  <c r="G239" i="23" s="1"/>
  <c r="C234" i="9"/>
  <c r="G238" i="23" s="1"/>
  <c r="F228" i="9"/>
  <c r="V232" i="23" s="1"/>
  <c r="D227" i="9"/>
  <c r="L231" i="23" s="1"/>
  <c r="B227" i="9"/>
  <c r="F231" i="23" s="1"/>
  <c r="R231" i="23" s="1"/>
  <c r="F227" i="9"/>
  <c r="V231" i="23" s="1"/>
  <c r="E211" i="9"/>
  <c r="Q215" i="23" s="1"/>
  <c r="C203" i="9"/>
  <c r="G207" i="23" s="1"/>
  <c r="F196" i="9"/>
  <c r="V200" i="23" s="1"/>
  <c r="D195" i="9"/>
  <c r="L199" i="23" s="1"/>
  <c r="B195" i="9"/>
  <c r="F199" i="23" s="1"/>
  <c r="F195" i="9"/>
  <c r="V199" i="23" s="1"/>
  <c r="C193" i="9"/>
  <c r="G197" i="23" s="1"/>
  <c r="D192" i="9"/>
  <c r="L196" i="23" s="1"/>
  <c r="C192" i="9"/>
  <c r="G196" i="23" s="1"/>
  <c r="F192" i="9"/>
  <c r="V196" i="23" s="1"/>
  <c r="E190" i="9"/>
  <c r="Q194" i="23" s="1"/>
  <c r="C189" i="9"/>
  <c r="G193" i="23" s="1"/>
  <c r="D188" i="9"/>
  <c r="L192" i="23" s="1"/>
  <c r="C188" i="9"/>
  <c r="G192" i="23" s="1"/>
  <c r="F188" i="9"/>
  <c r="V192" i="23" s="1"/>
  <c r="E186" i="9"/>
  <c r="Q190" i="23" s="1"/>
  <c r="C185" i="9"/>
  <c r="G189" i="23" s="1"/>
  <c r="B179" i="9"/>
  <c r="F183" i="23" s="1"/>
  <c r="F179" i="9"/>
  <c r="V183" i="23" s="1"/>
  <c r="C179" i="9"/>
  <c r="G183" i="23" s="1"/>
  <c r="D179" i="9"/>
  <c r="L183" i="23" s="1"/>
  <c r="E177" i="9"/>
  <c r="Q181" i="23" s="1"/>
  <c r="B171" i="9"/>
  <c r="F175" i="23" s="1"/>
  <c r="F171" i="9"/>
  <c r="V175" i="23" s="1"/>
  <c r="C171" i="9"/>
  <c r="G175" i="23" s="1"/>
  <c r="D171" i="9"/>
  <c r="L175" i="23" s="1"/>
  <c r="E169" i="9"/>
  <c r="Q173" i="23" s="1"/>
  <c r="B163" i="9"/>
  <c r="F167" i="23" s="1"/>
  <c r="F163" i="9"/>
  <c r="V167" i="23" s="1"/>
  <c r="C163" i="9"/>
  <c r="G167" i="23" s="1"/>
  <c r="D163" i="9"/>
  <c r="L167" i="23" s="1"/>
  <c r="E161" i="9"/>
  <c r="Q165" i="23" s="1"/>
  <c r="B155" i="9"/>
  <c r="F159" i="23" s="1"/>
  <c r="F155" i="9"/>
  <c r="V159" i="23" s="1"/>
  <c r="C155" i="9"/>
  <c r="G159" i="23" s="1"/>
  <c r="D155" i="9"/>
  <c r="L159" i="23" s="1"/>
  <c r="B131" i="9"/>
  <c r="F135" i="23" s="1"/>
  <c r="F131" i="9"/>
  <c r="V135" i="23" s="1"/>
  <c r="C131" i="9"/>
  <c r="G135" i="23" s="1"/>
  <c r="B123" i="9"/>
  <c r="F127" i="23" s="1"/>
  <c r="F123" i="9"/>
  <c r="V127" i="23" s="1"/>
  <c r="C123" i="9"/>
  <c r="G127" i="23" s="1"/>
  <c r="B115" i="9"/>
  <c r="F119" i="23" s="1"/>
  <c r="F115" i="9"/>
  <c r="V119" i="23" s="1"/>
  <c r="C115" i="9"/>
  <c r="G119" i="23" s="1"/>
  <c r="B107" i="9"/>
  <c r="F111" i="23" s="1"/>
  <c r="F107" i="9"/>
  <c r="V111" i="23" s="1"/>
  <c r="C107" i="9"/>
  <c r="G111" i="23" s="1"/>
  <c r="B99" i="9"/>
  <c r="F103" i="23" s="1"/>
  <c r="F99" i="9"/>
  <c r="V103" i="23" s="1"/>
  <c r="C99" i="9"/>
  <c r="G103" i="23" s="1"/>
  <c r="B91" i="9"/>
  <c r="F95" i="23" s="1"/>
  <c r="F91" i="9"/>
  <c r="V95" i="23" s="1"/>
  <c r="C91" i="9"/>
  <c r="G95" i="23" s="1"/>
  <c r="B83" i="9"/>
  <c r="F87" i="23" s="1"/>
  <c r="F83" i="9"/>
  <c r="V87" i="23" s="1"/>
  <c r="C83" i="9"/>
  <c r="G87" i="23" s="1"/>
  <c r="B81" i="9"/>
  <c r="F85" i="23" s="1"/>
  <c r="F81" i="9"/>
  <c r="V85" i="23" s="1"/>
  <c r="C81" i="9"/>
  <c r="G85" i="23" s="1"/>
  <c r="D81" i="9"/>
  <c r="L85" i="23" s="1"/>
  <c r="B79" i="9"/>
  <c r="F83" i="23" s="1"/>
  <c r="F79" i="9"/>
  <c r="V83" i="23" s="1"/>
  <c r="C79" i="9"/>
  <c r="G83" i="23" s="1"/>
  <c r="D79" i="9"/>
  <c r="L83" i="23" s="1"/>
  <c r="B77" i="9"/>
  <c r="F81" i="23" s="1"/>
  <c r="F77" i="9"/>
  <c r="V81" i="23" s="1"/>
  <c r="C77" i="9"/>
  <c r="G81" i="23" s="1"/>
  <c r="D77" i="9"/>
  <c r="L81" i="23" s="1"/>
  <c r="B75" i="9"/>
  <c r="F79" i="23" s="1"/>
  <c r="F75" i="9"/>
  <c r="V79" i="23" s="1"/>
  <c r="C75" i="9"/>
  <c r="G79" i="23" s="1"/>
  <c r="D75" i="9"/>
  <c r="L79" i="23" s="1"/>
  <c r="F184" i="9"/>
  <c r="V188" i="23" s="1"/>
  <c r="C184" i="9"/>
  <c r="G188" i="23" s="1"/>
  <c r="F182" i="9"/>
  <c r="V186" i="23" s="1"/>
  <c r="C182" i="9"/>
  <c r="G186" i="23" s="1"/>
  <c r="F180" i="9"/>
  <c r="V184" i="23" s="1"/>
  <c r="C180" i="9"/>
  <c r="G184" i="23" s="1"/>
  <c r="F178" i="9"/>
  <c r="V182" i="23" s="1"/>
  <c r="C178" i="9"/>
  <c r="G182" i="23" s="1"/>
  <c r="F176" i="9"/>
  <c r="V180" i="23" s="1"/>
  <c r="C176" i="9"/>
  <c r="G180" i="23" s="1"/>
  <c r="F174" i="9"/>
  <c r="V178" i="23" s="1"/>
  <c r="C174" i="9"/>
  <c r="G178" i="23" s="1"/>
  <c r="F172" i="9"/>
  <c r="V176" i="23" s="1"/>
  <c r="C172" i="9"/>
  <c r="G176" i="23" s="1"/>
  <c r="F170" i="9"/>
  <c r="V174" i="23" s="1"/>
  <c r="C170" i="9"/>
  <c r="G174" i="23" s="1"/>
  <c r="F168" i="9"/>
  <c r="V172" i="23" s="1"/>
  <c r="C168" i="9"/>
  <c r="G172" i="23" s="1"/>
  <c r="F166" i="9"/>
  <c r="V170" i="23" s="1"/>
  <c r="C166" i="9"/>
  <c r="G170" i="23" s="1"/>
  <c r="F164" i="9"/>
  <c r="V168" i="23" s="1"/>
  <c r="C164" i="9"/>
  <c r="G168" i="23" s="1"/>
  <c r="F162" i="9"/>
  <c r="V166" i="23" s="1"/>
  <c r="C162" i="9"/>
  <c r="G166" i="23" s="1"/>
  <c r="F160" i="9"/>
  <c r="V164" i="23" s="1"/>
  <c r="C160" i="9"/>
  <c r="G164" i="23" s="1"/>
  <c r="F158" i="9"/>
  <c r="V162" i="23" s="1"/>
  <c r="C158" i="9"/>
  <c r="G162" i="23" s="1"/>
  <c r="F156" i="9"/>
  <c r="V160" i="23" s="1"/>
  <c r="C156" i="9"/>
  <c r="G160" i="23" s="1"/>
  <c r="F154" i="9"/>
  <c r="V158" i="23" s="1"/>
  <c r="C154" i="9"/>
  <c r="G158" i="23" s="1"/>
  <c r="B151" i="9"/>
  <c r="F155" i="23" s="1"/>
  <c r="E147" i="9"/>
  <c r="Q151" i="23" s="1"/>
  <c r="B143" i="9"/>
  <c r="F147" i="23" s="1"/>
  <c r="E139" i="9"/>
  <c r="Q143" i="23" s="1"/>
  <c r="B137" i="9"/>
  <c r="F141" i="23" s="1"/>
  <c r="F137" i="9"/>
  <c r="V141" i="23" s="1"/>
  <c r="C137" i="9"/>
  <c r="G141" i="23" s="1"/>
  <c r="B129" i="9"/>
  <c r="F133" i="23" s="1"/>
  <c r="M133" i="23" s="1"/>
  <c r="F129" i="9"/>
  <c r="V133" i="23" s="1"/>
  <c r="C129" i="9"/>
  <c r="G133" i="23" s="1"/>
  <c r="B121" i="9"/>
  <c r="F125" i="23" s="1"/>
  <c r="F121" i="9"/>
  <c r="V125" i="23" s="1"/>
  <c r="C121" i="9"/>
  <c r="G125" i="23" s="1"/>
  <c r="B113" i="9"/>
  <c r="F117" i="23" s="1"/>
  <c r="F113" i="9"/>
  <c r="V117" i="23" s="1"/>
  <c r="C113" i="9"/>
  <c r="G117" i="23" s="1"/>
  <c r="B105" i="9"/>
  <c r="F109" i="23" s="1"/>
  <c r="F105" i="9"/>
  <c r="V109" i="23" s="1"/>
  <c r="C105" i="9"/>
  <c r="G109" i="23" s="1"/>
  <c r="B97" i="9"/>
  <c r="F101" i="23" s="1"/>
  <c r="F97" i="9"/>
  <c r="V101" i="23" s="1"/>
  <c r="C97" i="9"/>
  <c r="G101" i="23" s="1"/>
  <c r="B89" i="9"/>
  <c r="F93" i="23" s="1"/>
  <c r="M93" i="23" s="1"/>
  <c r="F89" i="9"/>
  <c r="V93" i="23" s="1"/>
  <c r="C89" i="9"/>
  <c r="G93" i="23" s="1"/>
  <c r="D147" i="9"/>
  <c r="L151" i="23" s="1"/>
  <c r="D139" i="9"/>
  <c r="L143" i="23" s="1"/>
  <c r="B135" i="9"/>
  <c r="F139" i="23" s="1"/>
  <c r="F135" i="9"/>
  <c r="V139" i="23" s="1"/>
  <c r="C135" i="9"/>
  <c r="G139" i="23" s="1"/>
  <c r="E131" i="9"/>
  <c r="Q135" i="23" s="1"/>
  <c r="B127" i="9"/>
  <c r="F131" i="23" s="1"/>
  <c r="F127" i="9"/>
  <c r="V131" i="23" s="1"/>
  <c r="C127" i="9"/>
  <c r="G131" i="23" s="1"/>
  <c r="E123" i="9"/>
  <c r="Q127" i="23" s="1"/>
  <c r="B119" i="9"/>
  <c r="F123" i="23" s="1"/>
  <c r="F119" i="9"/>
  <c r="V123" i="23" s="1"/>
  <c r="C119" i="9"/>
  <c r="G123" i="23" s="1"/>
  <c r="E115" i="9"/>
  <c r="Q119" i="23" s="1"/>
  <c r="B111" i="9"/>
  <c r="F115" i="23" s="1"/>
  <c r="F111" i="9"/>
  <c r="V115" i="23" s="1"/>
  <c r="C111" i="9"/>
  <c r="G115" i="23" s="1"/>
  <c r="E107" i="9"/>
  <c r="Q111" i="23" s="1"/>
  <c r="B103" i="9"/>
  <c r="F107" i="23" s="1"/>
  <c r="R107" i="23" s="1"/>
  <c r="F103" i="9"/>
  <c r="V107" i="23" s="1"/>
  <c r="C103" i="9"/>
  <c r="G107" i="23" s="1"/>
  <c r="E99" i="9"/>
  <c r="Q103" i="23" s="1"/>
  <c r="B95" i="9"/>
  <c r="F99" i="23" s="1"/>
  <c r="F95" i="9"/>
  <c r="V99" i="23" s="1"/>
  <c r="C95" i="9"/>
  <c r="G99" i="23" s="1"/>
  <c r="E91" i="9"/>
  <c r="Q95" i="23" s="1"/>
  <c r="B87" i="9"/>
  <c r="F91" i="23" s="1"/>
  <c r="M91" i="23" s="1"/>
  <c r="F87" i="9"/>
  <c r="V91" i="23" s="1"/>
  <c r="C87" i="9"/>
  <c r="G91" i="23" s="1"/>
  <c r="E83" i="9"/>
  <c r="Q87" i="23" s="1"/>
  <c r="E151" i="9"/>
  <c r="Q155" i="23" s="1"/>
  <c r="D149" i="9"/>
  <c r="L153" i="23" s="1"/>
  <c r="B147" i="9"/>
  <c r="F151" i="23" s="1"/>
  <c r="W151" i="23" s="1"/>
  <c r="E143" i="9"/>
  <c r="Q147" i="23" s="1"/>
  <c r="D141" i="9"/>
  <c r="L145" i="23" s="1"/>
  <c r="B139" i="9"/>
  <c r="F143" i="23" s="1"/>
  <c r="E137" i="9"/>
  <c r="Q141" i="23" s="1"/>
  <c r="B133" i="9"/>
  <c r="F137" i="23" s="1"/>
  <c r="F133" i="9"/>
  <c r="V137" i="23" s="1"/>
  <c r="C133" i="9"/>
  <c r="G137" i="23" s="1"/>
  <c r="D131" i="9"/>
  <c r="L135" i="23" s="1"/>
  <c r="E129" i="9"/>
  <c r="Q133" i="23" s="1"/>
  <c r="B125" i="9"/>
  <c r="F129" i="23" s="1"/>
  <c r="F125" i="9"/>
  <c r="V129" i="23" s="1"/>
  <c r="C125" i="9"/>
  <c r="G129" i="23" s="1"/>
  <c r="D123" i="9"/>
  <c r="L127" i="23" s="1"/>
  <c r="E121" i="9"/>
  <c r="Q125" i="23" s="1"/>
  <c r="B117" i="9"/>
  <c r="F121" i="23" s="1"/>
  <c r="F117" i="9"/>
  <c r="V121" i="23" s="1"/>
  <c r="C117" i="9"/>
  <c r="G121" i="23" s="1"/>
  <c r="D115" i="9"/>
  <c r="L119" i="23" s="1"/>
  <c r="E113" i="9"/>
  <c r="Q117" i="23" s="1"/>
  <c r="B109" i="9"/>
  <c r="F113" i="23" s="1"/>
  <c r="F109" i="9"/>
  <c r="V113" i="23" s="1"/>
  <c r="C109" i="9"/>
  <c r="G113" i="23" s="1"/>
  <c r="D107" i="9"/>
  <c r="L111" i="23" s="1"/>
  <c r="E105" i="9"/>
  <c r="Q109" i="23" s="1"/>
  <c r="B101" i="9"/>
  <c r="F105" i="23" s="1"/>
  <c r="F101" i="9"/>
  <c r="V105" i="23" s="1"/>
  <c r="C101" i="9"/>
  <c r="G105" i="23" s="1"/>
  <c r="D99" i="9"/>
  <c r="L103" i="23" s="1"/>
  <c r="E97" i="9"/>
  <c r="Q101" i="23" s="1"/>
  <c r="B93" i="9"/>
  <c r="F97" i="23" s="1"/>
  <c r="F93" i="9"/>
  <c r="V97" i="23" s="1"/>
  <c r="C93" i="9"/>
  <c r="G97" i="23" s="1"/>
  <c r="D91" i="9"/>
  <c r="L95" i="23" s="1"/>
  <c r="E89" i="9"/>
  <c r="Q93" i="23" s="1"/>
  <c r="B85" i="9"/>
  <c r="F89" i="23" s="1"/>
  <c r="F85" i="9"/>
  <c r="V89" i="23" s="1"/>
  <c r="C85" i="9"/>
  <c r="G89" i="23" s="1"/>
  <c r="D83" i="9"/>
  <c r="L87" i="23" s="1"/>
  <c r="E81" i="9"/>
  <c r="Q85" i="23" s="1"/>
  <c r="E79" i="9"/>
  <c r="Q83" i="23" s="1"/>
  <c r="E77" i="9"/>
  <c r="Q81" i="23" s="1"/>
  <c r="E75" i="9"/>
  <c r="Q79" i="23" s="1"/>
  <c r="C44" i="9"/>
  <c r="G48" i="23" s="1"/>
  <c r="F44" i="9"/>
  <c r="V48" i="23" s="1"/>
  <c r="C36" i="9"/>
  <c r="G40" i="23" s="1"/>
  <c r="F36" i="9"/>
  <c r="V40" i="23" s="1"/>
  <c r="C28" i="9"/>
  <c r="G32" i="23" s="1"/>
  <c r="F28" i="9"/>
  <c r="V32" i="23" s="1"/>
  <c r="C20" i="9"/>
  <c r="G24" i="23" s="1"/>
  <c r="F20" i="9"/>
  <c r="V24" i="23" s="1"/>
  <c r="C12" i="9"/>
  <c r="G16" i="23" s="1"/>
  <c r="F12" i="9"/>
  <c r="V16" i="23" s="1"/>
  <c r="C4" i="9"/>
  <c r="G8" i="23" s="1"/>
  <c r="F4" i="9"/>
  <c r="V8" i="23" s="1"/>
  <c r="S108" i="3"/>
  <c r="I105" i="3"/>
  <c r="N122" i="2"/>
  <c r="J122" i="2"/>
  <c r="N88" i="2"/>
  <c r="D73" i="9"/>
  <c r="L77" i="23" s="1"/>
  <c r="D71" i="9"/>
  <c r="L75" i="23" s="1"/>
  <c r="D69" i="9"/>
  <c r="L73" i="23" s="1"/>
  <c r="D67" i="9"/>
  <c r="L71" i="23" s="1"/>
  <c r="D65" i="9"/>
  <c r="L69" i="23" s="1"/>
  <c r="D63" i="9"/>
  <c r="L67" i="23" s="1"/>
  <c r="D61" i="9"/>
  <c r="L65" i="23" s="1"/>
  <c r="D59" i="9"/>
  <c r="L63" i="23" s="1"/>
  <c r="D57" i="9"/>
  <c r="L61" i="23" s="1"/>
  <c r="D55" i="9"/>
  <c r="L59" i="23" s="1"/>
  <c r="D53" i="9"/>
  <c r="L57" i="23" s="1"/>
  <c r="D51" i="9"/>
  <c r="L55" i="23" s="1"/>
  <c r="D49" i="9"/>
  <c r="L53" i="23" s="1"/>
  <c r="D47" i="9"/>
  <c r="L51" i="23" s="1"/>
  <c r="D45" i="9"/>
  <c r="L49" i="23" s="1"/>
  <c r="E44" i="9"/>
  <c r="Q48" i="23" s="1"/>
  <c r="C42" i="9"/>
  <c r="G46" i="23" s="1"/>
  <c r="F42" i="9"/>
  <c r="V46" i="23" s="1"/>
  <c r="E37" i="9"/>
  <c r="Q41" i="23" s="1"/>
  <c r="E36" i="9"/>
  <c r="Q40" i="23" s="1"/>
  <c r="C34" i="9"/>
  <c r="G38" i="23" s="1"/>
  <c r="F34" i="9"/>
  <c r="V38" i="23" s="1"/>
  <c r="E29" i="9"/>
  <c r="Q33" i="23" s="1"/>
  <c r="E28" i="9"/>
  <c r="Q32" i="23" s="1"/>
  <c r="C26" i="9"/>
  <c r="G30" i="23" s="1"/>
  <c r="F26" i="9"/>
  <c r="V30" i="23" s="1"/>
  <c r="E21" i="9"/>
  <c r="Q25" i="23" s="1"/>
  <c r="E20" i="9"/>
  <c r="Q24" i="23" s="1"/>
  <c r="C18" i="9"/>
  <c r="G22" i="23" s="1"/>
  <c r="F18" i="9"/>
  <c r="V22" i="23" s="1"/>
  <c r="B17" i="9"/>
  <c r="F21" i="23" s="1"/>
  <c r="C15" i="9"/>
  <c r="G19" i="23" s="1"/>
  <c r="D14" i="9"/>
  <c r="L18" i="23" s="1"/>
  <c r="E13" i="9"/>
  <c r="Q17" i="23" s="1"/>
  <c r="E12" i="9"/>
  <c r="Q16" i="23" s="1"/>
  <c r="C10" i="9"/>
  <c r="G14" i="23" s="1"/>
  <c r="F10" i="9"/>
  <c r="V14" i="23" s="1"/>
  <c r="B9" i="9"/>
  <c r="F13" i="23" s="1"/>
  <c r="C7" i="9"/>
  <c r="G11" i="23" s="1"/>
  <c r="D6" i="9"/>
  <c r="L10" i="23" s="1"/>
  <c r="E5" i="9"/>
  <c r="Q9" i="23" s="1"/>
  <c r="E4" i="9"/>
  <c r="Q8" i="23" s="1"/>
  <c r="C2" i="9"/>
  <c r="G6" i="23" s="1"/>
  <c r="F2" i="9"/>
  <c r="V6" i="23" s="1"/>
  <c r="M120" i="3"/>
  <c r="L220" i="2"/>
  <c r="L219" i="2" s="1"/>
  <c r="L212" i="2" s="1"/>
  <c r="C73" i="9"/>
  <c r="G77" i="23" s="1"/>
  <c r="C71" i="9"/>
  <c r="G75" i="23" s="1"/>
  <c r="C69" i="9"/>
  <c r="G73" i="23" s="1"/>
  <c r="C67" i="9"/>
  <c r="G71" i="23" s="1"/>
  <c r="C65" i="9"/>
  <c r="G69" i="23" s="1"/>
  <c r="C63" i="9"/>
  <c r="G67" i="23" s="1"/>
  <c r="C61" i="9"/>
  <c r="G65" i="23" s="1"/>
  <c r="C59" i="9"/>
  <c r="G63" i="23" s="1"/>
  <c r="C57" i="9"/>
  <c r="G61" i="23" s="1"/>
  <c r="C55" i="9"/>
  <c r="G59" i="23" s="1"/>
  <c r="C53" i="9"/>
  <c r="G57" i="23" s="1"/>
  <c r="C51" i="9"/>
  <c r="G55" i="23" s="1"/>
  <c r="C49" i="9"/>
  <c r="G53" i="23" s="1"/>
  <c r="C47" i="9"/>
  <c r="G51" i="23" s="1"/>
  <c r="C45" i="9"/>
  <c r="G49" i="23" s="1"/>
  <c r="D44" i="9"/>
  <c r="L48" i="23" s="1"/>
  <c r="E43" i="9"/>
  <c r="Q47" i="23" s="1"/>
  <c r="E42" i="9"/>
  <c r="Q46" i="23" s="1"/>
  <c r="C40" i="9"/>
  <c r="G44" i="23" s="1"/>
  <c r="F40" i="9"/>
  <c r="V44" i="23" s="1"/>
  <c r="B39" i="9"/>
  <c r="F43" i="23" s="1"/>
  <c r="C37" i="9"/>
  <c r="G41" i="23" s="1"/>
  <c r="D36" i="9"/>
  <c r="L40" i="23" s="1"/>
  <c r="E35" i="9"/>
  <c r="Q39" i="23" s="1"/>
  <c r="E34" i="9"/>
  <c r="Q38" i="23" s="1"/>
  <c r="C32" i="9"/>
  <c r="G36" i="23" s="1"/>
  <c r="F32" i="9"/>
  <c r="V36" i="23" s="1"/>
  <c r="B31" i="9"/>
  <c r="F35" i="23" s="1"/>
  <c r="C29" i="9"/>
  <c r="G33" i="23" s="1"/>
  <c r="D28" i="9"/>
  <c r="L32" i="23" s="1"/>
  <c r="E27" i="9"/>
  <c r="Q31" i="23" s="1"/>
  <c r="E26" i="9"/>
  <c r="Q30" i="23" s="1"/>
  <c r="C24" i="9"/>
  <c r="G28" i="23" s="1"/>
  <c r="F24" i="9"/>
  <c r="V28" i="23" s="1"/>
  <c r="B23" i="9"/>
  <c r="F27" i="23" s="1"/>
  <c r="C21" i="9"/>
  <c r="G25" i="23" s="1"/>
  <c r="D20" i="9"/>
  <c r="L24" i="23" s="1"/>
  <c r="C16" i="9"/>
  <c r="G20" i="23" s="1"/>
  <c r="F16" i="9"/>
  <c r="V20" i="23" s="1"/>
  <c r="B15" i="9"/>
  <c r="F19" i="23" s="1"/>
  <c r="C13" i="9"/>
  <c r="G17" i="23" s="1"/>
  <c r="D12" i="9"/>
  <c r="L16" i="23" s="1"/>
  <c r="C8" i="9"/>
  <c r="G12" i="23" s="1"/>
  <c r="F8" i="9"/>
  <c r="V12" i="23" s="1"/>
  <c r="B7" i="9"/>
  <c r="F11" i="23" s="1"/>
  <c r="C5" i="9"/>
  <c r="G9" i="23" s="1"/>
  <c r="D4" i="9"/>
  <c r="L8" i="23" s="1"/>
  <c r="G112" i="3"/>
  <c r="S82" i="3"/>
  <c r="I81" i="3"/>
  <c r="F73" i="9"/>
  <c r="V77" i="23" s="1"/>
  <c r="F71" i="9"/>
  <c r="V75" i="23" s="1"/>
  <c r="F69" i="9"/>
  <c r="V73" i="23" s="1"/>
  <c r="F67" i="9"/>
  <c r="V71" i="23" s="1"/>
  <c r="F65" i="9"/>
  <c r="V69" i="23" s="1"/>
  <c r="F63" i="9"/>
  <c r="V67" i="23" s="1"/>
  <c r="F61" i="9"/>
  <c r="V65" i="23" s="1"/>
  <c r="F59" i="9"/>
  <c r="V63" i="23" s="1"/>
  <c r="F57" i="9"/>
  <c r="V61" i="23" s="1"/>
  <c r="F55" i="9"/>
  <c r="V59" i="23" s="1"/>
  <c r="F53" i="9"/>
  <c r="V57" i="23" s="1"/>
  <c r="F51" i="9"/>
  <c r="V55" i="23" s="1"/>
  <c r="F49" i="9"/>
  <c r="V53" i="23" s="1"/>
  <c r="F47" i="9"/>
  <c r="V51" i="23" s="1"/>
  <c r="F45" i="9"/>
  <c r="V49" i="23" s="1"/>
  <c r="B44" i="9"/>
  <c r="F48" i="23" s="1"/>
  <c r="C43" i="9"/>
  <c r="G47" i="23" s="1"/>
  <c r="D42" i="9"/>
  <c r="L46" i="23" s="1"/>
  <c r="C38" i="9"/>
  <c r="G42" i="23" s="1"/>
  <c r="F38" i="9"/>
  <c r="V42" i="23" s="1"/>
  <c r="B37" i="9"/>
  <c r="F41" i="23" s="1"/>
  <c r="B36" i="9"/>
  <c r="F40" i="23" s="1"/>
  <c r="C35" i="9"/>
  <c r="G39" i="23" s="1"/>
  <c r="D34" i="9"/>
  <c r="L38" i="23" s="1"/>
  <c r="C30" i="9"/>
  <c r="G34" i="23" s="1"/>
  <c r="F30" i="9"/>
  <c r="V34" i="23" s="1"/>
  <c r="B29" i="9"/>
  <c r="F33" i="23" s="1"/>
  <c r="B28" i="9"/>
  <c r="F32" i="23" s="1"/>
  <c r="C27" i="9"/>
  <c r="G31" i="23" s="1"/>
  <c r="D26" i="9"/>
  <c r="L30" i="23" s="1"/>
  <c r="C22" i="9"/>
  <c r="G26" i="23" s="1"/>
  <c r="F22" i="9"/>
  <c r="V26" i="23" s="1"/>
  <c r="B21" i="9"/>
  <c r="F25" i="23" s="1"/>
  <c r="B20" i="9"/>
  <c r="F24" i="23" s="1"/>
  <c r="C14" i="9"/>
  <c r="G18" i="23" s="1"/>
  <c r="F14" i="9"/>
  <c r="V18" i="23" s="1"/>
  <c r="B13" i="9"/>
  <c r="F17" i="23" s="1"/>
  <c r="B12" i="9"/>
  <c r="F16" i="23" s="1"/>
  <c r="C6" i="9"/>
  <c r="G10" i="23" s="1"/>
  <c r="F6" i="9"/>
  <c r="V10" i="23" s="1"/>
  <c r="B5" i="9"/>
  <c r="F9" i="23" s="1"/>
  <c r="B4" i="9"/>
  <c r="F8" i="23" s="1"/>
  <c r="T122" i="3"/>
  <c r="K120" i="3"/>
  <c r="I46" i="3"/>
  <c r="S46" i="3" s="1"/>
  <c r="S47" i="3"/>
  <c r="I42" i="3"/>
  <c r="S43" i="3"/>
  <c r="S121" i="3"/>
  <c r="O112" i="3"/>
  <c r="R98" i="3"/>
  <c r="K97" i="3"/>
  <c r="T97" i="3" s="1"/>
  <c r="T98" i="3"/>
  <c r="T89" i="3"/>
  <c r="K88" i="3"/>
  <c r="V65" i="3"/>
  <c r="O63" i="3"/>
  <c r="I63" i="3"/>
  <c r="U33" i="3"/>
  <c r="I19" i="3"/>
  <c r="I8" i="3"/>
  <c r="I17" i="3" s="1"/>
  <c r="S17" i="3" s="1"/>
  <c r="S99" i="3"/>
  <c r="I97" i="3"/>
  <c r="S97" i="3" s="1"/>
  <c r="S77" i="3"/>
  <c r="I74" i="3"/>
  <c r="O17" i="3"/>
  <c r="K17" i="3"/>
  <c r="T17" i="3" s="1"/>
  <c r="O91" i="3"/>
  <c r="V91" i="3" s="1"/>
  <c r="V92" i="3"/>
  <c r="M74" i="3"/>
  <c r="R66" i="3"/>
  <c r="G63" i="3"/>
  <c r="T59" i="3"/>
  <c r="K57" i="3"/>
  <c r="M53" i="3"/>
  <c r="U55" i="3"/>
  <c r="M42" i="3"/>
  <c r="T3" i="3"/>
  <c r="S8" i="3"/>
  <c r="S7" i="3"/>
  <c r="S9" i="3"/>
  <c r="S5" i="3"/>
  <c r="S6" i="3"/>
  <c r="U7" i="3"/>
  <c r="U9" i="3"/>
  <c r="T11" i="3"/>
  <c r="T14" i="3"/>
  <c r="T15" i="3"/>
  <c r="T16" i="3"/>
  <c r="V17" i="3"/>
  <c r="T20" i="3"/>
  <c r="T21" i="3"/>
  <c r="T22" i="3"/>
  <c r="T23" i="3"/>
  <c r="T24" i="3"/>
  <c r="T25" i="3"/>
  <c r="R27" i="3"/>
  <c r="U27" i="3"/>
  <c r="V28" i="3"/>
  <c r="T31" i="3"/>
  <c r="S31" i="3"/>
  <c r="T33" i="3"/>
  <c r="S33" i="3"/>
  <c r="T44" i="3"/>
  <c r="S44" i="3"/>
  <c r="V47" i="3"/>
  <c r="T48" i="3"/>
  <c r="S48" i="3"/>
  <c r="U51" i="3"/>
  <c r="V52" i="3"/>
  <c r="T54" i="3"/>
  <c r="R55" i="3"/>
  <c r="S55" i="3"/>
  <c r="P255" i="2"/>
  <c r="V76" i="27" s="1"/>
  <c r="J241" i="2"/>
  <c r="N126" i="2"/>
  <c r="N123" i="2"/>
  <c r="J79" i="2"/>
  <c r="J21" i="2"/>
  <c r="J6" i="2" s="1"/>
  <c r="V100" i="3"/>
  <c r="G91" i="3"/>
  <c r="R91" i="3" s="1"/>
  <c r="R90" i="3"/>
  <c r="U48" i="3"/>
  <c r="R25" i="3"/>
  <c r="V22" i="3"/>
  <c r="R21" i="3"/>
  <c r="V16" i="3"/>
  <c r="R15" i="3"/>
  <c r="M4" i="3"/>
  <c r="S3" i="3"/>
  <c r="H248" i="2"/>
  <c r="H241" i="2" s="1"/>
  <c r="N242" i="2"/>
  <c r="N241" i="2" s="1"/>
  <c r="H242" i="2"/>
  <c r="N228" i="2"/>
  <c r="N219" i="2" s="1"/>
  <c r="N212" i="2" s="1"/>
  <c r="H202" i="2"/>
  <c r="H192" i="2" s="1"/>
  <c r="N196" i="2"/>
  <c r="N189" i="2"/>
  <c r="N184" i="2" s="1"/>
  <c r="H184" i="2"/>
  <c r="L184" i="2"/>
  <c r="H101" i="2"/>
  <c r="L54" i="2"/>
  <c r="L46" i="2" s="1"/>
  <c r="L93" i="2" s="1"/>
  <c r="U36" i="3"/>
  <c r="R36" i="3"/>
  <c r="R33" i="3"/>
  <c r="V32" i="3"/>
  <c r="U31" i="3"/>
  <c r="U28" i="3"/>
  <c r="T28" i="3"/>
  <c r="V23" i="3"/>
  <c r="R22" i="3"/>
  <c r="M19" i="3"/>
  <c r="U19" i="3" s="1"/>
  <c r="R16" i="3"/>
  <c r="V11" i="3"/>
  <c r="G8" i="3"/>
  <c r="R8" i="3" s="1"/>
  <c r="U5" i="3"/>
  <c r="K4" i="3"/>
  <c r="T4" i="3" s="1"/>
  <c r="J234" i="2"/>
  <c r="J228" i="2"/>
  <c r="J219" i="2" s="1"/>
  <c r="P220" i="2"/>
  <c r="P219" i="2" s="1"/>
  <c r="P212" i="2" s="1"/>
  <c r="P254" i="2" s="1"/>
  <c r="N202" i="2"/>
  <c r="L196" i="2"/>
  <c r="L192" i="2" s="1"/>
  <c r="N133" i="2"/>
  <c r="H126" i="2"/>
  <c r="L101" i="2"/>
  <c r="L11" i="25" s="1"/>
  <c r="L122" i="2"/>
  <c r="N79" i="2"/>
  <c r="N46" i="2" s="1"/>
  <c r="N93" i="2" s="1"/>
  <c r="J54" i="2"/>
  <c r="U3" i="2"/>
  <c r="T28" i="2"/>
  <c r="V26" i="2"/>
  <c r="T25" i="2"/>
  <c r="V24" i="2"/>
  <c r="V23" i="2"/>
  <c r="T22" i="2"/>
  <c r="U21" i="2"/>
  <c r="V20" i="2"/>
  <c r="T19" i="2"/>
  <c r="V18" i="2"/>
  <c r="T17" i="2"/>
  <c r="W16" i="2"/>
  <c r="S16" i="2"/>
  <c r="U15" i="2"/>
  <c r="V14" i="2"/>
  <c r="T13" i="2"/>
  <c r="V12" i="2"/>
  <c r="T11" i="2"/>
  <c r="V10" i="2"/>
  <c r="T9" i="2"/>
  <c r="W8" i="2"/>
  <c r="S8" i="2"/>
  <c r="T7" i="2"/>
  <c r="T3" i="2"/>
  <c r="W22" i="2"/>
  <c r="S22" i="2"/>
  <c r="T21" i="2"/>
  <c r="U20" i="2"/>
  <c r="W19" i="2"/>
  <c r="S19" i="2"/>
  <c r="U18" i="2"/>
  <c r="W17" i="2"/>
  <c r="S17" i="2"/>
  <c r="V16" i="2"/>
  <c r="T15" i="2"/>
  <c r="U14" i="2"/>
  <c r="W13" i="2"/>
  <c r="S13" i="2"/>
  <c r="U12" i="2"/>
  <c r="W11" i="2"/>
  <c r="S11" i="2"/>
  <c r="U10" i="2"/>
  <c r="W9" i="2"/>
  <c r="S9" i="2"/>
  <c r="V8" i="2"/>
  <c r="W7" i="2"/>
  <c r="S7" i="2"/>
  <c r="V28" i="2"/>
  <c r="T26" i="2"/>
  <c r="V25" i="2"/>
  <c r="T24" i="2"/>
  <c r="T23" i="2"/>
  <c r="V22" i="2"/>
  <c r="W21" i="2"/>
  <c r="S21" i="2"/>
  <c r="T20" i="2"/>
  <c r="V19" i="2"/>
  <c r="T18" i="2"/>
  <c r="V17" i="2"/>
  <c r="U16" i="2"/>
  <c r="W15" i="2"/>
  <c r="S15" i="2"/>
  <c r="T14" i="2"/>
  <c r="V13" i="2"/>
  <c r="T12" i="2"/>
  <c r="V11" i="2"/>
  <c r="T10" i="2"/>
  <c r="V9" i="2"/>
  <c r="U8" i="2"/>
  <c r="V7" i="2"/>
  <c r="V6" i="2"/>
  <c r="V4" i="2"/>
  <c r="AN29" i="15" l="1"/>
  <c r="AK24" i="15"/>
  <c r="AG24" i="15"/>
  <c r="AH24" i="15" s="1"/>
  <c r="AE24" i="15"/>
  <c r="AF24" i="15" s="1"/>
  <c r="AI24" i="15"/>
  <c r="AJ24" i="15" s="1"/>
  <c r="M18" i="15"/>
  <c r="V18" i="15"/>
  <c r="K12" i="15"/>
  <c r="T12" i="15"/>
  <c r="J18" i="15"/>
  <c r="S18" i="15"/>
  <c r="M34" i="15"/>
  <c r="V34" i="15"/>
  <c r="P38" i="15"/>
  <c r="I26" i="37"/>
  <c r="I34" i="37" s="1"/>
  <c r="I62" i="37" s="1"/>
  <c r="I76" i="37" s="1"/>
  <c r="M17" i="15"/>
  <c r="V17" i="15"/>
  <c r="S29" i="15"/>
  <c r="AB29" i="15" s="1"/>
  <c r="J29" i="15"/>
  <c r="V11" i="15"/>
  <c r="M11" i="15"/>
  <c r="T18" i="15"/>
  <c r="K18" i="15"/>
  <c r="S14" i="15"/>
  <c r="J14" i="15"/>
  <c r="T11" i="15"/>
  <c r="K11" i="15"/>
  <c r="O91" i="22"/>
  <c r="N91" i="22"/>
  <c r="T107" i="22"/>
  <c r="S107" i="22"/>
  <c r="N133" i="22"/>
  <c r="O133" i="22"/>
  <c r="X53" i="25"/>
  <c r="W53" i="25"/>
  <c r="X66" i="24"/>
  <c r="W66" i="24"/>
  <c r="N93" i="22"/>
  <c r="O93" i="22"/>
  <c r="I329" i="23"/>
  <c r="K329" i="22" s="1"/>
  <c r="I329" i="22"/>
  <c r="J329" i="22"/>
  <c r="S59" i="25"/>
  <c r="R59" i="25"/>
  <c r="G60" i="24"/>
  <c r="J55" i="2"/>
  <c r="G57" i="24" s="1"/>
  <c r="Q55" i="35"/>
  <c r="M66" i="1"/>
  <c r="E28" i="37"/>
  <c r="E33" i="37" s="1"/>
  <c r="B33" i="37"/>
  <c r="X151" i="22"/>
  <c r="Y151" i="22"/>
  <c r="S231" i="22"/>
  <c r="T231" i="22"/>
  <c r="T458" i="22"/>
  <c r="S458" i="22"/>
  <c r="N297" i="22"/>
  <c r="O297" i="22"/>
  <c r="N347" i="22"/>
  <c r="O347" i="22"/>
  <c r="I349" i="23"/>
  <c r="K349" i="22" s="1"/>
  <c r="I349" i="22"/>
  <c r="J349" i="22"/>
  <c r="N375" i="22"/>
  <c r="O375" i="22"/>
  <c r="I79" i="24"/>
  <c r="H79" i="24"/>
  <c r="M9" i="23"/>
  <c r="E9" i="22"/>
  <c r="F9" i="22"/>
  <c r="M17" i="23"/>
  <c r="W17" i="23"/>
  <c r="E17" i="22"/>
  <c r="F17" i="22"/>
  <c r="M25" i="23"/>
  <c r="E25" i="22"/>
  <c r="F25" i="22"/>
  <c r="H31" i="22"/>
  <c r="H31" i="23"/>
  <c r="I31" i="23"/>
  <c r="K31" i="22" s="1"/>
  <c r="G31" i="22"/>
  <c r="H34" i="23"/>
  <c r="H34" i="22"/>
  <c r="G34" i="22"/>
  <c r="M41" i="23"/>
  <c r="E41" i="22"/>
  <c r="F41" i="22"/>
  <c r="H47" i="23"/>
  <c r="I47" i="23"/>
  <c r="K47" i="22" s="1"/>
  <c r="G47" i="22"/>
  <c r="H47" i="22"/>
  <c r="W53" i="23"/>
  <c r="W53" i="22"/>
  <c r="V53" i="22"/>
  <c r="X53" i="23"/>
  <c r="Z53" i="22" s="1"/>
  <c r="W61" i="23"/>
  <c r="V61" i="22"/>
  <c r="W61" i="22"/>
  <c r="X61" i="23"/>
  <c r="Z61" i="22" s="1"/>
  <c r="W69" i="23"/>
  <c r="V69" i="22"/>
  <c r="W69" i="22"/>
  <c r="X69" i="23"/>
  <c r="Z69" i="22" s="1"/>
  <c r="W77" i="23"/>
  <c r="V77" i="22"/>
  <c r="W77" i="22"/>
  <c r="X77" i="23"/>
  <c r="Z77" i="22" s="1"/>
  <c r="L8" i="22"/>
  <c r="M8" i="23"/>
  <c r="N8" i="23"/>
  <c r="P8" i="22" s="1"/>
  <c r="M8" i="22"/>
  <c r="H12" i="23"/>
  <c r="H12" i="22"/>
  <c r="G12" i="22"/>
  <c r="I12" i="23"/>
  <c r="K12" i="22" s="1"/>
  <c r="X20" i="23"/>
  <c r="Z20" i="22" s="1"/>
  <c r="W20" i="23"/>
  <c r="V20" i="22"/>
  <c r="W20" i="22"/>
  <c r="R27" i="23"/>
  <c r="H27" i="23"/>
  <c r="W27" i="23"/>
  <c r="E27" i="22"/>
  <c r="F27" i="22"/>
  <c r="R31" i="23"/>
  <c r="S31" i="23"/>
  <c r="U31" i="22" s="1"/>
  <c r="R31" i="22"/>
  <c r="Q31" i="22"/>
  <c r="X36" i="23"/>
  <c r="Z36" i="22" s="1"/>
  <c r="V36" i="22"/>
  <c r="W36" i="22"/>
  <c r="W36" i="23"/>
  <c r="M40" i="23"/>
  <c r="N40" i="23"/>
  <c r="P40" i="22" s="1"/>
  <c r="M40" i="22"/>
  <c r="L40" i="22"/>
  <c r="H44" i="23"/>
  <c r="H44" i="22"/>
  <c r="G44" i="22"/>
  <c r="H49" i="23"/>
  <c r="I49" i="23" s="1"/>
  <c r="K49" i="22" s="1"/>
  <c r="G49" i="22"/>
  <c r="H49" i="22"/>
  <c r="H57" i="23"/>
  <c r="I57" i="23" s="1"/>
  <c r="K57" i="22" s="1"/>
  <c r="H57" i="22"/>
  <c r="G57" i="22"/>
  <c r="H65" i="23"/>
  <c r="I65" i="23"/>
  <c r="K65" i="22" s="1"/>
  <c r="H65" i="22"/>
  <c r="G65" i="22"/>
  <c r="H73" i="23"/>
  <c r="I73" i="23" s="1"/>
  <c r="K73" i="22" s="1"/>
  <c r="H73" i="22"/>
  <c r="G73" i="22"/>
  <c r="V6" i="22"/>
  <c r="W6" i="22"/>
  <c r="W6" i="23"/>
  <c r="X6" i="23"/>
  <c r="Z6" i="22" s="1"/>
  <c r="M10" i="23"/>
  <c r="N10" i="23"/>
  <c r="P10" i="22" s="1"/>
  <c r="M10" i="22"/>
  <c r="L10" i="22"/>
  <c r="H14" i="23"/>
  <c r="H14" i="22"/>
  <c r="G14" i="22"/>
  <c r="I14" i="23"/>
  <c r="K14" i="22" s="1"/>
  <c r="G19" i="22"/>
  <c r="H19" i="22"/>
  <c r="H19" i="23"/>
  <c r="I19" i="23" s="1"/>
  <c r="K19" i="22" s="1"/>
  <c r="R24" i="23"/>
  <c r="Q24" i="22"/>
  <c r="R24" i="22"/>
  <c r="S24" i="23"/>
  <c r="U24" i="22" s="1"/>
  <c r="Q32" i="22"/>
  <c r="R32" i="22"/>
  <c r="S32" i="23"/>
  <c r="U32" i="22" s="1"/>
  <c r="R32" i="23"/>
  <c r="R40" i="23"/>
  <c r="Q40" i="22"/>
  <c r="R40" i="22"/>
  <c r="S40" i="23"/>
  <c r="U40" i="22" s="1"/>
  <c r="R48" i="23"/>
  <c r="Q48" i="22"/>
  <c r="R48" i="22"/>
  <c r="S48" i="23"/>
  <c r="U48" i="22" s="1"/>
  <c r="M55" i="23"/>
  <c r="L55" i="22"/>
  <c r="M55" i="22"/>
  <c r="N55" i="23"/>
  <c r="P55" i="22" s="1"/>
  <c r="M63" i="23"/>
  <c r="L63" i="22"/>
  <c r="M63" i="22"/>
  <c r="N63" i="23"/>
  <c r="P63" i="22" s="1"/>
  <c r="M71" i="23"/>
  <c r="L71" i="22"/>
  <c r="M71" i="22"/>
  <c r="N71" i="23"/>
  <c r="P71" i="22" s="1"/>
  <c r="H16" i="23"/>
  <c r="H16" i="22"/>
  <c r="G16" i="22"/>
  <c r="I16" i="23"/>
  <c r="K16" i="22" s="1"/>
  <c r="H32" i="22"/>
  <c r="H32" i="23"/>
  <c r="G32" i="22"/>
  <c r="I32" i="23"/>
  <c r="K32" i="22" s="1"/>
  <c r="H48" i="22"/>
  <c r="H48" i="23"/>
  <c r="G48" i="22"/>
  <c r="I48" i="23"/>
  <c r="K48" i="22" s="1"/>
  <c r="R85" i="22"/>
  <c r="R85" i="23"/>
  <c r="S85" i="23"/>
  <c r="U85" i="22" s="1"/>
  <c r="Q85" i="22"/>
  <c r="M89" i="23"/>
  <c r="R89" i="23"/>
  <c r="F89" i="22"/>
  <c r="E89" i="22"/>
  <c r="W97" i="23"/>
  <c r="V97" i="22"/>
  <c r="W97" i="22"/>
  <c r="X97" i="23"/>
  <c r="Z97" i="22" s="1"/>
  <c r="H105" i="23"/>
  <c r="I105" i="23"/>
  <c r="K105" i="22" s="1"/>
  <c r="H105" i="22"/>
  <c r="G105" i="22"/>
  <c r="M111" i="23"/>
  <c r="L111" i="22"/>
  <c r="M111" i="22"/>
  <c r="N111" i="23"/>
  <c r="P111" i="22" s="1"/>
  <c r="R117" i="23"/>
  <c r="S117" i="23"/>
  <c r="U117" i="22" s="1"/>
  <c r="Q117" i="22"/>
  <c r="R117" i="22"/>
  <c r="F121" i="22"/>
  <c r="R121" i="23"/>
  <c r="E121" i="22"/>
  <c r="W129" i="23"/>
  <c r="V129" i="22"/>
  <c r="W129" i="22"/>
  <c r="X129" i="23"/>
  <c r="Z129" i="22" s="1"/>
  <c r="I137" i="23"/>
  <c r="K137" i="22" s="1"/>
  <c r="H137" i="23"/>
  <c r="H137" i="22"/>
  <c r="G137" i="22"/>
  <c r="W143" i="23"/>
  <c r="H143" i="23"/>
  <c r="F143" i="22"/>
  <c r="E143" i="22"/>
  <c r="M153" i="23"/>
  <c r="N153" i="23"/>
  <c r="P153" i="22" s="1"/>
  <c r="L153" i="22"/>
  <c r="M153" i="22"/>
  <c r="W91" i="23"/>
  <c r="X91" i="23"/>
  <c r="Z91" i="22" s="1"/>
  <c r="W91" i="22"/>
  <c r="V91" i="22"/>
  <c r="X99" i="23"/>
  <c r="Z99" i="22" s="1"/>
  <c r="W99" i="23"/>
  <c r="W99" i="22"/>
  <c r="V99" i="22"/>
  <c r="X107" i="23"/>
  <c r="Z107" i="22" s="1"/>
  <c r="W107" i="23"/>
  <c r="W107" i="22"/>
  <c r="V107" i="22"/>
  <c r="W115" i="23"/>
  <c r="X115" i="23"/>
  <c r="Z115" i="22" s="1"/>
  <c r="W115" i="22"/>
  <c r="V115" i="22"/>
  <c r="X123" i="23"/>
  <c r="Z123" i="22" s="1"/>
  <c r="W123" i="23"/>
  <c r="W123" i="22"/>
  <c r="V123" i="22"/>
  <c r="W131" i="23"/>
  <c r="X131" i="23"/>
  <c r="Z131" i="22" s="1"/>
  <c r="W131" i="22"/>
  <c r="V131" i="22"/>
  <c r="W139" i="23"/>
  <c r="X139" i="23"/>
  <c r="Z139" i="22" s="1"/>
  <c r="W139" i="22"/>
  <c r="V139" i="22"/>
  <c r="I93" i="23"/>
  <c r="K93" i="22" s="1"/>
  <c r="H93" i="23"/>
  <c r="H93" i="22"/>
  <c r="G93" i="22"/>
  <c r="W101" i="23"/>
  <c r="V101" i="22"/>
  <c r="W101" i="22"/>
  <c r="X101" i="23"/>
  <c r="Z101" i="22" s="1"/>
  <c r="M109" i="23"/>
  <c r="E109" i="22"/>
  <c r="F109" i="22"/>
  <c r="I125" i="23"/>
  <c r="K125" i="22" s="1"/>
  <c r="H125" i="23"/>
  <c r="H125" i="22"/>
  <c r="G125" i="22"/>
  <c r="W133" i="23"/>
  <c r="V133" i="22"/>
  <c r="W133" i="22"/>
  <c r="X133" i="23"/>
  <c r="Z133" i="22" s="1"/>
  <c r="F141" i="22"/>
  <c r="E141" i="22"/>
  <c r="M155" i="23"/>
  <c r="H155" i="23"/>
  <c r="F155" i="22"/>
  <c r="E155" i="22"/>
  <c r="X160" i="23"/>
  <c r="Z160" i="22" s="1"/>
  <c r="V160" i="22"/>
  <c r="W160" i="23"/>
  <c r="W160" i="22"/>
  <c r="X164" i="23"/>
  <c r="Z164" i="22" s="1"/>
  <c r="W164" i="23"/>
  <c r="V164" i="22"/>
  <c r="W164" i="22"/>
  <c r="X168" i="23"/>
  <c r="Z168" i="22" s="1"/>
  <c r="V168" i="22"/>
  <c r="W168" i="23"/>
  <c r="W168" i="22"/>
  <c r="X172" i="23"/>
  <c r="Z172" i="22" s="1"/>
  <c r="V172" i="22"/>
  <c r="W172" i="23"/>
  <c r="W172" i="22"/>
  <c r="X176" i="23"/>
  <c r="Z176" i="22" s="1"/>
  <c r="W176" i="23"/>
  <c r="V176" i="22"/>
  <c r="W176" i="22"/>
  <c r="X180" i="23"/>
  <c r="Z180" i="22" s="1"/>
  <c r="V180" i="22"/>
  <c r="W180" i="22"/>
  <c r="W180" i="23"/>
  <c r="X184" i="23"/>
  <c r="Z184" i="22" s="1"/>
  <c r="W184" i="23"/>
  <c r="V184" i="22"/>
  <c r="W184" i="22"/>
  <c r="X188" i="23"/>
  <c r="Z188" i="22" s="1"/>
  <c r="W188" i="23"/>
  <c r="V188" i="22"/>
  <c r="W188" i="22"/>
  <c r="E79" i="22"/>
  <c r="F79" i="22"/>
  <c r="F81" i="22"/>
  <c r="E81" i="22"/>
  <c r="E83" i="22"/>
  <c r="F83" i="22"/>
  <c r="E85" i="22"/>
  <c r="F85" i="22"/>
  <c r="H95" i="22"/>
  <c r="G95" i="22"/>
  <c r="H95" i="23"/>
  <c r="I95" i="23" s="1"/>
  <c r="K95" i="22" s="1"/>
  <c r="X103" i="23"/>
  <c r="Z103" i="22" s="1"/>
  <c r="W103" i="23"/>
  <c r="V103" i="22"/>
  <c r="W103" i="22"/>
  <c r="E111" i="22"/>
  <c r="F111" i="22"/>
  <c r="H127" i="23"/>
  <c r="I127" i="23" s="1"/>
  <c r="K127" i="22" s="1"/>
  <c r="H127" i="22"/>
  <c r="G127" i="22"/>
  <c r="W135" i="23"/>
  <c r="X135" i="23"/>
  <c r="Z135" i="22" s="1"/>
  <c r="V135" i="22"/>
  <c r="W135" i="22"/>
  <c r="X159" i="23"/>
  <c r="Z159" i="22" s="1"/>
  <c r="W159" i="23"/>
  <c r="V159" i="22"/>
  <c r="W159" i="22"/>
  <c r="G167" i="22"/>
  <c r="H167" i="22"/>
  <c r="H167" i="23"/>
  <c r="I167" i="23"/>
  <c r="K167" i="22" s="1"/>
  <c r="M175" i="23"/>
  <c r="L175" i="22"/>
  <c r="M175" i="22"/>
  <c r="N175" i="23"/>
  <c r="P175" i="22" s="1"/>
  <c r="R181" i="23"/>
  <c r="S181" i="23"/>
  <c r="U181" i="22" s="1"/>
  <c r="R181" i="22"/>
  <c r="Q181" i="22"/>
  <c r="R183" i="23"/>
  <c r="F183" i="22"/>
  <c r="E183" i="22"/>
  <c r="H192" i="23"/>
  <c r="I192" i="23" s="1"/>
  <c r="K192" i="22" s="1"/>
  <c r="G192" i="22"/>
  <c r="H192" i="22"/>
  <c r="X196" i="23"/>
  <c r="Z196" i="22" s="1"/>
  <c r="W196" i="23"/>
  <c r="V196" i="22"/>
  <c r="W196" i="22"/>
  <c r="X199" i="23"/>
  <c r="Z199" i="22" s="1"/>
  <c r="W199" i="23"/>
  <c r="W199" i="22"/>
  <c r="V199" i="22"/>
  <c r="I207" i="23"/>
  <c r="K207" i="22" s="1"/>
  <c r="G207" i="22"/>
  <c r="H207" i="22"/>
  <c r="H207" i="23"/>
  <c r="M231" i="23"/>
  <c r="N231" i="23"/>
  <c r="P231" i="22" s="1"/>
  <c r="M231" i="22"/>
  <c r="L231" i="22"/>
  <c r="E243" i="22"/>
  <c r="H243" i="23"/>
  <c r="F243" i="22"/>
  <c r="W254" i="22"/>
  <c r="V254" i="22"/>
  <c r="X254" i="23"/>
  <c r="Z254" i="22" s="1"/>
  <c r="W254" i="23"/>
  <c r="H263" i="22"/>
  <c r="H263" i="23"/>
  <c r="I263" i="23"/>
  <c r="K263" i="22" s="1"/>
  <c r="G263" i="22"/>
  <c r="N284" i="23"/>
  <c r="P284" i="22" s="1"/>
  <c r="L284" i="22"/>
  <c r="M284" i="22"/>
  <c r="M284" i="23"/>
  <c r="N316" i="23"/>
  <c r="P316" i="22" s="1"/>
  <c r="L316" i="22"/>
  <c r="M316" i="22"/>
  <c r="M316" i="23"/>
  <c r="W161" i="23"/>
  <c r="V161" i="22"/>
  <c r="W161" i="22"/>
  <c r="X161" i="23"/>
  <c r="Z161" i="22" s="1"/>
  <c r="W169" i="23"/>
  <c r="V169" i="22"/>
  <c r="W169" i="22"/>
  <c r="X169" i="23"/>
  <c r="Z169" i="22" s="1"/>
  <c r="W177" i="23"/>
  <c r="V177" i="22"/>
  <c r="W177" i="22"/>
  <c r="X177" i="23"/>
  <c r="Z177" i="22" s="1"/>
  <c r="W185" i="23"/>
  <c r="V185" i="22"/>
  <c r="W185" i="22"/>
  <c r="X185" i="23"/>
  <c r="Z185" i="22" s="1"/>
  <c r="W191" i="23"/>
  <c r="X191" i="23"/>
  <c r="Z191" i="22" s="1"/>
  <c r="V191" i="22"/>
  <c r="W191" i="22"/>
  <c r="W195" i="23"/>
  <c r="X195" i="23"/>
  <c r="Z195" i="22" s="1"/>
  <c r="W195" i="22"/>
  <c r="V195" i="22"/>
  <c r="M223" i="23"/>
  <c r="L223" i="22"/>
  <c r="M223" i="22"/>
  <c r="N223" i="23"/>
  <c r="P223" i="22" s="1"/>
  <c r="M239" i="23"/>
  <c r="M239" i="22"/>
  <c r="L239" i="22"/>
  <c r="N239" i="23"/>
  <c r="P239" i="22" s="1"/>
  <c r="W255" i="23"/>
  <c r="X255" i="23"/>
  <c r="Z255" i="22" s="1"/>
  <c r="V255" i="22"/>
  <c r="W255" i="22"/>
  <c r="W163" i="23"/>
  <c r="X163" i="23"/>
  <c r="Z163" i="22" s="1"/>
  <c r="W163" i="22"/>
  <c r="V163" i="22"/>
  <c r="W171" i="23"/>
  <c r="X171" i="23"/>
  <c r="Z171" i="22" s="1"/>
  <c r="W171" i="22"/>
  <c r="V171" i="22"/>
  <c r="W179" i="23"/>
  <c r="X179" i="23"/>
  <c r="Z179" i="22" s="1"/>
  <c r="W179" i="22"/>
  <c r="V179" i="22"/>
  <c r="W187" i="23"/>
  <c r="X187" i="23"/>
  <c r="Z187" i="22" s="1"/>
  <c r="W187" i="22"/>
  <c r="V187" i="22"/>
  <c r="M190" i="23"/>
  <c r="N190" i="23"/>
  <c r="P190" i="22" s="1"/>
  <c r="L190" i="22"/>
  <c r="M190" i="22"/>
  <c r="H198" i="22"/>
  <c r="G198" i="22"/>
  <c r="H198" i="23"/>
  <c r="I198" i="23"/>
  <c r="K198" i="22" s="1"/>
  <c r="M215" i="23"/>
  <c r="N215" i="23"/>
  <c r="P215" i="22" s="1"/>
  <c r="L215" i="22"/>
  <c r="M215" i="22"/>
  <c r="S243" i="23"/>
  <c r="U243" i="22" s="1"/>
  <c r="R243" i="23"/>
  <c r="Q243" i="22"/>
  <c r="R243" i="22"/>
  <c r="W259" i="23"/>
  <c r="H259" i="23"/>
  <c r="E259" i="22"/>
  <c r="F259" i="22"/>
  <c r="H165" i="23"/>
  <c r="I165" i="23"/>
  <c r="K165" i="22" s="1"/>
  <c r="H165" i="22"/>
  <c r="G165" i="22"/>
  <c r="H173" i="23"/>
  <c r="I173" i="23"/>
  <c r="K173" i="22" s="1"/>
  <c r="H173" i="22"/>
  <c r="G173" i="22"/>
  <c r="H181" i="23"/>
  <c r="I181" i="23"/>
  <c r="K181" i="22" s="1"/>
  <c r="H181" i="22"/>
  <c r="G181" i="22"/>
  <c r="W189" i="23"/>
  <c r="V189" i="22"/>
  <c r="W189" i="22"/>
  <c r="X189" i="23"/>
  <c r="Z189" i="22" s="1"/>
  <c r="E193" i="22"/>
  <c r="F193" i="22"/>
  <c r="M207" i="23"/>
  <c r="L207" i="22"/>
  <c r="M207" i="22"/>
  <c r="N207" i="23"/>
  <c r="P207" i="22" s="1"/>
  <c r="E239" i="22"/>
  <c r="F239" i="22"/>
  <c r="X288" i="23"/>
  <c r="Z288" i="22" s="1"/>
  <c r="W288" i="22"/>
  <c r="V288" i="22"/>
  <c r="W288" i="23"/>
  <c r="R307" i="23"/>
  <c r="S307" i="23"/>
  <c r="U307" i="22" s="1"/>
  <c r="Q307" i="22"/>
  <c r="R307" i="22"/>
  <c r="W313" i="23"/>
  <c r="F313" i="22"/>
  <c r="E313" i="22"/>
  <c r="I321" i="23"/>
  <c r="K321" i="22" s="1"/>
  <c r="H321" i="23"/>
  <c r="G321" i="22"/>
  <c r="H321" i="22"/>
  <c r="E324" i="22"/>
  <c r="F324" i="22"/>
  <c r="M324" i="23"/>
  <c r="M329" i="23"/>
  <c r="N329" i="23"/>
  <c r="P329" i="22" s="1"/>
  <c r="L329" i="22"/>
  <c r="M329" i="22"/>
  <c r="M341" i="23"/>
  <c r="N341" i="23"/>
  <c r="P341" i="22" s="1"/>
  <c r="M341" i="22"/>
  <c r="L341" i="22"/>
  <c r="R347" i="23"/>
  <c r="S347" i="23"/>
  <c r="U347" i="22" s="1"/>
  <c r="Q347" i="22"/>
  <c r="R347" i="22"/>
  <c r="M351" i="23"/>
  <c r="M351" i="22"/>
  <c r="L351" i="22"/>
  <c r="N351" i="23"/>
  <c r="P351" i="22" s="1"/>
  <c r="R361" i="23"/>
  <c r="F361" i="22"/>
  <c r="E361" i="22"/>
  <c r="R369" i="23"/>
  <c r="S369" i="23"/>
  <c r="U369" i="22" s="1"/>
  <c r="R369" i="22"/>
  <c r="Q369" i="22"/>
  <c r="M377" i="23"/>
  <c r="N377" i="23"/>
  <c r="P377" i="22" s="1"/>
  <c r="M377" i="22"/>
  <c r="L377" i="22"/>
  <c r="G388" i="22"/>
  <c r="H388" i="23"/>
  <c r="I388" i="23" s="1"/>
  <c r="K388" i="22" s="1"/>
  <c r="H388" i="22"/>
  <c r="X399" i="23"/>
  <c r="Z399" i="22" s="1"/>
  <c r="V399" i="22"/>
  <c r="W399" i="22"/>
  <c r="W399" i="23"/>
  <c r="S423" i="23"/>
  <c r="U423" i="22" s="1"/>
  <c r="R423" i="22"/>
  <c r="Q423" i="22"/>
  <c r="R423" i="23"/>
  <c r="S281" i="23"/>
  <c r="U281" i="22" s="1"/>
  <c r="Q281" i="22"/>
  <c r="R281" i="22"/>
  <c r="R281" i="23"/>
  <c r="H287" i="23"/>
  <c r="I287" i="23" s="1"/>
  <c r="K287" i="22" s="1"/>
  <c r="G287" i="22"/>
  <c r="H287" i="22"/>
  <c r="M291" i="23"/>
  <c r="E291" i="22"/>
  <c r="F291" i="22"/>
  <c r="Q297" i="22"/>
  <c r="R297" i="22"/>
  <c r="R297" i="23"/>
  <c r="S297" i="23"/>
  <c r="U297" i="22" s="1"/>
  <c r="N302" i="23"/>
  <c r="P302" i="22" s="1"/>
  <c r="L302" i="22"/>
  <c r="M302" i="22"/>
  <c r="M302" i="23"/>
  <c r="M319" i="23"/>
  <c r="E319" i="22"/>
  <c r="F319" i="22"/>
  <c r="H335" i="23"/>
  <c r="E335" i="22"/>
  <c r="F335" i="22"/>
  <c r="L340" i="22"/>
  <c r="M340" i="22"/>
  <c r="M340" i="23"/>
  <c r="N340" i="23"/>
  <c r="P340" i="22" s="1"/>
  <c r="R349" i="22"/>
  <c r="R349" i="23"/>
  <c r="S349" i="23"/>
  <c r="U349" i="22" s="1"/>
  <c r="Q349" i="22"/>
  <c r="F357" i="22"/>
  <c r="E357" i="22"/>
  <c r="R375" i="23"/>
  <c r="S375" i="23"/>
  <c r="U375" i="22" s="1"/>
  <c r="R375" i="22"/>
  <c r="Q375" i="22"/>
  <c r="M388" i="22"/>
  <c r="M388" i="23"/>
  <c r="N388" i="23"/>
  <c r="P388" i="22" s="1"/>
  <c r="L388" i="22"/>
  <c r="X423" i="23"/>
  <c r="Z423" i="22" s="1"/>
  <c r="W423" i="22"/>
  <c r="V423" i="22"/>
  <c r="W423" i="23"/>
  <c r="G270" i="22"/>
  <c r="H270" i="22"/>
  <c r="I270" i="23"/>
  <c r="K270" i="22" s="1"/>
  <c r="H270" i="23"/>
  <c r="W275" i="23"/>
  <c r="E275" i="22"/>
  <c r="F275" i="22"/>
  <c r="M325" i="23"/>
  <c r="N325" i="23"/>
  <c r="P325" i="22" s="1"/>
  <c r="M325" i="22"/>
  <c r="L325" i="22"/>
  <c r="W339" i="23"/>
  <c r="X339" i="23"/>
  <c r="Z339" i="22" s="1"/>
  <c r="V339" i="22"/>
  <c r="W339" i="22"/>
  <c r="X367" i="23"/>
  <c r="Z367" i="22" s="1"/>
  <c r="W367" i="23"/>
  <c r="W367" i="22"/>
  <c r="V367" i="22"/>
  <c r="S271" i="23"/>
  <c r="U271" i="22" s="1"/>
  <c r="R271" i="23"/>
  <c r="Q271" i="22"/>
  <c r="R271" i="22"/>
  <c r="E271" i="22"/>
  <c r="F271" i="22"/>
  <c r="R303" i="23"/>
  <c r="S303" i="23"/>
  <c r="U303" i="22" s="1"/>
  <c r="Q303" i="22"/>
  <c r="R303" i="22"/>
  <c r="X312" i="23"/>
  <c r="Z312" i="22" s="1"/>
  <c r="W312" i="22"/>
  <c r="V312" i="22"/>
  <c r="W312" i="23"/>
  <c r="N318" i="23"/>
  <c r="P318" i="22" s="1"/>
  <c r="L318" i="22"/>
  <c r="M318" i="22"/>
  <c r="M318" i="23"/>
  <c r="E351" i="22"/>
  <c r="H351" i="23"/>
  <c r="F351" i="22"/>
  <c r="W378" i="23"/>
  <c r="E378" i="22"/>
  <c r="F378" i="22"/>
  <c r="R378" i="23"/>
  <c r="M378" i="23"/>
  <c r="H378" i="23"/>
  <c r="H438" i="22"/>
  <c r="G438" i="22"/>
  <c r="H438" i="23"/>
  <c r="I438" i="23"/>
  <c r="K438" i="22" s="1"/>
  <c r="S422" i="23"/>
  <c r="U422" i="22" s="1"/>
  <c r="R422" i="22"/>
  <c r="Q422" i="22"/>
  <c r="R422" i="23"/>
  <c r="N454" i="23"/>
  <c r="P454" i="22" s="1"/>
  <c r="M454" i="23"/>
  <c r="L454" i="22"/>
  <c r="M454" i="22"/>
  <c r="W462" i="23"/>
  <c r="E462" i="22"/>
  <c r="F462" i="22"/>
  <c r="H490" i="23"/>
  <c r="I490" i="23" s="1"/>
  <c r="K490" i="22" s="1"/>
  <c r="H490" i="22"/>
  <c r="G490" i="22"/>
  <c r="W492" i="23"/>
  <c r="X492" i="23"/>
  <c r="Z492" i="22" s="1"/>
  <c r="V492" i="22"/>
  <c r="W492" i="22"/>
  <c r="R498" i="23"/>
  <c r="S498" i="23"/>
  <c r="U498" i="22" s="1"/>
  <c r="R498" i="22"/>
  <c r="Q498" i="22"/>
  <c r="G499" i="22"/>
  <c r="H499" i="22"/>
  <c r="H499" i="23"/>
  <c r="I499" i="23" s="1"/>
  <c r="K499" i="22" s="1"/>
  <c r="W419" i="23"/>
  <c r="X419" i="23"/>
  <c r="Z419" i="22" s="1"/>
  <c r="W419" i="22"/>
  <c r="V419" i="22"/>
  <c r="M487" i="22"/>
  <c r="N487" i="23"/>
  <c r="P487" i="22" s="1"/>
  <c r="L487" i="22"/>
  <c r="M487" i="23"/>
  <c r="S464" i="23"/>
  <c r="U464" i="22" s="1"/>
  <c r="Q464" i="22"/>
  <c r="R464" i="22"/>
  <c r="R464" i="23"/>
  <c r="E464" i="22"/>
  <c r="F464" i="22"/>
  <c r="R500" i="23"/>
  <c r="E500" i="22"/>
  <c r="F500" i="22"/>
  <c r="R482" i="23"/>
  <c r="W482" i="23"/>
  <c r="E482" i="22"/>
  <c r="F482" i="22"/>
  <c r="X496" i="23"/>
  <c r="Z496" i="22" s="1"/>
  <c r="W496" i="23"/>
  <c r="V496" i="22"/>
  <c r="W496" i="22"/>
  <c r="F476" i="22"/>
  <c r="R476" i="23"/>
  <c r="E476" i="22"/>
  <c r="L484" i="22"/>
  <c r="M484" i="22"/>
  <c r="M484" i="23"/>
  <c r="N484" i="23"/>
  <c r="P484" i="22" s="1"/>
  <c r="N505" i="23"/>
  <c r="P505" i="22" s="1"/>
  <c r="M505" i="22"/>
  <c r="L505" i="22"/>
  <c r="M505" i="23"/>
  <c r="N72" i="24"/>
  <c r="M72" i="24"/>
  <c r="I59" i="25"/>
  <c r="H59" i="25"/>
  <c r="G66" i="25"/>
  <c r="J135" i="2"/>
  <c r="G45" i="25" s="1"/>
  <c r="R41" i="24"/>
  <c r="M41" i="24"/>
  <c r="H41" i="24"/>
  <c r="W41" i="24"/>
  <c r="S12" i="3"/>
  <c r="H56" i="25"/>
  <c r="W56" i="25"/>
  <c r="B55" i="35"/>
  <c r="F53" i="1"/>
  <c r="B34" i="36"/>
  <c r="R56" i="25"/>
  <c r="M56" i="25"/>
  <c r="V75" i="25"/>
  <c r="P135" i="2"/>
  <c r="V45" i="25" s="1"/>
  <c r="H45" i="24"/>
  <c r="R45" i="24"/>
  <c r="M45" i="24"/>
  <c r="W45" i="24"/>
  <c r="R12" i="3"/>
  <c r="N106" i="22"/>
  <c r="O106" i="22"/>
  <c r="T56" i="22"/>
  <c r="S56" i="22"/>
  <c r="S106" i="22"/>
  <c r="T106" i="22"/>
  <c r="N114" i="22"/>
  <c r="O114" i="22"/>
  <c r="M27" i="23"/>
  <c r="J88" i="22"/>
  <c r="I88" i="22"/>
  <c r="I124" i="22"/>
  <c r="J124" i="22"/>
  <c r="W155" i="23"/>
  <c r="T300" i="22"/>
  <c r="S300" i="22"/>
  <c r="N425" i="22"/>
  <c r="O425" i="22"/>
  <c r="I229" i="23"/>
  <c r="K229" i="22" s="1"/>
  <c r="I229" i="22"/>
  <c r="J229" i="22"/>
  <c r="O273" i="22"/>
  <c r="N273" i="22"/>
  <c r="I290" i="22"/>
  <c r="J290" i="22"/>
  <c r="I290" i="23"/>
  <c r="K290" i="22" s="1"/>
  <c r="M313" i="23"/>
  <c r="S331" i="22"/>
  <c r="T331" i="22"/>
  <c r="W351" i="23"/>
  <c r="N381" i="22"/>
  <c r="O381" i="22"/>
  <c r="M458" i="23"/>
  <c r="R335" i="23"/>
  <c r="X679" i="22"/>
  <c r="Y679" i="22"/>
  <c r="X683" i="22"/>
  <c r="Y683" i="22"/>
  <c r="X687" i="22"/>
  <c r="Y687" i="22"/>
  <c r="S730" i="22"/>
  <c r="T730" i="22"/>
  <c r="N786" i="22"/>
  <c r="O786" i="22"/>
  <c r="N787" i="22"/>
  <c r="O787" i="22"/>
  <c r="J794" i="22"/>
  <c r="I794" i="22"/>
  <c r="N799" i="22"/>
  <c r="O799" i="22"/>
  <c r="X821" i="22"/>
  <c r="Y821" i="22"/>
  <c r="J838" i="22"/>
  <c r="I838" i="22"/>
  <c r="J842" i="22"/>
  <c r="I842" i="22"/>
  <c r="X845" i="22"/>
  <c r="Y845" i="22"/>
  <c r="I705" i="22"/>
  <c r="J705" i="22"/>
  <c r="X728" i="22"/>
  <c r="Y728" i="22"/>
  <c r="N741" i="22"/>
  <c r="O741" i="22"/>
  <c r="N763" i="22"/>
  <c r="O763" i="22"/>
  <c r="N810" i="22"/>
  <c r="O810" i="22"/>
  <c r="X852" i="22"/>
  <c r="Y852" i="22"/>
  <c r="Y864" i="22"/>
  <c r="X864" i="22"/>
  <c r="S891" i="22"/>
  <c r="T891" i="22"/>
  <c r="O1055" i="22"/>
  <c r="N1055" i="22"/>
  <c r="X715" i="22"/>
  <c r="Y715" i="22"/>
  <c r="N738" i="22"/>
  <c r="O738" i="22"/>
  <c r="Y793" i="22"/>
  <c r="X793" i="22"/>
  <c r="N795" i="22"/>
  <c r="O795" i="22"/>
  <c r="Y817" i="22"/>
  <c r="X817" i="22"/>
  <c r="J830" i="22"/>
  <c r="I830" i="22"/>
  <c r="X836" i="22"/>
  <c r="Y836" i="22"/>
  <c r="Y841" i="22"/>
  <c r="X841" i="22"/>
  <c r="N843" i="22"/>
  <c r="O843" i="22"/>
  <c r="J861" i="22"/>
  <c r="I861" i="22"/>
  <c r="T871" i="22"/>
  <c r="S871" i="22"/>
  <c r="O991" i="22"/>
  <c r="N991" i="22"/>
  <c r="J1013" i="22"/>
  <c r="I1013" i="22"/>
  <c r="S734" i="22"/>
  <c r="T734" i="22"/>
  <c r="Y752" i="22"/>
  <c r="X752" i="22"/>
  <c r="N762" i="22"/>
  <c r="O762" i="22"/>
  <c r="O1141" i="22"/>
  <c r="N1141" i="22"/>
  <c r="T1196" i="22"/>
  <c r="S1196" i="22"/>
  <c r="T1324" i="22"/>
  <c r="S1324" i="22"/>
  <c r="I1109" i="22"/>
  <c r="J1109" i="22"/>
  <c r="X1124" i="22"/>
  <c r="Y1124" i="22"/>
  <c r="S1134" i="22"/>
  <c r="T1134" i="22"/>
  <c r="N1149" i="22"/>
  <c r="O1149" i="22"/>
  <c r="I1165" i="22"/>
  <c r="J1165" i="22"/>
  <c r="X1183" i="22"/>
  <c r="Y1183" i="22"/>
  <c r="O1077" i="22"/>
  <c r="N1077" i="22"/>
  <c r="O1097" i="22"/>
  <c r="N1097" i="22"/>
  <c r="T1106" i="22"/>
  <c r="S1106" i="22"/>
  <c r="X1128" i="22"/>
  <c r="Y1128" i="22"/>
  <c r="I1145" i="22"/>
  <c r="J1145" i="22"/>
  <c r="O1074" i="22"/>
  <c r="N1074" i="22"/>
  <c r="I1101" i="22"/>
  <c r="J1101" i="22"/>
  <c r="N1113" i="22"/>
  <c r="O1113" i="22"/>
  <c r="Y1123" i="22"/>
  <c r="X1123" i="22"/>
  <c r="O1150" i="22"/>
  <c r="N1150" i="22"/>
  <c r="S1166" i="22"/>
  <c r="T1166" i="22"/>
  <c r="X1172" i="22"/>
  <c r="Y1172" i="22"/>
  <c r="N1193" i="22"/>
  <c r="O1193" i="22"/>
  <c r="N1201" i="22"/>
  <c r="O1201" i="22"/>
  <c r="S1206" i="22"/>
  <c r="T1206" i="22"/>
  <c r="Y1215" i="22"/>
  <c r="X1215" i="22"/>
  <c r="I1225" i="22"/>
  <c r="J1225" i="22"/>
  <c r="O1230" i="22"/>
  <c r="N1230" i="22"/>
  <c r="N1234" i="22"/>
  <c r="O1234" i="22"/>
  <c r="O1238" i="22"/>
  <c r="N1238" i="22"/>
  <c r="O1242" i="22"/>
  <c r="N1242" i="22"/>
  <c r="O1258" i="22"/>
  <c r="N1258" i="22"/>
  <c r="O1262" i="22"/>
  <c r="N1262" i="22"/>
  <c r="J1265" i="22"/>
  <c r="I1265" i="22"/>
  <c r="S1271" i="22"/>
  <c r="T1271" i="22"/>
  <c r="I1277" i="22"/>
  <c r="J1277" i="22"/>
  <c r="S1278" i="22"/>
  <c r="T1278" i="22"/>
  <c r="S1286" i="22"/>
  <c r="T1286" i="22"/>
  <c r="N1289" i="22"/>
  <c r="O1289" i="22"/>
  <c r="Y1295" i="22"/>
  <c r="X1295" i="22"/>
  <c r="S1310" i="22"/>
  <c r="T1310" i="22"/>
  <c r="S1326" i="22"/>
  <c r="T1326" i="22"/>
  <c r="Y1343" i="22"/>
  <c r="X1343" i="22"/>
  <c r="I1349" i="22"/>
  <c r="J1349" i="22"/>
  <c r="O1370" i="22"/>
  <c r="N1370" i="22"/>
  <c r="N1381" i="22"/>
  <c r="O1381" i="22"/>
  <c r="N1394" i="22"/>
  <c r="O1394" i="22"/>
  <c r="T1404" i="22"/>
  <c r="S1404" i="22"/>
  <c r="N1421" i="22"/>
  <c r="O1421" i="22"/>
  <c r="N1445" i="22"/>
  <c r="O1445" i="22"/>
  <c r="N1349" i="22"/>
  <c r="O1349" i="22"/>
  <c r="N1434" i="22"/>
  <c r="O1434" i="22"/>
  <c r="T1460" i="22"/>
  <c r="S1460" i="22"/>
  <c r="S1475" i="22"/>
  <c r="T1475" i="22"/>
  <c r="S1487" i="22"/>
  <c r="T1487" i="22"/>
  <c r="X1500" i="22"/>
  <c r="Y1500" i="22"/>
  <c r="S81" i="24"/>
  <c r="I22" i="1"/>
  <c r="Q48" i="24"/>
  <c r="R81" i="24"/>
  <c r="F49" i="36"/>
  <c r="I49" i="36" s="1"/>
  <c r="N90" i="24"/>
  <c r="H23" i="1"/>
  <c r="J76" i="35"/>
  <c r="M76" i="35" s="1"/>
  <c r="F70" i="35"/>
  <c r="I70" i="35" s="1"/>
  <c r="J55" i="36"/>
  <c r="M55" i="36" s="1"/>
  <c r="N69" i="27"/>
  <c r="L62" i="27"/>
  <c r="M69" i="27"/>
  <c r="S1358" i="22"/>
  <c r="T1358" i="22"/>
  <c r="S1364" i="22"/>
  <c r="T1364" i="22"/>
  <c r="N1458" i="22"/>
  <c r="O1458" i="22"/>
  <c r="J1477" i="22"/>
  <c r="I1477" i="22"/>
  <c r="T1499" i="22"/>
  <c r="S1499" i="22"/>
  <c r="J5" i="1"/>
  <c r="X5" i="24"/>
  <c r="N38" i="36"/>
  <c r="Q38" i="36" s="1"/>
  <c r="N59" i="35"/>
  <c r="Q59" i="35" s="1"/>
  <c r="V95" i="24"/>
  <c r="T83" i="1"/>
  <c r="N93" i="1"/>
  <c r="T93" i="1" s="1"/>
  <c r="Y1375" i="22"/>
  <c r="X1375" i="22"/>
  <c r="B59" i="35"/>
  <c r="E59" i="35" s="1"/>
  <c r="B38" i="36"/>
  <c r="E38" i="36" s="1"/>
  <c r="F5" i="1"/>
  <c r="W5" i="24"/>
  <c r="H5" i="24"/>
  <c r="R5" i="24"/>
  <c r="M5" i="24"/>
  <c r="V32" i="27"/>
  <c r="X32" i="27" s="1"/>
  <c r="J73" i="1"/>
  <c r="J87" i="1" s="1"/>
  <c r="J92" i="1" s="1"/>
  <c r="X13" i="27"/>
  <c r="W13" i="27"/>
  <c r="V75" i="27"/>
  <c r="X75" i="27" s="1"/>
  <c r="M90" i="24"/>
  <c r="P25" i="1"/>
  <c r="V25" i="1" s="1"/>
  <c r="N55" i="2"/>
  <c r="Q57" i="24" s="1"/>
  <c r="X463" i="22"/>
  <c r="Y463" i="22"/>
  <c r="I442" i="22"/>
  <c r="J442" i="22"/>
  <c r="I442" i="23"/>
  <c r="K442" i="22" s="1"/>
  <c r="O216" i="22"/>
  <c r="N216" i="22"/>
  <c r="F33" i="35"/>
  <c r="I28" i="35"/>
  <c r="I33" i="35" s="1"/>
  <c r="W8" i="24"/>
  <c r="R8" i="24"/>
  <c r="F6" i="1"/>
  <c r="X437" i="22"/>
  <c r="Y437" i="22"/>
  <c r="O80" i="3"/>
  <c r="I33" i="27"/>
  <c r="G94" i="1"/>
  <c r="J38" i="15"/>
  <c r="S38" i="15"/>
  <c r="B25" i="37"/>
  <c r="E24" i="37"/>
  <c r="E25" i="37" s="1"/>
  <c r="S481" i="22"/>
  <c r="T481" i="22"/>
  <c r="S202" i="22"/>
  <c r="T202" i="22"/>
  <c r="T280" i="22"/>
  <c r="S280" i="22"/>
  <c r="T32" i="15"/>
  <c r="K32" i="15"/>
  <c r="S264" i="22"/>
  <c r="T264" i="22"/>
  <c r="T50" i="1"/>
  <c r="N60" i="1"/>
  <c r="T60" i="1" s="1"/>
  <c r="N224" i="22"/>
  <c r="O224" i="22"/>
  <c r="I214" i="22"/>
  <c r="J214" i="22"/>
  <c r="I214" i="23"/>
  <c r="K214" i="22" s="1"/>
  <c r="V30" i="15"/>
  <c r="M30" i="15"/>
  <c r="J6" i="1"/>
  <c r="J27" i="1" s="1"/>
  <c r="X8" i="24"/>
  <c r="Y12" i="15"/>
  <c r="P94" i="1"/>
  <c r="V94" i="1" s="1"/>
  <c r="O278" i="22"/>
  <c r="N278" i="22"/>
  <c r="N264" i="22"/>
  <c r="O264" i="22"/>
  <c r="N198" i="22"/>
  <c r="O198" i="22"/>
  <c r="Z29" i="15"/>
  <c r="AL29" i="15" s="1"/>
  <c r="AM29" i="15" s="1"/>
  <c r="AO29" i="15" s="1"/>
  <c r="Y29" i="15"/>
  <c r="AA29" i="15"/>
  <c r="X29" i="15"/>
  <c r="W29" i="15"/>
  <c r="L95" i="2"/>
  <c r="L182" i="2" s="1"/>
  <c r="L32" i="25"/>
  <c r="N32" i="25" s="1"/>
  <c r="J212" i="2"/>
  <c r="J254" i="2" s="1"/>
  <c r="J267" i="2" s="1"/>
  <c r="N254" i="2"/>
  <c r="N267" i="2" s="1"/>
  <c r="M49" i="3"/>
  <c r="U49" i="3" s="1"/>
  <c r="U53" i="3"/>
  <c r="S19" i="3"/>
  <c r="I37" i="3"/>
  <c r="S37" i="3" s="1"/>
  <c r="O61" i="3"/>
  <c r="N11" i="25"/>
  <c r="H38" i="1"/>
  <c r="H35" i="1"/>
  <c r="H122" i="2"/>
  <c r="F11" i="25"/>
  <c r="N192" i="2"/>
  <c r="N211" i="2" s="1"/>
  <c r="U4" i="3"/>
  <c r="M17" i="3"/>
  <c r="U17" i="3" s="1"/>
  <c r="M39" i="3"/>
  <c r="K53" i="3"/>
  <c r="U74" i="3"/>
  <c r="M73" i="3"/>
  <c r="U73" i="3" s="1"/>
  <c r="G17" i="3"/>
  <c r="R17" i="3" s="1"/>
  <c r="T120" i="3"/>
  <c r="W18" i="22"/>
  <c r="W18" i="23"/>
  <c r="X18" i="23"/>
  <c r="Z18" i="22" s="1"/>
  <c r="V18" i="22"/>
  <c r="X26" i="23"/>
  <c r="Z26" i="22" s="1"/>
  <c r="V26" i="22"/>
  <c r="W26" i="22"/>
  <c r="W26" i="23"/>
  <c r="E32" i="22"/>
  <c r="F32" i="22"/>
  <c r="M38" i="23"/>
  <c r="N38" i="23"/>
  <c r="P38" i="22" s="1"/>
  <c r="M38" i="22"/>
  <c r="L38" i="22"/>
  <c r="V42" i="22"/>
  <c r="W42" i="22"/>
  <c r="W42" i="23"/>
  <c r="X42" i="23"/>
  <c r="Z42" i="22" s="1"/>
  <c r="F48" i="22"/>
  <c r="E48" i="22"/>
  <c r="X55" i="23"/>
  <c r="Z55" i="22" s="1"/>
  <c r="W55" i="23"/>
  <c r="W55" i="22"/>
  <c r="V55" i="22"/>
  <c r="W63" i="23"/>
  <c r="X63" i="23"/>
  <c r="Z63" i="22" s="1"/>
  <c r="V63" i="22"/>
  <c r="W63" i="22"/>
  <c r="W71" i="23"/>
  <c r="X71" i="23"/>
  <c r="Z71" i="22" s="1"/>
  <c r="V71" i="22"/>
  <c r="W71" i="22"/>
  <c r="S81" i="3"/>
  <c r="I80" i="3"/>
  <c r="S80" i="3" s="1"/>
  <c r="I9" i="23"/>
  <c r="K9" i="22" s="1"/>
  <c r="H9" i="23"/>
  <c r="G9" i="22"/>
  <c r="H9" i="22"/>
  <c r="N16" i="23"/>
  <c r="P16" i="22" s="1"/>
  <c r="M16" i="22"/>
  <c r="L16" i="22"/>
  <c r="M16" i="23"/>
  <c r="G20" i="22"/>
  <c r="H20" i="22"/>
  <c r="H20" i="23"/>
  <c r="I20" i="23"/>
  <c r="K20" i="22" s="1"/>
  <c r="X28" i="23"/>
  <c r="Z28" i="22" s="1"/>
  <c r="W28" i="22"/>
  <c r="W28" i="23"/>
  <c r="V28" i="22"/>
  <c r="M32" i="22"/>
  <c r="L32" i="22"/>
  <c r="M32" i="23"/>
  <c r="N32" i="23"/>
  <c r="P32" i="22" s="1"/>
  <c r="I36" i="23"/>
  <c r="K36" i="22" s="1"/>
  <c r="H36" i="23"/>
  <c r="G36" i="22"/>
  <c r="H36" i="22"/>
  <c r="I41" i="23"/>
  <c r="K41" i="22" s="1"/>
  <c r="H41" i="23"/>
  <c r="G41" i="22"/>
  <c r="H41" i="22"/>
  <c r="R46" i="23"/>
  <c r="S46" i="23"/>
  <c r="U46" i="22" s="1"/>
  <c r="Q46" i="22"/>
  <c r="R46" i="22"/>
  <c r="H51" i="22"/>
  <c r="H51" i="23"/>
  <c r="G51" i="22"/>
  <c r="I51" i="23"/>
  <c r="K51" i="22" s="1"/>
  <c r="I59" i="23"/>
  <c r="K59" i="22" s="1"/>
  <c r="H59" i="22"/>
  <c r="G59" i="22"/>
  <c r="H59" i="23"/>
  <c r="G67" i="22"/>
  <c r="H67" i="23"/>
  <c r="I67" i="23"/>
  <c r="K67" i="22" s="1"/>
  <c r="H67" i="22"/>
  <c r="H75" i="22"/>
  <c r="G75" i="22"/>
  <c r="H75" i="23"/>
  <c r="I75" i="23"/>
  <c r="K75" i="22" s="1"/>
  <c r="H6" i="23"/>
  <c r="H6" i="22"/>
  <c r="G6" i="22"/>
  <c r="H11" i="22"/>
  <c r="H11" i="23"/>
  <c r="I11" i="23"/>
  <c r="K11" i="22" s="1"/>
  <c r="G11" i="22"/>
  <c r="R16" i="23"/>
  <c r="Q16" i="22"/>
  <c r="R16" i="22"/>
  <c r="S16" i="23"/>
  <c r="U16" i="22" s="1"/>
  <c r="W21" i="23"/>
  <c r="R21" i="23"/>
  <c r="E21" i="22"/>
  <c r="F21" i="22"/>
  <c r="R25" i="23"/>
  <c r="S25" i="23"/>
  <c r="U25" i="22" s="1"/>
  <c r="Q25" i="22"/>
  <c r="R25" i="22"/>
  <c r="Q33" i="22"/>
  <c r="R33" i="22"/>
  <c r="R33" i="23"/>
  <c r="S33" i="23"/>
  <c r="U33" i="22" s="1"/>
  <c r="R41" i="23"/>
  <c r="S41" i="23"/>
  <c r="U41" i="22" s="1"/>
  <c r="Q41" i="22"/>
  <c r="R41" i="22"/>
  <c r="N49" i="23"/>
  <c r="P49" i="22" s="1"/>
  <c r="M49" i="23"/>
  <c r="L49" i="22"/>
  <c r="M49" i="22"/>
  <c r="N57" i="23"/>
  <c r="P57" i="22" s="1"/>
  <c r="M57" i="23"/>
  <c r="L57" i="22"/>
  <c r="M57" i="22"/>
  <c r="M65" i="23"/>
  <c r="N65" i="23"/>
  <c r="P65" i="22" s="1"/>
  <c r="L65" i="22"/>
  <c r="M65" i="22"/>
  <c r="N73" i="23"/>
  <c r="P73" i="22" s="1"/>
  <c r="M73" i="23"/>
  <c r="L73" i="22"/>
  <c r="M73" i="22"/>
  <c r="J95" i="2"/>
  <c r="J182" i="2" s="1"/>
  <c r="G32" i="25"/>
  <c r="I32" i="25" s="1"/>
  <c r="X8" i="23"/>
  <c r="Z8" i="22" s="1"/>
  <c r="W8" i="23"/>
  <c r="W8" i="22"/>
  <c r="V8" i="22"/>
  <c r="X24" i="23"/>
  <c r="Z24" i="22" s="1"/>
  <c r="W24" i="22"/>
  <c r="W24" i="23"/>
  <c r="V24" i="22"/>
  <c r="X40" i="23"/>
  <c r="Z40" i="22" s="1"/>
  <c r="W40" i="23"/>
  <c r="W40" i="22"/>
  <c r="V40" i="22"/>
  <c r="S79" i="23"/>
  <c r="U79" i="22" s="1"/>
  <c r="R79" i="23"/>
  <c r="Q79" i="22"/>
  <c r="R79" i="22"/>
  <c r="M87" i="23"/>
  <c r="L87" i="22"/>
  <c r="M87" i="22"/>
  <c r="N87" i="23"/>
  <c r="P87" i="22" s="1"/>
  <c r="S93" i="23"/>
  <c r="U93" i="22" s="1"/>
  <c r="Q93" i="22"/>
  <c r="R93" i="22"/>
  <c r="R93" i="23"/>
  <c r="F97" i="22"/>
  <c r="R97" i="23"/>
  <c r="E97" i="22"/>
  <c r="W105" i="23"/>
  <c r="V105" i="22"/>
  <c r="W105" i="22"/>
  <c r="X105" i="23"/>
  <c r="Z105" i="22" s="1"/>
  <c r="I113" i="23"/>
  <c r="K113" i="22" s="1"/>
  <c r="H113" i="23"/>
  <c r="H113" i="22"/>
  <c r="G113" i="22"/>
  <c r="M119" i="23"/>
  <c r="L119" i="22"/>
  <c r="M119" i="22"/>
  <c r="N119" i="23"/>
  <c r="P119" i="22" s="1"/>
  <c r="Q125" i="22"/>
  <c r="R125" i="22"/>
  <c r="R125" i="23"/>
  <c r="S125" i="23"/>
  <c r="U125" i="22" s="1"/>
  <c r="R129" i="23"/>
  <c r="F129" i="22"/>
  <c r="E129" i="22"/>
  <c r="W137" i="23"/>
  <c r="V137" i="22"/>
  <c r="W137" i="22"/>
  <c r="X137" i="23"/>
  <c r="Z137" i="22" s="1"/>
  <c r="N145" i="23"/>
  <c r="P145" i="22" s="1"/>
  <c r="M145" i="23"/>
  <c r="L145" i="22"/>
  <c r="M145" i="22"/>
  <c r="S155" i="23"/>
  <c r="U155" i="22" s="1"/>
  <c r="R155" i="23"/>
  <c r="R155" i="22"/>
  <c r="Q155" i="22"/>
  <c r="R91" i="23"/>
  <c r="E91" i="22"/>
  <c r="F91" i="22"/>
  <c r="M99" i="23"/>
  <c r="R99" i="23"/>
  <c r="E99" i="22"/>
  <c r="F99" i="22"/>
  <c r="M107" i="23"/>
  <c r="E107" i="22"/>
  <c r="F107" i="22"/>
  <c r="R115" i="23"/>
  <c r="M115" i="23"/>
  <c r="E115" i="22"/>
  <c r="F115" i="22"/>
  <c r="M123" i="23"/>
  <c r="R123" i="23"/>
  <c r="E123" i="22"/>
  <c r="F123" i="22"/>
  <c r="M131" i="23"/>
  <c r="E131" i="22"/>
  <c r="F131" i="22"/>
  <c r="M139" i="23"/>
  <c r="F139" i="22"/>
  <c r="E139" i="22"/>
  <c r="W93" i="23"/>
  <c r="V93" i="22"/>
  <c r="W93" i="22"/>
  <c r="X93" i="23"/>
  <c r="Z93" i="22" s="1"/>
  <c r="M101" i="23"/>
  <c r="E101" i="22"/>
  <c r="F101" i="22"/>
  <c r="H117" i="23"/>
  <c r="H117" i="22"/>
  <c r="G117" i="22"/>
  <c r="W125" i="23"/>
  <c r="V125" i="22"/>
  <c r="W125" i="22"/>
  <c r="X125" i="23"/>
  <c r="Z125" i="22" s="1"/>
  <c r="F133" i="22"/>
  <c r="E133" i="22"/>
  <c r="R143" i="23"/>
  <c r="S143" i="23"/>
  <c r="U143" i="22" s="1"/>
  <c r="R143" i="22"/>
  <c r="Q143" i="22"/>
  <c r="H158" i="23"/>
  <c r="H158" i="22"/>
  <c r="G158" i="22"/>
  <c r="I158" i="23"/>
  <c r="K158" i="22" s="1"/>
  <c r="H162" i="23"/>
  <c r="I162" i="23"/>
  <c r="K162" i="22" s="1"/>
  <c r="H162" i="22"/>
  <c r="G162" i="22"/>
  <c r="H166" i="23"/>
  <c r="H166" i="22"/>
  <c r="G166" i="22"/>
  <c r="I166" i="23"/>
  <c r="K166" i="22" s="1"/>
  <c r="H170" i="23"/>
  <c r="I170" i="23"/>
  <c r="K170" i="22" s="1"/>
  <c r="H170" i="22"/>
  <c r="G170" i="22"/>
  <c r="H174" i="23"/>
  <c r="H174" i="22"/>
  <c r="G174" i="22"/>
  <c r="I174" i="23"/>
  <c r="K174" i="22" s="1"/>
  <c r="H178" i="23"/>
  <c r="I178" i="23"/>
  <c r="K178" i="22" s="1"/>
  <c r="H178" i="22"/>
  <c r="G178" i="22"/>
  <c r="H182" i="23"/>
  <c r="H182" i="22"/>
  <c r="G182" i="22"/>
  <c r="I182" i="23"/>
  <c r="K182" i="22" s="1"/>
  <c r="H186" i="23"/>
  <c r="I186" i="23"/>
  <c r="K186" i="22" s="1"/>
  <c r="H186" i="22"/>
  <c r="G186" i="22"/>
  <c r="M79" i="23"/>
  <c r="L79" i="22"/>
  <c r="M79" i="22"/>
  <c r="N79" i="23"/>
  <c r="P79" i="22" s="1"/>
  <c r="N81" i="23"/>
  <c r="P81" i="22" s="1"/>
  <c r="M81" i="23"/>
  <c r="L81" i="22"/>
  <c r="M81" i="22"/>
  <c r="M83" i="23"/>
  <c r="L83" i="22"/>
  <c r="M83" i="22"/>
  <c r="N83" i="23"/>
  <c r="P83" i="22" s="1"/>
  <c r="N85" i="23"/>
  <c r="P85" i="22" s="1"/>
  <c r="M85" i="23"/>
  <c r="M85" i="22"/>
  <c r="L85" i="22"/>
  <c r="H87" i="22"/>
  <c r="G87" i="22"/>
  <c r="H87" i="23"/>
  <c r="I87" i="23" s="1"/>
  <c r="K87" i="22" s="1"/>
  <c r="X95" i="23"/>
  <c r="Z95" i="22" s="1"/>
  <c r="W95" i="23"/>
  <c r="V95" i="22"/>
  <c r="W95" i="22"/>
  <c r="E103" i="22"/>
  <c r="F103" i="22"/>
  <c r="H119" i="22"/>
  <c r="G119" i="22"/>
  <c r="H119" i="23"/>
  <c r="I119" i="23"/>
  <c r="K119" i="22" s="1"/>
  <c r="W127" i="23"/>
  <c r="X127" i="23"/>
  <c r="Z127" i="22" s="1"/>
  <c r="V127" i="22"/>
  <c r="W127" i="22"/>
  <c r="F135" i="22"/>
  <c r="E135" i="22"/>
  <c r="F159" i="22"/>
  <c r="E159" i="22"/>
  <c r="X167" i="23"/>
  <c r="Z167" i="22" s="1"/>
  <c r="W167" i="23"/>
  <c r="V167" i="22"/>
  <c r="W167" i="22"/>
  <c r="H175" i="23"/>
  <c r="G175" i="22"/>
  <c r="H175" i="22"/>
  <c r="I175" i="23"/>
  <c r="K175" i="22" s="1"/>
  <c r="M183" i="23"/>
  <c r="L183" i="22"/>
  <c r="M183" i="22"/>
  <c r="N183" i="23"/>
  <c r="P183" i="22" s="1"/>
  <c r="H189" i="23"/>
  <c r="H189" i="22"/>
  <c r="G189" i="22"/>
  <c r="M192" i="22"/>
  <c r="M192" i="23"/>
  <c r="N192" i="23"/>
  <c r="P192" i="22" s="1"/>
  <c r="L192" i="22"/>
  <c r="H196" i="22"/>
  <c r="G196" i="22"/>
  <c r="H196" i="23"/>
  <c r="I196" i="23"/>
  <c r="K196" i="22" s="1"/>
  <c r="H199" i="23"/>
  <c r="F199" i="22"/>
  <c r="E199" i="22"/>
  <c r="R215" i="23"/>
  <c r="S215" i="23"/>
  <c r="U215" i="22" s="1"/>
  <c r="R215" i="22"/>
  <c r="Q215" i="22"/>
  <c r="X232" i="23"/>
  <c r="Z232" i="22" s="1"/>
  <c r="W232" i="22"/>
  <c r="V232" i="22"/>
  <c r="W232" i="23"/>
  <c r="M245" i="23"/>
  <c r="N245" i="23"/>
  <c r="P245" i="22" s="1"/>
  <c r="L245" i="22"/>
  <c r="M245" i="22"/>
  <c r="R255" i="23"/>
  <c r="S255" i="23"/>
  <c r="U255" i="22" s="1"/>
  <c r="Q255" i="22"/>
  <c r="R255" i="22"/>
  <c r="X264" i="23"/>
  <c r="Z264" i="22" s="1"/>
  <c r="W264" i="22"/>
  <c r="V264" i="22"/>
  <c r="W264" i="23"/>
  <c r="W290" i="22"/>
  <c r="V290" i="22"/>
  <c r="W290" i="23"/>
  <c r="X290" i="23"/>
  <c r="Z290" i="22" s="1"/>
  <c r="I323" i="23"/>
  <c r="K323" i="22" s="1"/>
  <c r="G323" i="22"/>
  <c r="H323" i="22"/>
  <c r="H323" i="23"/>
  <c r="R161" i="23"/>
  <c r="E161" i="22"/>
  <c r="F161" i="22"/>
  <c r="R169" i="23"/>
  <c r="E169" i="22"/>
  <c r="F169" i="22"/>
  <c r="R177" i="23"/>
  <c r="E177" i="22"/>
  <c r="F177" i="22"/>
  <c r="R185" i="23"/>
  <c r="E185" i="22"/>
  <c r="F185" i="22"/>
  <c r="H191" i="23"/>
  <c r="F191" i="22"/>
  <c r="E191" i="22"/>
  <c r="H195" i="23"/>
  <c r="F195" i="22"/>
  <c r="E195" i="22"/>
  <c r="X223" i="23"/>
  <c r="Z223" i="22" s="1"/>
  <c r="W223" i="23"/>
  <c r="V223" i="22"/>
  <c r="W223" i="22"/>
  <c r="X240" i="23"/>
  <c r="Z240" i="22" s="1"/>
  <c r="W240" i="22"/>
  <c r="V240" i="22"/>
  <c r="W240" i="23"/>
  <c r="H255" i="23"/>
  <c r="E255" i="22"/>
  <c r="F255" i="22"/>
  <c r="R163" i="23"/>
  <c r="F163" i="22"/>
  <c r="E163" i="22"/>
  <c r="R171" i="23"/>
  <c r="F171" i="22"/>
  <c r="E171" i="22"/>
  <c r="R179" i="23"/>
  <c r="F179" i="22"/>
  <c r="E179" i="22"/>
  <c r="F187" i="22"/>
  <c r="E187" i="22"/>
  <c r="V194" i="22"/>
  <c r="W194" i="22"/>
  <c r="W194" i="23"/>
  <c r="X194" i="23"/>
  <c r="Z194" i="22" s="1"/>
  <c r="X198" i="23"/>
  <c r="Z198" i="22" s="1"/>
  <c r="W198" i="22"/>
  <c r="V198" i="22"/>
  <c r="W198" i="23"/>
  <c r="X216" i="23"/>
  <c r="Z216" i="22" s="1"/>
  <c r="V216" i="22"/>
  <c r="W216" i="22"/>
  <c r="W216" i="23"/>
  <c r="X248" i="23"/>
  <c r="Z248" i="22" s="1"/>
  <c r="W248" i="22"/>
  <c r="V248" i="22"/>
  <c r="W248" i="23"/>
  <c r="H265" i="23"/>
  <c r="M265" i="23"/>
  <c r="E265" i="22"/>
  <c r="F265" i="22"/>
  <c r="W165" i="23"/>
  <c r="V165" i="22"/>
  <c r="W165" i="22"/>
  <c r="X165" i="23"/>
  <c r="Z165" i="22" s="1"/>
  <c r="W173" i="23"/>
  <c r="V173" i="22"/>
  <c r="W173" i="22"/>
  <c r="X173" i="23"/>
  <c r="Z173" i="22" s="1"/>
  <c r="W181" i="23"/>
  <c r="V181" i="22"/>
  <c r="W181" i="22"/>
  <c r="X181" i="23"/>
  <c r="Z181" i="22" s="1"/>
  <c r="F189" i="22"/>
  <c r="E189" i="22"/>
  <c r="N197" i="23"/>
  <c r="P197" i="22" s="1"/>
  <c r="M197" i="23"/>
  <c r="L197" i="22"/>
  <c r="M197" i="22"/>
  <c r="X207" i="23"/>
  <c r="Z207" i="22" s="1"/>
  <c r="W207" i="23"/>
  <c r="V207" i="22"/>
  <c r="W207" i="22"/>
  <c r="X272" i="23"/>
  <c r="Z272" i="22" s="1"/>
  <c r="W272" i="22"/>
  <c r="V272" i="22"/>
  <c r="W272" i="23"/>
  <c r="X296" i="23"/>
  <c r="Z296" i="22" s="1"/>
  <c r="W296" i="22"/>
  <c r="V296" i="22"/>
  <c r="W296" i="23"/>
  <c r="M307" i="23"/>
  <c r="E307" i="22"/>
  <c r="F307" i="22"/>
  <c r="H313" i="23"/>
  <c r="G313" i="22"/>
  <c r="H313" i="22"/>
  <c r="W321" i="23"/>
  <c r="V321" i="22"/>
  <c r="W321" i="22"/>
  <c r="X321" i="23"/>
  <c r="Z321" i="22" s="1"/>
  <c r="X324" i="23"/>
  <c r="Z324" i="22" s="1"/>
  <c r="W324" i="23"/>
  <c r="W324" i="22"/>
  <c r="V324" i="22"/>
  <c r="W329" i="23"/>
  <c r="X329" i="23"/>
  <c r="Z329" i="22" s="1"/>
  <c r="V329" i="22"/>
  <c r="W329" i="22"/>
  <c r="W341" i="23"/>
  <c r="V341" i="22"/>
  <c r="W341" i="22"/>
  <c r="X341" i="23"/>
  <c r="Z341" i="22" s="1"/>
  <c r="R348" i="23"/>
  <c r="S348" i="23"/>
  <c r="U348" i="22" s="1"/>
  <c r="Q348" i="22"/>
  <c r="R348" i="22"/>
  <c r="W355" i="23"/>
  <c r="X355" i="23"/>
  <c r="Z355" i="22" s="1"/>
  <c r="W355" i="22"/>
  <c r="V355" i="22"/>
  <c r="L364" i="22"/>
  <c r="M364" i="22"/>
  <c r="M364" i="23"/>
  <c r="N364" i="23"/>
  <c r="P364" i="22" s="1"/>
  <c r="R372" i="23"/>
  <c r="Q372" i="22"/>
  <c r="R372" i="22"/>
  <c r="S372" i="23"/>
  <c r="U372" i="22" s="1"/>
  <c r="H380" i="23"/>
  <c r="I380" i="23" s="1"/>
  <c r="K380" i="22" s="1"/>
  <c r="G380" i="22"/>
  <c r="H380" i="22"/>
  <c r="N390" i="23"/>
  <c r="P390" i="22" s="1"/>
  <c r="L390" i="22"/>
  <c r="M390" i="22"/>
  <c r="M390" i="23"/>
  <c r="S407" i="23"/>
  <c r="U407" i="22" s="1"/>
  <c r="R407" i="22"/>
  <c r="Q407" i="22"/>
  <c r="R407" i="23"/>
  <c r="S439" i="23"/>
  <c r="U439" i="22" s="1"/>
  <c r="R439" i="22"/>
  <c r="Q439" i="22"/>
  <c r="R439" i="23"/>
  <c r="M281" i="23"/>
  <c r="N281" i="23"/>
  <c r="P281" i="22" s="1"/>
  <c r="M281" i="22"/>
  <c r="L281" i="22"/>
  <c r="R287" i="23"/>
  <c r="S287" i="23"/>
  <c r="U287" i="22" s="1"/>
  <c r="Q287" i="22"/>
  <c r="R287" i="22"/>
  <c r="R291" i="23"/>
  <c r="S291" i="23"/>
  <c r="U291" i="22" s="1"/>
  <c r="Q291" i="22"/>
  <c r="R291" i="22"/>
  <c r="H297" i="23"/>
  <c r="I297" i="23"/>
  <c r="K297" i="22" s="1"/>
  <c r="G297" i="22"/>
  <c r="H297" i="22"/>
  <c r="G319" i="22"/>
  <c r="H319" i="22"/>
  <c r="H319" i="23"/>
  <c r="I319" i="23"/>
  <c r="K319" i="22" s="1"/>
  <c r="G326" i="22"/>
  <c r="H326" i="22"/>
  <c r="H326" i="23"/>
  <c r="I326" i="23"/>
  <c r="K326" i="22" s="1"/>
  <c r="M335" i="23"/>
  <c r="M335" i="22"/>
  <c r="L335" i="22"/>
  <c r="N335" i="23"/>
  <c r="P335" i="22" s="1"/>
  <c r="V342" i="22"/>
  <c r="X342" i="23"/>
  <c r="Z342" i="22" s="1"/>
  <c r="W342" i="22"/>
  <c r="W342" i="23"/>
  <c r="X350" i="23"/>
  <c r="Z350" i="22" s="1"/>
  <c r="W350" i="22"/>
  <c r="V350" i="22"/>
  <c r="W350" i="23"/>
  <c r="M361" i="23"/>
  <c r="N361" i="23"/>
  <c r="P361" i="22" s="1"/>
  <c r="M361" i="22"/>
  <c r="L361" i="22"/>
  <c r="X376" i="23"/>
  <c r="Z376" i="22" s="1"/>
  <c r="W376" i="23"/>
  <c r="W376" i="22"/>
  <c r="V376" i="22"/>
  <c r="S390" i="23"/>
  <c r="U390" i="22" s="1"/>
  <c r="R390" i="22"/>
  <c r="Q390" i="22"/>
  <c r="R390" i="23"/>
  <c r="X439" i="23"/>
  <c r="Z439" i="22" s="1"/>
  <c r="W439" i="22"/>
  <c r="V439" i="22"/>
  <c r="W439" i="23"/>
  <c r="N270" i="23"/>
  <c r="P270" i="22" s="1"/>
  <c r="L270" i="22"/>
  <c r="M270" i="22"/>
  <c r="M270" i="23"/>
  <c r="G275" i="22"/>
  <c r="H275" i="22"/>
  <c r="H275" i="23"/>
  <c r="I275" i="23"/>
  <c r="K275" i="22" s="1"/>
  <c r="W325" i="23"/>
  <c r="V325" i="22"/>
  <c r="W325" i="22"/>
  <c r="X325" i="23"/>
  <c r="Z325" i="22" s="1"/>
  <c r="H339" i="23"/>
  <c r="E339" i="22"/>
  <c r="F339" i="22"/>
  <c r="H367" i="23"/>
  <c r="F367" i="22"/>
  <c r="E367" i="22"/>
  <c r="M271" i="23"/>
  <c r="M271" i="22"/>
  <c r="L271" i="22"/>
  <c r="N271" i="23"/>
  <c r="P271" i="22" s="1"/>
  <c r="G286" i="22"/>
  <c r="H286" i="22"/>
  <c r="H286" i="23"/>
  <c r="I286" i="23"/>
  <c r="K286" i="22" s="1"/>
  <c r="G303" i="22"/>
  <c r="H303" i="22"/>
  <c r="H303" i="23"/>
  <c r="I303" i="23"/>
  <c r="K303" i="22" s="1"/>
  <c r="G312" i="22"/>
  <c r="H312" i="22"/>
  <c r="H312" i="23"/>
  <c r="I312" i="23"/>
  <c r="K312" i="22" s="1"/>
  <c r="G342" i="22"/>
  <c r="H342" i="22"/>
  <c r="H342" i="23"/>
  <c r="I342" i="23"/>
  <c r="K342" i="22" s="1"/>
  <c r="G364" i="22"/>
  <c r="H364" i="23"/>
  <c r="H364" i="22"/>
  <c r="I364" i="23"/>
  <c r="K364" i="22" s="1"/>
  <c r="N382" i="23"/>
  <c r="P382" i="22" s="1"/>
  <c r="L382" i="22"/>
  <c r="M382" i="22"/>
  <c r="M382" i="23"/>
  <c r="S406" i="23"/>
  <c r="U406" i="22" s="1"/>
  <c r="R406" i="22"/>
  <c r="R406" i="23"/>
  <c r="Q406" i="22"/>
  <c r="N422" i="23"/>
  <c r="P422" i="22" s="1"/>
  <c r="L422" i="22"/>
  <c r="M422" i="22"/>
  <c r="M422" i="23"/>
  <c r="N460" i="23"/>
  <c r="P460" i="22" s="1"/>
  <c r="L460" i="22"/>
  <c r="M460" i="22"/>
  <c r="M460" i="23"/>
  <c r="H462" i="22"/>
  <c r="G462" i="22"/>
  <c r="H462" i="23"/>
  <c r="I462" i="23"/>
  <c r="K462" i="22" s="1"/>
  <c r="V490" i="22"/>
  <c r="W490" i="22"/>
  <c r="W490" i="23"/>
  <c r="X490" i="23"/>
  <c r="Z490" i="22" s="1"/>
  <c r="M492" i="23"/>
  <c r="H492" i="23"/>
  <c r="E492" i="22"/>
  <c r="F492" i="22"/>
  <c r="M498" i="23"/>
  <c r="N498" i="23"/>
  <c r="P498" i="22" s="1"/>
  <c r="L498" i="22"/>
  <c r="M498" i="22"/>
  <c r="W403" i="23"/>
  <c r="X403" i="23"/>
  <c r="Z403" i="22" s="1"/>
  <c r="W403" i="22"/>
  <c r="V403" i="22"/>
  <c r="M419" i="23"/>
  <c r="L419" i="22"/>
  <c r="M419" i="22"/>
  <c r="N419" i="23"/>
  <c r="P419" i="22" s="1"/>
  <c r="N497" i="23"/>
  <c r="P497" i="22" s="1"/>
  <c r="L497" i="22"/>
  <c r="M497" i="22"/>
  <c r="M497" i="23"/>
  <c r="N464" i="23"/>
  <c r="P464" i="22" s="1"/>
  <c r="L464" i="22"/>
  <c r="M464" i="22"/>
  <c r="M464" i="23"/>
  <c r="X488" i="23"/>
  <c r="Z488" i="22" s="1"/>
  <c r="W488" i="23"/>
  <c r="V488" i="22"/>
  <c r="W488" i="22"/>
  <c r="H500" i="23"/>
  <c r="G500" i="22"/>
  <c r="I500" i="23"/>
  <c r="K500" i="22" s="1"/>
  <c r="H500" i="22"/>
  <c r="H482" i="23"/>
  <c r="H482" i="22"/>
  <c r="G482" i="22"/>
  <c r="I482" i="23"/>
  <c r="K482" i="22" s="1"/>
  <c r="E496" i="22"/>
  <c r="F496" i="22"/>
  <c r="R496" i="23"/>
  <c r="N39" i="24"/>
  <c r="M39" i="24"/>
  <c r="G476" i="22"/>
  <c r="H476" i="23"/>
  <c r="I476" i="23" s="1"/>
  <c r="K476" i="22" s="1"/>
  <c r="H476" i="22"/>
  <c r="H484" i="22"/>
  <c r="G484" i="22"/>
  <c r="H484" i="23"/>
  <c r="I484" i="23" s="1"/>
  <c r="K484" i="22" s="1"/>
  <c r="V505" i="22"/>
  <c r="W505" i="22"/>
  <c r="X505" i="23"/>
  <c r="Z505" i="22" s="1"/>
  <c r="W505" i="23"/>
  <c r="F50" i="25"/>
  <c r="H134" i="2"/>
  <c r="F44" i="25" s="1"/>
  <c r="L50" i="25"/>
  <c r="L134" i="2"/>
  <c r="L44" i="25" s="1"/>
  <c r="N44" i="25" s="1"/>
  <c r="H33" i="24"/>
  <c r="W33" i="24"/>
  <c r="R33" i="24"/>
  <c r="M33" i="24"/>
  <c r="M35" i="24"/>
  <c r="N35" i="24"/>
  <c r="H10" i="1"/>
  <c r="S69" i="24"/>
  <c r="I19" i="1"/>
  <c r="I26" i="1" s="1"/>
  <c r="R69" i="24"/>
  <c r="X80" i="25"/>
  <c r="W80" i="25"/>
  <c r="J134" i="2"/>
  <c r="G44" i="25" s="1"/>
  <c r="I44" i="25" s="1"/>
  <c r="G47" i="25"/>
  <c r="S71" i="25"/>
  <c r="R71" i="25"/>
  <c r="V12" i="3"/>
  <c r="S14" i="22"/>
  <c r="T14" i="22"/>
  <c r="N110" i="22"/>
  <c r="O110" i="22"/>
  <c r="W9" i="23"/>
  <c r="W41" i="23"/>
  <c r="O45" i="22"/>
  <c r="N45" i="22"/>
  <c r="N66" i="22"/>
  <c r="O66" i="22"/>
  <c r="S108" i="22"/>
  <c r="T108" i="22"/>
  <c r="N14" i="22"/>
  <c r="O14" i="22"/>
  <c r="H21" i="23"/>
  <c r="S55" i="22"/>
  <c r="T55" i="22"/>
  <c r="N70" i="22"/>
  <c r="O70" i="22"/>
  <c r="R187" i="23"/>
  <c r="N225" i="22"/>
  <c r="O225" i="22"/>
  <c r="I237" i="22"/>
  <c r="J237" i="22"/>
  <c r="W265" i="23"/>
  <c r="N317" i="22"/>
  <c r="O317" i="22"/>
  <c r="T470" i="22"/>
  <c r="S470" i="22"/>
  <c r="R195" i="23"/>
  <c r="N237" i="22"/>
  <c r="O237" i="22"/>
  <c r="I273" i="22"/>
  <c r="J273" i="22"/>
  <c r="Y279" i="22"/>
  <c r="X279" i="22"/>
  <c r="X295" i="22"/>
  <c r="Y295" i="22"/>
  <c r="M141" i="23"/>
  <c r="J221" i="22"/>
  <c r="I221" i="22"/>
  <c r="I277" i="22"/>
  <c r="J277" i="22"/>
  <c r="S292" i="22"/>
  <c r="T292" i="22"/>
  <c r="Y299" i="22"/>
  <c r="X299" i="22"/>
  <c r="I309" i="22"/>
  <c r="J309" i="22"/>
  <c r="X331" i="22"/>
  <c r="Y331" i="22"/>
  <c r="H357" i="23"/>
  <c r="S363" i="22"/>
  <c r="T363" i="22"/>
  <c r="Y395" i="22"/>
  <c r="X395" i="22"/>
  <c r="W307" i="23"/>
  <c r="M462" i="23"/>
  <c r="S683" i="22"/>
  <c r="T683" i="22"/>
  <c r="Y720" i="22"/>
  <c r="X720" i="22"/>
  <c r="R462" i="23"/>
  <c r="N722" i="22"/>
  <c r="O722" i="22"/>
  <c r="S742" i="22"/>
  <c r="T742" i="22"/>
  <c r="X773" i="22"/>
  <c r="Y773" i="22"/>
  <c r="N782" i="22"/>
  <c r="O782" i="22"/>
  <c r="T719" i="22"/>
  <c r="S719" i="22"/>
  <c r="I817" i="22"/>
  <c r="J817" i="22"/>
  <c r="J854" i="22"/>
  <c r="I854" i="22"/>
  <c r="J866" i="22"/>
  <c r="I866" i="22"/>
  <c r="O878" i="22"/>
  <c r="N878" i="22"/>
  <c r="J997" i="22"/>
  <c r="I997" i="22"/>
  <c r="T751" i="22"/>
  <c r="S751" i="22"/>
  <c r="O761" i="22"/>
  <c r="N761" i="22"/>
  <c r="T763" i="22"/>
  <c r="S763" i="22"/>
  <c r="T783" i="22"/>
  <c r="S783" i="22"/>
  <c r="T787" i="22"/>
  <c r="S787" i="22"/>
  <c r="N794" i="22"/>
  <c r="O794" i="22"/>
  <c r="X797" i="22"/>
  <c r="Y797" i="22"/>
  <c r="Y801" i="22"/>
  <c r="X801" i="22"/>
  <c r="I809" i="22"/>
  <c r="J809" i="22"/>
  <c r="J834" i="22"/>
  <c r="I834" i="22"/>
  <c r="N842" i="22"/>
  <c r="O842" i="22"/>
  <c r="J862" i="22"/>
  <c r="I862" i="22"/>
  <c r="Y868" i="22"/>
  <c r="X868" i="22"/>
  <c r="J876" i="22"/>
  <c r="I876" i="22"/>
  <c r="X912" i="22"/>
  <c r="Y912" i="22"/>
  <c r="X928" i="22"/>
  <c r="Y928" i="22"/>
  <c r="N943" i="22"/>
  <c r="O943" i="22"/>
  <c r="X1040" i="22"/>
  <c r="Y1040" i="22"/>
  <c r="S718" i="22"/>
  <c r="T718" i="22"/>
  <c r="N834" i="22"/>
  <c r="O834" i="22"/>
  <c r="Y872" i="22"/>
  <c r="X872" i="22"/>
  <c r="S878" i="22"/>
  <c r="T878" i="22"/>
  <c r="I1096" i="22"/>
  <c r="J1096" i="22"/>
  <c r="T1098" i="22"/>
  <c r="S1098" i="22"/>
  <c r="N1109" i="22"/>
  <c r="O1109" i="22"/>
  <c r="X1119" i="22"/>
  <c r="Y1119" i="22"/>
  <c r="X1144" i="22"/>
  <c r="Y1144" i="22"/>
  <c r="I1157" i="22"/>
  <c r="J1157" i="22"/>
  <c r="N1237" i="22"/>
  <c r="O1237" i="22"/>
  <c r="J1156" i="22"/>
  <c r="I1156" i="22"/>
  <c r="O1093" i="22"/>
  <c r="N1093" i="22"/>
  <c r="N1102" i="22"/>
  <c r="O1102" i="22"/>
  <c r="S1115" i="22"/>
  <c r="T1115" i="22"/>
  <c r="I1117" i="22"/>
  <c r="J1117" i="22"/>
  <c r="I1137" i="22"/>
  <c r="J1137" i="22"/>
  <c r="I1148" i="22"/>
  <c r="J1148" i="22"/>
  <c r="I1153" i="22"/>
  <c r="J1153" i="22"/>
  <c r="I1173" i="22"/>
  <c r="J1173" i="22"/>
  <c r="N1198" i="22"/>
  <c r="O1198" i="22"/>
  <c r="O1214" i="22"/>
  <c r="N1214" i="22"/>
  <c r="I1217" i="22"/>
  <c r="J1217" i="22"/>
  <c r="N1225" i="22"/>
  <c r="O1225" i="22"/>
  <c r="S1230" i="22"/>
  <c r="T1230" i="22"/>
  <c r="S1238" i="22"/>
  <c r="T1238" i="22"/>
  <c r="S1262" i="22"/>
  <c r="T1262" i="22"/>
  <c r="N1265" i="22"/>
  <c r="O1265" i="22"/>
  <c r="Y1271" i="22"/>
  <c r="X1271" i="22"/>
  <c r="T1287" i="22"/>
  <c r="S1287" i="22"/>
  <c r="O1290" i="22"/>
  <c r="N1290" i="22"/>
  <c r="O1302" i="22"/>
  <c r="N1302" i="22"/>
  <c r="I1313" i="22"/>
  <c r="J1313" i="22"/>
  <c r="I1321" i="22"/>
  <c r="J1321" i="22"/>
  <c r="I1325" i="22"/>
  <c r="J1325" i="22"/>
  <c r="I1329" i="22"/>
  <c r="J1329" i="22"/>
  <c r="S1335" i="22"/>
  <c r="T1335" i="22"/>
  <c r="N1453" i="22"/>
  <c r="O1453" i="22"/>
  <c r="O1358" i="22"/>
  <c r="N1358" i="22"/>
  <c r="Y1367" i="22"/>
  <c r="X1367" i="22"/>
  <c r="O1386" i="22"/>
  <c r="N1386" i="22"/>
  <c r="O1418" i="22"/>
  <c r="N1418" i="22"/>
  <c r="O1479" i="22"/>
  <c r="N1479" i="22"/>
  <c r="I1494" i="22"/>
  <c r="J1494" i="22"/>
  <c r="I1365" i="22"/>
  <c r="J1365" i="22"/>
  <c r="N1369" i="22"/>
  <c r="O1369" i="22"/>
  <c r="O1378" i="22"/>
  <c r="N1378" i="22"/>
  <c r="N1402" i="22"/>
  <c r="O1402" i="22"/>
  <c r="N1437" i="22"/>
  <c r="O1437" i="22"/>
  <c r="J1490" i="22"/>
  <c r="I1490" i="22"/>
  <c r="I1497" i="22"/>
  <c r="J1497" i="22"/>
  <c r="X1499" i="22"/>
  <c r="Y1499" i="22"/>
  <c r="W20" i="1"/>
  <c r="Q27" i="1"/>
  <c r="W27" i="1" s="1"/>
  <c r="U24" i="1"/>
  <c r="O26" i="1"/>
  <c r="U26" i="1" s="1"/>
  <c r="D6" i="12"/>
  <c r="D8" i="12"/>
  <c r="E24" i="15"/>
  <c r="AN24" i="15" s="1"/>
  <c r="AO24" i="15" s="1"/>
  <c r="E13" i="15"/>
  <c r="AN13" i="15" s="1"/>
  <c r="E26" i="15"/>
  <c r="AN26" i="15" s="1"/>
  <c r="E35" i="15"/>
  <c r="E33" i="15"/>
  <c r="E19" i="15"/>
  <c r="E12" i="15"/>
  <c r="E11" i="15"/>
  <c r="D9" i="12"/>
  <c r="J38" i="36"/>
  <c r="H5" i="1"/>
  <c r="J59" i="35"/>
  <c r="N5" i="24"/>
  <c r="F59" i="35"/>
  <c r="I59" i="35" s="1"/>
  <c r="O404" i="22"/>
  <c r="N404" i="22"/>
  <c r="Y461" i="22"/>
  <c r="X461" i="22"/>
  <c r="S218" i="22"/>
  <c r="T218" i="22"/>
  <c r="I280" i="22"/>
  <c r="J280" i="22"/>
  <c r="I280" i="23"/>
  <c r="K280" i="22" s="1"/>
  <c r="S254" i="22"/>
  <c r="T254" i="22"/>
  <c r="O232" i="22"/>
  <c r="N232" i="22"/>
  <c r="Y214" i="22"/>
  <c r="X214" i="22"/>
  <c r="T214" i="22"/>
  <c r="S214" i="22"/>
  <c r="N314" i="22"/>
  <c r="O314" i="22"/>
  <c r="S272" i="22"/>
  <c r="T272" i="22"/>
  <c r="O226" i="22"/>
  <c r="N226" i="22"/>
  <c r="M12" i="15"/>
  <c r="V12" i="15"/>
  <c r="W12" i="15" s="1"/>
  <c r="T14" i="15"/>
  <c r="K14" i="15"/>
  <c r="Q11" i="38"/>
  <c r="Q13" i="38" s="1"/>
  <c r="Q41" i="38" s="1"/>
  <c r="Q55" i="38" s="1"/>
  <c r="N13" i="38"/>
  <c r="N41" i="38" s="1"/>
  <c r="N55" i="38" s="1"/>
  <c r="S278" i="22"/>
  <c r="T278" i="22"/>
  <c r="X278" i="22"/>
  <c r="Y278" i="22"/>
  <c r="T242" i="22"/>
  <c r="S242" i="22"/>
  <c r="S198" i="22"/>
  <c r="T198" i="22"/>
  <c r="P29" i="15"/>
  <c r="U27" i="15"/>
  <c r="L27" i="15"/>
  <c r="X10" i="23"/>
  <c r="Z10" i="22" s="1"/>
  <c r="V10" i="22"/>
  <c r="W10" i="22"/>
  <c r="W10" i="23"/>
  <c r="J46" i="2"/>
  <c r="J93" i="2" s="1"/>
  <c r="P267" i="2"/>
  <c r="L254" i="2"/>
  <c r="L267" i="2" s="1"/>
  <c r="L211" i="2"/>
  <c r="M37" i="3"/>
  <c r="U37" i="3" s="1"/>
  <c r="K80" i="3"/>
  <c r="I39" i="3"/>
  <c r="H10" i="23"/>
  <c r="I10" i="23"/>
  <c r="K10" i="22" s="1"/>
  <c r="G10" i="22"/>
  <c r="H10" i="22"/>
  <c r="H18" i="23"/>
  <c r="I18" i="23"/>
  <c r="K18" i="22" s="1"/>
  <c r="G18" i="22"/>
  <c r="H18" i="22"/>
  <c r="H26" i="23"/>
  <c r="I26" i="23"/>
  <c r="K26" i="22" s="1"/>
  <c r="G26" i="22"/>
  <c r="H26" i="22"/>
  <c r="W33" i="23"/>
  <c r="E33" i="22"/>
  <c r="F33" i="22"/>
  <c r="H39" i="23"/>
  <c r="I39" i="23" s="1"/>
  <c r="K39" i="22" s="1"/>
  <c r="G39" i="22"/>
  <c r="H39" i="22"/>
  <c r="H42" i="23"/>
  <c r="I42" i="23" s="1"/>
  <c r="K42" i="22" s="1"/>
  <c r="G42" i="22"/>
  <c r="H42" i="22"/>
  <c r="W49" i="23"/>
  <c r="W49" i="22"/>
  <c r="V49" i="22"/>
  <c r="X49" i="23"/>
  <c r="Z49" i="22" s="1"/>
  <c r="W57" i="23"/>
  <c r="V57" i="22"/>
  <c r="W57" i="22"/>
  <c r="X57" i="23"/>
  <c r="Z57" i="22" s="1"/>
  <c r="W65" i="23"/>
  <c r="V65" i="22"/>
  <c r="W65" i="22"/>
  <c r="X65" i="23"/>
  <c r="Z65" i="22" s="1"/>
  <c r="W73" i="23"/>
  <c r="V73" i="22"/>
  <c r="W73" i="22"/>
  <c r="X73" i="23"/>
  <c r="Z73" i="22" s="1"/>
  <c r="R11" i="23"/>
  <c r="W11" i="23"/>
  <c r="E11" i="22"/>
  <c r="F11" i="22"/>
  <c r="H17" i="23"/>
  <c r="I17" i="23" s="1"/>
  <c r="K17" i="22" s="1"/>
  <c r="G17" i="22"/>
  <c r="H17" i="22"/>
  <c r="L24" i="22"/>
  <c r="M24" i="23"/>
  <c r="N24" i="23"/>
  <c r="P24" i="22" s="1"/>
  <c r="M24" i="22"/>
  <c r="H28" i="23"/>
  <c r="G28" i="22"/>
  <c r="H28" i="22"/>
  <c r="I28" i="23"/>
  <c r="K28" i="22" s="1"/>
  <c r="I33" i="23"/>
  <c r="K33" i="22" s="1"/>
  <c r="H33" i="23"/>
  <c r="G33" i="22"/>
  <c r="H33" i="22"/>
  <c r="R38" i="23"/>
  <c r="S38" i="23"/>
  <c r="U38" i="22" s="1"/>
  <c r="Q38" i="22"/>
  <c r="R38" i="22"/>
  <c r="R43" i="23"/>
  <c r="W43" i="23"/>
  <c r="H43" i="23"/>
  <c r="E43" i="22"/>
  <c r="F43" i="22"/>
  <c r="S47" i="23"/>
  <c r="U47" i="22" s="1"/>
  <c r="R47" i="23"/>
  <c r="R47" i="22"/>
  <c r="Q47" i="22"/>
  <c r="H53" i="23"/>
  <c r="I53" i="23"/>
  <c r="K53" i="22" s="1"/>
  <c r="G53" i="22"/>
  <c r="H53" i="22"/>
  <c r="H61" i="23"/>
  <c r="H61" i="22"/>
  <c r="G61" i="22"/>
  <c r="H69" i="23"/>
  <c r="I69" i="23"/>
  <c r="K69" i="22" s="1"/>
  <c r="H69" i="22"/>
  <c r="G69" i="22"/>
  <c r="H77" i="23"/>
  <c r="H77" i="22"/>
  <c r="G77" i="22"/>
  <c r="Q8" i="22"/>
  <c r="R8" i="22"/>
  <c r="S8" i="23"/>
  <c r="U8" i="22" s="1"/>
  <c r="R8" i="23"/>
  <c r="H13" i="23"/>
  <c r="M13" i="23"/>
  <c r="W13" i="23"/>
  <c r="R13" i="23"/>
  <c r="E13" i="22"/>
  <c r="F13" i="22"/>
  <c r="Q17" i="22"/>
  <c r="R17" i="22"/>
  <c r="R17" i="23"/>
  <c r="S17" i="23"/>
  <c r="U17" i="22" s="1"/>
  <c r="W22" i="23"/>
  <c r="X22" i="23"/>
  <c r="Z22" i="22" s="1"/>
  <c r="W22" i="22"/>
  <c r="V22" i="22"/>
  <c r="W30" i="22"/>
  <c r="W30" i="23"/>
  <c r="X30" i="23"/>
  <c r="Z30" i="22" s="1"/>
  <c r="V30" i="22"/>
  <c r="W38" i="22"/>
  <c r="W38" i="23"/>
  <c r="X38" i="23"/>
  <c r="Z38" i="22" s="1"/>
  <c r="V38" i="22"/>
  <c r="W46" i="22"/>
  <c r="W46" i="23"/>
  <c r="X46" i="23"/>
  <c r="Z46" i="22" s="1"/>
  <c r="V46" i="22"/>
  <c r="M51" i="23"/>
  <c r="L51" i="22"/>
  <c r="M51" i="22"/>
  <c r="N51" i="23"/>
  <c r="P51" i="22" s="1"/>
  <c r="M59" i="23"/>
  <c r="L59" i="22"/>
  <c r="M59" i="22"/>
  <c r="N59" i="23"/>
  <c r="P59" i="22" s="1"/>
  <c r="M67" i="23"/>
  <c r="L67" i="22"/>
  <c r="M67" i="22"/>
  <c r="N67" i="23"/>
  <c r="P67" i="22" s="1"/>
  <c r="M75" i="23"/>
  <c r="L75" i="22"/>
  <c r="M75" i="22"/>
  <c r="N75" i="23"/>
  <c r="P75" i="22" s="1"/>
  <c r="Q32" i="25"/>
  <c r="S32" i="25" s="1"/>
  <c r="N95" i="2"/>
  <c r="I8" i="23"/>
  <c r="K8" i="22" s="1"/>
  <c r="H8" i="23"/>
  <c r="H8" i="22"/>
  <c r="G8" i="22"/>
  <c r="H24" i="22"/>
  <c r="H24" i="23"/>
  <c r="G24" i="22"/>
  <c r="H40" i="22"/>
  <c r="H40" i="23"/>
  <c r="G40" i="22"/>
  <c r="Q81" i="22"/>
  <c r="R81" i="22"/>
  <c r="R81" i="23"/>
  <c r="S81" i="23"/>
  <c r="U81" i="22" s="1"/>
  <c r="I89" i="23"/>
  <c r="K89" i="22" s="1"/>
  <c r="H89" i="23"/>
  <c r="H89" i="22"/>
  <c r="G89" i="22"/>
  <c r="M95" i="23"/>
  <c r="L95" i="22"/>
  <c r="M95" i="22"/>
  <c r="N95" i="23"/>
  <c r="P95" i="22" s="1"/>
  <c r="Q101" i="22"/>
  <c r="R101" i="22"/>
  <c r="R101" i="23"/>
  <c r="S101" i="23"/>
  <c r="U101" i="22" s="1"/>
  <c r="M105" i="23"/>
  <c r="R105" i="23"/>
  <c r="F105" i="22"/>
  <c r="E105" i="22"/>
  <c r="W113" i="23"/>
  <c r="V113" i="22"/>
  <c r="W113" i="22"/>
  <c r="X113" i="23"/>
  <c r="Z113" i="22" s="1"/>
  <c r="H121" i="23"/>
  <c r="H121" i="22"/>
  <c r="G121" i="22"/>
  <c r="M127" i="23"/>
  <c r="L127" i="22"/>
  <c r="M127" i="22"/>
  <c r="N127" i="23"/>
  <c r="P127" i="22" s="1"/>
  <c r="R133" i="23"/>
  <c r="S133" i="23"/>
  <c r="U133" i="22" s="1"/>
  <c r="R133" i="22"/>
  <c r="Q133" i="22"/>
  <c r="M137" i="23"/>
  <c r="R137" i="23"/>
  <c r="E137" i="22"/>
  <c r="F137" i="22"/>
  <c r="R147" i="23"/>
  <c r="S147" i="23"/>
  <c r="U147" i="22" s="1"/>
  <c r="R147" i="22"/>
  <c r="Q147" i="22"/>
  <c r="S87" i="23"/>
  <c r="U87" i="22" s="1"/>
  <c r="R87" i="23"/>
  <c r="Q87" i="22"/>
  <c r="R87" i="22"/>
  <c r="S95" i="23"/>
  <c r="U95" i="22" s="1"/>
  <c r="R95" i="23"/>
  <c r="Q95" i="22"/>
  <c r="R95" i="22"/>
  <c r="S103" i="23"/>
  <c r="U103" i="22" s="1"/>
  <c r="R103" i="23"/>
  <c r="Q103" i="22"/>
  <c r="R103" i="22"/>
  <c r="R111" i="23"/>
  <c r="S111" i="23"/>
  <c r="U111" i="22" s="1"/>
  <c r="Q111" i="22"/>
  <c r="R111" i="22"/>
  <c r="R119" i="23"/>
  <c r="S119" i="23"/>
  <c r="U119" i="22" s="1"/>
  <c r="Q119" i="22"/>
  <c r="R119" i="22"/>
  <c r="R127" i="23"/>
  <c r="S127" i="23"/>
  <c r="U127" i="22" s="1"/>
  <c r="Q127" i="22"/>
  <c r="R127" i="22"/>
  <c r="R135" i="23"/>
  <c r="S135" i="23"/>
  <c r="U135" i="22" s="1"/>
  <c r="R135" i="22"/>
  <c r="Q135" i="22"/>
  <c r="M143" i="23"/>
  <c r="L143" i="22"/>
  <c r="M143" i="22"/>
  <c r="N143" i="23"/>
  <c r="P143" i="22" s="1"/>
  <c r="E93" i="22"/>
  <c r="F93" i="22"/>
  <c r="H109" i="23"/>
  <c r="I109" i="23" s="1"/>
  <c r="K109" i="22" s="1"/>
  <c r="H109" i="22"/>
  <c r="G109" i="22"/>
  <c r="W117" i="23"/>
  <c r="V117" i="22"/>
  <c r="W117" i="22"/>
  <c r="X117" i="23"/>
  <c r="Z117" i="22" s="1"/>
  <c r="E125" i="22"/>
  <c r="F125" i="22"/>
  <c r="H141" i="23"/>
  <c r="I141" i="23"/>
  <c r="K141" i="22" s="1"/>
  <c r="H141" i="22"/>
  <c r="G141" i="22"/>
  <c r="M147" i="23"/>
  <c r="H147" i="23"/>
  <c r="F147" i="22"/>
  <c r="E147" i="22"/>
  <c r="W158" i="22"/>
  <c r="V158" i="22"/>
  <c r="W158" i="23"/>
  <c r="X158" i="23"/>
  <c r="Z158" i="22" s="1"/>
  <c r="W162" i="23"/>
  <c r="X162" i="23"/>
  <c r="Z162" i="22" s="1"/>
  <c r="V162" i="22"/>
  <c r="W162" i="22"/>
  <c r="W166" i="23"/>
  <c r="X166" i="23"/>
  <c r="Z166" i="22" s="1"/>
  <c r="W166" i="22"/>
  <c r="V166" i="22"/>
  <c r="W170" i="23"/>
  <c r="X170" i="23"/>
  <c r="Z170" i="22" s="1"/>
  <c r="V170" i="22"/>
  <c r="W170" i="22"/>
  <c r="W174" i="23"/>
  <c r="X174" i="23"/>
  <c r="Z174" i="22" s="1"/>
  <c r="W174" i="22"/>
  <c r="V174" i="22"/>
  <c r="V178" i="22"/>
  <c r="W178" i="22"/>
  <c r="W178" i="23"/>
  <c r="X178" i="23"/>
  <c r="Z178" i="22" s="1"/>
  <c r="V182" i="22"/>
  <c r="X182" i="23"/>
  <c r="Z182" i="22" s="1"/>
  <c r="W182" i="22"/>
  <c r="W182" i="23"/>
  <c r="V186" i="22"/>
  <c r="W186" i="22"/>
  <c r="W186" i="23"/>
  <c r="X186" i="23"/>
  <c r="Z186" i="22" s="1"/>
  <c r="H79" i="22"/>
  <c r="G79" i="22"/>
  <c r="H79" i="23"/>
  <c r="I79" i="23" s="1"/>
  <c r="K79" i="22" s="1"/>
  <c r="H81" i="23"/>
  <c r="H81" i="22"/>
  <c r="G81" i="22"/>
  <c r="H83" i="22"/>
  <c r="G83" i="22"/>
  <c r="H83" i="23"/>
  <c r="I83" i="23" s="1"/>
  <c r="K83" i="22" s="1"/>
  <c r="H85" i="23"/>
  <c r="H85" i="22"/>
  <c r="G85" i="22"/>
  <c r="X87" i="23"/>
  <c r="Z87" i="22" s="1"/>
  <c r="W87" i="23"/>
  <c r="V87" i="22"/>
  <c r="W87" i="22"/>
  <c r="E95" i="22"/>
  <c r="F95" i="22"/>
  <c r="G111" i="22"/>
  <c r="H111" i="23"/>
  <c r="I111" i="23"/>
  <c r="K111" i="22" s="1"/>
  <c r="H111" i="22"/>
  <c r="W119" i="23"/>
  <c r="X119" i="23"/>
  <c r="Z119" i="22" s="1"/>
  <c r="V119" i="22"/>
  <c r="W119" i="22"/>
  <c r="E127" i="22"/>
  <c r="F127" i="22"/>
  <c r="M159" i="23"/>
  <c r="L159" i="22"/>
  <c r="M159" i="22"/>
  <c r="N159" i="23"/>
  <c r="P159" i="22" s="1"/>
  <c r="R165" i="23"/>
  <c r="S165" i="23"/>
  <c r="U165" i="22" s="1"/>
  <c r="R165" i="22"/>
  <c r="Q165" i="22"/>
  <c r="R167" i="23"/>
  <c r="F167" i="22"/>
  <c r="E167" i="22"/>
  <c r="W175" i="23"/>
  <c r="X175" i="23"/>
  <c r="Z175" i="22" s="1"/>
  <c r="V175" i="22"/>
  <c r="W175" i="22"/>
  <c r="H183" i="23"/>
  <c r="I183" i="23" s="1"/>
  <c r="K183" i="22" s="1"/>
  <c r="G183" i="22"/>
  <c r="H183" i="22"/>
  <c r="R190" i="23"/>
  <c r="S190" i="23"/>
  <c r="U190" i="22" s="1"/>
  <c r="R190" i="22"/>
  <c r="Q190" i="22"/>
  <c r="I193" i="23"/>
  <c r="K193" i="22" s="1"/>
  <c r="H193" i="23"/>
  <c r="G193" i="22"/>
  <c r="H193" i="22"/>
  <c r="M196" i="22"/>
  <c r="M196" i="23"/>
  <c r="N196" i="23"/>
  <c r="P196" i="22" s="1"/>
  <c r="L196" i="22"/>
  <c r="M199" i="23"/>
  <c r="N199" i="23"/>
  <c r="P199" i="22" s="1"/>
  <c r="L199" i="22"/>
  <c r="M199" i="22"/>
  <c r="W231" i="23"/>
  <c r="X231" i="23"/>
  <c r="Z231" i="22" s="1"/>
  <c r="W231" i="22"/>
  <c r="V231" i="22"/>
  <c r="G238" i="22"/>
  <c r="H238" i="22"/>
  <c r="H238" i="23"/>
  <c r="H249" i="23"/>
  <c r="W249" i="23"/>
  <c r="F249" i="22"/>
  <c r="E249" i="22"/>
  <c r="X258" i="23"/>
  <c r="Z258" i="22" s="1"/>
  <c r="W258" i="22"/>
  <c r="V258" i="22"/>
  <c r="W258" i="23"/>
  <c r="R265" i="23"/>
  <c r="S265" i="23"/>
  <c r="U265" i="22" s="1"/>
  <c r="Q265" i="22"/>
  <c r="R265" i="22"/>
  <c r="I295" i="23"/>
  <c r="K295" i="22" s="1"/>
  <c r="G295" i="22"/>
  <c r="H295" i="22"/>
  <c r="H295" i="23"/>
  <c r="M161" i="23"/>
  <c r="N161" i="23"/>
  <c r="P161" i="22" s="1"/>
  <c r="L161" i="22"/>
  <c r="M161" i="22"/>
  <c r="M169" i="23"/>
  <c r="N169" i="23"/>
  <c r="P169" i="22" s="1"/>
  <c r="L169" i="22"/>
  <c r="M169" i="22"/>
  <c r="M177" i="23"/>
  <c r="N177" i="23"/>
  <c r="P177" i="22" s="1"/>
  <c r="L177" i="22"/>
  <c r="M177" i="22"/>
  <c r="N185" i="23"/>
  <c r="P185" i="22" s="1"/>
  <c r="M185" i="23"/>
  <c r="L185" i="22"/>
  <c r="M185" i="22"/>
  <c r="R189" i="22"/>
  <c r="Q189" i="22"/>
  <c r="R189" i="23"/>
  <c r="S189" i="23"/>
  <c r="U189" i="22" s="1"/>
  <c r="Q193" i="22"/>
  <c r="R193" i="23"/>
  <c r="S193" i="23"/>
  <c r="U193" i="22" s="1"/>
  <c r="R193" i="22"/>
  <c r="R197" i="23"/>
  <c r="S197" i="23"/>
  <c r="U197" i="22" s="1"/>
  <c r="R197" i="22"/>
  <c r="Q197" i="22"/>
  <c r="R223" i="23"/>
  <c r="H223" i="23"/>
  <c r="F223" i="22"/>
  <c r="E223" i="22"/>
  <c r="M243" i="23"/>
  <c r="M243" i="22"/>
  <c r="L243" i="22"/>
  <c r="N243" i="23"/>
  <c r="P243" i="22" s="1"/>
  <c r="M163" i="23"/>
  <c r="L163" i="22"/>
  <c r="M163" i="22"/>
  <c r="N163" i="23"/>
  <c r="P163" i="22" s="1"/>
  <c r="M171" i="23"/>
  <c r="L171" i="22"/>
  <c r="M171" i="22"/>
  <c r="N171" i="23"/>
  <c r="P171" i="22" s="1"/>
  <c r="M179" i="23"/>
  <c r="L179" i="22"/>
  <c r="M179" i="22"/>
  <c r="N179" i="23"/>
  <c r="P179" i="22" s="1"/>
  <c r="M187" i="23"/>
  <c r="L187" i="22"/>
  <c r="M187" i="22"/>
  <c r="N187" i="23"/>
  <c r="P187" i="22" s="1"/>
  <c r="W190" i="22"/>
  <c r="W190" i="23"/>
  <c r="X190" i="23"/>
  <c r="Z190" i="22" s="1"/>
  <c r="V190" i="22"/>
  <c r="H194" i="23"/>
  <c r="I194" i="23" s="1"/>
  <c r="K194" i="22" s="1"/>
  <c r="H194" i="22"/>
  <c r="G194" i="22"/>
  <c r="W215" i="23"/>
  <c r="X215" i="23"/>
  <c r="Z215" i="22" s="1"/>
  <c r="W215" i="22"/>
  <c r="V215" i="22"/>
  <c r="W238" i="22"/>
  <c r="V238" i="22"/>
  <c r="X238" i="23"/>
  <c r="Z238" i="22" s="1"/>
  <c r="W238" i="23"/>
  <c r="R249" i="23"/>
  <c r="S249" i="23"/>
  <c r="U249" i="22" s="1"/>
  <c r="Q249" i="22"/>
  <c r="R249" i="22"/>
  <c r="X280" i="23"/>
  <c r="Z280" i="22" s="1"/>
  <c r="W280" i="22"/>
  <c r="V280" i="22"/>
  <c r="W280" i="23"/>
  <c r="F165" i="22"/>
  <c r="E165" i="22"/>
  <c r="F173" i="22"/>
  <c r="E173" i="22"/>
  <c r="F181" i="22"/>
  <c r="E181" i="22"/>
  <c r="N193" i="23"/>
  <c r="P193" i="22" s="1"/>
  <c r="M193" i="23"/>
  <c r="L193" i="22"/>
  <c r="M193" i="22"/>
  <c r="W197" i="23"/>
  <c r="V197" i="22"/>
  <c r="W197" i="22"/>
  <c r="X197" i="23"/>
  <c r="Z197" i="22" s="1"/>
  <c r="F207" i="22"/>
  <c r="E207" i="22"/>
  <c r="H272" i="22"/>
  <c r="G272" i="22"/>
  <c r="I272" i="23"/>
  <c r="K272" i="22" s="1"/>
  <c r="H272" i="23"/>
  <c r="G296" i="22"/>
  <c r="H296" i="22"/>
  <c r="H296" i="23"/>
  <c r="H307" i="22"/>
  <c r="H307" i="23"/>
  <c r="I307" i="23"/>
  <c r="K307" i="22" s="1"/>
  <c r="G307" i="22"/>
  <c r="S318" i="23"/>
  <c r="U318" i="22" s="1"/>
  <c r="Q318" i="22"/>
  <c r="R318" i="22"/>
  <c r="R318" i="23"/>
  <c r="F321" i="22"/>
  <c r="E321" i="22"/>
  <c r="H324" i="23"/>
  <c r="H324" i="22"/>
  <c r="G324" i="22"/>
  <c r="R329" i="23"/>
  <c r="E329" i="22"/>
  <c r="F329" i="22"/>
  <c r="R341" i="23"/>
  <c r="F341" i="22"/>
  <c r="E341" i="22"/>
  <c r="M349" i="23"/>
  <c r="N349" i="23"/>
  <c r="P349" i="22" s="1"/>
  <c r="M349" i="22"/>
  <c r="L349" i="22"/>
  <c r="R355" i="23"/>
  <c r="H355" i="23"/>
  <c r="F355" i="22"/>
  <c r="E355" i="22"/>
  <c r="M367" i="23"/>
  <c r="M367" i="22"/>
  <c r="L367" i="22"/>
  <c r="N367" i="23"/>
  <c r="P367" i="22" s="1"/>
  <c r="H375" i="22"/>
  <c r="G375" i="22"/>
  <c r="H375" i="23"/>
  <c r="X382" i="23"/>
  <c r="Z382" i="22" s="1"/>
  <c r="V382" i="22"/>
  <c r="W382" i="22"/>
  <c r="W382" i="23"/>
  <c r="S391" i="23"/>
  <c r="U391" i="22" s="1"/>
  <c r="R391" i="22"/>
  <c r="Q391" i="22"/>
  <c r="R391" i="23"/>
  <c r="N414" i="23"/>
  <c r="P414" i="22" s="1"/>
  <c r="L414" i="22"/>
  <c r="M414" i="22"/>
  <c r="M414" i="23"/>
  <c r="V458" i="22"/>
  <c r="W458" i="22"/>
  <c r="W458" i="23"/>
  <c r="X458" i="23"/>
  <c r="Z458" i="22" s="1"/>
  <c r="W281" i="23"/>
  <c r="F281" i="22"/>
  <c r="E281" i="22"/>
  <c r="W287" i="23"/>
  <c r="X287" i="23"/>
  <c r="Z287" i="22" s="1"/>
  <c r="V287" i="22"/>
  <c r="W287" i="22"/>
  <c r="H291" i="22"/>
  <c r="H291" i="23"/>
  <c r="G291" i="22"/>
  <c r="I291" i="23"/>
  <c r="K291" i="22" s="1"/>
  <c r="V302" i="22"/>
  <c r="X302" i="23"/>
  <c r="Z302" i="22" s="1"/>
  <c r="W302" i="22"/>
  <c r="W302" i="23"/>
  <c r="S319" i="23"/>
  <c r="U319" i="22" s="1"/>
  <c r="R319" i="23"/>
  <c r="Q319" i="22"/>
  <c r="R319" i="22"/>
  <c r="S326" i="23"/>
  <c r="U326" i="22" s="1"/>
  <c r="Q326" i="22"/>
  <c r="R326" i="22"/>
  <c r="R326" i="23"/>
  <c r="X340" i="23"/>
  <c r="Z340" i="22" s="1"/>
  <c r="W340" i="23"/>
  <c r="W340" i="22"/>
  <c r="V340" i="22"/>
  <c r="W347" i="23"/>
  <c r="X347" i="23"/>
  <c r="Z347" i="22" s="1"/>
  <c r="V347" i="22"/>
  <c r="W347" i="22"/>
  <c r="S351" i="23"/>
  <c r="U351" i="22" s="1"/>
  <c r="R351" i="23"/>
  <c r="Q351" i="22"/>
  <c r="R351" i="22"/>
  <c r="R364" i="23"/>
  <c r="Q364" i="22"/>
  <c r="R364" i="22"/>
  <c r="S364" i="23"/>
  <c r="U364" i="22" s="1"/>
  <c r="S377" i="23"/>
  <c r="U377" i="22" s="1"/>
  <c r="R377" i="22"/>
  <c r="Q377" i="22"/>
  <c r="R377" i="23"/>
  <c r="X391" i="23"/>
  <c r="Z391" i="22" s="1"/>
  <c r="W391" i="22"/>
  <c r="V391" i="22"/>
  <c r="W391" i="23"/>
  <c r="W270" i="22"/>
  <c r="V270" i="22"/>
  <c r="X270" i="23"/>
  <c r="Z270" i="22" s="1"/>
  <c r="W270" i="23"/>
  <c r="S275" i="23"/>
  <c r="U275" i="22" s="1"/>
  <c r="R275" i="23"/>
  <c r="Q275" i="22"/>
  <c r="R275" i="22"/>
  <c r="H322" i="23"/>
  <c r="G322" i="22"/>
  <c r="H322" i="22"/>
  <c r="I322" i="23"/>
  <c r="K322" i="22" s="1"/>
  <c r="H325" i="23"/>
  <c r="F325" i="22"/>
  <c r="E325" i="22"/>
  <c r="W349" i="23"/>
  <c r="V349" i="22"/>
  <c r="W349" i="22"/>
  <c r="X349" i="23"/>
  <c r="Z349" i="22" s="1"/>
  <c r="W377" i="23"/>
  <c r="V377" i="22"/>
  <c r="W377" i="22"/>
  <c r="X377" i="23"/>
  <c r="Z377" i="22" s="1"/>
  <c r="G271" i="22"/>
  <c r="H271" i="22"/>
  <c r="H271" i="23"/>
  <c r="I271" i="23" s="1"/>
  <c r="K271" i="22" s="1"/>
  <c r="W286" i="22"/>
  <c r="V286" i="22"/>
  <c r="X286" i="23"/>
  <c r="Z286" i="22" s="1"/>
  <c r="W286" i="23"/>
  <c r="W303" i="23"/>
  <c r="X303" i="23"/>
  <c r="Z303" i="22" s="1"/>
  <c r="V303" i="22"/>
  <c r="W303" i="22"/>
  <c r="G318" i="22"/>
  <c r="H318" i="22"/>
  <c r="I318" i="23"/>
  <c r="K318" i="22" s="1"/>
  <c r="H318" i="23"/>
  <c r="S342" i="23"/>
  <c r="U342" i="22" s="1"/>
  <c r="Q342" i="22"/>
  <c r="R342" i="22"/>
  <c r="R342" i="23"/>
  <c r="F368" i="22"/>
  <c r="W368" i="23"/>
  <c r="E368" i="22"/>
  <c r="H368" i="23"/>
  <c r="M368" i="23"/>
  <c r="S438" i="23"/>
  <c r="U438" i="22" s="1"/>
  <c r="Q438" i="22"/>
  <c r="R438" i="22"/>
  <c r="R438" i="23"/>
  <c r="N406" i="23"/>
  <c r="P406" i="22" s="1"/>
  <c r="L406" i="22"/>
  <c r="M406" i="22"/>
  <c r="M406" i="23"/>
  <c r="H422" i="22"/>
  <c r="G422" i="22"/>
  <c r="H422" i="23"/>
  <c r="I422" i="23"/>
  <c r="K422" i="22" s="1"/>
  <c r="W460" i="23"/>
  <c r="X460" i="23"/>
  <c r="Z460" i="22" s="1"/>
  <c r="V460" i="22"/>
  <c r="W460" i="22"/>
  <c r="H472" i="23"/>
  <c r="H472" i="22"/>
  <c r="G472" i="22"/>
  <c r="I472" i="23"/>
  <c r="K472" i="22" s="1"/>
  <c r="M490" i="23"/>
  <c r="R490" i="23"/>
  <c r="E490" i="22"/>
  <c r="F490" i="22"/>
  <c r="M494" i="23"/>
  <c r="N494" i="23"/>
  <c r="P494" i="22" s="1"/>
  <c r="L494" i="22"/>
  <c r="M494" i="22"/>
  <c r="L499" i="22"/>
  <c r="M499" i="22"/>
  <c r="N499" i="23"/>
  <c r="P499" i="22" s="1"/>
  <c r="M499" i="23"/>
  <c r="M403" i="23"/>
  <c r="L403" i="22"/>
  <c r="M403" i="22"/>
  <c r="N403" i="23"/>
  <c r="P403" i="22" s="1"/>
  <c r="F419" i="22"/>
  <c r="E419" i="22"/>
  <c r="H419" i="23"/>
  <c r="R419" i="23"/>
  <c r="V497" i="22"/>
  <c r="W497" i="22"/>
  <c r="X497" i="23"/>
  <c r="Z497" i="22" s="1"/>
  <c r="W497" i="23"/>
  <c r="G464" i="22"/>
  <c r="H464" i="23"/>
  <c r="H464" i="22"/>
  <c r="I464" i="23"/>
  <c r="K464" i="22" s="1"/>
  <c r="E488" i="22"/>
  <c r="F488" i="22"/>
  <c r="M488" i="23"/>
  <c r="M500" i="23"/>
  <c r="N500" i="23"/>
  <c r="P500" i="22" s="1"/>
  <c r="L500" i="22"/>
  <c r="M500" i="22"/>
  <c r="L479" i="22"/>
  <c r="M479" i="22"/>
  <c r="N479" i="23"/>
  <c r="P479" i="22" s="1"/>
  <c r="M479" i="23"/>
  <c r="G496" i="22"/>
  <c r="H496" i="23"/>
  <c r="I496" i="23" s="1"/>
  <c r="K496" i="22" s="1"/>
  <c r="H496" i="22"/>
  <c r="X503" i="23"/>
  <c r="Z503" i="22" s="1"/>
  <c r="W503" i="22"/>
  <c r="W503" i="23"/>
  <c r="V503" i="22"/>
  <c r="M476" i="23"/>
  <c r="N476" i="23"/>
  <c r="P476" i="22" s="1"/>
  <c r="L476" i="22"/>
  <c r="M476" i="22"/>
  <c r="R488" i="22"/>
  <c r="S488" i="23"/>
  <c r="U488" i="22" s="1"/>
  <c r="Q488" i="22"/>
  <c r="R488" i="23"/>
  <c r="I53" i="25"/>
  <c r="H53" i="25"/>
  <c r="X77" i="25"/>
  <c r="W77" i="25"/>
  <c r="R32" i="24"/>
  <c r="H32" i="24"/>
  <c r="F10" i="1"/>
  <c r="W32" i="24"/>
  <c r="M32" i="24"/>
  <c r="I66" i="24"/>
  <c r="H66" i="24"/>
  <c r="V50" i="25"/>
  <c r="P134" i="2"/>
  <c r="V44" i="25" s="1"/>
  <c r="X44" i="25" s="1"/>
  <c r="X65" i="25"/>
  <c r="W65" i="25"/>
  <c r="U34" i="3"/>
  <c r="S70" i="22"/>
  <c r="T70" i="22"/>
  <c r="M11" i="23"/>
  <c r="M43" i="23"/>
  <c r="S110" i="22"/>
  <c r="T110" i="22"/>
  <c r="M125" i="23"/>
  <c r="M97" i="23"/>
  <c r="M121" i="23"/>
  <c r="M129" i="23"/>
  <c r="N385" i="22"/>
  <c r="O385" i="22"/>
  <c r="W243" i="23"/>
  <c r="O285" i="22"/>
  <c r="N285" i="22"/>
  <c r="S299" i="22"/>
  <c r="T299" i="22"/>
  <c r="I269" i="22"/>
  <c r="J269" i="22"/>
  <c r="J300" i="22"/>
  <c r="I300" i="23"/>
  <c r="K300" i="22" s="1"/>
  <c r="I300" i="22"/>
  <c r="R159" i="23"/>
  <c r="S283" i="22"/>
  <c r="T283" i="22"/>
  <c r="I293" i="23"/>
  <c r="K293" i="22" s="1"/>
  <c r="I293" i="22"/>
  <c r="J293" i="22"/>
  <c r="I305" i="22"/>
  <c r="J305" i="22"/>
  <c r="S327" i="22"/>
  <c r="T327" i="22"/>
  <c r="S343" i="22"/>
  <c r="T343" i="22"/>
  <c r="M357" i="23"/>
  <c r="X363" i="22"/>
  <c r="Y363" i="22"/>
  <c r="J401" i="22"/>
  <c r="I401" i="22"/>
  <c r="X427" i="22"/>
  <c r="Y427" i="22"/>
  <c r="J449" i="22"/>
  <c r="I449" i="22"/>
  <c r="I309" i="23"/>
  <c r="K309" i="22" s="1"/>
  <c r="H341" i="23"/>
  <c r="W476" i="23"/>
  <c r="Y680" i="22"/>
  <c r="X680" i="22"/>
  <c r="Y684" i="22"/>
  <c r="X684" i="22"/>
  <c r="Y688" i="22"/>
  <c r="X688" i="22"/>
  <c r="J712" i="22"/>
  <c r="I712" i="22"/>
  <c r="N734" i="22"/>
  <c r="O734" i="22"/>
  <c r="M355" i="23"/>
  <c r="T791" i="22"/>
  <c r="S791" i="22"/>
  <c r="T795" i="22"/>
  <c r="S795" i="22"/>
  <c r="I805" i="22"/>
  <c r="J805" i="22"/>
  <c r="I829" i="22"/>
  <c r="J829" i="22"/>
  <c r="X840" i="22"/>
  <c r="Y840" i="22"/>
  <c r="T843" i="22"/>
  <c r="S843" i="22"/>
  <c r="N870" i="22"/>
  <c r="O870" i="22"/>
  <c r="T735" i="22"/>
  <c r="S735" i="22"/>
  <c r="I761" i="22"/>
  <c r="J761" i="22"/>
  <c r="T767" i="22"/>
  <c r="S767" i="22"/>
  <c r="I825" i="22"/>
  <c r="J825" i="22"/>
  <c r="T867" i="22"/>
  <c r="S867" i="22"/>
  <c r="X944" i="22"/>
  <c r="Y944" i="22"/>
  <c r="X1072" i="22"/>
  <c r="Y1072" i="22"/>
  <c r="T748" i="22"/>
  <c r="S748" i="22"/>
  <c r="Y804" i="22"/>
  <c r="X804" i="22"/>
  <c r="N811" i="22"/>
  <c r="O811" i="22"/>
  <c r="Y825" i="22"/>
  <c r="X825" i="22"/>
  <c r="T835" i="22"/>
  <c r="S835" i="22"/>
  <c r="N838" i="22"/>
  <c r="O838" i="22"/>
  <c r="J849" i="22"/>
  <c r="I849" i="22"/>
  <c r="J880" i="22"/>
  <c r="I880" i="22"/>
  <c r="X960" i="22"/>
  <c r="Y960" i="22"/>
  <c r="X1008" i="22"/>
  <c r="Y1008" i="22"/>
  <c r="N1023" i="22"/>
  <c r="O1023" i="22"/>
  <c r="J1045" i="22"/>
  <c r="I1045" i="22"/>
  <c r="X751" i="22"/>
  <c r="Y751" i="22"/>
  <c r="X880" i="22"/>
  <c r="Y880" i="22"/>
  <c r="T1074" i="22"/>
  <c r="S1074" i="22"/>
  <c r="N1119" i="22"/>
  <c r="O1119" i="22"/>
  <c r="J1132" i="22"/>
  <c r="I1132" i="22"/>
  <c r="T1260" i="22"/>
  <c r="S1260" i="22"/>
  <c r="T1087" i="22"/>
  <c r="S1087" i="22"/>
  <c r="O1101" i="22"/>
  <c r="N1101" i="22"/>
  <c r="O1117" i="22"/>
  <c r="N1117" i="22"/>
  <c r="Y1132" i="22"/>
  <c r="X1132" i="22"/>
  <c r="N1137" i="22"/>
  <c r="O1137" i="22"/>
  <c r="X1159" i="22"/>
  <c r="Y1159" i="22"/>
  <c r="J1176" i="22"/>
  <c r="I1176" i="22"/>
  <c r="Y1075" i="22"/>
  <c r="X1075" i="22"/>
  <c r="X1096" i="22"/>
  <c r="Y1096" i="22"/>
  <c r="O1098" i="22"/>
  <c r="N1098" i="22"/>
  <c r="J1120" i="22"/>
  <c r="I1120" i="22"/>
  <c r="J1144" i="22"/>
  <c r="I1144" i="22"/>
  <c r="X1087" i="22"/>
  <c r="Y1087" i="22"/>
  <c r="O1105" i="22"/>
  <c r="N1105" i="22"/>
  <c r="O1121" i="22"/>
  <c r="N1121" i="22"/>
  <c r="O1134" i="22"/>
  <c r="N1134" i="22"/>
  <c r="T1138" i="22"/>
  <c r="S1138" i="22"/>
  <c r="X1168" i="22"/>
  <c r="Y1168" i="22"/>
  <c r="S1178" i="22"/>
  <c r="T1178" i="22"/>
  <c r="X1192" i="22"/>
  <c r="Y1192" i="22"/>
  <c r="S1198" i="22"/>
  <c r="T1198" i="22"/>
  <c r="I1209" i="22"/>
  <c r="J1209" i="22"/>
  <c r="I1213" i="22"/>
  <c r="J1213" i="22"/>
  <c r="S1214" i="22"/>
  <c r="T1214" i="22"/>
  <c r="N1217" i="22"/>
  <c r="O1217" i="22"/>
  <c r="O1222" i="22"/>
  <c r="N1222" i="22"/>
  <c r="I1233" i="22"/>
  <c r="J1233" i="22"/>
  <c r="I1237" i="22"/>
  <c r="J1237" i="22"/>
  <c r="S1239" i="22"/>
  <c r="T1239" i="22"/>
  <c r="I1249" i="22"/>
  <c r="J1249" i="22"/>
  <c r="I1257" i="22"/>
  <c r="J1257" i="22"/>
  <c r="J1261" i="22"/>
  <c r="I1261" i="22"/>
  <c r="S1263" i="22"/>
  <c r="T1263" i="22"/>
  <c r="O1274" i="22"/>
  <c r="N1274" i="22"/>
  <c r="Y1287" i="22"/>
  <c r="X1287" i="22"/>
  <c r="S1302" i="22"/>
  <c r="T1302" i="22"/>
  <c r="N1313" i="22"/>
  <c r="O1313" i="22"/>
  <c r="N1321" i="22"/>
  <c r="O1321" i="22"/>
  <c r="N1329" i="22"/>
  <c r="O1329" i="22"/>
  <c r="Y1335" i="22"/>
  <c r="X1335" i="22"/>
  <c r="O1342" i="22"/>
  <c r="N1342" i="22"/>
  <c r="S1367" i="22"/>
  <c r="T1367" i="22"/>
  <c r="N1377" i="22"/>
  <c r="O1377" i="22"/>
  <c r="T1388" i="22"/>
  <c r="S1388" i="22"/>
  <c r="N1461" i="22"/>
  <c r="O1461" i="22"/>
  <c r="X1472" i="22"/>
  <c r="Y1472" i="22"/>
  <c r="J1482" i="22"/>
  <c r="I1482" i="22"/>
  <c r="N1495" i="22"/>
  <c r="O1495" i="22"/>
  <c r="O1354" i="22"/>
  <c r="N1354" i="22"/>
  <c r="X1456" i="22"/>
  <c r="Y1456" i="22"/>
  <c r="N1474" i="22"/>
  <c r="O1474" i="22"/>
  <c r="T1478" i="22"/>
  <c r="S1478" i="22"/>
  <c r="N1481" i="22"/>
  <c r="O1481" i="22"/>
  <c r="G6" i="12"/>
  <c r="G8" i="12"/>
  <c r="I87" i="1"/>
  <c r="I92" i="1" s="1"/>
  <c r="I93" i="1"/>
  <c r="I41" i="38"/>
  <c r="I55" i="38" s="1"/>
  <c r="S1343" i="22"/>
  <c r="T1343" i="22"/>
  <c r="N1365" i="22"/>
  <c r="O1365" i="22"/>
  <c r="I1377" i="22"/>
  <c r="J1377" i="22"/>
  <c r="O1410" i="22"/>
  <c r="N1410" i="22"/>
  <c r="F15" i="1"/>
  <c r="W49" i="24"/>
  <c r="M49" i="24"/>
  <c r="B19" i="35"/>
  <c r="R49" i="24"/>
  <c r="H49" i="24"/>
  <c r="F48" i="24"/>
  <c r="H66" i="1"/>
  <c r="N5" i="27"/>
  <c r="L75" i="27"/>
  <c r="N75" i="27" s="1"/>
  <c r="L32" i="27"/>
  <c r="N32" i="27" s="1"/>
  <c r="H9" i="1"/>
  <c r="N23" i="24"/>
  <c r="L8" i="24"/>
  <c r="M8" i="24" s="1"/>
  <c r="M23" i="24"/>
  <c r="M5" i="27"/>
  <c r="F66" i="1"/>
  <c r="F32" i="27"/>
  <c r="R5" i="27"/>
  <c r="W5" i="27"/>
  <c r="P27" i="1"/>
  <c r="V27" i="1" s="1"/>
  <c r="V6" i="1"/>
  <c r="N13" i="27"/>
  <c r="M13" i="27"/>
  <c r="H73" i="1"/>
  <c r="J14" i="1"/>
  <c r="X48" i="24"/>
  <c r="I31" i="1"/>
  <c r="S5" i="25"/>
  <c r="Q92" i="25"/>
  <c r="H86" i="25"/>
  <c r="T216" i="22"/>
  <c r="S216" i="22"/>
  <c r="R53" i="3"/>
  <c r="G80" i="3"/>
  <c r="T282" i="22"/>
  <c r="S282" i="22"/>
  <c r="O248" i="22"/>
  <c r="N248" i="22"/>
  <c r="J17" i="15"/>
  <c r="S17" i="15"/>
  <c r="O254" i="22"/>
  <c r="N254" i="22"/>
  <c r="N208" i="22"/>
  <c r="O208" i="22"/>
  <c r="D30" i="15"/>
  <c r="T258" i="22"/>
  <c r="S258" i="22"/>
  <c r="O238" i="22"/>
  <c r="N238" i="22"/>
  <c r="N214" i="22"/>
  <c r="O214" i="22"/>
  <c r="O272" i="22"/>
  <c r="N272" i="22"/>
  <c r="K38" i="15"/>
  <c r="T38" i="15"/>
  <c r="N234" i="22"/>
  <c r="O234" i="22"/>
  <c r="O60" i="1"/>
  <c r="U60" i="1" s="1"/>
  <c r="U50" i="1"/>
  <c r="V21" i="15"/>
  <c r="M21" i="15"/>
  <c r="J103" i="1"/>
  <c r="W76" i="27"/>
  <c r="X76" i="27"/>
  <c r="N182" i="2"/>
  <c r="H211" i="2"/>
  <c r="H254" i="2"/>
  <c r="H267" i="2" s="1"/>
  <c r="G61" i="3"/>
  <c r="G49" i="3" s="1"/>
  <c r="S74" i="3"/>
  <c r="I73" i="3"/>
  <c r="S73" i="3" s="1"/>
  <c r="I61" i="3"/>
  <c r="V112" i="3"/>
  <c r="O104" i="3"/>
  <c r="V104" i="3" s="1"/>
  <c r="E8" i="22"/>
  <c r="F8" i="22"/>
  <c r="E16" i="22"/>
  <c r="F16" i="22"/>
  <c r="E24" i="22"/>
  <c r="F24" i="22"/>
  <c r="N30" i="23"/>
  <c r="P30" i="22" s="1"/>
  <c r="M30" i="23"/>
  <c r="M30" i="22"/>
  <c r="L30" i="22"/>
  <c r="V34" i="22"/>
  <c r="W34" i="22"/>
  <c r="W34" i="23"/>
  <c r="X34" i="23"/>
  <c r="Z34" i="22" s="1"/>
  <c r="F40" i="22"/>
  <c r="E40" i="22"/>
  <c r="M46" i="23"/>
  <c r="N46" i="23"/>
  <c r="P46" i="22" s="1"/>
  <c r="M46" i="22"/>
  <c r="L46" i="22"/>
  <c r="X51" i="23"/>
  <c r="Z51" i="22" s="1"/>
  <c r="W51" i="23"/>
  <c r="V51" i="22"/>
  <c r="W51" i="22"/>
  <c r="W59" i="23"/>
  <c r="X59" i="23"/>
  <c r="Z59" i="22" s="1"/>
  <c r="W59" i="22"/>
  <c r="V59" i="22"/>
  <c r="W67" i="23"/>
  <c r="X67" i="23"/>
  <c r="Z67" i="22" s="1"/>
  <c r="W67" i="22"/>
  <c r="V67" i="22"/>
  <c r="W75" i="23"/>
  <c r="X75" i="23"/>
  <c r="Z75" i="22" s="1"/>
  <c r="W75" i="22"/>
  <c r="V75" i="22"/>
  <c r="R112" i="3"/>
  <c r="G104" i="3"/>
  <c r="R104" i="3" s="1"/>
  <c r="X12" i="23"/>
  <c r="Z12" i="22" s="1"/>
  <c r="V12" i="22"/>
  <c r="W12" i="23"/>
  <c r="W12" i="22"/>
  <c r="M19" i="23"/>
  <c r="E19" i="22"/>
  <c r="F19" i="22"/>
  <c r="W19" i="23"/>
  <c r="I25" i="23"/>
  <c r="K25" i="22" s="1"/>
  <c r="H25" i="23"/>
  <c r="G25" i="22"/>
  <c r="H25" i="22"/>
  <c r="S30" i="23"/>
  <c r="U30" i="22" s="1"/>
  <c r="R30" i="23"/>
  <c r="Q30" i="22"/>
  <c r="R30" i="22"/>
  <c r="M35" i="23"/>
  <c r="W35" i="23"/>
  <c r="R35" i="23"/>
  <c r="H35" i="23"/>
  <c r="E35" i="22"/>
  <c r="F35" i="22"/>
  <c r="R39" i="23"/>
  <c r="S39" i="23"/>
  <c r="U39" i="22" s="1"/>
  <c r="R39" i="22"/>
  <c r="Q39" i="22"/>
  <c r="X44" i="23"/>
  <c r="Z44" i="22" s="1"/>
  <c r="W44" i="23"/>
  <c r="W44" i="22"/>
  <c r="V44" i="22"/>
  <c r="M48" i="23"/>
  <c r="N48" i="23"/>
  <c r="P48" i="22" s="1"/>
  <c r="M48" i="22"/>
  <c r="L48" i="22"/>
  <c r="H55" i="23"/>
  <c r="I55" i="23"/>
  <c r="K55" i="22" s="1"/>
  <c r="G55" i="22"/>
  <c r="H55" i="22"/>
  <c r="H63" i="22"/>
  <c r="G63" i="22"/>
  <c r="H63" i="23"/>
  <c r="I63" i="23"/>
  <c r="K63" i="22" s="1"/>
  <c r="H71" i="22"/>
  <c r="G71" i="22"/>
  <c r="H71" i="23"/>
  <c r="U120" i="3"/>
  <c r="R9" i="23"/>
  <c r="S9" i="23"/>
  <c r="U9" i="22" s="1"/>
  <c r="Q9" i="22"/>
  <c r="R9" i="22"/>
  <c r="V14" i="22"/>
  <c r="W14" i="22"/>
  <c r="W14" i="23"/>
  <c r="X14" i="23"/>
  <c r="Z14" i="22" s="1"/>
  <c r="N18" i="23"/>
  <c r="P18" i="22" s="1"/>
  <c r="M18" i="23"/>
  <c r="M18" i="22"/>
  <c r="L18" i="22"/>
  <c r="H22" i="23"/>
  <c r="H22" i="22"/>
  <c r="G22" i="22"/>
  <c r="I22" i="23"/>
  <c r="K22" i="22" s="1"/>
  <c r="H30" i="23"/>
  <c r="H30" i="22"/>
  <c r="G30" i="22"/>
  <c r="I30" i="23"/>
  <c r="K30" i="22" s="1"/>
  <c r="H38" i="23"/>
  <c r="H38" i="22"/>
  <c r="G38" i="22"/>
  <c r="I38" i="23"/>
  <c r="K38" i="22" s="1"/>
  <c r="H46" i="23"/>
  <c r="H46" i="22"/>
  <c r="G46" i="22"/>
  <c r="I46" i="23"/>
  <c r="K46" i="22" s="1"/>
  <c r="M53" i="23"/>
  <c r="N53" i="23"/>
  <c r="P53" i="22" s="1"/>
  <c r="M53" i="22"/>
  <c r="L53" i="22"/>
  <c r="N61" i="23"/>
  <c r="P61" i="22" s="1"/>
  <c r="M61" i="23"/>
  <c r="M61" i="22"/>
  <c r="L61" i="22"/>
  <c r="M69" i="23"/>
  <c r="N69" i="23"/>
  <c r="P69" i="22" s="1"/>
  <c r="M69" i="22"/>
  <c r="L69" i="22"/>
  <c r="N77" i="23"/>
  <c r="P77" i="22" s="1"/>
  <c r="M77" i="23"/>
  <c r="M77" i="22"/>
  <c r="L77" i="22"/>
  <c r="S105" i="3"/>
  <c r="I104" i="3"/>
  <c r="S104" i="3" s="1"/>
  <c r="X16" i="23"/>
  <c r="Z16" i="22" s="1"/>
  <c r="W16" i="22"/>
  <c r="W16" i="23"/>
  <c r="V16" i="22"/>
  <c r="X32" i="23"/>
  <c r="Z32" i="22" s="1"/>
  <c r="W32" i="23"/>
  <c r="W32" i="22"/>
  <c r="V32" i="22"/>
  <c r="X48" i="23"/>
  <c r="Z48" i="22" s="1"/>
  <c r="W48" i="23"/>
  <c r="W48" i="22"/>
  <c r="V48" i="22"/>
  <c r="S83" i="23"/>
  <c r="U83" i="22" s="1"/>
  <c r="R83" i="23"/>
  <c r="Q83" i="22"/>
  <c r="R83" i="22"/>
  <c r="W89" i="23"/>
  <c r="V89" i="22"/>
  <c r="W89" i="22"/>
  <c r="X89" i="23"/>
  <c r="Z89" i="22" s="1"/>
  <c r="H97" i="23"/>
  <c r="H97" i="22"/>
  <c r="G97" i="22"/>
  <c r="M103" i="23"/>
  <c r="L103" i="22"/>
  <c r="M103" i="22"/>
  <c r="N103" i="23"/>
  <c r="P103" i="22" s="1"/>
  <c r="R109" i="22"/>
  <c r="R109" i="23"/>
  <c r="S109" i="23"/>
  <c r="U109" i="22" s="1"/>
  <c r="Q109" i="22"/>
  <c r="M113" i="23"/>
  <c r="F113" i="22"/>
  <c r="R113" i="23"/>
  <c r="E113" i="22"/>
  <c r="W121" i="23"/>
  <c r="V121" i="22"/>
  <c r="W121" i="22"/>
  <c r="X121" i="23"/>
  <c r="Z121" i="22" s="1"/>
  <c r="H129" i="23"/>
  <c r="I129" i="23"/>
  <c r="K129" i="22" s="1"/>
  <c r="H129" i="22"/>
  <c r="G129" i="22"/>
  <c r="M135" i="23"/>
  <c r="L135" i="22"/>
  <c r="M135" i="22"/>
  <c r="N135" i="23"/>
  <c r="P135" i="22" s="1"/>
  <c r="R141" i="22"/>
  <c r="Q141" i="22"/>
  <c r="R141" i="23"/>
  <c r="S141" i="23"/>
  <c r="U141" i="22" s="1"/>
  <c r="H151" i="23"/>
  <c r="F151" i="22"/>
  <c r="E151" i="22"/>
  <c r="I91" i="23"/>
  <c r="K91" i="22" s="1"/>
  <c r="H91" i="22"/>
  <c r="G91" i="22"/>
  <c r="H91" i="23"/>
  <c r="I99" i="23"/>
  <c r="K99" i="22" s="1"/>
  <c r="H99" i="22"/>
  <c r="G99" i="22"/>
  <c r="H99" i="23"/>
  <c r="G107" i="22"/>
  <c r="H107" i="23"/>
  <c r="H107" i="22"/>
  <c r="I107" i="23"/>
  <c r="K107" i="22" s="1"/>
  <c r="G115" i="22"/>
  <c r="H115" i="23"/>
  <c r="I115" i="23"/>
  <c r="K115" i="22" s="1"/>
  <c r="H115" i="22"/>
  <c r="H123" i="22"/>
  <c r="G123" i="22"/>
  <c r="H123" i="23"/>
  <c r="I123" i="23"/>
  <c r="K123" i="22" s="1"/>
  <c r="H131" i="22"/>
  <c r="G131" i="22"/>
  <c r="H131" i="23"/>
  <c r="I131" i="23" s="1"/>
  <c r="K131" i="22" s="1"/>
  <c r="H139" i="23"/>
  <c r="H139" i="22"/>
  <c r="G139" i="22"/>
  <c r="M151" i="23"/>
  <c r="L151" i="22"/>
  <c r="M151" i="22"/>
  <c r="N151" i="23"/>
  <c r="P151" i="22" s="1"/>
  <c r="H101" i="23"/>
  <c r="H101" i="22"/>
  <c r="G101" i="22"/>
  <c r="W109" i="23"/>
  <c r="V109" i="22"/>
  <c r="W109" i="22"/>
  <c r="X109" i="23"/>
  <c r="Z109" i="22" s="1"/>
  <c r="M117" i="23"/>
  <c r="E117" i="22"/>
  <c r="F117" i="22"/>
  <c r="H133" i="23"/>
  <c r="I133" i="23" s="1"/>
  <c r="K133" i="22" s="1"/>
  <c r="H133" i="22"/>
  <c r="G133" i="22"/>
  <c r="W141" i="23"/>
  <c r="V141" i="22"/>
  <c r="W141" i="22"/>
  <c r="X141" i="23"/>
  <c r="Z141" i="22" s="1"/>
  <c r="R151" i="23"/>
  <c r="S151" i="23"/>
  <c r="U151" i="22" s="1"/>
  <c r="R151" i="22"/>
  <c r="Q151" i="22"/>
  <c r="H160" i="23"/>
  <c r="I160" i="23"/>
  <c r="K160" i="22" s="1"/>
  <c r="G160" i="22"/>
  <c r="H160" i="22"/>
  <c r="H164" i="22"/>
  <c r="G164" i="22"/>
  <c r="H164" i="23"/>
  <c r="I164" i="23"/>
  <c r="K164" i="22" s="1"/>
  <c r="H168" i="23"/>
  <c r="I168" i="23"/>
  <c r="K168" i="22" s="1"/>
  <c r="G168" i="22"/>
  <c r="H168" i="22"/>
  <c r="H172" i="23"/>
  <c r="H172" i="22"/>
  <c r="G172" i="22"/>
  <c r="I172" i="23"/>
  <c r="K172" i="22" s="1"/>
  <c r="H176" i="23"/>
  <c r="I176" i="23"/>
  <c r="K176" i="22" s="1"/>
  <c r="G176" i="22"/>
  <c r="H176" i="22"/>
  <c r="H180" i="22"/>
  <c r="G180" i="22"/>
  <c r="H180" i="23"/>
  <c r="I180" i="23"/>
  <c r="K180" i="22" s="1"/>
  <c r="H184" i="23"/>
  <c r="I184" i="23"/>
  <c r="K184" i="22" s="1"/>
  <c r="G184" i="22"/>
  <c r="H184" i="22"/>
  <c r="H188" i="23"/>
  <c r="H188" i="22"/>
  <c r="G188" i="22"/>
  <c r="I188" i="23"/>
  <c r="K188" i="22" s="1"/>
  <c r="W79" i="23"/>
  <c r="X79" i="23"/>
  <c r="Z79" i="22" s="1"/>
  <c r="V79" i="22"/>
  <c r="W79" i="22"/>
  <c r="W81" i="23"/>
  <c r="V81" i="22"/>
  <c r="W81" i="22"/>
  <c r="X81" i="23"/>
  <c r="Z81" i="22" s="1"/>
  <c r="X83" i="23"/>
  <c r="Z83" i="22" s="1"/>
  <c r="W83" i="23"/>
  <c r="W83" i="22"/>
  <c r="V83" i="22"/>
  <c r="W85" i="23"/>
  <c r="V85" i="22"/>
  <c r="W85" i="22"/>
  <c r="X85" i="23"/>
  <c r="Z85" i="22" s="1"/>
  <c r="E87" i="22"/>
  <c r="F87" i="22"/>
  <c r="H103" i="23"/>
  <c r="I103" i="23"/>
  <c r="K103" i="22" s="1"/>
  <c r="H103" i="22"/>
  <c r="G103" i="22"/>
  <c r="W111" i="23"/>
  <c r="X111" i="23"/>
  <c r="Z111" i="22" s="1"/>
  <c r="V111" i="22"/>
  <c r="W111" i="22"/>
  <c r="E119" i="22"/>
  <c r="F119" i="22"/>
  <c r="H135" i="23"/>
  <c r="I135" i="23"/>
  <c r="K135" i="22" s="1"/>
  <c r="H135" i="22"/>
  <c r="G135" i="22"/>
  <c r="G159" i="22"/>
  <c r="H159" i="22"/>
  <c r="H159" i="23"/>
  <c r="I159" i="23"/>
  <c r="K159" i="22" s="1"/>
  <c r="M167" i="23"/>
  <c r="L167" i="22"/>
  <c r="M167" i="22"/>
  <c r="N167" i="23"/>
  <c r="P167" i="22" s="1"/>
  <c r="R173" i="22"/>
  <c r="Q173" i="22"/>
  <c r="R173" i="23"/>
  <c r="S173" i="23"/>
  <c r="U173" i="22" s="1"/>
  <c r="R175" i="23"/>
  <c r="F175" i="22"/>
  <c r="E175" i="22"/>
  <c r="W183" i="23"/>
  <c r="X183" i="23"/>
  <c r="Z183" i="22" s="1"/>
  <c r="V183" i="22"/>
  <c r="W183" i="22"/>
  <c r="X192" i="23"/>
  <c r="Z192" i="22" s="1"/>
  <c r="W192" i="23"/>
  <c r="V192" i="22"/>
  <c r="W192" i="22"/>
  <c r="R194" i="23"/>
  <c r="S194" i="23"/>
  <c r="U194" i="22" s="1"/>
  <c r="R194" i="22"/>
  <c r="Q194" i="22"/>
  <c r="I197" i="23"/>
  <c r="K197" i="22" s="1"/>
  <c r="H197" i="23"/>
  <c r="H197" i="22"/>
  <c r="G197" i="22"/>
  <c r="X200" i="23"/>
  <c r="Z200" i="22" s="1"/>
  <c r="V200" i="22"/>
  <c r="W200" i="22"/>
  <c r="W200" i="23"/>
  <c r="H231" i="23"/>
  <c r="E231" i="22"/>
  <c r="F231" i="22"/>
  <c r="H239" i="22"/>
  <c r="H239" i="23"/>
  <c r="G239" i="22"/>
  <c r="N252" i="23"/>
  <c r="P252" i="22" s="1"/>
  <c r="L252" i="22"/>
  <c r="M252" i="22"/>
  <c r="M252" i="23"/>
  <c r="R259" i="23"/>
  <c r="S259" i="23"/>
  <c r="U259" i="22" s="1"/>
  <c r="Q259" i="22"/>
  <c r="R259" i="22"/>
  <c r="M277" i="23"/>
  <c r="N277" i="23"/>
  <c r="P277" i="22" s="1"/>
  <c r="L277" i="22"/>
  <c r="M277" i="22"/>
  <c r="N309" i="23"/>
  <c r="P309" i="22" s="1"/>
  <c r="M309" i="23"/>
  <c r="L309" i="22"/>
  <c r="M309" i="22"/>
  <c r="H161" i="23"/>
  <c r="I161" i="23"/>
  <c r="K161" i="22" s="1"/>
  <c r="G161" i="22"/>
  <c r="H161" i="22"/>
  <c r="H169" i="23"/>
  <c r="I169" i="23"/>
  <c r="K169" i="22" s="1"/>
  <c r="G169" i="22"/>
  <c r="H169" i="22"/>
  <c r="H177" i="23"/>
  <c r="I177" i="23"/>
  <c r="K177" i="22" s="1"/>
  <c r="G177" i="22"/>
  <c r="H177" i="22"/>
  <c r="H185" i="23"/>
  <c r="G185" i="22"/>
  <c r="H185" i="22"/>
  <c r="M191" i="23"/>
  <c r="L191" i="22"/>
  <c r="M191" i="22"/>
  <c r="N191" i="23"/>
  <c r="P191" i="22" s="1"/>
  <c r="M195" i="23"/>
  <c r="L195" i="22"/>
  <c r="M195" i="22"/>
  <c r="N195" i="23"/>
  <c r="P195" i="22" s="1"/>
  <c r="S207" i="23"/>
  <c r="U207" i="22" s="1"/>
  <c r="R207" i="23"/>
  <c r="R207" i="22"/>
  <c r="Q207" i="22"/>
  <c r="S238" i="23"/>
  <c r="U238" i="22" s="1"/>
  <c r="Q238" i="22"/>
  <c r="R238" i="22"/>
  <c r="R238" i="23"/>
  <c r="M249" i="23"/>
  <c r="N249" i="23"/>
  <c r="P249" i="22" s="1"/>
  <c r="M249" i="22"/>
  <c r="L249" i="22"/>
  <c r="H163" i="23"/>
  <c r="I163" i="23"/>
  <c r="K163" i="22" s="1"/>
  <c r="G163" i="22"/>
  <c r="H163" i="22"/>
  <c r="H171" i="22"/>
  <c r="H171" i="23"/>
  <c r="G171" i="22"/>
  <c r="G179" i="22"/>
  <c r="H179" i="22"/>
  <c r="H179" i="23"/>
  <c r="I179" i="23"/>
  <c r="K179" i="22" s="1"/>
  <c r="G187" i="22"/>
  <c r="H187" i="23"/>
  <c r="H187" i="22"/>
  <c r="H190" i="23"/>
  <c r="H190" i="22"/>
  <c r="G190" i="22"/>
  <c r="I190" i="23"/>
  <c r="K190" i="22" s="1"/>
  <c r="M194" i="23"/>
  <c r="N194" i="23"/>
  <c r="P194" i="22" s="1"/>
  <c r="L194" i="22"/>
  <c r="M194" i="22"/>
  <c r="F215" i="22"/>
  <c r="E215" i="22"/>
  <c r="H215" i="23"/>
  <c r="S239" i="23"/>
  <c r="U239" i="22" s="1"/>
  <c r="R239" i="23"/>
  <c r="Q239" i="22"/>
  <c r="R239" i="22"/>
  <c r="G254" i="22"/>
  <c r="H254" i="22"/>
  <c r="H254" i="23"/>
  <c r="I254" i="23" s="1"/>
  <c r="K254" i="22" s="1"/>
  <c r="M165" i="23"/>
  <c r="N165" i="23"/>
  <c r="P165" i="22" s="1"/>
  <c r="L165" i="22"/>
  <c r="M165" i="22"/>
  <c r="M173" i="23"/>
  <c r="N173" i="23"/>
  <c r="P173" i="22" s="1"/>
  <c r="L173" i="22"/>
  <c r="M173" i="22"/>
  <c r="M181" i="23"/>
  <c r="N181" i="23"/>
  <c r="P181" i="22" s="1"/>
  <c r="L181" i="22"/>
  <c r="M181" i="22"/>
  <c r="N189" i="23"/>
  <c r="P189" i="22" s="1"/>
  <c r="M189" i="23"/>
  <c r="L189" i="22"/>
  <c r="M189" i="22"/>
  <c r="W193" i="23"/>
  <c r="V193" i="22"/>
  <c r="W193" i="22"/>
  <c r="X193" i="23"/>
  <c r="Z193" i="22" s="1"/>
  <c r="F197" i="22"/>
  <c r="E197" i="22"/>
  <c r="X239" i="23"/>
  <c r="Z239" i="22" s="1"/>
  <c r="W239" i="23"/>
  <c r="V239" i="22"/>
  <c r="W239" i="22"/>
  <c r="S286" i="23"/>
  <c r="U286" i="22" s="1"/>
  <c r="Q286" i="22"/>
  <c r="R286" i="22"/>
  <c r="R286" i="23"/>
  <c r="M303" i="23"/>
  <c r="M303" i="22"/>
  <c r="L303" i="22"/>
  <c r="N303" i="23"/>
  <c r="P303" i="22" s="1"/>
  <c r="Q313" i="22"/>
  <c r="R313" i="22"/>
  <c r="R313" i="23"/>
  <c r="S313" i="23"/>
  <c r="U313" i="22" s="1"/>
  <c r="R321" i="22"/>
  <c r="R321" i="23"/>
  <c r="S321" i="23"/>
  <c r="U321" i="22" s="1"/>
  <c r="Q321" i="22"/>
  <c r="R324" i="23"/>
  <c r="Q324" i="22"/>
  <c r="R324" i="22"/>
  <c r="S324" i="23"/>
  <c r="U324" i="22" s="1"/>
  <c r="R325" i="22"/>
  <c r="R325" i="23"/>
  <c r="S325" i="23"/>
  <c r="U325" i="22" s="1"/>
  <c r="Q325" i="22"/>
  <c r="R339" i="23"/>
  <c r="S339" i="23"/>
  <c r="U339" i="22" s="1"/>
  <c r="Q339" i="22"/>
  <c r="R339" i="22"/>
  <c r="N342" i="23"/>
  <c r="P342" i="22" s="1"/>
  <c r="L342" i="22"/>
  <c r="M342" i="22"/>
  <c r="M342" i="23"/>
  <c r="N350" i="23"/>
  <c r="P350" i="22" s="1"/>
  <c r="L350" i="22"/>
  <c r="M350" i="22"/>
  <c r="M350" i="23"/>
  <c r="R357" i="23"/>
  <c r="S357" i="23"/>
  <c r="U357" i="22" s="1"/>
  <c r="R357" i="22"/>
  <c r="Q357" i="22"/>
  <c r="R368" i="23"/>
  <c r="R368" i="22"/>
  <c r="Q368" i="22"/>
  <c r="S368" i="23"/>
  <c r="U368" i="22" s="1"/>
  <c r="R376" i="23"/>
  <c r="R376" i="22"/>
  <c r="Q376" i="22"/>
  <c r="S376" i="23"/>
  <c r="U376" i="22" s="1"/>
  <c r="R383" i="23"/>
  <c r="S383" i="23"/>
  <c r="U383" i="22" s="1"/>
  <c r="R383" i="22"/>
  <c r="Q383" i="22"/>
  <c r="N398" i="23"/>
  <c r="P398" i="22" s="1"/>
  <c r="L398" i="22"/>
  <c r="M398" i="22"/>
  <c r="M398" i="23"/>
  <c r="X415" i="23"/>
  <c r="Z415" i="22" s="1"/>
  <c r="V415" i="22"/>
  <c r="W415" i="22"/>
  <c r="W415" i="23"/>
  <c r="H458" i="23"/>
  <c r="E458" i="22"/>
  <c r="F458" i="22"/>
  <c r="H281" i="23"/>
  <c r="I281" i="23"/>
  <c r="K281" i="22" s="1"/>
  <c r="G281" i="22"/>
  <c r="H281" i="22"/>
  <c r="M287" i="23"/>
  <c r="E287" i="22"/>
  <c r="F287" i="22"/>
  <c r="W297" i="23"/>
  <c r="F297" i="22"/>
  <c r="E297" i="22"/>
  <c r="G302" i="22"/>
  <c r="H302" i="22"/>
  <c r="H302" i="23"/>
  <c r="X319" i="23"/>
  <c r="Z319" i="22" s="1"/>
  <c r="W319" i="23"/>
  <c r="V319" i="22"/>
  <c r="W319" i="22"/>
  <c r="W335" i="23"/>
  <c r="X335" i="23"/>
  <c r="Z335" i="22" s="1"/>
  <c r="V335" i="22"/>
  <c r="W335" i="22"/>
  <c r="H340" i="23"/>
  <c r="I340" i="23"/>
  <c r="K340" i="22" s="1"/>
  <c r="H340" i="22"/>
  <c r="G340" i="22"/>
  <c r="E347" i="22"/>
  <c r="H347" i="23"/>
  <c r="F347" i="22"/>
  <c r="W357" i="23"/>
  <c r="V357" i="22"/>
  <c r="W357" i="22"/>
  <c r="X357" i="23"/>
  <c r="Z357" i="22" s="1"/>
  <c r="S367" i="23"/>
  <c r="U367" i="22" s="1"/>
  <c r="R367" i="23"/>
  <c r="R367" i="22"/>
  <c r="Q367" i="22"/>
  <c r="M380" i="23"/>
  <c r="N380" i="23"/>
  <c r="P380" i="22" s="1"/>
  <c r="L380" i="22"/>
  <c r="M380" i="22"/>
  <c r="X407" i="23"/>
  <c r="Z407" i="22" s="1"/>
  <c r="W407" i="22"/>
  <c r="V407" i="22"/>
  <c r="W407" i="23"/>
  <c r="S270" i="23"/>
  <c r="U270" i="22" s="1"/>
  <c r="Q270" i="22"/>
  <c r="R270" i="22"/>
  <c r="R270" i="23"/>
  <c r="M275" i="23"/>
  <c r="M275" i="22"/>
  <c r="L275" i="22"/>
  <c r="N275" i="23"/>
  <c r="P275" i="22" s="1"/>
  <c r="W322" i="22"/>
  <c r="V322" i="22"/>
  <c r="W322" i="23"/>
  <c r="X322" i="23"/>
  <c r="Z322" i="22" s="1"/>
  <c r="M339" i="23"/>
  <c r="M339" i="22"/>
  <c r="L339" i="22"/>
  <c r="N339" i="23"/>
  <c r="P339" i="22" s="1"/>
  <c r="F349" i="22"/>
  <c r="E349" i="22"/>
  <c r="H377" i="23"/>
  <c r="F377" i="22"/>
  <c r="E377" i="22"/>
  <c r="X271" i="23"/>
  <c r="Z271" i="22" s="1"/>
  <c r="W271" i="23"/>
  <c r="V271" i="22"/>
  <c r="W271" i="22"/>
  <c r="N286" i="23"/>
  <c r="P286" i="22" s="1"/>
  <c r="L286" i="22"/>
  <c r="M286" i="22"/>
  <c r="M286" i="23"/>
  <c r="E303" i="22"/>
  <c r="F303" i="22"/>
  <c r="W318" i="22"/>
  <c r="V318" i="22"/>
  <c r="X318" i="23"/>
  <c r="Z318" i="22" s="1"/>
  <c r="W318" i="23"/>
  <c r="G350" i="22"/>
  <c r="H350" i="22"/>
  <c r="H350" i="23"/>
  <c r="I350" i="23"/>
  <c r="K350" i="22" s="1"/>
  <c r="W375" i="23"/>
  <c r="F375" i="22"/>
  <c r="E375" i="22"/>
  <c r="N438" i="23"/>
  <c r="P438" i="22" s="1"/>
  <c r="L438" i="22"/>
  <c r="M438" i="22"/>
  <c r="M438" i="23"/>
  <c r="H406" i="22"/>
  <c r="G406" i="22"/>
  <c r="I406" i="23"/>
  <c r="K406" i="22" s="1"/>
  <c r="H406" i="23"/>
  <c r="S454" i="23"/>
  <c r="U454" i="22" s="1"/>
  <c r="R454" i="23"/>
  <c r="R454" i="22"/>
  <c r="Q454" i="22"/>
  <c r="E460" i="22"/>
  <c r="F460" i="22"/>
  <c r="H460" i="23"/>
  <c r="R460" i="23"/>
  <c r="L472" i="22"/>
  <c r="M472" i="22"/>
  <c r="M472" i="23"/>
  <c r="N472" i="23"/>
  <c r="P472" i="22" s="1"/>
  <c r="R492" i="22"/>
  <c r="S492" i="23"/>
  <c r="U492" i="22" s="1"/>
  <c r="Q492" i="22"/>
  <c r="R492" i="23"/>
  <c r="H494" i="22"/>
  <c r="G494" i="22"/>
  <c r="H494" i="23"/>
  <c r="W499" i="23"/>
  <c r="X499" i="23"/>
  <c r="Z499" i="22" s="1"/>
  <c r="V499" i="22"/>
  <c r="W499" i="22"/>
  <c r="F403" i="22"/>
  <c r="E403" i="22"/>
  <c r="R403" i="23"/>
  <c r="H403" i="23"/>
  <c r="S487" i="23"/>
  <c r="U487" i="22" s="1"/>
  <c r="R487" i="22"/>
  <c r="Q487" i="22"/>
  <c r="R487" i="23"/>
  <c r="W464" i="23"/>
  <c r="X464" i="23"/>
  <c r="Z464" i="22" s="1"/>
  <c r="V464" i="22"/>
  <c r="W464" i="22"/>
  <c r="H488" i="22"/>
  <c r="H488" i="23"/>
  <c r="G488" i="22"/>
  <c r="I488" i="23"/>
  <c r="K488" i="22" s="1"/>
  <c r="M482" i="23"/>
  <c r="N482" i="23"/>
  <c r="P482" i="22" s="1"/>
  <c r="L482" i="22"/>
  <c r="M482" i="22"/>
  <c r="M496" i="23"/>
  <c r="N496" i="23"/>
  <c r="P496" i="22" s="1"/>
  <c r="L496" i="22"/>
  <c r="M496" i="22"/>
  <c r="G503" i="22"/>
  <c r="H503" i="22"/>
  <c r="H503" i="23"/>
  <c r="I503" i="23" s="1"/>
  <c r="K503" i="22" s="1"/>
  <c r="S465" i="23"/>
  <c r="U465" i="22" s="1"/>
  <c r="R465" i="23"/>
  <c r="R465" i="22"/>
  <c r="Q465" i="22"/>
  <c r="X484" i="23"/>
  <c r="Z484" i="22" s="1"/>
  <c r="W484" i="23"/>
  <c r="V484" i="22"/>
  <c r="W484" i="22"/>
  <c r="X500" i="23"/>
  <c r="Z500" i="22" s="1"/>
  <c r="V500" i="22"/>
  <c r="W500" i="23"/>
  <c r="W500" i="22"/>
  <c r="W36" i="24"/>
  <c r="R36" i="24"/>
  <c r="H36" i="24"/>
  <c r="M36" i="24"/>
  <c r="L60" i="24"/>
  <c r="L55" i="2"/>
  <c r="L57" i="24" s="1"/>
  <c r="G53" i="1"/>
  <c r="I56" i="25"/>
  <c r="F34" i="36"/>
  <c r="F55" i="35"/>
  <c r="R42" i="24"/>
  <c r="H42" i="24"/>
  <c r="M42" i="24"/>
  <c r="W42" i="24"/>
  <c r="I62" i="25"/>
  <c r="H62" i="25"/>
  <c r="I72" i="24"/>
  <c r="H72" i="24"/>
  <c r="Q53" i="25"/>
  <c r="N134" i="2"/>
  <c r="Q44" i="25" s="1"/>
  <c r="S44" i="25" s="1"/>
  <c r="X68" i="25"/>
  <c r="W68" i="25"/>
  <c r="V63" i="24"/>
  <c r="P55" i="2"/>
  <c r="V57" i="24" s="1"/>
  <c r="J53" i="1"/>
  <c r="X56" i="25"/>
  <c r="N34" i="36"/>
  <c r="I80" i="25"/>
  <c r="H80" i="25"/>
  <c r="M21" i="23"/>
  <c r="N102" i="22"/>
  <c r="O102" i="22"/>
  <c r="S114" i="22"/>
  <c r="T114" i="22"/>
  <c r="M33" i="23"/>
  <c r="I45" i="22"/>
  <c r="J45" i="22"/>
  <c r="N54" i="22"/>
  <c r="O54" i="22"/>
  <c r="T102" i="22"/>
  <c r="S102" i="22"/>
  <c r="R131" i="23"/>
  <c r="R19" i="23"/>
  <c r="W25" i="23"/>
  <c r="S66" i="22"/>
  <c r="T66" i="22"/>
  <c r="N82" i="22"/>
  <c r="O82" i="22"/>
  <c r="I145" i="23"/>
  <c r="K145" i="22" s="1"/>
  <c r="J145" i="22"/>
  <c r="I145" i="22"/>
  <c r="W147" i="23"/>
  <c r="N221" i="22"/>
  <c r="O221" i="22"/>
  <c r="S235" i="22"/>
  <c r="T235" i="22"/>
  <c r="M255" i="23"/>
  <c r="S295" i="22"/>
  <c r="T295" i="22"/>
  <c r="N393" i="22"/>
  <c r="O393" i="22"/>
  <c r="R139" i="23"/>
  <c r="Y235" i="22"/>
  <c r="X235" i="22"/>
  <c r="M259" i="23"/>
  <c r="I285" i="23"/>
  <c r="K285" i="22" s="1"/>
  <c r="I285" i="22"/>
  <c r="J285" i="22"/>
  <c r="R199" i="23"/>
  <c r="W291" i="23"/>
  <c r="R191" i="23"/>
  <c r="J225" i="22"/>
  <c r="I225" i="22"/>
  <c r="N269" i="22"/>
  <c r="O269" i="22"/>
  <c r="I284" i="22"/>
  <c r="J284" i="22"/>
  <c r="I284" i="23"/>
  <c r="K284" i="22" s="1"/>
  <c r="I298" i="22"/>
  <c r="I298" i="23"/>
  <c r="K298" i="22" s="1"/>
  <c r="J298" i="22"/>
  <c r="N305" i="22"/>
  <c r="O305" i="22"/>
  <c r="M321" i="23"/>
  <c r="X327" i="22"/>
  <c r="Y327" i="22"/>
  <c r="Y343" i="22"/>
  <c r="X343" i="22"/>
  <c r="J381" i="22"/>
  <c r="I381" i="22"/>
  <c r="N401" i="22"/>
  <c r="O401" i="22"/>
  <c r="N449" i="22"/>
  <c r="O449" i="22"/>
  <c r="H361" i="23"/>
  <c r="S679" i="22"/>
  <c r="T679" i="22"/>
  <c r="T687" i="22"/>
  <c r="S687" i="22"/>
  <c r="N754" i="22"/>
  <c r="O754" i="22"/>
  <c r="S715" i="22"/>
  <c r="T715" i="22"/>
  <c r="W361" i="23"/>
  <c r="X724" i="22"/>
  <c r="Y724" i="22"/>
  <c r="N767" i="22"/>
  <c r="O767" i="22"/>
  <c r="Y780" i="22"/>
  <c r="X780" i="22"/>
  <c r="J857" i="22"/>
  <c r="I857" i="22"/>
  <c r="N874" i="22"/>
  <c r="O874" i="22"/>
  <c r="N721" i="22"/>
  <c r="O721" i="22"/>
  <c r="S754" i="22"/>
  <c r="T754" i="22"/>
  <c r="J762" i="22"/>
  <c r="I762" i="22"/>
  <c r="J782" i="22"/>
  <c r="I782" i="22"/>
  <c r="J786" i="22"/>
  <c r="I786" i="22"/>
  <c r="N791" i="22"/>
  <c r="O791" i="22"/>
  <c r="T799" i="22"/>
  <c r="S799" i="22"/>
  <c r="J806" i="22"/>
  <c r="I806" i="22"/>
  <c r="Y828" i="22"/>
  <c r="X828" i="22"/>
  <c r="N839" i="22"/>
  <c r="O839" i="22"/>
  <c r="N866" i="22"/>
  <c r="O866" i="22"/>
  <c r="J870" i="22"/>
  <c r="I870" i="22"/>
  <c r="J885" i="22"/>
  <c r="I885" i="22"/>
  <c r="J933" i="22"/>
  <c r="I933" i="22"/>
  <c r="J965" i="22"/>
  <c r="I965" i="22"/>
  <c r="J1061" i="22"/>
  <c r="I1061" i="22"/>
  <c r="Y731" i="22"/>
  <c r="X731" i="22"/>
  <c r="N746" i="22"/>
  <c r="O746" i="22"/>
  <c r="Y769" i="22"/>
  <c r="X769" i="22"/>
  <c r="J853" i="22"/>
  <c r="I853" i="22"/>
  <c r="X876" i="22"/>
  <c r="Y876" i="22"/>
  <c r="J1097" i="22"/>
  <c r="I1097" i="22"/>
  <c r="N1106" i="22"/>
  <c r="O1106" i="22"/>
  <c r="J1136" i="22"/>
  <c r="I1136" i="22"/>
  <c r="N1145" i="22"/>
  <c r="O1145" i="22"/>
  <c r="N1301" i="22"/>
  <c r="O1301" i="22"/>
  <c r="Y1088" i="22"/>
  <c r="X1088" i="22"/>
  <c r="N1161" i="22"/>
  <c r="O1161" i="22"/>
  <c r="T1111" i="22"/>
  <c r="S1111" i="22"/>
  <c r="J1116" i="22"/>
  <c r="I1116" i="22"/>
  <c r="S1147" i="22"/>
  <c r="T1147" i="22"/>
  <c r="I1149" i="22"/>
  <c r="J1149" i="22"/>
  <c r="O1157" i="22"/>
  <c r="N1157" i="22"/>
  <c r="O1169" i="22"/>
  <c r="N1169" i="22"/>
  <c r="X1184" i="22"/>
  <c r="Y1184" i="22"/>
  <c r="I1193" i="22"/>
  <c r="J1193" i="22"/>
  <c r="I1197" i="22"/>
  <c r="J1197" i="22"/>
  <c r="I1201" i="22"/>
  <c r="J1201" i="22"/>
  <c r="O1206" i="22"/>
  <c r="N1206" i="22"/>
  <c r="N1209" i="22"/>
  <c r="O1209" i="22"/>
  <c r="S1215" i="22"/>
  <c r="T1215" i="22"/>
  <c r="O1218" i="22"/>
  <c r="N1218" i="22"/>
  <c r="S1222" i="22"/>
  <c r="T1222" i="22"/>
  <c r="N1233" i="22"/>
  <c r="O1233" i="22"/>
  <c r="Y1239" i="22"/>
  <c r="X1239" i="22"/>
  <c r="N1249" i="22"/>
  <c r="O1249" i="22"/>
  <c r="N1257" i="22"/>
  <c r="O1257" i="22"/>
  <c r="Y1263" i="22"/>
  <c r="X1263" i="22"/>
  <c r="N1278" i="22"/>
  <c r="O1278" i="22"/>
  <c r="N1286" i="22"/>
  <c r="O1286" i="22"/>
  <c r="I1289" i="22"/>
  <c r="J1289" i="22"/>
  <c r="S1295" i="22"/>
  <c r="T1295" i="22"/>
  <c r="I1301" i="22"/>
  <c r="J1301" i="22"/>
  <c r="O1310" i="22"/>
  <c r="N1310" i="22"/>
  <c r="O1326" i="22"/>
  <c r="N1326" i="22"/>
  <c r="O1338" i="22"/>
  <c r="N1338" i="22"/>
  <c r="S1342" i="22"/>
  <c r="T1342" i="22"/>
  <c r="S1348" i="22"/>
  <c r="T1348" i="22"/>
  <c r="N1389" i="22"/>
  <c r="O1389" i="22"/>
  <c r="N1426" i="22"/>
  <c r="O1426" i="22"/>
  <c r="O1366" i="22"/>
  <c r="N1366" i="22"/>
  <c r="I1369" i="22"/>
  <c r="J1369" i="22"/>
  <c r="N1473" i="22"/>
  <c r="O1473" i="22"/>
  <c r="O1483" i="22"/>
  <c r="N1483" i="22"/>
  <c r="I1500" i="22"/>
  <c r="J1500" i="22"/>
  <c r="G7" i="1"/>
  <c r="I9" i="24"/>
  <c r="G8" i="24"/>
  <c r="H8" i="24" s="1"/>
  <c r="F40" i="27"/>
  <c r="F93" i="1" s="1"/>
  <c r="M41" i="27"/>
  <c r="W41" i="27"/>
  <c r="H41" i="27"/>
  <c r="R41" i="27"/>
  <c r="S1366" i="22"/>
  <c r="T1366" i="22"/>
  <c r="S1375" i="22"/>
  <c r="T1375" i="22"/>
  <c r="T1498" i="22"/>
  <c r="S1498" i="22"/>
  <c r="L5" i="25"/>
  <c r="I10" i="27"/>
  <c r="G72" i="1"/>
  <c r="G93" i="1" s="1"/>
  <c r="G5" i="27"/>
  <c r="H10" i="27"/>
  <c r="M72" i="1"/>
  <c r="M99" i="1"/>
  <c r="S99" i="1" s="1"/>
  <c r="B11" i="38"/>
  <c r="B6" i="37"/>
  <c r="H15" i="1"/>
  <c r="N49" i="24"/>
  <c r="L48" i="24"/>
  <c r="J19" i="35"/>
  <c r="F19" i="35"/>
  <c r="L26" i="15"/>
  <c r="U26" i="15"/>
  <c r="G15" i="15"/>
  <c r="AN15" i="15" s="1"/>
  <c r="AO15" i="15" s="1"/>
  <c r="G12" i="15"/>
  <c r="G16" i="15"/>
  <c r="AN16" i="15" s="1"/>
  <c r="AO16" i="15" s="1"/>
  <c r="H74" i="25"/>
  <c r="X495" i="22"/>
  <c r="Y495" i="22"/>
  <c r="O442" i="22"/>
  <c r="N442" i="22"/>
  <c r="X256" i="22"/>
  <c r="Y256" i="22"/>
  <c r="I216" i="22"/>
  <c r="J216" i="22"/>
  <c r="I216" i="23"/>
  <c r="K216" i="22" s="1"/>
  <c r="S437" i="22"/>
  <c r="T437" i="22"/>
  <c r="V39" i="3"/>
  <c r="S248" i="22"/>
  <c r="T248" i="22"/>
  <c r="O501" i="22"/>
  <c r="N501" i="22"/>
  <c r="Y481" i="22"/>
  <c r="X481" i="22"/>
  <c r="N280" i="22"/>
  <c r="O280" i="22"/>
  <c r="N242" i="22"/>
  <c r="O242" i="22"/>
  <c r="N210" i="22"/>
  <c r="O210" i="22"/>
  <c r="I17" i="15"/>
  <c r="R17" i="15"/>
  <c r="I264" i="22"/>
  <c r="J264" i="22"/>
  <c r="I264" i="23"/>
  <c r="K264" i="22" s="1"/>
  <c r="O218" i="22"/>
  <c r="N218" i="22"/>
  <c r="D11" i="15"/>
  <c r="C9" i="12"/>
  <c r="C6" i="12"/>
  <c r="D18" i="15"/>
  <c r="P14" i="15"/>
  <c r="M38" i="15"/>
  <c r="V38" i="15"/>
  <c r="W38" i="15" s="1"/>
  <c r="P12" i="15"/>
  <c r="K30" i="15"/>
  <c r="T30" i="15"/>
  <c r="AB30" i="15" s="1"/>
  <c r="Q6" i="37"/>
  <c r="Q9" i="37" s="1"/>
  <c r="Q17" i="37" s="1"/>
  <c r="N9" i="37"/>
  <c r="N17" i="37" s="1"/>
  <c r="I278" i="22"/>
  <c r="J278" i="22"/>
  <c r="I278" i="23"/>
  <c r="K278" i="22" s="1"/>
  <c r="O58" i="1"/>
  <c r="U58" i="1" s="1"/>
  <c r="V32" i="15"/>
  <c r="M32" i="15"/>
  <c r="AN12" i="15" l="1"/>
  <c r="AA14" i="15"/>
  <c r="AK14" i="15" s="1"/>
  <c r="Z14" i="15"/>
  <c r="AL14" i="15" s="1"/>
  <c r="AM14" i="15" s="1"/>
  <c r="AB18" i="15"/>
  <c r="R49" i="3"/>
  <c r="G72" i="3"/>
  <c r="R72" i="3" s="1"/>
  <c r="S72" i="1"/>
  <c r="M93" i="1"/>
  <c r="S93" i="1" s="1"/>
  <c r="S191" i="22"/>
  <c r="T191" i="22"/>
  <c r="O472" i="22"/>
  <c r="N472" i="22"/>
  <c r="O339" i="22"/>
  <c r="N339" i="22"/>
  <c r="S324" i="22"/>
  <c r="T324" i="22"/>
  <c r="N303" i="22"/>
  <c r="O303" i="22"/>
  <c r="J187" i="22"/>
  <c r="I187" i="22"/>
  <c r="J171" i="22"/>
  <c r="I171" i="22"/>
  <c r="J239" i="22"/>
  <c r="I239" i="22"/>
  <c r="Y32" i="22"/>
  <c r="X32" i="22"/>
  <c r="Y51" i="22"/>
  <c r="X51" i="22"/>
  <c r="P17" i="15"/>
  <c r="AC26" i="15"/>
  <c r="X26" i="15"/>
  <c r="AD26" i="15"/>
  <c r="I19" i="35"/>
  <c r="I25" i="35" s="1"/>
  <c r="I26" i="35" s="1"/>
  <c r="I34" i="35" s="1"/>
  <c r="F25" i="35"/>
  <c r="F26" i="35" s="1"/>
  <c r="F34" i="35" s="1"/>
  <c r="E11" i="38"/>
  <c r="E13" i="38" s="1"/>
  <c r="E41" i="38" s="1"/>
  <c r="E55" i="38" s="1"/>
  <c r="B13" i="38"/>
  <c r="B41" i="38" s="1"/>
  <c r="B55" i="38" s="1"/>
  <c r="D19" i="15"/>
  <c r="S199" i="22"/>
  <c r="T199" i="22"/>
  <c r="O259" i="22"/>
  <c r="N259" i="22"/>
  <c r="O255" i="22"/>
  <c r="N255" i="22"/>
  <c r="F42" i="36"/>
  <c r="F43" i="36" s="1"/>
  <c r="F62" i="36" s="1"/>
  <c r="I34" i="36"/>
  <c r="I42" i="36" s="1"/>
  <c r="I43" i="36" s="1"/>
  <c r="I62" i="36" s="1"/>
  <c r="N60" i="24"/>
  <c r="M60" i="24"/>
  <c r="H19" i="1"/>
  <c r="N496" i="22"/>
  <c r="O496" i="22"/>
  <c r="N482" i="22"/>
  <c r="O482" i="22"/>
  <c r="Y464" i="22"/>
  <c r="X464" i="22"/>
  <c r="X499" i="22"/>
  <c r="Y499" i="22"/>
  <c r="X318" i="22"/>
  <c r="Y318" i="22"/>
  <c r="Y271" i="22"/>
  <c r="X271" i="22"/>
  <c r="I377" i="23"/>
  <c r="K377" i="22" s="1"/>
  <c r="J377" i="22"/>
  <c r="I377" i="22"/>
  <c r="X322" i="22"/>
  <c r="Y322" i="22"/>
  <c r="I347" i="22"/>
  <c r="J347" i="22"/>
  <c r="I347" i="23"/>
  <c r="K347" i="22" s="1"/>
  <c r="Y319" i="22"/>
  <c r="X319" i="22"/>
  <c r="X297" i="22"/>
  <c r="Y297" i="22"/>
  <c r="S313" i="22"/>
  <c r="T313" i="22"/>
  <c r="X193" i="22"/>
  <c r="Y193" i="22"/>
  <c r="N181" i="22"/>
  <c r="O181" i="22"/>
  <c r="N173" i="22"/>
  <c r="O173" i="22"/>
  <c r="N165" i="22"/>
  <c r="O165" i="22"/>
  <c r="S238" i="22"/>
  <c r="T238" i="22"/>
  <c r="N252" i="22"/>
  <c r="O252" i="22"/>
  <c r="Y83" i="22"/>
  <c r="X83" i="22"/>
  <c r="N117" i="22"/>
  <c r="O117" i="22"/>
  <c r="X109" i="22"/>
  <c r="Y109" i="22"/>
  <c r="I101" i="22"/>
  <c r="J101" i="22"/>
  <c r="N151" i="22"/>
  <c r="O151" i="22"/>
  <c r="I139" i="22"/>
  <c r="J139" i="22"/>
  <c r="O77" i="22"/>
  <c r="N77" i="22"/>
  <c r="N61" i="22"/>
  <c r="O61" i="22"/>
  <c r="N18" i="22"/>
  <c r="O18" i="22"/>
  <c r="I71" i="22"/>
  <c r="J71" i="22"/>
  <c r="X35" i="22"/>
  <c r="Y35" i="22"/>
  <c r="T30" i="22"/>
  <c r="S30" i="22"/>
  <c r="I25" i="22"/>
  <c r="J25" i="22"/>
  <c r="N30" i="22"/>
  <c r="O30" i="22"/>
  <c r="Y38" i="15"/>
  <c r="I58" i="1"/>
  <c r="S92" i="25"/>
  <c r="O97" i="22"/>
  <c r="N97" i="22"/>
  <c r="O43" i="22"/>
  <c r="N43" i="22"/>
  <c r="P51" i="1"/>
  <c r="O476" i="22"/>
  <c r="N476" i="22"/>
  <c r="N500" i="22"/>
  <c r="O500" i="22"/>
  <c r="Y497" i="22"/>
  <c r="X497" i="22"/>
  <c r="S419" i="22"/>
  <c r="T419" i="22"/>
  <c r="O499" i="22"/>
  <c r="N499" i="22"/>
  <c r="N406" i="22"/>
  <c r="O406" i="22"/>
  <c r="S438" i="22"/>
  <c r="T438" i="22"/>
  <c r="N368" i="22"/>
  <c r="O368" i="22"/>
  <c r="X303" i="22"/>
  <c r="Y303" i="22"/>
  <c r="X377" i="22"/>
  <c r="Y377" i="22"/>
  <c r="Y349" i="22"/>
  <c r="X349" i="22"/>
  <c r="X270" i="22"/>
  <c r="Y270" i="22"/>
  <c r="X391" i="22"/>
  <c r="Y391" i="22"/>
  <c r="S377" i="22"/>
  <c r="T377" i="22"/>
  <c r="T326" i="22"/>
  <c r="S326" i="22"/>
  <c r="X302" i="22"/>
  <c r="Y302" i="22"/>
  <c r="Y458" i="22"/>
  <c r="X458" i="22"/>
  <c r="J375" i="22"/>
  <c r="I375" i="22"/>
  <c r="S329" i="22"/>
  <c r="T329" i="22"/>
  <c r="J324" i="22"/>
  <c r="I324" i="22"/>
  <c r="I296" i="22"/>
  <c r="J296" i="22"/>
  <c r="Y197" i="22"/>
  <c r="X197" i="22"/>
  <c r="S189" i="22"/>
  <c r="T189" i="22"/>
  <c r="I238" i="22"/>
  <c r="J238" i="22"/>
  <c r="Y87" i="22"/>
  <c r="X87" i="22"/>
  <c r="I85" i="22"/>
  <c r="J85" i="22"/>
  <c r="I81" i="22"/>
  <c r="J81" i="22"/>
  <c r="I147" i="23"/>
  <c r="K147" i="22" s="1"/>
  <c r="J147" i="22"/>
  <c r="I147" i="22"/>
  <c r="T103" i="22"/>
  <c r="S103" i="22"/>
  <c r="T95" i="22"/>
  <c r="S95" i="22"/>
  <c r="T87" i="22"/>
  <c r="S87" i="22"/>
  <c r="T137" i="22"/>
  <c r="S137" i="22"/>
  <c r="I121" i="22"/>
  <c r="J121" i="22"/>
  <c r="T105" i="22"/>
  <c r="S105" i="22"/>
  <c r="I89" i="22"/>
  <c r="J89" i="22"/>
  <c r="I40" i="22"/>
  <c r="J40" i="22"/>
  <c r="I24" i="22"/>
  <c r="J24" i="22"/>
  <c r="I8" i="22"/>
  <c r="J8" i="22"/>
  <c r="N13" i="22"/>
  <c r="O13" i="22"/>
  <c r="I77" i="22"/>
  <c r="J77" i="22"/>
  <c r="I61" i="22"/>
  <c r="J61" i="22"/>
  <c r="S47" i="22"/>
  <c r="T47" i="22"/>
  <c r="I43" i="23"/>
  <c r="K43" i="22" s="1"/>
  <c r="J43" i="22"/>
  <c r="I43" i="22"/>
  <c r="K73" i="3"/>
  <c r="T73" i="3" s="1"/>
  <c r="T80" i="3"/>
  <c r="L95" i="24"/>
  <c r="M38" i="36"/>
  <c r="M42" i="36" s="1"/>
  <c r="M43" i="36" s="1"/>
  <c r="M62" i="36" s="1"/>
  <c r="J42" i="36"/>
  <c r="J43" i="36" s="1"/>
  <c r="J62" i="36" s="1"/>
  <c r="J11" i="15"/>
  <c r="S11" i="15"/>
  <c r="AB11" i="15" s="1"/>
  <c r="S35" i="15"/>
  <c r="J35" i="15"/>
  <c r="F23" i="15"/>
  <c r="E5" i="12"/>
  <c r="F27" i="15"/>
  <c r="F22" i="15"/>
  <c r="F37" i="15"/>
  <c r="F36" i="15"/>
  <c r="O462" i="22"/>
  <c r="N462" i="22"/>
  <c r="T195" i="22"/>
  <c r="S195" i="22"/>
  <c r="Y41" i="22"/>
  <c r="X41" i="22"/>
  <c r="Y505" i="22"/>
  <c r="X505" i="22"/>
  <c r="I482" i="22"/>
  <c r="J482" i="22"/>
  <c r="I500" i="22"/>
  <c r="J500" i="22"/>
  <c r="N419" i="22"/>
  <c r="O419" i="22"/>
  <c r="X403" i="22"/>
  <c r="Y403" i="22"/>
  <c r="N498" i="22"/>
  <c r="O498" i="22"/>
  <c r="N492" i="22"/>
  <c r="O492" i="22"/>
  <c r="O271" i="22"/>
  <c r="N271" i="22"/>
  <c r="I275" i="22"/>
  <c r="J275" i="22"/>
  <c r="J326" i="22"/>
  <c r="I326" i="22"/>
  <c r="I319" i="22"/>
  <c r="J319" i="22"/>
  <c r="N364" i="22"/>
  <c r="O364" i="22"/>
  <c r="X207" i="22"/>
  <c r="Y207" i="22"/>
  <c r="N197" i="22"/>
  <c r="O197" i="22"/>
  <c r="X248" i="22"/>
  <c r="Y248" i="22"/>
  <c r="X216" i="22"/>
  <c r="Y216" i="22"/>
  <c r="X198" i="22"/>
  <c r="Y198" i="22"/>
  <c r="T179" i="22"/>
  <c r="S179" i="22"/>
  <c r="X223" i="22"/>
  <c r="Y223" i="22"/>
  <c r="J195" i="22"/>
  <c r="I195" i="22"/>
  <c r="S169" i="22"/>
  <c r="T169" i="22"/>
  <c r="I323" i="22"/>
  <c r="J323" i="22"/>
  <c r="X264" i="22"/>
  <c r="Y264" i="22"/>
  <c r="X232" i="22"/>
  <c r="Y232" i="22"/>
  <c r="J196" i="22"/>
  <c r="I196" i="22"/>
  <c r="I119" i="22"/>
  <c r="J119" i="22"/>
  <c r="N83" i="22"/>
  <c r="O83" i="22"/>
  <c r="N79" i="22"/>
  <c r="O79" i="22"/>
  <c r="I186" i="22"/>
  <c r="J186" i="22"/>
  <c r="I182" i="22"/>
  <c r="J182" i="22"/>
  <c r="I178" i="22"/>
  <c r="J178" i="22"/>
  <c r="J174" i="22"/>
  <c r="I174" i="22"/>
  <c r="J170" i="22"/>
  <c r="I170" i="22"/>
  <c r="J166" i="22"/>
  <c r="I166" i="22"/>
  <c r="I162" i="22"/>
  <c r="J162" i="22"/>
  <c r="J158" i="22"/>
  <c r="I158" i="22"/>
  <c r="T143" i="22"/>
  <c r="S143" i="22"/>
  <c r="N139" i="22"/>
  <c r="O139" i="22"/>
  <c r="T155" i="22"/>
  <c r="S155" i="22"/>
  <c r="N145" i="22"/>
  <c r="O145" i="22"/>
  <c r="T129" i="22"/>
  <c r="S129" i="22"/>
  <c r="O119" i="22"/>
  <c r="N119" i="22"/>
  <c r="X105" i="22"/>
  <c r="Y105" i="22"/>
  <c r="T93" i="22"/>
  <c r="S93" i="22"/>
  <c r="N73" i="22"/>
  <c r="O73" i="22"/>
  <c r="N57" i="22"/>
  <c r="O57" i="22"/>
  <c r="O49" i="22"/>
  <c r="N49" i="22"/>
  <c r="S21" i="22"/>
  <c r="T21" i="22"/>
  <c r="J11" i="22"/>
  <c r="I11" i="22"/>
  <c r="I67" i="22"/>
  <c r="J67" i="22"/>
  <c r="J51" i="22"/>
  <c r="I51" i="22"/>
  <c r="J41" i="22"/>
  <c r="I41" i="22"/>
  <c r="I36" i="22"/>
  <c r="J36" i="22"/>
  <c r="J9" i="22"/>
  <c r="I9" i="22"/>
  <c r="Y26" i="22"/>
  <c r="X26" i="22"/>
  <c r="O103" i="1"/>
  <c r="U103" i="1" s="1"/>
  <c r="P68" i="1"/>
  <c r="V68" i="1" s="1"/>
  <c r="H11" i="25"/>
  <c r="F38" i="1"/>
  <c r="F5" i="25"/>
  <c r="M11" i="25"/>
  <c r="R11" i="25"/>
  <c r="W11" i="25"/>
  <c r="F35" i="1"/>
  <c r="F26" i="1"/>
  <c r="I14" i="1"/>
  <c r="S48" i="24"/>
  <c r="Q95" i="24"/>
  <c r="N458" i="22"/>
  <c r="O458" i="22"/>
  <c r="N27" i="22"/>
  <c r="O27" i="22"/>
  <c r="W75" i="25"/>
  <c r="X75" i="25"/>
  <c r="J52" i="1"/>
  <c r="N505" i="22"/>
  <c r="O505" i="22"/>
  <c r="T464" i="22"/>
  <c r="S464" i="22"/>
  <c r="O487" i="22"/>
  <c r="N487" i="22"/>
  <c r="J438" i="22"/>
  <c r="I438" i="22"/>
  <c r="N378" i="22"/>
  <c r="O378" i="22"/>
  <c r="X378" i="22"/>
  <c r="Y378" i="22"/>
  <c r="O318" i="22"/>
  <c r="N318" i="22"/>
  <c r="X312" i="22"/>
  <c r="Y312" i="22"/>
  <c r="S271" i="22"/>
  <c r="T271" i="22"/>
  <c r="X367" i="22"/>
  <c r="Y367" i="22"/>
  <c r="Y275" i="22"/>
  <c r="X275" i="22"/>
  <c r="S375" i="22"/>
  <c r="T375" i="22"/>
  <c r="O340" i="22"/>
  <c r="N340" i="22"/>
  <c r="O319" i="22"/>
  <c r="N319" i="22"/>
  <c r="T281" i="22"/>
  <c r="S281" i="22"/>
  <c r="T423" i="22"/>
  <c r="S423" i="22"/>
  <c r="Y399" i="22"/>
  <c r="X399" i="22"/>
  <c r="I321" i="22"/>
  <c r="J321" i="22"/>
  <c r="X313" i="22"/>
  <c r="Y313" i="22"/>
  <c r="S307" i="22"/>
  <c r="T307" i="22"/>
  <c r="X189" i="22"/>
  <c r="Y189" i="22"/>
  <c r="J181" i="22"/>
  <c r="I181" i="22"/>
  <c r="J173" i="22"/>
  <c r="I173" i="22"/>
  <c r="J165" i="22"/>
  <c r="I165" i="22"/>
  <c r="Y259" i="22"/>
  <c r="X259" i="22"/>
  <c r="N215" i="22"/>
  <c r="O215" i="22"/>
  <c r="N190" i="22"/>
  <c r="O190" i="22"/>
  <c r="Y187" i="22"/>
  <c r="X187" i="22"/>
  <c r="Y179" i="22"/>
  <c r="X179" i="22"/>
  <c r="Y171" i="22"/>
  <c r="X171" i="22"/>
  <c r="Y163" i="22"/>
  <c r="X163" i="22"/>
  <c r="Y255" i="22"/>
  <c r="X255" i="22"/>
  <c r="N239" i="22"/>
  <c r="O239" i="22"/>
  <c r="N223" i="22"/>
  <c r="O223" i="22"/>
  <c r="Y195" i="22"/>
  <c r="X195" i="22"/>
  <c r="Y191" i="22"/>
  <c r="X191" i="22"/>
  <c r="X185" i="22"/>
  <c r="Y185" i="22"/>
  <c r="X177" i="22"/>
  <c r="Y177" i="22"/>
  <c r="X169" i="22"/>
  <c r="Y169" i="22"/>
  <c r="X161" i="22"/>
  <c r="Y161" i="22"/>
  <c r="J207" i="22"/>
  <c r="I207" i="22"/>
  <c r="J167" i="22"/>
  <c r="I167" i="22"/>
  <c r="N155" i="22"/>
  <c r="O155" i="22"/>
  <c r="I93" i="22"/>
  <c r="J93" i="22"/>
  <c r="X123" i="22"/>
  <c r="Y123" i="22"/>
  <c r="X107" i="22"/>
  <c r="Y107" i="22"/>
  <c r="X99" i="22"/>
  <c r="Y99" i="22"/>
  <c r="I143" i="23"/>
  <c r="K143" i="22" s="1"/>
  <c r="J143" i="22"/>
  <c r="I143" i="22"/>
  <c r="J137" i="22"/>
  <c r="I137" i="22"/>
  <c r="S117" i="22"/>
  <c r="T117" i="22"/>
  <c r="O111" i="22"/>
  <c r="N111" i="22"/>
  <c r="I105" i="22"/>
  <c r="J105" i="22"/>
  <c r="X97" i="22"/>
  <c r="Y97" i="22"/>
  <c r="N89" i="22"/>
  <c r="O89" i="22"/>
  <c r="I16" i="22"/>
  <c r="J16" i="22"/>
  <c r="O71" i="22"/>
  <c r="N71" i="22"/>
  <c r="O63" i="22"/>
  <c r="N63" i="22"/>
  <c r="N55" i="22"/>
  <c r="O55" i="22"/>
  <c r="T48" i="22"/>
  <c r="S48" i="22"/>
  <c r="S40" i="22"/>
  <c r="T40" i="22"/>
  <c r="S24" i="22"/>
  <c r="T24" i="22"/>
  <c r="I14" i="22"/>
  <c r="J14" i="22"/>
  <c r="N10" i="22"/>
  <c r="O10" i="22"/>
  <c r="I65" i="22"/>
  <c r="J65" i="22"/>
  <c r="I44" i="22"/>
  <c r="J44" i="22"/>
  <c r="N40" i="22"/>
  <c r="O40" i="22"/>
  <c r="S31" i="22"/>
  <c r="T31" i="22"/>
  <c r="I27" i="23"/>
  <c r="K27" i="22" s="1"/>
  <c r="J27" i="22"/>
  <c r="I27" i="22"/>
  <c r="X20" i="22"/>
  <c r="Y20" i="22"/>
  <c r="N8" i="22"/>
  <c r="O8" i="22"/>
  <c r="O41" i="22"/>
  <c r="N41" i="22"/>
  <c r="I34" i="22"/>
  <c r="J34" i="22"/>
  <c r="H57" i="24"/>
  <c r="I57" i="24"/>
  <c r="J361" i="22"/>
  <c r="I361" i="22"/>
  <c r="S19" i="22"/>
  <c r="T19" i="22"/>
  <c r="N42" i="36"/>
  <c r="N43" i="36" s="1"/>
  <c r="N62" i="36" s="1"/>
  <c r="Q34" i="36"/>
  <c r="Q42" i="36" s="1"/>
  <c r="Q43" i="36" s="1"/>
  <c r="Q62" i="36" s="1"/>
  <c r="X500" i="22"/>
  <c r="Y500" i="22"/>
  <c r="I494" i="22"/>
  <c r="J494" i="22"/>
  <c r="J460" i="22"/>
  <c r="I460" i="23"/>
  <c r="K460" i="22" s="1"/>
  <c r="I460" i="22"/>
  <c r="O275" i="22"/>
  <c r="N275" i="22"/>
  <c r="O380" i="22"/>
  <c r="N380" i="22"/>
  <c r="X357" i="22"/>
  <c r="Y357" i="22"/>
  <c r="J302" i="22"/>
  <c r="I302" i="22"/>
  <c r="T376" i="22"/>
  <c r="S376" i="22"/>
  <c r="T357" i="22"/>
  <c r="S357" i="22"/>
  <c r="S339" i="22"/>
  <c r="T339" i="22"/>
  <c r="S207" i="22"/>
  <c r="T207" i="22"/>
  <c r="J185" i="22"/>
  <c r="I185" i="22"/>
  <c r="T194" i="22"/>
  <c r="S194" i="22"/>
  <c r="X183" i="22"/>
  <c r="Y183" i="22"/>
  <c r="T109" i="22"/>
  <c r="S109" i="22"/>
  <c r="I97" i="22"/>
  <c r="J97" i="22"/>
  <c r="Y48" i="22"/>
  <c r="X48" i="22"/>
  <c r="Y44" i="22"/>
  <c r="X44" i="22"/>
  <c r="R18" i="15"/>
  <c r="I18" i="15"/>
  <c r="R11" i="15"/>
  <c r="I11" i="15"/>
  <c r="F17" i="15"/>
  <c r="E8" i="12"/>
  <c r="L12" i="15"/>
  <c r="U12" i="15"/>
  <c r="J25" i="35"/>
  <c r="J26" i="35" s="1"/>
  <c r="J34" i="35" s="1"/>
  <c r="M19" i="35"/>
  <c r="M25" i="35" s="1"/>
  <c r="M26" i="35" s="1"/>
  <c r="M34" i="35" s="1"/>
  <c r="M94" i="1"/>
  <c r="S94" i="1" s="1"/>
  <c r="G32" i="27"/>
  <c r="I32" i="27" s="1"/>
  <c r="I5" i="27"/>
  <c r="G66" i="1"/>
  <c r="G75" i="27"/>
  <c r="I75" i="27" s="1"/>
  <c r="R40" i="27"/>
  <c r="W40" i="27"/>
  <c r="B28" i="35"/>
  <c r="B11" i="36"/>
  <c r="F95" i="1"/>
  <c r="M40" i="27"/>
  <c r="H40" i="27"/>
  <c r="F33" i="27"/>
  <c r="B6" i="35"/>
  <c r="Y361" i="22"/>
  <c r="X361" i="22"/>
  <c r="N321" i="22"/>
  <c r="O321" i="22"/>
  <c r="X147" i="22"/>
  <c r="Y147" i="22"/>
  <c r="X25" i="22"/>
  <c r="Y25" i="22"/>
  <c r="W57" i="24"/>
  <c r="X57" i="24"/>
  <c r="S487" i="22"/>
  <c r="T487" i="22"/>
  <c r="I403" i="23"/>
  <c r="K403" i="22" s="1"/>
  <c r="I403" i="22"/>
  <c r="J403" i="22"/>
  <c r="I494" i="23"/>
  <c r="K494" i="22" s="1"/>
  <c r="T492" i="22"/>
  <c r="S492" i="22"/>
  <c r="T460" i="22"/>
  <c r="S460" i="22"/>
  <c r="J406" i="22"/>
  <c r="I406" i="22"/>
  <c r="N438" i="22"/>
  <c r="O438" i="22"/>
  <c r="I350" i="22"/>
  <c r="J350" i="22"/>
  <c r="S367" i="22"/>
  <c r="T367" i="22"/>
  <c r="I340" i="22"/>
  <c r="J340" i="22"/>
  <c r="Y335" i="22"/>
  <c r="X335" i="22"/>
  <c r="S325" i="22"/>
  <c r="T325" i="22"/>
  <c r="S321" i="22"/>
  <c r="T321" i="22"/>
  <c r="Y239" i="22"/>
  <c r="X239" i="22"/>
  <c r="I215" i="23"/>
  <c r="K215" i="22" s="1"/>
  <c r="I215" i="22"/>
  <c r="J215" i="22"/>
  <c r="I187" i="23"/>
  <c r="K187" i="22" s="1"/>
  <c r="J179" i="22"/>
  <c r="I179" i="22"/>
  <c r="I171" i="23"/>
  <c r="K171" i="22" s="1"/>
  <c r="I239" i="23"/>
  <c r="K239" i="22" s="1"/>
  <c r="J197" i="22"/>
  <c r="I197" i="22"/>
  <c r="Y192" i="22"/>
  <c r="X192" i="22"/>
  <c r="S175" i="22"/>
  <c r="T175" i="22"/>
  <c r="N167" i="22"/>
  <c r="O167" i="22"/>
  <c r="J135" i="22"/>
  <c r="I135" i="22"/>
  <c r="Y85" i="22"/>
  <c r="X85" i="22"/>
  <c r="X81" i="22"/>
  <c r="Y81" i="22"/>
  <c r="Y79" i="22"/>
  <c r="X79" i="22"/>
  <c r="I188" i="22"/>
  <c r="J188" i="22"/>
  <c r="I184" i="22"/>
  <c r="J184" i="22"/>
  <c r="J176" i="22"/>
  <c r="I176" i="22"/>
  <c r="I172" i="22"/>
  <c r="J172" i="22"/>
  <c r="I168" i="22"/>
  <c r="J168" i="22"/>
  <c r="I160" i="22"/>
  <c r="J160" i="22"/>
  <c r="T151" i="22"/>
  <c r="S151" i="22"/>
  <c r="Y141" i="22"/>
  <c r="X141" i="22"/>
  <c r="J133" i="22"/>
  <c r="I133" i="22"/>
  <c r="I99" i="22"/>
  <c r="J99" i="22"/>
  <c r="I91" i="22"/>
  <c r="J91" i="22"/>
  <c r="T141" i="22"/>
  <c r="S141" i="22"/>
  <c r="T113" i="22"/>
  <c r="S113" i="22"/>
  <c r="Y16" i="22"/>
  <c r="X16" i="22"/>
  <c r="N69" i="22"/>
  <c r="O69" i="22"/>
  <c r="O53" i="22"/>
  <c r="N53" i="22"/>
  <c r="I46" i="22"/>
  <c r="J46" i="22"/>
  <c r="I38" i="22"/>
  <c r="J38" i="22"/>
  <c r="I30" i="22"/>
  <c r="J30" i="22"/>
  <c r="J22" i="22"/>
  <c r="I22" i="22"/>
  <c r="S9" i="22"/>
  <c r="T9" i="22"/>
  <c r="I63" i="22"/>
  <c r="J63" i="22"/>
  <c r="O35" i="22"/>
  <c r="N35" i="22"/>
  <c r="O19" i="22"/>
  <c r="N19" i="22"/>
  <c r="R30" i="15"/>
  <c r="I30" i="15"/>
  <c r="M85" i="1"/>
  <c r="S85" i="1" s="1"/>
  <c r="M32" i="27"/>
  <c r="H32" i="27"/>
  <c r="R32" i="27"/>
  <c r="W32" i="27"/>
  <c r="H84" i="1"/>
  <c r="H87" i="1"/>
  <c r="H92" i="1" s="1"/>
  <c r="B25" i="35"/>
  <c r="E19" i="35"/>
  <c r="E25" i="35" s="1"/>
  <c r="N357" i="22"/>
  <c r="O357" i="22"/>
  <c r="S159" i="22"/>
  <c r="T159" i="22"/>
  <c r="O125" i="22"/>
  <c r="N125" i="22"/>
  <c r="N11" i="22"/>
  <c r="O11" i="22"/>
  <c r="X50" i="25"/>
  <c r="J51" i="1"/>
  <c r="T488" i="22"/>
  <c r="S488" i="22"/>
  <c r="O479" i="22"/>
  <c r="N479" i="22"/>
  <c r="N488" i="22"/>
  <c r="O488" i="22"/>
  <c r="I419" i="23"/>
  <c r="K419" i="22" s="1"/>
  <c r="J419" i="22"/>
  <c r="I419" i="22"/>
  <c r="J422" i="22"/>
  <c r="I422" i="22"/>
  <c r="J368" i="22"/>
  <c r="I368" i="23"/>
  <c r="K368" i="22" s="1"/>
  <c r="I368" i="22"/>
  <c r="T342" i="22"/>
  <c r="S342" i="22"/>
  <c r="J318" i="22"/>
  <c r="I318" i="22"/>
  <c r="X286" i="22"/>
  <c r="Y286" i="22"/>
  <c r="I355" i="23"/>
  <c r="K355" i="22" s="1"/>
  <c r="J355" i="22"/>
  <c r="I355" i="22"/>
  <c r="S341" i="22"/>
  <c r="T341" i="22"/>
  <c r="J307" i="22"/>
  <c r="I307" i="22"/>
  <c r="Y190" i="22"/>
  <c r="X190" i="22"/>
  <c r="I223" i="23"/>
  <c r="K223" i="22" s="1"/>
  <c r="I223" i="22"/>
  <c r="J223" i="22"/>
  <c r="S193" i="22"/>
  <c r="T193" i="22"/>
  <c r="N185" i="22"/>
  <c r="O185" i="22"/>
  <c r="Y249" i="22"/>
  <c r="X249" i="22"/>
  <c r="N196" i="22"/>
  <c r="O196" i="22"/>
  <c r="J193" i="22"/>
  <c r="I193" i="22"/>
  <c r="S167" i="22"/>
  <c r="T167" i="22"/>
  <c r="S165" i="22"/>
  <c r="T165" i="22"/>
  <c r="N159" i="22"/>
  <c r="O159" i="22"/>
  <c r="I85" i="23"/>
  <c r="K85" i="22" s="1"/>
  <c r="I81" i="23"/>
  <c r="K81" i="22" s="1"/>
  <c r="Y174" i="22"/>
  <c r="X174" i="22"/>
  <c r="X170" i="22"/>
  <c r="Y170" i="22"/>
  <c r="X166" i="22"/>
  <c r="Y166" i="22"/>
  <c r="X162" i="22"/>
  <c r="Y162" i="22"/>
  <c r="N147" i="22"/>
  <c r="O147" i="22"/>
  <c r="J141" i="22"/>
  <c r="I141" i="22"/>
  <c r="O143" i="22"/>
  <c r="N143" i="22"/>
  <c r="T135" i="22"/>
  <c r="S135" i="22"/>
  <c r="T127" i="22"/>
  <c r="S127" i="22"/>
  <c r="T119" i="22"/>
  <c r="S119" i="22"/>
  <c r="T111" i="22"/>
  <c r="S111" i="22"/>
  <c r="T147" i="22"/>
  <c r="S147" i="22"/>
  <c r="N137" i="22"/>
  <c r="O137" i="22"/>
  <c r="T133" i="22"/>
  <c r="S133" i="22"/>
  <c r="O127" i="22"/>
  <c r="N127" i="22"/>
  <c r="I121" i="23"/>
  <c r="K121" i="22" s="1"/>
  <c r="Y113" i="22"/>
  <c r="X113" i="22"/>
  <c r="N105" i="22"/>
  <c r="O105" i="22"/>
  <c r="N95" i="22"/>
  <c r="O95" i="22"/>
  <c r="S17" i="22"/>
  <c r="T17" i="22"/>
  <c r="I13" i="23"/>
  <c r="K13" i="22" s="1"/>
  <c r="I13" i="22"/>
  <c r="J13" i="22"/>
  <c r="I77" i="23"/>
  <c r="K77" i="22" s="1"/>
  <c r="I69" i="22"/>
  <c r="J69" i="22"/>
  <c r="I61" i="23"/>
  <c r="K61" i="22" s="1"/>
  <c r="I53" i="22"/>
  <c r="J53" i="22"/>
  <c r="X43" i="22"/>
  <c r="Y43" i="22"/>
  <c r="I33" i="22"/>
  <c r="J33" i="22"/>
  <c r="O24" i="22"/>
  <c r="N24" i="22"/>
  <c r="X11" i="22"/>
  <c r="Y11" i="22"/>
  <c r="X33" i="22"/>
  <c r="Y33" i="22"/>
  <c r="I26" i="22"/>
  <c r="J26" i="22"/>
  <c r="I18" i="22"/>
  <c r="J18" i="22"/>
  <c r="J10" i="22"/>
  <c r="I10" i="22"/>
  <c r="Y14" i="15"/>
  <c r="AB14" i="15"/>
  <c r="D41" i="15"/>
  <c r="S12" i="15"/>
  <c r="J12" i="15"/>
  <c r="J26" i="15"/>
  <c r="S26" i="15"/>
  <c r="Y307" i="22"/>
  <c r="X307" i="22"/>
  <c r="Y265" i="22"/>
  <c r="X265" i="22"/>
  <c r="Y9" i="22"/>
  <c r="X9" i="22"/>
  <c r="N50" i="25"/>
  <c r="H51" i="1"/>
  <c r="I484" i="22"/>
  <c r="J484" i="22"/>
  <c r="N464" i="22"/>
  <c r="O464" i="22"/>
  <c r="O497" i="22"/>
  <c r="N497" i="22"/>
  <c r="O460" i="22"/>
  <c r="N460" i="22"/>
  <c r="N422" i="22"/>
  <c r="O422" i="22"/>
  <c r="O382" i="22"/>
  <c r="N382" i="22"/>
  <c r="X376" i="22"/>
  <c r="Y376" i="22"/>
  <c r="X324" i="22"/>
  <c r="Y324" i="22"/>
  <c r="I313" i="22"/>
  <c r="J313" i="22"/>
  <c r="O307" i="22"/>
  <c r="N307" i="22"/>
  <c r="X194" i="22"/>
  <c r="Y194" i="22"/>
  <c r="I255" i="23"/>
  <c r="K255" i="22" s="1"/>
  <c r="J255" i="22"/>
  <c r="I255" i="22"/>
  <c r="T177" i="22"/>
  <c r="S177" i="22"/>
  <c r="X290" i="22"/>
  <c r="Y290" i="22"/>
  <c r="N192" i="22"/>
  <c r="O192" i="22"/>
  <c r="J189" i="22"/>
  <c r="I189" i="22"/>
  <c r="X167" i="22"/>
  <c r="Y167" i="22"/>
  <c r="I87" i="22"/>
  <c r="J87" i="22"/>
  <c r="I117" i="22"/>
  <c r="J117" i="22"/>
  <c r="N101" i="22"/>
  <c r="O101" i="22"/>
  <c r="X93" i="22"/>
  <c r="Y93" i="22"/>
  <c r="T99" i="22"/>
  <c r="S99" i="22"/>
  <c r="T91" i="22"/>
  <c r="S91" i="22"/>
  <c r="X137" i="22"/>
  <c r="Y137" i="22"/>
  <c r="Y24" i="22"/>
  <c r="X24" i="22"/>
  <c r="O65" i="22"/>
  <c r="N65" i="22"/>
  <c r="S41" i="22"/>
  <c r="T41" i="22"/>
  <c r="S25" i="22"/>
  <c r="T25" i="22"/>
  <c r="Y21" i="22"/>
  <c r="X21" i="22"/>
  <c r="T16" i="22"/>
  <c r="S16" i="22"/>
  <c r="I6" i="22"/>
  <c r="J6" i="22"/>
  <c r="T46" i="22"/>
  <c r="S46" i="22"/>
  <c r="N38" i="22"/>
  <c r="O38" i="22"/>
  <c r="H95" i="2"/>
  <c r="H182" i="2" s="1"/>
  <c r="F32" i="25"/>
  <c r="P85" i="1"/>
  <c r="V85" i="1" s="1"/>
  <c r="F27" i="1"/>
  <c r="G11" i="15"/>
  <c r="AN11" i="15" s="1"/>
  <c r="F6" i="12"/>
  <c r="F9" i="12"/>
  <c r="G18" i="15"/>
  <c r="AN18" i="15" s="1"/>
  <c r="M19" i="1"/>
  <c r="E55" i="35"/>
  <c r="E63" i="35" s="1"/>
  <c r="B63" i="35"/>
  <c r="N19" i="1"/>
  <c r="N484" i="22"/>
  <c r="O484" i="22"/>
  <c r="S476" i="22"/>
  <c r="T476" i="22"/>
  <c r="X496" i="22"/>
  <c r="Y496" i="22"/>
  <c r="X482" i="22"/>
  <c r="Y482" i="22"/>
  <c r="T500" i="22"/>
  <c r="S500" i="22"/>
  <c r="I499" i="22"/>
  <c r="J499" i="22"/>
  <c r="N454" i="22"/>
  <c r="O454" i="22"/>
  <c r="S378" i="22"/>
  <c r="T378" i="22"/>
  <c r="Y339" i="22"/>
  <c r="X339" i="22"/>
  <c r="N325" i="22"/>
  <c r="O325" i="22"/>
  <c r="J270" i="22"/>
  <c r="I270" i="22"/>
  <c r="X423" i="22"/>
  <c r="Y423" i="22"/>
  <c r="S349" i="22"/>
  <c r="T349" i="22"/>
  <c r="I335" i="23"/>
  <c r="K335" i="22" s="1"/>
  <c r="I335" i="22"/>
  <c r="J335" i="22"/>
  <c r="N302" i="22"/>
  <c r="O302" i="22"/>
  <c r="X288" i="22"/>
  <c r="Y288" i="22"/>
  <c r="N316" i="22"/>
  <c r="O316" i="22"/>
  <c r="O284" i="22"/>
  <c r="N284" i="22"/>
  <c r="Y254" i="22"/>
  <c r="X254" i="22"/>
  <c r="X159" i="22"/>
  <c r="Y159" i="22"/>
  <c r="I95" i="22"/>
  <c r="J95" i="22"/>
  <c r="X180" i="22"/>
  <c r="Y180" i="22"/>
  <c r="I125" i="22"/>
  <c r="J125" i="22"/>
  <c r="N109" i="22"/>
  <c r="O109" i="22"/>
  <c r="X101" i="22"/>
  <c r="Y101" i="22"/>
  <c r="X139" i="22"/>
  <c r="Y139" i="22"/>
  <c r="X131" i="22"/>
  <c r="Y131" i="22"/>
  <c r="X115" i="22"/>
  <c r="Y115" i="22"/>
  <c r="X91" i="22"/>
  <c r="Y91" i="22"/>
  <c r="N153" i="22"/>
  <c r="O153" i="22"/>
  <c r="X143" i="22"/>
  <c r="Y143" i="22"/>
  <c r="X129" i="22"/>
  <c r="Y129" i="22"/>
  <c r="T32" i="22"/>
  <c r="S32" i="22"/>
  <c r="J19" i="22"/>
  <c r="I19" i="22"/>
  <c r="I44" i="23"/>
  <c r="K44" i="22" s="1"/>
  <c r="X36" i="22"/>
  <c r="Y36" i="22"/>
  <c r="S27" i="22"/>
  <c r="T27" i="22"/>
  <c r="I12" i="22"/>
  <c r="J12" i="22"/>
  <c r="X77" i="22"/>
  <c r="Y77" i="22"/>
  <c r="X69" i="22"/>
  <c r="Y69" i="22"/>
  <c r="X61" i="22"/>
  <c r="Y61" i="22"/>
  <c r="Y53" i="22"/>
  <c r="X53" i="22"/>
  <c r="I47" i="22"/>
  <c r="J47" i="22"/>
  <c r="I60" i="24"/>
  <c r="G19" i="1"/>
  <c r="G26" i="1" s="1"/>
  <c r="H60" i="24"/>
  <c r="O33" i="22"/>
  <c r="N33" i="22"/>
  <c r="S53" i="25"/>
  <c r="R53" i="25"/>
  <c r="I51" i="1"/>
  <c r="I503" i="22"/>
  <c r="J503" i="22"/>
  <c r="N309" i="22"/>
  <c r="O309" i="22"/>
  <c r="I231" i="23"/>
  <c r="K231" i="22" s="1"/>
  <c r="I231" i="22"/>
  <c r="J231" i="22"/>
  <c r="I131" i="22"/>
  <c r="J131" i="22"/>
  <c r="T83" i="22"/>
  <c r="S83" i="22"/>
  <c r="R80" i="3"/>
  <c r="G73" i="3"/>
  <c r="R73" i="3" s="1"/>
  <c r="H5" i="27"/>
  <c r="H48" i="24"/>
  <c r="I48" i="24" s="1"/>
  <c r="F14" i="1"/>
  <c r="R48" i="24"/>
  <c r="W48" i="24"/>
  <c r="M48" i="24"/>
  <c r="I97" i="1"/>
  <c r="I98" i="1"/>
  <c r="I100" i="1" s="1"/>
  <c r="I102" i="1" s="1"/>
  <c r="I104" i="1" s="1"/>
  <c r="Y476" i="22"/>
  <c r="X476" i="22"/>
  <c r="N129" i="22"/>
  <c r="O129" i="22"/>
  <c r="Y503" i="22"/>
  <c r="X503" i="22"/>
  <c r="J464" i="22"/>
  <c r="I464" i="22"/>
  <c r="T490" i="22"/>
  <c r="S490" i="22"/>
  <c r="J271" i="22"/>
  <c r="I271" i="22"/>
  <c r="S275" i="22"/>
  <c r="T275" i="22"/>
  <c r="S351" i="22"/>
  <c r="T351" i="22"/>
  <c r="X340" i="22"/>
  <c r="Y340" i="22"/>
  <c r="S319" i="22"/>
  <c r="T319" i="22"/>
  <c r="J291" i="22"/>
  <c r="I291" i="22"/>
  <c r="Y281" i="22"/>
  <c r="X281" i="22"/>
  <c r="N367" i="22"/>
  <c r="O367" i="22"/>
  <c r="S355" i="22"/>
  <c r="T355" i="22"/>
  <c r="N349" i="22"/>
  <c r="O349" i="22"/>
  <c r="S249" i="22"/>
  <c r="T249" i="22"/>
  <c r="Y215" i="22"/>
  <c r="X215" i="22"/>
  <c r="J194" i="22"/>
  <c r="I194" i="22"/>
  <c r="N187" i="22"/>
  <c r="O187" i="22"/>
  <c r="N179" i="22"/>
  <c r="O179" i="22"/>
  <c r="N171" i="22"/>
  <c r="O171" i="22"/>
  <c r="N163" i="22"/>
  <c r="O163" i="22"/>
  <c r="O243" i="22"/>
  <c r="N243" i="22"/>
  <c r="S223" i="22"/>
  <c r="T223" i="22"/>
  <c r="S197" i="22"/>
  <c r="T197" i="22"/>
  <c r="N177" i="22"/>
  <c r="O177" i="22"/>
  <c r="N169" i="22"/>
  <c r="O169" i="22"/>
  <c r="N161" i="22"/>
  <c r="O161" i="22"/>
  <c r="S265" i="22"/>
  <c r="T265" i="22"/>
  <c r="I249" i="23"/>
  <c r="K249" i="22" s="1"/>
  <c r="I249" i="22"/>
  <c r="J249" i="22"/>
  <c r="Y231" i="22"/>
  <c r="X231" i="22"/>
  <c r="N199" i="22"/>
  <c r="O199" i="22"/>
  <c r="S190" i="22"/>
  <c r="T190" i="22"/>
  <c r="J183" i="22"/>
  <c r="I183" i="22"/>
  <c r="X175" i="22"/>
  <c r="Y175" i="22"/>
  <c r="I111" i="22"/>
  <c r="J111" i="22"/>
  <c r="I83" i="22"/>
  <c r="J83" i="22"/>
  <c r="J79" i="22"/>
  <c r="I79" i="22"/>
  <c r="X182" i="22"/>
  <c r="Y182" i="22"/>
  <c r="I40" i="23"/>
  <c r="K40" i="22" s="1"/>
  <c r="I24" i="23"/>
  <c r="K24" i="22" s="1"/>
  <c r="Y46" i="22"/>
  <c r="X46" i="22"/>
  <c r="Y38" i="22"/>
  <c r="X38" i="22"/>
  <c r="Y30" i="22"/>
  <c r="X30" i="22"/>
  <c r="S13" i="22"/>
  <c r="T13" i="22"/>
  <c r="S8" i="22"/>
  <c r="T8" i="22"/>
  <c r="S43" i="22"/>
  <c r="T43" i="22"/>
  <c r="T38" i="22"/>
  <c r="S38" i="22"/>
  <c r="I28" i="22"/>
  <c r="J28" i="22"/>
  <c r="I17" i="22"/>
  <c r="J17" i="22"/>
  <c r="S11" i="22"/>
  <c r="T11" i="22"/>
  <c r="Y73" i="22"/>
  <c r="X73" i="22"/>
  <c r="X65" i="22"/>
  <c r="Y65" i="22"/>
  <c r="Y57" i="22"/>
  <c r="X57" i="22"/>
  <c r="X49" i="22"/>
  <c r="Y49" i="22"/>
  <c r="I42" i="22"/>
  <c r="J42" i="22"/>
  <c r="I39" i="22"/>
  <c r="J39" i="22"/>
  <c r="S39" i="3"/>
  <c r="M59" i="35"/>
  <c r="M63" i="35" s="1"/>
  <c r="J63" i="35"/>
  <c r="J19" i="15"/>
  <c r="S19" i="15"/>
  <c r="AB19" i="15" s="1"/>
  <c r="S13" i="15"/>
  <c r="J13" i="15"/>
  <c r="J357" i="22"/>
  <c r="I357" i="22"/>
  <c r="I357" i="23"/>
  <c r="K357" i="22" s="1"/>
  <c r="T187" i="22"/>
  <c r="S187" i="22"/>
  <c r="Q19" i="1"/>
  <c r="I47" i="25"/>
  <c r="H47" i="25"/>
  <c r="G51" i="1"/>
  <c r="W44" i="25"/>
  <c r="R44" i="25"/>
  <c r="M44" i="25"/>
  <c r="H44" i="25"/>
  <c r="J476" i="22"/>
  <c r="I476" i="22"/>
  <c r="S496" i="22"/>
  <c r="T496" i="22"/>
  <c r="X490" i="22"/>
  <c r="Y490" i="22"/>
  <c r="I462" i="22"/>
  <c r="J462" i="22"/>
  <c r="T406" i="22"/>
  <c r="S406" i="22"/>
  <c r="J342" i="22"/>
  <c r="I342" i="22"/>
  <c r="I312" i="22"/>
  <c r="J312" i="22"/>
  <c r="I303" i="22"/>
  <c r="J303" i="22"/>
  <c r="J286" i="22"/>
  <c r="I286" i="22"/>
  <c r="I339" i="23"/>
  <c r="K339" i="22" s="1"/>
  <c r="I339" i="22"/>
  <c r="J339" i="22"/>
  <c r="X325" i="22"/>
  <c r="Y325" i="22"/>
  <c r="N361" i="22"/>
  <c r="O361" i="22"/>
  <c r="N335" i="22"/>
  <c r="O335" i="22"/>
  <c r="I297" i="22"/>
  <c r="J297" i="22"/>
  <c r="S291" i="22"/>
  <c r="T291" i="22"/>
  <c r="S287" i="22"/>
  <c r="T287" i="22"/>
  <c r="N281" i="22"/>
  <c r="O281" i="22"/>
  <c r="J380" i="22"/>
  <c r="I380" i="22"/>
  <c r="T372" i="22"/>
  <c r="S372" i="22"/>
  <c r="X355" i="22"/>
  <c r="Y355" i="22"/>
  <c r="S348" i="22"/>
  <c r="T348" i="22"/>
  <c r="X341" i="22"/>
  <c r="Y341" i="22"/>
  <c r="X329" i="22"/>
  <c r="Y329" i="22"/>
  <c r="Y321" i="22"/>
  <c r="X321" i="22"/>
  <c r="I313" i="23"/>
  <c r="K313" i="22" s="1"/>
  <c r="X296" i="22"/>
  <c r="Y296" i="22"/>
  <c r="Y272" i="22"/>
  <c r="X272" i="22"/>
  <c r="N265" i="22"/>
  <c r="O265" i="22"/>
  <c r="T163" i="22"/>
  <c r="S163" i="22"/>
  <c r="X240" i="22"/>
  <c r="Y240" i="22"/>
  <c r="S185" i="22"/>
  <c r="T185" i="22"/>
  <c r="I199" i="23"/>
  <c r="K199" i="22" s="1"/>
  <c r="J199" i="22"/>
  <c r="I199" i="22"/>
  <c r="I189" i="23"/>
  <c r="K189" i="22" s="1"/>
  <c r="N183" i="22"/>
  <c r="O183" i="22"/>
  <c r="J175" i="22"/>
  <c r="I175" i="22"/>
  <c r="X127" i="22"/>
  <c r="Y127" i="22"/>
  <c r="X125" i="22"/>
  <c r="Y125" i="22"/>
  <c r="I117" i="23"/>
  <c r="K117" i="22" s="1"/>
  <c r="T123" i="22"/>
  <c r="S123" i="22"/>
  <c r="O115" i="22"/>
  <c r="N115" i="22"/>
  <c r="N107" i="22"/>
  <c r="O107" i="22"/>
  <c r="N99" i="22"/>
  <c r="O99" i="22"/>
  <c r="T125" i="22"/>
  <c r="S125" i="22"/>
  <c r="T97" i="22"/>
  <c r="S97" i="22"/>
  <c r="T79" i="22"/>
  <c r="S79" i="22"/>
  <c r="Y40" i="22"/>
  <c r="X40" i="22"/>
  <c r="Y8" i="22"/>
  <c r="X8" i="22"/>
  <c r="I6" i="23"/>
  <c r="K6" i="22" s="1"/>
  <c r="I59" i="22"/>
  <c r="J59" i="22"/>
  <c r="N16" i="22"/>
  <c r="O16" i="22"/>
  <c r="Y55" i="22"/>
  <c r="X55" i="22"/>
  <c r="Y18" i="22"/>
  <c r="X18" i="22"/>
  <c r="K49" i="3"/>
  <c r="T53" i="3"/>
  <c r="V61" i="3"/>
  <c r="O49" i="3"/>
  <c r="AB38" i="15"/>
  <c r="Z38" i="15"/>
  <c r="AL38" i="15" s="1"/>
  <c r="AM38" i="15" s="1"/>
  <c r="AA38" i="15"/>
  <c r="V80" i="3"/>
  <c r="O73" i="3"/>
  <c r="V73" i="3" s="1"/>
  <c r="J98" i="1"/>
  <c r="J100" i="1" s="1"/>
  <c r="J102" i="1" s="1"/>
  <c r="J104" i="1" s="1"/>
  <c r="J97" i="1"/>
  <c r="N313" i="22"/>
  <c r="O313" i="22"/>
  <c r="I45" i="25"/>
  <c r="H45" i="25"/>
  <c r="S482" i="22"/>
  <c r="T482" i="22"/>
  <c r="X462" i="22"/>
  <c r="Y462" i="22"/>
  <c r="I351" i="23"/>
  <c r="K351" i="22" s="1"/>
  <c r="I351" i="22"/>
  <c r="J351" i="22"/>
  <c r="S297" i="22"/>
  <c r="T297" i="22"/>
  <c r="I388" i="22"/>
  <c r="J388" i="22"/>
  <c r="T361" i="22"/>
  <c r="S361" i="22"/>
  <c r="N351" i="22"/>
  <c r="O351" i="22"/>
  <c r="S347" i="22"/>
  <c r="T347" i="22"/>
  <c r="N341" i="22"/>
  <c r="O341" i="22"/>
  <c r="N329" i="22"/>
  <c r="O329" i="22"/>
  <c r="O207" i="22"/>
  <c r="N207" i="22"/>
  <c r="I198" i="22"/>
  <c r="J198" i="22"/>
  <c r="I243" i="23"/>
  <c r="K243" i="22" s="1"/>
  <c r="I243" i="22"/>
  <c r="J243" i="22"/>
  <c r="X199" i="22"/>
  <c r="Y199" i="22"/>
  <c r="Y196" i="22"/>
  <c r="X196" i="22"/>
  <c r="S183" i="22"/>
  <c r="T183" i="22"/>
  <c r="S181" i="22"/>
  <c r="T181" i="22"/>
  <c r="N175" i="22"/>
  <c r="O175" i="22"/>
  <c r="X135" i="22"/>
  <c r="Y135" i="22"/>
  <c r="I127" i="22"/>
  <c r="J127" i="22"/>
  <c r="X172" i="22"/>
  <c r="Y172" i="22"/>
  <c r="X168" i="22"/>
  <c r="Y168" i="22"/>
  <c r="Y160" i="22"/>
  <c r="X160" i="22"/>
  <c r="X133" i="22"/>
  <c r="Y133" i="22"/>
  <c r="Y6" i="22"/>
  <c r="X6" i="22"/>
  <c r="X17" i="22"/>
  <c r="Y17" i="22"/>
  <c r="O9" i="22"/>
  <c r="N9" i="22"/>
  <c r="N63" i="35"/>
  <c r="N64" i="35" s="1"/>
  <c r="N83" i="35" s="1"/>
  <c r="Z17" i="15"/>
  <c r="AL17" i="15" s="1"/>
  <c r="AM17" i="15" s="1"/>
  <c r="W17" i="15"/>
  <c r="AA17" i="15"/>
  <c r="H14" i="1"/>
  <c r="N48" i="24"/>
  <c r="N5" i="25"/>
  <c r="H31" i="1"/>
  <c r="L92" i="25"/>
  <c r="I8" i="24"/>
  <c r="G6" i="1"/>
  <c r="G27" i="1" s="1"/>
  <c r="G95" i="24"/>
  <c r="X63" i="24"/>
  <c r="W63" i="24"/>
  <c r="J19" i="1"/>
  <c r="S403" i="22"/>
  <c r="T403" i="22"/>
  <c r="N286" i="22"/>
  <c r="O286" i="22"/>
  <c r="I458" i="22"/>
  <c r="J458" i="22"/>
  <c r="I458" i="23"/>
  <c r="K458" i="22" s="1"/>
  <c r="S383" i="22"/>
  <c r="T383" i="22"/>
  <c r="S368" i="22"/>
  <c r="T368" i="22"/>
  <c r="J254" i="22"/>
  <c r="I254" i="22"/>
  <c r="J123" i="22"/>
  <c r="I123" i="22"/>
  <c r="P103" i="1"/>
  <c r="V103" i="1" s="1"/>
  <c r="J35" i="22"/>
  <c r="I35" i="22"/>
  <c r="Y19" i="22"/>
  <c r="X19" i="22"/>
  <c r="E6" i="37"/>
  <c r="E9" i="37" s="1"/>
  <c r="E17" i="37" s="1"/>
  <c r="E26" i="37" s="1"/>
  <c r="E34" i="37" s="1"/>
  <c r="E62" i="37" s="1"/>
  <c r="E76" i="37" s="1"/>
  <c r="B9" i="37"/>
  <c r="B17" i="37" s="1"/>
  <c r="B26" i="37" s="1"/>
  <c r="B34" i="37" s="1"/>
  <c r="B62" i="37" s="1"/>
  <c r="B76" i="37" s="1"/>
  <c r="Y291" i="22"/>
  <c r="X291" i="22"/>
  <c r="T139" i="22"/>
  <c r="S139" i="22"/>
  <c r="T131" i="22"/>
  <c r="S131" i="22"/>
  <c r="O21" i="22"/>
  <c r="N21" i="22"/>
  <c r="F63" i="35"/>
  <c r="I55" i="35"/>
  <c r="I63" i="35" s="1"/>
  <c r="N57" i="24"/>
  <c r="M57" i="24"/>
  <c r="Y484" i="22"/>
  <c r="X484" i="22"/>
  <c r="T465" i="22"/>
  <c r="S465" i="22"/>
  <c r="I488" i="22"/>
  <c r="J488" i="22"/>
  <c r="S454" i="22"/>
  <c r="T454" i="22"/>
  <c r="X375" i="22"/>
  <c r="Y375" i="22"/>
  <c r="S270" i="22"/>
  <c r="T270" i="22"/>
  <c r="X407" i="22"/>
  <c r="Y407" i="22"/>
  <c r="I302" i="23"/>
  <c r="K302" i="22" s="1"/>
  <c r="O287" i="22"/>
  <c r="N287" i="22"/>
  <c r="I281" i="22"/>
  <c r="J281" i="22"/>
  <c r="X415" i="22"/>
  <c r="Y415" i="22"/>
  <c r="O398" i="22"/>
  <c r="N398" i="22"/>
  <c r="N350" i="22"/>
  <c r="O350" i="22"/>
  <c r="N342" i="22"/>
  <c r="O342" i="22"/>
  <c r="S286" i="22"/>
  <c r="T286" i="22"/>
  <c r="O189" i="22"/>
  <c r="N189" i="22"/>
  <c r="S239" i="22"/>
  <c r="T239" i="22"/>
  <c r="O194" i="22"/>
  <c r="N194" i="22"/>
  <c r="I190" i="22"/>
  <c r="J190" i="22"/>
  <c r="I163" i="22"/>
  <c r="J163" i="22"/>
  <c r="O249" i="22"/>
  <c r="N249" i="22"/>
  <c r="N195" i="22"/>
  <c r="O195" i="22"/>
  <c r="N191" i="22"/>
  <c r="O191" i="22"/>
  <c r="I185" i="23"/>
  <c r="K185" i="22" s="1"/>
  <c r="J177" i="22"/>
  <c r="I177" i="22"/>
  <c r="J169" i="22"/>
  <c r="I169" i="22"/>
  <c r="J161" i="22"/>
  <c r="I161" i="22"/>
  <c r="N277" i="22"/>
  <c r="O277" i="22"/>
  <c r="S259" i="22"/>
  <c r="T259" i="22"/>
  <c r="X200" i="22"/>
  <c r="Y200" i="22"/>
  <c r="S173" i="22"/>
  <c r="T173" i="22"/>
  <c r="J159" i="22"/>
  <c r="I159" i="22"/>
  <c r="X111" i="22"/>
  <c r="Y111" i="22"/>
  <c r="J103" i="22"/>
  <c r="I103" i="22"/>
  <c r="J180" i="22"/>
  <c r="I180" i="22"/>
  <c r="I164" i="22"/>
  <c r="J164" i="22"/>
  <c r="I101" i="23"/>
  <c r="K101" i="22" s="1"/>
  <c r="I139" i="23"/>
  <c r="K139" i="22" s="1"/>
  <c r="I115" i="22"/>
  <c r="J115" i="22"/>
  <c r="I107" i="22"/>
  <c r="J107" i="22"/>
  <c r="J151" i="22"/>
  <c r="I151" i="22"/>
  <c r="O135" i="22"/>
  <c r="N135" i="22"/>
  <c r="I129" i="22"/>
  <c r="J129" i="22"/>
  <c r="Y121" i="22"/>
  <c r="X121" i="22"/>
  <c r="N113" i="22"/>
  <c r="O113" i="22"/>
  <c r="N103" i="22"/>
  <c r="O103" i="22"/>
  <c r="I97" i="23"/>
  <c r="K97" i="22" s="1"/>
  <c r="X89" i="22"/>
  <c r="Y89" i="22"/>
  <c r="Y14" i="22"/>
  <c r="X14" i="22"/>
  <c r="I71" i="23"/>
  <c r="K71" i="22" s="1"/>
  <c r="I55" i="22"/>
  <c r="J55" i="22"/>
  <c r="N48" i="22"/>
  <c r="O48" i="22"/>
  <c r="S39" i="22"/>
  <c r="T39" i="22"/>
  <c r="S35" i="22"/>
  <c r="T35" i="22"/>
  <c r="X12" i="22"/>
  <c r="Y12" i="22"/>
  <c r="Y75" i="22"/>
  <c r="X75" i="22"/>
  <c r="Y67" i="22"/>
  <c r="X67" i="22"/>
  <c r="X59" i="22"/>
  <c r="Y59" i="22"/>
  <c r="N46" i="22"/>
  <c r="O46" i="22"/>
  <c r="Y34" i="22"/>
  <c r="X34" i="22"/>
  <c r="S61" i="3"/>
  <c r="I49" i="3"/>
  <c r="S49" i="3" s="1"/>
  <c r="R61" i="3"/>
  <c r="G30" i="15"/>
  <c r="AN30" i="15" s="1"/>
  <c r="G38" i="15"/>
  <c r="AN38" i="15" s="1"/>
  <c r="G14" i="15"/>
  <c r="AN14" i="15" s="1"/>
  <c r="F84" i="1"/>
  <c r="F87" i="1"/>
  <c r="F92" i="1" s="1"/>
  <c r="H6" i="1"/>
  <c r="H27" i="1" s="1"/>
  <c r="N8" i="24"/>
  <c r="N355" i="22"/>
  <c r="O355" i="22"/>
  <c r="I341" i="23"/>
  <c r="K341" i="22" s="1"/>
  <c r="I341" i="22"/>
  <c r="J341" i="22"/>
  <c r="Y243" i="22"/>
  <c r="X243" i="22"/>
  <c r="N121" i="22"/>
  <c r="O121" i="22"/>
  <c r="J496" i="22"/>
  <c r="I496" i="22"/>
  <c r="N403" i="22"/>
  <c r="O403" i="22"/>
  <c r="N494" i="22"/>
  <c r="O494" i="22"/>
  <c r="O490" i="22"/>
  <c r="N490" i="22"/>
  <c r="I472" i="22"/>
  <c r="J472" i="22"/>
  <c r="Y460" i="22"/>
  <c r="X460" i="22"/>
  <c r="X368" i="22"/>
  <c r="Y368" i="22"/>
  <c r="I325" i="23"/>
  <c r="K325" i="22" s="1"/>
  <c r="I325" i="22"/>
  <c r="J325" i="22"/>
  <c r="I322" i="22"/>
  <c r="J322" i="22"/>
  <c r="T364" i="22"/>
  <c r="S364" i="22"/>
  <c r="X347" i="22"/>
  <c r="Y347" i="22"/>
  <c r="Y287" i="22"/>
  <c r="X287" i="22"/>
  <c r="O414" i="22"/>
  <c r="N414" i="22"/>
  <c r="S391" i="22"/>
  <c r="T391" i="22"/>
  <c r="X382" i="22"/>
  <c r="Y382" i="22"/>
  <c r="I375" i="23"/>
  <c r="K375" i="22" s="1"/>
  <c r="I324" i="23"/>
  <c r="K324" i="22" s="1"/>
  <c r="S318" i="22"/>
  <c r="T318" i="22"/>
  <c r="I296" i="23"/>
  <c r="K296" i="22" s="1"/>
  <c r="I272" i="22"/>
  <c r="J272" i="22"/>
  <c r="N193" i="22"/>
  <c r="O193" i="22"/>
  <c r="Y280" i="22"/>
  <c r="X280" i="22"/>
  <c r="X238" i="22"/>
  <c r="Y238" i="22"/>
  <c r="I295" i="22"/>
  <c r="J295" i="22"/>
  <c r="X258" i="22"/>
  <c r="Y258" i="22"/>
  <c r="I238" i="23"/>
  <c r="K238" i="22" s="1"/>
  <c r="X119" i="22"/>
  <c r="Y119" i="22"/>
  <c r="X186" i="22"/>
  <c r="Y186" i="22"/>
  <c r="X178" i="22"/>
  <c r="Y178" i="22"/>
  <c r="X158" i="22"/>
  <c r="Y158" i="22"/>
  <c r="X117" i="22"/>
  <c r="Y117" i="22"/>
  <c r="I109" i="22"/>
  <c r="J109" i="22"/>
  <c r="T101" i="22"/>
  <c r="S101" i="22"/>
  <c r="S81" i="22"/>
  <c r="T81" i="22"/>
  <c r="N75" i="22"/>
  <c r="O75" i="22"/>
  <c r="N67" i="22"/>
  <c r="O67" i="22"/>
  <c r="N59" i="22"/>
  <c r="O59" i="22"/>
  <c r="O51" i="22"/>
  <c r="N51" i="22"/>
  <c r="Y22" i="22"/>
  <c r="X22" i="22"/>
  <c r="X13" i="22"/>
  <c r="Y13" i="22"/>
  <c r="N68" i="1"/>
  <c r="T68" i="1" s="1"/>
  <c r="Y10" i="22"/>
  <c r="X10" i="22"/>
  <c r="H26" i="1"/>
  <c r="J33" i="15"/>
  <c r="AN33" i="15"/>
  <c r="AO33" i="15" s="1"/>
  <c r="S33" i="15"/>
  <c r="T462" i="22"/>
  <c r="S462" i="22"/>
  <c r="N141" i="22"/>
  <c r="O141" i="22"/>
  <c r="I21" i="22"/>
  <c r="J21" i="22"/>
  <c r="I21" i="23"/>
  <c r="K21" i="22" s="1"/>
  <c r="H50" i="25"/>
  <c r="W50" i="25"/>
  <c r="F51" i="1"/>
  <c r="R50" i="25"/>
  <c r="M50" i="25"/>
  <c r="X488" i="22"/>
  <c r="Y488" i="22"/>
  <c r="J492" i="22"/>
  <c r="I492" i="23"/>
  <c r="K492" i="22" s="1"/>
  <c r="I492" i="22"/>
  <c r="J364" i="22"/>
  <c r="I364" i="22"/>
  <c r="J367" i="22"/>
  <c r="I367" i="22"/>
  <c r="I367" i="23"/>
  <c r="K367" i="22" s="1"/>
  <c r="O270" i="22"/>
  <c r="N270" i="22"/>
  <c r="X439" i="22"/>
  <c r="Y439" i="22"/>
  <c r="T390" i="22"/>
  <c r="S390" i="22"/>
  <c r="Y350" i="22"/>
  <c r="X350" i="22"/>
  <c r="X342" i="22"/>
  <c r="Y342" i="22"/>
  <c r="T439" i="22"/>
  <c r="S439" i="22"/>
  <c r="T407" i="22"/>
  <c r="S407" i="22"/>
  <c r="O390" i="22"/>
  <c r="N390" i="22"/>
  <c r="X181" i="22"/>
  <c r="Y181" i="22"/>
  <c r="Y173" i="22"/>
  <c r="X173" i="22"/>
  <c r="X165" i="22"/>
  <c r="Y165" i="22"/>
  <c r="I265" i="22"/>
  <c r="J265" i="22"/>
  <c r="I265" i="23"/>
  <c r="K265" i="22" s="1"/>
  <c r="T171" i="22"/>
  <c r="S171" i="22"/>
  <c r="I191" i="23"/>
  <c r="K191" i="22" s="1"/>
  <c r="J191" i="22"/>
  <c r="I191" i="22"/>
  <c r="S161" i="22"/>
  <c r="T161" i="22"/>
  <c r="S255" i="22"/>
  <c r="T255" i="22"/>
  <c r="N245" i="22"/>
  <c r="O245" i="22"/>
  <c r="S215" i="22"/>
  <c r="T215" i="22"/>
  <c r="Y95" i="22"/>
  <c r="X95" i="22"/>
  <c r="N85" i="22"/>
  <c r="O85" i="22"/>
  <c r="O81" i="22"/>
  <c r="N81" i="22"/>
  <c r="N131" i="22"/>
  <c r="O131" i="22"/>
  <c r="O123" i="22"/>
  <c r="N123" i="22"/>
  <c r="T115" i="22"/>
  <c r="S115" i="22"/>
  <c r="I113" i="22"/>
  <c r="J113" i="22"/>
  <c r="N87" i="22"/>
  <c r="O87" i="22"/>
  <c r="S33" i="22"/>
  <c r="T33" i="22"/>
  <c r="I75" i="22"/>
  <c r="J75" i="22"/>
  <c r="N32" i="22"/>
  <c r="O32" i="22"/>
  <c r="X28" i="22"/>
  <c r="Y28" i="22"/>
  <c r="I20" i="22"/>
  <c r="J20" i="22"/>
  <c r="X71" i="22"/>
  <c r="Y71" i="22"/>
  <c r="X63" i="22"/>
  <c r="Y63" i="22"/>
  <c r="Y42" i="22"/>
  <c r="X42" i="22"/>
  <c r="U39" i="3"/>
  <c r="M72" i="3"/>
  <c r="U72" i="3" s="1"/>
  <c r="M119" i="3"/>
  <c r="AK29" i="15"/>
  <c r="AG29" i="15"/>
  <c r="AH29" i="15" s="1"/>
  <c r="AI29" i="15"/>
  <c r="AJ29" i="15" s="1"/>
  <c r="AE29" i="15"/>
  <c r="AF29" i="15" s="1"/>
  <c r="S57" i="24"/>
  <c r="R57" i="24"/>
  <c r="F95" i="24"/>
  <c r="J25" i="1"/>
  <c r="X95" i="24"/>
  <c r="J26" i="1"/>
  <c r="M62" i="27"/>
  <c r="H101" i="1"/>
  <c r="N62" i="27"/>
  <c r="S335" i="22"/>
  <c r="T335" i="22"/>
  <c r="Y351" i="22"/>
  <c r="X351" i="22"/>
  <c r="Y155" i="22"/>
  <c r="X155" i="22"/>
  <c r="X45" i="25"/>
  <c r="W45" i="25"/>
  <c r="E34" i="36"/>
  <c r="E42" i="36" s="1"/>
  <c r="B42" i="36"/>
  <c r="I66" i="25"/>
  <c r="H66" i="25"/>
  <c r="G52" i="1"/>
  <c r="X419" i="22"/>
  <c r="Y419" i="22"/>
  <c r="T498" i="22"/>
  <c r="S498" i="22"/>
  <c r="Y492" i="22"/>
  <c r="X492" i="22"/>
  <c r="I490" i="22"/>
  <c r="J490" i="22"/>
  <c r="T422" i="22"/>
  <c r="S422" i="22"/>
  <c r="I378" i="22"/>
  <c r="J378" i="22"/>
  <c r="S303" i="22"/>
  <c r="T303" i="22"/>
  <c r="O388" i="22"/>
  <c r="N388" i="22"/>
  <c r="N291" i="22"/>
  <c r="O291" i="22"/>
  <c r="I287" i="22"/>
  <c r="J287" i="22"/>
  <c r="N377" i="22"/>
  <c r="O377" i="22"/>
  <c r="S369" i="22"/>
  <c r="T369" i="22"/>
  <c r="N324" i="22"/>
  <c r="O324" i="22"/>
  <c r="I259" i="23"/>
  <c r="K259" i="22" s="1"/>
  <c r="I259" i="22"/>
  <c r="J259" i="22"/>
  <c r="S243" i="22"/>
  <c r="T243" i="22"/>
  <c r="I263" i="22"/>
  <c r="J263" i="22"/>
  <c r="N231" i="22"/>
  <c r="O231" i="22"/>
  <c r="I192" i="22"/>
  <c r="J192" i="22"/>
  <c r="Y103" i="22"/>
  <c r="X103" i="22"/>
  <c r="X188" i="22"/>
  <c r="Y188" i="22"/>
  <c r="X184" i="22"/>
  <c r="Y184" i="22"/>
  <c r="X176" i="22"/>
  <c r="Y176" i="22"/>
  <c r="X164" i="22"/>
  <c r="Y164" i="22"/>
  <c r="I155" i="23"/>
  <c r="K155" i="22" s="1"/>
  <c r="J155" i="22"/>
  <c r="I155" i="22"/>
  <c r="T121" i="22"/>
  <c r="S121" i="22"/>
  <c r="T89" i="22"/>
  <c r="S89" i="22"/>
  <c r="T85" i="22"/>
  <c r="S85" i="22"/>
  <c r="I48" i="22"/>
  <c r="J48" i="22"/>
  <c r="I32" i="22"/>
  <c r="J32" i="22"/>
  <c r="I73" i="22"/>
  <c r="J73" i="22"/>
  <c r="I57" i="22"/>
  <c r="J57" i="22"/>
  <c r="I49" i="22"/>
  <c r="J49" i="22"/>
  <c r="X27" i="22"/>
  <c r="Y27" i="22"/>
  <c r="I34" i="23"/>
  <c r="K34" i="22" s="1"/>
  <c r="J31" i="22"/>
  <c r="I31" i="22"/>
  <c r="O25" i="22"/>
  <c r="N25" i="22"/>
  <c r="O17" i="22"/>
  <c r="N17" i="22"/>
  <c r="M84" i="1"/>
  <c r="S84" i="1" s="1"/>
  <c r="S66" i="1"/>
  <c r="Q63" i="35"/>
  <c r="Q64" i="35" s="1"/>
  <c r="Q83" i="35" s="1"/>
  <c r="AO38" i="15" l="1"/>
  <c r="AO14" i="15"/>
  <c r="N66" i="1"/>
  <c r="L30" i="15"/>
  <c r="U30" i="15"/>
  <c r="N88" i="1"/>
  <c r="T88" i="1" s="1"/>
  <c r="H58" i="1"/>
  <c r="N92" i="25"/>
  <c r="AB13" i="15"/>
  <c r="AA13" i="15"/>
  <c r="Z13" i="15"/>
  <c r="AL13" i="15" s="1"/>
  <c r="AM13" i="15" s="1"/>
  <c r="AO13" i="15" s="1"/>
  <c r="I119" i="3"/>
  <c r="P73" i="1"/>
  <c r="V73" i="1" s="1"/>
  <c r="J59" i="1"/>
  <c r="J60" i="1"/>
  <c r="H97" i="1"/>
  <c r="H98" i="1"/>
  <c r="H100" i="1" s="1"/>
  <c r="H102" i="1" s="1"/>
  <c r="H104" i="1" s="1"/>
  <c r="J64" i="35"/>
  <c r="J83" i="35" s="1"/>
  <c r="AD12" i="15"/>
  <c r="AC12" i="15"/>
  <c r="X12" i="15"/>
  <c r="AA18" i="15"/>
  <c r="W18" i="15"/>
  <c r="Y18" i="15"/>
  <c r="Z18" i="15"/>
  <c r="AL18" i="15" s="1"/>
  <c r="AM18" i="15" s="1"/>
  <c r="AO18" i="15" s="1"/>
  <c r="K22" i="15"/>
  <c r="T22" i="15"/>
  <c r="AN19" i="15"/>
  <c r="I19" i="15"/>
  <c r="R19" i="15"/>
  <c r="M129" i="3"/>
  <c r="U119" i="3"/>
  <c r="M88" i="1"/>
  <c r="S88" i="1" s="1"/>
  <c r="G25" i="1"/>
  <c r="AK38" i="15"/>
  <c r="AI38" i="15"/>
  <c r="AJ38" i="15" s="1"/>
  <c r="V49" i="3"/>
  <c r="O72" i="3"/>
  <c r="V72" i="3" s="1"/>
  <c r="O119" i="3"/>
  <c r="T49" i="3"/>
  <c r="K72" i="3"/>
  <c r="T72" i="3" s="1"/>
  <c r="K119" i="3"/>
  <c r="G60" i="1"/>
  <c r="G59" i="1"/>
  <c r="W19" i="1"/>
  <c r="Q26" i="1"/>
  <c r="W26" i="1" s="1"/>
  <c r="I72" i="3"/>
  <c r="S72" i="3" s="1"/>
  <c r="H60" i="1"/>
  <c r="H59" i="1"/>
  <c r="AB12" i="15"/>
  <c r="AA12" i="15"/>
  <c r="Z12" i="15"/>
  <c r="AL12" i="15" s="1"/>
  <c r="AM12" i="15" s="1"/>
  <c r="AO12" i="15" s="1"/>
  <c r="D35" i="15"/>
  <c r="D34" i="15"/>
  <c r="P30" i="15"/>
  <c r="E6" i="35"/>
  <c r="E9" i="35" s="1"/>
  <c r="E17" i="35" s="1"/>
  <c r="E26" i="35" s="1"/>
  <c r="B9" i="35"/>
  <c r="B17" i="35" s="1"/>
  <c r="B26" i="35" s="1"/>
  <c r="P11" i="15"/>
  <c r="S95" i="24"/>
  <c r="I25" i="1"/>
  <c r="T27" i="15"/>
  <c r="AC27" i="15" s="1"/>
  <c r="K27" i="15"/>
  <c r="N95" i="24"/>
  <c r="H25" i="1"/>
  <c r="P59" i="1"/>
  <c r="V59" i="1" s="1"/>
  <c r="V51" i="1"/>
  <c r="F64" i="35"/>
  <c r="F83" i="35" s="1"/>
  <c r="W95" i="24"/>
  <c r="R95" i="24"/>
  <c r="F25" i="1"/>
  <c r="M95" i="24"/>
  <c r="H95" i="24"/>
  <c r="I95" i="24" s="1"/>
  <c r="F59" i="1"/>
  <c r="F60" i="1"/>
  <c r="AB33" i="15"/>
  <c r="Z33" i="15"/>
  <c r="AL33" i="15" s="1"/>
  <c r="AM33" i="15" s="1"/>
  <c r="AA33" i="15"/>
  <c r="L14" i="15"/>
  <c r="U14" i="15"/>
  <c r="Q88" i="1"/>
  <c r="W88" i="1" s="1"/>
  <c r="O85" i="1"/>
  <c r="U85" i="1" s="1"/>
  <c r="I59" i="1"/>
  <c r="I60" i="1"/>
  <c r="T19" i="1"/>
  <c r="N26" i="1"/>
  <c r="T26" i="1" s="1"/>
  <c r="U18" i="15"/>
  <c r="X18" i="15" s="1"/>
  <c r="L18" i="15"/>
  <c r="U11" i="15"/>
  <c r="X11" i="15" s="1"/>
  <c r="L11" i="15"/>
  <c r="M32" i="25"/>
  <c r="R32" i="25"/>
  <c r="H32" i="25"/>
  <c r="W32" i="25"/>
  <c r="Z26" i="15"/>
  <c r="AL26" i="15" s="1"/>
  <c r="AM26" i="15" s="1"/>
  <c r="AO26" i="15" s="1"/>
  <c r="AB26" i="15"/>
  <c r="AA26" i="15"/>
  <c r="Z30" i="15"/>
  <c r="AL30" i="15" s="1"/>
  <c r="AM30" i="15" s="1"/>
  <c r="AO30" i="15" s="1"/>
  <c r="Y30" i="15"/>
  <c r="AA30" i="15"/>
  <c r="X30" i="15"/>
  <c r="W30" i="15"/>
  <c r="F94" i="1"/>
  <c r="R33" i="27"/>
  <c r="M33" i="27"/>
  <c r="W33" i="27"/>
  <c r="H33" i="27"/>
  <c r="F75" i="27"/>
  <c r="B13" i="36"/>
  <c r="B43" i="36" s="1"/>
  <c r="B62" i="36" s="1"/>
  <c r="E11" i="36"/>
  <c r="E13" i="36" s="1"/>
  <c r="E43" i="36" s="1"/>
  <c r="E62" i="36" s="1"/>
  <c r="Z11" i="15"/>
  <c r="AL11" i="15" s="1"/>
  <c r="AM11" i="15" s="1"/>
  <c r="AO11" i="15" s="1"/>
  <c r="Y11" i="15"/>
  <c r="AA11" i="15"/>
  <c r="W11" i="15"/>
  <c r="H5" i="25"/>
  <c r="F31" i="1"/>
  <c r="R5" i="25"/>
  <c r="W5" i="25"/>
  <c r="M5" i="25"/>
  <c r="F92" i="25"/>
  <c r="T36" i="15"/>
  <c r="K36" i="15"/>
  <c r="I64" i="35"/>
  <c r="I83" i="35" s="1"/>
  <c r="G119" i="3"/>
  <c r="D32" i="15"/>
  <c r="D21" i="15"/>
  <c r="F97" i="1"/>
  <c r="F98" i="1"/>
  <c r="F100" i="1" s="1"/>
  <c r="F102" i="1" s="1"/>
  <c r="F104" i="1" s="1"/>
  <c r="L38" i="15"/>
  <c r="U38" i="15"/>
  <c r="AK17" i="15"/>
  <c r="S19" i="1"/>
  <c r="M26" i="1"/>
  <c r="S26" i="1" s="1"/>
  <c r="G34" i="15"/>
  <c r="G35" i="15"/>
  <c r="G31" i="15"/>
  <c r="AI14" i="15"/>
  <c r="AJ14" i="15" s="1"/>
  <c r="O95" i="1"/>
  <c r="U95" i="1" s="1"/>
  <c r="J28" i="37"/>
  <c r="J11" i="38"/>
  <c r="J6" i="37"/>
  <c r="O93" i="1"/>
  <c r="U93" i="1" s="1"/>
  <c r="B33" i="35"/>
  <c r="E28" i="35"/>
  <c r="E33" i="35" s="1"/>
  <c r="G87" i="1"/>
  <c r="G92" i="1" s="1"/>
  <c r="G84" i="1"/>
  <c r="M64" i="35"/>
  <c r="M83" i="35" s="1"/>
  <c r="K17" i="15"/>
  <c r="T17" i="15"/>
  <c r="P18" i="15"/>
  <c r="P66" i="1"/>
  <c r="K37" i="15"/>
  <c r="T37" i="15"/>
  <c r="K23" i="15"/>
  <c r="T23" i="15"/>
  <c r="P50" i="1"/>
  <c r="N24" i="37"/>
  <c r="J24" i="37"/>
  <c r="Y17" i="15" l="1"/>
  <c r="AB17" i="15"/>
  <c r="V66" i="1"/>
  <c r="P84" i="1"/>
  <c r="V84" i="1" s="1"/>
  <c r="P87" i="1"/>
  <c r="Q24" i="37"/>
  <c r="Q25" i="37" s="1"/>
  <c r="Q26" i="37" s="1"/>
  <c r="Q34" i="37" s="1"/>
  <c r="Q62" i="37" s="1"/>
  <c r="Q76" i="37" s="1"/>
  <c r="N25" i="37"/>
  <c r="N26" i="37" s="1"/>
  <c r="N34" i="37" s="1"/>
  <c r="N62" i="37" s="1"/>
  <c r="N76" i="37" s="1"/>
  <c r="G98" i="1"/>
  <c r="G100" i="1" s="1"/>
  <c r="G102" i="1" s="1"/>
  <c r="G104" i="1" s="1"/>
  <c r="G97" i="1"/>
  <c r="M11" i="38"/>
  <c r="M13" i="38" s="1"/>
  <c r="M41" i="38" s="1"/>
  <c r="M55" i="38" s="1"/>
  <c r="J13" i="38"/>
  <c r="J41" i="38" s="1"/>
  <c r="J55" i="38" s="1"/>
  <c r="I32" i="15"/>
  <c r="R32" i="15"/>
  <c r="AG26" i="15"/>
  <c r="AH26" i="15" s="1"/>
  <c r="AK26" i="15"/>
  <c r="AI26" i="15"/>
  <c r="AJ26" i="15" s="1"/>
  <c r="AE26" i="15"/>
  <c r="AF26" i="15" s="1"/>
  <c r="D5" i="12"/>
  <c r="E22" i="15"/>
  <c r="E37" i="15"/>
  <c r="E36" i="15"/>
  <c r="E27" i="15"/>
  <c r="E23" i="15"/>
  <c r="AD14" i="15"/>
  <c r="X14" i="15"/>
  <c r="AC14" i="15"/>
  <c r="G37" i="15"/>
  <c r="G23" i="15"/>
  <c r="G36" i="15"/>
  <c r="F5" i="12"/>
  <c r="G22" i="15"/>
  <c r="E34" i="35"/>
  <c r="E64" i="35" s="1"/>
  <c r="E83" i="35" s="1"/>
  <c r="R34" i="15"/>
  <c r="I34" i="15"/>
  <c r="AI12" i="15"/>
  <c r="AJ12" i="15" s="1"/>
  <c r="AG12" i="15"/>
  <c r="AH12" i="15" s="1"/>
  <c r="AE12" i="15"/>
  <c r="AF12" i="15" s="1"/>
  <c r="AK12" i="15"/>
  <c r="AI13" i="15"/>
  <c r="AJ13" i="15" s="1"/>
  <c r="AG13" i="15"/>
  <c r="AH13" i="15" s="1"/>
  <c r="AE13" i="15"/>
  <c r="AF13" i="15" s="1"/>
  <c r="AK13" i="15"/>
  <c r="N73" i="1"/>
  <c r="T73" i="1" s="1"/>
  <c r="E31" i="15" s="1"/>
  <c r="O94" i="1"/>
  <c r="U94" i="1" s="1"/>
  <c r="U35" i="15"/>
  <c r="AD35" i="15" s="1"/>
  <c r="L35" i="15"/>
  <c r="AD38" i="15"/>
  <c r="X38" i="15"/>
  <c r="AC38" i="15"/>
  <c r="G129" i="3"/>
  <c r="R119" i="3"/>
  <c r="M92" i="25"/>
  <c r="W92" i="25"/>
  <c r="F58" i="1"/>
  <c r="R92" i="25"/>
  <c r="H92" i="25"/>
  <c r="I92" i="25" s="1"/>
  <c r="AK11" i="15"/>
  <c r="AI11" i="15"/>
  <c r="AJ11" i="15" s="1"/>
  <c r="AD11" i="15"/>
  <c r="AC11" i="15"/>
  <c r="AE11" i="15" s="1"/>
  <c r="AF11" i="15" s="1"/>
  <c r="Q73" i="1"/>
  <c r="R35" i="15"/>
  <c r="I35" i="15"/>
  <c r="AI18" i="15"/>
  <c r="AJ18" i="15" s="1"/>
  <c r="AK18" i="15"/>
  <c r="AD30" i="15"/>
  <c r="AC30" i="15"/>
  <c r="T66" i="1"/>
  <c r="N84" i="1"/>
  <c r="T84" i="1" s="1"/>
  <c r="C7" i="12"/>
  <c r="J9" i="37"/>
  <c r="J17" i="37" s="1"/>
  <c r="M6" i="37"/>
  <c r="M9" i="37" s="1"/>
  <c r="M17" i="37" s="1"/>
  <c r="M28" i="37"/>
  <c r="M33" i="37" s="1"/>
  <c r="J33" i="37"/>
  <c r="U34" i="15"/>
  <c r="AD34" i="15" s="1"/>
  <c r="L34" i="15"/>
  <c r="M73" i="1"/>
  <c r="O73" i="1"/>
  <c r="G7" i="12"/>
  <c r="AK33" i="15"/>
  <c r="AI33" i="15"/>
  <c r="AJ33" i="15" s="1"/>
  <c r="AG33" i="15"/>
  <c r="AH33" i="15" s="1"/>
  <c r="AE33" i="15"/>
  <c r="AF33" i="15" s="1"/>
  <c r="V119" i="3"/>
  <c r="O129" i="3"/>
  <c r="AA19" i="15"/>
  <c r="Z19" i="15"/>
  <c r="AL19" i="15" s="1"/>
  <c r="AM19" i="15" s="1"/>
  <c r="AO19" i="15" s="1"/>
  <c r="W19" i="15"/>
  <c r="X19" i="15"/>
  <c r="Y19" i="15"/>
  <c r="S119" i="3"/>
  <c r="I129" i="3"/>
  <c r="P58" i="1"/>
  <c r="V58" i="1" s="1"/>
  <c r="J25" i="37"/>
  <c r="M24" i="37"/>
  <c r="M25" i="37" s="1"/>
  <c r="V50" i="1"/>
  <c r="P60" i="1"/>
  <c r="V60" i="1" s="1"/>
  <c r="U31" i="15"/>
  <c r="L31" i="15"/>
  <c r="D23" i="15"/>
  <c r="D37" i="15"/>
  <c r="D36" i="15"/>
  <c r="D27" i="15"/>
  <c r="D22" i="15"/>
  <c r="C5" i="12"/>
  <c r="C12" i="12" s="1"/>
  <c r="R21" i="15"/>
  <c r="I21" i="15"/>
  <c r="W75" i="27"/>
  <c r="M75" i="27"/>
  <c r="H75" i="27"/>
  <c r="R75" i="27"/>
  <c r="AK30" i="15"/>
  <c r="AI30" i="15"/>
  <c r="AJ30" i="15" s="1"/>
  <c r="AG30" i="15"/>
  <c r="AH30" i="15" s="1"/>
  <c r="AD18" i="15"/>
  <c r="AC18" i="15"/>
  <c r="F35" i="15"/>
  <c r="AN35" i="15" s="1"/>
  <c r="F34" i="15"/>
  <c r="E7" i="12"/>
  <c r="E12" i="12" s="1"/>
  <c r="B34" i="35"/>
  <c r="B64" i="35" s="1"/>
  <c r="B83" i="35" s="1"/>
  <c r="H22" i="15"/>
  <c r="H23" i="15"/>
  <c r="H36" i="15"/>
  <c r="H37" i="15"/>
  <c r="H27" i="15"/>
  <c r="G5" i="12"/>
  <c r="G12" i="12" s="1"/>
  <c r="K129" i="3"/>
  <c r="T119" i="3"/>
  <c r="P19" i="15"/>
  <c r="AE30" i="15" l="1"/>
  <c r="AF30" i="15" s="1"/>
  <c r="AE18" i="15"/>
  <c r="AF18" i="15" s="1"/>
  <c r="AG11" i="15"/>
  <c r="AH11" i="15" s="1"/>
  <c r="M26" i="37"/>
  <c r="M34" i="37" s="1"/>
  <c r="M62" i="37" s="1"/>
  <c r="M76" i="37" s="1"/>
  <c r="P21" i="15"/>
  <c r="V36" i="15"/>
  <c r="M36" i="15"/>
  <c r="M27" i="15"/>
  <c r="V27" i="15"/>
  <c r="AD27" i="15" s="1"/>
  <c r="V22" i="15"/>
  <c r="M22" i="15"/>
  <c r="T34" i="15"/>
  <c r="K34" i="15"/>
  <c r="C14" i="12"/>
  <c r="D39" i="15"/>
  <c r="R37" i="15"/>
  <c r="AN37" i="15"/>
  <c r="I37" i="15"/>
  <c r="AG18" i="15"/>
  <c r="AH18" i="15" s="1"/>
  <c r="P35" i="15"/>
  <c r="U23" i="15"/>
  <c r="L23" i="15"/>
  <c r="S37" i="15"/>
  <c r="AB37" i="15" s="1"/>
  <c r="J37" i="15"/>
  <c r="Y32" i="15"/>
  <c r="W32" i="15"/>
  <c r="P92" i="1"/>
  <c r="V87" i="1"/>
  <c r="I23" i="15"/>
  <c r="AN23" i="15"/>
  <c r="R23" i="15"/>
  <c r="E21" i="15"/>
  <c r="E32" i="15"/>
  <c r="W35" i="15"/>
  <c r="Z35" i="15"/>
  <c r="AL35" i="15" s="1"/>
  <c r="AM35" i="15" s="1"/>
  <c r="X35" i="15"/>
  <c r="AA35" i="15"/>
  <c r="J31" i="15"/>
  <c r="S31" i="15"/>
  <c r="AN34" i="15"/>
  <c r="AO34" i="15" s="1"/>
  <c r="L22" i="15"/>
  <c r="U22" i="15"/>
  <c r="U37" i="15"/>
  <c r="L37" i="15"/>
  <c r="S23" i="15"/>
  <c r="AB23" i="15" s="1"/>
  <c r="J23" i="15"/>
  <c r="J22" i="15"/>
  <c r="S22" i="15"/>
  <c r="AB22" i="15" s="1"/>
  <c r="G32" i="15"/>
  <c r="G21" i="15"/>
  <c r="M37" i="15"/>
  <c r="V37" i="15"/>
  <c r="T35" i="15"/>
  <c r="K35" i="15"/>
  <c r="AI19" i="15"/>
  <c r="AJ19" i="15" s="1"/>
  <c r="AG19" i="15"/>
  <c r="AH19" i="15" s="1"/>
  <c r="AK19" i="15"/>
  <c r="AE19" i="15"/>
  <c r="AF19" i="15" s="1"/>
  <c r="S73" i="1"/>
  <c r="M87" i="1"/>
  <c r="E14" i="12"/>
  <c r="F39" i="15"/>
  <c r="Y21" i="15"/>
  <c r="W21" i="15"/>
  <c r="R27" i="15"/>
  <c r="I27" i="15"/>
  <c r="AN27" i="15"/>
  <c r="F8" i="12"/>
  <c r="G17" i="15"/>
  <c r="AN17" i="15" s="1"/>
  <c r="AO17" i="15" s="1"/>
  <c r="U73" i="1"/>
  <c r="O87" i="1"/>
  <c r="J26" i="37"/>
  <c r="J34" i="37" s="1"/>
  <c r="J62" i="37" s="1"/>
  <c r="J76" i="37" s="1"/>
  <c r="N87" i="1"/>
  <c r="AO35" i="15"/>
  <c r="W73" i="1"/>
  <c r="Q87" i="1"/>
  <c r="P34" i="15"/>
  <c r="AE14" i="15"/>
  <c r="AF14" i="15" s="1"/>
  <c r="AG14" i="15"/>
  <c r="AH14" i="15" s="1"/>
  <c r="J27" i="15"/>
  <c r="S27" i="15"/>
  <c r="AB27" i="15" s="1"/>
  <c r="P32" i="15"/>
  <c r="F7" i="12"/>
  <c r="G9" i="15"/>
  <c r="G8" i="15"/>
  <c r="AN22" i="15"/>
  <c r="R22" i="15"/>
  <c r="I22" i="15"/>
  <c r="G14" i="12"/>
  <c r="H39" i="15"/>
  <c r="M23" i="15"/>
  <c r="V23" i="15"/>
  <c r="AN36" i="15"/>
  <c r="I36" i="15"/>
  <c r="R36" i="15"/>
  <c r="E9" i="15"/>
  <c r="D7" i="12"/>
  <c r="D12" i="12" s="1"/>
  <c r="E8" i="15"/>
  <c r="AG38" i="15"/>
  <c r="AH38" i="15" s="1"/>
  <c r="AE38" i="15"/>
  <c r="AF38" i="15" s="1"/>
  <c r="X34" i="15"/>
  <c r="Z34" i="15"/>
  <c r="AL34" i="15" s="1"/>
  <c r="AM34" i="15" s="1"/>
  <c r="Y34" i="15"/>
  <c r="AA34" i="15"/>
  <c r="W34" i="15"/>
  <c r="U36" i="15"/>
  <c r="L36" i="15"/>
  <c r="S36" i="15"/>
  <c r="AB36" i="15" s="1"/>
  <c r="J36" i="15"/>
  <c r="AI17" i="15"/>
  <c r="AJ17" i="15" s="1"/>
  <c r="F12" i="12" l="1"/>
  <c r="AN21" i="15"/>
  <c r="D14" i="12"/>
  <c r="E39" i="15"/>
  <c r="G39" i="15"/>
  <c r="F14" i="12"/>
  <c r="AK34" i="15"/>
  <c r="H31" i="15"/>
  <c r="H9" i="15"/>
  <c r="H8" i="15"/>
  <c r="P27" i="15"/>
  <c r="T39" i="15"/>
  <c r="K39" i="15"/>
  <c r="J9" i="15"/>
  <c r="S9" i="15"/>
  <c r="P36" i="15"/>
  <c r="P22" i="15"/>
  <c r="F9" i="15"/>
  <c r="F8" i="15"/>
  <c r="F31" i="15"/>
  <c r="W27" i="15"/>
  <c r="Y27" i="15"/>
  <c r="Z27" i="15"/>
  <c r="AL27" i="15" s="1"/>
  <c r="AM27" i="15" s="1"/>
  <c r="AA27" i="15"/>
  <c r="X27" i="15"/>
  <c r="AC35" i="15"/>
  <c r="AB35" i="15"/>
  <c r="L32" i="15"/>
  <c r="U32" i="15"/>
  <c r="AD22" i="15"/>
  <c r="AC22" i="15"/>
  <c r="Y35" i="15"/>
  <c r="Z23" i="15"/>
  <c r="AL23" i="15" s="1"/>
  <c r="AM23" i="15" s="1"/>
  <c r="Y23" i="15"/>
  <c r="W23" i="15"/>
  <c r="X23" i="15"/>
  <c r="AA23" i="15"/>
  <c r="P97" i="1"/>
  <c r="V97" i="1" s="1"/>
  <c r="P98" i="1"/>
  <c r="V92" i="1"/>
  <c r="G7" i="15" s="1"/>
  <c r="AD37" i="15"/>
  <c r="AC37" i="15"/>
  <c r="J21" i="15"/>
  <c r="S21" i="15"/>
  <c r="G20" i="15"/>
  <c r="G10" i="15"/>
  <c r="P37" i="15"/>
  <c r="AD36" i="15"/>
  <c r="AC36" i="15"/>
  <c r="S8" i="15"/>
  <c r="J8" i="15"/>
  <c r="M39" i="15"/>
  <c r="V39" i="15"/>
  <c r="Z22" i="15"/>
  <c r="AL22" i="15" s="1"/>
  <c r="AM22" i="15" s="1"/>
  <c r="AO22" i="15" s="1"/>
  <c r="Y22" i="15"/>
  <c r="W22" i="15"/>
  <c r="AA22" i="15"/>
  <c r="X22" i="15"/>
  <c r="L8" i="15"/>
  <c r="U8" i="15"/>
  <c r="N92" i="1"/>
  <c r="T87" i="1"/>
  <c r="S87" i="1"/>
  <c r="M92" i="1"/>
  <c r="AO23" i="15"/>
  <c r="AD23" i="15"/>
  <c r="AC23" i="15"/>
  <c r="Y37" i="15"/>
  <c r="AA37" i="15"/>
  <c r="X37" i="15"/>
  <c r="W37" i="15"/>
  <c r="Z37" i="15"/>
  <c r="AL37" i="15" s="1"/>
  <c r="AM37" i="15" s="1"/>
  <c r="AO37" i="15" s="1"/>
  <c r="AC34" i="15"/>
  <c r="AB34" i="15"/>
  <c r="AE34" i="15" s="1"/>
  <c r="AF34" i="15" s="1"/>
  <c r="X36" i="15"/>
  <c r="Y36" i="15"/>
  <c r="AA36" i="15"/>
  <c r="Z36" i="15"/>
  <c r="AL36" i="15" s="1"/>
  <c r="AM36" i="15" s="1"/>
  <c r="AO36" i="15" s="1"/>
  <c r="W36" i="15"/>
  <c r="U87" i="1"/>
  <c r="O92" i="1"/>
  <c r="U21" i="15"/>
  <c r="L21" i="15"/>
  <c r="L9" i="15"/>
  <c r="U9" i="15"/>
  <c r="W87" i="1"/>
  <c r="G28" i="15" s="1"/>
  <c r="Q92" i="1"/>
  <c r="L17" i="15"/>
  <c r="U17" i="15"/>
  <c r="AO27" i="15"/>
  <c r="D8" i="15"/>
  <c r="D9" i="15"/>
  <c r="D31" i="15"/>
  <c r="AK35" i="15"/>
  <c r="AG35" i="15"/>
  <c r="AH35" i="15" s="1"/>
  <c r="AI35" i="15"/>
  <c r="AJ35" i="15" s="1"/>
  <c r="AE35" i="15"/>
  <c r="AF35" i="15" s="1"/>
  <c r="S32" i="15"/>
  <c r="J32" i="15"/>
  <c r="AN32" i="15"/>
  <c r="AO32" i="15" s="1"/>
  <c r="P23" i="15"/>
  <c r="AN39" i="15"/>
  <c r="I39" i="15"/>
  <c r="R39" i="15"/>
  <c r="U28" i="15" l="1"/>
  <c r="AD28" i="15" s="1"/>
  <c r="L28" i="15"/>
  <c r="AN31" i="15"/>
  <c r="R31" i="15"/>
  <c r="I31" i="15"/>
  <c r="AD17" i="15"/>
  <c r="X17" i="15"/>
  <c r="AC17" i="15"/>
  <c r="N98" i="1"/>
  <c r="N97" i="1"/>
  <c r="T97" i="1" s="1"/>
  <c r="T92" i="1"/>
  <c r="E7" i="15" s="1"/>
  <c r="AE22" i="15"/>
  <c r="AF22" i="15" s="1"/>
  <c r="AI22" i="15"/>
  <c r="AJ22" i="15" s="1"/>
  <c r="AG22" i="15"/>
  <c r="AH22" i="15" s="1"/>
  <c r="AK22" i="15"/>
  <c r="L10" i="15"/>
  <c r="U10" i="15"/>
  <c r="U7" i="15"/>
  <c r="L7" i="15"/>
  <c r="AG27" i="15"/>
  <c r="AH27" i="15" s="1"/>
  <c r="AK27" i="15"/>
  <c r="AI27" i="15"/>
  <c r="AJ27" i="15" s="1"/>
  <c r="AE27" i="15"/>
  <c r="AF27" i="15" s="1"/>
  <c r="T31" i="15"/>
  <c r="K31" i="15"/>
  <c r="AG34" i="15"/>
  <c r="AH34" i="15" s="1"/>
  <c r="AN9" i="15"/>
  <c r="I9" i="15"/>
  <c r="R9" i="15"/>
  <c r="AD21" i="15"/>
  <c r="AC21" i="15"/>
  <c r="X21" i="15"/>
  <c r="V98" i="1"/>
  <c r="P100" i="1"/>
  <c r="T8" i="15"/>
  <c r="AC8" i="15" s="1"/>
  <c r="K8" i="15"/>
  <c r="M8" i="15"/>
  <c r="V8" i="15"/>
  <c r="AD8" i="15" s="1"/>
  <c r="AI34" i="15"/>
  <c r="AJ34" i="15" s="1"/>
  <c r="U39" i="15"/>
  <c r="AD39" i="15" s="1"/>
  <c r="L39" i="15"/>
  <c r="AN8" i="15"/>
  <c r="I8" i="15"/>
  <c r="R8" i="15"/>
  <c r="Q97" i="1"/>
  <c r="W97" i="1" s="1"/>
  <c r="W92" i="1"/>
  <c r="H7" i="15" s="1"/>
  <c r="Q98" i="1"/>
  <c r="U92" i="1"/>
  <c r="F7" i="15" s="1"/>
  <c r="O98" i="1"/>
  <c r="O97" i="1"/>
  <c r="U97" i="1" s="1"/>
  <c r="AI36" i="15"/>
  <c r="AJ36" i="15" s="1"/>
  <c r="AG36" i="15"/>
  <c r="AH36" i="15" s="1"/>
  <c r="AE36" i="15"/>
  <c r="AF36" i="15" s="1"/>
  <c r="AK36" i="15"/>
  <c r="AE37" i="15"/>
  <c r="AF37" i="15" s="1"/>
  <c r="AK37" i="15"/>
  <c r="AI37" i="15"/>
  <c r="AJ37" i="15" s="1"/>
  <c r="AG37" i="15"/>
  <c r="AH37" i="15" s="1"/>
  <c r="M97" i="1"/>
  <c r="S97" i="1" s="1"/>
  <c r="S92" i="1"/>
  <c r="D7" i="15" s="1"/>
  <c r="M98" i="1"/>
  <c r="U20" i="15"/>
  <c r="L20" i="15"/>
  <c r="T9" i="15"/>
  <c r="AC9" i="15" s="1"/>
  <c r="K9" i="15"/>
  <c r="AC39" i="15"/>
  <c r="M9" i="15"/>
  <c r="V9" i="15"/>
  <c r="AD9" i="15" s="1"/>
  <c r="S39" i="15"/>
  <c r="AB39" i="15" s="1"/>
  <c r="J39" i="15"/>
  <c r="W39" i="15"/>
  <c r="X39" i="15"/>
  <c r="Y39" i="15"/>
  <c r="P39" i="15"/>
  <c r="AB32" i="15"/>
  <c r="AA32" i="15"/>
  <c r="Z32" i="15"/>
  <c r="AL32" i="15" s="1"/>
  <c r="AM32" i="15" s="1"/>
  <c r="H10" i="15"/>
  <c r="H20" i="15"/>
  <c r="F28" i="15"/>
  <c r="F20" i="15"/>
  <c r="F10" i="15"/>
  <c r="D10" i="15"/>
  <c r="D28" i="15"/>
  <c r="D20" i="15"/>
  <c r="E10" i="15"/>
  <c r="E20" i="15"/>
  <c r="E28" i="15"/>
  <c r="AB21" i="15"/>
  <c r="AA21" i="15"/>
  <c r="Z21" i="15"/>
  <c r="AL21" i="15" s="1"/>
  <c r="AM21" i="15" s="1"/>
  <c r="AO21" i="15" s="1"/>
  <c r="AG23" i="15"/>
  <c r="AH23" i="15" s="1"/>
  <c r="AK23" i="15"/>
  <c r="AE23" i="15"/>
  <c r="AF23" i="15" s="1"/>
  <c r="AI23" i="15"/>
  <c r="AJ23" i="15" s="1"/>
  <c r="AD32" i="15"/>
  <c r="AC32" i="15"/>
  <c r="X32" i="15"/>
  <c r="M31" i="15"/>
  <c r="V31" i="15"/>
  <c r="AD31" i="15" s="1"/>
  <c r="AA39" i="15" l="1"/>
  <c r="AK39" i="15" s="1"/>
  <c r="Z39" i="15"/>
  <c r="AL39" i="15" s="1"/>
  <c r="AM39" i="15" s="1"/>
  <c r="AO39" i="15" s="1"/>
  <c r="S98" i="1"/>
  <c r="M100" i="1"/>
  <c r="U98" i="1"/>
  <c r="O100" i="1"/>
  <c r="Z8" i="15"/>
  <c r="AL8" i="15" s="1"/>
  <c r="AM8" i="15" s="1"/>
  <c r="Y8" i="15"/>
  <c r="AA8" i="15"/>
  <c r="W8" i="15"/>
  <c r="X8" i="15"/>
  <c r="AB9" i="15"/>
  <c r="N100" i="1"/>
  <c r="T98" i="1"/>
  <c r="P31" i="15"/>
  <c r="R20" i="15"/>
  <c r="I20" i="15"/>
  <c r="AN20" i="15"/>
  <c r="T20" i="15"/>
  <c r="AC20" i="15" s="1"/>
  <c r="K20" i="15"/>
  <c r="S28" i="15"/>
  <c r="J28" i="15"/>
  <c r="R28" i="15"/>
  <c r="AN28" i="15"/>
  <c r="I28" i="15"/>
  <c r="K28" i="15"/>
  <c r="T28" i="15"/>
  <c r="AC28" i="15" s="1"/>
  <c r="AI32" i="15"/>
  <c r="AJ32" i="15" s="1"/>
  <c r="AG32" i="15"/>
  <c r="AH32" i="15" s="1"/>
  <c r="AE32" i="15"/>
  <c r="AF32" i="15" s="1"/>
  <c r="AK32" i="15"/>
  <c r="AN7" i="15"/>
  <c r="R7" i="15"/>
  <c r="I7" i="15"/>
  <c r="T7" i="15"/>
  <c r="AC7" i="15" s="1"/>
  <c r="K7" i="15"/>
  <c r="W98" i="1"/>
  <c r="Q100" i="1"/>
  <c r="P8" i="15"/>
  <c r="AB8" i="15"/>
  <c r="AG17" i="15"/>
  <c r="AH17" i="15" s="1"/>
  <c r="AE17" i="15"/>
  <c r="AF17" i="15" s="1"/>
  <c r="X31" i="15"/>
  <c r="AA31" i="15"/>
  <c r="Z31" i="15"/>
  <c r="AL31" i="15" s="1"/>
  <c r="AM31" i="15" s="1"/>
  <c r="W31" i="15"/>
  <c r="Y31" i="15"/>
  <c r="J20" i="15"/>
  <c r="S20" i="15"/>
  <c r="AB20" i="15" s="1"/>
  <c r="R10" i="15"/>
  <c r="I10" i="15"/>
  <c r="AN10" i="15"/>
  <c r="M20" i="15"/>
  <c r="V20" i="15"/>
  <c r="V7" i="15"/>
  <c r="AD7" i="15" s="1"/>
  <c r="M7" i="15"/>
  <c r="AO8" i="15"/>
  <c r="X9" i="15"/>
  <c r="Z9" i="15"/>
  <c r="AL9" i="15" s="1"/>
  <c r="AM9" i="15" s="1"/>
  <c r="AO9" i="15" s="1"/>
  <c r="Y9" i="15"/>
  <c r="AA9" i="15"/>
  <c r="W9" i="15"/>
  <c r="J7" i="15"/>
  <c r="S7" i="15"/>
  <c r="AB7" i="15" s="1"/>
  <c r="AO31" i="15"/>
  <c r="AE21" i="15"/>
  <c r="AF21" i="15" s="1"/>
  <c r="AI21" i="15"/>
  <c r="AJ21" i="15" s="1"/>
  <c r="AG21" i="15"/>
  <c r="AH21" i="15" s="1"/>
  <c r="AK21" i="15"/>
  <c r="S10" i="15"/>
  <c r="J10" i="15"/>
  <c r="K10" i="15"/>
  <c r="T10" i="15"/>
  <c r="AC10" i="15" s="1"/>
  <c r="M10" i="15"/>
  <c r="V10" i="15"/>
  <c r="AD10" i="15" s="1"/>
  <c r="AD20" i="15"/>
  <c r="P102" i="1"/>
  <c r="V100" i="1"/>
  <c r="P9" i="15"/>
  <c r="AC31" i="15"/>
  <c r="AB31" i="15"/>
  <c r="AE39" i="15" l="1"/>
  <c r="AF39" i="15" s="1"/>
  <c r="AG39" i="15"/>
  <c r="AH39" i="15" s="1"/>
  <c r="AI39" i="15"/>
  <c r="AJ39" i="15" s="1"/>
  <c r="V102" i="1"/>
  <c r="P104" i="1"/>
  <c r="V104" i="1" s="1"/>
  <c r="G6" i="15" s="1"/>
  <c r="Q102" i="1"/>
  <c r="W100" i="1"/>
  <c r="P7" i="15"/>
  <c r="W20" i="15"/>
  <c r="Y20" i="15"/>
  <c r="AA20" i="15"/>
  <c r="X20" i="15"/>
  <c r="Z20" i="15"/>
  <c r="AL20" i="15" s="1"/>
  <c r="AM20" i="15" s="1"/>
  <c r="T100" i="1"/>
  <c r="N102" i="1"/>
  <c r="O102" i="1"/>
  <c r="U100" i="1"/>
  <c r="AK9" i="15"/>
  <c r="AG9" i="15"/>
  <c r="AH9" i="15" s="1"/>
  <c r="AI9" i="15"/>
  <c r="AJ9" i="15" s="1"/>
  <c r="AE9" i="15"/>
  <c r="AF9" i="15" s="1"/>
  <c r="AK31" i="15"/>
  <c r="AG31" i="15"/>
  <c r="AH31" i="15" s="1"/>
  <c r="AI31" i="15"/>
  <c r="AJ31" i="15" s="1"/>
  <c r="AE31" i="15"/>
  <c r="AF31" i="15" s="1"/>
  <c r="Z7" i="15"/>
  <c r="AL7" i="15" s="1"/>
  <c r="AM7" i="15" s="1"/>
  <c r="AO7" i="15" s="1"/>
  <c r="W7" i="15"/>
  <c r="X7" i="15"/>
  <c r="Y7" i="15"/>
  <c r="AA7" i="15"/>
  <c r="Z28" i="15"/>
  <c r="AL28" i="15" s="1"/>
  <c r="AM28" i="15" s="1"/>
  <c r="AO28" i="15" s="1"/>
  <c r="X28" i="15"/>
  <c r="Y28" i="15"/>
  <c r="W28" i="15"/>
  <c r="AA28" i="15"/>
  <c r="AK8" i="15"/>
  <c r="AI8" i="15"/>
  <c r="AJ8" i="15" s="1"/>
  <c r="AE8" i="15"/>
  <c r="AF8" i="15" s="1"/>
  <c r="AG8" i="15"/>
  <c r="AH8" i="15" s="1"/>
  <c r="P10" i="15"/>
  <c r="AO20" i="15"/>
  <c r="S100" i="1"/>
  <c r="M102" i="1"/>
  <c r="AB10" i="15"/>
  <c r="W10" i="15"/>
  <c r="Z10" i="15"/>
  <c r="AL10" i="15" s="1"/>
  <c r="AM10" i="15" s="1"/>
  <c r="AO10" i="15" s="1"/>
  <c r="X10" i="15"/>
  <c r="AA10" i="15"/>
  <c r="Y10" i="15"/>
  <c r="P28" i="15"/>
  <c r="AB28" i="15"/>
  <c r="P20" i="15"/>
  <c r="AK28" i="15" l="1"/>
  <c r="AI28" i="15"/>
  <c r="AJ28" i="15" s="1"/>
  <c r="AE28" i="15"/>
  <c r="AF28" i="15" s="1"/>
  <c r="AG28" i="15"/>
  <c r="AH28" i="15" s="1"/>
  <c r="O104" i="1"/>
  <c r="U104" i="1" s="1"/>
  <c r="F6" i="15" s="1"/>
  <c r="U102" i="1"/>
  <c r="W102" i="1"/>
  <c r="Q104" i="1"/>
  <c r="W104" i="1" s="1"/>
  <c r="H6" i="15" s="1"/>
  <c r="AG10" i="15"/>
  <c r="AH10" i="15" s="1"/>
  <c r="AE10" i="15"/>
  <c r="AF10" i="15" s="1"/>
  <c r="AK10" i="15"/>
  <c r="AI10" i="15"/>
  <c r="AJ10" i="15" s="1"/>
  <c r="AE7" i="15"/>
  <c r="AF7" i="15" s="1"/>
  <c r="AG7" i="15"/>
  <c r="AH7" i="15" s="1"/>
  <c r="AK7" i="15"/>
  <c r="AI7" i="15"/>
  <c r="AJ7" i="15" s="1"/>
  <c r="T102" i="1"/>
  <c r="N104" i="1"/>
  <c r="T104" i="1" s="1"/>
  <c r="E6" i="15" s="1"/>
  <c r="AK20" i="15"/>
  <c r="AI20" i="15"/>
  <c r="AJ20" i="15" s="1"/>
  <c r="AE20" i="15"/>
  <c r="AF20" i="15" s="1"/>
  <c r="AG20" i="15"/>
  <c r="AH20" i="15" s="1"/>
  <c r="L6" i="15"/>
  <c r="U6" i="15"/>
  <c r="S102" i="1"/>
  <c r="M104" i="1"/>
  <c r="S104" i="1" s="1"/>
  <c r="D6" i="15" s="1"/>
  <c r="V6" i="15" l="1"/>
  <c r="M6" i="15"/>
  <c r="AN6" i="15"/>
  <c r="I6" i="15"/>
  <c r="R6" i="15"/>
  <c r="S6" i="15"/>
  <c r="J6" i="15"/>
  <c r="AD6" i="15"/>
  <c r="T6" i="15"/>
  <c r="AC6" i="15" s="1"/>
  <c r="K6" i="15"/>
  <c r="P6" i="15" l="1"/>
  <c r="AB6" i="15"/>
  <c r="X6" i="15"/>
  <c r="W6" i="15"/>
  <c r="Z6" i="15"/>
  <c r="AL6" i="15" s="1"/>
  <c r="AM6" i="15" s="1"/>
  <c r="AO6" i="15" s="1"/>
  <c r="AA6" i="15"/>
  <c r="Y6" i="15"/>
  <c r="AG6" i="15" l="1"/>
  <c r="AH6" i="15" s="1"/>
  <c r="AI6" i="15"/>
  <c r="AJ6" i="15" s="1"/>
  <c r="AE6" i="15"/>
  <c r="AF6" i="15" s="1"/>
  <c r="AK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Feandi</author>
    <author>Nurisso Monica</author>
  </authors>
  <commentList>
    <comment ref="E1" authorId="0" shapeId="0" xr:uid="{00000000-0006-0000-0100-000001000000}">
      <text>
        <r>
          <rPr>
            <sz val="8"/>
            <color indexed="81"/>
            <rFont val="Tahoma"/>
            <family val="2"/>
          </rPr>
          <t>Viene utilizzato solo nel Benchmarking</t>
        </r>
        <r>
          <rPr>
            <b/>
            <sz val="8"/>
            <color indexed="81"/>
            <rFont val="Tahoma"/>
            <family val="2"/>
          </rPr>
          <t xml:space="preserve">
</t>
        </r>
        <r>
          <rPr>
            <sz val="8"/>
            <color indexed="81"/>
            <rFont val="Tahoma"/>
            <family val="2"/>
          </rPr>
          <t xml:space="preserve">
</t>
        </r>
      </text>
    </comment>
    <comment ref="F1" authorId="0" shapeId="0" xr:uid="{00000000-0006-0000-0100-000002000000}">
      <text>
        <r>
          <rPr>
            <sz val="8"/>
            <color indexed="81"/>
            <rFont val="Tahoma"/>
            <family val="2"/>
          </rPr>
          <t xml:space="preserve">Solo per documentazione….
</t>
        </r>
      </text>
    </comment>
    <comment ref="S1" authorId="0" shapeId="0" xr:uid="{00000000-0006-0000-0100-000003000000}">
      <text>
        <r>
          <rPr>
            <sz val="8"/>
            <color indexed="81"/>
            <rFont val="Tahoma"/>
            <family val="2"/>
          </rPr>
          <t xml:space="preserve">Sulla base della forma di bilancio dell'azienda prende l'importo della colonna "Ordinario" o "Abbreviato"
</t>
        </r>
      </text>
    </comment>
    <comment ref="T1" authorId="0" shapeId="0" xr:uid="{00000000-0006-0000-0100-000004000000}">
      <text>
        <r>
          <rPr>
            <sz val="8"/>
            <color indexed="81"/>
            <rFont val="Tahoma"/>
            <family val="2"/>
          </rPr>
          <t xml:space="preserve">Sulla base della forma di bilancio dell'azienda prende l'importo della colonna "Ordinario" o "Abbreviato"
</t>
        </r>
      </text>
    </comment>
    <comment ref="U1" authorId="0" shapeId="0" xr:uid="{00000000-0006-0000-0100-000005000000}">
      <text>
        <r>
          <rPr>
            <sz val="8"/>
            <color indexed="81"/>
            <rFont val="Tahoma"/>
            <family val="2"/>
          </rPr>
          <t xml:space="preserve">Sulla base della forma di bilancio dell'azienda prende l'importo della colonna "Ordinario" o "Abbreviato"
</t>
        </r>
      </text>
    </comment>
    <comment ref="V1" authorId="0" shapeId="0" xr:uid="{00000000-0006-0000-0100-000006000000}">
      <text>
        <r>
          <rPr>
            <sz val="8"/>
            <color indexed="81"/>
            <rFont val="Tahoma"/>
            <family val="2"/>
          </rPr>
          <t xml:space="preserve">Sulla base della forma di bilancio dell'azienda prende l'importo della colonna "Ordinario" o "Abbreviato"
</t>
        </r>
      </text>
    </comment>
    <comment ref="W1" authorId="0" shapeId="0" xr:uid="{00000000-0006-0000-0100-000007000000}">
      <text>
        <r>
          <rPr>
            <sz val="8"/>
            <color indexed="81"/>
            <rFont val="Tahoma"/>
            <family val="2"/>
          </rPr>
          <t xml:space="preserve">Sulla base della forma di bilancio dell'azienda prende l'importo della colonna "Ordinario" o "Abbreviato"
</t>
        </r>
      </text>
    </comment>
    <comment ref="U2" authorId="1" shapeId="0" xr:uid="{00000000-0006-0000-0100-000008000000}">
      <text>
        <r>
          <rPr>
            <b/>
            <sz val="11"/>
            <color indexed="81"/>
            <rFont val="Tahoma"/>
            <family val="2"/>
          </rPr>
          <t>Nurisso Monica:</t>
        </r>
        <r>
          <rPr>
            <sz val="11"/>
            <color indexed="81"/>
            <rFont val="Tahoma"/>
            <family val="2"/>
          </rPr>
          <t xml:space="preserve">
XBRL_O --&gt; forma di bilancio "7 - ordinario"
XBRL_A --&gt; forma di bilancio "8 - abbreviato"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Feandi</author>
    <author>Nurisso Monica</author>
  </authors>
  <commentList>
    <comment ref="D1" authorId="0" shapeId="0" xr:uid="{00000000-0006-0000-0200-000001000000}">
      <text>
        <r>
          <rPr>
            <sz val="8"/>
            <color indexed="81"/>
            <rFont val="Tahoma"/>
            <family val="2"/>
          </rPr>
          <t>Viene utilizzato solo nel Benchmarking</t>
        </r>
        <r>
          <rPr>
            <b/>
            <sz val="8"/>
            <color indexed="81"/>
            <rFont val="Tahoma"/>
            <family val="2"/>
          </rPr>
          <t xml:space="preserve">
</t>
        </r>
        <r>
          <rPr>
            <sz val="8"/>
            <color indexed="81"/>
            <rFont val="Tahoma"/>
            <family val="2"/>
          </rPr>
          <t xml:space="preserve">
</t>
        </r>
      </text>
    </comment>
    <comment ref="E1" authorId="0" shapeId="0" xr:uid="{00000000-0006-0000-0200-000002000000}">
      <text>
        <r>
          <rPr>
            <sz val="8"/>
            <color indexed="81"/>
            <rFont val="Tahoma"/>
            <family val="2"/>
          </rPr>
          <t xml:space="preserve">Solo per documentazione….
</t>
        </r>
      </text>
    </comment>
    <comment ref="R1" authorId="0" shapeId="0" xr:uid="{00000000-0006-0000-0200-000003000000}">
      <text>
        <r>
          <rPr>
            <sz val="8"/>
            <color indexed="81"/>
            <rFont val="Tahoma"/>
            <family val="2"/>
          </rPr>
          <t xml:space="preserve">Sulla base della forma di bilancio dell'azienda prende l'importo della colonna "Ordinario" o "Abbreviato"
</t>
        </r>
      </text>
    </comment>
    <comment ref="S1" authorId="0" shapeId="0" xr:uid="{00000000-0006-0000-0200-000004000000}">
      <text>
        <r>
          <rPr>
            <sz val="8"/>
            <color indexed="81"/>
            <rFont val="Tahoma"/>
            <family val="2"/>
          </rPr>
          <t xml:space="preserve">Sulla base della forma di bilancio dell'azienda prende l'importo della colonna "Ordinario" o "Abbreviato"
</t>
        </r>
      </text>
    </comment>
    <comment ref="T1" authorId="0" shapeId="0" xr:uid="{00000000-0006-0000-0200-000005000000}">
      <text>
        <r>
          <rPr>
            <sz val="8"/>
            <color indexed="81"/>
            <rFont val="Tahoma"/>
            <family val="2"/>
          </rPr>
          <t xml:space="preserve">Sulla base della forma di bilancio dell'azienda prende l'importo della colonna "Ordinario" o "Abbreviato"
</t>
        </r>
      </text>
    </comment>
    <comment ref="U1" authorId="0" shapeId="0" xr:uid="{00000000-0006-0000-0200-000006000000}">
      <text>
        <r>
          <rPr>
            <sz val="8"/>
            <color indexed="81"/>
            <rFont val="Tahoma"/>
            <family val="2"/>
          </rPr>
          <t xml:space="preserve">Sulla base della forma di bilancio dell'azienda prende l'importo della colonna "Ordinario" o "Abbreviato"
</t>
        </r>
      </text>
    </comment>
    <comment ref="V1" authorId="0" shapeId="0" xr:uid="{00000000-0006-0000-0200-000007000000}">
      <text>
        <r>
          <rPr>
            <sz val="8"/>
            <color indexed="81"/>
            <rFont val="Tahoma"/>
            <family val="2"/>
          </rPr>
          <t xml:space="preserve">Sulla base della forma di bilancio dell'azienda prende l'importo della colonna "Ordinario" o "Abbreviato"
</t>
        </r>
      </text>
    </comment>
    <comment ref="T2" authorId="1" shapeId="0" xr:uid="{00000000-0006-0000-0200-000008000000}">
      <text>
        <r>
          <rPr>
            <b/>
            <sz val="11"/>
            <color indexed="81"/>
            <rFont val="Tahoma"/>
            <family val="2"/>
          </rPr>
          <t>Nurisso Monica:</t>
        </r>
        <r>
          <rPr>
            <sz val="11"/>
            <color indexed="81"/>
            <rFont val="Tahoma"/>
            <family val="2"/>
          </rPr>
          <t xml:space="preserve">
XBRL_O --&gt; forma di bilancio "7 - ordinario"
XBRL_A --&gt; forma di bilancio "8 - abbreviato"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Francesco Eandi</author>
  </authors>
  <commentList>
    <comment ref="A1" authorId="0" shapeId="0" xr:uid="{00000000-0006-0000-0800-000001000000}">
      <text>
        <r>
          <rPr>
            <sz val="8"/>
            <color indexed="81"/>
            <rFont val="Tahoma"/>
            <family val="2"/>
          </rPr>
          <t>Viene richiamato nel Bilancio di verifica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Eandif</author>
    <author>Nurisso Monica</author>
  </authors>
  <commentList>
    <comment ref="E1" authorId="0" shapeId="0" xr:uid="{00000000-0006-0000-0E00-000001000000}">
      <text>
        <r>
          <rPr>
            <sz val="8"/>
            <color indexed="81"/>
            <rFont val="Tahoma"/>
            <family val="2"/>
          </rPr>
          <t xml:space="preserve">I seguenti sono gli indici proposti da CERVED, sulla base dei quali sarà possibile effettuare il benchmarking.
Occorre aggiungere gli indici di Analisi di Bilancio 2 che riteniamo utili.
</t>
        </r>
      </text>
    </comment>
    <comment ref="AE4" authorId="1" shapeId="0" xr:uid="{00000000-0006-0000-0E00-000002000000}">
      <text>
        <r>
          <rPr>
            <sz val="9"/>
            <color indexed="81"/>
            <rFont val="Tahoma"/>
            <family val="2"/>
          </rPr>
          <t>1 - peggioramento
2 - miglioramento
3 - tendenziale peggioramento
4 - tendenziale miglioramento
5 - costante
6 - tendenzialmente costante</t>
        </r>
      </text>
    </comment>
    <comment ref="Q5" authorId="1" shapeId="0" xr:uid="{00000000-0006-0000-0E00-000003000000}">
      <text>
        <r>
          <rPr>
            <sz val="9"/>
            <color indexed="81"/>
            <rFont val="Tahoma"/>
            <family val="2"/>
          </rPr>
          <t>= 1 indice migliora/peggiora se il suo valore aumenta/diminuisce
= -1 indice migliora/peggiora se il suo valore diminuisce/aumenta</t>
        </r>
      </text>
    </comment>
    <comment ref="AN5" authorId="1" shapeId="0" xr:uid="{00000000-0006-0000-0E00-000004000000}">
      <text>
        <r>
          <rPr>
            <sz val="9"/>
            <color indexed="81"/>
            <rFont val="Tahoma"/>
            <family val="2"/>
          </rPr>
          <t>Consente di definire se per l'indice ci sono gli elementi per calcolare il trend storico (nel caso di 2 o più esercizi analizzati)</t>
        </r>
      </text>
    </comment>
  </commentList>
</comments>
</file>

<file path=xl/sharedStrings.xml><?xml version="1.0" encoding="utf-8"?>
<sst xmlns="http://schemas.openxmlformats.org/spreadsheetml/2006/main" count="7261" uniqueCount="2216">
  <si>
    <t>&gt; 0</t>
  </si>
  <si>
    <t>2% - 6%</t>
  </si>
  <si>
    <t>5% - 10%</t>
  </si>
  <si>
    <t>50% - 100%</t>
  </si>
  <si>
    <t>Funzione di Altman</t>
  </si>
  <si>
    <t>S30</t>
  </si>
  <si>
    <t>S40</t>
  </si>
  <si>
    <t>Oneri diversi di gestione</t>
  </si>
  <si>
    <t>S10</t>
  </si>
  <si>
    <t>S20</t>
  </si>
  <si>
    <t>Concessioni, licenze, marchi e diritti simili</t>
  </si>
  <si>
    <t>Attivo</t>
  </si>
  <si>
    <t>1</t>
  </si>
  <si>
    <t>1.A</t>
  </si>
  <si>
    <t>1.A.1</t>
  </si>
  <si>
    <t>1.A.2</t>
  </si>
  <si>
    <t>1.B</t>
  </si>
  <si>
    <t>1.B.1</t>
  </si>
  <si>
    <t>1.B.1.1</t>
  </si>
  <si>
    <t>1.B.1.2</t>
  </si>
  <si>
    <t>1.B.1.3</t>
  </si>
  <si>
    <t>1.B.1.4</t>
  </si>
  <si>
    <t>1.B.1.5</t>
  </si>
  <si>
    <t>1.B.1.6</t>
  </si>
  <si>
    <t>1.B.1.7</t>
  </si>
  <si>
    <t>1.B.2</t>
  </si>
  <si>
    <t>3</t>
  </si>
  <si>
    <t>3.A</t>
  </si>
  <si>
    <t>3.A.1</t>
  </si>
  <si>
    <t>3.A.2</t>
  </si>
  <si>
    <t>3.A.3</t>
  </si>
  <si>
    <t>3.A.4</t>
  </si>
  <si>
    <t>3.A.5</t>
  </si>
  <si>
    <t>3.B</t>
  </si>
  <si>
    <t>3.B.6</t>
  </si>
  <si>
    <t>3.B.7</t>
  </si>
  <si>
    <t>3.B.8</t>
  </si>
  <si>
    <t>3.B.9</t>
  </si>
  <si>
    <t>3.B.9.a</t>
  </si>
  <si>
    <t>3.B.9.b</t>
  </si>
  <si>
    <t>3.B.9.c</t>
  </si>
  <si>
    <t>3.B.9.d</t>
  </si>
  <si>
    <t>3.B.9.e</t>
  </si>
  <si>
    <t>3.B.10</t>
  </si>
  <si>
    <t>3.B.10.a</t>
  </si>
  <si>
    <t>3.B.10.b</t>
  </si>
  <si>
    <t>3.B.10.c</t>
  </si>
  <si>
    <t>3.B.10.d</t>
  </si>
  <si>
    <t>3.B.11</t>
  </si>
  <si>
    <t>3.B.12</t>
  </si>
  <si>
    <t>3.B.13</t>
  </si>
  <si>
    <t>3.B.14</t>
  </si>
  <si>
    <t>3.C</t>
  </si>
  <si>
    <t>3.C.15</t>
  </si>
  <si>
    <t>N-4 ORD</t>
  </si>
  <si>
    <t>N-4 ABB</t>
  </si>
  <si>
    <t>N-3 ORD</t>
  </si>
  <si>
    <t>N-3 ABB</t>
  </si>
  <si>
    <t>N-4 DEF</t>
  </si>
  <si>
    <t>N-3 DEF</t>
  </si>
  <si>
    <t>Proventi diversi dai precedenti</t>
  </si>
  <si>
    <t>Interessi ed altri oneri finanziari</t>
  </si>
  <si>
    <t>Utili e perdite su cambi</t>
  </si>
  <si>
    <t>Rivalutazioni</t>
  </si>
  <si>
    <t>Rivalutazioni di partecipazioni</t>
  </si>
  <si>
    <t>Svalutazioni</t>
  </si>
  <si>
    <t>Svalutazioni di partecipazioni</t>
  </si>
  <si>
    <t>1.C.1.1</t>
  </si>
  <si>
    <t>1.C.1.2</t>
  </si>
  <si>
    <t>1.C.1.3</t>
  </si>
  <si>
    <t>1.C.1.4</t>
  </si>
  <si>
    <t>1.C.1.5</t>
  </si>
  <si>
    <t>1.C.2</t>
  </si>
  <si>
    <t>1.C.2.1</t>
  </si>
  <si>
    <t>1.C.2.2</t>
  </si>
  <si>
    <t>1.C.2.3</t>
  </si>
  <si>
    <t>1.C.2.4</t>
  </si>
  <si>
    <t>1.C.2.5</t>
  </si>
  <si>
    <t>1.C.3</t>
  </si>
  <si>
    <t>1.C.3.1</t>
  </si>
  <si>
    <t>1.C.3.2</t>
  </si>
  <si>
    <t>1.C.3.3</t>
  </si>
  <si>
    <t>1.C.3.4</t>
  </si>
  <si>
    <t>1.C.3.5</t>
  </si>
  <si>
    <t>1.C.3.6</t>
  </si>
  <si>
    <t>1.C.4</t>
  </si>
  <si>
    <t>1.C.4.1</t>
  </si>
  <si>
    <t>1.C.4.2</t>
  </si>
  <si>
    <t>1.C.4.3</t>
  </si>
  <si>
    <t>1.D</t>
  </si>
  <si>
    <t>2</t>
  </si>
  <si>
    <t>2.A</t>
  </si>
  <si>
    <t>2.A.1</t>
  </si>
  <si>
    <t>2.A.2</t>
  </si>
  <si>
    <t>2.A.3</t>
  </si>
  <si>
    <t>2.A.4</t>
  </si>
  <si>
    <t>Fondo per trattamento di quiescenza e obblighi simili</t>
  </si>
  <si>
    <t>SCHEMA ORDINARIO</t>
  </si>
  <si>
    <t>SCHEMA ABBREVIATO</t>
  </si>
  <si>
    <t>SCHEMA FINALE</t>
  </si>
  <si>
    <t>Conto economico</t>
  </si>
  <si>
    <t>2.A.11</t>
  </si>
  <si>
    <t>2.D.4.1</t>
  </si>
  <si>
    <t>2.D.4.2</t>
  </si>
  <si>
    <t>Utile (perdita) dell'esercizio di pertinenza di terzi</t>
  </si>
  <si>
    <t>Codice voce</t>
  </si>
  <si>
    <t>Solo Cons.</t>
  </si>
  <si>
    <t>ORD</t>
  </si>
  <si>
    <t>ABB</t>
  </si>
  <si>
    <t>Codice Bilancio sintetico</t>
  </si>
  <si>
    <t>NO</t>
  </si>
  <si>
    <t>Totale</t>
  </si>
  <si>
    <t>Voce calcolata</t>
  </si>
  <si>
    <t>Descrizione</t>
  </si>
  <si>
    <t>Passivo</t>
  </si>
  <si>
    <t xml:space="preserve"> </t>
  </si>
  <si>
    <t>Partecipazioni</t>
  </si>
  <si>
    <t>Prodotti finiti, semilavorati e merci</t>
  </si>
  <si>
    <t>Capitale sociale</t>
  </si>
  <si>
    <t>Riserva sovrapprezzo</t>
  </si>
  <si>
    <t>Riserva di rivalutazione</t>
  </si>
  <si>
    <t>Fondo Imposte</t>
  </si>
  <si>
    <t>Variazione rimanenze</t>
  </si>
  <si>
    <t>Altri ricavi</t>
  </si>
  <si>
    <t>Acquisti di materie</t>
  </si>
  <si>
    <t>Variazione delle materie</t>
  </si>
  <si>
    <t>Trattamento di fine rapporto</t>
  </si>
  <si>
    <t>Ammortamenti e svalutazioni Immobilizzazioni</t>
  </si>
  <si>
    <t>Ammortamenti Immob. Immateriali</t>
  </si>
  <si>
    <t>Ammortamenti Immob. Materiali</t>
  </si>
  <si>
    <t>Non presenti per b. abbreviati</t>
  </si>
  <si>
    <t>RETTIFICHE DI VALORE DI ATTIVITA' FINANZIARIE</t>
  </si>
  <si>
    <t>Rivalutazioni di immobilizzazioni finanziarie</t>
  </si>
  <si>
    <t>Svalutazioni di immobilizzazioni finanziarie</t>
  </si>
  <si>
    <t>N-2 ORD</t>
  </si>
  <si>
    <t>N-2 ABB</t>
  </si>
  <si>
    <t>N-1 ORD</t>
  </si>
  <si>
    <t>N-1 ABB</t>
  </si>
  <si>
    <t>N ORD</t>
  </si>
  <si>
    <t>N ABB</t>
  </si>
  <si>
    <t>N DEF</t>
  </si>
  <si>
    <t>N-2 DEF</t>
  </si>
  <si>
    <t>N-1 DEF</t>
  </si>
  <si>
    <t>CREDITI VERSO SOCI PER VERSAMENTI ANCORA DOVUTI</t>
  </si>
  <si>
    <t>CREDITI CHE NON COSTITUISCONO IMMOBILIZZAZIONI</t>
  </si>
  <si>
    <t>ATTIVITA' FINANZIARIE CHE NON COSTITUISCONO IMMOBILIZZAZIONE</t>
  </si>
  <si>
    <t>Altre riserve</t>
  </si>
  <si>
    <t>TOTALE ATTIVO</t>
  </si>
  <si>
    <t>STATO PATRIMONIALE / Attivo</t>
  </si>
  <si>
    <t>STATO PATRIMONIALE / Passivo</t>
  </si>
  <si>
    <t>TOTALE PASSIVO</t>
  </si>
  <si>
    <t>CONTO ECONOMICO</t>
  </si>
  <si>
    <t>Margine Operativo Lordo</t>
  </si>
  <si>
    <t xml:space="preserve">Prov. e oneri non caratt. </t>
  </si>
  <si>
    <t>Imposte relative a esercizi precedenti</t>
  </si>
  <si>
    <t>Quadratura utile calcolato</t>
  </si>
  <si>
    <t>Quadratura utile SP / CE</t>
  </si>
  <si>
    <t>Patrimonio netto</t>
  </si>
  <si>
    <t>Fondo rischi e oneri</t>
  </si>
  <si>
    <t>TFR</t>
  </si>
  <si>
    <t>Debiti</t>
  </si>
  <si>
    <t>Totale passivo</t>
  </si>
  <si>
    <t>Risultato ante gestione finanziaria</t>
  </si>
  <si>
    <t>Rotazione capitale investito</t>
  </si>
  <si>
    <t>Debiti vs Banche a breve termine</t>
  </si>
  <si>
    <t>Debiti vs Banche a m/l termine</t>
  </si>
  <si>
    <t>di cui Crediti a breve termine</t>
  </si>
  <si>
    <t>Debiti vs Fornitori</t>
  </si>
  <si>
    <t>di cui Debiti a breve termine</t>
  </si>
  <si>
    <t>Giorni di credito dai fornitori</t>
  </si>
  <si>
    <t>di cui Crediti a m/l termine</t>
  </si>
  <si>
    <t>Conto economico sintetico</t>
  </si>
  <si>
    <t>Ratei e risconti passivi</t>
  </si>
  <si>
    <t>Ratei e risconti attivi</t>
  </si>
  <si>
    <t>Riserve statutarie</t>
  </si>
  <si>
    <t>Utili (perdite) portati a nuovo</t>
  </si>
  <si>
    <t>Utile (perdita) dell'esercizio</t>
  </si>
  <si>
    <t>PATRIMONIO NETTO DI TERZI</t>
  </si>
  <si>
    <t>Capitale e riserve di terzi</t>
  </si>
  <si>
    <t>FONDI PER RISCHI E ONERI</t>
  </si>
  <si>
    <t>Fondo per imposte, anche differite</t>
  </si>
  <si>
    <t>TRATTAMENTO DI FINE RAPPORTO DI LAVORO</t>
  </si>
  <si>
    <t>DEBITI</t>
  </si>
  <si>
    <t>S201</t>
  </si>
  <si>
    <t>Debiti per obbligazioni</t>
  </si>
  <si>
    <t>Debiti per obbligazioni convertibili</t>
  </si>
  <si>
    <t>Versamenti già richiamati</t>
  </si>
  <si>
    <t>IMMOBILIZZAZIONI</t>
  </si>
  <si>
    <t>IMMOBILIZZAZIONI IMMATERIALI</t>
  </si>
  <si>
    <t>Voce solo consolidato</t>
  </si>
  <si>
    <t>Costi di impianto e di ampliamento</t>
  </si>
  <si>
    <t>Avviamento</t>
  </si>
  <si>
    <t>Immobilizzazioni in corso e acconti</t>
  </si>
  <si>
    <t>Altre immobilizzazioni immateriali</t>
  </si>
  <si>
    <t>SI</t>
  </si>
  <si>
    <t>IMMOBILIZZAZIONI MATERIALI</t>
  </si>
  <si>
    <t>Terreni e fabbricati</t>
  </si>
  <si>
    <t>Impianti e macchinario</t>
  </si>
  <si>
    <t>Attrezzature industriali e commerciali</t>
  </si>
  <si>
    <t>Altri beni materiali</t>
  </si>
  <si>
    <t>IMMOBILIZZAZIONI FINANZIARIE</t>
  </si>
  <si>
    <t>Partecipazioni in imprese controllate</t>
  </si>
  <si>
    <t>Partecipazioni in imprese collegate</t>
  </si>
  <si>
    <t>Partecipazioni in imprese controllanti</t>
  </si>
  <si>
    <t>Partecipazioni in altre imprese</t>
  </si>
  <si>
    <t>Crediti verso imprese controllate</t>
  </si>
  <si>
    <t>Sc. Temp.</t>
  </si>
  <si>
    <t>Crediti verso imprese collegate</t>
  </si>
  <si>
    <t>Crediti verso imprese controllanti</t>
  </si>
  <si>
    <t>Crediti verso altri</t>
  </si>
  <si>
    <t>Altri titoli</t>
  </si>
  <si>
    <t>ATTIVO CIRCOLANTE</t>
  </si>
  <si>
    <t>RIMANENZE</t>
  </si>
  <si>
    <t>Materie prime, sussidiarie e di consumo</t>
  </si>
  <si>
    <t>Lavori in corso su ordinazione</t>
  </si>
  <si>
    <t>Prodotti finiti e merci</t>
  </si>
  <si>
    <t>Acconti</t>
  </si>
  <si>
    <t>S200</t>
  </si>
  <si>
    <t>Crediti verso clienti</t>
  </si>
  <si>
    <t>Crediti tributari</t>
  </si>
  <si>
    <t>Imposte anticipate</t>
  </si>
  <si>
    <t>2.A.5</t>
  </si>
  <si>
    <t>2.A.6</t>
  </si>
  <si>
    <t>2.A.7</t>
  </si>
  <si>
    <t>2.A.8</t>
  </si>
  <si>
    <t>2.A.9</t>
  </si>
  <si>
    <t>2.B</t>
  </si>
  <si>
    <t>2.B.1</t>
  </si>
  <si>
    <t>2.B.2</t>
  </si>
  <si>
    <t>2.B.3</t>
  </si>
  <si>
    <t>2.C</t>
  </si>
  <si>
    <t>2.D</t>
  </si>
  <si>
    <t>2.D.1</t>
  </si>
  <si>
    <t>Versamenti non ancora richiamati</t>
  </si>
  <si>
    <t>Dett.</t>
  </si>
  <si>
    <t>Voce di scomp. Temp.</t>
  </si>
  <si>
    <t>Altre partecipazioni</t>
  </si>
  <si>
    <t>DISPONIBILITA' LIQUIDE</t>
  </si>
  <si>
    <t>Depositi bancari e postali</t>
  </si>
  <si>
    <t>Assegni</t>
  </si>
  <si>
    <t>Denaro e valori in cassa</t>
  </si>
  <si>
    <t>PATRIMONIO NETTO</t>
  </si>
  <si>
    <t>Capitale</t>
  </si>
  <si>
    <t>Riserve di rivalutazione</t>
  </si>
  <si>
    <t>Riserva legale</t>
  </si>
  <si>
    <t>Debiti verso istituti di previdenza e di sicurezza sociale</t>
  </si>
  <si>
    <t>Variazione annua MOL</t>
  </si>
  <si>
    <t>17-bis)</t>
  </si>
  <si>
    <t>Codice in stampa</t>
  </si>
  <si>
    <t>A)</t>
  </si>
  <si>
    <t>B)</t>
  </si>
  <si>
    <t>I -</t>
  </si>
  <si>
    <t>1)</t>
  </si>
  <si>
    <t>2)</t>
  </si>
  <si>
    <t>3)</t>
  </si>
  <si>
    <t>4)</t>
  </si>
  <si>
    <t>5)</t>
  </si>
  <si>
    <t>6)</t>
  </si>
  <si>
    <t>7)</t>
  </si>
  <si>
    <t>8)</t>
  </si>
  <si>
    <t>II -</t>
  </si>
  <si>
    <t>III -</t>
  </si>
  <si>
    <t>a)</t>
  </si>
  <si>
    <t>b)</t>
  </si>
  <si>
    <t>c)</t>
  </si>
  <si>
    <t>d)</t>
  </si>
  <si>
    <t>C)</t>
  </si>
  <si>
    <t xml:space="preserve">I - </t>
  </si>
  <si>
    <t>IV -</t>
  </si>
  <si>
    <t>D)</t>
  </si>
  <si>
    <t>V -</t>
  </si>
  <si>
    <t>VI -</t>
  </si>
  <si>
    <t>VII -</t>
  </si>
  <si>
    <t>VIII -</t>
  </si>
  <si>
    <t>IX -</t>
  </si>
  <si>
    <t>9)</t>
  </si>
  <si>
    <t>10)</t>
  </si>
  <si>
    <t>11)</t>
  </si>
  <si>
    <t>12)</t>
  </si>
  <si>
    <t>13)</t>
  </si>
  <si>
    <t>14)</t>
  </si>
  <si>
    <t>E)</t>
  </si>
  <si>
    <t>e)</t>
  </si>
  <si>
    <t>15)</t>
  </si>
  <si>
    <t>16)</t>
  </si>
  <si>
    <t>17)</t>
  </si>
  <si>
    <t>18)</t>
  </si>
  <si>
    <t>19)</t>
  </si>
  <si>
    <t>20)</t>
  </si>
  <si>
    <t>21)</t>
  </si>
  <si>
    <t>Stato patrimoniale sintetico</t>
  </si>
  <si>
    <t>ROI</t>
  </si>
  <si>
    <t>ROA</t>
  </si>
  <si>
    <t>CONTROLLO SULL'ASSENZA DI ERRORI #DIV!0</t>
  </si>
  <si>
    <t>ELABORAZIONE DELL'INDICE</t>
  </si>
  <si>
    <t>Oneri finanziari</t>
  </si>
  <si>
    <t>Imposte dell'esercizio</t>
  </si>
  <si>
    <t>Reddito netto</t>
  </si>
  <si>
    <t>Proventi finanziari</t>
  </si>
  <si>
    <t>Rotazione magazzino</t>
  </si>
  <si>
    <t>ROE</t>
  </si>
  <si>
    <t>ROS</t>
  </si>
  <si>
    <t>MOL su Ricavi</t>
  </si>
  <si>
    <t>Rotazione circolante</t>
  </si>
  <si>
    <t>Copertura delle immobilizzazioni</t>
  </si>
  <si>
    <t>Banche su Circolante</t>
  </si>
  <si>
    <t>Banche a breve su Circolante</t>
  </si>
  <si>
    <t>Rapporto di Indebitamento</t>
  </si>
  <si>
    <t>Mezzi propri / Capitale investito</t>
  </si>
  <si>
    <t>Oneri finanziari su Fatturato</t>
  </si>
  <si>
    <t>Oneri finanziari su MOL</t>
  </si>
  <si>
    <t>Valore aggiunto su Fatturato</t>
  </si>
  <si>
    <t>Rapporto corrente</t>
  </si>
  <si>
    <t>Indice di liquidità immediata (Acid Test)</t>
  </si>
  <si>
    <t>Giorni di credito ai clienti (Durata dei crediti verso i clienti)</t>
  </si>
  <si>
    <t>Giorni di scorta (Durata delle scorte)</t>
  </si>
  <si>
    <t>Variazione del patrimonio netto</t>
  </si>
  <si>
    <t>Codice Cerved</t>
  </si>
  <si>
    <t>Risultato ante imposte</t>
  </si>
  <si>
    <t>Totale attivo</t>
  </si>
  <si>
    <t>Variazioni delle rimanenze di materie prime, sussidiarie, di consumo e merci</t>
  </si>
  <si>
    <t>3.C.16</t>
  </si>
  <si>
    <t>3.C.16.a</t>
  </si>
  <si>
    <t>3.C.16.a.1</t>
  </si>
  <si>
    <t>3.C.16.a.2</t>
  </si>
  <si>
    <t>3.C.16.a.3</t>
  </si>
  <si>
    <t>3.C.16.a.4</t>
  </si>
  <si>
    <t>3.C.16.b</t>
  </si>
  <si>
    <t>3.C.16.c</t>
  </si>
  <si>
    <t>3.C.16.d</t>
  </si>
  <si>
    <t>3.C.16.d.1</t>
  </si>
  <si>
    <t>3.C.16.d.2</t>
  </si>
  <si>
    <t>3.C.16.d.3</t>
  </si>
  <si>
    <t>3.C.16.d.4</t>
  </si>
  <si>
    <t>3.C.17</t>
  </si>
  <si>
    <t>Forma bilancio:</t>
  </si>
  <si>
    <t>Ricavi</t>
  </si>
  <si>
    <t>Variazione delle rimanenze di prodotti in corso di lavorazione, semilavorati e finiti</t>
  </si>
  <si>
    <t>1.B.3.2.a.1</t>
  </si>
  <si>
    <t>1.B.3.2.a.2</t>
  </si>
  <si>
    <t>1.B.3.2.b.1</t>
  </si>
  <si>
    <t>1.B.3.2.b.2</t>
  </si>
  <si>
    <t>1.B.3.2.c.1</t>
  </si>
  <si>
    <t>1.B.3.2.c.2</t>
  </si>
  <si>
    <t>1.B.3.2.d.1</t>
  </si>
  <si>
    <t>1.B.3.2.d.2</t>
  </si>
  <si>
    <t>1.C.2.1.1</t>
  </si>
  <si>
    <t>1.C.2.1.2</t>
  </si>
  <si>
    <t>1.C.2.2.1</t>
  </si>
  <si>
    <t>1.C.2.2.2</t>
  </si>
  <si>
    <t>1.C.2.3.1</t>
  </si>
  <si>
    <t>1.C.2.3.2</t>
  </si>
  <si>
    <t>1.C.2.4.1</t>
  </si>
  <si>
    <t>1.C.2.4.2</t>
  </si>
  <si>
    <t>1.C.2.5.1</t>
  </si>
  <si>
    <t>1.C.2.5.2</t>
  </si>
  <si>
    <t>Riserva straordinaria</t>
  </si>
  <si>
    <t>Versamenti in conto aumento di capitale</t>
  </si>
  <si>
    <t>Riserva da riduzione capitale sociale</t>
  </si>
  <si>
    <t>Riserva avanzo di fusione</t>
  </si>
  <si>
    <t>Varie altre riserve</t>
  </si>
  <si>
    <t>2.D.1.1</t>
  </si>
  <si>
    <t>2.D.1.2</t>
  </si>
  <si>
    <t>2.D.2.1</t>
  </si>
  <si>
    <t>2.D.2.2</t>
  </si>
  <si>
    <t>2.D.3.1</t>
  </si>
  <si>
    <t>2.D.3.2</t>
  </si>
  <si>
    <t>2.D.5.1</t>
  </si>
  <si>
    <t>2.D.5.2</t>
  </si>
  <si>
    <t>2.D.6.1</t>
  </si>
  <si>
    <t>2.D.6.2</t>
  </si>
  <si>
    <t>2.D.7.1</t>
  </si>
  <si>
    <t>2.D.7.2</t>
  </si>
  <si>
    <t>2.D.8.1</t>
  </si>
  <si>
    <t>2.D.8.2</t>
  </si>
  <si>
    <t>2.D.9.1</t>
  </si>
  <si>
    <t>2.D.9.2</t>
  </si>
  <si>
    <t>2.D.10.1</t>
  </si>
  <si>
    <t>2.D.10.2</t>
  </si>
  <si>
    <t>2.D.11.1</t>
  </si>
  <si>
    <t>2.D.11.2</t>
  </si>
  <si>
    <t>2.D.12.1</t>
  </si>
  <si>
    <t>2.D.12.2</t>
  </si>
  <si>
    <t>2.D.13.1</t>
  </si>
  <si>
    <t>2.D.13.2</t>
  </si>
  <si>
    <t>2.D.14.1</t>
  </si>
  <si>
    <t>2.D.14.2</t>
  </si>
  <si>
    <t>3.RIS_ANTE</t>
  </si>
  <si>
    <t>2.D.2</t>
  </si>
  <si>
    <t>2.D.3</t>
  </si>
  <si>
    <t>2.D.4</t>
  </si>
  <si>
    <t>2.D.5</t>
  </si>
  <si>
    <t>2.D.6</t>
  </si>
  <si>
    <t>2.D.7</t>
  </si>
  <si>
    <t>2.D.8</t>
  </si>
  <si>
    <t>2.D.9</t>
  </si>
  <si>
    <t>2.D.10</t>
  </si>
  <si>
    <t>2.D.11</t>
  </si>
  <si>
    <t>2.D.12</t>
  </si>
  <si>
    <t>2.D.13</t>
  </si>
  <si>
    <t>2.D.14</t>
  </si>
  <si>
    <t>2.E</t>
  </si>
  <si>
    <t>Risultato operativo caratteristico</t>
  </si>
  <si>
    <t>Ammortamenti e svalutazioni</t>
  </si>
  <si>
    <t>Costi del personale</t>
  </si>
  <si>
    <t>Consumi di materie</t>
  </si>
  <si>
    <t>Spese generali</t>
  </si>
  <si>
    <t>Accantonamenti</t>
  </si>
  <si>
    <t>Costi della produzione</t>
  </si>
  <si>
    <t>Valore della produzione</t>
  </si>
  <si>
    <t>Crediti verso soci</t>
  </si>
  <si>
    <t>Immobilizzazioni</t>
  </si>
  <si>
    <t>Immateriali</t>
  </si>
  <si>
    <t>Materiali</t>
  </si>
  <si>
    <t>Finanziarie</t>
  </si>
  <si>
    <t>Attivo Circolante</t>
  </si>
  <si>
    <t>Rimanenze</t>
  </si>
  <si>
    <t>Crediti</t>
  </si>
  <si>
    <t>Crediti vs Clienti</t>
  </si>
  <si>
    <t>Attività finanziarie</t>
  </si>
  <si>
    <t>Disponibilità liquide</t>
  </si>
  <si>
    <t>Valore aggiunto</t>
  </si>
  <si>
    <t>3.D</t>
  </si>
  <si>
    <t>3.D.18</t>
  </si>
  <si>
    <t>3.D.18.a</t>
  </si>
  <si>
    <t>3.D.18.b</t>
  </si>
  <si>
    <t>3.D.18.c</t>
  </si>
  <si>
    <t>3.D.19</t>
  </si>
  <si>
    <t>3.D.19.a</t>
  </si>
  <si>
    <t>3.D.19.b</t>
  </si>
  <si>
    <t>3.D.19.c</t>
  </si>
  <si>
    <t>1.B.2.1</t>
  </si>
  <si>
    <t>1.B.2.2</t>
  </si>
  <si>
    <t>1.B.2.3</t>
  </si>
  <si>
    <t>1.B.2.4</t>
  </si>
  <si>
    <t>1.B.2.5</t>
  </si>
  <si>
    <t>1.B.3</t>
  </si>
  <si>
    <t>1.B.3.1</t>
  </si>
  <si>
    <t>1.B.3.1.a</t>
  </si>
  <si>
    <t>1.B.3.1.b</t>
  </si>
  <si>
    <t>1.B.3.1.c</t>
  </si>
  <si>
    <t>1.B.3.1.d</t>
  </si>
  <si>
    <t>1.B.3.2</t>
  </si>
  <si>
    <t>1.B.3.2.a</t>
  </si>
  <si>
    <t>1.B.3.2.b</t>
  </si>
  <si>
    <t>1.B.3.2.c</t>
  </si>
  <si>
    <t>1.B.3.2.d</t>
  </si>
  <si>
    <t>1.B.3.3</t>
  </si>
  <si>
    <t>1.B.3.4</t>
  </si>
  <si>
    <t>1.C</t>
  </si>
  <si>
    <t>1.C.1</t>
  </si>
  <si>
    <t>Entro l'esercizio successivo</t>
  </si>
  <si>
    <t>Oltre l'esercizio successivo</t>
  </si>
  <si>
    <t>Prodotti in corso di lavorazione e semilavorati</t>
  </si>
  <si>
    <t>Ricavi delle vendite e delle prestazioni</t>
  </si>
  <si>
    <t>Variazione dei lavori in corso su ordinazione</t>
  </si>
  <si>
    <t>Incrementi di immobilizzazioni per lavori interni</t>
  </si>
  <si>
    <t>Costi per materie prime, sussidiarie, di consumo e merci</t>
  </si>
  <si>
    <t>Ammortamento delle imm. immateriali</t>
  </si>
  <si>
    <t>Ammortamento delle imm. materiali</t>
  </si>
  <si>
    <t>Verso imprese controllate</t>
  </si>
  <si>
    <t>Verso imprese collegate</t>
  </si>
  <si>
    <t>Verso imprese controllanti</t>
  </si>
  <si>
    <t>Verso altre imprese</t>
  </si>
  <si>
    <t>Proventi finanziari da crediti iscritti nelle Immobilizzazioni</t>
  </si>
  <si>
    <t>Proventi finanziari da titoli diversi da partecipazioni iscritti nell'Attivo Circolante</t>
  </si>
  <si>
    <t>Proventi finanziari da titoli diversi da partecipazioni iscritti nelle Immobilizzazioni</t>
  </si>
  <si>
    <t>Da imprese controllate</t>
  </si>
  <si>
    <t>Da imprese collegate</t>
  </si>
  <si>
    <t>Da imprese controllanti</t>
  </si>
  <si>
    <t>Da altre imprese</t>
  </si>
  <si>
    <t>Rivalutazioni di titoli iscritti nell'Attivo Circolante</t>
  </si>
  <si>
    <t>Svalutazioni di titoli iscritti all'Attivo Circolante</t>
  </si>
  <si>
    <t>Imposte correnti sul reddito d'esercizio</t>
  </si>
  <si>
    <t>Debiti verso soci per finanziamenti</t>
  </si>
  <si>
    <t>Debiti verso banche</t>
  </si>
  <si>
    <t>T.per.</t>
  </si>
  <si>
    <t>S202</t>
  </si>
  <si>
    <t>Debiti verso altri finanziatori</t>
  </si>
  <si>
    <t>Acconti da clienti</t>
  </si>
  <si>
    <t>Debiti verso fornitori</t>
  </si>
  <si>
    <t>Debiti rappresentati da titoli di credi</t>
  </si>
  <si>
    <t>Debiti verso imprese controllate</t>
  </si>
  <si>
    <t>Debiti verso imprese collegate</t>
  </si>
  <si>
    <t>Debiti verso imprese controllanti</t>
  </si>
  <si>
    <t>Debiti tributari</t>
  </si>
  <si>
    <t>Altri debiti</t>
  </si>
  <si>
    <t>VALORE DELLA PRODUZIONE</t>
  </si>
  <si>
    <t>Altri ricavi e proventi</t>
  </si>
  <si>
    <t>Contributi in conto esercizio</t>
  </si>
  <si>
    <t>Ricavi e proventi diversi</t>
  </si>
  <si>
    <t>COSTI DELLA PRODUZIONE</t>
  </si>
  <si>
    <t>Costi per servizi</t>
  </si>
  <si>
    <t>Costi per godimento di beni di terzi</t>
  </si>
  <si>
    <t>Costi per il personale</t>
  </si>
  <si>
    <t>Salari e stipendi</t>
  </si>
  <si>
    <t>Oneri sociali</t>
  </si>
  <si>
    <t>Trattamento di quiescenza e simili</t>
  </si>
  <si>
    <t>Altri costi per il personale</t>
  </si>
  <si>
    <t>Altre svalutazioni delle immobilizzazioni</t>
  </si>
  <si>
    <t>Accantonamenti per rischi</t>
  </si>
  <si>
    <t>Altri accantonamenti</t>
  </si>
  <si>
    <t>PROVENTI E ONERI FINANZIARI</t>
  </si>
  <si>
    <t>Proventi da partecipazioni</t>
  </si>
  <si>
    <t>Altri proventi finanziari</t>
  </si>
  <si>
    <t>N-4</t>
  </si>
  <si>
    <t>N-3</t>
  </si>
  <si>
    <t>N-2</t>
  </si>
  <si>
    <t>N-1</t>
  </si>
  <si>
    <t>N</t>
  </si>
  <si>
    <t>Immobilizzazioni materiali</t>
  </si>
  <si>
    <t>Immobilizzazioni immateriali</t>
  </si>
  <si>
    <t>Immobilizzazioni finanziarie</t>
  </si>
  <si>
    <t>Indicatori</t>
  </si>
  <si>
    <t>Diff.</t>
  </si>
  <si>
    <t>Diff. %</t>
  </si>
  <si>
    <t>Valori esposti con segno contabile</t>
  </si>
  <si>
    <t>BILANCIO DI VERIFICA</t>
  </si>
  <si>
    <t>Variazioni delle rimanenze in corso di lavorazione, semilavorati e prodotti finiti</t>
  </si>
  <si>
    <t>Variazioni dei lavori in corso su ordinazione</t>
  </si>
  <si>
    <t>Proventi ed oneri finanziari</t>
  </si>
  <si>
    <t>Totale riserve di Patrimonio Netto</t>
  </si>
  <si>
    <t>Riserva Legale</t>
  </si>
  <si>
    <t>Riserva Statutaria</t>
  </si>
  <si>
    <t>LA FUNZIONE DI ALTMAN</t>
  </si>
  <si>
    <r>
      <t>Z</t>
    </r>
    <r>
      <rPr>
        <sz val="8"/>
        <rFont val="Tahoma"/>
        <family val="2"/>
      </rPr>
      <t xml:space="preserve"> = 1,2 x A + 1,4 x B + 3,3 x C + 0,6 x D + 0,99 x E</t>
    </r>
  </si>
  <si>
    <t>A=</t>
  </si>
  <si>
    <t>PESI</t>
  </si>
  <si>
    <t>B=</t>
  </si>
  <si>
    <t>C=</t>
  </si>
  <si>
    <t>D=</t>
  </si>
  <si>
    <t>E=</t>
  </si>
  <si>
    <t>Z=</t>
  </si>
  <si>
    <t>PROBABILITA' DI FALLIMENTO =</t>
  </si>
  <si>
    <t>Valori esposti con segno algebrico (Dare = segno positivo; Avere = segno negativo)</t>
  </si>
  <si>
    <t>Numero conti</t>
  </si>
  <si>
    <t>Conto</t>
  </si>
  <si>
    <t>Formattazione</t>
  </si>
  <si>
    <t>Debiti vs Altri</t>
  </si>
  <si>
    <t>Sommario</t>
  </si>
  <si>
    <t>1.C.2.a</t>
  </si>
  <si>
    <t>1.C.2.b</t>
  </si>
  <si>
    <t>2.D.a</t>
  </si>
  <si>
    <t>2.D.b</t>
  </si>
  <si>
    <t>di cui Debiti a lungo termine</t>
  </si>
  <si>
    <t>N ORD Sep Ind default</t>
  </si>
  <si>
    <t>N ABB Sep Ind default</t>
  </si>
  <si>
    <t>N-1 ORD Sep Ind default</t>
  </si>
  <si>
    <t>N-1 ABB Sep Ind default</t>
  </si>
  <si>
    <t>N-2 ORD Sep Ind default</t>
  </si>
  <si>
    <t>N-2 ABB Sep Ind default</t>
  </si>
  <si>
    <t>N-3 ORD Sep Ind default</t>
  </si>
  <si>
    <t>N-3 ABB Sep Ind default</t>
  </si>
  <si>
    <t>N-4 ORD Sep Ind default</t>
  </si>
  <si>
    <t>N-4 ABB Sep Ind default</t>
  </si>
  <si>
    <t>Crediti attivo circolante</t>
  </si>
  <si>
    <t>Crediti immobilizzati</t>
  </si>
  <si>
    <t>CREDITI</t>
  </si>
  <si>
    <t>Riserva di consolidamento</t>
  </si>
  <si>
    <t>2.A.10</t>
  </si>
  <si>
    <t>2.B.2a</t>
  </si>
  <si>
    <t>Utile (perdita) dell'esercizio di pertinenza del gruppo</t>
  </si>
  <si>
    <t>TOTALE PATRIMONIO NETTO DI GRUPPO</t>
  </si>
  <si>
    <t>Fondo di consolidamento per rischi e oneri futuri</t>
  </si>
  <si>
    <t>3.DIFF_TOT</t>
  </si>
  <si>
    <t>RISULTATO PRIMA DELLE IMPOSTE</t>
  </si>
  <si>
    <t>Versamenti in conto capitale</t>
  </si>
  <si>
    <t>Versamenti a copertura perdite</t>
  </si>
  <si>
    <t>Patrimonio netto di terzi</t>
  </si>
  <si>
    <t>Proventi (oneri) da adesione al regime consolidato fiscale/trasparenza fiscale</t>
  </si>
  <si>
    <t>Risultato operativo (Margine corrente ante oneri finanziari)</t>
  </si>
  <si>
    <t>Diritto di brevetto industriale e diritti di utilizzazione di opere dell'ingegno</t>
  </si>
  <si>
    <t xml:space="preserve">RATEI E RISCONTI </t>
  </si>
  <si>
    <t>3.A.23</t>
  </si>
  <si>
    <t>3.A.23.2</t>
  </si>
  <si>
    <t>3.A.23.3</t>
  </si>
  <si>
    <t>Costi per materie prime, sussidiarie, di consumo e di merci</t>
  </si>
  <si>
    <t>Trattamento di fine rapporto, di quiescenza e altri costi</t>
  </si>
  <si>
    <t>Ammortamento e svalutazione delle immobilizzazioni materiali e immateriali</t>
  </si>
  <si>
    <t>Altri proventi finanziari da titoli</t>
  </si>
  <si>
    <t>Proventi finanziari da titoli diversi iscritti nelle immobilizz. che non costituiscono partecip.</t>
  </si>
  <si>
    <t>Proventi finanziari da titoli iscritti nell'attivo circol. che non costituiscono partecipazioni</t>
  </si>
  <si>
    <t>Rivalutazioni di immobilizzazioni finanziarie che non costituiscono partecipazioni</t>
  </si>
  <si>
    <t>Rivalutazioni di titoli iscritti nell'attivo circolante che non costituiscono partecipazioni</t>
  </si>
  <si>
    <t>Svalutazioni di immobilizzazioni finanziarie che non costituiscono partecipazioni</t>
  </si>
  <si>
    <t>Svalutazioni di titoli iscritti all'attivo circolante che non costituiscono partecipazioni</t>
  </si>
  <si>
    <t>Imposte sul reddito dell'esercizio, correnti, differite e anticipate</t>
  </si>
  <si>
    <t>c/d/e)</t>
  </si>
  <si>
    <t>a/b/c)</t>
  </si>
  <si>
    <t>Versamenti in conto futuro aumento di capitale</t>
  </si>
  <si>
    <t>Variaz. rimanenze prodotti in corso di lavoraz., semilavorati, finiti e lavori in corso su ordinaz.</t>
  </si>
  <si>
    <t>3.A.2-3</t>
  </si>
  <si>
    <t>3.B.9.c-d-e</t>
  </si>
  <si>
    <t>3.B.10.a-b-c</t>
  </si>
  <si>
    <t>3.C.16.b-c</t>
  </si>
  <si>
    <t>b/c)</t>
  </si>
  <si>
    <t>Indice di copertura secondario</t>
  </si>
  <si>
    <t>Costo del lavoro su costi</t>
  </si>
  <si>
    <t>Fatturato per dipendente</t>
  </si>
  <si>
    <t>Valore aggiunto per dipendente</t>
  </si>
  <si>
    <t>Costo del lavoro per dipendente</t>
  </si>
  <si>
    <t>Costo del lavoro su fatturato</t>
  </si>
  <si>
    <t>Dipendenti medi</t>
  </si>
  <si>
    <t>Differenza di quadratura</t>
  </si>
  <si>
    <t>A) Flussi finanziari derivanti dalla gestione reddituale (metodo indiretto)</t>
  </si>
  <si>
    <t>Imposte sul reddito</t>
  </si>
  <si>
    <t>Interessi passivi/(attivi)</t>
  </si>
  <si>
    <t>(Dividendi)</t>
  </si>
  <si>
    <t>(Plusvalenze)/Minusvalenze derivanti dalla cessione di attività</t>
  </si>
  <si>
    <t>1) Utile (perdita) dell'esercizio prima d'imposte sul reddito, interessi, dividendi e plus/minusvalenze da cessione</t>
  </si>
  <si>
    <t>Rettifiche per elementi non monetari che non hanno avuto contropartita nel capitale circolante netto</t>
  </si>
  <si>
    <t>Accantonamenti ai fondi</t>
  </si>
  <si>
    <t>Ammortamenti delle immobilizzazioni</t>
  </si>
  <si>
    <t>Svalutazioni per perdite durevoli di valore</t>
  </si>
  <si>
    <t>Altre rettifiche in aumento/(in diminuzione) per elementi non monetari</t>
  </si>
  <si>
    <t>Totale rettifiche per elementi non monetari che non hanno avuto contropartita nel capitale circolante netto</t>
  </si>
  <si>
    <t>2) Flusso finanziario prima delle variazioni del ccn</t>
  </si>
  <si>
    <t>Variazioni del capitale circolante netto</t>
  </si>
  <si>
    <t>Decremento/(Incremento) delle rimanenze</t>
  </si>
  <si>
    <t>Decremento/(Incremento) dei crediti vs clienti</t>
  </si>
  <si>
    <t>Incremento/(Decremento) dei debiti verso fornitori</t>
  </si>
  <si>
    <t>Decremento/(Incremento) ratei e risconti attivi</t>
  </si>
  <si>
    <t>Incremento/(Decremento) ratei e risconti passivi</t>
  </si>
  <si>
    <t>Altri decrementi/(Altri Incrementi) del capitale circolante netto</t>
  </si>
  <si>
    <t>Totale variazioni del capitale circolante netto</t>
  </si>
  <si>
    <t>3) Flusso finanziario dopo le variazioni del ccn</t>
  </si>
  <si>
    <t>Altre rettifiche</t>
  </si>
  <si>
    <t>Interessi incassati/(pagati)</t>
  </si>
  <si>
    <t>(Imposte sul reddito pagate)</t>
  </si>
  <si>
    <t>Dividendi incassati</t>
  </si>
  <si>
    <t>(Utilizzo dei fondi)</t>
  </si>
  <si>
    <t>Altri incassi/(pagamenti)</t>
  </si>
  <si>
    <t>Totale altre rettifiche</t>
  </si>
  <si>
    <t>Flusso finanziario della gestione reddituale (A)</t>
  </si>
  <si>
    <t>B) Flussi finanziari derivanti dall'attività d'investimento</t>
  </si>
  <si>
    <t>Attività finanziarie non immobilizzate</t>
  </si>
  <si>
    <t>Flusso finanziario dell'attività di investimento (B)</t>
  </si>
  <si>
    <t>C) Flussi finanziari derivanti dall'attività di finanziamento</t>
  </si>
  <si>
    <t>Mezzi di terzi</t>
  </si>
  <si>
    <t>Incremento/(Decremento) debiti a breve verso banche</t>
  </si>
  <si>
    <t>Accensione finanziamenti</t>
  </si>
  <si>
    <t>(Rimborso finanziamenti)</t>
  </si>
  <si>
    <t>Mezzi propri</t>
  </si>
  <si>
    <t>Aumento di capitale a pagamento</t>
  </si>
  <si>
    <t>Rimborso di capitale a pagamento</t>
  </si>
  <si>
    <t>Cessione/(Acquisto) di azioni proprie</t>
  </si>
  <si>
    <t>Dividendi e acconti su dividendi pagati</t>
  </si>
  <si>
    <t>Flusso finanziario dell'attività di finanziamento (C)</t>
  </si>
  <si>
    <t>Incremento (decremento) delle disponibilità liquide (A ± B ± C)</t>
  </si>
  <si>
    <t>Disponibilità liquide a inizio esercizio</t>
  </si>
  <si>
    <t>Disponibilità liquide a fine esercizio</t>
  </si>
  <si>
    <t>Importo digitato in aumento</t>
  </si>
  <si>
    <t>Importo digitato in diminuzione</t>
  </si>
  <si>
    <t>RENDICONTO FINANZIARIO INDIRETTO ORDINARIO</t>
  </si>
  <si>
    <t>RENDICONTO FINANZIARIO INDIRETTO ABBREVIATO</t>
  </si>
  <si>
    <t>A) Flussi finanziari derivanti dalla gestione reddituale (metodo diretto)</t>
  </si>
  <si>
    <t>Incassi da clienti</t>
  </si>
  <si>
    <t>Altri incassi</t>
  </si>
  <si>
    <t>(Pagamenti a fornitori per acquisti)</t>
  </si>
  <si>
    <t>(Pagamenti a fornitori per servizi)</t>
  </si>
  <si>
    <t>(Pagamenti al personale)</t>
  </si>
  <si>
    <t>(Altri pagamenti)</t>
  </si>
  <si>
    <t>(Imposte pagate sul reddito)</t>
  </si>
  <si>
    <t>RENDICONTO FINANZIARIO DIRETTO ORDINARIO</t>
  </si>
  <si>
    <t>RENDICONTO FINANZIARIO DIRETTO ABBREVIATO</t>
  </si>
  <si>
    <t>DESCRIZIONE</t>
  </si>
  <si>
    <t>Tasso di intensità dell'Attivo Circolante</t>
  </si>
  <si>
    <t>L'indice misura la capacità reddituale dell'impresa a generare profitti dalle vendite effettuate ovvero il reddito operativo realizzato per ogni unità di ricavo.</t>
  </si>
  <si>
    <t xml:space="preserve">L'indice evidenzia il margine operativo lordo prodotto per ogni unità di ricavo. Tale indice ha il pregio di non essere influenzato da alcune politiche di bilancio (ad esempio determinazione degli ammortamenti e delle svalutazioni) . </t>
  </si>
  <si>
    <t>E' costituito dal rapporto tra il Capitale Consolidato e le Immobilizzazioni nette. Esprime, in valore relativo, la quota di immobilizzazioni coperta con fonti consolidate</t>
  </si>
  <si>
    <t>L'indice misura la capacità del processo produttivo di creare valore aggiunto, ed è influenzato dai costi di produzione e dal valore delle vendite e quindi indirettamente dalle politiche di prezzo seguite.</t>
  </si>
  <si>
    <t>L'indicatore rappresenta il fatturato medio per ogni dipendente dell'azienda.</t>
  </si>
  <si>
    <t>L'indicatore rappresenta il costo medio del personale.</t>
  </si>
  <si>
    <t>L'indice misura la capacità dell'azienda di far fronte ai debiti correnti con i crediti correnti intesi in senso lato (includendo quindi il magazzino)</t>
  </si>
  <si>
    <t>L'indice misura la capacità degli investimenti correnti a produrre reddito</t>
  </si>
  <si>
    <t>L'indicatore evidenzia la variazione del margine operativo nell'anno</t>
  </si>
  <si>
    <t>L'indice misura la durata media delle dilazioni nei pagamenti concessi ai clienti. Il risultato fornisce un'indicazione media sul tempo (espresso in giorni) intercorrente tra il momento della vendita e l'incasso</t>
  </si>
  <si>
    <t>= [ A) Valore della produzione - A.5) Altri ricavi e proventi - B) Costi della produzione + B.14) Oneri diversi di gestione ] / TOT. ATTIVO</t>
  </si>
  <si>
    <t>= [ A) Valore della produzione - B) Costi della produzione ] / TOT. ATTIVO</t>
  </si>
  <si>
    <t>= A.1) Ricavi delle vendite e delle prestazioni / C) Attivo circolante</t>
  </si>
  <si>
    <t>= [ A) Valore della produzione - A.5) Altri ricavi e proventi - B) Costi della produzione + B.10) Ammortamenti e svalutazioni + B.14) Oneri diversi di gestione ] / A.1) Ricavi delle vendite e delle prestazioni</t>
  </si>
  <si>
    <t>= A) Patrimonio netto / B) Immobilizzazioni</t>
  </si>
  <si>
    <t>= D.4) Debiti verso banche /C) Attivo circolante</t>
  </si>
  <si>
    <t>= D.4.1) Debiti verso banche esigibili entro l'esercizio successivo /C) Attivo circolante</t>
  </si>
  <si>
    <t>= [ TOT. PASSIVO - A) Patrimonio netto ] / TOT. ATTIVO</t>
  </si>
  <si>
    <t>= A) Patrimonio netto / TOT. ATTIVO</t>
  </si>
  <si>
    <t>= C.17) Interessi e altri oneri finanziari / A.1) Ricavi delle vendite e delle prestazioni</t>
  </si>
  <si>
    <t>= [ D.7) Debiti verso fornitori / ( B.6) Costi per materie prime, sussidiare, di consumo e merci  + B.7) Costi per servizi + B.8) Costi per godimento di beni di terzi ] x 360 gg</t>
  </si>
  <si>
    <t xml:space="preserve">= [ C.I) Rimanenze / A.1) Ricavi delle vendite e delle prestazioni ] x 360 gg </t>
  </si>
  <si>
    <t xml:space="preserve">= [ MOL (es. corrente) - MOL (es. precedente) ] / MOL (es. precedente) </t>
  </si>
  <si>
    <t>= B.9) Costi per il personale / B) Costi della produzione</t>
  </si>
  <si>
    <r>
      <t>= [ A) Patrimonio netto</t>
    </r>
    <r>
      <rPr>
        <sz val="11"/>
        <rFont val="Arial"/>
        <family val="2"/>
      </rPr>
      <t xml:space="preserve"> (</t>
    </r>
    <r>
      <rPr>
        <sz val="9"/>
        <rFont val="Arial"/>
        <family val="2"/>
      </rPr>
      <t>es. corrente) - A) Patrimonio netto (es. precedente) ] / A) Patrimonio netto (es. precedente)</t>
    </r>
  </si>
  <si>
    <t>INDICATORE</t>
  </si>
  <si>
    <t>FORMULA (ORDINARIO)</t>
  </si>
  <si>
    <t>FORMULA (ABBREVIATO)</t>
  </si>
  <si>
    <t xml:space="preserve">L'indice misura la redditività e l'efficienza del capitale investito rispetto all'operatività aziendale caratteristica non considerando la gestione finanziaria, le poste straordinarie e la pressione fiscale. </t>
  </si>
  <si>
    <t>= [ A) Valore della produzione - B) Costi della produzione ] / A.1) Ricavi delle vendite e delle prestazioni</t>
  </si>
  <si>
    <t xml:space="preserve">L'indice misura la redditività del capitale investito con riferimento al risultato ante gestione finanziaria. </t>
  </si>
  <si>
    <t xml:space="preserve">L'indice misura il ricavo medio per unità di capitale circolante cioè l'efficacia con cui l'impresa utilizza il capitale circolante per generare ricavi (in pratica quante volte il capitale circolante a disposizione è tramutato in ricavi di vendita). </t>
  </si>
  <si>
    <t>L'indice viene utilizzato per valutare l'equilibrio fra capitale proprio ed investimenti fissi dell'impresa. In generale le immobilizzazioni dovrebbero essere finanziate da mezzi propri o finanziamenti a lungo termine.</t>
  </si>
  <si>
    <t xml:space="preserve">L'indice esprime il rapporto tra il capitale di terzi ed il totale dell'Attivo patrimoniale. </t>
  </si>
  <si>
    <t xml:space="preserve">L'indice misura il grado di patrimonializzazione dell'impresa e conseguentemente la sua indipendenza finanziaria da finanziamenti di terzi. </t>
  </si>
  <si>
    <t xml:space="preserve">L'indice esprime il rapporto tra gli oneri finanziari ed il fatturato dell'azienda. </t>
  </si>
  <si>
    <t xml:space="preserve">L'indice misura l'equilibrio finanziario di medio e lungo periodo mettendo in evidenza il grado di assorbimento delle risorse generate dalla gestione caratteristica da parte degli oneri finanziari. </t>
  </si>
  <si>
    <t>L'indice misura la capacità dell'azienda di far fronte ai debiti correnti con le liquidità rappresentate da risorse monetarie liquide o da crediti a breve termine</t>
  </si>
  <si>
    <t>L'indice misura la durata media delle dilazioni dei pagamenti concesse all'impresa dai fornitori, ovvero i giorni intercorrenti tra l'acquisto di beni e servizi ed il pagamento degli stessi.</t>
  </si>
  <si>
    <t>L'indice misura i giorni necessari affinchè l'investimento in scorte ritorni, per l'impresa, disponibile in forma liquida.</t>
  </si>
  <si>
    <t>L'indice evidenzia il peso del costo del lavoro sul totale dei costi della produzione sostenuti dall'azienda</t>
  </si>
  <si>
    <t>L'indice misura il grado di copertura del capitale circolante attraverso l'utilizzo di fonti di finanziamento bancarie</t>
  </si>
  <si>
    <t>INDICE</t>
  </si>
  <si>
    <t>VALORE DI RIFERIMENTO</t>
  </si>
  <si>
    <t>VALUTAZIONE</t>
  </si>
  <si>
    <t>&gt; 6%</t>
  </si>
  <si>
    <t>&lt; 0%</t>
  </si>
  <si>
    <t>0% - 2%</t>
  </si>
  <si>
    <t>La redditività è considerata bassa in quanto i soci che investono il proprio capitale nell'azienda ottengono un rendimento pari a quello di investimenti a basso rischio.</t>
  </si>
  <si>
    <t>Peggioramento</t>
  </si>
  <si>
    <t>Miglioramento</t>
  </si>
  <si>
    <t>Tendenziale peggioramento</t>
  </si>
  <si>
    <t>Tendenziale miglioramento</t>
  </si>
  <si>
    <t>FORMULA</t>
  </si>
  <si>
    <t>ANALISI ULTIMO ESERCIZIO</t>
  </si>
  <si>
    <t>ANALISI TREND STORICO</t>
  </si>
  <si>
    <t>N - (N-4)</t>
  </si>
  <si>
    <t>N - (N-1)</t>
  </si>
  <si>
    <t>(N-1) - (N-2)</t>
  </si>
  <si>
    <t>(N-2) - (N-3)</t>
  </si>
  <si>
    <t>(N-3) - (N-4)</t>
  </si>
  <si>
    <t>N - (N-2)</t>
  </si>
  <si>
    <t>N - (N-3)</t>
  </si>
  <si>
    <t>Costante</t>
  </si>
  <si>
    <t>Tendenzialmente costante</t>
  </si>
  <si>
    <t>ANDAMENTO</t>
  </si>
  <si>
    <t>ESERCIZI ANALIZZATI</t>
  </si>
  <si>
    <t>Trend con 5 esercizi</t>
  </si>
  <si>
    <t>Trend con 4 esercizi</t>
  </si>
  <si>
    <t>Trend con 3 esercizi</t>
  </si>
  <si>
    <t>Trend con 2 esercizi</t>
  </si>
  <si>
    <t>Con 5 esercizi</t>
  </si>
  <si>
    <t>Con 4 esercizi</t>
  </si>
  <si>
    <t>Con 3 esercizi</t>
  </si>
  <si>
    <t>Con 2 esercizi</t>
  </si>
  <si>
    <t>Trend Storico</t>
  </si>
  <si>
    <t>2% - 13%</t>
  </si>
  <si>
    <t>&gt; 13%</t>
  </si>
  <si>
    <t>&lt; 5%</t>
  </si>
  <si>
    <t>&gt; 10%</t>
  </si>
  <si>
    <t>&gt; 1</t>
  </si>
  <si>
    <t>&lt; 1</t>
  </si>
  <si>
    <t>La redditività è da considerarsi buona, in quanto i soci che investono il proprio capitale nell'azienda ottengono un rendimento nettamente superiore rispetto a quello di investimenti a basso rischio</t>
  </si>
  <si>
    <t>&gt; 100%</t>
  </si>
  <si>
    <t>&lt; 100%</t>
  </si>
  <si>
    <t>&lt; 30%</t>
  </si>
  <si>
    <t>31% - 50%</t>
  </si>
  <si>
    <t>51% - 66%</t>
  </si>
  <si>
    <t>&gt; 66%</t>
  </si>
  <si>
    <t>&lt; 50%</t>
  </si>
  <si>
    <t>30% - 60%</t>
  </si>
  <si>
    <t>&gt; 60%</t>
  </si>
  <si>
    <t>Un valore dell'indice elevato o superiore al 100% è sintomo di tensione finanziaria, che comporta probabilmente la necessità, per l'impresa, di ricorrere ad ulteriori forme di indebitamento per coprire gli oneri finanziari.</t>
  </si>
  <si>
    <t>Il valore dell'indice dipende dal settore di appartenenza dell'azienda, dal suo livello di automazione (aziende più automatizzate hanno, in generale, un numero minore di dipendenti) e dall'eventuale integrazione verticale dei processi produttivi (l'impresa può svolgere l'intero processo produttivo al suo interno oppure delegare parte di esso a soggetti terzi con conseguenze su costi e su numero dei dipendenti).</t>
  </si>
  <si>
    <t>Un valore dell'indice superiore al 100% mostra una situazione squilibrata per cui i ricavi non sono in grado di coprire le altre componenti di costo</t>
  </si>
  <si>
    <t>Il valore dell'indice inferiore al 100% rappresenta una situazione "normale" in cui i ricavi sono sufficienti a coprire, oltre che i costi riferiti alle risorse umane, anche altre componenti di costo</t>
  </si>
  <si>
    <t>&lt; 70%</t>
  </si>
  <si>
    <t>&gt; 150%</t>
  </si>
  <si>
    <t>Valori superiori indicano una eccessiva liquidità che potrebbe essere determinata da eccessive risorse finanziarie liquide inutilizzate oppure da una difficoltà nella riscossione dei crediti</t>
  </si>
  <si>
    <t>70% - 100%</t>
  </si>
  <si>
    <t>100% - 150%</t>
  </si>
  <si>
    <t xml:space="preserve">Il valore indica una situazione finanziaria soddisfacente, in quanto le liquidità immediate e differite sono sufficienti a coprire i debiti a breve termine </t>
  </si>
  <si>
    <t>Il valore indica una situazione di squilibrio della liquidità, dal momento che l'impresa ha notevoli difficoltà nell'adempiere i propri impegni finanziari con l'utilizzo delle attività a breve.</t>
  </si>
  <si>
    <t>Un valore elevato può essere sintomo di scorte eccessive, di inefficienza nella gestione o obsolescenza del magazzino. In caso contrario un valore eccessivamente basso potrebbe creare problemi in caso di una futura crescita della domanda oppure denotare difficoltà di approvvigionamento</t>
  </si>
  <si>
    <t>Un valore relativamente basso può evidenziare una maggiore efficienza nella gestione dei crediti. Al contrario un valore troppo elevato nelle dilazioni concesse alla clientela rispetto al settore di appartenenza o ad altre aziende simili oppure un trend in crescita nel corso degli esercizi analizzati può essere interpretato come una difficoltà nelle vendite, scarso controllo della clientela.
In ogni caso occorre confrontarlo con il valore dell'indice "Giorni di credito dai fornitori"</t>
  </si>
  <si>
    <t>Valori positivi possono essere determinati da reinvestimenti dei risultati dell'esercizio, ma anche da nuovi fondi per effetto di conferimento da parte dei soci. In questo secondo caso potrebbe essere interpretato come un elemento di fiducia dell'azionariato (a meno che i nuovi conferimenti servano a coprire carenze patrimoniali passate)</t>
  </si>
  <si>
    <t>&lt; 0</t>
  </si>
  <si>
    <t>Valori negativi in generale rappresentano una situazione di allarme perché stanno a significare che l'impresa, oltre a non produrre reddito, sta erodendo i mezzi propri.</t>
  </si>
  <si>
    <t>Il valore dell'indicatore deve essere analizzato tenendo conto della tipologia di attività, in quanto alcuni processi produttivi richiedono un impiego maggiore di risorse umane rispetto ad altri.</t>
  </si>
  <si>
    <t>Il valore dell'indicatore evidenzia una redditività delle vendite soddisfacente.</t>
  </si>
  <si>
    <t>In generale il valore del ROI deve essere superiore sia al ROE (tasso di remunerazione atteso dall'azionista) che al costo medio del denaro preso a prestito, in ogni caso un valore superiore al 10% può essere considerato soddisfacente.</t>
  </si>
  <si>
    <t>Il valore dell'indicatore evidenzia una situazione potenzialmente da monitorare, in particolare laddove gli investimenti in immobilizzazioni debbano essere coperti anche da mezzi di terzi a breve termine.</t>
  </si>
  <si>
    <t>Il valore dell'indicatore evidenzia una buona solidità dell'impresa, in quanto gli investimenti in immobilizzazioni sono interamente finanziati  da mezzi propri (conferimenti da parte di soci oppure utili reinvestiti)</t>
  </si>
  <si>
    <t>La valutazione dell'indicatore dovrebbe avvenire congiuntamente all'analisi dell'indicatore "Banche a breve su circolante" per verificare che gli investimenti a breve termine (capitale circolante) siano finanziati con capitali di durata analoga. In linea teorica un valore inferiore al 100% potrebbe rappresentare una situazione critica in quanto il capitale circolante potrebbe essere finanziato da mezzi propri che invece dovrebbero coprire gli investimenti a lungo termine.</t>
  </si>
  <si>
    <t>La valutazione dell'indicatore dovrebbe avvenire congiuntamente all'analisi dell'indicatore "Banche a breve su circolante" per verificare che gli investimenti a breve termine (capitale circolante) siano finanziati con capitali di durata analoga. In generale è necessario che il valore dell'indice "Banche su circolante" sia superiore al 100%; bisognerà porre particolare attenzione a valori molto superiori al 100% confrontandoli con il valore assunto dall'indicatore "Banche a breve su circolante" per verificare che l'impresa non stia utilizzando finanziamenti a breve termine per coprire investimenti fissi.</t>
  </si>
  <si>
    <t>In generale il valore di riferimento si posiziona intorno al 100%, a indicare un corretto equilibrio tra fonti di finanziamento a breve termine ed investimenti di durata analoga.
Valori molto bassi potrebbero evidenziare una situazione di rischio per l'impresa</t>
  </si>
  <si>
    <t>I valori di riferimento sono strettamente legati al settore di attività dell'impresa. In generale un valore vicino al 100% rappresenta un sintomo di tensione finanziaria dovuto alla scarsa capacità dell'impresa di smobilizzare i crediti. Viceversa valori tendenti allo zero indicano che ha una forte capacità di smobilizzo dei crediti.</t>
  </si>
  <si>
    <t>100% - 200%</t>
  </si>
  <si>
    <t>&gt; 200%</t>
  </si>
  <si>
    <t>TREND STORICO</t>
  </si>
  <si>
    <t>150% - 200%</t>
  </si>
  <si>
    <t>70% - 150%</t>
  </si>
  <si>
    <t>&gt; 5%</t>
  </si>
  <si>
    <t>= A.1) Ricavi delle vendite e delle prestazioni / TOT. ATTIVO</t>
  </si>
  <si>
    <t>Il valore dell'indicatore evidenzia una situazione soddisfacente in quanto l'azienda è potenzialmente in grado di onorare gli impegni a breve senza intaccare la sua struttura finanziaria</t>
  </si>
  <si>
    <t>Il valore dell'indicatore evidenzia una situazione di tranquillità finanziaria, in quanto i crediti sono sufficienti a coprire i debiti aventi pari durata. Si tratta però di una situazione da tenere ancora sotto controllo.</t>
  </si>
  <si>
    <t xml:space="preserve">Il valore dell'indicatore evidenzia una situazione non soddisfacente in quanto la redditività del capitale investito risulta bassa. </t>
  </si>
  <si>
    <t>Il valore dell'indicatore può essere considerato "nella norma", in quanto il capitale investito nell'impresa produce un buon rendimento</t>
  </si>
  <si>
    <t>Il valore dell'indicatore è considerato soddisfacente, in quanto il capitale investito nell'impresa produce un rendimento mediamente alto</t>
  </si>
  <si>
    <t>Un aumento del margine operativo lordo nel corso dell'esercizio rappresenta una situazione positiva per l'impresa, in quanto significa che è migliorata la capacità dell'impresa di produrre reddito attraverso la sua attività caratteristica.</t>
  </si>
  <si>
    <t>Valori negativi in generale possono rappresentare una situazione di allarme perché stanno a significare un peggioramento, nel corso dell'esercizio, della capacità di produrre reddito con la sola attività caratteristica.</t>
  </si>
  <si>
    <t>Il risultato negativo indica che il capitale proprio viene "ridotto" dalla perdita e di conseguenza risulta essere un investimento a perdere.</t>
  </si>
  <si>
    <t>L'indice misura la redditività del capitale proprio investito nell'impresa.</t>
  </si>
  <si>
    <t xml:space="preserve">L’indice misura, in percentuale, quanto le banche stiano finanziando sul breve le attività correnti dell’azienda (magazzino + liquidità differite + liquidità immediata). </t>
  </si>
  <si>
    <t>L'indicatore evidenzia la variazione del patrimonio netto nell'anno.</t>
  </si>
  <si>
    <t>L'indice misura la produttività dei dipendenti prendendo in considerazione il valore aggiunto generato in azienda.</t>
  </si>
  <si>
    <t>L'indice rappresenta la capacità dell'impresa di coprire i costi delle risorse umane con le vendite.</t>
  </si>
  <si>
    <t>= A.1) Ricavi delle vendite e delle prestazioni / N. medio dipendenti</t>
  </si>
  <si>
    <t>In generale il valore dell'indicatore evidenzia una situazione "critica" in quanto la redditività delle vendite è relativamente bassa. Bisogna però valutare il valore anche in base alla tipologia di attività, ad esempio i grandi distributori al dettaglio (es. ipermercati, supermercati,...) hanno un ROS relativamente basso perchè il loro volume di vendite non è in grado di generare alta redditività.</t>
  </si>
  <si>
    <t>Il valore assunto dall'indice di rotazione del capitale circolante è strettamente collegato al processo produttivo, ovvero alle risorse necessarie per svolgere l'attività, pertanto imprese commerciali presentano fisiologicamente valori elevati e in generale superiori a quelle industriali.</t>
  </si>
  <si>
    <t xml:space="preserve">Gli investimenti in immobilizzazioni dovrebbero essere finanziati con mezzi propri che, in linea generale, possono essere considerati la fonte di finanziamento più congrua. Pertanto un valore dell'indicatore inferiore al 50% evidenzia una situazione critica, in quanto una parte consistente degli investimenti delle immobilizzazioni dovrebbe essere finanziata con mezzi di terzi. </t>
  </si>
  <si>
    <t>In generale il valore di riferimento si posiziona intorno al 100%. Valori molto superiori al 100% potrebbero evidenziare uno squilibrio tra durata temporale degli investimenti e corrispondenti forme di finanziamento utlizzate per la loro copertura.</t>
  </si>
  <si>
    <t>Il valore dell'indice evidenzia una buona struttura finanziaria in quanto l'impresa ha una bassa esposizione nei confronti dei finanziatori terzi. 
Tale valore consente quindi all'impresa di espandere la propria attività.</t>
  </si>
  <si>
    <t>Il valore dell'indice evidenzia una struttura finanziaria sufficiente, quindi con una bassa esposizione nei confronti dei finanziatori terzi, anche se al limite e quindi da tenere sotto controllo.</t>
  </si>
  <si>
    <t>Il valore dell'indice pur non indicando ancora uno squilibrio (ossia tendenza ad una maggiore esposizione nei confronti dei finanziatori terzi), ne rappresenta però già la tendenza, quindi è una situazione da monitorare.</t>
  </si>
  <si>
    <t>Il valore dell'indice evidenzia una situazione fortemente squilibrata in quanto l'impresa dipende, per i propri investimenti, principalmente da fonti esterne.</t>
  </si>
  <si>
    <t>Un valore inferiore al 30% evidenzia una situazione critica, in quanto più l'indice è basso più l'impresa deve ricorrere a finanziatori esterni per coprire gli investimenti.</t>
  </si>
  <si>
    <t>Un valore compreso tra il 30% e il 60% indica una situazione normale, in quanto determina una situazione finanziaria equilibrata.</t>
  </si>
  <si>
    <t>Un valore superiore al 60% evidenzia una buona autonomia finanziaria e quindi può essere considerato un segnale di solidità strutturale dell'impresa. In particolare quanto più è alto l'indice, tanto più l'impresa si autofinanzia e quindi meno ricorre al finanziamento di terzi per coprire gli investimenti</t>
  </si>
  <si>
    <t>Un valore dell'indice inferiore al 5% può essere considerato accettabile, in quanto evidenzia una bassa incidenza dell'indebitamento e quindi una buona situazione finanziaria.</t>
  </si>
  <si>
    <t>Un valore dell'indice superiore al 5% evidenzia una situazione finanziaria non equilibrata, in particolare valori superiori al 10% esprimono una eccessiva incidenza del debito contratto e quindi una debolezza finanziaria dell'impresa</t>
  </si>
  <si>
    <t>Un valore superiore al 100% deve essere interpretato positivamente, in quanto significa che il fatturato è in grado di coprire i costi e assicurare livelli adeguati di reddito</t>
  </si>
  <si>
    <t>Un valore inferiore al 100% rappresenta una situazione di allarme in quanto dimostra l'incapacità dell'azienda di coprire, con le vendite, perfino i costi di produzione</t>
  </si>
  <si>
    <t>Un valore inferiore al 100% rappresenta una situazione di squilibrio finanziario sul breve periodo, in quanto i crediti a breve non sono sufficienti per coprire i debiti aventi stessa scadenza.</t>
  </si>
  <si>
    <t>Un valore inferiore a 1 molto spesso comporta il sorgere di costi finanziari eccessivi per sostenere l'investimento in immobilizzazioni. Infatti, tale situazione prova che le immobilizzazioni sono finanziate in parte da un indebitamento a breve con maggiori costi di sostenimento (tasso di interesse) e con maggiori rischi di smobilizzo immediato in caso di richiesta di rientro dalle linee di credito concesse dagli istituti di credito</t>
  </si>
  <si>
    <t>Il valore di tale indice è strettamente correlato alla tipologia di attività, a seconda che sia a maggiore o minore assorbimento di risorse umane.</t>
  </si>
  <si>
    <t>Il valore di tale indice deve essere analizzato confrontandolo con i dati relativi al settore di attività. In generale, valori molto elevati indicano una remunerazione del personale sopra i livelli di mercato, per le caratteristiche del contratto in vigore o la prevalenza di figure professionali di elevato profilo.</t>
  </si>
  <si>
    <t>Il valore dell'indicatore evidenzia una situazione negativa della redditività delle vendite, in quanto il risultato derivante dalla gestione caratteristica è negativo</t>
  </si>
  <si>
    <t>L’indice misura il ricavo medio generato per unità di capitale investito nell'attività dell'azienda</t>
  </si>
  <si>
    <t>Il valore dell'indice evidenzia una situazione molto soddisfacente rilevando una buona efficienza nel gestire le vendite in relazione al capitale investito.</t>
  </si>
  <si>
    <t>Il valore dell'indice evidenzia una situazione abbastanza soddisfacente, in quanto le risorse investite nell'azienda si rendono idealmente disponibili più di una volta nell'anno.</t>
  </si>
  <si>
    <t>Il valore dell'indice rappresenta una situazione poco soddisfacente in quanto  esprime una rotazione degli investimenti lenta.</t>
  </si>
  <si>
    <t>Il valore dell'indice evidenzia una situazione "critica" rilevando sintomi di appesantimento della struttura patrimoniale.</t>
  </si>
  <si>
    <t>Teoricamente per una corretta gestione l'indice deve assumere un valore superiore al 100%, ma valori appena inferiori possono comunque essere considerati nella "norma".</t>
  </si>
  <si>
    <t>Capitale Circolante Netto (CCN)</t>
  </si>
  <si>
    <t>Margine di liquidità (Margine di tesoreria primario)</t>
  </si>
  <si>
    <t>Margine di struttura primario</t>
  </si>
  <si>
    <t>Un margine positivo significa che le attività immobilizzate (investimenti) sono state finanziate con mezzi propri e di conseguenza la società è patrimonialmente solida.</t>
  </si>
  <si>
    <t>Il Capitale Circolante Netto esprime la situazione di liquidità dell'azienda, ossia la sua capacità di far fronte alle obbligazioni a breve termine attraverso flussi finanziari generati dalla gestione tipica dell'impresa</t>
  </si>
  <si>
    <t>Un valore superiore a 1 indica che il capitale permanente (patrimonio netto + debiti a medio lungo termine) è sufficiente a coprire il finanziamento delle immobilizzazioni (ossia si riescono a finanziare investimenti con fonti aventi pari durata)</t>
  </si>
  <si>
    <t>&gt; 0%</t>
  </si>
  <si>
    <t>= 1,2 x A + 1,4 x B + 3,3 x C + 0,6 x D + 0,99 x E</t>
  </si>
  <si>
    <t>A</t>
  </si>
  <si>
    <t>B</t>
  </si>
  <si>
    <t>C</t>
  </si>
  <si>
    <t>D</t>
  </si>
  <si>
    <t>E</t>
  </si>
  <si>
    <t>1,8 - 3</t>
  </si>
  <si>
    <t>&lt; 1,8</t>
  </si>
  <si>
    <t>1,8 - 2,7</t>
  </si>
  <si>
    <t>2,7 - 3</t>
  </si>
  <si>
    <t>&gt; 3</t>
  </si>
  <si>
    <t>Esprime una probabilità media di rischio di insolvenza, in ogni caso ogni decisione aziendale deve essere ponderata e affrontata con la massima prudenza.</t>
  </si>
  <si>
    <t xml:space="preserve">Esprime una bassa probabilità di rischio di insolvenza e indica una situazione di equilibrio finanziario </t>
  </si>
  <si>
    <t>Funzione di Altman - Legenda</t>
  </si>
  <si>
    <t>n.d.</t>
  </si>
  <si>
    <t>La funzione di Altman consente di accertare l'equilibrio finanziario di un'impresa e quindi verificarne il rischio di insolvenza negli anni futuri</t>
  </si>
  <si>
    <t xml:space="preserve">L’indice misura la capacità del magazzino di rinnovarsi per produrre nuovi ricavi.  Il valore dell'indice viene influenzato dalla necessità di ogni impresa di mantenere un certo livello di scorte. In genere i tempi di permanenza delle scorte di magazzino dovrebbero essere ridotti al minimo per ridurne i costi di mantenimento. </t>
  </si>
  <si>
    <t>In generale il valore del ROI deve essere superiore sia al ROE (tasso di remunerazione atteso dall'azionista) che al costo medio del denaro preso a prestito, in ogni caso un valore compreso tra il 5% e il 10% può essere considerato nella norma</t>
  </si>
  <si>
    <t>Il valore dell'indicatore evidenzia una redditività delle vendite molto soddisfacente. E' ad esempio il caso delle attività artigianali che hanno un basso volume di vendite che si contrappone ad una redditività rilevante delle stesse.</t>
  </si>
  <si>
    <t>Il valore che può assumere l'indice di rotazione del magazzino dipende dal settore di appartenenza. In generale, un'elevata rotazione degli stock di magazzino indica che le scorte nel corso dell'anno sono rimaste in magazzino per un periodo limitato: l'impresa è così riuscita a recuperare rapidamente i mezzi finanziari impiegati per l'acquisto.
Al contrario, una lenta rotazione è segnale di un rallentamento delle vendite: le risorse investite sono rimaste immobilizzate per un lungo periodo, creando condizioni di tensione finanziaria.</t>
  </si>
  <si>
    <t>Il valore dell'indicatore evidenzia una situazione ottimale, in quanto l'azienda può onorare gli impegni a breve senza intaccare la sua struttura finanziaria e ricorrere a fonti alternative di indebitamento.</t>
  </si>
  <si>
    <t>La dilazione dei tempi di pagamento dei debiti dipende dalla forza contrattuale dell'impresa nei confronti dei fornitori e dal settore di appartenenza. Valori elevati, in una situazione di equilibrio finanziario, di norma, potrebbero indicare che l'azienda ha un buon potere contrattuale e quindi la capacità di farsi finanziare dai suoi fornitori. In altre situazioni, gli stessi valori elevati, se non tenuti sotto controllo, potrebbero evidenziare tensioni nei confronti dei fornitori che potrebbero comportare difficoltà negli approvvigionamenti futuri.  
In ogni caso occorre confrontarlo con il valore dell'indice "Giorni di credito ai clienti"</t>
  </si>
  <si>
    <t>Un valore negativo del Capitale Circolante Netto è sintomo di uno squilibrio nella situazione patrimoniale - finanziaria, in quanto l'azienda finanzia con fonti a breve termine attività immobilizzate, esponendosi in tal modo a rischi di natura finanziaria</t>
  </si>
  <si>
    <t>Un valore negativo del margine di liquidità indica una situazione di squilibrio in quanto l'impresa non è in grado di onorare i suoi impegni a breve attraverso le liquidità immediate e differite.</t>
  </si>
  <si>
    <t>Per prudenza il valore del margine di liquidità deve essere positivo, in tal caso infatti si avrebbe una situazione finanziaria di equilibrio, in quanto le liquidità differite e immediate sono sufficienti per far fronte agli esborsi in scadenza entro i 12</t>
  </si>
  <si>
    <t>Esprime un'alta probabilità di rischio di insolvenza. Indica un equilibrio finanziario già gravemente compromesso, per cui sono necessari interventi urgenti per risanare l'insolvibilità dell'impresa ed evitare il rischio concreto di fallimento o altre procedure concorsuali</t>
  </si>
  <si>
    <t>Esprime una probabilità medio-alta di rischio di insolvenza. La situazione deve essere monitorata e ogni decisione aziendale deve essere ponderata e affrontata con la massima prudenza.</t>
  </si>
  <si>
    <t xml:space="preserve">Il valore dell'indicatore consente di misurare la redditività lorda delle vendite e di capire l'incidenza dei costi; in generale più è alto meglio è, ma la sua valutazione deve essere effettuata considerando l'evoluzione negli anni (un miglioramento progressivo è un fattore positivo) e soprattutto il settore di attività nel quale opera l'impresa. </t>
  </si>
  <si>
    <t>Un valore positivo del Capitale circolante netto determina un giudizio positivo sulla struttura finanziaria dell'azienda. Nella valutazione complessiva è però necessario tener conto del peso delle rimanenze di magazzino, che generalmente non sempre rappresentano una componente facilmente trasformabile in liquidità.</t>
  </si>
  <si>
    <t>Un margine negativo significa che parte degli investimenti sono stati finanziati con capitale di debito, quindi rivolgendosi all'esterno. Per valutare se si è creata una situazione di squilibrio è necessario verificare se l'indebitamento esterno è di medio/lungo o breve termine.</t>
  </si>
  <si>
    <t>= C.17) Interessi e altri oneri finanziari / [ A) Valore della produzione - A.5) Altri ricavi e proventi - B) Costi della produzione + B.10) Ammortamenti e svalutazioni + B.14) Oneri diversi di gestione ]</t>
  </si>
  <si>
    <t>Il valore assunto dal ROE può essere considerato "normale" in quanto i soci che investono il proprio capitale nell'azienda ottengono un rendimento pur sempre superiore rispetto a investimenti a basso rischio (es. titoli di stato)</t>
  </si>
  <si>
    <t>Il ROI misura l'efficienza della gestione caratteristica dell'azienda, in generale un risultato inferiore al 5% indica una efficienza poco soddisfacente.</t>
  </si>
  <si>
    <t>L'analisi dei valori evidenzia, nel corso degli esercizi analizzati, un peggioramento costante dell'indicatore</t>
  </si>
  <si>
    <t>L'analisi dei valori evidenzia, nel corso degli esercizi analizzati, un miglioramento costante dell'indicatore</t>
  </si>
  <si>
    <t>L'analisi dei valori evidenzia, nel corso degli esercizi analizzati, un andamento altalenante ma tendenzialmente in peggioramento dell'indicatore</t>
  </si>
  <si>
    <t>L'analisi dei valori evidenzia, nel corso degli esercizi analizzati, un andamento altalenante ma tendenzialmente in miglioramento dell'indicatore</t>
  </si>
  <si>
    <t>L'analisi dei valori evidenzia, nel corso degli esercizi analizzati, un andamento costante dell'indicatore</t>
  </si>
  <si>
    <t>L'analisi dei valori evidenzia, nel corso degli esercizi analizzati, un andamento altalenante ma costante dell'indicatore</t>
  </si>
  <si>
    <t>= A.1) Ricavi delle vendite e delle prestazioni / C.I) Rimanenze</t>
  </si>
  <si>
    <t>E' costituito dalla differenza fra il Capitale netto e le Immobilizzazioni nette. Esprime la capacità dell'impresa di coprire con i mezzi propri gli investimenti in immobilizzazioni</t>
  </si>
  <si>
    <t>E' costituito dalla differenza fra le liquidità immediate e differite e le passività correnti. Esprime la capacità dell'impresa di far fronte agli impegni correnti con le proprie liquidità</t>
  </si>
  <si>
    <t xml:space="preserve"> [ ( A) Valore della produzione - A.5) Altri ricavi e proventi) - ( B.6) Costi per materie prime, sussidiarie, di consumo e merci + B.7) Costi per servizi + B.8) Costi per godimento di beni di terzi + B.9) Costi per il personale + B.10) Ammortamenti e svalutazioni + B.11) Variazioni delle rimanenze di materie prime, sussidiarie, di consumo e merci + B.12) Accantonamenti per rischi ) ] / TOT.ATTIVO</t>
  </si>
  <si>
    <t>ELABORAZIONE DELL'INDICE PER CALCOLO TREND STORICO</t>
  </si>
  <si>
    <t>Indici legati alla presenza del numero dipendenti</t>
  </si>
  <si>
    <t>= [ C.II.1) Crediti verso clienti / A.1) Ricavi delle vendite e delle prestazioni ] x 360 gg</t>
  </si>
  <si>
    <t>= B.9) Costi per il personale / A.1) Ricavi delle vendite e delle prestazioni</t>
  </si>
  <si>
    <t>= A) Patrimonio netto - B) Immobilizzazioni</t>
  </si>
  <si>
    <t>= [ A) Valore della produzione - B.6) Costi per materie prime, sussidiarie, di consumo e merci - B.7) Costi per servizi - B.8) Costi per godimento di beni di terzi - B.11) Variazioni delle rimanenze di materie prime, sussidiarie, di consumo e merci ] / A.1) Ricavi delle vendite e delle prestazioni</t>
  </si>
  <si>
    <t>= [ A) Valore della produzione - B.6) Costi per materie prime, sussidiarie, di consumo e merci - B.7) Costi per servizi - B.8) Costi per godimento di beni di terzi - B.11) Variazioni delle rimanenze di materie prime, sussidiarie, di consumo e merci ] / N. medio dipendenti</t>
  </si>
  <si>
    <t>=[ A) Valore della produzione - B.6) Costi per materie prime, sussidiarie, di consumo e merci - B.7) Costi per servizi - B.8) Costi per godimento di beni di terzi - B.11) Variazioni delle rimanenze di materie prime, sussidiarie, di consumo e merci ] / N. medio dipendenti</t>
  </si>
  <si>
    <t>Indice valido per trend storico</t>
  </si>
  <si>
    <t>Crediti verso imprese sottoposte al controllo delle controllanti</t>
  </si>
  <si>
    <t>1.B.3.2.dbis</t>
  </si>
  <si>
    <t>1.B.3.2.dbis.1</t>
  </si>
  <si>
    <t>1.B.3.2.dbis.2</t>
  </si>
  <si>
    <t>1.C.2.5bis</t>
  </si>
  <si>
    <t>1.C.2.5bis.1</t>
  </si>
  <si>
    <t>1.C.2.5bis.2</t>
  </si>
  <si>
    <t>1.C.2.5quater</t>
  </si>
  <si>
    <t>1.C.2.5quater.1</t>
  </si>
  <si>
    <t>1.C.2.5quater.2</t>
  </si>
  <si>
    <t>2.D.11bis</t>
  </si>
  <si>
    <t>Debiti verso imprese sottoposte al controllo delle controllanti</t>
  </si>
  <si>
    <t>Costi di sviluppo</t>
  </si>
  <si>
    <t>1.B.3.1.dbis</t>
  </si>
  <si>
    <t>Partecipazioni in imprese sottoposte al controllo delle controllanti</t>
  </si>
  <si>
    <t xml:space="preserve">Strumenti finanziari derivati attivi </t>
  </si>
  <si>
    <t>1.C.Z1</t>
  </si>
  <si>
    <t>IMMOBILIZZAZIONI MATERIALI DESTINATE ALLA VENDITA</t>
  </si>
  <si>
    <t>1.C.2.5ter</t>
  </si>
  <si>
    <t>1.C.3.3bis</t>
  </si>
  <si>
    <t>RATEI E RISCONTI</t>
  </si>
  <si>
    <t>d-bis)</t>
  </si>
  <si>
    <t>5-bis)</t>
  </si>
  <si>
    <t>5-ter)</t>
  </si>
  <si>
    <t>5-quater)</t>
  </si>
  <si>
    <t>3-bis)</t>
  </si>
  <si>
    <t>1.C.3.Z1</t>
  </si>
  <si>
    <t>Attività finanziarie per la gestione accentrata della tesoreria</t>
  </si>
  <si>
    <t>Riserva da soprapprezzo delle azioni</t>
  </si>
  <si>
    <t>2.A.6.1</t>
  </si>
  <si>
    <t>Riserva da deroghe ex. articolo 2423 codice civile</t>
  </si>
  <si>
    <t>Riserva azioni (quote) della società controllante</t>
  </si>
  <si>
    <t>2.A.6.2</t>
  </si>
  <si>
    <t>2.A.6.3</t>
  </si>
  <si>
    <t>Riserva da rivalutazione delle partecipazioni</t>
  </si>
  <si>
    <t>2.A.6.4</t>
  </si>
  <si>
    <t>Riserva per utili su cambi non realizzati</t>
  </si>
  <si>
    <t>2.A.6.5</t>
  </si>
  <si>
    <t>2.A.6.6</t>
  </si>
  <si>
    <t>2.A.6.7</t>
  </si>
  <si>
    <t>2.A.6.8</t>
  </si>
  <si>
    <t>2.A.6.9</t>
  </si>
  <si>
    <t>2.A.6.10</t>
  </si>
  <si>
    <t>2.A.6.11</t>
  </si>
  <si>
    <t>2.A.6.12</t>
  </si>
  <si>
    <t>Riserva da conguaglio utili in corso</t>
  </si>
  <si>
    <t>2.A.6.51</t>
  </si>
  <si>
    <t>2.A.6.50</t>
  </si>
  <si>
    <t>Riserva da differenze di traduzione</t>
  </si>
  <si>
    <t>2.A.6.99</t>
  </si>
  <si>
    <t>Riserva per operazioni di copertura dei flussi finanziari attesi</t>
  </si>
  <si>
    <t>2.A.Z1</t>
  </si>
  <si>
    <t>Perdita ripianata nell'esercizio</t>
  </si>
  <si>
    <t>Riserva negativa per azioni proprie in portafoglio</t>
  </si>
  <si>
    <t>2.A.12</t>
  </si>
  <si>
    <t>2.A.12.1</t>
  </si>
  <si>
    <t>2.A.12.2</t>
  </si>
  <si>
    <t>Risultato di pertinenza di terzi</t>
  </si>
  <si>
    <t>2.B.4</t>
  </si>
  <si>
    <t>Strumenti finanziari derivati passivi</t>
  </si>
  <si>
    <t>Altri fondi</t>
  </si>
  <si>
    <t xml:space="preserve">VII - </t>
  </si>
  <si>
    <t>X -</t>
  </si>
  <si>
    <t>11-bis)</t>
  </si>
  <si>
    <t>3.A.5.1</t>
  </si>
  <si>
    <t>3.A.5.2</t>
  </si>
  <si>
    <t>Svalutazioni dei crediti compresi nell'attivo circolante e delle disponibilità liquide</t>
  </si>
  <si>
    <t>DIFFERENZA TRA VALORE E COSTI DELLA PRODUZIONE</t>
  </si>
  <si>
    <t>3.C.15.1</t>
  </si>
  <si>
    <t>3.C.15.2</t>
  </si>
  <si>
    <t>3.C.15.3</t>
  </si>
  <si>
    <t>3.C.15.4</t>
  </si>
  <si>
    <t>3.C.15.5</t>
  </si>
  <si>
    <t>3.C.16.a.5</t>
  </si>
  <si>
    <t>3.C.16.d.5</t>
  </si>
  <si>
    <t>Da imprese sottoposte al controllo delle controllanti</t>
  </si>
  <si>
    <t>3.C.17.1</t>
  </si>
  <si>
    <t>3.C.17.2</t>
  </si>
  <si>
    <t>3.C.17.3</t>
  </si>
  <si>
    <t>3.C.17.4</t>
  </si>
  <si>
    <t>Verso imprese sottoposte al controllo delle controllanti</t>
  </si>
  <si>
    <t>3.C.17bis</t>
  </si>
  <si>
    <t>3.D.18.d</t>
  </si>
  <si>
    <t>3.D.18.Z1</t>
  </si>
  <si>
    <t>Rivalutazioni di strumenti finanziari derivati</t>
  </si>
  <si>
    <t>Rivalutazioni di attività finanziarie per la gestione accentrata della tesoreria</t>
  </si>
  <si>
    <t>3.D.19.d</t>
  </si>
  <si>
    <t>3.D.19.Z1</t>
  </si>
  <si>
    <t>Svalutazioni di strumenti finanziari derivati</t>
  </si>
  <si>
    <t>Svalutazioni di attività finanziarie per la gestione accentrata della tesoreria</t>
  </si>
  <si>
    <t>3.20</t>
  </si>
  <si>
    <t>3.20.1</t>
  </si>
  <si>
    <t>3.20.2</t>
  </si>
  <si>
    <t>3.20.3</t>
  </si>
  <si>
    <t>3.20.4</t>
  </si>
  <si>
    <t>Imposte differite e anticipate sul reddito d'esercizio</t>
  </si>
  <si>
    <t>3.21</t>
  </si>
  <si>
    <t>3.21a</t>
  </si>
  <si>
    <t>3.21b</t>
  </si>
  <si>
    <t>3.21z</t>
  </si>
  <si>
    <t>N ORD derivato</t>
  </si>
  <si>
    <t>N-1 ORD derivato</t>
  </si>
  <si>
    <t>N-2 ORD derivato</t>
  </si>
  <si>
    <t>N-3 ORD derivato</t>
  </si>
  <si>
    <t>N-4 ORD derivato</t>
  </si>
  <si>
    <t xml:space="preserve">N ABB </t>
  </si>
  <si>
    <t>N ABB derivato</t>
  </si>
  <si>
    <t>N-1 ABB derivato</t>
  </si>
  <si>
    <t>N-2 ABB derivato</t>
  </si>
  <si>
    <t>N-3 ABB derivato</t>
  </si>
  <si>
    <t>N-4 ABB derivato</t>
  </si>
  <si>
    <t xml:space="preserve">N-1 ABB </t>
  </si>
  <si>
    <t xml:space="preserve">N-2 ABB </t>
  </si>
  <si>
    <t xml:space="preserve">N-3 ABB </t>
  </si>
  <si>
    <t xml:space="preserve">N-4 ABB </t>
  </si>
  <si>
    <t>3.C.17.5</t>
  </si>
  <si>
    <t xml:space="preserve">X - </t>
  </si>
  <si>
    <t>3.B.9.cde</t>
  </si>
  <si>
    <t>3.B.9.cde.c</t>
  </si>
  <si>
    <t>3.B.9.cde.d</t>
  </si>
  <si>
    <t>3.B.9.cde.e</t>
  </si>
  <si>
    <t>3.B.10.abc</t>
  </si>
  <si>
    <t>3.B.10.abc.c</t>
  </si>
  <si>
    <t>3.C.16.bc</t>
  </si>
  <si>
    <t>3.C.16.bc.b</t>
  </si>
  <si>
    <t>3.C.16.bc.c</t>
  </si>
  <si>
    <t>3.D.18.abcdZ1</t>
  </si>
  <si>
    <t>Rivalutazioni di part., immob.fin., titoli attivo circol., strum.finanz.derivati, att.fin.gest.tesoreria</t>
  </si>
  <si>
    <t xml:space="preserve">Rivalutazioni di strumenti finanziari derivati </t>
  </si>
  <si>
    <t>3.D.19.abcdZ1</t>
  </si>
  <si>
    <t>Sval. di part., immob.fin., titoli attivo circol., strum.finanz.derivati, att.fin.gest.tesoreria</t>
  </si>
  <si>
    <t xml:space="preserve">Svalutazioni di strumenti finanziari derivati </t>
  </si>
  <si>
    <t>2/3)</t>
  </si>
  <si>
    <t>a/b/c/d)</t>
  </si>
  <si>
    <t>Immobilizzazioni materiali destinate alla vendita</t>
  </si>
  <si>
    <r>
      <t>Attivo fisso</t>
    </r>
    <r>
      <rPr>
        <sz val="8"/>
        <rFont val="Arial"/>
        <family val="2"/>
      </rPr>
      <t xml:space="preserve"> (Immobilizzazioni - Crediti immobilizzati a breve + Crediti dell'Attivo Circolante a m/l termine)</t>
    </r>
  </si>
  <si>
    <r>
      <t xml:space="preserve">Passivo corrente </t>
    </r>
    <r>
      <rPr>
        <sz val="8"/>
        <rFont val="Arial"/>
        <family val="2"/>
      </rPr>
      <t>(Debiti a breve + Ratei e risconti)</t>
    </r>
  </si>
  <si>
    <r>
      <t xml:space="preserve">Passivo fisso </t>
    </r>
    <r>
      <rPr>
        <sz val="8"/>
        <rFont val="Arial"/>
        <family val="2"/>
      </rPr>
      <t>(Fondo rischi e oneri + TFR + Debiti a m/l)</t>
    </r>
  </si>
  <si>
    <t>Risultato ante rettifiche di attività e passività finanziarie</t>
  </si>
  <si>
    <t>Rettifica di valore di attività e passività finanziarie</t>
  </si>
  <si>
    <t>A) Flussi finanziari derivanti dall'attività operativa (metodo indiretto)</t>
  </si>
  <si>
    <t>Rettifiche di valore di attività e passività finanziarie di strumenti finanziari derivati che non comportano movimentazione monetarie</t>
  </si>
  <si>
    <t>2) Flusso finanziario prima delle variazioni del capitale circolante netto</t>
  </si>
  <si>
    <t>3) Flusso finanziario dopo le variazioni del capitale circolante netto</t>
  </si>
  <si>
    <t>Flusso finanziario dell'attività operativa (A)</t>
  </si>
  <si>
    <t>(Investimenti)</t>
  </si>
  <si>
    <t>Disinvestimenti</t>
  </si>
  <si>
    <t>(Acquisizione di rami d'azienda al netto delle disponibilità liquide)</t>
  </si>
  <si>
    <t>Cessione di rami d'azienda al netto delle disponibilità liquide</t>
  </si>
  <si>
    <t>(Rimborso di capitale)</t>
  </si>
  <si>
    <t>(Dividendi e acconti su dividendi pagati)</t>
  </si>
  <si>
    <t>Effetto cambi sulle disponibilità</t>
  </si>
  <si>
    <t>Danaro e valori in cassa</t>
  </si>
  <si>
    <t>Totale disponibilità liquide a inizio esercizio</t>
  </si>
  <si>
    <t>Totale disponibilità liquide a fine esercizio</t>
  </si>
  <si>
    <t>Di cui non liberamente utilizzabili</t>
  </si>
  <si>
    <t>(Acquisizione di società controllate al netto delle disponibilità liquide)</t>
  </si>
  <si>
    <t>Cessione di società controllate al netto delle disponibilità liquide</t>
  </si>
  <si>
    <t>Acquisizione o cessione di società controllate</t>
  </si>
  <si>
    <t>Corrispettivi totali pagati o ricevuti</t>
  </si>
  <si>
    <t>Parte dei corrispettivi consistente in disponibilità liquide</t>
  </si>
  <si>
    <t>Disponibilità liquide acquisite o cedute con le operazioni di acquisizione/cessione delle società controllate</t>
  </si>
  <si>
    <t>Valore contabile delle attività/passività acquisite o cedute</t>
  </si>
  <si>
    <t>Efeftto cambi sulle disponibilità liquide</t>
  </si>
  <si>
    <t>Effetto cambi sulle disponibilità liquide</t>
  </si>
  <si>
    <t>= 21) Utile (perdita) dell'esercizio / A) Patrimonio netto</t>
  </si>
  <si>
    <t>= [ A) Crediti verso soci per versamenti ancora dovuti + B.III.2) Crediti esigibili entro l'esercizio successivo + C.I) Rimanenze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</si>
  <si>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 A) Crediti verso soci per versamenti ancora dovuti + B.III.2) Crediti esigibili entro l'esercizio successivo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</si>
  <si>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B.9) Costi per il personale / N. medio dipendenti</t>
  </si>
  <si>
    <t xml:space="preserve"> (A.II) Riserva da sopraprezzo delle azioni + A.III) Riserve di rivalutazione + A.IV) Riserva legale + A.V) Riserve statutarie + A.VI) Altre riserve) / TOT.ATTIVO</t>
  </si>
  <si>
    <t xml:space="preserve"> [ A.I) Capitale sociale + A.IV) Riserva legale + A.V) Riserve statutarie + A.VI) Altre riserve ] / [ TOT. PASSIVO - A) Patrimonio netto ]</t>
  </si>
  <si>
    <t>= [ A) Crediti verso soci per versamenti ancora dovuti + B.III.2) Crediti esigibili entro l'esercizio successivo + C.I) Rimanenze + Immobilizzazioni materiali destinate alla vendita + C.II) Crediti esigibili entro l'esercizio + C.III) Attività finanziari che non costituiscono immobilizzazioni + C.IV) Disponibilità liquide + D) Ratei e risconti ] / A.1) Ricavi delle vendite e delle prestazioni</t>
  </si>
  <si>
    <t>= [ A) Crediti verso soci per versamenti ancora dovuti + C.I) Rimanenze + Immobilizzazioni materiali destinate alla vendita + C.II) Crediti esigibili entro l'esercizio + C.III) Attività finanziari che non costituiscono immobilizzazioni + C.IV) Disponibilità liquide + D) Ratei e risconti ] / A.1) Ricavi delle vendite e delle prestazioni</t>
  </si>
  <si>
    <t>= [ A) Crediti verso soci per versamenti ancora dovuti + B.III.2) Crediti esigibili entro l'esercizio successivo + C.I) Rimanenze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</si>
  <si>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 A) Crediti verso soci per versamenti ancora dovuti + B.III.2) Crediti esigibili entro l'esercizio successivo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</si>
  <si>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xml:space="preserve"> [ A) Crediti verso soci per versamenti ancora dovuti + B.III.2) Crediti esigibili entro l'esercizio successivo + Immobilizzazioni materiali destinate alla vendita + C.II) Crediti esigibili entro l'esercizio + C.III) Attività finanziarie che non costituiscono immobilizzazioni + C.IV) Disponibilità liquide + D) Ratei e risconti ] - [ D) Debiti esigibili entro l'esercizio successivo + E) Ratei e risconti ] /TOT. ATTIVO</t>
  </si>
  <si>
    <t xml:space="preserve"> [ A) Crediti verso soci per versamenti ancora dovuti + Immobilizzazioni materiali destinate alla vendita + C.II) Crediti esigibili entro l'esercizio + C.III) Attività finanziarie che non costituiscono immobilizzazioni + C.IV) Disponibilità liquide + D) Ratei e risconti ] - [ D) Debiti esigibili entro l'esercizio successivo + E) Ratei e risconti ] /TOT. ATTIVO</t>
  </si>
  <si>
    <t>= [ A) Crediti verso soci per versamenti ancora dovuti + C.I) Rimanenze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</si>
  <si>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 A) Crediti verso soci per versamenti ancora dovuti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</si>
  <si>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 A) Patrimonio netto + B) Fondi per rischi e oneri + C) Trattamento di fine rapporto di lavoro subordinato + D) Debiti esigibili oltre l'esercizio ] / [ B) Immobilizzazioni - B.III.2) Crediti esigibili entro l'esercizio ]</t>
  </si>
  <si>
    <t>= [ A) Patrimonio netto + B) Fondi per rischi e oneri + C) Trattamento di fine rapporto di lavoro subordinato + D) Debiti esigibili oltre l'esercizio ] / [ B) Immobilizzazioni</t>
  </si>
  <si>
    <t>= [ A) Crediti verso soci per versamenti ancora dovuti + C.I) Rimanenze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</si>
  <si>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 A) Crediti verso soci per versamenti ancora dovuti + Immobilizzazioni materiali destinate alla vendita + C.II) Crediti esigibili entro l'esercizio + C.III) Attività finanziari che non costituiscono immobilizzazioni + C.IV) Disponibilità liquide + D) Ratei e risconti ] - [ D) Debiti esigibili entro l'esercizio successivo + E) Ratei e risconti ]</t>
  </si>
  <si>
    <t xml:space="preserve"> A.1) Ricavi delle vendite e delle prestazioni / TOT.ATTIVO</t>
  </si>
  <si>
    <t>3.B.10.abc.a</t>
  </si>
  <si>
    <t>3.B.10.abc.b</t>
  </si>
  <si>
    <t>2.D.11bis.1</t>
  </si>
  <si>
    <t>2.D.11bis.2</t>
  </si>
  <si>
    <t>Crediti vs cont.te / coll.te / cont.ti/ sottoposte al controllo delle cont.ti</t>
  </si>
  <si>
    <t>Strumenti finanziari derivati attivi</t>
  </si>
  <si>
    <r>
      <t>Attivo corrente</t>
    </r>
    <r>
      <rPr>
        <sz val="8"/>
        <rFont val="Arial"/>
        <family val="2"/>
      </rPr>
      <t xml:space="preserve"> (Crediti verso soci + Crediti immobilizzati a breve termine + Rimanenze + Immobilizzazioni materiali destinate alla vendita + Crediti del Circolante a breve termine + Att. Finanziarie + Disp. Liquide + Ratei e risconti)</t>
    </r>
  </si>
  <si>
    <t>Voce</t>
  </si>
  <si>
    <t>Descrizione voce</t>
  </si>
  <si>
    <t>Importo Es.N</t>
  </si>
  <si>
    <t>Importo Es.N-1</t>
  </si>
  <si>
    <t>Importo Es.N-2</t>
  </si>
  <si>
    <t>Importo Es.N-3</t>
  </si>
  <si>
    <t>Importo Es.N-4</t>
  </si>
  <si>
    <t>Voce standard</t>
  </si>
  <si>
    <t>Voce consolidato</t>
  </si>
  <si>
    <t>Crediti esigibili entro l'esercizio successivo</t>
  </si>
  <si>
    <t>Crediti esigibili oltre l'esercizio successivo</t>
  </si>
  <si>
    <t>ATTIVITA' FINANZIARIE CHE NON COSTITUISCONO IMMOBILIZZAZIONI</t>
  </si>
  <si>
    <t>TRATTAMENTO DI FINE RAPPORTO DI LAVORO SUBORDINATO</t>
  </si>
  <si>
    <t>Debiti esigibili entro l'esercizio successivo</t>
  </si>
  <si>
    <t>Debiti esigibili oltre l'esercizio successivo</t>
  </si>
  <si>
    <t>Variazione delle rimanenze di prodotti in corso di lavorazione, semilavorati, finiti</t>
  </si>
  <si>
    <t>Ammortamento delle immobilizzazioni immateriali</t>
  </si>
  <si>
    <t>Ammortamento delle immobilizzazioni materiali</t>
  </si>
  <si>
    <t>Svalutazioni dei crediti compresi nell'attivo circolante e delle disponibilita' liquide</t>
  </si>
  <si>
    <t>Proventi da partecipazioni da altre imprese</t>
  </si>
  <si>
    <t>Altri proventi finanz. da titoli iscritti nelle immobilizz. che non costituiscono partecip.</t>
  </si>
  <si>
    <t>Proventi diversi dai precedenti da altre imprese</t>
  </si>
  <si>
    <t>Interessi ed altri oneri finanziari verso altre imprese</t>
  </si>
  <si>
    <t>Descrizione Conto</t>
  </si>
  <si>
    <t>Livello 1</t>
  </si>
  <si>
    <t>Livello 2</t>
  </si>
  <si>
    <t>Livello 3</t>
  </si>
  <si>
    <t>Livello 4</t>
  </si>
  <si>
    <t>Livello 5</t>
  </si>
  <si>
    <t>Livello 6</t>
  </si>
  <si>
    <t>Livello 7</t>
  </si>
  <si>
    <t>Saldo es.N</t>
  </si>
  <si>
    <t>Saldo es.N-1</t>
  </si>
  <si>
    <t>Saldo es.N-2</t>
  </si>
  <si>
    <t>Saldo es.N-3</t>
  </si>
  <si>
    <t>Saldo es.N-4</t>
  </si>
  <si>
    <t>1103010</t>
  </si>
  <si>
    <t>Software di proprietà capitalizzato</t>
  </si>
  <si>
    <t>11</t>
  </si>
  <si>
    <t>1103</t>
  </si>
  <si>
    <t>110301</t>
  </si>
  <si>
    <t>1105070</t>
  </si>
  <si>
    <t>Spese finanziarie da ammortizzare</t>
  </si>
  <si>
    <t>1105</t>
  </si>
  <si>
    <t>110507</t>
  </si>
  <si>
    <t>1301070</t>
  </si>
  <si>
    <t>Fabbricati strumentali</t>
  </si>
  <si>
    <t>13</t>
  </si>
  <si>
    <t>1301</t>
  </si>
  <si>
    <t>130107</t>
  </si>
  <si>
    <t>1301510</t>
  </si>
  <si>
    <t>Altri terreni e fabbricati</t>
  </si>
  <si>
    <t>130151</t>
  </si>
  <si>
    <t>1303010</t>
  </si>
  <si>
    <t>Impianti di condizionamento</t>
  </si>
  <si>
    <t>1303</t>
  </si>
  <si>
    <t>130301</t>
  </si>
  <si>
    <t>1303030</t>
  </si>
  <si>
    <t>Impianti idrotermosanitari</t>
  </si>
  <si>
    <t>130303</t>
  </si>
  <si>
    <t>1303040</t>
  </si>
  <si>
    <t>Impianti di cablaggio</t>
  </si>
  <si>
    <t>130304</t>
  </si>
  <si>
    <t>1303050</t>
  </si>
  <si>
    <t>Impianti elettrici</t>
  </si>
  <si>
    <t>130305</t>
  </si>
  <si>
    <t>1303060</t>
  </si>
  <si>
    <t>Impianto di allarme/antifurto</t>
  </si>
  <si>
    <t>130306</t>
  </si>
  <si>
    <t>1303070</t>
  </si>
  <si>
    <t>Impianti telefonici</t>
  </si>
  <si>
    <t>130307</t>
  </si>
  <si>
    <t>1305040</t>
  </si>
  <si>
    <t>Hardware</t>
  </si>
  <si>
    <t>1305</t>
  </si>
  <si>
    <t>130504</t>
  </si>
  <si>
    <t>1305050</t>
  </si>
  <si>
    <t>Apparecchi telefonici</t>
  </si>
  <si>
    <t>130505</t>
  </si>
  <si>
    <t>1305510</t>
  </si>
  <si>
    <t>Attrezzatura varia e minuta</t>
  </si>
  <si>
    <t>130551</t>
  </si>
  <si>
    <t>1307010</t>
  </si>
  <si>
    <t>Mobili e arredi</t>
  </si>
  <si>
    <t>1307</t>
  </si>
  <si>
    <t>130701</t>
  </si>
  <si>
    <t>1307070</t>
  </si>
  <si>
    <t>Macchine d'ufficio elettroniche</t>
  </si>
  <si>
    <t>130707</t>
  </si>
  <si>
    <t>1307310</t>
  </si>
  <si>
    <t>Automezzi</t>
  </si>
  <si>
    <t>130731</t>
  </si>
  <si>
    <t>1307390</t>
  </si>
  <si>
    <t>Autovetture</t>
  </si>
  <si>
    <t>130739</t>
  </si>
  <si>
    <t>1307400</t>
  </si>
  <si>
    <t>Cicli e motocicli</t>
  </si>
  <si>
    <t>130740</t>
  </si>
  <si>
    <t>1307510</t>
  </si>
  <si>
    <t>130751</t>
  </si>
  <si>
    <t>150501</t>
  </si>
  <si>
    <t>Titoli di stato</t>
  </si>
  <si>
    <t>15</t>
  </si>
  <si>
    <t>1505</t>
  </si>
  <si>
    <t>150503</t>
  </si>
  <si>
    <t>Obbligazioni ordinarie</t>
  </si>
  <si>
    <t>150521</t>
  </si>
  <si>
    <t>Quote di fondi comuni d'investimento</t>
  </si>
  <si>
    <t>150531</t>
  </si>
  <si>
    <t>Azioni proprie</t>
  </si>
  <si>
    <t>210101</t>
  </si>
  <si>
    <t>Rimanenze di prodotti finiti</t>
  </si>
  <si>
    <t>21</t>
  </si>
  <si>
    <t>2101</t>
  </si>
  <si>
    <t>230101</t>
  </si>
  <si>
    <t>Fatture da emettere a clienti terzi</t>
  </si>
  <si>
    <t>23</t>
  </si>
  <si>
    <t>2301</t>
  </si>
  <si>
    <t>2303010</t>
  </si>
  <si>
    <t>Clienti terzi Italia</t>
  </si>
  <si>
    <t>2303</t>
  </si>
  <si>
    <t>230301</t>
  </si>
  <si>
    <t>231301</t>
  </si>
  <si>
    <t>Effetti attivi</t>
  </si>
  <si>
    <t>2313</t>
  </si>
  <si>
    <t>2701070</t>
  </si>
  <si>
    <t>Anticipi a fornitori terzi</t>
  </si>
  <si>
    <t>27</t>
  </si>
  <si>
    <t>2701</t>
  </si>
  <si>
    <t>270107</t>
  </si>
  <si>
    <t>270501</t>
  </si>
  <si>
    <t>Depositi cauzionali per utenze</t>
  </si>
  <si>
    <t>2705</t>
  </si>
  <si>
    <t>270551</t>
  </si>
  <si>
    <t>Crediti vari v/terzi</t>
  </si>
  <si>
    <t>270709</t>
  </si>
  <si>
    <t>Dipendenti c/arrotondamenti</t>
  </si>
  <si>
    <t>2707</t>
  </si>
  <si>
    <t>290107</t>
  </si>
  <si>
    <t>29</t>
  </si>
  <si>
    <t>2901</t>
  </si>
  <si>
    <t>290331</t>
  </si>
  <si>
    <t>Altri titoli negoziabili</t>
  </si>
  <si>
    <t>2903</t>
  </si>
  <si>
    <t>3101010</t>
  </si>
  <si>
    <t>Banca c/c</t>
  </si>
  <si>
    <t>31</t>
  </si>
  <si>
    <t>3101</t>
  </si>
  <si>
    <t>310101</t>
  </si>
  <si>
    <t>3101020</t>
  </si>
  <si>
    <t>310102</t>
  </si>
  <si>
    <t>310303</t>
  </si>
  <si>
    <t>Cassa contanti</t>
  </si>
  <si>
    <t>3103</t>
  </si>
  <si>
    <t>3201010</t>
  </si>
  <si>
    <t>Banca c\antipazioni effetti</t>
  </si>
  <si>
    <t>32</t>
  </si>
  <si>
    <t>3201</t>
  </si>
  <si>
    <t>320101</t>
  </si>
  <si>
    <t>390101</t>
  </si>
  <si>
    <t>Ratei attivi</t>
  </si>
  <si>
    <t>39</t>
  </si>
  <si>
    <t>3901</t>
  </si>
  <si>
    <t>390103</t>
  </si>
  <si>
    <t>Risconti attivi</t>
  </si>
  <si>
    <t>410101</t>
  </si>
  <si>
    <t>41</t>
  </si>
  <si>
    <t>4101</t>
  </si>
  <si>
    <t>410107</t>
  </si>
  <si>
    <t>410151</t>
  </si>
  <si>
    <t>430101</t>
  </si>
  <si>
    <t>Utile portato a nuovo</t>
  </si>
  <si>
    <t>43</t>
  </si>
  <si>
    <t>4301</t>
  </si>
  <si>
    <t>510307</t>
  </si>
  <si>
    <t>Fondo imposte differite IRES</t>
  </si>
  <si>
    <t>51</t>
  </si>
  <si>
    <t>5103</t>
  </si>
  <si>
    <t>530101</t>
  </si>
  <si>
    <t>Fondo T.F.R.</t>
  </si>
  <si>
    <t>53</t>
  </si>
  <si>
    <t>5301</t>
  </si>
  <si>
    <t>550303</t>
  </si>
  <si>
    <t>Mutui ipotecari bancari</t>
  </si>
  <si>
    <t>55</t>
  </si>
  <si>
    <t>5503</t>
  </si>
  <si>
    <t>550305</t>
  </si>
  <si>
    <t>Finanz.a medio/lungo termine bancari</t>
  </si>
  <si>
    <t>550306</t>
  </si>
  <si>
    <t>Finanz. a breve termine bancari</t>
  </si>
  <si>
    <t>5701010</t>
  </si>
  <si>
    <t>Fatture da ricevere da fornitori terzi</t>
  </si>
  <si>
    <t>57</t>
  </si>
  <si>
    <t>5701</t>
  </si>
  <si>
    <t>570101</t>
  </si>
  <si>
    <t>570102</t>
  </si>
  <si>
    <t>Fatture da ricevere fornitori senza fina</t>
  </si>
  <si>
    <t>5703010</t>
  </si>
  <si>
    <t>Fornitori terzi Italia</t>
  </si>
  <si>
    <t>5703</t>
  </si>
  <si>
    <t>570301</t>
  </si>
  <si>
    <t>590109</t>
  </si>
  <si>
    <t>Erario c/liquidazione Iva</t>
  </si>
  <si>
    <t>59</t>
  </si>
  <si>
    <t>5901</t>
  </si>
  <si>
    <t>590125</t>
  </si>
  <si>
    <t>Iva sospesa acquisti art.32 bis DL 83/12</t>
  </si>
  <si>
    <t>590127</t>
  </si>
  <si>
    <t>Iva sospesa vendite art.32 bis DL 83/12</t>
  </si>
  <si>
    <t>590301</t>
  </si>
  <si>
    <t>Erario c/ritenute su redditi lav.dipend.</t>
  </si>
  <si>
    <t>5903</t>
  </si>
  <si>
    <t>590303</t>
  </si>
  <si>
    <t>Erario c/ritenute su redditi lav. auton.</t>
  </si>
  <si>
    <t>590319</t>
  </si>
  <si>
    <t>Recupero somme erogate D.L.66/2014</t>
  </si>
  <si>
    <t>590702</t>
  </si>
  <si>
    <t>Erario c/IRES</t>
  </si>
  <si>
    <t>5907</t>
  </si>
  <si>
    <t>590703</t>
  </si>
  <si>
    <t>Erario c/IRAP</t>
  </si>
  <si>
    <t>590705</t>
  </si>
  <si>
    <t>Erario c/imposte sostitutive</t>
  </si>
  <si>
    <t>590727</t>
  </si>
  <si>
    <t>Crediti IRES per imposte anticipate</t>
  </si>
  <si>
    <t>610101</t>
  </si>
  <si>
    <t>INPS dipendenti</t>
  </si>
  <si>
    <t>61</t>
  </si>
  <si>
    <t>6101</t>
  </si>
  <si>
    <t>610103</t>
  </si>
  <si>
    <t>INPS collaboratori</t>
  </si>
  <si>
    <t>610105</t>
  </si>
  <si>
    <t>INAIL</t>
  </si>
  <si>
    <t>610109</t>
  </si>
  <si>
    <t>INPS c/14^</t>
  </si>
  <si>
    <t>610111</t>
  </si>
  <si>
    <t>INPS c/ferie e permessi</t>
  </si>
  <si>
    <t>610112</t>
  </si>
  <si>
    <t>Istituto c/arrotondamenti</t>
  </si>
  <si>
    <t>610151</t>
  </si>
  <si>
    <t>Enti previdenziali vari</t>
  </si>
  <si>
    <t>630503</t>
  </si>
  <si>
    <t>Carta di credito/Intesa Sanpaolo</t>
  </si>
  <si>
    <t>63</t>
  </si>
  <si>
    <t>6305</t>
  </si>
  <si>
    <t>630515</t>
  </si>
  <si>
    <t>Debiti Alleanza - quota fondo pensione</t>
  </si>
  <si>
    <t>630542</t>
  </si>
  <si>
    <t>Debitori diversi costi da ricevere</t>
  </si>
  <si>
    <t>630551</t>
  </si>
  <si>
    <t>Debiti diversi verso terzi</t>
  </si>
  <si>
    <t>630552</t>
  </si>
  <si>
    <t>Amministratore c/anticipi - note spese</t>
  </si>
  <si>
    <t>630701</t>
  </si>
  <si>
    <t>Personale c/retribuzioni</t>
  </si>
  <si>
    <t>6307</t>
  </si>
  <si>
    <t>630707</t>
  </si>
  <si>
    <t>Personale c/arrotondamenti</t>
  </si>
  <si>
    <t>630709</t>
  </si>
  <si>
    <t>Ratei dipendenti ferie e permessi</t>
  </si>
  <si>
    <t>630712</t>
  </si>
  <si>
    <t>Ratei dipendenti 14^</t>
  </si>
  <si>
    <t>6503030</t>
  </si>
  <si>
    <t>F.do ammortamento fabbr.ti industriali</t>
  </si>
  <si>
    <t>65</t>
  </si>
  <si>
    <t>6503</t>
  </si>
  <si>
    <t>650303</t>
  </si>
  <si>
    <t>6505010</t>
  </si>
  <si>
    <t>F.do ammort. impianti di condizionamento</t>
  </si>
  <si>
    <t>6505</t>
  </si>
  <si>
    <t>650501</t>
  </si>
  <si>
    <t>6505020</t>
  </si>
  <si>
    <t>F.do ammort. impianto allarme/antifurto</t>
  </si>
  <si>
    <t>650502</t>
  </si>
  <si>
    <t>6505030</t>
  </si>
  <si>
    <t>F.do ammort. impianti idrotermosanitari</t>
  </si>
  <si>
    <t>650503</t>
  </si>
  <si>
    <t>6505050</t>
  </si>
  <si>
    <t>F.do ammortamento impianti elettrici</t>
  </si>
  <si>
    <t>650505</t>
  </si>
  <si>
    <t>6505070</t>
  </si>
  <si>
    <t>F.do ammortamento impianti telefonici</t>
  </si>
  <si>
    <t>650507</t>
  </si>
  <si>
    <t>6505080</t>
  </si>
  <si>
    <t>F.do ammort. impianto di cablaggio</t>
  </si>
  <si>
    <t>650508</t>
  </si>
  <si>
    <t>6507020</t>
  </si>
  <si>
    <t>F.do ammort. hardware</t>
  </si>
  <si>
    <t>6507</t>
  </si>
  <si>
    <t>650702</t>
  </si>
  <si>
    <t>6507030</t>
  </si>
  <si>
    <t>F.do ammort. attrezzatura varia e minuta</t>
  </si>
  <si>
    <t>650703</t>
  </si>
  <si>
    <t>6507040</t>
  </si>
  <si>
    <t>F.do ammort. apparecchi telefonici</t>
  </si>
  <si>
    <t>650704</t>
  </si>
  <si>
    <t>6509010</t>
  </si>
  <si>
    <t>F.do ammortamento mobili e arredi</t>
  </si>
  <si>
    <t>6509</t>
  </si>
  <si>
    <t>650901</t>
  </si>
  <si>
    <t>6509050</t>
  </si>
  <si>
    <t>F.do amm.macchine d'ufficio elettroniche</t>
  </si>
  <si>
    <t>650905</t>
  </si>
  <si>
    <t>6509080</t>
  </si>
  <si>
    <t>F.do ammortamento motocicli</t>
  </si>
  <si>
    <t>650908</t>
  </si>
  <si>
    <t>6509090</t>
  </si>
  <si>
    <t>F.do ammortamento automezzi</t>
  </si>
  <si>
    <t>650909</t>
  </si>
  <si>
    <t>6509110</t>
  </si>
  <si>
    <t>F.do ammortamento autovetture</t>
  </si>
  <si>
    <t>650911</t>
  </si>
  <si>
    <t>6509510</t>
  </si>
  <si>
    <t>Fondo ammortamento altri beni materiali</t>
  </si>
  <si>
    <t>650951</t>
  </si>
  <si>
    <t>671101</t>
  </si>
  <si>
    <t>Fondo svalutaz. crediti verso clienti</t>
  </si>
  <si>
    <t>67</t>
  </si>
  <si>
    <t>6711</t>
  </si>
  <si>
    <t>690101</t>
  </si>
  <si>
    <t>Ratei passivi</t>
  </si>
  <si>
    <t>69</t>
  </si>
  <si>
    <t>6901</t>
  </si>
  <si>
    <t>690103</t>
  </si>
  <si>
    <t>Risconti passivi</t>
  </si>
  <si>
    <t>710101</t>
  </si>
  <si>
    <t>Vendita Software Gestionale</t>
  </si>
  <si>
    <t>71</t>
  </si>
  <si>
    <t>7101</t>
  </si>
  <si>
    <t>710102</t>
  </si>
  <si>
    <t>Vendita Software Professionale</t>
  </si>
  <si>
    <t>710103</t>
  </si>
  <si>
    <t>Vendita Software Office Automation</t>
  </si>
  <si>
    <t>710104</t>
  </si>
  <si>
    <t>Vendita Software di Protezione/Sicurezza</t>
  </si>
  <si>
    <t>710105</t>
  </si>
  <si>
    <t>Vendita Software di Sistema e Database</t>
  </si>
  <si>
    <t>710106</t>
  </si>
  <si>
    <t>Vendita IT - Licenze Microsoft 365</t>
  </si>
  <si>
    <t>710107</t>
  </si>
  <si>
    <t>Vendita IT - Licenze Microsoft Azure</t>
  </si>
  <si>
    <t>710108</t>
  </si>
  <si>
    <t>Vendita IT - Licenze CRM</t>
  </si>
  <si>
    <t>710120</t>
  </si>
  <si>
    <t>Vendita Hardware</t>
  </si>
  <si>
    <t>710121</t>
  </si>
  <si>
    <t>Vendita Hardware Periferiche Networking</t>
  </si>
  <si>
    <t>710140</t>
  </si>
  <si>
    <t>Vendita Servizi Internet</t>
  </si>
  <si>
    <t>710141</t>
  </si>
  <si>
    <t>Vendita accessori</t>
  </si>
  <si>
    <t>710142</t>
  </si>
  <si>
    <t>Vendita materiale di consumo</t>
  </si>
  <si>
    <t>710145</t>
  </si>
  <si>
    <t>Vendita supporto assistenza</t>
  </si>
  <si>
    <t>710701</t>
  </si>
  <si>
    <t>Rivalsa spese di trasporto e installaz.</t>
  </si>
  <si>
    <t>7107</t>
  </si>
  <si>
    <t>710721</t>
  </si>
  <si>
    <t>Rivalsa spese di incasso</t>
  </si>
  <si>
    <t>710724</t>
  </si>
  <si>
    <t>Rivalsa spese di trasferta</t>
  </si>
  <si>
    <t>710741</t>
  </si>
  <si>
    <t>Ricavi accessori diversi</t>
  </si>
  <si>
    <t>710902</t>
  </si>
  <si>
    <t>Assistenza SOFTWARE GESTIONALI</t>
  </si>
  <si>
    <t>7109</t>
  </si>
  <si>
    <t>710904</t>
  </si>
  <si>
    <t>Assistenza SISTEMISTICA</t>
  </si>
  <si>
    <t>710905</t>
  </si>
  <si>
    <t>Assistenza SOFTWARE FISCALE / PAGHE</t>
  </si>
  <si>
    <t>710906</t>
  </si>
  <si>
    <t>Canoni e Servizi INTERNET</t>
  </si>
  <si>
    <t>710907</t>
  </si>
  <si>
    <t>Seminari\Sessioni\Incontri vari</t>
  </si>
  <si>
    <t>710910</t>
  </si>
  <si>
    <t>Interventi SOFTWARE</t>
  </si>
  <si>
    <t>710911</t>
  </si>
  <si>
    <t>Interventi SISTEMISTICI</t>
  </si>
  <si>
    <t>710912</t>
  </si>
  <si>
    <t>Competenze Assistenza Utenti PROFIS</t>
  </si>
  <si>
    <t>710913</t>
  </si>
  <si>
    <t>Competenze Assistenza Utenti JOB</t>
  </si>
  <si>
    <t>710914</t>
  </si>
  <si>
    <t>Competenze Assist. Utenti SPRING/ESOLVER</t>
  </si>
  <si>
    <t>710916</t>
  </si>
  <si>
    <t>Competenze Incentivi SISTEMI</t>
  </si>
  <si>
    <t>710917</t>
  </si>
  <si>
    <t>Canoni di noleggio</t>
  </si>
  <si>
    <t>710918</t>
  </si>
  <si>
    <t>Consulenza/analisi</t>
  </si>
  <si>
    <t>710921</t>
  </si>
  <si>
    <t>Provvigioni varie attive</t>
  </si>
  <si>
    <t>710922</t>
  </si>
  <si>
    <t>Competenze Incentivi MICROSOFT</t>
  </si>
  <si>
    <t>711111</t>
  </si>
  <si>
    <t>Sconti commerciali su vendite</t>
  </si>
  <si>
    <t>7111</t>
  </si>
  <si>
    <t>711121</t>
  </si>
  <si>
    <t>Ribassi e abbuoni passivi</t>
  </si>
  <si>
    <t>720101</t>
  </si>
  <si>
    <t>Rimanenze finali prodotti finiti</t>
  </si>
  <si>
    <t>72</t>
  </si>
  <si>
    <t>7201</t>
  </si>
  <si>
    <t>720501</t>
  </si>
  <si>
    <t>Rimanenze iniziali prodotti finiti</t>
  </si>
  <si>
    <t>7205</t>
  </si>
  <si>
    <t>730119</t>
  </si>
  <si>
    <t>Sopravvenienze attive da gestione ordin.</t>
  </si>
  <si>
    <t>73</t>
  </si>
  <si>
    <t>7301</t>
  </si>
  <si>
    <t>73012104</t>
  </si>
  <si>
    <t>Sopravvenienze attive non imponibili</t>
  </si>
  <si>
    <t>730121</t>
  </si>
  <si>
    <t>730125</t>
  </si>
  <si>
    <t>730135</t>
  </si>
  <si>
    <t>Arrotondamenti attivi diversi</t>
  </si>
  <si>
    <t>73015101</t>
  </si>
  <si>
    <t>Altri ricavi e proventi imponibili</t>
  </si>
  <si>
    <t>730151</t>
  </si>
  <si>
    <t>7303010</t>
  </si>
  <si>
    <t>Plusvalenze da alienazione cespiti</t>
  </si>
  <si>
    <t>7303</t>
  </si>
  <si>
    <t>730301</t>
  </si>
  <si>
    <t>750202</t>
  </si>
  <si>
    <t>Acquisto SOFTWARE</t>
  </si>
  <si>
    <t>75</t>
  </si>
  <si>
    <t>7502</t>
  </si>
  <si>
    <t>750203</t>
  </si>
  <si>
    <t>Acquisto HARDWARE</t>
  </si>
  <si>
    <t>750204</t>
  </si>
  <si>
    <t>Acquisto ACCESSORI</t>
  </si>
  <si>
    <t>750205</t>
  </si>
  <si>
    <t>Acquisto Supporto Assistenza</t>
  </si>
  <si>
    <t>750206</t>
  </si>
  <si>
    <t>Acquisto Materiale di Consumo</t>
  </si>
  <si>
    <t>750208</t>
  </si>
  <si>
    <t>Canoni e Servizi Internet</t>
  </si>
  <si>
    <t>750212</t>
  </si>
  <si>
    <t>Spese Trasporto su Fatt. Fornitori</t>
  </si>
  <si>
    <t>750214</t>
  </si>
  <si>
    <t>Acquisto Software Gestionale</t>
  </si>
  <si>
    <t>750215</t>
  </si>
  <si>
    <t>Acquisto Software Professionale</t>
  </si>
  <si>
    <t>750216</t>
  </si>
  <si>
    <t>Acquisto IT - Licenze Microsoft 365</t>
  </si>
  <si>
    <t>750217</t>
  </si>
  <si>
    <t>Acquisto IT - Licenze Microsoft Azure</t>
  </si>
  <si>
    <t>750501</t>
  </si>
  <si>
    <t>Sconti su acquisti</t>
  </si>
  <si>
    <t>7505</t>
  </si>
  <si>
    <t>750503</t>
  </si>
  <si>
    <t>Abb.e arrotond.attivi su acquisti</t>
  </si>
  <si>
    <t>750701</t>
  </si>
  <si>
    <t>Acquisto beni strumentali &lt;  516,46 euro</t>
  </si>
  <si>
    <t>7507</t>
  </si>
  <si>
    <t>750711</t>
  </si>
  <si>
    <t>Attrezzatura minuta</t>
  </si>
  <si>
    <t>750712</t>
  </si>
  <si>
    <t>Materiale ritirato da rottamare</t>
  </si>
  <si>
    <t>750731</t>
  </si>
  <si>
    <t>Cancelleria varia</t>
  </si>
  <si>
    <t>750751</t>
  </si>
  <si>
    <t>Materiale vario di consumo</t>
  </si>
  <si>
    <t>760301</t>
  </si>
  <si>
    <t>Trasporti</t>
  </si>
  <si>
    <t>76</t>
  </si>
  <si>
    <t>7603</t>
  </si>
  <si>
    <t>760501</t>
  </si>
  <si>
    <t>Spese Trasporto su ft.Fo/</t>
  </si>
  <si>
    <t>7605</t>
  </si>
  <si>
    <t>760502</t>
  </si>
  <si>
    <t>Spese bollo su ft.fo/</t>
  </si>
  <si>
    <t>760504</t>
  </si>
  <si>
    <t>Spese incasso su ft.fo/</t>
  </si>
  <si>
    <t>760506</t>
  </si>
  <si>
    <t>Spese varie su fatture fo/</t>
  </si>
  <si>
    <t>760904</t>
  </si>
  <si>
    <t>Spese telefoniche ord. ded.80%</t>
  </si>
  <si>
    <t>7609</t>
  </si>
  <si>
    <t>760906</t>
  </si>
  <si>
    <t>Spese telefoniche radiomobili ded.80%</t>
  </si>
  <si>
    <t>760907</t>
  </si>
  <si>
    <t>Servizi telematici</t>
  </si>
  <si>
    <t>760908</t>
  </si>
  <si>
    <t>Servizi telematici 80%</t>
  </si>
  <si>
    <t>760913</t>
  </si>
  <si>
    <t>Energia elettrica</t>
  </si>
  <si>
    <t>760923</t>
  </si>
  <si>
    <t>Gas</t>
  </si>
  <si>
    <t>760931</t>
  </si>
  <si>
    <t>Pulizia locali</t>
  </si>
  <si>
    <t>761101</t>
  </si>
  <si>
    <t>Manutenzione impianti e macchinari</t>
  </si>
  <si>
    <t>7611</t>
  </si>
  <si>
    <t>761102</t>
  </si>
  <si>
    <t>Manutenzione hardware ed accessori</t>
  </si>
  <si>
    <t>761103</t>
  </si>
  <si>
    <t>Manutenzione attrezzature</t>
  </si>
  <si>
    <t>76130101</t>
  </si>
  <si>
    <t>Manutenzione fabbricati strumentali</t>
  </si>
  <si>
    <t>7613</t>
  </si>
  <si>
    <t>761301</t>
  </si>
  <si>
    <t>770101</t>
  </si>
  <si>
    <t>Carburanti e lubrificanti automezzi</t>
  </si>
  <si>
    <t>77</t>
  </si>
  <si>
    <t>7701</t>
  </si>
  <si>
    <t>770103</t>
  </si>
  <si>
    <t>Premi di assicurazione automezzi</t>
  </si>
  <si>
    <t>770105</t>
  </si>
  <si>
    <t>Multe e spese varie automezzi</t>
  </si>
  <si>
    <t>770106</t>
  </si>
  <si>
    <t>Pedaggi autostradali automezzi</t>
  </si>
  <si>
    <t>770107</t>
  </si>
  <si>
    <t>Tasse di circolazione automezzi</t>
  </si>
  <si>
    <t>770108</t>
  </si>
  <si>
    <t>Spese varie automezzi</t>
  </si>
  <si>
    <t>77010903</t>
  </si>
  <si>
    <t>Spese di manutenz.altri automezzi propri</t>
  </si>
  <si>
    <t>770109</t>
  </si>
  <si>
    <t>77030107</t>
  </si>
  <si>
    <t>Carb.e lubr.aut.e altri veic.non strum.</t>
  </si>
  <si>
    <t>7703</t>
  </si>
  <si>
    <t>770301</t>
  </si>
  <si>
    <t>77030108</t>
  </si>
  <si>
    <t>Carb.e lubr.aut.e altri veic.aziend.ded.</t>
  </si>
  <si>
    <t>77030706</t>
  </si>
  <si>
    <t>Premi di assicur.autovett.e veic.non str</t>
  </si>
  <si>
    <t>770307</t>
  </si>
  <si>
    <t>77030707</t>
  </si>
  <si>
    <t>Premi di assicur.autov.e veic.azien.ded.</t>
  </si>
  <si>
    <t>77031308</t>
  </si>
  <si>
    <t>Multe e spese varie autov.e veic.non str</t>
  </si>
  <si>
    <t>770313</t>
  </si>
  <si>
    <t>77031309</t>
  </si>
  <si>
    <t>Altre spese veicoli aziend.ded.</t>
  </si>
  <si>
    <t>77031310</t>
  </si>
  <si>
    <t>Multe autov.e veic.aziend.</t>
  </si>
  <si>
    <t>77031311</t>
  </si>
  <si>
    <t>Altre spese veicoli aziend.non strum</t>
  </si>
  <si>
    <t>770316</t>
  </si>
  <si>
    <t>Pedaggi autostradali aut.non strum.</t>
  </si>
  <si>
    <t>770317</t>
  </si>
  <si>
    <t>Pedaggi autostradali aut.aziend.ded.</t>
  </si>
  <si>
    <t>77032108</t>
  </si>
  <si>
    <t>Tassa possesso autovett.e veic.non strum</t>
  </si>
  <si>
    <t>770321</t>
  </si>
  <si>
    <t>77032109</t>
  </si>
  <si>
    <t>Tassa possesso autovet.e veic.aziend.ded</t>
  </si>
  <si>
    <t>77032908</t>
  </si>
  <si>
    <t>Spese manut.autov.e veic.propri non stru</t>
  </si>
  <si>
    <t>770329</t>
  </si>
  <si>
    <t>77032909</t>
  </si>
  <si>
    <t>Spese manut.aut.e veic.propri aziend.ded</t>
  </si>
  <si>
    <t>780101</t>
  </si>
  <si>
    <t>Consulenze Amministrative e Fiscali</t>
  </si>
  <si>
    <t>78</t>
  </si>
  <si>
    <t>7801</t>
  </si>
  <si>
    <t>780102</t>
  </si>
  <si>
    <t>Consulenze paghe</t>
  </si>
  <si>
    <t>780105</t>
  </si>
  <si>
    <t>Consulenze  Legali</t>
  </si>
  <si>
    <t>780111</t>
  </si>
  <si>
    <t>Consulenze marketing e pubblicitarie</t>
  </si>
  <si>
    <t>78011301</t>
  </si>
  <si>
    <t>Altre Consulenze  Afferenti</t>
  </si>
  <si>
    <t>780113</t>
  </si>
  <si>
    <t>78011303</t>
  </si>
  <si>
    <t>Altre Consulenze  NON Afferenti</t>
  </si>
  <si>
    <t>78011701</t>
  </si>
  <si>
    <t>Rimb.spese forf.e chilom.lav.aut.affer.</t>
  </si>
  <si>
    <t>780117</t>
  </si>
  <si>
    <t>78011703</t>
  </si>
  <si>
    <t>Rimb.forf.e chilom.lavoro aut.non affer.</t>
  </si>
  <si>
    <t>78012103</t>
  </si>
  <si>
    <t>Rimborsi pié di lista lav.aut.non affer.</t>
  </si>
  <si>
    <t>780121</t>
  </si>
  <si>
    <t>78012501</t>
  </si>
  <si>
    <t>Altri costi per prestaz.di terzi affer.</t>
  </si>
  <si>
    <t>780125</t>
  </si>
  <si>
    <t>78012503</t>
  </si>
  <si>
    <t>Altri costi prestaz.di terzi non affer.</t>
  </si>
  <si>
    <t>78012903</t>
  </si>
  <si>
    <t>Contrib.Cassa Previd.lav.aut.non affer.</t>
  </si>
  <si>
    <t>780129</t>
  </si>
  <si>
    <t>78013301</t>
  </si>
  <si>
    <t>Prestaz.di lavoro aut.occasionale affer.</t>
  </si>
  <si>
    <t>780133</t>
  </si>
  <si>
    <t>780349</t>
  </si>
  <si>
    <t>Premi INAIL collaboratori</t>
  </si>
  <si>
    <t>7803</t>
  </si>
  <si>
    <t>78050103</t>
  </si>
  <si>
    <t>Compensi/contributi amministr. co.co.co.</t>
  </si>
  <si>
    <t>7805</t>
  </si>
  <si>
    <t>780501</t>
  </si>
  <si>
    <t>780505</t>
  </si>
  <si>
    <t>Rimb.spese pié di lista a amministratori</t>
  </si>
  <si>
    <t>780507</t>
  </si>
  <si>
    <t>Rimb.spese chilom.e altri rimb. ammin.</t>
  </si>
  <si>
    <t>79010101</t>
  </si>
  <si>
    <t>Pubblicità, inserzioni e affissioni ded.</t>
  </si>
  <si>
    <t>79</t>
  </si>
  <si>
    <t>7901</t>
  </si>
  <si>
    <t>790101</t>
  </si>
  <si>
    <t>79010701</t>
  </si>
  <si>
    <t>Materiale pubblicitario deducibile</t>
  </si>
  <si>
    <t>790107</t>
  </si>
  <si>
    <t>79011101</t>
  </si>
  <si>
    <t>Fiere, mostre, convegni deducibili</t>
  </si>
  <si>
    <t>790111</t>
  </si>
  <si>
    <t>790119</t>
  </si>
  <si>
    <t>Spese per alberghi e ristoranti</t>
  </si>
  <si>
    <t>790121</t>
  </si>
  <si>
    <t>Spese di viaggio</t>
  </si>
  <si>
    <t>790151</t>
  </si>
  <si>
    <t>Spese commerciali varie</t>
  </si>
  <si>
    <t>790152</t>
  </si>
  <si>
    <t>Spese di sponsorizzazione</t>
  </si>
  <si>
    <t>79030701</t>
  </si>
  <si>
    <t>Omaggi con valore unitario &lt; 25,82 euro</t>
  </si>
  <si>
    <t>7903</t>
  </si>
  <si>
    <t>790307</t>
  </si>
  <si>
    <t>79030703</t>
  </si>
  <si>
    <t>Omaggi valore unit.&gt;25,82 deducibili</t>
  </si>
  <si>
    <t>79030707</t>
  </si>
  <si>
    <t>Omaggi non oggetto d'attiv.-Iva indetr.</t>
  </si>
  <si>
    <t>790501</t>
  </si>
  <si>
    <t>Spese postali</t>
  </si>
  <si>
    <t>7905</t>
  </si>
  <si>
    <t>790502</t>
  </si>
  <si>
    <t>Valori bollati - imposta di bollo</t>
  </si>
  <si>
    <t>790511</t>
  </si>
  <si>
    <t>Altre spese amministrative</t>
  </si>
  <si>
    <t>790512</t>
  </si>
  <si>
    <t>Canone Servizio Sanitario Annuale</t>
  </si>
  <si>
    <t>790521</t>
  </si>
  <si>
    <t>Assicurazioni non obbligatorie</t>
  </si>
  <si>
    <t>790523</t>
  </si>
  <si>
    <t>Assicurazioni obbligatorie</t>
  </si>
  <si>
    <t>790541</t>
  </si>
  <si>
    <t>Vidimazioni e certificati</t>
  </si>
  <si>
    <t>790551</t>
  </si>
  <si>
    <t>Spese generali varie</t>
  </si>
  <si>
    <t>80011901</t>
  </si>
  <si>
    <t>Spese condominiali e varie deducib.100%</t>
  </si>
  <si>
    <t>80</t>
  </si>
  <si>
    <t>8001</t>
  </si>
  <si>
    <t>800119</t>
  </si>
  <si>
    <t>80030101</t>
  </si>
  <si>
    <t>Canoni leasing autovett.e veic.ded.100%</t>
  </si>
  <si>
    <t>8003</t>
  </si>
  <si>
    <t>800301</t>
  </si>
  <si>
    <t>80030102</t>
  </si>
  <si>
    <t>Canoni leasing autovett.e veic.non stru.</t>
  </si>
  <si>
    <t>80030107</t>
  </si>
  <si>
    <t>Canoni leasing autovett.e  veic. inded.</t>
  </si>
  <si>
    <t>80030901</t>
  </si>
  <si>
    <t>Inter.su canoni leasing autov. ded.100%</t>
  </si>
  <si>
    <t>800309</t>
  </si>
  <si>
    <t>80030907</t>
  </si>
  <si>
    <t>Inter.su canoni leasing autov. inded.</t>
  </si>
  <si>
    <t>80032101</t>
  </si>
  <si>
    <t>Canoni noleggio autovett.e veic.ded.100%</t>
  </si>
  <si>
    <t>800321</t>
  </si>
  <si>
    <t>800516</t>
  </si>
  <si>
    <t>Canoni di noleggio hardware</t>
  </si>
  <si>
    <t>8005</t>
  </si>
  <si>
    <t>800518</t>
  </si>
  <si>
    <t>Riparaz/manutenzioni su beni di terzi</t>
  </si>
  <si>
    <t>800519</t>
  </si>
  <si>
    <t>Noleggio aula Seminari</t>
  </si>
  <si>
    <t>800521</t>
  </si>
  <si>
    <t>Canoni noleggio telefonia mobile</t>
  </si>
  <si>
    <t>800522</t>
  </si>
  <si>
    <t>Canoni di noleggio operativo</t>
  </si>
  <si>
    <t>800701</t>
  </si>
  <si>
    <t>Canoni su licenze software</t>
  </si>
  <si>
    <t>8007</t>
  </si>
  <si>
    <t>800901</t>
  </si>
  <si>
    <t>Royalties passive SPRING</t>
  </si>
  <si>
    <t>8009</t>
  </si>
  <si>
    <t>800902</t>
  </si>
  <si>
    <t>Royalties passive ESOLVER</t>
  </si>
  <si>
    <t>800903</t>
  </si>
  <si>
    <t>Royalties passive PROFIS PRIVACY</t>
  </si>
  <si>
    <t>81010101</t>
  </si>
  <si>
    <t>Retribuzioni lorde dipendenti ordinari</t>
  </si>
  <si>
    <t>81</t>
  </si>
  <si>
    <t>8101</t>
  </si>
  <si>
    <t>810101</t>
  </si>
  <si>
    <t>81010105</t>
  </si>
  <si>
    <t>Retribuzioni lorde apprendisti</t>
  </si>
  <si>
    <t>81011701</t>
  </si>
  <si>
    <t>Contributi INPS dipendenti ordinari</t>
  </si>
  <si>
    <t>810117</t>
  </si>
  <si>
    <t>81011705</t>
  </si>
  <si>
    <t>Contributi INPS apprendisti</t>
  </si>
  <si>
    <t>81011801</t>
  </si>
  <si>
    <t>Contributi fondo EST dipendenti ordinari</t>
  </si>
  <si>
    <t>810118</t>
  </si>
  <si>
    <t>81011805</t>
  </si>
  <si>
    <t>Contributi fondo EST apprendisti</t>
  </si>
  <si>
    <t>81013701</t>
  </si>
  <si>
    <t>Quote T.F.R. dipendenti ordinari</t>
  </si>
  <si>
    <t>810137</t>
  </si>
  <si>
    <t>81013705</t>
  </si>
  <si>
    <t>Quote T.F.R. apprendisti</t>
  </si>
  <si>
    <t>810149</t>
  </si>
  <si>
    <t>Premi INAIL</t>
  </si>
  <si>
    <t>81030101</t>
  </si>
  <si>
    <t>Rimborsi chilom. dipendenti ordinari</t>
  </si>
  <si>
    <t>8103</t>
  </si>
  <si>
    <t>810301</t>
  </si>
  <si>
    <t>81030105</t>
  </si>
  <si>
    <t>Rimborsi chilometrici apprendisti</t>
  </si>
  <si>
    <t>81030901</t>
  </si>
  <si>
    <t>Indenn.trasf.e altri rimb.dip.ordinari</t>
  </si>
  <si>
    <t>810309</t>
  </si>
  <si>
    <t>81031001</t>
  </si>
  <si>
    <t>Rimborsi spese a pie' lista dip. ord.</t>
  </si>
  <si>
    <t>810310</t>
  </si>
  <si>
    <t>81031005</t>
  </si>
  <si>
    <t>Rimborsi spese a pie' lista apprendisti</t>
  </si>
  <si>
    <t>810331</t>
  </si>
  <si>
    <t>Costi di formazione/aggiornamento/esami</t>
  </si>
  <si>
    <t>810351</t>
  </si>
  <si>
    <t>Altri costi per il personale dipendente</t>
  </si>
  <si>
    <t>830501</t>
  </si>
  <si>
    <t>IVA indetraibile</t>
  </si>
  <si>
    <t>83</t>
  </si>
  <si>
    <t>8305</t>
  </si>
  <si>
    <t>830504</t>
  </si>
  <si>
    <t>IMU</t>
  </si>
  <si>
    <t>830511</t>
  </si>
  <si>
    <t>Diritti camerali</t>
  </si>
  <si>
    <t>830521</t>
  </si>
  <si>
    <t>Imposta di registro e concess. govern.</t>
  </si>
  <si>
    <t>830531</t>
  </si>
  <si>
    <t>Tassa raccolta e smaltimento rifiuti</t>
  </si>
  <si>
    <t>830549</t>
  </si>
  <si>
    <t>Altre imposte e tasse deducibili</t>
  </si>
  <si>
    <t>830551</t>
  </si>
  <si>
    <t>Altre imposte e tasse indeducibili</t>
  </si>
  <si>
    <t>83070101</t>
  </si>
  <si>
    <t>Spese, perdite e sopravv.passive ded.</t>
  </si>
  <si>
    <t>8307</t>
  </si>
  <si>
    <t>830701</t>
  </si>
  <si>
    <t>83070105</t>
  </si>
  <si>
    <t>Spese, perdite e sopravv.passive inded.</t>
  </si>
  <si>
    <t>830711</t>
  </si>
  <si>
    <t>Contributi associativi</t>
  </si>
  <si>
    <t>830715</t>
  </si>
  <si>
    <t>Abbonamenti, libri e pubblicazioni</t>
  </si>
  <si>
    <t>830721</t>
  </si>
  <si>
    <t>Perdite su crediti</t>
  </si>
  <si>
    <t>830725</t>
  </si>
  <si>
    <t>Arrotondamenti passivi diversi</t>
  </si>
  <si>
    <t>830751</t>
  </si>
  <si>
    <t>Costi e spese diverse</t>
  </si>
  <si>
    <t>8309010</t>
  </si>
  <si>
    <t>Minusval. da alienaz./eliminaz. cespiti</t>
  </si>
  <si>
    <t>8309</t>
  </si>
  <si>
    <t>830901</t>
  </si>
  <si>
    <t>850301</t>
  </si>
  <si>
    <t>Dividendi da altre società di capitali</t>
  </si>
  <si>
    <t>85</t>
  </si>
  <si>
    <t>8503</t>
  </si>
  <si>
    <t>85090103</t>
  </si>
  <si>
    <t>Proventi da titoli negoziabili imponib.</t>
  </si>
  <si>
    <t>8509</t>
  </si>
  <si>
    <t>850901</t>
  </si>
  <si>
    <t>851113</t>
  </si>
  <si>
    <t>Interessi attivi su c/c bancari</t>
  </si>
  <si>
    <t>8511</t>
  </si>
  <si>
    <t>860101</t>
  </si>
  <si>
    <t>Interessi passivi bancari</t>
  </si>
  <si>
    <t>86</t>
  </si>
  <si>
    <t>8601</t>
  </si>
  <si>
    <t>860105</t>
  </si>
  <si>
    <t>Commissioni e spese bancarie</t>
  </si>
  <si>
    <t>860305</t>
  </si>
  <si>
    <t>Interessi passivi su mutui</t>
  </si>
  <si>
    <t>8603</t>
  </si>
  <si>
    <t>860309</t>
  </si>
  <si>
    <t>Interessi passivi su finanziam. di terzi</t>
  </si>
  <si>
    <t>860311</t>
  </si>
  <si>
    <t>Interessi passivi commerciali</t>
  </si>
  <si>
    <t>860314</t>
  </si>
  <si>
    <t>Interessi passivi indeducibili</t>
  </si>
  <si>
    <t>860315</t>
  </si>
  <si>
    <t>Perdite su cambi</t>
  </si>
  <si>
    <t>860347</t>
  </si>
  <si>
    <t>Interessi passivi per dilaz. pag.imposte</t>
  </si>
  <si>
    <t>860348</t>
  </si>
  <si>
    <t>Interessi passivi acquisto automezzi</t>
  </si>
  <si>
    <t>87011309</t>
  </si>
  <si>
    <t>Sopravvenienze attive non rateizzabili</t>
  </si>
  <si>
    <t>87</t>
  </si>
  <si>
    <t>8701</t>
  </si>
  <si>
    <t>870113</t>
  </si>
  <si>
    <t>88011101</t>
  </si>
  <si>
    <t>Sopravv.passive non gestionali deducib.</t>
  </si>
  <si>
    <t>88</t>
  </si>
  <si>
    <t>8801</t>
  </si>
  <si>
    <t>880111</t>
  </si>
  <si>
    <t>88011103</t>
  </si>
  <si>
    <t>Sopravv.passive non gestionali inded.</t>
  </si>
  <si>
    <t>88012101</t>
  </si>
  <si>
    <t>Erogazioni liberali deducibili</t>
  </si>
  <si>
    <t>880121</t>
  </si>
  <si>
    <t>880152</t>
  </si>
  <si>
    <t>Sanzioni</t>
  </si>
  <si>
    <t>880153</t>
  </si>
  <si>
    <t>Costi e spese non di competenza</t>
  </si>
  <si>
    <t>9001010</t>
  </si>
  <si>
    <t>Amm.to spese societarie</t>
  </si>
  <si>
    <t>90</t>
  </si>
  <si>
    <t>9001</t>
  </si>
  <si>
    <t>900101</t>
  </si>
  <si>
    <t>9001210</t>
  </si>
  <si>
    <t>Amm.to software capitalizzato</t>
  </si>
  <si>
    <t>900121</t>
  </si>
  <si>
    <t>9003030</t>
  </si>
  <si>
    <t>Amm.ti ordinari fabbricati industriali</t>
  </si>
  <si>
    <t>9003</t>
  </si>
  <si>
    <t>900303</t>
  </si>
  <si>
    <t>9003070</t>
  </si>
  <si>
    <t>Amm.ordinari impianti di condizionamento</t>
  </si>
  <si>
    <t>900307</t>
  </si>
  <si>
    <t>9003090</t>
  </si>
  <si>
    <t>Amm. ordinari impianti idrotermosanitari</t>
  </si>
  <si>
    <t>900309</t>
  </si>
  <si>
    <t>9003110</t>
  </si>
  <si>
    <t>Amm.ti ordinari impianti elettrici</t>
  </si>
  <si>
    <t>900311</t>
  </si>
  <si>
    <t>9003130</t>
  </si>
  <si>
    <t>Amm.ti ordinari impianti telefonici</t>
  </si>
  <si>
    <t>900313</t>
  </si>
  <si>
    <t>9003250</t>
  </si>
  <si>
    <t>Amm.ti ordinari attrezz.varia e minuta</t>
  </si>
  <si>
    <t>900325</t>
  </si>
  <si>
    <t>9003270</t>
  </si>
  <si>
    <t>Amm.ti ordinari mobili e arredi</t>
  </si>
  <si>
    <t>900327</t>
  </si>
  <si>
    <t>9003300</t>
  </si>
  <si>
    <t>Amm.ti ordinari apparecchi telefonici/ce</t>
  </si>
  <si>
    <t>900330</t>
  </si>
  <si>
    <t>9003310</t>
  </si>
  <si>
    <t>Amm.ord.macchine d'ufficio elettroniche</t>
  </si>
  <si>
    <t>900331</t>
  </si>
  <si>
    <t>9003370</t>
  </si>
  <si>
    <t>Amm.ti ordinari autovetture</t>
  </si>
  <si>
    <t>900337</t>
  </si>
  <si>
    <t>9003480</t>
  </si>
  <si>
    <t>Amm.ti ordinari altri beni materiali</t>
  </si>
  <si>
    <t>900348</t>
  </si>
  <si>
    <t>9003500</t>
  </si>
  <si>
    <t>Amm.ti ordinari hardware</t>
  </si>
  <si>
    <t>900350</t>
  </si>
  <si>
    <t>920523</t>
  </si>
  <si>
    <t>Sval. altri titoli di investim.</t>
  </si>
  <si>
    <t>92</t>
  </si>
  <si>
    <t>9205</t>
  </si>
  <si>
    <t>920901</t>
  </si>
  <si>
    <t>Acc.ti sval. crediti v/clienti</t>
  </si>
  <si>
    <t>9209</t>
  </si>
  <si>
    <t>930101</t>
  </si>
  <si>
    <t>IRES</t>
  </si>
  <si>
    <t>93</t>
  </si>
  <si>
    <t>9301</t>
  </si>
  <si>
    <t>930103</t>
  </si>
  <si>
    <t>IRAP</t>
  </si>
  <si>
    <t>930105</t>
  </si>
  <si>
    <t>IRES differita</t>
  </si>
  <si>
    <t>930110</t>
  </si>
  <si>
    <t>Ires anticipata di competenza</t>
  </si>
  <si>
    <t>930117</t>
  </si>
  <si>
    <t>Ires anticipata da esercizi precedenti</t>
  </si>
  <si>
    <t>Livello</t>
  </si>
  <si>
    <t>Conto partitario</t>
  </si>
  <si>
    <t>Nr crt partitario</t>
  </si>
  <si>
    <t>Tipo conto</t>
  </si>
  <si>
    <t>Sezione</t>
  </si>
  <si>
    <t>Segno tipico</t>
  </si>
  <si>
    <t>SP</t>
  </si>
  <si>
    <t>1101</t>
  </si>
  <si>
    <t>COSTI D'IMPIANTO E DI AMPLIAMENTO</t>
  </si>
  <si>
    <t>110101</t>
  </si>
  <si>
    <t>Spese societarie</t>
  </si>
  <si>
    <t>BENI IMMATERIALI</t>
  </si>
  <si>
    <t>SPESE PLURIENNALI</t>
  </si>
  <si>
    <t>TERRENI E FABBRICATI</t>
  </si>
  <si>
    <t>IMPIANTI E MACCHINARI</t>
  </si>
  <si>
    <t>ATTREZZATURE INDUSTRIALI E COMMERCIALI</t>
  </si>
  <si>
    <t>ALTRE IMMOBILIZZAZIONI MATERIALI</t>
  </si>
  <si>
    <t>1309</t>
  </si>
  <si>
    <t>IMMOBILIZZ.MATERIALI IN CORSO E ACCONTI</t>
  </si>
  <si>
    <t>130901</t>
  </si>
  <si>
    <t>Fabbricati in corso</t>
  </si>
  <si>
    <t>TITOLI D'INVESTIMENTO ED AZIONI PROPRIE</t>
  </si>
  <si>
    <t>RIMANENZE DI MAGAZZINO</t>
  </si>
  <si>
    <t>CREDITI COMMERCIALI</t>
  </si>
  <si>
    <t>FATTURE DA EMETTERE</t>
  </si>
  <si>
    <t>CLIENTI</t>
  </si>
  <si>
    <t>PORTAFOGLIO CLIENTI</t>
  </si>
  <si>
    <t>CREDITI VARI</t>
  </si>
  <si>
    <t>ANTICIPI A FORNITORI</t>
  </si>
  <si>
    <t>270151</t>
  </si>
  <si>
    <t>Anticipi diversi</t>
  </si>
  <si>
    <t>CREDITI VARI V/TERZI</t>
  </si>
  <si>
    <t>CREDITI VERSO IL PERSONALE</t>
  </si>
  <si>
    <t>ATTIVITA' FINANZIARIE NON IMMOBILIZZATE</t>
  </si>
  <si>
    <t>PARTECIPAZIONI NON IMMOBILIZZATE</t>
  </si>
  <si>
    <t>TITOLI NEGOZIABILI E AZIONI PROPRIE</t>
  </si>
  <si>
    <t>BANCHE C/C E POSTA C/C</t>
  </si>
  <si>
    <t>CASSA</t>
  </si>
  <si>
    <t>BANCHE CONTO ANTICIPAZIONI</t>
  </si>
  <si>
    <t>BANCHE CONTO ANTICIPAZIONE EFFETTI</t>
  </si>
  <si>
    <t>P</t>
  </si>
  <si>
    <t>RATEI E RISCONTI ATTIVI</t>
  </si>
  <si>
    <t>CAPITALE E RISERVE</t>
  </si>
  <si>
    <t>RISULTATI DELL'ESERCIZIO</t>
  </si>
  <si>
    <t>RISULTATI PORTATI A NUOVO</t>
  </si>
  <si>
    <t>4303</t>
  </si>
  <si>
    <t>RISULTATO D'ESERCIZIO</t>
  </si>
  <si>
    <t>430301</t>
  </si>
  <si>
    <t>Utile d'esercizio</t>
  </si>
  <si>
    <t>FONDI RISCHI E ONERI</t>
  </si>
  <si>
    <t>FONDI IMPOSTE</t>
  </si>
  <si>
    <t>FONDO T.F.R.</t>
  </si>
  <si>
    <t>AP</t>
  </si>
  <si>
    <t>FINANZIAMENTI DI TERZI</t>
  </si>
  <si>
    <t>MUTUI E FINANZIAMENTI</t>
  </si>
  <si>
    <t>DEBITI COMMERCIALI</t>
  </si>
  <si>
    <t>FATTURE DA RICEVERE</t>
  </si>
  <si>
    <t>570108</t>
  </si>
  <si>
    <t>Note di accredito da emettere</t>
  </si>
  <si>
    <t>FORNITORI</t>
  </si>
  <si>
    <t>CONTI ERARIALI</t>
  </si>
  <si>
    <t>ERARIO C/IVA</t>
  </si>
  <si>
    <t>590101</t>
  </si>
  <si>
    <t>Iva su acquisti</t>
  </si>
  <si>
    <t>590103</t>
  </si>
  <si>
    <t>Iva su vendite</t>
  </si>
  <si>
    <t>590121</t>
  </si>
  <si>
    <t>IVA a debito acquisti intracomunitari</t>
  </si>
  <si>
    <t>590123</t>
  </si>
  <si>
    <t>IVA a credito acquisti intracomunitari</t>
  </si>
  <si>
    <t>ERARIO C/SOSTITUTO D'IMPOSTA</t>
  </si>
  <si>
    <t>590305</t>
  </si>
  <si>
    <t>Erario c/ritenute agenti e rappresentan.</t>
  </si>
  <si>
    <t>5905</t>
  </si>
  <si>
    <t>ERARIO C/RIT. SUBITE E CREDITI D'IMPOSTA</t>
  </si>
  <si>
    <t>590501</t>
  </si>
  <si>
    <t>Ritenute subite su interessi attivi</t>
  </si>
  <si>
    <t>590503</t>
  </si>
  <si>
    <t>Ritenute subite su provvigioni</t>
  </si>
  <si>
    <t>ERARIO C/IMPOSTE</t>
  </si>
  <si>
    <t>590711</t>
  </si>
  <si>
    <t>Erario c/Irap a rimborso</t>
  </si>
  <si>
    <t>590719</t>
  </si>
  <si>
    <t>Erario c/interessi da rateizzazione</t>
  </si>
  <si>
    <t>ENTI PREVIDENZIALI</t>
  </si>
  <si>
    <t>610108</t>
  </si>
  <si>
    <t>INPS c/13^</t>
  </si>
  <si>
    <t>ALTRI DEBITI</t>
  </si>
  <si>
    <t>DEBITI VARI</t>
  </si>
  <si>
    <t>DEBITI VERSO IL PERSONALE</t>
  </si>
  <si>
    <t>630703</t>
  </si>
  <si>
    <t>Personale c/nota spese</t>
  </si>
  <si>
    <t>630711</t>
  </si>
  <si>
    <t>Ratei dipendenti 13^</t>
  </si>
  <si>
    <t>F.DI AMMORTAMENTO IMMOBILIZZAZIONI</t>
  </si>
  <si>
    <t>FONDI AMMORTAMENTO FABBRICATI</t>
  </si>
  <si>
    <t>FONDI AMMORTAMENTO IMPIANTI E MACCHINARI</t>
  </si>
  <si>
    <t>FONDI AMMORT.ATTREZZ.INDUSTR.E COMMERC.</t>
  </si>
  <si>
    <t>FONDI AMMORTAMENTO ALTRI BENI MATERIALI</t>
  </si>
  <si>
    <t>FONDI SVALUTAZIONE</t>
  </si>
  <si>
    <t>FONDI SVALUTAZIONE CREDITI</t>
  </si>
  <si>
    <t>RATEI E RISCONTI PASSIVI</t>
  </si>
  <si>
    <t>RICAVI DELLE VENDITE E DELLE PRESTAZIONI</t>
  </si>
  <si>
    <t>CE</t>
  </si>
  <si>
    <t>R</t>
  </si>
  <si>
    <t>VENDITE PRODOTTI FINITI E MERCI</t>
  </si>
  <si>
    <t>RICAVI ACCESSORI DI VENDITA</t>
  </si>
  <si>
    <t>RICAVI DA PRESTAZIONI</t>
  </si>
  <si>
    <t>VARIAZIONI PASSIVE SU VENDITE</t>
  </si>
  <si>
    <t>VARIAZ.RIMANENZE E COSTRUZIONI INTERNE</t>
  </si>
  <si>
    <t>RIMANENZE FINALI</t>
  </si>
  <si>
    <t>RIMANENZE INIZIALI</t>
  </si>
  <si>
    <t>ALTRI RICAVI E PROVENTI</t>
  </si>
  <si>
    <t>PROVENTI DIVERSI</t>
  </si>
  <si>
    <t>Sopravvenienze attive art.55, c.2</t>
  </si>
  <si>
    <t>PLUSVAL.DA ALIENAZIONE CESPITI</t>
  </si>
  <si>
    <t>730311</t>
  </si>
  <si>
    <t>Ricavi per cessione cespiti ammortizzati</t>
  </si>
  <si>
    <t>7305</t>
  </si>
  <si>
    <t>ALTRI COMPONENTI POSITIVI</t>
  </si>
  <si>
    <t>730502</t>
  </si>
  <si>
    <t>Ricavi per cessioni in omaggio</t>
  </si>
  <si>
    <t>ACQUISTI DI BENI</t>
  </si>
  <si>
    <t>ACQUISTI BENI DESTINATI ALLA VENDITA</t>
  </si>
  <si>
    <t>VARIAZIONI ATTIVE SU ACQUISTI</t>
  </si>
  <si>
    <t>ACQUISTI DIVERSI</t>
  </si>
  <si>
    <t>ACQUISTI DI SERVIZI</t>
  </si>
  <si>
    <t>COSTI ACCESSORI PER VENDITE</t>
  </si>
  <si>
    <t>COSTI ACCESSORI PER ACQUISTI</t>
  </si>
  <si>
    <t>COSTI PER UTENZE</t>
  </si>
  <si>
    <t>MANUTENZIONI MACCHINARI E ATTREZZATURE</t>
  </si>
  <si>
    <t>MANUTENZIONE FABBRICATI</t>
  </si>
  <si>
    <t>Manutenzione fabbricati</t>
  </si>
  <si>
    <t>GESTIONE VEICOLI AZIENDALI</t>
  </si>
  <si>
    <t>ESERCIZIO AUTOMEZZI</t>
  </si>
  <si>
    <t>Spese di manutenzione automezzi propri</t>
  </si>
  <si>
    <t>ESERCIZIO AUTOVETTURE E ALTRI VEICOLI</t>
  </si>
  <si>
    <t>Carbur.e lubrific.autovett.e altri veic.</t>
  </si>
  <si>
    <t>Premi di assicuraz.autovett.e veicoli</t>
  </si>
  <si>
    <t>Multe e spese varie autovett. e veicoli</t>
  </si>
  <si>
    <t>Tasse circolaz.autovett. e altri veicoli</t>
  </si>
  <si>
    <t>Spese manut.autovett.e veicoli propri</t>
  </si>
  <si>
    <t>PRESTAZIONI DI LAVORO NON DIPENDENTE</t>
  </si>
  <si>
    <t>PRESTAZIONI DI LAVORO AUTONOMO</t>
  </si>
  <si>
    <t>Altre Consulenze</t>
  </si>
  <si>
    <t>Rimb.spese forf.e chilom. lav.autonomo</t>
  </si>
  <si>
    <t>Rimb.spese a pié di lista lavoro auton.</t>
  </si>
  <si>
    <t>Altri costi per prestazioni di terzi</t>
  </si>
  <si>
    <t>Contributi Cassa Previdenza lav.autonomo</t>
  </si>
  <si>
    <t>Prestaz. di lavoro autonomo occasionale</t>
  </si>
  <si>
    <t>ALTRE PRESTAZIONI DI LAVORO</t>
  </si>
  <si>
    <t>COMPENSI ORGANI SOCIALI</t>
  </si>
  <si>
    <t>Compensi e contributi amministratori</t>
  </si>
  <si>
    <t>SPESE COMMERCIALI E DI RAPPRESENTANZA</t>
  </si>
  <si>
    <t>SPESE COMMERCIALI E DI VIAGGIO</t>
  </si>
  <si>
    <t>Pubblicità, Inserzioni e affissioni</t>
  </si>
  <si>
    <t>Materiale pubblicitario</t>
  </si>
  <si>
    <t>Fiere, mostre, convegni</t>
  </si>
  <si>
    <t>SPESE DI RAPPRESENTANZA</t>
  </si>
  <si>
    <t>Omaggi</t>
  </si>
  <si>
    <t>SPESE AMMINISTRATIVE E GENERALI</t>
  </si>
  <si>
    <t>COSTI PER GODIMENTO BENI DI TERZI</t>
  </si>
  <si>
    <t>GESTIONE IMMOBILI</t>
  </si>
  <si>
    <t>Spese condominiali e varie</t>
  </si>
  <si>
    <t>LOCAZ. E CANONI AUTOV. E ALTRI VEICOLI</t>
  </si>
  <si>
    <t>Canoni leasing autovett.e altri veicoli</t>
  </si>
  <si>
    <t>Inter.su canoni leasing autovet.e veic.</t>
  </si>
  <si>
    <t>Canoni noleggio autovett.e altri veicoli</t>
  </si>
  <si>
    <t>LOCAZIONI E CANONI IMPIANTI E ATTREZZAT.</t>
  </si>
  <si>
    <t>CANONI E LICENZE SOFTWARE</t>
  </si>
  <si>
    <t>ROYALTIES PASSIVE</t>
  </si>
  <si>
    <t>COSTI PERSONALE DIPENDENTE</t>
  </si>
  <si>
    <t>Retribuzioni lorde</t>
  </si>
  <si>
    <t>Contributi INPS</t>
  </si>
  <si>
    <t>Contributi fondo EST</t>
  </si>
  <si>
    <t>Quote T.F.R. dipendenti</t>
  </si>
  <si>
    <t>COSTI DIVERSI PERSONALE DIPENDENTE</t>
  </si>
  <si>
    <t>Rimborsi chilometrici</t>
  </si>
  <si>
    <t>Indenn.di trasferta e altri rimb.spese</t>
  </si>
  <si>
    <t>Rimborsi spese pie' lista</t>
  </si>
  <si>
    <t>ONERI DIVERSI DI GESTIONE</t>
  </si>
  <si>
    <t>ONERI TRIBUTARI</t>
  </si>
  <si>
    <t>ALTRI COSTI DI ESERCIZIO</t>
  </si>
  <si>
    <t>Spese, perdite e sopravvenienze passive</t>
  </si>
  <si>
    <t>MINUSVAL. DA ALIENAZ./ELIMINAZ. CESPIT</t>
  </si>
  <si>
    <t>PROVENTI FINANZIARI</t>
  </si>
  <si>
    <t>PROVENTI DA PARTEC.IN SOC. DI CAPITALI</t>
  </si>
  <si>
    <t>PROVENTI DA TITOLI</t>
  </si>
  <si>
    <t>Proventi da titoli d'investimento</t>
  </si>
  <si>
    <t>PROVENTI FINANZIARI VARI</t>
  </si>
  <si>
    <t>ONERI FINANZIARI</t>
  </si>
  <si>
    <t>ONERI FINANZIARI VERSO BANCHE</t>
  </si>
  <si>
    <t>ONERI FINANZIARI DIVERSI</t>
  </si>
  <si>
    <t>PROVENTI STRAORDINARI</t>
  </si>
  <si>
    <t>Sopravvenienze attive</t>
  </si>
  <si>
    <t>ONERI STRAORDINARI</t>
  </si>
  <si>
    <t>Sopravvenienze passive non gestionali</t>
  </si>
  <si>
    <t>Erogazioni liberali</t>
  </si>
  <si>
    <t>AMMORTAMENTI</t>
  </si>
  <si>
    <t>AMMORT.TI IMMOBILIZZAZIONI IMMATERIALI</t>
  </si>
  <si>
    <t>AMM.TI ORDINARI IMMOBILIZZ. MATERIALI</t>
  </si>
  <si>
    <t>SVALUTAZ.IMMOBILIZZAZIONI</t>
  </si>
  <si>
    <t>SVALUTAZ.IMMOBILIZZAZIONI FINANZIARIE</t>
  </si>
  <si>
    <t>SVALUTAZIONE CREDITI</t>
  </si>
  <si>
    <t>IMPOSTE DELL'ESERCIZIO</t>
  </si>
  <si>
    <t>Ragione sociale</t>
  </si>
  <si>
    <t>SI-NET SRL</t>
  </si>
  <si>
    <t>Titolo</t>
  </si>
  <si>
    <t>Analisi di Bilancio</t>
  </si>
  <si>
    <t>Sottotitolo</t>
  </si>
  <si>
    <t>Prova Power BI</t>
  </si>
  <si>
    <t>Forma di bilancio</t>
  </si>
  <si>
    <t>17</t>
  </si>
  <si>
    <t>Abbreviato</t>
  </si>
  <si>
    <t>Consolidato</t>
  </si>
  <si>
    <t>0</t>
  </si>
  <si>
    <t>Esercizio prospetto n</t>
  </si>
  <si>
    <t>2016</t>
  </si>
  <si>
    <t>Esercizio prospetto n-1</t>
  </si>
  <si>
    <t>2015</t>
  </si>
  <si>
    <t>Esercizio prospetto n-2</t>
  </si>
  <si>
    <t>Esercizio prospetto n-3</t>
  </si>
  <si>
    <t>Esercizio prospetto n-4</t>
  </si>
  <si>
    <t>Esercizio BdV n</t>
  </si>
  <si>
    <t>Esercizio BdV n-1</t>
  </si>
  <si>
    <t>Esercizio BdV n-2</t>
  </si>
  <si>
    <t>Esercizio BdV n-3</t>
  </si>
  <si>
    <t>Esercizio BdV n-4</t>
  </si>
  <si>
    <t>Data fine esercizio prospetto n</t>
  </si>
  <si>
    <t>31/12/2016</t>
  </si>
  <si>
    <t>Data fine esercizio prospetto n-1</t>
  </si>
  <si>
    <t>31/12/2015</t>
  </si>
  <si>
    <t>Data fine esercizio prospetto n-2</t>
  </si>
  <si>
    <t>Data fine esercizio prospetto n-3</t>
  </si>
  <si>
    <t>Data fine esercizio prospetto n-4</t>
  </si>
  <si>
    <t>Data fine esercizio BdV n</t>
  </si>
  <si>
    <t>Data fine esercizio BdV n-1</t>
  </si>
  <si>
    <t>Data fine esercizio BdV n-2</t>
  </si>
  <si>
    <t>Data fine esercizio BdV n-3</t>
  </si>
  <si>
    <t>Data fine esercizio BdV n-4</t>
  </si>
  <si>
    <t>Piano dei conti</t>
  </si>
  <si>
    <t>Numero caratteri PdC</t>
  </si>
  <si>
    <t>8</t>
  </si>
  <si>
    <t>Livello 1 - Nr caratteri</t>
  </si>
  <si>
    <t>Gruppo</t>
  </si>
  <si>
    <t>Livello 2 - Nr caratteri</t>
  </si>
  <si>
    <t>Mastro</t>
  </si>
  <si>
    <t>Livello 3 - Nr caratteri</t>
  </si>
  <si>
    <t>Livello 4 - Nr caratteri</t>
  </si>
  <si>
    <t>Sottoconto</t>
  </si>
  <si>
    <t>Livello 5 - Nr caratteri</t>
  </si>
  <si>
    <t>Livello 6 - Nr caratteri</t>
  </si>
  <si>
    <t>Numero medio dipendenti n</t>
  </si>
  <si>
    <t>Numero medio dipendenti n-1</t>
  </si>
  <si>
    <t>Numero medio dipendenti n-2</t>
  </si>
  <si>
    <t>Numero medio dipendenti n-3</t>
  </si>
  <si>
    <t>Numero medio dipendenti n-4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</si>
</sst>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
    <numFmt numFmtId="166" formatCode="0.000000"/>
    <numFmt numFmtId="167" formatCode="_-[$€]\ * #,##0.00_-;\-[$€]\ * #,##0.00_-;_-[$€]\ * &quot;-&quot;??_-;_-@_-"/>
    <numFmt numFmtId="168" formatCode="#,##0.0000"/>
  </numFmts>
  <fonts count="68">
    <font>
      <sz val="10"/>
      <name val="Arial"/>
    </font>
    <font>
      <sz val="10"/>
      <name val="Arial"/>
      <family val="2"/>
    </font>
    <font>
      <u/>
      <sz val="10"/>
      <color indexed="12"/>
      <name val="Arial"/>
      <family val="2"/>
    </font>
    <font>
      <sz val="14"/>
      <name val="Arial"/>
      <family val="2"/>
    </font>
    <font>
      <sz val="10"/>
      <color indexed="9"/>
      <name val="Arial"/>
      <family val="2"/>
    </font>
    <font>
      <sz val="10"/>
      <name val="Arial"/>
      <family val="2"/>
    </font>
    <font>
      <b/>
      <sz val="10"/>
      <name val="Arial"/>
      <family val="2"/>
    </font>
    <font>
      <b/>
      <sz val="18"/>
      <color indexed="9"/>
      <name val="Arial"/>
      <family val="2"/>
    </font>
    <font>
      <sz val="8"/>
      <color indexed="81"/>
      <name val="Tahoma"/>
      <family val="2"/>
    </font>
    <font>
      <sz val="10"/>
      <color indexed="18"/>
      <name val="Arial"/>
      <family val="2"/>
    </font>
    <font>
      <sz val="18"/>
      <name val="Arial"/>
      <family val="2"/>
    </font>
    <font>
      <sz val="8"/>
      <name val="Arial"/>
      <family val="2"/>
    </font>
    <font>
      <sz val="9"/>
      <name val="Arial"/>
      <family val="2"/>
    </font>
    <font>
      <b/>
      <sz val="8"/>
      <name val="Arial"/>
      <family val="2"/>
    </font>
    <font>
      <i/>
      <sz val="8"/>
      <name val="Arial"/>
      <family val="2"/>
    </font>
    <font>
      <i/>
      <sz val="10"/>
      <name val="Arial"/>
      <family val="2"/>
    </font>
    <font>
      <b/>
      <sz val="14"/>
      <name val="Arial"/>
      <family val="2"/>
    </font>
    <font>
      <b/>
      <sz val="9"/>
      <name val="Arial"/>
      <family val="2"/>
    </font>
    <font>
      <b/>
      <sz val="10"/>
      <color indexed="16"/>
      <name val="Arial"/>
      <family val="2"/>
    </font>
    <font>
      <sz val="14"/>
      <color indexed="16"/>
      <name val="Arial"/>
      <family val="2"/>
    </font>
    <font>
      <b/>
      <sz val="14"/>
      <color indexed="16"/>
      <name val="Arial"/>
      <family val="2"/>
    </font>
    <font>
      <b/>
      <sz val="9"/>
      <color indexed="16"/>
      <name val="Arial"/>
      <family val="2"/>
    </font>
    <font>
      <b/>
      <sz val="8"/>
      <color indexed="16"/>
      <name val="Arial"/>
      <family val="2"/>
    </font>
    <font>
      <sz val="8"/>
      <name val="Arial"/>
      <family val="2"/>
    </font>
    <font>
      <b/>
      <sz val="8"/>
      <color indexed="81"/>
      <name val="Tahoma"/>
      <family val="2"/>
    </font>
    <font>
      <sz val="10"/>
      <color indexed="16"/>
      <name val="Arial"/>
      <family val="2"/>
    </font>
    <font>
      <sz val="9"/>
      <name val="Arial"/>
      <family val="2"/>
    </font>
    <font>
      <b/>
      <i/>
      <sz val="8"/>
      <name val="Arial"/>
      <family val="2"/>
    </font>
    <font>
      <sz val="10"/>
      <name val="Tahoma"/>
      <family val="2"/>
    </font>
    <font>
      <sz val="8"/>
      <name val="Tahoma"/>
      <family val="2"/>
    </font>
    <font>
      <b/>
      <sz val="8"/>
      <name val="Tahoma"/>
      <family val="2"/>
    </font>
    <font>
      <b/>
      <sz val="10"/>
      <name val="Tahoma"/>
      <family val="2"/>
    </font>
    <font>
      <b/>
      <sz val="8"/>
      <name val="a"/>
    </font>
    <font>
      <sz val="8"/>
      <name val="a"/>
    </font>
    <font>
      <b/>
      <i/>
      <sz val="9"/>
      <name val="Arial"/>
      <family val="2"/>
    </font>
    <font>
      <sz val="11"/>
      <color indexed="81"/>
      <name val="Tahoma"/>
      <family val="2"/>
    </font>
    <font>
      <b/>
      <sz val="11"/>
      <color indexed="81"/>
      <name val="Tahoma"/>
      <family val="2"/>
    </font>
    <font>
      <sz val="11"/>
      <name val="Arial"/>
      <family val="2"/>
    </font>
    <font>
      <sz val="9"/>
      <color indexed="81"/>
      <name val="Tahoma"/>
      <family val="2"/>
    </font>
    <font>
      <b/>
      <sz val="18"/>
      <name val="Arial"/>
      <family val="2"/>
    </font>
    <font>
      <b/>
      <sz val="9"/>
      <color indexed="8"/>
      <name val="Arial"/>
      <family val="2"/>
    </font>
    <font>
      <b/>
      <i/>
      <sz val="9"/>
      <color indexed="8"/>
      <name val="Arial"/>
      <family val="2"/>
    </font>
    <font>
      <strike/>
      <sz val="8"/>
      <name val="Arial"/>
      <family val="2"/>
    </font>
    <font>
      <u/>
      <sz val="10"/>
      <name val="Arial"/>
      <family val="2"/>
    </font>
    <font>
      <sz val="11"/>
      <color theme="1"/>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11"/>
      <color rgb="FF9C0006"/>
      <name val="Calibri"/>
      <family val="2"/>
      <scheme val="minor"/>
    </font>
    <font>
      <sz val="11"/>
      <color rgb="FF006100"/>
      <name val="Calibri"/>
      <family val="2"/>
      <scheme val="minor"/>
    </font>
    <font>
      <sz val="9"/>
      <color theme="1"/>
      <name val="Arial"/>
      <family val="2"/>
    </font>
    <font>
      <b/>
      <sz val="9"/>
      <color theme="5" tint="-0.499984740745262"/>
      <name val="Arial"/>
      <family val="2"/>
    </font>
    <font>
      <sz val="10"/>
      <color theme="0"/>
      <name val="Arial"/>
      <family val="2"/>
    </font>
    <font>
      <b/>
      <sz val="9"/>
      <color theme="1"/>
      <name val="Arial"/>
      <family val="2"/>
    </font>
    <font>
      <sz val="9"/>
      <color theme="0" tint="-4.9989318521683403E-2"/>
      <name val="Arial"/>
      <family val="2"/>
    </font>
    <font>
      <sz val="9"/>
      <color theme="0" tint="-0.14996795556505021"/>
      <name val="Arial"/>
      <family val="2"/>
    </font>
    <font>
      <b/>
      <sz val="9"/>
      <color theme="0" tint="-0.14996795556505021"/>
      <name val="Arial"/>
      <family val="2"/>
    </font>
    <font>
      <b/>
      <sz val="9"/>
      <color theme="0" tint="-4.9989318521683403E-2"/>
      <name val="Arial"/>
      <family val="2"/>
    </font>
    <font>
      <b/>
      <i/>
      <sz val="9"/>
      <color theme="1"/>
      <name val="Arial"/>
      <family val="2"/>
    </font>
    <font>
      <sz val="10"/>
      <color rgb="FFFF0000"/>
      <name val="Arial"/>
      <family val="2"/>
    </font>
    <font>
      <b/>
      <sz val="10"/>
      <color rgb="FFFF0000"/>
      <name val="Arial"/>
      <family val="2"/>
    </font>
    <font>
      <b/>
      <sz val="9"/>
      <color rgb="FFFF0000"/>
      <name val="Arial"/>
      <family val="2"/>
    </font>
    <font>
      <sz val="9"/>
      <color rgb="FFFF0000"/>
      <name val="Arial"/>
      <family val="2"/>
    </font>
  </fonts>
  <fills count="23">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9"/>
        <bgColor indexed="64"/>
      </patternFill>
    </fill>
    <fill>
      <patternFill patternType="solid">
        <fgColor indexed="41"/>
        <bgColor indexed="64"/>
      </patternFill>
    </fill>
    <fill>
      <patternFill patternType="solid">
        <fgColor indexed="48"/>
        <bgColor indexed="64"/>
      </patternFill>
    </fill>
    <fill>
      <patternFill patternType="solid">
        <fgColor indexed="22"/>
        <bgColor indexed="64"/>
      </patternFill>
    </fill>
    <fill>
      <patternFill patternType="solid">
        <fgColor indexed="45"/>
        <bgColor indexed="64"/>
      </patternFill>
    </fill>
    <fill>
      <patternFill patternType="solid">
        <fgColor indexed="46"/>
        <bgColor indexed="64"/>
      </patternFill>
    </fill>
    <fill>
      <patternFill patternType="solid">
        <fgColor rgb="FFF2F2F2"/>
      </patternFill>
    </fill>
    <fill>
      <patternFill patternType="solid">
        <fgColor rgb="FFFFFFCC"/>
      </patternFill>
    </fill>
    <fill>
      <patternFill patternType="solid">
        <fgColor rgb="FFFFC7CE"/>
      </patternFill>
    </fill>
    <fill>
      <patternFill patternType="solid">
        <fgColor rgb="FFC6EFCE"/>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50"/>
        <bgColor indexed="64"/>
      </patternFill>
    </fill>
    <fill>
      <patternFill patternType="solid">
        <fgColor rgb="FFD9D9D9"/>
        <bgColor indexed="64"/>
      </patternFill>
    </fill>
    <fill>
      <patternFill patternType="solid">
        <fgColor rgb="FFF2F2F2"/>
        <bgColor indexed="64"/>
      </patternFill>
    </fill>
  </fills>
  <borders count="84">
    <border>
      <left/>
      <right/>
      <top/>
      <bottom/>
      <diagonal/>
    </border>
    <border>
      <left/>
      <right/>
      <top/>
      <bottom style="medium">
        <color indexed="64"/>
      </bottom>
      <diagonal/>
    </border>
    <border>
      <left/>
      <right/>
      <top style="hair">
        <color indexed="64"/>
      </top>
      <bottom style="hair">
        <color indexed="64"/>
      </bottom>
      <diagonal/>
    </border>
    <border>
      <left/>
      <right/>
      <top style="medium">
        <color indexed="64"/>
      </top>
      <bottom style="hair">
        <color indexed="64"/>
      </bottom>
      <diagonal/>
    </border>
    <border>
      <left/>
      <right/>
      <top/>
      <bottom style="hair">
        <color indexed="64"/>
      </bottom>
      <diagonal/>
    </border>
    <border>
      <left/>
      <right/>
      <top style="hair">
        <color indexed="23"/>
      </top>
      <bottom style="hair">
        <color indexed="23"/>
      </bottom>
      <diagonal/>
    </border>
    <border>
      <left/>
      <right/>
      <top style="medium">
        <color indexed="64"/>
      </top>
      <bottom style="hair">
        <color indexed="22"/>
      </bottom>
      <diagonal/>
    </border>
    <border>
      <left/>
      <right/>
      <top style="hair">
        <color indexed="22"/>
      </top>
      <bottom/>
      <diagonal/>
    </border>
    <border>
      <left style="hair">
        <color indexed="23"/>
      </left>
      <right style="hair">
        <color indexed="23"/>
      </right>
      <top style="hair">
        <color indexed="22"/>
      </top>
      <bottom/>
      <diagonal/>
    </border>
    <border>
      <left/>
      <right style="hair">
        <color indexed="23"/>
      </right>
      <top style="hair">
        <color indexed="22"/>
      </top>
      <bottom/>
      <diagonal/>
    </border>
    <border>
      <left style="hair">
        <color indexed="23"/>
      </left>
      <right/>
      <top style="hair">
        <color indexed="22"/>
      </top>
      <bottom/>
      <diagonal/>
    </border>
    <border>
      <left style="thin">
        <color indexed="64"/>
      </left>
      <right/>
      <top/>
      <bottom style="medium">
        <color indexed="64"/>
      </bottom>
      <diagonal/>
    </border>
    <border>
      <left style="thin">
        <color indexed="64"/>
      </left>
      <right style="thin">
        <color indexed="64"/>
      </right>
      <top/>
      <bottom/>
      <diagonal/>
    </border>
    <border>
      <left/>
      <right/>
      <top style="hair">
        <color indexed="22"/>
      </top>
      <bottom style="hair">
        <color indexed="22"/>
      </bottom>
      <diagonal/>
    </border>
    <border>
      <left/>
      <right style="hair">
        <color indexed="23"/>
      </right>
      <top style="hair">
        <color indexed="22"/>
      </top>
      <bottom style="hair">
        <color indexed="22"/>
      </bottom>
      <diagonal/>
    </border>
    <border>
      <left style="hair">
        <color indexed="23"/>
      </left>
      <right/>
      <top style="hair">
        <color indexed="22"/>
      </top>
      <bottom style="hair">
        <color indexed="22"/>
      </bottom>
      <diagonal/>
    </border>
    <border>
      <left/>
      <right/>
      <top/>
      <bottom style="thin">
        <color indexed="64"/>
      </bottom>
      <diagonal/>
    </border>
    <border>
      <left/>
      <right style="medium">
        <color indexed="64"/>
      </right>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22"/>
      </bottom>
      <diagonal/>
    </border>
    <border>
      <left/>
      <right style="medium">
        <color indexed="64"/>
      </right>
      <top/>
      <bottom style="hair">
        <color indexed="22"/>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23"/>
      </left>
      <right style="hair">
        <color indexed="23"/>
      </right>
      <top style="hair">
        <color indexed="22"/>
      </top>
      <bottom style="hair">
        <color indexed="22"/>
      </bottom>
      <diagonal/>
    </border>
    <border>
      <left/>
      <right style="thin">
        <color indexed="64"/>
      </right>
      <top style="hair">
        <color indexed="23"/>
      </top>
      <bottom style="hair">
        <color indexed="23"/>
      </bottom>
      <diagonal/>
    </border>
    <border>
      <left style="medium">
        <color indexed="64"/>
      </left>
      <right/>
      <top style="hair">
        <color indexed="22"/>
      </top>
      <bottom style="hair">
        <color indexed="22"/>
      </bottom>
      <diagonal/>
    </border>
    <border>
      <left/>
      <right/>
      <top style="hair">
        <color indexed="22"/>
      </top>
      <bottom style="medium">
        <color indexed="64"/>
      </bottom>
      <diagonal/>
    </border>
    <border>
      <left style="medium">
        <color indexed="64"/>
      </left>
      <right/>
      <top/>
      <bottom style="medium">
        <color indexed="64"/>
      </bottom>
      <diagonal/>
    </border>
    <border>
      <left/>
      <right style="medium">
        <color indexed="64"/>
      </right>
      <top style="hair">
        <color indexed="22"/>
      </top>
      <bottom style="hair">
        <color indexed="22"/>
      </bottom>
      <diagonal/>
    </border>
    <border>
      <left/>
      <right style="medium">
        <color indexed="64"/>
      </right>
      <top/>
      <bottom style="medium">
        <color indexed="64"/>
      </bottom>
      <diagonal/>
    </border>
    <border>
      <left/>
      <right/>
      <top style="hair">
        <color indexed="64"/>
      </top>
      <bottom style="medium">
        <color indexed="64"/>
      </bottom>
      <diagonal/>
    </border>
    <border>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hair">
        <color indexed="64"/>
      </right>
      <top style="thin">
        <color indexed="64"/>
      </top>
      <bottom style="thin">
        <color indexed="64"/>
      </bottom>
      <diagonal/>
    </border>
    <border>
      <left/>
      <right/>
      <top style="hair">
        <color indexed="64"/>
      </top>
      <bottom style="thin">
        <color indexed="64"/>
      </bottom>
      <diagonal/>
    </border>
    <border>
      <left/>
      <right/>
      <top/>
      <bottom style="hair">
        <color indexed="23"/>
      </bottom>
      <diagonal/>
    </border>
    <border>
      <left/>
      <right style="thin">
        <color indexed="64"/>
      </right>
      <top/>
      <bottom style="hair">
        <color indexed="23"/>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hair">
        <color indexed="23"/>
      </bottom>
      <diagonal/>
    </border>
    <border>
      <left/>
      <right/>
      <top style="hair">
        <color indexed="22"/>
      </top>
      <bottom style="thin">
        <color indexed="64"/>
      </bottom>
      <diagonal/>
    </border>
    <border>
      <left style="hair">
        <color indexed="23"/>
      </left>
      <right style="hair">
        <color indexed="23"/>
      </right>
      <top/>
      <bottom style="hair">
        <color indexed="22"/>
      </bottom>
      <diagonal/>
    </border>
    <border>
      <left/>
      <right style="hair">
        <color indexed="23"/>
      </right>
      <top/>
      <bottom style="hair">
        <color indexed="22"/>
      </bottom>
      <diagonal/>
    </border>
    <border>
      <left/>
      <right style="hair">
        <color indexed="22"/>
      </right>
      <top style="hair">
        <color indexed="22"/>
      </top>
      <bottom style="hair">
        <color indexed="22"/>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indexed="22"/>
      </left>
      <right style="medium">
        <color indexed="64"/>
      </right>
      <top style="hair">
        <color indexed="22"/>
      </top>
      <bottom style="hair">
        <color indexed="22"/>
      </bottom>
      <diagonal/>
    </border>
    <border>
      <left/>
      <right style="medium">
        <color indexed="64"/>
      </right>
      <top style="hair">
        <color indexed="22"/>
      </top>
      <bottom style="medium">
        <color indexed="64"/>
      </bottom>
      <diagonal/>
    </border>
    <border>
      <left style="thin">
        <color indexed="64"/>
      </left>
      <right/>
      <top style="medium">
        <color indexed="64"/>
      </top>
      <bottom style="hair">
        <color indexed="22"/>
      </bottom>
      <diagonal/>
    </border>
    <border>
      <left style="hair">
        <color indexed="23"/>
      </left>
      <right/>
      <top/>
      <bottom style="hair">
        <color indexed="22"/>
      </bottom>
      <diagonal/>
    </border>
    <border>
      <left/>
      <right/>
      <top style="hair">
        <color indexed="64"/>
      </top>
      <bottom/>
      <diagonal/>
    </border>
    <border>
      <left style="hair">
        <color indexed="22"/>
      </left>
      <right/>
      <top style="hair">
        <color indexed="22"/>
      </top>
      <bottom style="hair">
        <color indexed="22"/>
      </bottom>
      <diagonal/>
    </border>
    <border>
      <left style="hair">
        <color indexed="22"/>
      </left>
      <right/>
      <top/>
      <bottom style="hair">
        <color indexed="22"/>
      </bottom>
      <diagonal/>
    </border>
    <border>
      <left/>
      <right style="hair">
        <color indexed="22"/>
      </right>
      <top/>
      <bottom style="hair">
        <color indexed="22"/>
      </bottom>
      <diagonal/>
    </border>
    <border>
      <left/>
      <right style="hair">
        <color indexed="64"/>
      </right>
      <top/>
      <bottom style="hair">
        <color indexed="64"/>
      </bottom>
      <diagonal/>
    </border>
    <border>
      <left style="hair">
        <color indexed="64"/>
      </left>
      <right/>
      <top/>
      <bottom style="hair">
        <color indexed="6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2">
    <xf numFmtId="0" fontId="0" fillId="0" borderId="0"/>
    <xf numFmtId="167" fontId="1" fillId="0" borderId="0" applyFont="0" applyFill="0" applyBorder="0" applyAlignment="0" applyProtection="0"/>
    <xf numFmtId="164" fontId="1" fillId="0" borderId="0" applyFont="0" applyFill="0" applyBorder="0" applyAlignment="0" applyProtection="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13" borderId="78" applyNumberFormat="0" applyFont="0" applyAlignment="0" applyProtection="0"/>
    <xf numFmtId="0" fontId="45" fillId="12" borderId="79"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80" applyNumberFormat="0" applyFill="0" applyAlignment="0" applyProtection="0"/>
    <xf numFmtId="0" fontId="50" fillId="0" borderId="81" applyNumberFormat="0" applyFill="0" applyAlignment="0" applyProtection="0"/>
    <xf numFmtId="0" fontId="51" fillId="0" borderId="82" applyNumberFormat="0" applyFill="0" applyAlignment="0" applyProtection="0"/>
    <xf numFmtId="0" fontId="51" fillId="0" borderId="0" applyNumberFormat="0" applyFill="0" applyBorder="0" applyAlignment="0" applyProtection="0"/>
    <xf numFmtId="0" fontId="52" fillId="0" borderId="83" applyNumberFormat="0" applyFill="0" applyAlignment="0" applyProtection="0"/>
    <xf numFmtId="0" fontId="53" fillId="14" borderId="0" applyNumberFormat="0" applyBorder="0" applyAlignment="0" applyProtection="0"/>
    <xf numFmtId="0" fontId="54" fillId="15" borderId="0" applyNumberFormat="0" applyBorder="0" applyAlignment="0" applyProtection="0"/>
  </cellStyleXfs>
  <cellXfs count="645">
    <xf numFmtId="0" fontId="0" fillId="0" borderId="0" xfId="0"/>
    <xf numFmtId="0" fontId="0" fillId="0" borderId="0" xfId="0" applyFill="1" applyBorder="1"/>
    <xf numFmtId="0" fontId="5" fillId="0" borderId="0" xfId="0" applyFont="1"/>
    <xf numFmtId="0" fontId="0" fillId="0" borderId="0" xfId="0" applyFill="1"/>
    <xf numFmtId="0" fontId="11" fillId="0" borderId="0" xfId="0" applyFont="1"/>
    <xf numFmtId="0" fontId="5" fillId="0" borderId="0" xfId="0" applyFont="1" applyBorder="1"/>
    <xf numFmtId="0" fontId="5" fillId="0" borderId="0" xfId="0" applyFont="1" applyFill="1" applyBorder="1"/>
    <xf numFmtId="0" fontId="11" fillId="0" borderId="0" xfId="0" applyFont="1" applyFill="1" applyBorder="1"/>
    <xf numFmtId="0" fontId="13" fillId="0" borderId="0" xfId="0" applyFont="1" applyFill="1" applyBorder="1"/>
    <xf numFmtId="3" fontId="11" fillId="0" borderId="0" xfId="0" applyNumberFormat="1" applyFont="1" applyFill="1" applyBorder="1"/>
    <xf numFmtId="0" fontId="14" fillId="0" borderId="0" xfId="0" applyFont="1" applyFill="1" applyBorder="1"/>
    <xf numFmtId="0" fontId="15" fillId="0" borderId="0" xfId="0" applyFont="1" applyFill="1" applyBorder="1"/>
    <xf numFmtId="0" fontId="11" fillId="0" borderId="1" xfId="0" applyFont="1" applyFill="1" applyBorder="1"/>
    <xf numFmtId="3" fontId="13" fillId="0" borderId="1" xfId="0" applyNumberFormat="1" applyFont="1" applyFill="1" applyBorder="1" applyAlignment="1">
      <alignment horizontal="center" vertical="center"/>
    </xf>
    <xf numFmtId="0" fontId="13" fillId="0" borderId="2" xfId="0" applyFont="1" applyFill="1" applyBorder="1"/>
    <xf numFmtId="0" fontId="11" fillId="0" borderId="2" xfId="0" applyFont="1" applyFill="1" applyBorder="1"/>
    <xf numFmtId="0" fontId="14" fillId="0" borderId="2" xfId="0" applyFont="1" applyFill="1" applyBorder="1"/>
    <xf numFmtId="0" fontId="13" fillId="0" borderId="2" xfId="0" applyFont="1" applyFill="1" applyBorder="1" applyAlignment="1"/>
    <xf numFmtId="0" fontId="3" fillId="0" borderId="1" xfId="0" applyFont="1" applyFill="1" applyBorder="1"/>
    <xf numFmtId="0" fontId="13" fillId="0" borderId="3" xfId="0" applyFont="1" applyFill="1" applyBorder="1"/>
    <xf numFmtId="0" fontId="11" fillId="0" borderId="3" xfId="0" applyFont="1" applyFill="1" applyBorder="1"/>
    <xf numFmtId="3" fontId="5" fillId="0" borderId="0" xfId="0" applyNumberFormat="1" applyFont="1"/>
    <xf numFmtId="0" fontId="13" fillId="0" borderId="4" xfId="0" applyFont="1" applyFill="1" applyBorder="1"/>
    <xf numFmtId="0" fontId="5" fillId="0" borderId="4" xfId="0" applyFont="1" applyFill="1" applyBorder="1"/>
    <xf numFmtId="0" fontId="5" fillId="0" borderId="2" xfId="0" applyFont="1" applyFill="1" applyBorder="1"/>
    <xf numFmtId="0" fontId="5" fillId="0" borderId="0" xfId="0" applyFont="1" applyFill="1" applyBorder="1" applyAlignment="1"/>
    <xf numFmtId="0" fontId="0" fillId="0" borderId="0" xfId="0" applyAlignment="1"/>
    <xf numFmtId="0" fontId="0" fillId="0" borderId="0" xfId="0" applyAlignment="1">
      <alignment wrapText="1"/>
    </xf>
    <xf numFmtId="0" fontId="10" fillId="0" borderId="0" xfId="0" applyFont="1" applyFill="1" applyBorder="1"/>
    <xf numFmtId="0" fontId="10" fillId="0" borderId="0" xfId="0" applyFont="1" applyFill="1"/>
    <xf numFmtId="3" fontId="5" fillId="0" borderId="0" xfId="0" applyNumberFormat="1" applyFont="1" applyFill="1"/>
    <xf numFmtId="3" fontId="11" fillId="2" borderId="3" xfId="0" applyNumberFormat="1" applyFont="1" applyFill="1" applyBorder="1"/>
    <xf numFmtId="3" fontId="11" fillId="3" borderId="2" xfId="0" applyNumberFormat="1" applyFont="1" applyFill="1" applyBorder="1"/>
    <xf numFmtId="49" fontId="6" fillId="0" borderId="0" xfId="0" applyNumberFormat="1" applyFont="1"/>
    <xf numFmtId="49" fontId="0" fillId="0" borderId="0" xfId="0" applyNumberFormat="1"/>
    <xf numFmtId="1" fontId="0" fillId="0" borderId="0" xfId="0" applyNumberFormat="1"/>
    <xf numFmtId="1" fontId="13" fillId="0" borderId="1" xfId="0" applyNumberFormat="1" applyFont="1" applyFill="1" applyBorder="1" applyAlignment="1">
      <alignment horizontal="center" vertical="center"/>
    </xf>
    <xf numFmtId="0" fontId="3" fillId="0" borderId="0" xfId="0" applyFont="1" applyAlignment="1">
      <alignment horizontal="center" vertical="center"/>
    </xf>
    <xf numFmtId="0" fontId="5" fillId="0" borderId="1" xfId="0" applyFont="1" applyFill="1" applyBorder="1"/>
    <xf numFmtId="49" fontId="5" fillId="0" borderId="1" xfId="0" applyNumberFormat="1" applyFont="1" applyFill="1" applyBorder="1"/>
    <xf numFmtId="0" fontId="3" fillId="0" borderId="0" xfId="0" applyFont="1" applyBorder="1" applyAlignment="1">
      <alignment horizontal="center" vertical="center"/>
    </xf>
    <xf numFmtId="1" fontId="21" fillId="0" borderId="1" xfId="0" applyNumberFormat="1" applyFont="1" applyFill="1" applyBorder="1" applyAlignment="1">
      <alignment horizontal="center" vertical="center"/>
    </xf>
    <xf numFmtId="1" fontId="18" fillId="0" borderId="1" xfId="0" applyNumberFormat="1" applyFont="1" applyFill="1" applyBorder="1" applyAlignment="1">
      <alignment horizontal="center" vertical="center"/>
    </xf>
    <xf numFmtId="49" fontId="17" fillId="0" borderId="1" xfId="0" applyNumberFormat="1" applyFont="1" applyFill="1" applyBorder="1" applyAlignment="1">
      <alignment wrapText="1"/>
    </xf>
    <xf numFmtId="0" fontId="17" fillId="0" borderId="1" xfId="0" applyFont="1" applyFill="1" applyBorder="1" applyAlignment="1">
      <alignment wrapText="1"/>
    </xf>
    <xf numFmtId="1" fontId="17" fillId="0" borderId="1" xfId="0" applyNumberFormat="1" applyFont="1" applyFill="1" applyBorder="1" applyAlignment="1">
      <alignment horizontal="left" wrapText="1"/>
    </xf>
    <xf numFmtId="3" fontId="17" fillId="0" borderId="1" xfId="0" applyNumberFormat="1" applyFont="1" applyFill="1" applyBorder="1" applyAlignment="1">
      <alignment wrapText="1"/>
    </xf>
    <xf numFmtId="49" fontId="16" fillId="0" borderId="6" xfId="0" applyNumberFormat="1" applyFont="1" applyFill="1" applyBorder="1"/>
    <xf numFmtId="0" fontId="6" fillId="5" borderId="7" xfId="0" applyFont="1" applyFill="1" applyBorder="1"/>
    <xf numFmtId="49" fontId="6" fillId="5" borderId="7" xfId="0" applyNumberFormat="1" applyFont="1" applyFill="1" applyBorder="1"/>
    <xf numFmtId="0" fontId="6" fillId="5" borderId="8" xfId="0" applyFont="1" applyFill="1" applyBorder="1"/>
    <xf numFmtId="3" fontId="6" fillId="5" borderId="9" xfId="0" applyNumberFormat="1" applyFont="1" applyFill="1" applyBorder="1"/>
    <xf numFmtId="49" fontId="16" fillId="0" borderId="0" xfId="0" applyNumberFormat="1" applyFont="1" applyFill="1" applyBorder="1"/>
    <xf numFmtId="3" fontId="5" fillId="5" borderId="9" xfId="0" applyNumberFormat="1" applyFont="1" applyFill="1" applyBorder="1"/>
    <xf numFmtId="3" fontId="6" fillId="5" borderId="10" xfId="0" applyNumberFormat="1" applyFont="1" applyFill="1" applyBorder="1"/>
    <xf numFmtId="3" fontId="5" fillId="5" borderId="10" xfId="0" applyNumberFormat="1" applyFont="1" applyFill="1" applyBorder="1"/>
    <xf numFmtId="3" fontId="17" fillId="0" borderId="11" xfId="0" applyNumberFormat="1" applyFont="1" applyFill="1" applyBorder="1" applyAlignment="1">
      <alignment wrapText="1"/>
    </xf>
    <xf numFmtId="3" fontId="17" fillId="6" borderId="12" xfId="0" applyNumberFormat="1" applyFont="1" applyFill="1" applyBorder="1" applyAlignment="1">
      <alignment wrapText="1"/>
    </xf>
    <xf numFmtId="3" fontId="6" fillId="6" borderId="12" xfId="0" applyNumberFormat="1" applyFont="1" applyFill="1" applyBorder="1"/>
    <xf numFmtId="3" fontId="5" fillId="6" borderId="12" xfId="0" applyNumberFormat="1" applyFont="1" applyFill="1" applyBorder="1"/>
    <xf numFmtId="3" fontId="6" fillId="5" borderId="7" xfId="0" applyNumberFormat="1" applyFont="1" applyFill="1" applyBorder="1"/>
    <xf numFmtId="0" fontId="11" fillId="0" borderId="0" xfId="0" applyFont="1" applyFill="1" applyBorder="1" applyAlignment="1">
      <alignment vertical="center" wrapText="1"/>
    </xf>
    <xf numFmtId="3" fontId="11" fillId="0" borderId="0" xfId="0" applyNumberFormat="1" applyFont="1" applyFill="1" applyBorder="1" applyAlignment="1">
      <alignment vertical="center"/>
    </xf>
    <xf numFmtId="0" fontId="3" fillId="0" borderId="0" xfId="0" applyFont="1" applyFill="1" applyBorder="1" applyAlignment="1">
      <alignment horizontal="center" vertical="center"/>
    </xf>
    <xf numFmtId="1" fontId="18" fillId="0" borderId="1" xfId="0" applyNumberFormat="1" applyFont="1" applyFill="1" applyBorder="1" applyAlignment="1">
      <alignment horizontal="right" vertical="center"/>
    </xf>
    <xf numFmtId="3" fontId="13" fillId="0" borderId="0" xfId="0" applyNumberFormat="1" applyFont="1" applyFill="1" applyBorder="1" applyAlignment="1">
      <alignment horizontal="center" vertical="center"/>
    </xf>
    <xf numFmtId="3" fontId="5" fillId="0" borderId="13" xfId="0" applyNumberFormat="1" applyFont="1" applyFill="1" applyBorder="1"/>
    <xf numFmtId="0" fontId="0" fillId="0" borderId="0" xfId="0" applyAlignment="1">
      <alignment vertical="center"/>
    </xf>
    <xf numFmtId="3" fontId="17" fillId="0" borderId="0" xfId="0" applyNumberFormat="1" applyFont="1" applyFill="1" applyBorder="1" applyAlignment="1">
      <alignment wrapText="1"/>
    </xf>
    <xf numFmtId="49" fontId="19" fillId="0" borderId="0" xfId="0" applyNumberFormat="1" applyFont="1" applyFill="1" applyBorder="1" applyAlignment="1">
      <alignment horizontal="left" vertical="center"/>
    </xf>
    <xf numFmtId="49" fontId="11" fillId="0" borderId="0" xfId="0" applyNumberFormat="1" applyFont="1" applyFill="1" applyBorder="1" applyAlignment="1">
      <alignment horizontal="left"/>
    </xf>
    <xf numFmtId="49" fontId="11" fillId="0" borderId="0" xfId="0" applyNumberFormat="1" applyFont="1" applyFill="1" applyBorder="1" applyAlignment="1">
      <alignment horizontal="left" vertical="center"/>
    </xf>
    <xf numFmtId="3" fontId="6" fillId="0" borderId="0" xfId="0" applyNumberFormat="1" applyFont="1" applyFill="1" applyBorder="1"/>
    <xf numFmtId="3" fontId="5" fillId="5" borderId="14" xfId="0" applyNumberFormat="1" applyFont="1" applyFill="1" applyBorder="1"/>
    <xf numFmtId="3" fontId="5" fillId="5" borderId="15" xfId="0" applyNumberFormat="1" applyFont="1" applyFill="1" applyBorder="1"/>
    <xf numFmtId="0" fontId="6" fillId="0" borderId="0" xfId="0" applyFont="1"/>
    <xf numFmtId="49" fontId="6" fillId="0" borderId="0" xfId="0" applyNumberFormat="1" applyFont="1" applyFill="1"/>
    <xf numFmtId="49" fontId="5" fillId="0" borderId="0" xfId="0" applyNumberFormat="1" applyFont="1"/>
    <xf numFmtId="1" fontId="0" fillId="0" borderId="0" xfId="0" applyNumberFormat="1" applyFill="1"/>
    <xf numFmtId="0" fontId="0" fillId="0" borderId="0" xfId="0" applyFill="1" applyAlignment="1">
      <alignment vertical="center"/>
    </xf>
    <xf numFmtId="0" fontId="23" fillId="0" borderId="0" xfId="0" applyFont="1"/>
    <xf numFmtId="0" fontId="0" fillId="0" borderId="1" xfId="0" applyBorder="1" applyAlignment="1">
      <alignment vertical="center"/>
    </xf>
    <xf numFmtId="0" fontId="0" fillId="0" borderId="0" xfId="0" applyBorder="1"/>
    <xf numFmtId="0" fontId="0" fillId="0" borderId="16" xfId="0" applyBorder="1" applyAlignment="1">
      <alignment vertical="center"/>
    </xf>
    <xf numFmtId="0" fontId="18" fillId="0" borderId="16" xfId="0" applyFont="1" applyBorder="1" applyAlignment="1">
      <alignment horizontal="center" vertical="center"/>
    </xf>
    <xf numFmtId="0" fontId="2" fillId="0" borderId="0" xfId="0" applyFont="1" applyFill="1" applyBorder="1" applyAlignment="1" applyProtection="1">
      <alignment horizontal="center"/>
    </xf>
    <xf numFmtId="0" fontId="26" fillId="0" borderId="0" xfId="0" applyFont="1"/>
    <xf numFmtId="49" fontId="12" fillId="0" borderId="1" xfId="0" applyNumberFormat="1" applyFont="1" applyFill="1" applyBorder="1" applyAlignment="1">
      <alignment horizontal="left"/>
    </xf>
    <xf numFmtId="0" fontId="12" fillId="0" borderId="1" xfId="0" applyFont="1" applyFill="1" applyBorder="1"/>
    <xf numFmtId="0" fontId="27" fillId="0" borderId="2" xfId="0" applyFont="1" applyFill="1" applyBorder="1"/>
    <xf numFmtId="0" fontId="15" fillId="0" borderId="0" xfId="0" applyFont="1"/>
    <xf numFmtId="0" fontId="28" fillId="0" borderId="0" xfId="0" applyFont="1"/>
    <xf numFmtId="0" fontId="28" fillId="0" borderId="0" xfId="0" applyFont="1" applyAlignment="1">
      <alignment horizontal="right"/>
    </xf>
    <xf numFmtId="0" fontId="29" fillId="0" borderId="0" xfId="0" applyFont="1"/>
    <xf numFmtId="0" fontId="30"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xf>
    <xf numFmtId="1" fontId="31" fillId="0" borderId="1" xfId="0" applyNumberFormat="1" applyFont="1" applyBorder="1" applyAlignment="1">
      <alignment horizontal="center"/>
    </xf>
    <xf numFmtId="0" fontId="31" fillId="0" borderId="17" xfId="0" applyFont="1" applyBorder="1" applyAlignment="1">
      <alignment horizontal="right"/>
    </xf>
    <xf numFmtId="168" fontId="28" fillId="0" borderId="18" xfId="0" applyNumberFormat="1" applyFont="1" applyBorder="1" applyAlignment="1">
      <alignment horizontal="right"/>
    </xf>
    <xf numFmtId="168" fontId="28" fillId="0" borderId="19" xfId="0" applyNumberFormat="1" applyFont="1" applyBorder="1" applyAlignment="1">
      <alignment horizontal="right"/>
    </xf>
    <xf numFmtId="0" fontId="31" fillId="0" borderId="0" xfId="0" applyFont="1" applyAlignment="1">
      <alignment horizontal="right"/>
    </xf>
    <xf numFmtId="168" fontId="28" fillId="0" borderId="20" xfId="0" applyNumberFormat="1" applyFont="1" applyBorder="1" applyAlignment="1">
      <alignment horizontal="right"/>
    </xf>
    <xf numFmtId="168" fontId="28" fillId="0" borderId="21" xfId="0" applyNumberFormat="1" applyFont="1" applyBorder="1" applyAlignment="1">
      <alignment horizontal="right"/>
    </xf>
    <xf numFmtId="0" fontId="28" fillId="0" borderId="0" xfId="0" applyFont="1" applyAlignment="1">
      <alignment horizontal="left"/>
    </xf>
    <xf numFmtId="168" fontId="28" fillId="0" borderId="22" xfId="0" applyNumberFormat="1" applyFont="1" applyBorder="1" applyAlignment="1">
      <alignment horizontal="right"/>
    </xf>
    <xf numFmtId="168" fontId="28" fillId="0" borderId="23" xfId="0" applyNumberFormat="1" applyFont="1" applyBorder="1" applyAlignment="1">
      <alignment horizontal="right"/>
    </xf>
    <xf numFmtId="0" fontId="6" fillId="7" borderId="0" xfId="0" applyFont="1" applyFill="1"/>
    <xf numFmtId="0" fontId="0" fillId="7" borderId="0" xfId="0" applyFill="1"/>
    <xf numFmtId="0" fontId="26" fillId="0" borderId="0" xfId="0" applyFont="1" applyBorder="1"/>
    <xf numFmtId="4" fontId="26" fillId="0" borderId="0" xfId="0" applyNumberFormat="1" applyFont="1" applyBorder="1"/>
    <xf numFmtId="165" fontId="26" fillId="0" borderId="0" xfId="0" applyNumberFormat="1" applyFont="1" applyBorder="1"/>
    <xf numFmtId="0" fontId="5" fillId="0" borderId="0" xfId="0" applyFont="1" applyFill="1"/>
    <xf numFmtId="49" fontId="12" fillId="0" borderId="0" xfId="0" applyNumberFormat="1" applyFont="1" applyFill="1" applyBorder="1" applyAlignment="1">
      <alignment vertical="center" wrapText="1"/>
    </xf>
    <xf numFmtId="3" fontId="12" fillId="0" borderId="0" xfId="0" applyNumberFormat="1" applyFont="1" applyFill="1" applyBorder="1" applyAlignment="1">
      <alignment vertical="center"/>
    </xf>
    <xf numFmtId="165" fontId="12" fillId="0" borderId="0" xfId="0" applyNumberFormat="1" applyFont="1" applyFill="1" applyBorder="1" applyAlignment="1">
      <alignment vertical="center"/>
    </xf>
    <xf numFmtId="0" fontId="0" fillId="0" borderId="0" xfId="0" applyAlignment="1">
      <alignment horizontal="center" vertical="center"/>
    </xf>
    <xf numFmtId="0" fontId="12" fillId="0" borderId="0" xfId="0" applyFont="1" applyBorder="1"/>
    <xf numFmtId="1" fontId="12" fillId="0" borderId="0"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1" fontId="5" fillId="0" borderId="0" xfId="0" applyNumberFormat="1" applyFont="1" applyFill="1" applyBorder="1" applyAlignment="1">
      <alignment vertical="center" wrapText="1"/>
    </xf>
    <xf numFmtId="3" fontId="5" fillId="0" borderId="0" xfId="0" applyNumberFormat="1" applyFont="1" applyFill="1" applyBorder="1" applyAlignment="1">
      <alignment vertical="center"/>
    </xf>
    <xf numFmtId="165" fontId="5" fillId="0" borderId="0" xfId="0" applyNumberFormat="1" applyFont="1" applyFill="1" applyBorder="1" applyAlignment="1">
      <alignment vertical="center"/>
    </xf>
    <xf numFmtId="3" fontId="5" fillId="0" borderId="0" xfId="0" applyNumberFormat="1" applyFont="1" applyFill="1" applyBorder="1" applyAlignment="1">
      <alignment vertical="center" wrapText="1"/>
    </xf>
    <xf numFmtId="4" fontId="26" fillId="0" borderId="0" xfId="0" applyNumberFormat="1" applyFont="1" applyFill="1" applyBorder="1"/>
    <xf numFmtId="4" fontId="12" fillId="0" borderId="0" xfId="0" applyNumberFormat="1" applyFont="1" applyBorder="1"/>
    <xf numFmtId="165" fontId="12" fillId="0" borderId="0" xfId="0" applyNumberFormat="1" applyFont="1" applyBorder="1"/>
    <xf numFmtId="166" fontId="28" fillId="0" borderId="0" xfId="0" applyNumberFormat="1" applyFont="1" applyAlignment="1">
      <alignment horizontal="right"/>
    </xf>
    <xf numFmtId="0" fontId="2" fillId="0" borderId="0" xfId="0" applyFont="1" applyAlignment="1" applyProtection="1"/>
    <xf numFmtId="0" fontId="2" fillId="0" borderId="0" xfId="0" applyFont="1" applyFill="1" applyBorder="1" applyAlignment="1" applyProtection="1"/>
    <xf numFmtId="0" fontId="15" fillId="0" borderId="2" xfId="0" applyFont="1" applyBorder="1"/>
    <xf numFmtId="49" fontId="32" fillId="0" borderId="1" xfId="0" applyNumberFormat="1" applyFont="1" applyFill="1" applyBorder="1" applyAlignment="1">
      <alignment horizontal="center" vertical="center" wrapText="1"/>
    </xf>
    <xf numFmtId="3" fontId="32" fillId="0" borderId="1" xfId="0" applyNumberFormat="1" applyFont="1" applyFill="1" applyBorder="1" applyAlignment="1">
      <alignment horizontal="center" vertical="center" wrapText="1"/>
    </xf>
    <xf numFmtId="0" fontId="33" fillId="0" borderId="0" xfId="0" applyFont="1" applyAlignment="1">
      <alignment horizontal="center" vertical="center"/>
    </xf>
    <xf numFmtId="49" fontId="32" fillId="0" borderId="0" xfId="0" applyNumberFormat="1" applyFont="1" applyFill="1" applyBorder="1" applyAlignment="1">
      <alignment horizontal="center" vertical="center" wrapText="1"/>
    </xf>
    <xf numFmtId="3" fontId="32" fillId="0" borderId="26" xfId="0" applyNumberFormat="1" applyFont="1" applyFill="1" applyBorder="1" applyAlignment="1">
      <alignment horizontal="center" vertical="center" wrapText="1"/>
    </xf>
    <xf numFmtId="3" fontId="32" fillId="0" borderId="27"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wrapText="1"/>
    </xf>
    <xf numFmtId="49" fontId="33" fillId="0" borderId="6" xfId="0" applyNumberFormat="1" applyFont="1" applyFill="1" applyBorder="1"/>
    <xf numFmtId="49" fontId="32" fillId="0" borderId="6" xfId="0" applyNumberFormat="1" applyFont="1" applyFill="1" applyBorder="1"/>
    <xf numFmtId="49" fontId="32" fillId="0" borderId="28" xfId="0" applyNumberFormat="1" applyFont="1" applyFill="1" applyBorder="1"/>
    <xf numFmtId="0" fontId="33" fillId="0" borderId="28" xfId="0" applyFont="1" applyFill="1" applyBorder="1"/>
    <xf numFmtId="0" fontId="33" fillId="0" borderId="29" xfId="0" applyFont="1" applyFill="1" applyBorder="1"/>
    <xf numFmtId="0" fontId="33" fillId="0" borderId="30" xfId="0" applyFont="1" applyFill="1" applyBorder="1"/>
    <xf numFmtId="0" fontId="33" fillId="0" borderId="31" xfId="0" applyFont="1" applyFill="1" applyBorder="1"/>
    <xf numFmtId="0" fontId="33" fillId="0" borderId="0" xfId="0" applyFont="1" applyFill="1"/>
    <xf numFmtId="0" fontId="33" fillId="0" borderId="0" xfId="0" applyFont="1"/>
    <xf numFmtId="49" fontId="33" fillId="2" borderId="13" xfId="0" applyNumberFormat="1" applyFont="1" applyFill="1" applyBorder="1"/>
    <xf numFmtId="49" fontId="33" fillId="0" borderId="13" xfId="0" applyNumberFormat="1" applyFont="1" applyFill="1" applyBorder="1"/>
    <xf numFmtId="0" fontId="33" fillId="0" borderId="13" xfId="0" applyFont="1" applyFill="1" applyBorder="1"/>
    <xf numFmtId="49" fontId="33" fillId="0" borderId="13" xfId="0" applyNumberFormat="1" applyFont="1" applyBorder="1"/>
    <xf numFmtId="49" fontId="33" fillId="0" borderId="28" xfId="0" applyNumberFormat="1" applyFont="1" applyBorder="1"/>
    <xf numFmtId="49" fontId="33" fillId="0" borderId="28" xfId="0" applyNumberFormat="1" applyFont="1" applyFill="1" applyBorder="1"/>
    <xf numFmtId="0" fontId="33" fillId="0" borderId="1" xfId="0" applyFont="1" applyFill="1" applyBorder="1"/>
    <xf numFmtId="0" fontId="33" fillId="0" borderId="0" xfId="0" applyFont="1" applyFill="1" applyBorder="1"/>
    <xf numFmtId="3" fontId="32" fillId="0" borderId="32" xfId="0" applyNumberFormat="1" applyFont="1" applyFill="1" applyBorder="1" applyAlignment="1">
      <alignment horizontal="center" vertical="center" wrapText="1"/>
    </xf>
    <xf numFmtId="3" fontId="5" fillId="5" borderId="13" xfId="0" applyNumberFormat="1" applyFont="1" applyFill="1" applyBorder="1"/>
    <xf numFmtId="0" fontId="11" fillId="5" borderId="33" xfId="0" applyFont="1" applyFill="1" applyBorder="1"/>
    <xf numFmtId="0" fontId="11" fillId="2" borderId="33" xfId="0" applyFont="1" applyFill="1" applyBorder="1"/>
    <xf numFmtId="0" fontId="18" fillId="0" borderId="16" xfId="0" applyNumberFormat="1" applyFont="1" applyBorder="1" applyAlignment="1">
      <alignment horizontal="center" vertical="center"/>
    </xf>
    <xf numFmtId="0" fontId="22" fillId="0" borderId="1" xfId="0" applyNumberFormat="1" applyFont="1" applyBorder="1" applyAlignment="1">
      <alignment horizontal="center" vertical="center"/>
    </xf>
    <xf numFmtId="0" fontId="22" fillId="0" borderId="0" xfId="0" applyNumberFormat="1" applyFont="1" applyBorder="1" applyAlignment="1">
      <alignment horizontal="center" vertical="center"/>
    </xf>
    <xf numFmtId="49" fontId="0" fillId="0" borderId="0" xfId="0" applyNumberFormat="1" applyBorder="1"/>
    <xf numFmtId="1" fontId="18" fillId="0" borderId="16" xfId="0" applyNumberFormat="1" applyFont="1" applyBorder="1" applyAlignment="1">
      <alignment horizontal="center" vertical="center"/>
    </xf>
    <xf numFmtId="1" fontId="18" fillId="0" borderId="1" xfId="0" applyNumberFormat="1" applyFont="1" applyBorder="1" applyAlignment="1">
      <alignment horizontal="center" vertical="center"/>
    </xf>
    <xf numFmtId="1" fontId="18" fillId="0" borderId="0" xfId="0" applyNumberFormat="1" applyFont="1" applyBorder="1" applyAlignment="1">
      <alignment horizontal="center" vertical="center"/>
    </xf>
    <xf numFmtId="0" fontId="1" fillId="0" borderId="0" xfId="0" applyFont="1"/>
    <xf numFmtId="49" fontId="6" fillId="0" borderId="0" xfId="0" applyNumberFormat="1" applyFont="1" applyFill="1" applyBorder="1"/>
    <xf numFmtId="49" fontId="5" fillId="0" borderId="0" xfId="0" applyNumberFormat="1" applyFont="1" applyBorder="1"/>
    <xf numFmtId="1" fontId="5" fillId="0" borderId="0" xfId="0" applyNumberFormat="1" applyFont="1" applyFill="1" applyBorder="1"/>
    <xf numFmtId="1" fontId="0" fillId="0" borderId="0" xfId="0" applyNumberFormat="1" applyBorder="1"/>
    <xf numFmtId="0" fontId="33" fillId="2" borderId="13" xfId="0" applyNumberFormat="1" applyFont="1" applyFill="1" applyBorder="1"/>
    <xf numFmtId="49" fontId="5" fillId="5" borderId="13" xfId="0" applyNumberFormat="1" applyFont="1" applyFill="1" applyBorder="1"/>
    <xf numFmtId="0" fontId="5" fillId="5" borderId="34" xfId="0" applyFont="1" applyFill="1" applyBorder="1"/>
    <xf numFmtId="3" fontId="5" fillId="0" borderId="0" xfId="0" applyNumberFormat="1" applyFont="1" applyFill="1" applyBorder="1"/>
    <xf numFmtId="49" fontId="5" fillId="0" borderId="13" xfId="0" applyNumberFormat="1" applyFont="1" applyFill="1" applyBorder="1"/>
    <xf numFmtId="49" fontId="5" fillId="0" borderId="13" xfId="0" applyNumberFormat="1" applyFont="1" applyBorder="1"/>
    <xf numFmtId="49" fontId="5" fillId="5" borderId="28" xfId="0" applyNumberFormat="1" applyFont="1" applyFill="1" applyBorder="1"/>
    <xf numFmtId="0" fontId="5" fillId="2" borderId="13" xfId="0" applyNumberFormat="1" applyFont="1" applyFill="1" applyBorder="1"/>
    <xf numFmtId="3" fontId="5" fillId="0" borderId="12" xfId="0" applyNumberFormat="1" applyFont="1" applyFill="1" applyBorder="1"/>
    <xf numFmtId="1" fontId="5" fillId="0" borderId="5" xfId="0" applyNumberFormat="1" applyFont="1" applyFill="1" applyBorder="1" applyAlignment="1">
      <alignment vertical="center" wrapText="1"/>
    </xf>
    <xf numFmtId="10" fontId="12" fillId="0" borderId="35" xfId="0" applyNumberFormat="1" applyFont="1" applyFill="1" applyBorder="1" applyAlignment="1" applyProtection="1">
      <alignment horizontal="right" vertical="center" wrapText="1"/>
      <protection locked="0"/>
    </xf>
    <xf numFmtId="3" fontId="33" fillId="2" borderId="13" xfId="0" applyNumberFormat="1" applyFont="1" applyFill="1" applyBorder="1"/>
    <xf numFmtId="3" fontId="33" fillId="2" borderId="36" xfId="0" applyNumberFormat="1" applyFont="1" applyFill="1" applyBorder="1"/>
    <xf numFmtId="3" fontId="33" fillId="0" borderId="13" xfId="0" applyNumberFormat="1" applyFont="1" applyFill="1" applyBorder="1"/>
    <xf numFmtId="3" fontId="33" fillId="0" borderId="1" xfId="0" applyNumberFormat="1" applyFont="1" applyFill="1" applyBorder="1"/>
    <xf numFmtId="3" fontId="33" fillId="0" borderId="37" xfId="0" applyNumberFormat="1" applyFont="1" applyFill="1" applyBorder="1"/>
    <xf numFmtId="3" fontId="33" fillId="0" borderId="38" xfId="0" applyNumberFormat="1" applyFont="1" applyFill="1" applyBorder="1"/>
    <xf numFmtId="3" fontId="33" fillId="0" borderId="0" xfId="0" applyNumberFormat="1" applyFont="1" applyFill="1" applyBorder="1"/>
    <xf numFmtId="3" fontId="33" fillId="0" borderId="0" xfId="0" applyNumberFormat="1" applyFont="1" applyFill="1"/>
    <xf numFmtId="3" fontId="33" fillId="2" borderId="39" xfId="0" applyNumberFormat="1" applyFont="1" applyFill="1" applyBorder="1"/>
    <xf numFmtId="3" fontId="33" fillId="0" borderId="39" xfId="0" applyNumberFormat="1" applyFont="1" applyFill="1" applyBorder="1"/>
    <xf numFmtId="3" fontId="33" fillId="0" borderId="40" xfId="0" applyNumberFormat="1" applyFont="1" applyFill="1" applyBorder="1"/>
    <xf numFmtId="3" fontId="32" fillId="0" borderId="31" xfId="0" applyNumberFormat="1" applyFont="1" applyFill="1" applyBorder="1" applyAlignment="1">
      <alignment horizontal="center" vertical="center" wrapText="1"/>
    </xf>
    <xf numFmtId="0" fontId="11" fillId="2" borderId="2" xfId="0" applyFont="1" applyFill="1" applyBorder="1"/>
    <xf numFmtId="0" fontId="11" fillId="0" borderId="41" xfId="0" applyFont="1" applyFill="1" applyBorder="1"/>
    <xf numFmtId="49" fontId="5" fillId="0" borderId="0" xfId="0" applyNumberFormat="1" applyFont="1" applyFill="1" applyBorder="1"/>
    <xf numFmtId="0" fontId="11" fillId="0" borderId="42" xfId="0" applyFont="1" applyBorder="1"/>
    <xf numFmtId="0" fontId="11" fillId="0" borderId="42" xfId="0" applyFont="1" applyFill="1" applyBorder="1"/>
    <xf numFmtId="3" fontId="11" fillId="3" borderId="42" xfId="0" applyNumberFormat="1" applyFont="1" applyFill="1" applyBorder="1"/>
    <xf numFmtId="3" fontId="11" fillId="3" borderId="41" xfId="0" applyNumberFormat="1" applyFont="1" applyFill="1" applyBorder="1"/>
    <xf numFmtId="164" fontId="55" fillId="16" borderId="43" xfId="2" applyFont="1" applyFill="1" applyBorder="1" applyAlignment="1">
      <alignment horizontal="right" vertical="center"/>
    </xf>
    <xf numFmtId="164" fontId="12" fillId="0" borderId="44" xfId="2" applyFont="1" applyBorder="1"/>
    <xf numFmtId="164" fontId="12" fillId="0" borderId="45" xfId="2" applyFont="1" applyBorder="1"/>
    <xf numFmtId="164" fontId="55" fillId="16" borderId="46" xfId="2" applyFont="1" applyFill="1" applyBorder="1" applyAlignment="1">
      <alignment horizontal="right" vertical="center"/>
    </xf>
    <xf numFmtId="164" fontId="12" fillId="0" borderId="46" xfId="2" applyFont="1" applyBorder="1"/>
    <xf numFmtId="164" fontId="12" fillId="0" borderId="47" xfId="2" applyFont="1" applyBorder="1"/>
    <xf numFmtId="164" fontId="12" fillId="0" borderId="0" xfId="2" applyFont="1"/>
    <xf numFmtId="164" fontId="12" fillId="0" borderId="48" xfId="2" applyFont="1" applyBorder="1"/>
    <xf numFmtId="164" fontId="55" fillId="16" borderId="48" xfId="2" applyFont="1" applyFill="1" applyBorder="1" applyAlignment="1">
      <alignment horizontal="right" vertical="center"/>
    </xf>
    <xf numFmtId="14" fontId="56" fillId="0" borderId="49" xfId="5" applyNumberFormat="1" applyFont="1" applyBorder="1" applyAlignment="1">
      <alignment horizontal="center" vertical="center" wrapText="1"/>
    </xf>
    <xf numFmtId="14" fontId="56" fillId="0" borderId="50" xfId="5" applyNumberFormat="1" applyFont="1" applyBorder="1" applyAlignment="1">
      <alignment horizontal="center" vertical="center" wrapText="1"/>
    </xf>
    <xf numFmtId="164" fontId="12" fillId="17" borderId="50" xfId="2" applyFont="1" applyFill="1" applyBorder="1" applyAlignment="1">
      <alignment horizontal="center" vertical="center"/>
    </xf>
    <xf numFmtId="164" fontId="12" fillId="17" borderId="49" xfId="2" applyFont="1" applyFill="1" applyBorder="1" applyAlignment="1">
      <alignment horizontal="center" vertical="center"/>
    </xf>
    <xf numFmtId="164" fontId="12" fillId="0" borderId="51" xfId="2" applyFont="1" applyBorder="1" applyAlignment="1">
      <alignment horizontal="center" vertical="center"/>
    </xf>
    <xf numFmtId="164" fontId="12" fillId="0" borderId="52" xfId="2" applyFont="1" applyBorder="1" applyAlignment="1">
      <alignment horizontal="center" vertical="center"/>
    </xf>
    <xf numFmtId="164" fontId="12" fillId="18" borderId="50" xfId="2" applyFont="1" applyFill="1" applyBorder="1" applyAlignment="1">
      <alignment horizontal="center" vertical="center"/>
    </xf>
    <xf numFmtId="164" fontId="12" fillId="18" borderId="49" xfId="2" applyFont="1" applyFill="1" applyBorder="1" applyAlignment="1">
      <alignment horizontal="center" vertical="center"/>
    </xf>
    <xf numFmtId="164" fontId="12" fillId="0" borderId="0" xfId="2" applyFont="1" applyAlignment="1">
      <alignment horizontal="center" vertical="center"/>
    </xf>
    <xf numFmtId="164" fontId="12" fillId="0" borderId="16" xfId="2" applyFont="1" applyBorder="1" applyAlignment="1">
      <alignment horizontal="center" vertical="center"/>
    </xf>
    <xf numFmtId="164" fontId="12" fillId="0" borderId="53" xfId="2" applyFont="1" applyBorder="1" applyAlignment="1">
      <alignment horizontal="center" vertical="center"/>
    </xf>
    <xf numFmtId="164" fontId="12" fillId="0" borderId="54" xfId="2" applyFont="1" applyBorder="1" applyAlignment="1">
      <alignment horizontal="center" vertical="center"/>
    </xf>
    <xf numFmtId="1" fontId="21" fillId="0" borderId="0" xfId="0" applyNumberFormat="1" applyFont="1" applyFill="1" applyBorder="1" applyAlignment="1">
      <alignment horizontal="center" vertical="center"/>
    </xf>
    <xf numFmtId="0" fontId="57" fillId="16" borderId="0" xfId="0" applyFont="1" applyFill="1" applyAlignment="1"/>
    <xf numFmtId="0" fontId="58" fillId="18" borderId="55" xfId="3" applyFont="1" applyFill="1" applyBorder="1" applyAlignment="1">
      <alignment horizontal="left" vertical="center"/>
    </xf>
    <xf numFmtId="0" fontId="55" fillId="16" borderId="43" xfId="3" applyFont="1" applyFill="1" applyBorder="1" applyAlignment="1">
      <alignment horizontal="left" vertical="center"/>
    </xf>
    <xf numFmtId="0" fontId="55" fillId="16" borderId="46" xfId="3" applyFont="1" applyFill="1" applyBorder="1" applyAlignment="1">
      <alignment horizontal="left" vertical="center"/>
    </xf>
    <xf numFmtId="0" fontId="55" fillId="16" borderId="48" xfId="3" applyFont="1" applyFill="1" applyBorder="1" applyAlignment="1">
      <alignment horizontal="left" vertical="center"/>
    </xf>
    <xf numFmtId="164" fontId="59" fillId="18" borderId="42" xfId="2" applyFont="1" applyFill="1" applyBorder="1" applyAlignment="1">
      <alignment horizontal="right" vertical="center"/>
    </xf>
    <xf numFmtId="0" fontId="59" fillId="18" borderId="42" xfId="0" applyFont="1" applyFill="1" applyBorder="1"/>
    <xf numFmtId="164" fontId="59" fillId="18" borderId="42" xfId="2" applyFont="1" applyFill="1" applyBorder="1"/>
    <xf numFmtId="49" fontId="12" fillId="0" borderId="51" xfId="7" applyNumberFormat="1" applyFont="1" applyBorder="1" applyAlignment="1"/>
    <xf numFmtId="49" fontId="12" fillId="0" borderId="53" xfId="7" applyNumberFormat="1" applyFont="1" applyBorder="1" applyAlignment="1"/>
    <xf numFmtId="164" fontId="60" fillId="17" borderId="33" xfId="2" applyFont="1" applyFill="1" applyBorder="1" applyAlignment="1">
      <alignment horizontal="center" vertical="center"/>
    </xf>
    <xf numFmtId="164" fontId="59" fillId="18" borderId="33" xfId="2" applyFont="1" applyFill="1" applyBorder="1" applyAlignment="1">
      <alignment horizontal="center" vertical="center"/>
    </xf>
    <xf numFmtId="0" fontId="57" fillId="0" borderId="0" xfId="0" applyFont="1" applyAlignment="1"/>
    <xf numFmtId="14" fontId="56" fillId="0" borderId="33" xfId="5" applyNumberFormat="1" applyFont="1" applyBorder="1" applyAlignment="1">
      <alignment horizontal="center" vertical="center"/>
    </xf>
    <xf numFmtId="164" fontId="12" fillId="0" borderId="51" xfId="2" applyFont="1" applyBorder="1" applyAlignment="1"/>
    <xf numFmtId="164" fontId="61" fillId="17" borderId="49" xfId="2" applyFont="1" applyFill="1" applyBorder="1" applyAlignment="1">
      <alignment horizontal="center" vertical="center"/>
    </xf>
    <xf numFmtId="164" fontId="62" fillId="18" borderId="49" xfId="2" applyFont="1" applyFill="1" applyBorder="1" applyAlignment="1">
      <alignment horizontal="center" vertical="center"/>
    </xf>
    <xf numFmtId="164" fontId="62" fillId="18" borderId="33" xfId="2" applyFont="1" applyFill="1" applyBorder="1" applyAlignment="1">
      <alignment horizontal="center" vertical="center"/>
    </xf>
    <xf numFmtId="0" fontId="57" fillId="0" borderId="49" xfId="5" applyFont="1" applyBorder="1" applyAlignment="1"/>
    <xf numFmtId="164" fontId="12" fillId="0" borderId="12" xfId="2" applyFont="1" applyBorder="1" applyAlignment="1"/>
    <xf numFmtId="164" fontId="12" fillId="0" borderId="53" xfId="2" applyFont="1" applyBorder="1" applyAlignment="1"/>
    <xf numFmtId="164" fontId="12" fillId="0" borderId="25" xfId="2" applyFont="1" applyBorder="1" applyAlignment="1"/>
    <xf numFmtId="164" fontId="12" fillId="0" borderId="56" xfId="2" applyFont="1" applyBorder="1"/>
    <xf numFmtId="0" fontId="21" fillId="0" borderId="0" xfId="4" applyNumberFormat="1" applyFont="1" applyFill="1" applyBorder="1" applyAlignment="1">
      <alignment horizontal="center" vertical="center"/>
    </xf>
    <xf numFmtId="0" fontId="0" fillId="0" borderId="0" xfId="0" applyAlignment="1">
      <alignment horizontal="left" wrapText="1"/>
    </xf>
    <xf numFmtId="0" fontId="5" fillId="0" borderId="46" xfId="8" applyBorder="1" applyAlignment="1">
      <alignment wrapText="1"/>
    </xf>
    <xf numFmtId="14" fontId="56" fillId="0" borderId="46" xfId="8" applyNumberFormat="1" applyFont="1" applyBorder="1" applyAlignment="1">
      <alignment horizontal="center" vertical="center" wrapText="1"/>
    </xf>
    <xf numFmtId="49" fontId="56" fillId="0" borderId="46" xfId="8" applyNumberFormat="1" applyFont="1" applyBorder="1" applyAlignment="1">
      <alignment horizontal="center" vertical="center" wrapText="1"/>
    </xf>
    <xf numFmtId="164" fontId="55" fillId="17" borderId="46" xfId="2" applyFont="1" applyFill="1" applyBorder="1" applyAlignment="1">
      <alignment horizontal="right" vertical="center"/>
    </xf>
    <xf numFmtId="49" fontId="12" fillId="0" borderId="46" xfId="7" applyNumberFormat="1" applyFont="1" applyBorder="1" applyAlignment="1">
      <alignment wrapText="1"/>
    </xf>
    <xf numFmtId="164" fontId="12" fillId="0" borderId="46" xfId="2" applyFont="1" applyBorder="1" applyAlignment="1">
      <alignment horizontal="right" vertical="center"/>
    </xf>
    <xf numFmtId="164" fontId="12" fillId="0" borderId="46" xfId="2" applyFont="1" applyFill="1" applyBorder="1" applyAlignment="1">
      <alignment horizontal="right" vertical="center"/>
    </xf>
    <xf numFmtId="164" fontId="58" fillId="17" borderId="46" xfId="2" applyFont="1" applyFill="1" applyBorder="1" applyAlignment="1">
      <alignment horizontal="right" vertical="center" wrapText="1"/>
    </xf>
    <xf numFmtId="164" fontId="58" fillId="17" borderId="46" xfId="2" applyFont="1" applyFill="1" applyBorder="1" applyAlignment="1">
      <alignment horizontal="right" vertical="center"/>
    </xf>
    <xf numFmtId="164" fontId="17" fillId="17" borderId="46" xfId="2" applyFont="1" applyFill="1" applyBorder="1" applyAlignment="1">
      <alignment horizontal="right" vertical="center"/>
    </xf>
    <xf numFmtId="164" fontId="58" fillId="18" borderId="46" xfId="2" applyFont="1" applyFill="1" applyBorder="1" applyAlignment="1">
      <alignment horizontal="right" vertical="center" wrapText="1"/>
    </xf>
    <xf numFmtId="164" fontId="55" fillId="18" borderId="46" xfId="2" applyFont="1" applyFill="1" applyBorder="1" applyAlignment="1">
      <alignment horizontal="right" vertical="center"/>
    </xf>
    <xf numFmtId="164" fontId="12" fillId="18" borderId="46" xfId="2" applyFont="1" applyFill="1" applyBorder="1" applyAlignment="1">
      <alignment horizontal="right" vertical="center"/>
    </xf>
    <xf numFmtId="164" fontId="12" fillId="17" borderId="46" xfId="2" applyFont="1" applyFill="1" applyBorder="1" applyAlignment="1">
      <alignment horizontal="right" vertical="center"/>
    </xf>
    <xf numFmtId="164" fontId="55" fillId="17" borderId="46" xfId="2" applyFont="1" applyFill="1" applyBorder="1" applyAlignment="1">
      <alignment horizontal="right" vertical="center" wrapText="1"/>
    </xf>
    <xf numFmtId="0" fontId="5" fillId="0" borderId="46" xfId="8" applyBorder="1" applyAlignment="1">
      <alignment horizontal="left" wrapText="1"/>
    </xf>
    <xf numFmtId="0" fontId="58" fillId="17" borderId="46" xfId="3" applyFont="1" applyFill="1" applyBorder="1" applyAlignment="1">
      <alignment horizontal="left" vertical="center" wrapText="1"/>
    </xf>
    <xf numFmtId="49" fontId="12" fillId="0" borderId="46" xfId="7" applyNumberFormat="1" applyFont="1" applyBorder="1" applyAlignment="1">
      <alignment horizontal="left" wrapText="1"/>
    </xf>
    <xf numFmtId="164" fontId="12" fillId="0" borderId="46" xfId="2" applyFont="1" applyBorder="1" applyAlignment="1">
      <alignment horizontal="right"/>
    </xf>
    <xf numFmtId="0" fontId="63" fillId="18" borderId="46" xfId="3" applyFont="1" applyFill="1" applyBorder="1" applyAlignment="1">
      <alignment horizontal="left" vertical="center" wrapText="1"/>
    </xf>
    <xf numFmtId="164" fontId="12" fillId="0" borderId="46" xfId="2" applyFont="1" applyFill="1" applyBorder="1" applyAlignment="1">
      <alignment horizontal="right"/>
    </xf>
    <xf numFmtId="164" fontId="12" fillId="17" borderId="46" xfId="2" applyFont="1" applyFill="1" applyBorder="1" applyAlignment="1">
      <alignment vertical="center"/>
    </xf>
    <xf numFmtId="0" fontId="12" fillId="0" borderId="33" xfId="6" applyFont="1" applyFill="1" applyBorder="1" applyAlignment="1">
      <alignment horizontal="left" vertical="center" wrapText="1"/>
    </xf>
    <xf numFmtId="0" fontId="12" fillId="0" borderId="33" xfId="6" applyFont="1" applyFill="1" applyBorder="1" applyAlignment="1">
      <alignment vertical="center" wrapText="1"/>
    </xf>
    <xf numFmtId="0" fontId="12" fillId="0" borderId="24" xfId="6" applyFont="1" applyFill="1" applyBorder="1" applyAlignment="1">
      <alignment vertical="center" wrapText="1"/>
    </xf>
    <xf numFmtId="0" fontId="12" fillId="0" borderId="33" xfId="0" applyFont="1" applyFill="1" applyBorder="1" applyAlignment="1">
      <alignment horizontal="center" vertical="center"/>
    </xf>
    <xf numFmtId="0" fontId="12" fillId="0" borderId="24" xfId="6" quotePrefix="1" applyFont="1" applyFill="1" applyBorder="1" applyAlignment="1">
      <alignment horizontal="left" vertical="center" wrapText="1"/>
    </xf>
    <xf numFmtId="49" fontId="12" fillId="0" borderId="24" xfId="6" quotePrefix="1" applyNumberFormat="1" applyFont="1" applyFill="1" applyBorder="1" applyAlignment="1">
      <alignment horizontal="left" vertical="center" wrapText="1"/>
    </xf>
    <xf numFmtId="0" fontId="12" fillId="0" borderId="33" xfId="6" quotePrefix="1" applyFont="1" applyFill="1" applyBorder="1" applyAlignment="1">
      <alignment horizontal="left" vertical="center" wrapText="1"/>
    </xf>
    <xf numFmtId="0" fontId="12" fillId="0" borderId="33" xfId="0" quotePrefix="1" applyFont="1" applyFill="1" applyBorder="1" applyAlignment="1">
      <alignment vertical="center" wrapText="1"/>
    </xf>
    <xf numFmtId="0" fontId="12" fillId="0" borderId="33" xfId="0" applyFont="1" applyFill="1" applyBorder="1" applyAlignment="1">
      <alignment vertical="center" wrapText="1"/>
    </xf>
    <xf numFmtId="0" fontId="12" fillId="0" borderId="33" xfId="6" quotePrefix="1" applyFont="1" applyFill="1" applyBorder="1" applyAlignment="1">
      <alignment vertical="center" wrapText="1"/>
    </xf>
    <xf numFmtId="0" fontId="12" fillId="0" borderId="24" xfId="6" quotePrefix="1" applyFont="1" applyFill="1" applyBorder="1" applyAlignment="1">
      <alignment vertical="center" wrapText="1"/>
    </xf>
    <xf numFmtId="0" fontId="6" fillId="0" borderId="0" xfId="0" applyFont="1" applyFill="1"/>
    <xf numFmtId="0" fontId="12" fillId="0" borderId="33" xfId="9" applyFont="1" applyFill="1" applyBorder="1" applyAlignment="1">
      <alignment horizontal="left" vertical="center" wrapText="1"/>
    </xf>
    <xf numFmtId="0" fontId="12" fillId="0" borderId="33" xfId="9" applyFont="1" applyFill="1" applyBorder="1" applyAlignment="1">
      <alignment vertical="center" wrapText="1"/>
    </xf>
    <xf numFmtId="0" fontId="0" fillId="0" borderId="0" xfId="0" applyFill="1" applyAlignment="1">
      <alignment horizontal="center" vertical="center"/>
    </xf>
    <xf numFmtId="0" fontId="6" fillId="0" borderId="33" xfId="0" applyFont="1" applyFill="1" applyBorder="1" applyAlignment="1">
      <alignment horizontal="center" vertical="center"/>
    </xf>
    <xf numFmtId="0" fontId="0" fillId="0" borderId="33" xfId="0" applyFill="1" applyBorder="1" applyAlignment="1">
      <alignment horizontal="center" vertical="center"/>
    </xf>
    <xf numFmtId="0" fontId="5" fillId="0" borderId="33" xfId="0" applyFont="1" applyFill="1" applyBorder="1" applyAlignment="1">
      <alignment vertical="center" wrapText="1"/>
    </xf>
    <xf numFmtId="0" fontId="16" fillId="0" borderId="0" xfId="0" applyFont="1" applyFill="1" applyBorder="1" applyAlignment="1" applyProtection="1">
      <alignment vertical="center"/>
      <protection locked="0"/>
    </xf>
    <xf numFmtId="0" fontId="9" fillId="0" borderId="0" xfId="0" applyFont="1" applyBorder="1" applyAlignment="1" applyProtection="1">
      <alignment vertical="center"/>
      <protection locked="0"/>
    </xf>
    <xf numFmtId="0" fontId="4" fillId="0" borderId="0" xfId="0" applyFont="1" applyFill="1" applyBorder="1" applyAlignment="1" applyProtection="1">
      <alignment horizontal="right" vertical="center"/>
      <protection locked="0"/>
    </xf>
    <xf numFmtId="0" fontId="9"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0" fontId="5" fillId="0" borderId="0" xfId="0" applyFont="1" applyBorder="1" applyAlignment="1" applyProtection="1">
      <alignment vertical="center" wrapText="1"/>
      <protection locked="0"/>
    </xf>
    <xf numFmtId="0" fontId="6" fillId="0" borderId="0" xfId="0"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3" fontId="12" fillId="0" borderId="53" xfId="0" applyNumberFormat="1" applyFont="1" applyFill="1" applyBorder="1" applyAlignment="1" applyProtection="1">
      <alignment vertical="center" wrapText="1"/>
      <protection locked="0"/>
    </xf>
    <xf numFmtId="3" fontId="17" fillId="4" borderId="53" xfId="0" applyNumberFormat="1" applyFont="1" applyFill="1" applyBorder="1" applyAlignment="1" applyProtection="1">
      <alignment horizontal="center" vertical="center" wrapText="1"/>
      <protection locked="0"/>
    </xf>
    <xf numFmtId="3" fontId="17" fillId="4" borderId="25" xfId="0" applyNumberFormat="1" applyFont="1" applyFill="1" applyBorder="1" applyAlignment="1" applyProtection="1">
      <alignment horizontal="center" vertical="center" wrapText="1"/>
      <protection locked="0"/>
    </xf>
    <xf numFmtId="0" fontId="5" fillId="0" borderId="0" xfId="0" applyFont="1" applyBorder="1" applyAlignment="1" applyProtection="1">
      <alignment vertical="center"/>
      <protection locked="0"/>
    </xf>
    <xf numFmtId="0" fontId="12" fillId="0" borderId="57" xfId="0" applyFont="1" applyBorder="1" applyAlignment="1" applyProtection="1">
      <alignment vertical="center"/>
      <protection locked="0"/>
    </xf>
    <xf numFmtId="0" fontId="12" fillId="0" borderId="58" xfId="0" applyFont="1" applyFill="1" applyBorder="1" applyAlignment="1" applyProtection="1">
      <alignment vertical="center"/>
      <protection locked="0"/>
    </xf>
    <xf numFmtId="10" fontId="12" fillId="0" borderId="59" xfId="0" applyNumberFormat="1" applyFont="1" applyBorder="1" applyAlignment="1" applyProtection="1">
      <alignment vertical="center"/>
      <protection locked="0"/>
    </xf>
    <xf numFmtId="0" fontId="12" fillId="0" borderId="5" xfId="0" applyFont="1" applyBorder="1" applyAlignment="1" applyProtection="1">
      <alignment vertical="center"/>
      <protection locked="0"/>
    </xf>
    <xf numFmtId="0" fontId="12" fillId="0" borderId="35" xfId="0" applyFont="1" applyFill="1" applyBorder="1" applyAlignment="1" applyProtection="1">
      <alignment vertical="center"/>
      <protection locked="0"/>
    </xf>
    <xf numFmtId="10" fontId="12" fillId="0" borderId="60" xfId="0" applyNumberFormat="1" applyFont="1" applyFill="1" applyBorder="1" applyAlignment="1" applyProtection="1">
      <alignment horizontal="right" vertical="center" wrapText="1"/>
      <protection locked="0"/>
    </xf>
    <xf numFmtId="4" fontId="12" fillId="0" borderId="60" xfId="0" applyNumberFormat="1" applyFont="1" applyFill="1" applyBorder="1" applyAlignment="1" applyProtection="1">
      <alignment horizontal="right" vertical="center" wrapText="1"/>
      <protection locked="0"/>
    </xf>
    <xf numFmtId="4" fontId="12" fillId="0" borderId="35" xfId="0" applyNumberFormat="1" applyFont="1" applyFill="1" applyBorder="1" applyAlignment="1" applyProtection="1">
      <alignment horizontal="right" vertical="center" wrapText="1"/>
      <protection locked="0"/>
    </xf>
    <xf numFmtId="0" fontId="12" fillId="0" borderId="5" xfId="0" applyFont="1" applyFill="1" applyBorder="1" applyAlignment="1" applyProtection="1">
      <alignment vertical="center"/>
      <protection locked="0"/>
    </xf>
    <xf numFmtId="0" fontId="11" fillId="0" borderId="0" xfId="0" applyFont="1" applyBorder="1" applyAlignment="1" applyProtection="1">
      <alignment vertical="center"/>
      <protection locked="0"/>
    </xf>
    <xf numFmtId="0" fontId="5" fillId="0" borderId="0" xfId="0" applyFont="1" applyFill="1" applyBorder="1" applyAlignment="1" applyProtection="1">
      <alignment horizontal="right" vertical="center" wrapText="1"/>
      <protection locked="0"/>
    </xf>
    <xf numFmtId="0" fontId="5" fillId="0" borderId="0" xfId="0" applyFont="1" applyBorder="1" applyAlignment="1" applyProtection="1">
      <alignment horizontal="right" vertical="center" wrapText="1"/>
      <protection locked="0"/>
    </xf>
    <xf numFmtId="0" fontId="11" fillId="8"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protection locked="0"/>
    </xf>
    <xf numFmtId="0" fontId="5" fillId="0" borderId="0" xfId="0" applyFont="1" applyFill="1" applyBorder="1" applyAlignment="1" applyProtection="1">
      <alignment vertical="center" wrapText="1"/>
      <protection locked="0"/>
    </xf>
    <xf numFmtId="2" fontId="0" fillId="0" borderId="0" xfId="0" applyNumberFormat="1" applyFill="1" applyAlignment="1">
      <alignment wrapText="1"/>
    </xf>
    <xf numFmtId="2" fontId="6" fillId="0" borderId="33" xfId="0" applyNumberFormat="1" applyFont="1" applyFill="1" applyBorder="1" applyAlignment="1">
      <alignment horizontal="center" vertical="center" wrapText="1"/>
    </xf>
    <xf numFmtId="2" fontId="5" fillId="0" borderId="33" xfId="0" applyNumberFormat="1" applyFont="1" applyFill="1" applyBorder="1" applyAlignment="1">
      <alignment vertical="center" wrapText="1"/>
    </xf>
    <xf numFmtId="2" fontId="0" fillId="0" borderId="33" xfId="0" applyNumberFormat="1" applyFill="1" applyBorder="1" applyAlignment="1">
      <alignment vertical="center" wrapText="1"/>
    </xf>
    <xf numFmtId="2" fontId="0" fillId="0" borderId="33" xfId="0" applyNumberFormat="1" applyFill="1" applyBorder="1" applyAlignment="1">
      <alignment horizontal="left" vertical="center" wrapText="1"/>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0" fillId="0" borderId="33" xfId="0" applyFill="1" applyBorder="1" applyAlignment="1">
      <alignment horizontal="left" vertical="center"/>
    </xf>
    <xf numFmtId="0" fontId="9" fillId="0" borderId="0" xfId="0" applyNumberFormat="1" applyFont="1" applyFill="1" applyBorder="1" applyAlignment="1" applyProtection="1">
      <alignment vertical="center" wrapText="1"/>
      <protection locked="0"/>
    </xf>
    <xf numFmtId="49" fontId="12" fillId="0" borderId="33" xfId="6" quotePrefix="1" applyNumberFormat="1" applyFont="1" applyFill="1" applyBorder="1" applyAlignment="1">
      <alignment horizontal="left" vertical="center" wrapText="1"/>
    </xf>
    <xf numFmtId="10" fontId="12" fillId="0" borderId="58" xfId="0" applyNumberFormat="1" applyFont="1" applyFill="1" applyBorder="1" applyAlignment="1" applyProtection="1">
      <alignment horizontal="right" vertical="center" wrapText="1"/>
      <protection locked="0"/>
    </xf>
    <xf numFmtId="3" fontId="11" fillId="0" borderId="2" xfId="0" applyNumberFormat="1" applyFont="1" applyFill="1" applyBorder="1"/>
    <xf numFmtId="49" fontId="6" fillId="0" borderId="33" xfId="0" applyNumberFormat="1" applyFont="1" applyFill="1" applyBorder="1" applyAlignment="1">
      <alignment horizontal="center" vertical="center"/>
    </xf>
    <xf numFmtId="49" fontId="12" fillId="0" borderId="33" xfId="6" applyNumberFormat="1" applyFont="1" applyFill="1" applyBorder="1" applyAlignment="1">
      <alignment horizontal="left" vertical="center" wrapText="1"/>
    </xf>
    <xf numFmtId="0" fontId="12" fillId="0" borderId="33" xfId="9" applyFont="1" applyFill="1" applyBorder="1" applyAlignment="1">
      <alignment horizontal="left" vertical="center"/>
    </xf>
    <xf numFmtId="49" fontId="12" fillId="0" borderId="33" xfId="9" applyNumberFormat="1" applyFont="1" applyFill="1" applyBorder="1" applyAlignment="1">
      <alignment vertical="center" wrapText="1"/>
    </xf>
    <xf numFmtId="49" fontId="12" fillId="0" borderId="33" xfId="9" quotePrefix="1" applyNumberFormat="1" applyFont="1" applyFill="1" applyBorder="1" applyAlignment="1">
      <alignment vertical="center" wrapText="1"/>
    </xf>
    <xf numFmtId="0" fontId="5" fillId="0" borderId="33" xfId="0" applyFont="1" applyFill="1" applyBorder="1" applyAlignment="1">
      <alignment horizontal="center" vertical="center"/>
    </xf>
    <xf numFmtId="4" fontId="12" fillId="0" borderId="59" xfId="0" applyNumberFormat="1" applyFont="1" applyBorder="1" applyAlignment="1" applyProtection="1">
      <alignment vertical="center"/>
      <protection locked="0"/>
    </xf>
    <xf numFmtId="0" fontId="12" fillId="0" borderId="0" xfId="0" applyFont="1" applyFill="1" applyBorder="1" applyAlignment="1">
      <alignment horizontal="center" vertical="center"/>
    </xf>
    <xf numFmtId="0" fontId="12" fillId="0" borderId="0" xfId="9" applyFont="1" applyFill="1" applyBorder="1" applyAlignment="1">
      <alignment horizontal="left" vertical="center" wrapText="1"/>
    </xf>
    <xf numFmtId="0" fontId="12" fillId="0" borderId="0" xfId="9" applyFont="1" applyFill="1" applyBorder="1" applyAlignment="1">
      <alignment vertical="center" wrapText="1"/>
    </xf>
    <xf numFmtId="3" fontId="17" fillId="0" borderId="0" xfId="0" applyNumberFormat="1" applyFont="1" applyFill="1" applyBorder="1" applyAlignment="1" applyProtection="1">
      <alignment horizontal="left" vertical="center"/>
      <protection locked="0"/>
    </xf>
    <xf numFmtId="3" fontId="12" fillId="0" borderId="0" xfId="0" applyNumberFormat="1" applyFont="1" applyFill="1" applyBorder="1" applyAlignment="1" applyProtection="1">
      <alignment horizontal="right" vertical="center"/>
    </xf>
    <xf numFmtId="3" fontId="17" fillId="0" borderId="33"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10" fontId="12" fillId="0" borderId="12" xfId="0" applyNumberFormat="1" applyFont="1" applyFill="1" applyBorder="1" applyAlignment="1" applyProtection="1">
      <alignment vertical="center" wrapText="1"/>
      <protection locked="0"/>
    </xf>
    <xf numFmtId="0" fontId="12" fillId="0" borderId="12" xfId="0" applyNumberFormat="1" applyFont="1" applyFill="1" applyBorder="1" applyAlignment="1" applyProtection="1">
      <alignment vertical="center" wrapText="1"/>
      <protection locked="0"/>
    </xf>
    <xf numFmtId="10" fontId="12" fillId="0" borderId="33" xfId="0" applyNumberFormat="1" applyFont="1" applyFill="1" applyBorder="1" applyAlignment="1" applyProtection="1">
      <alignment horizontal="center" vertical="center" wrapText="1"/>
      <protection locked="0"/>
    </xf>
    <xf numFmtId="10" fontId="12" fillId="0" borderId="33"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vertical="center" wrapText="1"/>
      <protection locked="0"/>
    </xf>
    <xf numFmtId="0" fontId="5" fillId="0" borderId="0" xfId="0" applyFont="1" applyFill="1" applyAlignment="1">
      <alignment vertical="center"/>
    </xf>
    <xf numFmtId="9" fontId="12" fillId="0" borderId="24" xfId="0" applyNumberFormat="1" applyFont="1" applyFill="1" applyBorder="1" applyAlignment="1">
      <alignment vertical="center" wrapText="1"/>
    </xf>
    <xf numFmtId="0" fontId="12" fillId="0" borderId="24" xfId="0" applyFont="1" applyFill="1" applyBorder="1" applyAlignment="1">
      <alignment horizontal="center" vertical="center"/>
    </xf>
    <xf numFmtId="0" fontId="12" fillId="0" borderId="33" xfId="0" quotePrefix="1" applyFont="1" applyFill="1" applyBorder="1" applyAlignment="1">
      <alignment horizontal="left" vertical="center"/>
    </xf>
    <xf numFmtId="0" fontId="12" fillId="0" borderId="33" xfId="0" applyFont="1" applyFill="1" applyBorder="1" applyAlignment="1">
      <alignment horizontal="left" vertical="center"/>
    </xf>
    <xf numFmtId="0" fontId="5" fillId="0" borderId="0" xfId="0" applyFont="1" applyFill="1" applyBorder="1" applyAlignment="1">
      <alignment horizontal="left" vertical="center" wrapText="1"/>
    </xf>
    <xf numFmtId="0" fontId="5" fillId="0" borderId="0" xfId="0" applyFont="1" applyFill="1" applyAlignment="1">
      <alignment horizontal="center"/>
    </xf>
    <xf numFmtId="0" fontId="6" fillId="0" borderId="33" xfId="0" applyFont="1" applyFill="1" applyBorder="1" applyAlignment="1">
      <alignment horizontal="center" vertical="center" wrapText="1"/>
    </xf>
    <xf numFmtId="0" fontId="6" fillId="0" borderId="0" xfId="0" applyFont="1" applyFill="1" applyAlignment="1">
      <alignment horizontal="left" vertical="center"/>
    </xf>
    <xf numFmtId="0" fontId="5" fillId="0" borderId="0" xfId="0" applyFont="1" applyFill="1" applyAlignment="1">
      <alignment vertical="center" wrapText="1"/>
    </xf>
    <xf numFmtId="0" fontId="5" fillId="0" borderId="0" xfId="0" applyFont="1" applyFill="1" applyAlignment="1">
      <alignment horizontal="center" vertical="center"/>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vertical="center" wrapText="1"/>
    </xf>
    <xf numFmtId="0" fontId="11" fillId="0" borderId="0" xfId="0" quotePrefix="1" applyFont="1" applyFill="1" applyBorder="1" applyAlignment="1">
      <alignment horizontal="left" vertical="center" wrapText="1"/>
    </xf>
    <xf numFmtId="0" fontId="5" fillId="0" borderId="0" xfId="0" applyFont="1" applyFill="1" applyAlignment="1">
      <alignment wrapText="1"/>
    </xf>
    <xf numFmtId="0" fontId="5" fillId="0" borderId="33" xfId="0" applyFont="1" applyFill="1" applyBorder="1" applyAlignment="1">
      <alignment horizontal="left" vertical="center" wrapText="1"/>
    </xf>
    <xf numFmtId="49" fontId="12" fillId="0" borderId="3" xfId="0" applyNumberFormat="1" applyFont="1" applyFill="1" applyBorder="1" applyAlignment="1">
      <alignment vertical="center" wrapText="1"/>
    </xf>
    <xf numFmtId="49" fontId="12" fillId="0" borderId="2" xfId="0" applyNumberFormat="1" applyFont="1" applyFill="1" applyBorder="1" applyAlignment="1">
      <alignment vertical="center" wrapText="1"/>
    </xf>
    <xf numFmtId="1" fontId="12" fillId="0" borderId="2" xfId="0" applyNumberFormat="1" applyFont="1" applyFill="1" applyBorder="1" applyAlignment="1">
      <alignment vertical="center" wrapText="1"/>
    </xf>
    <xf numFmtId="3" fontId="12" fillId="0" borderId="2" xfId="0" applyNumberFormat="1" applyFont="1" applyFill="1" applyBorder="1" applyAlignment="1">
      <alignment vertical="center"/>
    </xf>
    <xf numFmtId="165" fontId="12" fillId="0" borderId="2" xfId="0" applyNumberFormat="1" applyFont="1" applyFill="1" applyBorder="1" applyAlignment="1">
      <alignment vertical="center"/>
    </xf>
    <xf numFmtId="3" fontId="12" fillId="0" borderId="0" xfId="0" applyNumberFormat="1" applyFont="1" applyFill="1" applyBorder="1" applyAlignment="1">
      <alignment vertical="center" wrapText="1"/>
    </xf>
    <xf numFmtId="165" fontId="12" fillId="0" borderId="0" xfId="0" applyNumberFormat="1" applyFont="1" applyFill="1" applyBorder="1" applyAlignment="1">
      <alignment vertical="center" wrapText="1"/>
    </xf>
    <xf numFmtId="3" fontId="12" fillId="0" borderId="3" xfId="0" applyNumberFormat="1" applyFont="1" applyFill="1" applyBorder="1" applyAlignment="1">
      <alignment vertical="center" wrapText="1"/>
    </xf>
    <xf numFmtId="165" fontId="12" fillId="0" borderId="3" xfId="0" applyNumberFormat="1" applyFont="1" applyFill="1" applyBorder="1" applyAlignment="1">
      <alignment vertical="center" wrapText="1"/>
    </xf>
    <xf numFmtId="10" fontId="12" fillId="19" borderId="59" xfId="0" applyNumberFormat="1" applyFont="1" applyFill="1" applyBorder="1" applyAlignment="1" applyProtection="1">
      <alignment vertical="center"/>
      <protection locked="0"/>
    </xf>
    <xf numFmtId="0" fontId="11" fillId="20" borderId="0" xfId="0" applyFont="1" applyFill="1" applyBorder="1" applyAlignment="1" applyProtection="1">
      <alignment vertical="center"/>
      <protection locked="0"/>
    </xf>
    <xf numFmtId="0" fontId="5" fillId="0" borderId="0" xfId="0" applyFont="1" applyFill="1" applyBorder="1" applyAlignment="1" applyProtection="1">
      <alignment horizontal="right" vertical="center"/>
      <protection locked="0"/>
    </xf>
    <xf numFmtId="0" fontId="39" fillId="0" borderId="0" xfId="0" applyFont="1" applyFill="1" applyBorder="1" applyAlignment="1" applyProtection="1">
      <alignment vertical="center"/>
      <protection locked="0"/>
    </xf>
    <xf numFmtId="3" fontId="17" fillId="0" borderId="0" xfId="0" applyNumberFormat="1" applyFont="1" applyFill="1" applyBorder="1" applyAlignment="1" applyProtection="1">
      <alignment horizontal="center" vertical="center"/>
      <protection locked="0"/>
    </xf>
    <xf numFmtId="0" fontId="64" fillId="0" borderId="0" xfId="0" applyFont="1"/>
    <xf numFmtId="3" fontId="64" fillId="6" borderId="12" xfId="0" applyNumberFormat="1" applyFont="1" applyFill="1" applyBorder="1"/>
    <xf numFmtId="3" fontId="64" fillId="0" borderId="0" xfId="0" applyNumberFormat="1" applyFont="1"/>
    <xf numFmtId="3" fontId="64" fillId="0" borderId="0" xfId="0" applyNumberFormat="1" applyFont="1" applyFill="1" applyBorder="1"/>
    <xf numFmtId="0" fontId="64" fillId="5" borderId="33" xfId="0" applyFont="1" applyFill="1" applyBorder="1"/>
    <xf numFmtId="3" fontId="65" fillId="0" borderId="0" xfId="0" applyNumberFormat="1" applyFont="1" applyFill="1" applyBorder="1"/>
    <xf numFmtId="49" fontId="64" fillId="0" borderId="0" xfId="0" applyNumberFormat="1" applyFont="1" applyBorder="1"/>
    <xf numFmtId="0" fontId="64" fillId="0" borderId="0" xfId="0" applyFont="1" applyBorder="1"/>
    <xf numFmtId="1" fontId="64" fillId="0" borderId="7" xfId="0" applyNumberFormat="1" applyFont="1" applyBorder="1" applyAlignment="1">
      <alignment horizontal="right"/>
    </xf>
    <xf numFmtId="3" fontId="64" fillId="0" borderId="0" xfId="0" applyNumberFormat="1" applyFont="1" applyBorder="1"/>
    <xf numFmtId="1" fontId="64" fillId="0" borderId="61" xfId="0" applyNumberFormat="1" applyFont="1" applyBorder="1" applyAlignment="1">
      <alignment horizontal="right"/>
    </xf>
    <xf numFmtId="3" fontId="64" fillId="0" borderId="0" xfId="0" applyNumberFormat="1" applyFont="1" applyFill="1"/>
    <xf numFmtId="1" fontId="64" fillId="3" borderId="0" xfId="0" applyNumberFormat="1" applyFont="1" applyFill="1" applyAlignment="1">
      <alignment horizontal="right"/>
    </xf>
    <xf numFmtId="1" fontId="64" fillId="3" borderId="16" xfId="0" applyNumberFormat="1" applyFont="1" applyFill="1" applyBorder="1" applyAlignment="1">
      <alignment horizontal="right"/>
    </xf>
    <xf numFmtId="0" fontId="65" fillId="0" borderId="0" xfId="0" applyFont="1" applyAlignment="1">
      <alignment horizontal="center" vertical="center" wrapText="1"/>
    </xf>
    <xf numFmtId="1" fontId="64" fillId="0" borderId="0" xfId="0" applyNumberFormat="1" applyFont="1" applyAlignment="1">
      <alignment horizontal="right"/>
    </xf>
    <xf numFmtId="3" fontId="64" fillId="0" borderId="0" xfId="0" applyNumberFormat="1" applyFont="1" applyAlignment="1">
      <alignment vertical="top" wrapText="1"/>
    </xf>
    <xf numFmtId="49" fontId="5" fillId="0" borderId="6" xfId="0" applyNumberFormat="1" applyFont="1" applyFill="1" applyBorder="1"/>
    <xf numFmtId="0" fontId="5" fillId="0" borderId="6" xfId="0" applyFont="1" applyFill="1" applyBorder="1"/>
    <xf numFmtId="0" fontId="5" fillId="5" borderId="62" xfId="0" applyFont="1" applyFill="1" applyBorder="1"/>
    <xf numFmtId="0" fontId="5" fillId="0" borderId="34" xfId="0" applyFont="1" applyFill="1" applyBorder="1"/>
    <xf numFmtId="0" fontId="5" fillId="0" borderId="34" xfId="0" applyFont="1" applyBorder="1"/>
    <xf numFmtId="49" fontId="5" fillId="2" borderId="13" xfId="0" applyNumberFormat="1" applyFont="1" applyFill="1" applyBorder="1"/>
    <xf numFmtId="0" fontId="5" fillId="2" borderId="34" xfId="0" applyFont="1" applyFill="1" applyBorder="1"/>
    <xf numFmtId="0" fontId="5" fillId="9" borderId="34" xfId="0" applyFont="1" applyFill="1" applyBorder="1"/>
    <xf numFmtId="3" fontId="5" fillId="0" borderId="14" xfId="0" applyNumberFormat="1" applyFont="1" applyFill="1" applyBorder="1"/>
    <xf numFmtId="3" fontId="5" fillId="5" borderId="63" xfId="0" applyNumberFormat="1" applyFont="1" applyFill="1" applyBorder="1"/>
    <xf numFmtId="3" fontId="5" fillId="5" borderId="34" xfId="0" applyNumberFormat="1" applyFont="1" applyFill="1" applyBorder="1"/>
    <xf numFmtId="3" fontId="33" fillId="2" borderId="0" xfId="0" applyNumberFormat="1" applyFont="1" applyFill="1" applyBorder="1"/>
    <xf numFmtId="3" fontId="5" fillId="2" borderId="14" xfId="0" applyNumberFormat="1" applyFont="1" applyFill="1" applyBorder="1"/>
    <xf numFmtId="3" fontId="5" fillId="5" borderId="28" xfId="0" applyNumberFormat="1" applyFont="1" applyFill="1" applyBorder="1"/>
    <xf numFmtId="3" fontId="5" fillId="0" borderId="13" xfId="0" applyNumberFormat="1" applyFont="1" applyBorder="1"/>
    <xf numFmtId="3" fontId="5" fillId="2" borderId="13" xfId="0" applyNumberFormat="1" applyFont="1" applyFill="1" applyBorder="1"/>
    <xf numFmtId="3" fontId="5" fillId="0" borderId="6" xfId="0" applyNumberFormat="1" applyFont="1" applyFill="1" applyBorder="1"/>
    <xf numFmtId="49" fontId="5" fillId="10" borderId="13" xfId="0" applyNumberFormat="1" applyFont="1" applyFill="1" applyBorder="1"/>
    <xf numFmtId="0" fontId="5" fillId="10" borderId="34" xfId="0" applyFont="1" applyFill="1" applyBorder="1"/>
    <xf numFmtId="3" fontId="5" fillId="10" borderId="14" xfId="0" applyNumberFormat="1" applyFont="1" applyFill="1" applyBorder="1"/>
    <xf numFmtId="1" fontId="5" fillId="10" borderId="64" xfId="0" applyNumberFormat="1" applyFont="1" applyFill="1" applyBorder="1" applyAlignment="1">
      <alignment horizontal="right"/>
    </xf>
    <xf numFmtId="3" fontId="5" fillId="10" borderId="13" xfId="0" applyNumberFormat="1" applyFont="1" applyFill="1" applyBorder="1"/>
    <xf numFmtId="49" fontId="40" fillId="21" borderId="65" xfId="3" applyNumberFormat="1" applyFont="1" applyFill="1" applyBorder="1" applyAlignment="1">
      <alignment vertical="center"/>
    </xf>
    <xf numFmtId="49" fontId="41" fillId="22" borderId="65" xfId="3" applyNumberFormat="1" applyFont="1" applyFill="1" applyBorder="1" applyAlignment="1">
      <alignment vertical="center"/>
    </xf>
    <xf numFmtId="49" fontId="5" fillId="3" borderId="66" xfId="0" applyNumberFormat="1" applyFont="1" applyFill="1" applyBorder="1"/>
    <xf numFmtId="0" fontId="5" fillId="3" borderId="67" xfId="0" applyFont="1" applyFill="1" applyBorder="1"/>
    <xf numFmtId="49" fontId="5" fillId="3" borderId="54" xfId="0" applyNumberFormat="1" applyFont="1" applyFill="1" applyBorder="1"/>
    <xf numFmtId="0" fontId="5" fillId="3" borderId="16" xfId="0" applyFont="1" applyFill="1" applyBorder="1"/>
    <xf numFmtId="3" fontId="5" fillId="0" borderId="0" xfId="0" applyNumberFormat="1" applyFont="1" applyBorder="1"/>
    <xf numFmtId="3" fontId="33" fillId="2" borderId="64" xfId="0" applyNumberFormat="1" applyFont="1" applyFill="1" applyBorder="1"/>
    <xf numFmtId="3" fontId="33" fillId="0" borderId="64" xfId="0" applyNumberFormat="1" applyFont="1" applyFill="1" applyBorder="1"/>
    <xf numFmtId="2" fontId="32" fillId="0" borderId="40" xfId="0" applyNumberFormat="1" applyFont="1" applyFill="1" applyBorder="1" applyAlignment="1">
      <alignment horizontal="center" vertical="center" wrapText="1"/>
    </xf>
    <xf numFmtId="2" fontId="32" fillId="0" borderId="1" xfId="0" applyNumberFormat="1" applyFont="1" applyFill="1" applyBorder="1" applyAlignment="1">
      <alignment horizontal="center" vertical="center" wrapText="1"/>
    </xf>
    <xf numFmtId="2" fontId="32" fillId="0" borderId="27" xfId="0" applyNumberFormat="1" applyFont="1" applyFill="1" applyBorder="1" applyAlignment="1">
      <alignment horizontal="center" vertical="center" wrapText="1"/>
    </xf>
    <xf numFmtId="2" fontId="32" fillId="0" borderId="26" xfId="0" applyNumberFormat="1" applyFont="1" applyFill="1" applyBorder="1" applyAlignment="1">
      <alignment horizontal="center" vertical="center" wrapText="1"/>
    </xf>
    <xf numFmtId="2" fontId="33" fillId="0" borderId="17" xfId="0" applyNumberFormat="1" applyFont="1" applyFill="1" applyBorder="1"/>
    <xf numFmtId="2" fontId="33" fillId="0" borderId="0" xfId="0" applyNumberFormat="1" applyFont="1" applyFill="1" applyBorder="1"/>
    <xf numFmtId="2" fontId="33" fillId="0" borderId="0" xfId="0" applyNumberFormat="1" applyFont="1" applyFill="1"/>
    <xf numFmtId="2" fontId="33" fillId="2" borderId="68" xfId="0" applyNumberFormat="1" applyFont="1" applyFill="1" applyBorder="1"/>
    <xf numFmtId="2" fontId="33" fillId="2" borderId="13" xfId="0" applyNumberFormat="1" applyFont="1" applyFill="1" applyBorder="1"/>
    <xf numFmtId="2" fontId="33" fillId="0" borderId="39" xfId="0" applyNumberFormat="1" applyFont="1" applyFill="1" applyBorder="1"/>
    <xf numFmtId="2" fontId="33" fillId="0" borderId="13" xfId="0" applyNumberFormat="1" applyFont="1" applyFill="1" applyBorder="1"/>
    <xf numFmtId="2" fontId="33" fillId="0" borderId="40" xfId="0" applyNumberFormat="1" applyFont="1" applyFill="1" applyBorder="1"/>
    <xf numFmtId="2" fontId="33" fillId="0" borderId="1" xfId="0" applyNumberFormat="1" applyFont="1" applyFill="1" applyBorder="1"/>
    <xf numFmtId="2" fontId="33" fillId="0" borderId="37" xfId="0" applyNumberFormat="1" applyFont="1" applyFill="1" applyBorder="1"/>
    <xf numFmtId="2" fontId="33" fillId="0" borderId="69" xfId="0" applyNumberFormat="1" applyFont="1" applyFill="1" applyBorder="1"/>
    <xf numFmtId="3" fontId="5" fillId="3" borderId="67" xfId="0" applyNumberFormat="1" applyFont="1" applyFill="1" applyBorder="1"/>
    <xf numFmtId="3" fontId="5" fillId="3" borderId="16" xfId="0" applyNumberFormat="1" applyFont="1" applyFill="1" applyBorder="1"/>
    <xf numFmtId="0" fontId="6" fillId="0" borderId="0" xfId="0" applyFont="1" applyAlignment="1">
      <alignment horizontal="center" vertical="center" wrapText="1"/>
    </xf>
    <xf numFmtId="3" fontId="5" fillId="0" borderId="0" xfId="0" applyNumberFormat="1" applyFont="1" applyAlignment="1">
      <alignment vertical="top" wrapText="1"/>
    </xf>
    <xf numFmtId="3" fontId="5" fillId="6" borderId="52" xfId="0" applyNumberFormat="1" applyFont="1" applyFill="1" applyBorder="1"/>
    <xf numFmtId="3" fontId="5" fillId="0" borderId="70" xfId="0" applyNumberFormat="1" applyFont="1" applyFill="1" applyBorder="1"/>
    <xf numFmtId="3" fontId="5" fillId="3" borderId="0" xfId="0" applyNumberFormat="1" applyFont="1" applyFill="1" applyBorder="1"/>
    <xf numFmtId="0" fontId="5" fillId="5" borderId="33" xfId="0" applyFont="1" applyFill="1" applyBorder="1"/>
    <xf numFmtId="0" fontId="5" fillId="2" borderId="24" xfId="0" applyFont="1" applyFill="1" applyBorder="1"/>
    <xf numFmtId="0" fontId="5" fillId="10" borderId="33" xfId="0" applyFont="1" applyFill="1" applyBorder="1"/>
    <xf numFmtId="3" fontId="66" fillId="0" borderId="0" xfId="0" applyNumberFormat="1" applyFont="1" applyFill="1" applyBorder="1" applyAlignment="1">
      <alignment wrapText="1"/>
    </xf>
    <xf numFmtId="0" fontId="64" fillId="2" borderId="33" xfId="0" applyFont="1" applyFill="1" applyBorder="1"/>
    <xf numFmtId="49" fontId="5" fillId="0" borderId="28" xfId="0" applyNumberFormat="1" applyFont="1" applyBorder="1"/>
    <xf numFmtId="0" fontId="5" fillId="0" borderId="62" xfId="0" applyFont="1" applyBorder="1"/>
    <xf numFmtId="3" fontId="5" fillId="0" borderId="28" xfId="0" applyNumberFormat="1" applyFont="1" applyBorder="1"/>
    <xf numFmtId="3" fontId="5" fillId="5" borderId="71" xfId="0" applyNumberFormat="1" applyFont="1" applyFill="1" applyBorder="1"/>
    <xf numFmtId="49" fontId="17" fillId="0" borderId="0" xfId="0" applyNumberFormat="1" applyFont="1" applyFill="1" applyBorder="1" applyAlignment="1">
      <alignment vertical="center" wrapText="1"/>
    </xf>
    <xf numFmtId="3" fontId="17" fillId="0" borderId="0" xfId="0" applyNumberFormat="1" applyFont="1" applyFill="1" applyBorder="1" applyAlignment="1">
      <alignment vertical="center" wrapText="1"/>
    </xf>
    <xf numFmtId="165" fontId="17" fillId="0" borderId="0" xfId="0" applyNumberFormat="1" applyFont="1" applyFill="1" applyBorder="1" applyAlignment="1">
      <alignment vertical="center" wrapText="1"/>
    </xf>
    <xf numFmtId="49" fontId="67" fillId="0" borderId="0" xfId="0" applyNumberFormat="1" applyFont="1" applyFill="1" applyBorder="1" applyAlignment="1">
      <alignment vertical="center" wrapText="1"/>
    </xf>
    <xf numFmtId="1" fontId="67" fillId="0" borderId="2" xfId="0" applyNumberFormat="1" applyFont="1" applyFill="1" applyBorder="1" applyAlignment="1">
      <alignment vertical="center" wrapText="1"/>
    </xf>
    <xf numFmtId="49" fontId="66" fillId="0" borderId="0" xfId="0" applyNumberFormat="1" applyFont="1" applyFill="1" applyBorder="1" applyAlignment="1">
      <alignment vertical="center" wrapText="1"/>
    </xf>
    <xf numFmtId="49" fontId="3" fillId="0" borderId="0" xfId="0" applyNumberFormat="1" applyFont="1" applyFill="1" applyBorder="1" applyAlignment="1">
      <alignment horizontal="left" vertical="center"/>
    </xf>
    <xf numFmtId="49" fontId="12" fillId="17" borderId="0" xfId="0" applyNumberFormat="1" applyFont="1" applyFill="1" applyBorder="1" applyAlignment="1">
      <alignment vertical="center" wrapText="1"/>
    </xf>
    <xf numFmtId="0" fontId="42" fillId="0" borderId="2" xfId="0" applyFont="1" applyFill="1" applyBorder="1"/>
    <xf numFmtId="0" fontId="5" fillId="0" borderId="0" xfId="0" applyFont="1" applyFill="1" applyBorder="1" applyAlignment="1">
      <alignment horizontal="center"/>
    </xf>
    <xf numFmtId="3" fontId="11" fillId="7" borderId="3" xfId="0" applyNumberFormat="1" applyFont="1" applyFill="1" applyBorder="1"/>
    <xf numFmtId="3" fontId="11" fillId="2" borderId="2" xfId="0" applyNumberFormat="1" applyFont="1" applyFill="1" applyBorder="1"/>
    <xf numFmtId="3" fontId="11" fillId="7" borderId="2" xfId="0" applyNumberFormat="1" applyFont="1" applyFill="1" applyBorder="1"/>
    <xf numFmtId="3" fontId="14" fillId="2" borderId="2" xfId="0" applyNumberFormat="1" applyFont="1" applyFill="1" applyBorder="1"/>
    <xf numFmtId="3" fontId="11" fillId="2" borderId="72" xfId="0" applyNumberFormat="1" applyFont="1" applyFill="1" applyBorder="1"/>
    <xf numFmtId="3" fontId="13" fillId="2" borderId="2" xfId="0" applyNumberFormat="1" applyFont="1" applyFill="1" applyBorder="1"/>
    <xf numFmtId="3" fontId="11" fillId="7" borderId="72" xfId="0" applyNumberFormat="1" applyFont="1" applyFill="1" applyBorder="1"/>
    <xf numFmtId="0" fontId="43" fillId="0" borderId="0" xfId="0" applyFont="1" applyAlignment="1" applyProtection="1"/>
    <xf numFmtId="0" fontId="5" fillId="0" borderId="3" xfId="0" applyFont="1" applyBorder="1"/>
    <xf numFmtId="0" fontId="5" fillId="0" borderId="2" xfId="0" applyFont="1" applyBorder="1"/>
    <xf numFmtId="3" fontId="14" fillId="0" borderId="0" xfId="0" applyNumberFormat="1" applyFont="1" applyFill="1" applyBorder="1"/>
    <xf numFmtId="0" fontId="14" fillId="2" borderId="2" xfId="0" applyFont="1" applyFill="1" applyBorder="1"/>
    <xf numFmtId="0" fontId="11" fillId="0" borderId="2" xfId="0" applyFont="1" applyFill="1" applyBorder="1" applyAlignment="1"/>
    <xf numFmtId="3" fontId="13" fillId="0" borderId="0" xfId="0" applyNumberFormat="1" applyFont="1" applyFill="1" applyBorder="1"/>
    <xf numFmtId="0" fontId="11" fillId="0" borderId="4" xfId="0" applyFont="1" applyFill="1" applyBorder="1"/>
    <xf numFmtId="3" fontId="11" fillId="2" borderId="4" xfId="0" applyNumberFormat="1" applyFont="1" applyFill="1" applyBorder="1"/>
    <xf numFmtId="3" fontId="11" fillId="7" borderId="4" xfId="0" applyNumberFormat="1" applyFont="1" applyFill="1" applyBorder="1"/>
    <xf numFmtId="3" fontId="11" fillId="2" borderId="41" xfId="0" applyNumberFormat="1" applyFont="1" applyFill="1" applyBorder="1"/>
    <xf numFmtId="3" fontId="11" fillId="7" borderId="41" xfId="0" applyNumberFormat="1" applyFont="1" applyFill="1" applyBorder="1"/>
    <xf numFmtId="3" fontId="11" fillId="2" borderId="42" xfId="0" applyNumberFormat="1" applyFont="1" applyFill="1" applyBorder="1"/>
    <xf numFmtId="3" fontId="11" fillId="7" borderId="42" xfId="0" applyNumberFormat="1" applyFont="1" applyFill="1" applyBorder="1"/>
    <xf numFmtId="1" fontId="5" fillId="0" borderId="0" xfId="0" applyNumberFormat="1" applyFont="1"/>
    <xf numFmtId="164" fontId="12" fillId="0" borderId="46" xfId="2" applyNumberFormat="1" applyFont="1" applyBorder="1" applyAlignment="1">
      <alignment horizontal="right" vertical="center"/>
    </xf>
    <xf numFmtId="2" fontId="12" fillId="17" borderId="46" xfId="2" applyNumberFormat="1" applyFont="1" applyFill="1" applyBorder="1" applyAlignment="1">
      <alignment horizontal="right" vertical="center"/>
    </xf>
    <xf numFmtId="0" fontId="17" fillId="17" borderId="46" xfId="3" applyFont="1" applyFill="1" applyBorder="1" applyAlignment="1">
      <alignment vertical="center" wrapText="1"/>
    </xf>
    <xf numFmtId="2" fontId="17" fillId="17" borderId="46" xfId="3" applyNumberFormat="1" applyFont="1" applyFill="1" applyBorder="1" applyAlignment="1">
      <alignment vertical="center" wrapText="1"/>
    </xf>
    <xf numFmtId="2" fontId="12" fillId="17" borderId="46" xfId="2" applyNumberFormat="1" applyFont="1" applyFill="1" applyBorder="1" applyAlignment="1">
      <alignment vertical="center"/>
    </xf>
    <xf numFmtId="164" fontId="12" fillId="17" borderId="46" xfId="2" applyFont="1" applyFill="1" applyBorder="1" applyAlignment="1">
      <alignment vertical="center" wrapText="1"/>
    </xf>
    <xf numFmtId="0" fontId="34" fillId="18" borderId="46" xfId="3" applyFont="1" applyFill="1" applyBorder="1" applyAlignment="1">
      <alignment vertical="center" wrapText="1"/>
    </xf>
    <xf numFmtId="164" fontId="12" fillId="0" borderId="46" xfId="2" applyFont="1" applyFill="1" applyBorder="1" applyAlignment="1">
      <alignment vertical="center" wrapText="1"/>
    </xf>
    <xf numFmtId="164" fontId="12" fillId="0" borderId="46" xfId="2" applyNumberFormat="1" applyFont="1" applyFill="1" applyBorder="1" applyAlignment="1">
      <alignment horizontal="right" vertical="center"/>
    </xf>
    <xf numFmtId="164" fontId="17" fillId="17" borderId="46" xfId="2" applyNumberFormat="1" applyFont="1" applyFill="1" applyBorder="1" applyAlignment="1">
      <alignment horizontal="right" vertical="center" wrapText="1"/>
    </xf>
    <xf numFmtId="164" fontId="17" fillId="17" borderId="46" xfId="2" applyNumberFormat="1" applyFont="1" applyFill="1" applyBorder="1" applyAlignment="1">
      <alignment horizontal="right" vertical="center"/>
    </xf>
    <xf numFmtId="164" fontId="17" fillId="18" borderId="46" xfId="2" applyNumberFormat="1" applyFont="1" applyFill="1" applyBorder="1" applyAlignment="1">
      <alignment horizontal="right" vertical="center" wrapText="1"/>
    </xf>
    <xf numFmtId="164" fontId="12" fillId="18" borderId="46" xfId="2" applyNumberFormat="1" applyFont="1" applyFill="1" applyBorder="1" applyAlignment="1">
      <alignment horizontal="right" vertical="center"/>
    </xf>
    <xf numFmtId="164" fontId="12" fillId="17" borderId="46" xfId="2" applyNumberFormat="1" applyFont="1" applyFill="1" applyBorder="1" applyAlignment="1">
      <alignment horizontal="right" vertical="center"/>
    </xf>
    <xf numFmtId="164" fontId="17" fillId="0" borderId="46" xfId="2" applyNumberFormat="1" applyFont="1" applyFill="1" applyBorder="1" applyAlignment="1">
      <alignment horizontal="right" vertical="center" wrapText="1"/>
    </xf>
    <xf numFmtId="164" fontId="12" fillId="17" borderId="46" xfId="2" applyNumberFormat="1" applyFont="1" applyFill="1" applyBorder="1" applyAlignment="1">
      <alignment horizontal="right" vertical="center" wrapText="1"/>
    </xf>
    <xf numFmtId="49" fontId="12" fillId="0" borderId="46" xfId="7" applyNumberFormat="1" applyFont="1" applyBorder="1" applyAlignment="1">
      <alignment vertical="center" wrapText="1"/>
    </xf>
    <xf numFmtId="164" fontId="12" fillId="0" borderId="46" xfId="2" applyNumberFormat="1" applyFont="1" applyBorder="1" applyAlignment="1">
      <alignment horizontal="right" vertical="center" wrapText="1"/>
    </xf>
    <xf numFmtId="164" fontId="12" fillId="0" borderId="46" xfId="2" applyNumberFormat="1" applyFont="1" applyBorder="1" applyAlignment="1">
      <alignment horizontal="right"/>
    </xf>
    <xf numFmtId="164" fontId="12" fillId="0" borderId="46" xfId="2" applyNumberFormat="1" applyFont="1" applyFill="1" applyBorder="1" applyAlignment="1">
      <alignment horizontal="right"/>
    </xf>
    <xf numFmtId="164" fontId="17" fillId="17" borderId="46" xfId="2" applyFont="1" applyFill="1" applyBorder="1" applyAlignment="1">
      <alignment vertical="center" wrapText="1"/>
    </xf>
    <xf numFmtId="0" fontId="5" fillId="0" borderId="0" xfId="0" applyFont="1" applyAlignment="1">
      <alignment wrapText="1"/>
    </xf>
    <xf numFmtId="49" fontId="64" fillId="0" borderId="0" xfId="0" applyNumberFormat="1" applyFont="1" applyFill="1" applyAlignment="1">
      <alignment horizontal="left" vertical="center"/>
    </xf>
    <xf numFmtId="49" fontId="64" fillId="0" borderId="0" xfId="0" applyNumberFormat="1" applyFont="1" applyFill="1" applyAlignment="1">
      <alignment horizontal="left"/>
    </xf>
    <xf numFmtId="0" fontId="64" fillId="0" borderId="0" xfId="0" applyFont="1" applyFill="1" applyAlignment="1">
      <alignment horizontal="left" vertical="center"/>
    </xf>
    <xf numFmtId="0" fontId="64" fillId="0" borderId="0" xfId="0" applyFont="1" applyFill="1" applyAlignment="1">
      <alignment horizontal="left"/>
    </xf>
    <xf numFmtId="0" fontId="12" fillId="0" borderId="0" xfId="0" applyFont="1" applyBorder="1" applyAlignment="1" applyProtection="1">
      <alignment vertical="center" wrapText="1"/>
      <protection locked="0"/>
    </xf>
    <xf numFmtId="0" fontId="12" fillId="0" borderId="51" xfId="0" applyFont="1" applyBorder="1" applyAlignment="1" applyProtection="1">
      <alignment vertical="center" wrapText="1"/>
      <protection locked="0"/>
    </xf>
    <xf numFmtId="0" fontId="17" fillId="0" borderId="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51" xfId="0" applyFont="1" applyFill="1" applyBorder="1" applyAlignment="1" applyProtection="1">
      <alignment vertical="center"/>
      <protection locked="0"/>
    </xf>
    <xf numFmtId="0" fontId="12" fillId="0" borderId="51" xfId="0" applyFont="1" applyFill="1" applyBorder="1" applyAlignment="1" applyProtection="1">
      <alignment vertical="center" wrapText="1"/>
      <protection locked="0"/>
    </xf>
    <xf numFmtId="0" fontId="12" fillId="0" borderId="51" xfId="0" applyNumberFormat="1" applyFont="1" applyFill="1" applyBorder="1" applyAlignment="1" applyProtection="1">
      <alignment vertical="center" wrapText="1"/>
      <protection locked="0"/>
    </xf>
    <xf numFmtId="0" fontId="12" fillId="0" borderId="12" xfId="0" applyFont="1" applyFill="1" applyBorder="1" applyAlignment="1" applyProtection="1">
      <alignment vertical="center" wrapText="1"/>
      <protection locked="0"/>
    </xf>
    <xf numFmtId="0" fontId="17" fillId="0" borderId="33" xfId="0" applyFont="1" applyFill="1" applyBorder="1" applyAlignment="1" applyProtection="1">
      <alignment vertical="center"/>
      <protection locked="0"/>
    </xf>
    <xf numFmtId="0" fontId="12" fillId="0" borderId="33" xfId="0" applyFont="1" applyFill="1" applyBorder="1" applyAlignment="1" applyProtection="1">
      <alignment vertical="center" wrapText="1"/>
      <protection locked="0"/>
    </xf>
    <xf numFmtId="0" fontId="17" fillId="0" borderId="12" xfId="0" applyFont="1" applyFill="1" applyBorder="1" applyAlignment="1" applyProtection="1">
      <alignment horizontal="center" vertical="center" wrapText="1"/>
      <protection locked="0"/>
    </xf>
    <xf numFmtId="0" fontId="12" fillId="0" borderId="0" xfId="0" applyFont="1" applyFill="1" applyBorder="1" applyAlignment="1" applyProtection="1">
      <alignment vertical="center" wrapText="1"/>
      <protection locked="0"/>
    </xf>
    <xf numFmtId="0" fontId="17" fillId="0" borderId="33"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0" fontId="12" fillId="0" borderId="16" xfId="0" applyFont="1" applyBorder="1" applyAlignment="1" applyProtection="1">
      <alignment vertical="center"/>
      <protection locked="0"/>
    </xf>
    <xf numFmtId="0" fontId="17" fillId="0" borderId="33" xfId="0" applyFont="1" applyFill="1" applyBorder="1" applyAlignment="1" applyProtection="1">
      <alignment horizontal="center" vertical="center"/>
      <protection locked="0"/>
    </xf>
    <xf numFmtId="0" fontId="12" fillId="0" borderId="0" xfId="0" applyFont="1" applyBorder="1" applyAlignment="1" applyProtection="1">
      <alignment vertical="center"/>
      <protection locked="0"/>
    </xf>
    <xf numFmtId="0" fontId="12" fillId="0" borderId="33" xfId="0" applyNumberFormat="1" applyFont="1" applyFill="1" applyBorder="1" applyAlignment="1" applyProtection="1">
      <alignment horizontal="center" vertical="center"/>
      <protection locked="0"/>
    </xf>
    <xf numFmtId="0" fontId="12" fillId="0" borderId="33" xfId="0" applyFont="1" applyFill="1" applyBorder="1" applyAlignment="1" applyProtection="1">
      <alignment horizontal="center" vertical="center" wrapText="1"/>
    </xf>
    <xf numFmtId="0" fontId="12" fillId="0" borderId="33" xfId="0" applyFont="1" applyFill="1" applyBorder="1" applyAlignment="1" applyProtection="1">
      <alignment horizontal="center" vertical="center" wrapText="1"/>
      <protection locked="0"/>
    </xf>
    <xf numFmtId="0" fontId="12" fillId="8" borderId="5" xfId="0" applyFont="1" applyFill="1" applyBorder="1" applyAlignment="1" applyProtection="1">
      <alignment vertical="center"/>
      <protection locked="0"/>
    </xf>
    <xf numFmtId="0" fontId="12" fillId="20" borderId="5" xfId="0" applyFont="1" applyFill="1" applyBorder="1" applyAlignment="1" applyProtection="1">
      <alignment vertical="center"/>
      <protection locked="0"/>
    </xf>
    <xf numFmtId="0" fontId="12" fillId="0" borderId="5" xfId="0" applyFont="1" applyFill="1" applyBorder="1" applyAlignment="1" applyProtection="1">
      <alignment vertical="center" wrapText="1"/>
      <protection locked="0"/>
    </xf>
    <xf numFmtId="10" fontId="67" fillId="19" borderId="60" xfId="0" applyNumberFormat="1" applyFont="1" applyFill="1" applyBorder="1" applyAlignment="1" applyProtection="1">
      <alignment horizontal="right" vertical="center" wrapText="1"/>
      <protection locked="0"/>
    </xf>
    <xf numFmtId="1" fontId="5" fillId="0" borderId="6" xfId="0" applyNumberFormat="1" applyFont="1" applyFill="1" applyBorder="1" applyAlignment="1">
      <alignment horizontal="right"/>
    </xf>
    <xf numFmtId="1" fontId="5" fillId="0" borderId="73" xfId="0" applyNumberFormat="1" applyFont="1" applyFill="1" applyBorder="1" applyAlignment="1">
      <alignment horizontal="right"/>
    </xf>
    <xf numFmtId="1" fontId="5" fillId="5" borderId="73" xfId="0" applyNumberFormat="1" applyFont="1" applyFill="1" applyBorder="1" applyAlignment="1">
      <alignment horizontal="right"/>
    </xf>
    <xf numFmtId="1" fontId="5" fillId="0" borderId="13" xfId="0" applyNumberFormat="1" applyFont="1" applyFill="1" applyBorder="1" applyAlignment="1">
      <alignment horizontal="right"/>
    </xf>
    <xf numFmtId="49" fontId="5" fillId="2" borderId="13" xfId="0" applyNumberFormat="1" applyFont="1" applyFill="1" applyBorder="1" applyAlignment="1">
      <alignment horizontal="right"/>
    </xf>
    <xf numFmtId="1" fontId="6" fillId="5" borderId="73" xfId="0" applyNumberFormat="1" applyFont="1" applyFill="1" applyBorder="1" applyAlignment="1">
      <alignment horizontal="right"/>
    </xf>
    <xf numFmtId="1" fontId="5" fillId="0" borderId="73" xfId="0" applyNumberFormat="1" applyFont="1" applyBorder="1" applyAlignment="1">
      <alignment horizontal="right"/>
    </xf>
    <xf numFmtId="1" fontId="5" fillId="0" borderId="7" xfId="0" applyNumberFormat="1" applyFont="1" applyBorder="1" applyAlignment="1">
      <alignment horizontal="right"/>
    </xf>
    <xf numFmtId="1" fontId="5" fillId="0" borderId="61" xfId="0" applyNumberFormat="1" applyFont="1" applyFill="1" applyBorder="1" applyAlignment="1">
      <alignment horizontal="right"/>
    </xf>
    <xf numFmtId="1" fontId="5" fillId="3" borderId="0" xfId="0" applyNumberFormat="1" applyFont="1" applyFill="1" applyAlignment="1">
      <alignment horizontal="right"/>
    </xf>
    <xf numFmtId="1" fontId="5" fillId="3" borderId="16" xfId="0" applyNumberFormat="1" applyFont="1" applyFill="1" applyBorder="1" applyAlignment="1">
      <alignment horizontal="right"/>
    </xf>
    <xf numFmtId="1" fontId="5" fillId="0" borderId="0" xfId="0" applyNumberFormat="1" applyFont="1" applyFill="1" applyAlignment="1">
      <alignment horizontal="right"/>
    </xf>
    <xf numFmtId="1" fontId="5" fillId="5" borderId="74" xfId="0" applyNumberFormat="1" applyFont="1" applyFill="1" applyBorder="1" applyAlignment="1">
      <alignment horizontal="right"/>
    </xf>
    <xf numFmtId="1" fontId="5" fillId="2" borderId="73" xfId="0" applyNumberFormat="1" applyFont="1" applyFill="1" applyBorder="1" applyAlignment="1">
      <alignment horizontal="right"/>
    </xf>
    <xf numFmtId="1" fontId="5" fillId="10" borderId="73" xfId="0" applyNumberFormat="1" applyFont="1" applyFill="1" applyBorder="1" applyAlignment="1">
      <alignment horizontal="right"/>
    </xf>
    <xf numFmtId="1" fontId="5" fillId="5" borderId="75" xfId="0" applyNumberFormat="1" applyFont="1" applyFill="1" applyBorder="1" applyAlignment="1">
      <alignment horizontal="right"/>
    </xf>
    <xf numFmtId="1" fontId="5" fillId="0" borderId="64" xfId="0" applyNumberFormat="1" applyFont="1" applyFill="1" applyBorder="1" applyAlignment="1">
      <alignment horizontal="right"/>
    </xf>
    <xf numFmtId="1" fontId="5" fillId="5" borderId="64" xfId="0" applyNumberFormat="1" applyFont="1" applyFill="1" applyBorder="1" applyAlignment="1">
      <alignment horizontal="right"/>
    </xf>
    <xf numFmtId="1" fontId="5" fillId="2" borderId="64" xfId="0" applyNumberFormat="1" applyFont="1" applyFill="1" applyBorder="1" applyAlignment="1">
      <alignment horizontal="right"/>
    </xf>
    <xf numFmtId="1" fontId="6" fillId="5" borderId="64" xfId="0" applyNumberFormat="1" applyFont="1" applyFill="1" applyBorder="1" applyAlignment="1">
      <alignment horizontal="right"/>
    </xf>
    <xf numFmtId="1" fontId="5" fillId="0" borderId="64" xfId="0" applyNumberFormat="1" applyFont="1" applyBorder="1" applyAlignment="1">
      <alignment horizontal="right"/>
    </xf>
    <xf numFmtId="1" fontId="5" fillId="5" borderId="71" xfId="0" applyNumberFormat="1" applyFont="1" applyFill="1" applyBorder="1" applyAlignment="1">
      <alignment horizontal="right"/>
    </xf>
    <xf numFmtId="1" fontId="5" fillId="0" borderId="15" xfId="0" applyNumberFormat="1" applyFont="1" applyFill="1" applyBorder="1" applyAlignment="1">
      <alignment horizontal="right"/>
    </xf>
    <xf numFmtId="1" fontId="5" fillId="5" borderId="15" xfId="0" applyNumberFormat="1" applyFont="1" applyFill="1" applyBorder="1" applyAlignment="1">
      <alignment horizontal="right"/>
    </xf>
    <xf numFmtId="1" fontId="5" fillId="11" borderId="15" xfId="0" applyNumberFormat="1" applyFont="1" applyFill="1" applyBorder="1" applyAlignment="1">
      <alignment horizontal="right"/>
    </xf>
    <xf numFmtId="1" fontId="5" fillId="2" borderId="15" xfId="0" applyNumberFormat="1" applyFont="1" applyFill="1" applyBorder="1" applyAlignment="1">
      <alignment horizontal="right"/>
    </xf>
    <xf numFmtId="1" fontId="6" fillId="5" borderId="10" xfId="0" applyNumberFormat="1" applyFont="1" applyFill="1" applyBorder="1" applyAlignment="1">
      <alignment horizontal="right"/>
    </xf>
    <xf numFmtId="1" fontId="5" fillId="0" borderId="0" xfId="0" applyNumberFormat="1" applyFont="1" applyFill="1" applyBorder="1" applyAlignment="1">
      <alignment horizontal="right"/>
    </xf>
    <xf numFmtId="1" fontId="5" fillId="10" borderId="15" xfId="0" applyNumberFormat="1" applyFont="1" applyFill="1" applyBorder="1" applyAlignment="1">
      <alignment horizontal="right"/>
    </xf>
    <xf numFmtId="1" fontId="5" fillId="5" borderId="10" xfId="0" applyNumberFormat="1" applyFont="1" applyFill="1" applyBorder="1" applyAlignment="1">
      <alignment horizontal="right"/>
    </xf>
    <xf numFmtId="1" fontId="5" fillId="0" borderId="15" xfId="0" applyNumberFormat="1" applyFont="1" applyBorder="1" applyAlignment="1">
      <alignment horizontal="right"/>
    </xf>
    <xf numFmtId="1" fontId="5" fillId="0" borderId="61" xfId="0" applyNumberFormat="1" applyFont="1" applyBorder="1" applyAlignment="1">
      <alignment horizontal="right"/>
    </xf>
    <xf numFmtId="3" fontId="5" fillId="11" borderId="13" xfId="0" applyNumberFormat="1" applyFont="1" applyFill="1" applyBorder="1"/>
    <xf numFmtId="1" fontId="5" fillId="0" borderId="71" xfId="0" applyNumberFormat="1" applyFont="1" applyBorder="1" applyAlignment="1">
      <alignment horizontal="right"/>
    </xf>
    <xf numFmtId="0" fontId="17" fillId="17" borderId="46" xfId="3" applyFont="1" applyFill="1" applyBorder="1" applyAlignment="1">
      <alignment horizontal="left" vertical="center" wrapText="1"/>
    </xf>
    <xf numFmtId="0" fontId="17" fillId="17" borderId="46" xfId="3" applyFont="1" applyFill="1" applyBorder="1" applyAlignment="1">
      <alignment horizontal="right" vertical="center" wrapText="1"/>
    </xf>
    <xf numFmtId="0" fontId="34" fillId="18" borderId="46" xfId="3" applyFont="1" applyFill="1" applyBorder="1" applyAlignment="1">
      <alignment horizontal="left" vertical="center" wrapText="1"/>
    </xf>
    <xf numFmtId="0" fontId="5" fillId="0" borderId="0" xfId="0" applyFont="1" applyAlignment="1">
      <alignment vertical="center"/>
    </xf>
    <xf numFmtId="164" fontId="17" fillId="0" borderId="46" xfId="2" applyNumberFormat="1" applyFont="1" applyFill="1" applyBorder="1" applyAlignment="1">
      <alignment horizontal="right" vertical="center"/>
    </xf>
    <xf numFmtId="0" fontId="12" fillId="17" borderId="46" xfId="3" applyFont="1" applyFill="1" applyBorder="1" applyAlignment="1">
      <alignment horizontal="left" vertical="center" wrapText="1"/>
    </xf>
    <xf numFmtId="49" fontId="6" fillId="7" borderId="0" xfId="0" applyNumberFormat="1" applyFont="1" applyFill="1" applyBorder="1"/>
    <xf numFmtId="0" fontId="5" fillId="2" borderId="50" xfId="0" applyFont="1" applyFill="1" applyBorder="1" applyAlignment="1">
      <alignment horizontal="center"/>
    </xf>
    <xf numFmtId="0" fontId="5" fillId="2" borderId="42" xfId="0" applyFont="1" applyFill="1" applyBorder="1" applyAlignment="1">
      <alignment horizontal="center"/>
    </xf>
    <xf numFmtId="0" fontId="5" fillId="7" borderId="50" xfId="0" applyFont="1" applyFill="1" applyBorder="1" applyAlignment="1">
      <alignment horizontal="center"/>
    </xf>
    <xf numFmtId="0" fontId="5" fillId="7" borderId="42" xfId="0" applyFont="1" applyFill="1" applyBorder="1" applyAlignment="1">
      <alignment horizontal="center"/>
    </xf>
    <xf numFmtId="0" fontId="5" fillId="3" borderId="66" xfId="0" applyFont="1" applyFill="1" applyBorder="1" applyAlignment="1">
      <alignment horizontal="center"/>
    </xf>
    <xf numFmtId="0" fontId="5" fillId="3" borderId="67" xfId="0" applyFont="1" applyFill="1" applyBorder="1" applyAlignment="1">
      <alignment horizontal="center"/>
    </xf>
    <xf numFmtId="0" fontId="5" fillId="3" borderId="42" xfId="0" applyFont="1" applyFill="1" applyBorder="1" applyAlignment="1">
      <alignment horizontal="center"/>
    </xf>
    <xf numFmtId="1" fontId="17" fillId="0" borderId="1" xfId="0" applyNumberFormat="1" applyFont="1" applyFill="1" applyBorder="1" applyAlignment="1">
      <alignment wrapText="1"/>
    </xf>
    <xf numFmtId="0" fontId="12" fillId="0" borderId="1" xfId="0" applyFont="1" applyFill="1" applyBorder="1" applyAlignment="1">
      <alignment wrapText="1"/>
    </xf>
    <xf numFmtId="0" fontId="12" fillId="0" borderId="24" xfId="0" applyFont="1" applyFill="1" applyBorder="1" applyAlignment="1">
      <alignment vertical="center" wrapText="1"/>
    </xf>
    <xf numFmtId="0" fontId="12" fillId="0" borderId="12" xfId="0" applyFont="1" applyFill="1" applyBorder="1" applyAlignment="1">
      <alignment vertical="center" wrapText="1"/>
    </xf>
    <xf numFmtId="0" fontId="12" fillId="0" borderId="25" xfId="0" applyFont="1" applyFill="1" applyBorder="1" applyAlignment="1">
      <alignment vertical="center" wrapText="1"/>
    </xf>
    <xf numFmtId="0" fontId="12" fillId="0" borderId="24"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24" xfId="6" applyFont="1" applyFill="1" applyBorder="1" applyAlignment="1">
      <alignment vertical="center" wrapText="1"/>
    </xf>
    <xf numFmtId="0" fontId="12" fillId="0" borderId="12" xfId="6" applyFont="1" applyFill="1" applyBorder="1" applyAlignment="1">
      <alignment vertical="center" wrapText="1"/>
    </xf>
    <xf numFmtId="0" fontId="12" fillId="0" borderId="25" xfId="6" applyFont="1" applyFill="1" applyBorder="1" applyAlignment="1">
      <alignment vertical="center" wrapText="1"/>
    </xf>
    <xf numFmtId="49" fontId="12" fillId="0" borderId="24" xfId="9" applyNumberFormat="1" applyFont="1" applyFill="1" applyBorder="1" applyAlignment="1">
      <alignment horizontal="left" vertical="center" wrapText="1"/>
    </xf>
    <xf numFmtId="49" fontId="12" fillId="0" borderId="12" xfId="9" applyNumberFormat="1" applyFont="1" applyFill="1" applyBorder="1" applyAlignment="1">
      <alignment horizontal="left" vertical="center" wrapText="1"/>
    </xf>
    <xf numFmtId="49" fontId="12" fillId="0" borderId="25" xfId="9" applyNumberFormat="1" applyFont="1" applyFill="1" applyBorder="1" applyAlignment="1">
      <alignment horizontal="left" vertical="center" wrapText="1"/>
    </xf>
    <xf numFmtId="0" fontId="12" fillId="0" borderId="24" xfId="9" applyFont="1" applyFill="1" applyBorder="1" applyAlignment="1">
      <alignment horizontal="left" vertical="center" wrapText="1"/>
    </xf>
    <xf numFmtId="0" fontId="12" fillId="0" borderId="12" xfId="9" applyFont="1" applyFill="1" applyBorder="1" applyAlignment="1">
      <alignment horizontal="left" vertical="center" wrapText="1"/>
    </xf>
    <xf numFmtId="0" fontId="12" fillId="0" borderId="25" xfId="9" applyFont="1" applyFill="1" applyBorder="1" applyAlignment="1">
      <alignment horizontal="left" vertical="center" wrapText="1"/>
    </xf>
    <xf numFmtId="9" fontId="12" fillId="0" borderId="24" xfId="0" applyNumberFormat="1" applyFont="1" applyFill="1" applyBorder="1" applyAlignment="1">
      <alignment horizontal="left" vertical="center" wrapText="1"/>
    </xf>
    <xf numFmtId="9" fontId="12" fillId="0" borderId="25" xfId="0" applyNumberFormat="1" applyFont="1" applyFill="1" applyBorder="1" applyAlignment="1">
      <alignment horizontal="left" vertical="center" wrapText="1"/>
    </xf>
    <xf numFmtId="0" fontId="6" fillId="0" borderId="33" xfId="0" applyFont="1" applyFill="1" applyBorder="1" applyAlignment="1">
      <alignment horizontal="center" vertical="center"/>
    </xf>
    <xf numFmtId="0" fontId="12" fillId="0" borderId="24" xfId="6" applyFont="1" applyFill="1" applyBorder="1" applyAlignment="1">
      <alignment horizontal="left" vertical="center" wrapText="1"/>
    </xf>
    <xf numFmtId="0" fontId="12" fillId="0" borderId="12" xfId="6" applyFont="1" applyFill="1" applyBorder="1" applyAlignment="1">
      <alignment horizontal="left" vertical="center" wrapText="1"/>
    </xf>
    <xf numFmtId="0" fontId="12" fillId="0" borderId="25" xfId="6" applyFont="1" applyFill="1" applyBorder="1" applyAlignment="1">
      <alignment horizontal="left" vertical="center" wrapText="1"/>
    </xf>
    <xf numFmtId="2" fontId="12" fillId="0" borderId="24" xfId="9" applyNumberFormat="1" applyFont="1" applyFill="1" applyBorder="1" applyAlignment="1">
      <alignment horizontal="left" vertical="center" wrapText="1"/>
    </xf>
    <xf numFmtId="2" fontId="12" fillId="0" borderId="12" xfId="9" applyNumberFormat="1" applyFont="1" applyFill="1" applyBorder="1" applyAlignment="1">
      <alignment horizontal="left" vertical="center" wrapText="1"/>
    </xf>
    <xf numFmtId="2" fontId="12" fillId="0" borderId="25" xfId="9" applyNumberFormat="1" applyFont="1" applyFill="1" applyBorder="1" applyAlignment="1">
      <alignment horizontal="left" vertical="center" wrapText="1"/>
    </xf>
    <xf numFmtId="0" fontId="5" fillId="0" borderId="33" xfId="0" applyFont="1" applyFill="1" applyBorder="1" applyAlignment="1">
      <alignment horizontal="center" vertical="center"/>
    </xf>
    <xf numFmtId="9" fontId="12" fillId="0" borderId="12" xfId="0" applyNumberFormat="1"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33" xfId="9" applyFont="1" applyFill="1" applyBorder="1" applyAlignment="1">
      <alignment horizontal="left" vertical="center" wrapText="1"/>
    </xf>
    <xf numFmtId="0" fontId="12" fillId="0" borderId="33" xfId="0" applyFont="1" applyFill="1" applyBorder="1" applyAlignment="1">
      <alignment horizontal="center" vertical="center"/>
    </xf>
    <xf numFmtId="0" fontId="12" fillId="0" borderId="33" xfId="6" applyFont="1" applyFill="1" applyBorder="1" applyAlignment="1">
      <alignment vertical="center" wrapText="1"/>
    </xf>
    <xf numFmtId="0" fontId="0" fillId="0" borderId="24" xfId="0" applyFill="1" applyBorder="1" applyAlignment="1">
      <alignment horizontal="left" vertical="center" wrapText="1"/>
    </xf>
    <xf numFmtId="0" fontId="0" fillId="0" borderId="25" xfId="0" applyFill="1" applyBorder="1" applyAlignment="1">
      <alignment horizontal="left" vertical="center" wrapText="1"/>
    </xf>
    <xf numFmtId="0" fontId="12" fillId="0" borderId="24" xfId="9" applyFont="1" applyFill="1" applyBorder="1" applyAlignment="1">
      <alignment vertical="center" wrapText="1"/>
    </xf>
    <xf numFmtId="0" fontId="12" fillId="0" borderId="12" xfId="9" applyFont="1" applyFill="1" applyBorder="1" applyAlignment="1">
      <alignment vertical="center" wrapText="1"/>
    </xf>
    <xf numFmtId="0" fontId="12" fillId="0" borderId="25" xfId="9" applyFont="1" applyFill="1" applyBorder="1" applyAlignment="1">
      <alignment vertical="center" wrapText="1"/>
    </xf>
    <xf numFmtId="0" fontId="5" fillId="0" borderId="24"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17" fillId="0" borderId="33" xfId="0" applyFont="1" applyFill="1" applyBorder="1" applyAlignment="1" applyProtection="1">
      <alignment horizontal="center" vertical="center" wrapText="1"/>
      <protection locked="0"/>
    </xf>
    <xf numFmtId="3" fontId="17" fillId="0" borderId="50" xfId="0" applyNumberFormat="1" applyFont="1" applyFill="1" applyBorder="1" applyAlignment="1" applyProtection="1">
      <alignment horizontal="center" vertical="center"/>
      <protection locked="0"/>
    </xf>
    <xf numFmtId="3" fontId="17" fillId="0" borderId="42" xfId="0" applyNumberFormat="1" applyFont="1" applyFill="1" applyBorder="1" applyAlignment="1" applyProtection="1">
      <alignment horizontal="center" vertical="center"/>
      <protection locked="0"/>
    </xf>
    <xf numFmtId="3" fontId="17" fillId="0" borderId="49" xfId="0" applyNumberFormat="1" applyFont="1" applyFill="1" applyBorder="1" applyAlignment="1" applyProtection="1">
      <alignment horizontal="center" vertical="center"/>
      <protection locked="0"/>
    </xf>
    <xf numFmtId="0" fontId="20" fillId="0" borderId="0" xfId="0" applyFont="1" applyAlignment="1">
      <alignment horizontal="center" vertical="center" wrapText="1"/>
    </xf>
    <xf numFmtId="0" fontId="3" fillId="0" borderId="0" xfId="0" applyFont="1" applyAlignment="1">
      <alignment horizontal="center" vertical="center" wrapText="1"/>
    </xf>
    <xf numFmtId="0" fontId="25" fillId="0" borderId="0" xfId="0" applyFont="1" applyAlignment="1">
      <alignment horizontal="center"/>
    </xf>
    <xf numFmtId="0" fontId="5" fillId="0" borderId="0" xfId="0" applyFont="1" applyAlignment="1">
      <alignment horizontal="center"/>
    </xf>
    <xf numFmtId="0" fontId="19" fillId="0" borderId="0" xfId="0" applyFont="1" applyAlignment="1">
      <alignment horizontal="center" vertical="center" wrapText="1"/>
    </xf>
    <xf numFmtId="49" fontId="20"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Border="1" applyAlignment="1">
      <alignment horizontal="center"/>
    </xf>
    <xf numFmtId="49" fontId="18" fillId="16" borderId="0" xfId="4" applyNumberFormat="1" applyFont="1" applyFill="1" applyBorder="1" applyAlignment="1">
      <alignment horizontal="center" vertical="center" wrapText="1"/>
    </xf>
    <xf numFmtId="49" fontId="18" fillId="16" borderId="76" xfId="4" applyNumberFormat="1" applyFont="1" applyFill="1" applyBorder="1" applyAlignment="1">
      <alignment horizontal="center" vertical="center" wrapText="1"/>
    </xf>
    <xf numFmtId="49" fontId="18" fillId="16" borderId="43" xfId="4" applyNumberFormat="1" applyFont="1" applyFill="1" applyBorder="1" applyAlignment="1">
      <alignment horizontal="center" vertical="center" wrapText="1"/>
    </xf>
    <xf numFmtId="49" fontId="18" fillId="16" borderId="77" xfId="4" applyNumberFormat="1" applyFont="1" applyFill="1" applyBorder="1" applyAlignment="1">
      <alignment horizontal="center" vertical="center" wrapText="1"/>
    </xf>
  </cellXfs>
  <cellStyles count="22">
    <cellStyle name="Euro" xfId="1" xr:uid="{00000000-0005-0000-0000-000000000000}"/>
    <cellStyle name="Migliaia" xfId="2" builtinId="3"/>
    <cellStyle name="Normale" xfId="0" builtinId="0"/>
    <cellStyle name="Normale_dati_Dati per il RF" xfId="3" xr:uid="{00000000-0005-0000-0000-000003000000}"/>
    <cellStyle name="Normale_dati_Dati per il RF_1" xfId="4" xr:uid="{00000000-0005-0000-0000-000004000000}"/>
    <cellStyle name="Normale_dati_Importi digitati RF" xfId="5" xr:uid="{00000000-0005-0000-0000-000005000000}"/>
    <cellStyle name="Normale_descriz_indici" xfId="6" xr:uid="{00000000-0005-0000-0000-000006000000}"/>
    <cellStyle name="Normale_Foglio2" xfId="7" xr:uid="{00000000-0005-0000-0000-000007000000}"/>
    <cellStyle name="Normale_po_RF Indiretto" xfId="8" xr:uid="{00000000-0005-0000-0000-000008000000}"/>
    <cellStyle name="Normale_Valutazione_indici" xfId="9" xr:uid="{00000000-0005-0000-0000-000009000000}"/>
    <cellStyle name="Nota" xfId="10" xr:uid="{00000000-0005-0000-0000-00000A000000}"/>
    <cellStyle name="Output" xfId="11" xr:uid="{00000000-0005-0000-0000-00000B000000}"/>
    <cellStyle name="Testo avviso" xfId="12" xr:uid="{00000000-0005-0000-0000-00000C000000}"/>
    <cellStyle name="Testo descrittivo" xfId="13" xr:uid="{00000000-0005-0000-0000-00000D000000}"/>
    <cellStyle name="Titolo" xfId="14" xr:uid="{00000000-0005-0000-0000-00000E000000}"/>
    <cellStyle name="Titolo 1" xfId="15" xr:uid="{00000000-0005-0000-0000-00000F000000}"/>
    <cellStyle name="Titolo 2" xfId="16" xr:uid="{00000000-0005-0000-0000-000010000000}"/>
    <cellStyle name="Titolo 3" xfId="17" xr:uid="{00000000-0005-0000-0000-000011000000}"/>
    <cellStyle name="Titolo 4" xfId="18" xr:uid="{00000000-0005-0000-0000-000012000000}"/>
    <cellStyle name="Totale" xfId="19" xr:uid="{00000000-0005-0000-0000-000013000000}"/>
    <cellStyle name="Valore non valido" xfId="20" xr:uid="{00000000-0005-0000-0000-000014000000}"/>
    <cellStyle name="Valore valido" xfId="21" xr:uid="{00000000-0005-0000-0000-000015000000}"/>
  </cellStyles>
  <dxfs count="13">
    <dxf>
      <border>
        <top style="hair">
          <color indexed="23"/>
        </top>
        <bottom style="hair">
          <color indexed="23"/>
        </bottom>
      </border>
    </dxf>
    <dxf>
      <fill>
        <patternFill>
          <bgColor indexed="11"/>
        </patternFill>
      </fill>
      <border>
        <top style="hair">
          <color indexed="23"/>
        </top>
        <bottom style="hair">
          <color indexed="23"/>
        </bottom>
      </border>
    </dxf>
    <dxf>
      <font>
        <b/>
        <i val="0"/>
        <condense val="0"/>
        <extend val="0"/>
      </font>
      <fill>
        <patternFill>
          <bgColor indexed="11"/>
        </patternFill>
      </fill>
      <border>
        <top style="thin">
          <color indexed="23"/>
        </top>
        <bottom style="thin">
          <color indexed="23"/>
        </bottom>
      </border>
    </dxf>
    <dxf>
      <border>
        <top style="hair">
          <color indexed="23"/>
        </top>
        <bottom style="hair">
          <color indexed="23"/>
        </bottom>
      </border>
    </dxf>
    <dxf>
      <font>
        <b val="0"/>
        <i val="0"/>
        <condense val="0"/>
        <extend val="0"/>
      </font>
      <fill>
        <patternFill>
          <bgColor indexed="11"/>
        </patternFill>
      </fill>
      <border>
        <bottom style="hair">
          <color indexed="23"/>
        </bottom>
      </border>
    </dxf>
    <dxf>
      <font>
        <b/>
        <i val="0"/>
        <condense val="0"/>
        <extend val="0"/>
      </font>
      <fill>
        <patternFill>
          <bgColor indexed="11"/>
        </patternFill>
      </fill>
      <border>
        <top style="thin">
          <color indexed="23"/>
        </top>
        <bottom style="thin">
          <color indexed="23"/>
        </bottom>
      </border>
    </dxf>
    <dxf>
      <border>
        <top style="hair">
          <color indexed="23"/>
        </top>
        <bottom style="hair">
          <color indexed="23"/>
        </bottom>
      </border>
    </dxf>
    <dxf>
      <font>
        <b val="0"/>
        <i val="0"/>
        <condense val="0"/>
        <extend val="0"/>
      </font>
      <fill>
        <patternFill>
          <bgColor indexed="11"/>
        </patternFill>
      </fill>
      <border>
        <bottom style="hair">
          <color indexed="23"/>
        </bottom>
      </border>
    </dxf>
    <dxf>
      <font>
        <b/>
        <i val="0"/>
        <condense val="0"/>
        <extend val="0"/>
      </font>
      <fill>
        <patternFill>
          <bgColor indexed="11"/>
        </patternFill>
      </fill>
      <border>
        <top style="thin">
          <color indexed="23"/>
        </top>
        <bottom style="thin">
          <color indexed="23"/>
        </bottom>
      </border>
    </dxf>
    <dxf>
      <font>
        <b/>
        <condense val="0"/>
        <extend val="0"/>
        <color indexed="17"/>
      </font>
    </dxf>
    <dxf>
      <font>
        <b/>
        <condense val="0"/>
        <extend val="0"/>
        <color indexed="10"/>
      </font>
    </dxf>
    <dxf>
      <font>
        <b/>
        <condense val="0"/>
        <extend val="0"/>
        <color indexed="17"/>
      </font>
    </dxf>
    <dxf>
      <font>
        <b/>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EAEAEA"/>
      <rgbColor rgb="000000FF"/>
      <rgbColor rgb="00FFFF00"/>
      <rgbColor rgb="0000CC00"/>
      <rgbColor rgb="00FFFFCC"/>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FF6600"/>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FF33"/>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7"/>
  <sheetViews>
    <sheetView showGridLines="0" zoomScaleNormal="100" zoomScaleSheetLayoutView="100" workbookViewId="0">
      <pane xSplit="5" ySplit="2" topLeftCell="F3" activePane="bottomRight" state="frozen"/>
      <selection pane="topRight" activeCell="E1" sqref="E1"/>
      <selection pane="bottomLeft" activeCell="A3" sqref="A3"/>
      <selection pane="bottomRight"/>
    </sheetView>
  </sheetViews>
  <sheetFormatPr defaultColWidth="9.15234375" defaultRowHeight="12.45"/>
  <cols>
    <col min="1" max="1" width="5.3046875" style="2" customWidth="1"/>
    <col min="2" max="2" width="3.15234375" style="2" customWidth="1"/>
    <col min="3" max="3" width="2.3828125" style="2" customWidth="1"/>
    <col min="4" max="4" width="2.53515625" style="2" customWidth="1"/>
    <col min="5" max="5" width="42" style="2" customWidth="1"/>
    <col min="6" max="6" width="10.53515625" style="2" customWidth="1"/>
    <col min="7" max="10" width="9.53515625" style="2" customWidth="1"/>
    <col min="11" max="11" width="2.84375" style="112" customWidth="1"/>
    <col min="12" max="12" width="4" style="2" hidden="1" customWidth="1"/>
    <col min="13" max="17" width="9.15234375" style="2"/>
    <col min="18" max="18" width="4" style="2" customWidth="1"/>
    <col min="19" max="16384" width="9.15234375" style="2"/>
  </cols>
  <sheetData>
    <row r="1" spans="1:28" ht="6.75" customHeight="1">
      <c r="AB1" s="474"/>
    </row>
    <row r="2" spans="1:28" ht="12.75" customHeight="1">
      <c r="F2" s="580" t="s">
        <v>97</v>
      </c>
      <c r="G2" s="581"/>
      <c r="H2" s="581"/>
      <c r="I2" s="581"/>
      <c r="J2" s="581"/>
      <c r="K2" s="466"/>
      <c r="M2" s="582" t="s">
        <v>98</v>
      </c>
      <c r="N2" s="583"/>
      <c r="O2" s="583"/>
      <c r="P2" s="583"/>
      <c r="Q2" s="583"/>
      <c r="S2" s="584" t="s">
        <v>99</v>
      </c>
      <c r="T2" s="585"/>
      <c r="U2" s="585"/>
      <c r="V2" s="585"/>
      <c r="W2" s="586"/>
    </row>
    <row r="3" spans="1:28" ht="22.3">
      <c r="B3" s="28" t="s">
        <v>290</v>
      </c>
      <c r="C3" s="6"/>
      <c r="D3" s="6"/>
      <c r="E3" s="6"/>
      <c r="F3" s="6"/>
      <c r="G3" s="6"/>
      <c r="H3" s="6"/>
      <c r="I3" s="6"/>
      <c r="J3" s="6"/>
      <c r="K3" s="6"/>
      <c r="S3" s="6"/>
      <c r="T3" s="6"/>
      <c r="U3" s="6"/>
      <c r="V3" s="6"/>
    </row>
    <row r="4" spans="1:28" ht="18" thickBot="1">
      <c r="B4" s="12"/>
      <c r="C4" s="18" t="s">
        <v>11</v>
      </c>
      <c r="D4" s="12"/>
      <c r="E4" s="12"/>
      <c r="F4" s="36" t="s">
        <v>509</v>
      </c>
      <c r="G4" s="36" t="s">
        <v>508</v>
      </c>
      <c r="H4" s="36" t="s">
        <v>507</v>
      </c>
      <c r="I4" s="36" t="s">
        <v>506</v>
      </c>
      <c r="J4" s="36" t="s">
        <v>505</v>
      </c>
      <c r="K4" s="65"/>
      <c r="L4" s="112"/>
      <c r="M4" s="36" t="s">
        <v>509</v>
      </c>
      <c r="N4" s="36" t="s">
        <v>508</v>
      </c>
      <c r="O4" s="36" t="s">
        <v>507</v>
      </c>
      <c r="P4" s="36" t="s">
        <v>506</v>
      </c>
      <c r="Q4" s="36" t="s">
        <v>505</v>
      </c>
      <c r="S4" s="13" t="str">
        <f>F4</f>
        <v>N</v>
      </c>
      <c r="T4" s="13" t="str">
        <f>G4</f>
        <v>N-1</v>
      </c>
      <c r="U4" s="13" t="str">
        <f>H4</f>
        <v>N-2</v>
      </c>
      <c r="V4" s="13" t="str">
        <f>I4</f>
        <v>N-3</v>
      </c>
      <c r="W4" s="13" t="str">
        <f>J4</f>
        <v>N-4</v>
      </c>
    </row>
    <row r="5" spans="1:28">
      <c r="A5" s="20">
        <v>10</v>
      </c>
      <c r="B5" s="475"/>
      <c r="C5" s="19" t="s">
        <v>410</v>
      </c>
      <c r="D5" s="20"/>
      <c r="E5" s="20"/>
      <c r="F5" s="31">
        <f>'po_SP Ordinario ATT'!F5</f>
        <v>0</v>
      </c>
      <c r="G5" s="31">
        <f>'po_SP Ordinario ATT'!G5</f>
        <v>0</v>
      </c>
      <c r="H5" s="31">
        <f>'po_SP Ordinario ATT'!L5</f>
        <v>0</v>
      </c>
      <c r="I5" s="31">
        <f>'po_SP Ordinario ATT'!Q5</f>
        <v>0</v>
      </c>
      <c r="J5" s="31">
        <f>'po_SP Ordinario ATT'!V5</f>
        <v>0</v>
      </c>
      <c r="K5" s="9"/>
      <c r="M5" s="467" t="e">
        <f>#REF!</f>
        <v>#REF!</v>
      </c>
      <c r="N5" s="467" t="e">
        <f>#REF!</f>
        <v>#REF!</v>
      </c>
      <c r="O5" s="467" t="e">
        <f>#REF!</f>
        <v>#REF!</v>
      </c>
      <c r="P5" s="467" t="e">
        <f>#REF!</f>
        <v>#REF!</v>
      </c>
      <c r="Q5" s="467" t="e">
        <f>#REF!</f>
        <v>#REF!</v>
      </c>
      <c r="S5" s="32" t="e">
        <f>IF(dati_an!$B$4="16",F5,M5)</f>
        <v>#REF!</v>
      </c>
      <c r="T5" s="32" t="e">
        <f>IF(dati_an!$B$4="16",G5,N5)</f>
        <v>#REF!</v>
      </c>
      <c r="U5" s="32" t="e">
        <f>IF(dati_an!$B$4="16",H5,O5)</f>
        <v>#REF!</v>
      </c>
      <c r="V5" s="32" t="e">
        <f>IF(dati_an!$B$4="16",I5,P5)</f>
        <v>#REF!</v>
      </c>
      <c r="W5" s="32" t="e">
        <f>IF(dati_an!$B$4="16",J5,Q5)</f>
        <v>#REF!</v>
      </c>
    </row>
    <row r="6" spans="1:28">
      <c r="A6" s="15">
        <v>20</v>
      </c>
      <c r="B6" s="476"/>
      <c r="C6" s="14" t="s">
        <v>411</v>
      </c>
      <c r="D6" s="15"/>
      <c r="E6" s="15"/>
      <c r="F6" s="468">
        <f>'po_SP Ordinario ATT'!F8</f>
        <v>0</v>
      </c>
      <c r="G6" s="468">
        <f>'po_SP Ordinario ATT'!G8</f>
        <v>0</v>
      </c>
      <c r="H6" s="468">
        <f>'po_SP Ordinario ATT'!L8</f>
        <v>0</v>
      </c>
      <c r="I6" s="468">
        <f>'po_SP Ordinario ATT'!Q8</f>
        <v>0</v>
      </c>
      <c r="J6" s="468">
        <f>'po_SP Ordinario ATT'!V8</f>
        <v>0</v>
      </c>
      <c r="K6" s="9"/>
      <c r="M6" s="469" t="e">
        <f>#REF!</f>
        <v>#REF!</v>
      </c>
      <c r="N6" s="469" t="e">
        <f>#REF!</f>
        <v>#REF!</v>
      </c>
      <c r="O6" s="469" t="e">
        <f>#REF!</f>
        <v>#REF!</v>
      </c>
      <c r="P6" s="469" t="e">
        <f>#REF!</f>
        <v>#REF!</v>
      </c>
      <c r="Q6" s="469" t="e">
        <f>#REF!</f>
        <v>#REF!</v>
      </c>
      <c r="S6" s="32" t="e">
        <f>IF(dati_an!$B$4="16",F6,M6)</f>
        <v>#REF!</v>
      </c>
      <c r="T6" s="32" t="e">
        <f>IF(dati_an!$B$4="16",G6,N6)</f>
        <v>#REF!</v>
      </c>
      <c r="U6" s="32" t="e">
        <f>IF(dati_an!$B$4="16",H6,O6)</f>
        <v>#REF!</v>
      </c>
      <c r="V6" s="32" t="e">
        <f>IF(dati_an!$B$4="16",I6,P6)</f>
        <v>#REF!</v>
      </c>
      <c r="W6" s="32" t="e">
        <f>IF(dati_an!$B$4="16",J6,Q6)</f>
        <v>#REF!</v>
      </c>
    </row>
    <row r="7" spans="1:28">
      <c r="A7" s="15">
        <v>30</v>
      </c>
      <c r="B7" s="476"/>
      <c r="C7" s="14"/>
      <c r="D7" s="15" t="s">
        <v>412</v>
      </c>
      <c r="E7" s="15"/>
      <c r="F7" s="468">
        <f>'po_SP Ordinario ATT'!F9</f>
        <v>0</v>
      </c>
      <c r="G7" s="468">
        <f>'po_SP Ordinario ATT'!G9</f>
        <v>0</v>
      </c>
      <c r="H7" s="468">
        <f>'po_SP Ordinario ATT'!L9</f>
        <v>0</v>
      </c>
      <c r="I7" s="468">
        <f>'po_SP Ordinario ATT'!Q9</f>
        <v>0</v>
      </c>
      <c r="J7" s="468">
        <f>'po_SP Ordinario ATT'!V9</f>
        <v>0</v>
      </c>
      <c r="K7" s="9"/>
      <c r="M7" s="469" t="e">
        <f>#REF!</f>
        <v>#REF!</v>
      </c>
      <c r="N7" s="469" t="e">
        <f>#REF!</f>
        <v>#REF!</v>
      </c>
      <c r="O7" s="469" t="e">
        <f>#REF!</f>
        <v>#REF!</v>
      </c>
      <c r="P7" s="469" t="e">
        <f>#REF!</f>
        <v>#REF!</v>
      </c>
      <c r="Q7" s="469" t="e">
        <f>#REF!</f>
        <v>#REF!</v>
      </c>
      <c r="S7" s="32" t="e">
        <f>IF(dati_an!$B$4="16",F7,M7)</f>
        <v>#REF!</v>
      </c>
      <c r="T7" s="32" t="e">
        <f>IF(dati_an!$B$4="16",G7,N7)</f>
        <v>#REF!</v>
      </c>
      <c r="U7" s="32" t="e">
        <f>IF(dati_an!$B$4="16",H7,O7)</f>
        <v>#REF!</v>
      </c>
      <c r="V7" s="32" t="e">
        <f>IF(dati_an!$B$4="16",I7,P7)</f>
        <v>#REF!</v>
      </c>
      <c r="W7" s="32" t="e">
        <f>IF(dati_an!$B$4="16",J7,Q7)</f>
        <v>#REF!</v>
      </c>
    </row>
    <row r="8" spans="1:28">
      <c r="A8" s="15">
        <v>40</v>
      </c>
      <c r="B8" s="476"/>
      <c r="C8" s="14"/>
      <c r="D8" s="15" t="s">
        <v>413</v>
      </c>
      <c r="E8" s="15"/>
      <c r="F8" s="468">
        <f>'po_SP Ordinario ATT'!F17</f>
        <v>0</v>
      </c>
      <c r="G8" s="468">
        <f>'po_SP Ordinario ATT'!G17</f>
        <v>0</v>
      </c>
      <c r="H8" s="468">
        <f>'po_SP Ordinario ATT'!L17</f>
        <v>0</v>
      </c>
      <c r="I8" s="468">
        <f>'po_SP Ordinario ATT'!Q17</f>
        <v>0</v>
      </c>
      <c r="J8" s="468">
        <f>'po_SP Ordinario ATT'!V17</f>
        <v>0</v>
      </c>
      <c r="K8" s="9"/>
      <c r="M8" s="469" t="e">
        <f>#REF!</f>
        <v>#REF!</v>
      </c>
      <c r="N8" s="469" t="e">
        <f>#REF!</f>
        <v>#REF!</v>
      </c>
      <c r="O8" s="469" t="e">
        <f>#REF!</f>
        <v>#REF!</v>
      </c>
      <c r="P8" s="469" t="e">
        <f>#REF!</f>
        <v>#REF!</v>
      </c>
      <c r="Q8" s="469" t="e">
        <f>#REF!</f>
        <v>#REF!</v>
      </c>
      <c r="S8" s="32" t="e">
        <f>IF(dati_an!$B$4="16",F8,M8)</f>
        <v>#REF!</v>
      </c>
      <c r="T8" s="32" t="e">
        <f>IF(dati_an!$B$4="16",G8,N8)</f>
        <v>#REF!</v>
      </c>
      <c r="U8" s="32" t="e">
        <f>IF(dati_an!$B$4="16",H8,O8)</f>
        <v>#REF!</v>
      </c>
      <c r="V8" s="32" t="e">
        <f>IF(dati_an!$B$4="16",I8,P8)</f>
        <v>#REF!</v>
      </c>
      <c r="W8" s="32" t="e">
        <f>IF(dati_an!$B$4="16",J8,Q8)</f>
        <v>#REF!</v>
      </c>
    </row>
    <row r="9" spans="1:28">
      <c r="A9" s="15">
        <v>50</v>
      </c>
      <c r="B9" s="476"/>
      <c r="C9" s="15"/>
      <c r="D9" s="15" t="s">
        <v>414</v>
      </c>
      <c r="E9" s="15"/>
      <c r="F9" s="468">
        <f>'po_SP Ordinario ATT'!F23</f>
        <v>0</v>
      </c>
      <c r="G9" s="468">
        <f>'po_SP Ordinario ATT'!G23</f>
        <v>0</v>
      </c>
      <c r="H9" s="468">
        <f>'po_SP Ordinario ATT'!L23</f>
        <v>0</v>
      </c>
      <c r="I9" s="468">
        <f>'po_SP Ordinario ATT'!Q23</f>
        <v>0</v>
      </c>
      <c r="J9" s="468">
        <f>'po_SP Ordinario ATT'!V23</f>
        <v>0</v>
      </c>
      <c r="K9" s="9"/>
      <c r="M9" s="469" t="e">
        <f>#REF!</f>
        <v>#REF!</v>
      </c>
      <c r="N9" s="469" t="e">
        <f>#REF!</f>
        <v>#REF!</v>
      </c>
      <c r="O9" s="469" t="e">
        <f>#REF!</f>
        <v>#REF!</v>
      </c>
      <c r="P9" s="469" t="e">
        <f>#REF!</f>
        <v>#REF!</v>
      </c>
      <c r="Q9" s="469" t="e">
        <f>#REF!</f>
        <v>#REF!</v>
      </c>
      <c r="S9" s="32" t="e">
        <f>IF(dati_an!$B$4="16",F9,M9)</f>
        <v>#REF!</v>
      </c>
      <c r="T9" s="32" t="e">
        <f>IF(dati_an!$B$4="16",G9,N9)</f>
        <v>#REF!</v>
      </c>
      <c r="U9" s="32" t="e">
        <f>IF(dati_an!$B$4="16",H9,O9)</f>
        <v>#REF!</v>
      </c>
      <c r="V9" s="32" t="e">
        <f>IF(dati_an!$B$4="16",I9,P9)</f>
        <v>#REF!</v>
      </c>
      <c r="W9" s="32" t="e">
        <f>IF(dati_an!$B$4="16",J9,Q9)</f>
        <v>#REF!</v>
      </c>
    </row>
    <row r="10" spans="1:28">
      <c r="A10" s="194" t="s">
        <v>8</v>
      </c>
      <c r="B10" s="476"/>
      <c r="C10" s="16"/>
      <c r="D10" s="16"/>
      <c r="E10" s="16" t="s">
        <v>166</v>
      </c>
      <c r="F10" s="470">
        <f>SUM('po_SP Ordinario ATT'!F32,'po_SP Ordinario ATT'!F35,'po_SP Ordinario ATT'!F38,'po_SP Ordinario ATT'!F41, 'po_SP Ordinario ATT'!F44)</f>
        <v>0</v>
      </c>
      <c r="G10" s="470">
        <f>SUM('po_SP Ordinario ATT'!G32,'po_SP Ordinario ATT'!G35,'po_SP Ordinario ATT'!G38,'po_SP Ordinario ATT'!G41,  'po_SP Ordinario ATT'!G44)</f>
        <v>0</v>
      </c>
      <c r="H10" s="470">
        <f>SUM('po_SP Ordinario ATT'!L32,'po_SP Ordinario ATT'!L35,'po_SP Ordinario ATT'!L38,'po_SP Ordinario ATT'!L41,  'po_SP Ordinario ATT'!L44)</f>
        <v>0</v>
      </c>
      <c r="I10" s="470">
        <f>SUM('po_SP Ordinario ATT'!Q32,'po_SP Ordinario ATT'!Q35,'po_SP Ordinario ATT'!Q38,'po_SP Ordinario ATT'!Q41,  'po_SP Ordinario ATT'!Q44)</f>
        <v>0</v>
      </c>
      <c r="J10" s="470">
        <f>SUM('po_SP Ordinario ATT'!V32,'po_SP Ordinario ATT'!V35,'po_SP Ordinario ATT'!V38,'po_SP Ordinario ATT'!V41,  'po_SP Ordinario ATT'!V44)</f>
        <v>0</v>
      </c>
      <c r="K10" s="477"/>
      <c r="M10" s="469">
        <v>0</v>
      </c>
      <c r="N10" s="469">
        <v>0</v>
      </c>
      <c r="O10" s="469">
        <v>0</v>
      </c>
      <c r="P10" s="469">
        <v>0</v>
      </c>
      <c r="Q10" s="469">
        <v>0</v>
      </c>
      <c r="S10" s="32">
        <f>IF(dati_an!$B$4="16",F10,M10)</f>
        <v>0</v>
      </c>
      <c r="T10" s="32">
        <f>IF(dati_an!$B$4="16",G10,N10)</f>
        <v>0</v>
      </c>
      <c r="U10" s="32">
        <f>IF(dati_an!$B$4="16",H10,O10)</f>
        <v>0</v>
      </c>
      <c r="V10" s="32">
        <f>IF(dati_an!$B$4="16",I10,P10)</f>
        <v>0</v>
      </c>
      <c r="W10" s="32">
        <f>IF(dati_an!$B$4="16",J10,Q10)</f>
        <v>0</v>
      </c>
    </row>
    <row r="11" spans="1:28">
      <c r="A11" s="15">
        <v>60</v>
      </c>
      <c r="B11" s="476"/>
      <c r="C11" s="15"/>
      <c r="D11" s="15"/>
      <c r="E11" s="15" t="s">
        <v>1078</v>
      </c>
      <c r="F11" s="468">
        <f>SUM('po_SP Ordinario ATT'!F31,'po_SP Ordinario ATT'!F34,'po_SP Ordinario ATT'!F37,  'po_SP Ordinario ATT'!F40)</f>
        <v>0</v>
      </c>
      <c r="G11" s="468">
        <f>SUM('po_SP Ordinario ATT'!G31,'po_SP Ordinario ATT'!G34,'po_SP Ordinario ATT'!G37,  'po_SP Ordinario ATT'!G40)</f>
        <v>0</v>
      </c>
      <c r="H11" s="468">
        <f>SUM('po_SP Ordinario ATT'!L31,'po_SP Ordinario ATT'!L34,'po_SP Ordinario ATT'!L37,  'po_SP Ordinario ATT'!L40)</f>
        <v>0</v>
      </c>
      <c r="I11" s="468">
        <f>SUM('po_SP Ordinario ATT'!Q31,'po_SP Ordinario ATT'!Q34,'po_SP Ordinario ATT'!Q37,  'po_SP Ordinario ATT'!Q40)</f>
        <v>0</v>
      </c>
      <c r="J11" s="468">
        <f>SUM('po_SP Ordinario ATT'!V31,'po_SP Ordinario ATT'!V34,'po_SP Ordinario ATT'!V37,  'po_SP Ordinario ATT'!V40)</f>
        <v>0</v>
      </c>
      <c r="K11" s="9"/>
      <c r="M11" s="469">
        <v>0</v>
      </c>
      <c r="N11" s="469">
        <v>0</v>
      </c>
      <c r="O11" s="469">
        <v>0</v>
      </c>
      <c r="P11" s="469">
        <v>0</v>
      </c>
      <c r="Q11" s="469">
        <v>0</v>
      </c>
      <c r="S11" s="32">
        <f>IF(dati_an!$B$4="16",F11,M11)</f>
        <v>0</v>
      </c>
      <c r="T11" s="32">
        <f>IF(dati_an!$B$4="16",G11,N11)</f>
        <v>0</v>
      </c>
      <c r="U11" s="32">
        <f>IF(dati_an!$B$4="16",H11,O11)</f>
        <v>0</v>
      </c>
      <c r="V11" s="32">
        <f>IF(dati_an!$B$4="16",I11,P11)</f>
        <v>0</v>
      </c>
      <c r="W11" s="32">
        <f>IF(dati_an!$B$4="16",J11,Q11)</f>
        <v>0</v>
      </c>
    </row>
    <row r="12" spans="1:28">
      <c r="A12" s="15">
        <v>67</v>
      </c>
      <c r="B12" s="476"/>
      <c r="C12" s="15"/>
      <c r="D12" s="15"/>
      <c r="E12" s="15" t="s">
        <v>116</v>
      </c>
      <c r="F12" s="468">
        <f>'po_SP Ordinario ATT'!F24</f>
        <v>0</v>
      </c>
      <c r="G12" s="468">
        <f>'po_SP Ordinario ATT'!G24</f>
        <v>0</v>
      </c>
      <c r="H12" s="468">
        <f>'po_SP Ordinario ATT'!L24</f>
        <v>0</v>
      </c>
      <c r="I12" s="468">
        <f>'po_SP Ordinario ATT'!Q24</f>
        <v>0</v>
      </c>
      <c r="J12" s="468">
        <f>'po_SP Ordinario ATT'!V24</f>
        <v>0</v>
      </c>
      <c r="K12" s="9"/>
      <c r="M12" s="469">
        <v>0</v>
      </c>
      <c r="N12" s="469">
        <v>0</v>
      </c>
      <c r="O12" s="469">
        <v>0</v>
      </c>
      <c r="P12" s="469">
        <v>0</v>
      </c>
      <c r="Q12" s="469">
        <v>0</v>
      </c>
      <c r="S12" s="32">
        <f>IF(dati_an!$B$4="16",F12,M12)</f>
        <v>0</v>
      </c>
      <c r="T12" s="32">
        <f>IF(dati_an!$B$4="16",G12,N12)</f>
        <v>0</v>
      </c>
      <c r="U12" s="32">
        <f>IF(dati_an!$B$4="16",H12,O12)</f>
        <v>0</v>
      </c>
      <c r="V12" s="32">
        <f>IF(dati_an!$B$4="16",I12,P12)</f>
        <v>0</v>
      </c>
      <c r="W12" s="32">
        <f>IF(dati_an!$B$4="16",J12,Q12)</f>
        <v>0</v>
      </c>
    </row>
    <row r="13" spans="1:28">
      <c r="A13" s="465"/>
      <c r="B13" s="476"/>
      <c r="C13" s="15"/>
      <c r="D13" s="15"/>
      <c r="E13" s="15" t="s">
        <v>1079</v>
      </c>
      <c r="F13" s="468">
        <f>'po_SP Ordinario ATT'!F47</f>
        <v>0</v>
      </c>
      <c r="G13" s="468">
        <f>'po_SP Ordinario ATT'!G47</f>
        <v>0</v>
      </c>
      <c r="H13" s="468">
        <f>'po_SP Ordinario ATT'!L47</f>
        <v>0</v>
      </c>
      <c r="I13" s="468">
        <f>'po_SP Ordinario ATT'!Q47</f>
        <v>0</v>
      </c>
      <c r="J13" s="468">
        <f>'po_SP Ordinario ATT'!V47</f>
        <v>0</v>
      </c>
      <c r="K13" s="9"/>
      <c r="M13" s="469">
        <v>0</v>
      </c>
      <c r="N13" s="469">
        <v>0</v>
      </c>
      <c r="O13" s="469">
        <v>0</v>
      </c>
      <c r="P13" s="469">
        <v>0</v>
      </c>
      <c r="Q13" s="469">
        <v>0</v>
      </c>
      <c r="S13" s="32">
        <f>IF(dati_an!$B$4="16",F13,M13)</f>
        <v>0</v>
      </c>
      <c r="T13" s="32">
        <f>IF(dati_an!$B$4="16",G13,N13)</f>
        <v>0</v>
      </c>
      <c r="U13" s="32">
        <f>IF(dati_an!$B$4="16",H13,O13)</f>
        <v>0</v>
      </c>
      <c r="V13" s="32">
        <f>IF(dati_an!$B$4="16",I13,P13)</f>
        <v>0</v>
      </c>
      <c r="W13" s="32">
        <f>IF(dati_an!$B$4="16",J13,Q13)</f>
        <v>0</v>
      </c>
    </row>
    <row r="14" spans="1:28">
      <c r="A14" s="15">
        <v>70</v>
      </c>
      <c r="B14" s="476"/>
      <c r="C14" s="14" t="s">
        <v>415</v>
      </c>
      <c r="D14" s="15"/>
      <c r="E14" s="15"/>
      <c r="F14" s="468">
        <f>'po_SP Ordinario ATT'!F48</f>
        <v>206842</v>
      </c>
      <c r="G14" s="468">
        <f>'po_SP Ordinario ATT'!G48</f>
        <v>161956</v>
      </c>
      <c r="H14" s="468">
        <f>'po_SP Ordinario ATT'!L48</f>
        <v>0</v>
      </c>
      <c r="I14" s="468">
        <f>'po_SP Ordinario ATT'!Q48</f>
        <v>0</v>
      </c>
      <c r="J14" s="468">
        <f>'po_SP Ordinario ATT'!V48</f>
        <v>0</v>
      </c>
      <c r="K14" s="9"/>
      <c r="M14" s="469" t="e">
        <f>#REF!</f>
        <v>#REF!</v>
      </c>
      <c r="N14" s="469" t="e">
        <f>#REF!</f>
        <v>#REF!</v>
      </c>
      <c r="O14" s="469" t="e">
        <f>#REF!</f>
        <v>#REF!</v>
      </c>
      <c r="P14" s="469" t="e">
        <f>#REF!</f>
        <v>#REF!</v>
      </c>
      <c r="Q14" s="469" t="e">
        <f>#REF!</f>
        <v>#REF!</v>
      </c>
      <c r="S14" s="32" t="e">
        <f>IF(dati_an!$B$4="16",F14,M14)</f>
        <v>#REF!</v>
      </c>
      <c r="T14" s="32" t="e">
        <f>IF(dati_an!$B$4="16",G14,N14)</f>
        <v>#REF!</v>
      </c>
      <c r="U14" s="32" t="e">
        <f>IF(dati_an!$B$4="16",H14,O14)</f>
        <v>#REF!</v>
      </c>
      <c r="V14" s="32" t="e">
        <f>IF(dati_an!$B$4="16",I14,P14)</f>
        <v>#REF!</v>
      </c>
      <c r="W14" s="32" t="e">
        <f>IF(dati_an!$B$4="16",J14,Q14)</f>
        <v>#REF!</v>
      </c>
    </row>
    <row r="15" spans="1:28">
      <c r="A15" s="15">
        <v>80</v>
      </c>
      <c r="B15" s="476"/>
      <c r="C15" s="15"/>
      <c r="D15" s="15" t="s">
        <v>416</v>
      </c>
      <c r="E15" s="15"/>
      <c r="F15" s="468">
        <f>'po_SP Ordinario ATT'!F49</f>
        <v>0</v>
      </c>
      <c r="G15" s="468">
        <f>'po_SP Ordinario ATT'!G49</f>
        <v>0</v>
      </c>
      <c r="H15" s="468">
        <f>'po_SP Ordinario ATT'!L49</f>
        <v>0</v>
      </c>
      <c r="I15" s="468">
        <f>'po_SP Ordinario ATT'!Q49</f>
        <v>0</v>
      </c>
      <c r="J15" s="468">
        <f>'po_SP Ordinario ATT'!V49</f>
        <v>0</v>
      </c>
      <c r="K15" s="9"/>
      <c r="M15" s="469" t="e">
        <f>#REF!</f>
        <v>#REF!</v>
      </c>
      <c r="N15" s="469" t="e">
        <f>#REF!</f>
        <v>#REF!</v>
      </c>
      <c r="O15" s="469" t="e">
        <f>#REF!</f>
        <v>#REF!</v>
      </c>
      <c r="P15" s="469" t="e">
        <f>#REF!</f>
        <v>#REF!</v>
      </c>
      <c r="Q15" s="469" t="e">
        <f>#REF!</f>
        <v>#REF!</v>
      </c>
      <c r="S15" s="32" t="e">
        <f>IF(dati_an!$B$4="16",F15,M15)</f>
        <v>#REF!</v>
      </c>
      <c r="T15" s="32" t="e">
        <f>IF(dati_an!$B$4="16",G15,N15)</f>
        <v>#REF!</v>
      </c>
      <c r="U15" s="32" t="e">
        <f>IF(dati_an!$B$4="16",H15,O15)</f>
        <v>#REF!</v>
      </c>
      <c r="V15" s="32" t="e">
        <f>IF(dati_an!$B$4="16",I15,P15)</f>
        <v>#REF!</v>
      </c>
      <c r="W15" s="32" t="e">
        <f>IF(dati_an!$B$4="16",J15,Q15)</f>
        <v>#REF!</v>
      </c>
    </row>
    <row r="16" spans="1:28">
      <c r="A16" s="15">
        <v>82</v>
      </c>
      <c r="B16" s="476"/>
      <c r="C16" s="15"/>
      <c r="D16" s="15"/>
      <c r="E16" s="15" t="s">
        <v>117</v>
      </c>
      <c r="F16" s="468">
        <f>SUM('po_SP Ordinario ATT'!F51,'po_SP Ordinario ATT'!F53)</f>
        <v>0</v>
      </c>
      <c r="G16" s="468">
        <f>SUM('po_SP Ordinario ATT'!G51,'po_SP Ordinario ATT'!G53)</f>
        <v>0</v>
      </c>
      <c r="H16" s="468">
        <f>SUM('po_SP Ordinario ATT'!L51,'po_SP Ordinario ATT'!L53)</f>
        <v>0</v>
      </c>
      <c r="I16" s="468">
        <f>SUM('po_SP Ordinario ATT'!Q51,'po_SP Ordinario ATT'!Q53)</f>
        <v>0</v>
      </c>
      <c r="J16" s="468">
        <f>SUM('po_SP Ordinario ATT'!V51,'po_SP Ordinario ATT'!V53)</f>
        <v>0</v>
      </c>
      <c r="K16" s="9"/>
      <c r="M16" s="469">
        <v>0</v>
      </c>
      <c r="N16" s="469">
        <v>0</v>
      </c>
      <c r="O16" s="469">
        <v>0</v>
      </c>
      <c r="P16" s="469">
        <v>0</v>
      </c>
      <c r="Q16" s="469">
        <v>0</v>
      </c>
      <c r="S16" s="32">
        <f>IF(dati_an!$B$4="16",F16,M16)</f>
        <v>0</v>
      </c>
      <c r="T16" s="32">
        <f>IF(dati_an!$B$4="16",G16,N16)</f>
        <v>0</v>
      </c>
      <c r="U16" s="32">
        <f>IF(dati_an!$B$4="16",H16,O16)</f>
        <v>0</v>
      </c>
      <c r="V16" s="32">
        <f>IF(dati_an!$B$4="16",I16,P16)</f>
        <v>0</v>
      </c>
      <c r="W16" s="32">
        <f>IF(dati_an!$B$4="16",J16,Q16)</f>
        <v>0</v>
      </c>
    </row>
    <row r="17" spans="1:23">
      <c r="A17" s="15"/>
      <c r="B17" s="476"/>
      <c r="C17" s="15"/>
      <c r="D17" s="15" t="s">
        <v>1024</v>
      </c>
      <c r="E17" s="15"/>
      <c r="F17" s="468">
        <f>'po_SP Ordinario ATT'!F55</f>
        <v>0</v>
      </c>
      <c r="G17" s="468">
        <f>'po_SP Ordinario ATT'!G55</f>
        <v>0</v>
      </c>
      <c r="H17" s="468">
        <f>'po_SP Ordinario ATT'!L55</f>
        <v>0</v>
      </c>
      <c r="I17" s="468">
        <f>'po_SP Ordinario ATT'!Q55</f>
        <v>0</v>
      </c>
      <c r="J17" s="468">
        <f>'po_SP Ordinario ATT'!V55</f>
        <v>0</v>
      </c>
      <c r="K17" s="9"/>
      <c r="M17" s="469" t="e">
        <f>#REF!</f>
        <v>#REF!</v>
      </c>
      <c r="N17" s="469" t="e">
        <f>#REF!</f>
        <v>#REF!</v>
      </c>
      <c r="O17" s="469" t="e">
        <f>#REF!</f>
        <v>#REF!</v>
      </c>
      <c r="P17" s="469" t="e">
        <f>#REF!</f>
        <v>#REF!</v>
      </c>
      <c r="Q17" s="469" t="e">
        <f>#REF!</f>
        <v>#REF!</v>
      </c>
      <c r="S17" s="32" t="e">
        <f>IF(dati_an!$B$4="16",F17,M17)</f>
        <v>#REF!</v>
      </c>
      <c r="T17" s="32" t="e">
        <f>IF(dati_an!$B$4="16",G17,N17)</f>
        <v>#REF!</v>
      </c>
      <c r="U17" s="32" t="e">
        <f>IF(dati_an!$B$4="16",H17,O17)</f>
        <v>#REF!</v>
      </c>
      <c r="V17" s="32" t="e">
        <f>IF(dati_an!$B$4="16",I17,P17)</f>
        <v>#REF!</v>
      </c>
      <c r="W17" s="32" t="e">
        <f>IF(dati_an!$B$4="16",J17,Q17)</f>
        <v>#REF!</v>
      </c>
    </row>
    <row r="18" spans="1:23">
      <c r="A18" s="15">
        <v>90</v>
      </c>
      <c r="B18" s="476"/>
      <c r="C18" s="14"/>
      <c r="D18" s="15" t="s">
        <v>417</v>
      </c>
      <c r="E18" s="15"/>
      <c r="F18" s="468">
        <f>'po_SP Ordinario ATT'!F56</f>
        <v>206842</v>
      </c>
      <c r="G18" s="468">
        <f>'po_SP Ordinario ATT'!G56</f>
        <v>161956</v>
      </c>
      <c r="H18" s="468">
        <f>'po_SP Ordinario ATT'!L56</f>
        <v>0</v>
      </c>
      <c r="I18" s="468">
        <f>'po_SP Ordinario ATT'!Q56</f>
        <v>0</v>
      </c>
      <c r="J18" s="468">
        <f>'po_SP Ordinario ATT'!V56</f>
        <v>0</v>
      </c>
      <c r="K18" s="9"/>
      <c r="M18" s="469" t="e">
        <f>#REF!</f>
        <v>#REF!</v>
      </c>
      <c r="N18" s="469" t="e">
        <f>#REF!</f>
        <v>#REF!</v>
      </c>
      <c r="O18" s="469" t="e">
        <f>#REF!</f>
        <v>#REF!</v>
      </c>
      <c r="P18" s="469" t="e">
        <f>#REF!</f>
        <v>#REF!</v>
      </c>
      <c r="Q18" s="469" t="e">
        <f>#REF!</f>
        <v>#REF!</v>
      </c>
      <c r="S18" s="32" t="e">
        <f>IF(dati_an!$B$4="16",F18,M18)</f>
        <v>#REF!</v>
      </c>
      <c r="T18" s="32" t="e">
        <f>IF(dati_an!$B$4="16",G18,N18)</f>
        <v>#REF!</v>
      </c>
      <c r="U18" s="32" t="e">
        <f>IF(dati_an!$B$4="16",H18,O18)</f>
        <v>#REF!</v>
      </c>
      <c r="V18" s="32" t="e">
        <f>IF(dati_an!$B$4="16",I18,P18)</f>
        <v>#REF!</v>
      </c>
      <c r="W18" s="32" t="e">
        <f>IF(dati_an!$B$4="16",J18,Q18)</f>
        <v>#REF!</v>
      </c>
    </row>
    <row r="19" spans="1:23" s="90" customFormat="1" ht="12.9">
      <c r="A19" s="16">
        <v>100</v>
      </c>
      <c r="B19" s="130"/>
      <c r="C19" s="89"/>
      <c r="D19" s="16"/>
      <c r="E19" s="16" t="s">
        <v>166</v>
      </c>
      <c r="F19" s="470">
        <f>SUM('po_SP Ordinario ATT'!F60,'po_SP Ordinario ATT'!F63,'po_SP Ordinario ATT'!F66,'po_SP Ordinario ATT'!F69,'po_SP Ordinario ATT'!F72,'po_SP Ordinario ATT'!F75,'po_SP Ordinario ATT'!F79)</f>
        <v>0</v>
      </c>
      <c r="G19" s="470">
        <f>SUM('po_SP Ordinario ATT'!G60,'po_SP Ordinario ATT'!G63,'po_SP Ordinario ATT'!G66,'po_SP Ordinario ATT'!G69,'po_SP Ordinario ATT'!G72,'po_SP Ordinario ATT'!G75,'po_SP Ordinario ATT'!G79)</f>
        <v>0</v>
      </c>
      <c r="H19" s="470">
        <f>SUM('po_SP Ordinario ATT'!L60,'po_SP Ordinario ATT'!L63,'po_SP Ordinario ATT'!L66,'po_SP Ordinario ATT'!L69,'po_SP Ordinario ATT'!L72,'po_SP Ordinario ATT'!L75,'po_SP Ordinario ATT'!L79)</f>
        <v>0</v>
      </c>
      <c r="I19" s="470">
        <f>SUM('po_SP Ordinario ATT'!Q60,'po_SP Ordinario ATT'!Q63,'po_SP Ordinario ATT'!Q66,'po_SP Ordinario ATT'!Q69,'po_SP Ordinario ATT'!Q72,'po_SP Ordinario ATT'!Q75,'po_SP Ordinario ATT'!Q79)</f>
        <v>0</v>
      </c>
      <c r="J19" s="470">
        <f>SUM('po_SP Ordinario ATT'!V60,'po_SP Ordinario ATT'!V63,'po_SP Ordinario ATT'!V66,'po_SP Ordinario ATT'!V69,'po_SP Ordinario ATT'!V72,'po_SP Ordinario ATT'!V75,'po_SP Ordinario ATT'!V79)</f>
        <v>0</v>
      </c>
      <c r="K19" s="477"/>
      <c r="M19" s="469" t="e">
        <f>#REF!</f>
        <v>#REF!</v>
      </c>
      <c r="N19" s="469" t="e">
        <f>#REF!</f>
        <v>#REF!</v>
      </c>
      <c r="O19" s="469" t="e">
        <f>#REF!</f>
        <v>#REF!</v>
      </c>
      <c r="P19" s="469" t="e">
        <f>#REF!</f>
        <v>#REF!</v>
      </c>
      <c r="Q19" s="469" t="e">
        <f>#REF!</f>
        <v>#REF!</v>
      </c>
      <c r="S19" s="32" t="e">
        <f>IF(dati_an!$B$4="16",F19,M19)</f>
        <v>#REF!</v>
      </c>
      <c r="T19" s="32" t="e">
        <f>IF(dati_an!$B$4="16",G19,N19)</f>
        <v>#REF!</v>
      </c>
      <c r="U19" s="32" t="e">
        <f>IF(dati_an!$B$4="16",H19,O19)</f>
        <v>#REF!</v>
      </c>
      <c r="V19" s="32" t="e">
        <f>IF(dati_an!$B$4="16",I19,P19)</f>
        <v>#REF!</v>
      </c>
      <c r="W19" s="32" t="e">
        <f>IF(dati_an!$B$4="16",J19,Q19)</f>
        <v>#REF!</v>
      </c>
    </row>
    <row r="20" spans="1:23" s="90" customFormat="1" ht="12.9">
      <c r="A20" s="478" t="s">
        <v>9</v>
      </c>
      <c r="B20" s="130"/>
      <c r="C20" s="89"/>
      <c r="D20" s="16"/>
      <c r="E20" s="16" t="s">
        <v>170</v>
      </c>
      <c r="F20" s="470">
        <f>SUM('po_SP Ordinario ATT'!F61,'po_SP Ordinario ATT'!F64,'po_SP Ordinario ATT'!F67,'po_SP Ordinario ATT'!F70,'po_SP Ordinario ATT'!F73,'po_SP Ordinario ATT'!F76,'po_SP Ordinario ATT'!F77, 'po_SP Ordinario ATT'!F80)</f>
        <v>0</v>
      </c>
      <c r="G20" s="470">
        <f>SUM('po_SP Ordinario ATT'!G61,'po_SP Ordinario ATT'!G64,'po_SP Ordinario ATT'!G67,'po_SP Ordinario ATT'!G70,'po_SP Ordinario ATT'!G73,'po_SP Ordinario ATT'!G76,'po_SP Ordinario ATT'!G77, 'po_SP Ordinario ATT'!G80)</f>
        <v>0</v>
      </c>
      <c r="H20" s="470">
        <f>SUM('po_SP Ordinario ATT'!L61,'po_SP Ordinario ATT'!L64,'po_SP Ordinario ATT'!L67,'po_SP Ordinario ATT'!L70,'po_SP Ordinario ATT'!L73,'po_SP Ordinario ATT'!L76,'po_SP Ordinario ATT'!L77, 'po_SP Ordinario ATT'!L80)</f>
        <v>0</v>
      </c>
      <c r="I20" s="470">
        <f>SUM('po_SP Ordinario ATT'!Q61,'po_SP Ordinario ATT'!Q64,'po_SP Ordinario ATT'!Q67,'po_SP Ordinario ATT'!Q70,'po_SP Ordinario ATT'!Q73,'po_SP Ordinario ATT'!Q76,'po_SP Ordinario ATT'!Q77, 'po_SP Ordinario ATT'!Q80)</f>
        <v>0</v>
      </c>
      <c r="J20" s="470">
        <f>SUM('po_SP Ordinario ATT'!V61,'po_SP Ordinario ATT'!V64,'po_SP Ordinario ATT'!V67,'po_SP Ordinario ATT'!V70,'po_SP Ordinario ATT'!V73,'po_SP Ordinario ATT'!V76,'po_SP Ordinario ATT'!V77, 'po_SP Ordinario ATT'!V80)</f>
        <v>0</v>
      </c>
      <c r="K20" s="477"/>
      <c r="M20" s="469" t="e">
        <f>#REF!</f>
        <v>#REF!</v>
      </c>
      <c r="N20" s="469" t="e">
        <f>#REF!</f>
        <v>#REF!</v>
      </c>
      <c r="O20" s="469" t="e">
        <f>#REF!</f>
        <v>#REF!</v>
      </c>
      <c r="P20" s="469" t="e">
        <f>#REF!</f>
        <v>#REF!</v>
      </c>
      <c r="Q20" s="469" t="e">
        <f>#REF!</f>
        <v>#REF!</v>
      </c>
      <c r="S20" s="32" t="e">
        <f>IF(dati_an!$B$4="16",F20,M20)</f>
        <v>#REF!</v>
      </c>
      <c r="T20" s="32" t="e">
        <f>IF(dati_an!$B$4="16",G20,N20)</f>
        <v>#REF!</v>
      </c>
      <c r="U20" s="32" t="e">
        <f>IF(dati_an!$B$4="16",H20,O20)</f>
        <v>#REF!</v>
      </c>
      <c r="V20" s="32" t="e">
        <f>IF(dati_an!$B$4="16",I20,P20)</f>
        <v>#REF!</v>
      </c>
      <c r="W20" s="32" t="e">
        <f>IF(dati_an!$B$4="16",J20,Q20)</f>
        <v>#REF!</v>
      </c>
    </row>
    <row r="21" spans="1:23">
      <c r="A21" s="15">
        <v>102</v>
      </c>
      <c r="B21" s="476"/>
      <c r="C21" s="14"/>
      <c r="D21" s="15"/>
      <c r="E21" s="15" t="s">
        <v>418</v>
      </c>
      <c r="F21" s="468">
        <f>'po_SP Ordinario ATT'!F59</f>
        <v>188117</v>
      </c>
      <c r="G21" s="468">
        <f>'po_SP Ordinario ATT'!G59</f>
        <v>150814</v>
      </c>
      <c r="H21" s="468">
        <f>'po_SP Ordinario ATT'!L59</f>
        <v>0</v>
      </c>
      <c r="I21" s="468">
        <f>'po_SP Ordinario ATT'!Q59</f>
        <v>0</v>
      </c>
      <c r="J21" s="468">
        <f>'po_SP Ordinario ATT'!V59</f>
        <v>0</v>
      </c>
      <c r="K21" s="9"/>
      <c r="M21" s="469">
        <v>0</v>
      </c>
      <c r="N21" s="469">
        <v>0</v>
      </c>
      <c r="O21" s="469">
        <v>0</v>
      </c>
      <c r="P21" s="469">
        <v>0</v>
      </c>
      <c r="Q21" s="469">
        <v>0</v>
      </c>
      <c r="S21" s="32">
        <f>IF(dati_an!$B$4="16",F21,M21)</f>
        <v>0</v>
      </c>
      <c r="T21" s="32">
        <f>IF(dati_an!$B$4="16",G21,N21)</f>
        <v>0</v>
      </c>
      <c r="U21" s="32">
        <f>IF(dati_an!$B$4="16",H21,O21)</f>
        <v>0</v>
      </c>
      <c r="V21" s="32">
        <f>IF(dati_an!$B$4="16",I21,P21)</f>
        <v>0</v>
      </c>
      <c r="W21" s="32">
        <f>IF(dati_an!$B$4="16",J21,Q21)</f>
        <v>0</v>
      </c>
    </row>
    <row r="22" spans="1:23">
      <c r="A22" s="15">
        <v>110</v>
      </c>
      <c r="B22" s="476"/>
      <c r="C22" s="15"/>
      <c r="D22" s="15" t="s">
        <v>419</v>
      </c>
      <c r="E22" s="15"/>
      <c r="F22" s="468">
        <f>'po_SP Ordinario ATT'!F81</f>
        <v>0</v>
      </c>
      <c r="G22" s="468">
        <f>'po_SP Ordinario ATT'!G81</f>
        <v>0</v>
      </c>
      <c r="H22" s="468">
        <f>'po_SP Ordinario ATT'!L81</f>
        <v>0</v>
      </c>
      <c r="I22" s="468">
        <f>'po_SP Ordinario ATT'!Q81</f>
        <v>0</v>
      </c>
      <c r="J22" s="468">
        <f>'po_SP Ordinario ATT'!V81</f>
        <v>0</v>
      </c>
      <c r="K22" s="9"/>
      <c r="M22" s="469" t="e">
        <f>#REF!</f>
        <v>#REF!</v>
      </c>
      <c r="N22" s="469" t="e">
        <f>#REF!</f>
        <v>#REF!</v>
      </c>
      <c r="O22" s="469" t="e">
        <f>#REF!</f>
        <v>#REF!</v>
      </c>
      <c r="P22" s="469" t="e">
        <f>#REF!</f>
        <v>#REF!</v>
      </c>
      <c r="Q22" s="469" t="e">
        <f>#REF!</f>
        <v>#REF!</v>
      </c>
      <c r="S22" s="32" t="e">
        <f>IF(dati_an!$B$4="16",F22,M22)</f>
        <v>#REF!</v>
      </c>
      <c r="T22" s="32" t="e">
        <f>IF(dati_an!$B$4="16",G22,N22)</f>
        <v>#REF!</v>
      </c>
      <c r="U22" s="32" t="e">
        <f>IF(dati_an!$B$4="16",H22,O22)</f>
        <v>#REF!</v>
      </c>
      <c r="V22" s="32" t="e">
        <f>IF(dati_an!$B$4="16",I22,P22)</f>
        <v>#REF!</v>
      </c>
      <c r="W22" s="32" t="e">
        <f>IF(dati_an!$B$4="16",J22,Q22)</f>
        <v>#REF!</v>
      </c>
    </row>
    <row r="23" spans="1:23">
      <c r="A23" s="15">
        <v>120</v>
      </c>
      <c r="B23" s="476"/>
      <c r="C23" s="15"/>
      <c r="D23" s="15" t="s">
        <v>420</v>
      </c>
      <c r="E23" s="15"/>
      <c r="F23" s="468">
        <f>'po_SP Ordinario ATT'!F90</f>
        <v>0</v>
      </c>
      <c r="G23" s="468">
        <f>'po_SP Ordinario ATT'!G90</f>
        <v>0</v>
      </c>
      <c r="H23" s="468">
        <f>'po_SP Ordinario ATT'!L90</f>
        <v>0</v>
      </c>
      <c r="I23" s="468">
        <f>'po_SP Ordinario ATT'!Q90</f>
        <v>0</v>
      </c>
      <c r="J23" s="468">
        <f>'po_SP Ordinario ATT'!V90</f>
        <v>0</v>
      </c>
      <c r="K23" s="9"/>
      <c r="M23" s="469" t="e">
        <f>#REF!</f>
        <v>#REF!</v>
      </c>
      <c r="N23" s="469" t="e">
        <f>#REF!</f>
        <v>#REF!</v>
      </c>
      <c r="O23" s="469" t="e">
        <f>#REF!</f>
        <v>#REF!</v>
      </c>
      <c r="P23" s="469" t="e">
        <f>#REF!</f>
        <v>#REF!</v>
      </c>
      <c r="Q23" s="469" t="e">
        <f>#REF!</f>
        <v>#REF!</v>
      </c>
      <c r="S23" s="32" t="e">
        <f>IF(dati_an!$B$4="16",F23,M23)</f>
        <v>#REF!</v>
      </c>
      <c r="T23" s="32" t="e">
        <f>IF(dati_an!$B$4="16",G23,N23)</f>
        <v>#REF!</v>
      </c>
      <c r="U23" s="32" t="e">
        <f>IF(dati_an!$B$4="16",H23,O23)</f>
        <v>#REF!</v>
      </c>
      <c r="V23" s="32" t="e">
        <f>IF(dati_an!$B$4="16",I23,P23)</f>
        <v>#REF!</v>
      </c>
      <c r="W23" s="32" t="e">
        <f>IF(dati_an!$B$4="16",J23,Q23)</f>
        <v>#REF!</v>
      </c>
    </row>
    <row r="24" spans="1:23">
      <c r="A24" s="15">
        <v>130</v>
      </c>
      <c r="B24" s="476"/>
      <c r="C24" s="17" t="s">
        <v>173</v>
      </c>
      <c r="D24" s="15"/>
      <c r="E24" s="15"/>
      <c r="F24" s="468">
        <f>'po_SP Ordinario ATT'!F94</f>
        <v>0</v>
      </c>
      <c r="G24" s="468">
        <f>'po_SP Ordinario ATT'!G94</f>
        <v>0</v>
      </c>
      <c r="H24" s="468">
        <f>'po_SP Ordinario ATT'!L94</f>
        <v>0</v>
      </c>
      <c r="I24" s="468">
        <f>'po_SP Ordinario ATT'!Q94</f>
        <v>0</v>
      </c>
      <c r="J24" s="468">
        <f>'po_SP Ordinario ATT'!V94</f>
        <v>0</v>
      </c>
      <c r="K24" s="9"/>
      <c r="M24" s="469" t="e">
        <f>#REF!</f>
        <v>#REF!</v>
      </c>
      <c r="N24" s="469" t="e">
        <f>#REF!</f>
        <v>#REF!</v>
      </c>
      <c r="O24" s="469" t="e">
        <f>#REF!</f>
        <v>#REF!</v>
      </c>
      <c r="P24" s="469" t="e">
        <f>#REF!</f>
        <v>#REF!</v>
      </c>
      <c r="Q24" s="469" t="e">
        <f>#REF!</f>
        <v>#REF!</v>
      </c>
      <c r="S24" s="32" t="e">
        <f>IF(dati_an!$B$4="16",F24,M24)</f>
        <v>#REF!</v>
      </c>
      <c r="T24" s="32" t="e">
        <f>IF(dati_an!$B$4="16",G24,N24)</f>
        <v>#REF!</v>
      </c>
      <c r="U24" s="32" t="e">
        <f>IF(dati_an!$B$4="16",H24,O24)</f>
        <v>#REF!</v>
      </c>
      <c r="V24" s="32" t="e">
        <f>IF(dati_an!$B$4="16",I24,P24)</f>
        <v>#REF!</v>
      </c>
      <c r="W24" s="32" t="e">
        <f>IF(dati_an!$B$4="16",J24,Q24)</f>
        <v>#REF!</v>
      </c>
    </row>
    <row r="25" spans="1:23">
      <c r="A25" s="15">
        <v>150</v>
      </c>
      <c r="B25" s="476"/>
      <c r="C25" s="14" t="s">
        <v>319</v>
      </c>
      <c r="D25" s="15"/>
      <c r="E25" s="15"/>
      <c r="F25" s="468">
        <f>'po_SP Ordinario ATT'!F95</f>
        <v>206842</v>
      </c>
      <c r="G25" s="468">
        <f>'po_SP Ordinario ATT'!G95</f>
        <v>161956</v>
      </c>
      <c r="H25" s="468">
        <f>'po_SP Ordinario ATT'!L95</f>
        <v>0</v>
      </c>
      <c r="I25" s="468">
        <f>'po_SP Ordinario ATT'!Q95</f>
        <v>0</v>
      </c>
      <c r="J25" s="468">
        <f>'po_SP Ordinario ATT'!V95</f>
        <v>0</v>
      </c>
      <c r="K25" s="9"/>
      <c r="M25" s="469" t="e">
        <f>#REF!</f>
        <v>#REF!</v>
      </c>
      <c r="N25" s="469" t="e">
        <f>#REF!</f>
        <v>#REF!</v>
      </c>
      <c r="O25" s="469" t="e">
        <f>#REF!</f>
        <v>#REF!</v>
      </c>
      <c r="P25" s="469" t="e">
        <f>#REF!</f>
        <v>#REF!</v>
      </c>
      <c r="Q25" s="469" t="e">
        <f>#REF!</f>
        <v>#REF!</v>
      </c>
      <c r="S25" s="32" t="e">
        <f>IF(dati_an!$B$4="16",F25,M25)</f>
        <v>#REF!</v>
      </c>
      <c r="T25" s="32" t="e">
        <f>IF(dati_an!$B$4="16",G25,N25)</f>
        <v>#REF!</v>
      </c>
      <c r="U25" s="32" t="e">
        <f>IF(dati_an!$B$4="16",H25,O25)</f>
        <v>#REF!</v>
      </c>
      <c r="V25" s="32" t="e">
        <f>IF(dati_an!$B$4="16",I25,P25)</f>
        <v>#REF!</v>
      </c>
      <c r="W25" s="32" t="e">
        <f>IF(dati_an!$B$4="16",J25,Q25)</f>
        <v>#REF!</v>
      </c>
    </row>
    <row r="26" spans="1:23">
      <c r="A26" s="476"/>
      <c r="B26" s="15"/>
      <c r="C26" s="479"/>
      <c r="D26" s="14" t="s">
        <v>1080</v>
      </c>
      <c r="E26" s="15"/>
      <c r="F26" s="468">
        <f>SUM(F5,F10,F15,F17,F19,F22,F23,F24)</f>
        <v>0</v>
      </c>
      <c r="G26" s="468">
        <f>SUM(G5,G10,G15,G17,G19,G22,G23,G24)</f>
        <v>0</v>
      </c>
      <c r="H26" s="468">
        <f>SUM(H5,H10,H15,H17,H19,H22,H23,H24)</f>
        <v>0</v>
      </c>
      <c r="I26" s="468">
        <f>SUM(I5,I10,I15,I17,I19,I22,I23,I24)</f>
        <v>0</v>
      </c>
      <c r="J26" s="468">
        <f>SUM(J5,J10,J15,J17,J19,J22,J23,J24)</f>
        <v>0</v>
      </c>
      <c r="K26" s="9"/>
      <c r="M26" s="469" t="e">
        <f>SUM(M5,M10,M15,M17,M19,M22,M23,M24)</f>
        <v>#REF!</v>
      </c>
      <c r="N26" s="469" t="e">
        <f>SUM(N5,N10,N15,N17,N19,N22,N23,N24)</f>
        <v>#REF!</v>
      </c>
      <c r="O26" s="469" t="e">
        <f>SUM(O5,O10,O15,O17,O19,O22,O23,O24)</f>
        <v>#REF!</v>
      </c>
      <c r="P26" s="469" t="e">
        <f>SUM(P5,P10,P15,P17,P19,P22,P23,P24)</f>
        <v>#REF!</v>
      </c>
      <c r="Q26" s="469" t="e">
        <f>SUM(Q5,Q10,Q15,Q17,Q19,Q22,Q23,Q24)</f>
        <v>#REF!</v>
      </c>
      <c r="S26" s="32" t="e">
        <f>IF(dati_an!$B$4="16",F26,M26)</f>
        <v>#REF!</v>
      </c>
      <c r="T26" s="32" t="e">
        <f>IF(dati_an!$B$4="16",G26,N26)</f>
        <v>#REF!</v>
      </c>
      <c r="U26" s="32" t="e">
        <f>IF(dati_an!$B$4="16",H26,O26)</f>
        <v>#REF!</v>
      </c>
      <c r="V26" s="32" t="e">
        <f>IF(dati_an!$B$4="16",I26,P26)</f>
        <v>#REF!</v>
      </c>
      <c r="W26" s="32" t="e">
        <f>IF(dati_an!$B$4="16",J26,Q26)</f>
        <v>#REF!</v>
      </c>
    </row>
    <row r="27" spans="1:23">
      <c r="A27" s="476"/>
      <c r="B27" s="15"/>
      <c r="C27" s="15"/>
      <c r="D27" s="14" t="s">
        <v>1025</v>
      </c>
      <c r="E27" s="15"/>
      <c r="F27" s="471">
        <f>F6-F10+F20</f>
        <v>0</v>
      </c>
      <c r="G27" s="471">
        <f>G6-G10+G20</f>
        <v>0</v>
      </c>
      <c r="H27" s="471">
        <f>H6-H10+H20</f>
        <v>0</v>
      </c>
      <c r="I27" s="471">
        <f>I6-I10+I20</f>
        <v>0</v>
      </c>
      <c r="J27" s="471">
        <f>J6-J10+J20</f>
        <v>0</v>
      </c>
      <c r="K27" s="9"/>
      <c r="M27" s="469" t="e">
        <f>M6-M10+M20</f>
        <v>#REF!</v>
      </c>
      <c r="N27" s="469" t="e">
        <f>N6-N10+N20</f>
        <v>#REF!</v>
      </c>
      <c r="O27" s="469" t="e">
        <f>O6-O10+O20</f>
        <v>#REF!</v>
      </c>
      <c r="P27" s="469" t="e">
        <f>P6-P10+P20</f>
        <v>#REF!</v>
      </c>
      <c r="Q27" s="469" t="e">
        <f>Q6-Q10+Q20</f>
        <v>#REF!</v>
      </c>
      <c r="S27" s="32" t="e">
        <f>IF(dati_an!$B$4="16",F27,M27)</f>
        <v>#REF!</v>
      </c>
      <c r="T27" s="32" t="e">
        <f>IF(dati_an!$B$4="16",G27,N27)</f>
        <v>#REF!</v>
      </c>
      <c r="U27" s="32" t="e">
        <f>IF(dati_an!$B$4="16",H27,O27)</f>
        <v>#REF!</v>
      </c>
      <c r="V27" s="32" t="e">
        <f>IF(dati_an!$B$4="16",I27,P27)</f>
        <v>#REF!</v>
      </c>
      <c r="W27" s="32" t="e">
        <f>IF(dati_an!$B$4="16",J27,Q27)</f>
        <v>#REF!</v>
      </c>
    </row>
    <row r="28" spans="1:23">
      <c r="B28" s="7"/>
      <c r="C28" s="7"/>
      <c r="D28" s="8"/>
      <c r="E28" s="7"/>
      <c r="F28" s="9"/>
      <c r="G28" s="9"/>
      <c r="H28" s="9"/>
      <c r="I28" s="9"/>
      <c r="J28" s="9"/>
      <c r="K28" s="9"/>
    </row>
    <row r="29" spans="1:23">
      <c r="B29" s="7"/>
      <c r="C29" s="8"/>
      <c r="D29" s="10"/>
      <c r="E29" s="10"/>
      <c r="F29" s="9"/>
      <c r="G29" s="9"/>
      <c r="H29" s="9"/>
      <c r="I29" s="9"/>
      <c r="J29" s="9"/>
      <c r="K29" s="9"/>
    </row>
    <row r="30" spans="1:23" ht="18" thickBot="1">
      <c r="B30" s="12"/>
      <c r="C30" s="18" t="s">
        <v>114</v>
      </c>
      <c r="D30" s="12"/>
      <c r="E30" s="12"/>
      <c r="F30" s="13" t="str">
        <f>F4</f>
        <v>N</v>
      </c>
      <c r="G30" s="13" t="str">
        <f>G4</f>
        <v>N-1</v>
      </c>
      <c r="H30" s="13" t="str">
        <f>H4</f>
        <v>N-2</v>
      </c>
      <c r="I30" s="13" t="str">
        <f>I4</f>
        <v>N-3</v>
      </c>
      <c r="J30" s="13" t="str">
        <f>J4</f>
        <v>N-4</v>
      </c>
      <c r="K30" s="65"/>
      <c r="M30" s="36" t="s">
        <v>509</v>
      </c>
      <c r="N30" s="36" t="s">
        <v>508</v>
      </c>
      <c r="O30" s="36" t="s">
        <v>507</v>
      </c>
      <c r="P30" s="36" t="s">
        <v>506</v>
      </c>
      <c r="Q30" s="36" t="s">
        <v>505</v>
      </c>
      <c r="S30" s="36" t="str">
        <f>S4</f>
        <v>N</v>
      </c>
      <c r="T30" s="36" t="str">
        <f>T4</f>
        <v>N-1</v>
      </c>
      <c r="U30" s="36" t="str">
        <f>U4</f>
        <v>N-2</v>
      </c>
      <c r="V30" s="36" t="str">
        <f>V4</f>
        <v>N-3</v>
      </c>
      <c r="W30" s="36" t="str">
        <f>W4</f>
        <v>N-4</v>
      </c>
    </row>
    <row r="31" spans="1:23">
      <c r="A31" s="20">
        <v>160</v>
      </c>
      <c r="B31" s="20"/>
      <c r="C31" s="19" t="s">
        <v>157</v>
      </c>
      <c r="D31" s="20"/>
      <c r="E31" s="20"/>
      <c r="F31" s="468">
        <f>'po_SP Ordinario PASS'!F5</f>
        <v>0</v>
      </c>
      <c r="G31" s="468">
        <f>'po_SP Ordinario PASS'!G5</f>
        <v>0</v>
      </c>
      <c r="H31" s="468">
        <f>'po_SP Ordinario PASS'!L5</f>
        <v>0</v>
      </c>
      <c r="I31" s="468">
        <f>'po_SP Ordinario PASS'!Q5</f>
        <v>0</v>
      </c>
      <c r="J31" s="468">
        <f>'po_SP Ordinario PASS'!V5</f>
        <v>0</v>
      </c>
      <c r="K31" s="9"/>
      <c r="M31" s="469" t="e">
        <f>#REF!</f>
        <v>#REF!</v>
      </c>
      <c r="N31" s="469" t="e">
        <f>#REF!</f>
        <v>#REF!</v>
      </c>
      <c r="O31" s="469" t="e">
        <f>#REF!</f>
        <v>#REF!</v>
      </c>
      <c r="P31" s="469" t="e">
        <f>#REF!</f>
        <v>#REF!</v>
      </c>
      <c r="Q31" s="469" t="e">
        <f>#REF!</f>
        <v>#REF!</v>
      </c>
      <c r="S31" s="32" t="e">
        <f>IF(dati_an!$B$4="16",F31,M31)</f>
        <v>#REF!</v>
      </c>
      <c r="T31" s="32" t="e">
        <f>IF(dati_an!$B$4="16",G31,N31)</f>
        <v>#REF!</v>
      </c>
      <c r="U31" s="32" t="e">
        <f>IF(dati_an!$B$4="16",H31,O31)</f>
        <v>#REF!</v>
      </c>
      <c r="V31" s="32" t="e">
        <f>IF(dati_an!$B$4="16",I31,P31)</f>
        <v>#REF!</v>
      </c>
      <c r="W31" s="32" t="e">
        <f>IF(dati_an!$B$4="16",J31,Q31)</f>
        <v>#REF!</v>
      </c>
    </row>
    <row r="32" spans="1:23">
      <c r="A32" s="15">
        <v>162</v>
      </c>
      <c r="B32" s="15"/>
      <c r="C32" s="14"/>
      <c r="D32" s="15" t="s">
        <v>118</v>
      </c>
      <c r="E32" s="15"/>
      <c r="F32" s="470">
        <f>'po_SP Ordinario PASS'!F6</f>
        <v>0</v>
      </c>
      <c r="G32" s="470">
        <f>'po_SP Ordinario PASS'!G6</f>
        <v>0</v>
      </c>
      <c r="H32" s="470">
        <f>'po_SP Ordinario PASS'!L6</f>
        <v>0</v>
      </c>
      <c r="I32" s="470">
        <f>'po_SP Ordinario PASS'!Q6</f>
        <v>0</v>
      </c>
      <c r="J32" s="470">
        <f>'po_SP Ordinario PASS'!V6</f>
        <v>0</v>
      </c>
      <c r="K32" s="9"/>
      <c r="M32" s="469" t="e">
        <f>#REF!</f>
        <v>#REF!</v>
      </c>
      <c r="N32" s="469" t="e">
        <f>#REF!</f>
        <v>#REF!</v>
      </c>
      <c r="O32" s="469" t="e">
        <f>#REF!</f>
        <v>#REF!</v>
      </c>
      <c r="P32" s="469" t="e">
        <f>#REF!</f>
        <v>#REF!</v>
      </c>
      <c r="Q32" s="469" t="e">
        <f>#REF!</f>
        <v>#REF!</v>
      </c>
      <c r="S32" s="32" t="e">
        <f>IF(dati_an!$B$4="16",F32,M32)</f>
        <v>#REF!</v>
      </c>
      <c r="T32" s="32" t="e">
        <f>IF(dati_an!$B$4="16",G32,N32)</f>
        <v>#REF!</v>
      </c>
      <c r="U32" s="32" t="e">
        <f>IF(dati_an!$B$4="16",H32,O32)</f>
        <v>#REF!</v>
      </c>
      <c r="V32" s="32" t="e">
        <f>IF(dati_an!$B$4="16",I32,P32)</f>
        <v>#REF!</v>
      </c>
      <c r="W32" s="32" t="e">
        <f>IF(dati_an!$B$4="16",J32,Q32)</f>
        <v>#REF!</v>
      </c>
    </row>
    <row r="33" spans="1:23">
      <c r="A33" s="15">
        <v>164</v>
      </c>
      <c r="B33" s="15"/>
      <c r="C33" s="14"/>
      <c r="D33" s="15" t="s">
        <v>119</v>
      </c>
      <c r="E33" s="15"/>
      <c r="F33" s="468">
        <f>'po_SP Ordinario PASS'!F7</f>
        <v>0</v>
      </c>
      <c r="G33" s="468">
        <f>'po_SP Ordinario PASS'!G7</f>
        <v>0</v>
      </c>
      <c r="H33" s="468">
        <f>'po_SP Ordinario PASS'!L7</f>
        <v>0</v>
      </c>
      <c r="I33" s="468">
        <f>'po_SP Ordinario PASS'!Q7</f>
        <v>0</v>
      </c>
      <c r="J33" s="468">
        <f>'po_SP Ordinario PASS'!V7</f>
        <v>0</v>
      </c>
      <c r="K33" s="9"/>
      <c r="M33" s="469" t="e">
        <f>#REF!</f>
        <v>#REF!</v>
      </c>
      <c r="N33" s="469" t="e">
        <f>#REF!</f>
        <v>#REF!</v>
      </c>
      <c r="O33" s="469" t="e">
        <f>#REF!</f>
        <v>#REF!</v>
      </c>
      <c r="P33" s="469" t="e">
        <f>#REF!</f>
        <v>#REF!</v>
      </c>
      <c r="Q33" s="469" t="e">
        <f>#REF!</f>
        <v>#REF!</v>
      </c>
      <c r="S33" s="32" t="e">
        <f>IF(dati_an!$B$4="16",F33,M33)</f>
        <v>#REF!</v>
      </c>
      <c r="T33" s="32" t="e">
        <f>IF(dati_an!$B$4="16",G33,N33)</f>
        <v>#REF!</v>
      </c>
      <c r="U33" s="32" t="e">
        <f>IF(dati_an!$B$4="16",H33,O33)</f>
        <v>#REF!</v>
      </c>
      <c r="V33" s="32" t="e">
        <f>IF(dati_an!$B$4="16",I33,P33)</f>
        <v>#REF!</v>
      </c>
      <c r="W33" s="32" t="e">
        <f>IF(dati_an!$B$4="16",J33,Q33)</f>
        <v>#REF!</v>
      </c>
    </row>
    <row r="34" spans="1:23">
      <c r="A34" s="15">
        <v>166</v>
      </c>
      <c r="B34" s="15"/>
      <c r="C34" s="14"/>
      <c r="D34" s="15" t="s">
        <v>120</v>
      </c>
      <c r="E34" s="15"/>
      <c r="F34" s="468">
        <f>'po_SP Ordinario PASS'!F8</f>
        <v>0</v>
      </c>
      <c r="G34" s="468">
        <f>'po_SP Ordinario PASS'!G8</f>
        <v>0</v>
      </c>
      <c r="H34" s="468">
        <f>'po_SP Ordinario PASS'!L8</f>
        <v>0</v>
      </c>
      <c r="I34" s="468">
        <f>'po_SP Ordinario PASS'!Q8</f>
        <v>0</v>
      </c>
      <c r="J34" s="468">
        <f>'po_SP Ordinario PASS'!V8</f>
        <v>0</v>
      </c>
      <c r="K34" s="9"/>
      <c r="M34" s="469" t="e">
        <f>#REF!</f>
        <v>#REF!</v>
      </c>
      <c r="N34" s="469" t="e">
        <f>#REF!</f>
        <v>#REF!</v>
      </c>
      <c r="O34" s="469" t="e">
        <f>#REF!</f>
        <v>#REF!</v>
      </c>
      <c r="P34" s="469" t="e">
        <f>#REF!</f>
        <v>#REF!</v>
      </c>
      <c r="Q34" s="469" t="e">
        <f>#REF!</f>
        <v>#REF!</v>
      </c>
      <c r="S34" s="32" t="e">
        <f>IF(dati_an!$B$4="16",F34,M34)</f>
        <v>#REF!</v>
      </c>
      <c r="T34" s="32" t="e">
        <f>IF(dati_an!$B$4="16",G34,N34)</f>
        <v>#REF!</v>
      </c>
      <c r="U34" s="32" t="e">
        <f>IF(dati_an!$B$4="16",H34,O34)</f>
        <v>#REF!</v>
      </c>
      <c r="V34" s="32" t="e">
        <f>IF(dati_an!$B$4="16",I34,P34)</f>
        <v>#REF!</v>
      </c>
      <c r="W34" s="32" t="e">
        <f>IF(dati_an!$B$4="16",J34,Q34)</f>
        <v>#REF!</v>
      </c>
    </row>
    <row r="35" spans="1:23" s="90" customFormat="1" ht="12.9">
      <c r="A35" s="16"/>
      <c r="B35" s="16"/>
      <c r="C35" s="89"/>
      <c r="D35" s="16" t="s">
        <v>521</v>
      </c>
      <c r="E35" s="16"/>
      <c r="F35" s="470">
        <f>SUM('po_SP Ordinario PASS'!F7,'po_SP Ordinario PASS'!F8,'po_SP Ordinario PASS'!F9,'po_SP Ordinario PASS'!F10,'po_SP Ordinario PASS'!F11,'po_SP Ordinario PASS'!F27, 'po_SP Ordinario PASS'!F31)</f>
        <v>0</v>
      </c>
      <c r="G35" s="470">
        <f>SUM('po_SP Ordinario PASS'!G7,'po_SP Ordinario PASS'!G8,'po_SP Ordinario PASS'!G9,'po_SP Ordinario PASS'!G10,'po_SP Ordinario PASS'!G11,'po_SP Ordinario PASS'!G27, 'po_SP Ordinario PASS'!G31)</f>
        <v>0</v>
      </c>
      <c r="H35" s="470">
        <f>SUM('po_SP Ordinario PASS'!L7,'po_SP Ordinario PASS'!L8,'po_SP Ordinario PASS'!L9,'po_SP Ordinario PASS'!L10,'po_SP Ordinario PASS'!L11,'po_SP Ordinario PASS'!L27, 'po_SP Ordinario PASS'!L31)</f>
        <v>0</v>
      </c>
      <c r="I35" s="470">
        <f>SUM('po_SP Ordinario PASS'!Q7,'po_SP Ordinario PASS'!Q8,'po_SP Ordinario PASS'!Q9,'po_SP Ordinario PASS'!Q10,'po_SP Ordinario PASS'!Q11,'po_SP Ordinario PASS'!Q27, 'po_SP Ordinario PASS'!Q31)</f>
        <v>0</v>
      </c>
      <c r="J35" s="470">
        <f>SUM('po_SP Ordinario PASS'!V7,'po_SP Ordinario PASS'!V8,'po_SP Ordinario PASS'!V9,'po_SP Ordinario PASS'!V10,'po_SP Ordinario PASS'!V11,'po_SP Ordinario PASS'!V27, 'po_SP Ordinario PASS'!V31)</f>
        <v>0</v>
      </c>
      <c r="K35" s="477"/>
      <c r="M35" s="469" t="e">
        <f>#REF! +#REF! +#REF! +#REF! +#REF! +#REF! +#REF!</f>
        <v>#REF!</v>
      </c>
      <c r="N35" s="469" t="e">
        <f>#REF! +#REF! +#REF! +#REF! +#REF! +#REF! +#REF!</f>
        <v>#REF!</v>
      </c>
      <c r="O35" s="469" t="e">
        <f>#REF! +#REF! +#REF! +#REF! +#REF! +#REF! +#REF!</f>
        <v>#REF!</v>
      </c>
      <c r="P35" s="469" t="e">
        <f>#REF! +#REF! +#REF! +#REF! +#REF! +#REF! +#REF!</f>
        <v>#REF!</v>
      </c>
      <c r="Q35" s="469" t="e">
        <f>#REF! +#REF! +#REF! +#REF! +#REF! +#REF! +#REF!</f>
        <v>#REF!</v>
      </c>
      <c r="S35" s="32" t="e">
        <f>IF(dati_an!$B$4="16",F35,M35)</f>
        <v>#REF!</v>
      </c>
      <c r="T35" s="32" t="e">
        <f>IF(dati_an!$B$4="16",G35,N35)</f>
        <v>#REF!</v>
      </c>
      <c r="U35" s="32" t="e">
        <f>IF(dati_an!$B$4="16",H35,O35)</f>
        <v>#REF!</v>
      </c>
      <c r="V35" s="32" t="e">
        <f>IF(dati_an!$B$4="16",I35,P35)</f>
        <v>#REF!</v>
      </c>
      <c r="W35" s="32" t="e">
        <f>IF(dati_an!$B$4="16",J35,Q35)</f>
        <v>#REF!</v>
      </c>
    </row>
    <row r="36" spans="1:23" s="90" customFormat="1" ht="12.9">
      <c r="A36" s="16"/>
      <c r="B36" s="16"/>
      <c r="C36" s="89"/>
      <c r="D36" s="16"/>
      <c r="E36" s="16" t="s">
        <v>522</v>
      </c>
      <c r="F36" s="470">
        <f>'po_SP Ordinario PASS'!F9</f>
        <v>0</v>
      </c>
      <c r="G36" s="470">
        <f>'po_SP Ordinario PASS'!G9</f>
        <v>0</v>
      </c>
      <c r="H36" s="470">
        <f>'po_SP Ordinario PASS'!L9</f>
        <v>0</v>
      </c>
      <c r="I36" s="470">
        <f>'po_SP Ordinario PASS'!Q9</f>
        <v>0</v>
      </c>
      <c r="J36" s="470">
        <f>'po_SP Ordinario PASS'!V9</f>
        <v>0</v>
      </c>
      <c r="K36" s="477"/>
      <c r="M36" s="469" t="e">
        <f>#REF!</f>
        <v>#REF!</v>
      </c>
      <c r="N36" s="469" t="e">
        <f>#REF!</f>
        <v>#REF!</v>
      </c>
      <c r="O36" s="469" t="e">
        <f>#REF!</f>
        <v>#REF!</v>
      </c>
      <c r="P36" s="469" t="e">
        <f>#REF!</f>
        <v>#REF!</v>
      </c>
      <c r="Q36" s="469" t="e">
        <f>#REF!</f>
        <v>#REF!</v>
      </c>
      <c r="S36" s="32" t="e">
        <f>IF(dati_an!$B$4="16",F36,M36)</f>
        <v>#REF!</v>
      </c>
      <c r="T36" s="32" t="e">
        <f>IF(dati_an!$B$4="16",G36,N36)</f>
        <v>#REF!</v>
      </c>
      <c r="U36" s="32" t="e">
        <f>IF(dati_an!$B$4="16",H36,O36)</f>
        <v>#REF!</v>
      </c>
      <c r="V36" s="32" t="e">
        <f>IF(dati_an!$B$4="16",I36,P36)</f>
        <v>#REF!</v>
      </c>
      <c r="W36" s="32" t="e">
        <f>IF(dati_an!$B$4="16",J36,Q36)</f>
        <v>#REF!</v>
      </c>
    </row>
    <row r="37" spans="1:23" s="90" customFormat="1" ht="12.9">
      <c r="A37" s="16"/>
      <c r="B37" s="16"/>
      <c r="C37" s="89"/>
      <c r="D37" s="16"/>
      <c r="E37" s="16" t="s">
        <v>523</v>
      </c>
      <c r="F37" s="470">
        <f>'po_SP Ordinario PASS'!F10</f>
        <v>0</v>
      </c>
      <c r="G37" s="470">
        <f>'po_SP Ordinario PASS'!G10</f>
        <v>0</v>
      </c>
      <c r="H37" s="470">
        <f>'po_SP Ordinario PASS'!L10</f>
        <v>0</v>
      </c>
      <c r="I37" s="470">
        <f>'po_SP Ordinario PASS'!Q10</f>
        <v>0</v>
      </c>
      <c r="J37" s="470">
        <f>'po_SP Ordinario PASS'!V10</f>
        <v>0</v>
      </c>
      <c r="K37" s="477"/>
      <c r="M37" s="469" t="e">
        <f>#REF!</f>
        <v>#REF!</v>
      </c>
      <c r="N37" s="469" t="e">
        <f>#REF!</f>
        <v>#REF!</v>
      </c>
      <c r="O37" s="469" t="e">
        <f>#REF!</f>
        <v>#REF!</v>
      </c>
      <c r="P37" s="469" t="e">
        <f>#REF!</f>
        <v>#REF!</v>
      </c>
      <c r="Q37" s="469" t="e">
        <f>#REF!</f>
        <v>#REF!</v>
      </c>
      <c r="S37" s="32" t="e">
        <f>IF(dati_an!$B$4="16",F37,M37)</f>
        <v>#REF!</v>
      </c>
      <c r="T37" s="32" t="e">
        <f>IF(dati_an!$B$4="16",G37,N37)</f>
        <v>#REF!</v>
      </c>
      <c r="U37" s="32" t="e">
        <f>IF(dati_an!$B$4="16",H37,O37)</f>
        <v>#REF!</v>
      </c>
      <c r="V37" s="32" t="e">
        <f>IF(dati_an!$B$4="16",I37,P37)</f>
        <v>#REF!</v>
      </c>
      <c r="W37" s="32" t="e">
        <f>IF(dati_an!$B$4="16",J37,Q37)</f>
        <v>#REF!</v>
      </c>
    </row>
    <row r="38" spans="1:23" s="90" customFormat="1" ht="12.9">
      <c r="A38" s="16"/>
      <c r="B38" s="16"/>
      <c r="C38" s="89"/>
      <c r="D38" s="16"/>
      <c r="E38" s="16" t="s">
        <v>146</v>
      </c>
      <c r="F38" s="470">
        <f>'po_SP Ordinario PASS'!F11</f>
        <v>0</v>
      </c>
      <c r="G38" s="470">
        <f>'po_SP Ordinario PASS'!G11</f>
        <v>0</v>
      </c>
      <c r="H38" s="470">
        <f>'po_SP Ordinario PASS'!L11</f>
        <v>0</v>
      </c>
      <c r="I38" s="470">
        <f>'po_SP Ordinario PASS'!Q11</f>
        <v>0</v>
      </c>
      <c r="J38" s="470">
        <f>'po_SP Ordinario PASS'!V11</f>
        <v>0</v>
      </c>
      <c r="K38" s="477"/>
      <c r="M38" s="469" t="e">
        <f>#REF!</f>
        <v>#REF!</v>
      </c>
      <c r="N38" s="469" t="e">
        <f>#REF!</f>
        <v>#REF!</v>
      </c>
      <c r="O38" s="469" t="e">
        <f>#REF!</f>
        <v>#REF!</v>
      </c>
      <c r="P38" s="469" t="e">
        <f>#REF!</f>
        <v>#REF!</v>
      </c>
      <c r="Q38" s="469" t="e">
        <f>#REF!</f>
        <v>#REF!</v>
      </c>
      <c r="S38" s="32" t="e">
        <f>IF(dati_an!$B$4="16",F38,M38)</f>
        <v>#REF!</v>
      </c>
      <c r="T38" s="32" t="e">
        <f>IF(dati_an!$B$4="16",G38,N38)</f>
        <v>#REF!</v>
      </c>
      <c r="U38" s="32" t="e">
        <f>IF(dati_an!$B$4="16",H38,O38)</f>
        <v>#REF!</v>
      </c>
      <c r="V38" s="32" t="e">
        <f>IF(dati_an!$B$4="16",I38,P38)</f>
        <v>#REF!</v>
      </c>
      <c r="W38" s="32" t="e">
        <f>IF(dati_an!$B$4="16",J38,Q38)</f>
        <v>#REF!</v>
      </c>
    </row>
    <row r="39" spans="1:23" s="90" customFormat="1" ht="12.9">
      <c r="A39" s="16"/>
      <c r="B39" s="16"/>
      <c r="C39" s="89"/>
      <c r="D39" s="16"/>
      <c r="E39" s="16" t="s">
        <v>940</v>
      </c>
      <c r="F39" s="470">
        <f>'po_SP Ordinario PASS'!F27</f>
        <v>0</v>
      </c>
      <c r="G39" s="470">
        <f>'po_SP Ordinario PASS'!G27</f>
        <v>0</v>
      </c>
      <c r="H39" s="470">
        <f>'po_SP Ordinario PASS'!L27</f>
        <v>0</v>
      </c>
      <c r="I39" s="470">
        <f>'po_SP Ordinario PASS'!Q27</f>
        <v>0</v>
      </c>
      <c r="J39" s="470">
        <f>'po_SP Ordinario PASS'!V27</f>
        <v>0</v>
      </c>
      <c r="K39" s="477"/>
      <c r="M39" s="469" t="e">
        <f>#REF!</f>
        <v>#REF!</v>
      </c>
      <c r="N39" s="469" t="e">
        <f>#REF!</f>
        <v>#REF!</v>
      </c>
      <c r="O39" s="469" t="e">
        <f>#REF!</f>
        <v>#REF!</v>
      </c>
      <c r="P39" s="469" t="e">
        <f>#REF!</f>
        <v>#REF!</v>
      </c>
      <c r="Q39" s="469" t="e">
        <f>#REF!</f>
        <v>#REF!</v>
      </c>
      <c r="S39" s="32" t="e">
        <f>IF(dati_an!$B$4="16",F39,M39)</f>
        <v>#REF!</v>
      </c>
      <c r="T39" s="32" t="e">
        <f>IF(dati_an!$B$4="16",G39,N39)</f>
        <v>#REF!</v>
      </c>
      <c r="U39" s="32" t="e">
        <f>IF(dati_an!$B$4="16",H39,O39)</f>
        <v>#REF!</v>
      </c>
      <c r="V39" s="32" t="e">
        <f>IF(dati_an!$B$4="16",I39,P39)</f>
        <v>#REF!</v>
      </c>
      <c r="W39" s="32" t="e">
        <f>IF(dati_an!$B$4="16",J39,Q39)</f>
        <v>#REF!</v>
      </c>
    </row>
    <row r="40" spans="1:23" s="90" customFormat="1" ht="12.9">
      <c r="A40" s="16"/>
      <c r="B40" s="16"/>
      <c r="C40" s="89"/>
      <c r="D40" s="16"/>
      <c r="E40" s="16" t="s">
        <v>943</v>
      </c>
      <c r="F40" s="470">
        <f>'po_SP Ordinario PASS'!F31</f>
        <v>0</v>
      </c>
      <c r="G40" s="470">
        <f>'po_SP Ordinario PASS'!G31</f>
        <v>0</v>
      </c>
      <c r="H40" s="470">
        <f>'po_SP Ordinario PASS'!L31</f>
        <v>0</v>
      </c>
      <c r="I40" s="470">
        <f>'po_SP Ordinario PASS'!Q31</f>
        <v>0</v>
      </c>
      <c r="J40" s="470">
        <f>'po_SP Ordinario PASS'!V31</f>
        <v>0</v>
      </c>
      <c r="K40" s="477"/>
      <c r="M40" s="469" t="e">
        <f>#REF!</f>
        <v>#REF!</v>
      </c>
      <c r="N40" s="469" t="e">
        <f>#REF!</f>
        <v>#REF!</v>
      </c>
      <c r="O40" s="469" t="e">
        <f>#REF!</f>
        <v>#REF!</v>
      </c>
      <c r="P40" s="469" t="e">
        <f>#REF!</f>
        <v>#REF!</v>
      </c>
      <c r="Q40" s="469" t="e">
        <f>#REF!</f>
        <v>#REF!</v>
      </c>
      <c r="S40" s="32" t="e">
        <f>IF(dati_an!$B$4="16",F40,M40)</f>
        <v>#REF!</v>
      </c>
      <c r="T40" s="32" t="e">
        <f>IF(dati_an!$B$4="16",G40,N40)</f>
        <v>#REF!</v>
      </c>
      <c r="U40" s="32" t="e">
        <f>IF(dati_an!$B$4="16",H40,O40)</f>
        <v>#REF!</v>
      </c>
      <c r="V40" s="32" t="e">
        <f>IF(dati_an!$B$4="16",I40,P40)</f>
        <v>#REF!</v>
      </c>
      <c r="W40" s="32" t="e">
        <f>IF(dati_an!$B$4="16",J40,Q40)</f>
        <v>#REF!</v>
      </c>
    </row>
    <row r="41" spans="1:23" s="75" customFormat="1">
      <c r="A41" s="14"/>
      <c r="B41" s="14"/>
      <c r="C41" s="14"/>
      <c r="D41" s="14" t="s">
        <v>175</v>
      </c>
      <c r="E41" s="14"/>
      <c r="F41" s="472">
        <f>'po_SP Ordinario PASS'!F28</f>
        <v>0</v>
      </c>
      <c r="G41" s="472">
        <f>'po_SP Ordinario PASS'!G28</f>
        <v>0</v>
      </c>
      <c r="H41" s="472">
        <f>'po_SP Ordinario PASS'!L28</f>
        <v>0</v>
      </c>
      <c r="I41" s="472">
        <f>'po_SP Ordinario PASS'!Q28</f>
        <v>0</v>
      </c>
      <c r="J41" s="472">
        <f>'po_SP Ordinario PASS'!V28</f>
        <v>0</v>
      </c>
      <c r="K41" s="480"/>
      <c r="M41" s="469" t="e">
        <f>#REF!</f>
        <v>#REF!</v>
      </c>
      <c r="N41" s="469" t="e">
        <f>#REF!</f>
        <v>#REF!</v>
      </c>
      <c r="O41" s="469" t="e">
        <f>#REF!</f>
        <v>#REF!</v>
      </c>
      <c r="P41" s="469" t="e">
        <f>#REF!</f>
        <v>#REF!</v>
      </c>
      <c r="Q41" s="469" t="e">
        <f>#REF!</f>
        <v>#REF!</v>
      </c>
      <c r="S41" s="32" t="e">
        <f>IF(dati_an!$B$4="16",F41,M41)</f>
        <v>#REF!</v>
      </c>
      <c r="T41" s="32" t="e">
        <f>IF(dati_an!$B$4="16",G41,N41)</f>
        <v>#REF!</v>
      </c>
      <c r="U41" s="32" t="e">
        <f>IF(dati_an!$B$4="16",H41,O41)</f>
        <v>#REF!</v>
      </c>
      <c r="V41" s="32" t="e">
        <f>IF(dati_an!$B$4="16",I41,P41)</f>
        <v>#REF!</v>
      </c>
      <c r="W41" s="32" t="e">
        <f>IF(dati_an!$B$4="16",J41,Q41)</f>
        <v>#REF!</v>
      </c>
    </row>
    <row r="42" spans="1:23" s="75" customFormat="1">
      <c r="A42" s="14"/>
      <c r="B42" s="14"/>
      <c r="C42" s="14"/>
      <c r="D42" s="14" t="s">
        <v>176</v>
      </c>
      <c r="E42" s="14"/>
      <c r="F42" s="472">
        <f>'po_SP Ordinario PASS'!F29</f>
        <v>0</v>
      </c>
      <c r="G42" s="472">
        <f>'po_SP Ordinario PASS'!G29</f>
        <v>0</v>
      </c>
      <c r="H42" s="472">
        <f>'po_SP Ordinario PASS'!L29</f>
        <v>0</v>
      </c>
      <c r="I42" s="472">
        <f>'po_SP Ordinario PASS'!Q29</f>
        <v>0</v>
      </c>
      <c r="J42" s="472">
        <f>'po_SP Ordinario PASS'!V29</f>
        <v>0</v>
      </c>
      <c r="K42" s="480"/>
      <c r="M42" s="469" t="e">
        <f>#REF!</f>
        <v>#REF!</v>
      </c>
      <c r="N42" s="469" t="e">
        <f>#REF!</f>
        <v>#REF!</v>
      </c>
      <c r="O42" s="469" t="e">
        <f>#REF!</f>
        <v>#REF!</v>
      </c>
      <c r="P42" s="469" t="e">
        <f>#REF!</f>
        <v>#REF!</v>
      </c>
      <c r="Q42" s="469" t="e">
        <f>#REF!</f>
        <v>#REF!</v>
      </c>
      <c r="S42" s="32" t="e">
        <f>IF(dati_an!$B$4="16",F42,M42)</f>
        <v>#REF!</v>
      </c>
      <c r="T42" s="32" t="e">
        <f>IF(dati_an!$B$4="16",G42,N42)</f>
        <v>#REF!</v>
      </c>
      <c r="U42" s="32" t="e">
        <f>IF(dati_an!$B$4="16",H42,O42)</f>
        <v>#REF!</v>
      </c>
      <c r="V42" s="32" t="e">
        <f>IF(dati_an!$B$4="16",I42,P42)</f>
        <v>#REF!</v>
      </c>
      <c r="W42" s="32" t="e">
        <f>IF(dati_an!$B$4="16",J42,Q42)</f>
        <v>#REF!</v>
      </c>
    </row>
    <row r="43" spans="1:23" s="75" customFormat="1">
      <c r="A43" s="14"/>
      <c r="B43" s="14"/>
      <c r="C43" s="14"/>
      <c r="D43" s="14" t="s">
        <v>942</v>
      </c>
      <c r="E43" s="14"/>
      <c r="F43" s="468">
        <f>'po_SP Ordinario PASS'!F30</f>
        <v>0</v>
      </c>
      <c r="G43" s="468">
        <f>'po_SP Ordinario PASS'!G30</f>
        <v>0</v>
      </c>
      <c r="H43" s="468">
        <f>'po_SP Ordinario PASS'!L30</f>
        <v>0</v>
      </c>
      <c r="I43" s="468">
        <f>'po_SP Ordinario PASS'!Q30</f>
        <v>0</v>
      </c>
      <c r="J43" s="468">
        <f>'po_SP Ordinario PASS'!V30</f>
        <v>0</v>
      </c>
      <c r="K43" s="480"/>
      <c r="M43" s="469" t="e">
        <f>#REF!</f>
        <v>#REF!</v>
      </c>
      <c r="N43" s="469" t="e">
        <f>#REF!</f>
        <v>#REF!</v>
      </c>
      <c r="O43" s="469" t="e">
        <f>#REF!</f>
        <v>#REF!</v>
      </c>
      <c r="P43" s="469" t="e">
        <f>#REF!</f>
        <v>#REF!</v>
      </c>
      <c r="Q43" s="469" t="e">
        <f>#REF!</f>
        <v>#REF!</v>
      </c>
      <c r="S43" s="32" t="e">
        <f>IF(dati_an!$B$4="16",F43,M43)</f>
        <v>#REF!</v>
      </c>
      <c r="T43" s="32" t="e">
        <f>IF(dati_an!$B$4="16",G43,N43)</f>
        <v>#REF!</v>
      </c>
      <c r="U43" s="32" t="e">
        <f>IF(dati_an!$B$4="16",H43,O43)</f>
        <v>#REF!</v>
      </c>
      <c r="V43" s="32" t="e">
        <f>IF(dati_an!$B$4="16",I43,P43)</f>
        <v>#REF!</v>
      </c>
      <c r="W43" s="32" t="e">
        <f>IF(dati_an!$B$4="16",J43,Q43)</f>
        <v>#REF!</v>
      </c>
    </row>
    <row r="44" spans="1:23" s="75" customFormat="1">
      <c r="A44" s="14"/>
      <c r="B44" s="14"/>
      <c r="C44" s="14" t="s">
        <v>568</v>
      </c>
      <c r="D44" s="14"/>
      <c r="E44" s="14"/>
      <c r="F44" s="468">
        <f>'po_SP Ordinario PASS'!F33</f>
        <v>0</v>
      </c>
      <c r="G44" s="468">
        <f>'po_SP Ordinario PASS'!G33</f>
        <v>0</v>
      </c>
      <c r="H44" s="468">
        <f>'po_SP Ordinario PASS'!L33</f>
        <v>0</v>
      </c>
      <c r="I44" s="468">
        <f>'po_SP Ordinario PASS'!Q33</f>
        <v>0</v>
      </c>
      <c r="J44" s="468">
        <f>'po_SP Ordinario PASS'!V33</f>
        <v>0</v>
      </c>
      <c r="K44" s="480"/>
      <c r="M44" s="469">
        <v>0</v>
      </c>
      <c r="N44" s="469">
        <v>0</v>
      </c>
      <c r="O44" s="469">
        <v>0</v>
      </c>
      <c r="P44" s="469">
        <v>0</v>
      </c>
      <c r="Q44" s="469">
        <v>0</v>
      </c>
      <c r="R44" s="2"/>
      <c r="S44" s="32">
        <f>IF(dati_an!$B$4="16",F44,M44)</f>
        <v>0</v>
      </c>
      <c r="T44" s="32">
        <f>IF(dati_an!$B$4="16",G44,N44)</f>
        <v>0</v>
      </c>
      <c r="U44" s="32">
        <f>IF(dati_an!$B$4="16",H44,O44)</f>
        <v>0</v>
      </c>
      <c r="V44" s="32">
        <f>IF(dati_an!$B$4="16",I44,P44)</f>
        <v>0</v>
      </c>
      <c r="W44" s="32">
        <f>IF(dati_an!$B$4="16",J44,Q44)</f>
        <v>0</v>
      </c>
    </row>
    <row r="45" spans="1:23" s="75" customFormat="1">
      <c r="A45" s="14"/>
      <c r="B45" s="14"/>
      <c r="C45" s="14"/>
      <c r="D45" s="15" t="s">
        <v>178</v>
      </c>
      <c r="E45" s="14"/>
      <c r="F45" s="468">
        <f>'po_SP Ordinario PASS'!F34</f>
        <v>0</v>
      </c>
      <c r="G45" s="468">
        <f>'po_SP Ordinario PASS'!G34</f>
        <v>0</v>
      </c>
      <c r="H45" s="468">
        <f>'po_SP Ordinario PASS'!L34</f>
        <v>0</v>
      </c>
      <c r="I45" s="468">
        <f>'po_SP Ordinario PASS'!Q34</f>
        <v>0</v>
      </c>
      <c r="J45" s="468">
        <f>'po_SP Ordinario PASS'!V34</f>
        <v>0</v>
      </c>
      <c r="K45" s="9"/>
      <c r="L45" s="2"/>
      <c r="M45" s="469">
        <v>0</v>
      </c>
      <c r="N45" s="469">
        <v>0</v>
      </c>
      <c r="O45" s="469">
        <v>0</v>
      </c>
      <c r="P45" s="469">
        <v>0</v>
      </c>
      <c r="Q45" s="469">
        <v>0</v>
      </c>
      <c r="R45" s="2"/>
      <c r="S45" s="32">
        <f>IF(dati_an!$B$4="16",F45,M45)</f>
        <v>0</v>
      </c>
      <c r="T45" s="32">
        <f>IF(dati_an!$B$4="16",G45,N45)</f>
        <v>0</v>
      </c>
      <c r="U45" s="32">
        <f>IF(dati_an!$B$4="16",H45,O45)</f>
        <v>0</v>
      </c>
      <c r="V45" s="32">
        <f>IF(dati_an!$B$4="16",I45,P45)</f>
        <v>0</v>
      </c>
      <c r="W45" s="32">
        <f>IF(dati_an!$B$4="16",J45,Q45)</f>
        <v>0</v>
      </c>
    </row>
    <row r="46" spans="1:23" s="75" customFormat="1">
      <c r="A46" s="14"/>
      <c r="B46" s="14"/>
      <c r="C46" s="14"/>
      <c r="D46" s="15" t="s">
        <v>947</v>
      </c>
      <c r="E46" s="14"/>
      <c r="F46" s="468">
        <f>'po_SP Ordinario PASS'!F35</f>
        <v>0</v>
      </c>
      <c r="G46" s="468">
        <f>'po_SP Ordinario PASS'!G35</f>
        <v>0</v>
      </c>
      <c r="H46" s="468">
        <f>'po_SP Ordinario PASS'!L35</f>
        <v>0</v>
      </c>
      <c r="I46" s="468">
        <f>'po_SP Ordinario PASS'!Q35</f>
        <v>0</v>
      </c>
      <c r="J46" s="468">
        <f>'po_SP Ordinario PASS'!V35</f>
        <v>0</v>
      </c>
      <c r="K46" s="9"/>
      <c r="L46" s="2"/>
      <c r="M46" s="469">
        <v>0</v>
      </c>
      <c r="N46" s="469">
        <v>0</v>
      </c>
      <c r="O46" s="469">
        <v>0</v>
      </c>
      <c r="P46" s="469">
        <v>0</v>
      </c>
      <c r="Q46" s="469">
        <v>0</v>
      </c>
      <c r="R46" s="2"/>
      <c r="S46" s="32">
        <f>IF(dati_an!$B$4="16",F46,M46)</f>
        <v>0</v>
      </c>
      <c r="T46" s="32">
        <f>IF(dati_an!$B$4="16",G46,N46)</f>
        <v>0</v>
      </c>
      <c r="U46" s="32">
        <f>IF(dati_an!$B$4="16",H46,O46)</f>
        <v>0</v>
      </c>
      <c r="V46" s="32">
        <f>IF(dati_an!$B$4="16",I46,P46)</f>
        <v>0</v>
      </c>
      <c r="W46" s="32">
        <f>IF(dati_an!$B$4="16",J46,Q46)</f>
        <v>0</v>
      </c>
    </row>
    <row r="47" spans="1:23">
      <c r="A47" s="15">
        <v>170</v>
      </c>
      <c r="B47" s="15"/>
      <c r="C47" s="14" t="s">
        <v>158</v>
      </c>
      <c r="D47" s="15"/>
      <c r="E47" s="15"/>
      <c r="F47" s="468">
        <f>'po_SP Ordinario PASS'!F36</f>
        <v>0</v>
      </c>
      <c r="G47" s="468">
        <f>'po_SP Ordinario PASS'!G36</f>
        <v>0</v>
      </c>
      <c r="H47" s="468">
        <f>'po_SP Ordinario PASS'!L36</f>
        <v>0</v>
      </c>
      <c r="I47" s="468">
        <f>'po_SP Ordinario PASS'!Q36</f>
        <v>0</v>
      </c>
      <c r="J47" s="468">
        <f>'po_SP Ordinario PASS'!V36</f>
        <v>0</v>
      </c>
      <c r="K47" s="9"/>
      <c r="M47" s="469" t="e">
        <f>#REF!</f>
        <v>#REF!</v>
      </c>
      <c r="N47" s="469" t="e">
        <f>#REF!</f>
        <v>#REF!</v>
      </c>
      <c r="O47" s="469" t="e">
        <f>#REF!</f>
        <v>#REF!</v>
      </c>
      <c r="P47" s="469" t="e">
        <f>#REF!</f>
        <v>#REF!</v>
      </c>
      <c r="Q47" s="469" t="e">
        <f>#REF!</f>
        <v>#REF!</v>
      </c>
      <c r="S47" s="32" t="e">
        <f>IF(dati_an!$B$4="16",F47,M47)</f>
        <v>#REF!</v>
      </c>
      <c r="T47" s="32" t="e">
        <f>IF(dati_an!$B$4="16",G47,N47)</f>
        <v>#REF!</v>
      </c>
      <c r="U47" s="32" t="e">
        <f>IF(dati_an!$B$4="16",H47,O47)</f>
        <v>#REF!</v>
      </c>
      <c r="V47" s="32" t="e">
        <f>IF(dati_an!$B$4="16",I47,P47)</f>
        <v>#REF!</v>
      </c>
      <c r="W47" s="32" t="e">
        <f>IF(dati_an!$B$4="16",J47,Q47)</f>
        <v>#REF!</v>
      </c>
    </row>
    <row r="48" spans="1:23">
      <c r="A48" s="15">
        <v>175</v>
      </c>
      <c r="B48" s="15"/>
      <c r="C48" s="14"/>
      <c r="D48" s="15" t="s">
        <v>121</v>
      </c>
      <c r="E48" s="15"/>
      <c r="F48" s="468">
        <f>'po_SP Ordinario PASS'!F38</f>
        <v>0</v>
      </c>
      <c r="G48" s="468">
        <f>'po_SP Ordinario PASS'!G38</f>
        <v>0</v>
      </c>
      <c r="H48" s="468">
        <f>'po_SP Ordinario PASS'!L38</f>
        <v>0</v>
      </c>
      <c r="I48" s="468">
        <f>'po_SP Ordinario PASS'!Q38</f>
        <v>0</v>
      </c>
      <c r="J48" s="468">
        <f>'po_SP Ordinario PASS'!V38</f>
        <v>0</v>
      </c>
      <c r="K48" s="9"/>
      <c r="M48" s="469">
        <v>0</v>
      </c>
      <c r="N48" s="469">
        <v>0</v>
      </c>
      <c r="O48" s="469">
        <v>0</v>
      </c>
      <c r="P48" s="469">
        <v>0</v>
      </c>
      <c r="Q48" s="469">
        <v>0</v>
      </c>
      <c r="S48" s="32">
        <f>IF(dati_an!$B$4="16",F48,M48)</f>
        <v>0</v>
      </c>
      <c r="T48" s="32">
        <f>IF(dati_an!$B$4="16",G48,N48)</f>
        <v>0</v>
      </c>
      <c r="U48" s="32">
        <f>IF(dati_an!$B$4="16",H48,O48)</f>
        <v>0</v>
      </c>
      <c r="V48" s="32">
        <f>IF(dati_an!$B$4="16",I48,P48)</f>
        <v>0</v>
      </c>
      <c r="W48" s="32">
        <f>IF(dati_an!$B$4="16",J48,Q48)</f>
        <v>0</v>
      </c>
    </row>
    <row r="49" spans="1:23">
      <c r="A49" s="15">
        <v>180</v>
      </c>
      <c r="B49" s="15"/>
      <c r="C49" s="14" t="s">
        <v>159</v>
      </c>
      <c r="D49" s="14"/>
      <c r="E49" s="14"/>
      <c r="F49" s="468">
        <f>'po_SP Ordinario PASS'!F42</f>
        <v>0</v>
      </c>
      <c r="G49" s="468">
        <f>'po_SP Ordinario PASS'!G42</f>
        <v>0</v>
      </c>
      <c r="H49" s="468">
        <f>'po_SP Ordinario PASS'!L42</f>
        <v>0</v>
      </c>
      <c r="I49" s="468">
        <f>'po_SP Ordinario PASS'!Q42</f>
        <v>0</v>
      </c>
      <c r="J49" s="468">
        <f>'po_SP Ordinario PASS'!V42</f>
        <v>0</v>
      </c>
      <c r="K49" s="9"/>
      <c r="M49" s="469" t="e">
        <f>#REF!</f>
        <v>#REF!</v>
      </c>
      <c r="N49" s="469" t="e">
        <f>#REF!</f>
        <v>#REF!</v>
      </c>
      <c r="O49" s="469" t="e">
        <f>#REF!</f>
        <v>#REF!</v>
      </c>
      <c r="P49" s="469" t="e">
        <f>#REF!</f>
        <v>#REF!</v>
      </c>
      <c r="Q49" s="469" t="e">
        <f>#REF!</f>
        <v>#REF!</v>
      </c>
      <c r="S49" s="32" t="e">
        <f>IF(dati_an!$B$4="16",F49,M49)</f>
        <v>#REF!</v>
      </c>
      <c r="T49" s="32" t="e">
        <f>IF(dati_an!$B$4="16",G49,N49)</f>
        <v>#REF!</v>
      </c>
      <c r="U49" s="32" t="e">
        <f>IF(dati_an!$B$4="16",H49,O49)</f>
        <v>#REF!</v>
      </c>
      <c r="V49" s="32" t="e">
        <f>IF(dati_an!$B$4="16",I49,P49)</f>
        <v>#REF!</v>
      </c>
      <c r="W49" s="32" t="e">
        <f>IF(dati_an!$B$4="16",J49,Q49)</f>
        <v>#REF!</v>
      </c>
    </row>
    <row r="50" spans="1:23">
      <c r="A50" s="15">
        <v>190</v>
      </c>
      <c r="B50" s="15"/>
      <c r="C50" s="14" t="s">
        <v>160</v>
      </c>
      <c r="D50" s="15"/>
      <c r="E50" s="15"/>
      <c r="F50" s="468">
        <f>'po_SP Ordinario PASS'!F43</f>
        <v>647822</v>
      </c>
      <c r="G50" s="468">
        <f>'po_SP Ordinario PASS'!G43</f>
        <v>682182</v>
      </c>
      <c r="H50" s="468">
        <f>'po_SP Ordinario PASS'!L43</f>
        <v>0</v>
      </c>
      <c r="I50" s="468">
        <f>'po_SP Ordinario PASS'!Q43</f>
        <v>0</v>
      </c>
      <c r="J50" s="468">
        <f>'po_SP Ordinario PASS'!V43</f>
        <v>0</v>
      </c>
      <c r="K50" s="9"/>
      <c r="M50" s="469" t="e">
        <f>#REF!</f>
        <v>#REF!</v>
      </c>
      <c r="N50" s="469" t="e">
        <f>#REF!</f>
        <v>#REF!</v>
      </c>
      <c r="O50" s="469" t="e">
        <f>#REF!</f>
        <v>#REF!</v>
      </c>
      <c r="P50" s="469" t="e">
        <f>#REF!</f>
        <v>#REF!</v>
      </c>
      <c r="Q50" s="469" t="e">
        <f>#REF!</f>
        <v>#REF!</v>
      </c>
      <c r="S50" s="32" t="e">
        <f>IF(dati_an!$B$4="16",F50,M50)</f>
        <v>#REF!</v>
      </c>
      <c r="T50" s="32" t="e">
        <f>IF(dati_an!$B$4="16",G50,N50)</f>
        <v>#REF!</v>
      </c>
      <c r="U50" s="32" t="e">
        <f>IF(dati_an!$B$4="16",H50,O50)</f>
        <v>#REF!</v>
      </c>
      <c r="V50" s="32" t="e">
        <f>IF(dati_an!$B$4="16",I50,P50)</f>
        <v>#REF!</v>
      </c>
      <c r="W50" s="32" t="e">
        <f>IF(dati_an!$B$4="16",J50,Q50)</f>
        <v>#REF!</v>
      </c>
    </row>
    <row r="51" spans="1:23">
      <c r="A51" s="15">
        <v>200</v>
      </c>
      <c r="B51" s="15"/>
      <c r="C51" s="14"/>
      <c r="D51" s="16" t="s">
        <v>168</v>
      </c>
      <c r="E51" s="16"/>
      <c r="F51" s="470">
        <f>SUM('po_SP Ordinario PASS'!F47,'po_SP Ordinario PASS'!F50,'po_SP Ordinario PASS'!F53,'po_SP Ordinario PASS'!F56,'po_SP Ordinario PASS'!F59,'po_SP Ordinario PASS'!F62,'po_SP Ordinario PASS'!F65,'po_SP Ordinario PASS'!F68,'po_SP Ordinario PASS'!F71,'po_SP Ordinario PASS'!F74,'po_SP Ordinario PASS'!F77,'po_SP Ordinario PASS'!F80,'po_SP Ordinario PASS'!F83,'po_SP Ordinario PASS'!F86,'po_SP Ordinario PASS'!F89 )</f>
        <v>0</v>
      </c>
      <c r="G51" s="470">
        <f>SUM('po_SP Ordinario PASS'!G47,'po_SP Ordinario PASS'!G50,'po_SP Ordinario PASS'!G53,'po_SP Ordinario PASS'!G56,'po_SP Ordinario PASS'!G59,'po_SP Ordinario PASS'!G62,'po_SP Ordinario PASS'!G65,'po_SP Ordinario PASS'!G68,'po_SP Ordinario PASS'!G71,'po_SP Ordinario PASS'!G74,'po_SP Ordinario PASS'!G77,'po_SP Ordinario PASS'!G80,'po_SP Ordinario PASS'!G83,'po_SP Ordinario PASS'!G86,'po_SP Ordinario PASS'!G89 )</f>
        <v>0</v>
      </c>
      <c r="H51" s="470">
        <f>SUM('po_SP Ordinario PASS'!L47,'po_SP Ordinario PASS'!L50,'po_SP Ordinario PASS'!L53,'po_SP Ordinario PASS'!L56,'po_SP Ordinario PASS'!L59,'po_SP Ordinario PASS'!L62,'po_SP Ordinario PASS'!L65,'po_SP Ordinario PASS'!L68,'po_SP Ordinario PASS'!L71,'po_SP Ordinario PASS'!L74,'po_SP Ordinario PASS'!L77,'po_SP Ordinario PASS'!L80,'po_SP Ordinario PASS'!L83,'po_SP Ordinario PASS'!L86,'po_SP Ordinario PASS'!L89 )</f>
        <v>0</v>
      </c>
      <c r="I51" s="470">
        <f>SUM('po_SP Ordinario PASS'!Q47,'po_SP Ordinario PASS'!Q50,'po_SP Ordinario PASS'!Q53,'po_SP Ordinario PASS'!Q56,'po_SP Ordinario PASS'!Q59,'po_SP Ordinario PASS'!Q62,'po_SP Ordinario PASS'!Q65,'po_SP Ordinario PASS'!Q68,'po_SP Ordinario PASS'!Q71,'po_SP Ordinario PASS'!Q74,'po_SP Ordinario PASS'!Q77,'po_SP Ordinario PASS'!Q80,'po_SP Ordinario PASS'!Q83,'po_SP Ordinario PASS'!Q86,'po_SP Ordinario PASS'!Q89 )</f>
        <v>0</v>
      </c>
      <c r="J51" s="470">
        <f>SUM('po_SP Ordinario PASS'!V47,'po_SP Ordinario PASS'!V50,'po_SP Ordinario PASS'!V53,'po_SP Ordinario PASS'!V56,'po_SP Ordinario PASS'!V59,'po_SP Ordinario PASS'!V62,'po_SP Ordinario PASS'!V65,'po_SP Ordinario PASS'!V68,'po_SP Ordinario PASS'!V71,'po_SP Ordinario PASS'!V74,'po_SP Ordinario PASS'!V77,'po_SP Ordinario PASS'!V80,'po_SP Ordinario PASS'!V83,'po_SP Ordinario PASS'!V86,'po_SP Ordinario PASS'!V89 )</f>
        <v>0</v>
      </c>
      <c r="K51" s="477"/>
      <c r="M51" s="469" t="e">
        <f>#REF!</f>
        <v>#REF!</v>
      </c>
      <c r="N51" s="469" t="e">
        <f>#REF!</f>
        <v>#REF!</v>
      </c>
      <c r="O51" s="469" t="e">
        <f>#REF!</f>
        <v>#REF!</v>
      </c>
      <c r="P51" s="469" t="e">
        <f>#REF!</f>
        <v>#REF!</v>
      </c>
      <c r="Q51" s="469" t="e">
        <f>#REF!</f>
        <v>#REF!</v>
      </c>
      <c r="S51" s="32" t="e">
        <f>IF(dati_an!$B$4="16",F51,M51)</f>
        <v>#REF!</v>
      </c>
      <c r="T51" s="32" t="e">
        <f>IF(dati_an!$B$4="16",G51,N51)</f>
        <v>#REF!</v>
      </c>
      <c r="U51" s="32" t="e">
        <f>IF(dati_an!$B$4="16",H51,O51)</f>
        <v>#REF!</v>
      </c>
      <c r="V51" s="32" t="e">
        <f>IF(dati_an!$B$4="16",I51,P51)</f>
        <v>#REF!</v>
      </c>
      <c r="W51" s="32" t="e">
        <f>IF(dati_an!$B$4="16",J51,Q51)</f>
        <v>#REF!</v>
      </c>
    </row>
    <row r="52" spans="1:23">
      <c r="A52" s="15"/>
      <c r="B52" s="15"/>
      <c r="C52" s="14"/>
      <c r="D52" s="16" t="s">
        <v>544</v>
      </c>
      <c r="E52" s="16"/>
      <c r="F52" s="470">
        <f>SUM('po_SP Ordinario PASS'!F48,'po_SP Ordinario PASS'!F51,'po_SP Ordinario PASS'!F54,'po_SP Ordinario PASS'!F57,'po_SP Ordinario PASS'!F60,'po_SP Ordinario PASS'!F63,'po_SP Ordinario PASS'!F66,'po_SP Ordinario PASS'!F69,'po_SP Ordinario PASS'!F72,'po_SP Ordinario PASS'!F75,'po_SP Ordinario PASS'!F78,'po_SP Ordinario PASS'!F81,'po_SP Ordinario PASS'!F84,'po_SP Ordinario PASS'!F87,'po_SP Ordinario PASS'!F90 )</f>
        <v>0</v>
      </c>
      <c r="G52" s="470">
        <f>SUM('po_SP Ordinario PASS'!G48,'po_SP Ordinario PASS'!G51,'po_SP Ordinario PASS'!G54,'po_SP Ordinario PASS'!G57,'po_SP Ordinario PASS'!G60,'po_SP Ordinario PASS'!G63,'po_SP Ordinario PASS'!G66,'po_SP Ordinario PASS'!G69,'po_SP Ordinario PASS'!G72,'po_SP Ordinario PASS'!G75,'po_SP Ordinario PASS'!G78,'po_SP Ordinario PASS'!G81,'po_SP Ordinario PASS'!G84,'po_SP Ordinario PASS'!G87,'po_SP Ordinario PASS'!G90 )</f>
        <v>0</v>
      </c>
      <c r="H52" s="470">
        <f>SUM('po_SP Ordinario PASS'!L48,'po_SP Ordinario PASS'!L51,'po_SP Ordinario PASS'!L54,'po_SP Ordinario PASS'!L57,'po_SP Ordinario PASS'!L60,'po_SP Ordinario PASS'!L63,'po_SP Ordinario PASS'!L66,'po_SP Ordinario PASS'!L69,'po_SP Ordinario PASS'!L72,'po_SP Ordinario PASS'!L75,'po_SP Ordinario PASS'!L78,'po_SP Ordinario PASS'!L81,'po_SP Ordinario PASS'!L84,'po_SP Ordinario PASS'!L87,'po_SP Ordinario PASS'!L90 )</f>
        <v>0</v>
      </c>
      <c r="I52" s="470">
        <f>SUM('po_SP Ordinario PASS'!Q48,'po_SP Ordinario PASS'!Q51,'po_SP Ordinario PASS'!Q54,'po_SP Ordinario PASS'!Q57,'po_SP Ordinario PASS'!Q60,'po_SP Ordinario PASS'!Q63,'po_SP Ordinario PASS'!Q66,'po_SP Ordinario PASS'!Q69,'po_SP Ordinario PASS'!Q72,'po_SP Ordinario PASS'!Q75,'po_SP Ordinario PASS'!Q78,'po_SP Ordinario PASS'!Q81,'po_SP Ordinario PASS'!Q84,'po_SP Ordinario PASS'!Q87,'po_SP Ordinario PASS'!Q90 )</f>
        <v>0</v>
      </c>
      <c r="J52" s="470">
        <f>SUM('po_SP Ordinario PASS'!V48,'po_SP Ordinario PASS'!V51,'po_SP Ordinario PASS'!V54,'po_SP Ordinario PASS'!V57,'po_SP Ordinario PASS'!V60,'po_SP Ordinario PASS'!V63,'po_SP Ordinario PASS'!V66,'po_SP Ordinario PASS'!V69,'po_SP Ordinario PASS'!V72,'po_SP Ordinario PASS'!V75,'po_SP Ordinario PASS'!V78,'po_SP Ordinario PASS'!V81,'po_SP Ordinario PASS'!V84,'po_SP Ordinario PASS'!V87,'po_SP Ordinario PASS'!V90 )</f>
        <v>0</v>
      </c>
      <c r="K52" s="477"/>
      <c r="M52" s="469" t="e">
        <f>#REF!</f>
        <v>#REF!</v>
      </c>
      <c r="N52" s="469" t="e">
        <f>#REF!</f>
        <v>#REF!</v>
      </c>
      <c r="O52" s="469" t="e">
        <f>#REF!</f>
        <v>#REF!</v>
      </c>
      <c r="P52" s="469" t="e">
        <f>#REF!</f>
        <v>#REF!</v>
      </c>
      <c r="Q52" s="469" t="e">
        <f>#REF!</f>
        <v>#REF!</v>
      </c>
      <c r="S52" s="32" t="e">
        <f>IF(dati_an!$B$4="16",F52,M52)</f>
        <v>#REF!</v>
      </c>
      <c r="T52" s="32" t="e">
        <f>IF(dati_an!$B$4="16",G52,N52)</f>
        <v>#REF!</v>
      </c>
      <c r="U52" s="32" t="e">
        <f>IF(dati_an!$B$4="16",H52,O52)</f>
        <v>#REF!</v>
      </c>
      <c r="V52" s="32" t="e">
        <f>IF(dati_an!$B$4="16",I52,P52)</f>
        <v>#REF!</v>
      </c>
      <c r="W52" s="32" t="e">
        <f>IF(dati_an!$B$4="16",J52,Q52)</f>
        <v>#REF!</v>
      </c>
    </row>
    <row r="53" spans="1:23">
      <c r="A53" s="15">
        <v>212</v>
      </c>
      <c r="B53" s="15"/>
      <c r="C53" s="15"/>
      <c r="D53" s="15" t="s">
        <v>164</v>
      </c>
      <c r="E53" s="15"/>
      <c r="F53" s="468">
        <f>'po_SP Ordinario PASS'!F56</f>
        <v>0</v>
      </c>
      <c r="G53" s="468">
        <f>'po_SP Ordinario PASS'!G56</f>
        <v>0</v>
      </c>
      <c r="H53" s="468">
        <f>'po_SP Ordinario PASS'!L56</f>
        <v>0</v>
      </c>
      <c r="I53" s="468">
        <f>'po_SP Ordinario PASS'!Q56</f>
        <v>0</v>
      </c>
      <c r="J53" s="468">
        <f>'po_SP Ordinario PASS'!V56</f>
        <v>0</v>
      </c>
      <c r="K53" s="9"/>
      <c r="M53" s="469">
        <v>0</v>
      </c>
      <c r="N53" s="469">
        <v>0</v>
      </c>
      <c r="O53" s="469">
        <v>0</v>
      </c>
      <c r="P53" s="469">
        <v>0</v>
      </c>
      <c r="Q53" s="469">
        <v>0</v>
      </c>
      <c r="S53" s="32">
        <f>IF(dati_an!$B$4="16",F53,M53)</f>
        <v>0</v>
      </c>
      <c r="T53" s="32">
        <f>IF(dati_an!$B$4="16",G53,N53)</f>
        <v>0</v>
      </c>
      <c r="U53" s="32">
        <f>IF(dati_an!$B$4="16",H53,O53)</f>
        <v>0</v>
      </c>
      <c r="V53" s="32">
        <f>IF(dati_an!$B$4="16",I53,P53)</f>
        <v>0</v>
      </c>
      <c r="W53" s="32">
        <f>IF(dati_an!$B$4="16",J53,Q53)</f>
        <v>0</v>
      </c>
    </row>
    <row r="54" spans="1:23">
      <c r="A54" s="15">
        <v>210</v>
      </c>
      <c r="B54" s="15"/>
      <c r="C54" s="15"/>
      <c r="D54" s="15" t="s">
        <v>165</v>
      </c>
      <c r="E54" s="15"/>
      <c r="F54" s="468">
        <f>'po_SP Ordinario PASS'!F57</f>
        <v>0</v>
      </c>
      <c r="G54" s="468">
        <f>'po_SP Ordinario PASS'!G57</f>
        <v>0</v>
      </c>
      <c r="H54" s="468">
        <f>'po_SP Ordinario PASS'!L57</f>
        <v>0</v>
      </c>
      <c r="I54" s="468">
        <f>'po_SP Ordinario PASS'!Q57</f>
        <v>0</v>
      </c>
      <c r="J54" s="468">
        <f>'po_SP Ordinario PASS'!V57</f>
        <v>0</v>
      </c>
      <c r="K54" s="9"/>
      <c r="M54" s="469">
        <v>0</v>
      </c>
      <c r="N54" s="469">
        <v>0</v>
      </c>
      <c r="O54" s="469">
        <v>0</v>
      </c>
      <c r="P54" s="469">
        <v>0</v>
      </c>
      <c r="Q54" s="469">
        <v>0</v>
      </c>
      <c r="S54" s="32">
        <f>IF(dati_an!$B$4="16",F54,M54)</f>
        <v>0</v>
      </c>
      <c r="T54" s="32">
        <f>IF(dati_an!$B$4="16",G54,N54)</f>
        <v>0</v>
      </c>
      <c r="U54" s="32">
        <f>IF(dati_an!$B$4="16",H54,O54)</f>
        <v>0</v>
      </c>
      <c r="V54" s="32">
        <f>IF(dati_an!$B$4="16",I54,P54)</f>
        <v>0</v>
      </c>
      <c r="W54" s="32">
        <f>IF(dati_an!$B$4="16",J54,Q54)</f>
        <v>0</v>
      </c>
    </row>
    <row r="55" spans="1:23">
      <c r="A55" s="15">
        <v>195</v>
      </c>
      <c r="B55" s="15"/>
      <c r="C55" s="15"/>
      <c r="D55" s="15" t="s">
        <v>167</v>
      </c>
      <c r="E55" s="15"/>
      <c r="F55" s="468">
        <f>'po_SP Ordinario PASS'!F64</f>
        <v>0</v>
      </c>
      <c r="G55" s="468">
        <f>'po_SP Ordinario PASS'!G64</f>
        <v>0</v>
      </c>
      <c r="H55" s="468">
        <f>'po_SP Ordinario PASS'!L64</f>
        <v>0</v>
      </c>
      <c r="I55" s="468">
        <f>'po_SP Ordinario PASS'!Q64</f>
        <v>0</v>
      </c>
      <c r="J55" s="468">
        <f>'po_SP Ordinario PASS'!V64</f>
        <v>0</v>
      </c>
      <c r="K55" s="9"/>
      <c r="M55" s="469">
        <v>0</v>
      </c>
      <c r="N55" s="469">
        <v>0</v>
      </c>
      <c r="O55" s="469">
        <v>0</v>
      </c>
      <c r="P55" s="469">
        <v>0</v>
      </c>
      <c r="Q55" s="469">
        <v>0</v>
      </c>
      <c r="S55" s="32">
        <f>IF(dati_an!$B$4="16",F55,M55)</f>
        <v>0</v>
      </c>
      <c r="T55" s="32">
        <f>IF(dati_an!$B$4="16",G55,N55)</f>
        <v>0</v>
      </c>
      <c r="U55" s="32">
        <f>IF(dati_an!$B$4="16",H55,O55)</f>
        <v>0</v>
      </c>
      <c r="V55" s="32">
        <f>IF(dati_an!$B$4="16",I55,P55)</f>
        <v>0</v>
      </c>
      <c r="W55" s="32">
        <f>IF(dati_an!$B$4="16",J55,Q55)</f>
        <v>0</v>
      </c>
    </row>
    <row r="56" spans="1:23">
      <c r="A56" s="15"/>
      <c r="B56" s="15"/>
      <c r="C56" s="15"/>
      <c r="D56" s="15" t="s">
        <v>538</v>
      </c>
      <c r="E56" s="15"/>
      <c r="F56" s="468">
        <f>'po_SP Ordinario PASS'!F46+'po_SP Ordinario PASS'!F49+'po_SP Ordinario PASS'!F52+'po_SP Ordinario PASS'!F58+'po_SP Ordinario PASS'!F61+'po_SP Ordinario PASS'!F67+'po_SP Ordinario PASS'!F70+'po_SP Ordinario PASS'!F73+'po_SP Ordinario PASS'!F76+'po_SP Ordinario PASS'!F79+'po_SP Ordinario PASS'!F82 + 'po_SP Ordinario PASS'!F85 + 'po_SP Ordinario PASS'!F88</f>
        <v>647822</v>
      </c>
      <c r="G56" s="468">
        <f>'po_SP Ordinario PASS'!G46+'po_SP Ordinario PASS'!G49+'po_SP Ordinario PASS'!G52+'po_SP Ordinario PASS'!G58+'po_SP Ordinario PASS'!G61+'po_SP Ordinario PASS'!G67+'po_SP Ordinario PASS'!G70+'po_SP Ordinario PASS'!G73+'po_SP Ordinario PASS'!G76+'po_SP Ordinario PASS'!G79+'po_SP Ordinario PASS'!G82 + 'po_SP Ordinario PASS'!G85 + 'po_SP Ordinario PASS'!G88</f>
        <v>682182</v>
      </c>
      <c r="H56" s="468">
        <f>'po_SP Ordinario PASS'!L46+'po_SP Ordinario PASS'!L49+'po_SP Ordinario PASS'!L52+'po_SP Ordinario PASS'!L58+'po_SP Ordinario PASS'!L61+'po_SP Ordinario PASS'!L67+'po_SP Ordinario PASS'!L70+'po_SP Ordinario PASS'!L73+'po_SP Ordinario PASS'!L76+'po_SP Ordinario PASS'!L79+'po_SP Ordinario PASS'!L82+'po_SP Ordinario PASS'!L85+'po_SP Ordinario PASS'!L88</f>
        <v>0</v>
      </c>
      <c r="I56" s="468">
        <f>'po_SP Ordinario PASS'!Q46+'po_SP Ordinario PASS'!Q49+'po_SP Ordinario PASS'!Q52+'po_SP Ordinario PASS'!Q58+'po_SP Ordinario PASS'!Q61+'po_SP Ordinario PASS'!Q67+'po_SP Ordinario PASS'!Q70+'po_SP Ordinario PASS'!Q73+'po_SP Ordinario PASS'!Q76+'po_SP Ordinario PASS'!Q79+'po_SP Ordinario PASS'!Q82 + 'po_SP Ordinario PASS'!Q85 + 'po_SP Ordinario PASS'!Q88</f>
        <v>0</v>
      </c>
      <c r="J56" s="468">
        <f>'po_SP Ordinario PASS'!V46+'po_SP Ordinario PASS'!V49+'po_SP Ordinario PASS'!V52+'po_SP Ordinario PASS'!V58+'po_SP Ordinario PASS'!V61+'po_SP Ordinario PASS'!V67+'po_SP Ordinario PASS'!V70+'po_SP Ordinario PASS'!V73+'po_SP Ordinario PASS'!V76+'po_SP Ordinario PASS'!V79+'po_SP Ordinario PASS'!V82 + 'po_SP Ordinario PASS'!V85 + 'po_SP Ordinario PASS'!V88</f>
        <v>0</v>
      </c>
      <c r="K56" s="9"/>
      <c r="M56" s="469">
        <v>0</v>
      </c>
      <c r="N56" s="469">
        <v>0</v>
      </c>
      <c r="O56" s="469">
        <v>0</v>
      </c>
      <c r="P56" s="469">
        <v>0</v>
      </c>
      <c r="Q56" s="469">
        <v>0</v>
      </c>
      <c r="S56" s="32">
        <f>IF(dati_an!$B$4="16",F56,M56)</f>
        <v>0</v>
      </c>
      <c r="T56" s="32">
        <f>IF(dati_an!$B$4="16",G56,N56)</f>
        <v>0</v>
      </c>
      <c r="U56" s="32">
        <f>IF(dati_an!$B$4="16",H56,O56)</f>
        <v>0</v>
      </c>
      <c r="V56" s="32">
        <f>IF(dati_an!$B$4="16",I56,P56)</f>
        <v>0</v>
      </c>
      <c r="W56" s="32">
        <f>IF(dati_an!$B$4="16",J56,Q56)</f>
        <v>0</v>
      </c>
    </row>
    <row r="57" spans="1:23">
      <c r="A57" s="15">
        <v>220</v>
      </c>
      <c r="B57" s="15"/>
      <c r="C57" s="14" t="s">
        <v>172</v>
      </c>
      <c r="D57" s="15"/>
      <c r="E57" s="15"/>
      <c r="F57" s="468">
        <f>'po_SP Ordinario PASS'!F91</f>
        <v>39577</v>
      </c>
      <c r="G57" s="468">
        <f>'po_SP Ordinario PASS'!G91</f>
        <v>69018</v>
      </c>
      <c r="H57" s="468">
        <f>'po_SP Ordinario PASS'!L91</f>
        <v>0</v>
      </c>
      <c r="I57" s="468">
        <f>'po_SP Ordinario PASS'!Q91</f>
        <v>0</v>
      </c>
      <c r="J57" s="468">
        <f>'po_SP Ordinario PASS'!V91</f>
        <v>0</v>
      </c>
      <c r="K57" s="9"/>
      <c r="M57" s="469" t="e">
        <f>#REF!</f>
        <v>#REF!</v>
      </c>
      <c r="N57" s="469" t="e">
        <f>#REF!</f>
        <v>#REF!</v>
      </c>
      <c r="O57" s="469" t="e">
        <f>#REF!</f>
        <v>#REF!</v>
      </c>
      <c r="P57" s="469" t="e">
        <f>#REF!</f>
        <v>#REF!</v>
      </c>
      <c r="Q57" s="469" t="e">
        <f>#REF!</f>
        <v>#REF!</v>
      </c>
      <c r="S57" s="32" t="e">
        <f>IF(dati_an!$B$4="16",F57,M57)</f>
        <v>#REF!</v>
      </c>
      <c r="T57" s="32" t="e">
        <f>IF(dati_an!$B$4="16",G57,N57)</f>
        <v>#REF!</v>
      </c>
      <c r="U57" s="32" t="e">
        <f>IF(dati_an!$B$4="16",H57,O57)</f>
        <v>#REF!</v>
      </c>
      <c r="V57" s="32" t="e">
        <f>IF(dati_an!$B$4="16",I57,P57)</f>
        <v>#REF!</v>
      </c>
      <c r="W57" s="32" t="e">
        <f>IF(dati_an!$B$4="16",J57,Q57)</f>
        <v>#REF!</v>
      </c>
    </row>
    <row r="58" spans="1:23">
      <c r="A58" s="15">
        <v>240</v>
      </c>
      <c r="B58" s="15"/>
      <c r="C58" s="14" t="s">
        <v>161</v>
      </c>
      <c r="D58" s="15"/>
      <c r="E58" s="15"/>
      <c r="F58" s="468">
        <f>'po_SP Ordinario PASS'!F92</f>
        <v>687399</v>
      </c>
      <c r="G58" s="468">
        <f>'po_SP Ordinario PASS'!G92</f>
        <v>751200</v>
      </c>
      <c r="H58" s="468">
        <f>'po_SP Ordinario PASS'!L92</f>
        <v>0</v>
      </c>
      <c r="I58" s="468">
        <f>'po_SP Ordinario PASS'!Q92</f>
        <v>0</v>
      </c>
      <c r="J58" s="468">
        <f>'po_SP Ordinario PASS'!V92</f>
        <v>0</v>
      </c>
      <c r="K58" s="9"/>
      <c r="M58" s="469" t="e">
        <f>#REF!</f>
        <v>#REF!</v>
      </c>
      <c r="N58" s="469" t="e">
        <f>#REF!</f>
        <v>#REF!</v>
      </c>
      <c r="O58" s="469" t="e">
        <f>#REF!</f>
        <v>#REF!</v>
      </c>
      <c r="P58" s="469" t="e">
        <f>#REF!</f>
        <v>#REF!</v>
      </c>
      <c r="Q58" s="469" t="e">
        <f>#REF!</f>
        <v>#REF!</v>
      </c>
      <c r="S58" s="32" t="e">
        <f>IF(dati_an!$B$4="16",F58,M58)</f>
        <v>#REF!</v>
      </c>
      <c r="T58" s="32" t="e">
        <f>IF(dati_an!$B$4="16",G58,N58)</f>
        <v>#REF!</v>
      </c>
      <c r="U58" s="32" t="e">
        <f>IF(dati_an!$B$4="16",H58,O58)</f>
        <v>#REF!</v>
      </c>
      <c r="V58" s="32" t="e">
        <f>IF(dati_an!$B$4="16",I58,P58)</f>
        <v>#REF!</v>
      </c>
      <c r="W58" s="32" t="e">
        <f>IF(dati_an!$B$4="16",J58,Q58)</f>
        <v>#REF!</v>
      </c>
    </row>
    <row r="59" spans="1:23">
      <c r="A59" s="15"/>
      <c r="B59" s="15"/>
      <c r="C59" s="14"/>
      <c r="D59" s="14" t="s">
        <v>1026</v>
      </c>
      <c r="E59" s="15"/>
      <c r="F59" s="468">
        <f>F51+F57</f>
        <v>39577</v>
      </c>
      <c r="G59" s="468">
        <f>G51+G57</f>
        <v>69018</v>
      </c>
      <c r="H59" s="468">
        <f>H51+H57</f>
        <v>0</v>
      </c>
      <c r="I59" s="468">
        <f>I51+I57</f>
        <v>0</v>
      </c>
      <c r="J59" s="468">
        <f>J51+J57</f>
        <v>0</v>
      </c>
      <c r="K59" s="9"/>
      <c r="M59" s="469" t="e">
        <f>SUM(M51,M57)</f>
        <v>#REF!</v>
      </c>
      <c r="N59" s="469" t="e">
        <f>SUM(N51,N57)</f>
        <v>#REF!</v>
      </c>
      <c r="O59" s="469" t="e">
        <f>SUM(O51,O57)</f>
        <v>#REF!</v>
      </c>
      <c r="P59" s="469" t="e">
        <f>SUM(P51,P57)</f>
        <v>#REF!</v>
      </c>
      <c r="Q59" s="469" t="e">
        <f>SUM(Q51,Q57)</f>
        <v>#REF!</v>
      </c>
      <c r="S59" s="32" t="e">
        <f>IF(dati_an!$B$4="16",F59,M59)</f>
        <v>#REF!</v>
      </c>
      <c r="T59" s="32" t="e">
        <f>IF(dati_an!$B$4="16",G59,N59)</f>
        <v>#REF!</v>
      </c>
      <c r="U59" s="32" t="e">
        <f>IF(dati_an!$B$4="16",H59,O59)</f>
        <v>#REF!</v>
      </c>
      <c r="V59" s="32" t="e">
        <f>IF(dati_an!$B$4="16",I59,P59)</f>
        <v>#REF!</v>
      </c>
      <c r="W59" s="32" t="e">
        <f>IF(dati_an!$B$4="16",J59,Q59)</f>
        <v>#REF!</v>
      </c>
    </row>
    <row r="60" spans="1:23">
      <c r="A60" s="15"/>
      <c r="B60" s="15"/>
      <c r="C60" s="14"/>
      <c r="D60" s="14" t="s">
        <v>1027</v>
      </c>
      <c r="E60" s="15"/>
      <c r="F60" s="471">
        <f>F47+F49+F50-F51</f>
        <v>647822</v>
      </c>
      <c r="G60" s="471">
        <f>G47+G49+G50-G51</f>
        <v>682182</v>
      </c>
      <c r="H60" s="471">
        <f>H47+H49+H50-H51</f>
        <v>0</v>
      </c>
      <c r="I60" s="471">
        <f>I47+I49+I50-I51</f>
        <v>0</v>
      </c>
      <c r="J60" s="471">
        <f>J47+J49+J50-J51</f>
        <v>0</v>
      </c>
      <c r="K60" s="9"/>
      <c r="M60" s="473" t="e">
        <f>M47+M49+M50-M51</f>
        <v>#REF!</v>
      </c>
      <c r="N60" s="473" t="e">
        <f>N47+N49+N50-N51</f>
        <v>#REF!</v>
      </c>
      <c r="O60" s="473" t="e">
        <f>O47+O49+O50-O51</f>
        <v>#REF!</v>
      </c>
      <c r="P60" s="473" t="e">
        <f>P47+P49+P50-P51</f>
        <v>#REF!</v>
      </c>
      <c r="Q60" s="473" t="e">
        <f>Q47+Q49+Q50-Q51</f>
        <v>#REF!</v>
      </c>
      <c r="S60" s="32" t="e">
        <f>IF(dati_an!$B$4="16",F60,M60)</f>
        <v>#REF!</v>
      </c>
      <c r="T60" s="32" t="e">
        <f>IF(dati_an!$B$4="16",G60,N60)</f>
        <v>#REF!</v>
      </c>
      <c r="U60" s="32" t="e">
        <f>IF(dati_an!$B$4="16",H60,O60)</f>
        <v>#REF!</v>
      </c>
      <c r="V60" s="32" t="e">
        <f>IF(dati_an!$B$4="16",I60,P60)</f>
        <v>#REF!</v>
      </c>
      <c r="W60" s="32" t="e">
        <f>IF(dati_an!$B$4="16",J60,Q60)</f>
        <v>#REF!</v>
      </c>
    </row>
    <row r="61" spans="1:23" s="112" customFormat="1" ht="49" customHeight="1">
      <c r="A61" s="15"/>
      <c r="B61" s="15"/>
      <c r="C61" s="14"/>
      <c r="D61" s="14"/>
      <c r="E61" s="15"/>
      <c r="F61" s="327"/>
      <c r="G61" s="327"/>
      <c r="H61" s="327"/>
      <c r="I61" s="327"/>
      <c r="J61" s="327"/>
      <c r="K61" s="9"/>
      <c r="M61" s="327"/>
      <c r="N61" s="327"/>
      <c r="O61" s="327"/>
      <c r="P61" s="327"/>
      <c r="Q61" s="327"/>
      <c r="S61" s="327"/>
      <c r="T61" s="327"/>
      <c r="U61" s="327"/>
      <c r="V61" s="327"/>
      <c r="W61" s="327"/>
    </row>
    <row r="63" spans="1:23" ht="22.3">
      <c r="B63" s="29" t="s">
        <v>171</v>
      </c>
      <c r="C63" s="112"/>
      <c r="D63" s="112"/>
      <c r="E63" s="112"/>
      <c r="F63" s="30"/>
      <c r="G63" s="30"/>
      <c r="H63" s="30"/>
      <c r="I63" s="30"/>
      <c r="J63" s="30"/>
      <c r="K63" s="30"/>
    </row>
    <row r="64" spans="1:23">
      <c r="B64" s="4"/>
      <c r="F64" s="21"/>
      <c r="G64" s="21"/>
      <c r="H64" s="21"/>
      <c r="I64" s="21"/>
      <c r="J64" s="21"/>
      <c r="K64" s="30"/>
    </row>
    <row r="65" spans="1:23" ht="12.9" thickBot="1">
      <c r="A65" s="12"/>
      <c r="B65" s="12"/>
      <c r="C65" s="12"/>
      <c r="D65" s="12"/>
      <c r="E65" s="12"/>
      <c r="F65" s="13" t="str">
        <f>F30</f>
        <v>N</v>
      </c>
      <c r="G65" s="13" t="str">
        <f>G30</f>
        <v>N-1</v>
      </c>
      <c r="H65" s="13" t="str">
        <f>H30</f>
        <v>N-2</v>
      </c>
      <c r="I65" s="13" t="str">
        <f>I30</f>
        <v>N-3</v>
      </c>
      <c r="J65" s="13" t="str">
        <f>J30</f>
        <v>N-4</v>
      </c>
      <c r="K65" s="65"/>
      <c r="M65" s="13" t="str">
        <f>F4</f>
        <v>N</v>
      </c>
      <c r="N65" s="13" t="str">
        <f>G4</f>
        <v>N-1</v>
      </c>
      <c r="O65" s="13" t="str">
        <f>H4</f>
        <v>N-2</v>
      </c>
      <c r="P65" s="13" t="str">
        <f>I4</f>
        <v>N-3</v>
      </c>
      <c r="Q65" s="13" t="str">
        <f>J4</f>
        <v>N-4</v>
      </c>
      <c r="S65" s="13" t="str">
        <f>S4</f>
        <v>N</v>
      </c>
      <c r="T65" s="13" t="str">
        <f>T4</f>
        <v>N-1</v>
      </c>
      <c r="U65" s="13" t="str">
        <f>U4</f>
        <v>N-2</v>
      </c>
      <c r="V65" s="13" t="str">
        <f>V4</f>
        <v>N-3</v>
      </c>
      <c r="W65" s="13" t="str">
        <f>W4</f>
        <v>N-4</v>
      </c>
    </row>
    <row r="66" spans="1:23">
      <c r="A66" s="481">
        <v>270</v>
      </c>
      <c r="B66" s="22" t="s">
        <v>409</v>
      </c>
      <c r="C66" s="23"/>
      <c r="D66" s="23"/>
      <c r="E66" s="23"/>
      <c r="F66" s="482">
        <f>'po_CE Ordinario'!F5</f>
        <v>0</v>
      </c>
      <c r="G66" s="482">
        <f>'po_CE Ordinario'!G5</f>
        <v>0</v>
      </c>
      <c r="H66" s="482">
        <f>'po_CE Ordinario'!L5</f>
        <v>0</v>
      </c>
      <c r="I66" s="482">
        <f>'po_CE Ordinario'!Q5</f>
        <v>0</v>
      </c>
      <c r="J66" s="482">
        <f>'po_CE Ordinario'!V5</f>
        <v>0</v>
      </c>
      <c r="K66" s="9"/>
      <c r="M66" s="483" t="e">
        <f>#REF!</f>
        <v>#REF!</v>
      </c>
      <c r="N66" s="483" t="e">
        <f>#REF!</f>
        <v>#REF!</v>
      </c>
      <c r="O66" s="483" t="e">
        <f>#REF!</f>
        <v>#REF!</v>
      </c>
      <c r="P66" s="483" t="e">
        <f>#REF!</f>
        <v>#REF!</v>
      </c>
      <c r="Q66" s="483" t="e">
        <f>#REF!</f>
        <v>#REF!</v>
      </c>
      <c r="S66" s="32" t="e">
        <f>IF(dati_an!$B$4="16",F66,M66)</f>
        <v>#REF!</v>
      </c>
      <c r="T66" s="32" t="e">
        <f>IF(dati_an!$B$4="16",G66,N66)</f>
        <v>#REF!</v>
      </c>
      <c r="U66" s="32" t="e">
        <f>IF(dati_an!$B$4="16",H66,O66)</f>
        <v>#REF!</v>
      </c>
      <c r="V66" s="32" t="e">
        <f>IF(dati_an!$B$4="16",I66,P66)</f>
        <v>#REF!</v>
      </c>
      <c r="W66" s="32" t="e">
        <f>IF(dati_an!$B$4="16",J66,Q66)</f>
        <v>#REF!</v>
      </c>
    </row>
    <row r="67" spans="1:23">
      <c r="A67" s="15">
        <v>280</v>
      </c>
      <c r="B67" s="15"/>
      <c r="C67" s="15" t="s">
        <v>336</v>
      </c>
      <c r="D67" s="15"/>
      <c r="E67" s="15"/>
      <c r="F67" s="468">
        <f>'po_CE Ordinario'!F6</f>
        <v>0</v>
      </c>
      <c r="G67" s="468">
        <f>'po_CE Ordinario'!G6</f>
        <v>0</v>
      </c>
      <c r="H67" s="468">
        <f>'po_CE Ordinario'!L6</f>
        <v>0</v>
      </c>
      <c r="I67" s="468">
        <f>'po_CE Ordinario'!Q6</f>
        <v>0</v>
      </c>
      <c r="J67" s="468">
        <f>'po_CE Ordinario'!V6</f>
        <v>0</v>
      </c>
      <c r="K67" s="9"/>
      <c r="M67" s="483" t="e">
        <f>#REF!</f>
        <v>#REF!</v>
      </c>
      <c r="N67" s="483" t="e">
        <f>#REF!</f>
        <v>#REF!</v>
      </c>
      <c r="O67" s="483" t="e">
        <f>#REF!</f>
        <v>#REF!</v>
      </c>
      <c r="P67" s="483" t="e">
        <f>#REF!</f>
        <v>#REF!</v>
      </c>
      <c r="Q67" s="483" t="e">
        <f>#REF!</f>
        <v>#REF!</v>
      </c>
      <c r="S67" s="32" t="e">
        <f>IF(dati_an!$B$4="16",F67,M67)</f>
        <v>#REF!</v>
      </c>
      <c r="T67" s="32" t="e">
        <f>IF(dati_an!$B$4="16",G67,N67)</f>
        <v>#REF!</v>
      </c>
      <c r="U67" s="32" t="e">
        <f>IF(dati_an!$B$4="16",H67,O67)</f>
        <v>#REF!</v>
      </c>
      <c r="V67" s="32" t="e">
        <f>IF(dati_an!$B$4="16",I67,P67)</f>
        <v>#REF!</v>
      </c>
      <c r="W67" s="32" t="e">
        <f>IF(dati_an!$B$4="16",J67,Q67)</f>
        <v>#REF!</v>
      </c>
    </row>
    <row r="68" spans="1:23">
      <c r="A68" s="15">
        <v>290</v>
      </c>
      <c r="B68" s="15"/>
      <c r="C68" s="15" t="s">
        <v>122</v>
      </c>
      <c r="D68" s="15"/>
      <c r="E68" s="15"/>
      <c r="F68" s="468">
        <f>SUM('po_CE Ordinario'!F7:F8)</f>
        <v>0</v>
      </c>
      <c r="G68" s="468">
        <f>SUM('po_CE Ordinario'!G7:G8)</f>
        <v>0</v>
      </c>
      <c r="H68" s="468">
        <f>SUM('po_CE Ordinario'!L7:L8)</f>
        <v>0</v>
      </c>
      <c r="I68" s="468">
        <f>SUM('po_CE Ordinario'!Q7:Q8)</f>
        <v>0</v>
      </c>
      <c r="J68" s="468">
        <f>SUM('po_CE Ordinario'!V7:V8)</f>
        <v>0</v>
      </c>
      <c r="K68" s="9"/>
      <c r="M68" s="483" t="e">
        <f>#REF!</f>
        <v>#REF!</v>
      </c>
      <c r="N68" s="483" t="e">
        <f>#REF!</f>
        <v>#REF!</v>
      </c>
      <c r="O68" s="483" t="e">
        <f>#REF!</f>
        <v>#REF!</v>
      </c>
      <c r="P68" s="483" t="e">
        <f>#REF!</f>
        <v>#REF!</v>
      </c>
      <c r="Q68" s="483" t="e">
        <f>#REF!</f>
        <v>#REF!</v>
      </c>
      <c r="S68" s="32" t="e">
        <f>IF(dati_an!$B$4="16",F68,M68)</f>
        <v>#REF!</v>
      </c>
      <c r="T68" s="32" t="e">
        <f>IF(dati_an!$B$4="16",G68,N68)</f>
        <v>#REF!</v>
      </c>
      <c r="U68" s="32" t="e">
        <f>IF(dati_an!$B$4="16",H68,O68)</f>
        <v>#REF!</v>
      </c>
      <c r="V68" s="32" t="e">
        <f>IF(dati_an!$B$4="16",I68,P68)</f>
        <v>#REF!</v>
      </c>
      <c r="W68" s="32" t="e">
        <f>IF(dati_an!$B$4="16",J68,Q68)</f>
        <v>#REF!</v>
      </c>
    </row>
    <row r="69" spans="1:23">
      <c r="A69" s="15"/>
      <c r="B69" s="15"/>
      <c r="C69" s="15"/>
      <c r="D69" s="16" t="s">
        <v>518</v>
      </c>
      <c r="E69" s="15"/>
      <c r="F69" s="468">
        <f>'po_CE Ordinario'!F7</f>
        <v>0</v>
      </c>
      <c r="G69" s="468">
        <f>'po_CE Ordinario'!G7</f>
        <v>0</v>
      </c>
      <c r="H69" s="468">
        <f>'po_CE Ordinario'!L7</f>
        <v>0</v>
      </c>
      <c r="I69" s="468">
        <f>'po_CE Ordinario'!Q7</f>
        <v>0</v>
      </c>
      <c r="J69" s="468">
        <f>'po_CE Ordinario'!V7</f>
        <v>0</v>
      </c>
      <c r="K69" s="9"/>
      <c r="M69" s="483" t="e">
        <f>#REF!</f>
        <v>#REF!</v>
      </c>
      <c r="N69" s="483" t="e">
        <f>#REF!</f>
        <v>#REF!</v>
      </c>
      <c r="O69" s="483" t="e">
        <f>#REF!</f>
        <v>#REF!</v>
      </c>
      <c r="P69" s="483" t="e">
        <f>#REF!</f>
        <v>#REF!</v>
      </c>
      <c r="Q69" s="483" t="e">
        <f>#REF!</f>
        <v>#REF!</v>
      </c>
      <c r="S69" s="32" t="e">
        <f>IF(dati_an!$B$4="16",F69,M69)</f>
        <v>#REF!</v>
      </c>
      <c r="T69" s="32" t="e">
        <f>IF(dati_an!$B$4="16",G69,N69)</f>
        <v>#REF!</v>
      </c>
      <c r="U69" s="32" t="e">
        <f>IF(dati_an!$B$4="16",H69,O69)</f>
        <v>#REF!</v>
      </c>
      <c r="V69" s="32" t="e">
        <f>IF(dati_an!$B$4="16",I69,P69)</f>
        <v>#REF!</v>
      </c>
      <c r="W69" s="32" t="e">
        <f>IF(dati_an!$B$4="16",J69,Q69)</f>
        <v>#REF!</v>
      </c>
    </row>
    <row r="70" spans="1:23">
      <c r="A70" s="15"/>
      <c r="B70" s="15"/>
      <c r="C70" s="15"/>
      <c r="D70" s="16" t="s">
        <v>519</v>
      </c>
      <c r="E70" s="15"/>
      <c r="F70" s="468">
        <f>'po_CE Ordinario'!F8</f>
        <v>0</v>
      </c>
      <c r="G70" s="468">
        <f>'po_CE Ordinario'!G8</f>
        <v>0</v>
      </c>
      <c r="H70" s="468">
        <f>'po_CE Ordinario'!L8</f>
        <v>0</v>
      </c>
      <c r="I70" s="468">
        <f>'po_CE Ordinario'!Q8</f>
        <v>0</v>
      </c>
      <c r="J70" s="468">
        <f>'po_CE Ordinario'!V8</f>
        <v>0</v>
      </c>
      <c r="K70" s="9"/>
      <c r="M70" s="483" t="e">
        <f>#REF!</f>
        <v>#REF!</v>
      </c>
      <c r="N70" s="483" t="e">
        <f>#REF!</f>
        <v>#REF!</v>
      </c>
      <c r="O70" s="483" t="e">
        <f>#REF!</f>
        <v>#REF!</v>
      </c>
      <c r="P70" s="483" t="e">
        <f>#REF!</f>
        <v>#REF!</v>
      </c>
      <c r="Q70" s="483" t="e">
        <f>#REF!</f>
        <v>#REF!</v>
      </c>
      <c r="S70" s="32" t="e">
        <f>IF(dati_an!$B$4="16",F70,M70)</f>
        <v>#REF!</v>
      </c>
      <c r="T70" s="32" t="e">
        <f>IF(dati_an!$B$4="16",G70,N70)</f>
        <v>#REF!</v>
      </c>
      <c r="U70" s="32" t="e">
        <f>IF(dati_an!$B$4="16",H70,O70)</f>
        <v>#REF!</v>
      </c>
      <c r="V70" s="32" t="e">
        <f>IF(dati_an!$B$4="16",I70,P70)</f>
        <v>#REF!</v>
      </c>
      <c r="W70" s="32" t="e">
        <f>IF(dati_an!$B$4="16",J70,Q70)</f>
        <v>#REF!</v>
      </c>
    </row>
    <row r="71" spans="1:23">
      <c r="A71" s="15"/>
      <c r="B71" s="15"/>
      <c r="C71" s="16" t="s">
        <v>456</v>
      </c>
      <c r="D71" s="16"/>
      <c r="E71" s="15"/>
      <c r="F71" s="468">
        <f>'po_CE Ordinario'!F9</f>
        <v>0</v>
      </c>
      <c r="G71" s="468">
        <f>'po_CE Ordinario'!G9</f>
        <v>0</v>
      </c>
      <c r="H71" s="468">
        <f>'po_CE Ordinario'!L9</f>
        <v>0</v>
      </c>
      <c r="I71" s="468">
        <f>'po_CE Ordinario'!Q9</f>
        <v>0</v>
      </c>
      <c r="J71" s="468">
        <f>'po_CE Ordinario'!V9</f>
        <v>0</v>
      </c>
      <c r="K71" s="9"/>
      <c r="M71" s="483" t="e">
        <f>#REF!</f>
        <v>#REF!</v>
      </c>
      <c r="N71" s="483" t="e">
        <f>#REF!</f>
        <v>#REF!</v>
      </c>
      <c r="O71" s="483" t="e">
        <f>#REF!</f>
        <v>#REF!</v>
      </c>
      <c r="P71" s="483" t="e">
        <f>#REF!</f>
        <v>#REF!</v>
      </c>
      <c r="Q71" s="483" t="e">
        <f>#REF!</f>
        <v>#REF!</v>
      </c>
      <c r="S71" s="32" t="e">
        <f>IF(dati_an!$B$4="16",F71,M71)</f>
        <v>#REF!</v>
      </c>
      <c r="T71" s="32" t="e">
        <f>IF(dati_an!$B$4="16",G71,N71)</f>
        <v>#REF!</v>
      </c>
      <c r="U71" s="32" t="e">
        <f>IF(dati_an!$B$4="16",H71,O71)</f>
        <v>#REF!</v>
      </c>
      <c r="V71" s="32" t="e">
        <f>IF(dati_an!$B$4="16",I71,P71)</f>
        <v>#REF!</v>
      </c>
      <c r="W71" s="32" t="e">
        <f>IF(dati_an!$B$4="16",J71,Q71)</f>
        <v>#REF!</v>
      </c>
    </row>
    <row r="72" spans="1:23">
      <c r="A72" s="15">
        <v>300</v>
      </c>
      <c r="B72" s="15"/>
      <c r="C72" s="15" t="s">
        <v>123</v>
      </c>
      <c r="D72" s="15"/>
      <c r="E72" s="15"/>
      <c r="F72" s="468">
        <f>'po_CE Ordinario'!F10</f>
        <v>0</v>
      </c>
      <c r="G72" s="468">
        <f>'po_CE Ordinario'!G10</f>
        <v>0</v>
      </c>
      <c r="H72" s="468">
        <f>'po_CE Ordinario'!L10</f>
        <v>0</v>
      </c>
      <c r="I72" s="468">
        <f>'po_CE Ordinario'!Q10</f>
        <v>0</v>
      </c>
      <c r="J72" s="468">
        <f>'po_CE Ordinario'!V10</f>
        <v>0</v>
      </c>
      <c r="K72" s="9"/>
      <c r="M72" s="483" t="e">
        <f>#REF!</f>
        <v>#REF!</v>
      </c>
      <c r="N72" s="483" t="e">
        <f>#REF!</f>
        <v>#REF!</v>
      </c>
      <c r="O72" s="483" t="e">
        <f>#REF!</f>
        <v>#REF!</v>
      </c>
      <c r="P72" s="483" t="e">
        <f>#REF!</f>
        <v>#REF!</v>
      </c>
      <c r="Q72" s="483" t="e">
        <f>#REF!</f>
        <v>#REF!</v>
      </c>
      <c r="S72" s="32" t="e">
        <f>IF(dati_an!$B$4="16",F72,M72)</f>
        <v>#REF!</v>
      </c>
      <c r="T72" s="32" t="e">
        <f>IF(dati_an!$B$4="16",G72,N72)</f>
        <v>#REF!</v>
      </c>
      <c r="U72" s="32" t="e">
        <f>IF(dati_an!$B$4="16",H72,O72)</f>
        <v>#REF!</v>
      </c>
      <c r="V72" s="32" t="e">
        <f>IF(dati_an!$B$4="16",I72,P72)</f>
        <v>#REF!</v>
      </c>
      <c r="W72" s="32" t="e">
        <f>IF(dati_an!$B$4="16",J72,Q72)</f>
        <v>#REF!</v>
      </c>
    </row>
    <row r="73" spans="1:23">
      <c r="A73" s="15">
        <v>310</v>
      </c>
      <c r="B73" s="14" t="s">
        <v>408</v>
      </c>
      <c r="C73" s="24"/>
      <c r="D73" s="24"/>
      <c r="E73" s="24"/>
      <c r="F73" s="468">
        <f>'po_CE Ordinario'!F13</f>
        <v>0</v>
      </c>
      <c r="G73" s="468">
        <f>'po_CE Ordinario'!G13</f>
        <v>0</v>
      </c>
      <c r="H73" s="468">
        <f>'po_CE Ordinario'!L13</f>
        <v>0</v>
      </c>
      <c r="I73" s="468">
        <f>'po_CE Ordinario'!Q13</f>
        <v>0</v>
      </c>
      <c r="J73" s="468">
        <f>'po_CE Ordinario'!V13</f>
        <v>0</v>
      </c>
      <c r="K73" s="9"/>
      <c r="M73" s="483" t="e">
        <f>#REF!</f>
        <v>#REF!</v>
      </c>
      <c r="N73" s="483" t="e">
        <f>#REF!</f>
        <v>#REF!</v>
      </c>
      <c r="O73" s="483" t="e">
        <f>#REF!</f>
        <v>#REF!</v>
      </c>
      <c r="P73" s="483" t="e">
        <f>#REF!</f>
        <v>#REF!</v>
      </c>
      <c r="Q73" s="483" t="e">
        <f>#REF!</f>
        <v>#REF!</v>
      </c>
      <c r="S73" s="32" t="e">
        <f>IF(dati_an!$B$4="16",F73,M73)</f>
        <v>#REF!</v>
      </c>
      <c r="T73" s="32" t="e">
        <f>IF(dati_an!$B$4="16",G73,N73)</f>
        <v>#REF!</v>
      </c>
      <c r="U73" s="32" t="e">
        <f>IF(dati_an!$B$4="16",H73,O73)</f>
        <v>#REF!</v>
      </c>
      <c r="V73" s="32" t="e">
        <f>IF(dati_an!$B$4="16",I73,P73)</f>
        <v>#REF!</v>
      </c>
      <c r="W73" s="32" t="e">
        <f>IF(dati_an!$B$4="16",J73,Q73)</f>
        <v>#REF!</v>
      </c>
    </row>
    <row r="74" spans="1:23">
      <c r="A74" s="15">
        <v>340</v>
      </c>
      <c r="B74" s="24"/>
      <c r="C74" s="15" t="s">
        <v>405</v>
      </c>
      <c r="D74" s="15"/>
      <c r="E74" s="15"/>
      <c r="F74" s="468">
        <f>SUM('po_CE Ordinario'!F14,'po_CE Ordinario'!F28)</f>
        <v>0</v>
      </c>
      <c r="G74" s="468">
        <f>SUM('po_CE Ordinario'!G14,'po_CE Ordinario'!G28)</f>
        <v>0</v>
      </c>
      <c r="H74" s="468">
        <f>SUM('po_CE Ordinario'!L14,'po_CE Ordinario'!L28)</f>
        <v>0</v>
      </c>
      <c r="I74" s="468">
        <f>SUM('po_CE Ordinario'!Q14,'po_CE Ordinario'!Q28)</f>
        <v>0</v>
      </c>
      <c r="J74" s="468">
        <f>SUM('po_CE Ordinario'!V14,'po_CE Ordinario'!V28)</f>
        <v>0</v>
      </c>
      <c r="K74" s="9"/>
      <c r="M74" s="483" t="e">
        <f>SUM(#REF!,#REF!)</f>
        <v>#REF!</v>
      </c>
      <c r="N74" s="483" t="e">
        <f>SUM(#REF!,#REF!)</f>
        <v>#REF!</v>
      </c>
      <c r="O74" s="483" t="e">
        <f>SUM(#REF!,#REF!)</f>
        <v>#REF!</v>
      </c>
      <c r="P74" s="483" t="e">
        <f>SUM(#REF!,#REF!)</f>
        <v>#REF!</v>
      </c>
      <c r="Q74" s="483" t="e">
        <f>SUM(#REF!,#REF!)</f>
        <v>#REF!</v>
      </c>
      <c r="S74" s="32" t="e">
        <f>IF(dati_an!$B$4="16",F74,M74)</f>
        <v>#REF!</v>
      </c>
      <c r="T74" s="32" t="e">
        <f>IF(dati_an!$B$4="16",G74,N74)</f>
        <v>#REF!</v>
      </c>
      <c r="U74" s="32" t="e">
        <f>IF(dati_an!$B$4="16",H74,O74)</f>
        <v>#REF!</v>
      </c>
      <c r="V74" s="32" t="e">
        <f>IF(dati_an!$B$4="16",I74,P74)</f>
        <v>#REF!</v>
      </c>
      <c r="W74" s="32" t="e">
        <f>IF(dati_an!$B$4="16",J74,Q74)</f>
        <v>#REF!</v>
      </c>
    </row>
    <row r="75" spans="1:23">
      <c r="A75" s="15">
        <v>320</v>
      </c>
      <c r="B75" s="24"/>
      <c r="C75" s="14"/>
      <c r="D75" s="15" t="s">
        <v>124</v>
      </c>
      <c r="E75" s="15"/>
      <c r="F75" s="468">
        <f>'po_CE Ordinario'!F14</f>
        <v>0</v>
      </c>
      <c r="G75" s="468">
        <f>'po_CE Ordinario'!G14</f>
        <v>0</v>
      </c>
      <c r="H75" s="468">
        <f>'po_CE Ordinario'!L14</f>
        <v>0</v>
      </c>
      <c r="I75" s="468">
        <f>'po_CE Ordinario'!Q14</f>
        <v>0</v>
      </c>
      <c r="J75" s="468">
        <f>'po_CE Ordinario'!V14</f>
        <v>0</v>
      </c>
      <c r="K75" s="9"/>
      <c r="M75" s="483" t="e">
        <f>#REF!</f>
        <v>#REF!</v>
      </c>
      <c r="N75" s="483" t="e">
        <f>#REF!</f>
        <v>#REF!</v>
      </c>
      <c r="O75" s="483" t="e">
        <f>#REF!</f>
        <v>#REF!</v>
      </c>
      <c r="P75" s="483" t="e">
        <f>#REF!</f>
        <v>#REF!</v>
      </c>
      <c r="Q75" s="483" t="e">
        <f>#REF!</f>
        <v>#REF!</v>
      </c>
      <c r="S75" s="32" t="e">
        <f>IF(dati_an!$B$4="16",F75,M75)</f>
        <v>#REF!</v>
      </c>
      <c r="T75" s="32" t="e">
        <f>IF(dati_an!$B$4="16",G75,N75)</f>
        <v>#REF!</v>
      </c>
      <c r="U75" s="32" t="e">
        <f>IF(dati_an!$B$4="16",H75,O75)</f>
        <v>#REF!</v>
      </c>
      <c r="V75" s="32" t="e">
        <f>IF(dati_an!$B$4="16",I75,P75)</f>
        <v>#REF!</v>
      </c>
      <c r="W75" s="32" t="e">
        <f>IF(dati_an!$B$4="16",J75,Q75)</f>
        <v>#REF!</v>
      </c>
    </row>
    <row r="76" spans="1:23">
      <c r="A76" s="15">
        <v>330</v>
      </c>
      <c r="B76" s="24"/>
      <c r="C76" s="15"/>
      <c r="D76" s="15" t="s">
        <v>125</v>
      </c>
      <c r="E76" s="15"/>
      <c r="F76" s="468">
        <f>'po_CE Ordinario'!F28</f>
        <v>0</v>
      </c>
      <c r="G76" s="468">
        <f>'po_CE Ordinario'!G28</f>
        <v>0</v>
      </c>
      <c r="H76" s="468">
        <f>'po_CE Ordinario'!L28</f>
        <v>0</v>
      </c>
      <c r="I76" s="468">
        <f>'po_CE Ordinario'!Q28</f>
        <v>0</v>
      </c>
      <c r="J76" s="468">
        <f>'po_CE Ordinario'!V28</f>
        <v>0</v>
      </c>
      <c r="K76" s="477"/>
      <c r="M76" s="483" t="e">
        <f>#REF!</f>
        <v>#REF!</v>
      </c>
      <c r="N76" s="483" t="e">
        <f>#REF!</f>
        <v>#REF!</v>
      </c>
      <c r="O76" s="483" t="e">
        <f>#REF!</f>
        <v>#REF!</v>
      </c>
      <c r="P76" s="483" t="e">
        <f>#REF!</f>
        <v>#REF!</v>
      </c>
      <c r="Q76" s="483" t="e">
        <f>#REF!</f>
        <v>#REF!</v>
      </c>
      <c r="S76" s="32" t="e">
        <f>IF(dati_an!$B$4="16",F76,M76)</f>
        <v>#REF!</v>
      </c>
      <c r="T76" s="32" t="e">
        <f>IF(dati_an!$B$4="16",G76,N76)</f>
        <v>#REF!</v>
      </c>
      <c r="U76" s="32" t="e">
        <f>IF(dati_an!$B$4="16",H76,O76)</f>
        <v>#REF!</v>
      </c>
      <c r="V76" s="32" t="e">
        <f>IF(dati_an!$B$4="16",I76,P76)</f>
        <v>#REF!</v>
      </c>
      <c r="W76" s="32" t="e">
        <f>IF(dati_an!$B$4="16",J76,Q76)</f>
        <v>#REF!</v>
      </c>
    </row>
    <row r="77" spans="1:23">
      <c r="A77" s="15">
        <v>350</v>
      </c>
      <c r="B77" s="24"/>
      <c r="C77" s="15" t="s">
        <v>406</v>
      </c>
      <c r="D77" s="15"/>
      <c r="E77" s="15"/>
      <c r="F77" s="468">
        <f>SUM('po_CE Ordinario'!F15:F16)</f>
        <v>0</v>
      </c>
      <c r="G77" s="468">
        <f>SUM('po_CE Ordinario'!G15:G16)</f>
        <v>0</v>
      </c>
      <c r="H77" s="468">
        <f>SUM('po_CE Ordinario'!L15:L16)</f>
        <v>0</v>
      </c>
      <c r="I77" s="468">
        <f>SUM('po_CE Ordinario'!Q15:Q16)</f>
        <v>0</v>
      </c>
      <c r="J77" s="468">
        <f>SUM('po_CE Ordinario'!V15:V16)</f>
        <v>0</v>
      </c>
      <c r="K77" s="9"/>
      <c r="M77" s="483" t="e">
        <f>SUM(#REF!)</f>
        <v>#REF!</v>
      </c>
      <c r="N77" s="483" t="e">
        <f>SUM(#REF!)</f>
        <v>#REF!</v>
      </c>
      <c r="O77" s="483" t="e">
        <f>SUM(#REF!)</f>
        <v>#REF!</v>
      </c>
      <c r="P77" s="483" t="e">
        <f>SUM(#REF!)</f>
        <v>#REF!</v>
      </c>
      <c r="Q77" s="483" t="e">
        <f>SUM(#REF!)</f>
        <v>#REF!</v>
      </c>
      <c r="S77" s="32" t="e">
        <f>IF(dati_an!$B$4="16",F77,M77)</f>
        <v>#REF!</v>
      </c>
      <c r="T77" s="32" t="e">
        <f>IF(dati_an!$B$4="16",G77,N77)</f>
        <v>#REF!</v>
      </c>
      <c r="U77" s="32" t="e">
        <f>IF(dati_an!$B$4="16",H77,O77)</f>
        <v>#REF!</v>
      </c>
      <c r="V77" s="32" t="e">
        <f>IF(dati_an!$B$4="16",I77,P77)</f>
        <v>#REF!</v>
      </c>
      <c r="W77" s="32" t="e">
        <f>IF(dati_an!$B$4="16",J77,Q77)</f>
        <v>#REF!</v>
      </c>
    </row>
    <row r="78" spans="1:23">
      <c r="A78" s="15"/>
      <c r="B78" s="24"/>
      <c r="C78" s="15"/>
      <c r="D78" s="16" t="s">
        <v>492</v>
      </c>
      <c r="E78" s="15"/>
      <c r="F78" s="468">
        <f>'po_CE Ordinario'!F15</f>
        <v>0</v>
      </c>
      <c r="G78" s="468">
        <f>'po_CE Ordinario'!G15</f>
        <v>0</v>
      </c>
      <c r="H78" s="468">
        <f>'po_CE Ordinario'!L15</f>
        <v>0</v>
      </c>
      <c r="I78" s="468">
        <f>'po_CE Ordinario'!Q15</f>
        <v>0</v>
      </c>
      <c r="J78" s="468">
        <f>'po_CE Ordinario'!V15</f>
        <v>0</v>
      </c>
      <c r="K78" s="9"/>
      <c r="M78" s="483" t="e">
        <f>#REF!</f>
        <v>#REF!</v>
      </c>
      <c r="N78" s="483" t="e">
        <f>#REF!</f>
        <v>#REF!</v>
      </c>
      <c r="O78" s="483" t="e">
        <f>#REF!</f>
        <v>#REF!</v>
      </c>
      <c r="P78" s="483" t="e">
        <f>#REF!</f>
        <v>#REF!</v>
      </c>
      <c r="Q78" s="483" t="e">
        <f>#REF!</f>
        <v>#REF!</v>
      </c>
      <c r="S78" s="32" t="e">
        <f>IF(dati_an!$B$4="16",F78,M78)</f>
        <v>#REF!</v>
      </c>
      <c r="T78" s="32" t="e">
        <f>IF(dati_an!$B$4="16",G78,N78)</f>
        <v>#REF!</v>
      </c>
      <c r="U78" s="32" t="e">
        <f>IF(dati_an!$B$4="16",H78,O78)</f>
        <v>#REF!</v>
      </c>
      <c r="V78" s="32" t="e">
        <f>IF(dati_an!$B$4="16",I78,P78)</f>
        <v>#REF!</v>
      </c>
      <c r="W78" s="32" t="e">
        <f>IF(dati_an!$B$4="16",J78,Q78)</f>
        <v>#REF!</v>
      </c>
    </row>
    <row r="79" spans="1:23">
      <c r="A79" s="15"/>
      <c r="B79" s="24"/>
      <c r="C79" s="15"/>
      <c r="D79" s="16" t="s">
        <v>493</v>
      </c>
      <c r="E79" s="15"/>
      <c r="F79" s="468">
        <f>'po_CE Ordinario'!F16</f>
        <v>0</v>
      </c>
      <c r="G79" s="468">
        <f>'po_CE Ordinario'!G16</f>
        <v>0</v>
      </c>
      <c r="H79" s="468">
        <f>'po_CE Ordinario'!L16</f>
        <v>0</v>
      </c>
      <c r="I79" s="468">
        <f>'po_CE Ordinario'!Q16</f>
        <v>0</v>
      </c>
      <c r="J79" s="468">
        <f>'po_CE Ordinario'!V16</f>
        <v>0</v>
      </c>
      <c r="K79" s="9"/>
      <c r="M79" s="483" t="e">
        <f>#REF!</f>
        <v>#REF!</v>
      </c>
      <c r="N79" s="483" t="e">
        <f>#REF!</f>
        <v>#REF!</v>
      </c>
      <c r="O79" s="483" t="e">
        <f>#REF!</f>
        <v>#REF!</v>
      </c>
      <c r="P79" s="483" t="e">
        <f>#REF!</f>
        <v>#REF!</v>
      </c>
      <c r="Q79" s="483" t="e">
        <f>#REF!</f>
        <v>#REF!</v>
      </c>
      <c r="S79" s="32" t="e">
        <f>IF(dati_an!$B$4="16",F79,M79)</f>
        <v>#REF!</v>
      </c>
      <c r="T79" s="32" t="e">
        <f>IF(dati_an!$B$4="16",G79,N79)</f>
        <v>#REF!</v>
      </c>
      <c r="U79" s="32" t="e">
        <f>IF(dati_an!$B$4="16",H79,O79)</f>
        <v>#REF!</v>
      </c>
      <c r="V79" s="32" t="e">
        <f>IF(dati_an!$B$4="16",I79,P79)</f>
        <v>#REF!</v>
      </c>
      <c r="W79" s="32" t="e">
        <f>IF(dati_an!$B$4="16",J79,Q79)</f>
        <v>#REF!</v>
      </c>
    </row>
    <row r="80" spans="1:23">
      <c r="A80" s="15">
        <v>355</v>
      </c>
      <c r="B80" s="24"/>
      <c r="C80" s="15" t="s">
        <v>407</v>
      </c>
      <c r="D80" s="15"/>
      <c r="E80" s="15"/>
      <c r="F80" s="468">
        <f>SUM('po_CE Ordinario'!F29:F30)</f>
        <v>0</v>
      </c>
      <c r="G80" s="468">
        <f>SUM('po_CE Ordinario'!G29:G30)</f>
        <v>0</v>
      </c>
      <c r="H80" s="468">
        <f>SUM('po_CE Ordinario'!L29:L30)</f>
        <v>0</v>
      </c>
      <c r="I80" s="468">
        <f>SUM('po_CE Ordinario'!Q29:Q30)</f>
        <v>0</v>
      </c>
      <c r="J80" s="468">
        <f>SUM('po_CE Ordinario'!V29:V30)</f>
        <v>0</v>
      </c>
      <c r="K80" s="9"/>
      <c r="M80" s="483" t="e">
        <f>SUM(#REF!)</f>
        <v>#REF!</v>
      </c>
      <c r="N80" s="483" t="e">
        <f>SUM(#REF!)</f>
        <v>#REF!</v>
      </c>
      <c r="O80" s="483" t="e">
        <f>SUM(#REF!)</f>
        <v>#REF!</v>
      </c>
      <c r="P80" s="483" t="e">
        <f>SUM(#REF!)</f>
        <v>#REF!</v>
      </c>
      <c r="Q80" s="483" t="e">
        <f>SUM(#REF!)</f>
        <v>#REF!</v>
      </c>
      <c r="S80" s="32" t="e">
        <f>IF(dati_an!$B$4="16",F80,M80)</f>
        <v>#REF!</v>
      </c>
      <c r="T80" s="32" t="e">
        <f>IF(dati_an!$B$4="16",G80,N80)</f>
        <v>#REF!</v>
      </c>
      <c r="U80" s="32" t="e">
        <f>IF(dati_an!$B$4="16",H80,O80)</f>
        <v>#REF!</v>
      </c>
      <c r="V80" s="32" t="e">
        <f>IF(dati_an!$B$4="16",I80,P80)</f>
        <v>#REF!</v>
      </c>
      <c r="W80" s="32" t="e">
        <f>IF(dati_an!$B$4="16",J80,Q80)</f>
        <v>#REF!</v>
      </c>
    </row>
    <row r="81" spans="1:23">
      <c r="A81" s="15"/>
      <c r="B81" s="24"/>
      <c r="C81" s="15"/>
      <c r="D81" s="16" t="s">
        <v>500</v>
      </c>
      <c r="E81" s="15"/>
      <c r="F81" s="468">
        <f>'po_CE Ordinario'!F29</f>
        <v>0</v>
      </c>
      <c r="G81" s="468">
        <f>'po_CE Ordinario'!G29</f>
        <v>0</v>
      </c>
      <c r="H81" s="468">
        <f>'po_CE Ordinario'!L29</f>
        <v>0</v>
      </c>
      <c r="I81" s="468">
        <f>'po_CE Ordinario'!Q29</f>
        <v>0</v>
      </c>
      <c r="J81" s="468">
        <f>'po_CE Ordinario'!V29</f>
        <v>0</v>
      </c>
      <c r="K81" s="9"/>
      <c r="M81" s="483" t="e">
        <f>#REF!</f>
        <v>#REF!</v>
      </c>
      <c r="N81" s="483" t="e">
        <f>#REF!</f>
        <v>#REF!</v>
      </c>
      <c r="O81" s="483" t="e">
        <f>#REF!</f>
        <v>#REF!</v>
      </c>
      <c r="P81" s="483" t="e">
        <f>#REF!</f>
        <v>#REF!</v>
      </c>
      <c r="Q81" s="483" t="e">
        <f>#REF!</f>
        <v>#REF!</v>
      </c>
      <c r="S81" s="32" t="e">
        <f>IF(dati_an!$B$4="16",F81,M81)</f>
        <v>#REF!</v>
      </c>
      <c r="T81" s="32" t="e">
        <f>IF(dati_an!$B$4="16",G81,N81)</f>
        <v>#REF!</v>
      </c>
      <c r="U81" s="32" t="e">
        <f>IF(dati_an!$B$4="16",H81,O81)</f>
        <v>#REF!</v>
      </c>
      <c r="V81" s="32" t="e">
        <f>IF(dati_an!$B$4="16",I81,P81)</f>
        <v>#REF!</v>
      </c>
      <c r="W81" s="32" t="e">
        <f>IF(dati_an!$B$4="16",J81,Q81)</f>
        <v>#REF!</v>
      </c>
    </row>
    <row r="82" spans="1:23">
      <c r="A82" s="15"/>
      <c r="B82" s="24"/>
      <c r="C82" s="15"/>
      <c r="D82" s="16" t="s">
        <v>501</v>
      </c>
      <c r="E82" s="15"/>
      <c r="F82" s="468">
        <f>'po_CE Ordinario'!F30</f>
        <v>0</v>
      </c>
      <c r="G82" s="468">
        <f>'po_CE Ordinario'!G30</f>
        <v>0</v>
      </c>
      <c r="H82" s="468">
        <f>'po_CE Ordinario'!L30</f>
        <v>0</v>
      </c>
      <c r="I82" s="468">
        <f>'po_CE Ordinario'!Q30</f>
        <v>0</v>
      </c>
      <c r="J82" s="468">
        <f>'po_CE Ordinario'!V30</f>
        <v>0</v>
      </c>
      <c r="K82" s="9"/>
      <c r="M82" s="483" t="e">
        <f>#REF!</f>
        <v>#REF!</v>
      </c>
      <c r="N82" s="483" t="e">
        <f>#REF!</f>
        <v>#REF!</v>
      </c>
      <c r="O82" s="483" t="e">
        <f>#REF!</f>
        <v>#REF!</v>
      </c>
      <c r="P82" s="483" t="e">
        <f>#REF!</f>
        <v>#REF!</v>
      </c>
      <c r="Q82" s="483" t="e">
        <f>#REF!</f>
        <v>#REF!</v>
      </c>
      <c r="S82" s="32" t="e">
        <f>IF(dati_an!$B$4="16",F82,M82)</f>
        <v>#REF!</v>
      </c>
      <c r="T82" s="32" t="e">
        <f>IF(dati_an!$B$4="16",G82,N82)</f>
        <v>#REF!</v>
      </c>
      <c r="U82" s="32" t="e">
        <f>IF(dati_an!$B$4="16",H82,O82)</f>
        <v>#REF!</v>
      </c>
      <c r="V82" s="32" t="e">
        <f>IF(dati_an!$B$4="16",I82,P82)</f>
        <v>#REF!</v>
      </c>
      <c r="W82" s="32" t="e">
        <f>IF(dati_an!$B$4="16",J82,Q82)</f>
        <v>#REF!</v>
      </c>
    </row>
    <row r="83" spans="1:23">
      <c r="A83" s="194" t="s">
        <v>6</v>
      </c>
      <c r="B83" s="24"/>
      <c r="C83" s="15" t="s">
        <v>7</v>
      </c>
      <c r="D83" s="15"/>
      <c r="E83" s="15"/>
      <c r="F83" s="468">
        <f>'po_CE Ordinario'!F31</f>
        <v>0</v>
      </c>
      <c r="G83" s="468">
        <f>'po_CE Ordinario'!G31</f>
        <v>0</v>
      </c>
      <c r="H83" s="468">
        <f>'po_CE Ordinario'!L31</f>
        <v>0</v>
      </c>
      <c r="I83" s="468">
        <f>'po_CE Ordinario'!Q31</f>
        <v>0</v>
      </c>
      <c r="J83" s="468">
        <f>'po_CE Ordinario'!V31</f>
        <v>0</v>
      </c>
      <c r="K83" s="9"/>
      <c r="M83" s="483" t="e">
        <f>#REF!</f>
        <v>#REF!</v>
      </c>
      <c r="N83" s="483" t="e">
        <f>#REF!</f>
        <v>#REF!</v>
      </c>
      <c r="O83" s="483" t="e">
        <f>#REF!</f>
        <v>#REF!</v>
      </c>
      <c r="P83" s="483" t="e">
        <f>#REF!</f>
        <v>#REF!</v>
      </c>
      <c r="Q83" s="483" t="e">
        <f>#REF!</f>
        <v>#REF!</v>
      </c>
      <c r="S83" s="32" t="e">
        <f>IF(dati_an!$B$4="16",F83,M83)</f>
        <v>#REF!</v>
      </c>
      <c r="T83" s="32" t="e">
        <f>IF(dati_an!$B$4="16",G83,N83)</f>
        <v>#REF!</v>
      </c>
      <c r="U83" s="32" t="e">
        <f>IF(dati_an!$B$4="16",H83,O83)</f>
        <v>#REF!</v>
      </c>
      <c r="V83" s="32" t="e">
        <f>IF(dati_an!$B$4="16",I83,P83)</f>
        <v>#REF!</v>
      </c>
      <c r="W83" s="32" t="e">
        <f>IF(dati_an!$B$4="16",J83,Q83)</f>
        <v>#REF!</v>
      </c>
    </row>
    <row r="84" spans="1:23">
      <c r="A84" s="15">
        <v>360</v>
      </c>
      <c r="B84" s="14" t="s">
        <v>421</v>
      </c>
      <c r="C84" s="24"/>
      <c r="D84" s="24"/>
      <c r="E84" s="24"/>
      <c r="F84" s="468">
        <f>F66-F74-F77</f>
        <v>0</v>
      </c>
      <c r="G84" s="468">
        <f>G66-G74-G77</f>
        <v>0</v>
      </c>
      <c r="H84" s="468">
        <f>H66-H74-H77</f>
        <v>0</v>
      </c>
      <c r="I84" s="468">
        <f>I66-I74-I77</f>
        <v>0</v>
      </c>
      <c r="J84" s="468">
        <f>J66-J74-J77</f>
        <v>0</v>
      </c>
      <c r="K84" s="9"/>
      <c r="M84" s="483" t="e">
        <f>M66-M74-M77</f>
        <v>#REF!</v>
      </c>
      <c r="N84" s="483" t="e">
        <f>N66-N74-N77</f>
        <v>#REF!</v>
      </c>
      <c r="O84" s="483" t="e">
        <f>O66-O74-O77</f>
        <v>#REF!</v>
      </c>
      <c r="P84" s="483" t="e">
        <f>P66-P74-P77</f>
        <v>#REF!</v>
      </c>
      <c r="Q84" s="483" t="e">
        <f>Q66-Q74-Q77</f>
        <v>#REF!</v>
      </c>
      <c r="S84" s="32" t="e">
        <f>IF(dati_an!$B$4="16",F84,M84)</f>
        <v>#REF!</v>
      </c>
      <c r="T84" s="32" t="e">
        <f>IF(dati_an!$B$4="16",G84,N84)</f>
        <v>#REF!</v>
      </c>
      <c r="U84" s="32" t="e">
        <f>IF(dati_an!$B$4="16",H84,O84)</f>
        <v>#REF!</v>
      </c>
      <c r="V84" s="32" t="e">
        <f>IF(dati_an!$B$4="16",I84,P84)</f>
        <v>#REF!</v>
      </c>
      <c r="W84" s="32" t="e">
        <f>IF(dati_an!$B$4="16",J84,Q84)</f>
        <v>#REF!</v>
      </c>
    </row>
    <row r="85" spans="1:23">
      <c r="A85" s="15">
        <v>370</v>
      </c>
      <c r="B85" s="24"/>
      <c r="C85" s="15" t="s">
        <v>404</v>
      </c>
      <c r="D85" s="15"/>
      <c r="E85" s="15"/>
      <c r="F85" s="468">
        <f>'po_CE Ordinario'!F17</f>
        <v>0</v>
      </c>
      <c r="G85" s="468">
        <f>'po_CE Ordinario'!G17</f>
        <v>0</v>
      </c>
      <c r="H85" s="468">
        <f>'po_CE Ordinario'!L17</f>
        <v>0</v>
      </c>
      <c r="I85" s="468">
        <f>'po_CE Ordinario'!Q17</f>
        <v>0</v>
      </c>
      <c r="J85" s="468">
        <f>'po_CE Ordinario'!V17</f>
        <v>0</v>
      </c>
      <c r="K85" s="9"/>
      <c r="M85" s="483" t="e">
        <f>#REF!</f>
        <v>#REF!</v>
      </c>
      <c r="N85" s="483" t="e">
        <f>#REF!</f>
        <v>#REF!</v>
      </c>
      <c r="O85" s="483" t="e">
        <f>#REF!</f>
        <v>#REF!</v>
      </c>
      <c r="P85" s="483" t="e">
        <f>#REF!</f>
        <v>#REF!</v>
      </c>
      <c r="Q85" s="483" t="e">
        <f>#REF!</f>
        <v>#REF!</v>
      </c>
      <c r="S85" s="32" t="e">
        <f>IF(dati_an!$B$4="16",F85,M85)</f>
        <v>#REF!</v>
      </c>
      <c r="T85" s="32" t="e">
        <f>IF(dati_an!$B$4="16",G85,N85)</f>
        <v>#REF!</v>
      </c>
      <c r="U85" s="32" t="e">
        <f>IF(dati_an!$B$4="16",H85,O85)</f>
        <v>#REF!</v>
      </c>
      <c r="V85" s="32" t="e">
        <f>IF(dati_an!$B$4="16",I85,P85)</f>
        <v>#REF!</v>
      </c>
      <c r="W85" s="32" t="e">
        <f>IF(dati_an!$B$4="16",J85,Q85)</f>
        <v>#REF!</v>
      </c>
    </row>
    <row r="86" spans="1:23">
      <c r="A86" s="15">
        <v>375</v>
      </c>
      <c r="B86" s="24"/>
      <c r="C86" s="15"/>
      <c r="D86" s="15" t="s">
        <v>126</v>
      </c>
      <c r="E86" s="15"/>
      <c r="F86" s="468">
        <f>'po_CE Ordinario'!F20</f>
        <v>0</v>
      </c>
      <c r="G86" s="468">
        <f>'po_CE Ordinario'!G20</f>
        <v>0</v>
      </c>
      <c r="H86" s="468">
        <f>'po_CE Ordinario'!L20</f>
        <v>0</v>
      </c>
      <c r="I86" s="468">
        <f>'po_CE Ordinario'!Q20</f>
        <v>0</v>
      </c>
      <c r="J86" s="468">
        <f>'po_CE Ordinario'!V20</f>
        <v>0</v>
      </c>
      <c r="K86" s="9"/>
      <c r="M86" s="483" t="e">
        <f>#REF!</f>
        <v>#REF!</v>
      </c>
      <c r="N86" s="483" t="e">
        <f>#REF!</f>
        <v>#REF!</v>
      </c>
      <c r="O86" s="483" t="e">
        <f>#REF!</f>
        <v>#REF!</v>
      </c>
      <c r="P86" s="483" t="e">
        <f>#REF!</f>
        <v>#REF!</v>
      </c>
      <c r="Q86" s="483" t="e">
        <f>#REF!</f>
        <v>#REF!</v>
      </c>
      <c r="S86" s="32" t="e">
        <f>IF(dati_an!$B$4="16",F86,M86)</f>
        <v>#REF!</v>
      </c>
      <c r="T86" s="32" t="e">
        <f>IF(dati_an!$B$4="16",G86,N86)</f>
        <v>#REF!</v>
      </c>
      <c r="U86" s="32" t="e">
        <f>IF(dati_an!$B$4="16",H86,O86)</f>
        <v>#REF!</v>
      </c>
      <c r="V86" s="32" t="e">
        <f>IF(dati_an!$B$4="16",I86,P86)</f>
        <v>#REF!</v>
      </c>
      <c r="W86" s="32" t="e">
        <f>IF(dati_an!$B$4="16",J86,Q86)</f>
        <v>#REF!</v>
      </c>
    </row>
    <row r="87" spans="1:23">
      <c r="A87" s="15">
        <v>380</v>
      </c>
      <c r="B87" s="14" t="s">
        <v>152</v>
      </c>
      <c r="C87" s="24"/>
      <c r="D87" s="24"/>
      <c r="E87" s="24"/>
      <c r="F87" s="468">
        <f>(F66-F72)-(F73-F88-F83)</f>
        <v>0</v>
      </c>
      <c r="G87" s="468">
        <f>(G66-G72)-(G73-G88-G83)</f>
        <v>0</v>
      </c>
      <c r="H87" s="468">
        <f>(H66-H72)-(H73-H88-H83)</f>
        <v>0</v>
      </c>
      <c r="I87" s="468">
        <f>(I66-I72)-(I73-I88-I83)</f>
        <v>0</v>
      </c>
      <c r="J87" s="468">
        <f>(J66-J72)-(J73-J88-J83)</f>
        <v>0</v>
      </c>
      <c r="K87" s="9"/>
      <c r="M87" s="483" t="e">
        <f>(M66-M72)-(M73-M88-M83)</f>
        <v>#REF!</v>
      </c>
      <c r="N87" s="483" t="e">
        <f>(N66-N72)-(N73-N88-N83)</f>
        <v>#REF!</v>
      </c>
      <c r="O87" s="483" t="e">
        <f>(O66-O72)-(O73-O88-O83)</f>
        <v>#REF!</v>
      </c>
      <c r="P87" s="483" t="e">
        <f>(P66-P72)-(P73-P88-P83)</f>
        <v>#REF!</v>
      </c>
      <c r="Q87" s="483" t="e">
        <f>(Q66-Q72)-(Q73-Q88-Q83)</f>
        <v>#REF!</v>
      </c>
      <c r="S87" s="32" t="e">
        <f>IF(dati_an!$B$4="16",F87,M87)</f>
        <v>#REF!</v>
      </c>
      <c r="T87" s="32" t="e">
        <f>IF(dati_an!$B$4="16",G87,N87)</f>
        <v>#REF!</v>
      </c>
      <c r="U87" s="32" t="e">
        <f>IF(dati_an!$B$4="16",H87,O87)</f>
        <v>#REF!</v>
      </c>
      <c r="V87" s="32" t="e">
        <f>IF(dati_an!$B$4="16",I87,P87)</f>
        <v>#REF!</v>
      </c>
      <c r="W87" s="32" t="e">
        <f>IF(dati_an!$B$4="16",J87,Q87)</f>
        <v>#REF!</v>
      </c>
    </row>
    <row r="88" spans="1:23">
      <c r="A88" s="15">
        <v>390</v>
      </c>
      <c r="B88" s="15"/>
      <c r="C88" s="15" t="s">
        <v>403</v>
      </c>
      <c r="D88" s="15"/>
      <c r="E88" s="15"/>
      <c r="F88" s="468">
        <f>'po_CE Ordinario'!F23</f>
        <v>0</v>
      </c>
      <c r="G88" s="468">
        <f>'po_CE Ordinario'!G23</f>
        <v>0</v>
      </c>
      <c r="H88" s="468">
        <f>'po_CE Ordinario'!L23</f>
        <v>0</v>
      </c>
      <c r="I88" s="468">
        <f>'po_CE Ordinario'!Q23</f>
        <v>0</v>
      </c>
      <c r="J88" s="468">
        <f>'po_CE Ordinario'!V23</f>
        <v>0</v>
      </c>
      <c r="K88" s="9"/>
      <c r="M88" s="483" t="e">
        <f>#REF!</f>
        <v>#REF!</v>
      </c>
      <c r="N88" s="483" t="e">
        <f>#REF!</f>
        <v>#REF!</v>
      </c>
      <c r="O88" s="483" t="e">
        <f>#REF!</f>
        <v>#REF!</v>
      </c>
      <c r="P88" s="483" t="e">
        <f>#REF!</f>
        <v>#REF!</v>
      </c>
      <c r="Q88" s="483" t="e">
        <f>#REF!</f>
        <v>#REF!</v>
      </c>
      <c r="S88" s="32" t="e">
        <f>IF(dati_an!$B$4="16",F88,M88)</f>
        <v>#REF!</v>
      </c>
      <c r="T88" s="32" t="e">
        <f>IF(dati_an!$B$4="16",G88,N88)</f>
        <v>#REF!</v>
      </c>
      <c r="U88" s="32" t="e">
        <f>IF(dati_an!$B$4="16",H88,O88)</f>
        <v>#REF!</v>
      </c>
      <c r="V88" s="32" t="e">
        <f>IF(dati_an!$B$4="16",I88,P88)</f>
        <v>#REF!</v>
      </c>
      <c r="W88" s="32" t="e">
        <f>IF(dati_an!$B$4="16",J88,Q88)</f>
        <v>#REF!</v>
      </c>
    </row>
    <row r="89" spans="1:23">
      <c r="A89" s="15">
        <v>11700</v>
      </c>
      <c r="B89" s="15"/>
      <c r="C89" s="15"/>
      <c r="D89" s="15" t="s">
        <v>127</v>
      </c>
      <c r="E89" s="15"/>
      <c r="F89" s="468">
        <f>SUM('po_CE Ordinario'!F24:'po_CE Ordinario'!F26)</f>
        <v>0</v>
      </c>
      <c r="G89" s="468">
        <f>SUM('po_CE Ordinario'!G24:'po_CE Ordinario'!G26)</f>
        <v>0</v>
      </c>
      <c r="H89" s="468">
        <f>SUM('po_CE Ordinario'!L24:'po_CE Ordinario'!L26)</f>
        <v>0</v>
      </c>
      <c r="I89" s="468">
        <f>SUM('po_CE Ordinario'!Q24:'po_CE Ordinario'!Q26)</f>
        <v>0</v>
      </c>
      <c r="J89" s="468">
        <f>SUM('po_CE Ordinario'!V24:'po_CE Ordinario'!V26)</f>
        <v>0</v>
      </c>
      <c r="K89" s="9"/>
      <c r="M89" s="483" t="e">
        <f>SUM(#REF!)</f>
        <v>#REF!</v>
      </c>
      <c r="N89" s="483" t="e">
        <f>SUM(#REF!)</f>
        <v>#REF!</v>
      </c>
      <c r="O89" s="483" t="e">
        <f>SUM(#REF!)</f>
        <v>#REF!</v>
      </c>
      <c r="P89" s="483" t="e">
        <f>SUM(#REF!)</f>
        <v>#REF!</v>
      </c>
      <c r="Q89" s="483" t="e">
        <f>SUM(#REF!)</f>
        <v>#REF!</v>
      </c>
      <c r="S89" s="32" t="e">
        <f>IF(dati_an!$B$4="16",F89,M89)</f>
        <v>#REF!</v>
      </c>
      <c r="T89" s="32" t="e">
        <f>IF(dati_an!$B$4="16",G89,N89)</f>
        <v>#REF!</v>
      </c>
      <c r="U89" s="32" t="e">
        <f>IF(dati_an!$B$4="16",H89,O89)</f>
        <v>#REF!</v>
      </c>
      <c r="V89" s="32" t="e">
        <f>IF(dati_an!$B$4="16",I89,P89)</f>
        <v>#REF!</v>
      </c>
      <c r="W89" s="32" t="e">
        <f>IF(dati_an!$B$4="16",J89,Q89)</f>
        <v>#REF!</v>
      </c>
    </row>
    <row r="90" spans="1:23">
      <c r="A90" s="15">
        <v>392</v>
      </c>
      <c r="B90" s="15"/>
      <c r="C90" s="15"/>
      <c r="D90" s="15"/>
      <c r="E90" s="15" t="s">
        <v>128</v>
      </c>
      <c r="F90" s="468">
        <f>'po_CE Ordinario'!F24</f>
        <v>0</v>
      </c>
      <c r="G90" s="468">
        <f>'po_CE Ordinario'!G24</f>
        <v>0</v>
      </c>
      <c r="H90" s="468">
        <f>'po_CE Ordinario'!L24</f>
        <v>0</v>
      </c>
      <c r="I90" s="468">
        <f>'po_CE Ordinario'!Q24</f>
        <v>0</v>
      </c>
      <c r="J90" s="468">
        <f>'po_CE Ordinario'!V24</f>
        <v>0</v>
      </c>
      <c r="K90" s="9"/>
      <c r="M90" s="483" t="e">
        <f>#REF!</f>
        <v>#REF!</v>
      </c>
      <c r="N90" s="483" t="e">
        <f>#REF!</f>
        <v>#REF!</v>
      </c>
      <c r="O90" s="483" t="e">
        <f>#REF!</f>
        <v>#REF!</v>
      </c>
      <c r="P90" s="483" t="e">
        <f>#REF!</f>
        <v>#REF!</v>
      </c>
      <c r="Q90" s="483" t="e">
        <f>#REF!</f>
        <v>#REF!</v>
      </c>
      <c r="S90" s="32" t="e">
        <f>IF(dati_an!$B$4="16",F90,M90)</f>
        <v>#REF!</v>
      </c>
      <c r="T90" s="32" t="e">
        <f>IF(dati_an!$B$4="16",G90,N90)</f>
        <v>#REF!</v>
      </c>
      <c r="U90" s="32" t="e">
        <f>IF(dati_an!$B$4="16",H90,O90)</f>
        <v>#REF!</v>
      </c>
      <c r="V90" s="32" t="e">
        <f>IF(dati_an!$B$4="16",I90,P90)</f>
        <v>#REF!</v>
      </c>
      <c r="W90" s="32" t="e">
        <f>IF(dati_an!$B$4="16",J90,Q90)</f>
        <v>#REF!</v>
      </c>
    </row>
    <row r="91" spans="1:23">
      <c r="A91" s="15">
        <v>394</v>
      </c>
      <c r="B91" s="15"/>
      <c r="C91" s="15"/>
      <c r="D91" s="15"/>
      <c r="E91" s="15" t="s">
        <v>129</v>
      </c>
      <c r="F91" s="468">
        <f>'po_CE Ordinario'!F25</f>
        <v>0</v>
      </c>
      <c r="G91" s="468">
        <f>'po_CE Ordinario'!G25</f>
        <v>0</v>
      </c>
      <c r="H91" s="468">
        <f>'po_CE Ordinario'!L25</f>
        <v>0</v>
      </c>
      <c r="I91" s="468">
        <f>'po_CE Ordinario'!Q25</f>
        <v>0</v>
      </c>
      <c r="J91" s="468">
        <f>'po_CE Ordinario'!V25</f>
        <v>0</v>
      </c>
      <c r="K91" s="9"/>
      <c r="M91" s="483" t="e">
        <f>#REF!</f>
        <v>#REF!</v>
      </c>
      <c r="N91" s="483" t="e">
        <f>#REF!</f>
        <v>#REF!</v>
      </c>
      <c r="O91" s="483" t="e">
        <f>#REF!</f>
        <v>#REF!</v>
      </c>
      <c r="P91" s="483" t="e">
        <f>#REF!</f>
        <v>#REF!</v>
      </c>
      <c r="Q91" s="483" t="e">
        <f>#REF!</f>
        <v>#REF!</v>
      </c>
      <c r="S91" s="32" t="e">
        <f>IF(dati_an!$B$4="16",F91,M91)</f>
        <v>#REF!</v>
      </c>
      <c r="T91" s="32" t="e">
        <f>IF(dati_an!$B$4="16",G91,N91)</f>
        <v>#REF!</v>
      </c>
      <c r="U91" s="32" t="e">
        <f>IF(dati_an!$B$4="16",H91,O91)</f>
        <v>#REF!</v>
      </c>
      <c r="V91" s="32" t="e">
        <f>IF(dati_an!$B$4="16",I91,P91)</f>
        <v>#REF!</v>
      </c>
      <c r="W91" s="32" t="e">
        <f>IF(dati_an!$B$4="16",J91,Q91)</f>
        <v>#REF!</v>
      </c>
    </row>
    <row r="92" spans="1:23">
      <c r="A92" s="15">
        <v>400</v>
      </c>
      <c r="B92" s="15" t="s">
        <v>402</v>
      </c>
      <c r="C92" s="15"/>
      <c r="D92" s="15"/>
      <c r="E92" s="15"/>
      <c r="F92" s="468">
        <f>F87-F88</f>
        <v>0</v>
      </c>
      <c r="G92" s="468">
        <f>G87-G88</f>
        <v>0</v>
      </c>
      <c r="H92" s="468">
        <f>H87-H88</f>
        <v>0</v>
      </c>
      <c r="I92" s="468">
        <f>I87-I88</f>
        <v>0</v>
      </c>
      <c r="J92" s="468">
        <f>J87-J88</f>
        <v>0</v>
      </c>
      <c r="K92" s="9"/>
      <c r="M92" s="469" t="e">
        <f>M87-M88</f>
        <v>#REF!</v>
      </c>
      <c r="N92" s="469" t="e">
        <f>N87-N88</f>
        <v>#REF!</v>
      </c>
      <c r="O92" s="469" t="e">
        <f>O87-O88</f>
        <v>#REF!</v>
      </c>
      <c r="P92" s="469" t="e">
        <f>P87-P88</f>
        <v>#REF!</v>
      </c>
      <c r="Q92" s="469" t="e">
        <f>Q87-Q88</f>
        <v>#REF!</v>
      </c>
      <c r="S92" s="32" t="e">
        <f>IF(dati_an!$B$4="16",F92,M92)</f>
        <v>#REF!</v>
      </c>
      <c r="T92" s="32" t="e">
        <f>IF(dati_an!$B$4="16",G92,N92)</f>
        <v>#REF!</v>
      </c>
      <c r="U92" s="32" t="e">
        <f>IF(dati_an!$B$4="16",H92,O92)</f>
        <v>#REF!</v>
      </c>
      <c r="V92" s="32" t="e">
        <f>IF(dati_an!$B$4="16",I92,P92)</f>
        <v>#REF!</v>
      </c>
      <c r="W92" s="32" t="e">
        <f>IF(dati_an!$B$4="16",J92,Q92)</f>
        <v>#REF!</v>
      </c>
    </row>
    <row r="93" spans="1:23">
      <c r="A93" s="15">
        <v>410</v>
      </c>
      <c r="B93" s="14" t="s">
        <v>153</v>
      </c>
      <c r="C93" s="24"/>
      <c r="D93" s="24"/>
      <c r="E93" s="24"/>
      <c r="F93" s="468">
        <f>F72-F83+'po_CE Ordinario'!F34+'po_CE Ordinario'!F40+'po_CE Ordinario'!F61</f>
        <v>0</v>
      </c>
      <c r="G93" s="468">
        <f>G72-G83+'po_CE Ordinario'!G34+'po_CE Ordinario'!G40+'po_CE Ordinario'!G61</f>
        <v>0</v>
      </c>
      <c r="H93" s="468">
        <f>H72-H83+'po_CE Ordinario'!L34+'po_CE Ordinario'!L40+'po_CE Ordinario'!L61</f>
        <v>0</v>
      </c>
      <c r="I93" s="468">
        <f>I72-I83+'po_CE Ordinario'!Q34+'po_CE Ordinario'!Q40+'po_CE Ordinario'!Q61</f>
        <v>0</v>
      </c>
      <c r="J93" s="468">
        <f>J72-J83+'po_CE Ordinario'!V34+'po_CE Ordinario'!V40+'po_CE Ordinario'!V61</f>
        <v>0</v>
      </c>
      <c r="K93" s="9"/>
      <c r="M93" s="469" t="e">
        <f>M72-M83 + (#REF!+#REF!+#REF!)</f>
        <v>#REF!</v>
      </c>
      <c r="N93" s="469" t="e">
        <f>N72-N83 + (#REF!+#REF!+#REF!)</f>
        <v>#REF!</v>
      </c>
      <c r="O93" s="469" t="e">
        <f>O72-O83 + (#REF!+#REF!+#REF!)</f>
        <v>#REF!</v>
      </c>
      <c r="P93" s="469" t="e">
        <f>P72-P83 + (#REF!+#REF!+#REF!)</f>
        <v>#REF!</v>
      </c>
      <c r="Q93" s="469" t="e">
        <f>Q72-Q83 + (#REF!+#REF!+#REF!)</f>
        <v>#REF!</v>
      </c>
      <c r="S93" s="32" t="e">
        <f>IF(dati_an!$B$4="16",F93,M93)</f>
        <v>#REF!</v>
      </c>
      <c r="T93" s="32" t="e">
        <f>IF(dati_an!$B$4="16",G93,N93)</f>
        <v>#REF!</v>
      </c>
      <c r="U93" s="32" t="e">
        <f>IF(dati_an!$B$4="16",H93,O93)</f>
        <v>#REF!</v>
      </c>
      <c r="V93" s="32" t="e">
        <f>IF(dati_an!$B$4="16",I93,P93)</f>
        <v>#REF!</v>
      </c>
      <c r="W93" s="32" t="e">
        <f>IF(dati_an!$B$4="16",J93,Q93)</f>
        <v>#REF!</v>
      </c>
    </row>
    <row r="94" spans="1:23">
      <c r="A94" s="15"/>
      <c r="B94" s="14"/>
      <c r="C94" s="16" t="s">
        <v>520</v>
      </c>
      <c r="D94" s="24"/>
      <c r="E94" s="24"/>
      <c r="F94" s="468">
        <f>'po_CE Ordinario'!F33</f>
        <v>0</v>
      </c>
      <c r="G94" s="468">
        <f>'po_CE Ordinario'!G33</f>
        <v>0</v>
      </c>
      <c r="H94" s="468">
        <f>'po_CE Ordinario'!L33</f>
        <v>0</v>
      </c>
      <c r="I94" s="468">
        <f>'po_CE Ordinario'!Q33</f>
        <v>0</v>
      </c>
      <c r="J94" s="468">
        <f>'po_CE Ordinario'!V33</f>
        <v>0</v>
      </c>
      <c r="K94" s="9"/>
      <c r="M94" s="483" t="e">
        <f>#REF!</f>
        <v>#REF!</v>
      </c>
      <c r="N94" s="483" t="e">
        <f>#REF!</f>
        <v>#REF!</v>
      </c>
      <c r="O94" s="483" t="e">
        <f>#REF!</f>
        <v>#REF!</v>
      </c>
      <c r="P94" s="483" t="e">
        <f>#REF!</f>
        <v>#REF!</v>
      </c>
      <c r="Q94" s="483" t="e">
        <f>#REF!</f>
        <v>#REF!</v>
      </c>
      <c r="S94" s="32" t="e">
        <f>IF(dati_an!$B$4="16",F94,M94)</f>
        <v>#REF!</v>
      </c>
      <c r="T94" s="32" t="e">
        <f>IF(dati_an!$B$4="16",G94,N94)</f>
        <v>#REF!</v>
      </c>
      <c r="U94" s="32" t="e">
        <f>IF(dati_an!$B$4="16",H94,O94)</f>
        <v>#REF!</v>
      </c>
      <c r="V94" s="32" t="e">
        <f>IF(dati_an!$B$4="16",I94,P94)</f>
        <v>#REF!</v>
      </c>
      <c r="W94" s="32" t="e">
        <f>IF(dati_an!$B$4="16",J94,Q94)</f>
        <v>#REF!</v>
      </c>
    </row>
    <row r="95" spans="1:23">
      <c r="A95" s="15">
        <v>412</v>
      </c>
      <c r="B95" s="15"/>
      <c r="C95" s="15" t="s">
        <v>298</v>
      </c>
      <c r="D95" s="15"/>
      <c r="E95" s="15"/>
      <c r="F95" s="468">
        <f>SUM('po_CE Ordinario'!F34,'po_CE Ordinario'!F40)</f>
        <v>0</v>
      </c>
      <c r="G95" s="468">
        <f>SUM('po_CE Ordinario'!G34,'po_CE Ordinario'!G40)</f>
        <v>0</v>
      </c>
      <c r="H95" s="468">
        <f>SUM('po_CE Ordinario'!L34,'po_CE Ordinario'!L40)</f>
        <v>0</v>
      </c>
      <c r="I95" s="468">
        <f>SUM('po_CE Ordinario'!Q34,'po_CE Ordinario'!Q40)</f>
        <v>0</v>
      </c>
      <c r="J95" s="468">
        <f>SUM('po_CE Ordinario'!V34,'po_CE Ordinario'!V40)</f>
        <v>0</v>
      </c>
      <c r="K95" s="9"/>
      <c r="M95" s="483" t="e">
        <f>SUM(#REF!+#REF!)</f>
        <v>#REF!</v>
      </c>
      <c r="N95" s="483" t="e">
        <f>SUM(#REF!+#REF!)</f>
        <v>#REF!</v>
      </c>
      <c r="O95" s="483" t="e">
        <f>SUM(#REF!+#REF!)</f>
        <v>#REF!</v>
      </c>
      <c r="P95" s="483" t="e">
        <f>SUM(#REF!+#REF!)</f>
        <v>#REF!</v>
      </c>
      <c r="Q95" s="483" t="e">
        <f>SUM(#REF!+#REF!)</f>
        <v>#REF!</v>
      </c>
      <c r="S95" s="32" t="e">
        <f>IF(dati_an!$B$4="16",F95,M95)</f>
        <v>#REF!</v>
      </c>
      <c r="T95" s="32" t="e">
        <f>IF(dati_an!$B$4="16",G95,N95)</f>
        <v>#REF!</v>
      </c>
      <c r="U95" s="32" t="e">
        <f>IF(dati_an!$B$4="16",H95,O95)</f>
        <v>#REF!</v>
      </c>
      <c r="V95" s="32" t="e">
        <f>IF(dati_an!$B$4="16",I95,P95)</f>
        <v>#REF!</v>
      </c>
      <c r="W95" s="32" t="e">
        <f>IF(dati_an!$B$4="16",J95,Q95)</f>
        <v>#REF!</v>
      </c>
    </row>
    <row r="96" spans="1:23">
      <c r="A96" s="15"/>
      <c r="B96" s="15"/>
      <c r="C96" s="16" t="s">
        <v>62</v>
      </c>
      <c r="D96" s="15"/>
      <c r="E96" s="15"/>
      <c r="F96" s="468">
        <f>'po_CE Ordinario'!F61</f>
        <v>0</v>
      </c>
      <c r="G96" s="468">
        <f>'po_CE Ordinario'!G61</f>
        <v>0</v>
      </c>
      <c r="H96" s="468">
        <f>'po_CE Ordinario'!L61</f>
        <v>0</v>
      </c>
      <c r="I96" s="468">
        <f>'po_CE Ordinario'!Q61</f>
        <v>0</v>
      </c>
      <c r="J96" s="468">
        <f>'po_CE Ordinario'!V61</f>
        <v>0</v>
      </c>
      <c r="K96" s="9"/>
      <c r="M96" s="483" t="e">
        <f>#REF!</f>
        <v>#REF!</v>
      </c>
      <c r="N96" s="483" t="e">
        <f>#REF!</f>
        <v>#REF!</v>
      </c>
      <c r="O96" s="483" t="e">
        <f>#REF!</f>
        <v>#REF!</v>
      </c>
      <c r="P96" s="483" t="e">
        <f>#REF!</f>
        <v>#REF!</v>
      </c>
      <c r="Q96" s="483" t="e">
        <f>#REF!</f>
        <v>#REF!</v>
      </c>
      <c r="S96" s="32" t="e">
        <f>IF(dati_an!$B$4="16",F96,M96)</f>
        <v>#REF!</v>
      </c>
      <c r="T96" s="32" t="e">
        <f>IF(dati_an!$B$4="16",G96,N96)</f>
        <v>#REF!</v>
      </c>
      <c r="U96" s="32" t="e">
        <f>IF(dati_an!$B$4="16",H96,O96)</f>
        <v>#REF!</v>
      </c>
      <c r="V96" s="32" t="e">
        <f>IF(dati_an!$B$4="16",I96,P96)</f>
        <v>#REF!</v>
      </c>
      <c r="W96" s="32" t="e">
        <f>IF(dati_an!$B$4="16",J96,Q96)</f>
        <v>#REF!</v>
      </c>
    </row>
    <row r="97" spans="1:23">
      <c r="A97" s="194" t="s">
        <v>5</v>
      </c>
      <c r="B97" s="15"/>
      <c r="C97" s="14" t="s">
        <v>162</v>
      </c>
      <c r="D97" s="15"/>
      <c r="E97" s="15"/>
      <c r="F97" s="468">
        <f>F92+F72-F83</f>
        <v>0</v>
      </c>
      <c r="G97" s="468">
        <f>G92+G72-G83</f>
        <v>0</v>
      </c>
      <c r="H97" s="468">
        <f>H92+H72-H83</f>
        <v>0</v>
      </c>
      <c r="I97" s="468">
        <f>I92+I72-I83</f>
        <v>0</v>
      </c>
      <c r="J97" s="468">
        <f>J92+J72-J83</f>
        <v>0</v>
      </c>
      <c r="K97" s="9"/>
      <c r="M97" s="469" t="e">
        <f>M92+M72-M83</f>
        <v>#REF!</v>
      </c>
      <c r="N97" s="469" t="e">
        <f>N92+N72-N83</f>
        <v>#REF!</v>
      </c>
      <c r="O97" s="469" t="e">
        <f>O92+O72-O83</f>
        <v>#REF!</v>
      </c>
      <c r="P97" s="469" t="e">
        <f>P92+P72-P83</f>
        <v>#REF!</v>
      </c>
      <c r="Q97" s="469" t="e">
        <f>Q92+Q72-Q83</f>
        <v>#REF!</v>
      </c>
      <c r="S97" s="32" t="e">
        <f>IF(dati_an!$B$4="16",F97,M97)</f>
        <v>#REF!</v>
      </c>
      <c r="T97" s="32" t="e">
        <f>IF(dati_an!$B$4="16",G97,N97)</f>
        <v>#REF!</v>
      </c>
      <c r="U97" s="32" t="e">
        <f>IF(dati_an!$B$4="16",H97,O97)</f>
        <v>#REF!</v>
      </c>
      <c r="V97" s="32" t="e">
        <f>IF(dati_an!$B$4="16",I97,P97)</f>
        <v>#REF!</v>
      </c>
      <c r="W97" s="32" t="e">
        <f>IF(dati_an!$B$4="16",J97,Q97)</f>
        <v>#REF!</v>
      </c>
    </row>
    <row r="98" spans="1:23">
      <c r="A98" s="15">
        <v>475</v>
      </c>
      <c r="B98" s="15" t="s">
        <v>570</v>
      </c>
      <c r="C98" s="24"/>
      <c r="D98" s="24"/>
      <c r="E98" s="24"/>
      <c r="F98" s="468">
        <f>F92+F93</f>
        <v>0</v>
      </c>
      <c r="G98" s="468">
        <f>G92+G93</f>
        <v>0</v>
      </c>
      <c r="H98" s="468">
        <f>H92+H93</f>
        <v>0</v>
      </c>
      <c r="I98" s="468">
        <f>I92+I93</f>
        <v>0</v>
      </c>
      <c r="J98" s="468">
        <f>J92+J93</f>
        <v>0</v>
      </c>
      <c r="K98" s="9"/>
      <c r="M98" s="469" t="e">
        <f>M92+M93</f>
        <v>#REF!</v>
      </c>
      <c r="N98" s="469" t="e">
        <f>N92+N93</f>
        <v>#REF!</v>
      </c>
      <c r="O98" s="469" t="e">
        <f>O92+O93</f>
        <v>#REF!</v>
      </c>
      <c r="P98" s="469" t="e">
        <f>P92+P93</f>
        <v>#REF!</v>
      </c>
      <c r="Q98" s="469" t="e">
        <f>Q92+Q93</f>
        <v>#REF!</v>
      </c>
      <c r="S98" s="32" t="e">
        <f>IF(dati_an!$B$4="16",F98,M98)</f>
        <v>#REF!</v>
      </c>
      <c r="T98" s="32" t="e">
        <f>IF(dati_an!$B$4="16",G98,N98)</f>
        <v>#REF!</v>
      </c>
      <c r="U98" s="32" t="e">
        <f>IF(dati_an!$B$4="16",H98,O98)</f>
        <v>#REF!</v>
      </c>
      <c r="V98" s="32" t="e">
        <f>IF(dati_an!$B$4="16",I98,P98)</f>
        <v>#REF!</v>
      </c>
      <c r="W98" s="32" t="e">
        <f>IF(dati_an!$B$4="16",J98,Q98)</f>
        <v>#REF!</v>
      </c>
    </row>
    <row r="99" spans="1:23">
      <c r="A99" s="15">
        <v>420</v>
      </c>
      <c r="B99" s="15" t="s">
        <v>295</v>
      </c>
      <c r="C99" s="24"/>
      <c r="D99" s="24"/>
      <c r="E99" s="24"/>
      <c r="F99" s="468">
        <f>'po_CE Ordinario'!F55</f>
        <v>0</v>
      </c>
      <c r="G99" s="468">
        <f>'po_CE Ordinario'!G55</f>
        <v>0</v>
      </c>
      <c r="H99" s="468">
        <f>'po_CE Ordinario'!L55</f>
        <v>0</v>
      </c>
      <c r="I99" s="468">
        <f>'po_CE Ordinario'!Q55</f>
        <v>0</v>
      </c>
      <c r="J99" s="468">
        <f>'po_CE Ordinario'!V55</f>
        <v>0</v>
      </c>
      <c r="K99" s="9"/>
      <c r="M99" s="483" t="e">
        <f>#REF!</f>
        <v>#REF!</v>
      </c>
      <c r="N99" s="483" t="e">
        <f>#REF!</f>
        <v>#REF!</v>
      </c>
      <c r="O99" s="483" t="e">
        <f>#REF!</f>
        <v>#REF!</v>
      </c>
      <c r="P99" s="483" t="e">
        <f>#REF!</f>
        <v>#REF!</v>
      </c>
      <c r="Q99" s="483" t="e">
        <f>#REF!</f>
        <v>#REF!</v>
      </c>
      <c r="S99" s="32" t="e">
        <f>IF(dati_an!$B$4="16",F99,M99)</f>
        <v>#REF!</v>
      </c>
      <c r="T99" s="32" t="e">
        <f>IF(dati_an!$B$4="16",G99,N99)</f>
        <v>#REF!</v>
      </c>
      <c r="U99" s="32" t="e">
        <f>IF(dati_an!$B$4="16",H99,O99)</f>
        <v>#REF!</v>
      </c>
      <c r="V99" s="32" t="e">
        <f>IF(dati_an!$B$4="16",I99,P99)</f>
        <v>#REF!</v>
      </c>
      <c r="W99" s="32" t="e">
        <f>IF(dati_an!$B$4="16",J99,Q99)</f>
        <v>#REF!</v>
      </c>
    </row>
    <row r="100" spans="1:23">
      <c r="A100" s="15">
        <v>440</v>
      </c>
      <c r="B100" s="15" t="s">
        <v>1028</v>
      </c>
      <c r="C100" s="24"/>
      <c r="D100" s="24"/>
      <c r="E100" s="24"/>
      <c r="F100" s="468">
        <f>F98-F99</f>
        <v>0</v>
      </c>
      <c r="G100" s="468">
        <f>G98-G99</f>
        <v>0</v>
      </c>
      <c r="H100" s="468">
        <f>H98-H99</f>
        <v>0</v>
      </c>
      <c r="I100" s="468">
        <f>I98-I99</f>
        <v>0</v>
      </c>
      <c r="J100" s="468">
        <f>J98-J99</f>
        <v>0</v>
      </c>
      <c r="K100" s="9"/>
      <c r="M100" s="469" t="e">
        <f>M98-M99</f>
        <v>#REF!</v>
      </c>
      <c r="N100" s="469" t="e">
        <f>N98-N99</f>
        <v>#REF!</v>
      </c>
      <c r="O100" s="469" t="e">
        <f>O98-O99</f>
        <v>#REF!</v>
      </c>
      <c r="P100" s="469" t="e">
        <f>P98-P99</f>
        <v>#REF!</v>
      </c>
      <c r="Q100" s="469" t="e">
        <f>Q98-Q99</f>
        <v>#REF!</v>
      </c>
      <c r="S100" s="32" t="e">
        <f>IF(dati_an!$B$4="16",F100,M100)</f>
        <v>#REF!</v>
      </c>
      <c r="T100" s="32" t="e">
        <f>IF(dati_an!$B$4="16",G100,N100)</f>
        <v>#REF!</v>
      </c>
      <c r="U100" s="32" t="e">
        <f>IF(dati_an!$B$4="16",H100,O100)</f>
        <v>#REF!</v>
      </c>
      <c r="V100" s="32" t="e">
        <f>IF(dati_an!$B$4="16",I100,P100)</f>
        <v>#REF!</v>
      </c>
      <c r="W100" s="32" t="e">
        <f>IF(dati_an!$B$4="16",J100,Q100)</f>
        <v>#REF!</v>
      </c>
    </row>
    <row r="101" spans="1:23">
      <c r="A101" s="15">
        <v>430</v>
      </c>
      <c r="B101" s="15" t="s">
        <v>1029</v>
      </c>
      <c r="C101" s="24"/>
      <c r="D101" s="24"/>
      <c r="E101" s="24"/>
      <c r="F101" s="468">
        <f>'po_CE Ordinario'!F62</f>
        <v>0</v>
      </c>
      <c r="G101" s="468">
        <f>'po_CE Ordinario'!G62</f>
        <v>0</v>
      </c>
      <c r="H101" s="468">
        <f>'po_CE Ordinario'!L62</f>
        <v>0</v>
      </c>
      <c r="I101" s="468">
        <f>'po_CE Ordinario'!Q62</f>
        <v>0</v>
      </c>
      <c r="J101" s="468">
        <f>'po_CE Ordinario'!V62</f>
        <v>0</v>
      </c>
      <c r="K101" s="9"/>
      <c r="M101" s="483" t="e">
        <f>#REF!</f>
        <v>#REF!</v>
      </c>
      <c r="N101" s="483" t="e">
        <f>#REF!</f>
        <v>#REF!</v>
      </c>
      <c r="O101" s="483" t="e">
        <f>#REF!</f>
        <v>#REF!</v>
      </c>
      <c r="P101" s="483" t="e">
        <f>#REF!</f>
        <v>#REF!</v>
      </c>
      <c r="Q101" s="483" t="e">
        <f>#REF!</f>
        <v>#REF!</v>
      </c>
      <c r="S101" s="32" t="e">
        <f>IF(dati_an!$B$4="16",F101,M101)</f>
        <v>#REF!</v>
      </c>
      <c r="T101" s="32" t="e">
        <f>IF(dati_an!$B$4="16",G101,N101)</f>
        <v>#REF!</v>
      </c>
      <c r="U101" s="32" t="e">
        <f>IF(dati_an!$B$4="16",H101,O101)</f>
        <v>#REF!</v>
      </c>
      <c r="V101" s="32" t="e">
        <f>IF(dati_an!$B$4="16",I101,P101)</f>
        <v>#REF!</v>
      </c>
      <c r="W101" s="32" t="e">
        <f>IF(dati_an!$B$4="16",J101,Q101)</f>
        <v>#REF!</v>
      </c>
    </row>
    <row r="102" spans="1:23">
      <c r="A102" s="15">
        <v>460</v>
      </c>
      <c r="B102" s="15" t="s">
        <v>318</v>
      </c>
      <c r="C102" s="15"/>
      <c r="D102" s="15"/>
      <c r="E102" s="15"/>
      <c r="F102" s="468">
        <f>F100+F101</f>
        <v>0</v>
      </c>
      <c r="G102" s="468">
        <f>G100+G101</f>
        <v>0</v>
      </c>
      <c r="H102" s="468">
        <f>H100+H101</f>
        <v>0</v>
      </c>
      <c r="I102" s="468">
        <f>I100+I101</f>
        <v>0</v>
      </c>
      <c r="J102" s="468">
        <f>J100+J101</f>
        <v>0</v>
      </c>
      <c r="K102" s="9"/>
      <c r="M102" s="469" t="e">
        <f>M100+M101</f>
        <v>#REF!</v>
      </c>
      <c r="N102" s="469" t="e">
        <f>N100+N101</f>
        <v>#REF!</v>
      </c>
      <c r="O102" s="469" t="e">
        <f>O100+O101</f>
        <v>#REF!</v>
      </c>
      <c r="P102" s="469" t="e">
        <f>P100+P101</f>
        <v>#REF!</v>
      </c>
      <c r="Q102" s="469" t="e">
        <f>Q100+Q101</f>
        <v>#REF!</v>
      </c>
      <c r="S102" s="32" t="e">
        <f>IF(dati_an!$B$4="16",F102,M102)</f>
        <v>#REF!</v>
      </c>
      <c r="T102" s="32" t="e">
        <f>IF(dati_an!$B$4="16",G102,N102)</f>
        <v>#REF!</v>
      </c>
      <c r="U102" s="32" t="e">
        <f>IF(dati_an!$B$4="16",H102,O102)</f>
        <v>#REF!</v>
      </c>
      <c r="V102" s="32" t="e">
        <f>IF(dati_an!$B$4="16",I102,P102)</f>
        <v>#REF!</v>
      </c>
      <c r="W102" s="32" t="e">
        <f>IF(dati_an!$B$4="16",J102,Q102)</f>
        <v>#REF!</v>
      </c>
    </row>
    <row r="103" spans="1:23">
      <c r="A103" s="15">
        <v>465</v>
      </c>
      <c r="B103" s="15" t="s">
        <v>296</v>
      </c>
      <c r="C103" s="14"/>
      <c r="D103" s="14"/>
      <c r="E103" s="14"/>
      <c r="F103" s="468">
        <f>'po_CE Ordinario'!F76</f>
        <v>0</v>
      </c>
      <c r="G103" s="468">
        <f>'po_CE Ordinario'!G76</f>
        <v>0</v>
      </c>
      <c r="H103" s="468">
        <f>'po_CE Ordinario'!L76</f>
        <v>0</v>
      </c>
      <c r="I103" s="468">
        <f>'po_CE Ordinario'!Q76</f>
        <v>0</v>
      </c>
      <c r="J103" s="468">
        <f>'po_CE Ordinario'!V76</f>
        <v>0</v>
      </c>
      <c r="K103" s="9"/>
      <c r="M103" s="483" t="e">
        <f>#REF!</f>
        <v>#REF!</v>
      </c>
      <c r="N103" s="483" t="e">
        <f>#REF!</f>
        <v>#REF!</v>
      </c>
      <c r="O103" s="483" t="e">
        <f>#REF!</f>
        <v>#REF!</v>
      </c>
      <c r="P103" s="483" t="e">
        <f>#REF!</f>
        <v>#REF!</v>
      </c>
      <c r="Q103" s="483" t="e">
        <f>#REF!</f>
        <v>#REF!</v>
      </c>
      <c r="S103" s="32" t="e">
        <f>IF(dati_an!$B$4="16",F103,M103)</f>
        <v>#REF!</v>
      </c>
      <c r="T103" s="32" t="e">
        <f>IF(dati_an!$B$4="16",G103,N103)</f>
        <v>#REF!</v>
      </c>
      <c r="U103" s="32" t="e">
        <f>IF(dati_an!$B$4="16",H103,O103)</f>
        <v>#REF!</v>
      </c>
      <c r="V103" s="32" t="e">
        <f>IF(dati_an!$B$4="16",I103,P103)</f>
        <v>#REF!</v>
      </c>
      <c r="W103" s="32" t="e">
        <f>IF(dati_an!$B$4="16",J103,Q103)</f>
        <v>#REF!</v>
      </c>
    </row>
    <row r="104" spans="1:23" ht="12.9" thickBot="1">
      <c r="A104" s="195">
        <v>477</v>
      </c>
      <c r="B104" s="195" t="s">
        <v>297</v>
      </c>
      <c r="C104" s="195"/>
      <c r="D104" s="195"/>
      <c r="E104" s="195"/>
      <c r="F104" s="484">
        <f>F102-F103</f>
        <v>0</v>
      </c>
      <c r="G104" s="484">
        <f>G102-G103</f>
        <v>0</v>
      </c>
      <c r="H104" s="484">
        <f>H102-H103</f>
        <v>0</v>
      </c>
      <c r="I104" s="484">
        <f>I102-I103</f>
        <v>0</v>
      </c>
      <c r="J104" s="484">
        <f>J102-J103</f>
        <v>0</v>
      </c>
      <c r="K104" s="9"/>
      <c r="M104" s="485" t="e">
        <f>M102-M103</f>
        <v>#REF!</v>
      </c>
      <c r="N104" s="485" t="e">
        <f>N102-N103</f>
        <v>#REF!</v>
      </c>
      <c r="O104" s="485" t="e">
        <f>O102-O103</f>
        <v>#REF!</v>
      </c>
      <c r="P104" s="485" t="e">
        <f>P102-P103</f>
        <v>#REF!</v>
      </c>
      <c r="Q104" s="485" t="e">
        <f>Q102-Q103</f>
        <v>#REF!</v>
      </c>
      <c r="S104" s="200" t="e">
        <f>IF(dati_an!$B$4="16",F104,M104)</f>
        <v>#REF!</v>
      </c>
      <c r="T104" s="200" t="e">
        <f>IF(dati_an!$B$4="16",G104,N104)</f>
        <v>#REF!</v>
      </c>
      <c r="U104" s="200" t="e">
        <f>IF(dati_an!$B$4="16",H104,O104)</f>
        <v>#REF!</v>
      </c>
      <c r="V104" s="200" t="e">
        <f>IF(dati_an!$B$4="16",I104,P104)</f>
        <v>#REF!</v>
      </c>
      <c r="W104" s="200" t="e">
        <f>IF(dati_an!$B$4="16",J104,Q104)</f>
        <v>#REF!</v>
      </c>
    </row>
    <row r="105" spans="1:23">
      <c r="A105" s="7"/>
      <c r="B105" s="7"/>
      <c r="C105" s="7"/>
      <c r="D105" s="7"/>
      <c r="E105" s="7"/>
      <c r="F105" s="9"/>
      <c r="G105" s="9"/>
      <c r="H105" s="9"/>
      <c r="I105" s="9"/>
      <c r="J105" s="9"/>
      <c r="K105" s="9"/>
      <c r="L105" s="112"/>
      <c r="M105" s="9"/>
      <c r="N105" s="9"/>
      <c r="O105" s="9"/>
      <c r="P105" s="9"/>
      <c r="Q105" s="9"/>
      <c r="R105" s="112"/>
      <c r="S105" s="9"/>
      <c r="T105" s="9"/>
      <c r="U105" s="9"/>
      <c r="V105" s="9"/>
      <c r="W105" s="9"/>
    </row>
    <row r="106" spans="1:23" s="4" customFormat="1" ht="10.3">
      <c r="A106" s="197"/>
      <c r="B106" s="198" t="s">
        <v>602</v>
      </c>
      <c r="C106" s="197"/>
      <c r="D106" s="197"/>
      <c r="E106" s="197"/>
      <c r="F106" s="486" t="str">
        <f>dati_an!$B$34</f>
        <v>0</v>
      </c>
      <c r="G106" s="486" t="str">
        <f>dati_an!$B$35</f>
        <v>0</v>
      </c>
      <c r="H106" s="486" t="str">
        <f>dati_an!$B$36</f>
        <v>0</v>
      </c>
      <c r="I106" s="486" t="str">
        <f>dati_an!$B$37</f>
        <v>0</v>
      </c>
      <c r="J106" s="486" t="str">
        <f>dati_an!$B$38</f>
        <v>0</v>
      </c>
      <c r="K106" s="198"/>
      <c r="L106" s="197"/>
      <c r="M106" s="487" t="str">
        <f>dati_an!$B$34</f>
        <v>0</v>
      </c>
      <c r="N106" s="487" t="str">
        <f>dati_an!$B$35</f>
        <v>0</v>
      </c>
      <c r="O106" s="487" t="str">
        <f>dati_an!$B$36</f>
        <v>0</v>
      </c>
      <c r="P106" s="487" t="str">
        <f>dati_an!$B$37</f>
        <v>0</v>
      </c>
      <c r="Q106" s="487" t="str">
        <f>dati_an!$B$38</f>
        <v>0</v>
      </c>
      <c r="R106" s="197"/>
      <c r="S106" s="199" t="str">
        <f>IF(dati_an!$B$4="16",F106,M106)</f>
        <v>0</v>
      </c>
      <c r="T106" s="199" t="str">
        <f>IF(dati_an!$B$4="16",G106,N106)</f>
        <v>0</v>
      </c>
      <c r="U106" s="199" t="str">
        <f>IF(dati_an!$B$4="16",H106,O106)</f>
        <v>0</v>
      </c>
      <c r="V106" s="199" t="str">
        <f>IF(dati_an!$B$4="16",I106,P106)</f>
        <v>0</v>
      </c>
      <c r="W106" s="199" t="str">
        <f>IF(dati_an!$B$4="16",J106,Q106)</f>
        <v>0</v>
      </c>
    </row>
    <row r="107" spans="1:23">
      <c r="F107" s="488"/>
    </row>
  </sheetData>
  <mergeCells count="3">
    <mergeCell ref="F2:J2"/>
    <mergeCell ref="M2:Q2"/>
    <mergeCell ref="S2:W2"/>
  </mergeCells>
  <phoneticPr fontId="0" type="noConversion"/>
  <printOptions headings="1"/>
  <pageMargins left="0.74803149606299213" right="0.74803149606299213" top="0.98425196850393704" bottom="0.98425196850393704" header="0.51181102362204722" footer="0.51181102362204722"/>
  <pageSetup paperSize="9" scale="86" orientation="portrait" r:id="rId1"/>
  <headerFooter scaleWithDoc="0" alignWithMargins="0"/>
  <colBreaks count="1" manualBreakCount="1">
    <brk id="10" max="9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88"/>
  <sheetViews>
    <sheetView showGridLines="0" workbookViewId="0">
      <pane xSplit="2" topLeftCell="C1" activePane="topRight" state="frozen"/>
      <selection pane="topRight"/>
    </sheetView>
  </sheetViews>
  <sheetFormatPr defaultColWidth="9.15234375" defaultRowHeight="10.3"/>
  <cols>
    <col min="1" max="1" width="13" style="146" customWidth="1"/>
    <col min="2" max="2" width="45.53515625" style="146" customWidth="1"/>
    <col min="3" max="3" width="7.69140625" style="145" customWidth="1"/>
    <col min="4" max="5" width="9" style="145" customWidth="1"/>
    <col min="6" max="6" width="8.84375" style="145" customWidth="1"/>
    <col min="7" max="8" width="7" style="145" customWidth="1"/>
    <col min="9" max="9" width="8.3828125" style="145" customWidth="1"/>
    <col min="10" max="11" width="7" style="145" customWidth="1"/>
    <col min="12" max="12" width="8.69140625" style="145" customWidth="1"/>
    <col min="13" max="14" width="7" style="145" customWidth="1"/>
    <col min="15" max="15" width="9.3046875" style="145" customWidth="1"/>
    <col min="16" max="17" width="7" style="145" customWidth="1"/>
    <col min="18" max="18" width="9.15234375" style="146"/>
    <col min="19" max="19" width="2.53515625" style="146" customWidth="1"/>
    <col min="20" max="16384" width="9.15234375" style="146"/>
  </cols>
  <sheetData>
    <row r="1" spans="1:20" s="133" customFormat="1" ht="43.5" customHeight="1" thickBot="1">
      <c r="A1" s="131" t="s">
        <v>105</v>
      </c>
      <c r="B1" s="131" t="s">
        <v>113</v>
      </c>
      <c r="C1" s="132" t="s">
        <v>990</v>
      </c>
      <c r="D1" s="137" t="s">
        <v>545</v>
      </c>
      <c r="E1" s="132" t="s">
        <v>138</v>
      </c>
      <c r="F1" s="132" t="s">
        <v>991</v>
      </c>
      <c r="G1" s="132" t="s">
        <v>547</v>
      </c>
      <c r="H1" s="132" t="s">
        <v>136</v>
      </c>
      <c r="I1" s="132" t="s">
        <v>992</v>
      </c>
      <c r="J1" s="132" t="s">
        <v>549</v>
      </c>
      <c r="K1" s="132" t="s">
        <v>134</v>
      </c>
      <c r="L1" s="132" t="s">
        <v>993</v>
      </c>
      <c r="M1" s="132" t="s">
        <v>551</v>
      </c>
      <c r="N1" s="132" t="s">
        <v>56</v>
      </c>
      <c r="O1" s="132" t="s">
        <v>994</v>
      </c>
      <c r="P1" s="132" t="s">
        <v>553</v>
      </c>
      <c r="Q1" s="132" t="s">
        <v>54</v>
      </c>
    </row>
    <row r="2" spans="1:20" s="133" customFormat="1" ht="10.75" thickBot="1">
      <c r="A2" s="134"/>
      <c r="B2" s="134"/>
      <c r="C2" s="135"/>
      <c r="D2" s="135"/>
      <c r="E2" s="136"/>
      <c r="F2" s="135"/>
      <c r="G2" s="135"/>
      <c r="H2" s="136"/>
      <c r="I2" s="137"/>
      <c r="J2" s="137"/>
      <c r="K2" s="193"/>
      <c r="L2" s="135"/>
      <c r="M2" s="135"/>
      <c r="N2" s="144"/>
      <c r="O2" s="155"/>
      <c r="P2" s="135"/>
      <c r="Q2" s="135"/>
      <c r="S2" s="157"/>
      <c r="T2" s="4" t="s">
        <v>112</v>
      </c>
    </row>
    <row r="3" spans="1:20">
      <c r="A3" s="138"/>
      <c r="B3" s="139" t="s">
        <v>556</v>
      </c>
      <c r="C3" s="140"/>
      <c r="D3" s="154"/>
      <c r="E3" s="142"/>
      <c r="F3" s="141"/>
      <c r="G3" s="141"/>
      <c r="H3" s="142"/>
      <c r="I3" s="143"/>
      <c r="J3" s="143"/>
      <c r="K3" s="144"/>
      <c r="N3" s="144"/>
      <c r="S3" s="158"/>
      <c r="T3" s="4" t="s">
        <v>235</v>
      </c>
    </row>
    <row r="4" spans="1:20">
      <c r="A4" s="147" t="s">
        <v>443</v>
      </c>
      <c r="B4" s="147" t="s">
        <v>205</v>
      </c>
      <c r="C4" s="182">
        <f>IF(dati_an!$B$4="16",SUMIF(dati_sp!$H$2:$H$65536,s_sep_ind_ORD!$A4,dati_sp!$C$2:$C$65536),0)</f>
        <v>0</v>
      </c>
      <c r="D4" s="182"/>
      <c r="E4" s="190">
        <f t="shared" ref="E4:E18" si="0">C4+D4</f>
        <v>0</v>
      </c>
      <c r="F4" s="182">
        <f>IF(dati_an!$B$4="16",SUMIF(dati_sp!$H$2:$H$65536,s_sep_ind_ORD!$A4,dati_sp!$D$2:$D$65536),0)</f>
        <v>0</v>
      </c>
      <c r="G4" s="182"/>
      <c r="H4" s="190">
        <f t="shared" ref="H4:H18" si="1">F4+G4</f>
        <v>0</v>
      </c>
      <c r="I4" s="182">
        <f>IF(dati_an!$B$4="16",SUMIF(dati_sp!$H$2:$H$65536,s_sep_ind_ORD!$A4,dati_sp!$E$2:$E$65536),0)</f>
        <v>0</v>
      </c>
      <c r="J4" s="182"/>
      <c r="K4" s="190">
        <f t="shared" ref="K4:K18" si="2">I4+J4</f>
        <v>0</v>
      </c>
      <c r="L4" s="182">
        <f>IF(dati_an!$B$4="16",SUMIF(dati_sp!$H$2:$H$65536,s_sep_ind_ORD!$A4,dati_sp!$F$2:$F$65536),0)</f>
        <v>0</v>
      </c>
      <c r="M4" s="182"/>
      <c r="N4" s="190">
        <f t="shared" ref="N4:N18" si="3">L4+M4</f>
        <v>0</v>
      </c>
      <c r="O4" s="183">
        <f>IF(dati_an!$B$4="16",SUMIF(dati_sp!$H$2:$H$65536,s_sep_ind_ORD!$A4,dati_sp!$G$2:$G$65536),0)</f>
        <v>0</v>
      </c>
      <c r="P4" s="182"/>
      <c r="Q4" s="424">
        <f t="shared" ref="Q4:Q18" si="4">O4+P4</f>
        <v>0</v>
      </c>
      <c r="S4" s="7"/>
      <c r="T4" s="4"/>
    </row>
    <row r="5" spans="1:20">
      <c r="A5" s="148" t="s">
        <v>338</v>
      </c>
      <c r="B5" s="148" t="s">
        <v>451</v>
      </c>
      <c r="C5" s="184">
        <f>IF(dati_an!$B$4="16",SUMIF(dati_sp!$H$2:$H$65536,s_sep_ind_ORD!$A5,dati_sp!$C$2:$C$65536),0)</f>
        <v>0</v>
      </c>
      <c r="D5" s="184"/>
      <c r="E5" s="191">
        <f t="shared" si="0"/>
        <v>0</v>
      </c>
      <c r="F5" s="184">
        <f>IF(dati_an!$B$4="16",SUMIF(dati_sp!$H$2:$H$65536,s_sep_ind_ORD!$A5,dati_sp!$D$2:$D$65536),0)</f>
        <v>0</v>
      </c>
      <c r="G5" s="184"/>
      <c r="H5" s="191">
        <f t="shared" si="1"/>
        <v>0</v>
      </c>
      <c r="I5" s="184">
        <f>IF(dati_an!$B$4="16",SUMIF(dati_sp!$H$2:$H$65536,s_sep_ind_ORD!$A5,dati_sp!$E$2:$E$65536),0)</f>
        <v>0</v>
      </c>
      <c r="J5" s="184"/>
      <c r="K5" s="191">
        <f t="shared" si="2"/>
        <v>0</v>
      </c>
      <c r="L5" s="184">
        <f>IF(dati_an!$B$4="16",SUMIF(dati_sp!$H$2:$H$65536,s_sep_ind_ORD!$A5,dati_sp!$F$2:$F$65536),0)</f>
        <v>0</v>
      </c>
      <c r="M5" s="184"/>
      <c r="N5" s="191">
        <f t="shared" si="3"/>
        <v>0</v>
      </c>
      <c r="O5" s="184">
        <f>IF(dati_an!$B$4="16",SUMIF(dati_sp!$H$2:$H$65536,s_sep_ind_ORD!$A5,dati_sp!$G$2:$G$65536),0)</f>
        <v>0</v>
      </c>
      <c r="P5" s="184"/>
      <c r="Q5" s="425">
        <f t="shared" si="4"/>
        <v>0</v>
      </c>
      <c r="S5" s="7"/>
      <c r="T5" s="4"/>
    </row>
    <row r="6" spans="1:20" ht="12.45">
      <c r="A6" s="148" t="s">
        <v>339</v>
      </c>
      <c r="B6" s="148" t="s">
        <v>452</v>
      </c>
      <c r="C6" s="184">
        <f>IF(dati_an!$B$4="16",SUMIF(dati_sp!$H$2:$H$65536,s_sep_ind_ORD!$A6,dati_sp!$C$2:$C$65536),0)</f>
        <v>0</v>
      </c>
      <c r="D6" s="184">
        <f>IF(C5+C6&lt;&gt;C4,C4,0)</f>
        <v>0</v>
      </c>
      <c r="E6" s="191">
        <f t="shared" si="0"/>
        <v>0</v>
      </c>
      <c r="F6" s="184">
        <f>IF(dati_an!$B$4="16",SUMIF(dati_sp!$H$2:$H$65536,s_sep_ind_ORD!$A6,dati_sp!$D$2:$D$65536),0)</f>
        <v>0</v>
      </c>
      <c r="G6" s="184">
        <f>IF(F5+F6&lt;&gt;F4,F4,0)</f>
        <v>0</v>
      </c>
      <c r="H6" s="191">
        <f t="shared" si="1"/>
        <v>0</v>
      </c>
      <c r="I6" s="184">
        <f>IF(dati_an!$B$4="16",SUMIF(dati_sp!$H$2:$H$65536,s_sep_ind_ORD!$A6,dati_sp!$E$2:$E$65536),0)</f>
        <v>0</v>
      </c>
      <c r="J6" s="184">
        <f>IF(I5+I6&lt;&gt;I4,I4,0)</f>
        <v>0</v>
      </c>
      <c r="K6" s="191">
        <f t="shared" si="2"/>
        <v>0</v>
      </c>
      <c r="L6" s="184">
        <f>IF(dati_an!$B$4="16",SUMIF(dati_sp!$H$2:$H$65536,s_sep_ind_ORD!$A6,dati_sp!$F$2:$F$65536),0)</f>
        <v>0</v>
      </c>
      <c r="M6" s="184">
        <f>IF(L5+L6&lt;&gt;L4,L4,0)</f>
        <v>0</v>
      </c>
      <c r="N6" s="191">
        <f t="shared" si="3"/>
        <v>0</v>
      </c>
      <c r="O6" s="184">
        <f>IF(dati_an!$B$4="16",SUMIF(dati_sp!$H$2:$H$65536,s_sep_ind_ORD!$A6,dati_sp!$G$2:$G$65536),0)</f>
        <v>0</v>
      </c>
      <c r="P6" s="184">
        <f>IF(O5+O6&lt;&gt;O4,O4,0)</f>
        <v>0</v>
      </c>
      <c r="Q6" s="425">
        <f t="shared" si="4"/>
        <v>0</v>
      </c>
      <c r="S6" s="1"/>
      <c r="T6"/>
    </row>
    <row r="7" spans="1:20">
      <c r="A7" s="147" t="s">
        <v>444</v>
      </c>
      <c r="B7" s="147" t="s">
        <v>207</v>
      </c>
      <c r="C7" s="182">
        <f>IF(dati_an!$B$4="16",SUMIF(dati_sp!$H$2:$H$65536,s_sep_ind_ORD!$A7,dati_sp!$C$2:$C$65536),0)</f>
        <v>0</v>
      </c>
      <c r="D7" s="182"/>
      <c r="E7" s="190">
        <f t="shared" si="0"/>
        <v>0</v>
      </c>
      <c r="F7" s="182">
        <f>IF(dati_an!$B$4="16",SUMIF(dati_sp!$H$2:$H$65536,s_sep_ind_ORD!$A7,dati_sp!$D$2:$D$65536),0)</f>
        <v>0</v>
      </c>
      <c r="G7" s="182"/>
      <c r="H7" s="190">
        <f t="shared" si="1"/>
        <v>0</v>
      </c>
      <c r="I7" s="182">
        <f>IF(dati_an!$B$4="16",SUMIF(dati_sp!$H$2:$H$65536,s_sep_ind_ORD!$A7,dati_sp!$E$2:$E$65536),0)</f>
        <v>0</v>
      </c>
      <c r="J7" s="182"/>
      <c r="K7" s="190">
        <f t="shared" si="2"/>
        <v>0</v>
      </c>
      <c r="L7" s="182">
        <f>IF(dati_an!$B$4="16",SUMIF(dati_sp!$H$2:$H$65536,s_sep_ind_ORD!$A7,dati_sp!$F$2:$F$65536),0)</f>
        <v>0</v>
      </c>
      <c r="M7" s="182"/>
      <c r="N7" s="190">
        <f t="shared" si="3"/>
        <v>0</v>
      </c>
      <c r="O7" s="183">
        <f>IF(dati_an!$B$4="16",SUMIF(dati_sp!$H$2:$H$65536,s_sep_ind_ORD!$A7,dati_sp!$G$2:$G$65536),0)</f>
        <v>0</v>
      </c>
      <c r="P7" s="182"/>
      <c r="Q7" s="424">
        <f t="shared" si="4"/>
        <v>0</v>
      </c>
    </row>
    <row r="8" spans="1:20">
      <c r="A8" s="148" t="s">
        <v>340</v>
      </c>
      <c r="B8" s="148" t="s">
        <v>451</v>
      </c>
      <c r="C8" s="184">
        <f>IF(dati_an!$B$4="16",SUMIF(dati_sp!$H$2:$H$65536,s_sep_ind_ORD!$A8,dati_sp!$C$2:$C$65536),0)</f>
        <v>0</v>
      </c>
      <c r="D8" s="184"/>
      <c r="E8" s="191">
        <f t="shared" si="0"/>
        <v>0</v>
      </c>
      <c r="F8" s="184">
        <f>IF(dati_an!$B$4="16",SUMIF(dati_sp!$H$2:$H$65536,s_sep_ind_ORD!$A8,dati_sp!$D$2:$D$65536),0)</f>
        <v>0</v>
      </c>
      <c r="G8" s="184"/>
      <c r="H8" s="191">
        <f t="shared" si="1"/>
        <v>0</v>
      </c>
      <c r="I8" s="184">
        <f>IF(dati_an!$B$4="16",SUMIF(dati_sp!$H$2:$H$65536,s_sep_ind_ORD!$A8,dati_sp!$E$2:$E$65536),0)</f>
        <v>0</v>
      </c>
      <c r="J8" s="184"/>
      <c r="K8" s="191">
        <f t="shared" si="2"/>
        <v>0</v>
      </c>
      <c r="L8" s="184">
        <f>IF(dati_an!$B$4="16",SUMIF(dati_sp!$H$2:$H$65536,s_sep_ind_ORD!$A8,dati_sp!$F$2:$F$65536),0)</f>
        <v>0</v>
      </c>
      <c r="M8" s="184"/>
      <c r="N8" s="191">
        <f t="shared" si="3"/>
        <v>0</v>
      </c>
      <c r="O8" s="184">
        <f>IF(dati_an!$B$4="16",SUMIF(dati_sp!$H$2:$H$65536,s_sep_ind_ORD!$A8,dati_sp!$G$2:$G$65536),0)</f>
        <v>0</v>
      </c>
      <c r="P8" s="184"/>
      <c r="Q8" s="425">
        <f t="shared" si="4"/>
        <v>0</v>
      </c>
    </row>
    <row r="9" spans="1:20">
      <c r="A9" s="148" t="s">
        <v>341</v>
      </c>
      <c r="B9" s="148" t="s">
        <v>452</v>
      </c>
      <c r="C9" s="184">
        <f>IF(dati_an!$B$4="16",SUMIF(dati_sp!$H$2:$H$65536,s_sep_ind_ORD!$A9,dati_sp!$C$2:$C$65536),0)</f>
        <v>0</v>
      </c>
      <c r="D9" s="184">
        <f>IF(C8+C9&lt;&gt;C7,C7,0)</f>
        <v>0</v>
      </c>
      <c r="E9" s="191">
        <f t="shared" si="0"/>
        <v>0</v>
      </c>
      <c r="F9" s="184">
        <f>IF(dati_an!$B$4="16",SUMIF(dati_sp!$H$2:$H$65536,s_sep_ind_ORD!$A9,dati_sp!$D$2:$D$65536),0)</f>
        <v>0</v>
      </c>
      <c r="G9" s="184">
        <f>IF(F8+F9&lt;&gt;F7,F7,0)</f>
        <v>0</v>
      </c>
      <c r="H9" s="191">
        <f t="shared" si="1"/>
        <v>0</v>
      </c>
      <c r="I9" s="184">
        <f>IF(dati_an!$B$4="16",SUMIF(dati_sp!$H$2:$H$65536,s_sep_ind_ORD!$A9,dati_sp!$E$2:$E$65536),0)</f>
        <v>0</v>
      </c>
      <c r="J9" s="184">
        <f>IF(I8+I9&lt;&gt;I7,I7,0)</f>
        <v>0</v>
      </c>
      <c r="K9" s="191">
        <f t="shared" si="2"/>
        <v>0</v>
      </c>
      <c r="L9" s="184">
        <f>IF(dati_an!$B$4="16",SUMIF(dati_sp!$H$2:$H$65536,s_sep_ind_ORD!$A9,dati_sp!$F$2:$F$65536),0)</f>
        <v>0</v>
      </c>
      <c r="M9" s="184">
        <f>IF(L8+L9&lt;&gt;L7,L7,0)</f>
        <v>0</v>
      </c>
      <c r="N9" s="191">
        <f t="shared" si="3"/>
        <v>0</v>
      </c>
      <c r="O9" s="184">
        <f>IF(dati_an!$B$4="16",SUMIF(dati_sp!$H$2:$H$65536,s_sep_ind_ORD!$A9,dati_sp!$G$2:$G$65536),0)</f>
        <v>0</v>
      </c>
      <c r="P9" s="184">
        <f>IF(O8+O9&lt;&gt;O7,O7,0)</f>
        <v>0</v>
      </c>
      <c r="Q9" s="425">
        <f t="shared" si="4"/>
        <v>0</v>
      </c>
    </row>
    <row r="10" spans="1:20">
      <c r="A10" s="147" t="s">
        <v>445</v>
      </c>
      <c r="B10" s="147" t="s">
        <v>208</v>
      </c>
      <c r="C10" s="182">
        <f>IF(dati_an!$B$4="16",SUMIF(dati_sp!$H$2:$H$65536,s_sep_ind_ORD!$A10,dati_sp!$C$2:$C$65536),0)</f>
        <v>0</v>
      </c>
      <c r="D10" s="182"/>
      <c r="E10" s="190">
        <f t="shared" si="0"/>
        <v>0</v>
      </c>
      <c r="F10" s="182">
        <f>IF(dati_an!$B$4="16",SUMIF(dati_sp!$H$2:$H$65536,s_sep_ind_ORD!$A10,dati_sp!$D$2:$D$65536),0)</f>
        <v>0</v>
      </c>
      <c r="G10" s="182"/>
      <c r="H10" s="190">
        <f t="shared" si="1"/>
        <v>0</v>
      </c>
      <c r="I10" s="182">
        <f>IF(dati_an!$B$4="16",SUMIF(dati_sp!$H$2:$H$65536,s_sep_ind_ORD!$A10,dati_sp!$E$2:$E$65536),0)</f>
        <v>0</v>
      </c>
      <c r="J10" s="182"/>
      <c r="K10" s="190">
        <f t="shared" si="2"/>
        <v>0</v>
      </c>
      <c r="L10" s="182">
        <f>IF(dati_an!$B$4="16",SUMIF(dati_sp!$H$2:$H$65536,s_sep_ind_ORD!$A10,dati_sp!$F$2:$F$65536),0)</f>
        <v>0</v>
      </c>
      <c r="M10" s="182"/>
      <c r="N10" s="190">
        <f t="shared" si="3"/>
        <v>0</v>
      </c>
      <c r="O10" s="183">
        <f>IF(dati_an!$B$4="16",SUMIF(dati_sp!$H$2:$H$65536,s_sep_ind_ORD!$A10,dati_sp!$G$2:$G$65536),0)</f>
        <v>0</v>
      </c>
      <c r="P10" s="182"/>
      <c r="Q10" s="424">
        <f t="shared" si="4"/>
        <v>0</v>
      </c>
    </row>
    <row r="11" spans="1:20">
      <c r="A11" s="148" t="s">
        <v>342</v>
      </c>
      <c r="B11" s="148" t="s">
        <v>451</v>
      </c>
      <c r="C11" s="184">
        <f>IF(dati_an!$B$4="16",SUMIF(dati_sp!$H$2:$H$65536,s_sep_ind_ORD!$A11,dati_sp!$C$2:$C$65536),0)</f>
        <v>0</v>
      </c>
      <c r="D11" s="184"/>
      <c r="E11" s="191">
        <f t="shared" si="0"/>
        <v>0</v>
      </c>
      <c r="F11" s="184">
        <f>IF(dati_an!$B$4="16",SUMIF(dati_sp!$H$2:$H$65536,s_sep_ind_ORD!$A11,dati_sp!$D$2:$D$65536),0)</f>
        <v>0</v>
      </c>
      <c r="G11" s="184"/>
      <c r="H11" s="191">
        <f t="shared" si="1"/>
        <v>0</v>
      </c>
      <c r="I11" s="184">
        <f>IF(dati_an!$B$4="16",SUMIF(dati_sp!$H$2:$H$65536,s_sep_ind_ORD!$A11,dati_sp!$E$2:$E$65536),0)</f>
        <v>0</v>
      </c>
      <c r="J11" s="184"/>
      <c r="K11" s="191">
        <f t="shared" si="2"/>
        <v>0</v>
      </c>
      <c r="L11" s="184">
        <f>IF(dati_an!$B$4="16",SUMIF(dati_sp!$H$2:$H$65536,s_sep_ind_ORD!$A11,dati_sp!$F$2:$F$65536),0)</f>
        <v>0</v>
      </c>
      <c r="M11" s="184"/>
      <c r="N11" s="191">
        <f t="shared" si="3"/>
        <v>0</v>
      </c>
      <c r="O11" s="184">
        <f>IF(dati_an!$B$4="16",SUMIF(dati_sp!$H$2:$H$65536,s_sep_ind_ORD!$A11,dati_sp!$G$2:$G$65536),0)</f>
        <v>0</v>
      </c>
      <c r="P11" s="184"/>
      <c r="Q11" s="425">
        <f t="shared" si="4"/>
        <v>0</v>
      </c>
    </row>
    <row r="12" spans="1:20">
      <c r="A12" s="148" t="s">
        <v>343</v>
      </c>
      <c r="B12" s="148" t="s">
        <v>452</v>
      </c>
      <c r="C12" s="184">
        <f>IF(dati_an!$B$4="16",SUMIF(dati_sp!$H$2:$H$65536,s_sep_ind_ORD!$A12,dati_sp!$C$2:$C$65536),0)</f>
        <v>0</v>
      </c>
      <c r="D12" s="184">
        <f>IF(C11+C12&lt;&gt;C10,C10,0)</f>
        <v>0</v>
      </c>
      <c r="E12" s="191">
        <f t="shared" si="0"/>
        <v>0</v>
      </c>
      <c r="F12" s="184">
        <f>IF(dati_an!$B$4="16",SUMIF(dati_sp!$H$2:$H$65536,s_sep_ind_ORD!$A12,dati_sp!$D$2:$D$65536),0)</f>
        <v>0</v>
      </c>
      <c r="G12" s="184">
        <f>IF(F11+F12&lt;&gt;F10,F10,0)</f>
        <v>0</v>
      </c>
      <c r="H12" s="191">
        <f t="shared" si="1"/>
        <v>0</v>
      </c>
      <c r="I12" s="184">
        <f>IF(dati_an!$B$4="16",SUMIF(dati_sp!$H$2:$H$65536,s_sep_ind_ORD!$A12,dati_sp!$E$2:$E$65536),0)</f>
        <v>0</v>
      </c>
      <c r="J12" s="184">
        <f>IF(I11+I12&lt;&gt;I10,I10,0)</f>
        <v>0</v>
      </c>
      <c r="K12" s="191">
        <f t="shared" si="2"/>
        <v>0</v>
      </c>
      <c r="L12" s="184">
        <f>IF(dati_an!$B$4="16",SUMIF(dati_sp!$H$2:$H$65536,s_sep_ind_ORD!$A12,dati_sp!$F$2:$F$65536),0)</f>
        <v>0</v>
      </c>
      <c r="M12" s="184">
        <f>IF(L11+L12&lt;&gt;L10,L10,0)</f>
        <v>0</v>
      </c>
      <c r="N12" s="191">
        <f t="shared" si="3"/>
        <v>0</v>
      </c>
      <c r="O12" s="184">
        <f>IF(dati_an!$B$4="16",SUMIF(dati_sp!$H$2:$H$65536,s_sep_ind_ORD!$A12,dati_sp!$G$2:$G$65536),0)</f>
        <v>0</v>
      </c>
      <c r="P12" s="184">
        <f>IF(O11+O12&lt;&gt;O10,O10,0)</f>
        <v>0</v>
      </c>
      <c r="Q12" s="425">
        <f t="shared" si="4"/>
        <v>0</v>
      </c>
    </row>
    <row r="13" spans="1:20">
      <c r="A13" s="147" t="s">
        <v>446</v>
      </c>
      <c r="B13" s="147" t="s">
        <v>890</v>
      </c>
      <c r="C13" s="182">
        <f>IF(dati_an!$B$4="16",SUMIF(dati_sp!$H$2:$H$65536,s_sep_ind_ORD!$A13,dati_sp!$C$2:$C$65536),0)</f>
        <v>0</v>
      </c>
      <c r="D13" s="182"/>
      <c r="E13" s="190">
        <f t="shared" si="0"/>
        <v>0</v>
      </c>
      <c r="F13" s="182">
        <f>IF(dati_an!$B$4="16",SUMIF(dati_sp!$H$2:$H$65536,s_sep_ind_ORD!$A13,dati_sp!$D$2:$D$65536),0)</f>
        <v>0</v>
      </c>
      <c r="G13" s="182"/>
      <c r="H13" s="190">
        <f t="shared" si="1"/>
        <v>0</v>
      </c>
      <c r="I13" s="182">
        <f>IF(dati_an!$B$4="16",SUMIF(dati_sp!$H$2:$H$65536,s_sep_ind_ORD!$A13,dati_sp!$E$2:$E$65536),0)</f>
        <v>0</v>
      </c>
      <c r="J13" s="182"/>
      <c r="K13" s="190">
        <f t="shared" si="2"/>
        <v>0</v>
      </c>
      <c r="L13" s="182">
        <f>IF(dati_an!$B$4="16",SUMIF(dati_sp!$H$2:$H$65536,s_sep_ind_ORD!$A13,dati_sp!$F$2:$F$65536),0)</f>
        <v>0</v>
      </c>
      <c r="M13" s="182"/>
      <c r="N13" s="190">
        <f t="shared" si="3"/>
        <v>0</v>
      </c>
      <c r="O13" s="183">
        <f>IF(dati_an!$B$4="16",SUMIF(dati_sp!$H$2:$H$65536,s_sep_ind_ORD!$A13,dati_sp!$G$2:$G$65536),0)</f>
        <v>0</v>
      </c>
      <c r="P13" s="182"/>
      <c r="Q13" s="424">
        <f t="shared" si="4"/>
        <v>0</v>
      </c>
    </row>
    <row r="14" spans="1:20">
      <c r="A14" s="150" t="s">
        <v>344</v>
      </c>
      <c r="B14" s="148" t="s">
        <v>451</v>
      </c>
      <c r="C14" s="184">
        <f>IF(dati_an!$B$4="16",SUMIF(dati_sp!$H$2:$H$65536,s_sep_ind_ORD!$A14,dati_sp!$C$2:$C$65536),0)</f>
        <v>0</v>
      </c>
      <c r="D14" s="184"/>
      <c r="E14" s="191">
        <f t="shared" si="0"/>
        <v>0</v>
      </c>
      <c r="F14" s="184">
        <f>IF(dati_an!$B$4="16",SUMIF(dati_sp!$H$2:$H$65536,s_sep_ind_ORD!$A14,dati_sp!$D$2:$D$65536),0)</f>
        <v>0</v>
      </c>
      <c r="G14" s="184"/>
      <c r="H14" s="191">
        <f t="shared" si="1"/>
        <v>0</v>
      </c>
      <c r="I14" s="184">
        <f>IF(dati_an!$B$4="16",SUMIF(dati_sp!$H$2:$H$65536,s_sep_ind_ORD!$A14,dati_sp!$E$2:$E$65536),0)</f>
        <v>0</v>
      </c>
      <c r="J14" s="184"/>
      <c r="K14" s="191">
        <f t="shared" si="2"/>
        <v>0</v>
      </c>
      <c r="L14" s="184">
        <f>IF(dati_an!$B$4="16",SUMIF(dati_sp!$H$2:$H$65536,s_sep_ind_ORD!$A14,dati_sp!$F$2:$F$65536),0)</f>
        <v>0</v>
      </c>
      <c r="M14" s="184"/>
      <c r="N14" s="191">
        <f t="shared" si="3"/>
        <v>0</v>
      </c>
      <c r="O14" s="184">
        <f>IF(dati_an!$B$4="16",SUMIF(dati_sp!$H$2:$H$65536,s_sep_ind_ORD!$A14,dati_sp!$G$2:$G$65536),0)</f>
        <v>0</v>
      </c>
      <c r="P14" s="184"/>
      <c r="Q14" s="425">
        <f t="shared" si="4"/>
        <v>0</v>
      </c>
    </row>
    <row r="15" spans="1:20">
      <c r="A15" s="150" t="s">
        <v>345</v>
      </c>
      <c r="B15" s="148" t="s">
        <v>452</v>
      </c>
      <c r="C15" s="184">
        <f>IF(dati_an!$B$4="16",SUMIF(dati_sp!$H$2:$H$65536,s_sep_ind_ORD!$A15,dati_sp!$C$2:$C$65536),0)</f>
        <v>0</v>
      </c>
      <c r="D15" s="184">
        <f>IF(C14+C15&lt;&gt;C13,C13,0)</f>
        <v>0</v>
      </c>
      <c r="E15" s="191">
        <f t="shared" si="0"/>
        <v>0</v>
      </c>
      <c r="F15" s="184">
        <f>IF(dati_an!$B$4="16",SUMIF(dati_sp!$H$2:$H$65536,s_sep_ind_ORD!$A15,dati_sp!$D$2:$D$65536),0)</f>
        <v>0</v>
      </c>
      <c r="G15" s="184">
        <f>IF(F14+F15&lt;&gt;F13,F13,0)</f>
        <v>0</v>
      </c>
      <c r="H15" s="191">
        <f t="shared" si="1"/>
        <v>0</v>
      </c>
      <c r="I15" s="184">
        <f>IF(dati_an!$B$4="16",SUMIF(dati_sp!$H$2:$H$65536,s_sep_ind_ORD!$A15,dati_sp!$E$2:$E$65536),0)</f>
        <v>0</v>
      </c>
      <c r="J15" s="184">
        <f>IF(I14+I15&lt;&gt;I13,I13,0)</f>
        <v>0</v>
      </c>
      <c r="K15" s="191">
        <f t="shared" si="2"/>
        <v>0</v>
      </c>
      <c r="L15" s="184">
        <f>IF(dati_an!$B$4="16",SUMIF(dati_sp!$H$2:$H$65536,s_sep_ind_ORD!$A15,dati_sp!$F$2:$F$65536),0)</f>
        <v>0</v>
      </c>
      <c r="M15" s="184">
        <f>IF(L14+L15&lt;&gt;L13,L13,0)</f>
        <v>0</v>
      </c>
      <c r="N15" s="191">
        <f t="shared" si="3"/>
        <v>0</v>
      </c>
      <c r="O15" s="184">
        <f>IF(dati_an!$B$4="16",SUMIF(dati_sp!$H$2:$H$65536,s_sep_ind_ORD!$A15,dati_sp!$G$2:$G$65536),0)</f>
        <v>0</v>
      </c>
      <c r="P15" s="184">
        <f>IF(O14+O15&lt;&gt;O13,O13,0)</f>
        <v>0</v>
      </c>
      <c r="Q15" s="425">
        <f t="shared" si="4"/>
        <v>0</v>
      </c>
    </row>
    <row r="16" spans="1:20">
      <c r="A16" s="147" t="s">
        <v>891</v>
      </c>
      <c r="B16" s="147" t="s">
        <v>209</v>
      </c>
      <c r="C16" s="182">
        <f>IF(dati_an!$B$4="16",SUMIF(dati_sp!$H$2:$H$65536,s_sep_ind_ORD!$A16,dati_sp!$C$2:$C$65536),0)</f>
        <v>0</v>
      </c>
      <c r="D16" s="182"/>
      <c r="E16" s="190">
        <f t="shared" si="0"/>
        <v>0</v>
      </c>
      <c r="F16" s="182">
        <f>IF(dati_an!$B$4="16",SUMIF(dati_sp!$H$2:$H$65536,s_sep_ind_ORD!$A16,dati_sp!$D$2:$D$65536),0)</f>
        <v>0</v>
      </c>
      <c r="G16" s="182"/>
      <c r="H16" s="190">
        <f t="shared" si="1"/>
        <v>0</v>
      </c>
      <c r="I16" s="182">
        <f>IF(dati_an!$B$4="16",SUMIF(dati_sp!$H$2:$H$65536,s_sep_ind_ORD!$A16,dati_sp!$E$2:$E$65536),0)</f>
        <v>0</v>
      </c>
      <c r="J16" s="182"/>
      <c r="K16" s="190">
        <f t="shared" si="2"/>
        <v>0</v>
      </c>
      <c r="L16" s="182">
        <f>IF(dati_an!$B$4="16",SUMIF(dati_sp!$H$2:$H$65536,s_sep_ind_ORD!$A16,dati_sp!$F$2:$F$65536),0)</f>
        <v>0</v>
      </c>
      <c r="M16" s="182"/>
      <c r="N16" s="190">
        <f t="shared" si="3"/>
        <v>0</v>
      </c>
      <c r="O16" s="183">
        <f>IF(dati_an!$B$4="16",SUMIF(dati_sp!$H$2:$H$65536,s_sep_ind_ORD!$A16,dati_sp!$G$2:$G$65536),0)</f>
        <v>0</v>
      </c>
      <c r="P16" s="182"/>
      <c r="Q16" s="424">
        <f t="shared" si="4"/>
        <v>0</v>
      </c>
    </row>
    <row r="17" spans="1:17">
      <c r="A17" s="150" t="s">
        <v>892</v>
      </c>
      <c r="B17" s="148" t="s">
        <v>451</v>
      </c>
      <c r="C17" s="184">
        <f>IF(dati_an!$B$4="16",SUMIF(dati_sp!$H$2:$H$65536,s_sep_ind_ORD!$A17,dati_sp!$C$2:$C$65536),0)</f>
        <v>0</v>
      </c>
      <c r="D17" s="184"/>
      <c r="E17" s="191">
        <f t="shared" si="0"/>
        <v>0</v>
      </c>
      <c r="F17" s="184">
        <f>IF(dati_an!$B$4="16",SUMIF(dati_sp!$H$2:$H$65536,s_sep_ind_ORD!$A17,dati_sp!$D$2:$D$65536),0)</f>
        <v>0</v>
      </c>
      <c r="G17" s="184"/>
      <c r="H17" s="191">
        <f t="shared" si="1"/>
        <v>0</v>
      </c>
      <c r="I17" s="184">
        <f>IF(dati_an!$B$4="16",SUMIF(dati_sp!$H$2:$H$65536,s_sep_ind_ORD!$A17,dati_sp!$E$2:$E$65536),0)</f>
        <v>0</v>
      </c>
      <c r="J17" s="184"/>
      <c r="K17" s="191">
        <f t="shared" si="2"/>
        <v>0</v>
      </c>
      <c r="L17" s="184">
        <f>IF(dati_an!$B$4="16",SUMIF(dati_sp!$H$2:$H$65536,s_sep_ind_ORD!$A17,dati_sp!$F$2:$F$65536),0)</f>
        <v>0</v>
      </c>
      <c r="M17" s="184"/>
      <c r="N17" s="191">
        <f t="shared" si="3"/>
        <v>0</v>
      </c>
      <c r="O17" s="184">
        <f>IF(dati_an!$B$4="16",SUMIF(dati_sp!$H$2:$H$65536,s_sep_ind_ORD!$A17,dati_sp!$G$2:$G$65536),0)</f>
        <v>0</v>
      </c>
      <c r="P17" s="184"/>
      <c r="Q17" s="425">
        <f t="shared" si="4"/>
        <v>0</v>
      </c>
    </row>
    <row r="18" spans="1:17">
      <c r="A18" s="150" t="s">
        <v>893</v>
      </c>
      <c r="B18" s="148" t="s">
        <v>452</v>
      </c>
      <c r="C18" s="184">
        <f>IF(dati_an!$B$4="16",SUMIF(dati_sp!$H$2:$H$65536,s_sep_ind_ORD!$A18,dati_sp!$C$2:$C$65536),0)</f>
        <v>0</v>
      </c>
      <c r="D18" s="184">
        <f>IF(C17+C18&lt;&gt;C16,C16,0)</f>
        <v>0</v>
      </c>
      <c r="E18" s="191">
        <f t="shared" si="0"/>
        <v>0</v>
      </c>
      <c r="F18" s="184">
        <f>IF(dati_an!$B$4="16",SUMIF(dati_sp!$H$2:$H$65536,s_sep_ind_ORD!$A18,dati_sp!$D$2:$D$65536),0)</f>
        <v>0</v>
      </c>
      <c r="G18" s="184">
        <f>IF(F17+F18&lt;&gt;F16,F16,0)</f>
        <v>0</v>
      </c>
      <c r="H18" s="191">
        <f t="shared" si="1"/>
        <v>0</v>
      </c>
      <c r="I18" s="184">
        <f>IF(dati_an!$B$4="16",SUMIF(dati_sp!$H$2:$H$65536,s_sep_ind_ORD!$A18,dati_sp!$E$2:$E$65536),0)</f>
        <v>0</v>
      </c>
      <c r="J18" s="184">
        <f>IF(I17+I18&lt;&gt;I16,I16,0)</f>
        <v>0</v>
      </c>
      <c r="K18" s="191">
        <f t="shared" si="2"/>
        <v>0</v>
      </c>
      <c r="L18" s="184">
        <f>IF(dati_an!$B$4="16",SUMIF(dati_sp!$H$2:$H$65536,s_sep_ind_ORD!$A18,dati_sp!$F$2:$F$65536),0)</f>
        <v>0</v>
      </c>
      <c r="M18" s="184">
        <f>IF(L17+L18&lt;&gt;L16,L16,0)</f>
        <v>0</v>
      </c>
      <c r="N18" s="191">
        <f t="shared" si="3"/>
        <v>0</v>
      </c>
      <c r="O18" s="184">
        <f>IF(dati_an!$B$4="16",SUMIF(dati_sp!$H$2:$H$65536,s_sep_ind_ORD!$A18,dati_sp!$G$2:$G$65536),0)</f>
        <v>0</v>
      </c>
      <c r="P18" s="184">
        <f>IF(O17+O18&lt;&gt;O16,O16,0)</f>
        <v>0</v>
      </c>
      <c r="Q18" s="425">
        <f t="shared" si="4"/>
        <v>0</v>
      </c>
    </row>
    <row r="19" spans="1:17" ht="10.75" thickBot="1">
      <c r="A19" s="151"/>
      <c r="B19" s="152"/>
      <c r="C19" s="185"/>
      <c r="D19" s="185"/>
      <c r="E19" s="192"/>
      <c r="F19" s="185"/>
      <c r="G19" s="185"/>
      <c r="H19" s="192"/>
      <c r="I19" s="186"/>
      <c r="J19" s="185"/>
      <c r="K19" s="192"/>
      <c r="L19" s="185"/>
      <c r="M19" s="185"/>
      <c r="N19" s="192"/>
      <c r="O19" s="187"/>
      <c r="P19" s="185"/>
      <c r="Q19" s="185"/>
    </row>
    <row r="20" spans="1:17">
      <c r="A20" s="138"/>
      <c r="B20" s="139" t="s">
        <v>555</v>
      </c>
      <c r="C20" s="188"/>
      <c r="D20" s="188"/>
      <c r="E20" s="188"/>
      <c r="F20" s="188"/>
      <c r="G20" s="188"/>
      <c r="H20" s="188"/>
      <c r="I20" s="188"/>
      <c r="J20" s="188"/>
      <c r="K20" s="188"/>
      <c r="L20" s="188"/>
      <c r="M20" s="188"/>
      <c r="N20" s="188"/>
      <c r="O20" s="188"/>
      <c r="P20" s="188"/>
      <c r="Q20" s="188"/>
    </row>
    <row r="21" spans="1:17">
      <c r="A21" s="147" t="s">
        <v>73</v>
      </c>
      <c r="B21" s="147" t="s">
        <v>218</v>
      </c>
      <c r="C21" s="182">
        <f>IF(dati_an!$B$4="16",SUMIF(dati_sp!$H$2:$H$65536,s_sep_ind_ORD!$A21,dati_sp!$C$2:$C$65536),0)</f>
        <v>0</v>
      </c>
      <c r="D21" s="182"/>
      <c r="E21" s="190">
        <f t="shared" ref="E21:E41" si="5">C21+D21</f>
        <v>0</v>
      </c>
      <c r="F21" s="182">
        <f>IF(dati_an!$B$4="16",SUMIF(dati_sp!$H$2:$H$65536,s_sep_ind_ORD!$A21,dati_sp!$D$2:$D$65536),0)</f>
        <v>0</v>
      </c>
      <c r="G21" s="182"/>
      <c r="H21" s="190">
        <f t="shared" ref="H21:H41" si="6">F21+G21</f>
        <v>0</v>
      </c>
      <c r="I21" s="182">
        <f>IF(dati_an!$B$4="16",SUMIF(dati_sp!$H$2:$H$65536,s_sep_ind_ORD!$A21,dati_sp!$E$2:$E$65536),0)</f>
        <v>0</v>
      </c>
      <c r="J21" s="182"/>
      <c r="K21" s="190">
        <f t="shared" ref="K21:K41" si="7">I21+J21</f>
        <v>0</v>
      </c>
      <c r="L21" s="182">
        <f>IF(dati_an!$B$4="16",SUMIF(dati_sp!$H$2:$H$65536,s_sep_ind_ORD!$A21,dati_sp!$F$2:$F$65536),0)</f>
        <v>0</v>
      </c>
      <c r="M21" s="182"/>
      <c r="N21" s="190">
        <f t="shared" ref="N21:N41" si="8">L21+M21</f>
        <v>0</v>
      </c>
      <c r="O21" s="183">
        <f>IF(dati_an!$B$4="16",SUMIF(dati_sp!$H$2:$H$65536,s_sep_ind_ORD!$A21,dati_sp!$G$2:$G$65536),0)</f>
        <v>0</v>
      </c>
      <c r="P21" s="182"/>
      <c r="Q21" s="424">
        <f t="shared" ref="Q21:Q41" si="9">O21+P21</f>
        <v>0</v>
      </c>
    </row>
    <row r="22" spans="1:17">
      <c r="A22" s="148" t="s">
        <v>346</v>
      </c>
      <c r="B22" s="148" t="s">
        <v>451</v>
      </c>
      <c r="C22" s="184">
        <f>IF(dati_an!$B$4="16",SUMIF(dati_sp!$H$2:$H$65536,s_sep_ind_ORD!$A22,dati_sp!$C$2:$C$65536),0)</f>
        <v>0</v>
      </c>
      <c r="D22" s="184">
        <f>IF(C22+C23&lt;&gt;C21,C21,0)</f>
        <v>0</v>
      </c>
      <c r="E22" s="191">
        <f t="shared" si="5"/>
        <v>0</v>
      </c>
      <c r="F22" s="184">
        <f>IF(dati_an!$B$4="16",SUMIF(dati_sp!$H$2:$H$65536,s_sep_ind_ORD!$A22,dati_sp!$D$2:$D$65536),0)</f>
        <v>0</v>
      </c>
      <c r="G22" s="184">
        <f>IF(F22+F23&lt;&gt;F21,F21,0)</f>
        <v>0</v>
      </c>
      <c r="H22" s="191">
        <f t="shared" si="6"/>
        <v>0</v>
      </c>
      <c r="I22" s="184">
        <f>IF(dati_an!$B$4="16",SUMIF(dati_sp!$H$2:$H$65536,s_sep_ind_ORD!$A22,dati_sp!$E$2:$E$65536),0)</f>
        <v>0</v>
      </c>
      <c r="J22" s="184">
        <f>IF(I22+I23&lt;&gt;I21,I21,0)</f>
        <v>0</v>
      </c>
      <c r="K22" s="191">
        <f t="shared" si="7"/>
        <v>0</v>
      </c>
      <c r="L22" s="184">
        <f>IF(dati_an!$B$4="16",SUMIF(dati_sp!$H$2:$H$65536,s_sep_ind_ORD!$A22,dati_sp!$F$2:$F$65536),0)</f>
        <v>0</v>
      </c>
      <c r="M22" s="184">
        <f>IF(L22+L23&lt;&gt;L21,L21,0)</f>
        <v>0</v>
      </c>
      <c r="N22" s="191">
        <f t="shared" si="8"/>
        <v>0</v>
      </c>
      <c r="O22" s="184">
        <f>IF(dati_an!$B$4="16",SUMIF(dati_sp!$H$2:$H$65536,s_sep_ind_ORD!$A22,dati_sp!$G$2:$G$65536),0)</f>
        <v>0</v>
      </c>
      <c r="P22" s="184">
        <f>IF(O22+O23&lt;&gt;O21,O21,0)</f>
        <v>0</v>
      </c>
      <c r="Q22" s="425">
        <f t="shared" si="9"/>
        <v>0</v>
      </c>
    </row>
    <row r="23" spans="1:17">
      <c r="A23" s="148" t="s">
        <v>347</v>
      </c>
      <c r="B23" s="148" t="s">
        <v>452</v>
      </c>
      <c r="C23" s="184">
        <f>IF(dati_an!$B$4="16",SUMIF(dati_sp!$H$2:$H$65536,s_sep_ind_ORD!$A23,dati_sp!$C$2:$C$65536),0)</f>
        <v>0</v>
      </c>
      <c r="D23" s="184"/>
      <c r="E23" s="191">
        <f t="shared" si="5"/>
        <v>0</v>
      </c>
      <c r="F23" s="184">
        <f>IF(dati_an!$B$4="16",SUMIF(dati_sp!$H$2:$H$65536,s_sep_ind_ORD!$A23,dati_sp!$D$2:$D$65536),0)</f>
        <v>0</v>
      </c>
      <c r="G23" s="184"/>
      <c r="H23" s="191">
        <f t="shared" si="6"/>
        <v>0</v>
      </c>
      <c r="I23" s="184">
        <f>IF(dati_an!$B$4="16",SUMIF(dati_sp!$H$2:$H$65536,s_sep_ind_ORD!$A23,dati_sp!$E$2:$E$65536),0)</f>
        <v>0</v>
      </c>
      <c r="J23" s="184"/>
      <c r="K23" s="191">
        <f t="shared" si="7"/>
        <v>0</v>
      </c>
      <c r="L23" s="184">
        <f>IF(dati_an!$B$4="16",SUMIF(dati_sp!$H$2:$H$65536,s_sep_ind_ORD!$A23,dati_sp!$F$2:$F$65536),0)</f>
        <v>0</v>
      </c>
      <c r="M23" s="184"/>
      <c r="N23" s="191">
        <f t="shared" si="8"/>
        <v>0</v>
      </c>
      <c r="O23" s="184">
        <f>IF(dati_an!$B$4="16",SUMIF(dati_sp!$H$2:$H$65536,s_sep_ind_ORD!$A23,dati_sp!$G$2:$G$65536),0)</f>
        <v>0</v>
      </c>
      <c r="P23" s="184"/>
      <c r="Q23" s="425">
        <f t="shared" si="9"/>
        <v>0</v>
      </c>
    </row>
    <row r="24" spans="1:17">
      <c r="A24" s="147" t="s">
        <v>74</v>
      </c>
      <c r="B24" s="147" t="s">
        <v>205</v>
      </c>
      <c r="C24" s="182">
        <f>IF(dati_an!$B$4="16",SUMIF(dati_sp!$H$2:$H$65536,s_sep_ind_ORD!$A24,dati_sp!$C$2:$C$65536),0)</f>
        <v>0</v>
      </c>
      <c r="D24" s="182"/>
      <c r="E24" s="190">
        <f t="shared" si="5"/>
        <v>0</v>
      </c>
      <c r="F24" s="182">
        <f>IF(dati_an!$B$4="16",SUMIF(dati_sp!$H$2:$H$65536,s_sep_ind_ORD!$A24,dati_sp!$D$2:$D$65536),0)</f>
        <v>0</v>
      </c>
      <c r="G24" s="182"/>
      <c r="H24" s="190">
        <f t="shared" si="6"/>
        <v>0</v>
      </c>
      <c r="I24" s="182">
        <f>IF(dati_an!$B$4="16",SUMIF(dati_sp!$H$2:$H$65536,s_sep_ind_ORD!$A24,dati_sp!$E$2:$E$65536),0)</f>
        <v>0</v>
      </c>
      <c r="J24" s="182"/>
      <c r="K24" s="190">
        <f t="shared" si="7"/>
        <v>0</v>
      </c>
      <c r="L24" s="182">
        <f>IF(dati_an!$B$4="16",SUMIF(dati_sp!$H$2:$H$65536,s_sep_ind_ORD!$A24,dati_sp!$F$2:$F$65536),0)</f>
        <v>0</v>
      </c>
      <c r="M24" s="182"/>
      <c r="N24" s="190">
        <f t="shared" si="8"/>
        <v>0</v>
      </c>
      <c r="O24" s="183">
        <f>IF(dati_an!$B$4="16",SUMIF(dati_sp!$H$2:$H$65536,s_sep_ind_ORD!$A24,dati_sp!$G$2:$G$65536),0)</f>
        <v>0</v>
      </c>
      <c r="P24" s="182"/>
      <c r="Q24" s="424">
        <f t="shared" si="9"/>
        <v>0</v>
      </c>
    </row>
    <row r="25" spans="1:17">
      <c r="A25" s="150" t="s">
        <v>348</v>
      </c>
      <c r="B25" s="148" t="s">
        <v>451</v>
      </c>
      <c r="C25" s="184">
        <f>IF(dati_an!$B$4="16",SUMIF(dati_sp!$H$2:$H$65536,s_sep_ind_ORD!$A25,dati_sp!$C$2:$C$65536),0)</f>
        <v>0</v>
      </c>
      <c r="D25" s="184">
        <f>IF(C25+C26&lt;&gt;C24,C24,0)</f>
        <v>0</v>
      </c>
      <c r="E25" s="191">
        <f t="shared" si="5"/>
        <v>0</v>
      </c>
      <c r="F25" s="184">
        <f>IF(dati_an!$B$4="16",SUMIF(dati_sp!$H$2:$H$65536,s_sep_ind_ORD!$A25,dati_sp!$D$2:$D$65536),0)</f>
        <v>0</v>
      </c>
      <c r="G25" s="184">
        <f>IF(F25+F26&lt;&gt;F24,F24,0)</f>
        <v>0</v>
      </c>
      <c r="H25" s="191">
        <f t="shared" si="6"/>
        <v>0</v>
      </c>
      <c r="I25" s="184">
        <f>IF(dati_an!$B$4="16",SUMIF(dati_sp!$H$2:$H$65536,s_sep_ind_ORD!$A25,dati_sp!$E$2:$E$65536),0)</f>
        <v>0</v>
      </c>
      <c r="J25" s="184">
        <f>IF(I25+I26&lt;&gt;I24,I24,0)</f>
        <v>0</v>
      </c>
      <c r="K25" s="191">
        <f t="shared" si="7"/>
        <v>0</v>
      </c>
      <c r="L25" s="184">
        <f>IF(dati_an!$B$4="16",SUMIF(dati_sp!$H$2:$H$65536,s_sep_ind_ORD!$A25,dati_sp!$F$2:$F$65536),0)</f>
        <v>0</v>
      </c>
      <c r="M25" s="184">
        <f>IF(L25+L26&lt;&gt;L24,L24,0)</f>
        <v>0</v>
      </c>
      <c r="N25" s="191">
        <f t="shared" si="8"/>
        <v>0</v>
      </c>
      <c r="O25" s="184">
        <f>IF(dati_an!$B$4="16",SUMIF(dati_sp!$H$2:$H$65536,s_sep_ind_ORD!$A25,dati_sp!$G$2:$G$65536),0)</f>
        <v>0</v>
      </c>
      <c r="P25" s="184">
        <f>IF(O25+O26&lt;&gt;O24,O24,0)</f>
        <v>0</v>
      </c>
      <c r="Q25" s="425">
        <f t="shared" si="9"/>
        <v>0</v>
      </c>
    </row>
    <row r="26" spans="1:17">
      <c r="A26" s="150" t="s">
        <v>349</v>
      </c>
      <c r="B26" s="148" t="s">
        <v>452</v>
      </c>
      <c r="C26" s="184">
        <f>IF(dati_an!$B$4="16",SUMIF(dati_sp!$H$2:$H$65536,s_sep_ind_ORD!$A26,dati_sp!$C$2:$C$65536),0)</f>
        <v>0</v>
      </c>
      <c r="D26" s="184"/>
      <c r="E26" s="191">
        <f t="shared" si="5"/>
        <v>0</v>
      </c>
      <c r="F26" s="184">
        <f>IF(dati_an!$B$4="16",SUMIF(dati_sp!$H$2:$H$65536,s_sep_ind_ORD!$A26,dati_sp!$D$2:$D$65536),0)</f>
        <v>0</v>
      </c>
      <c r="G26" s="184"/>
      <c r="H26" s="191">
        <f t="shared" si="6"/>
        <v>0</v>
      </c>
      <c r="I26" s="184">
        <f>IF(dati_an!$B$4="16",SUMIF(dati_sp!$H$2:$H$65536,s_sep_ind_ORD!$A26,dati_sp!$E$2:$E$65536),0)</f>
        <v>0</v>
      </c>
      <c r="J26" s="184"/>
      <c r="K26" s="191">
        <f t="shared" si="7"/>
        <v>0</v>
      </c>
      <c r="L26" s="184">
        <f>IF(dati_an!$B$4="16",SUMIF(dati_sp!$H$2:$H$65536,s_sep_ind_ORD!$A26,dati_sp!$F$2:$F$65536),0)</f>
        <v>0</v>
      </c>
      <c r="M26" s="184"/>
      <c r="N26" s="191">
        <f t="shared" si="8"/>
        <v>0</v>
      </c>
      <c r="O26" s="184">
        <f>IF(dati_an!$B$4="16",SUMIF(dati_sp!$H$2:$H$65536,s_sep_ind_ORD!$A26,dati_sp!$G$2:$G$65536),0)</f>
        <v>0</v>
      </c>
      <c r="P26" s="184"/>
      <c r="Q26" s="425">
        <f t="shared" si="9"/>
        <v>0</v>
      </c>
    </row>
    <row r="27" spans="1:17">
      <c r="A27" s="147" t="s">
        <v>75</v>
      </c>
      <c r="B27" s="147" t="s">
        <v>207</v>
      </c>
      <c r="C27" s="182">
        <f>IF(dati_an!$B$4="16",SUMIF(dati_sp!$H$2:$H$65536,s_sep_ind_ORD!$A27,dati_sp!$C$2:$C$65536),0)</f>
        <v>0</v>
      </c>
      <c r="D27" s="182"/>
      <c r="E27" s="190">
        <f t="shared" si="5"/>
        <v>0</v>
      </c>
      <c r="F27" s="182">
        <f>IF(dati_an!$B$4="16",SUMIF(dati_sp!$H$2:$H$65536,s_sep_ind_ORD!$A27,dati_sp!$D$2:$D$65536),0)</f>
        <v>0</v>
      </c>
      <c r="G27" s="182"/>
      <c r="H27" s="190">
        <f t="shared" si="6"/>
        <v>0</v>
      </c>
      <c r="I27" s="182">
        <f>IF(dati_an!$B$4="16",SUMIF(dati_sp!$H$2:$H$65536,s_sep_ind_ORD!$A27,dati_sp!$E$2:$E$65536),0)</f>
        <v>0</v>
      </c>
      <c r="J27" s="182"/>
      <c r="K27" s="190">
        <f t="shared" si="7"/>
        <v>0</v>
      </c>
      <c r="L27" s="182">
        <f>IF(dati_an!$B$4="16",SUMIF(dati_sp!$H$2:$H$65536,s_sep_ind_ORD!$A27,dati_sp!$F$2:$F$65536),0)</f>
        <v>0</v>
      </c>
      <c r="M27" s="182"/>
      <c r="N27" s="190">
        <f t="shared" si="8"/>
        <v>0</v>
      </c>
      <c r="O27" s="183">
        <f>IF(dati_an!$B$4="16",SUMIF(dati_sp!$H$2:$H$65536,s_sep_ind_ORD!$A27,dati_sp!$G$2:$G$65536),0)</f>
        <v>0</v>
      </c>
      <c r="P27" s="182"/>
      <c r="Q27" s="424">
        <f t="shared" si="9"/>
        <v>0</v>
      </c>
    </row>
    <row r="28" spans="1:17">
      <c r="A28" s="150" t="s">
        <v>350</v>
      </c>
      <c r="B28" s="148" t="s">
        <v>451</v>
      </c>
      <c r="C28" s="184">
        <f>IF(dati_an!$B$4="16",SUMIF(dati_sp!$H$2:$H$65536,s_sep_ind_ORD!$A28,dati_sp!$C$2:$C$65536),0)</f>
        <v>0</v>
      </c>
      <c r="D28" s="184">
        <f>IF(C28+C29&lt;&gt;C27,C27,0)</f>
        <v>0</v>
      </c>
      <c r="E28" s="191">
        <f t="shared" si="5"/>
        <v>0</v>
      </c>
      <c r="F28" s="184">
        <f>IF(dati_an!$B$4="16",SUMIF(dati_sp!$H$2:$H$65536,s_sep_ind_ORD!$A28,dati_sp!$D$2:$D$65536),0)</f>
        <v>0</v>
      </c>
      <c r="G28" s="184">
        <f>IF(F28+F29&lt;&gt;F27,F27,0)</f>
        <v>0</v>
      </c>
      <c r="H28" s="191">
        <f t="shared" si="6"/>
        <v>0</v>
      </c>
      <c r="I28" s="184">
        <f>IF(dati_an!$B$4="16",SUMIF(dati_sp!$H$2:$H$65536,s_sep_ind_ORD!$A28,dati_sp!$E$2:$E$65536),0)</f>
        <v>0</v>
      </c>
      <c r="J28" s="184">
        <f>IF(I28+I29&lt;&gt;I27,I27,0)</f>
        <v>0</v>
      </c>
      <c r="K28" s="191">
        <f t="shared" si="7"/>
        <v>0</v>
      </c>
      <c r="L28" s="184">
        <f>IF(dati_an!$B$4="16",SUMIF(dati_sp!$H$2:$H$65536,s_sep_ind_ORD!$A28,dati_sp!$F$2:$F$65536),0)</f>
        <v>0</v>
      </c>
      <c r="M28" s="184">
        <f>IF(L28+L29&lt;&gt;L27,L27,0)</f>
        <v>0</v>
      </c>
      <c r="N28" s="191">
        <f t="shared" si="8"/>
        <v>0</v>
      </c>
      <c r="O28" s="184">
        <f>IF(dati_an!$B$4="16",SUMIF(dati_sp!$H$2:$H$65536,s_sep_ind_ORD!$A28,dati_sp!$G$2:$G$65536),0)</f>
        <v>0</v>
      </c>
      <c r="P28" s="184">
        <f>IF(O28+O29&lt;&gt;O27,O27,0)</f>
        <v>0</v>
      </c>
      <c r="Q28" s="425">
        <f t="shared" si="9"/>
        <v>0</v>
      </c>
    </row>
    <row r="29" spans="1:17">
      <c r="A29" s="150" t="s">
        <v>351</v>
      </c>
      <c r="B29" s="148" t="s">
        <v>452</v>
      </c>
      <c r="C29" s="184">
        <f>IF(dati_an!$B$4="16",SUMIF(dati_sp!$H$2:$H$65536,s_sep_ind_ORD!$A29,dati_sp!$C$2:$C$65536),0)</f>
        <v>0</v>
      </c>
      <c r="D29" s="184"/>
      <c r="E29" s="191">
        <f t="shared" si="5"/>
        <v>0</v>
      </c>
      <c r="F29" s="184">
        <f>IF(dati_an!$B$4="16",SUMIF(dati_sp!$H$2:$H$65536,s_sep_ind_ORD!$A29,dati_sp!$D$2:$D$65536),0)</f>
        <v>0</v>
      </c>
      <c r="G29" s="184"/>
      <c r="H29" s="191">
        <f t="shared" si="6"/>
        <v>0</v>
      </c>
      <c r="I29" s="184">
        <f>IF(dati_an!$B$4="16",SUMIF(dati_sp!$H$2:$H$65536,s_sep_ind_ORD!$A29,dati_sp!$E$2:$E$65536),0)</f>
        <v>0</v>
      </c>
      <c r="J29" s="184"/>
      <c r="K29" s="191">
        <f t="shared" si="7"/>
        <v>0</v>
      </c>
      <c r="L29" s="184">
        <f>IF(dati_an!$B$4="16",SUMIF(dati_sp!$H$2:$H$65536,s_sep_ind_ORD!$A29,dati_sp!$F$2:$F$65536),0)</f>
        <v>0</v>
      </c>
      <c r="M29" s="184"/>
      <c r="N29" s="191">
        <f t="shared" si="8"/>
        <v>0</v>
      </c>
      <c r="O29" s="184">
        <f>IF(dati_an!$B$4="16",SUMIF(dati_sp!$H$2:$H$65536,s_sep_ind_ORD!$A29,dati_sp!$G$2:$G$65536),0)</f>
        <v>0</v>
      </c>
      <c r="P29" s="184"/>
      <c r="Q29" s="425">
        <f t="shared" si="9"/>
        <v>0</v>
      </c>
    </row>
    <row r="30" spans="1:17">
      <c r="A30" s="147" t="s">
        <v>76</v>
      </c>
      <c r="B30" s="147" t="s">
        <v>208</v>
      </c>
      <c r="C30" s="182">
        <f>IF(dati_an!$B$4="16",SUMIF(dati_sp!$H$2:$H$65536,s_sep_ind_ORD!$A30,dati_sp!$C$2:$C$65536),0)</f>
        <v>0</v>
      </c>
      <c r="D30" s="182"/>
      <c r="E30" s="190">
        <f t="shared" si="5"/>
        <v>0</v>
      </c>
      <c r="F30" s="182">
        <f>IF(dati_an!$B$4="16",SUMIF(dati_sp!$H$2:$H$65536,s_sep_ind_ORD!$A30,dati_sp!$D$2:$D$65536),0)</f>
        <v>0</v>
      </c>
      <c r="G30" s="182"/>
      <c r="H30" s="190">
        <f t="shared" si="6"/>
        <v>0</v>
      </c>
      <c r="I30" s="182">
        <f>IF(dati_an!$B$4="16",SUMIF(dati_sp!$H$2:$H$65536,s_sep_ind_ORD!$A30,dati_sp!$E$2:$E$65536),0)</f>
        <v>0</v>
      </c>
      <c r="J30" s="182"/>
      <c r="K30" s="190">
        <f t="shared" si="7"/>
        <v>0</v>
      </c>
      <c r="L30" s="182">
        <f>IF(dati_an!$B$4="16",SUMIF(dati_sp!$H$2:$H$65536,s_sep_ind_ORD!$A30,dati_sp!$F$2:$F$65536),0)</f>
        <v>0</v>
      </c>
      <c r="M30" s="182"/>
      <c r="N30" s="190">
        <f t="shared" si="8"/>
        <v>0</v>
      </c>
      <c r="O30" s="183">
        <f>IF(dati_an!$B$4="16",SUMIF(dati_sp!$H$2:$H$65536,s_sep_ind_ORD!$A30,dati_sp!$G$2:$G$65536),0)</f>
        <v>0</v>
      </c>
      <c r="P30" s="182"/>
      <c r="Q30" s="424">
        <f t="shared" si="9"/>
        <v>0</v>
      </c>
    </row>
    <row r="31" spans="1:17">
      <c r="A31" s="150" t="s">
        <v>352</v>
      </c>
      <c r="B31" s="148" t="s">
        <v>451</v>
      </c>
      <c r="C31" s="184">
        <f>IF(dati_an!$B$4="16",SUMIF(dati_sp!$H$2:$H$65536,s_sep_ind_ORD!$A31,dati_sp!$C$2:$C$65536),0)</f>
        <v>0</v>
      </c>
      <c r="D31" s="184">
        <f>IF(C31+C32&lt;&gt;C30,C30,0)</f>
        <v>0</v>
      </c>
      <c r="E31" s="191">
        <f t="shared" si="5"/>
        <v>0</v>
      </c>
      <c r="F31" s="184">
        <f>IF(dati_an!$B$4="16",SUMIF(dati_sp!$H$2:$H$65536,s_sep_ind_ORD!$A31,dati_sp!$D$2:$D$65536),0)</f>
        <v>0</v>
      </c>
      <c r="G31" s="184">
        <f>IF(F31+F32&lt;&gt;F30,F30,0)</f>
        <v>0</v>
      </c>
      <c r="H31" s="191">
        <f t="shared" si="6"/>
        <v>0</v>
      </c>
      <c r="I31" s="184">
        <f>IF(dati_an!$B$4="16",SUMIF(dati_sp!$H$2:$H$65536,s_sep_ind_ORD!$A31,dati_sp!$E$2:$E$65536),0)</f>
        <v>0</v>
      </c>
      <c r="J31" s="184">
        <f>IF(I31+I32&lt;&gt;I30,I30,0)</f>
        <v>0</v>
      </c>
      <c r="K31" s="191">
        <f t="shared" si="7"/>
        <v>0</v>
      </c>
      <c r="L31" s="184">
        <f>IF(dati_an!$B$4="16",SUMIF(dati_sp!$H$2:$H$65536,s_sep_ind_ORD!$A31,dati_sp!$F$2:$F$65536),0)</f>
        <v>0</v>
      </c>
      <c r="M31" s="184">
        <f>IF(L31+L32&lt;&gt;L30,L30,0)</f>
        <v>0</v>
      </c>
      <c r="N31" s="191">
        <f t="shared" si="8"/>
        <v>0</v>
      </c>
      <c r="O31" s="184">
        <f>IF(dati_an!$B$4="16",SUMIF(dati_sp!$H$2:$H$65536,s_sep_ind_ORD!$A31,dati_sp!$G$2:$G$65536),0)</f>
        <v>0</v>
      </c>
      <c r="P31" s="184">
        <f>IF(O31+O32&lt;&gt;O30,O30,0)</f>
        <v>0</v>
      </c>
      <c r="Q31" s="425">
        <f t="shared" si="9"/>
        <v>0</v>
      </c>
    </row>
    <row r="32" spans="1:17">
      <c r="A32" s="150" t="s">
        <v>353</v>
      </c>
      <c r="B32" s="148" t="s">
        <v>452</v>
      </c>
      <c r="C32" s="184">
        <f>IF(dati_an!$B$4="16",SUMIF(dati_sp!$H$2:$H$65536,s_sep_ind_ORD!$A32,dati_sp!$C$2:$C$65536),0)</f>
        <v>0</v>
      </c>
      <c r="D32" s="184"/>
      <c r="E32" s="191">
        <f t="shared" si="5"/>
        <v>0</v>
      </c>
      <c r="F32" s="184">
        <f>IF(dati_an!$B$4="16",SUMIF(dati_sp!$H$2:$H$65536,s_sep_ind_ORD!$A32,dati_sp!$D$2:$D$65536),0)</f>
        <v>0</v>
      </c>
      <c r="G32" s="184"/>
      <c r="H32" s="191">
        <f t="shared" si="6"/>
        <v>0</v>
      </c>
      <c r="I32" s="184">
        <f>IF(dati_an!$B$4="16",SUMIF(dati_sp!$H$2:$H$65536,s_sep_ind_ORD!$A32,dati_sp!$E$2:$E$65536),0)</f>
        <v>0</v>
      </c>
      <c r="J32" s="184"/>
      <c r="K32" s="191">
        <f t="shared" si="7"/>
        <v>0</v>
      </c>
      <c r="L32" s="184">
        <f>IF(dati_an!$B$4="16",SUMIF(dati_sp!$H$2:$H$65536,s_sep_ind_ORD!$A32,dati_sp!$F$2:$F$65536),0)</f>
        <v>0</v>
      </c>
      <c r="M32" s="184"/>
      <c r="N32" s="191">
        <f t="shared" si="8"/>
        <v>0</v>
      </c>
      <c r="O32" s="184">
        <f>IF(dati_an!$B$4="16",SUMIF(dati_sp!$H$2:$H$65536,s_sep_ind_ORD!$A32,dati_sp!$G$2:$G$65536),0)</f>
        <v>0</v>
      </c>
      <c r="P32" s="184"/>
      <c r="Q32" s="425">
        <f t="shared" si="9"/>
        <v>0</v>
      </c>
    </row>
    <row r="33" spans="1:17">
      <c r="A33" s="147" t="s">
        <v>77</v>
      </c>
      <c r="B33" s="147" t="s">
        <v>890</v>
      </c>
      <c r="C33" s="182">
        <f>IF(dati_an!$B$4="16",SUMIF(dati_sp!$H$2:$H$65536,s_sep_ind_ORD!$A33,dati_sp!$C$2:$C$65536),0)</f>
        <v>0</v>
      </c>
      <c r="D33" s="182"/>
      <c r="E33" s="190">
        <f t="shared" si="5"/>
        <v>0</v>
      </c>
      <c r="F33" s="182">
        <f>IF(dati_an!$B$4="16",SUMIF(dati_sp!$H$2:$H$65536,s_sep_ind_ORD!$A33,dati_sp!$D$2:$D$65536),0)</f>
        <v>0</v>
      </c>
      <c r="G33" s="182"/>
      <c r="H33" s="190">
        <f t="shared" si="6"/>
        <v>0</v>
      </c>
      <c r="I33" s="182">
        <f>IF(dati_an!$B$4="16",SUMIF(dati_sp!$H$2:$H$65536,s_sep_ind_ORD!$A33,dati_sp!$E$2:$E$65536),0)</f>
        <v>0</v>
      </c>
      <c r="J33" s="182"/>
      <c r="K33" s="190">
        <f t="shared" si="7"/>
        <v>0</v>
      </c>
      <c r="L33" s="182">
        <f>IF(dati_an!$B$4="16",SUMIF(dati_sp!$H$2:$H$65536,s_sep_ind_ORD!$A33,dati_sp!$F$2:$F$65536),0)</f>
        <v>0</v>
      </c>
      <c r="M33" s="182"/>
      <c r="N33" s="190">
        <f t="shared" si="8"/>
        <v>0</v>
      </c>
      <c r="O33" s="183">
        <f>IF(dati_an!$B$4="16",SUMIF(dati_sp!$H$2:$H$65536,s_sep_ind_ORD!$A33,dati_sp!$G$2:$G$65536),0)</f>
        <v>0</v>
      </c>
      <c r="P33" s="182"/>
      <c r="Q33" s="424">
        <f t="shared" si="9"/>
        <v>0</v>
      </c>
    </row>
    <row r="34" spans="1:17">
      <c r="A34" s="150" t="s">
        <v>354</v>
      </c>
      <c r="B34" s="148" t="s">
        <v>451</v>
      </c>
      <c r="C34" s="184">
        <f>IF(dati_an!$B$4="16",SUMIF(dati_sp!$H$2:$H$65536,s_sep_ind_ORD!$A34,dati_sp!$C$2:$C$65536),0)</f>
        <v>0</v>
      </c>
      <c r="D34" s="184">
        <f>IF(C34+C35&lt;&gt;C33,C33,0)</f>
        <v>0</v>
      </c>
      <c r="E34" s="191">
        <f t="shared" si="5"/>
        <v>0</v>
      </c>
      <c r="F34" s="184">
        <f>IF(dati_an!$B$4="16",SUMIF(dati_sp!$H$2:$H$65536,s_sep_ind_ORD!$A34,dati_sp!$D$2:$D$65536),0)</f>
        <v>0</v>
      </c>
      <c r="G34" s="184">
        <f>IF(F34+F35&lt;&gt;F33,F33,0)</f>
        <v>0</v>
      </c>
      <c r="H34" s="191">
        <f t="shared" si="6"/>
        <v>0</v>
      </c>
      <c r="I34" s="184">
        <f>IF(dati_an!$B$4="16",SUMIF(dati_sp!$H$2:$H$65536,s_sep_ind_ORD!$A34,dati_sp!$E$2:$E$65536),0)</f>
        <v>0</v>
      </c>
      <c r="J34" s="184">
        <f>IF(I34+I35&lt;&gt;I33,I33,0)</f>
        <v>0</v>
      </c>
      <c r="K34" s="191">
        <f t="shared" si="7"/>
        <v>0</v>
      </c>
      <c r="L34" s="184">
        <f>IF(dati_an!$B$4="16",SUMIF(dati_sp!$H$2:$H$65536,s_sep_ind_ORD!$A34,dati_sp!$F$2:$F$65536),0)</f>
        <v>0</v>
      </c>
      <c r="M34" s="184">
        <f>IF(L34+L35&lt;&gt;L33,L33,0)</f>
        <v>0</v>
      </c>
      <c r="N34" s="191">
        <f t="shared" si="8"/>
        <v>0</v>
      </c>
      <c r="O34" s="184">
        <f>IF(dati_an!$B$4="16",SUMIF(dati_sp!$H$2:$H$65536,s_sep_ind_ORD!$A34,dati_sp!$G$2:$G$65536),0)</f>
        <v>0</v>
      </c>
      <c r="P34" s="184">
        <f>IF(O34+O35&lt;&gt;O33,O33,0)</f>
        <v>0</v>
      </c>
      <c r="Q34" s="425">
        <f t="shared" si="9"/>
        <v>0</v>
      </c>
    </row>
    <row r="35" spans="1:17">
      <c r="A35" s="150" t="s">
        <v>355</v>
      </c>
      <c r="B35" s="148" t="s">
        <v>452</v>
      </c>
      <c r="C35" s="184">
        <f>IF(dati_an!$B$4="16",SUMIF(dati_sp!$H$2:$H$65536,s_sep_ind_ORD!$A35,dati_sp!$C$2:$C$65536),0)</f>
        <v>0</v>
      </c>
      <c r="D35" s="184"/>
      <c r="E35" s="191">
        <f t="shared" si="5"/>
        <v>0</v>
      </c>
      <c r="F35" s="184">
        <f>IF(dati_an!$B$4="16",SUMIF(dati_sp!$H$2:$H$65536,s_sep_ind_ORD!$A35,dati_sp!$D$2:$D$65536),0)</f>
        <v>0</v>
      </c>
      <c r="G35" s="184"/>
      <c r="H35" s="191">
        <f t="shared" si="6"/>
        <v>0</v>
      </c>
      <c r="I35" s="184">
        <f>IF(dati_an!$B$4="16",SUMIF(dati_sp!$H$2:$H$65536,s_sep_ind_ORD!$A35,dati_sp!$E$2:$E$65536),0)</f>
        <v>0</v>
      </c>
      <c r="J35" s="184"/>
      <c r="K35" s="191">
        <f t="shared" si="7"/>
        <v>0</v>
      </c>
      <c r="L35" s="184">
        <f>IF(dati_an!$B$4="16",SUMIF(dati_sp!$H$2:$H$65536,s_sep_ind_ORD!$A35,dati_sp!$F$2:$F$65536),0)</f>
        <v>0</v>
      </c>
      <c r="M35" s="184"/>
      <c r="N35" s="191">
        <f t="shared" si="8"/>
        <v>0</v>
      </c>
      <c r="O35" s="184">
        <f>IF(dati_an!$B$4="16",SUMIF(dati_sp!$H$2:$H$65536,s_sep_ind_ORD!$A35,dati_sp!$G$2:$G$65536),0)</f>
        <v>0</v>
      </c>
      <c r="P35" s="184"/>
      <c r="Q35" s="425">
        <f t="shared" si="9"/>
        <v>0</v>
      </c>
    </row>
    <row r="36" spans="1:17">
      <c r="A36" s="147" t="s">
        <v>894</v>
      </c>
      <c r="B36" s="147" t="s">
        <v>219</v>
      </c>
      <c r="C36" s="182">
        <f>IF(dati_an!$B$4="16",SUMIF(dati_sp!$H$2:$H$65536,s_sep_ind_ORD!$A36,dati_sp!$C$2:$C$65536),0)</f>
        <v>0</v>
      </c>
      <c r="D36" s="182"/>
      <c r="E36" s="190">
        <f t="shared" si="5"/>
        <v>0</v>
      </c>
      <c r="F36" s="182">
        <f>IF(dati_an!$B$4="16",SUMIF(dati_sp!$H$2:$H$65536,s_sep_ind_ORD!$A36,dati_sp!$D$2:$D$65536),0)</f>
        <v>0</v>
      </c>
      <c r="G36" s="182"/>
      <c r="H36" s="190">
        <f t="shared" si="6"/>
        <v>0</v>
      </c>
      <c r="I36" s="182">
        <f>IF(dati_an!$B$4="16",SUMIF(dati_sp!$H$2:$H$65536,s_sep_ind_ORD!$A36,dati_sp!$E$2:$E$65536),0)</f>
        <v>0</v>
      </c>
      <c r="J36" s="182"/>
      <c r="K36" s="190">
        <f t="shared" si="7"/>
        <v>0</v>
      </c>
      <c r="L36" s="182">
        <f>IF(dati_an!$B$4="16",SUMIF(dati_sp!$H$2:$H$65536,s_sep_ind_ORD!$A36,dati_sp!$F$2:$F$65536),0)</f>
        <v>0</v>
      </c>
      <c r="M36" s="182"/>
      <c r="N36" s="190">
        <f t="shared" si="8"/>
        <v>0</v>
      </c>
      <c r="O36" s="183">
        <f>IF(dati_an!$B$4="16",SUMIF(dati_sp!$H$2:$H$65536,s_sep_ind_ORD!$A36,dati_sp!$G$2:$G$65536),0)</f>
        <v>0</v>
      </c>
      <c r="P36" s="182"/>
      <c r="Q36" s="424">
        <f t="shared" si="9"/>
        <v>0</v>
      </c>
    </row>
    <row r="37" spans="1:17">
      <c r="A37" s="150" t="s">
        <v>895</v>
      </c>
      <c r="B37" s="148" t="s">
        <v>451</v>
      </c>
      <c r="C37" s="184">
        <f>IF(dati_an!$B$4="16",SUMIF(dati_sp!$H$2:$H$65536,s_sep_ind_ORD!$A37,dati_sp!$C$2:$C$65536),0)</f>
        <v>0</v>
      </c>
      <c r="D37" s="184">
        <f>IF(C37+C38&lt;&gt;C36,C36,0)</f>
        <v>0</v>
      </c>
      <c r="E37" s="191">
        <f t="shared" si="5"/>
        <v>0</v>
      </c>
      <c r="F37" s="184">
        <f>IF(dati_an!$B$4="16",SUMIF(dati_sp!$H$2:$H$65536,s_sep_ind_ORD!$A37,dati_sp!$D$2:$D$65536),0)</f>
        <v>0</v>
      </c>
      <c r="G37" s="184">
        <f>IF(F37+F38&lt;&gt;F36,F36,0)</f>
        <v>0</v>
      </c>
      <c r="H37" s="191">
        <f t="shared" si="6"/>
        <v>0</v>
      </c>
      <c r="I37" s="184">
        <f>IF(dati_an!$B$4="16",SUMIF(dati_sp!$H$2:$H$65536,s_sep_ind_ORD!$A37,dati_sp!$E$2:$E$65536),0)</f>
        <v>0</v>
      </c>
      <c r="J37" s="184">
        <f>IF(I37+I38&lt;&gt;I36,I36,0)</f>
        <v>0</v>
      </c>
      <c r="K37" s="191">
        <f t="shared" si="7"/>
        <v>0</v>
      </c>
      <c r="L37" s="184">
        <f>IF(dati_an!$B$4="16",SUMIF(dati_sp!$H$2:$H$65536,s_sep_ind_ORD!$A37,dati_sp!$F$2:$F$65536),0)</f>
        <v>0</v>
      </c>
      <c r="M37" s="184">
        <f>IF(L37+L38&lt;&gt;L36,L36,0)</f>
        <v>0</v>
      </c>
      <c r="N37" s="191">
        <f t="shared" si="8"/>
        <v>0</v>
      </c>
      <c r="O37" s="184">
        <f>IF(dati_an!$B$4="16",SUMIF(dati_sp!$H$2:$H$65536,s_sep_ind_ORD!$A37,dati_sp!$G$2:$G$65536),0)</f>
        <v>0</v>
      </c>
      <c r="P37" s="184">
        <f>IF(O37+O38&lt;&gt;O36,O36,0)</f>
        <v>0</v>
      </c>
      <c r="Q37" s="425">
        <f t="shared" si="9"/>
        <v>0</v>
      </c>
    </row>
    <row r="38" spans="1:17">
      <c r="A38" s="150" t="s">
        <v>896</v>
      </c>
      <c r="B38" s="148" t="s">
        <v>452</v>
      </c>
      <c r="C38" s="184">
        <f>IF(dati_an!$B$4="16",SUMIF(dati_sp!$H$2:$H$65536,s_sep_ind_ORD!$A38,dati_sp!$C$2:$C$65536),0)</f>
        <v>0</v>
      </c>
      <c r="D38" s="184"/>
      <c r="E38" s="191">
        <f t="shared" si="5"/>
        <v>0</v>
      </c>
      <c r="F38" s="184">
        <f>IF(dati_an!$B$4="16",SUMIF(dati_sp!$H$2:$H$65536,s_sep_ind_ORD!$A38,dati_sp!$D$2:$D$65536),0)</f>
        <v>0</v>
      </c>
      <c r="G38" s="184"/>
      <c r="H38" s="191">
        <f t="shared" si="6"/>
        <v>0</v>
      </c>
      <c r="I38" s="184">
        <f>IF(dati_an!$B$4="16",SUMIF(dati_sp!$H$2:$H$65536,s_sep_ind_ORD!$A38,dati_sp!$E$2:$E$65536),0)</f>
        <v>0</v>
      </c>
      <c r="J38" s="184"/>
      <c r="K38" s="191">
        <f t="shared" si="7"/>
        <v>0</v>
      </c>
      <c r="L38" s="184">
        <f>IF(dati_an!$B$4="16",SUMIF(dati_sp!$H$2:$H$65536,s_sep_ind_ORD!$A38,dati_sp!$F$2:$F$65536),0)</f>
        <v>0</v>
      </c>
      <c r="M38" s="184"/>
      <c r="N38" s="191">
        <f t="shared" si="8"/>
        <v>0</v>
      </c>
      <c r="O38" s="184">
        <f>IF(dati_an!$B$4="16",SUMIF(dati_sp!$H$2:$H$65536,s_sep_ind_ORD!$A38,dati_sp!$G$2:$G$65536),0)</f>
        <v>0</v>
      </c>
      <c r="P38" s="184"/>
      <c r="Q38" s="425">
        <f t="shared" si="9"/>
        <v>0</v>
      </c>
    </row>
    <row r="39" spans="1:17">
      <c r="A39" s="147" t="s">
        <v>897</v>
      </c>
      <c r="B39" s="147" t="s">
        <v>209</v>
      </c>
      <c r="C39" s="182">
        <f>IF(dati_an!$B$4="16",SUMIF(dati_sp!$H$2:$H$65536,s_sep_ind_ORD!$A39,dati_sp!$C$2:$C$65536),0)</f>
        <v>0</v>
      </c>
      <c r="D39" s="182"/>
      <c r="E39" s="190">
        <f t="shared" si="5"/>
        <v>0</v>
      </c>
      <c r="F39" s="182">
        <f>IF(dati_an!$B$4="16",SUMIF(dati_sp!$H$2:$H$65536,s_sep_ind_ORD!$A39,dati_sp!$D$2:$D$65536),0)</f>
        <v>0</v>
      </c>
      <c r="G39" s="182"/>
      <c r="H39" s="190">
        <f t="shared" si="6"/>
        <v>0</v>
      </c>
      <c r="I39" s="182">
        <f>IF(dati_an!$B$4="16",SUMIF(dati_sp!$H$2:$H$65536,s_sep_ind_ORD!$A39,dati_sp!$E$2:$E$65536),0)</f>
        <v>0</v>
      </c>
      <c r="J39" s="182"/>
      <c r="K39" s="190">
        <f t="shared" si="7"/>
        <v>0</v>
      </c>
      <c r="L39" s="182">
        <f>IF(dati_an!$B$4="16",SUMIF(dati_sp!$H$2:$H$65536,s_sep_ind_ORD!$A39,dati_sp!$F$2:$F$65536),0)</f>
        <v>0</v>
      </c>
      <c r="M39" s="182"/>
      <c r="N39" s="190">
        <f t="shared" si="8"/>
        <v>0</v>
      </c>
      <c r="O39" s="183">
        <f>IF(dati_an!$B$4="16",SUMIF(dati_sp!$H$2:$H$65536,s_sep_ind_ORD!$A39,dati_sp!$G$2:$G$65536),0)</f>
        <v>0</v>
      </c>
      <c r="P39" s="182"/>
      <c r="Q39" s="424">
        <f t="shared" si="9"/>
        <v>0</v>
      </c>
    </row>
    <row r="40" spans="1:17">
      <c r="A40" s="150" t="s">
        <v>898</v>
      </c>
      <c r="B40" s="148" t="s">
        <v>451</v>
      </c>
      <c r="C40" s="184">
        <f>IF(dati_an!$B$4="16",SUMIF(dati_sp!$H$2:$H$65536,s_sep_ind_ORD!$A40,dati_sp!$C$2:$C$65536),0)</f>
        <v>0</v>
      </c>
      <c r="D40" s="184">
        <f>IF(C40+C41&lt;&gt;C39,C39,0)</f>
        <v>0</v>
      </c>
      <c r="E40" s="191">
        <f t="shared" si="5"/>
        <v>0</v>
      </c>
      <c r="F40" s="184">
        <f>IF(dati_an!$B$4="16",SUMIF(dati_sp!$H$2:$H$65536,s_sep_ind_ORD!$A40,dati_sp!$D$2:$D$65536),0)</f>
        <v>0</v>
      </c>
      <c r="G40" s="184">
        <f>IF(F40+F41&lt;&gt;F39,F39,0)</f>
        <v>0</v>
      </c>
      <c r="H40" s="191">
        <f t="shared" si="6"/>
        <v>0</v>
      </c>
      <c r="I40" s="184">
        <f>IF(dati_an!$B$4="16",SUMIF(dati_sp!$H$2:$H$65536,s_sep_ind_ORD!$A40,dati_sp!$E$2:$E$65536),0)</f>
        <v>0</v>
      </c>
      <c r="J40" s="184">
        <f>IF(I40+I41&lt;&gt;I39,I39,0)</f>
        <v>0</v>
      </c>
      <c r="K40" s="191">
        <f t="shared" si="7"/>
        <v>0</v>
      </c>
      <c r="L40" s="184">
        <f>IF(dati_an!$B$4="16",SUMIF(dati_sp!$H$2:$H$65536,s_sep_ind_ORD!$A40,dati_sp!$F$2:$F$65536),0)</f>
        <v>0</v>
      </c>
      <c r="M40" s="184">
        <f>IF(L40+L41&lt;&gt;L39,L39,0)</f>
        <v>0</v>
      </c>
      <c r="N40" s="191">
        <f t="shared" si="8"/>
        <v>0</v>
      </c>
      <c r="O40" s="184">
        <f>IF(dati_an!$B$4="16",SUMIF(dati_sp!$H$2:$H$65536,s_sep_ind_ORD!$A40,dati_sp!$G$2:$G$65536),0)</f>
        <v>0</v>
      </c>
      <c r="P40" s="184">
        <f>IF(O40+O41&lt;&gt;O39,O39,0)</f>
        <v>0</v>
      </c>
      <c r="Q40" s="425">
        <f t="shared" si="9"/>
        <v>0</v>
      </c>
    </row>
    <row r="41" spans="1:17">
      <c r="A41" s="150" t="s">
        <v>899</v>
      </c>
      <c r="B41" s="148" t="s">
        <v>452</v>
      </c>
      <c r="C41" s="184">
        <f>IF(dati_an!$B$4="16",SUMIF(dati_sp!$H$2:$H$65536,s_sep_ind_ORD!$A41,dati_sp!$C$2:$C$65536),0)</f>
        <v>0</v>
      </c>
      <c r="D41" s="184"/>
      <c r="E41" s="191">
        <f t="shared" si="5"/>
        <v>0</v>
      </c>
      <c r="F41" s="184">
        <f>IF(dati_an!$B$4="16",SUMIF(dati_sp!$H$2:$H$65536,s_sep_ind_ORD!$A41,dati_sp!$D$2:$D$65536),0)</f>
        <v>0</v>
      </c>
      <c r="G41" s="184"/>
      <c r="H41" s="191">
        <f t="shared" si="6"/>
        <v>0</v>
      </c>
      <c r="I41" s="184">
        <f>IF(dati_an!$B$4="16",SUMIF(dati_sp!$H$2:$H$65536,s_sep_ind_ORD!$A41,dati_sp!$E$2:$E$65536),0)</f>
        <v>0</v>
      </c>
      <c r="J41" s="184"/>
      <c r="K41" s="191">
        <f t="shared" si="7"/>
        <v>0</v>
      </c>
      <c r="L41" s="184">
        <f>IF(dati_an!$B$4="16",SUMIF(dati_sp!$H$2:$H$65536,s_sep_ind_ORD!$A41,dati_sp!$F$2:$F$65536),0)</f>
        <v>0</v>
      </c>
      <c r="M41" s="184"/>
      <c r="N41" s="191">
        <f t="shared" si="8"/>
        <v>0</v>
      </c>
      <c r="O41" s="184">
        <f>IF(dati_an!$B$4="16",SUMIF(dati_sp!$H$2:$H$65536,s_sep_ind_ORD!$A41,dati_sp!$G$2:$G$65536),0)</f>
        <v>0</v>
      </c>
      <c r="P41" s="184"/>
      <c r="Q41" s="425">
        <f t="shared" si="9"/>
        <v>0</v>
      </c>
    </row>
    <row r="42" spans="1:17" ht="10.75" thickBot="1">
      <c r="A42" s="151"/>
      <c r="B42" s="152"/>
      <c r="C42" s="185"/>
      <c r="D42" s="185"/>
      <c r="E42" s="192"/>
      <c r="F42" s="185"/>
      <c r="G42" s="185"/>
      <c r="H42" s="192"/>
      <c r="I42" s="186"/>
      <c r="J42" s="185"/>
      <c r="K42" s="192"/>
      <c r="L42" s="186"/>
      <c r="M42" s="185"/>
      <c r="N42" s="192"/>
      <c r="O42" s="187"/>
      <c r="P42" s="185"/>
      <c r="Q42" s="185"/>
    </row>
    <row r="43" spans="1:17">
      <c r="A43" s="138"/>
      <c r="B43" s="139" t="s">
        <v>160</v>
      </c>
      <c r="C43" s="189"/>
      <c r="D43" s="188"/>
      <c r="E43" s="188"/>
      <c r="F43" s="188"/>
      <c r="G43" s="188"/>
      <c r="H43" s="188"/>
      <c r="I43" s="188"/>
      <c r="J43" s="188"/>
      <c r="K43" s="188"/>
      <c r="L43" s="188"/>
      <c r="M43" s="188"/>
      <c r="N43" s="188"/>
      <c r="O43" s="188"/>
      <c r="P43" s="188"/>
      <c r="Q43" s="188"/>
    </row>
    <row r="44" spans="1:17">
      <c r="A44" s="147" t="s">
        <v>232</v>
      </c>
      <c r="B44" s="147" t="s">
        <v>184</v>
      </c>
      <c r="C44" s="182">
        <f>IF(dati_an!$B$4="16",SUMIF(dati_sp!$H$2:$H$65536,s_sep_ind_ORD!$A44,dati_sp!$C$2:$C$65536),0)</f>
        <v>0</v>
      </c>
      <c r="D44" s="182"/>
      <c r="E44" s="190">
        <f t="shared" ref="E44:E88" si="10">C44+D44</f>
        <v>0</v>
      </c>
      <c r="F44" s="182">
        <f>IF(dati_an!$B$4="16",SUMIF(dati_sp!$H$2:$H$65536,s_sep_ind_ORD!$A44,dati_sp!$D$2:$D$65536),0)</f>
        <v>0</v>
      </c>
      <c r="G44" s="182"/>
      <c r="H44" s="190">
        <f t="shared" ref="H44:H88" si="11">F44+G44</f>
        <v>0</v>
      </c>
      <c r="I44" s="182">
        <f>IF(dati_an!$B$4="16",SUMIF(dati_sp!$H$2:$H$65536,s_sep_ind_ORD!$A44,dati_sp!$E$2:$E$65536),0)</f>
        <v>0</v>
      </c>
      <c r="J44" s="406"/>
      <c r="K44" s="190">
        <f t="shared" ref="K44:K88" si="12">I44+J44</f>
        <v>0</v>
      </c>
      <c r="L44" s="182">
        <f>IF(dati_an!$B$4="16",SUMIF(dati_sp!$H$2:$H$65536,s_sep_ind_ORD!$A44,dati_sp!$F$2:$F$65536),0)</f>
        <v>0</v>
      </c>
      <c r="M44" s="406"/>
      <c r="N44" s="190">
        <f t="shared" ref="N44:N88" si="13">L44+M44</f>
        <v>0</v>
      </c>
      <c r="O44" s="183">
        <f>IF(dati_an!$B$4="16",SUMIF(dati_sp!$H$2:$H$65536,s_sep_ind_ORD!$A44,dati_sp!$G$2:$G$65536),0)</f>
        <v>0</v>
      </c>
      <c r="P44" s="182"/>
      <c r="Q44" s="424">
        <f t="shared" ref="Q44:Q88" si="14">O44+P44</f>
        <v>0</v>
      </c>
    </row>
    <row r="45" spans="1:17">
      <c r="A45" s="148" t="s">
        <v>361</v>
      </c>
      <c r="B45" s="148" t="s">
        <v>451</v>
      </c>
      <c r="C45" s="184">
        <f>IF(dati_an!$B$4="16",SUMIF(dati_sp!$H$2:$H$65536,s_sep_ind_ORD!$A45,dati_sp!$C$2:$C$65536),0)</f>
        <v>0</v>
      </c>
      <c r="D45" s="184">
        <f>IF(C45+C46&lt;&gt;C44,C44,0)</f>
        <v>0</v>
      </c>
      <c r="E45" s="191">
        <f t="shared" si="10"/>
        <v>0</v>
      </c>
      <c r="F45" s="184">
        <f>IF(dati_an!$B$4="16",SUMIF(dati_sp!$H$2:$H$65536,s_sep_ind_ORD!$A45,dati_sp!$D$2:$D$65536),0)</f>
        <v>0</v>
      </c>
      <c r="G45" s="184">
        <f>IF(F45+F46&lt;&gt;F44,F44,0)</f>
        <v>0</v>
      </c>
      <c r="H45" s="191">
        <f t="shared" si="11"/>
        <v>0</v>
      </c>
      <c r="I45" s="184">
        <f>IF(dati_an!$B$4="16",SUMIF(dati_sp!$H$2:$H$65536,s_sep_ind_ORD!$A45,dati_sp!$E$2:$E$65536),0)</f>
        <v>0</v>
      </c>
      <c r="J45" s="184">
        <f>IF(I45+I46&lt;&gt;I44,I44,0)</f>
        <v>0</v>
      </c>
      <c r="K45" s="191">
        <f t="shared" si="12"/>
        <v>0</v>
      </c>
      <c r="L45" s="184">
        <f>IF(dati_an!$B$4="16",SUMIF(dati_sp!$H$2:$H$65536,s_sep_ind_ORD!$A45,dati_sp!$F$2:$F$65536),0)</f>
        <v>0</v>
      </c>
      <c r="M45" s="184">
        <f>IF(L45+L46&lt;&gt;L44,L44,0)</f>
        <v>0</v>
      </c>
      <c r="N45" s="191">
        <f t="shared" si="13"/>
        <v>0</v>
      </c>
      <c r="O45" s="184">
        <f>IF(dati_an!$B$4="16",SUMIF(dati_sp!$H$2:$H$65536,s_sep_ind_ORD!$A45,dati_sp!$G$2:$G$65536),0)</f>
        <v>0</v>
      </c>
      <c r="P45" s="184">
        <f>IF(O45+O46&lt;&gt;O44,O44,0)</f>
        <v>0</v>
      </c>
      <c r="Q45" s="425">
        <f t="shared" si="14"/>
        <v>0</v>
      </c>
    </row>
    <row r="46" spans="1:17">
      <c r="A46" s="148" t="s">
        <v>362</v>
      </c>
      <c r="B46" s="148" t="s">
        <v>452</v>
      </c>
      <c r="C46" s="184">
        <f>IF(dati_an!$B$4="16",SUMIF(dati_sp!$H$2:$H$65536,s_sep_ind_ORD!$A46,dati_sp!$C$2:$C$65536),0)</f>
        <v>0</v>
      </c>
      <c r="D46" s="184"/>
      <c r="E46" s="191">
        <f t="shared" si="10"/>
        <v>0</v>
      </c>
      <c r="F46" s="184">
        <f>IF(dati_an!$B$4="16",SUMIF(dati_sp!$H$2:$H$65536,s_sep_ind_ORD!$A46,dati_sp!$D$2:$D$65536),0)</f>
        <v>0</v>
      </c>
      <c r="G46" s="184"/>
      <c r="H46" s="191">
        <f t="shared" si="11"/>
        <v>0</v>
      </c>
      <c r="I46" s="184">
        <f>IF(dati_an!$B$4="16",SUMIF(dati_sp!$H$2:$H$65536,s_sep_ind_ORD!$A46,dati_sp!$E$2:$E$65536),0)</f>
        <v>0</v>
      </c>
      <c r="J46" s="184"/>
      <c r="K46" s="191">
        <f t="shared" si="12"/>
        <v>0</v>
      </c>
      <c r="L46" s="184">
        <f>IF(dati_an!$B$4="16",SUMIF(dati_sp!$H$2:$H$65536,s_sep_ind_ORD!$A46,dati_sp!$F$2:$F$65536),0)</f>
        <v>0</v>
      </c>
      <c r="M46" s="184"/>
      <c r="N46" s="191">
        <f t="shared" si="13"/>
        <v>0</v>
      </c>
      <c r="O46" s="184">
        <f>IF(dati_an!$B$4="16",SUMIF(dati_sp!$H$2:$H$65536,s_sep_ind_ORD!$A46,dati_sp!$G$2:$G$65536),0)</f>
        <v>0</v>
      </c>
      <c r="P46" s="184"/>
      <c r="Q46" s="425">
        <f t="shared" si="14"/>
        <v>0</v>
      </c>
    </row>
    <row r="47" spans="1:17">
      <c r="A47" s="147" t="s">
        <v>388</v>
      </c>
      <c r="B47" s="147" t="s">
        <v>185</v>
      </c>
      <c r="C47" s="182">
        <f>IF(dati_an!$B$4="16",SUMIF(dati_sp!$H$2:$H$65536,s_sep_ind_ORD!$A47,dati_sp!$C$2:$C$65536),0)</f>
        <v>0</v>
      </c>
      <c r="D47" s="182"/>
      <c r="E47" s="190">
        <f t="shared" si="10"/>
        <v>0</v>
      </c>
      <c r="F47" s="182">
        <f>IF(dati_an!$B$4="16",SUMIF(dati_sp!$H$2:$H$65536,s_sep_ind_ORD!$A47,dati_sp!$D$2:$D$65536),0)</f>
        <v>0</v>
      </c>
      <c r="G47" s="182"/>
      <c r="H47" s="190">
        <f t="shared" si="11"/>
        <v>0</v>
      </c>
      <c r="I47" s="182">
        <f>IF(dati_an!$B$4="16",SUMIF(dati_sp!$H$2:$H$65536,s_sep_ind_ORD!$A47,dati_sp!$E$2:$E$65536),0)</f>
        <v>0</v>
      </c>
      <c r="J47" s="406"/>
      <c r="K47" s="190">
        <f t="shared" si="12"/>
        <v>0</v>
      </c>
      <c r="L47" s="182">
        <f>IF(dati_an!$B$4="16",SUMIF(dati_sp!$H$2:$H$65536,s_sep_ind_ORD!$A47,dati_sp!$F$2:$F$65536),0)</f>
        <v>0</v>
      </c>
      <c r="M47" s="406"/>
      <c r="N47" s="190">
        <f t="shared" si="13"/>
        <v>0</v>
      </c>
      <c r="O47" s="183">
        <f>IF(dati_an!$B$4="16",SUMIF(dati_sp!$H$2:$H$65536,s_sep_ind_ORD!$A47,dati_sp!$G$2:$G$65536),0)</f>
        <v>0</v>
      </c>
      <c r="P47" s="182"/>
      <c r="Q47" s="424">
        <f t="shared" si="14"/>
        <v>0</v>
      </c>
    </row>
    <row r="48" spans="1:17">
      <c r="A48" s="150" t="s">
        <v>363</v>
      </c>
      <c r="B48" s="148" t="s">
        <v>451</v>
      </c>
      <c r="C48" s="184">
        <f>IF(dati_an!$B$4="16",SUMIF(dati_sp!$H$2:$H$65536,s_sep_ind_ORD!$A48,dati_sp!$C$2:$C$65536),0)</f>
        <v>0</v>
      </c>
      <c r="D48" s="184">
        <f>IF(C48+C49&lt;&gt;C47,C47,0)</f>
        <v>0</v>
      </c>
      <c r="E48" s="191">
        <f t="shared" si="10"/>
        <v>0</v>
      </c>
      <c r="F48" s="184">
        <f>IF(dati_an!$B$4="16",SUMIF(dati_sp!$H$2:$H$65536,s_sep_ind_ORD!$A48,dati_sp!$D$2:$D$65536),0)</f>
        <v>0</v>
      </c>
      <c r="G48" s="184">
        <f>IF(F48+F49&lt;&gt;F47,F47,0)</f>
        <v>0</v>
      </c>
      <c r="H48" s="191">
        <f t="shared" si="11"/>
        <v>0</v>
      </c>
      <c r="I48" s="184">
        <f>IF(dati_an!$B$4="16",SUMIF(dati_sp!$H$2:$H$65536,s_sep_ind_ORD!$A48,dati_sp!$E$2:$E$65536),0)</f>
        <v>0</v>
      </c>
      <c r="J48" s="184">
        <f>IF(I48+I49&lt;&gt;I47,I47,0)</f>
        <v>0</v>
      </c>
      <c r="K48" s="191">
        <f t="shared" si="12"/>
        <v>0</v>
      </c>
      <c r="L48" s="184">
        <f>IF(dati_an!$B$4="16",SUMIF(dati_sp!$H$2:$H$65536,s_sep_ind_ORD!$A48,dati_sp!$F$2:$F$65536),0)</f>
        <v>0</v>
      </c>
      <c r="M48" s="184">
        <f>IF(L48+L49&lt;&gt;L47,L47,0)</f>
        <v>0</v>
      </c>
      <c r="N48" s="191">
        <f t="shared" si="13"/>
        <v>0</v>
      </c>
      <c r="O48" s="184">
        <f>IF(dati_an!$B$4="16",SUMIF(dati_sp!$H$2:$H$65536,s_sep_ind_ORD!$A48,dati_sp!$G$2:$G$65536),0)</f>
        <v>0</v>
      </c>
      <c r="P48" s="184">
        <f>IF(O48+O49&lt;&gt;O47,O47,0)</f>
        <v>0</v>
      </c>
      <c r="Q48" s="425">
        <f t="shared" si="14"/>
        <v>0</v>
      </c>
    </row>
    <row r="49" spans="1:17">
      <c r="A49" s="150" t="s">
        <v>364</v>
      </c>
      <c r="B49" s="148" t="s">
        <v>452</v>
      </c>
      <c r="C49" s="184">
        <f>IF(dati_an!$B$4="16",SUMIF(dati_sp!$H$2:$H$65536,s_sep_ind_ORD!$A49,dati_sp!$C$2:$C$65536),0)</f>
        <v>0</v>
      </c>
      <c r="D49" s="184"/>
      <c r="E49" s="191">
        <f t="shared" si="10"/>
        <v>0</v>
      </c>
      <c r="F49" s="184">
        <f>IF(dati_an!$B$4="16",SUMIF(dati_sp!$H$2:$H$65536,s_sep_ind_ORD!$A49,dati_sp!$D$2:$D$65536),0)</f>
        <v>0</v>
      </c>
      <c r="G49" s="184"/>
      <c r="H49" s="191">
        <f t="shared" si="11"/>
        <v>0</v>
      </c>
      <c r="I49" s="184">
        <f>IF(dati_an!$B$4="16",SUMIF(dati_sp!$H$2:$H$65536,s_sep_ind_ORD!$A49,dati_sp!$E$2:$E$65536),0)</f>
        <v>0</v>
      </c>
      <c r="J49" s="184"/>
      <c r="K49" s="191">
        <f t="shared" si="12"/>
        <v>0</v>
      </c>
      <c r="L49" s="184">
        <f>IF(dati_an!$B$4="16",SUMIF(dati_sp!$H$2:$H$65536,s_sep_ind_ORD!$A49,dati_sp!$F$2:$F$65536),0)</f>
        <v>0</v>
      </c>
      <c r="M49" s="184"/>
      <c r="N49" s="191">
        <f t="shared" si="13"/>
        <v>0</v>
      </c>
      <c r="O49" s="184">
        <f>IF(dati_an!$B$4="16",SUMIF(dati_sp!$H$2:$H$65536,s_sep_ind_ORD!$A49,dati_sp!$G$2:$G$65536),0)</f>
        <v>0</v>
      </c>
      <c r="P49" s="184"/>
      <c r="Q49" s="425">
        <f t="shared" si="14"/>
        <v>0</v>
      </c>
    </row>
    <row r="50" spans="1:17">
      <c r="A50" s="147" t="s">
        <v>389</v>
      </c>
      <c r="B50" s="147" t="s">
        <v>474</v>
      </c>
      <c r="C50" s="182">
        <f>IF(dati_an!$B$4="16",SUMIF(dati_sp!$H$2:$H$65536,s_sep_ind_ORD!$A50,dati_sp!$C$2:$C$65536),0)</f>
        <v>0</v>
      </c>
      <c r="D50" s="182"/>
      <c r="E50" s="190">
        <f t="shared" si="10"/>
        <v>0</v>
      </c>
      <c r="F50" s="182">
        <f>IF(dati_an!$B$4="16",SUMIF(dati_sp!$H$2:$H$65536,s_sep_ind_ORD!$A50,dati_sp!$D$2:$D$65536),0)</f>
        <v>0</v>
      </c>
      <c r="G50" s="182"/>
      <c r="H50" s="190">
        <f t="shared" si="11"/>
        <v>0</v>
      </c>
      <c r="I50" s="182">
        <f>IF(dati_an!$B$4="16",SUMIF(dati_sp!$H$2:$H$65536,s_sep_ind_ORD!$A50,dati_sp!$E$2:$E$65536),0)</f>
        <v>0</v>
      </c>
      <c r="J50" s="406"/>
      <c r="K50" s="190">
        <f t="shared" si="12"/>
        <v>0</v>
      </c>
      <c r="L50" s="182">
        <f>IF(dati_an!$B$4="16",SUMIF(dati_sp!$H$2:$H$65536,s_sep_ind_ORD!$A50,dati_sp!$F$2:$F$65536),0)</f>
        <v>0</v>
      </c>
      <c r="M50" s="406"/>
      <c r="N50" s="190">
        <f t="shared" si="13"/>
        <v>0</v>
      </c>
      <c r="O50" s="183">
        <f>IF(dati_an!$B$4="16",SUMIF(dati_sp!$H$2:$H$65536,s_sep_ind_ORD!$A50,dati_sp!$G$2:$G$65536),0)</f>
        <v>0</v>
      </c>
      <c r="P50" s="182"/>
      <c r="Q50" s="424">
        <f t="shared" si="14"/>
        <v>0</v>
      </c>
    </row>
    <row r="51" spans="1:17">
      <c r="A51" s="150" t="s">
        <v>365</v>
      </c>
      <c r="B51" s="148" t="s">
        <v>451</v>
      </c>
      <c r="C51" s="184">
        <f>IF(dati_an!$B$4="16",SUMIF(dati_sp!$H$2:$H$65536,s_sep_ind_ORD!$A51,dati_sp!$C$2:$C$65536),0)</f>
        <v>0</v>
      </c>
      <c r="D51" s="184">
        <f>IF(C51+C52&lt;&gt;C50,C50,0)</f>
        <v>0</v>
      </c>
      <c r="E51" s="191">
        <f t="shared" si="10"/>
        <v>0</v>
      </c>
      <c r="F51" s="184">
        <f>IF(dati_an!$B$4="16",SUMIF(dati_sp!$H$2:$H$65536,s_sep_ind_ORD!$A51,dati_sp!$D$2:$D$65536),0)</f>
        <v>0</v>
      </c>
      <c r="G51" s="184">
        <f>IF(F51+F52&lt;&gt;F50,F50,0)</f>
        <v>0</v>
      </c>
      <c r="H51" s="191">
        <f t="shared" si="11"/>
        <v>0</v>
      </c>
      <c r="I51" s="184">
        <f>IF(dati_an!$B$4="16",SUMIF(dati_sp!$H$2:$H$65536,s_sep_ind_ORD!$A51,dati_sp!$E$2:$E$65536),0)</f>
        <v>0</v>
      </c>
      <c r="J51" s="184">
        <f>IF(I51+I52&lt;&gt;I50,I50,0)</f>
        <v>0</v>
      </c>
      <c r="K51" s="191">
        <f t="shared" si="12"/>
        <v>0</v>
      </c>
      <c r="L51" s="184">
        <f>IF(dati_an!$B$4="16",SUMIF(dati_sp!$H$2:$H$65536,s_sep_ind_ORD!$A51,dati_sp!$F$2:$F$65536),0)</f>
        <v>0</v>
      </c>
      <c r="M51" s="184">
        <f>IF(L51+L52&lt;&gt;L50,L50,0)</f>
        <v>0</v>
      </c>
      <c r="N51" s="191">
        <f t="shared" si="13"/>
        <v>0</v>
      </c>
      <c r="O51" s="184">
        <f>IF(dati_an!$B$4="16",SUMIF(dati_sp!$H$2:$H$65536,s_sep_ind_ORD!$A51,dati_sp!$G$2:$G$65536),0)</f>
        <v>0</v>
      </c>
      <c r="P51" s="184">
        <f>IF(O51+O52&lt;&gt;O50,O50,0)</f>
        <v>0</v>
      </c>
      <c r="Q51" s="425">
        <f t="shared" si="14"/>
        <v>0</v>
      </c>
    </row>
    <row r="52" spans="1:17">
      <c r="A52" s="150" t="s">
        <v>366</v>
      </c>
      <c r="B52" s="148" t="s">
        <v>452</v>
      </c>
      <c r="C52" s="184">
        <f>IF(dati_an!$B$4="16",SUMIF(dati_sp!$H$2:$H$65536,s_sep_ind_ORD!$A52,dati_sp!$C$2:$C$65536),0)</f>
        <v>0</v>
      </c>
      <c r="D52" s="184"/>
      <c r="E52" s="191">
        <f t="shared" si="10"/>
        <v>0</v>
      </c>
      <c r="F52" s="184">
        <f>IF(dati_an!$B$4="16",SUMIF(dati_sp!$H$2:$H$65536,s_sep_ind_ORD!$A52,dati_sp!$D$2:$D$65536),0)</f>
        <v>0</v>
      </c>
      <c r="G52" s="184"/>
      <c r="H52" s="191">
        <f t="shared" si="11"/>
        <v>0</v>
      </c>
      <c r="I52" s="184">
        <f>IF(dati_an!$B$4="16",SUMIF(dati_sp!$H$2:$H$65536,s_sep_ind_ORD!$A52,dati_sp!$E$2:$E$65536),0)</f>
        <v>0</v>
      </c>
      <c r="J52" s="184"/>
      <c r="K52" s="191">
        <f t="shared" si="12"/>
        <v>0</v>
      </c>
      <c r="L52" s="184">
        <f>IF(dati_an!$B$4="16",SUMIF(dati_sp!$H$2:$H$65536,s_sep_ind_ORD!$A52,dati_sp!$F$2:$F$65536),0)</f>
        <v>0</v>
      </c>
      <c r="M52" s="184"/>
      <c r="N52" s="191">
        <f t="shared" si="13"/>
        <v>0</v>
      </c>
      <c r="O52" s="184">
        <f>IF(dati_an!$B$4="16",SUMIF(dati_sp!$H$2:$H$65536,s_sep_ind_ORD!$A52,dati_sp!$G$2:$G$65536),0)</f>
        <v>0</v>
      </c>
      <c r="P52" s="184"/>
      <c r="Q52" s="425">
        <f t="shared" si="14"/>
        <v>0</v>
      </c>
    </row>
    <row r="53" spans="1:17">
      <c r="A53" s="147" t="s">
        <v>390</v>
      </c>
      <c r="B53" s="147" t="s">
        <v>475</v>
      </c>
      <c r="C53" s="182">
        <f>IF(dati_an!$B$4="16",SUMIF(dati_sp!$H$2:$H$65536,s_sep_ind_ORD!$A53,dati_sp!$C$2:$C$65536),0)</f>
        <v>0</v>
      </c>
      <c r="D53" s="182"/>
      <c r="E53" s="190">
        <f t="shared" si="10"/>
        <v>0</v>
      </c>
      <c r="F53" s="182">
        <f>IF(dati_an!$B$4="16",SUMIF(dati_sp!$H$2:$H$65536,s_sep_ind_ORD!$A53,dati_sp!$D$2:$D$65536),0)</f>
        <v>0</v>
      </c>
      <c r="G53" s="182"/>
      <c r="H53" s="190">
        <f t="shared" si="11"/>
        <v>0</v>
      </c>
      <c r="I53" s="182">
        <f>IF(dati_an!$B$4="16",SUMIF(dati_sp!$H$2:$H$65536,s_sep_ind_ORD!$A53,dati_sp!$E$2:$E$65536),0)</f>
        <v>0</v>
      </c>
      <c r="J53" s="406"/>
      <c r="K53" s="190">
        <f t="shared" si="12"/>
        <v>0</v>
      </c>
      <c r="L53" s="182">
        <f>IF(dati_an!$B$4="16",SUMIF(dati_sp!$H$2:$H$65536,s_sep_ind_ORD!$A53,dati_sp!$F$2:$F$65536),0)</f>
        <v>0</v>
      </c>
      <c r="M53" s="406"/>
      <c r="N53" s="190">
        <f t="shared" si="13"/>
        <v>0</v>
      </c>
      <c r="O53" s="183">
        <f>IF(dati_an!$B$4="16",SUMIF(dati_sp!$H$2:$H$65536,s_sep_ind_ORD!$A53,dati_sp!$G$2:$G$65536),0)</f>
        <v>0</v>
      </c>
      <c r="P53" s="182"/>
      <c r="Q53" s="424">
        <f t="shared" si="14"/>
        <v>0</v>
      </c>
    </row>
    <row r="54" spans="1:17">
      <c r="A54" s="148" t="s">
        <v>102</v>
      </c>
      <c r="B54" s="148" t="s">
        <v>451</v>
      </c>
      <c r="C54" s="184">
        <f>IF(dati_an!$B$4="16",SUMIF(dati_sp!$H$2:$H$65536,s_sep_ind_ORD!$A54,dati_sp!$C$2:$C$65536),0)</f>
        <v>0</v>
      </c>
      <c r="D54" s="184">
        <f>IF(C54+C55&lt;&gt;C53,C53,0)</f>
        <v>0</v>
      </c>
      <c r="E54" s="191">
        <f t="shared" si="10"/>
        <v>0</v>
      </c>
      <c r="F54" s="184">
        <f>IF(dati_an!$B$4="16",SUMIF(dati_sp!$H$2:$H$65536,s_sep_ind_ORD!$A54,dati_sp!$D$2:$D$65536),0)</f>
        <v>0</v>
      </c>
      <c r="G54" s="184">
        <f>IF(F54+F55&lt;&gt;F53,F53,0)</f>
        <v>0</v>
      </c>
      <c r="H54" s="191">
        <f t="shared" si="11"/>
        <v>0</v>
      </c>
      <c r="I54" s="184">
        <f>IF(dati_an!$B$4="16",SUMIF(dati_sp!$H$2:$H$65536,s_sep_ind_ORD!$A54,dati_sp!$E$2:$E$65536),0)</f>
        <v>0</v>
      </c>
      <c r="J54" s="184">
        <f>IF(I54+I55&lt;&gt;I53,I53,0)</f>
        <v>0</v>
      </c>
      <c r="K54" s="191">
        <f t="shared" si="12"/>
        <v>0</v>
      </c>
      <c r="L54" s="184">
        <f>IF(dati_an!$B$4="16",SUMIF(dati_sp!$H$2:$H$65536,s_sep_ind_ORD!$A54,dati_sp!$F$2:$F$65536),0)</f>
        <v>0</v>
      </c>
      <c r="M54" s="184">
        <f>IF(L54+L55&lt;&gt;L53,L53,0)</f>
        <v>0</v>
      </c>
      <c r="N54" s="191">
        <f t="shared" si="13"/>
        <v>0</v>
      </c>
      <c r="O54" s="184">
        <f>IF(dati_an!$B$4="16",SUMIF(dati_sp!$H$2:$H$65536,s_sep_ind_ORD!$A54,dati_sp!$G$2:$G$65536),0)</f>
        <v>0</v>
      </c>
      <c r="P54" s="184">
        <f>IF(O54+O55&lt;&gt;O53,O53,0)</f>
        <v>0</v>
      </c>
      <c r="Q54" s="425">
        <f t="shared" si="14"/>
        <v>0</v>
      </c>
    </row>
    <row r="55" spans="1:17">
      <c r="A55" s="148" t="s">
        <v>103</v>
      </c>
      <c r="B55" s="148" t="s">
        <v>452</v>
      </c>
      <c r="C55" s="184">
        <f>IF(dati_an!$B$4="16",SUMIF(dati_sp!$H$2:$H$65536,s_sep_ind_ORD!$A55,dati_sp!$C$2:$C$65536),0)</f>
        <v>0</v>
      </c>
      <c r="D55" s="184"/>
      <c r="E55" s="191">
        <f t="shared" si="10"/>
        <v>0</v>
      </c>
      <c r="F55" s="184">
        <f>IF(dati_an!$B$4="16",SUMIF(dati_sp!$H$2:$H$65536,s_sep_ind_ORD!$A55,dati_sp!$D$2:$D$65536),0)</f>
        <v>0</v>
      </c>
      <c r="G55" s="184"/>
      <c r="H55" s="191">
        <f t="shared" si="11"/>
        <v>0</v>
      </c>
      <c r="I55" s="184">
        <f>IF(dati_an!$B$4="16",SUMIF(dati_sp!$H$2:$H$65536,s_sep_ind_ORD!$A55,dati_sp!$E$2:$E$65536),0)</f>
        <v>0</v>
      </c>
      <c r="J55" s="184"/>
      <c r="K55" s="191">
        <f t="shared" si="12"/>
        <v>0</v>
      </c>
      <c r="L55" s="184">
        <f>IF(dati_an!$B$4="16",SUMIF(dati_sp!$H$2:$H$65536,s_sep_ind_ORD!$A55,dati_sp!$F$2:$F$65536),0)</f>
        <v>0</v>
      </c>
      <c r="M55" s="184"/>
      <c r="N55" s="191">
        <f t="shared" si="13"/>
        <v>0</v>
      </c>
      <c r="O55" s="184">
        <f>IF(dati_an!$B$4="16",SUMIF(dati_sp!$H$2:$H$65536,s_sep_ind_ORD!$A55,dati_sp!$G$2:$G$65536),0)</f>
        <v>0</v>
      </c>
      <c r="P55" s="184"/>
      <c r="Q55" s="425">
        <f t="shared" si="14"/>
        <v>0</v>
      </c>
    </row>
    <row r="56" spans="1:17">
      <c r="A56" s="147" t="s">
        <v>391</v>
      </c>
      <c r="B56" s="147" t="s">
        <v>478</v>
      </c>
      <c r="C56" s="182">
        <f>IF(dati_an!$B$4="16",SUMIF(dati_sp!$H$2:$H$65536,s_sep_ind_ORD!$A56,dati_sp!$C$2:$C$65536),0)</f>
        <v>0</v>
      </c>
      <c r="D56" s="182"/>
      <c r="E56" s="190">
        <f t="shared" si="10"/>
        <v>0</v>
      </c>
      <c r="F56" s="182">
        <f>IF(dati_an!$B$4="16",SUMIF(dati_sp!$H$2:$H$65536,s_sep_ind_ORD!$A56,dati_sp!$D$2:$D$65536),0)</f>
        <v>0</v>
      </c>
      <c r="G56" s="182"/>
      <c r="H56" s="190">
        <f t="shared" si="11"/>
        <v>0</v>
      </c>
      <c r="I56" s="182">
        <f>IF(dati_an!$B$4="16",SUMIF(dati_sp!$H$2:$H$65536,s_sep_ind_ORD!$A56,dati_sp!$E$2:$E$65536),0)</f>
        <v>0</v>
      </c>
      <c r="J56" s="406"/>
      <c r="K56" s="190">
        <f t="shared" si="12"/>
        <v>0</v>
      </c>
      <c r="L56" s="182">
        <f>IF(dati_an!$B$4="16",SUMIF(dati_sp!$H$2:$H$65536,s_sep_ind_ORD!$A56,dati_sp!$F$2:$F$65536),0)</f>
        <v>0</v>
      </c>
      <c r="M56" s="406"/>
      <c r="N56" s="190">
        <f t="shared" si="13"/>
        <v>0</v>
      </c>
      <c r="O56" s="183">
        <f>IF(dati_an!$B$4="16",SUMIF(dati_sp!$H$2:$H$65536,s_sep_ind_ORD!$A56,dati_sp!$G$2:$G$65536),0)</f>
        <v>0</v>
      </c>
      <c r="P56" s="182"/>
      <c r="Q56" s="424">
        <f t="shared" si="14"/>
        <v>0</v>
      </c>
    </row>
    <row r="57" spans="1:17">
      <c r="A57" s="150" t="s">
        <v>367</v>
      </c>
      <c r="B57" s="148" t="s">
        <v>451</v>
      </c>
      <c r="C57" s="184">
        <f>IF(dati_an!$B$4="16",SUMIF(dati_sp!$H$2:$H$65536,s_sep_ind_ORD!$A57,dati_sp!$C$2:$C$65536),0)</f>
        <v>0</v>
      </c>
      <c r="D57" s="184">
        <f>IF(C57+C58&lt;&gt;C56,C56,0)</f>
        <v>0</v>
      </c>
      <c r="E57" s="191">
        <f t="shared" si="10"/>
        <v>0</v>
      </c>
      <c r="F57" s="184">
        <f>IF(dati_an!$B$4="16",SUMIF(dati_sp!$H$2:$H$65536,s_sep_ind_ORD!$A57,dati_sp!$D$2:$D$65536),0)</f>
        <v>0</v>
      </c>
      <c r="G57" s="184">
        <f>IF(F57+F58&lt;&gt;F56,F56,0)</f>
        <v>0</v>
      </c>
      <c r="H57" s="191">
        <f t="shared" si="11"/>
        <v>0</v>
      </c>
      <c r="I57" s="184">
        <f>IF(dati_an!$B$4="16",SUMIF(dati_sp!$H$2:$H$65536,s_sep_ind_ORD!$A57,dati_sp!$E$2:$E$65536),0)</f>
        <v>0</v>
      </c>
      <c r="J57" s="184">
        <f>IF(I57+I58&lt;&gt;I56,I56,0)</f>
        <v>0</v>
      </c>
      <c r="K57" s="191">
        <f t="shared" si="12"/>
        <v>0</v>
      </c>
      <c r="L57" s="184">
        <f>IF(dati_an!$B$4="16",SUMIF(dati_sp!$H$2:$H$65536,s_sep_ind_ORD!$A57,dati_sp!$F$2:$F$65536),0)</f>
        <v>0</v>
      </c>
      <c r="M57" s="184">
        <f>IF(L57+L58&lt;&gt;L56,L56,0)</f>
        <v>0</v>
      </c>
      <c r="N57" s="191">
        <f t="shared" si="13"/>
        <v>0</v>
      </c>
      <c r="O57" s="184">
        <f>IF(dati_an!$B$4="16",SUMIF(dati_sp!$H$2:$H$65536,s_sep_ind_ORD!$A57,dati_sp!$G$2:$G$65536),0)</f>
        <v>0</v>
      </c>
      <c r="P57" s="184">
        <f>IF(O57+O58&lt;&gt;O56,O56,0)</f>
        <v>0</v>
      </c>
      <c r="Q57" s="425">
        <f t="shared" si="14"/>
        <v>0</v>
      </c>
    </row>
    <row r="58" spans="1:17">
      <c r="A58" s="150" t="s">
        <v>368</v>
      </c>
      <c r="B58" s="148" t="s">
        <v>452</v>
      </c>
      <c r="C58" s="184">
        <f>IF(dati_an!$B$4="16",SUMIF(dati_sp!$H$2:$H$65536,s_sep_ind_ORD!$A58,dati_sp!$C$2:$C$65536),0)</f>
        <v>0</v>
      </c>
      <c r="D58" s="184"/>
      <c r="E58" s="191">
        <f t="shared" si="10"/>
        <v>0</v>
      </c>
      <c r="F58" s="184">
        <f>IF(dati_an!$B$4="16",SUMIF(dati_sp!$H$2:$H$65536,s_sep_ind_ORD!$A58,dati_sp!$D$2:$D$65536),0)</f>
        <v>0</v>
      </c>
      <c r="G58" s="184"/>
      <c r="H58" s="191">
        <f t="shared" si="11"/>
        <v>0</v>
      </c>
      <c r="I58" s="184">
        <f>IF(dati_an!$B$4="16",SUMIF(dati_sp!$H$2:$H$65536,s_sep_ind_ORD!$A58,dati_sp!$E$2:$E$65536),0)</f>
        <v>0</v>
      </c>
      <c r="J58" s="184"/>
      <c r="K58" s="191">
        <f t="shared" si="12"/>
        <v>0</v>
      </c>
      <c r="L58" s="184">
        <f>IF(dati_an!$B$4="16",SUMIF(dati_sp!$H$2:$H$65536,s_sep_ind_ORD!$A58,dati_sp!$F$2:$F$65536),0)</f>
        <v>0</v>
      </c>
      <c r="M58" s="184"/>
      <c r="N58" s="191">
        <f t="shared" si="13"/>
        <v>0</v>
      </c>
      <c r="O58" s="184">
        <f>IF(dati_an!$B$4="16",SUMIF(dati_sp!$H$2:$H$65536,s_sep_ind_ORD!$A58,dati_sp!$G$2:$G$65536),0)</f>
        <v>0</v>
      </c>
      <c r="P58" s="184"/>
      <c r="Q58" s="425">
        <f t="shared" si="14"/>
        <v>0</v>
      </c>
    </row>
    <row r="59" spans="1:17">
      <c r="A59" s="147" t="s">
        <v>392</v>
      </c>
      <c r="B59" s="147" t="s">
        <v>216</v>
      </c>
      <c r="C59" s="182">
        <f>IF(dati_an!$B$4="16",SUMIF(dati_sp!$H$2:$H$65536,s_sep_ind_ORD!$A59,dati_sp!$C$2:$C$65536),0)</f>
        <v>0</v>
      </c>
      <c r="D59" s="182"/>
      <c r="E59" s="190">
        <f t="shared" si="10"/>
        <v>0</v>
      </c>
      <c r="F59" s="182">
        <f>IF(dati_an!$B$4="16",SUMIF(dati_sp!$H$2:$H$65536,s_sep_ind_ORD!$A59,dati_sp!$D$2:$D$65536),0)</f>
        <v>0</v>
      </c>
      <c r="G59" s="182"/>
      <c r="H59" s="190">
        <f t="shared" si="11"/>
        <v>0</v>
      </c>
      <c r="I59" s="182">
        <f>IF(dati_an!$B$4="16",SUMIF(dati_sp!$H$2:$H$65536,s_sep_ind_ORD!$A59,dati_sp!$E$2:$E$65536),0)</f>
        <v>0</v>
      </c>
      <c r="J59" s="406"/>
      <c r="K59" s="190">
        <f t="shared" si="12"/>
        <v>0</v>
      </c>
      <c r="L59" s="182">
        <f>IF(dati_an!$B$4="16",SUMIF(dati_sp!$H$2:$H$65536,s_sep_ind_ORD!$A59,dati_sp!$F$2:$F$65536),0)</f>
        <v>0</v>
      </c>
      <c r="M59" s="406"/>
      <c r="N59" s="190">
        <f t="shared" si="13"/>
        <v>0</v>
      </c>
      <c r="O59" s="183">
        <f>IF(dati_an!$B$4="16",SUMIF(dati_sp!$H$2:$H$65536,s_sep_ind_ORD!$A59,dati_sp!$G$2:$G$65536),0)</f>
        <v>0</v>
      </c>
      <c r="P59" s="182"/>
      <c r="Q59" s="424">
        <f t="shared" si="14"/>
        <v>0</v>
      </c>
    </row>
    <row r="60" spans="1:17">
      <c r="A60" s="150" t="s">
        <v>369</v>
      </c>
      <c r="B60" s="148" t="s">
        <v>451</v>
      </c>
      <c r="C60" s="184">
        <f>IF(dati_an!$B$4="16",SUMIF(dati_sp!$H$2:$H$65536,s_sep_ind_ORD!$A60,dati_sp!$C$2:$C$65536),0)</f>
        <v>0</v>
      </c>
      <c r="D60" s="184">
        <f>IF(C60+C61&lt;&gt;C59,C59,0)</f>
        <v>0</v>
      </c>
      <c r="E60" s="191">
        <f t="shared" si="10"/>
        <v>0</v>
      </c>
      <c r="F60" s="184">
        <f>IF(dati_an!$B$4="16",SUMIF(dati_sp!$H$2:$H$65536,s_sep_ind_ORD!$A60,dati_sp!$D$2:$D$65536),0)</f>
        <v>0</v>
      </c>
      <c r="G60" s="184">
        <f>IF(F60+F61&lt;&gt;F59,F59,0)</f>
        <v>0</v>
      </c>
      <c r="H60" s="191">
        <f t="shared" si="11"/>
        <v>0</v>
      </c>
      <c r="I60" s="184">
        <f>IF(dati_an!$B$4="16",SUMIF(dati_sp!$H$2:$H$65536,s_sep_ind_ORD!$A60,dati_sp!$E$2:$E$65536),0)</f>
        <v>0</v>
      </c>
      <c r="J60" s="184">
        <f>IF(I60+I61&lt;&gt;I59,I59,0)</f>
        <v>0</v>
      </c>
      <c r="K60" s="191">
        <f t="shared" si="12"/>
        <v>0</v>
      </c>
      <c r="L60" s="184">
        <f>IF(dati_an!$B$4="16",SUMIF(dati_sp!$H$2:$H$65536,s_sep_ind_ORD!$A60,dati_sp!$F$2:$F$65536),0)</f>
        <v>0</v>
      </c>
      <c r="M60" s="184">
        <f>IF(L60+L61&lt;&gt;L59,L59,0)</f>
        <v>0</v>
      </c>
      <c r="N60" s="191">
        <f t="shared" si="13"/>
        <v>0</v>
      </c>
      <c r="O60" s="184">
        <f>IF(dati_an!$B$4="16",SUMIF(dati_sp!$H$2:$H$65536,s_sep_ind_ORD!$A60,dati_sp!$G$2:$G$65536),0)</f>
        <v>0</v>
      </c>
      <c r="P60" s="184">
        <f>IF(O60+O61&lt;&gt;O59,O59,0)</f>
        <v>0</v>
      </c>
      <c r="Q60" s="425">
        <f t="shared" si="14"/>
        <v>0</v>
      </c>
    </row>
    <row r="61" spans="1:17">
      <c r="A61" s="150" t="s">
        <v>370</v>
      </c>
      <c r="B61" s="148" t="s">
        <v>452</v>
      </c>
      <c r="C61" s="184">
        <f>IF(dati_an!$B$4="16",SUMIF(dati_sp!$H$2:$H$65536,s_sep_ind_ORD!$A61,dati_sp!$C$2:$C$65536),0)</f>
        <v>0</v>
      </c>
      <c r="D61" s="184"/>
      <c r="E61" s="191">
        <f t="shared" si="10"/>
        <v>0</v>
      </c>
      <c r="F61" s="184">
        <f>IF(dati_an!$B$4="16",SUMIF(dati_sp!$H$2:$H$65536,s_sep_ind_ORD!$A61,dati_sp!$D$2:$D$65536),0)</f>
        <v>0</v>
      </c>
      <c r="G61" s="184"/>
      <c r="H61" s="191">
        <f t="shared" si="11"/>
        <v>0</v>
      </c>
      <c r="I61" s="184">
        <f>IF(dati_an!$B$4="16",SUMIF(dati_sp!$H$2:$H$65536,s_sep_ind_ORD!$A61,dati_sp!$E$2:$E$65536),0)</f>
        <v>0</v>
      </c>
      <c r="J61" s="184"/>
      <c r="K61" s="191">
        <f t="shared" si="12"/>
        <v>0</v>
      </c>
      <c r="L61" s="184">
        <f>IF(dati_an!$B$4="16",SUMIF(dati_sp!$H$2:$H$65536,s_sep_ind_ORD!$A61,dati_sp!$F$2:$F$65536),0)</f>
        <v>0</v>
      </c>
      <c r="M61" s="184"/>
      <c r="N61" s="191">
        <f t="shared" si="13"/>
        <v>0</v>
      </c>
      <c r="O61" s="184">
        <f>IF(dati_an!$B$4="16",SUMIF(dati_sp!$H$2:$H$65536,s_sep_ind_ORD!$A61,dati_sp!$G$2:$G$65536),0)</f>
        <v>0</v>
      </c>
      <c r="P61" s="184"/>
      <c r="Q61" s="425">
        <f t="shared" si="14"/>
        <v>0</v>
      </c>
    </row>
    <row r="62" spans="1:17">
      <c r="A62" s="147" t="s">
        <v>393</v>
      </c>
      <c r="B62" s="147" t="s">
        <v>480</v>
      </c>
      <c r="C62" s="182">
        <f>IF(dati_an!$B$4="16",SUMIF(dati_sp!$H$2:$H$65536,s_sep_ind_ORD!$A62,dati_sp!$C$2:$C$65536),0)</f>
        <v>0</v>
      </c>
      <c r="D62" s="182"/>
      <c r="E62" s="190">
        <f t="shared" si="10"/>
        <v>0</v>
      </c>
      <c r="F62" s="182">
        <f>IF(dati_an!$B$4="16",SUMIF(dati_sp!$H$2:$H$65536,s_sep_ind_ORD!$A62,dati_sp!$D$2:$D$65536),0)</f>
        <v>0</v>
      </c>
      <c r="G62" s="182"/>
      <c r="H62" s="190">
        <f t="shared" si="11"/>
        <v>0</v>
      </c>
      <c r="I62" s="182">
        <f>IF(dati_an!$B$4="16",SUMIF(dati_sp!$H$2:$H$65536,s_sep_ind_ORD!$A62,dati_sp!$E$2:$E$65536),0)</f>
        <v>0</v>
      </c>
      <c r="J62" s="406"/>
      <c r="K62" s="190">
        <f t="shared" si="12"/>
        <v>0</v>
      </c>
      <c r="L62" s="182">
        <f>IF(dati_an!$B$4="16",SUMIF(dati_sp!$H$2:$H$65536,s_sep_ind_ORD!$A62,dati_sp!$F$2:$F$65536),0)</f>
        <v>0</v>
      </c>
      <c r="M62" s="406"/>
      <c r="N62" s="190">
        <f t="shared" si="13"/>
        <v>0</v>
      </c>
      <c r="O62" s="183">
        <f>IF(dati_an!$B$4="16",SUMIF(dati_sp!$H$2:$H$65536,s_sep_ind_ORD!$A62,dati_sp!$G$2:$G$65536),0)</f>
        <v>0</v>
      </c>
      <c r="P62" s="182"/>
      <c r="Q62" s="424">
        <f t="shared" si="14"/>
        <v>0</v>
      </c>
    </row>
    <row r="63" spans="1:17">
      <c r="A63" s="150" t="s">
        <v>371</v>
      </c>
      <c r="B63" s="148" t="s">
        <v>451</v>
      </c>
      <c r="C63" s="184">
        <f>IF(dati_an!$B$4="16",SUMIF(dati_sp!$H$2:$H$65536,s_sep_ind_ORD!$A63,dati_sp!$C$2:$C$65536),0)</f>
        <v>0</v>
      </c>
      <c r="D63" s="184">
        <f>IF(C63+C64&lt;&gt;C62,C62,0)</f>
        <v>0</v>
      </c>
      <c r="E63" s="191">
        <f t="shared" si="10"/>
        <v>0</v>
      </c>
      <c r="F63" s="184">
        <f>IF(dati_an!$B$4="16",SUMIF(dati_sp!$H$2:$H$65536,s_sep_ind_ORD!$A63,dati_sp!$D$2:$D$65536),0)</f>
        <v>0</v>
      </c>
      <c r="G63" s="184">
        <f>IF(F63+F64&lt;&gt;F62,F62,0)</f>
        <v>0</v>
      </c>
      <c r="H63" s="191">
        <f t="shared" si="11"/>
        <v>0</v>
      </c>
      <c r="I63" s="184">
        <f>IF(dati_an!$B$4="16",SUMIF(dati_sp!$H$2:$H$65536,s_sep_ind_ORD!$A63,dati_sp!$E$2:$E$65536),0)</f>
        <v>0</v>
      </c>
      <c r="J63" s="184">
        <f>IF(I63+I64&lt;&gt;I62,I62,0)</f>
        <v>0</v>
      </c>
      <c r="K63" s="191">
        <f t="shared" si="12"/>
        <v>0</v>
      </c>
      <c r="L63" s="184">
        <f>IF(dati_an!$B$4="16",SUMIF(dati_sp!$H$2:$H$65536,s_sep_ind_ORD!$A63,dati_sp!$F$2:$F$65536),0)</f>
        <v>0</v>
      </c>
      <c r="M63" s="184">
        <f>IF(L63+L64&lt;&gt;L62,L62,0)</f>
        <v>0</v>
      </c>
      <c r="N63" s="191">
        <f t="shared" si="13"/>
        <v>0</v>
      </c>
      <c r="O63" s="184">
        <f>IF(dati_an!$B$4="16",SUMIF(dati_sp!$H$2:$H$65536,s_sep_ind_ORD!$A63,dati_sp!$G$2:$G$65536),0)</f>
        <v>0</v>
      </c>
      <c r="P63" s="184">
        <f>IF(O63+O64&lt;&gt;O62,O62,0)</f>
        <v>0</v>
      </c>
      <c r="Q63" s="425">
        <f t="shared" si="14"/>
        <v>0</v>
      </c>
    </row>
    <row r="64" spans="1:17">
      <c r="A64" s="150" t="s">
        <v>372</v>
      </c>
      <c r="B64" s="148" t="s">
        <v>452</v>
      </c>
      <c r="C64" s="184">
        <f>IF(dati_an!$B$4="16",SUMIF(dati_sp!$H$2:$H$65536,s_sep_ind_ORD!$A64,dati_sp!$C$2:$C$65536),0)</f>
        <v>0</v>
      </c>
      <c r="D64" s="184"/>
      <c r="E64" s="191">
        <f t="shared" si="10"/>
        <v>0</v>
      </c>
      <c r="F64" s="184">
        <f>IF(dati_an!$B$4="16",SUMIF(dati_sp!$H$2:$H$65536,s_sep_ind_ORD!$A64,dati_sp!$D$2:$D$65536),0)</f>
        <v>0</v>
      </c>
      <c r="G64" s="184"/>
      <c r="H64" s="191">
        <f t="shared" si="11"/>
        <v>0</v>
      </c>
      <c r="I64" s="184">
        <f>IF(dati_an!$B$4="16",SUMIF(dati_sp!$H$2:$H$65536,s_sep_ind_ORD!$A64,dati_sp!$E$2:$E$65536),0)</f>
        <v>0</v>
      </c>
      <c r="J64" s="184"/>
      <c r="K64" s="191">
        <f t="shared" si="12"/>
        <v>0</v>
      </c>
      <c r="L64" s="184">
        <f>IF(dati_an!$B$4="16",SUMIF(dati_sp!$H$2:$H$65536,s_sep_ind_ORD!$A64,dati_sp!$F$2:$F$65536),0)</f>
        <v>0</v>
      </c>
      <c r="M64" s="184"/>
      <c r="N64" s="191">
        <f t="shared" si="13"/>
        <v>0</v>
      </c>
      <c r="O64" s="184">
        <f>IF(dati_an!$B$4="16",SUMIF(dati_sp!$H$2:$H$65536,s_sep_ind_ORD!$A64,dati_sp!$G$2:$G$65536),0)</f>
        <v>0</v>
      </c>
      <c r="P64" s="184"/>
      <c r="Q64" s="425">
        <f t="shared" si="14"/>
        <v>0</v>
      </c>
    </row>
    <row r="65" spans="1:17">
      <c r="A65" s="147" t="s">
        <v>394</v>
      </c>
      <c r="B65" s="147" t="s">
        <v>481</v>
      </c>
      <c r="C65" s="182">
        <f>IF(dati_an!$B$4="16",SUMIF(dati_sp!$H$2:$H$65536,s_sep_ind_ORD!$A65,dati_sp!$C$2:$C$65536),0)</f>
        <v>0</v>
      </c>
      <c r="D65" s="182"/>
      <c r="E65" s="190">
        <f t="shared" si="10"/>
        <v>0</v>
      </c>
      <c r="F65" s="182">
        <f>IF(dati_an!$B$4="16",SUMIF(dati_sp!$H$2:$H$65536,s_sep_ind_ORD!$A65,dati_sp!$D$2:$D$65536),0)</f>
        <v>0</v>
      </c>
      <c r="G65" s="182"/>
      <c r="H65" s="190">
        <f t="shared" si="11"/>
        <v>0</v>
      </c>
      <c r="I65" s="182">
        <f>IF(dati_an!$B$4="16",SUMIF(dati_sp!$H$2:$H$65536,s_sep_ind_ORD!$A65,dati_sp!$E$2:$E$65536),0)</f>
        <v>0</v>
      </c>
      <c r="J65" s="406"/>
      <c r="K65" s="190">
        <f t="shared" si="12"/>
        <v>0</v>
      </c>
      <c r="L65" s="182">
        <f>IF(dati_an!$B$4="16",SUMIF(dati_sp!$H$2:$H$65536,s_sep_ind_ORD!$A65,dati_sp!$F$2:$F$65536),0)</f>
        <v>0</v>
      </c>
      <c r="M65" s="406"/>
      <c r="N65" s="190">
        <f t="shared" si="13"/>
        <v>0</v>
      </c>
      <c r="O65" s="183">
        <f>IF(dati_an!$B$4="16",SUMIF(dati_sp!$H$2:$H$65536,s_sep_ind_ORD!$A65,dati_sp!$G$2:$G$65536),0)</f>
        <v>0</v>
      </c>
      <c r="P65" s="182"/>
      <c r="Q65" s="424">
        <f t="shared" si="14"/>
        <v>0</v>
      </c>
    </row>
    <row r="66" spans="1:17">
      <c r="A66" s="150" t="s">
        <v>373</v>
      </c>
      <c r="B66" s="148" t="s">
        <v>451</v>
      </c>
      <c r="C66" s="184">
        <f>IF(dati_an!$B$4="16",SUMIF(dati_sp!$H$2:$H$65536,s_sep_ind_ORD!$A66,dati_sp!$C$2:$C$65536),0)</f>
        <v>0</v>
      </c>
      <c r="D66" s="184">
        <f>IF(C66+C67&lt;&gt;C65,C65,0)</f>
        <v>0</v>
      </c>
      <c r="E66" s="191">
        <f t="shared" si="10"/>
        <v>0</v>
      </c>
      <c r="F66" s="184">
        <f>IF(dati_an!$B$4="16",SUMIF(dati_sp!$H$2:$H$65536,s_sep_ind_ORD!$A66,dati_sp!$D$2:$D$65536),0)</f>
        <v>0</v>
      </c>
      <c r="G66" s="184">
        <f>IF(F66+F67&lt;&gt;F65,F65,0)</f>
        <v>0</v>
      </c>
      <c r="H66" s="191">
        <f t="shared" si="11"/>
        <v>0</v>
      </c>
      <c r="I66" s="184">
        <f>IF(dati_an!$B$4="16",SUMIF(dati_sp!$H$2:$H$65536,s_sep_ind_ORD!$A66,dati_sp!$E$2:$E$65536),0)</f>
        <v>0</v>
      </c>
      <c r="J66" s="184">
        <f>IF(I66+I67&lt;&gt;I65,I65,0)</f>
        <v>0</v>
      </c>
      <c r="K66" s="191">
        <f t="shared" si="12"/>
        <v>0</v>
      </c>
      <c r="L66" s="184">
        <f>IF(dati_an!$B$4="16",SUMIF(dati_sp!$H$2:$H$65536,s_sep_ind_ORD!$A66,dati_sp!$F$2:$F$65536),0)</f>
        <v>0</v>
      </c>
      <c r="M66" s="184">
        <f>IF(L66+L67&lt;&gt;L65,L65,0)</f>
        <v>0</v>
      </c>
      <c r="N66" s="191">
        <f t="shared" si="13"/>
        <v>0</v>
      </c>
      <c r="O66" s="184">
        <f>IF(dati_an!$B$4="16",SUMIF(dati_sp!$H$2:$H$65536,s_sep_ind_ORD!$A66,dati_sp!$G$2:$G$65536),0)</f>
        <v>0</v>
      </c>
      <c r="P66" s="184">
        <f>IF(O66+O67&lt;&gt;O65,O65,0)</f>
        <v>0</v>
      </c>
      <c r="Q66" s="425">
        <f t="shared" si="14"/>
        <v>0</v>
      </c>
    </row>
    <row r="67" spans="1:17">
      <c r="A67" s="150" t="s">
        <v>374</v>
      </c>
      <c r="B67" s="148" t="s">
        <v>452</v>
      </c>
      <c r="C67" s="184">
        <f>IF(dati_an!$B$4="16",SUMIF(dati_sp!$H$2:$H$65536,s_sep_ind_ORD!$A67,dati_sp!$C$2:$C$65536),0)</f>
        <v>0</v>
      </c>
      <c r="D67" s="184"/>
      <c r="E67" s="191">
        <f t="shared" si="10"/>
        <v>0</v>
      </c>
      <c r="F67" s="184">
        <f>IF(dati_an!$B$4="16",SUMIF(dati_sp!$H$2:$H$65536,s_sep_ind_ORD!$A67,dati_sp!$D$2:$D$65536),0)</f>
        <v>0</v>
      </c>
      <c r="G67" s="184"/>
      <c r="H67" s="191">
        <f t="shared" si="11"/>
        <v>0</v>
      </c>
      <c r="I67" s="184">
        <f>IF(dati_an!$B$4="16",SUMIF(dati_sp!$H$2:$H$65536,s_sep_ind_ORD!$A67,dati_sp!$E$2:$E$65536),0)</f>
        <v>0</v>
      </c>
      <c r="J67" s="184"/>
      <c r="K67" s="191">
        <f t="shared" si="12"/>
        <v>0</v>
      </c>
      <c r="L67" s="184">
        <f>IF(dati_an!$B$4="16",SUMIF(dati_sp!$H$2:$H$65536,s_sep_ind_ORD!$A67,dati_sp!$F$2:$F$65536),0)</f>
        <v>0</v>
      </c>
      <c r="M67" s="184"/>
      <c r="N67" s="191">
        <f t="shared" si="13"/>
        <v>0</v>
      </c>
      <c r="O67" s="184">
        <f>IF(dati_an!$B$4="16",SUMIF(dati_sp!$H$2:$H$65536,s_sep_ind_ORD!$A67,dati_sp!$G$2:$G$65536),0)</f>
        <v>0</v>
      </c>
      <c r="P67" s="184"/>
      <c r="Q67" s="425">
        <f t="shared" si="14"/>
        <v>0</v>
      </c>
    </row>
    <row r="68" spans="1:17">
      <c r="A68" s="147" t="s">
        <v>395</v>
      </c>
      <c r="B68" s="147" t="s">
        <v>482</v>
      </c>
      <c r="C68" s="182">
        <f>IF(dati_an!$B$4="16",SUMIF(dati_sp!$H$2:$H$65536,s_sep_ind_ORD!$A68,dati_sp!$C$2:$C$65536),0)</f>
        <v>0</v>
      </c>
      <c r="D68" s="182"/>
      <c r="E68" s="190">
        <f t="shared" si="10"/>
        <v>0</v>
      </c>
      <c r="F68" s="182">
        <f>IF(dati_an!$B$4="16",SUMIF(dati_sp!$H$2:$H$65536,s_sep_ind_ORD!$A68,dati_sp!$D$2:$D$65536),0)</f>
        <v>0</v>
      </c>
      <c r="G68" s="182"/>
      <c r="H68" s="190">
        <f t="shared" si="11"/>
        <v>0</v>
      </c>
      <c r="I68" s="182">
        <f>IF(dati_an!$B$4="16",SUMIF(dati_sp!$H$2:$H$65536,s_sep_ind_ORD!$A68,dati_sp!$E$2:$E$65536),0)</f>
        <v>0</v>
      </c>
      <c r="J68" s="406"/>
      <c r="K68" s="190">
        <f t="shared" si="12"/>
        <v>0</v>
      </c>
      <c r="L68" s="182">
        <f>IF(dati_an!$B$4="16",SUMIF(dati_sp!$H$2:$H$65536,s_sep_ind_ORD!$A68,dati_sp!$F$2:$F$65536),0)</f>
        <v>0</v>
      </c>
      <c r="M68" s="406"/>
      <c r="N68" s="190">
        <f t="shared" si="13"/>
        <v>0</v>
      </c>
      <c r="O68" s="183">
        <f>IF(dati_an!$B$4="16",SUMIF(dati_sp!$H$2:$H$65536,s_sep_ind_ORD!$A68,dati_sp!$G$2:$G$65536),0)</f>
        <v>0</v>
      </c>
      <c r="P68" s="182"/>
      <c r="Q68" s="424">
        <f t="shared" si="14"/>
        <v>0</v>
      </c>
    </row>
    <row r="69" spans="1:17">
      <c r="A69" s="150" t="s">
        <v>375</v>
      </c>
      <c r="B69" s="148" t="s">
        <v>451</v>
      </c>
      <c r="C69" s="184">
        <f>IF(dati_an!$B$4="16",SUMIF(dati_sp!$H$2:$H$65536,s_sep_ind_ORD!$A69,dati_sp!$C$2:$C$65536),0)</f>
        <v>0</v>
      </c>
      <c r="D69" s="184">
        <f>IF(C69+C70&lt;&gt;C68,C68,0)</f>
        <v>0</v>
      </c>
      <c r="E69" s="191">
        <f t="shared" si="10"/>
        <v>0</v>
      </c>
      <c r="F69" s="184">
        <f>IF(dati_an!$B$4="16",SUMIF(dati_sp!$H$2:$H$65536,s_sep_ind_ORD!$A69,dati_sp!$D$2:$D$65536),0)</f>
        <v>0</v>
      </c>
      <c r="G69" s="184">
        <f>IF(F69+F70&lt;&gt;F68,F68,0)</f>
        <v>0</v>
      </c>
      <c r="H69" s="191">
        <f t="shared" si="11"/>
        <v>0</v>
      </c>
      <c r="I69" s="184">
        <f>IF(dati_an!$B$4="16",SUMIF(dati_sp!$H$2:$H$65536,s_sep_ind_ORD!$A69,dati_sp!$E$2:$E$65536),0)</f>
        <v>0</v>
      </c>
      <c r="J69" s="184">
        <f>IF(I69+I70&lt;&gt;I68,I68,0)</f>
        <v>0</v>
      </c>
      <c r="K69" s="191">
        <f t="shared" si="12"/>
        <v>0</v>
      </c>
      <c r="L69" s="184">
        <f>IF(dati_an!$B$4="16",SUMIF(dati_sp!$H$2:$H$65536,s_sep_ind_ORD!$A69,dati_sp!$F$2:$F$65536),0)</f>
        <v>0</v>
      </c>
      <c r="M69" s="184">
        <f>IF(L69+L70&lt;&gt;L68,L68,0)</f>
        <v>0</v>
      </c>
      <c r="N69" s="191">
        <f t="shared" si="13"/>
        <v>0</v>
      </c>
      <c r="O69" s="184">
        <f>IF(dati_an!$B$4="16",SUMIF(dati_sp!$H$2:$H$65536,s_sep_ind_ORD!$A69,dati_sp!$G$2:$G$65536),0)</f>
        <v>0</v>
      </c>
      <c r="P69" s="184">
        <f>IF(O69+O70&lt;&gt;O68,O68,0)</f>
        <v>0</v>
      </c>
      <c r="Q69" s="425">
        <f t="shared" si="14"/>
        <v>0</v>
      </c>
    </row>
    <row r="70" spans="1:17">
      <c r="A70" s="150" t="s">
        <v>376</v>
      </c>
      <c r="B70" s="148" t="s">
        <v>452</v>
      </c>
      <c r="C70" s="184">
        <f>IF(dati_an!$B$4="16",SUMIF(dati_sp!$H$2:$H$65536,s_sep_ind_ORD!$A70,dati_sp!$C$2:$C$65536),0)</f>
        <v>0</v>
      </c>
      <c r="D70" s="184"/>
      <c r="E70" s="191">
        <f t="shared" si="10"/>
        <v>0</v>
      </c>
      <c r="F70" s="184">
        <f>IF(dati_an!$B$4="16",SUMIF(dati_sp!$H$2:$H$65536,s_sep_ind_ORD!$A70,dati_sp!$D$2:$D$65536),0)</f>
        <v>0</v>
      </c>
      <c r="G70" s="184"/>
      <c r="H70" s="191">
        <f t="shared" si="11"/>
        <v>0</v>
      </c>
      <c r="I70" s="184">
        <f>IF(dati_an!$B$4="16",SUMIF(dati_sp!$H$2:$H$65536,s_sep_ind_ORD!$A70,dati_sp!$E$2:$E$65536),0)</f>
        <v>0</v>
      </c>
      <c r="J70" s="184"/>
      <c r="K70" s="191">
        <f t="shared" si="12"/>
        <v>0</v>
      </c>
      <c r="L70" s="184">
        <f>IF(dati_an!$B$4="16",SUMIF(dati_sp!$H$2:$H$65536,s_sep_ind_ORD!$A70,dati_sp!$F$2:$F$65536),0)</f>
        <v>0</v>
      </c>
      <c r="M70" s="184"/>
      <c r="N70" s="191">
        <f t="shared" si="13"/>
        <v>0</v>
      </c>
      <c r="O70" s="184">
        <f>IF(dati_an!$B$4="16",SUMIF(dati_sp!$H$2:$H$65536,s_sep_ind_ORD!$A70,dati_sp!$G$2:$G$65536),0)</f>
        <v>0</v>
      </c>
      <c r="P70" s="184"/>
      <c r="Q70" s="425">
        <f t="shared" si="14"/>
        <v>0</v>
      </c>
    </row>
    <row r="71" spans="1:17">
      <c r="A71" s="147" t="s">
        <v>396</v>
      </c>
      <c r="B71" s="147" t="s">
        <v>483</v>
      </c>
      <c r="C71" s="182">
        <f>IF(dati_an!$B$4="16",SUMIF(dati_sp!$H$2:$H$65536,s_sep_ind_ORD!$A71,dati_sp!$C$2:$C$65536),0)</f>
        <v>0</v>
      </c>
      <c r="D71" s="182"/>
      <c r="E71" s="190">
        <f t="shared" si="10"/>
        <v>0</v>
      </c>
      <c r="F71" s="182">
        <f>IF(dati_an!$B$4="16",SUMIF(dati_sp!$H$2:$H$65536,s_sep_ind_ORD!$A71,dati_sp!$D$2:$D$65536),0)</f>
        <v>0</v>
      </c>
      <c r="G71" s="182"/>
      <c r="H71" s="190">
        <f t="shared" si="11"/>
        <v>0</v>
      </c>
      <c r="I71" s="182">
        <f>IF(dati_an!$B$4="16",SUMIF(dati_sp!$H$2:$H$65536,s_sep_ind_ORD!$A71,dati_sp!$E$2:$E$65536),0)</f>
        <v>0</v>
      </c>
      <c r="J71" s="406"/>
      <c r="K71" s="190">
        <f t="shared" si="12"/>
        <v>0</v>
      </c>
      <c r="L71" s="182">
        <f>IF(dati_an!$B$4="16",SUMIF(dati_sp!$H$2:$H$65536,s_sep_ind_ORD!$A71,dati_sp!$F$2:$F$65536),0)</f>
        <v>0</v>
      </c>
      <c r="M71" s="406"/>
      <c r="N71" s="190">
        <f t="shared" si="13"/>
        <v>0</v>
      </c>
      <c r="O71" s="183">
        <f>IF(dati_an!$B$4="16",SUMIF(dati_sp!$H$2:$H$65536,s_sep_ind_ORD!$A71,dati_sp!$G$2:$G$65536),0)</f>
        <v>0</v>
      </c>
      <c r="P71" s="182"/>
      <c r="Q71" s="424">
        <f t="shared" si="14"/>
        <v>0</v>
      </c>
    </row>
    <row r="72" spans="1:17">
      <c r="A72" s="150" t="s">
        <v>377</v>
      </c>
      <c r="B72" s="148" t="s">
        <v>451</v>
      </c>
      <c r="C72" s="184">
        <f>IF(dati_an!$B$4="16",SUMIF(dati_sp!$H$2:$H$65536,s_sep_ind_ORD!$A72,dati_sp!$C$2:$C$65536),0)</f>
        <v>0</v>
      </c>
      <c r="D72" s="184">
        <f>IF(C72+C73&lt;&gt;C71,C71,0)</f>
        <v>0</v>
      </c>
      <c r="E72" s="191">
        <f t="shared" si="10"/>
        <v>0</v>
      </c>
      <c r="F72" s="184">
        <f>IF(dati_an!$B$4="16",SUMIF(dati_sp!$H$2:$H$65536,s_sep_ind_ORD!$A72,dati_sp!$D$2:$D$65536),0)</f>
        <v>0</v>
      </c>
      <c r="G72" s="184">
        <f>IF(F72+F73&lt;&gt;F71,F71,0)</f>
        <v>0</v>
      </c>
      <c r="H72" s="191">
        <f t="shared" si="11"/>
        <v>0</v>
      </c>
      <c r="I72" s="184">
        <f>IF(dati_an!$B$4="16",SUMIF(dati_sp!$H$2:$H$65536,s_sep_ind_ORD!$A72,dati_sp!$E$2:$E$65536),0)</f>
        <v>0</v>
      </c>
      <c r="J72" s="184">
        <f>IF(I72+I73&lt;&gt;I71,I71,0)</f>
        <v>0</v>
      </c>
      <c r="K72" s="191">
        <f t="shared" si="12"/>
        <v>0</v>
      </c>
      <c r="L72" s="184">
        <f>IF(dati_an!$B$4="16",SUMIF(dati_sp!$H$2:$H$65536,s_sep_ind_ORD!$A72,dati_sp!$F$2:$F$65536),0)</f>
        <v>0</v>
      </c>
      <c r="M72" s="184">
        <f>IF(L72+L73&lt;&gt;L71,L71,0)</f>
        <v>0</v>
      </c>
      <c r="N72" s="191">
        <f t="shared" si="13"/>
        <v>0</v>
      </c>
      <c r="O72" s="184">
        <f>IF(dati_an!$B$4="16",SUMIF(dati_sp!$H$2:$H$65536,s_sep_ind_ORD!$A72,dati_sp!$G$2:$G$65536),0)</f>
        <v>0</v>
      </c>
      <c r="P72" s="184">
        <f>IF(O72+O73&lt;&gt;O71,O71,0)</f>
        <v>0</v>
      </c>
      <c r="Q72" s="425">
        <f t="shared" si="14"/>
        <v>0</v>
      </c>
    </row>
    <row r="73" spans="1:17">
      <c r="A73" s="150" t="s">
        <v>378</v>
      </c>
      <c r="B73" s="148" t="s">
        <v>452</v>
      </c>
      <c r="C73" s="184">
        <f>IF(dati_an!$B$4="16",SUMIF(dati_sp!$H$2:$H$65536,s_sep_ind_ORD!$A73,dati_sp!$C$2:$C$65536),0)</f>
        <v>0</v>
      </c>
      <c r="D73" s="184"/>
      <c r="E73" s="191">
        <f t="shared" si="10"/>
        <v>0</v>
      </c>
      <c r="F73" s="184">
        <f>IF(dati_an!$B$4="16",SUMIF(dati_sp!$H$2:$H$65536,s_sep_ind_ORD!$A73,dati_sp!$D$2:$D$65536),0)</f>
        <v>0</v>
      </c>
      <c r="G73" s="184"/>
      <c r="H73" s="191">
        <f t="shared" si="11"/>
        <v>0</v>
      </c>
      <c r="I73" s="184">
        <f>IF(dati_an!$B$4="16",SUMIF(dati_sp!$H$2:$H$65536,s_sep_ind_ORD!$A73,dati_sp!$E$2:$E$65536),0)</f>
        <v>0</v>
      </c>
      <c r="J73" s="184"/>
      <c r="K73" s="191">
        <f t="shared" si="12"/>
        <v>0</v>
      </c>
      <c r="L73" s="184">
        <f>IF(dati_an!$B$4="16",SUMIF(dati_sp!$H$2:$H$65536,s_sep_ind_ORD!$A73,dati_sp!$F$2:$F$65536),0)</f>
        <v>0</v>
      </c>
      <c r="M73" s="184"/>
      <c r="N73" s="191">
        <f t="shared" si="13"/>
        <v>0</v>
      </c>
      <c r="O73" s="184">
        <f>IF(dati_an!$B$4="16",SUMIF(dati_sp!$H$2:$H$65536,s_sep_ind_ORD!$A73,dati_sp!$G$2:$G$65536),0)</f>
        <v>0</v>
      </c>
      <c r="P73" s="184"/>
      <c r="Q73" s="425">
        <f t="shared" si="14"/>
        <v>0</v>
      </c>
    </row>
    <row r="74" spans="1:17">
      <c r="A74" s="147" t="s">
        <v>397</v>
      </c>
      <c r="B74" s="147" t="s">
        <v>484</v>
      </c>
      <c r="C74" s="182">
        <f>IF(dati_an!$B$4="16",SUMIF(dati_sp!$H$2:$H$65536,s_sep_ind_ORD!$A74,dati_sp!$C$2:$C$65536),0)</f>
        <v>0</v>
      </c>
      <c r="D74" s="182"/>
      <c r="E74" s="190">
        <f t="shared" si="10"/>
        <v>0</v>
      </c>
      <c r="F74" s="182">
        <f>IF(dati_an!$B$4="16",SUMIF(dati_sp!$H$2:$H$65536,s_sep_ind_ORD!$A74,dati_sp!$D$2:$D$65536),0)</f>
        <v>0</v>
      </c>
      <c r="G74" s="182"/>
      <c r="H74" s="190">
        <f t="shared" si="11"/>
        <v>0</v>
      </c>
      <c r="I74" s="182">
        <f>IF(dati_an!$B$4="16",SUMIF(dati_sp!$H$2:$H$65536,s_sep_ind_ORD!$A74,dati_sp!$E$2:$E$65536),0)</f>
        <v>0</v>
      </c>
      <c r="J74" s="406"/>
      <c r="K74" s="190">
        <f t="shared" si="12"/>
        <v>0</v>
      </c>
      <c r="L74" s="182">
        <f>IF(dati_an!$B$4="16",SUMIF(dati_sp!$H$2:$H$65536,s_sep_ind_ORD!$A74,dati_sp!$F$2:$F$65536),0)</f>
        <v>0</v>
      </c>
      <c r="M74" s="406"/>
      <c r="N74" s="190">
        <f t="shared" si="13"/>
        <v>0</v>
      </c>
      <c r="O74" s="183">
        <f>IF(dati_an!$B$4="16",SUMIF(dati_sp!$H$2:$H$65536,s_sep_ind_ORD!$A74,dati_sp!$G$2:$G$65536),0)</f>
        <v>0</v>
      </c>
      <c r="P74" s="182"/>
      <c r="Q74" s="424">
        <f t="shared" si="14"/>
        <v>0</v>
      </c>
    </row>
    <row r="75" spans="1:17">
      <c r="A75" s="150" t="s">
        <v>379</v>
      </c>
      <c r="B75" s="148" t="s">
        <v>451</v>
      </c>
      <c r="C75" s="184">
        <f>IF(dati_an!$B$4="16",SUMIF(dati_sp!$H$2:$H$65536,s_sep_ind_ORD!$A75,dati_sp!$C$2:$C$65536),0)</f>
        <v>0</v>
      </c>
      <c r="D75" s="184">
        <f>IF(C75+C76&lt;&gt;C74,C74,0)</f>
        <v>0</v>
      </c>
      <c r="E75" s="191">
        <f t="shared" si="10"/>
        <v>0</v>
      </c>
      <c r="F75" s="184">
        <f>IF(dati_an!$B$4="16",SUMIF(dati_sp!$H$2:$H$65536,s_sep_ind_ORD!$A75,dati_sp!$D$2:$D$65536),0)</f>
        <v>0</v>
      </c>
      <c r="G75" s="184">
        <f>IF(F75+F76&lt;&gt;F74,F74,0)</f>
        <v>0</v>
      </c>
      <c r="H75" s="191">
        <f t="shared" si="11"/>
        <v>0</v>
      </c>
      <c r="I75" s="184">
        <f>IF(dati_an!$B$4="16",SUMIF(dati_sp!$H$2:$H$65536,s_sep_ind_ORD!$A75,dati_sp!$E$2:$E$65536),0)</f>
        <v>0</v>
      </c>
      <c r="J75" s="184">
        <f>IF(I75+I76&lt;&gt;I74,I74,0)</f>
        <v>0</v>
      </c>
      <c r="K75" s="191">
        <f t="shared" si="12"/>
        <v>0</v>
      </c>
      <c r="L75" s="184">
        <f>IF(dati_an!$B$4="16",SUMIF(dati_sp!$H$2:$H$65536,s_sep_ind_ORD!$A75,dati_sp!$F$2:$F$65536),0)</f>
        <v>0</v>
      </c>
      <c r="M75" s="184">
        <f>IF(L75+L76&lt;&gt;L74,L74,0)</f>
        <v>0</v>
      </c>
      <c r="N75" s="191">
        <f t="shared" si="13"/>
        <v>0</v>
      </c>
      <c r="O75" s="184">
        <f>IF(dati_an!$B$4="16",SUMIF(dati_sp!$H$2:$H$65536,s_sep_ind_ORD!$A75,dati_sp!$G$2:$G$65536),0)</f>
        <v>0</v>
      </c>
      <c r="P75" s="184">
        <f>IF(O75+O76&lt;&gt;O74,O74,0)</f>
        <v>0</v>
      </c>
      <c r="Q75" s="425">
        <f t="shared" si="14"/>
        <v>0</v>
      </c>
    </row>
    <row r="76" spans="1:17">
      <c r="A76" s="150" t="s">
        <v>380</v>
      </c>
      <c r="B76" s="148" t="s">
        <v>452</v>
      </c>
      <c r="C76" s="184">
        <f>IF(dati_an!$B$4="16",SUMIF(dati_sp!$H$2:$H$65536,s_sep_ind_ORD!$A76,dati_sp!$C$2:$C$65536),0)</f>
        <v>0</v>
      </c>
      <c r="D76" s="184"/>
      <c r="E76" s="191">
        <f t="shared" si="10"/>
        <v>0</v>
      </c>
      <c r="F76" s="184">
        <f>IF(dati_an!$B$4="16",SUMIF(dati_sp!$H$2:$H$65536,s_sep_ind_ORD!$A76,dati_sp!$D$2:$D$65536),0)</f>
        <v>0</v>
      </c>
      <c r="G76" s="184"/>
      <c r="H76" s="191">
        <f t="shared" si="11"/>
        <v>0</v>
      </c>
      <c r="I76" s="184">
        <f>IF(dati_an!$B$4="16",SUMIF(dati_sp!$H$2:$H$65536,s_sep_ind_ORD!$A76,dati_sp!$E$2:$E$65536),0)</f>
        <v>0</v>
      </c>
      <c r="J76" s="184"/>
      <c r="K76" s="191">
        <f t="shared" si="12"/>
        <v>0</v>
      </c>
      <c r="L76" s="184">
        <f>IF(dati_an!$B$4="16",SUMIF(dati_sp!$H$2:$H$65536,s_sep_ind_ORD!$A76,dati_sp!$F$2:$F$65536),0)</f>
        <v>0</v>
      </c>
      <c r="M76" s="184"/>
      <c r="N76" s="191">
        <f t="shared" si="13"/>
        <v>0</v>
      </c>
      <c r="O76" s="184">
        <f>IF(dati_an!$B$4="16",SUMIF(dati_sp!$H$2:$H$65536,s_sep_ind_ORD!$A76,dati_sp!$G$2:$G$65536),0)</f>
        <v>0</v>
      </c>
      <c r="P76" s="184"/>
      <c r="Q76" s="425">
        <f t="shared" si="14"/>
        <v>0</v>
      </c>
    </row>
    <row r="77" spans="1:17">
      <c r="A77" s="147" t="s">
        <v>900</v>
      </c>
      <c r="B77" s="147" t="s">
        <v>901</v>
      </c>
      <c r="C77" s="182">
        <f>IF(dati_an!$B$4="16",SUMIF(dati_sp!$H$2:$H$65536,s_sep_ind_ORD!$A77,dati_sp!$C$2:$C$65536),0)</f>
        <v>0</v>
      </c>
      <c r="D77" s="182"/>
      <c r="E77" s="190">
        <f t="shared" si="10"/>
        <v>0</v>
      </c>
      <c r="F77" s="182">
        <f>IF(dati_an!$B$4="16",SUMIF(dati_sp!$H$2:$H$65536,s_sep_ind_ORD!$A77,dati_sp!$D$2:$D$65536),0)</f>
        <v>0</v>
      </c>
      <c r="G77" s="182"/>
      <c r="H77" s="190">
        <f t="shared" si="11"/>
        <v>0</v>
      </c>
      <c r="I77" s="182">
        <f>IF(dati_an!$B$4="16",SUMIF(dati_sp!$H$2:$H$65536,s_sep_ind_ORD!$A77,dati_sp!$E$2:$E$65536),0)</f>
        <v>0</v>
      </c>
      <c r="J77" s="406"/>
      <c r="K77" s="190">
        <f t="shared" si="12"/>
        <v>0</v>
      </c>
      <c r="L77" s="182">
        <f>IF(dati_an!$B$4="16",SUMIF(dati_sp!$H$2:$H$65536,s_sep_ind_ORD!$A77,dati_sp!$F$2:$F$65536),0)</f>
        <v>0</v>
      </c>
      <c r="M77" s="406"/>
      <c r="N77" s="190">
        <f t="shared" si="13"/>
        <v>0</v>
      </c>
      <c r="O77" s="183">
        <f>IF(dati_an!$B$4="16",SUMIF(dati_sp!$H$2:$H$65536,s_sep_ind_ORD!$A77,dati_sp!$G$2:$G$65536),0)</f>
        <v>0</v>
      </c>
      <c r="P77" s="182"/>
      <c r="Q77" s="424">
        <f t="shared" si="14"/>
        <v>0</v>
      </c>
    </row>
    <row r="78" spans="1:17">
      <c r="A78" s="150" t="s">
        <v>1076</v>
      </c>
      <c r="B78" s="148" t="s">
        <v>451</v>
      </c>
      <c r="C78" s="184">
        <f>IF(dati_an!$B$4="16",SUMIF(dati_sp!$H$2:$H$65536,s_sep_ind_ORD!$A78,dati_sp!$C$2:$C$65536),0)</f>
        <v>0</v>
      </c>
      <c r="D78" s="184">
        <f>IF(C78+C79&lt;&gt;C77,C77,0)</f>
        <v>0</v>
      </c>
      <c r="E78" s="191">
        <f t="shared" si="10"/>
        <v>0</v>
      </c>
      <c r="F78" s="184">
        <f>IF(dati_an!$B$4="16",SUMIF(dati_sp!$H$2:$H$65536,s_sep_ind_ORD!$A78,dati_sp!$D$2:$D$65536),0)</f>
        <v>0</v>
      </c>
      <c r="G78" s="184">
        <f>IF(F78+F79&lt;&gt;F77,F77,0)</f>
        <v>0</v>
      </c>
      <c r="H78" s="191">
        <f t="shared" si="11"/>
        <v>0</v>
      </c>
      <c r="I78" s="184">
        <f>IF(dati_an!$B$4="16",SUMIF(dati_sp!$H$2:$H$65536,s_sep_ind_ORD!$A78,dati_sp!$E$2:$E$65536),0)</f>
        <v>0</v>
      </c>
      <c r="J78" s="184">
        <f>IF(I78+I79&lt;&gt;I77,I77,0)</f>
        <v>0</v>
      </c>
      <c r="K78" s="191">
        <f t="shared" si="12"/>
        <v>0</v>
      </c>
      <c r="L78" s="184">
        <f>IF(dati_an!$B$4="16",SUMIF(dati_sp!$H$2:$H$65536,s_sep_ind_ORD!$A78,dati_sp!$F$2:$F$65536),0)</f>
        <v>0</v>
      </c>
      <c r="M78" s="184">
        <f>IF(L78+L79&lt;&gt;L77,L77,0)</f>
        <v>0</v>
      </c>
      <c r="N78" s="191">
        <f t="shared" si="13"/>
        <v>0</v>
      </c>
      <c r="O78" s="184">
        <f>IF(dati_an!$B$4="16",SUMIF(dati_sp!$H$2:$H$65536,s_sep_ind_ORD!$A78,dati_sp!$G$2:$G$65536),0)</f>
        <v>0</v>
      </c>
      <c r="P78" s="184">
        <f>IF(O78+O79&lt;&gt;O77,O77,0)</f>
        <v>0</v>
      </c>
      <c r="Q78" s="425">
        <f t="shared" si="14"/>
        <v>0</v>
      </c>
    </row>
    <row r="79" spans="1:17">
      <c r="A79" s="150" t="s">
        <v>1077</v>
      </c>
      <c r="B79" s="148" t="s">
        <v>452</v>
      </c>
      <c r="C79" s="184">
        <f>IF(dati_an!$B$4="16",SUMIF(dati_sp!$H$2:$H$65536,s_sep_ind_ORD!$A79,dati_sp!$C$2:$C$65536),0)</f>
        <v>0</v>
      </c>
      <c r="D79" s="184"/>
      <c r="E79" s="191">
        <f t="shared" si="10"/>
        <v>0</v>
      </c>
      <c r="F79" s="184">
        <f>IF(dati_an!$B$4="16",SUMIF(dati_sp!$H$2:$H$65536,s_sep_ind_ORD!$A79,dati_sp!$D$2:$D$65536),0)</f>
        <v>0</v>
      </c>
      <c r="G79" s="184"/>
      <c r="H79" s="191">
        <f t="shared" si="11"/>
        <v>0</v>
      </c>
      <c r="I79" s="184">
        <f>IF(dati_an!$B$4="16",SUMIF(dati_sp!$H$2:$H$65536,s_sep_ind_ORD!$A79,dati_sp!$E$2:$E$65536),0)</f>
        <v>0</v>
      </c>
      <c r="J79" s="184"/>
      <c r="K79" s="191">
        <f t="shared" si="12"/>
        <v>0</v>
      </c>
      <c r="L79" s="184">
        <f>IF(dati_an!$B$4="16",SUMIF(dati_sp!$H$2:$H$65536,s_sep_ind_ORD!$A79,dati_sp!$F$2:$F$65536),0)</f>
        <v>0</v>
      </c>
      <c r="M79" s="184"/>
      <c r="N79" s="191">
        <f t="shared" si="13"/>
        <v>0</v>
      </c>
      <c r="O79" s="184">
        <f>IF(dati_an!$B$4="16",SUMIF(dati_sp!$H$2:$H$65536,s_sep_ind_ORD!$A79,dati_sp!$G$2:$G$65536),0)</f>
        <v>0</v>
      </c>
      <c r="P79" s="184"/>
      <c r="Q79" s="425">
        <f t="shared" si="14"/>
        <v>0</v>
      </c>
    </row>
    <row r="80" spans="1:17">
      <c r="A80" s="147" t="s">
        <v>398</v>
      </c>
      <c r="B80" s="147" t="s">
        <v>485</v>
      </c>
      <c r="C80" s="182">
        <f>IF(dati_an!$B$4="16",SUMIF(dati_sp!$H$2:$H$65536,s_sep_ind_ORD!$A80,dati_sp!$C$2:$C$65536),0)</f>
        <v>0</v>
      </c>
      <c r="D80" s="182"/>
      <c r="E80" s="190">
        <f t="shared" si="10"/>
        <v>0</v>
      </c>
      <c r="F80" s="182">
        <f>IF(dati_an!$B$4="16",SUMIF(dati_sp!$H$2:$H$65536,s_sep_ind_ORD!$A80,dati_sp!$D$2:$D$65536),0)</f>
        <v>0</v>
      </c>
      <c r="G80" s="182"/>
      <c r="H80" s="190">
        <f t="shared" si="11"/>
        <v>0</v>
      </c>
      <c r="I80" s="182">
        <f>IF(dati_an!$B$4="16",SUMIF(dati_sp!$H$2:$H$65536,s_sep_ind_ORD!$A80,dati_sp!$E$2:$E$65536),0)</f>
        <v>0</v>
      </c>
      <c r="J80" s="406"/>
      <c r="K80" s="190">
        <f t="shared" si="12"/>
        <v>0</v>
      </c>
      <c r="L80" s="182">
        <f>IF(dati_an!$B$4="16",SUMIF(dati_sp!$H$2:$H$65536,s_sep_ind_ORD!$A80,dati_sp!$F$2:$F$65536),0)</f>
        <v>0</v>
      </c>
      <c r="M80" s="406"/>
      <c r="N80" s="190">
        <f t="shared" si="13"/>
        <v>0</v>
      </c>
      <c r="O80" s="183">
        <f>IF(dati_an!$B$4="16",SUMIF(dati_sp!$H$2:$H$65536,s_sep_ind_ORD!$A80,dati_sp!$G$2:$G$65536),0)</f>
        <v>0</v>
      </c>
      <c r="P80" s="182"/>
      <c r="Q80" s="424">
        <f t="shared" si="14"/>
        <v>0</v>
      </c>
    </row>
    <row r="81" spans="1:17">
      <c r="A81" s="150" t="s">
        <v>381</v>
      </c>
      <c r="B81" s="148" t="s">
        <v>451</v>
      </c>
      <c r="C81" s="184">
        <f>IF(dati_an!$B$4="16",SUMIF(dati_sp!$H$2:$H$65536,s_sep_ind_ORD!$A81,dati_sp!$C$2:$C$65536),0)</f>
        <v>0</v>
      </c>
      <c r="D81" s="184">
        <f>IF(C81+C82&lt;&gt;C80,C80,0)</f>
        <v>0</v>
      </c>
      <c r="E81" s="191">
        <f t="shared" si="10"/>
        <v>0</v>
      </c>
      <c r="F81" s="184">
        <f>IF(dati_an!$B$4="16",SUMIF(dati_sp!$H$2:$H$65536,s_sep_ind_ORD!$A81,dati_sp!$D$2:$D$65536),0)</f>
        <v>0</v>
      </c>
      <c r="G81" s="184">
        <f>IF(F81+F82&lt;&gt;F80,F80,0)</f>
        <v>0</v>
      </c>
      <c r="H81" s="191">
        <f t="shared" si="11"/>
        <v>0</v>
      </c>
      <c r="I81" s="184">
        <f>IF(dati_an!$B$4="16",SUMIF(dati_sp!$H$2:$H$65536,s_sep_ind_ORD!$A81,dati_sp!$E$2:$E$65536),0)</f>
        <v>0</v>
      </c>
      <c r="J81" s="184">
        <f>IF(I81+I82&lt;&gt;I80,I80,0)</f>
        <v>0</v>
      </c>
      <c r="K81" s="191">
        <f t="shared" si="12"/>
        <v>0</v>
      </c>
      <c r="L81" s="184">
        <f>IF(dati_an!$B$4="16",SUMIF(dati_sp!$H$2:$H$65536,s_sep_ind_ORD!$A81,dati_sp!$F$2:$F$65536),0)</f>
        <v>0</v>
      </c>
      <c r="M81" s="184">
        <f>IF(L81+L82&lt;&gt;L80,L80,0)</f>
        <v>0</v>
      </c>
      <c r="N81" s="191">
        <f t="shared" si="13"/>
        <v>0</v>
      </c>
      <c r="O81" s="184">
        <f>IF(dati_an!$B$4="16",SUMIF(dati_sp!$H$2:$H$65536,s_sep_ind_ORD!$A81,dati_sp!$G$2:$G$65536),0)</f>
        <v>0</v>
      </c>
      <c r="P81" s="184">
        <f>IF(O81+O82&lt;&gt;O80,O80,0)</f>
        <v>0</v>
      </c>
      <c r="Q81" s="425">
        <f t="shared" si="14"/>
        <v>0</v>
      </c>
    </row>
    <row r="82" spans="1:17">
      <c r="A82" s="150" t="s">
        <v>382</v>
      </c>
      <c r="B82" s="148" t="s">
        <v>452</v>
      </c>
      <c r="C82" s="184">
        <f>IF(dati_an!$B$4="16",SUMIF(dati_sp!$H$2:$H$65536,s_sep_ind_ORD!$A82,dati_sp!$C$2:$C$65536),0)</f>
        <v>0</v>
      </c>
      <c r="D82" s="184"/>
      <c r="E82" s="191">
        <f t="shared" si="10"/>
        <v>0</v>
      </c>
      <c r="F82" s="184">
        <f>IF(dati_an!$B$4="16",SUMIF(dati_sp!$H$2:$H$65536,s_sep_ind_ORD!$A82,dati_sp!$D$2:$D$65536),0)</f>
        <v>0</v>
      </c>
      <c r="G82" s="184"/>
      <c r="H82" s="191">
        <f t="shared" si="11"/>
        <v>0</v>
      </c>
      <c r="I82" s="184">
        <f>IF(dati_an!$B$4="16",SUMIF(dati_sp!$H$2:$H$65536,s_sep_ind_ORD!$A82,dati_sp!$E$2:$E$65536),0)</f>
        <v>0</v>
      </c>
      <c r="J82" s="184"/>
      <c r="K82" s="191">
        <f t="shared" si="12"/>
        <v>0</v>
      </c>
      <c r="L82" s="184">
        <f>IF(dati_an!$B$4="16",SUMIF(dati_sp!$H$2:$H$65536,s_sep_ind_ORD!$A82,dati_sp!$F$2:$F$65536),0)</f>
        <v>0</v>
      </c>
      <c r="M82" s="184"/>
      <c r="N82" s="191">
        <f t="shared" si="13"/>
        <v>0</v>
      </c>
      <c r="O82" s="184">
        <f>IF(dati_an!$B$4="16",SUMIF(dati_sp!$H$2:$H$65536,s_sep_ind_ORD!$A82,dati_sp!$G$2:$G$65536),0)</f>
        <v>0</v>
      </c>
      <c r="P82" s="184"/>
      <c r="Q82" s="425">
        <f t="shared" si="14"/>
        <v>0</v>
      </c>
    </row>
    <row r="83" spans="1:17">
      <c r="A83" s="147" t="s">
        <v>399</v>
      </c>
      <c r="B83" s="147" t="s">
        <v>245</v>
      </c>
      <c r="C83" s="182">
        <f>IF(dati_an!$B$4="16",SUMIF(dati_sp!$H$2:$H$65536,s_sep_ind_ORD!$A83,dati_sp!$C$2:$C$65536),0)</f>
        <v>0</v>
      </c>
      <c r="D83" s="182"/>
      <c r="E83" s="190">
        <f t="shared" si="10"/>
        <v>0</v>
      </c>
      <c r="F83" s="182">
        <f>IF(dati_an!$B$4="16",SUMIF(dati_sp!$H$2:$H$65536,s_sep_ind_ORD!$A83,dati_sp!$D$2:$D$65536),0)</f>
        <v>0</v>
      </c>
      <c r="G83" s="182"/>
      <c r="H83" s="190">
        <f t="shared" si="11"/>
        <v>0</v>
      </c>
      <c r="I83" s="182">
        <f>IF(dati_an!$B$4="16",SUMIF(dati_sp!$H$2:$H$65536,s_sep_ind_ORD!$A83,dati_sp!$E$2:$E$65536),0)</f>
        <v>0</v>
      </c>
      <c r="J83" s="406"/>
      <c r="K83" s="190">
        <f t="shared" si="12"/>
        <v>0</v>
      </c>
      <c r="L83" s="182">
        <f>IF(dati_an!$B$4="16",SUMIF(dati_sp!$H$2:$H$65536,s_sep_ind_ORD!$A83,dati_sp!$F$2:$F$65536),0)</f>
        <v>0</v>
      </c>
      <c r="M83" s="406"/>
      <c r="N83" s="190">
        <f t="shared" si="13"/>
        <v>0</v>
      </c>
      <c r="O83" s="183">
        <f>IF(dati_an!$B$4="16",SUMIF(dati_sp!$H$2:$H$65536,s_sep_ind_ORD!$A83,dati_sp!$G$2:$G$65536),0)</f>
        <v>0</v>
      </c>
      <c r="P83" s="182"/>
      <c r="Q83" s="424">
        <f t="shared" si="14"/>
        <v>0</v>
      </c>
    </row>
    <row r="84" spans="1:17">
      <c r="A84" s="150" t="s">
        <v>383</v>
      </c>
      <c r="B84" s="148" t="s">
        <v>451</v>
      </c>
      <c r="C84" s="184">
        <f>IF(dati_an!$B$4="16",SUMIF(dati_sp!$H$2:$H$65536,s_sep_ind_ORD!$A84,dati_sp!$C$2:$C$65536),0)</f>
        <v>0</v>
      </c>
      <c r="D84" s="184">
        <f>IF(C84+C85&lt;&gt;C83,C83,0)</f>
        <v>0</v>
      </c>
      <c r="E84" s="191">
        <f t="shared" si="10"/>
        <v>0</v>
      </c>
      <c r="F84" s="184">
        <f>IF(dati_an!$B$4="16",SUMIF(dati_sp!$H$2:$H$65536,s_sep_ind_ORD!$A84,dati_sp!$D$2:$D$65536),0)</f>
        <v>0</v>
      </c>
      <c r="G84" s="184">
        <f>IF(F84+F85&lt;&gt;F83,F83,0)</f>
        <v>0</v>
      </c>
      <c r="H84" s="191">
        <f t="shared" si="11"/>
        <v>0</v>
      </c>
      <c r="I84" s="184">
        <f>IF(dati_an!$B$4="16",SUMIF(dati_sp!$H$2:$H$65536,s_sep_ind_ORD!$A84,dati_sp!$E$2:$E$65536),0)</f>
        <v>0</v>
      </c>
      <c r="J84" s="184">
        <f>IF(I84+I85&lt;&gt;I83,I83,0)</f>
        <v>0</v>
      </c>
      <c r="K84" s="191">
        <f t="shared" si="12"/>
        <v>0</v>
      </c>
      <c r="L84" s="184">
        <f>IF(dati_an!$B$4="16",SUMIF(dati_sp!$H$2:$H$65536,s_sep_ind_ORD!$A84,dati_sp!$F$2:$F$65536),0)</f>
        <v>0</v>
      </c>
      <c r="M84" s="184">
        <f>IF(L84+L85&lt;&gt;L83,L83,0)</f>
        <v>0</v>
      </c>
      <c r="N84" s="191">
        <f t="shared" si="13"/>
        <v>0</v>
      </c>
      <c r="O84" s="184">
        <f>IF(dati_an!$B$4="16",SUMIF(dati_sp!$H$2:$H$65536,s_sep_ind_ORD!$A84,dati_sp!$G$2:$G$65536),0)</f>
        <v>0</v>
      </c>
      <c r="P84" s="184">
        <f>IF(O84+O85&lt;&gt;O83,O83,0)</f>
        <v>0</v>
      </c>
      <c r="Q84" s="425">
        <f t="shared" si="14"/>
        <v>0</v>
      </c>
    </row>
    <row r="85" spans="1:17">
      <c r="A85" s="150" t="s">
        <v>384</v>
      </c>
      <c r="B85" s="148" t="s">
        <v>452</v>
      </c>
      <c r="C85" s="184">
        <f>IF(dati_an!$B$4="16",SUMIF(dati_sp!$H$2:$H$65536,s_sep_ind_ORD!$A85,dati_sp!$C$2:$C$65536),0)</f>
        <v>0</v>
      </c>
      <c r="D85" s="184"/>
      <c r="E85" s="191">
        <f t="shared" si="10"/>
        <v>0</v>
      </c>
      <c r="F85" s="184">
        <f>IF(dati_an!$B$4="16",SUMIF(dati_sp!$H$2:$H$65536,s_sep_ind_ORD!$A85,dati_sp!$D$2:$D$65536),0)</f>
        <v>0</v>
      </c>
      <c r="G85" s="184"/>
      <c r="H85" s="191">
        <f t="shared" si="11"/>
        <v>0</v>
      </c>
      <c r="I85" s="184">
        <f>IF(dati_an!$B$4="16",SUMIF(dati_sp!$H$2:$H$65536,s_sep_ind_ORD!$A85,dati_sp!$E$2:$E$65536),0)</f>
        <v>0</v>
      </c>
      <c r="J85" s="184"/>
      <c r="K85" s="191">
        <f t="shared" si="12"/>
        <v>0</v>
      </c>
      <c r="L85" s="184">
        <f>IF(dati_an!$B$4="16",SUMIF(dati_sp!$H$2:$H$65536,s_sep_ind_ORD!$A85,dati_sp!$F$2:$F$65536),0)</f>
        <v>0</v>
      </c>
      <c r="M85" s="184"/>
      <c r="N85" s="191">
        <f t="shared" si="13"/>
        <v>0</v>
      </c>
      <c r="O85" s="184">
        <f>IF(dati_an!$B$4="16",SUMIF(dati_sp!$H$2:$H$65536,s_sep_ind_ORD!$A85,dati_sp!$G$2:$G$65536),0)</f>
        <v>0</v>
      </c>
      <c r="P85" s="184"/>
      <c r="Q85" s="425">
        <f t="shared" si="14"/>
        <v>0</v>
      </c>
    </row>
    <row r="86" spans="1:17">
      <c r="A86" s="147" t="s">
        <v>400</v>
      </c>
      <c r="B86" s="147" t="s">
        <v>486</v>
      </c>
      <c r="C86" s="182">
        <f>IF(dati_an!$B$4="16",SUMIF(dati_sp!$H$2:$H$65536,s_sep_ind_ORD!$A86,dati_sp!$C$2:$C$65536),0)</f>
        <v>0</v>
      </c>
      <c r="D86" s="182"/>
      <c r="E86" s="190">
        <f t="shared" si="10"/>
        <v>0</v>
      </c>
      <c r="F86" s="182">
        <f>IF(dati_an!$B$4="16",SUMIF(dati_sp!$H$2:$H$65536,s_sep_ind_ORD!$A86,dati_sp!$D$2:$D$65536),0)</f>
        <v>0</v>
      </c>
      <c r="G86" s="182"/>
      <c r="H86" s="190">
        <f t="shared" si="11"/>
        <v>0</v>
      </c>
      <c r="I86" s="182">
        <f>IF(dati_an!$B$4="16",SUMIF(dati_sp!$H$2:$H$65536,s_sep_ind_ORD!$A86,dati_sp!$E$2:$E$65536),0)</f>
        <v>0</v>
      </c>
      <c r="J86" s="406"/>
      <c r="K86" s="190">
        <f t="shared" si="12"/>
        <v>0</v>
      </c>
      <c r="L86" s="182">
        <f>IF(dati_an!$B$4="16",SUMIF(dati_sp!$H$2:$H$65536,s_sep_ind_ORD!$A86,dati_sp!$F$2:$F$65536),0)</f>
        <v>0</v>
      </c>
      <c r="M86" s="406"/>
      <c r="N86" s="190">
        <f t="shared" si="13"/>
        <v>0</v>
      </c>
      <c r="O86" s="183">
        <f>IF(dati_an!$B$4="16",SUMIF(dati_sp!$H$2:$H$65536,s_sep_ind_ORD!$A86,dati_sp!$G$2:$G$65536),0)</f>
        <v>0</v>
      </c>
      <c r="P86" s="182"/>
      <c r="Q86" s="424">
        <f t="shared" si="14"/>
        <v>0</v>
      </c>
    </row>
    <row r="87" spans="1:17">
      <c r="A87" s="150" t="s">
        <v>385</v>
      </c>
      <c r="B87" s="148" t="s">
        <v>451</v>
      </c>
      <c r="C87" s="184">
        <f>IF(dati_an!$B$4="16",SUMIF(dati_sp!$H$2:$H$65536,s_sep_ind_ORD!$A87,dati_sp!$C$2:$C$65536),0)</f>
        <v>0</v>
      </c>
      <c r="D87" s="184">
        <f>IF(C87+C88&lt;&gt;C86,C86,0)</f>
        <v>0</v>
      </c>
      <c r="E87" s="191">
        <f t="shared" si="10"/>
        <v>0</v>
      </c>
      <c r="F87" s="184">
        <f>IF(dati_an!$B$4="16",SUMIF(dati_sp!$H$2:$H$65536,s_sep_ind_ORD!$A87,dati_sp!$D$2:$D$65536),0)</f>
        <v>0</v>
      </c>
      <c r="G87" s="184">
        <f>IF(F87+F88&lt;&gt;F86,F86,0)</f>
        <v>0</v>
      </c>
      <c r="H87" s="191">
        <f t="shared" si="11"/>
        <v>0</v>
      </c>
      <c r="I87" s="184">
        <f>IF(dati_an!$B$4="16",SUMIF(dati_sp!$H$2:$H$65536,s_sep_ind_ORD!$A87,dati_sp!$E$2:$E$65536),0)</f>
        <v>0</v>
      </c>
      <c r="J87" s="184">
        <f>IF(I87+I88&lt;&gt;I86,I86,0)</f>
        <v>0</v>
      </c>
      <c r="K87" s="191">
        <f t="shared" si="12"/>
        <v>0</v>
      </c>
      <c r="L87" s="184">
        <f>IF(dati_an!$B$4="16",SUMIF(dati_sp!$H$2:$H$65536,s_sep_ind_ORD!$A87,dati_sp!$F$2:$F$65536),0)</f>
        <v>0</v>
      </c>
      <c r="M87" s="184">
        <f>IF(L87+L88&lt;&gt;L86,L86,0)</f>
        <v>0</v>
      </c>
      <c r="N87" s="191">
        <f t="shared" si="13"/>
        <v>0</v>
      </c>
      <c r="O87" s="184">
        <f>IF(dati_an!$B$4="16",SUMIF(dati_sp!$H$2:$H$65536,s_sep_ind_ORD!$A87,dati_sp!$G$2:$G$65536),0)</f>
        <v>0</v>
      </c>
      <c r="P87" s="184">
        <f>IF(O87+O88&lt;&gt;O86,O86,0)</f>
        <v>0</v>
      </c>
      <c r="Q87" s="425">
        <f t="shared" si="14"/>
        <v>0</v>
      </c>
    </row>
    <row r="88" spans="1:17">
      <c r="A88" s="150" t="s">
        <v>386</v>
      </c>
      <c r="B88" s="148" t="s">
        <v>452</v>
      </c>
      <c r="C88" s="184">
        <f>IF(dati_an!$B$4="16",SUMIF(dati_sp!$H$2:$H$65536,s_sep_ind_ORD!$A88,dati_sp!$C$2:$C$65536),0)</f>
        <v>0</v>
      </c>
      <c r="D88" s="184"/>
      <c r="E88" s="191">
        <f t="shared" si="10"/>
        <v>0</v>
      </c>
      <c r="F88" s="184">
        <f>IF(dati_an!$B$4="16",SUMIF(dati_sp!$H$2:$H$65536,s_sep_ind_ORD!$A88,dati_sp!$D$2:$D$65536),0)</f>
        <v>0</v>
      </c>
      <c r="G88" s="184"/>
      <c r="H88" s="191">
        <f t="shared" si="11"/>
        <v>0</v>
      </c>
      <c r="I88" s="184">
        <f>IF(dati_an!$B$4="16",SUMIF(dati_sp!$H$2:$H$65536,s_sep_ind_ORD!$A88,dati_sp!$E$2:$E$65536),0)</f>
        <v>0</v>
      </c>
      <c r="J88" s="184"/>
      <c r="K88" s="191">
        <f t="shared" si="12"/>
        <v>0</v>
      </c>
      <c r="L88" s="184">
        <f>IF(dati_an!$B$4="16",SUMIF(dati_sp!$H$2:$H$65536,s_sep_ind_ORD!$A88,dati_sp!$F$2:$F$65536),0)</f>
        <v>0</v>
      </c>
      <c r="M88" s="184"/>
      <c r="N88" s="191">
        <f t="shared" si="13"/>
        <v>0</v>
      </c>
      <c r="O88" s="184">
        <f>IF(dati_an!$B$4="16",SUMIF(dati_sp!$H$2:$H$65536,s_sep_ind_ORD!$A88,dati_sp!$G$2:$G$65536),0)</f>
        <v>0</v>
      </c>
      <c r="P88" s="184"/>
      <c r="Q88" s="425">
        <f t="shared" si="14"/>
        <v>0</v>
      </c>
    </row>
  </sheetData>
  <phoneticPr fontId="0" type="noConversion"/>
  <pageMargins left="0.75" right="0.75" top="1" bottom="1" header="0.5" footer="0.5"/>
  <pageSetup paperSize="9"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1"/>
  <sheetViews>
    <sheetView workbookViewId="0">
      <selection activeCell="D5" sqref="D5"/>
    </sheetView>
  </sheetViews>
  <sheetFormatPr defaultColWidth="9.15234375" defaultRowHeight="10.3"/>
  <cols>
    <col min="1" max="1" width="8.3828125" style="146" bestFit="1" customWidth="1"/>
    <col min="2" max="2" width="39.53515625" style="146" bestFit="1" customWidth="1"/>
    <col min="3" max="4" width="8.69140625" style="145" customWidth="1"/>
    <col min="5" max="17" width="8.69140625" style="432" customWidth="1"/>
    <col min="18" max="18" width="9.15234375" style="146"/>
    <col min="19" max="19" width="2.53515625" style="146" customWidth="1"/>
    <col min="20" max="16384" width="9.15234375" style="146"/>
  </cols>
  <sheetData>
    <row r="1" spans="1:22" s="133" customFormat="1" ht="43.5" customHeight="1" thickBot="1">
      <c r="A1" s="131" t="s">
        <v>105</v>
      </c>
      <c r="B1" s="131" t="s">
        <v>113</v>
      </c>
      <c r="C1" s="132" t="s">
        <v>996</v>
      </c>
      <c r="D1" s="132" t="s">
        <v>546</v>
      </c>
      <c r="E1" s="426" t="s">
        <v>995</v>
      </c>
      <c r="F1" s="427" t="s">
        <v>997</v>
      </c>
      <c r="G1" s="427" t="s">
        <v>548</v>
      </c>
      <c r="H1" s="426" t="s">
        <v>1001</v>
      </c>
      <c r="I1" s="427" t="s">
        <v>998</v>
      </c>
      <c r="J1" s="427" t="s">
        <v>550</v>
      </c>
      <c r="K1" s="426" t="s">
        <v>1002</v>
      </c>
      <c r="L1" s="427" t="s">
        <v>999</v>
      </c>
      <c r="M1" s="427" t="s">
        <v>552</v>
      </c>
      <c r="N1" s="426" t="s">
        <v>1003</v>
      </c>
      <c r="O1" s="427" t="s">
        <v>1000</v>
      </c>
      <c r="P1" s="427" t="s">
        <v>554</v>
      </c>
      <c r="Q1" s="426" t="s">
        <v>1004</v>
      </c>
    </row>
    <row r="2" spans="1:22" s="133" customFormat="1" ht="10.75" thickBot="1">
      <c r="A2" s="134"/>
      <c r="B2" s="134"/>
      <c r="C2" s="135"/>
      <c r="D2" s="135"/>
      <c r="E2" s="428"/>
      <c r="F2" s="429"/>
      <c r="G2" s="429"/>
      <c r="H2" s="428"/>
      <c r="I2" s="429"/>
      <c r="J2" s="429"/>
      <c r="K2" s="428"/>
      <c r="L2" s="429"/>
      <c r="M2" s="429"/>
      <c r="N2" s="428"/>
      <c r="O2" s="429"/>
      <c r="P2" s="429"/>
      <c r="Q2" s="428"/>
      <c r="S2" s="158"/>
      <c r="T2" s="4" t="s">
        <v>235</v>
      </c>
      <c r="U2" s="146"/>
    </row>
    <row r="3" spans="1:22">
      <c r="A3" s="138"/>
      <c r="B3" s="139" t="s">
        <v>555</v>
      </c>
      <c r="C3" s="154"/>
      <c r="D3" s="154"/>
      <c r="E3" s="430"/>
      <c r="F3" s="431"/>
      <c r="G3" s="431"/>
      <c r="H3" s="430"/>
      <c r="K3" s="430"/>
      <c r="N3" s="430"/>
      <c r="Q3" s="430"/>
    </row>
    <row r="4" spans="1:22">
      <c r="A4" s="147" t="s">
        <v>72</v>
      </c>
      <c r="B4" s="147" t="s">
        <v>557</v>
      </c>
      <c r="C4" s="171">
        <f>IF(dati_an!$B$4="16",0,SUMIF(dati_sp!$H$2:$H$65536,s_sep_ind_ABB!$A4,dati_sp!$C$2:$C$65536))</f>
        <v>206842</v>
      </c>
      <c r="D4" s="171"/>
      <c r="E4" s="433">
        <f>C4+D4</f>
        <v>206842</v>
      </c>
      <c r="F4" s="434">
        <f>IF(dati_an!$B$4="16",0,SUMIF(dati_sp!$H$2:$H$65536,s_sep_ind_ABB!$A4,dati_sp!$D$2:$D$65536))</f>
        <v>161956</v>
      </c>
      <c r="G4" s="434"/>
      <c r="H4" s="433">
        <f>F4+G4</f>
        <v>161956</v>
      </c>
      <c r="I4" s="434">
        <f>IF(dati_an!$B$4="16",0,SUMIF(dati_sp!$H$2:$H$65536,s_sep_ind_ABB!$A4,dati_sp!$E$2:$E$65536))</f>
        <v>0</v>
      </c>
      <c r="J4" s="434"/>
      <c r="K4" s="433">
        <f>I4+J4</f>
        <v>0</v>
      </c>
      <c r="L4" s="434">
        <f>IF(dati_an!$B$4="16",0,SUMIF(dati_sp!$H$2:$H$65536,s_sep_ind_ABB!$A4,dati_sp!$F$2:$F$65536))</f>
        <v>0</v>
      </c>
      <c r="M4" s="434"/>
      <c r="N4" s="433">
        <f>L4+M4</f>
        <v>0</v>
      </c>
      <c r="O4" s="434">
        <f>IF(dati_an!$B$4="16",0,SUMIF(dati_sp!$H$2:$H$65536,s_sep_ind_ABB!$A4,dati_sp!$G$2:$G$65536))</f>
        <v>0</v>
      </c>
      <c r="P4" s="434"/>
      <c r="Q4" s="433">
        <f>O4+P4</f>
        <v>0</v>
      </c>
    </row>
    <row r="5" spans="1:22">
      <c r="A5" s="152" t="s">
        <v>73</v>
      </c>
      <c r="B5" s="152" t="s">
        <v>451</v>
      </c>
      <c r="C5" s="149">
        <f>IF(dati_an!$B$4="16",0,SUMIF(dati_sp!$H$2:$H$65536,s_sep_ind_ABB!$A5,dati_sp!$C$2:$C$65536))</f>
        <v>188117</v>
      </c>
      <c r="D5" s="149">
        <f>IF(OR((C5+C6)&gt;C4,(C5+C6)=0),C4,0)</f>
        <v>0</v>
      </c>
      <c r="E5" s="435">
        <f>C5+D5</f>
        <v>188117</v>
      </c>
      <c r="F5" s="436">
        <f>IF(dati_an!$B$4="16",0,SUMIF(dati_sp!$H$2:$H$65536,s_sep_ind_ABB!$A5,dati_sp!$D$2:$D$65536))</f>
        <v>150814</v>
      </c>
      <c r="G5" s="149">
        <f>IF(OR((F5+F6)&gt;F4,(F5+F6)=0),F4,0)</f>
        <v>0</v>
      </c>
      <c r="H5" s="435">
        <f>F5+G5</f>
        <v>150814</v>
      </c>
      <c r="I5" s="436">
        <f>IF(dati_an!$B$4="16",0,SUMIF(dati_sp!$H$2:$H$65536,s_sep_ind_ABB!$A5,dati_sp!$E$2:$E$65536))</f>
        <v>0</v>
      </c>
      <c r="J5" s="149">
        <f>IF(OR((I5+I6)&gt;I4,(I5+I6)=0),I4,0)</f>
        <v>0</v>
      </c>
      <c r="K5" s="435">
        <f>I5+J5</f>
        <v>0</v>
      </c>
      <c r="L5" s="436">
        <f>IF(dati_an!$B$4="16",0,SUMIF(dati_sp!$H$2:$H$65536,s_sep_ind_ABB!$A5,dati_sp!$F$2:$F$65536))</f>
        <v>0</v>
      </c>
      <c r="M5" s="149">
        <f>IF(OR((L5+L6)&gt;L4,(L5+L6)=0),L4,0)</f>
        <v>0</v>
      </c>
      <c r="N5" s="435">
        <f>L5+M5</f>
        <v>0</v>
      </c>
      <c r="O5" s="436">
        <f>IF(dati_an!$B$4="16",0,SUMIF(dati_sp!$H$2:$H$65536,s_sep_ind_ABB!$A5,dati_sp!$G$2:$G$65536))</f>
        <v>0</v>
      </c>
      <c r="P5" s="149">
        <f>IF(OR((O5+O6)&gt;O4,(O5+O6)=0),O4,0)</f>
        <v>0</v>
      </c>
      <c r="Q5" s="435">
        <f>O5+P5</f>
        <v>0</v>
      </c>
      <c r="V5" s="149"/>
    </row>
    <row r="6" spans="1:22">
      <c r="A6" s="152" t="s">
        <v>74</v>
      </c>
      <c r="B6" s="152" t="s">
        <v>452</v>
      </c>
      <c r="C6" s="149">
        <f>IF(dati_an!$B$4="16",0,SUMIF(dati_sp!$H$2:$H$65536,s_sep_ind_ABB!$A6,dati_sp!$C$2:$C$65536))</f>
        <v>18725</v>
      </c>
      <c r="D6" s="149"/>
      <c r="E6" s="435">
        <f>C6+D6</f>
        <v>18725</v>
      </c>
      <c r="F6" s="436">
        <f>IF(dati_an!$B$4="16",0,SUMIF(dati_sp!$H$2:$H$65536,s_sep_ind_ABB!$A6,dati_sp!$D$2:$D$65536))</f>
        <v>11142</v>
      </c>
      <c r="G6" s="436"/>
      <c r="H6" s="435">
        <f>F6+G6</f>
        <v>11142</v>
      </c>
      <c r="I6" s="436">
        <f>IF(dati_an!$B$4="16",0,SUMIF(dati_sp!$H$2:$H$65536,s_sep_ind_ABB!$A6,dati_sp!$E$2:$E$65536))</f>
        <v>0</v>
      </c>
      <c r="J6" s="436"/>
      <c r="K6" s="435">
        <f>I6+J6</f>
        <v>0</v>
      </c>
      <c r="L6" s="436">
        <f>IF(dati_an!$B$4="16",0,SUMIF(dati_sp!$H$2:$H$65536,s_sep_ind_ABB!$A6,dati_sp!$F$2:$F$65536))</f>
        <v>0</v>
      </c>
      <c r="M6" s="436"/>
      <c r="N6" s="435">
        <f>L6+M6</f>
        <v>0</v>
      </c>
      <c r="O6" s="436">
        <f>IF(dati_an!$B$4="16",0,SUMIF(dati_sp!$H$2:$H$65536,s_sep_ind_ABB!$A6,dati_sp!$G$2:$G$65536))</f>
        <v>0</v>
      </c>
      <c r="P6" s="436"/>
      <c r="Q6" s="435">
        <f>O6+P6</f>
        <v>0</v>
      </c>
      <c r="V6" s="149"/>
    </row>
    <row r="7" spans="1:22" ht="10.75" thickBot="1">
      <c r="A7" s="151"/>
      <c r="B7" s="152"/>
      <c r="C7" s="153"/>
      <c r="D7" s="153"/>
      <c r="E7" s="437"/>
      <c r="F7" s="438"/>
      <c r="G7" s="438"/>
      <c r="H7" s="437"/>
      <c r="I7" s="439"/>
      <c r="J7" s="439"/>
      <c r="K7" s="440"/>
      <c r="L7" s="438"/>
      <c r="M7" s="438"/>
      <c r="N7" s="437"/>
      <c r="O7" s="438"/>
      <c r="P7" s="438"/>
      <c r="Q7" s="437"/>
    </row>
    <row r="8" spans="1:22">
      <c r="A8" s="138"/>
      <c r="B8" s="139" t="s">
        <v>160</v>
      </c>
      <c r="E8" s="430"/>
      <c r="H8" s="430"/>
      <c r="K8" s="430"/>
      <c r="N8" s="430"/>
      <c r="Q8" s="430"/>
    </row>
    <row r="9" spans="1:22">
      <c r="A9" s="147" t="s">
        <v>231</v>
      </c>
      <c r="B9" s="147" t="s">
        <v>182</v>
      </c>
      <c r="C9" s="171">
        <f>IF(dati_an!$B$4="16",0,SUMIF(dati_sp!$H$2:$H$65536,s_sep_ind_ABB!$A9,dati_sp!$C$2:$C$65536))</f>
        <v>647822</v>
      </c>
      <c r="D9" s="171"/>
      <c r="E9" s="433">
        <f>C9+D9</f>
        <v>647822</v>
      </c>
      <c r="F9" s="434">
        <f>IF(dati_an!$B$4="16",0,SUMIF(dati_sp!$H$2:$H$65536,s_sep_ind_ABB!$A9,dati_sp!$D$2:$D$65536))</f>
        <v>682182</v>
      </c>
      <c r="G9" s="434"/>
      <c r="H9" s="433">
        <f>F9+G9</f>
        <v>682182</v>
      </c>
      <c r="I9" s="434">
        <f>IF(dati_an!$B$4="16",0,SUMIF(dati_sp!$H$2:$H$65536,s_sep_ind_ABB!$A9,dati_sp!$E$2:$E$65536))</f>
        <v>0</v>
      </c>
      <c r="J9" s="434"/>
      <c r="K9" s="433">
        <f>I9+J9</f>
        <v>0</v>
      </c>
      <c r="L9" s="434">
        <f>IF(dati_an!$B$4="16",0,SUMIF(dati_sp!$H$2:$H$65536,s_sep_ind_ABB!$A9,dati_sp!$F$2:$F$65536))</f>
        <v>0</v>
      </c>
      <c r="M9" s="434"/>
      <c r="N9" s="433">
        <f>L9+M9</f>
        <v>0</v>
      </c>
      <c r="O9" s="434">
        <f>IF(dati_an!$B$4="16",0,SUMIF(dati_sp!$H$2:$H$65536,s_sep_ind_ABB!$A9,dati_sp!$G$2:$G$65536))</f>
        <v>0</v>
      </c>
      <c r="P9" s="434"/>
      <c r="Q9" s="433">
        <f>O9+P9</f>
        <v>0</v>
      </c>
    </row>
    <row r="10" spans="1:22">
      <c r="A10" s="148" t="s">
        <v>232</v>
      </c>
      <c r="B10" s="148" t="s">
        <v>451</v>
      </c>
      <c r="C10" s="149">
        <f>IF(dati_an!$B$4="16",0,SUMIF(dati_sp!$H$2:$H$65536,s_sep_ind_ABB!$A10,dati_sp!$C$2:$C$65536))</f>
        <v>488951</v>
      </c>
      <c r="D10" s="149">
        <f>IF(C10+C11&lt;&gt;C9,C9,0)</f>
        <v>0</v>
      </c>
      <c r="E10" s="435">
        <f>C10+D10</f>
        <v>488951</v>
      </c>
      <c r="F10" s="436">
        <f>IF(dati_an!$B$4="16",0,SUMIF(dati_sp!$H$2:$H$65536,s_sep_ind_ABB!$A10,dati_sp!$D$2:$D$65536))</f>
        <v>487563</v>
      </c>
      <c r="G10" s="149">
        <f>IF(F10+F11&lt;&gt;F9,F9,0)</f>
        <v>0</v>
      </c>
      <c r="H10" s="435">
        <f>F10+G10</f>
        <v>487563</v>
      </c>
      <c r="I10" s="436">
        <f>IF(dati_an!$B$4="16",0,SUMIF(dati_sp!$H$2:$H$65536,s_sep_ind_ABB!$A10,dati_sp!$E$2:$E$65536))</f>
        <v>0</v>
      </c>
      <c r="J10" s="149">
        <f>IF(I10+I11&lt;&gt;I9,I9,0)</f>
        <v>0</v>
      </c>
      <c r="K10" s="435">
        <f>I10+J10</f>
        <v>0</v>
      </c>
      <c r="L10" s="436">
        <f>IF(dati_an!$B$4="16",0,SUMIF(dati_sp!$H$2:$H$65536,s_sep_ind_ABB!$A10,dati_sp!$F$2:$F$65536))</f>
        <v>0</v>
      </c>
      <c r="M10" s="149">
        <f>IF(L10+L11&lt;&gt;L9,L9,0)</f>
        <v>0</v>
      </c>
      <c r="N10" s="435">
        <f>L10+M10</f>
        <v>0</v>
      </c>
      <c r="O10" s="436">
        <f>IF(dati_an!$B$4="16",0,SUMIF(dati_sp!$H$2:$H$65536,s_sep_ind_ABB!$A10,dati_sp!$G$2:$G$65536))</f>
        <v>0</v>
      </c>
      <c r="P10" s="149">
        <f>IF(O10+O11&lt;&gt;O9,O9,0)</f>
        <v>0</v>
      </c>
      <c r="Q10" s="435">
        <f>O10+P10</f>
        <v>0</v>
      </c>
    </row>
    <row r="11" spans="1:22">
      <c r="A11" s="148" t="s">
        <v>388</v>
      </c>
      <c r="B11" s="148" t="s">
        <v>452</v>
      </c>
      <c r="C11" s="149">
        <f>IF(dati_an!$B$4="16",0,SUMIF(dati_sp!$H$2:$H$65536,s_sep_ind_ABB!$A11,dati_sp!$C$2:$C$65536))</f>
        <v>158871</v>
      </c>
      <c r="D11" s="149"/>
      <c r="E11" s="435">
        <f>C11+D11</f>
        <v>158871</v>
      </c>
      <c r="F11" s="436">
        <f>IF(dati_an!$B$4="16",0,SUMIF(dati_sp!$H$2:$H$65536,s_sep_ind_ABB!$A11,dati_sp!$D$2:$D$65536))</f>
        <v>194619</v>
      </c>
      <c r="G11" s="436"/>
      <c r="H11" s="435">
        <f>F11+G11</f>
        <v>194619</v>
      </c>
      <c r="I11" s="436">
        <f>IF(dati_an!$B$4="16",0,SUMIF(dati_sp!$H$2:$H$65536,s_sep_ind_ABB!$A11,dati_sp!$E$2:$E$65536))</f>
        <v>0</v>
      </c>
      <c r="J11" s="436"/>
      <c r="K11" s="435">
        <f>I11+J11</f>
        <v>0</v>
      </c>
      <c r="L11" s="436">
        <f>IF(dati_an!$B$4="16",0,SUMIF(dati_sp!$H$2:$H$65536,s_sep_ind_ABB!$A11,dati_sp!$F$2:$F$65536))</f>
        <v>0</v>
      </c>
      <c r="M11" s="436"/>
      <c r="N11" s="435">
        <f>L11+M11</f>
        <v>0</v>
      </c>
      <c r="O11" s="436">
        <f>IF(dati_an!$B$4="16",0,SUMIF(dati_sp!$H$2:$H$65536,s_sep_ind_ABB!$A11,dati_sp!$G$2:$G$65536))</f>
        <v>0</v>
      </c>
      <c r="P11" s="436"/>
      <c r="Q11" s="435">
        <f>O11+P11</f>
        <v>0</v>
      </c>
    </row>
  </sheetData>
  <phoneticPr fontId="0" type="noConversion"/>
  <pageMargins left="0.7" right="0.7" top="0.75" bottom="0.75" header="0.3" footer="0.3"/>
  <pageSetup paperSize="9"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
  <sheetViews>
    <sheetView workbookViewId="0">
      <selection activeCell="C5" sqref="C5"/>
    </sheetView>
  </sheetViews>
  <sheetFormatPr defaultRowHeight="12.45"/>
  <cols>
    <col min="1" max="1" width="3" customWidth="1"/>
    <col min="2" max="2" width="32.69140625" customWidth="1"/>
    <col min="3" max="3" width="13.3828125" customWidth="1"/>
    <col min="4" max="7" width="9.3046875" bestFit="1" customWidth="1"/>
    <col min="8" max="10" width="3.69140625" customWidth="1"/>
  </cols>
  <sheetData>
    <row r="1" spans="1:11" s="91" customFormat="1">
      <c r="B1" s="92"/>
      <c r="C1" s="92"/>
      <c r="D1" s="92"/>
      <c r="E1" s="92"/>
      <c r="F1" s="92"/>
      <c r="G1" s="92"/>
    </row>
    <row r="2" spans="1:11" s="91" customFormat="1">
      <c r="A2" s="93"/>
      <c r="B2" s="94" t="s">
        <v>524</v>
      </c>
      <c r="C2" s="95" t="s">
        <v>525</v>
      </c>
      <c r="D2" s="96"/>
      <c r="E2" s="96"/>
      <c r="F2" s="96"/>
      <c r="G2" s="96"/>
    </row>
    <row r="3" spans="1:11" s="91" customFormat="1">
      <c r="A3" s="93"/>
      <c r="B3" s="94"/>
      <c r="C3" s="96"/>
      <c r="D3" s="96"/>
      <c r="E3" s="96"/>
      <c r="F3" s="96"/>
      <c r="G3" s="96"/>
    </row>
    <row r="4" spans="1:11" s="91" customFormat="1" ht="12.9" thickBot="1">
      <c r="B4" s="92"/>
      <c r="C4" s="97" t="s">
        <v>509</v>
      </c>
      <c r="D4" s="97" t="s">
        <v>508</v>
      </c>
      <c r="E4" s="97" t="s">
        <v>507</v>
      </c>
      <c r="F4" s="97" t="s">
        <v>506</v>
      </c>
      <c r="G4" s="97" t="s">
        <v>505</v>
      </c>
    </row>
    <row r="5" spans="1:11" s="91" customFormat="1">
      <c r="B5" s="98" t="s">
        <v>526</v>
      </c>
      <c r="C5" s="99" t="e">
        <f>(s_sp_ce_ricl!S26-s_sp_ce_ricl!S59)/s_sp_ce_ricl!S25</f>
        <v>#REF!</v>
      </c>
      <c r="D5" s="99" t="e">
        <f>(s_sp_ce_ricl!T26-s_sp_ce_ricl!T59)/s_sp_ce_ricl!T25</f>
        <v>#REF!</v>
      </c>
      <c r="E5" s="99" t="e">
        <f>(s_sp_ce_ricl!U26-s_sp_ce_ricl!U59)/s_sp_ce_ricl!U25</f>
        <v>#REF!</v>
      </c>
      <c r="F5" s="99" t="e">
        <f>(s_sp_ce_ricl!V26-s_sp_ce_ricl!V59)/s_sp_ce_ricl!V25</f>
        <v>#REF!</v>
      </c>
      <c r="G5" s="100" t="e">
        <f>(s_sp_ce_ricl!W26-s_sp_ce_ricl!W59)/s_sp_ce_ricl!W25</f>
        <v>#REF!</v>
      </c>
      <c r="J5" s="101" t="s">
        <v>527</v>
      </c>
      <c r="K5" s="92"/>
    </row>
    <row r="6" spans="1:11" s="91" customFormat="1">
      <c r="B6" s="98" t="s">
        <v>528</v>
      </c>
      <c r="C6" s="102" t="e">
        <f>(s_sp_ce_ricl!S33+s_sp_ce_ricl!S34+s_sp_ce_ricl!S36+s_sp_ce_ricl!S37+s_sp_ce_ricl!S38)/s_sp_ce_ricl!S25</f>
        <v>#REF!</v>
      </c>
      <c r="D6" s="102" t="e">
        <f>(s_sp_ce_ricl!T33+s_sp_ce_ricl!T34+s_sp_ce_ricl!T36+s_sp_ce_ricl!T37+s_sp_ce_ricl!T38)/s_sp_ce_ricl!T25</f>
        <v>#REF!</v>
      </c>
      <c r="E6" s="102" t="e">
        <f>(s_sp_ce_ricl!U33+s_sp_ce_ricl!U34+s_sp_ce_ricl!U36+s_sp_ce_ricl!U37+s_sp_ce_ricl!U38)/s_sp_ce_ricl!U25</f>
        <v>#REF!</v>
      </c>
      <c r="F6" s="102" t="e">
        <f>(s_sp_ce_ricl!V33+s_sp_ce_ricl!V34+s_sp_ce_ricl!V36+s_sp_ce_ricl!V37+s_sp_ce_ricl!V38)/s_sp_ce_ricl!V25</f>
        <v>#REF!</v>
      </c>
      <c r="G6" s="103" t="e">
        <f>(s_sp_ce_ricl!W33+s_sp_ce_ricl!W34+s_sp_ce_ricl!W36+s_sp_ce_ricl!W37+s_sp_ce_ricl!W38)/s_sp_ce_ricl!W25</f>
        <v>#REF!</v>
      </c>
      <c r="J6" s="98" t="s">
        <v>526</v>
      </c>
      <c r="K6" s="104">
        <v>1.2</v>
      </c>
    </row>
    <row r="7" spans="1:11" s="91" customFormat="1">
      <c r="B7" s="98" t="s">
        <v>529</v>
      </c>
      <c r="C7" s="102" t="e">
        <f>((s_sp_ce_ricl!S66-s_sp_ce_ricl!S72)-(s_sp_ce_ricl!S74+s_sp_ce_ricl!S77+s_sp_ce_ricl!S85+s_sp_ce_ricl!S88+s_sp_ce_ricl!S81))/(s_sp_ce_ricl!S25)</f>
        <v>#REF!</v>
      </c>
      <c r="D7" s="102" t="e">
        <f>((s_sp_ce_ricl!T66-s_sp_ce_ricl!T72)-(s_sp_ce_ricl!T74+s_sp_ce_ricl!T77+s_sp_ce_ricl!T85+s_sp_ce_ricl!T88+s_sp_ce_ricl!T81))/(s_sp_ce_ricl!T25)</f>
        <v>#REF!</v>
      </c>
      <c r="E7" s="102" t="e">
        <f>((s_sp_ce_ricl!U66-s_sp_ce_ricl!U72)-(s_sp_ce_ricl!U74+s_sp_ce_ricl!U77+s_sp_ce_ricl!U85+s_sp_ce_ricl!U88+s_sp_ce_ricl!U81))/(s_sp_ce_ricl!U25)</f>
        <v>#REF!</v>
      </c>
      <c r="F7" s="102" t="e">
        <f>((s_sp_ce_ricl!V66-s_sp_ce_ricl!V72)-(s_sp_ce_ricl!V74+s_sp_ce_ricl!V77+s_sp_ce_ricl!V85+s_sp_ce_ricl!V88+s_sp_ce_ricl!V81))/(s_sp_ce_ricl!V25)</f>
        <v>#REF!</v>
      </c>
      <c r="G7" s="103" t="e">
        <f>((s_sp_ce_ricl!W66-s_sp_ce_ricl!W72)-(s_sp_ce_ricl!W74+s_sp_ce_ricl!W77+s_sp_ce_ricl!W85+s_sp_ce_ricl!W88+s_sp_ce_ricl!W81))/(s_sp_ce_ricl!W25)</f>
        <v>#REF!</v>
      </c>
      <c r="J7" s="98" t="s">
        <v>528</v>
      </c>
      <c r="K7" s="104">
        <v>1.4</v>
      </c>
    </row>
    <row r="8" spans="1:11" s="91" customFormat="1">
      <c r="B8" s="98" t="s">
        <v>530</v>
      </c>
      <c r="C8" s="102" t="e">
        <f>(s_sp_ce_ricl!S32+s_sp_ce_ricl!S36+s_sp_ce_ricl!S37+s_sp_ce_ricl!S38)/(s_sp_ce_ricl!S58-s_sp_ce_ricl!S31)</f>
        <v>#REF!</v>
      </c>
      <c r="D8" s="102" t="e">
        <f>(s_sp_ce_ricl!T32+s_sp_ce_ricl!T36+s_sp_ce_ricl!T37+s_sp_ce_ricl!T38)/(s_sp_ce_ricl!T58-s_sp_ce_ricl!T31)</f>
        <v>#REF!</v>
      </c>
      <c r="E8" s="102" t="e">
        <f>(s_sp_ce_ricl!U32+s_sp_ce_ricl!U36+s_sp_ce_ricl!U37+s_sp_ce_ricl!U38)/(s_sp_ce_ricl!U58-s_sp_ce_ricl!U31)</f>
        <v>#REF!</v>
      </c>
      <c r="F8" s="102" t="e">
        <f>(s_sp_ce_ricl!V32+s_sp_ce_ricl!V36+s_sp_ce_ricl!V37+s_sp_ce_ricl!V38)/(s_sp_ce_ricl!V58-s_sp_ce_ricl!V31)</f>
        <v>#REF!</v>
      </c>
      <c r="G8" s="103" t="e">
        <f>(s_sp_ce_ricl!W32+s_sp_ce_ricl!W36+s_sp_ce_ricl!W37+s_sp_ce_ricl!W38)/(s_sp_ce_ricl!W58-s_sp_ce_ricl!W31)</f>
        <v>#REF!</v>
      </c>
      <c r="J8" s="98" t="s">
        <v>529</v>
      </c>
      <c r="K8" s="104">
        <v>3.3</v>
      </c>
    </row>
    <row r="9" spans="1:11" s="91" customFormat="1" ht="12.9" thickBot="1">
      <c r="B9" s="98" t="s">
        <v>531</v>
      </c>
      <c r="C9" s="105" t="e">
        <f>s_sp_ce_ricl!S67/s_sp_ce_ricl!S25</f>
        <v>#REF!</v>
      </c>
      <c r="D9" s="105" t="e">
        <f>s_sp_ce_ricl!T67/s_sp_ce_ricl!T25</f>
        <v>#REF!</v>
      </c>
      <c r="E9" s="105" t="e">
        <f>s_sp_ce_ricl!U67/s_sp_ce_ricl!U25</f>
        <v>#REF!</v>
      </c>
      <c r="F9" s="105" t="e">
        <f>s_sp_ce_ricl!V67/s_sp_ce_ricl!V25</f>
        <v>#REF!</v>
      </c>
      <c r="G9" s="106" t="e">
        <f>s_sp_ce_ricl!W67/s_sp_ce_ricl!W25</f>
        <v>#REF!</v>
      </c>
      <c r="J9" s="98" t="s">
        <v>530</v>
      </c>
      <c r="K9" s="104">
        <v>0.6</v>
      </c>
    </row>
    <row r="10" spans="1:11" s="91" customFormat="1">
      <c r="B10" s="92"/>
      <c r="C10" s="92"/>
      <c r="D10" s="92"/>
      <c r="E10" s="92"/>
      <c r="F10" s="92"/>
      <c r="G10" s="92"/>
      <c r="J10" s="98" t="s">
        <v>531</v>
      </c>
      <c r="K10" s="104">
        <v>0.99</v>
      </c>
    </row>
    <row r="11" spans="1:11" s="91" customFormat="1">
      <c r="B11" s="92"/>
      <c r="C11" s="92"/>
      <c r="D11" s="92"/>
      <c r="E11" s="92"/>
      <c r="F11" s="92"/>
      <c r="G11" s="92"/>
    </row>
    <row r="12" spans="1:11" s="91" customFormat="1">
      <c r="B12" s="101" t="s">
        <v>532</v>
      </c>
      <c r="C12" s="127" t="e">
        <f>($K$6*C5)+($K$7*C6)+($K$8*C7)+($K$9*C8)+($K$10*C9)</f>
        <v>#REF!</v>
      </c>
      <c r="D12" s="127" t="e">
        <f>($K$6*D5)+($K$7*D6)+($K$8*D7)+($K$9*D8)+($K$10*D9)</f>
        <v>#REF!</v>
      </c>
      <c r="E12" s="127" t="e">
        <f>($K$6*E5)+($K$7*E6)+($K$8*E7)+($K$9*E8)+($K$10*E9)</f>
        <v>#REF!</v>
      </c>
      <c r="F12" s="127" t="e">
        <f>($K$6*F5)+($K$7*F6)+($K$8*F7)+($K$9*F8)+($K$10*F9)</f>
        <v>#REF!</v>
      </c>
      <c r="G12" s="127" t="e">
        <f>($K$6*G5)+($K$7*G6)+($K$8*G7)+($K$9*G8)+($K$10*G9)</f>
        <v>#REF!</v>
      </c>
    </row>
    <row r="13" spans="1:11" s="91" customFormat="1">
      <c r="B13" s="92"/>
      <c r="C13" s="92"/>
      <c r="D13" s="92"/>
      <c r="E13" s="92"/>
      <c r="F13" s="92"/>
      <c r="G13" s="92"/>
    </row>
    <row r="14" spans="1:11" s="91" customFormat="1">
      <c r="B14" s="101" t="s">
        <v>533</v>
      </c>
      <c r="C14" s="92" t="e">
        <f>IF(C12&lt;1.8,"ALTA",IF(C12&lt;=2.7,"MEDIA-ALTA",IF(C12&lt;=3,"MEDIA","BASSA")))</f>
        <v>#REF!</v>
      </c>
      <c r="D14" s="92" t="e">
        <f>IF(D12&lt;1.8,"ALTA",IF(D12&lt;=2.7,"MEDIA-ALTA",IF(D12&lt;=3,"MEDIA","BASSA")))</f>
        <v>#REF!</v>
      </c>
      <c r="E14" s="92" t="e">
        <f>IF(E12&lt;1.8,"ALTA",IF(E12&lt;=2.7,"MEDIA-ALTA",IF(E12&lt;=3,"MEDIA","BASSA")))</f>
        <v>#REF!</v>
      </c>
      <c r="F14" s="92" t="e">
        <f>IF(F12&lt;1.8,"ALTA",IF(F12&lt;=2.7,"MEDIA-ALTA",IF(F12&lt;=3,"MEDIA","BASSA")))</f>
        <v>#REF!</v>
      </c>
      <c r="G14" s="92" t="e">
        <f>IF(G12&lt;1.8,"ALTA",IF(G12&lt;=2.7,"MEDIA-ALTA",IF(G12&lt;=3,"MEDIA","BASSA")))</f>
        <v>#REF!</v>
      </c>
    </row>
  </sheetData>
  <phoneticPr fontId="0" type="noConversion"/>
  <pageMargins left="0.75" right="0.75" top="1" bottom="1" header="0.5" footer="0.5"/>
  <pageSetup paperSize="9"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43"/>
  <sheetViews>
    <sheetView zoomScale="120" zoomScaleNormal="120" workbookViewId="0">
      <pane ySplit="1" topLeftCell="A2" activePane="bottomLeft" state="frozen"/>
      <selection pane="bottomLeft" activeCell="A2" sqref="A2"/>
    </sheetView>
  </sheetViews>
  <sheetFormatPr defaultColWidth="8.84375" defaultRowHeight="12.45"/>
  <cols>
    <col min="1" max="1" width="8.84375" style="353" customWidth="1"/>
    <col min="2" max="2" width="21.3046875" style="112" bestFit="1" customWidth="1"/>
    <col min="3" max="3" width="65.69140625" style="362" customWidth="1"/>
    <col min="4" max="4" width="30.69140625" style="514" customWidth="1"/>
    <col min="5" max="5" width="30.69140625" style="512" customWidth="1"/>
    <col min="6" max="6" width="12.69140625" style="357" bestFit="1" customWidth="1"/>
    <col min="7" max="16384" width="8.84375" style="112"/>
  </cols>
  <sheetData>
    <row r="1" spans="1:6">
      <c r="B1" s="285" t="s">
        <v>692</v>
      </c>
      <c r="C1" s="354" t="s">
        <v>665</v>
      </c>
      <c r="D1" s="285" t="s">
        <v>693</v>
      </c>
      <c r="E1" s="328" t="s">
        <v>694</v>
      </c>
      <c r="F1" s="285" t="s">
        <v>732</v>
      </c>
    </row>
    <row r="2" spans="1:6" ht="23.15">
      <c r="A2" s="273">
        <v>1</v>
      </c>
      <c r="B2" s="270" t="s">
        <v>300</v>
      </c>
      <c r="C2" s="270" t="s">
        <v>799</v>
      </c>
      <c r="D2" s="274" t="s">
        <v>1055</v>
      </c>
      <c r="E2" s="275" t="s">
        <v>1055</v>
      </c>
      <c r="F2" s="333">
        <v>1</v>
      </c>
    </row>
    <row r="3" spans="1:6" ht="46.3">
      <c r="A3" s="273">
        <v>2</v>
      </c>
      <c r="B3" s="271" t="s">
        <v>291</v>
      </c>
      <c r="C3" s="271" t="s">
        <v>695</v>
      </c>
      <c r="D3" s="277" t="s">
        <v>677</v>
      </c>
      <c r="E3" s="277" t="s">
        <v>677</v>
      </c>
      <c r="F3" s="333">
        <v>1</v>
      </c>
    </row>
    <row r="4" spans="1:6" ht="34.75">
      <c r="A4" s="273">
        <v>3</v>
      </c>
      <c r="B4" s="271" t="s">
        <v>301</v>
      </c>
      <c r="C4" s="278" t="s">
        <v>667</v>
      </c>
      <c r="D4" s="277" t="s">
        <v>696</v>
      </c>
      <c r="E4" s="277" t="s">
        <v>696</v>
      </c>
      <c r="F4" s="333">
        <v>1</v>
      </c>
    </row>
    <row r="5" spans="1:6" ht="23.15">
      <c r="A5" s="273">
        <v>4</v>
      </c>
      <c r="B5" s="271" t="s">
        <v>292</v>
      </c>
      <c r="C5" s="271" t="s">
        <v>697</v>
      </c>
      <c r="D5" s="279" t="s">
        <v>678</v>
      </c>
      <c r="E5" s="279" t="s">
        <v>678</v>
      </c>
      <c r="F5" s="333">
        <v>1</v>
      </c>
    </row>
    <row r="6" spans="1:6" ht="69.45">
      <c r="A6" s="273">
        <v>5</v>
      </c>
      <c r="B6" s="271" t="s">
        <v>302</v>
      </c>
      <c r="C6" s="271" t="s">
        <v>668</v>
      </c>
      <c r="D6" s="279" t="s">
        <v>680</v>
      </c>
      <c r="E6" s="279" t="s">
        <v>680</v>
      </c>
      <c r="F6" s="333">
        <v>1</v>
      </c>
    </row>
    <row r="7" spans="1:6" ht="23.15">
      <c r="A7" s="273">
        <v>6</v>
      </c>
      <c r="B7" s="271" t="s">
        <v>163</v>
      </c>
      <c r="C7" s="271" t="s">
        <v>825</v>
      </c>
      <c r="D7" s="279" t="s">
        <v>790</v>
      </c>
      <c r="E7" s="279" t="s">
        <v>790</v>
      </c>
      <c r="F7" s="333">
        <v>1</v>
      </c>
    </row>
    <row r="8" spans="1:6" ht="34.75">
      <c r="A8" s="273">
        <v>7</v>
      </c>
      <c r="B8" s="271" t="s">
        <v>303</v>
      </c>
      <c r="C8" s="271" t="s">
        <v>698</v>
      </c>
      <c r="D8" s="279" t="s">
        <v>679</v>
      </c>
      <c r="E8" s="279" t="s">
        <v>679</v>
      </c>
      <c r="F8" s="333">
        <v>1</v>
      </c>
    </row>
    <row r="9" spans="1:6" ht="46.3">
      <c r="A9" s="273">
        <v>8</v>
      </c>
      <c r="B9" s="271" t="s">
        <v>299</v>
      </c>
      <c r="C9" s="271" t="s">
        <v>854</v>
      </c>
      <c r="D9" s="279" t="s">
        <v>877</v>
      </c>
      <c r="E9" s="279" t="s">
        <v>877</v>
      </c>
      <c r="F9" s="333">
        <v>1</v>
      </c>
    </row>
    <row r="10" spans="1:6" ht="34.75">
      <c r="A10" s="273">
        <v>9</v>
      </c>
      <c r="B10" s="271" t="s">
        <v>304</v>
      </c>
      <c r="C10" s="271" t="s">
        <v>699</v>
      </c>
      <c r="D10" s="279" t="s">
        <v>681</v>
      </c>
      <c r="E10" s="279" t="s">
        <v>681</v>
      </c>
      <c r="F10" s="333">
        <v>1</v>
      </c>
    </row>
    <row r="11" spans="1:6" ht="23.15">
      <c r="A11" s="273">
        <v>10</v>
      </c>
      <c r="B11" s="271" t="s">
        <v>305</v>
      </c>
      <c r="C11" s="271" t="s">
        <v>708</v>
      </c>
      <c r="D11" s="279" t="s">
        <v>682</v>
      </c>
      <c r="E11" s="329"/>
      <c r="F11" s="333">
        <v>1</v>
      </c>
    </row>
    <row r="12" spans="1:6" ht="34.75">
      <c r="A12" s="273">
        <v>11</v>
      </c>
      <c r="B12" s="271" t="s">
        <v>306</v>
      </c>
      <c r="C12" s="271" t="s">
        <v>800</v>
      </c>
      <c r="D12" s="279" t="s">
        <v>683</v>
      </c>
      <c r="E12" s="329"/>
      <c r="F12" s="333">
        <v>1</v>
      </c>
    </row>
    <row r="13" spans="1:6" ht="23.15">
      <c r="A13" s="273">
        <v>12</v>
      </c>
      <c r="B13" s="271" t="s">
        <v>307</v>
      </c>
      <c r="C13" s="271" t="s">
        <v>700</v>
      </c>
      <c r="D13" s="279" t="s">
        <v>684</v>
      </c>
      <c r="E13" s="279" t="s">
        <v>684</v>
      </c>
      <c r="F13" s="333">
        <v>-1</v>
      </c>
    </row>
    <row r="14" spans="1:6" ht="23.15">
      <c r="A14" s="273">
        <v>13</v>
      </c>
      <c r="B14" s="271" t="s">
        <v>308</v>
      </c>
      <c r="C14" s="271" t="s">
        <v>701</v>
      </c>
      <c r="D14" s="279" t="s">
        <v>685</v>
      </c>
      <c r="E14" s="279" t="s">
        <v>685</v>
      </c>
      <c r="F14" s="333">
        <v>1</v>
      </c>
    </row>
    <row r="15" spans="1:6" ht="34.75">
      <c r="A15" s="273">
        <v>14</v>
      </c>
      <c r="B15" s="271" t="s">
        <v>309</v>
      </c>
      <c r="C15" s="271" t="s">
        <v>702</v>
      </c>
      <c r="D15" s="279" t="s">
        <v>686</v>
      </c>
      <c r="E15" s="279" t="s">
        <v>686</v>
      </c>
      <c r="F15" s="333">
        <v>-1</v>
      </c>
    </row>
    <row r="16" spans="1:6" ht="69.45">
      <c r="A16" s="273">
        <v>15</v>
      </c>
      <c r="B16" s="271" t="s">
        <v>310</v>
      </c>
      <c r="C16" s="271" t="s">
        <v>703</v>
      </c>
      <c r="D16" s="279" t="s">
        <v>868</v>
      </c>
      <c r="E16" s="279" t="s">
        <v>868</v>
      </c>
      <c r="F16" s="333">
        <v>-1</v>
      </c>
    </row>
    <row r="17" spans="1:6" ht="92.6">
      <c r="A17" s="273">
        <v>17</v>
      </c>
      <c r="B17" s="272" t="s">
        <v>311</v>
      </c>
      <c r="C17" s="272" t="s">
        <v>670</v>
      </c>
      <c r="D17" s="274" t="s">
        <v>886</v>
      </c>
      <c r="E17" s="274" t="s">
        <v>886</v>
      </c>
      <c r="F17" s="333">
        <v>1</v>
      </c>
    </row>
    <row r="18" spans="1:6" ht="127.3">
      <c r="A18" s="273">
        <v>18</v>
      </c>
      <c r="B18" s="272" t="s">
        <v>312</v>
      </c>
      <c r="C18" s="272" t="s">
        <v>673</v>
      </c>
      <c r="D18" s="274" t="s">
        <v>1056</v>
      </c>
      <c r="E18" s="274" t="s">
        <v>1067</v>
      </c>
      <c r="F18" s="333">
        <v>1</v>
      </c>
    </row>
    <row r="19" spans="1:6" ht="116.5" customHeight="1">
      <c r="A19" s="273">
        <v>19</v>
      </c>
      <c r="B19" s="271" t="s">
        <v>313</v>
      </c>
      <c r="C19" s="271" t="s">
        <v>704</v>
      </c>
      <c r="D19" s="279" t="s">
        <v>1057</v>
      </c>
      <c r="E19" s="279" t="s">
        <v>1068</v>
      </c>
      <c r="F19" s="333">
        <v>1</v>
      </c>
    </row>
    <row r="20" spans="1:6" ht="34.75">
      <c r="A20" s="273">
        <v>20</v>
      </c>
      <c r="B20" s="271" t="s">
        <v>314</v>
      </c>
      <c r="C20" s="271" t="s">
        <v>676</v>
      </c>
      <c r="D20" s="276" t="s">
        <v>883</v>
      </c>
      <c r="E20" s="329"/>
      <c r="F20" s="333">
        <v>-1</v>
      </c>
    </row>
    <row r="21" spans="1:6" ht="57.9">
      <c r="A21" s="273">
        <v>21</v>
      </c>
      <c r="B21" s="271" t="s">
        <v>169</v>
      </c>
      <c r="C21" s="271" t="s">
        <v>705</v>
      </c>
      <c r="D21" s="279" t="s">
        <v>687</v>
      </c>
      <c r="E21" s="329"/>
      <c r="F21" s="333">
        <v>1</v>
      </c>
    </row>
    <row r="22" spans="1:6" ht="23.15">
      <c r="A22" s="273">
        <v>22</v>
      </c>
      <c r="B22" s="271" t="s">
        <v>315</v>
      </c>
      <c r="C22" s="271" t="s">
        <v>706</v>
      </c>
      <c r="D22" s="279" t="s">
        <v>688</v>
      </c>
      <c r="E22" s="279" t="s">
        <v>688</v>
      </c>
      <c r="F22" s="333">
        <v>-1</v>
      </c>
    </row>
    <row r="23" spans="1:6" ht="115.75">
      <c r="A23" s="273">
        <v>23</v>
      </c>
      <c r="B23" s="271" t="s">
        <v>666</v>
      </c>
      <c r="C23" s="271" t="s">
        <v>674</v>
      </c>
      <c r="D23" s="276" t="s">
        <v>1061</v>
      </c>
      <c r="E23" s="325" t="s">
        <v>1062</v>
      </c>
      <c r="F23" s="333">
        <v>-1</v>
      </c>
    </row>
    <row r="24" spans="1:6" ht="23.15">
      <c r="A24" s="273">
        <v>24</v>
      </c>
      <c r="B24" s="271" t="s">
        <v>246</v>
      </c>
      <c r="C24" s="271" t="s">
        <v>675</v>
      </c>
      <c r="D24" s="279" t="s">
        <v>689</v>
      </c>
      <c r="E24" s="279" t="s">
        <v>689</v>
      </c>
      <c r="F24" s="333">
        <v>1</v>
      </c>
    </row>
    <row r="25" spans="1:6" ht="37.299999999999997">
      <c r="A25" s="273">
        <v>25</v>
      </c>
      <c r="B25" s="271" t="s">
        <v>316</v>
      </c>
      <c r="C25" s="271" t="s">
        <v>801</v>
      </c>
      <c r="D25" s="279" t="s">
        <v>691</v>
      </c>
      <c r="E25" s="279" t="s">
        <v>691</v>
      </c>
      <c r="F25" s="333">
        <v>1</v>
      </c>
    </row>
    <row r="26" spans="1:6" ht="69.45">
      <c r="A26" s="273">
        <v>26</v>
      </c>
      <c r="B26" s="271" t="s">
        <v>596</v>
      </c>
      <c r="C26" s="271" t="s">
        <v>669</v>
      </c>
      <c r="D26" s="276" t="s">
        <v>1069</v>
      </c>
      <c r="E26" s="276" t="s">
        <v>1070</v>
      </c>
      <c r="F26" s="333">
        <v>1</v>
      </c>
    </row>
    <row r="27" spans="1:6" ht="23.15">
      <c r="A27" s="273">
        <v>27</v>
      </c>
      <c r="B27" s="271" t="s">
        <v>597</v>
      </c>
      <c r="C27" s="271" t="s">
        <v>707</v>
      </c>
      <c r="D27" s="279" t="s">
        <v>690</v>
      </c>
      <c r="E27" s="279" t="s">
        <v>690</v>
      </c>
      <c r="F27" s="333">
        <v>-1</v>
      </c>
    </row>
    <row r="28" spans="1:6" ht="93.65" customHeight="1">
      <c r="A28" s="273">
        <v>28</v>
      </c>
      <c r="B28" s="271" t="s">
        <v>599</v>
      </c>
      <c r="C28" s="272" t="s">
        <v>802</v>
      </c>
      <c r="D28" s="280" t="s">
        <v>887</v>
      </c>
      <c r="E28" s="280" t="s">
        <v>888</v>
      </c>
      <c r="F28" s="333">
        <v>1</v>
      </c>
    </row>
    <row r="29" spans="1:6" ht="23.15">
      <c r="A29" s="273">
        <v>29</v>
      </c>
      <c r="B29" s="271" t="s">
        <v>598</v>
      </c>
      <c r="C29" s="271" t="s">
        <v>671</v>
      </c>
      <c r="D29" s="279" t="s">
        <v>804</v>
      </c>
      <c r="E29" s="279" t="s">
        <v>804</v>
      </c>
      <c r="F29" s="333">
        <v>1</v>
      </c>
    </row>
    <row r="30" spans="1:6" ht="23.15">
      <c r="A30" s="273">
        <v>30</v>
      </c>
      <c r="B30" s="271" t="s">
        <v>600</v>
      </c>
      <c r="C30" s="271" t="s">
        <v>672</v>
      </c>
      <c r="D30" s="279" t="s">
        <v>1058</v>
      </c>
      <c r="E30" s="279" t="s">
        <v>1058</v>
      </c>
      <c r="F30" s="333">
        <v>-1</v>
      </c>
    </row>
    <row r="31" spans="1:6" ht="23.15">
      <c r="A31" s="273">
        <v>31</v>
      </c>
      <c r="B31" s="271" t="s">
        <v>601</v>
      </c>
      <c r="C31" s="271" t="s">
        <v>803</v>
      </c>
      <c r="D31" s="276" t="s">
        <v>884</v>
      </c>
      <c r="E31" s="325" t="s">
        <v>884</v>
      </c>
      <c r="F31" s="333">
        <v>-1</v>
      </c>
    </row>
    <row r="32" spans="1:6" s="347" customFormat="1" ht="127.3">
      <c r="A32" s="273">
        <v>32</v>
      </c>
      <c r="B32" s="271" t="s">
        <v>831</v>
      </c>
      <c r="C32" s="271" t="s">
        <v>835</v>
      </c>
      <c r="D32" s="276" t="s">
        <v>1063</v>
      </c>
      <c r="E32" s="276" t="s">
        <v>1071</v>
      </c>
      <c r="F32" s="333">
        <v>1</v>
      </c>
    </row>
    <row r="33" spans="1:6" s="347" customFormat="1" ht="127.3">
      <c r="A33" s="273">
        <v>33</v>
      </c>
      <c r="B33" s="271" t="s">
        <v>832</v>
      </c>
      <c r="C33" s="271" t="s">
        <v>879</v>
      </c>
      <c r="D33" s="276" t="s">
        <v>1064</v>
      </c>
      <c r="E33" s="276" t="s">
        <v>1072</v>
      </c>
      <c r="F33" s="333">
        <v>1</v>
      </c>
    </row>
    <row r="34" spans="1:6" s="347" customFormat="1" ht="23.15">
      <c r="A34" s="273">
        <v>34</v>
      </c>
      <c r="B34" s="271" t="s">
        <v>833</v>
      </c>
      <c r="C34" s="271" t="s">
        <v>878</v>
      </c>
      <c r="D34" s="276" t="s">
        <v>885</v>
      </c>
      <c r="E34" s="325" t="s">
        <v>885</v>
      </c>
      <c r="F34" s="333">
        <v>1</v>
      </c>
    </row>
    <row r="35" spans="1:6" ht="23.15">
      <c r="A35" s="273">
        <v>35</v>
      </c>
      <c r="B35" s="271" t="s">
        <v>4</v>
      </c>
      <c r="C35" s="271" t="s">
        <v>853</v>
      </c>
      <c r="D35" s="276" t="s">
        <v>838</v>
      </c>
      <c r="E35" s="325" t="s">
        <v>838</v>
      </c>
      <c r="F35" s="333">
        <v>1</v>
      </c>
    </row>
    <row r="38" spans="1:6">
      <c r="A38" s="355" t="s">
        <v>851</v>
      </c>
      <c r="B38" s="347"/>
      <c r="C38" s="356"/>
      <c r="D38" s="513"/>
      <c r="E38" s="511"/>
    </row>
    <row r="39" spans="1:6" ht="102.9">
      <c r="A39" s="358" t="s">
        <v>839</v>
      </c>
      <c r="B39" s="359"/>
      <c r="C39" s="360"/>
      <c r="D39" s="361" t="s">
        <v>1065</v>
      </c>
      <c r="E39" s="361" t="s">
        <v>1066</v>
      </c>
    </row>
    <row r="40" spans="1:6" ht="41.15">
      <c r="A40" s="358" t="s">
        <v>840</v>
      </c>
      <c r="B40" s="359"/>
      <c r="C40" s="360"/>
      <c r="D40" s="361" t="s">
        <v>1059</v>
      </c>
      <c r="E40" s="361" t="s">
        <v>1059</v>
      </c>
    </row>
    <row r="41" spans="1:6" ht="92.6">
      <c r="A41" s="358" t="s">
        <v>841</v>
      </c>
      <c r="B41" s="359"/>
      <c r="C41" s="360"/>
      <c r="D41" s="361" t="s">
        <v>880</v>
      </c>
      <c r="E41" s="361" t="s">
        <v>880</v>
      </c>
    </row>
    <row r="42" spans="1:6" ht="30.9">
      <c r="A42" s="358" t="s">
        <v>842</v>
      </c>
      <c r="B42" s="359"/>
      <c r="C42" s="360"/>
      <c r="D42" s="361" t="s">
        <v>1060</v>
      </c>
      <c r="E42" s="361" t="s">
        <v>1060</v>
      </c>
    </row>
    <row r="43" spans="1:6" ht="20.6">
      <c r="A43" s="358" t="s">
        <v>843</v>
      </c>
      <c r="B43" s="359"/>
      <c r="C43" s="360"/>
      <c r="D43" s="361" t="s">
        <v>1073</v>
      </c>
      <c r="E43" s="361" t="s">
        <v>1073</v>
      </c>
    </row>
  </sheetData>
  <autoFilter ref="A1:E31" xr:uid="{00000000-0009-0000-0000-00000C000000}"/>
  <phoneticPr fontId="0" type="noConversion"/>
  <conditionalFormatting sqref="D39:D43 E39:E43">
    <cfRule type="cellIs" dxfId="12" priority="1" stopIfTrue="1" operator="equal">
      <formula>"ê"</formula>
    </cfRule>
    <cfRule type="cellIs" dxfId="11" priority="2" stopIfTrue="1" operator="equal">
      <formula>"é"</formula>
    </cfRule>
  </conditionalFormatting>
  <pageMargins left="0" right="0" top="0" bottom="0" header="0.31496062992125984" footer="0.31496062992125984"/>
  <pageSetup paperSize="9" scale="85" orientation="landscape"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9"/>
  <sheetViews>
    <sheetView zoomScale="90" zoomScaleNormal="90" workbookViewId="0">
      <selection activeCell="A5" sqref="A5:A8"/>
    </sheetView>
  </sheetViews>
  <sheetFormatPr defaultColWidth="8.84375" defaultRowHeight="12.45"/>
  <cols>
    <col min="1" max="1" width="8.84375" style="3"/>
    <col min="2" max="2" width="25.69140625" style="3" customWidth="1"/>
    <col min="3" max="3" width="14.53515625" style="316" customWidth="1"/>
    <col min="4" max="4" width="12.3046875" style="3" customWidth="1"/>
    <col min="5" max="5" width="70.69140625" style="3" customWidth="1"/>
    <col min="6" max="6" width="15.69140625" style="3" customWidth="1"/>
    <col min="7" max="16384" width="8.84375" style="3"/>
  </cols>
  <sheetData>
    <row r="1" spans="1:5">
      <c r="A1" s="281" t="s">
        <v>721</v>
      </c>
    </row>
    <row r="4" spans="1:5" s="284" customFormat="1" ht="24.9">
      <c r="B4" s="285" t="s">
        <v>709</v>
      </c>
      <c r="C4" s="317" t="s">
        <v>710</v>
      </c>
      <c r="D4" s="606" t="s">
        <v>711</v>
      </c>
      <c r="E4" s="606"/>
    </row>
    <row r="5" spans="1:5" s="284" customFormat="1" ht="23.15">
      <c r="A5" s="613">
        <v>1</v>
      </c>
      <c r="B5" s="601" t="s">
        <v>300</v>
      </c>
      <c r="C5" s="610" t="s">
        <v>1</v>
      </c>
      <c r="D5" s="283" t="s">
        <v>713</v>
      </c>
      <c r="E5" s="278" t="s">
        <v>798</v>
      </c>
    </row>
    <row r="6" spans="1:5" s="112" customFormat="1" ht="23.15">
      <c r="A6" s="613"/>
      <c r="B6" s="602"/>
      <c r="C6" s="611"/>
      <c r="D6" s="283" t="s">
        <v>714</v>
      </c>
      <c r="E6" s="278" t="s">
        <v>715</v>
      </c>
    </row>
    <row r="7" spans="1:5" s="112" customFormat="1" ht="34.75">
      <c r="A7" s="613"/>
      <c r="B7" s="602"/>
      <c r="C7" s="611"/>
      <c r="D7" s="283" t="s">
        <v>1</v>
      </c>
      <c r="E7" s="278" t="s">
        <v>869</v>
      </c>
    </row>
    <row r="8" spans="1:5" s="112" customFormat="1" ht="34.75">
      <c r="A8" s="613"/>
      <c r="B8" s="603"/>
      <c r="C8" s="612"/>
      <c r="D8" s="283" t="s">
        <v>712</v>
      </c>
      <c r="E8" s="278" t="s">
        <v>749</v>
      </c>
    </row>
    <row r="9" spans="1:5" s="112" customFormat="1" ht="23.15">
      <c r="A9" s="592">
        <v>2</v>
      </c>
      <c r="B9" s="607" t="s">
        <v>291</v>
      </c>
      <c r="C9" s="610" t="s">
        <v>2</v>
      </c>
      <c r="D9" s="283" t="s">
        <v>745</v>
      </c>
      <c r="E9" s="278" t="s">
        <v>870</v>
      </c>
    </row>
    <row r="10" spans="1:5" s="112" customFormat="1" ht="34.75">
      <c r="A10" s="593"/>
      <c r="B10" s="608"/>
      <c r="C10" s="611"/>
      <c r="D10" s="283" t="s">
        <v>2</v>
      </c>
      <c r="E10" s="278" t="s">
        <v>855</v>
      </c>
    </row>
    <row r="11" spans="1:5" s="112" customFormat="1" ht="34.75">
      <c r="A11" s="594"/>
      <c r="B11" s="609"/>
      <c r="C11" s="612"/>
      <c r="D11" s="283" t="s">
        <v>746</v>
      </c>
      <c r="E11" s="278" t="s">
        <v>777</v>
      </c>
    </row>
    <row r="12" spans="1:5" s="112" customFormat="1" ht="23.15">
      <c r="A12" s="592">
        <v>3</v>
      </c>
      <c r="B12" s="607" t="s">
        <v>301</v>
      </c>
      <c r="C12" s="610" t="s">
        <v>743</v>
      </c>
      <c r="D12" s="330" t="s">
        <v>713</v>
      </c>
      <c r="E12" s="278" t="s">
        <v>824</v>
      </c>
    </row>
    <row r="13" spans="1:5" s="112" customFormat="1" ht="57.9">
      <c r="A13" s="593"/>
      <c r="B13" s="608"/>
      <c r="C13" s="611"/>
      <c r="D13" s="283" t="s">
        <v>714</v>
      </c>
      <c r="E13" s="278" t="s">
        <v>805</v>
      </c>
    </row>
    <row r="14" spans="1:5" s="112" customFormat="1">
      <c r="A14" s="593"/>
      <c r="B14" s="608"/>
      <c r="C14" s="611"/>
      <c r="D14" s="283" t="s">
        <v>743</v>
      </c>
      <c r="E14" s="278" t="s">
        <v>776</v>
      </c>
    </row>
    <row r="15" spans="1:5" s="112" customFormat="1" ht="34.75">
      <c r="A15" s="594"/>
      <c r="B15" s="609"/>
      <c r="C15" s="612"/>
      <c r="D15" s="283" t="s">
        <v>744</v>
      </c>
      <c r="E15" s="278" t="s">
        <v>856</v>
      </c>
    </row>
    <row r="16" spans="1:5" s="112" customFormat="1" ht="23.15">
      <c r="A16" s="592">
        <v>4</v>
      </c>
      <c r="B16" s="595" t="s">
        <v>292</v>
      </c>
      <c r="C16" s="601" t="s">
        <v>2</v>
      </c>
      <c r="D16" s="283" t="s">
        <v>745</v>
      </c>
      <c r="E16" s="283" t="s">
        <v>793</v>
      </c>
    </row>
    <row r="17" spans="1:5" s="112" customFormat="1" ht="23.15">
      <c r="A17" s="593"/>
      <c r="B17" s="596"/>
      <c r="C17" s="602"/>
      <c r="D17" s="283" t="s">
        <v>2</v>
      </c>
      <c r="E17" s="283" t="s">
        <v>794</v>
      </c>
    </row>
    <row r="18" spans="1:5" s="112" customFormat="1" ht="23.15">
      <c r="A18" s="594"/>
      <c r="B18" s="597"/>
      <c r="C18" s="603"/>
      <c r="D18" s="283" t="s">
        <v>746</v>
      </c>
      <c r="E18" s="283" t="s">
        <v>795</v>
      </c>
    </row>
    <row r="19" spans="1:5" s="112" customFormat="1" ht="46.2" customHeight="1">
      <c r="A19" s="349">
        <v>5</v>
      </c>
      <c r="B19" s="272" t="s">
        <v>302</v>
      </c>
      <c r="C19" s="348" t="s">
        <v>852</v>
      </c>
      <c r="D19" s="278"/>
      <c r="E19" s="283" t="s">
        <v>865</v>
      </c>
    </row>
    <row r="20" spans="1:5" s="112" customFormat="1" ht="23.15">
      <c r="A20" s="592">
        <v>6</v>
      </c>
      <c r="B20" s="595" t="s">
        <v>163</v>
      </c>
      <c r="C20" s="598" t="s">
        <v>784</v>
      </c>
      <c r="D20" s="331" t="s">
        <v>756</v>
      </c>
      <c r="E20" s="283" t="s">
        <v>829</v>
      </c>
    </row>
    <row r="21" spans="1:5" s="112" customFormat="1" ht="23.15">
      <c r="A21" s="593"/>
      <c r="B21" s="596"/>
      <c r="C21" s="599"/>
      <c r="D21" s="331" t="s">
        <v>3</v>
      </c>
      <c r="E21" s="283" t="s">
        <v>828</v>
      </c>
    </row>
    <row r="22" spans="1:5" s="112" customFormat="1" ht="23.15">
      <c r="A22" s="593"/>
      <c r="B22" s="596"/>
      <c r="C22" s="599"/>
      <c r="D22" s="332" t="s">
        <v>784</v>
      </c>
      <c r="E22" s="283" t="s">
        <v>827</v>
      </c>
    </row>
    <row r="23" spans="1:5" s="112" customFormat="1" ht="23.15">
      <c r="A23" s="594"/>
      <c r="B23" s="597"/>
      <c r="C23" s="600"/>
      <c r="D23" s="331" t="s">
        <v>785</v>
      </c>
      <c r="E23" s="283" t="s">
        <v>826</v>
      </c>
    </row>
    <row r="24" spans="1:5" s="112" customFormat="1" ht="46.3">
      <c r="A24" s="273">
        <v>7</v>
      </c>
      <c r="B24" s="271" t="s">
        <v>303</v>
      </c>
      <c r="C24" s="283" t="s">
        <v>852</v>
      </c>
      <c r="D24" s="283"/>
      <c r="E24" s="278" t="s">
        <v>806</v>
      </c>
    </row>
    <row r="25" spans="1:5" s="112" customFormat="1" ht="69.45">
      <c r="A25" s="273">
        <v>8</v>
      </c>
      <c r="B25" s="271" t="s">
        <v>299</v>
      </c>
      <c r="C25" s="283" t="s">
        <v>852</v>
      </c>
      <c r="D25" s="283"/>
      <c r="E25" s="278" t="s">
        <v>857</v>
      </c>
    </row>
    <row r="26" spans="1:5" s="112" customFormat="1" ht="46.3">
      <c r="A26" s="592">
        <v>9</v>
      </c>
      <c r="B26" s="595" t="s">
        <v>304</v>
      </c>
      <c r="C26" s="589" t="s">
        <v>3</v>
      </c>
      <c r="D26" s="278" t="s">
        <v>756</v>
      </c>
      <c r="E26" s="278" t="s">
        <v>807</v>
      </c>
    </row>
    <row r="27" spans="1:5" s="112" customFormat="1" ht="34.75">
      <c r="A27" s="593"/>
      <c r="B27" s="596"/>
      <c r="C27" s="590"/>
      <c r="D27" s="278" t="s">
        <v>3</v>
      </c>
      <c r="E27" s="278" t="s">
        <v>778</v>
      </c>
    </row>
    <row r="28" spans="1:5" s="112" customFormat="1" ht="34.75">
      <c r="A28" s="594"/>
      <c r="B28" s="597"/>
      <c r="C28" s="591"/>
      <c r="D28" s="278" t="s">
        <v>750</v>
      </c>
      <c r="E28" s="278" t="s">
        <v>779</v>
      </c>
    </row>
    <row r="29" spans="1:5" s="112" customFormat="1" ht="69.45">
      <c r="A29" s="592">
        <v>10</v>
      </c>
      <c r="B29" s="595" t="s">
        <v>305</v>
      </c>
      <c r="C29" s="604" t="s">
        <v>750</v>
      </c>
      <c r="D29" s="278" t="s">
        <v>751</v>
      </c>
      <c r="E29" s="283" t="s">
        <v>780</v>
      </c>
    </row>
    <row r="30" spans="1:5" s="112" customFormat="1" ht="81">
      <c r="A30" s="594"/>
      <c r="B30" s="597"/>
      <c r="C30" s="605"/>
      <c r="D30" s="278" t="s">
        <v>750</v>
      </c>
      <c r="E30" s="283" t="s">
        <v>781</v>
      </c>
    </row>
    <row r="31" spans="1:5" s="112" customFormat="1" ht="34.75">
      <c r="A31" s="592">
        <v>11</v>
      </c>
      <c r="B31" s="595" t="s">
        <v>306</v>
      </c>
      <c r="C31" s="604" t="s">
        <v>750</v>
      </c>
      <c r="D31" s="278" t="s">
        <v>751</v>
      </c>
      <c r="E31" s="283" t="s">
        <v>782</v>
      </c>
    </row>
    <row r="32" spans="1:5" s="112" customFormat="1" ht="34.75">
      <c r="A32" s="594"/>
      <c r="B32" s="597"/>
      <c r="C32" s="605"/>
      <c r="D32" s="278" t="s">
        <v>750</v>
      </c>
      <c r="E32" s="283" t="s">
        <v>808</v>
      </c>
    </row>
    <row r="33" spans="1:5" s="112" customFormat="1" ht="34.75">
      <c r="A33" s="592">
        <v>12</v>
      </c>
      <c r="B33" s="595" t="s">
        <v>307</v>
      </c>
      <c r="C33" s="604" t="s">
        <v>752</v>
      </c>
      <c r="D33" s="278" t="s">
        <v>752</v>
      </c>
      <c r="E33" s="283" t="s">
        <v>809</v>
      </c>
    </row>
    <row r="34" spans="1:5" s="112" customFormat="1" ht="34.75">
      <c r="A34" s="593"/>
      <c r="B34" s="596"/>
      <c r="C34" s="614"/>
      <c r="D34" s="278" t="s">
        <v>753</v>
      </c>
      <c r="E34" s="283" t="s">
        <v>810</v>
      </c>
    </row>
    <row r="35" spans="1:5" s="112" customFormat="1" ht="34.75">
      <c r="A35" s="593"/>
      <c r="B35" s="596"/>
      <c r="C35" s="614"/>
      <c r="D35" s="278" t="s">
        <v>754</v>
      </c>
      <c r="E35" s="283" t="s">
        <v>811</v>
      </c>
    </row>
    <row r="36" spans="1:5" s="112" customFormat="1" ht="23.15">
      <c r="A36" s="594"/>
      <c r="B36" s="597"/>
      <c r="C36" s="605"/>
      <c r="D36" s="278" t="s">
        <v>755</v>
      </c>
      <c r="E36" s="283" t="s">
        <v>812</v>
      </c>
    </row>
    <row r="37" spans="1:5" s="112" customFormat="1" ht="23.15">
      <c r="A37" s="592">
        <v>13</v>
      </c>
      <c r="B37" s="595" t="s">
        <v>308</v>
      </c>
      <c r="C37" s="589" t="s">
        <v>757</v>
      </c>
      <c r="D37" s="278" t="s">
        <v>752</v>
      </c>
      <c r="E37" s="283" t="s">
        <v>813</v>
      </c>
    </row>
    <row r="38" spans="1:5" s="112" customFormat="1" ht="23.15">
      <c r="A38" s="593"/>
      <c r="B38" s="596"/>
      <c r="C38" s="590"/>
      <c r="D38" s="278" t="s">
        <v>757</v>
      </c>
      <c r="E38" s="283" t="s">
        <v>814</v>
      </c>
    </row>
    <row r="39" spans="1:5" s="112" customFormat="1" ht="46.3">
      <c r="A39" s="594"/>
      <c r="B39" s="597"/>
      <c r="C39" s="591"/>
      <c r="D39" s="278" t="s">
        <v>758</v>
      </c>
      <c r="E39" s="283" t="s">
        <v>815</v>
      </c>
    </row>
    <row r="40" spans="1:5" s="112" customFormat="1" ht="23.15">
      <c r="A40" s="592">
        <v>14</v>
      </c>
      <c r="B40" s="595" t="s">
        <v>309</v>
      </c>
      <c r="C40" s="615" t="s">
        <v>745</v>
      </c>
      <c r="D40" s="278" t="s">
        <v>745</v>
      </c>
      <c r="E40" s="278" t="s">
        <v>816</v>
      </c>
    </row>
    <row r="41" spans="1:5" s="112" customFormat="1" ht="34.75">
      <c r="A41" s="594"/>
      <c r="B41" s="597"/>
      <c r="C41" s="616"/>
      <c r="D41" s="278" t="s">
        <v>789</v>
      </c>
      <c r="E41" s="278" t="s">
        <v>817</v>
      </c>
    </row>
    <row r="42" spans="1:5" s="112" customFormat="1" ht="34.75">
      <c r="A42" s="273">
        <v>15</v>
      </c>
      <c r="B42" s="271" t="s">
        <v>310</v>
      </c>
      <c r="C42" s="283" t="s">
        <v>852</v>
      </c>
      <c r="D42" s="283"/>
      <c r="E42" s="283" t="s">
        <v>759</v>
      </c>
    </row>
    <row r="43" spans="1:5" s="112" customFormat="1" ht="23.15">
      <c r="A43" s="592">
        <v>17</v>
      </c>
      <c r="B43" s="595" t="s">
        <v>311</v>
      </c>
      <c r="C43" s="601" t="s">
        <v>750</v>
      </c>
      <c r="D43" s="283" t="s">
        <v>751</v>
      </c>
      <c r="E43" s="283" t="s">
        <v>819</v>
      </c>
    </row>
    <row r="44" spans="1:5" s="112" customFormat="1" ht="23.15">
      <c r="A44" s="594"/>
      <c r="B44" s="597"/>
      <c r="C44" s="603"/>
      <c r="D44" s="283" t="s">
        <v>750</v>
      </c>
      <c r="E44" s="283" t="s">
        <v>818</v>
      </c>
    </row>
    <row r="45" spans="1:5" s="112" customFormat="1" ht="34.75">
      <c r="A45" s="592">
        <v>18</v>
      </c>
      <c r="B45" s="595" t="s">
        <v>312</v>
      </c>
      <c r="C45" s="601" t="s">
        <v>785</v>
      </c>
      <c r="D45" s="283" t="s">
        <v>751</v>
      </c>
      <c r="E45" s="283" t="s">
        <v>820</v>
      </c>
    </row>
    <row r="46" spans="1:5" s="112" customFormat="1" ht="34.75">
      <c r="A46" s="593"/>
      <c r="B46" s="596"/>
      <c r="C46" s="602"/>
      <c r="D46" s="283" t="s">
        <v>767</v>
      </c>
      <c r="E46" s="283" t="s">
        <v>792</v>
      </c>
    </row>
    <row r="47" spans="1:5" s="112" customFormat="1" ht="34.75">
      <c r="A47" s="593"/>
      <c r="B47" s="596"/>
      <c r="C47" s="602"/>
      <c r="D47" s="283" t="s">
        <v>787</v>
      </c>
      <c r="E47" s="283" t="s">
        <v>791</v>
      </c>
    </row>
    <row r="48" spans="1:5" s="112" customFormat="1" ht="34.75">
      <c r="A48" s="594"/>
      <c r="B48" s="597"/>
      <c r="C48" s="603"/>
      <c r="D48" s="283" t="s">
        <v>785</v>
      </c>
      <c r="E48" s="283" t="s">
        <v>858</v>
      </c>
    </row>
    <row r="49" spans="1:5" s="112" customFormat="1" ht="23.15">
      <c r="A49" s="592">
        <v>19</v>
      </c>
      <c r="B49" s="595" t="s">
        <v>313</v>
      </c>
      <c r="C49" s="622" t="s">
        <v>788</v>
      </c>
      <c r="D49" s="283" t="s">
        <v>763</v>
      </c>
      <c r="E49" s="283" t="s">
        <v>769</v>
      </c>
    </row>
    <row r="50" spans="1:5" s="112" customFormat="1" ht="23.15">
      <c r="A50" s="593"/>
      <c r="B50" s="596"/>
      <c r="C50" s="623"/>
      <c r="D50" s="283" t="s">
        <v>766</v>
      </c>
      <c r="E50" s="283" t="s">
        <v>830</v>
      </c>
    </row>
    <row r="51" spans="1:5" s="112" customFormat="1" ht="23.15">
      <c r="A51" s="593"/>
      <c r="B51" s="596"/>
      <c r="C51" s="623"/>
      <c r="D51" s="283" t="s">
        <v>767</v>
      </c>
      <c r="E51" s="283" t="s">
        <v>768</v>
      </c>
    </row>
    <row r="52" spans="1:5" s="112" customFormat="1" ht="34.200000000000003" customHeight="1">
      <c r="A52" s="594"/>
      <c r="B52" s="597"/>
      <c r="C52" s="624"/>
      <c r="D52" s="283" t="s">
        <v>764</v>
      </c>
      <c r="E52" s="283" t="s">
        <v>765</v>
      </c>
    </row>
    <row r="53" spans="1:5" s="112" customFormat="1" ht="69.45">
      <c r="A53" s="273">
        <v>20</v>
      </c>
      <c r="B53" s="271" t="s">
        <v>314</v>
      </c>
      <c r="C53" s="283" t="s">
        <v>852</v>
      </c>
      <c r="D53" s="283"/>
      <c r="E53" s="283" t="s">
        <v>771</v>
      </c>
    </row>
    <row r="54" spans="1:5" s="112" customFormat="1" ht="81">
      <c r="A54" s="273">
        <v>21</v>
      </c>
      <c r="B54" s="271" t="s">
        <v>169</v>
      </c>
      <c r="C54" s="283" t="s">
        <v>852</v>
      </c>
      <c r="D54" s="283"/>
      <c r="E54" s="283" t="s">
        <v>859</v>
      </c>
    </row>
    <row r="55" spans="1:5" s="112" customFormat="1" ht="46.3">
      <c r="A55" s="273">
        <v>22</v>
      </c>
      <c r="B55" s="271" t="s">
        <v>315</v>
      </c>
      <c r="C55" s="283" t="s">
        <v>852</v>
      </c>
      <c r="D55" s="283"/>
      <c r="E55" s="283" t="s">
        <v>770</v>
      </c>
    </row>
    <row r="56" spans="1:5" s="112" customFormat="1" ht="46.3">
      <c r="A56" s="273">
        <v>23</v>
      </c>
      <c r="B56" s="271" t="s">
        <v>666</v>
      </c>
      <c r="C56" s="283" t="s">
        <v>852</v>
      </c>
      <c r="D56" s="283"/>
      <c r="E56" s="283" t="s">
        <v>783</v>
      </c>
    </row>
    <row r="57" spans="1:5" s="112" customFormat="1" ht="34.75">
      <c r="A57" s="592">
        <v>24</v>
      </c>
      <c r="B57" s="595" t="s">
        <v>246</v>
      </c>
      <c r="C57" s="601" t="s">
        <v>837</v>
      </c>
      <c r="D57" s="283" t="s">
        <v>713</v>
      </c>
      <c r="E57" s="283" t="s">
        <v>797</v>
      </c>
    </row>
    <row r="58" spans="1:5" s="112" customFormat="1" ht="34.75">
      <c r="A58" s="594"/>
      <c r="B58" s="597"/>
      <c r="C58" s="603"/>
      <c r="D58" s="283" t="s">
        <v>837</v>
      </c>
      <c r="E58" s="283" t="s">
        <v>796</v>
      </c>
    </row>
    <row r="59" spans="1:5" s="112" customFormat="1" ht="23.15">
      <c r="A59" s="592">
        <v>25</v>
      </c>
      <c r="B59" s="595" t="s">
        <v>316</v>
      </c>
      <c r="C59" s="601" t="s">
        <v>837</v>
      </c>
      <c r="D59" s="283" t="s">
        <v>713</v>
      </c>
      <c r="E59" s="283" t="s">
        <v>774</v>
      </c>
    </row>
    <row r="60" spans="1:5" s="112" customFormat="1" ht="46.3">
      <c r="A60" s="594"/>
      <c r="B60" s="597"/>
      <c r="C60" s="603"/>
      <c r="D60" s="283" t="s">
        <v>837</v>
      </c>
      <c r="E60" s="283" t="s">
        <v>772</v>
      </c>
    </row>
    <row r="61" spans="1:5" s="112" customFormat="1" ht="57.9">
      <c r="A61" s="592">
        <v>26</v>
      </c>
      <c r="B61" s="595" t="s">
        <v>596</v>
      </c>
      <c r="C61" s="601" t="s">
        <v>747</v>
      </c>
      <c r="D61" s="282" t="s">
        <v>748</v>
      </c>
      <c r="E61" s="283" t="s">
        <v>821</v>
      </c>
    </row>
    <row r="62" spans="1:5" s="112" customFormat="1" ht="34.75">
      <c r="A62" s="594"/>
      <c r="B62" s="597"/>
      <c r="C62" s="603"/>
      <c r="D62" s="282" t="s">
        <v>747</v>
      </c>
      <c r="E62" s="283" t="s">
        <v>836</v>
      </c>
    </row>
    <row r="63" spans="1:5" s="112" customFormat="1" ht="34.75">
      <c r="A63" s="273">
        <v>27</v>
      </c>
      <c r="B63" s="271" t="s">
        <v>597</v>
      </c>
      <c r="C63" s="283" t="s">
        <v>852</v>
      </c>
      <c r="D63" s="283"/>
      <c r="E63" s="283" t="s">
        <v>775</v>
      </c>
    </row>
    <row r="64" spans="1:5" s="112" customFormat="1" ht="57.9">
      <c r="A64" s="273">
        <v>28</v>
      </c>
      <c r="B64" s="271" t="s">
        <v>599</v>
      </c>
      <c r="C64" s="283" t="s">
        <v>852</v>
      </c>
      <c r="D64" s="283"/>
      <c r="E64" s="283" t="s">
        <v>760</v>
      </c>
    </row>
    <row r="65" spans="1:5" s="112" customFormat="1" ht="23.15">
      <c r="A65" s="273">
        <v>29</v>
      </c>
      <c r="B65" s="271" t="s">
        <v>598</v>
      </c>
      <c r="C65" s="283" t="s">
        <v>852</v>
      </c>
      <c r="D65" s="283"/>
      <c r="E65" s="278" t="s">
        <v>822</v>
      </c>
    </row>
    <row r="66" spans="1:5" s="112" customFormat="1" ht="46.3">
      <c r="A66" s="273">
        <v>30</v>
      </c>
      <c r="B66" s="271" t="s">
        <v>600</v>
      </c>
      <c r="C66" s="283" t="s">
        <v>852</v>
      </c>
      <c r="D66" s="323"/>
      <c r="E66" s="282" t="s">
        <v>823</v>
      </c>
    </row>
    <row r="67" spans="1:5" s="112" customFormat="1" ht="23.15">
      <c r="A67" s="618">
        <v>31</v>
      </c>
      <c r="B67" s="619" t="s">
        <v>601</v>
      </c>
      <c r="C67" s="617" t="s">
        <v>751</v>
      </c>
      <c r="D67" s="283" t="s">
        <v>751</v>
      </c>
      <c r="E67" s="283" t="s">
        <v>762</v>
      </c>
    </row>
    <row r="68" spans="1:5" ht="23.15">
      <c r="A68" s="618"/>
      <c r="B68" s="619"/>
      <c r="C68" s="617"/>
      <c r="D68" s="283" t="s">
        <v>750</v>
      </c>
      <c r="E68" s="283" t="s">
        <v>761</v>
      </c>
    </row>
    <row r="69" spans="1:5" ht="34.75">
      <c r="A69" s="592">
        <v>32</v>
      </c>
      <c r="B69" s="625" t="s">
        <v>831</v>
      </c>
      <c r="C69" s="601" t="s">
        <v>0</v>
      </c>
      <c r="D69" s="283" t="s">
        <v>773</v>
      </c>
      <c r="E69" s="282" t="s">
        <v>860</v>
      </c>
    </row>
    <row r="70" spans="1:5" ht="46.3">
      <c r="A70" s="594"/>
      <c r="B70" s="627"/>
      <c r="C70" s="602"/>
      <c r="D70" s="283" t="s">
        <v>0</v>
      </c>
      <c r="E70" s="282" t="s">
        <v>866</v>
      </c>
    </row>
    <row r="71" spans="1:5" s="79" customFormat="1" ht="23.15">
      <c r="A71" s="592">
        <v>33</v>
      </c>
      <c r="B71" s="620" t="s">
        <v>832</v>
      </c>
      <c r="C71" s="617" t="s">
        <v>0</v>
      </c>
      <c r="D71" s="283" t="s">
        <v>773</v>
      </c>
      <c r="E71" s="283" t="s">
        <v>861</v>
      </c>
    </row>
    <row r="72" spans="1:5" s="79" customFormat="1" ht="34.75">
      <c r="A72" s="594"/>
      <c r="B72" s="621"/>
      <c r="C72" s="617"/>
      <c r="D72" s="283" t="s">
        <v>0</v>
      </c>
      <c r="E72" s="283" t="s">
        <v>862</v>
      </c>
    </row>
    <row r="73" spans="1:5" ht="34.75">
      <c r="A73" s="592">
        <v>34</v>
      </c>
      <c r="B73" s="625" t="s">
        <v>833</v>
      </c>
      <c r="C73" s="601" t="s">
        <v>0</v>
      </c>
      <c r="D73" s="283" t="s">
        <v>773</v>
      </c>
      <c r="E73" s="283" t="s">
        <v>867</v>
      </c>
    </row>
    <row r="74" spans="1:5" ht="23.15">
      <c r="A74" s="594"/>
      <c r="B74" s="627"/>
      <c r="C74" s="603"/>
      <c r="D74" s="283" t="s">
        <v>0</v>
      </c>
      <c r="E74" s="283" t="s">
        <v>834</v>
      </c>
    </row>
    <row r="75" spans="1:5" ht="34.75">
      <c r="A75" s="592">
        <v>35</v>
      </c>
      <c r="B75" s="625" t="s">
        <v>4</v>
      </c>
      <c r="C75" s="601" t="s">
        <v>844</v>
      </c>
      <c r="D75" s="350" t="s">
        <v>845</v>
      </c>
      <c r="E75" s="283" t="s">
        <v>863</v>
      </c>
    </row>
    <row r="76" spans="1:5" ht="34.75">
      <c r="A76" s="593"/>
      <c r="B76" s="626"/>
      <c r="C76" s="602"/>
      <c r="D76" s="351" t="s">
        <v>846</v>
      </c>
      <c r="E76" s="283" t="s">
        <v>864</v>
      </c>
    </row>
    <row r="77" spans="1:5" ht="23.15">
      <c r="A77" s="593"/>
      <c r="B77" s="626"/>
      <c r="C77" s="602"/>
      <c r="D77" s="351" t="s">
        <v>847</v>
      </c>
      <c r="E77" s="283" t="s">
        <v>849</v>
      </c>
    </row>
    <row r="78" spans="1:5" ht="23.15">
      <c r="A78" s="594"/>
      <c r="B78" s="627"/>
      <c r="C78" s="603"/>
      <c r="D78" s="350" t="s">
        <v>848</v>
      </c>
      <c r="E78" s="283" t="s">
        <v>850</v>
      </c>
    </row>
    <row r="79" spans="1:5">
      <c r="A79" s="335"/>
      <c r="B79" s="352"/>
      <c r="C79" s="336"/>
      <c r="D79" s="337"/>
      <c r="E79" s="337"/>
    </row>
    <row r="81" spans="1:3">
      <c r="A81" s="281" t="s">
        <v>722</v>
      </c>
    </row>
    <row r="83" spans="1:3" s="79" customFormat="1" ht="49.75">
      <c r="A83" s="286">
        <v>1</v>
      </c>
      <c r="B83" s="287" t="s">
        <v>871</v>
      </c>
      <c r="C83" s="318" t="s">
        <v>716</v>
      </c>
    </row>
    <row r="84" spans="1:3" s="79" customFormat="1" ht="49.75">
      <c r="A84" s="286">
        <v>2</v>
      </c>
      <c r="B84" s="287" t="s">
        <v>872</v>
      </c>
      <c r="C84" s="318" t="s">
        <v>717</v>
      </c>
    </row>
    <row r="85" spans="1:3" s="79" customFormat="1" ht="62.15">
      <c r="A85" s="286">
        <v>3</v>
      </c>
      <c r="B85" s="287" t="s">
        <v>873</v>
      </c>
      <c r="C85" s="318" t="s">
        <v>718</v>
      </c>
    </row>
    <row r="86" spans="1:3" s="79" customFormat="1" ht="62.15">
      <c r="A86" s="286">
        <v>4</v>
      </c>
      <c r="B86" s="287" t="s">
        <v>874</v>
      </c>
      <c r="C86" s="318" t="s">
        <v>719</v>
      </c>
    </row>
    <row r="87" spans="1:3" s="79" customFormat="1" ht="49.75">
      <c r="A87" s="286">
        <v>5</v>
      </c>
      <c r="B87" s="287" t="s">
        <v>875</v>
      </c>
      <c r="C87" s="319" t="s">
        <v>730</v>
      </c>
    </row>
    <row r="88" spans="1:3" s="79" customFormat="1" ht="49.75">
      <c r="A88" s="286">
        <v>6</v>
      </c>
      <c r="B88" s="363" t="s">
        <v>876</v>
      </c>
      <c r="C88" s="320" t="s">
        <v>731</v>
      </c>
    </row>
    <row r="89" spans="1:3">
      <c r="B89" s="112"/>
    </row>
  </sheetData>
  <mergeCells count="67">
    <mergeCell ref="A75:A78"/>
    <mergeCell ref="B75:B78"/>
    <mergeCell ref="C75:C78"/>
    <mergeCell ref="C73:C74"/>
    <mergeCell ref="C69:C70"/>
    <mergeCell ref="A69:A70"/>
    <mergeCell ref="B69:B70"/>
    <mergeCell ref="A73:A74"/>
    <mergeCell ref="B73:B74"/>
    <mergeCell ref="A71:A72"/>
    <mergeCell ref="A45:A48"/>
    <mergeCell ref="B45:B48"/>
    <mergeCell ref="C49:C52"/>
    <mergeCell ref="A49:A52"/>
    <mergeCell ref="B49:B52"/>
    <mergeCell ref="C61:C62"/>
    <mergeCell ref="B71:B72"/>
    <mergeCell ref="C71:C72"/>
    <mergeCell ref="A61:A62"/>
    <mergeCell ref="B61:B62"/>
    <mergeCell ref="C43:C44"/>
    <mergeCell ref="C40:C41"/>
    <mergeCell ref="C67:C68"/>
    <mergeCell ref="A67:A68"/>
    <mergeCell ref="B67:B68"/>
    <mergeCell ref="A57:A58"/>
    <mergeCell ref="B57:B58"/>
    <mergeCell ref="C59:C60"/>
    <mergeCell ref="A59:A60"/>
    <mergeCell ref="B59:B60"/>
    <mergeCell ref="A43:A44"/>
    <mergeCell ref="B43:B44"/>
    <mergeCell ref="A40:A41"/>
    <mergeCell ref="B40:B41"/>
    <mergeCell ref="C57:C58"/>
    <mergeCell ref="C45:C48"/>
    <mergeCell ref="A29:A30"/>
    <mergeCell ref="A26:A28"/>
    <mergeCell ref="A31:A32"/>
    <mergeCell ref="B26:B28"/>
    <mergeCell ref="C33:C36"/>
    <mergeCell ref="D4:E4"/>
    <mergeCell ref="A12:A15"/>
    <mergeCell ref="B12:B15"/>
    <mergeCell ref="C12:C15"/>
    <mergeCell ref="A9:A11"/>
    <mergeCell ref="B9:B11"/>
    <mergeCell ref="A5:A8"/>
    <mergeCell ref="B5:B8"/>
    <mergeCell ref="C9:C11"/>
    <mergeCell ref="C5:C8"/>
    <mergeCell ref="C37:C39"/>
    <mergeCell ref="A20:A23"/>
    <mergeCell ref="B20:B23"/>
    <mergeCell ref="C20:C23"/>
    <mergeCell ref="C16:C18"/>
    <mergeCell ref="C26:C28"/>
    <mergeCell ref="A33:A36"/>
    <mergeCell ref="B33:B36"/>
    <mergeCell ref="A37:A39"/>
    <mergeCell ref="B37:B39"/>
    <mergeCell ref="B31:B32"/>
    <mergeCell ref="C29:C30"/>
    <mergeCell ref="C31:C32"/>
    <mergeCell ref="B29:B30"/>
    <mergeCell ref="A16:A18"/>
    <mergeCell ref="B16:B18"/>
  </mergeCells>
  <phoneticPr fontId="0" type="noConversion"/>
  <conditionalFormatting sqref="D75:D78">
    <cfRule type="cellIs" dxfId="10" priority="1" stopIfTrue="1" operator="equal">
      <formula>"ê"</formula>
    </cfRule>
    <cfRule type="cellIs" dxfId="9" priority="2" stopIfTrue="1" operator="equal">
      <formula>"é"</formula>
    </cfRule>
  </conditionalFormatting>
  <printOptions headings="1"/>
  <pageMargins left="0" right="0" top="0" bottom="0" header="0.31496062992125984" footer="0.31496062992125984"/>
  <pageSetup paperSize="9"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43"/>
  <sheetViews>
    <sheetView showGridLines="0" zoomScale="90" zoomScaleNormal="90" workbookViewId="0">
      <pane ySplit="5" topLeftCell="A6" activePane="bottomLeft" state="frozen"/>
      <selection pane="bottomLeft" activeCell="M7" sqref="M7"/>
    </sheetView>
  </sheetViews>
  <sheetFormatPr defaultColWidth="9.15234375" defaultRowHeight="12.45"/>
  <cols>
    <col min="1" max="1" width="3.3828125" style="300" bestFit="1" customWidth="1"/>
    <col min="2" max="2" width="1.53515625" style="310" customWidth="1"/>
    <col min="3" max="3" width="31.69140625" style="294" customWidth="1"/>
    <col min="4" max="4" width="13.53515625" style="311" customWidth="1"/>
    <col min="5" max="8" width="13.53515625" style="312" customWidth="1"/>
    <col min="9" max="13" width="13.53515625" style="300" customWidth="1"/>
    <col min="14" max="15" width="50.69140625" style="315" customWidth="1"/>
    <col min="16" max="16" width="55" style="346" customWidth="1"/>
    <col min="17" max="22" width="16.15234375" style="296" customWidth="1"/>
    <col min="23" max="30" width="12.69140625" style="296" customWidth="1"/>
    <col min="31" max="31" width="6.15234375" style="322" customWidth="1"/>
    <col min="32" max="32" width="11.84375" style="321" customWidth="1"/>
    <col min="33" max="33" width="6.15234375" style="322" customWidth="1"/>
    <col min="34" max="34" width="12.69140625" style="322" customWidth="1"/>
    <col min="35" max="35" width="5.53515625" style="322" customWidth="1"/>
    <col min="36" max="36" width="12.69140625" style="322" customWidth="1"/>
    <col min="37" max="37" width="5.84375" style="322" customWidth="1"/>
    <col min="38" max="38" width="12.69140625" style="322" customWidth="1"/>
    <col min="39" max="40" width="12.69140625" style="321" customWidth="1"/>
    <col min="41" max="41" width="50.69140625" style="315" customWidth="1"/>
    <col min="42" max="42" width="38" style="296" customWidth="1"/>
    <col min="43" max="52" width="9.15234375" style="296"/>
    <col min="53" max="16384" width="9.15234375" style="300"/>
  </cols>
  <sheetData>
    <row r="1" spans="1:52" ht="17.600000000000001">
      <c r="A1" s="288" t="s">
        <v>513</v>
      </c>
      <c r="B1" s="300"/>
      <c r="C1" s="295"/>
      <c r="D1" s="375"/>
      <c r="E1" s="375"/>
      <c r="F1" s="375"/>
      <c r="G1" s="375"/>
      <c r="H1" s="375"/>
      <c r="W1" s="338" t="s">
        <v>733</v>
      </c>
      <c r="X1" s="338"/>
      <c r="Y1" s="339">
        <f>IF(dati_an!B10="",IF(dati_an!B9="",IF(dati_an!B8="",IF(dati_an!B7="",1,2),3),4),5)</f>
        <v>2</v>
      </c>
      <c r="AA1" s="338"/>
    </row>
    <row r="2" spans="1:52" ht="22.75">
      <c r="A2" s="296"/>
      <c r="B2" s="292"/>
      <c r="C2" s="376"/>
      <c r="D2" s="375"/>
      <c r="E2" s="375"/>
      <c r="F2" s="375"/>
      <c r="G2" s="375"/>
      <c r="H2" s="375"/>
      <c r="I2" s="296"/>
      <c r="J2" s="296"/>
      <c r="K2" s="296"/>
      <c r="L2" s="296"/>
      <c r="M2" s="296"/>
      <c r="X2" s="338"/>
      <c r="Y2" s="338"/>
      <c r="Z2" s="338"/>
    </row>
    <row r="3" spans="1:52" s="289" customFormat="1" ht="22.75">
      <c r="A3" s="291"/>
      <c r="B3" s="292"/>
      <c r="C3" s="293"/>
      <c r="D3" s="290"/>
      <c r="E3" s="290"/>
      <c r="F3" s="290"/>
      <c r="G3" s="290"/>
      <c r="H3" s="290"/>
      <c r="I3" s="291"/>
      <c r="J3" s="291"/>
      <c r="K3" s="291"/>
      <c r="L3" s="291"/>
      <c r="M3" s="291"/>
      <c r="N3" s="314"/>
      <c r="O3" s="314"/>
      <c r="P3" s="324"/>
      <c r="Q3" s="629" t="s">
        <v>722</v>
      </c>
      <c r="R3" s="630"/>
      <c r="S3" s="630"/>
      <c r="T3" s="630"/>
      <c r="U3" s="630"/>
      <c r="V3" s="630"/>
      <c r="W3" s="630"/>
      <c r="X3" s="630"/>
      <c r="Y3" s="630"/>
      <c r="Z3" s="630"/>
      <c r="AA3" s="630"/>
      <c r="AB3" s="630"/>
      <c r="AC3" s="630"/>
      <c r="AD3" s="630"/>
      <c r="AE3" s="630"/>
      <c r="AF3" s="630"/>
      <c r="AG3" s="630"/>
      <c r="AH3" s="630"/>
      <c r="AI3" s="630"/>
      <c r="AJ3" s="630"/>
      <c r="AK3" s="630"/>
      <c r="AL3" s="630"/>
      <c r="AM3" s="631"/>
      <c r="AN3" s="377"/>
      <c r="AO3" s="314"/>
      <c r="AP3" s="291"/>
      <c r="AQ3" s="291"/>
      <c r="AR3" s="291"/>
      <c r="AS3" s="291"/>
      <c r="AT3" s="291"/>
      <c r="AU3" s="291"/>
      <c r="AV3" s="291"/>
      <c r="AW3" s="291"/>
      <c r="AX3" s="291"/>
      <c r="AY3" s="291"/>
      <c r="AZ3" s="291"/>
    </row>
    <row r="4" spans="1:52" s="515" customFormat="1" ht="11.6">
      <c r="C4" s="516"/>
      <c r="D4" s="517" t="s">
        <v>294</v>
      </c>
      <c r="E4" s="518"/>
      <c r="F4" s="518"/>
      <c r="G4" s="518"/>
      <c r="H4" s="519"/>
      <c r="I4" s="517" t="s">
        <v>293</v>
      </c>
      <c r="J4" s="518"/>
      <c r="K4" s="518"/>
      <c r="L4" s="518"/>
      <c r="M4" s="519"/>
      <c r="N4" s="520"/>
      <c r="O4" s="520"/>
      <c r="P4" s="521"/>
      <c r="Q4" s="522"/>
      <c r="R4" s="523" t="s">
        <v>881</v>
      </c>
      <c r="S4" s="524"/>
      <c r="T4" s="524"/>
      <c r="U4" s="524"/>
      <c r="V4" s="524"/>
      <c r="W4" s="525" t="s">
        <v>738</v>
      </c>
      <c r="X4" s="525" t="s">
        <v>739</v>
      </c>
      <c r="Y4" s="525" t="s">
        <v>740</v>
      </c>
      <c r="Z4" s="525" t="s">
        <v>741</v>
      </c>
      <c r="AA4" s="526"/>
      <c r="AB4" s="526"/>
      <c r="AC4" s="526"/>
      <c r="AD4" s="526"/>
      <c r="AE4" s="628" t="s">
        <v>786</v>
      </c>
      <c r="AF4" s="628"/>
      <c r="AG4" s="628"/>
      <c r="AH4" s="628"/>
      <c r="AI4" s="628"/>
      <c r="AJ4" s="628"/>
      <c r="AK4" s="628"/>
      <c r="AL4" s="628"/>
      <c r="AM4" s="628"/>
      <c r="AN4" s="528"/>
      <c r="AO4" s="526"/>
      <c r="AP4" s="526"/>
      <c r="AQ4" s="518"/>
      <c r="AR4" s="526"/>
      <c r="AS4" s="526"/>
      <c r="AT4" s="526"/>
      <c r="AU4" s="526"/>
      <c r="AV4" s="526"/>
      <c r="AW4" s="526"/>
      <c r="AX4" s="526"/>
      <c r="AY4" s="526"/>
      <c r="AZ4" s="526"/>
    </row>
    <row r="5" spans="1:52" s="531" customFormat="1" ht="34.75">
      <c r="A5" s="529"/>
      <c r="B5" s="529"/>
      <c r="C5" s="297"/>
      <c r="D5" s="298" t="s">
        <v>509</v>
      </c>
      <c r="E5" s="299" t="s">
        <v>508</v>
      </c>
      <c r="F5" s="298" t="s">
        <v>507</v>
      </c>
      <c r="G5" s="299" t="s">
        <v>506</v>
      </c>
      <c r="H5" s="298" t="s">
        <v>505</v>
      </c>
      <c r="I5" s="299" t="s">
        <v>509</v>
      </c>
      <c r="J5" s="299" t="s">
        <v>508</v>
      </c>
      <c r="K5" s="299" t="s">
        <v>507</v>
      </c>
      <c r="L5" s="299" t="s">
        <v>506</v>
      </c>
      <c r="M5" s="299" t="s">
        <v>505</v>
      </c>
      <c r="N5" s="340" t="s">
        <v>720</v>
      </c>
      <c r="O5" s="340" t="s">
        <v>665</v>
      </c>
      <c r="P5" s="341" t="s">
        <v>721</v>
      </c>
      <c r="Q5" s="340" t="s">
        <v>732</v>
      </c>
      <c r="R5" s="299" t="s">
        <v>509</v>
      </c>
      <c r="S5" s="299" t="s">
        <v>508</v>
      </c>
      <c r="T5" s="299" t="s">
        <v>507</v>
      </c>
      <c r="U5" s="299" t="s">
        <v>506</v>
      </c>
      <c r="V5" s="299" t="s">
        <v>505</v>
      </c>
      <c r="W5" s="340" t="s">
        <v>723</v>
      </c>
      <c r="X5" s="340" t="s">
        <v>729</v>
      </c>
      <c r="Y5" s="340" t="s">
        <v>728</v>
      </c>
      <c r="Z5" s="340" t="s">
        <v>724</v>
      </c>
      <c r="AA5" s="530" t="s">
        <v>724</v>
      </c>
      <c r="AB5" s="530" t="s">
        <v>725</v>
      </c>
      <c r="AC5" s="530" t="s">
        <v>726</v>
      </c>
      <c r="AD5" s="530" t="s">
        <v>727</v>
      </c>
      <c r="AE5" s="628" t="s">
        <v>734</v>
      </c>
      <c r="AF5" s="628"/>
      <c r="AG5" s="628" t="s">
        <v>735</v>
      </c>
      <c r="AH5" s="628"/>
      <c r="AI5" s="628" t="s">
        <v>736</v>
      </c>
      <c r="AJ5" s="628"/>
      <c r="AK5" s="628" t="s">
        <v>737</v>
      </c>
      <c r="AL5" s="628"/>
      <c r="AM5" s="527" t="s">
        <v>742</v>
      </c>
      <c r="AN5" s="527" t="s">
        <v>889</v>
      </c>
      <c r="AO5" s="527" t="s">
        <v>722</v>
      </c>
      <c r="AP5" s="518"/>
      <c r="AQ5" s="518"/>
      <c r="AR5" s="518"/>
      <c r="AS5" s="518"/>
      <c r="AT5" s="518"/>
      <c r="AU5" s="518"/>
      <c r="AV5" s="518"/>
      <c r="AW5" s="518"/>
      <c r="AX5" s="518"/>
      <c r="AY5" s="518"/>
      <c r="AZ5" s="518"/>
    </row>
    <row r="6" spans="1:52" s="531" customFormat="1" ht="40.200000000000003" customHeight="1">
      <c r="A6" s="301">
        <v>1</v>
      </c>
      <c r="B6" s="301"/>
      <c r="C6" s="302" t="s">
        <v>300</v>
      </c>
      <c r="D6" s="326" t="e">
        <f>IF(s_sp_ce_ricl!S31&gt;=0,s_sp_ce_ricl!S104/s_sp_ce_ricl!S31,"n.d.")</f>
        <v>#REF!</v>
      </c>
      <c r="E6" s="326" t="e">
        <f>IF(s_sp_ce_ricl!T31&gt;=0,s_sp_ce_ricl!T104/s_sp_ce_ricl!T31,"n.d.")</f>
        <v>#REF!</v>
      </c>
      <c r="F6" s="326" t="e">
        <f>IF(s_sp_ce_ricl!U31&gt;=0,s_sp_ce_ricl!U104/s_sp_ce_ricl!U31,"n.d.")</f>
        <v>#REF!</v>
      </c>
      <c r="G6" s="326" t="e">
        <f>IF(s_sp_ce_ricl!V31&gt;=0,s_sp_ce_ricl!V104/s_sp_ce_ricl!V31,"n.d.")</f>
        <v>#REF!</v>
      </c>
      <c r="H6" s="326" t="e">
        <f>IF(s_sp_ce_ricl!W31&gt;=0,s_sp_ce_ricl!W104/s_sp_ce_ricl!W31,"n.d.")</f>
        <v>#REF!</v>
      </c>
      <c r="I6" s="303" t="str">
        <f t="shared" ref="I6:I14" si="0">IF(ISERROR(D6)=FALSE,ROUND(D6,4),"")</f>
        <v/>
      </c>
      <c r="J6" s="303" t="str">
        <f t="shared" ref="J6:J14" si="1">IF(ISERROR(E6)=FALSE,ROUND(E6,4),"")</f>
        <v/>
      </c>
      <c r="K6" s="303" t="str">
        <f t="shared" ref="K6:K14" si="2">IF(ISERROR(F6)=FALSE,ROUND(F6,4),"")</f>
        <v/>
      </c>
      <c r="L6" s="303" t="str">
        <f t="shared" ref="L6:L14" si="3">IF(ISERROR(G6)=FALSE,ROUND(G6,4),"")</f>
        <v/>
      </c>
      <c r="M6" s="303" t="str">
        <f t="shared" ref="M6:M14" si="4">IF(ISERROR(H6)=FALSE,ROUND(H6,4),"")</f>
        <v/>
      </c>
      <c r="N6" s="342" t="str">
        <f>IF(IF(dati_an!$B$4="16", VLOOKUP(C6,descriz_indici!$B$2:$E$35,3,FALSE), VLOOKUP(C6,descriz_indici!$B$2:$E$35,4,FALSE))="","",IF(dati_an!$B$4="16", VLOOKUP(C6,descriz_indici!$B$2:$E$35,3,FALSE), VLOOKUP(C6,descriz_indici!$B$2:$E$35,4,FALSE)))</f>
        <v>= 21) Utile (perdita) dell'esercizio / A) Patrimonio netto</v>
      </c>
      <c r="O6" s="342" t="str">
        <f>IF(N6&lt;&gt;"",IF($C6&lt;&gt;"",VLOOKUP($C6,descriz_indici!$B$2:$E$35,2,FALSE),""),"")</f>
        <v>L'indice misura la redditività del capitale proprio investito nell'impresa.</v>
      </c>
      <c r="P6" s="343" t="str">
        <f>IF(ISNUMBER($I6)=TRUE,IF($I6&lt;0%, valutazione_indici!E5,IF($I6&lt;=2%,valutazione_indici!E6,IF($I6&lt;=6%,valutazione_indici!E7,IF($I6&gt;6%,valutazione_indici!E8)))),"")</f>
        <v/>
      </c>
      <c r="Q6" s="532">
        <f>IF($C6&lt;&gt;"",VLOOKUP($C6,descriz_indici!$B$2:$F$35,5,FALSE),"")</f>
        <v>1</v>
      </c>
      <c r="R6" s="303" t="str">
        <f t="shared" ref="R6:R14" si="5">IF(ISERROR(D6)=FALSE,ROUND(D6,4),"")</f>
        <v/>
      </c>
      <c r="S6" s="303" t="str">
        <f t="shared" ref="S6:S14" si="6">IF(ISERROR(E6)=FALSE,ROUND(E6,4),"")</f>
        <v/>
      </c>
      <c r="T6" s="303" t="str">
        <f t="shared" ref="T6:T14" si="7">IF(ISERROR(F6)=FALSE,ROUND(F6,4),"")</f>
        <v/>
      </c>
      <c r="U6" s="303" t="str">
        <f t="shared" ref="U6:U14" si="8">IF(ISERROR(G6)=FALSE,ROUND(G6,4),"")</f>
        <v/>
      </c>
      <c r="V6" s="303" t="str">
        <f t="shared" ref="V6:V14" si="9">IF(ISERROR(H6)=FALSE,ROUND(H6,4),"")</f>
        <v/>
      </c>
      <c r="W6" s="344" t="e">
        <f t="shared" ref="W6:W39" si="10">IF(($R6-$V6)=0,"= 0",IF(($R6-$V6)&gt;0,"diff. positiva","diff. negativa"))</f>
        <v>#VALUE!</v>
      </c>
      <c r="X6" s="344" t="e">
        <f t="shared" ref="X6:X39" si="11">IF(($R6-$U6)=0,"= 0",IF(($R6-$U6)&gt;0,"diff. positiva","diff. negativa"))</f>
        <v>#VALUE!</v>
      </c>
      <c r="Y6" s="344" t="e">
        <f t="shared" ref="Y6:Y39" si="12">IF(($R6-$T6)=0,"= 0",IF(($R6-$T6)&gt;0,"diff. positiva","diff. negativa"))</f>
        <v>#VALUE!</v>
      </c>
      <c r="Z6" s="344" t="e">
        <f t="shared" ref="Z6:AA25" si="13">IF(($R6-$S6)=0,"= 0",IF(($R6-$S6)&gt;0,"diff. positiva","diff. negativa"))</f>
        <v>#VALUE!</v>
      </c>
      <c r="AA6" s="344" t="e">
        <f t="shared" si="13"/>
        <v>#VALUE!</v>
      </c>
      <c r="AB6" s="344" t="e">
        <f t="shared" ref="AB6:AB39" si="14">IF(($S6-$T6)=0,"= 0",IF(($S6-$T6)&gt;0,"diff. positiva","diff. negativa"))</f>
        <v>#VALUE!</v>
      </c>
      <c r="AC6" s="344" t="e">
        <f t="shared" ref="AC6:AC39" si="15">IF(($T6-$U6)=0,"= 0",IF(($T6-$U6)&gt;0,"diff. positiva","diff. negativa"))</f>
        <v>#VALUE!</v>
      </c>
      <c r="AD6" s="344" t="e">
        <f t="shared" ref="AD6:AD39" si="16">IF(($U6-$V6)=0,"= 0",IF(($U6-$V6)&gt;0,"diff. positiva","diff. negativa"))</f>
        <v>#VALUE!</v>
      </c>
      <c r="AE6" s="345" t="e">
        <f t="shared" ref="AE6:AE39" si="17">IF(SUM(IF(FREQUENCY(MATCH(AA6:AD6,AA6:AD6,0),MATCH(AA6:AD6,AA6:AD6,0))&gt;0,1))=1,"Si","No")</f>
        <v>#VALUE!</v>
      </c>
      <c r="AF6" s="533" t="e">
        <f t="shared" ref="AF6:AF39" si="18">IF($Q6=1,IF(AE6="Si",IF($AA6="diff. positiva","2",IF($AA6="diff. negativa","1","5")),IF($W6="diff. positiva","4",IF($W6="diff. negativa","3","6"))),IF(AE6="Si",IF($AA6="diff. positiva","1",IF($AA6="diff. negativa","2","5")),IF($W6="diff. positiva","3",IF($W6="diff. negativa","4","6" ))))</f>
        <v>#VALUE!</v>
      </c>
      <c r="AG6" s="344" t="e">
        <f t="shared" ref="AG6:AG39" si="19">IF(SUM(IF(FREQUENCY(MATCH(AA6:AC6,AA6:AC6,0),MATCH(AA6:AC6,AA6:AC6,0))&gt;0,1))=1,"Si","No")</f>
        <v>#VALUE!</v>
      </c>
      <c r="AH6" s="534" t="e">
        <f t="shared" ref="AH6:AH39" si="20">IF($Q6=1,IF(AG6="Si",IF($AA6="diff. positiva","2",IF($AA6="diff. negativa","1","5")),IF($X6="diff. positiva","4",IF($X6="diff. negativa","3","6"))),IF(AG6="Si",IF($AA6="diff. positiva","1",IF($AA6="diff. negativa","2","5")),IF($X6="diff. positiva","3",IF($X6="diff. negativa","4","6" ))))</f>
        <v>#VALUE!</v>
      </c>
      <c r="AI6" s="344" t="e">
        <f t="shared" ref="AI6:AI39" si="21">IF(SUM(IF(FREQUENCY(MATCH(AA6:AB6,AA6:AB6,0),MATCH(AA6:AB6,AA6:AB6,0))&gt;0,1))=1,"Si","No")</f>
        <v>#VALUE!</v>
      </c>
      <c r="AJ6" s="534" t="e">
        <f t="shared" ref="AJ6:AJ39" si="22">IF($Q6=1,IF(AI6="Si",IF($AA6="diff. positiva","2",IF($AA6="diff. negativa","1","5")),IF($Y6="diff. positiva","4",IF($Y6="diff. negativa","3","6"))),IF(AI6="Si",IF($AA6="diff. positiva","1",IF($AA6="diff. negativa","2","5")),IF($Y6="diff. positiva","3",IF($Y6="diff. negativa","4","6" ))))</f>
        <v>#VALUE!</v>
      </c>
      <c r="AK6" s="344" t="e">
        <f t="shared" ref="AK6:AK39" si="23">IF(SUM(IF(FREQUENCY(MATCH(AA6,AA6,0),MATCH(AA6,AA6,0))&gt;0,1))=1,"Si","No")</f>
        <v>#VALUE!</v>
      </c>
      <c r="AL6" s="534" t="e">
        <f t="shared" ref="AL6:AL39" si="24">IF($Q6=1, IF($Z6 = "diff. positiva","2",IF($Z6 ="diff. negativa","1","5")), IF($Z6="diff. positiva","1",IF($Z6="diff. negativa","2","5")))</f>
        <v>#VALUE!</v>
      </c>
      <c r="AM6" s="344" t="e">
        <f t="shared" ref="AM6:AM39" si="25">IF(Y$1=5,AF6,IF(Y$1=4,AH6,IF(Y$1=3,AJ6,IF(Y$1=2,AL6,""))))</f>
        <v>#VALUE!</v>
      </c>
      <c r="AN6" s="344" t="str">
        <f t="shared" ref="AN6:AN39" si="26">IF($Y$1=1,"No",IF(ISNUMBER(D6)=FALSE,IF(ISNUMBER(E6)=FALSE,IF(ISNUMBER(F6)=FALSE,IF(ISNUMBER(G6)=FALSE,IF(ISNUMBER(H6)=FALSE,"No","Sì"),"Sì"),"Sì"),"Sì"),"Sì"))</f>
        <v>No</v>
      </c>
      <c r="AO6" s="524" t="str">
        <f>IF(AN6&lt;&gt;"No",IF(ISERROR(AM6)=TRUE, "", IF(N6&lt;&gt;"",IF(AM6="1",valutazione_indici!$B$83,IF(AM6="2",valutazione_indici!$B$84,IF(AM6="3",valutazione_indici!$B$85,IF(AM6="4",valutazione_indici!$B$86,IF(calc_indici!AM6="5",valutazione_indici!$B$87,valutazione_indici!$B$88))))),"")),"")</f>
        <v/>
      </c>
      <c r="AP6" s="526"/>
      <c r="AQ6" s="518"/>
      <c r="AR6" s="518"/>
      <c r="AS6" s="518"/>
      <c r="AT6" s="518"/>
      <c r="AU6" s="518"/>
      <c r="AV6" s="518"/>
      <c r="AW6" s="518"/>
      <c r="AX6" s="518"/>
      <c r="AY6" s="518"/>
      <c r="AZ6" s="518"/>
    </row>
    <row r="7" spans="1:52" s="531" customFormat="1" ht="40.200000000000003" customHeight="1">
      <c r="A7" s="304">
        <v>2</v>
      </c>
      <c r="B7" s="304"/>
      <c r="C7" s="305" t="s">
        <v>291</v>
      </c>
      <c r="D7" s="306" t="e">
        <f>s_sp_ce_ricl!S92/s_sp_ce_ricl!S25</f>
        <v>#REF!</v>
      </c>
      <c r="E7" s="306" t="e">
        <f>s_sp_ce_ricl!T92/s_sp_ce_ricl!T25</f>
        <v>#REF!</v>
      </c>
      <c r="F7" s="181" t="e">
        <f>s_sp_ce_ricl!U92/s_sp_ce_ricl!U25</f>
        <v>#REF!</v>
      </c>
      <c r="G7" s="306" t="e">
        <f>s_sp_ce_ricl!V92/s_sp_ce_ricl!V25</f>
        <v>#REF!</v>
      </c>
      <c r="H7" s="181" t="e">
        <f>s_sp_ce_ricl!W92/s_sp_ce_ricl!W25</f>
        <v>#REF!</v>
      </c>
      <c r="I7" s="303" t="str">
        <f t="shared" si="0"/>
        <v/>
      </c>
      <c r="J7" s="303" t="str">
        <f t="shared" si="1"/>
        <v/>
      </c>
      <c r="K7" s="303" t="str">
        <f t="shared" si="2"/>
        <v/>
      </c>
      <c r="L7" s="303" t="str">
        <f t="shared" si="3"/>
        <v/>
      </c>
      <c r="M7" s="303" t="str">
        <f t="shared" si="4"/>
        <v/>
      </c>
      <c r="N7" s="342" t="str">
        <f>IF(IF(dati_an!$B$4="16", VLOOKUP(C7,descriz_indici!$B$2:$E$35,3,FALSE), VLOOKUP(C7,descriz_indici!$B$2:$E$35,4,FALSE))="","",IF(dati_an!$B$4="16", VLOOKUP(C7,descriz_indici!$B$2:$E$35,3,FALSE), VLOOKUP(C7,descriz_indici!$B$2:$E$35,4,FALSE)))</f>
        <v>= [ A) Valore della produzione - A.5) Altri ricavi e proventi - B) Costi della produzione + B.14) Oneri diversi di gestione ] / TOT. ATTIVO</v>
      </c>
      <c r="O7" s="342" t="str">
        <f>IF(N7&lt;&gt;"",IF($C7&lt;&gt;"",VLOOKUP($C7,descriz_indici!$B$2:$E$35,2,FALSE),""),"")</f>
        <v xml:space="preserve">L'indice misura la redditività e l'efficienza del capitale investito rispetto all'operatività aziendale caratteristica non considerando la gestione finanziaria, le poste straordinarie e la pressione fiscale. </v>
      </c>
      <c r="P7" s="343" t="str">
        <f>IF(ISNUMBER($I7)=TRUE,IF($I7&lt;5%,valutazione_indici!E9,IF($I7&lt;=10%,valutazione_indici!E10,IF($I7&gt;10%,valutazione_indici!E11))),"")</f>
        <v/>
      </c>
      <c r="Q7" s="532">
        <f>IF($C7&lt;&gt;"",VLOOKUP($C7,descriz_indici!$B$2:$F$35,5,FALSE),"")</f>
        <v>1</v>
      </c>
      <c r="R7" s="303" t="str">
        <f t="shared" si="5"/>
        <v/>
      </c>
      <c r="S7" s="303" t="str">
        <f t="shared" si="6"/>
        <v/>
      </c>
      <c r="T7" s="303" t="str">
        <f t="shared" si="7"/>
        <v/>
      </c>
      <c r="U7" s="303" t="str">
        <f t="shared" si="8"/>
        <v/>
      </c>
      <c r="V7" s="303" t="str">
        <f t="shared" si="9"/>
        <v/>
      </c>
      <c r="W7" s="344" t="e">
        <f t="shared" si="10"/>
        <v>#VALUE!</v>
      </c>
      <c r="X7" s="344" t="e">
        <f t="shared" si="11"/>
        <v>#VALUE!</v>
      </c>
      <c r="Y7" s="344" t="e">
        <f t="shared" si="12"/>
        <v>#VALUE!</v>
      </c>
      <c r="Z7" s="344" t="e">
        <f t="shared" si="13"/>
        <v>#VALUE!</v>
      </c>
      <c r="AA7" s="344" t="e">
        <f t="shared" si="13"/>
        <v>#VALUE!</v>
      </c>
      <c r="AB7" s="344" t="e">
        <f t="shared" si="14"/>
        <v>#VALUE!</v>
      </c>
      <c r="AC7" s="344" t="e">
        <f t="shared" si="15"/>
        <v>#VALUE!</v>
      </c>
      <c r="AD7" s="344" t="e">
        <f t="shared" si="16"/>
        <v>#VALUE!</v>
      </c>
      <c r="AE7" s="345" t="e">
        <f t="shared" si="17"/>
        <v>#VALUE!</v>
      </c>
      <c r="AF7" s="533" t="e">
        <f t="shared" si="18"/>
        <v>#VALUE!</v>
      </c>
      <c r="AG7" s="344" t="e">
        <f t="shared" si="19"/>
        <v>#VALUE!</v>
      </c>
      <c r="AH7" s="534" t="e">
        <f t="shared" si="20"/>
        <v>#VALUE!</v>
      </c>
      <c r="AI7" s="344" t="e">
        <f t="shared" si="21"/>
        <v>#VALUE!</v>
      </c>
      <c r="AJ7" s="534" t="e">
        <f t="shared" si="22"/>
        <v>#VALUE!</v>
      </c>
      <c r="AK7" s="344" t="e">
        <f t="shared" si="23"/>
        <v>#VALUE!</v>
      </c>
      <c r="AL7" s="534" t="e">
        <f t="shared" si="24"/>
        <v>#VALUE!</v>
      </c>
      <c r="AM7" s="344" t="e">
        <f t="shared" si="25"/>
        <v>#VALUE!</v>
      </c>
      <c r="AN7" s="344" t="str">
        <f t="shared" si="26"/>
        <v>No</v>
      </c>
      <c r="AO7" s="524" t="str">
        <f>IF(AN7&lt;&gt;"No",IF(ISERROR(AM7)=TRUE, "", IF(N7&lt;&gt;"",IF(AM7="1",valutazione_indici!$B$83,IF(AM7="2",valutazione_indici!$B$84,IF(AM7="3",valutazione_indici!$B$85,IF(AM7="4",valutazione_indici!$B$86,IF(calc_indici!AM7="5",valutazione_indici!$B$87,valutazione_indici!$B$88))))),"")),"")</f>
        <v/>
      </c>
      <c r="AP7" s="518"/>
      <c r="AQ7" s="518"/>
      <c r="AR7" s="518"/>
      <c r="AS7" s="518"/>
      <c r="AT7" s="518"/>
      <c r="AU7" s="518"/>
      <c r="AV7" s="518"/>
      <c r="AW7" s="518"/>
      <c r="AX7" s="518"/>
      <c r="AY7" s="518"/>
      <c r="AZ7" s="518"/>
    </row>
    <row r="8" spans="1:52" s="531" customFormat="1" ht="40.200000000000003" customHeight="1">
      <c r="A8" s="304">
        <v>3</v>
      </c>
      <c r="B8" s="304"/>
      <c r="C8" s="305" t="s">
        <v>301</v>
      </c>
      <c r="D8" s="181" t="e">
        <f>(s_sp_ce_ricl!S66-s_sp_ce_ricl!S73)/s_sp_ce_ricl!S67</f>
        <v>#REF!</v>
      </c>
      <c r="E8" s="181" t="e">
        <f>(s_sp_ce_ricl!T66-s_sp_ce_ricl!T73)/s_sp_ce_ricl!T67</f>
        <v>#REF!</v>
      </c>
      <c r="F8" s="181" t="e">
        <f>(s_sp_ce_ricl!U66-s_sp_ce_ricl!U73)/s_sp_ce_ricl!U67</f>
        <v>#REF!</v>
      </c>
      <c r="G8" s="181" t="e">
        <f>(s_sp_ce_ricl!V66-s_sp_ce_ricl!V73)/s_sp_ce_ricl!V67</f>
        <v>#REF!</v>
      </c>
      <c r="H8" s="181" t="e">
        <f>(s_sp_ce_ricl!W66-s_sp_ce_ricl!W73)/s_sp_ce_ricl!W67</f>
        <v>#REF!</v>
      </c>
      <c r="I8" s="303" t="str">
        <f t="shared" si="0"/>
        <v/>
      </c>
      <c r="J8" s="303" t="str">
        <f t="shared" si="1"/>
        <v/>
      </c>
      <c r="K8" s="303" t="str">
        <f t="shared" si="2"/>
        <v/>
      </c>
      <c r="L8" s="303" t="str">
        <f t="shared" si="3"/>
        <v/>
      </c>
      <c r="M8" s="303" t="str">
        <f t="shared" si="4"/>
        <v/>
      </c>
      <c r="N8" s="342" t="str">
        <f>IF(IF(dati_an!$B$4="16", VLOOKUP(C8,descriz_indici!$B$2:$E$35,3,FALSE), VLOOKUP(C8,descriz_indici!$B$2:$E$35,4,FALSE))="","",IF(dati_an!$B$4="16", VLOOKUP(C8,descriz_indici!$B$2:$E$35,3,FALSE), VLOOKUP(C8,descriz_indici!$B$2:$E$35,4,FALSE)))</f>
        <v>= [ A) Valore della produzione - B) Costi della produzione ] / A.1) Ricavi delle vendite e delle prestazioni</v>
      </c>
      <c r="O8" s="342" t="str">
        <f>IF(N8&lt;&gt;"",IF($C8&lt;&gt;"",VLOOKUP($C8,descriz_indici!$B$2:$E$35,2,FALSE),""),"")</f>
        <v>L'indice misura la capacità reddituale dell'impresa a generare profitti dalle vendite effettuate ovvero il reddito operativo realizzato per ogni unità di ricavo.</v>
      </c>
      <c r="P8" s="343" t="str">
        <f>IF(ISNUMBER($I8)=TRUE,IF($I8&lt;0%,valutazione_indici!E12,IF($I8&lt;2%,valutazione_indici!E13,IF($I8&lt;=13%,valutazione_indici!E14,IF($I8&gt;13%,valutazione_indici!E15)))),"")</f>
        <v/>
      </c>
      <c r="Q8" s="532">
        <f>IF($C8&lt;&gt;"",VLOOKUP($C8,descriz_indici!$B$2:$F$35,5,FALSE),"")</f>
        <v>1</v>
      </c>
      <c r="R8" s="303" t="str">
        <f t="shared" si="5"/>
        <v/>
      </c>
      <c r="S8" s="303" t="str">
        <f t="shared" si="6"/>
        <v/>
      </c>
      <c r="T8" s="303" t="str">
        <f t="shared" si="7"/>
        <v/>
      </c>
      <c r="U8" s="303" t="str">
        <f t="shared" si="8"/>
        <v/>
      </c>
      <c r="V8" s="303" t="str">
        <f t="shared" si="9"/>
        <v/>
      </c>
      <c r="W8" s="344" t="e">
        <f t="shared" si="10"/>
        <v>#VALUE!</v>
      </c>
      <c r="X8" s="344" t="e">
        <f t="shared" si="11"/>
        <v>#VALUE!</v>
      </c>
      <c r="Y8" s="344" t="e">
        <f t="shared" si="12"/>
        <v>#VALUE!</v>
      </c>
      <c r="Z8" s="344" t="e">
        <f t="shared" si="13"/>
        <v>#VALUE!</v>
      </c>
      <c r="AA8" s="344" t="e">
        <f t="shared" si="13"/>
        <v>#VALUE!</v>
      </c>
      <c r="AB8" s="344" t="e">
        <f t="shared" si="14"/>
        <v>#VALUE!</v>
      </c>
      <c r="AC8" s="344" t="e">
        <f t="shared" si="15"/>
        <v>#VALUE!</v>
      </c>
      <c r="AD8" s="344" t="e">
        <f t="shared" si="16"/>
        <v>#VALUE!</v>
      </c>
      <c r="AE8" s="345" t="e">
        <f t="shared" si="17"/>
        <v>#VALUE!</v>
      </c>
      <c r="AF8" s="533" t="e">
        <f t="shared" si="18"/>
        <v>#VALUE!</v>
      </c>
      <c r="AG8" s="344" t="e">
        <f t="shared" si="19"/>
        <v>#VALUE!</v>
      </c>
      <c r="AH8" s="534" t="e">
        <f t="shared" si="20"/>
        <v>#VALUE!</v>
      </c>
      <c r="AI8" s="344" t="e">
        <f t="shared" si="21"/>
        <v>#VALUE!</v>
      </c>
      <c r="AJ8" s="534" t="e">
        <f t="shared" si="22"/>
        <v>#VALUE!</v>
      </c>
      <c r="AK8" s="344" t="e">
        <f t="shared" si="23"/>
        <v>#VALUE!</v>
      </c>
      <c r="AL8" s="534" t="e">
        <f t="shared" si="24"/>
        <v>#VALUE!</v>
      </c>
      <c r="AM8" s="344" t="e">
        <f t="shared" si="25"/>
        <v>#VALUE!</v>
      </c>
      <c r="AN8" s="344" t="str">
        <f t="shared" si="26"/>
        <v>No</v>
      </c>
      <c r="AO8" s="524" t="str">
        <f>IF(AN8&lt;&gt;"No",IF(ISERROR(AM8)=TRUE, "", IF(N8&lt;&gt;"",IF(AM8="1",valutazione_indici!$B$83,IF(AM8="2",valutazione_indici!$B$84,IF(AM8="3",valutazione_indici!$B$85,IF(AM8="4",valutazione_indici!$B$86,IF(calc_indici!AM8="5",valutazione_indici!$B$87,valutazione_indici!$B$88))))),"")),"")</f>
        <v/>
      </c>
      <c r="AP8" s="518"/>
      <c r="AQ8" s="518"/>
      <c r="AR8" s="518"/>
      <c r="AS8" s="518"/>
      <c r="AT8" s="518"/>
      <c r="AU8" s="518"/>
      <c r="AV8" s="518"/>
      <c r="AW8" s="518"/>
      <c r="AX8" s="518"/>
      <c r="AY8" s="518"/>
      <c r="AZ8" s="518"/>
    </row>
    <row r="9" spans="1:52" s="531" customFormat="1" ht="40.200000000000003" customHeight="1">
      <c r="A9" s="304">
        <v>4</v>
      </c>
      <c r="B9" s="304"/>
      <c r="C9" s="305" t="s">
        <v>292</v>
      </c>
      <c r="D9" s="181" t="e">
        <f>(s_sp_ce_ricl!S66-s_sp_ce_ricl!S73)/s_sp_ce_ricl!S25</f>
        <v>#REF!</v>
      </c>
      <c r="E9" s="181" t="e">
        <f>(s_sp_ce_ricl!T66-s_sp_ce_ricl!T73)/s_sp_ce_ricl!T25</f>
        <v>#REF!</v>
      </c>
      <c r="F9" s="181" t="e">
        <f>(s_sp_ce_ricl!U66-s_sp_ce_ricl!U73)/s_sp_ce_ricl!U25</f>
        <v>#REF!</v>
      </c>
      <c r="G9" s="181" t="e">
        <f>(s_sp_ce_ricl!V66-s_sp_ce_ricl!V73)/s_sp_ce_ricl!V25</f>
        <v>#REF!</v>
      </c>
      <c r="H9" s="181" t="e">
        <f>(s_sp_ce_ricl!W66-s_sp_ce_ricl!W73)/s_sp_ce_ricl!W25</f>
        <v>#REF!</v>
      </c>
      <c r="I9" s="303" t="str">
        <f t="shared" si="0"/>
        <v/>
      </c>
      <c r="J9" s="303" t="str">
        <f t="shared" si="1"/>
        <v/>
      </c>
      <c r="K9" s="303" t="str">
        <f t="shared" si="2"/>
        <v/>
      </c>
      <c r="L9" s="303" t="str">
        <f t="shared" si="3"/>
        <v/>
      </c>
      <c r="M9" s="303" t="str">
        <f t="shared" si="4"/>
        <v/>
      </c>
      <c r="N9" s="342" t="str">
        <f>IF(IF(dati_an!$B$4="16", VLOOKUP(C9,descriz_indici!$B$2:$E$35,3,FALSE), VLOOKUP(C9,descriz_indici!$B$2:$E$35,4,FALSE))="","",IF(dati_an!$B$4="16", VLOOKUP(C9,descriz_indici!$B$2:$E$35,3,FALSE), VLOOKUP(C9,descriz_indici!$B$2:$E$35,4,FALSE)))</f>
        <v>= [ A) Valore della produzione - B) Costi della produzione ] / TOT. ATTIVO</v>
      </c>
      <c r="O9" s="342" t="str">
        <f>IF(N9&lt;&gt;"",IF($C9&lt;&gt;"",VLOOKUP($C9,descriz_indici!$B$2:$E$35,2,FALSE),""),"")</f>
        <v xml:space="preserve">L'indice misura la redditività del capitale investito con riferimento al risultato ante gestione finanziaria. </v>
      </c>
      <c r="P9" s="343" t="str">
        <f>IF(ISNUMBER($I9)=TRUE,IF($I9&lt;5%,valutazione_indici!E16,IF($I9&lt;=10%,valutazione_indici!E17,IF($I9&gt;10%,valutazione_indici!E18))),"")</f>
        <v/>
      </c>
      <c r="Q9" s="532">
        <f>IF($C9&lt;&gt;"",VLOOKUP($C9,descriz_indici!$B$2:$F$35,5,FALSE),"")</f>
        <v>1</v>
      </c>
      <c r="R9" s="303" t="str">
        <f t="shared" si="5"/>
        <v/>
      </c>
      <c r="S9" s="303" t="str">
        <f t="shared" si="6"/>
        <v/>
      </c>
      <c r="T9" s="303" t="str">
        <f t="shared" si="7"/>
        <v/>
      </c>
      <c r="U9" s="303" t="str">
        <f t="shared" si="8"/>
        <v/>
      </c>
      <c r="V9" s="303" t="str">
        <f t="shared" si="9"/>
        <v/>
      </c>
      <c r="W9" s="344" t="e">
        <f t="shared" si="10"/>
        <v>#VALUE!</v>
      </c>
      <c r="X9" s="344" t="e">
        <f t="shared" si="11"/>
        <v>#VALUE!</v>
      </c>
      <c r="Y9" s="344" t="e">
        <f t="shared" si="12"/>
        <v>#VALUE!</v>
      </c>
      <c r="Z9" s="344" t="e">
        <f t="shared" si="13"/>
        <v>#VALUE!</v>
      </c>
      <c r="AA9" s="344" t="e">
        <f t="shared" si="13"/>
        <v>#VALUE!</v>
      </c>
      <c r="AB9" s="344" t="e">
        <f t="shared" si="14"/>
        <v>#VALUE!</v>
      </c>
      <c r="AC9" s="344" t="e">
        <f t="shared" si="15"/>
        <v>#VALUE!</v>
      </c>
      <c r="AD9" s="344" t="e">
        <f t="shared" si="16"/>
        <v>#VALUE!</v>
      </c>
      <c r="AE9" s="345" t="e">
        <f t="shared" si="17"/>
        <v>#VALUE!</v>
      </c>
      <c r="AF9" s="533" t="e">
        <f t="shared" si="18"/>
        <v>#VALUE!</v>
      </c>
      <c r="AG9" s="344" t="e">
        <f t="shared" si="19"/>
        <v>#VALUE!</v>
      </c>
      <c r="AH9" s="534" t="e">
        <f t="shared" si="20"/>
        <v>#VALUE!</v>
      </c>
      <c r="AI9" s="344" t="e">
        <f t="shared" si="21"/>
        <v>#VALUE!</v>
      </c>
      <c r="AJ9" s="534" t="e">
        <f t="shared" si="22"/>
        <v>#VALUE!</v>
      </c>
      <c r="AK9" s="344" t="e">
        <f t="shared" si="23"/>
        <v>#VALUE!</v>
      </c>
      <c r="AL9" s="534" t="e">
        <f t="shared" si="24"/>
        <v>#VALUE!</v>
      </c>
      <c r="AM9" s="344" t="e">
        <f t="shared" si="25"/>
        <v>#VALUE!</v>
      </c>
      <c r="AN9" s="344" t="str">
        <f t="shared" si="26"/>
        <v>No</v>
      </c>
      <c r="AO9" s="524" t="str">
        <f>IF(AN9&lt;&gt;"No",IF(ISERROR(AM9)=TRUE, "", IF(N9&lt;&gt;"",IF(AM9="1",valutazione_indici!$B$83,IF(AM9="2",valutazione_indici!$B$84,IF(AM9="3",valutazione_indici!$B$85,IF(AM9="4",valutazione_indici!$B$86,IF(calc_indici!AM9="5",valutazione_indici!$B$87,valutazione_indici!$B$88))))),"")),"")</f>
        <v/>
      </c>
      <c r="AP9" s="518"/>
      <c r="AQ9" s="518"/>
      <c r="AR9" s="518"/>
      <c r="AS9" s="518"/>
      <c r="AT9" s="518"/>
      <c r="AU9" s="518"/>
      <c r="AV9" s="518"/>
      <c r="AW9" s="518"/>
      <c r="AX9" s="518"/>
      <c r="AY9" s="518"/>
      <c r="AZ9" s="518"/>
    </row>
    <row r="10" spans="1:52" s="531" customFormat="1" ht="40.200000000000003" customHeight="1">
      <c r="A10" s="304">
        <v>5</v>
      </c>
      <c r="B10" s="304"/>
      <c r="C10" s="305" t="s">
        <v>302</v>
      </c>
      <c r="D10" s="181" t="e">
        <f>s_sp_ce_ricl!S87/s_sp_ce_ricl!S67</f>
        <v>#REF!</v>
      </c>
      <c r="E10" s="306" t="e">
        <f>s_sp_ce_ricl!T87/s_sp_ce_ricl!T67</f>
        <v>#REF!</v>
      </c>
      <c r="F10" s="181" t="e">
        <f>s_sp_ce_ricl!U87/s_sp_ce_ricl!U67</f>
        <v>#REF!</v>
      </c>
      <c r="G10" s="306" t="e">
        <f>s_sp_ce_ricl!V87/s_sp_ce_ricl!V67</f>
        <v>#REF!</v>
      </c>
      <c r="H10" s="181" t="e">
        <f>s_sp_ce_ricl!W87/s_sp_ce_ricl!W67</f>
        <v>#REF!</v>
      </c>
      <c r="I10" s="303" t="str">
        <f t="shared" si="0"/>
        <v/>
      </c>
      <c r="J10" s="303" t="str">
        <f t="shared" si="1"/>
        <v/>
      </c>
      <c r="K10" s="303" t="str">
        <f t="shared" si="2"/>
        <v/>
      </c>
      <c r="L10" s="303" t="str">
        <f t="shared" si="3"/>
        <v/>
      </c>
      <c r="M10" s="303" t="str">
        <f t="shared" si="4"/>
        <v/>
      </c>
      <c r="N10" s="342" t="str">
        <f>IF(IF(dati_an!$B$4="16", VLOOKUP(C10,descriz_indici!$B$2:$E$35,3,FALSE), VLOOKUP(C10,descriz_indici!$B$2:$E$35,4,FALSE))="","",IF(dati_an!$B$4="16", VLOOKUP(C10,descriz_indici!$B$2:$E$35,3,FALSE), VLOOKUP(C10,descriz_indici!$B$2:$E$35,4,FALSE)))</f>
        <v>= [ A) Valore della produzione - A.5) Altri ricavi e proventi - B) Costi della produzione + B.10) Ammortamenti e svalutazioni + B.14) Oneri diversi di gestione ] / A.1) Ricavi delle vendite e delle prestazioni</v>
      </c>
      <c r="O10" s="342" t="str">
        <f>IF(N10&lt;&gt;"",IF($C10&lt;&gt;"",VLOOKUP($C10,descriz_indici!$B$2:$E$35,2,FALSE),""),"")</f>
        <v xml:space="preserve">L'indice evidenzia il margine operativo lordo prodotto per ogni unità di ricavo. Tale indice ha il pregio di non essere influenzato da alcune politiche di bilancio (ad esempio determinazione degli ammortamenti e delle svalutazioni) . </v>
      </c>
      <c r="P10" s="343" t="str">
        <f>IF(ISNUMBER($I10)=TRUE,valutazione_indici!E19,"")</f>
        <v/>
      </c>
      <c r="Q10" s="532">
        <f>IF($C10&lt;&gt;"",VLOOKUP($C10,descriz_indici!$B$2:$F$35,5,FALSE),"")</f>
        <v>1</v>
      </c>
      <c r="R10" s="303" t="str">
        <f t="shared" si="5"/>
        <v/>
      </c>
      <c r="S10" s="303" t="str">
        <f t="shared" si="6"/>
        <v/>
      </c>
      <c r="T10" s="303" t="str">
        <f t="shared" si="7"/>
        <v/>
      </c>
      <c r="U10" s="303" t="str">
        <f t="shared" si="8"/>
        <v/>
      </c>
      <c r="V10" s="303" t="str">
        <f t="shared" si="9"/>
        <v/>
      </c>
      <c r="W10" s="344" t="e">
        <f t="shared" si="10"/>
        <v>#VALUE!</v>
      </c>
      <c r="X10" s="344" t="e">
        <f t="shared" si="11"/>
        <v>#VALUE!</v>
      </c>
      <c r="Y10" s="344" t="e">
        <f t="shared" si="12"/>
        <v>#VALUE!</v>
      </c>
      <c r="Z10" s="344" t="e">
        <f t="shared" si="13"/>
        <v>#VALUE!</v>
      </c>
      <c r="AA10" s="344" t="e">
        <f t="shared" si="13"/>
        <v>#VALUE!</v>
      </c>
      <c r="AB10" s="344" t="e">
        <f t="shared" si="14"/>
        <v>#VALUE!</v>
      </c>
      <c r="AC10" s="344" t="e">
        <f t="shared" si="15"/>
        <v>#VALUE!</v>
      </c>
      <c r="AD10" s="344" t="e">
        <f t="shared" si="16"/>
        <v>#VALUE!</v>
      </c>
      <c r="AE10" s="345" t="e">
        <f t="shared" si="17"/>
        <v>#VALUE!</v>
      </c>
      <c r="AF10" s="533" t="e">
        <f t="shared" si="18"/>
        <v>#VALUE!</v>
      </c>
      <c r="AG10" s="344" t="e">
        <f t="shared" si="19"/>
        <v>#VALUE!</v>
      </c>
      <c r="AH10" s="534" t="e">
        <f t="shared" si="20"/>
        <v>#VALUE!</v>
      </c>
      <c r="AI10" s="344" t="e">
        <f t="shared" si="21"/>
        <v>#VALUE!</v>
      </c>
      <c r="AJ10" s="534" t="e">
        <f t="shared" si="22"/>
        <v>#VALUE!</v>
      </c>
      <c r="AK10" s="344" t="e">
        <f t="shared" si="23"/>
        <v>#VALUE!</v>
      </c>
      <c r="AL10" s="534" t="e">
        <f t="shared" si="24"/>
        <v>#VALUE!</v>
      </c>
      <c r="AM10" s="344" t="e">
        <f t="shared" si="25"/>
        <v>#VALUE!</v>
      </c>
      <c r="AN10" s="344" t="str">
        <f t="shared" si="26"/>
        <v>No</v>
      </c>
      <c r="AO10" s="524" t="str">
        <f>IF(AN10&lt;&gt;"No",IF(ISERROR(AM10)=TRUE, "", IF(N10&lt;&gt;"",IF(AM10="1",valutazione_indici!$B$83,IF(AM10="2",valutazione_indici!$B$84,IF(AM10="3",valutazione_indici!$B$85,IF(AM10="4",valutazione_indici!$B$86,IF(calc_indici!AM10="5",valutazione_indici!$B$87,valutazione_indici!$B$88))))),"")),"")</f>
        <v/>
      </c>
      <c r="AP10" s="518"/>
      <c r="AQ10" s="518"/>
      <c r="AR10" s="518"/>
      <c r="AS10" s="518"/>
      <c r="AT10" s="518"/>
      <c r="AU10" s="518"/>
      <c r="AV10" s="518"/>
      <c r="AW10" s="518"/>
      <c r="AX10" s="518"/>
      <c r="AY10" s="518"/>
      <c r="AZ10" s="518"/>
    </row>
    <row r="11" spans="1:52" s="531" customFormat="1" ht="40.200000000000003" customHeight="1">
      <c r="A11" s="304">
        <v>6</v>
      </c>
      <c r="B11" s="304"/>
      <c r="C11" s="305" t="s">
        <v>163</v>
      </c>
      <c r="D11" s="181" t="e">
        <f>s_sp_ce_ricl!S67/s_sp_ce_ricl!S25</f>
        <v>#REF!</v>
      </c>
      <c r="E11" s="306" t="e">
        <f>s_sp_ce_ricl!T67/s_sp_ce_ricl!T25</f>
        <v>#REF!</v>
      </c>
      <c r="F11" s="181" t="e">
        <f>s_sp_ce_ricl!U67/s_sp_ce_ricl!U25</f>
        <v>#REF!</v>
      </c>
      <c r="G11" s="306" t="e">
        <f>s_sp_ce_ricl!V67/s_sp_ce_ricl!V25</f>
        <v>#REF!</v>
      </c>
      <c r="H11" s="181" t="e">
        <f>s_sp_ce_ricl!W67/s_sp_ce_ricl!W25</f>
        <v>#REF!</v>
      </c>
      <c r="I11" s="303" t="str">
        <f t="shared" si="0"/>
        <v/>
      </c>
      <c r="J11" s="303" t="str">
        <f t="shared" si="1"/>
        <v/>
      </c>
      <c r="K11" s="303" t="str">
        <f t="shared" si="2"/>
        <v/>
      </c>
      <c r="L11" s="303" t="str">
        <f t="shared" si="3"/>
        <v/>
      </c>
      <c r="M11" s="303" t="str">
        <f t="shared" si="4"/>
        <v/>
      </c>
      <c r="N11" s="342" t="str">
        <f>IF(IF(dati_an!$B$4="16", VLOOKUP(C11,descriz_indici!$B$2:$E$35,3,FALSE), VLOOKUP(C11,descriz_indici!$B$2:$E$35,4,FALSE))="","",IF(dati_an!$B$4="16", VLOOKUP(C11,descriz_indici!$B$2:$E$35,3,FALSE), VLOOKUP(C11,descriz_indici!$B$2:$E$35,4,FALSE)))</f>
        <v>= A.1) Ricavi delle vendite e delle prestazioni / TOT. ATTIVO</v>
      </c>
      <c r="O11" s="342" t="str">
        <f>IF(N11&lt;&gt;"",IF($C11&lt;&gt;"",VLOOKUP($C11,descriz_indici!$B$2:$E$35,2,FALSE),""),"")</f>
        <v>L’indice misura il ricavo medio generato per unità di capitale investito nell'attività dell'azienda</v>
      </c>
      <c r="P11" s="343" t="str">
        <f>IF(ISNUMBER($I11)=TRUE,IF($I11&lt;50%,valutazione_indici!E20,IF($I11&lt;100%,valutazione_indici!E21,IF($I11&lt;=200%,valutazione_indici!E22,IF($I11&gt;200%,valutazione_indici!E23)))),"")</f>
        <v/>
      </c>
      <c r="Q11" s="532">
        <f>IF($C11&lt;&gt;"",VLOOKUP($C11,descriz_indici!$B$2:$F$35,5,FALSE),"")</f>
        <v>1</v>
      </c>
      <c r="R11" s="303" t="str">
        <f t="shared" si="5"/>
        <v/>
      </c>
      <c r="S11" s="303" t="str">
        <f t="shared" si="6"/>
        <v/>
      </c>
      <c r="T11" s="303" t="str">
        <f t="shared" si="7"/>
        <v/>
      </c>
      <c r="U11" s="303" t="str">
        <f t="shared" si="8"/>
        <v/>
      </c>
      <c r="V11" s="303" t="str">
        <f t="shared" si="9"/>
        <v/>
      </c>
      <c r="W11" s="344" t="e">
        <f t="shared" si="10"/>
        <v>#VALUE!</v>
      </c>
      <c r="X11" s="344" t="e">
        <f t="shared" si="11"/>
        <v>#VALUE!</v>
      </c>
      <c r="Y11" s="344" t="e">
        <f t="shared" si="12"/>
        <v>#VALUE!</v>
      </c>
      <c r="Z11" s="344" t="e">
        <f t="shared" si="13"/>
        <v>#VALUE!</v>
      </c>
      <c r="AA11" s="344" t="e">
        <f t="shared" si="13"/>
        <v>#VALUE!</v>
      </c>
      <c r="AB11" s="344" t="e">
        <f t="shared" si="14"/>
        <v>#VALUE!</v>
      </c>
      <c r="AC11" s="344" t="e">
        <f t="shared" si="15"/>
        <v>#VALUE!</v>
      </c>
      <c r="AD11" s="344" t="e">
        <f t="shared" si="16"/>
        <v>#VALUE!</v>
      </c>
      <c r="AE11" s="345" t="e">
        <f t="shared" si="17"/>
        <v>#VALUE!</v>
      </c>
      <c r="AF11" s="533" t="e">
        <f t="shared" si="18"/>
        <v>#VALUE!</v>
      </c>
      <c r="AG11" s="344" t="e">
        <f t="shared" si="19"/>
        <v>#VALUE!</v>
      </c>
      <c r="AH11" s="534" t="e">
        <f t="shared" si="20"/>
        <v>#VALUE!</v>
      </c>
      <c r="AI11" s="344" t="e">
        <f t="shared" si="21"/>
        <v>#VALUE!</v>
      </c>
      <c r="AJ11" s="534" t="e">
        <f t="shared" si="22"/>
        <v>#VALUE!</v>
      </c>
      <c r="AK11" s="344" t="e">
        <f t="shared" si="23"/>
        <v>#VALUE!</v>
      </c>
      <c r="AL11" s="534" t="e">
        <f t="shared" si="24"/>
        <v>#VALUE!</v>
      </c>
      <c r="AM11" s="344" t="e">
        <f t="shared" si="25"/>
        <v>#VALUE!</v>
      </c>
      <c r="AN11" s="344" t="str">
        <f t="shared" si="26"/>
        <v>No</v>
      </c>
      <c r="AO11" s="524" t="str">
        <f>IF(AN11&lt;&gt;"No",IF(ISERROR(AM11)=TRUE, "", IF(N11&lt;&gt;"",IF(AM11="1",valutazione_indici!$B$83,IF(AM11="2",valutazione_indici!$B$84,IF(AM11="3",valutazione_indici!$B$85,IF(AM11="4",valutazione_indici!$B$86,IF(calc_indici!AM11="5",valutazione_indici!$B$87,valutazione_indici!$B$88))))),"")),"")</f>
        <v/>
      </c>
      <c r="AP11" s="518"/>
      <c r="AQ11" s="518"/>
      <c r="AR11" s="518"/>
      <c r="AS11" s="518"/>
      <c r="AT11" s="518"/>
      <c r="AU11" s="518"/>
      <c r="AV11" s="518"/>
      <c r="AW11" s="518"/>
      <c r="AX11" s="518"/>
      <c r="AY11" s="518"/>
      <c r="AZ11" s="518"/>
    </row>
    <row r="12" spans="1:52" s="531" customFormat="1" ht="40.200000000000003" customHeight="1">
      <c r="A12" s="304">
        <v>7</v>
      </c>
      <c r="B12" s="304"/>
      <c r="C12" s="305" t="s">
        <v>303</v>
      </c>
      <c r="D12" s="181" t="e">
        <f>s_sp_ce_ricl!S67/s_sp_ce_ricl!S14</f>
        <v>#REF!</v>
      </c>
      <c r="E12" s="306" t="e">
        <f>s_sp_ce_ricl!T67/s_sp_ce_ricl!T14</f>
        <v>#REF!</v>
      </c>
      <c r="F12" s="181" t="e">
        <f>s_sp_ce_ricl!U67/s_sp_ce_ricl!U14</f>
        <v>#REF!</v>
      </c>
      <c r="G12" s="306" t="e">
        <f>s_sp_ce_ricl!V67/s_sp_ce_ricl!V14</f>
        <v>#REF!</v>
      </c>
      <c r="H12" s="181" t="e">
        <f>s_sp_ce_ricl!W67/s_sp_ce_ricl!W14</f>
        <v>#REF!</v>
      </c>
      <c r="I12" s="303" t="str">
        <f t="shared" si="0"/>
        <v/>
      </c>
      <c r="J12" s="303" t="str">
        <f t="shared" si="1"/>
        <v/>
      </c>
      <c r="K12" s="303" t="str">
        <f t="shared" si="2"/>
        <v/>
      </c>
      <c r="L12" s="303" t="str">
        <f t="shared" si="3"/>
        <v/>
      </c>
      <c r="M12" s="303" t="str">
        <f t="shared" si="4"/>
        <v/>
      </c>
      <c r="N12" s="342" t="str">
        <f>IF(IF(dati_an!$B$4="16", VLOOKUP(C12,descriz_indici!$B$2:$E$35,3,FALSE), VLOOKUP(C12,descriz_indici!$B$2:$E$35,4,FALSE))="","",IF(dati_an!$B$4="16", VLOOKUP(C12,descriz_indici!$B$2:$E$35,3,FALSE), VLOOKUP(C12,descriz_indici!$B$2:$E$35,4,FALSE)))</f>
        <v>= A.1) Ricavi delle vendite e delle prestazioni / C) Attivo circolante</v>
      </c>
      <c r="O12" s="342" t="str">
        <f>IF(N12&lt;&gt;"",IF($C12&lt;&gt;"",VLOOKUP($C12,descriz_indici!$B$2:$E$35,2,FALSE),""),"")</f>
        <v xml:space="preserve">L'indice misura il ricavo medio per unità di capitale circolante cioè l'efficacia con cui l'impresa utilizza il capitale circolante per generare ricavi (in pratica quante volte il capitale circolante a disposizione è tramutato in ricavi di vendita). </v>
      </c>
      <c r="P12" s="343" t="str">
        <f>IF(ISNUMBER($I12)=TRUE,valutazione_indici!E24,"")</f>
        <v/>
      </c>
      <c r="Q12" s="532">
        <f>IF($C12&lt;&gt;"",VLOOKUP($C12,descriz_indici!$B$2:$F$35,5,FALSE),"")</f>
        <v>1</v>
      </c>
      <c r="R12" s="303" t="str">
        <f t="shared" si="5"/>
        <v/>
      </c>
      <c r="S12" s="303" t="str">
        <f t="shared" si="6"/>
        <v/>
      </c>
      <c r="T12" s="303" t="str">
        <f t="shared" si="7"/>
        <v/>
      </c>
      <c r="U12" s="303" t="str">
        <f t="shared" si="8"/>
        <v/>
      </c>
      <c r="V12" s="303" t="str">
        <f t="shared" si="9"/>
        <v/>
      </c>
      <c r="W12" s="344" t="e">
        <f t="shared" si="10"/>
        <v>#VALUE!</v>
      </c>
      <c r="X12" s="344" t="e">
        <f t="shared" si="11"/>
        <v>#VALUE!</v>
      </c>
      <c r="Y12" s="344" t="e">
        <f t="shared" si="12"/>
        <v>#VALUE!</v>
      </c>
      <c r="Z12" s="344" t="e">
        <f t="shared" si="13"/>
        <v>#VALUE!</v>
      </c>
      <c r="AA12" s="344" t="e">
        <f t="shared" si="13"/>
        <v>#VALUE!</v>
      </c>
      <c r="AB12" s="344" t="e">
        <f t="shared" si="14"/>
        <v>#VALUE!</v>
      </c>
      <c r="AC12" s="344" t="e">
        <f t="shared" si="15"/>
        <v>#VALUE!</v>
      </c>
      <c r="AD12" s="344" t="e">
        <f t="shared" si="16"/>
        <v>#VALUE!</v>
      </c>
      <c r="AE12" s="345" t="e">
        <f t="shared" si="17"/>
        <v>#VALUE!</v>
      </c>
      <c r="AF12" s="533" t="e">
        <f t="shared" si="18"/>
        <v>#VALUE!</v>
      </c>
      <c r="AG12" s="344" t="e">
        <f t="shared" si="19"/>
        <v>#VALUE!</v>
      </c>
      <c r="AH12" s="534" t="e">
        <f t="shared" si="20"/>
        <v>#VALUE!</v>
      </c>
      <c r="AI12" s="344" t="e">
        <f t="shared" si="21"/>
        <v>#VALUE!</v>
      </c>
      <c r="AJ12" s="534" t="e">
        <f t="shared" si="22"/>
        <v>#VALUE!</v>
      </c>
      <c r="AK12" s="344" t="e">
        <f t="shared" si="23"/>
        <v>#VALUE!</v>
      </c>
      <c r="AL12" s="534" t="e">
        <f t="shared" si="24"/>
        <v>#VALUE!</v>
      </c>
      <c r="AM12" s="344" t="e">
        <f t="shared" si="25"/>
        <v>#VALUE!</v>
      </c>
      <c r="AN12" s="344" t="str">
        <f t="shared" si="26"/>
        <v>No</v>
      </c>
      <c r="AO12" s="524" t="str">
        <f>IF(AN12&lt;&gt;"No",IF(ISERROR(AM12)=TRUE, "", IF(N12&lt;&gt;"",IF(AM12="1",valutazione_indici!$B$83,IF(AM12="2",valutazione_indici!$B$84,IF(AM12="3",valutazione_indici!$B$85,IF(AM12="4",valutazione_indici!$B$86,IF(calc_indici!AM12="5",valutazione_indici!$B$87,valutazione_indici!$B$88))))),"")),"")</f>
        <v/>
      </c>
      <c r="AP12" s="518"/>
      <c r="AQ12" s="518"/>
      <c r="AR12" s="518"/>
      <c r="AS12" s="518"/>
      <c r="AT12" s="518"/>
      <c r="AU12" s="518"/>
      <c r="AV12" s="518"/>
      <c r="AW12" s="518"/>
      <c r="AX12" s="518"/>
      <c r="AY12" s="518"/>
      <c r="AZ12" s="518"/>
    </row>
    <row r="13" spans="1:52" s="531" customFormat="1" ht="40.200000000000003" customHeight="1">
      <c r="A13" s="304">
        <v>8</v>
      </c>
      <c r="B13" s="304"/>
      <c r="C13" s="305" t="s">
        <v>299</v>
      </c>
      <c r="D13" s="181" t="e">
        <f>s_sp_ce_ricl!S67/s_sp_ce_ricl!S15</f>
        <v>#REF!</v>
      </c>
      <c r="E13" s="306" t="e">
        <f>s_sp_ce_ricl!T67/s_sp_ce_ricl!T15</f>
        <v>#REF!</v>
      </c>
      <c r="F13" s="181" t="e">
        <f>s_sp_ce_ricl!U67/s_sp_ce_ricl!U15</f>
        <v>#REF!</v>
      </c>
      <c r="G13" s="306" t="e">
        <f>s_sp_ce_ricl!V67/s_sp_ce_ricl!V15</f>
        <v>#REF!</v>
      </c>
      <c r="H13" s="181" t="e">
        <f>s_sp_ce_ricl!W67/s_sp_ce_ricl!W15</f>
        <v>#REF!</v>
      </c>
      <c r="I13" s="303" t="str">
        <f t="shared" si="0"/>
        <v/>
      </c>
      <c r="J13" s="303" t="str">
        <f t="shared" si="1"/>
        <v/>
      </c>
      <c r="K13" s="303" t="str">
        <f t="shared" si="2"/>
        <v/>
      </c>
      <c r="L13" s="303" t="str">
        <f t="shared" si="3"/>
        <v/>
      </c>
      <c r="M13" s="303" t="str">
        <f t="shared" si="4"/>
        <v/>
      </c>
      <c r="N13" s="342" t="str">
        <f>IF(IF(dati_an!$B$4="16", VLOOKUP(C13,descriz_indici!$B$2:$E$35,3,FALSE), VLOOKUP(C13,descriz_indici!$B$2:$E$35,4,FALSE))="","",IF(dati_an!$B$4="16", VLOOKUP(C13,descriz_indici!$B$2:$E$35,3,FALSE), VLOOKUP(C13,descriz_indici!$B$2:$E$35,4,FALSE)))</f>
        <v>= A.1) Ricavi delle vendite e delle prestazioni / C.I) Rimanenze</v>
      </c>
      <c r="O13" s="342" t="str">
        <f>IF(N13&lt;&gt;"",IF($C13&lt;&gt;"",VLOOKUP($C13,descriz_indici!$B$2:$E$35,2,FALSE),""),"")</f>
        <v xml:space="preserve">L’indice misura la capacità del magazzino di rinnovarsi per produrre nuovi ricavi.  Il valore dell'indice viene influenzato dalla necessità di ogni impresa di mantenere un certo livello di scorte. In genere i tempi di permanenza delle scorte di magazzino dovrebbero essere ridotti al minimo per ridurne i costi di mantenimento. </v>
      </c>
      <c r="P13" s="343" t="str">
        <f>IF(ISNUMBER($I13)=TRUE,valutazione_indici!E25,"")</f>
        <v/>
      </c>
      <c r="Q13" s="532">
        <f>IF($C13&lt;&gt;"",VLOOKUP($C13,descriz_indici!$B$2:$F$35,5,FALSE),"")</f>
        <v>1</v>
      </c>
      <c r="R13" s="303" t="str">
        <f t="shared" si="5"/>
        <v/>
      </c>
      <c r="S13" s="303" t="str">
        <f t="shared" si="6"/>
        <v/>
      </c>
      <c r="T13" s="303" t="str">
        <f t="shared" si="7"/>
        <v/>
      </c>
      <c r="U13" s="303" t="str">
        <f t="shared" si="8"/>
        <v/>
      </c>
      <c r="V13" s="303" t="str">
        <f t="shared" si="9"/>
        <v/>
      </c>
      <c r="W13" s="344" t="e">
        <f t="shared" si="10"/>
        <v>#VALUE!</v>
      </c>
      <c r="X13" s="344" t="e">
        <f t="shared" si="11"/>
        <v>#VALUE!</v>
      </c>
      <c r="Y13" s="344" t="e">
        <f t="shared" si="12"/>
        <v>#VALUE!</v>
      </c>
      <c r="Z13" s="344" t="e">
        <f t="shared" si="13"/>
        <v>#VALUE!</v>
      </c>
      <c r="AA13" s="344" t="e">
        <f t="shared" si="13"/>
        <v>#VALUE!</v>
      </c>
      <c r="AB13" s="344" t="e">
        <f t="shared" si="14"/>
        <v>#VALUE!</v>
      </c>
      <c r="AC13" s="344" t="e">
        <f t="shared" si="15"/>
        <v>#VALUE!</v>
      </c>
      <c r="AD13" s="344" t="e">
        <f t="shared" si="16"/>
        <v>#VALUE!</v>
      </c>
      <c r="AE13" s="345" t="e">
        <f t="shared" si="17"/>
        <v>#VALUE!</v>
      </c>
      <c r="AF13" s="533" t="e">
        <f t="shared" si="18"/>
        <v>#VALUE!</v>
      </c>
      <c r="AG13" s="344" t="e">
        <f t="shared" si="19"/>
        <v>#VALUE!</v>
      </c>
      <c r="AH13" s="534" t="e">
        <f t="shared" si="20"/>
        <v>#VALUE!</v>
      </c>
      <c r="AI13" s="344" t="e">
        <f t="shared" si="21"/>
        <v>#VALUE!</v>
      </c>
      <c r="AJ13" s="534" t="e">
        <f t="shared" si="22"/>
        <v>#VALUE!</v>
      </c>
      <c r="AK13" s="344" t="e">
        <f t="shared" si="23"/>
        <v>#VALUE!</v>
      </c>
      <c r="AL13" s="534" t="e">
        <f t="shared" si="24"/>
        <v>#VALUE!</v>
      </c>
      <c r="AM13" s="344" t="e">
        <f t="shared" si="25"/>
        <v>#VALUE!</v>
      </c>
      <c r="AN13" s="344" t="str">
        <f t="shared" si="26"/>
        <v>No</v>
      </c>
      <c r="AO13" s="524" t="str">
        <f>IF(AN13&lt;&gt;"No",IF(ISERROR(AM13)=TRUE, "", IF(N13&lt;&gt;"",IF(AM13="1",valutazione_indici!$B$83,IF(AM13="2",valutazione_indici!$B$84,IF(AM13="3",valutazione_indici!$B$85,IF(AM13="4",valutazione_indici!$B$86,IF(calc_indici!AM13="5",valutazione_indici!$B$87,valutazione_indici!$B$88))))),"")),"")</f>
        <v/>
      </c>
      <c r="AP13" s="518"/>
      <c r="AQ13" s="518"/>
      <c r="AR13" s="518"/>
      <c r="AS13" s="518"/>
      <c r="AT13" s="518"/>
      <c r="AU13" s="518"/>
      <c r="AV13" s="518"/>
      <c r="AW13" s="518"/>
      <c r="AX13" s="518"/>
      <c r="AY13" s="518"/>
      <c r="AZ13" s="518"/>
    </row>
    <row r="14" spans="1:52" s="531" customFormat="1" ht="40.200000000000003" customHeight="1">
      <c r="A14" s="304">
        <v>9</v>
      </c>
      <c r="B14" s="304"/>
      <c r="C14" s="305" t="s">
        <v>304</v>
      </c>
      <c r="D14" s="181" t="e">
        <f>s_sp_ce_ricl!S31/s_sp_ce_ricl!S6</f>
        <v>#REF!</v>
      </c>
      <c r="E14" s="306" t="e">
        <f>s_sp_ce_ricl!T31/s_sp_ce_ricl!T6</f>
        <v>#REF!</v>
      </c>
      <c r="F14" s="181" t="e">
        <f>s_sp_ce_ricl!U31/s_sp_ce_ricl!U6</f>
        <v>#REF!</v>
      </c>
      <c r="G14" s="306" t="e">
        <f>s_sp_ce_ricl!V31/s_sp_ce_ricl!V6</f>
        <v>#REF!</v>
      </c>
      <c r="H14" s="181" t="e">
        <f>s_sp_ce_ricl!W31/s_sp_ce_ricl!W6</f>
        <v>#REF!</v>
      </c>
      <c r="I14" s="303" t="str">
        <f t="shared" si="0"/>
        <v/>
      </c>
      <c r="J14" s="303" t="str">
        <f t="shared" si="1"/>
        <v/>
      </c>
      <c r="K14" s="303" t="str">
        <f t="shared" si="2"/>
        <v/>
      </c>
      <c r="L14" s="303" t="str">
        <f t="shared" si="3"/>
        <v/>
      </c>
      <c r="M14" s="303" t="str">
        <f t="shared" si="4"/>
        <v/>
      </c>
      <c r="N14" s="342" t="str">
        <f>IF(IF(dati_an!$B$4="16", VLOOKUP(C14,descriz_indici!$B$2:$E$35,3,FALSE), VLOOKUP(C14,descriz_indici!$B$2:$E$35,4,FALSE))="","",IF(dati_an!$B$4="16", VLOOKUP(C14,descriz_indici!$B$2:$E$35,3,FALSE), VLOOKUP(C14,descriz_indici!$B$2:$E$35,4,FALSE)))</f>
        <v>= A) Patrimonio netto / B) Immobilizzazioni</v>
      </c>
      <c r="O14" s="342" t="str">
        <f>IF(N14&lt;&gt;"",IF($C14&lt;&gt;"",VLOOKUP($C14,descriz_indici!$B$2:$E$35,2,FALSE),""),"")</f>
        <v>L'indice viene utilizzato per valutare l'equilibrio fra capitale proprio ed investimenti fissi dell'impresa. In generale le immobilizzazioni dovrebbero essere finanziate da mezzi propri o finanziamenti a lungo termine.</v>
      </c>
      <c r="P14" s="343" t="str">
        <f>IF(ISNUMBER($I14)=TRUE,IF($I14&lt;50%,valutazione_indici!E26,IF($I14&lt;=100%,valutazione_indici!E27,IF($I14&gt;100%,valutazione_indici!E28))),"")</f>
        <v/>
      </c>
      <c r="Q14" s="532">
        <f>IF($C14&lt;&gt;"",VLOOKUP($C14,descriz_indici!$B$2:$F$35,5,FALSE),"")</f>
        <v>1</v>
      </c>
      <c r="R14" s="303" t="str">
        <f t="shared" si="5"/>
        <v/>
      </c>
      <c r="S14" s="303" t="str">
        <f t="shared" si="6"/>
        <v/>
      </c>
      <c r="T14" s="303" t="str">
        <f t="shared" si="7"/>
        <v/>
      </c>
      <c r="U14" s="303" t="str">
        <f t="shared" si="8"/>
        <v/>
      </c>
      <c r="V14" s="303" t="str">
        <f t="shared" si="9"/>
        <v/>
      </c>
      <c r="W14" s="344" t="e">
        <f t="shared" si="10"/>
        <v>#VALUE!</v>
      </c>
      <c r="X14" s="344" t="e">
        <f t="shared" si="11"/>
        <v>#VALUE!</v>
      </c>
      <c r="Y14" s="344" t="e">
        <f t="shared" si="12"/>
        <v>#VALUE!</v>
      </c>
      <c r="Z14" s="344" t="e">
        <f t="shared" si="13"/>
        <v>#VALUE!</v>
      </c>
      <c r="AA14" s="344" t="e">
        <f t="shared" si="13"/>
        <v>#VALUE!</v>
      </c>
      <c r="AB14" s="344" t="e">
        <f t="shared" si="14"/>
        <v>#VALUE!</v>
      </c>
      <c r="AC14" s="344" t="e">
        <f t="shared" si="15"/>
        <v>#VALUE!</v>
      </c>
      <c r="AD14" s="344" t="e">
        <f t="shared" si="16"/>
        <v>#VALUE!</v>
      </c>
      <c r="AE14" s="345" t="e">
        <f t="shared" si="17"/>
        <v>#VALUE!</v>
      </c>
      <c r="AF14" s="533" t="e">
        <f t="shared" si="18"/>
        <v>#VALUE!</v>
      </c>
      <c r="AG14" s="344" t="e">
        <f t="shared" si="19"/>
        <v>#VALUE!</v>
      </c>
      <c r="AH14" s="534" t="e">
        <f t="shared" si="20"/>
        <v>#VALUE!</v>
      </c>
      <c r="AI14" s="344" t="e">
        <f t="shared" si="21"/>
        <v>#VALUE!</v>
      </c>
      <c r="AJ14" s="534" t="e">
        <f t="shared" si="22"/>
        <v>#VALUE!</v>
      </c>
      <c r="AK14" s="344" t="e">
        <f t="shared" si="23"/>
        <v>#VALUE!</v>
      </c>
      <c r="AL14" s="534" t="e">
        <f t="shared" si="24"/>
        <v>#VALUE!</v>
      </c>
      <c r="AM14" s="344" t="e">
        <f t="shared" si="25"/>
        <v>#VALUE!</v>
      </c>
      <c r="AN14" s="344" t="str">
        <f t="shared" si="26"/>
        <v>No</v>
      </c>
      <c r="AO14" s="524" t="str">
        <f>IF(AN14&lt;&gt;"No",IF(ISERROR(AM14)=TRUE,"",IF(N14&lt;&gt;"",IF(AM14="1",valutazione_indici!$B$83,IF(AM14="2",valutazione_indici!$B$84,IF(AM14="3",valutazione_indici!$B$85,IF(AM14="4",valutazione_indici!$B$86,IF(calc_indici!AM14="5",valutazione_indici!$B$87,valutazione_indici!$B$88))))),"")),"")</f>
        <v/>
      </c>
      <c r="AP14" s="518"/>
      <c r="AQ14" s="518"/>
      <c r="AR14" s="518"/>
      <c r="AS14" s="518"/>
      <c r="AT14" s="518"/>
      <c r="AU14" s="518"/>
      <c r="AV14" s="518"/>
      <c r="AW14" s="518"/>
      <c r="AX14" s="518"/>
      <c r="AY14" s="518"/>
      <c r="AZ14" s="518"/>
    </row>
    <row r="15" spans="1:52" s="531" customFormat="1" ht="40.200000000000003" customHeight="1">
      <c r="A15" s="304">
        <v>10</v>
      </c>
      <c r="B15" s="535"/>
      <c r="C15" s="305" t="s">
        <v>305</v>
      </c>
      <c r="D15" s="181" t="e">
        <f>(s_sp_ce_ricl!S53+s_sp_ce_ricl!S54)/s_sp_ce_ricl!S14</f>
        <v>#REF!</v>
      </c>
      <c r="E15" s="306" t="e">
        <f>(s_sp_ce_ricl!T53+s_sp_ce_ricl!T54)/s_sp_ce_ricl!T14</f>
        <v>#REF!</v>
      </c>
      <c r="F15" s="181" t="e">
        <f>(s_sp_ce_ricl!U53+s_sp_ce_ricl!U54)/s_sp_ce_ricl!U14</f>
        <v>#REF!</v>
      </c>
      <c r="G15" s="306" t="e">
        <f>(s_sp_ce_ricl!V53+s_sp_ce_ricl!V54)/s_sp_ce_ricl!V14</f>
        <v>#REF!</v>
      </c>
      <c r="H15" s="181" t="e">
        <f>(s_sp_ce_ricl!W53+s_sp_ce_ricl!W54)/s_sp_ce_ricl!W14</f>
        <v>#REF!</v>
      </c>
      <c r="I15" s="303" t="str">
        <f>IF(dati_an!$B$4="16", IF(ISERROR(D15)=FALSE,ROUND(D15,4),""),"")</f>
        <v/>
      </c>
      <c r="J15" s="303" t="str">
        <f>IF(dati_an!$B$4="16", IF(ISERROR(E15)=FALSE,ROUND(E15,4),""),"")</f>
        <v/>
      </c>
      <c r="K15" s="303" t="str">
        <f>IF(dati_an!$B$4="16", IF(ISERROR(F15)=FALSE,ROUND(F15,4),""),"")</f>
        <v/>
      </c>
      <c r="L15" s="303" t="str">
        <f>IF(dati_an!$B$4="16", IF(ISERROR(G15)=FALSE,ROUND(G15,4),""),"")</f>
        <v/>
      </c>
      <c r="M15" s="303" t="str">
        <f>IF(dati_an!$B$4="16", IF(ISERROR(H15)=FALSE,ROUND(H15,4),""),"")</f>
        <v/>
      </c>
      <c r="N15" s="342" t="str">
        <f>IF(IF(dati_an!$B$4="16", VLOOKUP(C15,descriz_indici!$B$2:$E$35,3,FALSE), VLOOKUP(C15,descriz_indici!$B$2:$E$35,4,FALSE))="","",IF(dati_an!$B$4="16", VLOOKUP(C15,descriz_indici!$B$2:$E$35,3,FALSE), VLOOKUP(C15,descriz_indici!$B$2:$E$35,4,FALSE)))</f>
        <v/>
      </c>
      <c r="O15" s="342" t="str">
        <f>IF(N15&lt;&gt;"",IF($C15&lt;&gt;"",VLOOKUP($C15,descriz_indici!$B$2:$E$35,2,FALSE),""),"")</f>
        <v/>
      </c>
      <c r="P15" s="343" t="str">
        <f>IF(ISNUMBER($I15)=TRUE,IF($I15&lt;100%,valutazione_indici!E29,IF($I15&gt;=100%,valutazione_indici!E30)),"")</f>
        <v/>
      </c>
      <c r="Q15" s="532">
        <f>IF($C15&lt;&gt;"",VLOOKUP($C15,descriz_indici!$B$2:$F$35,5,FALSE),"")</f>
        <v>1</v>
      </c>
      <c r="R15" s="303" t="str">
        <f>IF(dati_an!$B$4="16", IF(ISERROR(D15)=FALSE,ROUND(D15,4),""),"")</f>
        <v/>
      </c>
      <c r="S15" s="303" t="str">
        <f>IF(dati_an!$B$4="16", IF(ISERROR(E15)=FALSE,ROUND(E15,4),""),"")</f>
        <v/>
      </c>
      <c r="T15" s="303" t="str">
        <f>IF(dati_an!$B$4="16", IF(ISERROR(F15)=FALSE,ROUND(F15,4),""),"")</f>
        <v/>
      </c>
      <c r="U15" s="303" t="str">
        <f>IF(dati_an!$B$4="16", IF(ISERROR(G15)=FALSE,ROUND(G15,4),""),"")</f>
        <v/>
      </c>
      <c r="V15" s="303" t="str">
        <f>IF(dati_an!$B$4="16", IF(ISERROR(H15)=FALSE,ROUND(H15,4),""),"")</f>
        <v/>
      </c>
      <c r="W15" s="344" t="e">
        <f t="shared" si="10"/>
        <v>#VALUE!</v>
      </c>
      <c r="X15" s="344" t="e">
        <f t="shared" si="11"/>
        <v>#VALUE!</v>
      </c>
      <c r="Y15" s="344" t="e">
        <f t="shared" si="12"/>
        <v>#VALUE!</v>
      </c>
      <c r="Z15" s="344" t="e">
        <f t="shared" si="13"/>
        <v>#VALUE!</v>
      </c>
      <c r="AA15" s="344" t="e">
        <f t="shared" si="13"/>
        <v>#VALUE!</v>
      </c>
      <c r="AB15" s="344" t="e">
        <f t="shared" si="14"/>
        <v>#VALUE!</v>
      </c>
      <c r="AC15" s="344" t="e">
        <f t="shared" si="15"/>
        <v>#VALUE!</v>
      </c>
      <c r="AD15" s="344" t="e">
        <f t="shared" si="16"/>
        <v>#VALUE!</v>
      </c>
      <c r="AE15" s="345" t="e">
        <f t="shared" si="17"/>
        <v>#VALUE!</v>
      </c>
      <c r="AF15" s="533" t="e">
        <f t="shared" si="18"/>
        <v>#VALUE!</v>
      </c>
      <c r="AG15" s="344" t="e">
        <f t="shared" si="19"/>
        <v>#VALUE!</v>
      </c>
      <c r="AH15" s="534" t="e">
        <f t="shared" si="20"/>
        <v>#VALUE!</v>
      </c>
      <c r="AI15" s="344" t="e">
        <f t="shared" si="21"/>
        <v>#VALUE!</v>
      </c>
      <c r="AJ15" s="534" t="e">
        <f t="shared" si="22"/>
        <v>#VALUE!</v>
      </c>
      <c r="AK15" s="344" t="e">
        <f t="shared" si="23"/>
        <v>#VALUE!</v>
      </c>
      <c r="AL15" s="534" t="e">
        <f t="shared" si="24"/>
        <v>#VALUE!</v>
      </c>
      <c r="AM15" s="344" t="e">
        <f t="shared" si="25"/>
        <v>#VALUE!</v>
      </c>
      <c r="AN15" s="344" t="str">
        <f t="shared" si="26"/>
        <v>No</v>
      </c>
      <c r="AO15" s="524" t="str">
        <f>IF(AN15&lt;&gt;"No",IF(ISERROR(AM15)=TRUE, "", IF(N15&lt;&gt;"",IF(AM15="1",valutazione_indici!$B$83,IF(AM15="2",valutazione_indici!$B$84,IF(AM15="3",valutazione_indici!$B$85,IF(AM15="4",valutazione_indici!$B$86,IF(calc_indici!AM15="5",valutazione_indici!$B$87,valutazione_indici!$B$88))))),"")),"")</f>
        <v/>
      </c>
      <c r="AP15" s="518"/>
      <c r="AQ15" s="518"/>
      <c r="AR15" s="518"/>
      <c r="AS15" s="518"/>
      <c r="AT15" s="518"/>
      <c r="AU15" s="518"/>
      <c r="AV15" s="518"/>
      <c r="AW15" s="518"/>
      <c r="AX15" s="518"/>
      <c r="AY15" s="518"/>
      <c r="AZ15" s="518"/>
    </row>
    <row r="16" spans="1:52" s="531" customFormat="1" ht="40.200000000000003" customHeight="1">
      <c r="A16" s="304">
        <v>11</v>
      </c>
      <c r="B16" s="535"/>
      <c r="C16" s="305" t="s">
        <v>306</v>
      </c>
      <c r="D16" s="306" t="e">
        <f>s_sp_ce_ricl!S53/s_sp_ce_ricl!S14</f>
        <v>#REF!</v>
      </c>
      <c r="E16" s="306" t="e">
        <f>s_sp_ce_ricl!T53/s_sp_ce_ricl!T14</f>
        <v>#REF!</v>
      </c>
      <c r="F16" s="181" t="e">
        <f>s_sp_ce_ricl!U53/s_sp_ce_ricl!U14</f>
        <v>#REF!</v>
      </c>
      <c r="G16" s="306" t="e">
        <f>s_sp_ce_ricl!V53/s_sp_ce_ricl!V14</f>
        <v>#REF!</v>
      </c>
      <c r="H16" s="181" t="e">
        <f>s_sp_ce_ricl!W53/s_sp_ce_ricl!W14</f>
        <v>#REF!</v>
      </c>
      <c r="I16" s="303" t="str">
        <f>IF(dati_an!$B$4="16", IF(ISERROR(D16)=FALSE,ROUND(D16,4),""),"")</f>
        <v/>
      </c>
      <c r="J16" s="303" t="str">
        <f>IF(dati_an!$B$4="16", IF(ISERROR(E16)=FALSE,ROUND(E16,4),""),"")</f>
        <v/>
      </c>
      <c r="K16" s="303" t="str">
        <f>IF(dati_an!$B$4="16", IF(ISERROR(F16)=FALSE,ROUND(F16,4),""),"")</f>
        <v/>
      </c>
      <c r="L16" s="303" t="str">
        <f>IF(dati_an!$B$4="16", IF(ISERROR(G16)=FALSE,ROUND(G16,4),""),"")</f>
        <v/>
      </c>
      <c r="M16" s="303" t="str">
        <f>IF(dati_an!$B$4="16", IF(ISERROR(H16)=FALSE,ROUND(H16,4),""),"")</f>
        <v/>
      </c>
      <c r="N16" s="342" t="str">
        <f>IF(IF(dati_an!$B$4="16", VLOOKUP(C16,descriz_indici!$B$2:$E$35,3,FALSE), VLOOKUP(C16,descriz_indici!$B$2:$E$35,4,FALSE))="","",IF(dati_an!$B$4="16", VLOOKUP(C16,descriz_indici!$B$2:$E$35,3,FALSE), VLOOKUP(C16,descriz_indici!$B$2:$E$35,4,FALSE)))</f>
        <v/>
      </c>
      <c r="O16" s="342" t="str">
        <f>IF(N16&lt;&gt;"",IF($C16&lt;&gt;"",VLOOKUP($C16,descriz_indici!$B$2:$E$35,2,FALSE),""),"")</f>
        <v/>
      </c>
      <c r="P16" s="343" t="str">
        <f>IF(ISNUMBER($I16)=TRUE,IF($I16&lt;100%,valutazione_indici!E31,IF($I16&gt;=100%,valutazione_indici!E32)),"")</f>
        <v/>
      </c>
      <c r="Q16" s="532">
        <f>IF($C16&lt;&gt;"",VLOOKUP($C16,descriz_indici!$B$2:$F$35,5,FALSE),"")</f>
        <v>1</v>
      </c>
      <c r="R16" s="303" t="str">
        <f>IF(dati_an!$B$4="16", IF(ISERROR(D16)=FALSE,ROUND(D16,4),""),"")</f>
        <v/>
      </c>
      <c r="S16" s="303" t="str">
        <f>IF(dati_an!$B$4="16", IF(ISERROR(E16)=FALSE,ROUND(E16,4),""),"")</f>
        <v/>
      </c>
      <c r="T16" s="303" t="str">
        <f>IF(dati_an!$B$4="16", IF(ISERROR(F16)=FALSE,ROUND(F16,4),""),"")</f>
        <v/>
      </c>
      <c r="U16" s="303" t="str">
        <f>IF(dati_an!$B$4="16", IF(ISERROR(G16)=FALSE,ROUND(G16,4),""),"")</f>
        <v/>
      </c>
      <c r="V16" s="303" t="str">
        <f>IF(dati_an!$B$4="16", IF(ISERROR(H16)=FALSE,ROUND(H16,4),""),"")</f>
        <v/>
      </c>
      <c r="W16" s="344" t="e">
        <f t="shared" si="10"/>
        <v>#VALUE!</v>
      </c>
      <c r="X16" s="344" t="e">
        <f t="shared" si="11"/>
        <v>#VALUE!</v>
      </c>
      <c r="Y16" s="344" t="e">
        <f t="shared" si="12"/>
        <v>#VALUE!</v>
      </c>
      <c r="Z16" s="344" t="e">
        <f t="shared" si="13"/>
        <v>#VALUE!</v>
      </c>
      <c r="AA16" s="344" t="e">
        <f t="shared" si="13"/>
        <v>#VALUE!</v>
      </c>
      <c r="AB16" s="344" t="e">
        <f t="shared" si="14"/>
        <v>#VALUE!</v>
      </c>
      <c r="AC16" s="344" t="e">
        <f t="shared" si="15"/>
        <v>#VALUE!</v>
      </c>
      <c r="AD16" s="344" t="e">
        <f t="shared" si="16"/>
        <v>#VALUE!</v>
      </c>
      <c r="AE16" s="345" t="e">
        <f t="shared" si="17"/>
        <v>#VALUE!</v>
      </c>
      <c r="AF16" s="533" t="e">
        <f t="shared" si="18"/>
        <v>#VALUE!</v>
      </c>
      <c r="AG16" s="344" t="e">
        <f t="shared" si="19"/>
        <v>#VALUE!</v>
      </c>
      <c r="AH16" s="534" t="e">
        <f t="shared" si="20"/>
        <v>#VALUE!</v>
      </c>
      <c r="AI16" s="344" t="e">
        <f t="shared" si="21"/>
        <v>#VALUE!</v>
      </c>
      <c r="AJ16" s="534" t="e">
        <f t="shared" si="22"/>
        <v>#VALUE!</v>
      </c>
      <c r="AK16" s="344" t="e">
        <f t="shared" si="23"/>
        <v>#VALUE!</v>
      </c>
      <c r="AL16" s="534" t="e">
        <f t="shared" si="24"/>
        <v>#VALUE!</v>
      </c>
      <c r="AM16" s="344" t="e">
        <f t="shared" si="25"/>
        <v>#VALUE!</v>
      </c>
      <c r="AN16" s="344" t="str">
        <f t="shared" si="26"/>
        <v>No</v>
      </c>
      <c r="AO16" s="524" t="str">
        <f>IF(AN16&lt;&gt;"No",IF(ISERROR(AM16)=TRUE, "", IF(N16&lt;&gt;"",IF(AM16="1",valutazione_indici!$B$83,IF(AM16="2",valutazione_indici!$B$84,IF(AM16="3",valutazione_indici!$B$85,IF(AM16="4",valutazione_indici!$B$86,IF(calc_indici!AM16="5",valutazione_indici!$B$87,valutazione_indici!$B$88))))),"")),"")</f>
        <v/>
      </c>
      <c r="AP16" s="518"/>
      <c r="AQ16" s="518"/>
      <c r="AR16" s="518"/>
      <c r="AS16" s="518"/>
      <c r="AT16" s="518"/>
      <c r="AU16" s="518"/>
      <c r="AV16" s="518"/>
      <c r="AW16" s="518"/>
      <c r="AX16" s="518"/>
      <c r="AY16" s="518"/>
      <c r="AZ16" s="518"/>
    </row>
    <row r="17" spans="1:52" s="531" customFormat="1" ht="40.200000000000003" customHeight="1">
      <c r="A17" s="304">
        <v>12</v>
      </c>
      <c r="B17" s="304"/>
      <c r="C17" s="305" t="s">
        <v>307</v>
      </c>
      <c r="D17" s="306" t="e">
        <f>(s_sp_ce_ricl!S58-s_sp_ce_ricl!S31)/s_sp_ce_ricl!S25</f>
        <v>#REF!</v>
      </c>
      <c r="E17" s="306" t="e">
        <f>(s_sp_ce_ricl!T58-s_sp_ce_ricl!T31)/s_sp_ce_ricl!T25</f>
        <v>#REF!</v>
      </c>
      <c r="F17" s="181" t="e">
        <f>(s_sp_ce_ricl!U58-s_sp_ce_ricl!U31)/s_sp_ce_ricl!U25</f>
        <v>#REF!</v>
      </c>
      <c r="G17" s="306" t="e">
        <f>(s_sp_ce_ricl!V58-s_sp_ce_ricl!V31)/s_sp_ce_ricl!V25</f>
        <v>#REF!</v>
      </c>
      <c r="H17" s="181" t="e">
        <f>(s_sp_ce_ricl!W58-s_sp_ce_ricl!W31)/s_sp_ce_ricl!W25</f>
        <v>#REF!</v>
      </c>
      <c r="I17" s="303" t="str">
        <f t="shared" ref="I17:M23" si="27">IF(ISERROR(D17)=FALSE,ROUND(D17,4),"")</f>
        <v/>
      </c>
      <c r="J17" s="303" t="str">
        <f t="shared" si="27"/>
        <v/>
      </c>
      <c r="K17" s="303" t="str">
        <f t="shared" si="27"/>
        <v/>
      </c>
      <c r="L17" s="303" t="str">
        <f t="shared" si="27"/>
        <v/>
      </c>
      <c r="M17" s="303" t="str">
        <f t="shared" si="27"/>
        <v/>
      </c>
      <c r="N17" s="342" t="str">
        <f>IF(IF(dati_an!$B$4="16", VLOOKUP(C17,descriz_indici!$B$2:$E$35,3,FALSE), VLOOKUP(C17,descriz_indici!$B$2:$E$35,4,FALSE))="","",IF(dati_an!$B$4="16", VLOOKUP(C17,descriz_indici!$B$2:$E$35,3,FALSE), VLOOKUP(C17,descriz_indici!$B$2:$E$35,4,FALSE)))</f>
        <v>= [ TOT. PASSIVO - A) Patrimonio netto ] / TOT. ATTIVO</v>
      </c>
      <c r="O17" s="342" t="str">
        <f>IF(N17&lt;&gt;"",IF($C17&lt;&gt;"",VLOOKUP($C17,descriz_indici!$B$2:$E$35,2,FALSE),""),"")</f>
        <v xml:space="preserve">L'indice esprime il rapporto tra il capitale di terzi ed il totale dell'Attivo patrimoniale. </v>
      </c>
      <c r="P17" s="343" t="str">
        <f>IF(ISNUMBER($I17)=TRUE,IF($I17&lt;30%,valutazione_indici!E33,IF($I17&lt;50%,valutazione_indici!E34,IF($I17&lt;=66%,valutazione_indici!E35,IF($I17&gt;66%,valutazione_indici!E36)))),"")</f>
        <v/>
      </c>
      <c r="Q17" s="532">
        <f>IF($C17&lt;&gt;"",VLOOKUP($C17,descriz_indici!$B$2:$F$35,5,FALSE),"")</f>
        <v>-1</v>
      </c>
      <c r="R17" s="303" t="str">
        <f t="shared" ref="R17:V23" si="28">IF(ISERROR(D17)=FALSE,ROUND(D17,4),"")</f>
        <v/>
      </c>
      <c r="S17" s="303" t="str">
        <f t="shared" si="28"/>
        <v/>
      </c>
      <c r="T17" s="303" t="str">
        <f t="shared" si="28"/>
        <v/>
      </c>
      <c r="U17" s="303" t="str">
        <f t="shared" si="28"/>
        <v/>
      </c>
      <c r="V17" s="303" t="str">
        <f t="shared" si="28"/>
        <v/>
      </c>
      <c r="W17" s="344" t="e">
        <f t="shared" si="10"/>
        <v>#VALUE!</v>
      </c>
      <c r="X17" s="344" t="e">
        <f t="shared" si="11"/>
        <v>#VALUE!</v>
      </c>
      <c r="Y17" s="344" t="e">
        <f t="shared" si="12"/>
        <v>#VALUE!</v>
      </c>
      <c r="Z17" s="344" t="e">
        <f t="shared" si="13"/>
        <v>#VALUE!</v>
      </c>
      <c r="AA17" s="344" t="e">
        <f t="shared" si="13"/>
        <v>#VALUE!</v>
      </c>
      <c r="AB17" s="344" t="e">
        <f t="shared" si="14"/>
        <v>#VALUE!</v>
      </c>
      <c r="AC17" s="344" t="e">
        <f t="shared" si="15"/>
        <v>#VALUE!</v>
      </c>
      <c r="AD17" s="344" t="e">
        <f t="shared" si="16"/>
        <v>#VALUE!</v>
      </c>
      <c r="AE17" s="345" t="e">
        <f t="shared" si="17"/>
        <v>#VALUE!</v>
      </c>
      <c r="AF17" s="533" t="e">
        <f t="shared" si="18"/>
        <v>#VALUE!</v>
      </c>
      <c r="AG17" s="344" t="e">
        <f t="shared" si="19"/>
        <v>#VALUE!</v>
      </c>
      <c r="AH17" s="534" t="e">
        <f t="shared" si="20"/>
        <v>#VALUE!</v>
      </c>
      <c r="AI17" s="344" t="e">
        <f t="shared" si="21"/>
        <v>#VALUE!</v>
      </c>
      <c r="AJ17" s="534" t="e">
        <f t="shared" si="22"/>
        <v>#VALUE!</v>
      </c>
      <c r="AK17" s="344" t="e">
        <f t="shared" si="23"/>
        <v>#VALUE!</v>
      </c>
      <c r="AL17" s="534" t="e">
        <f t="shared" si="24"/>
        <v>#VALUE!</v>
      </c>
      <c r="AM17" s="344" t="e">
        <f t="shared" si="25"/>
        <v>#VALUE!</v>
      </c>
      <c r="AN17" s="344" t="str">
        <f t="shared" si="26"/>
        <v>No</v>
      </c>
      <c r="AO17" s="524" t="str">
        <f>IF(AN17&lt;&gt;"No",IF(ISERROR(AM17)=TRUE, "", IF(N17&lt;&gt;"",IF(AM17="1",valutazione_indici!$B$83,IF(AM17="2",valutazione_indici!$B$84,IF(AM17="3",valutazione_indici!$B$85,IF(AM17="4",valutazione_indici!$B$86,IF(calc_indici!AM17="5",valutazione_indici!$B$87,valutazione_indici!$B$88))))),"")),"")</f>
        <v/>
      </c>
      <c r="AP17" s="518"/>
      <c r="AQ17" s="518"/>
      <c r="AR17" s="518"/>
      <c r="AS17" s="518"/>
      <c r="AT17" s="518"/>
      <c r="AU17" s="518"/>
      <c r="AV17" s="518"/>
      <c r="AW17" s="518"/>
      <c r="AX17" s="518"/>
      <c r="AY17" s="518"/>
      <c r="AZ17" s="518"/>
    </row>
    <row r="18" spans="1:52" s="531" customFormat="1" ht="40.200000000000003" customHeight="1">
      <c r="A18" s="304">
        <v>13</v>
      </c>
      <c r="B18" s="304"/>
      <c r="C18" s="305" t="s">
        <v>308</v>
      </c>
      <c r="D18" s="306" t="e">
        <f>s_sp_ce_ricl!S31/s_sp_ce_ricl!S25</f>
        <v>#REF!</v>
      </c>
      <c r="E18" s="306" t="e">
        <f>s_sp_ce_ricl!T31/s_sp_ce_ricl!T25</f>
        <v>#REF!</v>
      </c>
      <c r="F18" s="181" t="e">
        <f>s_sp_ce_ricl!U31/s_sp_ce_ricl!U25</f>
        <v>#REF!</v>
      </c>
      <c r="G18" s="306" t="e">
        <f>s_sp_ce_ricl!V31/s_sp_ce_ricl!V25</f>
        <v>#REF!</v>
      </c>
      <c r="H18" s="181" t="e">
        <f>s_sp_ce_ricl!W31/s_sp_ce_ricl!W25</f>
        <v>#REF!</v>
      </c>
      <c r="I18" s="303" t="str">
        <f t="shared" si="27"/>
        <v/>
      </c>
      <c r="J18" s="303" t="str">
        <f t="shared" si="27"/>
        <v/>
      </c>
      <c r="K18" s="303" t="str">
        <f t="shared" si="27"/>
        <v/>
      </c>
      <c r="L18" s="303" t="str">
        <f t="shared" si="27"/>
        <v/>
      </c>
      <c r="M18" s="303" t="str">
        <f t="shared" si="27"/>
        <v/>
      </c>
      <c r="N18" s="342" t="str">
        <f>IF(IF(dati_an!$B$4="16", VLOOKUP(C18,descriz_indici!$B$2:$E$35,3,FALSE), VLOOKUP(C18,descriz_indici!$B$2:$E$35,4,FALSE))="","",IF(dati_an!$B$4="16", VLOOKUP(C18,descriz_indici!$B$2:$E$35,3,FALSE), VLOOKUP(C18,descriz_indici!$B$2:$E$35,4,FALSE)))</f>
        <v>= A) Patrimonio netto / TOT. ATTIVO</v>
      </c>
      <c r="O18" s="342" t="str">
        <f>IF(N18&lt;&gt;"",IF($C18&lt;&gt;"",VLOOKUP($C18,descriz_indici!$B$2:$E$35,2,FALSE),""),"")</f>
        <v xml:space="preserve">L'indice misura il grado di patrimonializzazione dell'impresa e conseguentemente la sua indipendenza finanziaria da finanziamenti di terzi. </v>
      </c>
      <c r="P18" s="343" t="str">
        <f>IF(ISNUMBER($I18)=TRUE,IF($I18&lt;30%,valutazione_indici!E37,IF($I18&lt;=60%,valutazione_indici!E38,IF($I18&gt;60%,valutazione_indici!E39))),"")</f>
        <v/>
      </c>
      <c r="Q18" s="532">
        <f>IF($C18&lt;&gt;"",VLOOKUP($C18,descriz_indici!$B$2:$F$35,5,FALSE),"")</f>
        <v>1</v>
      </c>
      <c r="R18" s="303" t="str">
        <f t="shared" si="28"/>
        <v/>
      </c>
      <c r="S18" s="303" t="str">
        <f t="shared" si="28"/>
        <v/>
      </c>
      <c r="T18" s="303" t="str">
        <f t="shared" si="28"/>
        <v/>
      </c>
      <c r="U18" s="303" t="str">
        <f t="shared" si="28"/>
        <v/>
      </c>
      <c r="V18" s="303" t="str">
        <f t="shared" si="28"/>
        <v/>
      </c>
      <c r="W18" s="344" t="e">
        <f t="shared" si="10"/>
        <v>#VALUE!</v>
      </c>
      <c r="X18" s="344" t="e">
        <f t="shared" si="11"/>
        <v>#VALUE!</v>
      </c>
      <c r="Y18" s="344" t="e">
        <f t="shared" si="12"/>
        <v>#VALUE!</v>
      </c>
      <c r="Z18" s="344" t="e">
        <f t="shared" si="13"/>
        <v>#VALUE!</v>
      </c>
      <c r="AA18" s="344" t="e">
        <f t="shared" si="13"/>
        <v>#VALUE!</v>
      </c>
      <c r="AB18" s="344" t="e">
        <f t="shared" si="14"/>
        <v>#VALUE!</v>
      </c>
      <c r="AC18" s="344" t="e">
        <f t="shared" si="15"/>
        <v>#VALUE!</v>
      </c>
      <c r="AD18" s="344" t="e">
        <f t="shared" si="16"/>
        <v>#VALUE!</v>
      </c>
      <c r="AE18" s="345" t="e">
        <f t="shared" si="17"/>
        <v>#VALUE!</v>
      </c>
      <c r="AF18" s="533" t="e">
        <f t="shared" si="18"/>
        <v>#VALUE!</v>
      </c>
      <c r="AG18" s="344" t="e">
        <f t="shared" si="19"/>
        <v>#VALUE!</v>
      </c>
      <c r="AH18" s="534" t="e">
        <f t="shared" si="20"/>
        <v>#VALUE!</v>
      </c>
      <c r="AI18" s="344" t="e">
        <f t="shared" si="21"/>
        <v>#VALUE!</v>
      </c>
      <c r="AJ18" s="534" t="e">
        <f t="shared" si="22"/>
        <v>#VALUE!</v>
      </c>
      <c r="AK18" s="344" t="e">
        <f t="shared" si="23"/>
        <v>#VALUE!</v>
      </c>
      <c r="AL18" s="534" t="e">
        <f t="shared" si="24"/>
        <v>#VALUE!</v>
      </c>
      <c r="AM18" s="344" t="e">
        <f t="shared" si="25"/>
        <v>#VALUE!</v>
      </c>
      <c r="AN18" s="344" t="str">
        <f t="shared" si="26"/>
        <v>No</v>
      </c>
      <c r="AO18" s="524" t="str">
        <f>IF(AN18&lt;&gt;"No",IF(ISERROR(AM18)=TRUE, "", IF(N18&lt;&gt;"",IF(AM18="1",valutazione_indici!$B$83,IF(AM18="2",valutazione_indici!$B$84,IF(AM18="3",valutazione_indici!$B$85,IF(AM18="4",valutazione_indici!$B$86,IF(calc_indici!AM18="5",valutazione_indici!$B$87,valutazione_indici!$B$88))))),"")),"")</f>
        <v/>
      </c>
      <c r="AP18" s="518"/>
      <c r="AQ18" s="518"/>
      <c r="AR18" s="518"/>
      <c r="AS18" s="518"/>
      <c r="AT18" s="518"/>
      <c r="AU18" s="518"/>
      <c r="AV18" s="518"/>
      <c r="AW18" s="518"/>
      <c r="AX18" s="518"/>
      <c r="AY18" s="518"/>
      <c r="AZ18" s="518"/>
    </row>
    <row r="19" spans="1:52" s="531" customFormat="1" ht="40.200000000000003" customHeight="1">
      <c r="A19" s="304">
        <v>14</v>
      </c>
      <c r="B19" s="304"/>
      <c r="C19" s="305" t="s">
        <v>309</v>
      </c>
      <c r="D19" s="306" t="e">
        <f>ABS(s_sp_ce_ricl!S99/s_sp_ce_ricl!S67)</f>
        <v>#REF!</v>
      </c>
      <c r="E19" s="306" t="e">
        <f>ABS(s_sp_ce_ricl!T99/s_sp_ce_ricl!T67)</f>
        <v>#REF!</v>
      </c>
      <c r="F19" s="181" t="e">
        <f>ABS(s_sp_ce_ricl!U99/s_sp_ce_ricl!U67)</f>
        <v>#REF!</v>
      </c>
      <c r="G19" s="306" t="e">
        <f>ABS(s_sp_ce_ricl!V99/s_sp_ce_ricl!V67)</f>
        <v>#REF!</v>
      </c>
      <c r="H19" s="181" t="e">
        <f>ABS(s_sp_ce_ricl!W99/s_sp_ce_ricl!W67)</f>
        <v>#REF!</v>
      </c>
      <c r="I19" s="303" t="str">
        <f t="shared" si="27"/>
        <v/>
      </c>
      <c r="J19" s="303" t="str">
        <f t="shared" si="27"/>
        <v/>
      </c>
      <c r="K19" s="303" t="str">
        <f t="shared" si="27"/>
        <v/>
      </c>
      <c r="L19" s="303" t="str">
        <f t="shared" si="27"/>
        <v/>
      </c>
      <c r="M19" s="303" t="str">
        <f t="shared" si="27"/>
        <v/>
      </c>
      <c r="N19" s="342" t="str">
        <f>IF(IF(dati_an!$B$4="16", VLOOKUP(C19,descriz_indici!$B$2:$E$35,3,FALSE), VLOOKUP(C19,descriz_indici!$B$2:$E$35,4,FALSE))="","",IF(dati_an!$B$4="16", VLOOKUP(C19,descriz_indici!$B$2:$E$35,3,FALSE), VLOOKUP(C19,descriz_indici!$B$2:$E$35,4,FALSE)))</f>
        <v>= C.17) Interessi e altri oneri finanziari / A.1) Ricavi delle vendite e delle prestazioni</v>
      </c>
      <c r="O19" s="342" t="str">
        <f>IF(N19&lt;&gt;"",IF($C19&lt;&gt;"",VLOOKUP($C19,descriz_indici!$B$2:$E$35,2,FALSE),""),"")</f>
        <v xml:space="preserve">L'indice esprime il rapporto tra gli oneri finanziari ed il fatturato dell'azienda. </v>
      </c>
      <c r="P19" s="343" t="str">
        <f>IF(ISNUMBER($I19)=TRUE,IF($I19&lt;5%,valutazione_indici!E40,IF($I19&gt;=5%,valutazione_indici!E41)),"")</f>
        <v/>
      </c>
      <c r="Q19" s="532">
        <f>IF($C19&lt;&gt;"",VLOOKUP($C19,descriz_indici!$B$2:$F$35,5,FALSE),"")</f>
        <v>-1</v>
      </c>
      <c r="R19" s="303" t="str">
        <f t="shared" si="28"/>
        <v/>
      </c>
      <c r="S19" s="303" t="str">
        <f t="shared" si="28"/>
        <v/>
      </c>
      <c r="T19" s="303" t="str">
        <f t="shared" si="28"/>
        <v/>
      </c>
      <c r="U19" s="303" t="str">
        <f t="shared" si="28"/>
        <v/>
      </c>
      <c r="V19" s="303" t="str">
        <f t="shared" si="28"/>
        <v/>
      </c>
      <c r="W19" s="344" t="e">
        <f t="shared" si="10"/>
        <v>#VALUE!</v>
      </c>
      <c r="X19" s="344" t="e">
        <f t="shared" si="11"/>
        <v>#VALUE!</v>
      </c>
      <c r="Y19" s="344" t="e">
        <f t="shared" si="12"/>
        <v>#VALUE!</v>
      </c>
      <c r="Z19" s="344" t="e">
        <f t="shared" si="13"/>
        <v>#VALUE!</v>
      </c>
      <c r="AA19" s="344" t="e">
        <f t="shared" si="13"/>
        <v>#VALUE!</v>
      </c>
      <c r="AB19" s="344" t="e">
        <f t="shared" si="14"/>
        <v>#VALUE!</v>
      </c>
      <c r="AC19" s="344" t="e">
        <f t="shared" si="15"/>
        <v>#VALUE!</v>
      </c>
      <c r="AD19" s="344" t="e">
        <f t="shared" si="16"/>
        <v>#VALUE!</v>
      </c>
      <c r="AE19" s="345" t="e">
        <f t="shared" si="17"/>
        <v>#VALUE!</v>
      </c>
      <c r="AF19" s="533" t="e">
        <f t="shared" si="18"/>
        <v>#VALUE!</v>
      </c>
      <c r="AG19" s="344" t="e">
        <f t="shared" si="19"/>
        <v>#VALUE!</v>
      </c>
      <c r="AH19" s="534" t="e">
        <f t="shared" si="20"/>
        <v>#VALUE!</v>
      </c>
      <c r="AI19" s="344" t="e">
        <f t="shared" si="21"/>
        <v>#VALUE!</v>
      </c>
      <c r="AJ19" s="534" t="e">
        <f t="shared" si="22"/>
        <v>#VALUE!</v>
      </c>
      <c r="AK19" s="344" t="e">
        <f t="shared" si="23"/>
        <v>#VALUE!</v>
      </c>
      <c r="AL19" s="534" t="e">
        <f t="shared" si="24"/>
        <v>#VALUE!</v>
      </c>
      <c r="AM19" s="344" t="e">
        <f t="shared" si="25"/>
        <v>#VALUE!</v>
      </c>
      <c r="AN19" s="344" t="str">
        <f t="shared" si="26"/>
        <v>No</v>
      </c>
      <c r="AO19" s="524" t="str">
        <f>IF(AN19&lt;&gt;"No",IF(ISERROR(AM19)=TRUE, "", IF(N19&lt;&gt;"",IF(AM19="1",valutazione_indici!$B$83,IF(AM19="2",valutazione_indici!$B$84,IF(AM19="3",valutazione_indici!$B$85,IF(AM19="4",valutazione_indici!$B$86,IF(calc_indici!AM19="5",valutazione_indici!$B$87,valutazione_indici!$B$88))))),"")),"")</f>
        <v/>
      </c>
      <c r="AP19" s="518"/>
      <c r="AQ19" s="518"/>
      <c r="AR19" s="518"/>
      <c r="AS19" s="518"/>
      <c r="AT19" s="518"/>
      <c r="AU19" s="518"/>
      <c r="AV19" s="518"/>
      <c r="AW19" s="518"/>
      <c r="AX19" s="518"/>
      <c r="AY19" s="518"/>
      <c r="AZ19" s="518"/>
    </row>
    <row r="20" spans="1:52" s="531" customFormat="1" ht="40.200000000000003" customHeight="1">
      <c r="A20" s="304">
        <v>15</v>
      </c>
      <c r="B20" s="304"/>
      <c r="C20" s="305" t="s">
        <v>310</v>
      </c>
      <c r="D20" s="306" t="e">
        <f>ABS(s_sp_ce_ricl!S99/s_sp_ce_ricl!S87)</f>
        <v>#REF!</v>
      </c>
      <c r="E20" s="306" t="e">
        <f>ABS(s_sp_ce_ricl!T99/s_sp_ce_ricl!T87)</f>
        <v>#REF!</v>
      </c>
      <c r="F20" s="181" t="e">
        <f>ABS(s_sp_ce_ricl!U99/s_sp_ce_ricl!U87)</f>
        <v>#REF!</v>
      </c>
      <c r="G20" s="306" t="e">
        <f>ABS(s_sp_ce_ricl!V99/s_sp_ce_ricl!V87)</f>
        <v>#REF!</v>
      </c>
      <c r="H20" s="181" t="e">
        <f>ABS(s_sp_ce_ricl!W99/s_sp_ce_ricl!W87)</f>
        <v>#REF!</v>
      </c>
      <c r="I20" s="303" t="str">
        <f t="shared" si="27"/>
        <v/>
      </c>
      <c r="J20" s="303" t="str">
        <f t="shared" si="27"/>
        <v/>
      </c>
      <c r="K20" s="303" t="str">
        <f t="shared" si="27"/>
        <v/>
      </c>
      <c r="L20" s="303" t="str">
        <f t="shared" si="27"/>
        <v/>
      </c>
      <c r="M20" s="303" t="str">
        <f t="shared" si="27"/>
        <v/>
      </c>
      <c r="N20" s="342" t="str">
        <f>IF(IF(dati_an!$B$4="16", VLOOKUP(C20,descriz_indici!$B$2:$E$35,3,FALSE), VLOOKUP(C20,descriz_indici!$B$2:$E$35,4,FALSE))="","",IF(dati_an!$B$4="16", VLOOKUP(C20,descriz_indici!$B$2:$E$35,3,FALSE), VLOOKUP(C20,descriz_indici!$B$2:$E$35,4,FALSE)))</f>
        <v>= C.17) Interessi e altri oneri finanziari / [ A) Valore della produzione - A.5) Altri ricavi e proventi - B) Costi della produzione + B.10) Ammortamenti e svalutazioni + B.14) Oneri diversi di gestione ]</v>
      </c>
      <c r="O20" s="342" t="str">
        <f>IF(N20&lt;&gt;"",IF($C20&lt;&gt;"",VLOOKUP($C20,descriz_indici!$B$2:$E$35,2,FALSE),""),"")</f>
        <v xml:space="preserve">L'indice misura l'equilibrio finanziario di medio e lungo periodo mettendo in evidenza il grado di assorbimento delle risorse generate dalla gestione caratteristica da parte degli oneri finanziari. </v>
      </c>
      <c r="P20" s="343" t="str">
        <f>IF(ISNUMBER($I20)=TRUE,valutazione_indici!E42,"")</f>
        <v/>
      </c>
      <c r="Q20" s="532">
        <f>IF($C20&lt;&gt;"",VLOOKUP($C20,descriz_indici!$B$2:$F$35,5,FALSE),"")</f>
        <v>-1</v>
      </c>
      <c r="R20" s="303" t="str">
        <f t="shared" si="28"/>
        <v/>
      </c>
      <c r="S20" s="303" t="str">
        <f t="shared" si="28"/>
        <v/>
      </c>
      <c r="T20" s="303" t="str">
        <f t="shared" si="28"/>
        <v/>
      </c>
      <c r="U20" s="303" t="str">
        <f t="shared" si="28"/>
        <v/>
      </c>
      <c r="V20" s="303" t="str">
        <f t="shared" si="28"/>
        <v/>
      </c>
      <c r="W20" s="344" t="e">
        <f t="shared" si="10"/>
        <v>#VALUE!</v>
      </c>
      <c r="X20" s="344" t="e">
        <f t="shared" si="11"/>
        <v>#VALUE!</v>
      </c>
      <c r="Y20" s="344" t="e">
        <f t="shared" si="12"/>
        <v>#VALUE!</v>
      </c>
      <c r="Z20" s="344" t="e">
        <f t="shared" si="13"/>
        <v>#VALUE!</v>
      </c>
      <c r="AA20" s="344" t="e">
        <f t="shared" si="13"/>
        <v>#VALUE!</v>
      </c>
      <c r="AB20" s="344" t="e">
        <f t="shared" si="14"/>
        <v>#VALUE!</v>
      </c>
      <c r="AC20" s="344" t="e">
        <f t="shared" si="15"/>
        <v>#VALUE!</v>
      </c>
      <c r="AD20" s="344" t="e">
        <f t="shared" si="16"/>
        <v>#VALUE!</v>
      </c>
      <c r="AE20" s="345" t="e">
        <f t="shared" si="17"/>
        <v>#VALUE!</v>
      </c>
      <c r="AF20" s="533" t="e">
        <f t="shared" si="18"/>
        <v>#VALUE!</v>
      </c>
      <c r="AG20" s="344" t="e">
        <f t="shared" si="19"/>
        <v>#VALUE!</v>
      </c>
      <c r="AH20" s="534" t="e">
        <f t="shared" si="20"/>
        <v>#VALUE!</v>
      </c>
      <c r="AI20" s="344" t="e">
        <f t="shared" si="21"/>
        <v>#VALUE!</v>
      </c>
      <c r="AJ20" s="534" t="e">
        <f t="shared" si="22"/>
        <v>#VALUE!</v>
      </c>
      <c r="AK20" s="344" t="e">
        <f t="shared" si="23"/>
        <v>#VALUE!</v>
      </c>
      <c r="AL20" s="534" t="e">
        <f t="shared" si="24"/>
        <v>#VALUE!</v>
      </c>
      <c r="AM20" s="344" t="e">
        <f t="shared" si="25"/>
        <v>#VALUE!</v>
      </c>
      <c r="AN20" s="344" t="str">
        <f t="shared" si="26"/>
        <v>No</v>
      </c>
      <c r="AO20" s="524" t="str">
        <f>IF(AN20&lt;&gt;"No",IF(ISERROR(AM20)=TRUE, "", IF(N20&lt;&gt;"",IF(AM20="1",valutazione_indici!$B$83,IF(AM20="2",valutazione_indici!$B$84,IF(AM20="3",valutazione_indici!$B$85,IF(AM20="4",valutazione_indici!$B$86,IF(calc_indici!AM20="5",valutazione_indici!$B$87,valutazione_indici!$B$88))))),"")),"")</f>
        <v/>
      </c>
      <c r="AP20" s="518"/>
      <c r="AQ20" s="518"/>
      <c r="AR20" s="518"/>
      <c r="AS20" s="518"/>
      <c r="AT20" s="518"/>
      <c r="AU20" s="518"/>
      <c r="AV20" s="518"/>
      <c r="AW20" s="518"/>
      <c r="AX20" s="518"/>
      <c r="AY20" s="518"/>
      <c r="AZ20" s="518"/>
    </row>
    <row r="21" spans="1:52" s="531" customFormat="1" ht="40.200000000000003" customHeight="1">
      <c r="A21" s="304">
        <v>17</v>
      </c>
      <c r="B21" s="304"/>
      <c r="C21" s="305" t="s">
        <v>311</v>
      </c>
      <c r="D21" s="306" t="e">
        <f>s_sp_ce_ricl!S84/s_sp_ce_ricl!S67</f>
        <v>#REF!</v>
      </c>
      <c r="E21" s="306" t="e">
        <f>s_sp_ce_ricl!T84/s_sp_ce_ricl!T67</f>
        <v>#REF!</v>
      </c>
      <c r="F21" s="181" t="e">
        <f>s_sp_ce_ricl!U84/s_sp_ce_ricl!U67</f>
        <v>#REF!</v>
      </c>
      <c r="G21" s="306" t="e">
        <f>s_sp_ce_ricl!V84/s_sp_ce_ricl!V67</f>
        <v>#REF!</v>
      </c>
      <c r="H21" s="181" t="e">
        <f>s_sp_ce_ricl!W84/s_sp_ce_ricl!W67</f>
        <v>#REF!</v>
      </c>
      <c r="I21" s="303" t="str">
        <f t="shared" si="27"/>
        <v/>
      </c>
      <c r="J21" s="303" t="str">
        <f t="shared" si="27"/>
        <v/>
      </c>
      <c r="K21" s="303" t="str">
        <f t="shared" si="27"/>
        <v/>
      </c>
      <c r="L21" s="303" t="str">
        <f t="shared" si="27"/>
        <v/>
      </c>
      <c r="M21" s="303" t="str">
        <f t="shared" si="27"/>
        <v/>
      </c>
      <c r="N21" s="342" t="str">
        <f>IF(IF(dati_an!$B$4="16", VLOOKUP(C21,descriz_indici!$B$2:$E$35,3,FALSE), VLOOKUP(C21,descriz_indici!$B$2:$E$35,4,FALSE))="","",IF(dati_an!$B$4="16", VLOOKUP(C21,descriz_indici!$B$2:$E$35,3,FALSE), VLOOKUP(C21,descriz_indici!$B$2:$E$35,4,FALSE)))</f>
        <v>= [ A) Valore della produzione - B.6) Costi per materie prime, sussidiarie, di consumo e merci - B.7) Costi per servizi - B.8) Costi per godimento di beni di terzi - B.11) Variazioni delle rimanenze di materie prime, sussidiarie, di consumo e merci ] / A.1) Ricavi delle vendite e delle prestazioni</v>
      </c>
      <c r="O21" s="342" t="str">
        <f>IF(N21&lt;&gt;"",IF($C21&lt;&gt;"",VLOOKUP($C21,descriz_indici!$B$2:$E$35,2,FALSE),""),"")</f>
        <v>L'indice misura la capacità del processo produttivo di creare valore aggiunto, ed è influenzato dai costi di produzione e dal valore delle vendite e quindi indirettamente dalle politiche di prezzo seguite.</v>
      </c>
      <c r="P21" s="343" t="str">
        <f>IF(ISNUMBER($I21)=TRUE,IF($I21&lt;100%,valutazione_indici!E43,IF($I21&gt;=100%,valutazione_indici!E44)),"")</f>
        <v/>
      </c>
      <c r="Q21" s="532">
        <f>IF($C21&lt;&gt;"",VLOOKUP($C21,descriz_indici!$B$2:$F$35,5,FALSE),"")</f>
        <v>1</v>
      </c>
      <c r="R21" s="303" t="str">
        <f t="shared" si="28"/>
        <v/>
      </c>
      <c r="S21" s="303" t="str">
        <f t="shared" si="28"/>
        <v/>
      </c>
      <c r="T21" s="303" t="str">
        <f t="shared" si="28"/>
        <v/>
      </c>
      <c r="U21" s="303" t="str">
        <f t="shared" si="28"/>
        <v/>
      </c>
      <c r="V21" s="303" t="str">
        <f t="shared" si="28"/>
        <v/>
      </c>
      <c r="W21" s="344" t="e">
        <f t="shared" si="10"/>
        <v>#VALUE!</v>
      </c>
      <c r="X21" s="344" t="e">
        <f t="shared" si="11"/>
        <v>#VALUE!</v>
      </c>
      <c r="Y21" s="344" t="e">
        <f t="shared" si="12"/>
        <v>#VALUE!</v>
      </c>
      <c r="Z21" s="344" t="e">
        <f t="shared" si="13"/>
        <v>#VALUE!</v>
      </c>
      <c r="AA21" s="344" t="e">
        <f t="shared" si="13"/>
        <v>#VALUE!</v>
      </c>
      <c r="AB21" s="344" t="e">
        <f t="shared" si="14"/>
        <v>#VALUE!</v>
      </c>
      <c r="AC21" s="344" t="e">
        <f t="shared" si="15"/>
        <v>#VALUE!</v>
      </c>
      <c r="AD21" s="344" t="e">
        <f t="shared" si="16"/>
        <v>#VALUE!</v>
      </c>
      <c r="AE21" s="345" t="e">
        <f t="shared" si="17"/>
        <v>#VALUE!</v>
      </c>
      <c r="AF21" s="533" t="e">
        <f t="shared" si="18"/>
        <v>#VALUE!</v>
      </c>
      <c r="AG21" s="344" t="e">
        <f t="shared" si="19"/>
        <v>#VALUE!</v>
      </c>
      <c r="AH21" s="534" t="e">
        <f t="shared" si="20"/>
        <v>#VALUE!</v>
      </c>
      <c r="AI21" s="344" t="e">
        <f t="shared" si="21"/>
        <v>#VALUE!</v>
      </c>
      <c r="AJ21" s="534" t="e">
        <f t="shared" si="22"/>
        <v>#VALUE!</v>
      </c>
      <c r="AK21" s="344" t="e">
        <f t="shared" si="23"/>
        <v>#VALUE!</v>
      </c>
      <c r="AL21" s="534" t="e">
        <f t="shared" si="24"/>
        <v>#VALUE!</v>
      </c>
      <c r="AM21" s="344" t="e">
        <f t="shared" si="25"/>
        <v>#VALUE!</v>
      </c>
      <c r="AN21" s="344" t="str">
        <f t="shared" si="26"/>
        <v>No</v>
      </c>
      <c r="AO21" s="524" t="str">
        <f>IF(AN21&lt;&gt;"No",IF(ISERROR(AM21)=TRUE, "", IF(N21&lt;&gt;"",IF(AM21="1",valutazione_indici!$B$83,IF(AM21="2",valutazione_indici!$B$84,IF(AM21="3",valutazione_indici!$B$85,IF(AM21="4",valutazione_indici!$B$86,IF(calc_indici!AM21="5",valutazione_indici!$B$87,valutazione_indici!$B$88))))),"")),"")</f>
        <v/>
      </c>
      <c r="AP21" s="518"/>
      <c r="AQ21" s="518"/>
      <c r="AR21" s="518"/>
      <c r="AS21" s="518"/>
      <c r="AT21" s="518"/>
      <c r="AU21" s="518"/>
      <c r="AV21" s="518"/>
      <c r="AW21" s="518"/>
      <c r="AX21" s="518"/>
      <c r="AY21" s="518"/>
      <c r="AZ21" s="518"/>
    </row>
    <row r="22" spans="1:52" s="531" customFormat="1" ht="40.200000000000003" customHeight="1">
      <c r="A22" s="304">
        <v>18</v>
      </c>
      <c r="B22" s="309"/>
      <c r="C22" s="305" t="s">
        <v>312</v>
      </c>
      <c r="D22" s="306" t="e">
        <f>s_sp_ce_ricl!S26/s_sp_ce_ricl!S59</f>
        <v>#REF!</v>
      </c>
      <c r="E22" s="306" t="e">
        <f>s_sp_ce_ricl!T26/s_sp_ce_ricl!T59</f>
        <v>#REF!</v>
      </c>
      <c r="F22" s="181" t="e">
        <f>s_sp_ce_ricl!U26/s_sp_ce_ricl!U59</f>
        <v>#REF!</v>
      </c>
      <c r="G22" s="306" t="e">
        <f>s_sp_ce_ricl!V26/s_sp_ce_ricl!V59</f>
        <v>#REF!</v>
      </c>
      <c r="H22" s="181" t="e">
        <f>s_sp_ce_ricl!W26/s_sp_ce_ricl!W59</f>
        <v>#REF!</v>
      </c>
      <c r="I22" s="303" t="str">
        <f t="shared" si="27"/>
        <v/>
      </c>
      <c r="J22" s="303" t="str">
        <f t="shared" si="27"/>
        <v/>
      </c>
      <c r="K22" s="303" t="str">
        <f t="shared" si="27"/>
        <v/>
      </c>
      <c r="L22" s="303" t="str">
        <f t="shared" si="27"/>
        <v/>
      </c>
      <c r="M22" s="303" t="str">
        <f t="shared" si="27"/>
        <v/>
      </c>
      <c r="N22" s="342" t="str">
        <f>IF(IF(dati_an!$B$4="16", VLOOKUP(C22,descriz_indici!$B$2:$E$35,3,FALSE), VLOOKUP(C22,descriz_indici!$B$2:$E$35,4,FALSE))="","",IF(dati_an!$B$4="16", VLOOKUP(C22,descriz_indici!$B$2:$E$35,3,FALSE), VLOOKUP(C22,descriz_indici!$B$2:$E$35,4,FALSE)))</f>
        <v>= [ A) Crediti verso soci per versamenti ancora dovuti + C.I) Rimanenze + Immobilizzazioni materiali destinate alla vendita + C.II) Crediti esigibili entro l'esercizio + C.III) Attività finanziari che non costituiscono immobilizzazioni + C.IV) Disponibilità liquide + D) Ratei e risconti ] / [ D) Debiti esigibili entro l'esercizio successivo + E) Ratei e risconti ]</v>
      </c>
      <c r="O22" s="342" t="str">
        <f>IF(N22&lt;&gt;"",IF($C22&lt;&gt;"",VLOOKUP($C22,descriz_indici!$B$2:$E$35,2,FALSE),""),"")</f>
        <v>L'indice misura la capacità dell'azienda di far fronte ai debiti correnti con i crediti correnti intesi in senso lato (includendo quindi il magazzino)</v>
      </c>
      <c r="P22" s="343" t="str">
        <f>IF(ISNUMBER($I22)=TRUE,IF($I22&lt;100%,valutazione_indici!E45,IF($I22&lt;150%,valutazione_indici!E46,IF($I22&lt;=200%,valutazione_indici!E47,IF($I22&gt;200%,valutazione_indici!E48)))),"")</f>
        <v/>
      </c>
      <c r="Q22" s="532">
        <f>IF($C22&lt;&gt;"",VLOOKUP($C22,descriz_indici!$B$2:$F$35,5,FALSE),"")</f>
        <v>1</v>
      </c>
      <c r="R22" s="303" t="str">
        <f t="shared" si="28"/>
        <v/>
      </c>
      <c r="S22" s="303" t="str">
        <f t="shared" si="28"/>
        <v/>
      </c>
      <c r="T22" s="303" t="str">
        <f t="shared" si="28"/>
        <v/>
      </c>
      <c r="U22" s="303" t="str">
        <f t="shared" si="28"/>
        <v/>
      </c>
      <c r="V22" s="303" t="str">
        <f t="shared" si="28"/>
        <v/>
      </c>
      <c r="W22" s="344" t="e">
        <f t="shared" si="10"/>
        <v>#VALUE!</v>
      </c>
      <c r="X22" s="344" t="e">
        <f t="shared" si="11"/>
        <v>#VALUE!</v>
      </c>
      <c r="Y22" s="344" t="e">
        <f t="shared" si="12"/>
        <v>#VALUE!</v>
      </c>
      <c r="Z22" s="344" t="e">
        <f t="shared" si="13"/>
        <v>#VALUE!</v>
      </c>
      <c r="AA22" s="344" t="e">
        <f t="shared" si="13"/>
        <v>#VALUE!</v>
      </c>
      <c r="AB22" s="344" t="e">
        <f t="shared" si="14"/>
        <v>#VALUE!</v>
      </c>
      <c r="AC22" s="344" t="e">
        <f t="shared" si="15"/>
        <v>#VALUE!</v>
      </c>
      <c r="AD22" s="344" t="e">
        <f t="shared" si="16"/>
        <v>#VALUE!</v>
      </c>
      <c r="AE22" s="345" t="e">
        <f t="shared" si="17"/>
        <v>#VALUE!</v>
      </c>
      <c r="AF22" s="533" t="e">
        <f t="shared" si="18"/>
        <v>#VALUE!</v>
      </c>
      <c r="AG22" s="344" t="e">
        <f t="shared" si="19"/>
        <v>#VALUE!</v>
      </c>
      <c r="AH22" s="534" t="e">
        <f t="shared" si="20"/>
        <v>#VALUE!</v>
      </c>
      <c r="AI22" s="344" t="e">
        <f t="shared" si="21"/>
        <v>#VALUE!</v>
      </c>
      <c r="AJ22" s="534" t="e">
        <f t="shared" si="22"/>
        <v>#VALUE!</v>
      </c>
      <c r="AK22" s="344" t="e">
        <f t="shared" si="23"/>
        <v>#VALUE!</v>
      </c>
      <c r="AL22" s="534" t="e">
        <f t="shared" si="24"/>
        <v>#VALUE!</v>
      </c>
      <c r="AM22" s="344" t="e">
        <f t="shared" si="25"/>
        <v>#VALUE!</v>
      </c>
      <c r="AN22" s="344" t="str">
        <f t="shared" si="26"/>
        <v>No</v>
      </c>
      <c r="AO22" s="524" t="str">
        <f>IF(AN22&lt;&gt;"No",IF(ISERROR(AM22)=TRUE, "", IF(N22&lt;&gt;"",IF(AM22="1",valutazione_indici!$B$83,IF(AM22="2",valutazione_indici!$B$84,IF(AM22="3",valutazione_indici!$B$85,IF(AM22="4",valutazione_indici!$B$86,IF(calc_indici!AM22="5",valutazione_indici!$B$87,valutazione_indici!$B$88))))),"")),"")</f>
        <v/>
      </c>
      <c r="AP22" s="518"/>
      <c r="AQ22" s="518"/>
      <c r="AR22" s="518"/>
      <c r="AS22" s="518"/>
      <c r="AT22" s="518"/>
      <c r="AU22" s="518"/>
      <c r="AV22" s="518"/>
      <c r="AW22" s="518"/>
      <c r="AX22" s="518"/>
      <c r="AY22" s="518"/>
      <c r="AZ22" s="518"/>
    </row>
    <row r="23" spans="1:52" s="531" customFormat="1" ht="40.200000000000003" customHeight="1">
      <c r="A23" s="304">
        <v>19</v>
      </c>
      <c r="B23" s="309"/>
      <c r="C23" s="305" t="s">
        <v>313</v>
      </c>
      <c r="D23" s="306" t="e">
        <f>(s_sp_ce_ricl!S26-s_sp_ce_ricl!S15)/s_sp_ce_ricl!S59</f>
        <v>#REF!</v>
      </c>
      <c r="E23" s="306" t="e">
        <f>(s_sp_ce_ricl!T26-s_sp_ce_ricl!T15)/s_sp_ce_ricl!T59</f>
        <v>#REF!</v>
      </c>
      <c r="F23" s="181" t="e">
        <f>(s_sp_ce_ricl!U26-s_sp_ce_ricl!U15)/s_sp_ce_ricl!U59</f>
        <v>#REF!</v>
      </c>
      <c r="G23" s="306" t="e">
        <f>(s_sp_ce_ricl!V26-s_sp_ce_ricl!V15)/s_sp_ce_ricl!V59</f>
        <v>#REF!</v>
      </c>
      <c r="H23" s="181" t="e">
        <f>(s_sp_ce_ricl!W26-s_sp_ce_ricl!W15)/s_sp_ce_ricl!W59</f>
        <v>#REF!</v>
      </c>
      <c r="I23" s="303" t="str">
        <f t="shared" si="27"/>
        <v/>
      </c>
      <c r="J23" s="303" t="str">
        <f t="shared" si="27"/>
        <v/>
      </c>
      <c r="K23" s="303" t="str">
        <f t="shared" si="27"/>
        <v/>
      </c>
      <c r="L23" s="303" t="str">
        <f t="shared" si="27"/>
        <v/>
      </c>
      <c r="M23" s="303" t="str">
        <f t="shared" si="27"/>
        <v/>
      </c>
      <c r="N23" s="342" t="str">
        <f>IF(IF(dati_an!$B$4="16", VLOOKUP(C23,descriz_indici!$B$2:$E$35,3,FALSE), VLOOKUP(C23,descriz_indici!$B$2:$E$35,4,FALSE))="","",IF(dati_an!$B$4="16", VLOOKUP(C23,descriz_indici!$B$2:$E$35,3,FALSE), VLOOKUP(C23,descriz_indici!$B$2:$E$35,4,FALSE)))</f>
        <v>= [ A) Crediti verso soci per versamenti ancora dovuti + Immobilizzazioni materiali destinate alla vendita + C.II) Crediti esigibili entro l'esercizio + C.III) Attività finanziari che non costituiscono immobilizzazioni + C.IV) Disponibilità liquide + D) Ratei e risconti ] / [ D) Debiti esigibili entro l'esercizio successivo + E) Ratei e risconti ]</v>
      </c>
      <c r="O23" s="342" t="str">
        <f>IF(N23&lt;&gt;"",IF($C23&lt;&gt;"",VLOOKUP($C23,descriz_indici!$B$2:$E$35,2,FALSE),""),"")</f>
        <v>L'indice misura la capacità dell'azienda di far fronte ai debiti correnti con le liquidità rappresentate da risorse monetarie liquide o da crediti a breve termine</v>
      </c>
      <c r="P23" s="343" t="str">
        <f>IF(ISNUMBER($I23)=TRUE,IF($I23&lt;70%,valutazione_indici!E49,IF($I23&lt;100%,valutazione_indici!E50,IF($I23&lt;=150%,valutazione_indici!E51,IF($I23&gt;150%,valutazione_indici!E52)))),"")</f>
        <v/>
      </c>
      <c r="Q23" s="532">
        <f>IF($C23&lt;&gt;"",VLOOKUP($C23,descriz_indici!$B$2:$F$35,5,FALSE),"")</f>
        <v>1</v>
      </c>
      <c r="R23" s="303" t="str">
        <f t="shared" si="28"/>
        <v/>
      </c>
      <c r="S23" s="303" t="str">
        <f t="shared" si="28"/>
        <v/>
      </c>
      <c r="T23" s="303" t="str">
        <f t="shared" si="28"/>
        <v/>
      </c>
      <c r="U23" s="303" t="str">
        <f t="shared" si="28"/>
        <v/>
      </c>
      <c r="V23" s="303" t="str">
        <f t="shared" si="28"/>
        <v/>
      </c>
      <c r="W23" s="344" t="e">
        <f t="shared" si="10"/>
        <v>#VALUE!</v>
      </c>
      <c r="X23" s="344" t="e">
        <f t="shared" si="11"/>
        <v>#VALUE!</v>
      </c>
      <c r="Y23" s="344" t="e">
        <f t="shared" si="12"/>
        <v>#VALUE!</v>
      </c>
      <c r="Z23" s="344" t="e">
        <f t="shared" si="13"/>
        <v>#VALUE!</v>
      </c>
      <c r="AA23" s="344" t="e">
        <f t="shared" si="13"/>
        <v>#VALUE!</v>
      </c>
      <c r="AB23" s="344" t="e">
        <f t="shared" si="14"/>
        <v>#VALUE!</v>
      </c>
      <c r="AC23" s="344" t="e">
        <f t="shared" si="15"/>
        <v>#VALUE!</v>
      </c>
      <c r="AD23" s="344" t="e">
        <f t="shared" si="16"/>
        <v>#VALUE!</v>
      </c>
      <c r="AE23" s="345" t="e">
        <f t="shared" si="17"/>
        <v>#VALUE!</v>
      </c>
      <c r="AF23" s="533" t="e">
        <f t="shared" si="18"/>
        <v>#VALUE!</v>
      </c>
      <c r="AG23" s="344" t="e">
        <f t="shared" si="19"/>
        <v>#VALUE!</v>
      </c>
      <c r="AH23" s="534" t="e">
        <f t="shared" si="20"/>
        <v>#VALUE!</v>
      </c>
      <c r="AI23" s="344" t="e">
        <f t="shared" si="21"/>
        <v>#VALUE!</v>
      </c>
      <c r="AJ23" s="534" t="e">
        <f t="shared" si="22"/>
        <v>#VALUE!</v>
      </c>
      <c r="AK23" s="344" t="e">
        <f t="shared" si="23"/>
        <v>#VALUE!</v>
      </c>
      <c r="AL23" s="534" t="e">
        <f t="shared" si="24"/>
        <v>#VALUE!</v>
      </c>
      <c r="AM23" s="344" t="e">
        <f t="shared" si="25"/>
        <v>#VALUE!</v>
      </c>
      <c r="AN23" s="344" t="str">
        <f t="shared" si="26"/>
        <v>No</v>
      </c>
      <c r="AO23" s="524" t="str">
        <f>IF(AN23&lt;&gt;"No",IF(ISERROR(AM23)=TRUE, "", IF(N23&lt;&gt;"",IF(AM23="1",valutazione_indici!$B$83,IF(AM23="2",valutazione_indici!$B$84,IF(AM23="3",valutazione_indici!$B$85,IF(AM23="4",valutazione_indici!$B$86,IF(calc_indici!AM23="5",valutazione_indici!$B$87,valutazione_indici!$B$88))))),"")),"")</f>
        <v/>
      </c>
      <c r="AP23" s="518"/>
      <c r="AQ23" s="518"/>
      <c r="AR23" s="518"/>
      <c r="AS23" s="518"/>
      <c r="AT23" s="518"/>
      <c r="AU23" s="518"/>
      <c r="AV23" s="518"/>
      <c r="AW23" s="518"/>
      <c r="AX23" s="518"/>
      <c r="AY23" s="518"/>
      <c r="AZ23" s="518"/>
    </row>
    <row r="24" spans="1:52" s="531" customFormat="1" ht="40.200000000000003" customHeight="1">
      <c r="A24" s="304">
        <v>20</v>
      </c>
      <c r="B24" s="535"/>
      <c r="C24" s="305" t="s">
        <v>314</v>
      </c>
      <c r="D24" s="307" t="e">
        <f>(s_sp_ce_ricl!S21/s_sp_ce_ricl!S67)*360</f>
        <v>#REF!</v>
      </c>
      <c r="E24" s="307" t="e">
        <f>(s_sp_ce_ricl!T21/s_sp_ce_ricl!T67)*360</f>
        <v>#REF!</v>
      </c>
      <c r="F24" s="308" t="e">
        <f>(s_sp_ce_ricl!U21/s_sp_ce_ricl!U67)*360</f>
        <v>#REF!</v>
      </c>
      <c r="G24" s="307" t="e">
        <f>(s_sp_ce_ricl!V21/s_sp_ce_ricl!V67)*360</f>
        <v>#REF!</v>
      </c>
      <c r="H24" s="308" t="e">
        <f>(s_sp_ce_ricl!W21/s_sp_ce_ricl!W67)*360</f>
        <v>#REF!</v>
      </c>
      <c r="I24" s="334" t="str">
        <f>IF(dati_an!$B$4="16", IF(ISERROR(D24)=FALSE,ROUND(D24,2),""),"")</f>
        <v/>
      </c>
      <c r="J24" s="334" t="str">
        <f>IF(dati_an!$B$4="16", IF(ISERROR(E24)=FALSE,ROUND(E24,2),""),"")</f>
        <v/>
      </c>
      <c r="K24" s="334" t="str">
        <f>IF(dati_an!$B$4="16", IF(ISERROR(F24)=FALSE,ROUND(F24,2),""),"")</f>
        <v/>
      </c>
      <c r="L24" s="334" t="str">
        <f>IF(dati_an!$B$4="16", IF(ISERROR(G24)=FALSE,ROUND(G24,2),""),"")</f>
        <v/>
      </c>
      <c r="M24" s="334" t="str">
        <f>IF(dati_an!$B$4="16", IF(ISERROR(H24)=FALSE,ROUND(H24,2),""),"")</f>
        <v/>
      </c>
      <c r="N24" s="342" t="str">
        <f>IF(IF(dati_an!$B$4="16", VLOOKUP(C24,descriz_indici!$B$2:$E$35,3,FALSE), VLOOKUP(C24,descriz_indici!$B$2:$E$35,4,FALSE))="","",IF(dati_an!$B$4="16", VLOOKUP(C24,descriz_indici!$B$2:$E$35,3,FALSE), VLOOKUP(C24,descriz_indici!$B$2:$E$35,4,FALSE)))</f>
        <v/>
      </c>
      <c r="O24" s="342" t="str">
        <f>IF(N24&lt;&gt;"",IF($C24&lt;&gt;"",VLOOKUP($C24,descriz_indici!$B$2:$E$35,2,FALSE),""),"")</f>
        <v/>
      </c>
      <c r="P24" s="343" t="str">
        <f>IF(ISNUMBER($I24)=TRUE,valutazione_indici!E53,"")</f>
        <v/>
      </c>
      <c r="Q24" s="532">
        <f>IF($C24&lt;&gt;"",VLOOKUP($C24,descriz_indici!$B$2:$F$35,5,FALSE),"")</f>
        <v>-1</v>
      </c>
      <c r="R24" s="334" t="str">
        <f>IF(dati_an!$B$4="16", IF(ISERROR(D24)=FALSE,ROUND(D24,2),""),"")</f>
        <v/>
      </c>
      <c r="S24" s="334" t="str">
        <f>IF(dati_an!$B$4="16", IF(ISERROR(E24)=FALSE,ROUND(E24,2),""),"")</f>
        <v/>
      </c>
      <c r="T24" s="334" t="str">
        <f>IF(dati_an!$B$4="16", IF(ISERROR(F24)=FALSE,ROUND(F24,2),""),"")</f>
        <v/>
      </c>
      <c r="U24" s="334" t="str">
        <f>IF(dati_an!$B$4="16", IF(ISERROR(G24)=FALSE,ROUND(G24,2),""),"")</f>
        <v/>
      </c>
      <c r="V24" s="334" t="str">
        <f>IF(dati_an!$B$4="16", IF(ISERROR(H24)=FALSE,ROUND(H24,2),""),"")</f>
        <v/>
      </c>
      <c r="W24" s="344" t="e">
        <f t="shared" si="10"/>
        <v>#VALUE!</v>
      </c>
      <c r="X24" s="344" t="e">
        <f t="shared" si="11"/>
        <v>#VALUE!</v>
      </c>
      <c r="Y24" s="344" t="e">
        <f t="shared" si="12"/>
        <v>#VALUE!</v>
      </c>
      <c r="Z24" s="344" t="e">
        <f t="shared" si="13"/>
        <v>#VALUE!</v>
      </c>
      <c r="AA24" s="344" t="e">
        <f t="shared" si="13"/>
        <v>#VALUE!</v>
      </c>
      <c r="AB24" s="344" t="e">
        <f t="shared" si="14"/>
        <v>#VALUE!</v>
      </c>
      <c r="AC24" s="344" t="e">
        <f t="shared" si="15"/>
        <v>#VALUE!</v>
      </c>
      <c r="AD24" s="344" t="e">
        <f t="shared" si="16"/>
        <v>#VALUE!</v>
      </c>
      <c r="AE24" s="345" t="e">
        <f t="shared" si="17"/>
        <v>#VALUE!</v>
      </c>
      <c r="AF24" s="533" t="e">
        <f t="shared" si="18"/>
        <v>#VALUE!</v>
      </c>
      <c r="AG24" s="344" t="e">
        <f t="shared" si="19"/>
        <v>#VALUE!</v>
      </c>
      <c r="AH24" s="534" t="e">
        <f t="shared" si="20"/>
        <v>#VALUE!</v>
      </c>
      <c r="AI24" s="344" t="e">
        <f t="shared" si="21"/>
        <v>#VALUE!</v>
      </c>
      <c r="AJ24" s="534" t="e">
        <f t="shared" si="22"/>
        <v>#VALUE!</v>
      </c>
      <c r="AK24" s="344" t="e">
        <f t="shared" si="23"/>
        <v>#VALUE!</v>
      </c>
      <c r="AL24" s="534" t="e">
        <f t="shared" si="24"/>
        <v>#VALUE!</v>
      </c>
      <c r="AM24" s="344" t="e">
        <f t="shared" si="25"/>
        <v>#VALUE!</v>
      </c>
      <c r="AN24" s="344" t="str">
        <f t="shared" si="26"/>
        <v>No</v>
      </c>
      <c r="AO24" s="524" t="str">
        <f>IF(AN24&lt;&gt;"No",IF(ISERROR(AM24)=TRUE, "", IF(N24&lt;&gt;"",IF(AM24="1",valutazione_indici!$B$83,IF(AM24="2",valutazione_indici!$B$84,IF(AM24="3",valutazione_indici!$B$85,IF(AM24="4",valutazione_indici!$B$86,IF(calc_indici!AM24="5",valutazione_indici!$B$87,valutazione_indici!$B$88))))),"")),"")</f>
        <v/>
      </c>
      <c r="AP24" s="518"/>
      <c r="AQ24" s="518"/>
      <c r="AR24" s="518"/>
      <c r="AS24" s="518"/>
      <c r="AT24" s="518"/>
      <c r="AU24" s="518"/>
      <c r="AV24" s="518"/>
      <c r="AW24" s="518"/>
      <c r="AX24" s="518"/>
      <c r="AY24" s="518"/>
      <c r="AZ24" s="518"/>
    </row>
    <row r="25" spans="1:52" s="531" customFormat="1" ht="40.200000000000003" customHeight="1">
      <c r="A25" s="304">
        <v>21</v>
      </c>
      <c r="B25" s="535"/>
      <c r="C25" s="305" t="s">
        <v>169</v>
      </c>
      <c r="D25" s="307" t="e">
        <f>360*s_sp_ce_ricl!S55/(s_sp_ce_ricl!S74+s_sp_ce_ricl!S77-s_sp_ce_ricl!S76)</f>
        <v>#REF!</v>
      </c>
      <c r="E25" s="307" t="e">
        <f>360*s_sp_ce_ricl!T55/(s_sp_ce_ricl!T74+s_sp_ce_ricl!T77-s_sp_ce_ricl!T76)</f>
        <v>#REF!</v>
      </c>
      <c r="F25" s="308" t="e">
        <f>360*s_sp_ce_ricl!U55/(s_sp_ce_ricl!U74+s_sp_ce_ricl!U77-s_sp_ce_ricl!U76)</f>
        <v>#REF!</v>
      </c>
      <c r="G25" s="307" t="e">
        <f>360*s_sp_ce_ricl!V55/(s_sp_ce_ricl!V74+s_sp_ce_ricl!V77-s_sp_ce_ricl!V76)</f>
        <v>#REF!</v>
      </c>
      <c r="H25" s="308" t="e">
        <f>360*s_sp_ce_ricl!W55/(s_sp_ce_ricl!W74+s_sp_ce_ricl!W77-s_sp_ce_ricl!W76)</f>
        <v>#REF!</v>
      </c>
      <c r="I25" s="334" t="str">
        <f>IF(dati_an!$B$4="16", IF(ISERROR(D25)=FALSE,ROUND(D25,2),""),"")</f>
        <v/>
      </c>
      <c r="J25" s="334" t="str">
        <f>IF(dati_an!$B$4="16", IF(ISERROR(E25)=FALSE,ROUND(E25,2),""),"")</f>
        <v/>
      </c>
      <c r="K25" s="334" t="str">
        <f>IF(dati_an!$B$4="16", IF(ISERROR(F25)=FALSE,ROUND(F25,2),""),"")</f>
        <v/>
      </c>
      <c r="L25" s="334" t="str">
        <f>IF(dati_an!$B$4="16", IF(ISERROR(G25)=FALSE,ROUND(G25,2),""),"")</f>
        <v/>
      </c>
      <c r="M25" s="334" t="str">
        <f>IF(dati_an!$B$4="16", IF(ISERROR(H25)=FALSE,ROUND(H25,2),""),"")</f>
        <v/>
      </c>
      <c r="N25" s="342" t="str">
        <f>IF(IF(dati_an!$B$4="16", VLOOKUP(C25,descriz_indici!$B$2:$E$35,3,FALSE), VLOOKUP(C25,descriz_indici!$B$2:$E$35,4,FALSE))="","",IF(dati_an!$B$4="16", VLOOKUP(C25,descriz_indici!$B$2:$E$35,3,FALSE), VLOOKUP(C25,descriz_indici!$B$2:$E$35,4,FALSE)))</f>
        <v/>
      </c>
      <c r="O25" s="342" t="str">
        <f>IF(N25&lt;&gt;"",IF($C25&lt;&gt;"",VLOOKUP($C25,descriz_indici!$B$2:$E$35,2,FALSE),""),"")</f>
        <v/>
      </c>
      <c r="P25" s="343" t="str">
        <f>IF(ISNUMBER($I25)=TRUE,valutazione_indici!E54,"")</f>
        <v/>
      </c>
      <c r="Q25" s="532">
        <f>IF($C25&lt;&gt;"",VLOOKUP($C25,descriz_indici!$B$2:$F$35,5,FALSE),"")</f>
        <v>1</v>
      </c>
      <c r="R25" s="334" t="str">
        <f>IF(dati_an!$B$4="16", IF(ISERROR(D25)=FALSE,ROUND(D25,2),""),"")</f>
        <v/>
      </c>
      <c r="S25" s="334" t="str">
        <f>IF(dati_an!$B$4="16", IF(ISERROR(E25)=FALSE,ROUND(E25,2),""),"")</f>
        <v/>
      </c>
      <c r="T25" s="334" t="str">
        <f>IF(dati_an!$B$4="16", IF(ISERROR(F25)=FALSE,ROUND(F25,2),""),"")</f>
        <v/>
      </c>
      <c r="U25" s="334" t="str">
        <f>IF(dati_an!$B$4="16", IF(ISERROR(G25)=FALSE,ROUND(G25,2),""),"")</f>
        <v/>
      </c>
      <c r="V25" s="334" t="str">
        <f>IF(dati_an!$B$4="16", IF(ISERROR(H25)=FALSE,ROUND(H25,2),""),"")</f>
        <v/>
      </c>
      <c r="W25" s="344" t="e">
        <f t="shared" si="10"/>
        <v>#VALUE!</v>
      </c>
      <c r="X25" s="344" t="e">
        <f t="shared" si="11"/>
        <v>#VALUE!</v>
      </c>
      <c r="Y25" s="344" t="e">
        <f t="shared" si="12"/>
        <v>#VALUE!</v>
      </c>
      <c r="Z25" s="344" t="e">
        <f t="shared" si="13"/>
        <v>#VALUE!</v>
      </c>
      <c r="AA25" s="344" t="e">
        <f t="shared" si="13"/>
        <v>#VALUE!</v>
      </c>
      <c r="AB25" s="344" t="e">
        <f t="shared" si="14"/>
        <v>#VALUE!</v>
      </c>
      <c r="AC25" s="344" t="e">
        <f t="shared" si="15"/>
        <v>#VALUE!</v>
      </c>
      <c r="AD25" s="344" t="e">
        <f t="shared" si="16"/>
        <v>#VALUE!</v>
      </c>
      <c r="AE25" s="345" t="e">
        <f t="shared" si="17"/>
        <v>#VALUE!</v>
      </c>
      <c r="AF25" s="533" t="e">
        <f t="shared" si="18"/>
        <v>#VALUE!</v>
      </c>
      <c r="AG25" s="344" t="e">
        <f t="shared" si="19"/>
        <v>#VALUE!</v>
      </c>
      <c r="AH25" s="534" t="e">
        <f t="shared" si="20"/>
        <v>#VALUE!</v>
      </c>
      <c r="AI25" s="344" t="e">
        <f t="shared" si="21"/>
        <v>#VALUE!</v>
      </c>
      <c r="AJ25" s="534" t="e">
        <f t="shared" si="22"/>
        <v>#VALUE!</v>
      </c>
      <c r="AK25" s="344" t="e">
        <f t="shared" si="23"/>
        <v>#VALUE!</v>
      </c>
      <c r="AL25" s="534" t="e">
        <f t="shared" si="24"/>
        <v>#VALUE!</v>
      </c>
      <c r="AM25" s="344" t="e">
        <f t="shared" si="25"/>
        <v>#VALUE!</v>
      </c>
      <c r="AN25" s="344" t="str">
        <f t="shared" si="26"/>
        <v>No</v>
      </c>
      <c r="AO25" s="524" t="str">
        <f>IF(AN25&lt;&gt;"No",IF(ISERROR(AM25)=TRUE, "", IF(N25&lt;&gt;"",IF(AM25="1",valutazione_indici!$B$83,IF(AM25="2",valutazione_indici!$B$84,IF(AM25="3",valutazione_indici!$B$85,IF(AM25="4",valutazione_indici!$B$86,IF(calc_indici!AM25="5",valutazione_indici!$B$87,valutazione_indici!$B$88))))),"")),"")</f>
        <v/>
      </c>
      <c r="AP25" s="518"/>
      <c r="AQ25" s="518"/>
      <c r="AR25" s="518"/>
      <c r="AS25" s="518"/>
      <c r="AT25" s="518"/>
      <c r="AU25" s="518"/>
      <c r="AV25" s="518"/>
      <c r="AW25" s="518"/>
      <c r="AX25" s="518"/>
      <c r="AY25" s="518"/>
      <c r="AZ25" s="518"/>
    </row>
    <row r="26" spans="1:52" s="531" customFormat="1" ht="40.200000000000003" customHeight="1">
      <c r="A26" s="304">
        <v>22</v>
      </c>
      <c r="B26" s="304"/>
      <c r="C26" s="305" t="s">
        <v>315</v>
      </c>
      <c r="D26" s="307" t="e">
        <f>360*s_sp_ce_ricl!S15/s_sp_ce_ricl!S67</f>
        <v>#REF!</v>
      </c>
      <c r="E26" s="307" t="e">
        <f>360*s_sp_ce_ricl!T15/s_sp_ce_ricl!T67</f>
        <v>#REF!</v>
      </c>
      <c r="F26" s="308" t="e">
        <f>360*s_sp_ce_ricl!U15/s_sp_ce_ricl!U67</f>
        <v>#REF!</v>
      </c>
      <c r="G26" s="307" t="e">
        <f>360*s_sp_ce_ricl!V15/s_sp_ce_ricl!V67</f>
        <v>#REF!</v>
      </c>
      <c r="H26" s="308" t="e">
        <f>360*s_sp_ce_ricl!W15/s_sp_ce_ricl!W67</f>
        <v>#REF!</v>
      </c>
      <c r="I26" s="334" t="str">
        <f>IF(ISERROR(D26)=FALSE,ROUND(D26,2),"")</f>
        <v/>
      </c>
      <c r="J26" s="334" t="str">
        <f>IF(ISERROR(E26)=FALSE,ROUND(E26,2),"")</f>
        <v/>
      </c>
      <c r="K26" s="334" t="str">
        <f>IF(ISERROR(F26)=FALSE,ROUND(F26,2),"")</f>
        <v/>
      </c>
      <c r="L26" s="334" t="str">
        <f>IF(ISERROR(G26)=FALSE,ROUND(G26,2),"")</f>
        <v/>
      </c>
      <c r="M26" s="334" t="str">
        <f>IF(ISERROR(H26)=FALSE,ROUND(H26,2),"")</f>
        <v/>
      </c>
      <c r="N26" s="342" t="str">
        <f>IF(IF(dati_an!$B$4="16", VLOOKUP(C26,descriz_indici!$B$2:$E$35,3,FALSE), VLOOKUP(C26,descriz_indici!$B$2:$E$35,4,FALSE))="","",IF(dati_an!$B$4="16", VLOOKUP(C26,descriz_indici!$B$2:$E$35,3,FALSE), VLOOKUP(C26,descriz_indici!$B$2:$E$35,4,FALSE)))</f>
        <v xml:space="preserve">= [ C.I) Rimanenze / A.1) Ricavi delle vendite e delle prestazioni ] x 360 gg </v>
      </c>
      <c r="O26" s="342" t="str">
        <f>IF(N26&lt;&gt;"",IF($C26&lt;&gt;"",VLOOKUP($C26,descriz_indici!$B$2:$E$35,2,FALSE),""),"")</f>
        <v>L'indice misura i giorni necessari affinchè l'investimento in scorte ritorni, per l'impresa, disponibile in forma liquida.</v>
      </c>
      <c r="P26" s="343" t="str">
        <f>IF(ISNUMBER($I26)=TRUE,valutazione_indici!E55,"")</f>
        <v/>
      </c>
      <c r="Q26" s="532">
        <f>IF($C26&lt;&gt;"",VLOOKUP($C26,descriz_indici!$B$2:$F$35,5,FALSE),"")</f>
        <v>-1</v>
      </c>
      <c r="R26" s="334" t="str">
        <f>IF(ISERROR(D26)=FALSE,ROUND(D26,2),"")</f>
        <v/>
      </c>
      <c r="S26" s="334" t="str">
        <f>IF(ISERROR(E26)=FALSE,ROUND(E26,2),"")</f>
        <v/>
      </c>
      <c r="T26" s="334" t="str">
        <f>IF(ISERROR(F26)=FALSE,ROUND(F26,2),"")</f>
        <v/>
      </c>
      <c r="U26" s="334" t="str">
        <f>IF(ISERROR(G26)=FALSE,ROUND(G26,2),"")</f>
        <v/>
      </c>
      <c r="V26" s="334" t="str">
        <f>IF(ISERROR(H26)=FALSE,ROUND(H26,2),"")</f>
        <v/>
      </c>
      <c r="W26" s="344" t="e">
        <f t="shared" si="10"/>
        <v>#VALUE!</v>
      </c>
      <c r="X26" s="344" t="e">
        <f t="shared" si="11"/>
        <v>#VALUE!</v>
      </c>
      <c r="Y26" s="344" t="e">
        <f t="shared" si="12"/>
        <v>#VALUE!</v>
      </c>
      <c r="Z26" s="344" t="e">
        <f t="shared" ref="Z26:AA39" si="29">IF(($R26-$S26)=0,"= 0",IF(($R26-$S26)&gt;0,"diff. positiva","diff. negativa"))</f>
        <v>#VALUE!</v>
      </c>
      <c r="AA26" s="344" t="e">
        <f t="shared" si="29"/>
        <v>#VALUE!</v>
      </c>
      <c r="AB26" s="344" t="e">
        <f t="shared" si="14"/>
        <v>#VALUE!</v>
      </c>
      <c r="AC26" s="344" t="e">
        <f t="shared" si="15"/>
        <v>#VALUE!</v>
      </c>
      <c r="AD26" s="344" t="e">
        <f t="shared" si="16"/>
        <v>#VALUE!</v>
      </c>
      <c r="AE26" s="345" t="e">
        <f t="shared" si="17"/>
        <v>#VALUE!</v>
      </c>
      <c r="AF26" s="533" t="e">
        <f t="shared" si="18"/>
        <v>#VALUE!</v>
      </c>
      <c r="AG26" s="344" t="e">
        <f t="shared" si="19"/>
        <v>#VALUE!</v>
      </c>
      <c r="AH26" s="534" t="e">
        <f t="shared" si="20"/>
        <v>#VALUE!</v>
      </c>
      <c r="AI26" s="344" t="e">
        <f t="shared" si="21"/>
        <v>#VALUE!</v>
      </c>
      <c r="AJ26" s="534" t="e">
        <f t="shared" si="22"/>
        <v>#VALUE!</v>
      </c>
      <c r="AK26" s="344" t="e">
        <f t="shared" si="23"/>
        <v>#VALUE!</v>
      </c>
      <c r="AL26" s="534" t="e">
        <f t="shared" si="24"/>
        <v>#VALUE!</v>
      </c>
      <c r="AM26" s="344" t="e">
        <f t="shared" si="25"/>
        <v>#VALUE!</v>
      </c>
      <c r="AN26" s="344" t="str">
        <f t="shared" si="26"/>
        <v>No</v>
      </c>
      <c r="AO26" s="524" t="str">
        <f>IF(AN26&lt;&gt;"No",IF(ISERROR(AM26)=TRUE, "", IF(N26&lt;&gt;"",IF(AM26="1",valutazione_indici!$B$83,IF(AM26="2",valutazione_indici!$B$84,IF(AM26="3",valutazione_indici!$B$85,IF(AM26="4",valutazione_indici!$B$86,IF(calc_indici!AM26="5",valutazione_indici!$B$87,valutazione_indici!$B$88))))),"")),"")</f>
        <v/>
      </c>
      <c r="AP26" s="518"/>
      <c r="AQ26" s="518"/>
      <c r="AR26" s="518"/>
      <c r="AS26" s="518"/>
      <c r="AT26" s="518"/>
      <c r="AU26" s="518"/>
      <c r="AV26" s="518"/>
      <c r="AW26" s="518"/>
      <c r="AX26" s="518"/>
      <c r="AY26" s="518"/>
      <c r="AZ26" s="518"/>
    </row>
    <row r="27" spans="1:52" s="531" customFormat="1" ht="57.9">
      <c r="A27" s="304">
        <v>23</v>
      </c>
      <c r="B27" s="304"/>
      <c r="C27" s="305" t="s">
        <v>666</v>
      </c>
      <c r="D27" s="306" t="e">
        <f>s_sp_ce_ricl!S26/s_sp_ce_ricl!S67</f>
        <v>#REF!</v>
      </c>
      <c r="E27" s="306" t="e">
        <f>s_sp_ce_ricl!T26/s_sp_ce_ricl!T67</f>
        <v>#REF!</v>
      </c>
      <c r="F27" s="181" t="e">
        <f>s_sp_ce_ricl!U26/s_sp_ce_ricl!U67</f>
        <v>#REF!</v>
      </c>
      <c r="G27" s="306" t="e">
        <f>s_sp_ce_ricl!V26/s_sp_ce_ricl!V67</f>
        <v>#REF!</v>
      </c>
      <c r="H27" s="181" t="e">
        <f>s_sp_ce_ricl!W26/s_sp_ce_ricl!W67</f>
        <v>#REF!</v>
      </c>
      <c r="I27" s="303" t="str">
        <f>IF(ISERROR(D27)=FALSE,ROUND(D27,4),"")</f>
        <v/>
      </c>
      <c r="J27" s="303" t="str">
        <f>IF(ISERROR(E27)=FALSE,ROUND(E27,4),"")</f>
        <v/>
      </c>
      <c r="K27" s="303" t="str">
        <f>IF(ISERROR(F27)=FALSE,ROUND(F27,4),"")</f>
        <v/>
      </c>
      <c r="L27" s="303" t="str">
        <f>IF(ISERROR(G27)=FALSE,ROUND(G27,4),"")</f>
        <v/>
      </c>
      <c r="M27" s="303" t="str">
        <f>IF(ISERROR(H27)=FALSE,ROUND(H27,4),"")</f>
        <v/>
      </c>
      <c r="N27" s="342" t="str">
        <f>IF(IF(dati_an!$B$4="16", VLOOKUP(C27,descriz_indici!$B$2:$E$35,3,FALSE), VLOOKUP(C27,descriz_indici!$B$2:$E$35,4,FALSE))="","",IF(dati_an!$B$4="16", VLOOKUP(C27,descriz_indici!$B$2:$E$35,3,FALSE), VLOOKUP(C27,descriz_indici!$B$2:$E$35,4,FALSE)))</f>
        <v>= [ A) Crediti verso soci per versamenti ancora dovuti + C.I) Rimanenze + Immobilizzazioni materiali destinate alla vendita + C.II) Crediti esigibili entro l'esercizio + C.III) Attività finanziari che non costituiscono immobilizzazioni + C.IV) Disponibilità liquide + D) Ratei e risconti ] / A.1) Ricavi delle vendite e delle prestazioni</v>
      </c>
      <c r="O27" s="342" t="str">
        <f>IF(N27&lt;&gt;"",IF($C27&lt;&gt;"",VLOOKUP($C27,descriz_indici!$B$2:$E$35,2,FALSE),""),"")</f>
        <v>L'indice misura la capacità degli investimenti correnti a produrre reddito</v>
      </c>
      <c r="P27" s="343" t="str">
        <f>IF(ISNUMBER($I27)=TRUE,valutazione_indici!E56,"")</f>
        <v/>
      </c>
      <c r="Q27" s="532">
        <f>IF($C27&lt;&gt;"",VLOOKUP($C27,descriz_indici!$B$2:$F$35,5,FALSE),"")</f>
        <v>-1</v>
      </c>
      <c r="R27" s="303" t="str">
        <f t="shared" ref="R27:V29" si="30">IF(ISERROR(D27)=FALSE,ROUND(D27,4),"")</f>
        <v/>
      </c>
      <c r="S27" s="303" t="str">
        <f t="shared" si="30"/>
        <v/>
      </c>
      <c r="T27" s="303" t="str">
        <f t="shared" si="30"/>
        <v/>
      </c>
      <c r="U27" s="303" t="str">
        <f t="shared" si="30"/>
        <v/>
      </c>
      <c r="V27" s="303" t="str">
        <f t="shared" si="30"/>
        <v/>
      </c>
      <c r="W27" s="344" t="e">
        <f t="shared" si="10"/>
        <v>#VALUE!</v>
      </c>
      <c r="X27" s="344" t="e">
        <f t="shared" si="11"/>
        <v>#VALUE!</v>
      </c>
      <c r="Y27" s="344" t="e">
        <f t="shared" si="12"/>
        <v>#VALUE!</v>
      </c>
      <c r="Z27" s="344" t="e">
        <f t="shared" si="29"/>
        <v>#VALUE!</v>
      </c>
      <c r="AA27" s="344" t="e">
        <f t="shared" si="29"/>
        <v>#VALUE!</v>
      </c>
      <c r="AB27" s="344" t="e">
        <f t="shared" si="14"/>
        <v>#VALUE!</v>
      </c>
      <c r="AC27" s="344" t="e">
        <f t="shared" si="15"/>
        <v>#VALUE!</v>
      </c>
      <c r="AD27" s="344" t="e">
        <f t="shared" si="16"/>
        <v>#VALUE!</v>
      </c>
      <c r="AE27" s="345" t="e">
        <f t="shared" si="17"/>
        <v>#VALUE!</v>
      </c>
      <c r="AF27" s="533" t="e">
        <f t="shared" si="18"/>
        <v>#VALUE!</v>
      </c>
      <c r="AG27" s="344" t="e">
        <f t="shared" si="19"/>
        <v>#VALUE!</v>
      </c>
      <c r="AH27" s="534" t="e">
        <f t="shared" si="20"/>
        <v>#VALUE!</v>
      </c>
      <c r="AI27" s="344" t="e">
        <f t="shared" si="21"/>
        <v>#VALUE!</v>
      </c>
      <c r="AJ27" s="534" t="e">
        <f t="shared" si="22"/>
        <v>#VALUE!</v>
      </c>
      <c r="AK27" s="344" t="e">
        <f t="shared" si="23"/>
        <v>#VALUE!</v>
      </c>
      <c r="AL27" s="534" t="e">
        <f t="shared" si="24"/>
        <v>#VALUE!</v>
      </c>
      <c r="AM27" s="344" t="e">
        <f t="shared" si="25"/>
        <v>#VALUE!</v>
      </c>
      <c r="AN27" s="344" t="str">
        <f t="shared" si="26"/>
        <v>No</v>
      </c>
      <c r="AO27" s="524" t="str">
        <f>IF(AN27&lt;&gt;"No",IF(ISERROR(AM27)=TRUE, "", IF(N27&lt;&gt;"",IF(AM27="1",valutazione_indici!$B$83,IF(AM27="2",valutazione_indici!$B$84,IF(AM27="3",valutazione_indici!$B$85,IF(AM27="4",valutazione_indici!$B$86,IF(calc_indici!AM27="5",valutazione_indici!$B$87,valutazione_indici!$B$88))))),"")),"")</f>
        <v/>
      </c>
      <c r="AP27" s="518"/>
      <c r="AQ27" s="518"/>
      <c r="AR27" s="518"/>
      <c r="AS27" s="518"/>
      <c r="AT27" s="518"/>
      <c r="AU27" s="518"/>
      <c r="AV27" s="518"/>
      <c r="AW27" s="518"/>
      <c r="AX27" s="518"/>
      <c r="AY27" s="518"/>
      <c r="AZ27" s="518"/>
    </row>
    <row r="28" spans="1:52" s="531" customFormat="1" ht="40.200000000000003" customHeight="1">
      <c r="A28" s="304">
        <v>24</v>
      </c>
      <c r="B28" s="304"/>
      <c r="C28" s="305" t="s">
        <v>246</v>
      </c>
      <c r="D28" s="306" t="e">
        <f>(s_sp_ce_ricl!S87-s_sp_ce_ricl!T87)/ABS(s_sp_ce_ricl!T87)</f>
        <v>#REF!</v>
      </c>
      <c r="E28" s="306" t="e">
        <f>(s_sp_ce_ricl!T87-s_sp_ce_ricl!U87)/ABS(s_sp_ce_ricl!U87)</f>
        <v>#REF!</v>
      </c>
      <c r="F28" s="306" t="e">
        <f>(s_sp_ce_ricl!U87-s_sp_ce_ricl!V87)/ABS(s_sp_ce_ricl!V87)</f>
        <v>#REF!</v>
      </c>
      <c r="G28" s="306" t="e">
        <f>(s_sp_ce_ricl!V87-s_sp_ce_ricl!W87)/ABS(s_sp_ce_ricl!W87)</f>
        <v>#REF!</v>
      </c>
      <c r="H28" s="538"/>
      <c r="I28" s="303" t="str">
        <f t="shared" ref="I28:L29" si="31">IF(ISERROR(D28)=FALSE,ROUND(D28,4),"")</f>
        <v/>
      </c>
      <c r="J28" s="303" t="str">
        <f t="shared" si="31"/>
        <v/>
      </c>
      <c r="K28" s="303" t="str">
        <f t="shared" si="31"/>
        <v/>
      </c>
      <c r="L28" s="303" t="str">
        <f t="shared" si="31"/>
        <v/>
      </c>
      <c r="M28" s="373"/>
      <c r="N28" s="342" t="str">
        <f>IF(IF(dati_an!$B$4="16", VLOOKUP(C28,descriz_indici!$B$2:$E$35,3,FALSE), VLOOKUP(C28,descriz_indici!$B$2:$E$35,4,FALSE))="","",IF(dati_an!$B$4="16", VLOOKUP(C28,descriz_indici!$B$2:$E$35,3,FALSE), VLOOKUP(C28,descriz_indici!$B$2:$E$35,4,FALSE)))</f>
        <v xml:space="preserve">= [ MOL (es. corrente) - MOL (es. precedente) ] / MOL (es. precedente) </v>
      </c>
      <c r="O28" s="342" t="str">
        <f>IF(N28&lt;&gt;"",IF($C28&lt;&gt;"",VLOOKUP($C28,descriz_indici!$B$2:$E$35,2,FALSE),""),"")</f>
        <v>L'indicatore evidenzia la variazione del margine operativo nell'anno</v>
      </c>
      <c r="P28" s="343" t="str">
        <f>IF(ISNUMBER($I28)=TRUE,IF($I28&lt;0%,valutazione_indici!E57,IF($I28&gt;=0%,valutazione_indici!E58)),"")</f>
        <v/>
      </c>
      <c r="Q28" s="532">
        <f>IF($C28&lt;&gt;"",VLOOKUP($C28,descriz_indici!$B$2:$F$35,5,FALSE),"")</f>
        <v>1</v>
      </c>
      <c r="R28" s="303" t="str">
        <f t="shared" si="30"/>
        <v/>
      </c>
      <c r="S28" s="303" t="str">
        <f t="shared" si="30"/>
        <v/>
      </c>
      <c r="T28" s="303" t="str">
        <f t="shared" si="30"/>
        <v/>
      </c>
      <c r="U28" s="303" t="str">
        <f t="shared" si="30"/>
        <v/>
      </c>
      <c r="V28" s="303">
        <f t="shared" si="30"/>
        <v>0</v>
      </c>
      <c r="W28" s="344" t="e">
        <f t="shared" si="10"/>
        <v>#VALUE!</v>
      </c>
      <c r="X28" s="344" t="e">
        <f t="shared" si="11"/>
        <v>#VALUE!</v>
      </c>
      <c r="Y28" s="344" t="e">
        <f t="shared" si="12"/>
        <v>#VALUE!</v>
      </c>
      <c r="Z28" s="344" t="e">
        <f t="shared" si="29"/>
        <v>#VALUE!</v>
      </c>
      <c r="AA28" s="344" t="e">
        <f t="shared" si="29"/>
        <v>#VALUE!</v>
      </c>
      <c r="AB28" s="344" t="e">
        <f t="shared" si="14"/>
        <v>#VALUE!</v>
      </c>
      <c r="AC28" s="344" t="e">
        <f t="shared" si="15"/>
        <v>#VALUE!</v>
      </c>
      <c r="AD28" s="344" t="e">
        <f t="shared" si="16"/>
        <v>#VALUE!</v>
      </c>
      <c r="AE28" s="345" t="e">
        <f t="shared" si="17"/>
        <v>#VALUE!</v>
      </c>
      <c r="AF28" s="533" t="e">
        <f t="shared" si="18"/>
        <v>#VALUE!</v>
      </c>
      <c r="AG28" s="344" t="e">
        <f t="shared" si="19"/>
        <v>#VALUE!</v>
      </c>
      <c r="AH28" s="534" t="e">
        <f t="shared" si="20"/>
        <v>#VALUE!</v>
      </c>
      <c r="AI28" s="344" t="e">
        <f t="shared" si="21"/>
        <v>#VALUE!</v>
      </c>
      <c r="AJ28" s="534" t="e">
        <f t="shared" si="22"/>
        <v>#VALUE!</v>
      </c>
      <c r="AK28" s="344" t="e">
        <f t="shared" si="23"/>
        <v>#VALUE!</v>
      </c>
      <c r="AL28" s="534" t="e">
        <f t="shared" si="24"/>
        <v>#VALUE!</v>
      </c>
      <c r="AM28" s="344" t="e">
        <f t="shared" si="25"/>
        <v>#VALUE!</v>
      </c>
      <c r="AN28" s="344" t="str">
        <f t="shared" si="26"/>
        <v>No</v>
      </c>
      <c r="AO28" s="524" t="str">
        <f>IF(AN28&lt;&gt;"No",IF(ISERROR(AM28)=TRUE, "", IF(N28&lt;&gt;"",IF(AM28="1",valutazione_indici!$B$83,IF(AM28="2",valutazione_indici!$B$84,IF(AM28="3",valutazione_indici!$B$85,IF(AM28="4",valutazione_indici!$B$86,IF(calc_indici!AM28="5",valutazione_indici!$B$87,valutazione_indici!$B$88))))),"")),"")</f>
        <v/>
      </c>
      <c r="AP28" s="518"/>
      <c r="AQ28" s="518"/>
      <c r="AR28" s="518"/>
      <c r="AS28" s="518"/>
      <c r="AT28" s="518"/>
      <c r="AU28" s="518"/>
      <c r="AV28" s="518"/>
      <c r="AW28" s="518"/>
      <c r="AX28" s="518"/>
      <c r="AY28" s="518"/>
      <c r="AZ28" s="518"/>
    </row>
    <row r="29" spans="1:52" s="531" customFormat="1" ht="40.200000000000003" customHeight="1">
      <c r="A29" s="304">
        <v>25</v>
      </c>
      <c r="B29" s="304"/>
      <c r="C29" s="309" t="s">
        <v>316</v>
      </c>
      <c r="D29" s="306" t="e">
        <f>(s_sp_ce_ricl!S31-s_sp_ce_ricl!T31)/ABS(s_sp_ce_ricl!T31)</f>
        <v>#REF!</v>
      </c>
      <c r="E29" s="306" t="e">
        <f>(s_sp_ce_ricl!T31-s_sp_ce_ricl!U31)/ABS(s_sp_ce_ricl!U31)</f>
        <v>#REF!</v>
      </c>
      <c r="F29" s="306" t="e">
        <f>(s_sp_ce_ricl!U31-s_sp_ce_ricl!V31)/ABS(s_sp_ce_ricl!V31)</f>
        <v>#REF!</v>
      </c>
      <c r="G29" s="306" t="e">
        <f>(s_sp_ce_ricl!V31-s_sp_ce_ricl!W31)/ABS(s_sp_ce_ricl!W31)</f>
        <v>#REF!</v>
      </c>
      <c r="H29" s="538"/>
      <c r="I29" s="303" t="str">
        <f t="shared" si="31"/>
        <v/>
      </c>
      <c r="J29" s="303" t="str">
        <f t="shared" si="31"/>
        <v/>
      </c>
      <c r="K29" s="303" t="str">
        <f t="shared" si="31"/>
        <v/>
      </c>
      <c r="L29" s="303" t="str">
        <f t="shared" si="31"/>
        <v/>
      </c>
      <c r="M29" s="373"/>
      <c r="N29" s="342" t="str">
        <f>IF(IF(dati_an!$B$4="16", VLOOKUP(C29,descriz_indici!$B$2:$E$35,3,FALSE), VLOOKUP(C29,descriz_indici!$B$2:$E$35,4,FALSE))="","",IF(dati_an!$B$4="16", VLOOKUP(C29,descriz_indici!$B$2:$E$35,3,FALSE), VLOOKUP(C29,descriz_indici!$B$2:$E$35,4,FALSE)))</f>
        <v>= [ A) Patrimonio netto (es. corrente) - A) Patrimonio netto (es. precedente) ] / A) Patrimonio netto (es. precedente)</v>
      </c>
      <c r="O29" s="342" t="str">
        <f>IF(N29&lt;&gt;"",IF($C29&lt;&gt;"",VLOOKUP($C29,descriz_indici!$B$2:$E$35,2,FALSE),""),"")</f>
        <v>L'indicatore evidenzia la variazione del patrimonio netto nell'anno.</v>
      </c>
      <c r="P29" s="343" t="str">
        <f>IF(ISNUMBER($I29)=TRUE,IF($I29&lt;0%,valutazione_indici!E59,IF($I29&gt;=0%,valutazione_indici!E60)),"")</f>
        <v/>
      </c>
      <c r="Q29" s="532">
        <f>IF($C29&lt;&gt;"",VLOOKUP($C29,descriz_indici!$B$2:$F$35,5,FALSE),"")</f>
        <v>1</v>
      </c>
      <c r="R29" s="303" t="str">
        <f t="shared" si="30"/>
        <v/>
      </c>
      <c r="S29" s="303" t="str">
        <f t="shared" si="30"/>
        <v/>
      </c>
      <c r="T29" s="303" t="str">
        <f t="shared" si="30"/>
        <v/>
      </c>
      <c r="U29" s="303" t="str">
        <f t="shared" si="30"/>
        <v/>
      </c>
      <c r="V29" s="303">
        <f t="shared" si="30"/>
        <v>0</v>
      </c>
      <c r="W29" s="344" t="e">
        <f t="shared" si="10"/>
        <v>#VALUE!</v>
      </c>
      <c r="X29" s="344" t="e">
        <f t="shared" si="11"/>
        <v>#VALUE!</v>
      </c>
      <c r="Y29" s="344" t="e">
        <f t="shared" si="12"/>
        <v>#VALUE!</v>
      </c>
      <c r="Z29" s="344" t="e">
        <f t="shared" si="29"/>
        <v>#VALUE!</v>
      </c>
      <c r="AA29" s="344" t="e">
        <f t="shared" si="29"/>
        <v>#VALUE!</v>
      </c>
      <c r="AB29" s="344" t="e">
        <f t="shared" si="14"/>
        <v>#VALUE!</v>
      </c>
      <c r="AC29" s="344" t="e">
        <f t="shared" si="15"/>
        <v>#VALUE!</v>
      </c>
      <c r="AD29" s="344" t="e">
        <f t="shared" si="16"/>
        <v>#VALUE!</v>
      </c>
      <c r="AE29" s="345" t="e">
        <f t="shared" si="17"/>
        <v>#VALUE!</v>
      </c>
      <c r="AF29" s="533" t="e">
        <f t="shared" si="18"/>
        <v>#VALUE!</v>
      </c>
      <c r="AG29" s="344" t="e">
        <f t="shared" si="19"/>
        <v>#VALUE!</v>
      </c>
      <c r="AH29" s="534" t="e">
        <f t="shared" si="20"/>
        <v>#VALUE!</v>
      </c>
      <c r="AI29" s="344" t="e">
        <f t="shared" si="21"/>
        <v>#VALUE!</v>
      </c>
      <c r="AJ29" s="534" t="e">
        <f t="shared" si="22"/>
        <v>#VALUE!</v>
      </c>
      <c r="AK29" s="344" t="e">
        <f t="shared" si="23"/>
        <v>#VALUE!</v>
      </c>
      <c r="AL29" s="534" t="e">
        <f t="shared" si="24"/>
        <v>#VALUE!</v>
      </c>
      <c r="AM29" s="344" t="e">
        <f t="shared" si="25"/>
        <v>#VALUE!</v>
      </c>
      <c r="AN29" s="344" t="str">
        <f t="shared" si="26"/>
        <v>No</v>
      </c>
      <c r="AO29" s="524" t="str">
        <f>IF(AN29&lt;&gt;"No",IF(ISERROR(AM29)=TRUE, "", IF(N29&lt;&gt;"",IF(AM29="1",valutazione_indici!$B$83,IF(AM29="2",valutazione_indici!$B$84,IF(AM29="3",valutazione_indici!$B$85,IF(AM29="4",valutazione_indici!$B$86,IF(calc_indici!AM29="5",valutazione_indici!$B$87,valutazione_indici!$B$88))))),"")),"")</f>
        <v/>
      </c>
      <c r="AP29" s="518"/>
      <c r="AQ29" s="518"/>
      <c r="AR29" s="518"/>
      <c r="AS29" s="518"/>
      <c r="AT29" s="518"/>
      <c r="AU29" s="518"/>
      <c r="AV29" s="518"/>
      <c r="AW29" s="518"/>
      <c r="AX29" s="518"/>
      <c r="AY29" s="518"/>
      <c r="AZ29" s="518"/>
    </row>
    <row r="30" spans="1:52" s="531" customFormat="1" ht="40.200000000000003" customHeight="1">
      <c r="A30" s="304">
        <v>26</v>
      </c>
      <c r="B30" s="309"/>
      <c r="C30" s="309" t="s">
        <v>596</v>
      </c>
      <c r="D30" s="307" t="e">
        <f>(s_sp_ce_ricl!S31+s_sp_ce_ricl!S47+s_sp_ce_ricl!S49+s_sp_ce_ricl!S52)/(s_sp_ce_ricl!S6-s_sp_ce_ricl!S10)</f>
        <v>#REF!</v>
      </c>
      <c r="E30" s="307" t="e">
        <f>(s_sp_ce_ricl!T31+s_sp_ce_ricl!T47+s_sp_ce_ricl!T49+s_sp_ce_ricl!T52)/(s_sp_ce_ricl!T6-s_sp_ce_ricl!T10)</f>
        <v>#REF!</v>
      </c>
      <c r="F30" s="307" t="e">
        <f>(s_sp_ce_ricl!U31+s_sp_ce_ricl!U47+s_sp_ce_ricl!U49+s_sp_ce_ricl!U52)/(s_sp_ce_ricl!U6-s_sp_ce_ricl!U10)</f>
        <v>#REF!</v>
      </c>
      <c r="G30" s="307" t="e">
        <f>(s_sp_ce_ricl!V31+s_sp_ce_ricl!V47+s_sp_ce_ricl!V49+s_sp_ce_ricl!V52)/(s_sp_ce_ricl!V6-s_sp_ce_ricl!V10)</f>
        <v>#REF!</v>
      </c>
      <c r="H30" s="307" t="e">
        <f>(s_sp_ce_ricl!W31+s_sp_ce_ricl!W47+s_sp_ce_ricl!W49+s_sp_ce_ricl!W52)/(s_sp_ce_ricl!W6-s_sp_ce_ricl!W10)</f>
        <v>#REF!</v>
      </c>
      <c r="I30" s="334" t="str">
        <f>IF(ISERROR(D30)=FALSE,ROUND(D30,2),"")</f>
        <v/>
      </c>
      <c r="J30" s="334" t="str">
        <f>IF(ISERROR(E30)=FALSE,ROUND(E30,2),"")</f>
        <v/>
      </c>
      <c r="K30" s="334" t="str">
        <f>IF(ISERROR(F30)=FALSE,ROUND(F30,2),"")</f>
        <v/>
      </c>
      <c r="L30" s="334" t="str">
        <f>IF(ISERROR(G30)=FALSE,ROUND(G30,2),"")</f>
        <v/>
      </c>
      <c r="M30" s="334" t="str">
        <f>IF(ISERROR(H30)=FALSE,ROUND(H30,2),"")</f>
        <v/>
      </c>
      <c r="N30" s="342" t="str">
        <f>IF(IF(dati_an!$B$4="16", VLOOKUP(C30,descriz_indici!$B$2:$E$35,3,FALSE), VLOOKUP(C30,descriz_indici!$B$2:$E$35,4,FALSE))="","",IF(dati_an!$B$4="16", VLOOKUP(C30,descriz_indici!$B$2:$E$35,3,FALSE), VLOOKUP(C30,descriz_indici!$B$2:$E$35,4,FALSE)))</f>
        <v>= [ A) Patrimonio netto + B) Fondi per rischi e oneri + C) Trattamento di fine rapporto di lavoro subordinato + D) Debiti esigibili oltre l'esercizio ] / [ B) Immobilizzazioni</v>
      </c>
      <c r="O30" s="342" t="str">
        <f>IF(N30&lt;&gt;"",IF($C30&lt;&gt;"",VLOOKUP($C30,descriz_indici!$B$2:$E$35,2,FALSE),""),"")</f>
        <v>E' costituito dal rapporto tra il Capitale Consolidato e le Immobilizzazioni nette. Esprime, in valore relativo, la quota di immobilizzazioni coperta con fonti consolidate</v>
      </c>
      <c r="P30" s="343" t="str">
        <f>IF(ISNUMBER($I30)=TRUE,IF($I30&lt;1,valutazione_indici!E61,IF($I30&gt;=1,valutazione_indici!E62)),"")</f>
        <v/>
      </c>
      <c r="Q30" s="532">
        <f>IF($C30&lt;&gt;"",VLOOKUP($C30,descriz_indici!$B$2:$F$35,5,FALSE),"")</f>
        <v>1</v>
      </c>
      <c r="R30" s="334" t="str">
        <f>IF(ISERROR(D30)=FALSE,ROUND(D30,2),"")</f>
        <v/>
      </c>
      <c r="S30" s="334" t="str">
        <f>IF(ISERROR(E30)=FALSE,ROUND(E30,2),"")</f>
        <v/>
      </c>
      <c r="T30" s="334" t="str">
        <f>IF(ISERROR(F30)=FALSE,ROUND(F30,2),"")</f>
        <v/>
      </c>
      <c r="U30" s="334" t="str">
        <f>IF(ISERROR(G30)=FALSE,ROUND(G30,2),"")</f>
        <v/>
      </c>
      <c r="V30" s="334" t="str">
        <f>IF(ISERROR(H30)=FALSE,ROUND(H30,2),"")</f>
        <v/>
      </c>
      <c r="W30" s="344" t="e">
        <f t="shared" si="10"/>
        <v>#VALUE!</v>
      </c>
      <c r="X30" s="344" t="e">
        <f t="shared" si="11"/>
        <v>#VALUE!</v>
      </c>
      <c r="Y30" s="344" t="e">
        <f t="shared" si="12"/>
        <v>#VALUE!</v>
      </c>
      <c r="Z30" s="344" t="e">
        <f t="shared" si="29"/>
        <v>#VALUE!</v>
      </c>
      <c r="AA30" s="344" t="e">
        <f t="shared" si="29"/>
        <v>#VALUE!</v>
      </c>
      <c r="AB30" s="344" t="e">
        <f t="shared" si="14"/>
        <v>#VALUE!</v>
      </c>
      <c r="AC30" s="344" t="e">
        <f t="shared" si="15"/>
        <v>#VALUE!</v>
      </c>
      <c r="AD30" s="344" t="e">
        <f t="shared" si="16"/>
        <v>#VALUE!</v>
      </c>
      <c r="AE30" s="345" t="e">
        <f t="shared" si="17"/>
        <v>#VALUE!</v>
      </c>
      <c r="AF30" s="533" t="e">
        <f t="shared" si="18"/>
        <v>#VALUE!</v>
      </c>
      <c r="AG30" s="344" t="e">
        <f t="shared" si="19"/>
        <v>#VALUE!</v>
      </c>
      <c r="AH30" s="534" t="e">
        <f t="shared" si="20"/>
        <v>#VALUE!</v>
      </c>
      <c r="AI30" s="344" t="e">
        <f t="shared" si="21"/>
        <v>#VALUE!</v>
      </c>
      <c r="AJ30" s="534" t="e">
        <f t="shared" si="22"/>
        <v>#VALUE!</v>
      </c>
      <c r="AK30" s="344" t="e">
        <f t="shared" si="23"/>
        <v>#VALUE!</v>
      </c>
      <c r="AL30" s="534" t="e">
        <f t="shared" si="24"/>
        <v>#VALUE!</v>
      </c>
      <c r="AM30" s="344" t="e">
        <f t="shared" si="25"/>
        <v>#VALUE!</v>
      </c>
      <c r="AN30" s="344" t="str">
        <f t="shared" si="26"/>
        <v>No</v>
      </c>
      <c r="AO30" s="524" t="str">
        <f>IF(AN30&lt;&gt;"No",IF(ISERROR(AM30)=TRUE, "", IF(N30&lt;&gt;"",IF(AM30="1",valutazione_indici!$B$83,IF(AM30="2",valutazione_indici!$B$84,IF(AM30="3",valutazione_indici!$B$85,IF(AM30="4",valutazione_indici!$B$86,IF(calc_indici!AM30="5",valutazione_indici!$B$87,valutazione_indici!$B$88))))),"")),"")</f>
        <v/>
      </c>
      <c r="AP30" s="518"/>
      <c r="AQ30" s="518"/>
      <c r="AR30" s="518"/>
      <c r="AS30" s="518"/>
      <c r="AT30" s="518"/>
      <c r="AU30" s="518"/>
      <c r="AV30" s="518"/>
      <c r="AW30" s="518"/>
      <c r="AX30" s="518"/>
      <c r="AY30" s="518"/>
      <c r="AZ30" s="518"/>
    </row>
    <row r="31" spans="1:52" s="531" customFormat="1" ht="40.200000000000003" customHeight="1">
      <c r="A31" s="304">
        <v>27</v>
      </c>
      <c r="B31" s="304"/>
      <c r="C31" s="309" t="s">
        <v>597</v>
      </c>
      <c r="D31" s="306" t="e">
        <f>s_sp_ce_ricl!S85/s_sp_ce_ricl!S73</f>
        <v>#REF!</v>
      </c>
      <c r="E31" s="306" t="e">
        <f>s_sp_ce_ricl!T85/s_sp_ce_ricl!T73</f>
        <v>#REF!</v>
      </c>
      <c r="F31" s="306" t="e">
        <f>s_sp_ce_ricl!U85/s_sp_ce_ricl!U73</f>
        <v>#REF!</v>
      </c>
      <c r="G31" s="306" t="e">
        <f>s_sp_ce_ricl!V85/s_sp_ce_ricl!V73</f>
        <v>#REF!</v>
      </c>
      <c r="H31" s="306" t="e">
        <f>s_sp_ce_ricl!W85/s_sp_ce_ricl!W73</f>
        <v>#REF!</v>
      </c>
      <c r="I31" s="303" t="str">
        <f>IF(ISERROR(D31)=FALSE,ROUND(D31,4),"")</f>
        <v/>
      </c>
      <c r="J31" s="303" t="str">
        <f>IF(ISERROR(E31)=FALSE,ROUND(E31,4),"")</f>
        <v/>
      </c>
      <c r="K31" s="303" t="str">
        <f>IF(ISERROR(F31)=FALSE,ROUND(F31,4),"")</f>
        <v/>
      </c>
      <c r="L31" s="303" t="str">
        <f>IF(ISERROR(G31)=FALSE,ROUND(G31,4),"")</f>
        <v/>
      </c>
      <c r="M31" s="303" t="str">
        <f>IF(ISERROR(H31)=FALSE,ROUND(H31,4),"")</f>
        <v/>
      </c>
      <c r="N31" s="342" t="str">
        <f>IF(IF(dati_an!$B$4="16", VLOOKUP(C31,descriz_indici!$B$2:$E$35,3,FALSE), VLOOKUP(C31,descriz_indici!$B$2:$E$35,4,FALSE))="","",IF(dati_an!$B$4="16", VLOOKUP(C31,descriz_indici!$B$2:$E$35,3,FALSE), VLOOKUP(C31,descriz_indici!$B$2:$E$35,4,FALSE)))</f>
        <v>= B.9) Costi per il personale / B) Costi della produzione</v>
      </c>
      <c r="O31" s="342" t="str">
        <f>IF(N31&lt;&gt;"",IF($C31&lt;&gt;"",VLOOKUP($C31,descriz_indici!$B$2:$E$35,2,FALSE),""),"")</f>
        <v>L'indice evidenzia il peso del costo del lavoro sul totale dei costi della produzione sostenuti dall'azienda</v>
      </c>
      <c r="P31" s="343" t="str">
        <f>IF(ISNUMBER($I31)=TRUE,valutazione_indici!E63,"")</f>
        <v/>
      </c>
      <c r="Q31" s="532">
        <f>IF($C31&lt;&gt;"",VLOOKUP($C31,descriz_indici!$B$2:$F$35,5,FALSE),"")</f>
        <v>-1</v>
      </c>
      <c r="R31" s="303" t="str">
        <f>IF(ISERROR(D31)=FALSE,ROUND(D31,4),"")</f>
        <v/>
      </c>
      <c r="S31" s="303" t="str">
        <f>IF(ISERROR(E31)=FALSE,ROUND(E31,4),"")</f>
        <v/>
      </c>
      <c r="T31" s="303" t="str">
        <f>IF(ISERROR(F31)=FALSE,ROUND(F31,4),"")</f>
        <v/>
      </c>
      <c r="U31" s="303" t="str">
        <f>IF(ISERROR(G31)=FALSE,ROUND(G31,4),"")</f>
        <v/>
      </c>
      <c r="V31" s="303" t="str">
        <f>IF(ISERROR(H31)=FALSE,ROUND(H31,4),"")</f>
        <v/>
      </c>
      <c r="W31" s="344" t="e">
        <f t="shared" si="10"/>
        <v>#VALUE!</v>
      </c>
      <c r="X31" s="344" t="e">
        <f t="shared" si="11"/>
        <v>#VALUE!</v>
      </c>
      <c r="Y31" s="344" t="e">
        <f t="shared" si="12"/>
        <v>#VALUE!</v>
      </c>
      <c r="Z31" s="344" t="e">
        <f t="shared" si="29"/>
        <v>#VALUE!</v>
      </c>
      <c r="AA31" s="344" t="e">
        <f t="shared" si="29"/>
        <v>#VALUE!</v>
      </c>
      <c r="AB31" s="344" t="e">
        <f t="shared" si="14"/>
        <v>#VALUE!</v>
      </c>
      <c r="AC31" s="344" t="e">
        <f t="shared" si="15"/>
        <v>#VALUE!</v>
      </c>
      <c r="AD31" s="344" t="e">
        <f t="shared" si="16"/>
        <v>#VALUE!</v>
      </c>
      <c r="AE31" s="345" t="e">
        <f t="shared" si="17"/>
        <v>#VALUE!</v>
      </c>
      <c r="AF31" s="533" t="e">
        <f t="shared" si="18"/>
        <v>#VALUE!</v>
      </c>
      <c r="AG31" s="344" t="e">
        <f t="shared" si="19"/>
        <v>#VALUE!</v>
      </c>
      <c r="AH31" s="534" t="e">
        <f t="shared" si="20"/>
        <v>#VALUE!</v>
      </c>
      <c r="AI31" s="344" t="e">
        <f t="shared" si="21"/>
        <v>#VALUE!</v>
      </c>
      <c r="AJ31" s="534" t="e">
        <f t="shared" si="22"/>
        <v>#VALUE!</v>
      </c>
      <c r="AK31" s="344" t="e">
        <f t="shared" si="23"/>
        <v>#VALUE!</v>
      </c>
      <c r="AL31" s="534" t="e">
        <f t="shared" si="24"/>
        <v>#VALUE!</v>
      </c>
      <c r="AM31" s="344" t="e">
        <f t="shared" si="25"/>
        <v>#VALUE!</v>
      </c>
      <c r="AN31" s="344" t="str">
        <f t="shared" si="26"/>
        <v>No</v>
      </c>
      <c r="AO31" s="524" t="str">
        <f>IF(AN31&lt;&gt;"No",IF(ISERROR(AM31)=TRUE, "", IF(N31&lt;&gt;"",IF(AM31="1",valutazione_indici!$B$83,IF(AM31="2",valutazione_indici!$B$84,IF(AM31="3",valutazione_indici!$B$85,IF(AM31="4",valutazione_indici!$B$86,IF(calc_indici!AM31="5",valutazione_indici!$B$87,valutazione_indici!$B$88))))),"")),"")</f>
        <v/>
      </c>
      <c r="AP31" s="518"/>
      <c r="AQ31" s="518"/>
      <c r="AR31" s="518"/>
      <c r="AS31" s="518"/>
      <c r="AT31" s="518"/>
      <c r="AU31" s="518"/>
      <c r="AV31" s="518"/>
      <c r="AW31" s="518"/>
      <c r="AX31" s="518"/>
      <c r="AY31" s="518"/>
      <c r="AZ31" s="518"/>
    </row>
    <row r="32" spans="1:52" s="531" customFormat="1" ht="40.200000000000003" customHeight="1">
      <c r="A32" s="304">
        <v>28</v>
      </c>
      <c r="B32" s="536"/>
      <c r="C32" s="309" t="s">
        <v>599</v>
      </c>
      <c r="D32" s="307" t="e">
        <f>s_sp_ce_ricl!S84/s_sp_ce_ricl!S106</f>
        <v>#REF!</v>
      </c>
      <c r="E32" s="307" t="e">
        <f>s_sp_ce_ricl!T84/s_sp_ce_ricl!T106</f>
        <v>#REF!</v>
      </c>
      <c r="F32" s="307" t="e">
        <f>s_sp_ce_ricl!U84/s_sp_ce_ricl!U106</f>
        <v>#REF!</v>
      </c>
      <c r="G32" s="307" t="e">
        <f>s_sp_ce_ricl!V84/s_sp_ce_ricl!V106</f>
        <v>#REF!</v>
      </c>
      <c r="H32" s="307" t="e">
        <f>s_sp_ce_ricl!W84/s_sp_ce_ricl!W106</f>
        <v>#REF!</v>
      </c>
      <c r="I32" s="334" t="str">
        <f t="shared" ref="I32:M34" si="32">IF(ISERROR(D32)=FALSE,ROUND(D32,2),"")</f>
        <v/>
      </c>
      <c r="J32" s="334" t="str">
        <f t="shared" si="32"/>
        <v/>
      </c>
      <c r="K32" s="334" t="str">
        <f t="shared" si="32"/>
        <v/>
      </c>
      <c r="L32" s="334" t="str">
        <f t="shared" si="32"/>
        <v/>
      </c>
      <c r="M32" s="334" t="str">
        <f t="shared" si="32"/>
        <v/>
      </c>
      <c r="N32" s="342" t="str">
        <f>IF(IF(dati_an!$B$4="16", VLOOKUP(C32,descriz_indici!$B$2:$E$35,3,FALSE), VLOOKUP(C32,descriz_indici!$B$2:$E$35,4,FALSE))="","",IF(dati_an!$B$4="16", VLOOKUP(C32,descriz_indici!$B$2:$E$35,3,FALSE), VLOOKUP(C32,descriz_indici!$B$2:$E$35,4,FALSE)))</f>
        <v>=[ A) Valore della produzione - B.6) Costi per materie prime, sussidiarie, di consumo e merci - B.7) Costi per servizi - B.8) Costi per godimento di beni di terzi - B.11) Variazioni delle rimanenze di materie prime, sussidiarie, di consumo e merci ] / N. medio dipendenti</v>
      </c>
      <c r="O32" s="342" t="str">
        <f>IF(N32&lt;&gt;"",IF($C32&lt;&gt;"",VLOOKUP($C32,descriz_indici!$B$2:$E$35,2,FALSE),""),"")</f>
        <v>L'indice misura la produttività dei dipendenti prendendo in considerazione il valore aggiunto generato in azienda.</v>
      </c>
      <c r="P32" s="343" t="str">
        <f>IF(ISNUMBER($I32)=TRUE,valutazione_indici!E64,"")</f>
        <v/>
      </c>
      <c r="Q32" s="532">
        <f>IF($C32&lt;&gt;"",VLOOKUP($C32,descriz_indici!$B$2:$F$35,5,FALSE),"")</f>
        <v>1</v>
      </c>
      <c r="R32" s="334" t="str">
        <f t="shared" ref="R32:V34" si="33">IF(ISERROR(D32)=FALSE,ROUND(D32,2),"")</f>
        <v/>
      </c>
      <c r="S32" s="334" t="str">
        <f t="shared" si="33"/>
        <v/>
      </c>
      <c r="T32" s="334" t="str">
        <f t="shared" si="33"/>
        <v/>
      </c>
      <c r="U32" s="334" t="str">
        <f t="shared" si="33"/>
        <v/>
      </c>
      <c r="V32" s="334" t="str">
        <f t="shared" si="33"/>
        <v/>
      </c>
      <c r="W32" s="344" t="e">
        <f t="shared" si="10"/>
        <v>#VALUE!</v>
      </c>
      <c r="X32" s="344" t="e">
        <f t="shared" si="11"/>
        <v>#VALUE!</v>
      </c>
      <c r="Y32" s="344" t="e">
        <f t="shared" si="12"/>
        <v>#VALUE!</v>
      </c>
      <c r="Z32" s="344" t="e">
        <f t="shared" si="29"/>
        <v>#VALUE!</v>
      </c>
      <c r="AA32" s="344" t="e">
        <f t="shared" si="29"/>
        <v>#VALUE!</v>
      </c>
      <c r="AB32" s="344" t="e">
        <f t="shared" si="14"/>
        <v>#VALUE!</v>
      </c>
      <c r="AC32" s="344" t="e">
        <f t="shared" si="15"/>
        <v>#VALUE!</v>
      </c>
      <c r="AD32" s="344" t="e">
        <f t="shared" si="16"/>
        <v>#VALUE!</v>
      </c>
      <c r="AE32" s="345" t="e">
        <f t="shared" si="17"/>
        <v>#VALUE!</v>
      </c>
      <c r="AF32" s="533" t="e">
        <f t="shared" si="18"/>
        <v>#VALUE!</v>
      </c>
      <c r="AG32" s="344" t="e">
        <f t="shared" si="19"/>
        <v>#VALUE!</v>
      </c>
      <c r="AH32" s="534" t="e">
        <f t="shared" si="20"/>
        <v>#VALUE!</v>
      </c>
      <c r="AI32" s="344" t="e">
        <f t="shared" si="21"/>
        <v>#VALUE!</v>
      </c>
      <c r="AJ32" s="534" t="e">
        <f t="shared" si="22"/>
        <v>#VALUE!</v>
      </c>
      <c r="AK32" s="344" t="e">
        <f t="shared" si="23"/>
        <v>#VALUE!</v>
      </c>
      <c r="AL32" s="534" t="e">
        <f t="shared" si="24"/>
        <v>#VALUE!</v>
      </c>
      <c r="AM32" s="344" t="e">
        <f t="shared" si="25"/>
        <v>#VALUE!</v>
      </c>
      <c r="AN32" s="344" t="str">
        <f t="shared" si="26"/>
        <v>No</v>
      </c>
      <c r="AO32" s="524" t="str">
        <f>IF(AN32&lt;&gt;"No",IF(ISERROR(AM32)=TRUE, "", IF(N32&lt;&gt;"",IF(AM32="1",valutazione_indici!$B$83,IF(AM32="2",valutazione_indici!$B$84,IF(AM32="3",valutazione_indici!$B$85,IF(AM32="4",valutazione_indici!$B$86,IF(calc_indici!AM32="5",valutazione_indici!$B$87,valutazione_indici!$B$88))))),"")),"")</f>
        <v/>
      </c>
      <c r="AP32" s="518"/>
      <c r="AQ32" s="518"/>
      <c r="AR32" s="518"/>
      <c r="AS32" s="518"/>
      <c r="AT32" s="518"/>
      <c r="AU32" s="518"/>
      <c r="AV32" s="518"/>
      <c r="AW32" s="518"/>
      <c r="AX32" s="518"/>
      <c r="AY32" s="518"/>
      <c r="AZ32" s="518"/>
    </row>
    <row r="33" spans="1:52" s="531" customFormat="1" ht="40.200000000000003" customHeight="1">
      <c r="A33" s="304">
        <v>29</v>
      </c>
      <c r="B33" s="536"/>
      <c r="C33" s="309" t="s">
        <v>598</v>
      </c>
      <c r="D33" s="307" t="e">
        <f>s_sp_ce_ricl!S67/s_sp_ce_ricl!S106</f>
        <v>#REF!</v>
      </c>
      <c r="E33" s="307" t="e">
        <f>s_sp_ce_ricl!T67/s_sp_ce_ricl!T106</f>
        <v>#REF!</v>
      </c>
      <c r="F33" s="307" t="e">
        <f>s_sp_ce_ricl!U67/s_sp_ce_ricl!U106</f>
        <v>#REF!</v>
      </c>
      <c r="G33" s="307" t="e">
        <f>s_sp_ce_ricl!V67/s_sp_ce_ricl!V106</f>
        <v>#REF!</v>
      </c>
      <c r="H33" s="307" t="e">
        <f>s_sp_ce_ricl!W67/s_sp_ce_ricl!W106</f>
        <v>#REF!</v>
      </c>
      <c r="I33" s="334" t="str">
        <f t="shared" si="32"/>
        <v/>
      </c>
      <c r="J33" s="334" t="str">
        <f t="shared" si="32"/>
        <v/>
      </c>
      <c r="K33" s="334" t="str">
        <f t="shared" si="32"/>
        <v/>
      </c>
      <c r="L33" s="334" t="str">
        <f t="shared" si="32"/>
        <v/>
      </c>
      <c r="M33" s="334" t="str">
        <f t="shared" si="32"/>
        <v/>
      </c>
      <c r="N33" s="342" t="str">
        <f>IF(IF(dati_an!$B$4="16", VLOOKUP(C33,descriz_indici!$B$2:$E$35,3,FALSE), VLOOKUP(C33,descriz_indici!$B$2:$E$35,4,FALSE))="","",IF(dati_an!$B$4="16", VLOOKUP(C33,descriz_indici!$B$2:$E$35,3,FALSE), VLOOKUP(C33,descriz_indici!$B$2:$E$35,4,FALSE)))</f>
        <v>= A.1) Ricavi delle vendite e delle prestazioni / N. medio dipendenti</v>
      </c>
      <c r="O33" s="342" t="str">
        <f>IF(N33&lt;&gt;"",IF($C33&lt;&gt;"",VLOOKUP($C33,descriz_indici!$B$2:$E$35,2,FALSE),""),"")</f>
        <v>L'indicatore rappresenta il fatturato medio per ogni dipendente dell'azienda.</v>
      </c>
      <c r="P33" s="343" t="str">
        <f>IF(ISNUMBER($I33)=TRUE,valutazione_indici!E65,"")</f>
        <v/>
      </c>
      <c r="Q33" s="532">
        <f>IF($C33&lt;&gt;"",VLOOKUP($C33,descriz_indici!$B$2:$F$35,5,FALSE),"")</f>
        <v>1</v>
      </c>
      <c r="R33" s="334" t="str">
        <f t="shared" si="33"/>
        <v/>
      </c>
      <c r="S33" s="334" t="str">
        <f t="shared" si="33"/>
        <v/>
      </c>
      <c r="T33" s="334" t="str">
        <f t="shared" si="33"/>
        <v/>
      </c>
      <c r="U33" s="334" t="str">
        <f t="shared" si="33"/>
        <v/>
      </c>
      <c r="V33" s="334" t="str">
        <f t="shared" si="33"/>
        <v/>
      </c>
      <c r="W33" s="344" t="e">
        <f t="shared" si="10"/>
        <v>#VALUE!</v>
      </c>
      <c r="X33" s="344" t="e">
        <f t="shared" si="11"/>
        <v>#VALUE!</v>
      </c>
      <c r="Y33" s="344" t="e">
        <f t="shared" si="12"/>
        <v>#VALUE!</v>
      </c>
      <c r="Z33" s="344" t="e">
        <f t="shared" si="29"/>
        <v>#VALUE!</v>
      </c>
      <c r="AA33" s="344" t="e">
        <f t="shared" si="29"/>
        <v>#VALUE!</v>
      </c>
      <c r="AB33" s="344" t="e">
        <f t="shared" si="14"/>
        <v>#VALUE!</v>
      </c>
      <c r="AC33" s="344" t="e">
        <f t="shared" si="15"/>
        <v>#VALUE!</v>
      </c>
      <c r="AD33" s="344" t="e">
        <f t="shared" si="16"/>
        <v>#VALUE!</v>
      </c>
      <c r="AE33" s="345" t="e">
        <f t="shared" si="17"/>
        <v>#VALUE!</v>
      </c>
      <c r="AF33" s="533" t="e">
        <f t="shared" si="18"/>
        <v>#VALUE!</v>
      </c>
      <c r="AG33" s="344" t="e">
        <f t="shared" si="19"/>
        <v>#VALUE!</v>
      </c>
      <c r="AH33" s="534" t="e">
        <f t="shared" si="20"/>
        <v>#VALUE!</v>
      </c>
      <c r="AI33" s="344" t="e">
        <f t="shared" si="21"/>
        <v>#VALUE!</v>
      </c>
      <c r="AJ33" s="534" t="e">
        <f t="shared" si="22"/>
        <v>#VALUE!</v>
      </c>
      <c r="AK33" s="344" t="e">
        <f t="shared" si="23"/>
        <v>#VALUE!</v>
      </c>
      <c r="AL33" s="534" t="e">
        <f t="shared" si="24"/>
        <v>#VALUE!</v>
      </c>
      <c r="AM33" s="344" t="e">
        <f t="shared" si="25"/>
        <v>#VALUE!</v>
      </c>
      <c r="AN33" s="344" t="str">
        <f t="shared" si="26"/>
        <v>No</v>
      </c>
      <c r="AO33" s="524" t="str">
        <f>IF(AN33&lt;&gt;"No",IF(ISERROR(AM33)=TRUE, "", IF(N33&lt;&gt;"",IF(AM33="1",valutazione_indici!$B$83,IF(AM33="2",valutazione_indici!$B$84,IF(AM33="3",valutazione_indici!$B$85,IF(AM33="4",valutazione_indici!$B$86,IF(calc_indici!AM33="5",valutazione_indici!$B$87,valutazione_indici!$B$88))))),"")),"")</f>
        <v/>
      </c>
      <c r="AP33" s="518"/>
      <c r="AQ33" s="518"/>
      <c r="AR33" s="518"/>
      <c r="AS33" s="518"/>
      <c r="AT33" s="518"/>
      <c r="AU33" s="518"/>
      <c r="AV33" s="518"/>
      <c r="AW33" s="518"/>
      <c r="AX33" s="518"/>
      <c r="AY33" s="518"/>
      <c r="AZ33" s="518"/>
    </row>
    <row r="34" spans="1:52" s="531" customFormat="1" ht="40.200000000000003" customHeight="1">
      <c r="A34" s="304">
        <v>30</v>
      </c>
      <c r="B34" s="536"/>
      <c r="C34" s="309" t="s">
        <v>600</v>
      </c>
      <c r="D34" s="307" t="e">
        <f>s_sp_ce_ricl!S85/s_sp_ce_ricl!S106</f>
        <v>#REF!</v>
      </c>
      <c r="E34" s="307" t="e">
        <f>s_sp_ce_ricl!T85/s_sp_ce_ricl!T106</f>
        <v>#REF!</v>
      </c>
      <c r="F34" s="307" t="e">
        <f>s_sp_ce_ricl!U85/s_sp_ce_ricl!U106</f>
        <v>#REF!</v>
      </c>
      <c r="G34" s="307" t="e">
        <f>s_sp_ce_ricl!V85/s_sp_ce_ricl!V106</f>
        <v>#REF!</v>
      </c>
      <c r="H34" s="307" t="e">
        <f>s_sp_ce_ricl!W85/s_sp_ce_ricl!W106</f>
        <v>#REF!</v>
      </c>
      <c r="I34" s="334" t="str">
        <f t="shared" si="32"/>
        <v/>
      </c>
      <c r="J34" s="334" t="str">
        <f t="shared" si="32"/>
        <v/>
      </c>
      <c r="K34" s="334" t="str">
        <f t="shared" si="32"/>
        <v/>
      </c>
      <c r="L34" s="334" t="str">
        <f t="shared" si="32"/>
        <v/>
      </c>
      <c r="M34" s="334" t="str">
        <f t="shared" si="32"/>
        <v/>
      </c>
      <c r="N34" s="342" t="str">
        <f>IF(IF(dati_an!$B$4="16", VLOOKUP(C34,descriz_indici!$B$2:$E$35,3,FALSE), VLOOKUP(C34,descriz_indici!$B$2:$E$35,4,FALSE))="","",IF(dati_an!$B$4="16", VLOOKUP(C34,descriz_indici!$B$2:$E$35,3,FALSE), VLOOKUP(C34,descriz_indici!$B$2:$E$35,4,FALSE)))</f>
        <v>= B.9) Costi per il personale / N. medio dipendenti</v>
      </c>
      <c r="O34" s="342" t="str">
        <f>IF(N34&lt;&gt;"",IF($C34&lt;&gt;"",VLOOKUP($C34,descriz_indici!$B$2:$E$35,2,FALSE),""),"")</f>
        <v>L'indicatore rappresenta il costo medio del personale.</v>
      </c>
      <c r="P34" s="343" t="str">
        <f>IF(ISNUMBER($I34)=TRUE,valutazione_indici!E66,"")</f>
        <v/>
      </c>
      <c r="Q34" s="532">
        <f>IF($C34&lt;&gt;"",VLOOKUP($C34,descriz_indici!$B$2:$F$35,5,FALSE),"")</f>
        <v>-1</v>
      </c>
      <c r="R34" s="334" t="str">
        <f t="shared" si="33"/>
        <v/>
      </c>
      <c r="S34" s="334" t="str">
        <f t="shared" si="33"/>
        <v/>
      </c>
      <c r="T34" s="334" t="str">
        <f t="shared" si="33"/>
        <v/>
      </c>
      <c r="U34" s="334" t="str">
        <f t="shared" si="33"/>
        <v/>
      </c>
      <c r="V34" s="334" t="str">
        <f t="shared" si="33"/>
        <v/>
      </c>
      <c r="W34" s="344" t="e">
        <f t="shared" si="10"/>
        <v>#VALUE!</v>
      </c>
      <c r="X34" s="344" t="e">
        <f t="shared" si="11"/>
        <v>#VALUE!</v>
      </c>
      <c r="Y34" s="344" t="e">
        <f t="shared" si="12"/>
        <v>#VALUE!</v>
      </c>
      <c r="Z34" s="344" t="e">
        <f t="shared" si="29"/>
        <v>#VALUE!</v>
      </c>
      <c r="AA34" s="344" t="e">
        <f t="shared" si="29"/>
        <v>#VALUE!</v>
      </c>
      <c r="AB34" s="344" t="e">
        <f t="shared" si="14"/>
        <v>#VALUE!</v>
      </c>
      <c r="AC34" s="344" t="e">
        <f t="shared" si="15"/>
        <v>#VALUE!</v>
      </c>
      <c r="AD34" s="344" t="e">
        <f t="shared" si="16"/>
        <v>#VALUE!</v>
      </c>
      <c r="AE34" s="345" t="e">
        <f t="shared" si="17"/>
        <v>#VALUE!</v>
      </c>
      <c r="AF34" s="533" t="e">
        <f t="shared" si="18"/>
        <v>#VALUE!</v>
      </c>
      <c r="AG34" s="344" t="e">
        <f t="shared" si="19"/>
        <v>#VALUE!</v>
      </c>
      <c r="AH34" s="534" t="e">
        <f t="shared" si="20"/>
        <v>#VALUE!</v>
      </c>
      <c r="AI34" s="344" t="e">
        <f t="shared" si="21"/>
        <v>#VALUE!</v>
      </c>
      <c r="AJ34" s="534" t="e">
        <f t="shared" si="22"/>
        <v>#VALUE!</v>
      </c>
      <c r="AK34" s="344" t="e">
        <f t="shared" si="23"/>
        <v>#VALUE!</v>
      </c>
      <c r="AL34" s="534" t="e">
        <f t="shared" si="24"/>
        <v>#VALUE!</v>
      </c>
      <c r="AM34" s="344" t="e">
        <f t="shared" si="25"/>
        <v>#VALUE!</v>
      </c>
      <c r="AN34" s="344" t="str">
        <f t="shared" si="26"/>
        <v>No</v>
      </c>
      <c r="AO34" s="524" t="str">
        <f>IF(AN34&lt;&gt;"No",IF(ISERROR(AM34)=TRUE, "", IF(N34&lt;&gt;"",IF(AM34="1",valutazione_indici!$B$83,IF(AM34="2",valutazione_indici!$B$84,IF(AM34="3",valutazione_indici!$B$85,IF(AM34="4",valutazione_indici!$B$86,IF(calc_indici!AM34="5",valutazione_indici!$B$87,valutazione_indici!$B$88))))),"")),"")</f>
        <v/>
      </c>
      <c r="AP34" s="518"/>
      <c r="AQ34" s="518"/>
      <c r="AR34" s="518"/>
      <c r="AS34" s="518"/>
      <c r="AT34" s="518"/>
      <c r="AU34" s="518"/>
      <c r="AV34" s="518"/>
      <c r="AW34" s="518"/>
      <c r="AX34" s="518"/>
      <c r="AY34" s="518"/>
      <c r="AZ34" s="518"/>
    </row>
    <row r="35" spans="1:52" s="518" customFormat="1" ht="40.200000000000003" customHeight="1">
      <c r="A35" s="309">
        <v>31</v>
      </c>
      <c r="B35" s="309"/>
      <c r="C35" s="537" t="s">
        <v>601</v>
      </c>
      <c r="D35" s="306" t="e">
        <f>s_sp_ce_ricl!S85/s_sp_ce_ricl!S67</f>
        <v>#REF!</v>
      </c>
      <c r="E35" s="306" t="e">
        <f>s_sp_ce_ricl!T85/s_sp_ce_ricl!T67</f>
        <v>#REF!</v>
      </c>
      <c r="F35" s="306" t="e">
        <f>s_sp_ce_ricl!U85/s_sp_ce_ricl!U67</f>
        <v>#REF!</v>
      </c>
      <c r="G35" s="306" t="e">
        <f>s_sp_ce_ricl!V85/s_sp_ce_ricl!V67</f>
        <v>#REF!</v>
      </c>
      <c r="H35" s="306" t="e">
        <f>s_sp_ce_ricl!W85/s_sp_ce_ricl!W67</f>
        <v>#REF!</v>
      </c>
      <c r="I35" s="303" t="str">
        <f>IF(ISERROR(D35)=FALSE,ROUND(D35,4),"")</f>
        <v/>
      </c>
      <c r="J35" s="303" t="str">
        <f>IF(ISERROR(E35)=FALSE,ROUND(E35,4),"")</f>
        <v/>
      </c>
      <c r="K35" s="303" t="str">
        <f>IF(ISERROR(F35)=FALSE,ROUND(F35,4),"")</f>
        <v/>
      </c>
      <c r="L35" s="303" t="str">
        <f>IF(ISERROR(G35)=FALSE,ROUND(G35,4),"")</f>
        <v/>
      </c>
      <c r="M35" s="303" t="str">
        <f>IF(ISERROR(H35)=FALSE,ROUND(H35,4),"")</f>
        <v/>
      </c>
      <c r="N35" s="342" t="str">
        <f>IF(IF(dati_an!$B$4="16", VLOOKUP(C35,descriz_indici!$B$2:$E$35,3,FALSE), VLOOKUP(C35,descriz_indici!$B$2:$E$35,4,FALSE))="","",IF(dati_an!$B$4="16", VLOOKUP(C35,descriz_indici!$B$2:$E$35,3,FALSE), VLOOKUP(C35,descriz_indici!$B$2:$E$35,4,FALSE)))</f>
        <v>= B.9) Costi per il personale / A.1) Ricavi delle vendite e delle prestazioni</v>
      </c>
      <c r="O35" s="342" t="str">
        <f>IF(N35&lt;&gt;"",IF($C35&lt;&gt;"",VLOOKUP($C35,descriz_indici!$B$2:$E$35,2,FALSE),""),"")</f>
        <v>L'indice rappresenta la capacità dell'impresa di coprire i costi delle risorse umane con le vendite.</v>
      </c>
      <c r="P35" s="343" t="str">
        <f>IF(ISNUMBER($I35)=TRUE,IF($I35&lt;100%,valutazione_indici!E67,IF($I35&gt;=100%,valutazione_indici!E68)),"")</f>
        <v/>
      </c>
      <c r="Q35" s="532">
        <f>IF($C35&lt;&gt;"",VLOOKUP($C35,descriz_indici!$B$2:$F$35,5,FALSE),"")</f>
        <v>-1</v>
      </c>
      <c r="R35" s="303" t="str">
        <f>IF(ISERROR(D35)=FALSE,ROUND(D35,4),"")</f>
        <v/>
      </c>
      <c r="S35" s="303" t="str">
        <f>IF(ISERROR(E35)=FALSE,ROUND(E35,4),"")</f>
        <v/>
      </c>
      <c r="T35" s="303" t="str">
        <f>IF(ISERROR(F35)=FALSE,ROUND(F35,4),"")</f>
        <v/>
      </c>
      <c r="U35" s="303" t="str">
        <f>IF(ISERROR(G35)=FALSE,ROUND(G35,4),"")</f>
        <v/>
      </c>
      <c r="V35" s="303" t="str">
        <f>IF(ISERROR(H35)=FALSE,ROUND(H35,4),"")</f>
        <v/>
      </c>
      <c r="W35" s="344" t="e">
        <f t="shared" si="10"/>
        <v>#VALUE!</v>
      </c>
      <c r="X35" s="344" t="e">
        <f t="shared" si="11"/>
        <v>#VALUE!</v>
      </c>
      <c r="Y35" s="344" t="e">
        <f t="shared" si="12"/>
        <v>#VALUE!</v>
      </c>
      <c r="Z35" s="344" t="e">
        <f t="shared" si="29"/>
        <v>#VALUE!</v>
      </c>
      <c r="AA35" s="344" t="e">
        <f t="shared" si="29"/>
        <v>#VALUE!</v>
      </c>
      <c r="AB35" s="344" t="e">
        <f t="shared" si="14"/>
        <v>#VALUE!</v>
      </c>
      <c r="AC35" s="344" t="e">
        <f t="shared" si="15"/>
        <v>#VALUE!</v>
      </c>
      <c r="AD35" s="344" t="e">
        <f t="shared" si="16"/>
        <v>#VALUE!</v>
      </c>
      <c r="AE35" s="345" t="e">
        <f t="shared" si="17"/>
        <v>#VALUE!</v>
      </c>
      <c r="AF35" s="533" t="e">
        <f t="shared" si="18"/>
        <v>#VALUE!</v>
      </c>
      <c r="AG35" s="344" t="e">
        <f t="shared" si="19"/>
        <v>#VALUE!</v>
      </c>
      <c r="AH35" s="534" t="e">
        <f t="shared" si="20"/>
        <v>#VALUE!</v>
      </c>
      <c r="AI35" s="344" t="e">
        <f t="shared" si="21"/>
        <v>#VALUE!</v>
      </c>
      <c r="AJ35" s="534" t="e">
        <f t="shared" si="22"/>
        <v>#VALUE!</v>
      </c>
      <c r="AK35" s="344" t="e">
        <f t="shared" si="23"/>
        <v>#VALUE!</v>
      </c>
      <c r="AL35" s="534" t="e">
        <f t="shared" si="24"/>
        <v>#VALUE!</v>
      </c>
      <c r="AM35" s="344" t="e">
        <f t="shared" si="25"/>
        <v>#VALUE!</v>
      </c>
      <c r="AN35" s="344" t="str">
        <f t="shared" si="26"/>
        <v>No</v>
      </c>
      <c r="AO35" s="524" t="str">
        <f>IF(AN35&lt;&gt;"No",IF(ISERROR(AM35)=TRUE, "", IF(N35&lt;&gt;"",IF(AM35="1",valutazione_indici!$B$83,IF(AM35="2",valutazione_indici!$B$84,IF(AM35="3",valutazione_indici!$B$85,IF(AM35="4",valutazione_indici!$B$86,IF(calc_indici!AM35="5",valutazione_indici!$B$87,valutazione_indici!$B$88))))),"")),"")</f>
        <v/>
      </c>
    </row>
    <row r="36" spans="1:52" s="518" customFormat="1" ht="40.200000000000003" customHeight="1">
      <c r="A36" s="309">
        <v>32</v>
      </c>
      <c r="B36" s="309"/>
      <c r="C36" s="537" t="s">
        <v>831</v>
      </c>
      <c r="D36" s="307" t="e">
        <f>s_sp_ce_ricl!S26 - s_sp_ce_ricl!S59</f>
        <v>#REF!</v>
      </c>
      <c r="E36" s="307" t="e">
        <f>s_sp_ce_ricl!T26 - s_sp_ce_ricl!T59</f>
        <v>#REF!</v>
      </c>
      <c r="F36" s="307" t="e">
        <f>s_sp_ce_ricl!U26 - s_sp_ce_ricl!U59</f>
        <v>#REF!</v>
      </c>
      <c r="G36" s="307" t="e">
        <f>s_sp_ce_ricl!V26 - s_sp_ce_ricl!V59</f>
        <v>#REF!</v>
      </c>
      <c r="H36" s="307" t="e">
        <f>s_sp_ce_ricl!W26 - s_sp_ce_ricl!W59</f>
        <v>#REF!</v>
      </c>
      <c r="I36" s="334" t="str">
        <f t="shared" ref="I36:M39" si="34">IF(ISERROR(D36)=FALSE,ROUND(D36,2),"")</f>
        <v/>
      </c>
      <c r="J36" s="334" t="str">
        <f t="shared" si="34"/>
        <v/>
      </c>
      <c r="K36" s="334" t="str">
        <f t="shared" si="34"/>
        <v/>
      </c>
      <c r="L36" s="334" t="str">
        <f t="shared" si="34"/>
        <v/>
      </c>
      <c r="M36" s="334" t="str">
        <f t="shared" si="34"/>
        <v/>
      </c>
      <c r="N36" s="342" t="str">
        <f>IF(IF(dati_an!$B$4="16", VLOOKUP(C36,descriz_indici!$B$2:$E$35,3,FALSE), VLOOKUP(C36,descriz_indici!$B$2:$E$35,4,FALSE))="","",IF(dati_an!$B$4="16", VLOOKUP(C36,descriz_indici!$B$2:$E$35,3,FALSE), VLOOKUP(C36,descriz_indici!$B$2:$E$35,4,FALSE)))</f>
        <v>= [ A) Crediti verso soci per versamenti ancora dovuti + C.I) Rimanenze + Immobilizzazioni materiali destinate alla vendita + C.II) Crediti esigibili entro l'esercizio + C.III) Attività finanziari che non costituiscono immobilizzazioni + C.IV) Disponibilità liquide + D) Ratei e risconti ] - [ D) Debiti esigibili entro l'esercizio successivo + E) Ratei e risconti ]</v>
      </c>
      <c r="O36" s="342" t="str">
        <f>IF(N36&lt;&gt;"",IF($C36&lt;&gt;"",VLOOKUP($C36,descriz_indici!$B$2:$E$35,2,FALSE),""),"")</f>
        <v>Il Capitale Circolante Netto esprime la situazione di liquidità dell'azienda, ossia la sua capacità di far fronte alle obbligazioni a breve termine attraverso flussi finanziari generati dalla gestione tipica dell'impresa</v>
      </c>
      <c r="P36" s="343" t="str">
        <f>IF(ISNUMBER($I36)=TRUE,IF($I36&lt;0,valutazione_indici!E69,IF($I36&gt;=0,valutazione_indici!E70)),"")</f>
        <v/>
      </c>
      <c r="Q36" s="532">
        <f>IF($C36&lt;&gt;"",VLOOKUP($C36,descriz_indici!$B$2:$F$35,5,FALSE),"")</f>
        <v>1</v>
      </c>
      <c r="R36" s="334" t="str">
        <f t="shared" ref="R36:V39" si="35">IF(ISERROR(D36)=FALSE,ROUND(D36,2),"")</f>
        <v/>
      </c>
      <c r="S36" s="334" t="str">
        <f t="shared" si="35"/>
        <v/>
      </c>
      <c r="T36" s="334" t="str">
        <f t="shared" si="35"/>
        <v/>
      </c>
      <c r="U36" s="334" t="str">
        <f t="shared" si="35"/>
        <v/>
      </c>
      <c r="V36" s="334" t="str">
        <f t="shared" si="35"/>
        <v/>
      </c>
      <c r="W36" s="344" t="e">
        <f t="shared" si="10"/>
        <v>#VALUE!</v>
      </c>
      <c r="X36" s="344" t="e">
        <f t="shared" si="11"/>
        <v>#VALUE!</v>
      </c>
      <c r="Y36" s="344" t="e">
        <f t="shared" si="12"/>
        <v>#VALUE!</v>
      </c>
      <c r="Z36" s="344" t="e">
        <f t="shared" si="29"/>
        <v>#VALUE!</v>
      </c>
      <c r="AA36" s="344" t="e">
        <f t="shared" si="29"/>
        <v>#VALUE!</v>
      </c>
      <c r="AB36" s="344" t="e">
        <f t="shared" si="14"/>
        <v>#VALUE!</v>
      </c>
      <c r="AC36" s="344" t="e">
        <f t="shared" si="15"/>
        <v>#VALUE!</v>
      </c>
      <c r="AD36" s="344" t="e">
        <f t="shared" si="16"/>
        <v>#VALUE!</v>
      </c>
      <c r="AE36" s="345" t="e">
        <f t="shared" si="17"/>
        <v>#VALUE!</v>
      </c>
      <c r="AF36" s="533" t="e">
        <f t="shared" si="18"/>
        <v>#VALUE!</v>
      </c>
      <c r="AG36" s="344" t="e">
        <f t="shared" si="19"/>
        <v>#VALUE!</v>
      </c>
      <c r="AH36" s="534" t="e">
        <f t="shared" si="20"/>
        <v>#VALUE!</v>
      </c>
      <c r="AI36" s="344" t="e">
        <f t="shared" si="21"/>
        <v>#VALUE!</v>
      </c>
      <c r="AJ36" s="534" t="e">
        <f t="shared" si="22"/>
        <v>#VALUE!</v>
      </c>
      <c r="AK36" s="344" t="e">
        <f t="shared" si="23"/>
        <v>#VALUE!</v>
      </c>
      <c r="AL36" s="534" t="e">
        <f t="shared" si="24"/>
        <v>#VALUE!</v>
      </c>
      <c r="AM36" s="344" t="e">
        <f t="shared" si="25"/>
        <v>#VALUE!</v>
      </c>
      <c r="AN36" s="344" t="str">
        <f t="shared" si="26"/>
        <v>No</v>
      </c>
      <c r="AO36" s="524" t="str">
        <f>IF(AN36&lt;&gt;"No",IF(ISERROR(AM36)=TRUE, "", IF(N36&lt;&gt;"",IF(AM36="1",valutazione_indici!$B$83,IF(AM36="2",valutazione_indici!$B$84,IF(AM36="3",valutazione_indici!$B$85,IF(AM36="4",valutazione_indici!$B$86,IF(calc_indici!AM36="5",valutazione_indici!$B$87,valutazione_indici!$B$88))))),"")),"")</f>
        <v/>
      </c>
    </row>
    <row r="37" spans="1:52" s="518" customFormat="1" ht="40.200000000000003" customHeight="1">
      <c r="A37" s="309">
        <v>33</v>
      </c>
      <c r="B37" s="535"/>
      <c r="C37" s="537" t="s">
        <v>832</v>
      </c>
      <c r="D37" s="307" t="e">
        <f>(s_sp_ce_ricl!S26 - s_sp_ce_ricl!S15) - s_sp_ce_ricl!S59</f>
        <v>#REF!</v>
      </c>
      <c r="E37" s="307" t="e">
        <f>(s_sp_ce_ricl!T26 - s_sp_ce_ricl!T15) - s_sp_ce_ricl!T59</f>
        <v>#REF!</v>
      </c>
      <c r="F37" s="307" t="e">
        <f>(s_sp_ce_ricl!U26 - s_sp_ce_ricl!U15) - s_sp_ce_ricl!U59</f>
        <v>#REF!</v>
      </c>
      <c r="G37" s="307" t="e">
        <f>(s_sp_ce_ricl!V26 - s_sp_ce_ricl!V15) - s_sp_ce_ricl!V59</f>
        <v>#REF!</v>
      </c>
      <c r="H37" s="307" t="e">
        <f>(s_sp_ce_ricl!W26 - s_sp_ce_ricl!W15) - s_sp_ce_ricl!W59</f>
        <v>#REF!</v>
      </c>
      <c r="I37" s="334" t="str">
        <f t="shared" si="34"/>
        <v/>
      </c>
      <c r="J37" s="334" t="str">
        <f t="shared" si="34"/>
        <v/>
      </c>
      <c r="K37" s="334" t="str">
        <f t="shared" si="34"/>
        <v/>
      </c>
      <c r="L37" s="334" t="str">
        <f t="shared" si="34"/>
        <v/>
      </c>
      <c r="M37" s="334" t="str">
        <f t="shared" si="34"/>
        <v/>
      </c>
      <c r="N37" s="342" t="str">
        <f>IF(IF(dati_an!$B$4="16", VLOOKUP(C37,descriz_indici!$B$2:$E$35,3,FALSE), VLOOKUP(C37,descriz_indici!$B$2:$E$35,4,FALSE))="","",IF(dati_an!$B$4="16", VLOOKUP(C37,descriz_indici!$B$2:$E$35,3,FALSE), VLOOKUP(C37,descriz_indici!$B$2:$E$35,4,FALSE)))</f>
        <v>= [ A) Crediti verso soci per versamenti ancora dovuti + Immobilizzazioni materiali destinate alla vendita + C.II) Crediti esigibili entro l'esercizio + C.III) Attività finanziari che non costituiscono immobilizzazioni + C.IV) Disponibilità liquide + D) Ratei e risconti ] - [ D) Debiti esigibili entro l'esercizio successivo + E) Ratei e risconti ]</v>
      </c>
      <c r="O37" s="342" t="str">
        <f>IF(N37&lt;&gt;"",IF($C37&lt;&gt;"",VLOOKUP($C37,descriz_indici!$B$2:$E$35,2,FALSE),""),"")</f>
        <v>E' costituito dalla differenza fra le liquidità immediate e differite e le passività correnti. Esprime la capacità dell'impresa di far fronte agli impegni correnti con le proprie liquidità</v>
      </c>
      <c r="P37" s="343" t="str">
        <f>IF(ISNUMBER($I37)=TRUE,IF($I37&lt;0,valutazione_indici!E71,IF($I37&gt;=0,valutazione_indici!E72)),"")</f>
        <v/>
      </c>
      <c r="Q37" s="532">
        <f>IF($C37&lt;&gt;"",VLOOKUP($C37,descriz_indici!$B$2:$F$35,5,FALSE),"")</f>
        <v>1</v>
      </c>
      <c r="R37" s="334" t="str">
        <f t="shared" si="35"/>
        <v/>
      </c>
      <c r="S37" s="334" t="str">
        <f t="shared" si="35"/>
        <v/>
      </c>
      <c r="T37" s="334" t="str">
        <f t="shared" si="35"/>
        <v/>
      </c>
      <c r="U37" s="334" t="str">
        <f t="shared" si="35"/>
        <v/>
      </c>
      <c r="V37" s="334" t="str">
        <f t="shared" si="35"/>
        <v/>
      </c>
      <c r="W37" s="344" t="e">
        <f t="shared" si="10"/>
        <v>#VALUE!</v>
      </c>
      <c r="X37" s="344" t="e">
        <f t="shared" si="11"/>
        <v>#VALUE!</v>
      </c>
      <c r="Y37" s="344" t="e">
        <f t="shared" si="12"/>
        <v>#VALUE!</v>
      </c>
      <c r="Z37" s="344" t="e">
        <f t="shared" si="29"/>
        <v>#VALUE!</v>
      </c>
      <c r="AA37" s="344" t="e">
        <f t="shared" si="29"/>
        <v>#VALUE!</v>
      </c>
      <c r="AB37" s="344" t="e">
        <f t="shared" si="14"/>
        <v>#VALUE!</v>
      </c>
      <c r="AC37" s="344" t="e">
        <f t="shared" si="15"/>
        <v>#VALUE!</v>
      </c>
      <c r="AD37" s="344" t="e">
        <f t="shared" si="16"/>
        <v>#VALUE!</v>
      </c>
      <c r="AE37" s="345" t="e">
        <f t="shared" si="17"/>
        <v>#VALUE!</v>
      </c>
      <c r="AF37" s="533" t="e">
        <f t="shared" si="18"/>
        <v>#VALUE!</v>
      </c>
      <c r="AG37" s="344" t="e">
        <f t="shared" si="19"/>
        <v>#VALUE!</v>
      </c>
      <c r="AH37" s="534" t="e">
        <f t="shared" si="20"/>
        <v>#VALUE!</v>
      </c>
      <c r="AI37" s="344" t="e">
        <f t="shared" si="21"/>
        <v>#VALUE!</v>
      </c>
      <c r="AJ37" s="534" t="e">
        <f t="shared" si="22"/>
        <v>#VALUE!</v>
      </c>
      <c r="AK37" s="344" t="e">
        <f t="shared" si="23"/>
        <v>#VALUE!</v>
      </c>
      <c r="AL37" s="534" t="e">
        <f t="shared" si="24"/>
        <v>#VALUE!</v>
      </c>
      <c r="AM37" s="344" t="e">
        <f t="shared" si="25"/>
        <v>#VALUE!</v>
      </c>
      <c r="AN37" s="344" t="str">
        <f t="shared" si="26"/>
        <v>No</v>
      </c>
      <c r="AO37" s="524" t="str">
        <f>IF(AN37&lt;&gt;"No",IF(ISERROR(AM37)=TRUE, "", IF(N37&lt;&gt;"",IF(AM37="1",valutazione_indici!$B$83,IF(AM37="2",valutazione_indici!$B$84,IF(AM37="3",valutazione_indici!$B$85,IF(AM37="4",valutazione_indici!$B$86,IF(calc_indici!AM37="5",valutazione_indici!$B$87,valutazione_indici!$B$88))))),"")),"")</f>
        <v/>
      </c>
    </row>
    <row r="38" spans="1:52" s="518" customFormat="1" ht="40.200000000000003" customHeight="1">
      <c r="A38" s="309">
        <v>34</v>
      </c>
      <c r="B38" s="309"/>
      <c r="C38" s="537" t="s">
        <v>833</v>
      </c>
      <c r="D38" s="307" t="e">
        <f>s_sp_ce_ricl!S31 - s_sp_ce_ricl!S6</f>
        <v>#REF!</v>
      </c>
      <c r="E38" s="307" t="e">
        <f>s_sp_ce_ricl!T31 - s_sp_ce_ricl!T6</f>
        <v>#REF!</v>
      </c>
      <c r="F38" s="307" t="e">
        <f>s_sp_ce_ricl!U31 - s_sp_ce_ricl!U6</f>
        <v>#REF!</v>
      </c>
      <c r="G38" s="307" t="e">
        <f>s_sp_ce_ricl!V31 - s_sp_ce_ricl!V6</f>
        <v>#REF!</v>
      </c>
      <c r="H38" s="307" t="e">
        <f>s_sp_ce_ricl!W31 - s_sp_ce_ricl!W6</f>
        <v>#REF!</v>
      </c>
      <c r="I38" s="334" t="str">
        <f t="shared" si="34"/>
        <v/>
      </c>
      <c r="J38" s="334" t="str">
        <f t="shared" si="34"/>
        <v/>
      </c>
      <c r="K38" s="334" t="str">
        <f t="shared" si="34"/>
        <v/>
      </c>
      <c r="L38" s="334" t="str">
        <f t="shared" si="34"/>
        <v/>
      </c>
      <c r="M38" s="334" t="str">
        <f t="shared" si="34"/>
        <v/>
      </c>
      <c r="N38" s="342" t="str">
        <f>IF(IF(dati_an!$B$4="16", VLOOKUP(C38,descriz_indici!$B$2:$E$35,3,FALSE), VLOOKUP(C38,descriz_indici!$B$2:$E$35,4,FALSE))="","",IF(dati_an!$B$4="16", VLOOKUP(C38,descriz_indici!$B$2:$E$35,3,FALSE), VLOOKUP(C38,descriz_indici!$B$2:$E$35,4,FALSE)))</f>
        <v>= A) Patrimonio netto - B) Immobilizzazioni</v>
      </c>
      <c r="O38" s="342" t="str">
        <f>IF(N38&lt;&gt;"",IF($C38&lt;&gt;"",VLOOKUP($C38,descriz_indici!$B$2:$E$35,2,FALSE),""),"")</f>
        <v>E' costituito dalla differenza fra il Capitale netto e le Immobilizzazioni nette. Esprime la capacità dell'impresa di coprire con i mezzi propri gli investimenti in immobilizzazioni</v>
      </c>
      <c r="P38" s="343" t="str">
        <f>IF(ISNUMBER($I38)=TRUE,IF($I38&lt;0,valutazione_indici!E73,IF($I38&gt;=0,valutazione_indici!E74)),"")</f>
        <v/>
      </c>
      <c r="Q38" s="532">
        <f>IF($C38&lt;&gt;"",VLOOKUP($C38,descriz_indici!$B$2:$F$35,5,FALSE),"")</f>
        <v>1</v>
      </c>
      <c r="R38" s="334" t="str">
        <f t="shared" si="35"/>
        <v/>
      </c>
      <c r="S38" s="334" t="str">
        <f t="shared" si="35"/>
        <v/>
      </c>
      <c r="T38" s="334" t="str">
        <f t="shared" si="35"/>
        <v/>
      </c>
      <c r="U38" s="334" t="str">
        <f t="shared" si="35"/>
        <v/>
      </c>
      <c r="V38" s="334" t="str">
        <f t="shared" si="35"/>
        <v/>
      </c>
      <c r="W38" s="344" t="e">
        <f t="shared" si="10"/>
        <v>#VALUE!</v>
      </c>
      <c r="X38" s="344" t="e">
        <f t="shared" si="11"/>
        <v>#VALUE!</v>
      </c>
      <c r="Y38" s="344" t="e">
        <f t="shared" si="12"/>
        <v>#VALUE!</v>
      </c>
      <c r="Z38" s="344" t="e">
        <f t="shared" si="29"/>
        <v>#VALUE!</v>
      </c>
      <c r="AA38" s="344" t="e">
        <f t="shared" si="29"/>
        <v>#VALUE!</v>
      </c>
      <c r="AB38" s="344" t="e">
        <f t="shared" si="14"/>
        <v>#VALUE!</v>
      </c>
      <c r="AC38" s="344" t="e">
        <f t="shared" si="15"/>
        <v>#VALUE!</v>
      </c>
      <c r="AD38" s="344" t="e">
        <f t="shared" si="16"/>
        <v>#VALUE!</v>
      </c>
      <c r="AE38" s="345" t="e">
        <f t="shared" si="17"/>
        <v>#VALUE!</v>
      </c>
      <c r="AF38" s="533" t="e">
        <f t="shared" si="18"/>
        <v>#VALUE!</v>
      </c>
      <c r="AG38" s="344" t="e">
        <f t="shared" si="19"/>
        <v>#VALUE!</v>
      </c>
      <c r="AH38" s="534" t="e">
        <f t="shared" si="20"/>
        <v>#VALUE!</v>
      </c>
      <c r="AI38" s="344" t="e">
        <f t="shared" si="21"/>
        <v>#VALUE!</v>
      </c>
      <c r="AJ38" s="534" t="e">
        <f t="shared" si="22"/>
        <v>#VALUE!</v>
      </c>
      <c r="AK38" s="344" t="e">
        <f t="shared" si="23"/>
        <v>#VALUE!</v>
      </c>
      <c r="AL38" s="534" t="e">
        <f t="shared" si="24"/>
        <v>#VALUE!</v>
      </c>
      <c r="AM38" s="344" t="e">
        <f t="shared" si="25"/>
        <v>#VALUE!</v>
      </c>
      <c r="AN38" s="344" t="str">
        <f t="shared" si="26"/>
        <v>No</v>
      </c>
      <c r="AO38" s="524" t="str">
        <f>IF(AN38&lt;&gt;"No",IF(ISERROR(AM38)=TRUE, "", IF(N38&lt;&gt;"",IF(AM38="1",valutazione_indici!$B$83,IF(AM38="2",valutazione_indici!$B$84,IF(AM38="3",valutazione_indici!$B$85,IF(AM38="4",valutazione_indici!$B$86,IF(calc_indici!AM38="5",valutazione_indici!$B$87,valutazione_indici!$B$88))))),"")),"")</f>
        <v/>
      </c>
    </row>
    <row r="39" spans="1:52" s="518" customFormat="1" ht="40.200000000000003" customHeight="1">
      <c r="A39" s="309">
        <v>35</v>
      </c>
      <c r="B39" s="309"/>
      <c r="C39" s="537" t="s">
        <v>4</v>
      </c>
      <c r="D39" s="307" t="e">
        <f>s_altman!C12</f>
        <v>#REF!</v>
      </c>
      <c r="E39" s="307" t="e">
        <f>s_altman!D12</f>
        <v>#REF!</v>
      </c>
      <c r="F39" s="307" t="e">
        <f>s_altman!E12</f>
        <v>#REF!</v>
      </c>
      <c r="G39" s="307" t="e">
        <f>s_altman!F12</f>
        <v>#REF!</v>
      </c>
      <c r="H39" s="307" t="e">
        <f>s_altman!G12</f>
        <v>#REF!</v>
      </c>
      <c r="I39" s="334" t="str">
        <f t="shared" si="34"/>
        <v/>
      </c>
      <c r="J39" s="334" t="str">
        <f t="shared" si="34"/>
        <v/>
      </c>
      <c r="K39" s="334" t="str">
        <f t="shared" si="34"/>
        <v/>
      </c>
      <c r="L39" s="334" t="str">
        <f t="shared" si="34"/>
        <v/>
      </c>
      <c r="M39" s="334" t="str">
        <f t="shared" si="34"/>
        <v/>
      </c>
      <c r="N39" s="342" t="str">
        <f>IF(IF(dati_an!$B$4="16", VLOOKUP(C39,descriz_indici!$B$2:$E$35,3,FALSE), VLOOKUP(C39,descriz_indici!$B$2:$E$35,4,FALSE))="","",IF(dati_an!$B$4="16", VLOOKUP(C39,descriz_indici!$B$2:$E$35,3,FALSE), VLOOKUP(C39,descriz_indici!$B$2:$E$35,4,FALSE)))</f>
        <v>= 1,2 x A + 1,4 x B + 3,3 x C + 0,6 x D + 0,99 x E</v>
      </c>
      <c r="O39" s="342" t="str">
        <f>IF(N39&lt;&gt;"",IF($C39&lt;&gt;"",VLOOKUP($C39,descriz_indici!$B$2:$E$35,2,FALSE),""),"")</f>
        <v>La funzione di Altman consente di accertare l'equilibrio finanziario di un'impresa e quindi verificarne il rischio di insolvenza negli anni futuri</v>
      </c>
      <c r="P39" s="343" t="str">
        <f>IF(ISNUMBER($I39)=TRUE,IF($I39&lt;1.8,valutazione_indici!E75,IF($I39&lt;2.7,valutazione_indici!E76,IF($I39&lt;=3,valutazione_indici!E77,IF($I39&gt;3,valutazione_indici!E78)))),"")</f>
        <v/>
      </c>
      <c r="Q39" s="532">
        <f>IF($C39&lt;&gt;"",VLOOKUP($C39,descriz_indici!$B$2:$F$35,5,FALSE),"")</f>
        <v>1</v>
      </c>
      <c r="R39" s="334" t="str">
        <f t="shared" si="35"/>
        <v/>
      </c>
      <c r="S39" s="334" t="str">
        <f t="shared" si="35"/>
        <v/>
      </c>
      <c r="T39" s="334" t="str">
        <f t="shared" si="35"/>
        <v/>
      </c>
      <c r="U39" s="334" t="str">
        <f t="shared" si="35"/>
        <v/>
      </c>
      <c r="V39" s="334" t="str">
        <f t="shared" si="35"/>
        <v/>
      </c>
      <c r="W39" s="344" t="e">
        <f t="shared" si="10"/>
        <v>#VALUE!</v>
      </c>
      <c r="X39" s="344" t="e">
        <f t="shared" si="11"/>
        <v>#VALUE!</v>
      </c>
      <c r="Y39" s="344" t="e">
        <f t="shared" si="12"/>
        <v>#VALUE!</v>
      </c>
      <c r="Z39" s="344" t="e">
        <f t="shared" si="29"/>
        <v>#VALUE!</v>
      </c>
      <c r="AA39" s="344" t="e">
        <f t="shared" si="29"/>
        <v>#VALUE!</v>
      </c>
      <c r="AB39" s="344" t="e">
        <f t="shared" si="14"/>
        <v>#VALUE!</v>
      </c>
      <c r="AC39" s="344" t="e">
        <f t="shared" si="15"/>
        <v>#VALUE!</v>
      </c>
      <c r="AD39" s="344" t="e">
        <f t="shared" si="16"/>
        <v>#VALUE!</v>
      </c>
      <c r="AE39" s="345" t="e">
        <f t="shared" si="17"/>
        <v>#VALUE!</v>
      </c>
      <c r="AF39" s="533" t="e">
        <f t="shared" si="18"/>
        <v>#VALUE!</v>
      </c>
      <c r="AG39" s="344" t="e">
        <f t="shared" si="19"/>
        <v>#VALUE!</v>
      </c>
      <c r="AH39" s="534" t="e">
        <f t="shared" si="20"/>
        <v>#VALUE!</v>
      </c>
      <c r="AI39" s="344" t="e">
        <f t="shared" si="21"/>
        <v>#VALUE!</v>
      </c>
      <c r="AJ39" s="534" t="e">
        <f t="shared" si="22"/>
        <v>#VALUE!</v>
      </c>
      <c r="AK39" s="344" t="e">
        <f t="shared" si="23"/>
        <v>#VALUE!</v>
      </c>
      <c r="AL39" s="534" t="e">
        <f t="shared" si="24"/>
        <v>#VALUE!</v>
      </c>
      <c r="AM39" s="344" t="e">
        <f t="shared" si="25"/>
        <v>#VALUE!</v>
      </c>
      <c r="AN39" s="344" t="str">
        <f t="shared" si="26"/>
        <v>No</v>
      </c>
      <c r="AO39" s="524" t="str">
        <f>IF(AN39&lt;&gt;"No",IF(ISERROR(AM39)=TRUE, "", IF(N39&lt;&gt;"",IF(AM39="1",valutazione_indici!$B$83,IF(AM39="2",valutazione_indici!$B$84,IF(AM39="3",valutazione_indici!$B$85,IF(AM39="4",valutazione_indici!$B$86,IF(calc_indici!AM39="5",valutazione_indici!$B$87,valutazione_indici!$B$88))))),"")),"")</f>
        <v/>
      </c>
    </row>
    <row r="40" spans="1:52">
      <c r="D40" s="311">
        <f>ERROR.TYPE(D13)</f>
        <v>4</v>
      </c>
    </row>
    <row r="41" spans="1:52">
      <c r="B41" s="313"/>
      <c r="C41" s="310" t="s">
        <v>130</v>
      </c>
      <c r="D41" s="311">
        <f>ERROR.TYPE(E12)</f>
        <v>4</v>
      </c>
    </row>
    <row r="42" spans="1:52">
      <c r="B42" s="374"/>
      <c r="C42" s="310" t="s">
        <v>882</v>
      </c>
      <c r="D42" s="311" t="b">
        <f>ISERROR(D13)</f>
        <v>1</v>
      </c>
    </row>
    <row r="43" spans="1:52">
      <c r="D43" s="311" t="b">
        <f>ISERROR(D14)</f>
        <v>1</v>
      </c>
    </row>
  </sheetData>
  <mergeCells count="6">
    <mergeCell ref="AE5:AF5"/>
    <mergeCell ref="AG5:AH5"/>
    <mergeCell ref="AI5:AJ5"/>
    <mergeCell ref="AK5:AL5"/>
    <mergeCell ref="Q3:AM3"/>
    <mergeCell ref="AE4:AM4"/>
  </mergeCells>
  <phoneticPr fontId="0" type="noConversion"/>
  <pageMargins left="0.74803149606299213" right="0.74803149606299213" top="0.98425196850393704" bottom="0.98425196850393704" header="0.51181102362204722" footer="0.51181102362204722"/>
  <pageSetup paperSize="9" orientation="portrait" r:id="rId1"/>
  <headerFooter scaleWithDoc="0"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52"/>
  <sheetViews>
    <sheetView zoomScale="90" zoomScaleNormal="90" workbookViewId="0">
      <pane ySplit="1" topLeftCell="A2" activePane="bottomLeft" state="frozen"/>
      <selection pane="bottomLeft" activeCell="A3" sqref="A3"/>
    </sheetView>
  </sheetViews>
  <sheetFormatPr defaultRowHeight="12.45"/>
  <cols>
    <col min="1" max="1" width="57" style="26" customWidth="1"/>
    <col min="2" max="6" width="11" bestFit="1" customWidth="1"/>
  </cols>
  <sheetData>
    <row r="1" spans="1:6">
      <c r="A1" s="223"/>
      <c r="B1" s="246"/>
      <c r="C1" s="246"/>
      <c r="D1" s="246"/>
      <c r="E1" s="246"/>
      <c r="F1" s="246"/>
    </row>
    <row r="2" spans="1:6">
      <c r="A2" s="224"/>
      <c r="B2" s="228"/>
      <c r="C2" s="229"/>
      <c r="D2" s="229"/>
      <c r="E2" s="229"/>
      <c r="F2" s="229"/>
    </row>
    <row r="3" spans="1:6">
      <c r="A3" s="225"/>
      <c r="B3" s="201"/>
      <c r="C3" s="201"/>
      <c r="D3" s="202"/>
      <c r="E3" s="202"/>
      <c r="F3" s="203"/>
    </row>
    <row r="4" spans="1:6">
      <c r="A4" s="226"/>
      <c r="B4" s="204"/>
      <c r="C4" s="205"/>
      <c r="D4" s="205"/>
      <c r="E4" s="205"/>
      <c r="F4" s="206"/>
    </row>
    <row r="5" spans="1:6">
      <c r="A5" s="226"/>
      <c r="B5" s="204"/>
      <c r="C5" s="207"/>
      <c r="D5" s="207"/>
      <c r="E5" s="207"/>
      <c r="F5" s="207"/>
    </row>
    <row r="6" spans="1:6">
      <c r="A6" s="224"/>
      <c r="B6" s="228"/>
      <c r="C6" s="229"/>
      <c r="D6" s="230"/>
      <c r="E6" s="230"/>
      <c r="F6" s="230"/>
    </row>
    <row r="7" spans="1:6">
      <c r="A7" s="226"/>
      <c r="B7" s="204"/>
      <c r="C7" s="202"/>
      <c r="D7" s="202"/>
      <c r="E7" s="202"/>
      <c r="F7" s="203"/>
    </row>
    <row r="8" spans="1:6">
      <c r="A8" s="226"/>
      <c r="B8" s="204"/>
      <c r="C8" s="205"/>
      <c r="D8" s="205"/>
      <c r="E8" s="205"/>
      <c r="F8" s="206"/>
    </row>
    <row r="9" spans="1:6">
      <c r="A9" s="226"/>
      <c r="B9" s="204"/>
      <c r="C9" s="205"/>
      <c r="D9" s="205"/>
      <c r="E9" s="205"/>
      <c r="F9" s="206"/>
    </row>
    <row r="10" spans="1:6">
      <c r="A10" s="226"/>
      <c r="B10" s="204"/>
      <c r="C10" s="205"/>
      <c r="D10" s="205"/>
      <c r="E10" s="205"/>
      <c r="F10" s="206"/>
    </row>
    <row r="11" spans="1:6">
      <c r="A11" s="226"/>
      <c r="B11" s="204"/>
      <c r="C11" s="205"/>
      <c r="D11" s="205"/>
      <c r="E11" s="205"/>
      <c r="F11" s="206"/>
    </row>
    <row r="12" spans="1:6">
      <c r="A12" s="226"/>
      <c r="B12" s="204"/>
      <c r="C12" s="205"/>
      <c r="D12" s="205"/>
      <c r="E12" s="205"/>
      <c r="F12" s="206"/>
    </row>
    <row r="13" spans="1:6">
      <c r="A13" s="226"/>
      <c r="B13" s="204"/>
      <c r="C13" s="205"/>
      <c r="D13" s="205"/>
      <c r="E13" s="205"/>
      <c r="F13" s="206"/>
    </row>
    <row r="14" spans="1:6">
      <c r="A14" s="226"/>
      <c r="B14" s="204"/>
      <c r="C14" s="205"/>
      <c r="D14" s="205"/>
      <c r="E14" s="205"/>
      <c r="F14" s="206"/>
    </row>
    <row r="15" spans="1:6">
      <c r="A15" s="226"/>
      <c r="B15" s="204"/>
      <c r="C15" s="205"/>
      <c r="D15" s="205"/>
      <c r="E15" s="205"/>
      <c r="F15" s="206"/>
    </row>
    <row r="16" spans="1:6">
      <c r="A16" s="226"/>
      <c r="B16" s="204"/>
      <c r="C16" s="208"/>
      <c r="D16" s="208"/>
      <c r="E16" s="208"/>
      <c r="F16" s="207"/>
    </row>
    <row r="17" spans="1:6">
      <c r="A17" s="224"/>
      <c r="B17" s="228"/>
      <c r="C17" s="228"/>
      <c r="D17" s="230"/>
      <c r="E17" s="230"/>
      <c r="F17" s="230"/>
    </row>
    <row r="18" spans="1:6">
      <c r="A18" s="226"/>
      <c r="B18" s="204"/>
      <c r="C18" s="202"/>
      <c r="D18" s="202"/>
      <c r="E18" s="202"/>
      <c r="F18" s="203"/>
    </row>
    <row r="19" spans="1:6">
      <c r="A19" s="226"/>
      <c r="B19" s="204"/>
      <c r="C19" s="205"/>
      <c r="D19" s="205"/>
      <c r="E19" s="205"/>
      <c r="F19" s="206"/>
    </row>
    <row r="20" spans="1:6">
      <c r="A20" s="226"/>
      <c r="B20" s="204"/>
      <c r="C20" s="205"/>
      <c r="D20" s="205"/>
      <c r="E20" s="205"/>
      <c r="F20" s="206"/>
    </row>
    <row r="21" spans="1:6">
      <c r="A21" s="226"/>
      <c r="B21" s="204"/>
      <c r="C21" s="205"/>
      <c r="D21" s="205"/>
      <c r="E21" s="205"/>
      <c r="F21" s="206"/>
    </row>
    <row r="22" spans="1:6">
      <c r="A22" s="226"/>
      <c r="B22" s="204"/>
      <c r="C22" s="205"/>
      <c r="D22" s="205"/>
      <c r="E22" s="205"/>
      <c r="F22" s="206"/>
    </row>
    <row r="23" spans="1:6">
      <c r="A23" s="226"/>
      <c r="B23" s="204"/>
      <c r="C23" s="205"/>
      <c r="D23" s="205"/>
      <c r="E23" s="205"/>
      <c r="F23" s="206"/>
    </row>
    <row r="24" spans="1:6">
      <c r="A24" s="226"/>
      <c r="B24" s="204"/>
      <c r="C24" s="205"/>
      <c r="D24" s="205"/>
      <c r="E24" s="205"/>
      <c r="F24" s="206"/>
    </row>
    <row r="25" spans="1:6">
      <c r="A25" s="226"/>
      <c r="B25" s="204"/>
      <c r="C25" s="205"/>
      <c r="D25" s="205"/>
      <c r="E25" s="205"/>
      <c r="F25" s="206"/>
    </row>
    <row r="26" spans="1:6">
      <c r="A26" s="226"/>
      <c r="B26" s="204"/>
      <c r="C26" s="205"/>
      <c r="D26" s="205"/>
      <c r="E26" s="205"/>
      <c r="F26" s="206"/>
    </row>
    <row r="27" spans="1:6">
      <c r="A27" s="226"/>
      <c r="B27" s="204"/>
      <c r="C27" s="208"/>
      <c r="D27" s="208"/>
      <c r="E27" s="208"/>
      <c r="F27" s="207"/>
    </row>
    <row r="28" spans="1:6">
      <c r="A28" s="224"/>
      <c r="B28" s="228"/>
      <c r="C28" s="230"/>
      <c r="D28" s="230"/>
      <c r="E28" s="230"/>
      <c r="F28" s="230"/>
    </row>
    <row r="29" spans="1:6">
      <c r="A29" s="226"/>
      <c r="B29" s="204"/>
      <c r="C29" s="202"/>
      <c r="D29" s="202"/>
      <c r="E29" s="202"/>
      <c r="F29" s="203"/>
    </row>
    <row r="30" spans="1:6">
      <c r="A30" s="226"/>
      <c r="B30" s="204"/>
      <c r="C30" s="205"/>
      <c r="D30" s="205"/>
      <c r="E30" s="205"/>
      <c r="F30" s="206"/>
    </row>
    <row r="31" spans="1:6">
      <c r="A31" s="226"/>
      <c r="B31" s="204"/>
      <c r="C31" s="205"/>
      <c r="D31" s="205"/>
      <c r="E31" s="205"/>
      <c r="F31" s="206"/>
    </row>
    <row r="32" spans="1:6">
      <c r="A32" s="226"/>
      <c r="B32" s="204"/>
      <c r="C32" s="205"/>
      <c r="D32" s="205"/>
      <c r="E32" s="205"/>
      <c r="F32" s="206"/>
    </row>
    <row r="33" spans="1:6">
      <c r="A33" s="226"/>
      <c r="B33" s="204"/>
      <c r="C33" s="205"/>
      <c r="D33" s="205"/>
      <c r="E33" s="205"/>
      <c r="F33" s="206"/>
    </row>
    <row r="34" spans="1:6">
      <c r="A34" s="226"/>
      <c r="B34" s="204"/>
      <c r="C34" s="205"/>
      <c r="D34" s="205"/>
      <c r="E34" s="205"/>
      <c r="F34" s="206"/>
    </row>
    <row r="35" spans="1:6">
      <c r="A35" s="226"/>
      <c r="B35" s="204"/>
      <c r="C35" s="205"/>
      <c r="D35" s="205"/>
      <c r="E35" s="205"/>
      <c r="F35" s="206"/>
    </row>
    <row r="36" spans="1:6">
      <c r="A36" s="226"/>
      <c r="B36" s="204"/>
      <c r="C36" s="208"/>
      <c r="D36" s="208"/>
      <c r="E36" s="208"/>
      <c r="F36" s="207"/>
    </row>
    <row r="37" spans="1:6">
      <c r="A37" s="224"/>
      <c r="B37" s="228"/>
      <c r="C37" s="230"/>
      <c r="D37" s="230"/>
      <c r="E37" s="230"/>
      <c r="F37" s="230"/>
    </row>
    <row r="38" spans="1:6">
      <c r="A38" s="226"/>
      <c r="B38" s="204"/>
      <c r="C38" s="202"/>
      <c r="D38" s="202"/>
      <c r="E38" s="202"/>
      <c r="F38" s="203"/>
    </row>
    <row r="39" spans="1:6">
      <c r="A39" s="226"/>
      <c r="B39" s="204"/>
      <c r="C39" s="205"/>
      <c r="D39" s="205"/>
      <c r="E39" s="205"/>
      <c r="F39" s="206"/>
    </row>
    <row r="40" spans="1:6">
      <c r="A40" s="226"/>
      <c r="B40" s="204"/>
      <c r="C40" s="205"/>
      <c r="D40" s="205"/>
      <c r="E40" s="205"/>
      <c r="F40" s="206"/>
    </row>
    <row r="41" spans="1:6">
      <c r="A41" s="226"/>
      <c r="B41" s="204"/>
      <c r="C41" s="205"/>
      <c r="D41" s="205"/>
      <c r="E41" s="205"/>
      <c r="F41" s="206"/>
    </row>
    <row r="42" spans="1:6">
      <c r="A42" s="226"/>
      <c r="B42" s="204"/>
      <c r="C42" s="208"/>
      <c r="D42" s="208"/>
      <c r="E42" s="208"/>
      <c r="F42" s="207"/>
    </row>
    <row r="43" spans="1:6">
      <c r="A43" s="224"/>
      <c r="B43" s="228"/>
      <c r="C43" s="230"/>
      <c r="D43" s="230"/>
      <c r="E43" s="230"/>
      <c r="F43" s="230"/>
    </row>
    <row r="44" spans="1:6">
      <c r="A44" s="226"/>
      <c r="B44" s="204"/>
      <c r="C44" s="202"/>
      <c r="D44" s="202"/>
      <c r="E44" s="202"/>
      <c r="F44" s="203"/>
    </row>
    <row r="45" spans="1:6">
      <c r="A45" s="226"/>
      <c r="B45" s="204"/>
      <c r="C45" s="205"/>
      <c r="D45" s="205"/>
      <c r="E45" s="205"/>
      <c r="F45" s="206"/>
    </row>
    <row r="46" spans="1:6">
      <c r="A46" s="226"/>
      <c r="B46" s="204"/>
      <c r="C46" s="205"/>
      <c r="D46" s="205"/>
      <c r="E46" s="205"/>
      <c r="F46" s="206"/>
    </row>
    <row r="47" spans="1:6">
      <c r="A47" s="226"/>
      <c r="B47" s="204"/>
      <c r="C47" s="205"/>
      <c r="D47" s="205"/>
      <c r="E47" s="205"/>
      <c r="F47" s="206"/>
    </row>
    <row r="48" spans="1:6">
      <c r="A48" s="226"/>
      <c r="B48" s="204"/>
      <c r="C48" s="205"/>
      <c r="D48" s="205"/>
      <c r="E48" s="205"/>
      <c r="F48" s="206"/>
    </row>
    <row r="49" spans="1:6">
      <c r="A49" s="226"/>
      <c r="B49" s="204"/>
      <c r="C49" s="205"/>
      <c r="D49" s="205"/>
      <c r="E49" s="205"/>
      <c r="F49" s="206"/>
    </row>
    <row r="50" spans="1:6">
      <c r="A50" s="226"/>
      <c r="B50" s="204"/>
      <c r="C50" s="205"/>
      <c r="D50" s="205"/>
      <c r="E50" s="205"/>
      <c r="F50" s="206"/>
    </row>
    <row r="51" spans="1:6">
      <c r="A51" s="226"/>
      <c r="B51" s="204"/>
      <c r="C51" s="205"/>
      <c r="D51" s="205"/>
      <c r="E51" s="205"/>
      <c r="F51" s="206"/>
    </row>
    <row r="52" spans="1:6">
      <c r="A52" s="227"/>
      <c r="B52" s="209"/>
      <c r="C52" s="208"/>
      <c r="D52" s="208"/>
      <c r="E52" s="208"/>
      <c r="F52" s="245"/>
    </row>
  </sheetData>
  <phoneticPr fontId="0" type="noConversion"/>
  <pageMargins left="0.7" right="0.7" top="0.75" bottom="0.75" header="0.3" footer="0.3"/>
  <pageSetup paperSize="9" orientation="portrait"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75"/>
  <sheetViews>
    <sheetView zoomScale="110" zoomScaleNormal="110" workbookViewId="0">
      <pane ySplit="1" topLeftCell="A2" activePane="bottomLeft" state="frozen"/>
      <selection pane="bottomLeft" activeCell="A3" sqref="A3"/>
    </sheetView>
  </sheetViews>
  <sheetFormatPr defaultRowHeight="12.45"/>
  <cols>
    <col min="1" max="1" width="104.3828125" style="26" bestFit="1" customWidth="1"/>
    <col min="2" max="9" width="15.69140625" style="116" customWidth="1"/>
  </cols>
  <sheetData>
    <row r="1" spans="1:9">
      <c r="A1" s="241"/>
      <c r="B1" s="211"/>
      <c r="C1" s="210"/>
      <c r="D1" s="211"/>
      <c r="E1" s="210"/>
      <c r="F1" s="211"/>
      <c r="G1" s="210"/>
      <c r="H1" s="211"/>
      <c r="I1" s="210"/>
    </row>
    <row r="2" spans="1:9">
      <c r="A2" s="417"/>
      <c r="B2" s="212"/>
      <c r="C2" s="213"/>
      <c r="D2" s="212"/>
      <c r="E2" s="213"/>
      <c r="F2" s="212"/>
      <c r="G2" s="213"/>
      <c r="H2" s="212"/>
      <c r="I2" s="213"/>
    </row>
    <row r="3" spans="1:9">
      <c r="A3" s="231"/>
      <c r="B3" s="215"/>
      <c r="C3" s="214"/>
      <c r="D3" s="215"/>
      <c r="E3" s="214"/>
      <c r="F3" s="215"/>
      <c r="G3" s="214"/>
      <c r="H3" s="215"/>
      <c r="I3" s="214"/>
    </row>
    <row r="4" spans="1:9">
      <c r="A4" s="231"/>
      <c r="B4" s="215"/>
      <c r="C4" s="214"/>
      <c r="D4" s="215"/>
      <c r="E4" s="214"/>
      <c r="F4" s="215"/>
      <c r="G4" s="214"/>
      <c r="H4" s="215"/>
      <c r="I4" s="214"/>
    </row>
    <row r="5" spans="1:9">
      <c r="A5" s="231"/>
      <c r="B5" s="215"/>
      <c r="C5" s="214"/>
      <c r="D5" s="215"/>
      <c r="E5" s="214"/>
      <c r="F5" s="215"/>
      <c r="G5" s="214"/>
      <c r="H5" s="215"/>
      <c r="I5" s="214"/>
    </row>
    <row r="6" spans="1:9">
      <c r="A6" s="231"/>
      <c r="B6" s="215"/>
      <c r="C6" s="214"/>
      <c r="D6" s="215"/>
      <c r="E6" s="214"/>
      <c r="F6" s="215"/>
      <c r="G6" s="214"/>
      <c r="H6" s="215"/>
      <c r="I6" s="214"/>
    </row>
    <row r="7" spans="1:9">
      <c r="A7" s="231"/>
      <c r="B7" s="215"/>
      <c r="C7" s="214"/>
      <c r="D7" s="215"/>
      <c r="E7" s="214"/>
      <c r="F7" s="215"/>
      <c r="G7" s="214"/>
      <c r="H7" s="215"/>
      <c r="I7" s="214"/>
    </row>
    <row r="8" spans="1:9">
      <c r="A8" s="231"/>
      <c r="B8" s="215"/>
      <c r="C8" s="214"/>
      <c r="D8" s="215"/>
      <c r="E8" s="214"/>
      <c r="F8" s="215"/>
      <c r="G8" s="214"/>
      <c r="H8" s="215"/>
      <c r="I8" s="214"/>
    </row>
    <row r="9" spans="1:9">
      <c r="A9" s="418"/>
      <c r="B9" s="216"/>
      <c r="C9" s="217"/>
      <c r="D9" s="216"/>
      <c r="E9" s="217"/>
      <c r="F9" s="216"/>
      <c r="G9" s="217"/>
      <c r="H9" s="216"/>
      <c r="I9" s="217"/>
    </row>
    <row r="10" spans="1:9">
      <c r="A10" s="231"/>
      <c r="B10" s="215"/>
      <c r="C10" s="214"/>
      <c r="D10" s="215"/>
      <c r="E10" s="214"/>
      <c r="F10" s="215"/>
      <c r="G10" s="214"/>
      <c r="H10" s="215"/>
      <c r="I10" s="214"/>
    </row>
    <row r="11" spans="1:9">
      <c r="A11" s="231"/>
      <c r="B11" s="215"/>
      <c r="C11" s="214"/>
      <c r="D11" s="215"/>
      <c r="E11" s="214"/>
      <c r="F11" s="215"/>
      <c r="G11" s="214"/>
      <c r="H11" s="215"/>
      <c r="I11" s="214"/>
    </row>
    <row r="12" spans="1:9">
      <c r="A12" s="231"/>
      <c r="B12" s="215"/>
      <c r="C12" s="214"/>
      <c r="D12" s="215"/>
      <c r="E12" s="214"/>
      <c r="F12" s="215"/>
      <c r="G12" s="214"/>
      <c r="H12" s="215"/>
      <c r="I12" s="214"/>
    </row>
    <row r="13" spans="1:9">
      <c r="A13" s="231"/>
      <c r="B13" s="215"/>
      <c r="C13" s="214"/>
      <c r="D13" s="215"/>
      <c r="E13" s="214"/>
      <c r="F13" s="215"/>
      <c r="G13" s="214"/>
      <c r="H13" s="215"/>
      <c r="I13" s="214"/>
    </row>
    <row r="14" spans="1:9">
      <c r="A14" s="231"/>
      <c r="B14" s="215"/>
      <c r="C14" s="214"/>
      <c r="D14" s="215"/>
      <c r="E14" s="214"/>
      <c r="F14" s="215"/>
      <c r="G14" s="214"/>
      <c r="H14" s="215"/>
      <c r="I14" s="214"/>
    </row>
    <row r="15" spans="1:9">
      <c r="A15" s="231"/>
      <c r="B15" s="215"/>
      <c r="C15" s="214"/>
      <c r="D15" s="215"/>
      <c r="E15" s="214"/>
      <c r="F15" s="215"/>
      <c r="G15" s="214"/>
      <c r="H15" s="215"/>
      <c r="I15" s="214"/>
    </row>
    <row r="16" spans="1:9" s="2" customFormat="1">
      <c r="A16" s="231"/>
      <c r="B16" s="215"/>
      <c r="C16" s="214"/>
      <c r="D16" s="215"/>
      <c r="E16" s="214"/>
      <c r="F16" s="215"/>
      <c r="G16" s="214"/>
      <c r="H16" s="215"/>
      <c r="I16" s="214"/>
    </row>
    <row r="17" spans="1:9">
      <c r="A17" s="418"/>
      <c r="B17" s="216"/>
      <c r="C17" s="217"/>
      <c r="D17" s="216"/>
      <c r="E17" s="217"/>
      <c r="F17" s="216"/>
      <c r="G17" s="217"/>
      <c r="H17" s="216"/>
      <c r="I17" s="217"/>
    </row>
    <row r="18" spans="1:9">
      <c r="A18" s="231"/>
      <c r="B18" s="215"/>
      <c r="C18" s="214"/>
      <c r="D18" s="215"/>
      <c r="E18" s="214"/>
      <c r="F18" s="215"/>
      <c r="G18" s="214"/>
      <c r="H18" s="215"/>
      <c r="I18" s="214"/>
    </row>
    <row r="19" spans="1:9">
      <c r="A19" s="231"/>
      <c r="B19" s="215"/>
      <c r="C19" s="214"/>
      <c r="D19" s="215"/>
      <c r="E19" s="214"/>
      <c r="F19" s="215"/>
      <c r="G19" s="214"/>
      <c r="H19" s="215"/>
      <c r="I19" s="214"/>
    </row>
    <row r="20" spans="1:9">
      <c r="A20" s="231"/>
      <c r="B20" s="215"/>
      <c r="C20" s="214"/>
      <c r="D20" s="215"/>
      <c r="E20" s="214"/>
      <c r="F20" s="215"/>
      <c r="G20" s="214"/>
      <c r="H20" s="215"/>
      <c r="I20" s="214"/>
    </row>
    <row r="21" spans="1:9">
      <c r="A21" s="231"/>
      <c r="B21" s="215"/>
      <c r="C21" s="214"/>
      <c r="D21" s="215"/>
      <c r="E21" s="214"/>
      <c r="F21" s="215"/>
      <c r="G21" s="214"/>
      <c r="H21" s="215"/>
      <c r="I21" s="214"/>
    </row>
    <row r="22" spans="1:9">
      <c r="A22" s="231"/>
      <c r="B22" s="215"/>
      <c r="C22" s="214"/>
      <c r="D22" s="215"/>
      <c r="E22" s="214"/>
      <c r="F22" s="215"/>
      <c r="G22" s="214"/>
      <c r="H22" s="215"/>
      <c r="I22" s="214"/>
    </row>
    <row r="23" spans="1:9">
      <c r="A23" s="231"/>
      <c r="B23" s="215"/>
      <c r="C23" s="214"/>
      <c r="D23" s="215"/>
      <c r="E23" s="214"/>
      <c r="F23" s="215"/>
      <c r="G23" s="214"/>
      <c r="H23" s="215"/>
      <c r="I23" s="214"/>
    </row>
    <row r="24" spans="1:9">
      <c r="A24" s="231"/>
      <c r="B24" s="215"/>
      <c r="C24" s="214"/>
      <c r="D24" s="215"/>
      <c r="E24" s="214"/>
      <c r="F24" s="215"/>
      <c r="G24" s="214"/>
      <c r="H24" s="215"/>
      <c r="I24" s="214"/>
    </row>
    <row r="25" spans="1:9">
      <c r="A25" s="231"/>
      <c r="B25" s="215"/>
      <c r="C25" s="214"/>
      <c r="D25" s="215"/>
      <c r="E25" s="214"/>
      <c r="F25" s="215"/>
      <c r="G25" s="214"/>
      <c r="H25" s="215"/>
      <c r="I25" s="214"/>
    </row>
    <row r="26" spans="1:9">
      <c r="A26" s="418"/>
      <c r="B26" s="216"/>
      <c r="C26" s="217"/>
      <c r="D26" s="216"/>
      <c r="E26" s="217"/>
      <c r="F26" s="216"/>
      <c r="G26" s="217"/>
      <c r="H26" s="216"/>
      <c r="I26" s="217"/>
    </row>
    <row r="27" spans="1:9">
      <c r="A27" s="231"/>
      <c r="B27" s="215"/>
      <c r="C27" s="214"/>
      <c r="D27" s="215"/>
      <c r="E27" s="214"/>
      <c r="F27" s="215"/>
      <c r="G27" s="214"/>
      <c r="H27" s="215"/>
      <c r="I27" s="214"/>
    </row>
    <row r="28" spans="1:9">
      <c r="A28" s="231"/>
      <c r="B28" s="215"/>
      <c r="C28" s="214"/>
      <c r="D28" s="215"/>
      <c r="E28" s="214"/>
      <c r="F28" s="215"/>
      <c r="G28" s="214"/>
      <c r="H28" s="215"/>
      <c r="I28" s="214"/>
    </row>
    <row r="29" spans="1:9">
      <c r="A29" s="231"/>
      <c r="B29" s="215"/>
      <c r="C29" s="214"/>
      <c r="D29" s="215"/>
      <c r="E29" s="214"/>
      <c r="F29" s="215"/>
      <c r="G29" s="214"/>
      <c r="H29" s="215"/>
      <c r="I29" s="214"/>
    </row>
    <row r="30" spans="1:9">
      <c r="A30" s="231"/>
      <c r="B30" s="215"/>
      <c r="C30" s="214"/>
      <c r="D30" s="215"/>
      <c r="E30" s="214"/>
      <c r="F30" s="215"/>
      <c r="G30" s="214"/>
      <c r="H30" s="215"/>
      <c r="I30" s="214"/>
    </row>
    <row r="31" spans="1:9">
      <c r="A31" s="231"/>
      <c r="B31" s="215"/>
      <c r="C31" s="214"/>
      <c r="D31" s="215"/>
      <c r="E31" s="214"/>
      <c r="F31" s="215"/>
      <c r="G31" s="214"/>
      <c r="H31" s="215"/>
      <c r="I31" s="214"/>
    </row>
    <row r="32" spans="1:9">
      <c r="A32" s="231"/>
      <c r="B32" s="215"/>
      <c r="C32" s="214"/>
      <c r="D32" s="215"/>
      <c r="E32" s="214"/>
      <c r="F32" s="215"/>
      <c r="G32" s="214"/>
      <c r="H32" s="215"/>
      <c r="I32" s="214"/>
    </row>
    <row r="33" spans="1:9">
      <c r="A33" s="231"/>
      <c r="B33" s="215"/>
      <c r="C33" s="214"/>
      <c r="D33" s="215"/>
      <c r="E33" s="214"/>
      <c r="F33" s="215"/>
      <c r="G33" s="214"/>
      <c r="H33" s="215"/>
      <c r="I33" s="214"/>
    </row>
    <row r="34" spans="1:9">
      <c r="A34" s="417"/>
      <c r="B34" s="212"/>
      <c r="C34" s="213"/>
      <c r="D34" s="212"/>
      <c r="E34" s="213"/>
      <c r="F34" s="212"/>
      <c r="G34" s="213"/>
      <c r="H34" s="212"/>
      <c r="I34" s="213"/>
    </row>
    <row r="35" spans="1:9">
      <c r="A35" s="418"/>
      <c r="B35" s="216"/>
      <c r="C35" s="217"/>
      <c r="D35" s="216"/>
      <c r="E35" s="217"/>
      <c r="F35" s="216"/>
      <c r="G35" s="217"/>
      <c r="H35" s="216"/>
      <c r="I35" s="217"/>
    </row>
    <row r="36" spans="1:9">
      <c r="A36" s="231"/>
      <c r="B36" s="215"/>
      <c r="C36" s="214"/>
      <c r="D36" s="215"/>
      <c r="E36" s="214"/>
      <c r="F36" s="215"/>
      <c r="G36" s="214"/>
      <c r="H36" s="215"/>
      <c r="I36" s="214"/>
    </row>
    <row r="37" spans="1:9">
      <c r="A37" s="231"/>
      <c r="B37" s="215"/>
      <c r="C37" s="214"/>
      <c r="D37" s="215"/>
      <c r="E37" s="214"/>
      <c r="F37" s="215"/>
      <c r="G37" s="214"/>
      <c r="H37" s="215"/>
      <c r="I37" s="214"/>
    </row>
    <row r="38" spans="1:9">
      <c r="A38" s="418"/>
      <c r="B38" s="216"/>
      <c r="C38" s="217"/>
      <c r="D38" s="216"/>
      <c r="E38" s="217"/>
      <c r="F38" s="216"/>
      <c r="G38" s="217"/>
      <c r="H38" s="216"/>
      <c r="I38" s="217"/>
    </row>
    <row r="39" spans="1:9">
      <c r="A39" s="231"/>
      <c r="B39" s="215"/>
      <c r="C39" s="214"/>
      <c r="D39" s="215"/>
      <c r="E39" s="214"/>
      <c r="F39" s="215"/>
      <c r="G39" s="214"/>
      <c r="H39" s="215"/>
      <c r="I39" s="214"/>
    </row>
    <row r="40" spans="1:9">
      <c r="A40" s="231"/>
      <c r="B40" s="215"/>
      <c r="C40" s="214"/>
      <c r="D40" s="215"/>
      <c r="E40" s="214"/>
      <c r="F40" s="215"/>
      <c r="G40" s="214"/>
      <c r="H40" s="215"/>
      <c r="I40" s="214"/>
    </row>
    <row r="41" spans="1:9">
      <c r="A41" s="418"/>
      <c r="B41" s="216"/>
      <c r="C41" s="217"/>
      <c r="D41" s="216"/>
      <c r="E41" s="217"/>
      <c r="F41" s="216"/>
      <c r="G41" s="217"/>
      <c r="H41" s="216"/>
      <c r="I41" s="217"/>
    </row>
    <row r="42" spans="1:9">
      <c r="A42" s="231"/>
      <c r="B42" s="215"/>
      <c r="C42" s="214"/>
      <c r="D42" s="215"/>
      <c r="E42" s="214"/>
      <c r="F42" s="215"/>
      <c r="G42" s="214"/>
      <c r="H42" s="215"/>
      <c r="I42" s="214"/>
    </row>
    <row r="43" spans="1:9">
      <c r="A43" s="231"/>
      <c r="B43" s="215"/>
      <c r="C43" s="214"/>
      <c r="D43" s="215"/>
      <c r="E43" s="214"/>
      <c r="F43" s="215"/>
      <c r="G43" s="214"/>
      <c r="H43" s="215"/>
      <c r="I43" s="214"/>
    </row>
    <row r="44" spans="1:9">
      <c r="A44" s="418"/>
      <c r="B44" s="216"/>
      <c r="C44" s="217"/>
      <c r="D44" s="216"/>
      <c r="E44" s="217"/>
      <c r="F44" s="216"/>
      <c r="G44" s="217"/>
      <c r="H44" s="216"/>
      <c r="I44" s="217"/>
    </row>
    <row r="45" spans="1:9">
      <c r="A45" s="231"/>
      <c r="B45" s="215"/>
      <c r="C45" s="214"/>
      <c r="D45" s="215"/>
      <c r="E45" s="214"/>
      <c r="F45" s="215"/>
      <c r="G45" s="214"/>
      <c r="H45" s="215"/>
      <c r="I45" s="214"/>
    </row>
    <row r="46" spans="1:9">
      <c r="A46" s="231"/>
      <c r="B46" s="215"/>
      <c r="C46" s="214"/>
      <c r="D46" s="215"/>
      <c r="E46" s="214"/>
      <c r="F46" s="215"/>
      <c r="G46" s="214"/>
      <c r="H46" s="215"/>
      <c r="I46" s="214"/>
    </row>
    <row r="47" spans="1:9">
      <c r="A47" s="231"/>
      <c r="B47" s="215"/>
      <c r="C47" s="214"/>
      <c r="D47" s="215"/>
      <c r="E47" s="214"/>
      <c r="F47" s="215"/>
      <c r="G47" s="214"/>
      <c r="H47" s="215"/>
      <c r="I47" s="214"/>
    </row>
    <row r="48" spans="1:9">
      <c r="A48" s="231"/>
      <c r="B48" s="215"/>
      <c r="C48" s="214"/>
      <c r="D48" s="215"/>
      <c r="E48" s="214"/>
      <c r="F48" s="215"/>
      <c r="G48" s="214"/>
      <c r="H48" s="215"/>
      <c r="I48" s="214"/>
    </row>
    <row r="49" spans="1:9">
      <c r="A49" s="231"/>
      <c r="B49" s="215"/>
      <c r="C49" s="214"/>
      <c r="D49" s="215"/>
      <c r="E49" s="214"/>
      <c r="F49" s="215"/>
      <c r="G49" s="214"/>
      <c r="H49" s="215"/>
      <c r="I49" s="214"/>
    </row>
    <row r="50" spans="1:9">
      <c r="A50" s="417"/>
      <c r="B50" s="212"/>
      <c r="C50" s="213"/>
      <c r="D50" s="212"/>
      <c r="E50" s="213"/>
      <c r="F50" s="212"/>
      <c r="G50" s="213"/>
      <c r="H50" s="212"/>
      <c r="I50" s="213"/>
    </row>
    <row r="51" spans="1:9">
      <c r="A51" s="418"/>
      <c r="B51" s="216"/>
      <c r="C51" s="217"/>
      <c r="D51" s="216"/>
      <c r="E51" s="217"/>
      <c r="F51" s="216"/>
      <c r="G51" s="217"/>
      <c r="H51" s="216"/>
      <c r="I51" s="217"/>
    </row>
    <row r="52" spans="1:9">
      <c r="A52" s="231"/>
      <c r="B52" s="215"/>
      <c r="C52" s="214"/>
      <c r="D52" s="215"/>
      <c r="E52" s="214"/>
      <c r="F52" s="215"/>
      <c r="G52" s="214"/>
      <c r="H52" s="215"/>
      <c r="I52" s="214"/>
    </row>
    <row r="53" spans="1:9">
      <c r="A53" s="231"/>
      <c r="B53" s="215"/>
      <c r="C53" s="214"/>
      <c r="D53" s="215"/>
      <c r="E53" s="214"/>
      <c r="F53" s="215"/>
      <c r="G53" s="214"/>
      <c r="H53" s="215"/>
      <c r="I53" s="214"/>
    </row>
    <row r="54" spans="1:9">
      <c r="A54" s="231"/>
      <c r="B54" s="215"/>
      <c r="C54" s="214"/>
      <c r="D54" s="215"/>
      <c r="E54" s="214"/>
      <c r="F54" s="215"/>
      <c r="G54" s="214"/>
      <c r="H54" s="215"/>
      <c r="I54" s="214"/>
    </row>
    <row r="55" spans="1:9">
      <c r="A55" s="418"/>
      <c r="B55" s="216"/>
      <c r="C55" s="217"/>
      <c r="D55" s="216"/>
      <c r="E55" s="217"/>
      <c r="F55" s="216"/>
      <c r="G55" s="217"/>
      <c r="H55" s="216"/>
      <c r="I55" s="217"/>
    </row>
    <row r="56" spans="1:9">
      <c r="A56" s="231"/>
      <c r="B56" s="215"/>
      <c r="C56" s="214"/>
      <c r="D56" s="215"/>
      <c r="E56" s="214"/>
      <c r="F56" s="215"/>
      <c r="G56" s="214"/>
      <c r="H56" s="215"/>
      <c r="I56" s="214"/>
    </row>
    <row r="57" spans="1:9">
      <c r="A57" s="231"/>
      <c r="B57" s="215"/>
      <c r="C57" s="214"/>
      <c r="D57" s="215"/>
      <c r="E57" s="214"/>
      <c r="F57" s="215"/>
      <c r="G57" s="214"/>
      <c r="H57" s="215"/>
      <c r="I57" s="214"/>
    </row>
    <row r="58" spans="1:9">
      <c r="A58" s="231"/>
      <c r="B58" s="215"/>
      <c r="C58" s="214"/>
      <c r="D58" s="215"/>
      <c r="E58" s="214"/>
      <c r="F58" s="215"/>
      <c r="G58" s="214"/>
      <c r="H58" s="215"/>
      <c r="I58" s="214"/>
    </row>
    <row r="59" spans="1:9">
      <c r="A59" s="231"/>
      <c r="B59" s="215"/>
      <c r="C59" s="214"/>
      <c r="D59" s="215"/>
      <c r="E59" s="214"/>
      <c r="F59" s="215"/>
      <c r="G59" s="214"/>
      <c r="H59" s="215"/>
      <c r="I59" s="214"/>
    </row>
    <row r="60" spans="1:9">
      <c r="A60" s="231"/>
      <c r="B60" s="215"/>
      <c r="C60" s="214"/>
      <c r="D60" s="215"/>
      <c r="E60" s="214"/>
      <c r="F60" s="215"/>
      <c r="G60" s="214"/>
      <c r="H60" s="215"/>
      <c r="I60" s="214"/>
    </row>
    <row r="61" spans="1:9">
      <c r="A61" s="231"/>
      <c r="B61" s="215"/>
      <c r="C61" s="214"/>
      <c r="D61" s="215"/>
      <c r="E61" s="214"/>
      <c r="F61" s="215"/>
      <c r="G61" s="214"/>
      <c r="H61" s="218"/>
      <c r="I61" s="214"/>
    </row>
    <row r="62" spans="1:9">
      <c r="A62" s="231"/>
      <c r="B62" s="215"/>
      <c r="C62" s="214"/>
      <c r="D62" s="215"/>
      <c r="E62" s="214"/>
      <c r="F62" s="215"/>
      <c r="G62" s="214"/>
      <c r="H62" s="218"/>
      <c r="I62" s="214"/>
    </row>
    <row r="63" spans="1:9">
      <c r="A63" s="417"/>
      <c r="B63" s="212"/>
      <c r="C63" s="213"/>
      <c r="D63" s="212"/>
      <c r="E63" s="213"/>
      <c r="F63" s="212"/>
      <c r="G63" s="213"/>
      <c r="H63" s="212"/>
      <c r="I63" s="213"/>
    </row>
    <row r="64" spans="1:9">
      <c r="A64" s="231"/>
      <c r="B64" s="215"/>
      <c r="C64" s="214"/>
      <c r="D64" s="215"/>
      <c r="E64" s="214"/>
      <c r="F64" s="215"/>
      <c r="G64" s="214"/>
      <c r="H64" s="218"/>
      <c r="I64" s="214"/>
    </row>
    <row r="65" spans="1:9">
      <c r="A65" s="231"/>
      <c r="B65" s="215"/>
      <c r="C65" s="214"/>
      <c r="D65" s="215"/>
      <c r="E65" s="214"/>
      <c r="F65" s="215"/>
      <c r="G65" s="214"/>
      <c r="H65" s="218"/>
      <c r="I65" s="214"/>
    </row>
    <row r="66" spans="1:9">
      <c r="A66" s="231"/>
      <c r="B66" s="215"/>
      <c r="C66" s="214"/>
      <c r="D66" s="215"/>
      <c r="E66" s="214"/>
      <c r="F66" s="215"/>
      <c r="G66" s="214"/>
      <c r="H66" s="218"/>
      <c r="I66" s="214"/>
    </row>
    <row r="67" spans="1:9">
      <c r="A67" s="231"/>
      <c r="B67" s="215"/>
      <c r="C67" s="214"/>
      <c r="D67" s="215"/>
      <c r="E67" s="214"/>
      <c r="F67" s="215"/>
      <c r="G67" s="214"/>
      <c r="H67" s="218"/>
      <c r="I67" s="214"/>
    </row>
    <row r="68" spans="1:9">
      <c r="A68" s="231"/>
      <c r="B68" s="215"/>
      <c r="C68" s="214"/>
      <c r="D68" s="215"/>
      <c r="E68" s="214"/>
      <c r="F68" s="215"/>
      <c r="G68" s="214"/>
      <c r="H68" s="218"/>
      <c r="I68" s="214"/>
    </row>
    <row r="69" spans="1:9">
      <c r="A69" s="417"/>
      <c r="B69" s="212"/>
      <c r="C69" s="213"/>
      <c r="D69" s="212"/>
      <c r="E69" s="213"/>
      <c r="F69" s="212"/>
      <c r="G69" s="213"/>
      <c r="H69" s="212"/>
      <c r="I69" s="213"/>
    </row>
    <row r="70" spans="1:9">
      <c r="A70" s="231"/>
      <c r="B70" s="215"/>
      <c r="C70" s="214"/>
      <c r="D70" s="215"/>
      <c r="E70" s="214"/>
      <c r="F70" s="215"/>
      <c r="G70" s="214"/>
      <c r="H70" s="218"/>
      <c r="I70" s="214"/>
    </row>
    <row r="71" spans="1:9">
      <c r="A71" s="231"/>
      <c r="B71" s="215"/>
      <c r="C71" s="214"/>
      <c r="D71" s="215"/>
      <c r="E71" s="214"/>
      <c r="F71" s="215"/>
      <c r="G71" s="214"/>
      <c r="H71" s="218"/>
      <c r="I71" s="214"/>
    </row>
    <row r="72" spans="1:9">
      <c r="A72" s="231"/>
      <c r="B72" s="215"/>
      <c r="C72" s="214"/>
      <c r="D72" s="215"/>
      <c r="E72" s="214"/>
      <c r="F72" s="215"/>
      <c r="G72" s="214"/>
      <c r="H72" s="218"/>
      <c r="I72" s="214"/>
    </row>
    <row r="73" spans="1:9">
      <c r="A73" s="231"/>
      <c r="B73" s="215"/>
      <c r="C73" s="214"/>
      <c r="D73" s="215"/>
      <c r="E73" s="214"/>
      <c r="F73" s="215"/>
      <c r="G73" s="214"/>
      <c r="H73" s="218"/>
      <c r="I73" s="214"/>
    </row>
    <row r="74" spans="1:9">
      <c r="A74" s="231"/>
      <c r="B74" s="215"/>
      <c r="C74" s="214"/>
      <c r="D74" s="215"/>
      <c r="E74" s="214"/>
      <c r="F74" s="215"/>
      <c r="G74" s="214"/>
      <c r="H74" s="218"/>
      <c r="I74" s="214"/>
    </row>
    <row r="75" spans="1:9">
      <c r="A75" s="232"/>
      <c r="B75" s="221"/>
      <c r="C75" s="220"/>
      <c r="D75" s="221"/>
      <c r="E75" s="220"/>
      <c r="F75" s="221"/>
      <c r="G75" s="220"/>
      <c r="H75" s="219"/>
      <c r="I75" s="220"/>
    </row>
  </sheetData>
  <phoneticPr fontId="0" type="noConversion"/>
  <pageMargins left="0.7" right="0.7" top="0.75" bottom="0.75" header="0.3" footer="0.3"/>
  <pageSetup paperSize="9"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54"/>
  <sheetViews>
    <sheetView zoomScaleNormal="100" workbookViewId="0">
      <selection activeCell="A3" sqref="A3"/>
    </sheetView>
  </sheetViews>
  <sheetFormatPr defaultColWidth="9.15234375" defaultRowHeight="12.45"/>
  <cols>
    <col min="1" max="1" width="80.69140625" style="26" customWidth="1"/>
    <col min="2" max="9" width="15.69140625" style="26" customWidth="1"/>
    <col min="10" max="16384" width="9.15234375" style="26"/>
  </cols>
  <sheetData>
    <row r="1" spans="1:9">
      <c r="A1" s="235"/>
      <c r="B1" s="236"/>
      <c r="C1" s="236"/>
      <c r="D1" s="236"/>
      <c r="E1" s="236"/>
      <c r="F1" s="236"/>
      <c r="G1" s="236"/>
      <c r="H1" s="236"/>
      <c r="I1" s="236"/>
    </row>
    <row r="2" spans="1:9">
      <c r="A2" s="417"/>
      <c r="B2" s="233"/>
      <c r="C2" s="233"/>
      <c r="D2" s="233"/>
      <c r="E2" s="233"/>
      <c r="F2" s="233"/>
      <c r="G2" s="233"/>
      <c r="H2" s="233"/>
      <c r="I2" s="233"/>
    </row>
    <row r="3" spans="1:9">
      <c r="A3" s="231"/>
      <c r="B3" s="237"/>
      <c r="C3" s="242"/>
      <c r="D3" s="242"/>
      <c r="E3" s="242"/>
      <c r="F3" s="242"/>
      <c r="G3" s="242"/>
      <c r="H3" s="242"/>
      <c r="I3" s="242"/>
    </row>
    <row r="4" spans="1:9">
      <c r="A4" s="231"/>
      <c r="B4" s="237"/>
      <c r="C4" s="242"/>
      <c r="D4" s="242"/>
      <c r="E4" s="242"/>
      <c r="F4" s="242"/>
      <c r="G4" s="242"/>
      <c r="H4" s="242"/>
      <c r="I4" s="242"/>
    </row>
    <row r="5" spans="1:9">
      <c r="A5" s="231"/>
      <c r="B5" s="237"/>
      <c r="C5" s="242"/>
      <c r="D5" s="242"/>
      <c r="E5" s="242"/>
      <c r="F5" s="242"/>
      <c r="G5" s="242"/>
      <c r="H5" s="242"/>
      <c r="I5" s="242"/>
    </row>
    <row r="6" spans="1:9">
      <c r="A6" s="231"/>
      <c r="B6" s="237"/>
      <c r="C6" s="242"/>
      <c r="D6" s="242"/>
      <c r="E6" s="242"/>
      <c r="F6" s="242"/>
      <c r="G6" s="242"/>
      <c r="H6" s="242"/>
      <c r="I6" s="242"/>
    </row>
    <row r="7" spans="1:9">
      <c r="A7" s="231"/>
      <c r="B7" s="237"/>
      <c r="C7" s="242"/>
      <c r="D7" s="242"/>
      <c r="E7" s="242"/>
      <c r="F7" s="242"/>
      <c r="G7" s="242"/>
      <c r="H7" s="242"/>
      <c r="I7" s="242"/>
    </row>
    <row r="8" spans="1:9">
      <c r="A8" s="231"/>
      <c r="B8" s="237"/>
      <c r="C8" s="242"/>
      <c r="D8" s="242"/>
      <c r="E8" s="242"/>
      <c r="F8" s="242"/>
      <c r="G8" s="242"/>
      <c r="H8" s="242"/>
      <c r="I8" s="242"/>
    </row>
    <row r="9" spans="1:9">
      <c r="A9" s="231"/>
      <c r="B9" s="237"/>
      <c r="C9" s="242"/>
      <c r="D9" s="242"/>
      <c r="E9" s="242"/>
      <c r="F9" s="242"/>
      <c r="G9" s="242"/>
      <c r="H9" s="242"/>
      <c r="I9" s="242"/>
    </row>
    <row r="10" spans="1:9">
      <c r="A10" s="231"/>
      <c r="B10" s="237"/>
      <c r="C10" s="242"/>
      <c r="D10" s="242"/>
      <c r="E10" s="242"/>
      <c r="F10" s="242"/>
      <c r="G10" s="242"/>
      <c r="H10" s="242"/>
      <c r="I10" s="242"/>
    </row>
    <row r="11" spans="1:9">
      <c r="A11" s="231"/>
      <c r="B11" s="237"/>
      <c r="C11" s="242"/>
      <c r="D11" s="242"/>
      <c r="E11" s="242"/>
      <c r="F11" s="242"/>
      <c r="G11" s="242"/>
      <c r="H11" s="242"/>
      <c r="I11" s="242"/>
    </row>
    <row r="12" spans="1:9">
      <c r="A12" s="231"/>
      <c r="B12" s="237"/>
      <c r="C12" s="237"/>
      <c r="D12" s="237"/>
      <c r="E12" s="237"/>
      <c r="F12" s="237"/>
      <c r="G12" s="237"/>
      <c r="H12" s="237"/>
      <c r="I12" s="237"/>
    </row>
    <row r="13" spans="1:9">
      <c r="A13" s="417"/>
      <c r="B13" s="238"/>
      <c r="C13" s="233"/>
      <c r="D13" s="233"/>
      <c r="E13" s="233"/>
      <c r="F13" s="233"/>
      <c r="G13" s="233"/>
      <c r="H13" s="233"/>
      <c r="I13" s="233"/>
    </row>
    <row r="14" spans="1:9">
      <c r="A14" s="418"/>
      <c r="B14" s="239"/>
      <c r="C14" s="240"/>
      <c r="D14" s="234"/>
      <c r="E14" s="234"/>
      <c r="F14" s="234"/>
      <c r="G14" s="234"/>
      <c r="H14" s="234"/>
      <c r="I14" s="234"/>
    </row>
    <row r="15" spans="1:9">
      <c r="A15" s="231"/>
      <c r="B15" s="237"/>
      <c r="C15" s="242"/>
      <c r="D15" s="242"/>
      <c r="E15" s="242"/>
      <c r="F15" s="242"/>
      <c r="G15" s="242"/>
      <c r="H15" s="242"/>
      <c r="I15" s="242"/>
    </row>
    <row r="16" spans="1:9">
      <c r="A16" s="231"/>
      <c r="B16" s="237"/>
      <c r="C16" s="242"/>
      <c r="D16" s="242"/>
      <c r="E16" s="242"/>
      <c r="F16" s="242"/>
      <c r="G16" s="242"/>
      <c r="H16" s="242"/>
      <c r="I16" s="242"/>
    </row>
    <row r="17" spans="1:9">
      <c r="A17" s="418"/>
      <c r="B17" s="239"/>
      <c r="C17" s="240"/>
      <c r="D17" s="234"/>
      <c r="E17" s="234"/>
      <c r="F17" s="234"/>
      <c r="G17" s="234"/>
      <c r="H17" s="234"/>
      <c r="I17" s="234"/>
    </row>
    <row r="18" spans="1:9">
      <c r="A18" s="231"/>
      <c r="B18" s="237"/>
      <c r="C18" s="242"/>
      <c r="D18" s="242"/>
      <c r="E18" s="242"/>
      <c r="F18" s="242"/>
      <c r="G18" s="242"/>
      <c r="H18" s="242"/>
      <c r="I18" s="242"/>
    </row>
    <row r="19" spans="1:9">
      <c r="A19" s="231"/>
      <c r="B19" s="237"/>
      <c r="C19" s="242"/>
      <c r="D19" s="242"/>
      <c r="E19" s="242"/>
      <c r="F19" s="242"/>
      <c r="G19" s="242"/>
      <c r="H19" s="242"/>
      <c r="I19" s="242"/>
    </row>
    <row r="20" spans="1:9">
      <c r="A20" s="418"/>
      <c r="B20" s="239"/>
      <c r="C20" s="240"/>
      <c r="D20" s="234"/>
      <c r="E20" s="234"/>
      <c r="F20" s="234"/>
      <c r="G20" s="234"/>
      <c r="H20" s="234"/>
      <c r="I20" s="234"/>
    </row>
    <row r="21" spans="1:9">
      <c r="A21" s="231"/>
      <c r="B21" s="237"/>
      <c r="C21" s="242"/>
      <c r="D21" s="242"/>
      <c r="E21" s="242"/>
      <c r="F21" s="242"/>
      <c r="G21" s="242"/>
      <c r="H21" s="242"/>
      <c r="I21" s="242"/>
    </row>
    <row r="22" spans="1:9">
      <c r="A22" s="231"/>
      <c r="B22" s="237"/>
      <c r="C22" s="242"/>
      <c r="D22" s="242"/>
      <c r="E22" s="242"/>
      <c r="F22" s="242"/>
      <c r="G22" s="242"/>
      <c r="H22" s="242"/>
      <c r="I22" s="242"/>
    </row>
    <row r="23" spans="1:9">
      <c r="A23" s="418"/>
      <c r="B23" s="239"/>
      <c r="C23" s="240"/>
      <c r="D23" s="234"/>
      <c r="E23" s="234"/>
      <c r="F23" s="234"/>
      <c r="G23" s="234"/>
      <c r="H23" s="234"/>
      <c r="I23" s="234"/>
    </row>
    <row r="24" spans="1:9">
      <c r="A24" s="231"/>
      <c r="B24" s="237"/>
      <c r="C24" s="242"/>
      <c r="D24" s="242"/>
      <c r="E24" s="242"/>
      <c r="F24" s="242"/>
      <c r="G24" s="242"/>
      <c r="H24" s="242"/>
      <c r="I24" s="242"/>
    </row>
    <row r="25" spans="1:9">
      <c r="A25" s="231"/>
      <c r="B25" s="237"/>
      <c r="C25" s="242"/>
      <c r="D25" s="242"/>
      <c r="E25" s="242"/>
      <c r="F25" s="242"/>
      <c r="G25" s="242"/>
      <c r="H25" s="242"/>
      <c r="I25" s="242"/>
    </row>
    <row r="26" spans="1:9">
      <c r="A26" s="231"/>
      <c r="B26" s="237"/>
      <c r="C26" s="242"/>
      <c r="D26" s="242"/>
      <c r="E26" s="242"/>
      <c r="F26" s="242"/>
      <c r="G26" s="242"/>
      <c r="H26" s="242"/>
      <c r="I26" s="242"/>
    </row>
    <row r="27" spans="1:9">
      <c r="A27" s="231"/>
      <c r="B27" s="237"/>
      <c r="C27" s="237"/>
      <c r="D27" s="237"/>
      <c r="E27" s="237"/>
      <c r="F27" s="237"/>
      <c r="G27" s="237"/>
      <c r="H27" s="237"/>
      <c r="I27" s="237"/>
    </row>
    <row r="28" spans="1:9">
      <c r="A28" s="231"/>
      <c r="B28" s="237"/>
      <c r="C28" s="237"/>
      <c r="D28" s="237"/>
      <c r="E28" s="237"/>
      <c r="F28" s="237"/>
      <c r="G28" s="237"/>
      <c r="H28" s="237"/>
      <c r="I28" s="237"/>
    </row>
    <row r="29" spans="1:9">
      <c r="A29" s="417"/>
      <c r="B29" s="233"/>
      <c r="C29" s="233"/>
      <c r="D29" s="233"/>
      <c r="E29" s="233"/>
      <c r="F29" s="233"/>
      <c r="G29" s="233"/>
      <c r="H29" s="233"/>
      <c r="I29" s="233"/>
    </row>
    <row r="30" spans="1:9">
      <c r="A30" s="418"/>
      <c r="B30" s="239"/>
      <c r="C30" s="240"/>
      <c r="D30" s="234"/>
      <c r="E30" s="234"/>
      <c r="F30" s="234"/>
      <c r="G30" s="234"/>
      <c r="H30" s="234"/>
      <c r="I30" s="234"/>
    </row>
    <row r="31" spans="1:9">
      <c r="A31" s="231"/>
      <c r="B31" s="237"/>
      <c r="C31" s="242"/>
      <c r="D31" s="242"/>
      <c r="E31" s="242"/>
      <c r="F31" s="242"/>
      <c r="G31" s="242"/>
      <c r="H31" s="242"/>
      <c r="I31" s="242"/>
    </row>
    <row r="32" spans="1:9">
      <c r="A32" s="231"/>
      <c r="B32" s="237"/>
      <c r="C32" s="242"/>
      <c r="D32" s="242"/>
      <c r="E32" s="242"/>
      <c r="F32" s="242"/>
      <c r="G32" s="242"/>
      <c r="H32" s="242"/>
      <c r="I32" s="242"/>
    </row>
    <row r="33" spans="1:9">
      <c r="A33" s="231"/>
      <c r="B33" s="237"/>
      <c r="C33" s="242"/>
      <c r="D33" s="242"/>
      <c r="E33" s="242"/>
      <c r="F33" s="242"/>
      <c r="G33" s="242"/>
      <c r="H33" s="242"/>
      <c r="I33" s="242"/>
    </row>
    <row r="34" spans="1:9">
      <c r="A34" s="418"/>
      <c r="B34" s="239"/>
      <c r="C34" s="240"/>
      <c r="D34" s="234"/>
      <c r="E34" s="234"/>
      <c r="F34" s="234"/>
      <c r="G34" s="234"/>
      <c r="H34" s="234"/>
      <c r="I34" s="234"/>
    </row>
    <row r="35" spans="1:9">
      <c r="A35" s="231"/>
      <c r="B35" s="237"/>
      <c r="C35" s="242"/>
      <c r="D35" s="242"/>
      <c r="E35" s="242"/>
      <c r="F35" s="242"/>
      <c r="G35" s="242"/>
      <c r="H35" s="242"/>
      <c r="I35" s="242"/>
    </row>
    <row r="36" spans="1:9">
      <c r="A36" s="231"/>
      <c r="B36" s="237"/>
      <c r="C36" s="242"/>
      <c r="D36" s="242"/>
      <c r="E36" s="242"/>
      <c r="F36" s="242"/>
      <c r="G36" s="242"/>
      <c r="H36" s="242"/>
      <c r="I36" s="242"/>
    </row>
    <row r="37" spans="1:9">
      <c r="A37" s="231"/>
      <c r="B37" s="237"/>
      <c r="C37" s="242"/>
      <c r="D37" s="242"/>
      <c r="E37" s="242"/>
      <c r="F37" s="242"/>
      <c r="G37" s="242"/>
      <c r="H37" s="242"/>
      <c r="I37" s="242"/>
    </row>
    <row r="38" spans="1:9">
      <c r="A38" s="231"/>
      <c r="B38" s="237"/>
      <c r="C38" s="237"/>
      <c r="D38" s="237"/>
      <c r="E38" s="237"/>
      <c r="F38" s="237"/>
      <c r="G38" s="237"/>
      <c r="H38" s="237"/>
      <c r="I38" s="237"/>
    </row>
    <row r="39" spans="1:9">
      <c r="A39" s="231"/>
      <c r="B39" s="237"/>
      <c r="C39" s="242"/>
      <c r="D39" s="242"/>
      <c r="E39" s="242"/>
      <c r="F39" s="242"/>
      <c r="G39" s="242"/>
      <c r="H39" s="242"/>
      <c r="I39" s="242"/>
    </row>
    <row r="40" spans="1:9">
      <c r="A40" s="231"/>
      <c r="B40" s="237"/>
      <c r="C40" s="242"/>
      <c r="D40" s="242"/>
      <c r="E40" s="242"/>
      <c r="F40" s="242"/>
      <c r="G40" s="242"/>
      <c r="H40" s="242"/>
      <c r="I40" s="242"/>
    </row>
    <row r="41" spans="1:9">
      <c r="A41" s="231"/>
      <c r="B41" s="237"/>
      <c r="C41" s="242"/>
      <c r="D41" s="242"/>
      <c r="E41" s="242"/>
      <c r="F41" s="242"/>
      <c r="G41" s="242"/>
      <c r="H41" s="242"/>
      <c r="I41" s="242"/>
    </row>
    <row r="42" spans="1:9">
      <c r="A42" s="417"/>
      <c r="B42" s="233"/>
      <c r="C42" s="233"/>
      <c r="D42" s="233"/>
      <c r="E42" s="233"/>
      <c r="F42" s="233"/>
      <c r="G42" s="233"/>
      <c r="H42" s="233"/>
      <c r="I42" s="233"/>
    </row>
    <row r="43" spans="1:9">
      <c r="A43" s="231"/>
      <c r="B43" s="237"/>
      <c r="C43" s="242"/>
      <c r="D43" s="242"/>
      <c r="E43" s="242"/>
      <c r="F43" s="242"/>
      <c r="G43" s="242"/>
      <c r="H43" s="242"/>
      <c r="I43" s="242"/>
    </row>
    <row r="44" spans="1:9">
      <c r="A44" s="231"/>
      <c r="B44" s="237"/>
      <c r="C44" s="242"/>
      <c r="D44" s="242"/>
      <c r="E44" s="242"/>
      <c r="F44" s="242"/>
      <c r="G44" s="242"/>
      <c r="H44" s="242"/>
      <c r="I44" s="242"/>
    </row>
    <row r="45" spans="1:9">
      <c r="A45" s="231"/>
      <c r="B45" s="237"/>
      <c r="C45" s="242"/>
      <c r="D45" s="242"/>
      <c r="E45" s="242"/>
      <c r="F45" s="242"/>
      <c r="G45" s="242"/>
      <c r="H45" s="242"/>
      <c r="I45" s="242"/>
    </row>
    <row r="46" spans="1:9">
      <c r="A46" s="231"/>
      <c r="B46" s="237"/>
      <c r="C46" s="242"/>
      <c r="D46" s="242"/>
      <c r="E46" s="242"/>
      <c r="F46" s="242"/>
      <c r="G46" s="242"/>
      <c r="H46" s="242"/>
      <c r="I46" s="242"/>
    </row>
    <row r="47" spans="1:9">
      <c r="A47" s="231"/>
      <c r="B47" s="237"/>
      <c r="C47" s="242"/>
      <c r="D47" s="242"/>
      <c r="E47" s="242"/>
      <c r="F47" s="242"/>
      <c r="G47" s="242"/>
      <c r="H47" s="242"/>
      <c r="I47" s="242"/>
    </row>
    <row r="48" spans="1:9">
      <c r="A48" s="417"/>
      <c r="B48" s="233"/>
      <c r="C48" s="233"/>
      <c r="D48" s="233"/>
      <c r="E48" s="233"/>
      <c r="F48" s="233"/>
      <c r="G48" s="233"/>
      <c r="H48" s="233"/>
      <c r="I48" s="233"/>
    </row>
    <row r="49" spans="1:9">
      <c r="A49" s="231"/>
      <c r="B49" s="237"/>
      <c r="C49" s="242"/>
      <c r="D49" s="242"/>
      <c r="E49" s="242"/>
      <c r="F49" s="242"/>
      <c r="G49" s="242"/>
      <c r="H49" s="242"/>
      <c r="I49" s="242"/>
    </row>
    <row r="50" spans="1:9">
      <c r="A50" s="231"/>
      <c r="B50" s="237"/>
      <c r="C50" s="242"/>
      <c r="D50" s="242"/>
      <c r="E50" s="242"/>
      <c r="F50" s="242"/>
      <c r="G50" s="242"/>
      <c r="H50" s="242"/>
      <c r="I50" s="242"/>
    </row>
    <row r="51" spans="1:9">
      <c r="A51" s="231"/>
      <c r="B51" s="237"/>
      <c r="C51" s="242"/>
      <c r="D51" s="242"/>
      <c r="E51" s="242"/>
      <c r="F51" s="242"/>
      <c r="G51" s="242"/>
      <c r="H51" s="242"/>
      <c r="I51" s="242"/>
    </row>
    <row r="52" spans="1:9">
      <c r="A52" s="231"/>
      <c r="B52" s="237"/>
      <c r="C52" s="242"/>
      <c r="D52" s="242"/>
      <c r="E52" s="242"/>
      <c r="F52" s="242"/>
      <c r="G52" s="242"/>
      <c r="H52" s="242"/>
      <c r="I52" s="242"/>
    </row>
    <row r="53" spans="1:9">
      <c r="A53" s="231"/>
      <c r="B53" s="237"/>
      <c r="C53" s="242"/>
      <c r="D53" s="242"/>
      <c r="E53" s="242"/>
      <c r="F53" s="242"/>
      <c r="G53" s="242"/>
      <c r="H53" s="242"/>
      <c r="I53" s="242"/>
    </row>
    <row r="54" spans="1:9">
      <c r="A54" s="232"/>
      <c r="B54" s="243"/>
      <c r="C54" s="244"/>
      <c r="D54" s="244"/>
      <c r="E54" s="244"/>
      <c r="F54" s="244"/>
      <c r="G54" s="244"/>
      <c r="H54" s="244"/>
      <c r="I54" s="244"/>
    </row>
  </sheetData>
  <phoneticPr fontId="0" type="noConversion"/>
  <pageMargins left="0.7" right="0.7" top="0.75" bottom="0.75" header="0.3" footer="0.3"/>
  <pageSetup paperSize="9" orientation="portrait"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0"/>
  <sheetViews>
    <sheetView zoomScale="110" zoomScaleNormal="110" workbookViewId="0">
      <pane ySplit="1" topLeftCell="A2" activePane="bottomLeft" state="frozen"/>
      <selection pane="bottomLeft" activeCell="A3" sqref="A3"/>
    </sheetView>
  </sheetViews>
  <sheetFormatPr defaultRowHeight="12.45"/>
  <cols>
    <col min="1" max="1" width="104.3828125" style="26" bestFit="1" customWidth="1"/>
    <col min="2" max="9" width="15.69140625" style="116" customWidth="1"/>
  </cols>
  <sheetData>
    <row r="1" spans="1:9">
      <c r="A1" s="241"/>
      <c r="B1" s="211"/>
      <c r="C1" s="210"/>
      <c r="D1" s="211"/>
      <c r="E1" s="210"/>
      <c r="F1" s="211"/>
      <c r="G1" s="210"/>
      <c r="H1" s="211"/>
      <c r="I1" s="210"/>
    </row>
    <row r="2" spans="1:9">
      <c r="A2" s="417"/>
      <c r="B2" s="212"/>
      <c r="C2" s="213"/>
      <c r="D2" s="212"/>
      <c r="E2" s="213"/>
      <c r="F2" s="212"/>
      <c r="G2" s="213"/>
      <c r="H2" s="212"/>
      <c r="I2" s="213"/>
    </row>
    <row r="3" spans="1:9">
      <c r="A3" s="231"/>
      <c r="B3" s="215"/>
      <c r="C3" s="214"/>
      <c r="D3" s="215"/>
      <c r="E3" s="214"/>
      <c r="F3" s="215"/>
      <c r="G3" s="214"/>
      <c r="H3" s="215"/>
      <c r="I3" s="214"/>
    </row>
    <row r="4" spans="1:9">
      <c r="A4" s="231"/>
      <c r="B4" s="215"/>
      <c r="C4" s="214"/>
      <c r="D4" s="215"/>
      <c r="E4" s="214"/>
      <c r="F4" s="215"/>
      <c r="G4" s="214"/>
      <c r="H4" s="215"/>
      <c r="I4" s="214"/>
    </row>
    <row r="5" spans="1:9">
      <c r="A5" s="231"/>
      <c r="B5" s="215"/>
      <c r="C5" s="214"/>
      <c r="D5" s="215"/>
      <c r="E5" s="214"/>
      <c r="F5" s="215"/>
      <c r="G5" s="214"/>
      <c r="H5" s="215"/>
      <c r="I5" s="214"/>
    </row>
    <row r="6" spans="1:9">
      <c r="A6" s="231"/>
      <c r="B6" s="215"/>
      <c r="C6" s="214"/>
      <c r="D6" s="215"/>
      <c r="E6" s="214"/>
      <c r="F6" s="215"/>
      <c r="G6" s="214"/>
      <c r="H6" s="215"/>
      <c r="I6" s="214"/>
    </row>
    <row r="7" spans="1:9">
      <c r="A7" s="231"/>
      <c r="B7" s="215"/>
      <c r="C7" s="214"/>
      <c r="D7" s="215"/>
      <c r="E7" s="214"/>
      <c r="F7" s="215"/>
      <c r="G7" s="214"/>
      <c r="H7" s="215"/>
      <c r="I7" s="214"/>
    </row>
    <row r="8" spans="1:9">
      <c r="A8" s="231"/>
      <c r="B8" s="215"/>
      <c r="C8" s="214"/>
      <c r="D8" s="215"/>
      <c r="E8" s="214"/>
      <c r="F8" s="215"/>
      <c r="G8" s="214"/>
      <c r="H8" s="215"/>
      <c r="I8" s="214"/>
    </row>
    <row r="9" spans="1:9">
      <c r="A9" s="418"/>
      <c r="B9" s="216"/>
      <c r="C9" s="217"/>
      <c r="D9" s="216"/>
      <c r="E9" s="217"/>
      <c r="F9" s="216"/>
      <c r="G9" s="217"/>
      <c r="H9" s="216"/>
      <c r="I9" s="217"/>
    </row>
    <row r="10" spans="1:9">
      <c r="A10" s="231"/>
      <c r="B10" s="215"/>
      <c r="C10" s="214"/>
      <c r="D10" s="215"/>
      <c r="E10" s="214"/>
      <c r="F10" s="215"/>
      <c r="G10" s="214"/>
      <c r="H10" s="215"/>
      <c r="I10" s="214"/>
    </row>
    <row r="11" spans="1:9">
      <c r="A11" s="231"/>
      <c r="B11" s="215"/>
      <c r="C11" s="214"/>
      <c r="D11" s="215"/>
      <c r="E11" s="214"/>
      <c r="F11" s="215"/>
      <c r="G11" s="214"/>
      <c r="H11" s="215"/>
      <c r="I11" s="214"/>
    </row>
    <row r="12" spans="1:9">
      <c r="A12" s="231"/>
      <c r="B12" s="215"/>
      <c r="C12" s="214"/>
      <c r="D12" s="215"/>
      <c r="E12" s="214"/>
      <c r="F12" s="215"/>
      <c r="G12" s="214"/>
      <c r="H12" s="215"/>
      <c r="I12" s="214"/>
    </row>
    <row r="13" spans="1:9">
      <c r="A13" s="231"/>
      <c r="B13" s="215"/>
      <c r="C13" s="214"/>
      <c r="D13" s="215"/>
      <c r="E13" s="214"/>
      <c r="F13" s="215"/>
      <c r="G13" s="214"/>
      <c r="H13" s="215"/>
      <c r="I13" s="214"/>
    </row>
    <row r="14" spans="1:9">
      <c r="A14" s="231"/>
      <c r="B14" s="215"/>
      <c r="C14" s="214"/>
      <c r="D14" s="215"/>
      <c r="E14" s="214"/>
      <c r="F14" s="215"/>
      <c r="G14" s="214"/>
      <c r="H14" s="215"/>
      <c r="I14" s="214"/>
    </row>
    <row r="15" spans="1:9">
      <c r="A15" s="231"/>
      <c r="B15" s="215"/>
      <c r="C15" s="214"/>
      <c r="D15" s="215"/>
      <c r="E15" s="214"/>
      <c r="F15" s="215"/>
      <c r="G15" s="214"/>
      <c r="H15" s="215"/>
      <c r="I15" s="214"/>
    </row>
    <row r="16" spans="1:9">
      <c r="A16" s="231"/>
      <c r="B16" s="215"/>
      <c r="C16" s="214"/>
      <c r="D16" s="215"/>
      <c r="E16" s="214"/>
      <c r="F16" s="215"/>
      <c r="G16" s="214"/>
      <c r="H16" s="215"/>
      <c r="I16" s="214"/>
    </row>
    <row r="17" spans="1:9">
      <c r="A17" s="418"/>
      <c r="B17" s="216"/>
      <c r="C17" s="217"/>
      <c r="D17" s="216"/>
      <c r="E17" s="217"/>
      <c r="F17" s="216"/>
      <c r="G17" s="217"/>
      <c r="H17" s="216"/>
      <c r="I17" s="217"/>
    </row>
    <row r="18" spans="1:9">
      <c r="A18" s="231"/>
      <c r="B18" s="215"/>
      <c r="C18" s="214"/>
      <c r="D18" s="215"/>
      <c r="E18" s="214"/>
      <c r="F18" s="215"/>
      <c r="G18" s="214"/>
      <c r="H18" s="215"/>
      <c r="I18" s="214"/>
    </row>
    <row r="19" spans="1:9">
      <c r="A19" s="231"/>
      <c r="B19" s="215"/>
      <c r="C19" s="214"/>
      <c r="D19" s="215"/>
      <c r="E19" s="214"/>
      <c r="F19" s="215"/>
      <c r="G19" s="214"/>
      <c r="H19" s="215"/>
      <c r="I19" s="214"/>
    </row>
    <row r="20" spans="1:9">
      <c r="A20" s="231"/>
      <c r="B20" s="215"/>
      <c r="C20" s="214"/>
      <c r="D20" s="215"/>
      <c r="E20" s="214"/>
      <c r="F20" s="215"/>
      <c r="G20" s="214"/>
      <c r="H20" s="215"/>
      <c r="I20" s="214"/>
    </row>
    <row r="21" spans="1:9">
      <c r="A21" s="231"/>
      <c r="B21" s="215"/>
      <c r="C21" s="214"/>
      <c r="D21" s="215"/>
      <c r="E21" s="214"/>
      <c r="F21" s="215"/>
      <c r="G21" s="214"/>
      <c r="H21" s="215"/>
      <c r="I21" s="214"/>
    </row>
    <row r="22" spans="1:9">
      <c r="A22" s="231"/>
      <c r="B22" s="215"/>
      <c r="C22" s="214"/>
      <c r="D22" s="215"/>
      <c r="E22" s="214"/>
      <c r="F22" s="215"/>
      <c r="G22" s="214"/>
      <c r="H22" s="215"/>
      <c r="I22" s="214"/>
    </row>
    <row r="23" spans="1:9">
      <c r="A23" s="231"/>
      <c r="B23" s="215"/>
      <c r="C23" s="214"/>
      <c r="D23" s="215"/>
      <c r="E23" s="214"/>
      <c r="F23" s="215"/>
      <c r="G23" s="214"/>
      <c r="H23" s="215"/>
      <c r="I23" s="214"/>
    </row>
    <row r="24" spans="1:9">
      <c r="A24" s="231"/>
      <c r="B24" s="215"/>
      <c r="C24" s="214"/>
      <c r="D24" s="215"/>
      <c r="E24" s="214"/>
      <c r="F24" s="215"/>
      <c r="G24" s="214"/>
      <c r="H24" s="215"/>
      <c r="I24" s="214"/>
    </row>
    <row r="25" spans="1:9">
      <c r="A25" s="231"/>
      <c r="B25" s="215"/>
      <c r="C25" s="214"/>
      <c r="D25" s="215"/>
      <c r="E25" s="214"/>
      <c r="F25" s="215"/>
      <c r="G25" s="214"/>
      <c r="H25" s="215"/>
      <c r="I25" s="214"/>
    </row>
    <row r="26" spans="1:9">
      <c r="A26" s="418"/>
      <c r="B26" s="216"/>
      <c r="C26" s="217"/>
      <c r="D26" s="216"/>
      <c r="E26" s="217"/>
      <c r="F26" s="216"/>
      <c r="G26" s="217"/>
      <c r="H26" s="216"/>
      <c r="I26" s="217"/>
    </row>
    <row r="27" spans="1:9">
      <c r="A27" s="231"/>
      <c r="B27" s="215"/>
      <c r="C27" s="214"/>
      <c r="D27" s="215"/>
      <c r="E27" s="214"/>
      <c r="F27" s="215"/>
      <c r="G27" s="214"/>
      <c r="H27" s="215"/>
      <c r="I27" s="214"/>
    </row>
    <row r="28" spans="1:9">
      <c r="A28" s="231"/>
      <c r="B28" s="215"/>
      <c r="C28" s="214"/>
      <c r="D28" s="215"/>
      <c r="E28" s="214"/>
      <c r="F28" s="215"/>
      <c r="G28" s="214"/>
      <c r="H28" s="215"/>
      <c r="I28" s="214"/>
    </row>
    <row r="29" spans="1:9">
      <c r="A29" s="231"/>
      <c r="B29" s="215"/>
      <c r="C29" s="214"/>
      <c r="D29" s="215"/>
      <c r="E29" s="214"/>
      <c r="F29" s="215"/>
      <c r="G29" s="214"/>
      <c r="H29" s="215"/>
      <c r="I29" s="214"/>
    </row>
    <row r="30" spans="1:9">
      <c r="A30" s="231"/>
      <c r="B30" s="215"/>
      <c r="C30" s="214"/>
      <c r="D30" s="215"/>
      <c r="E30" s="214"/>
      <c r="F30" s="215"/>
      <c r="G30" s="214"/>
      <c r="H30" s="215"/>
      <c r="I30" s="214"/>
    </row>
    <row r="31" spans="1:9">
      <c r="A31" s="231"/>
      <c r="B31" s="215"/>
      <c r="C31" s="214"/>
      <c r="D31" s="215"/>
      <c r="E31" s="214"/>
      <c r="F31" s="215"/>
      <c r="G31" s="214"/>
      <c r="H31" s="215"/>
      <c r="I31" s="214"/>
    </row>
    <row r="32" spans="1:9">
      <c r="A32" s="231"/>
      <c r="B32" s="215"/>
      <c r="C32" s="214"/>
      <c r="D32" s="215"/>
      <c r="E32" s="214"/>
      <c r="F32" s="215"/>
      <c r="G32" s="214"/>
      <c r="H32" s="215"/>
      <c r="I32" s="214"/>
    </row>
    <row r="33" spans="1:9">
      <c r="A33" s="231"/>
      <c r="B33" s="215"/>
      <c r="C33" s="214"/>
      <c r="D33" s="215"/>
      <c r="E33" s="214"/>
      <c r="F33" s="215"/>
      <c r="G33" s="214"/>
      <c r="H33" s="215"/>
      <c r="I33" s="214"/>
    </row>
    <row r="34" spans="1:9">
      <c r="A34" s="417"/>
      <c r="B34" s="212"/>
      <c r="C34" s="213"/>
      <c r="D34" s="212"/>
      <c r="E34" s="213"/>
      <c r="F34" s="212"/>
      <c r="G34" s="213"/>
      <c r="H34" s="212"/>
      <c r="I34" s="213"/>
    </row>
    <row r="35" spans="1:9">
      <c r="A35" s="418"/>
      <c r="B35" s="216"/>
      <c r="C35" s="217"/>
      <c r="D35" s="216"/>
      <c r="E35" s="217"/>
      <c r="F35" s="216"/>
      <c r="G35" s="217"/>
      <c r="H35" s="216"/>
      <c r="I35" s="217"/>
    </row>
    <row r="36" spans="1:9">
      <c r="A36" s="231"/>
      <c r="B36" s="215"/>
      <c r="C36" s="214"/>
      <c r="D36" s="215"/>
      <c r="E36" s="214"/>
      <c r="F36" s="215"/>
      <c r="G36" s="214"/>
      <c r="H36" s="215"/>
      <c r="I36" s="214"/>
    </row>
    <row r="37" spans="1:9">
      <c r="A37" s="231"/>
      <c r="B37" s="215"/>
      <c r="C37" s="214"/>
      <c r="D37" s="215"/>
      <c r="E37" s="214"/>
      <c r="F37" s="215"/>
      <c r="G37" s="214"/>
      <c r="H37" s="215"/>
      <c r="I37" s="214"/>
    </row>
    <row r="38" spans="1:9">
      <c r="A38" s="418"/>
      <c r="B38" s="216"/>
      <c r="C38" s="217"/>
      <c r="D38" s="216"/>
      <c r="E38" s="217"/>
      <c r="F38" s="216"/>
      <c r="G38" s="217"/>
      <c r="H38" s="216"/>
      <c r="I38" s="217"/>
    </row>
    <row r="39" spans="1:9">
      <c r="A39" s="231"/>
      <c r="B39" s="215"/>
      <c r="C39" s="214"/>
      <c r="D39" s="215"/>
      <c r="E39" s="214"/>
      <c r="F39" s="215"/>
      <c r="G39" s="214"/>
      <c r="H39" s="215"/>
      <c r="I39" s="214"/>
    </row>
    <row r="40" spans="1:9">
      <c r="A40" s="231"/>
      <c r="B40" s="215"/>
      <c r="C40" s="214"/>
      <c r="D40" s="215"/>
      <c r="E40" s="214"/>
      <c r="F40" s="215"/>
      <c r="G40" s="214"/>
      <c r="H40" s="215"/>
      <c r="I40" s="214"/>
    </row>
    <row r="41" spans="1:9">
      <c r="A41" s="418"/>
      <c r="B41" s="216"/>
      <c r="C41" s="217"/>
      <c r="D41" s="216"/>
      <c r="E41" s="217"/>
      <c r="F41" s="216"/>
      <c r="G41" s="217"/>
      <c r="H41" s="216"/>
      <c r="I41" s="217"/>
    </row>
    <row r="42" spans="1:9">
      <c r="A42" s="231"/>
      <c r="B42" s="215"/>
      <c r="C42" s="214"/>
      <c r="D42" s="215"/>
      <c r="E42" s="214"/>
      <c r="F42" s="215"/>
      <c r="G42" s="214"/>
      <c r="H42" s="215"/>
      <c r="I42" s="214"/>
    </row>
    <row r="43" spans="1:9">
      <c r="A43" s="231"/>
      <c r="B43" s="215"/>
      <c r="C43" s="214"/>
      <c r="D43" s="215"/>
      <c r="E43" s="214"/>
      <c r="F43" s="215"/>
      <c r="G43" s="214"/>
      <c r="H43" s="215"/>
      <c r="I43" s="214"/>
    </row>
    <row r="44" spans="1:9">
      <c r="A44" s="418"/>
      <c r="B44" s="216"/>
      <c r="C44" s="217"/>
      <c r="D44" s="216"/>
      <c r="E44" s="217"/>
      <c r="F44" s="216"/>
      <c r="G44" s="217"/>
      <c r="H44" s="216"/>
      <c r="I44" s="217"/>
    </row>
    <row r="45" spans="1:9">
      <c r="A45" s="231"/>
      <c r="B45" s="215"/>
      <c r="C45" s="214"/>
      <c r="D45" s="215"/>
      <c r="E45" s="214"/>
      <c r="F45" s="215"/>
      <c r="G45" s="214"/>
      <c r="H45" s="215"/>
      <c r="I45" s="214"/>
    </row>
    <row r="46" spans="1:9">
      <c r="A46" s="231"/>
      <c r="B46" s="215"/>
      <c r="C46" s="214"/>
      <c r="D46" s="215"/>
      <c r="E46" s="214"/>
      <c r="F46" s="215"/>
      <c r="G46" s="214"/>
      <c r="H46" s="215"/>
      <c r="I46" s="214"/>
    </row>
    <row r="47" spans="1:9">
      <c r="A47" s="231"/>
      <c r="B47" s="215"/>
      <c r="C47" s="214"/>
      <c r="D47" s="215"/>
      <c r="E47" s="214"/>
      <c r="F47" s="215"/>
      <c r="G47" s="214"/>
      <c r="H47" s="215"/>
      <c r="I47" s="214"/>
    </row>
    <row r="48" spans="1:9">
      <c r="A48" s="231"/>
      <c r="B48" s="215"/>
      <c r="C48" s="214"/>
      <c r="D48" s="215"/>
      <c r="E48" s="214"/>
      <c r="F48" s="215"/>
      <c r="G48" s="214"/>
      <c r="H48" s="215"/>
      <c r="I48" s="214"/>
    </row>
    <row r="49" spans="1:9">
      <c r="A49" s="231"/>
      <c r="B49" s="215"/>
      <c r="C49" s="214"/>
      <c r="D49" s="215"/>
      <c r="E49" s="214"/>
      <c r="F49" s="215"/>
      <c r="G49" s="214"/>
      <c r="H49" s="215"/>
      <c r="I49" s="214"/>
    </row>
    <row r="50" spans="1:9">
      <c r="A50" s="417"/>
      <c r="B50" s="212"/>
      <c r="C50" s="213"/>
      <c r="D50" s="212"/>
      <c r="E50" s="213"/>
      <c r="F50" s="212"/>
      <c r="G50" s="213"/>
      <c r="H50" s="212"/>
      <c r="I50" s="213"/>
    </row>
    <row r="51" spans="1:9">
      <c r="A51" s="418"/>
      <c r="B51" s="216"/>
      <c r="C51" s="217"/>
      <c r="D51" s="216"/>
      <c r="E51" s="217"/>
      <c r="F51" s="216"/>
      <c r="G51" s="217"/>
      <c r="H51" s="216"/>
      <c r="I51" s="217"/>
    </row>
    <row r="52" spans="1:9">
      <c r="A52" s="231"/>
      <c r="B52" s="215"/>
      <c r="C52" s="214"/>
      <c r="D52" s="215"/>
      <c r="E52" s="214"/>
      <c r="F52" s="215"/>
      <c r="G52" s="214"/>
      <c r="H52" s="215"/>
      <c r="I52" s="214"/>
    </row>
    <row r="53" spans="1:9">
      <c r="A53" s="231"/>
      <c r="B53" s="215"/>
      <c r="C53" s="214"/>
      <c r="D53" s="215"/>
      <c r="E53" s="214"/>
      <c r="F53" s="215"/>
      <c r="G53" s="214"/>
      <c r="H53" s="215"/>
      <c r="I53" s="214"/>
    </row>
    <row r="54" spans="1:9">
      <c r="A54" s="231"/>
      <c r="B54" s="215"/>
      <c r="C54" s="214"/>
      <c r="D54" s="215"/>
      <c r="E54" s="214"/>
      <c r="F54" s="215"/>
      <c r="G54" s="214"/>
      <c r="H54" s="215"/>
      <c r="I54" s="214"/>
    </row>
    <row r="55" spans="1:9">
      <c r="A55" s="418"/>
      <c r="B55" s="216"/>
      <c r="C55" s="217"/>
      <c r="D55" s="216"/>
      <c r="E55" s="217"/>
      <c r="F55" s="216"/>
      <c r="G55" s="217"/>
      <c r="H55" s="216"/>
      <c r="I55" s="217"/>
    </row>
    <row r="56" spans="1:9">
      <c r="A56" s="231"/>
      <c r="B56" s="215"/>
      <c r="C56" s="214"/>
      <c r="D56" s="215"/>
      <c r="E56" s="214"/>
      <c r="F56" s="215"/>
      <c r="G56" s="214"/>
      <c r="H56" s="215"/>
      <c r="I56" s="214"/>
    </row>
    <row r="57" spans="1:9">
      <c r="A57" s="231"/>
      <c r="B57" s="215"/>
      <c r="C57" s="214"/>
      <c r="D57" s="215"/>
      <c r="E57" s="214"/>
      <c r="F57" s="215"/>
      <c r="G57" s="214"/>
      <c r="H57" s="215"/>
      <c r="I57" s="214"/>
    </row>
    <row r="58" spans="1:9">
      <c r="A58" s="231"/>
      <c r="B58" s="215"/>
      <c r="C58" s="214"/>
      <c r="D58" s="215"/>
      <c r="E58" s="214"/>
      <c r="F58" s="215"/>
      <c r="G58" s="214"/>
      <c r="H58" s="215"/>
      <c r="I58" s="214"/>
    </row>
    <row r="59" spans="1:9">
      <c r="A59" s="231"/>
      <c r="B59" s="215"/>
      <c r="C59" s="214"/>
      <c r="D59" s="215"/>
      <c r="E59" s="214"/>
      <c r="F59" s="215"/>
      <c r="G59" s="214"/>
      <c r="H59" s="215"/>
      <c r="I59" s="214"/>
    </row>
    <row r="60" spans="1:9">
      <c r="A60" s="231"/>
      <c r="B60" s="215"/>
      <c r="C60" s="214"/>
      <c r="D60" s="215"/>
      <c r="E60" s="214"/>
      <c r="F60" s="215"/>
      <c r="G60" s="214"/>
      <c r="H60" s="215"/>
      <c r="I60" s="214"/>
    </row>
    <row r="61" spans="1:9">
      <c r="A61" s="231"/>
      <c r="B61" s="215"/>
      <c r="C61" s="214"/>
      <c r="D61" s="215"/>
      <c r="E61" s="214"/>
      <c r="F61" s="215"/>
      <c r="G61" s="214"/>
      <c r="H61" s="215"/>
      <c r="I61" s="214"/>
    </row>
    <row r="62" spans="1:9">
      <c r="A62" s="231"/>
      <c r="B62" s="215"/>
      <c r="C62" s="214"/>
      <c r="D62" s="215"/>
      <c r="E62" s="214"/>
      <c r="F62" s="215"/>
      <c r="G62" s="214"/>
      <c r="H62" s="215"/>
      <c r="I62" s="214"/>
    </row>
    <row r="63" spans="1:9">
      <c r="A63" s="417"/>
      <c r="B63" s="212"/>
      <c r="C63" s="213"/>
      <c r="D63" s="212"/>
      <c r="E63" s="213"/>
      <c r="F63" s="212"/>
      <c r="G63" s="213"/>
      <c r="H63" s="212"/>
      <c r="I63" s="213"/>
    </row>
    <row r="64" spans="1:9">
      <c r="A64" s="231"/>
      <c r="B64" s="215"/>
      <c r="C64" s="214"/>
      <c r="D64" s="215"/>
      <c r="E64" s="214"/>
      <c r="F64" s="215"/>
      <c r="G64" s="214"/>
      <c r="H64" s="215"/>
      <c r="I64" s="214"/>
    </row>
    <row r="65" spans="1:9">
      <c r="A65" s="231"/>
      <c r="B65" s="215"/>
      <c r="C65" s="214"/>
      <c r="D65" s="215"/>
      <c r="E65" s="214"/>
      <c r="F65" s="215"/>
      <c r="G65" s="214"/>
      <c r="H65" s="215"/>
      <c r="I65" s="214"/>
    </row>
    <row r="66" spans="1:9">
      <c r="A66" s="231"/>
      <c r="B66" s="215"/>
      <c r="C66" s="214"/>
      <c r="D66" s="215"/>
      <c r="E66" s="214"/>
      <c r="F66" s="215"/>
      <c r="G66" s="214"/>
      <c r="H66" s="215"/>
      <c r="I66" s="214"/>
    </row>
    <row r="67" spans="1:9">
      <c r="A67" s="231"/>
      <c r="B67" s="215"/>
      <c r="C67" s="214"/>
      <c r="D67" s="215"/>
      <c r="E67" s="214"/>
      <c r="F67" s="215"/>
      <c r="G67" s="214"/>
      <c r="H67" s="215"/>
      <c r="I67" s="214"/>
    </row>
    <row r="68" spans="1:9">
      <c r="A68" s="231"/>
      <c r="B68" s="215"/>
      <c r="C68" s="214"/>
      <c r="D68" s="215"/>
      <c r="E68" s="214"/>
      <c r="F68" s="215"/>
      <c r="G68" s="214"/>
      <c r="H68" s="215"/>
      <c r="I68" s="214"/>
    </row>
    <row r="69" spans="1:9">
      <c r="A69" s="417"/>
      <c r="B69" s="212"/>
      <c r="C69" s="213"/>
      <c r="D69" s="212"/>
      <c r="E69" s="213"/>
      <c r="F69" s="212"/>
      <c r="G69" s="213"/>
      <c r="H69" s="212"/>
      <c r="I69" s="213"/>
    </row>
    <row r="70" spans="1:9">
      <c r="A70" s="231"/>
      <c r="B70" s="215"/>
      <c r="C70" s="214"/>
      <c r="D70" s="215"/>
      <c r="E70" s="214"/>
      <c r="F70" s="215"/>
      <c r="G70" s="214"/>
      <c r="H70" s="215"/>
      <c r="I70" s="214"/>
    </row>
    <row r="71" spans="1:9">
      <c r="A71" s="231"/>
      <c r="B71" s="215"/>
      <c r="C71" s="214"/>
      <c r="D71" s="215"/>
      <c r="E71" s="214"/>
      <c r="F71" s="215"/>
      <c r="G71" s="214"/>
      <c r="H71" s="215"/>
      <c r="I71" s="214"/>
    </row>
    <row r="72" spans="1:9">
      <c r="A72" s="231"/>
      <c r="B72" s="215"/>
      <c r="C72" s="214"/>
      <c r="D72" s="215"/>
      <c r="E72" s="214"/>
      <c r="F72" s="215"/>
      <c r="G72" s="214"/>
      <c r="H72" s="215"/>
      <c r="I72" s="214"/>
    </row>
    <row r="73" spans="1:9">
      <c r="A73" s="231"/>
      <c r="B73" s="215"/>
      <c r="C73" s="214"/>
      <c r="D73" s="215"/>
      <c r="E73" s="214"/>
      <c r="F73" s="215"/>
      <c r="G73" s="214"/>
      <c r="H73" s="215"/>
      <c r="I73" s="214"/>
    </row>
    <row r="74" spans="1:9">
      <c r="A74" s="231"/>
      <c r="B74" s="215"/>
      <c r="C74" s="214"/>
      <c r="D74" s="215"/>
      <c r="E74" s="214"/>
      <c r="F74" s="215"/>
      <c r="G74" s="214"/>
      <c r="H74" s="215"/>
      <c r="I74" s="214"/>
    </row>
    <row r="75" spans="1:9">
      <c r="A75" s="231"/>
      <c r="B75" s="215"/>
      <c r="C75" s="214"/>
      <c r="D75" s="215"/>
      <c r="E75" s="214"/>
      <c r="F75" s="215"/>
      <c r="G75" s="214"/>
      <c r="H75" s="215"/>
      <c r="I75" s="214"/>
    </row>
    <row r="76" spans="1:9">
      <c r="A76" s="231"/>
      <c r="B76" s="215"/>
      <c r="C76" s="214"/>
      <c r="D76" s="215"/>
      <c r="E76" s="214"/>
      <c r="F76" s="215"/>
      <c r="G76" s="214"/>
      <c r="H76" s="215"/>
      <c r="I76" s="214"/>
    </row>
    <row r="77" spans="1:9">
      <c r="A77" s="231"/>
      <c r="B77" s="215"/>
      <c r="C77" s="214"/>
      <c r="D77" s="215"/>
      <c r="E77" s="214"/>
      <c r="F77" s="215"/>
      <c r="G77" s="214"/>
      <c r="H77" s="215"/>
      <c r="I77" s="214"/>
    </row>
    <row r="78" spans="1:9">
      <c r="A78" s="231"/>
      <c r="B78" s="215"/>
      <c r="C78" s="214"/>
      <c r="D78" s="215"/>
      <c r="E78" s="214"/>
      <c r="F78" s="215"/>
      <c r="G78" s="214"/>
      <c r="H78" s="215"/>
      <c r="I78" s="214"/>
    </row>
    <row r="79" spans="1:9">
      <c r="A79" s="231"/>
      <c r="B79" s="215"/>
      <c r="C79" s="214"/>
      <c r="D79" s="215"/>
      <c r="E79" s="214"/>
      <c r="F79" s="215"/>
      <c r="G79" s="214"/>
      <c r="H79" s="215"/>
      <c r="I79" s="214"/>
    </row>
    <row r="80" spans="1:9">
      <c r="A80" s="232"/>
      <c r="B80" s="221"/>
      <c r="C80" s="220"/>
      <c r="D80" s="221"/>
      <c r="E80" s="220"/>
      <c r="F80" s="221"/>
      <c r="G80" s="220"/>
      <c r="H80" s="221"/>
      <c r="I80" s="220"/>
    </row>
  </sheetData>
  <phoneticPr fontId="0" type="noConversion"/>
  <pageMargins left="0.7" right="0.7" top="0.75" bottom="0.75" header="0.3" footer="0.3"/>
  <pageSetup paperSize="9"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279"/>
  <sheetViews>
    <sheetView zoomScale="110" zoomScaleNormal="110" workbookViewId="0">
      <pane xSplit="7" ySplit="1" topLeftCell="H35" activePane="bottomRight" state="frozen"/>
      <selection pane="topRight" activeCell="I1" sqref="I1"/>
      <selection pane="bottomLeft" activeCell="A2" sqref="A2"/>
      <selection pane="bottomRight" activeCell="P46" sqref="P46"/>
    </sheetView>
  </sheetViews>
  <sheetFormatPr defaultRowHeight="12.45"/>
  <cols>
    <col min="1" max="1" width="13.69140625" style="2" customWidth="1"/>
    <col min="2" max="2" width="69.69140625" style="2" bestFit="1" customWidth="1"/>
    <col min="3" max="3" width="6" style="2" customWidth="1"/>
    <col min="4" max="4" width="11.3046875" style="2" customWidth="1"/>
    <col min="5" max="5" width="9.69140625" style="393" hidden="1" customWidth="1"/>
    <col min="6" max="6" width="7.3828125" style="550" customWidth="1"/>
    <col min="7" max="7" width="15" style="550" customWidth="1"/>
    <col min="8" max="8" width="10.3046875" style="21" bestFit="1" customWidth="1"/>
    <col min="9" max="9" width="1.15234375" style="59" customWidth="1"/>
    <col min="10" max="10" width="9.84375" style="21" bestFit="1" customWidth="1"/>
    <col min="11" max="11" width="1" style="59" customWidth="1"/>
    <col min="12" max="12" width="10.15234375" style="21" customWidth="1"/>
    <col min="13" max="13" width="1" style="59" customWidth="1"/>
    <col min="14" max="14" width="10.15234375" style="21" customWidth="1"/>
    <col min="15" max="15" width="1" style="59" customWidth="1"/>
    <col min="16" max="16" width="11" style="21" customWidth="1"/>
    <col min="17" max="17" width="1" style="59" customWidth="1"/>
    <col min="18" max="18" width="6.3828125" style="59" customWidth="1"/>
    <col min="19" max="19" width="11.84375" style="21" hidden="1" customWidth="1"/>
    <col min="20" max="23" width="11.15234375" style="21" hidden="1" customWidth="1"/>
    <col min="24" max="24" width="1.15234375" style="59" customWidth="1"/>
    <col min="25" max="25" width="11.15234375" style="21" customWidth="1"/>
    <col min="26" max="26" width="3.3046875" style="30" customWidth="1"/>
    <col min="27" max="27" width="1.84375" style="2" customWidth="1"/>
    <col min="28" max="33" width="9.15234375" style="2" customWidth="1"/>
  </cols>
  <sheetData>
    <row r="1" spans="1:31" ht="43.5" customHeight="1" thickBot="1">
      <c r="A1" s="43" t="s">
        <v>105</v>
      </c>
      <c r="B1" s="43" t="s">
        <v>113</v>
      </c>
      <c r="C1" s="44" t="s">
        <v>106</v>
      </c>
      <c r="D1" s="44" t="s">
        <v>107</v>
      </c>
      <c r="E1" s="45" t="s">
        <v>317</v>
      </c>
      <c r="F1" s="587" t="s">
        <v>109</v>
      </c>
      <c r="G1" s="588"/>
      <c r="H1" s="46" t="s">
        <v>138</v>
      </c>
      <c r="I1" s="57"/>
      <c r="J1" s="46" t="s">
        <v>136</v>
      </c>
      <c r="K1" s="57"/>
      <c r="L1" s="46" t="s">
        <v>134</v>
      </c>
      <c r="M1" s="57"/>
      <c r="N1" s="46" t="s">
        <v>56</v>
      </c>
      <c r="O1" s="57"/>
      <c r="P1" s="46" t="s">
        <v>54</v>
      </c>
      <c r="Q1" s="57"/>
      <c r="R1" s="57"/>
      <c r="S1" s="56" t="s">
        <v>140</v>
      </c>
      <c r="T1" s="46" t="s">
        <v>142</v>
      </c>
      <c r="U1" s="46" t="s">
        <v>141</v>
      </c>
      <c r="V1" s="46" t="s">
        <v>59</v>
      </c>
      <c r="W1" s="46" t="s">
        <v>58</v>
      </c>
      <c r="X1" s="57"/>
      <c r="Y1" s="46" t="s">
        <v>248</v>
      </c>
      <c r="Z1" s="68"/>
    </row>
    <row r="2" spans="1:31" ht="50.25" customHeight="1">
      <c r="A2" s="395" t="s">
        <v>12</v>
      </c>
      <c r="B2" s="47" t="s">
        <v>11</v>
      </c>
      <c r="C2" s="396"/>
      <c r="D2" s="396"/>
      <c r="E2" s="539"/>
      <c r="F2" s="539"/>
      <c r="G2" s="539"/>
      <c r="H2" s="411"/>
      <c r="J2" s="411"/>
      <c r="L2" s="411"/>
      <c r="N2" s="411"/>
      <c r="P2" s="411"/>
      <c r="R2" s="445"/>
      <c r="S2" s="446" t="s">
        <v>335</v>
      </c>
      <c r="U2" s="447" t="str">
        <f>TEXT(dati_an!B4,"0")</f>
        <v>17</v>
      </c>
      <c r="V2" s="447" t="str">
        <f>dati_an!C4</f>
        <v>Abbreviato</v>
      </c>
      <c r="W2" s="411"/>
      <c r="Y2" s="411"/>
      <c r="Z2" s="174"/>
    </row>
    <row r="3" spans="1:31" ht="15.75" customHeight="1">
      <c r="A3" s="177" t="s">
        <v>13</v>
      </c>
      <c r="B3" s="177" t="s">
        <v>143</v>
      </c>
      <c r="C3" s="397" t="s">
        <v>110</v>
      </c>
      <c r="D3" s="397" t="s">
        <v>111</v>
      </c>
      <c r="E3" s="560">
        <v>10</v>
      </c>
      <c r="F3" s="551">
        <v>10</v>
      </c>
      <c r="G3" s="554"/>
      <c r="H3" s="404">
        <f>SUM(H4:H5)</f>
        <v>0</v>
      </c>
      <c r="J3" s="404">
        <f>SUM(J4:J5)</f>
        <v>0</v>
      </c>
      <c r="L3" s="404">
        <f>SUM(L4:L5)</f>
        <v>0</v>
      </c>
      <c r="N3" s="404">
        <f>SUM(N4:N5)</f>
        <v>0</v>
      </c>
      <c r="P3" s="404">
        <f>SUM(P4:P5)</f>
        <v>0</v>
      </c>
      <c r="S3" s="408" t="e">
        <f>IF($U$2="7",H3,#REF!)</f>
        <v>#REF!</v>
      </c>
      <c r="T3" s="408">
        <f>IF($U$2="7",#REF!,I3)</f>
        <v>0</v>
      </c>
      <c r="U3" s="408">
        <f>IF($U$2="7",I3,J3)</f>
        <v>0</v>
      </c>
      <c r="V3" s="408" t="e">
        <f>IF($U$2="7",J3,#REF!)</f>
        <v>#REF!</v>
      </c>
      <c r="W3" s="408">
        <f>IF($U$2="7",#REF!,K3)</f>
        <v>0</v>
      </c>
      <c r="Y3" s="408" t="s">
        <v>249</v>
      </c>
      <c r="Z3" s="174"/>
      <c r="AA3" s="448"/>
      <c r="AB3" s="2" t="s">
        <v>112</v>
      </c>
    </row>
    <row r="4" spans="1:31" ht="15.75" customHeight="1">
      <c r="A4" s="175" t="s">
        <v>14</v>
      </c>
      <c r="B4" s="175" t="s">
        <v>186</v>
      </c>
      <c r="C4" s="398" t="s">
        <v>110</v>
      </c>
      <c r="D4" s="398" t="s">
        <v>234</v>
      </c>
      <c r="E4" s="561">
        <v>12</v>
      </c>
      <c r="F4" s="540"/>
      <c r="G4" s="555"/>
      <c r="H4" s="403">
        <f>IF(dati_an!$B$4="16",SUMIF(dati_sp!$H$2:$H$65536,s_bil_std_ORD!$A4,dati_sp!$C$2:$C$65536),0)</f>
        <v>0</v>
      </c>
      <c r="J4" s="403">
        <f>IF(dati_an!$B$4="16",SUMIF(dati_sp!$H$2:$H$65536,s_bil_std_ORD!$A4,dati_sp!$D$2:$D$65536),0)</f>
        <v>0</v>
      </c>
      <c r="L4" s="403">
        <f>IF(dati_an!$B$4="16",SUMIF(dati_sp!$H$2:$H$65536,s_bil_std_ORD!$A4,dati_sp!$E$2:$E$65536),0)</f>
        <v>0</v>
      </c>
      <c r="N4" s="403">
        <f>IF(dati_an!$B$4="16",SUMIF(dati_sp!$H$2:$H$65536,s_bil_std_ORD!$A4,dati_sp!$F$2:$F$65536),0)</f>
        <v>0</v>
      </c>
      <c r="P4" s="403">
        <f>IF(dati_an!$B$4="16",SUMIF(dati_sp!$H$2:$H$65536,s_bil_std_ORD!$A4,dati_sp!$G$2:$G$65536),0)</f>
        <v>0</v>
      </c>
      <c r="S4" s="66" t="e">
        <f>IF($U$2="7",H4,#REF!)</f>
        <v>#REF!</v>
      </c>
      <c r="T4" s="66">
        <f>IF($U$2="7",#REF!,I4)</f>
        <v>0</v>
      </c>
      <c r="U4" s="66">
        <f>IF($U$2="7",I4,J4)</f>
        <v>0</v>
      </c>
      <c r="V4" s="66" t="e">
        <f>IF($U$2="7",J4,#REF!)</f>
        <v>#REF!</v>
      </c>
      <c r="W4" s="66">
        <f>IF($U$2="7",#REF!,K4)</f>
        <v>0</v>
      </c>
      <c r="Y4" s="66" t="s">
        <v>115</v>
      </c>
      <c r="Z4" s="174"/>
      <c r="AA4" s="449"/>
      <c r="AB4" s="2" t="s">
        <v>235</v>
      </c>
    </row>
    <row r="5" spans="1:31" ht="15.75" customHeight="1">
      <c r="A5" s="175" t="s">
        <v>15</v>
      </c>
      <c r="B5" s="175" t="s">
        <v>233</v>
      </c>
      <c r="C5" s="398" t="s">
        <v>110</v>
      </c>
      <c r="D5" s="398" t="s">
        <v>234</v>
      </c>
      <c r="E5" s="561"/>
      <c r="F5" s="540"/>
      <c r="G5" s="555"/>
      <c r="H5" s="403">
        <f>IF(dati_an!$B$4="16",SUMIF(dati_sp!$H$2:$H$65536,s_bil_std_ORD!$A5,dati_sp!$C$2:$C$65536),0)</f>
        <v>0</v>
      </c>
      <c r="J5" s="403">
        <f>IF(dati_an!$B$4="16",SUMIF(dati_sp!$H$2:$H$65536,s_bil_std_ORD!$A5,dati_sp!$D$2:$D$65536),0)</f>
        <v>0</v>
      </c>
      <c r="L5" s="403">
        <f>IF(dati_an!$B$4="16",SUMIF(dati_sp!$H$2:$H$65536,s_bil_std_ORD!$A5,dati_sp!$E$2:$E$65536),0)</f>
        <v>0</v>
      </c>
      <c r="N5" s="403">
        <f>IF(dati_an!$B$4="16",SUMIF(dati_sp!$H$2:$H$65536,s_bil_std_ORD!$A5,dati_sp!$F$2:$F$65536),0)</f>
        <v>0</v>
      </c>
      <c r="P5" s="403">
        <f>IF(dati_an!$B$4="16",SUMIF(dati_sp!$H$2:$H$65536,s_bil_std_ORD!$A5,dati_sp!$G$2:$G$65536),0)</f>
        <v>0</v>
      </c>
      <c r="S5" s="66" t="e">
        <f>IF($U$2="7",H5,#REF!)</f>
        <v>#REF!</v>
      </c>
      <c r="T5" s="66">
        <f>IF($U$2="7",#REF!,I5)</f>
        <v>0</v>
      </c>
      <c r="U5" s="66">
        <f>IF($U$2="7",I5,J5)</f>
        <v>0</v>
      </c>
      <c r="V5" s="66" t="e">
        <f>IF($U$2="7",J5,#REF!)</f>
        <v>#REF!</v>
      </c>
      <c r="W5" s="66">
        <f>IF($U$2="7",#REF!,K5)</f>
        <v>0</v>
      </c>
      <c r="Y5" s="66" t="s">
        <v>115</v>
      </c>
      <c r="Z5" s="174"/>
      <c r="AA5" s="450"/>
      <c r="AB5" s="2" t="s">
        <v>189</v>
      </c>
      <c r="AD5" s="6"/>
      <c r="AE5" s="6"/>
    </row>
    <row r="6" spans="1:31" ht="15.75" customHeight="1">
      <c r="A6" s="172" t="s">
        <v>16</v>
      </c>
      <c r="B6" s="172" t="s">
        <v>187</v>
      </c>
      <c r="C6" s="173" t="s">
        <v>110</v>
      </c>
      <c r="D6" s="173" t="s">
        <v>111</v>
      </c>
      <c r="E6" s="562">
        <v>20</v>
      </c>
      <c r="F6" s="541">
        <v>20</v>
      </c>
      <c r="G6" s="556"/>
      <c r="H6" s="73">
        <f>SUM(H7,H15,H21)</f>
        <v>0</v>
      </c>
      <c r="J6" s="73">
        <f>SUM(J7,J15,J21)</f>
        <v>0</v>
      </c>
      <c r="L6" s="73">
        <f>SUM(L7,L15,L21)</f>
        <v>0</v>
      </c>
      <c r="N6" s="73">
        <f>SUM(N7,N15,N21)</f>
        <v>0</v>
      </c>
      <c r="P6" s="73">
        <f>SUM(P7,P15,P21)</f>
        <v>0</v>
      </c>
      <c r="S6" s="156" t="e">
        <f>IF($U$2="7",H6,#REF!)</f>
        <v>#REF!</v>
      </c>
      <c r="T6" s="156" t="e">
        <f>IF($U$2="7",J6,#REF!)</f>
        <v>#REF!</v>
      </c>
      <c r="U6" s="156" t="e">
        <f>IF($U$2="7",L6,#REF!)</f>
        <v>#REF!</v>
      </c>
      <c r="V6" s="156" t="e">
        <f>IF($U$2="7",N6,#REF!)</f>
        <v>#REF!</v>
      </c>
      <c r="W6" s="156" t="e">
        <f>IF($U$2="7",P6,#REF!)</f>
        <v>#REF!</v>
      </c>
      <c r="Y6" s="156" t="s">
        <v>250</v>
      </c>
      <c r="Z6" s="174"/>
      <c r="AA6" s="6"/>
      <c r="AB6" s="6"/>
      <c r="AC6" s="6"/>
      <c r="AD6" s="6"/>
      <c r="AE6" s="6"/>
    </row>
    <row r="7" spans="1:31" ht="15.75" customHeight="1">
      <c r="A7" s="172" t="s">
        <v>17</v>
      </c>
      <c r="B7" s="172" t="s">
        <v>188</v>
      </c>
      <c r="C7" s="173" t="s">
        <v>110</v>
      </c>
      <c r="D7" s="173" t="s">
        <v>111</v>
      </c>
      <c r="E7" s="562">
        <v>30</v>
      </c>
      <c r="F7" s="541">
        <v>30</v>
      </c>
      <c r="G7" s="556"/>
      <c r="H7" s="73">
        <f>SUM(H8:H14)</f>
        <v>0</v>
      </c>
      <c r="J7" s="73">
        <f>SUM(J8:J14)</f>
        <v>0</v>
      </c>
      <c r="L7" s="73">
        <f>SUM(L8:L14)</f>
        <v>0</v>
      </c>
      <c r="N7" s="73">
        <f>SUM(N8:N14)</f>
        <v>0</v>
      </c>
      <c r="P7" s="73">
        <f>SUM(P8:P14)</f>
        <v>0</v>
      </c>
      <c r="S7" s="156" t="e">
        <f>IF($U$2="7",H7,#REF!)</f>
        <v>#REF!</v>
      </c>
      <c r="T7" s="156" t="e">
        <f>IF($U$2="7",J7,#REF!)</f>
        <v>#REF!</v>
      </c>
      <c r="U7" s="156" t="e">
        <f>IF($U$2="7",L7,#REF!)</f>
        <v>#REF!</v>
      </c>
      <c r="V7" s="156" t="e">
        <f>IF($U$2="7",N7,#REF!)</f>
        <v>#REF!</v>
      </c>
      <c r="W7" s="156" t="e">
        <f>IF($U$2="7",P7,#REF!)</f>
        <v>#REF!</v>
      </c>
      <c r="Y7" s="156" t="s">
        <v>251</v>
      </c>
      <c r="Z7" s="174"/>
    </row>
    <row r="8" spans="1:31" ht="15.75" customHeight="1">
      <c r="A8" s="176" t="s">
        <v>18</v>
      </c>
      <c r="B8" s="176" t="s">
        <v>190</v>
      </c>
      <c r="C8" s="399" t="s">
        <v>110</v>
      </c>
      <c r="D8" s="399" t="s">
        <v>234</v>
      </c>
      <c r="E8" s="561">
        <v>31</v>
      </c>
      <c r="F8" s="540"/>
      <c r="G8" s="555"/>
      <c r="H8" s="403">
        <f>IF(dati_an!$B$4="16",SUMIF(dati_sp!$H$2:$H$65536,s_bil_std_ORD!$A8,dati_sp!$C$2:$C$65536),0)</f>
        <v>0</v>
      </c>
      <c r="J8" s="403">
        <f>IF(dati_an!$B$4="16",SUMIF(dati_sp!$H$2:$H$65536,s_bil_std_ORD!$A8,dati_sp!$D$2:$D$65536),0)</f>
        <v>0</v>
      </c>
      <c r="L8" s="403">
        <f>IF(dati_an!$B$4="16",SUMIF(dati_sp!$H$2:$H$65536,s_bil_std_ORD!$A8,dati_sp!$E$2:$E$65536),0)</f>
        <v>0</v>
      </c>
      <c r="N8" s="403">
        <f>IF(dati_an!$B$4="16",SUMIF(dati_sp!$H$2:$H$65536,s_bil_std_ORD!$A8,dati_sp!$F$2:$F$65536),0)</f>
        <v>0</v>
      </c>
      <c r="P8" s="403">
        <f>IF(dati_an!$B$4="16",SUMIF(dati_sp!$H$2:$H$65536,s_bil_std_ORD!$A8,dati_sp!$G$2:$G$65536),0)</f>
        <v>0</v>
      </c>
      <c r="S8" s="409" t="e">
        <f>IF($U$2="7",H8,#REF!)</f>
        <v>#REF!</v>
      </c>
      <c r="T8" s="409" t="e">
        <f>IF($U$2="7",J8,#REF!)</f>
        <v>#REF!</v>
      </c>
      <c r="U8" s="409" t="e">
        <f>IF($U$2="7",L8,#REF!)</f>
        <v>#REF!</v>
      </c>
      <c r="V8" s="409" t="e">
        <f>IF($U$2="7",N8,#REF!)</f>
        <v>#REF!</v>
      </c>
      <c r="W8" s="409" t="e">
        <f>IF($U$2="7",P8,#REF!)</f>
        <v>#REF!</v>
      </c>
      <c r="Y8" s="409" t="s">
        <v>252</v>
      </c>
      <c r="Z8" s="174"/>
      <c r="AB8" s="112"/>
    </row>
    <row r="9" spans="1:31" ht="15.75" customHeight="1">
      <c r="A9" s="176" t="s">
        <v>19</v>
      </c>
      <c r="B9" s="176" t="s">
        <v>902</v>
      </c>
      <c r="C9" s="399" t="s">
        <v>110</v>
      </c>
      <c r="D9" s="399" t="s">
        <v>234</v>
      </c>
      <c r="E9" s="561">
        <v>32</v>
      </c>
      <c r="F9" s="540"/>
      <c r="G9" s="555"/>
      <c r="H9" s="403">
        <f>IF(dati_an!$B$4="16",SUMIF(dati_sp!$H$2:$H$65536,s_bil_std_ORD!$A9,dati_sp!$C$2:$C$65536),0)</f>
        <v>0</v>
      </c>
      <c r="J9" s="403">
        <f>IF(dati_an!$B$4="16",SUMIF(dati_sp!$H$2:$H$65536,s_bil_std_ORD!$A9,dati_sp!$D$2:$D$65536),0)</f>
        <v>0</v>
      </c>
      <c r="L9" s="403">
        <f>IF(dati_an!$B$4="16",SUMIF(dati_sp!$H$2:$H$65536,s_bil_std_ORD!$A9,dati_sp!$E$2:$E$65536),0)</f>
        <v>0</v>
      </c>
      <c r="N9" s="403">
        <f>IF(dati_an!$B$4="16",SUMIF(dati_sp!$H$2:$H$65536,s_bil_std_ORD!$A9,dati_sp!$F$2:$F$65536),0)</f>
        <v>0</v>
      </c>
      <c r="P9" s="403">
        <f>IF(dati_an!$B$4="16",SUMIF(dati_sp!$H$2:$H$65536,s_bil_std_ORD!$A9,dati_sp!$G$2:$G$65536),0)</f>
        <v>0</v>
      </c>
      <c r="S9" s="409" t="e">
        <f>IF($U$2="7",H9,#REF!)</f>
        <v>#REF!</v>
      </c>
      <c r="T9" s="409" t="e">
        <f>IF($U$2="7",J9,#REF!)</f>
        <v>#REF!</v>
      </c>
      <c r="U9" s="409" t="e">
        <f>IF($U$2="7",L9,#REF!)</f>
        <v>#REF!</v>
      </c>
      <c r="V9" s="409" t="e">
        <f>IF($U$2="7",N9,#REF!)</f>
        <v>#REF!</v>
      </c>
      <c r="W9" s="409" t="e">
        <f>IF($U$2="7",P9,#REF!)</f>
        <v>#REF!</v>
      </c>
      <c r="Y9" s="409" t="s">
        <v>253</v>
      </c>
      <c r="Z9" s="174"/>
    </row>
    <row r="10" spans="1:31" ht="15.75" customHeight="1">
      <c r="A10" s="176" t="s">
        <v>20</v>
      </c>
      <c r="B10" s="176" t="s">
        <v>571</v>
      </c>
      <c r="C10" s="399" t="s">
        <v>110</v>
      </c>
      <c r="D10" s="399" t="s">
        <v>234</v>
      </c>
      <c r="E10" s="561">
        <v>33</v>
      </c>
      <c r="F10" s="540"/>
      <c r="G10" s="555"/>
      <c r="H10" s="403">
        <f>IF(dati_an!$B$4="16",SUMIF(dati_sp!$H$2:$H$65536,s_bil_std_ORD!$A10,dati_sp!$C$2:$C$65536),0)</f>
        <v>0</v>
      </c>
      <c r="J10" s="403">
        <f>IF(dati_an!$B$4="16",SUMIF(dati_sp!$H$2:$H$65536,s_bil_std_ORD!$A10,dati_sp!$D$2:$D$65536),0)</f>
        <v>0</v>
      </c>
      <c r="L10" s="403">
        <f>IF(dati_an!$B$4="16",SUMIF(dati_sp!$H$2:$H$65536,s_bil_std_ORD!$A10,dati_sp!$E$2:$E$65536),0)</f>
        <v>0</v>
      </c>
      <c r="N10" s="403">
        <f>IF(dati_an!$B$4="16",SUMIF(dati_sp!$H$2:$H$65536,s_bil_std_ORD!$A10,dati_sp!$F$2:$F$65536),0)</f>
        <v>0</v>
      </c>
      <c r="P10" s="403">
        <f>IF(dati_an!$B$4="16",SUMIF(dati_sp!$H$2:$H$65536,s_bil_std_ORD!$A10,dati_sp!$G$2:$G$65536),0)</f>
        <v>0</v>
      </c>
      <c r="S10" s="409" t="e">
        <f>IF($U$2="7",H10,#REF!)</f>
        <v>#REF!</v>
      </c>
      <c r="T10" s="409" t="e">
        <f>IF($U$2="7",J10,#REF!)</f>
        <v>#REF!</v>
      </c>
      <c r="U10" s="409" t="e">
        <f>IF($U$2="7",L10,#REF!)</f>
        <v>#REF!</v>
      </c>
      <c r="V10" s="409" t="e">
        <f>IF($U$2="7",N10,#REF!)</f>
        <v>#REF!</v>
      </c>
      <c r="W10" s="409" t="e">
        <f>IF($U$2="7",P10,#REF!)</f>
        <v>#REF!</v>
      </c>
      <c r="Y10" s="409" t="s">
        <v>254</v>
      </c>
      <c r="Z10" s="174"/>
    </row>
    <row r="11" spans="1:31" ht="15.75" customHeight="1">
      <c r="A11" s="176" t="s">
        <v>21</v>
      </c>
      <c r="B11" s="176" t="s">
        <v>10</v>
      </c>
      <c r="C11" s="399" t="s">
        <v>110</v>
      </c>
      <c r="D11" s="399" t="s">
        <v>234</v>
      </c>
      <c r="E11" s="561">
        <v>34</v>
      </c>
      <c r="F11" s="540"/>
      <c r="G11" s="555"/>
      <c r="H11" s="403">
        <f>IF(dati_an!$B$4="16",SUMIF(dati_sp!$H$2:$H$65536,s_bil_std_ORD!$A11,dati_sp!$C$2:$C$65536),0)</f>
        <v>0</v>
      </c>
      <c r="J11" s="403">
        <f>IF(dati_an!$B$4="16",SUMIF(dati_sp!$H$2:$H$65536,s_bil_std_ORD!$A11,dati_sp!$D$2:$D$65536),0)</f>
        <v>0</v>
      </c>
      <c r="L11" s="403">
        <f>IF(dati_an!$B$4="16",SUMIF(dati_sp!$H$2:$H$65536,s_bil_std_ORD!$A11,dati_sp!$E$2:$E$65536),0)</f>
        <v>0</v>
      </c>
      <c r="N11" s="403">
        <f>IF(dati_an!$B$4="16",SUMIF(dati_sp!$H$2:$H$65536,s_bil_std_ORD!$A11,dati_sp!$F$2:$F$65536),0)</f>
        <v>0</v>
      </c>
      <c r="P11" s="403">
        <f>IF(dati_an!$B$4="16",SUMIF(dati_sp!$H$2:$H$65536,s_bil_std_ORD!$A11,dati_sp!$G$2:$G$65536),0)</f>
        <v>0</v>
      </c>
      <c r="S11" s="409" t="e">
        <f>IF($U$2="7",H11,#REF!)</f>
        <v>#REF!</v>
      </c>
      <c r="T11" s="409" t="e">
        <f>IF($U$2="7",J11,#REF!)</f>
        <v>#REF!</v>
      </c>
      <c r="U11" s="409" t="e">
        <f>IF($U$2="7",L11,#REF!)</f>
        <v>#REF!</v>
      </c>
      <c r="V11" s="409" t="e">
        <f>IF($U$2="7",N11,#REF!)</f>
        <v>#REF!</v>
      </c>
      <c r="W11" s="409" t="e">
        <f>IF($U$2="7",P11,#REF!)</f>
        <v>#REF!</v>
      </c>
      <c r="Y11" s="409" t="s">
        <v>255</v>
      </c>
      <c r="Z11" s="174"/>
    </row>
    <row r="12" spans="1:31" ht="15.75" customHeight="1">
      <c r="A12" s="176" t="s">
        <v>22</v>
      </c>
      <c r="B12" s="176" t="s">
        <v>191</v>
      </c>
      <c r="C12" s="399" t="s">
        <v>110</v>
      </c>
      <c r="D12" s="399" t="s">
        <v>234</v>
      </c>
      <c r="E12" s="561">
        <v>35</v>
      </c>
      <c r="F12" s="540"/>
      <c r="G12" s="555"/>
      <c r="H12" s="403">
        <f>IF(dati_an!$B$4="16",SUMIF(dati_sp!$H$2:$H$65536,s_bil_std_ORD!$A12,dati_sp!$C$2:$C$65536),0)</f>
        <v>0</v>
      </c>
      <c r="J12" s="403">
        <f>IF(dati_an!$B$4="16",SUMIF(dati_sp!$H$2:$H$65536,s_bil_std_ORD!$A12,dati_sp!$D$2:$D$65536),0)</f>
        <v>0</v>
      </c>
      <c r="L12" s="403">
        <f>IF(dati_an!$B$4="16",SUMIF(dati_sp!$H$2:$H$65536,s_bil_std_ORD!$A12,dati_sp!$E$2:$E$65536),0)</f>
        <v>0</v>
      </c>
      <c r="N12" s="403">
        <f>IF(dati_an!$B$4="16",SUMIF(dati_sp!$H$2:$H$65536,s_bil_std_ORD!$A12,dati_sp!$F$2:$F$65536),0)</f>
        <v>0</v>
      </c>
      <c r="P12" s="403">
        <f>IF(dati_an!$B$4="16",SUMIF(dati_sp!$H$2:$H$65536,s_bil_std_ORD!$A12,dati_sp!$G$2:$G$65536),0)</f>
        <v>0</v>
      </c>
      <c r="S12" s="409" t="e">
        <f>IF($U$2="7",H12,#REF!)</f>
        <v>#REF!</v>
      </c>
      <c r="T12" s="409" t="e">
        <f>IF($U$2="7",J12,#REF!)</f>
        <v>#REF!</v>
      </c>
      <c r="U12" s="409" t="e">
        <f>IF($U$2="7",L12,#REF!)</f>
        <v>#REF!</v>
      </c>
      <c r="V12" s="409" t="e">
        <f>IF($U$2="7",N12,#REF!)</f>
        <v>#REF!</v>
      </c>
      <c r="W12" s="409" t="e">
        <f>IF($U$2="7",P12,#REF!)</f>
        <v>#REF!</v>
      </c>
      <c r="Y12" s="409" t="s">
        <v>256</v>
      </c>
      <c r="Z12" s="174"/>
    </row>
    <row r="13" spans="1:31" ht="15.75" customHeight="1">
      <c r="A13" s="176" t="s">
        <v>23</v>
      </c>
      <c r="B13" s="176" t="s">
        <v>192</v>
      </c>
      <c r="C13" s="399" t="s">
        <v>110</v>
      </c>
      <c r="D13" s="399" t="s">
        <v>234</v>
      </c>
      <c r="E13" s="561">
        <v>36</v>
      </c>
      <c r="F13" s="540"/>
      <c r="G13" s="555"/>
      <c r="H13" s="403">
        <f>IF(dati_an!$B$4="16",SUMIF(dati_sp!$H$2:$H$65536,s_bil_std_ORD!$A13,dati_sp!$C$2:$C$65536),0)</f>
        <v>0</v>
      </c>
      <c r="J13" s="403">
        <f>IF(dati_an!$B$4="16",SUMIF(dati_sp!$H$2:$H$65536,s_bil_std_ORD!$A13,dati_sp!$D$2:$D$65536),0)</f>
        <v>0</v>
      </c>
      <c r="L13" s="403">
        <f>IF(dati_an!$B$4="16",SUMIF(dati_sp!$H$2:$H$65536,s_bil_std_ORD!$A13,dati_sp!$E$2:$E$65536),0)</f>
        <v>0</v>
      </c>
      <c r="N13" s="403">
        <f>IF(dati_an!$B$4="16",SUMIF(dati_sp!$H$2:$H$65536,s_bil_std_ORD!$A13,dati_sp!$F$2:$F$65536),0)</f>
        <v>0</v>
      </c>
      <c r="P13" s="403">
        <f>IF(dati_an!$B$4="16",SUMIF(dati_sp!$H$2:$H$65536,s_bil_std_ORD!$A13,dati_sp!$G$2:$G$65536),0)</f>
        <v>0</v>
      </c>
      <c r="S13" s="409" t="e">
        <f>IF($U$2="7",H13,#REF!)</f>
        <v>#REF!</v>
      </c>
      <c r="T13" s="409" t="e">
        <f>IF($U$2="7",J13,#REF!)</f>
        <v>#REF!</v>
      </c>
      <c r="U13" s="409" t="e">
        <f>IF($U$2="7",L13,#REF!)</f>
        <v>#REF!</v>
      </c>
      <c r="V13" s="409" t="e">
        <f>IF($U$2="7",N13,#REF!)</f>
        <v>#REF!</v>
      </c>
      <c r="W13" s="409" t="e">
        <f>IF($U$2="7",P13,#REF!)</f>
        <v>#REF!</v>
      </c>
      <c r="Y13" s="409" t="s">
        <v>257</v>
      </c>
      <c r="Z13" s="174"/>
    </row>
    <row r="14" spans="1:31" ht="15.75" customHeight="1">
      <c r="A14" s="176" t="s">
        <v>24</v>
      </c>
      <c r="B14" s="176" t="s">
        <v>193</v>
      </c>
      <c r="C14" s="399" t="s">
        <v>110</v>
      </c>
      <c r="D14" s="399" t="s">
        <v>234</v>
      </c>
      <c r="E14" s="561">
        <v>37</v>
      </c>
      <c r="F14" s="540"/>
      <c r="G14" s="555"/>
      <c r="H14" s="403">
        <f>IF(dati_an!$B$4="16",SUMIF(dati_sp!$H$2:$H$65536,s_bil_std_ORD!$A14,dati_sp!$C$2:$C$65536),0)</f>
        <v>0</v>
      </c>
      <c r="J14" s="403">
        <f>IF(dati_an!$B$4="16",SUMIF(dati_sp!$H$2:$H$65536,s_bil_std_ORD!$A14,dati_sp!$D$2:$D$65536),0)</f>
        <v>0</v>
      </c>
      <c r="L14" s="403">
        <f>IF(dati_an!$B$4="16",SUMIF(dati_sp!$H$2:$H$65536,s_bil_std_ORD!$A14,dati_sp!$E$2:$E$65536),0)</f>
        <v>0</v>
      </c>
      <c r="N14" s="403">
        <f>IF(dati_an!$B$4="16",SUMIF(dati_sp!$H$2:$H$65536,s_bil_std_ORD!$A14,dati_sp!$F$2:$F$65536),0)</f>
        <v>0</v>
      </c>
      <c r="P14" s="403">
        <f>IF(dati_an!$B$4="16",SUMIF(dati_sp!$H$2:$H$65536,s_bil_std_ORD!$A14,dati_sp!$G$2:$G$65536),0)</f>
        <v>0</v>
      </c>
      <c r="S14" s="409" t="e">
        <f>IF($U$2="7",H14,#REF!)</f>
        <v>#REF!</v>
      </c>
      <c r="T14" s="409" t="e">
        <f>IF($U$2="7",J14,#REF!)</f>
        <v>#REF!</v>
      </c>
      <c r="U14" s="409" t="e">
        <f>IF($U$2="7",L14,#REF!)</f>
        <v>#REF!</v>
      </c>
      <c r="V14" s="409" t="e">
        <f>IF($U$2="7",N14,#REF!)</f>
        <v>#REF!</v>
      </c>
      <c r="W14" s="409" t="e">
        <f>IF($U$2="7",P14,#REF!)</f>
        <v>#REF!</v>
      </c>
      <c r="Y14" s="409" t="s">
        <v>258</v>
      </c>
      <c r="Z14" s="174"/>
    </row>
    <row r="15" spans="1:31" ht="15.75" customHeight="1">
      <c r="A15" s="172" t="s">
        <v>25</v>
      </c>
      <c r="B15" s="172" t="s">
        <v>195</v>
      </c>
      <c r="C15" s="173" t="s">
        <v>110</v>
      </c>
      <c r="D15" s="173" t="s">
        <v>111</v>
      </c>
      <c r="E15" s="562">
        <v>40</v>
      </c>
      <c r="F15" s="541">
        <v>40</v>
      </c>
      <c r="G15" s="556"/>
      <c r="H15" s="73">
        <f>SUM(H16:H20)</f>
        <v>0</v>
      </c>
      <c r="J15" s="73">
        <f>SUM(J16:J20)</f>
        <v>0</v>
      </c>
      <c r="L15" s="73">
        <f>SUM(L16:L20)</f>
        <v>0</v>
      </c>
      <c r="N15" s="73">
        <f>SUM(N16:N20)</f>
        <v>0</v>
      </c>
      <c r="P15" s="73">
        <f>SUM(P16:P20)</f>
        <v>0</v>
      </c>
      <c r="S15" s="156" t="e">
        <f>IF($U$2="7",H15,#REF!)</f>
        <v>#REF!</v>
      </c>
      <c r="T15" s="156" t="e">
        <f>IF($U$2="7",J15,#REF!)</f>
        <v>#REF!</v>
      </c>
      <c r="U15" s="156" t="e">
        <f>IF($U$2="7",L15,#REF!)</f>
        <v>#REF!</v>
      </c>
      <c r="V15" s="156" t="e">
        <f>IF($U$2="7",N15,#REF!)</f>
        <v>#REF!</v>
      </c>
      <c r="W15" s="156" t="e">
        <f>IF($U$2="7",P15,#REF!)</f>
        <v>#REF!</v>
      </c>
      <c r="Y15" s="156" t="s">
        <v>260</v>
      </c>
      <c r="Z15" s="174"/>
    </row>
    <row r="16" spans="1:31" ht="15.75" customHeight="1">
      <c r="A16" s="176" t="s">
        <v>431</v>
      </c>
      <c r="B16" s="176" t="s">
        <v>196</v>
      </c>
      <c r="C16" s="399" t="s">
        <v>110</v>
      </c>
      <c r="D16" s="399" t="s">
        <v>234</v>
      </c>
      <c r="E16" s="561">
        <v>45</v>
      </c>
      <c r="F16" s="540"/>
      <c r="G16" s="555"/>
      <c r="H16" s="403">
        <f>IF(dati_an!$B$4="16",SUMIF(dati_sp!$H$2:$H$65536,s_bil_std_ORD!$A16,dati_sp!$C$2:$C$65536),0)</f>
        <v>0</v>
      </c>
      <c r="J16" s="403">
        <f>IF(dati_an!$B$4="16",SUMIF(dati_sp!$H$2:$H$65536,s_bil_std_ORD!$A16,dati_sp!$D$2:$D$65536),0)</f>
        <v>0</v>
      </c>
      <c r="L16" s="403">
        <f>IF(dati_an!$B$4="16",SUMIF(dati_sp!$H$2:$H$65536,s_bil_std_ORD!$A16,dati_sp!$E$2:$E$65536),0)</f>
        <v>0</v>
      </c>
      <c r="N16" s="403">
        <f>IF(dati_an!$B$4="16",SUMIF(dati_sp!$H$2:$H$65536,s_bil_std_ORD!$A16,dati_sp!$F$2:$F$65536),0)</f>
        <v>0</v>
      </c>
      <c r="P16" s="403">
        <f>IF(dati_an!$B$4="16",SUMIF(dati_sp!$H$2:$H$65536,s_bil_std_ORD!$A16,dati_sp!$G$2:$G$65536),0)</f>
        <v>0</v>
      </c>
      <c r="S16" s="409" t="e">
        <f>IF($U$2="7",H16,#REF!)</f>
        <v>#REF!</v>
      </c>
      <c r="T16" s="409" t="e">
        <f>IF($U$2="7",J16,#REF!)</f>
        <v>#REF!</v>
      </c>
      <c r="U16" s="409" t="e">
        <f>IF($U$2="7",L16,#REF!)</f>
        <v>#REF!</v>
      </c>
      <c r="V16" s="409" t="e">
        <f>IF($U$2="7",N16,#REF!)</f>
        <v>#REF!</v>
      </c>
      <c r="W16" s="409" t="e">
        <f>IF($U$2="7",P16,#REF!)</f>
        <v>#REF!</v>
      </c>
      <c r="Y16" s="409" t="s">
        <v>252</v>
      </c>
      <c r="Z16" s="174"/>
    </row>
    <row r="17" spans="1:26" ht="15.75" customHeight="1">
      <c r="A17" s="176" t="s">
        <v>432</v>
      </c>
      <c r="B17" s="176" t="s">
        <v>197</v>
      </c>
      <c r="C17" s="399" t="s">
        <v>110</v>
      </c>
      <c r="D17" s="399" t="s">
        <v>234</v>
      </c>
      <c r="E17" s="561">
        <v>41</v>
      </c>
      <c r="F17" s="540"/>
      <c r="G17" s="555"/>
      <c r="H17" s="403">
        <f>IF(dati_an!$B$4="16",SUMIF(dati_sp!$H$2:$H$65536,s_bil_std_ORD!$A17,dati_sp!$C$2:$C$65536),0)</f>
        <v>0</v>
      </c>
      <c r="J17" s="403">
        <f>IF(dati_an!$B$4="16",SUMIF(dati_sp!$H$2:$H$65536,s_bil_std_ORD!$A17,dati_sp!$D$2:$D$65536),0)</f>
        <v>0</v>
      </c>
      <c r="L17" s="403">
        <f>IF(dati_an!$B$4="16",SUMIF(dati_sp!$H$2:$H$65536,s_bil_std_ORD!$A17,dati_sp!$E$2:$E$65536),0)</f>
        <v>0</v>
      </c>
      <c r="N17" s="403">
        <f>IF(dati_an!$B$4="16",SUMIF(dati_sp!$H$2:$H$65536,s_bil_std_ORD!$A17,dati_sp!$F$2:$F$65536),0)</f>
        <v>0</v>
      </c>
      <c r="P17" s="403">
        <f>IF(dati_an!$B$4="16",SUMIF(dati_sp!$H$2:$H$65536,s_bil_std_ORD!$A17,dati_sp!$G$2:$G$65536),0)</f>
        <v>0</v>
      </c>
      <c r="S17" s="409" t="e">
        <f>IF($U$2="7",H17,#REF!)</f>
        <v>#REF!</v>
      </c>
      <c r="T17" s="409" t="e">
        <f>IF($U$2="7",J17,#REF!)</f>
        <v>#REF!</v>
      </c>
      <c r="U17" s="409" t="e">
        <f>IF($U$2="7",L17,#REF!)</f>
        <v>#REF!</v>
      </c>
      <c r="V17" s="409" t="e">
        <f>IF($U$2="7",N17,#REF!)</f>
        <v>#REF!</v>
      </c>
      <c r="W17" s="409" t="e">
        <f>IF($U$2="7",P17,#REF!)</f>
        <v>#REF!</v>
      </c>
      <c r="Y17" s="409" t="s">
        <v>253</v>
      </c>
      <c r="Z17" s="174"/>
    </row>
    <row r="18" spans="1:26" ht="15.75" customHeight="1">
      <c r="A18" s="176" t="s">
        <v>433</v>
      </c>
      <c r="B18" s="176" t="s">
        <v>198</v>
      </c>
      <c r="C18" s="399" t="s">
        <v>110</v>
      </c>
      <c r="D18" s="399" t="s">
        <v>234</v>
      </c>
      <c r="E18" s="561">
        <v>42</v>
      </c>
      <c r="F18" s="540"/>
      <c r="G18" s="555"/>
      <c r="H18" s="403">
        <f>IF(dati_an!$B$4="16",SUMIF(dati_sp!$H$2:$H$65536,s_bil_std_ORD!$A18,dati_sp!$C$2:$C$65536),0)</f>
        <v>0</v>
      </c>
      <c r="J18" s="403">
        <f>IF(dati_an!$B$4="16",SUMIF(dati_sp!$H$2:$H$65536,s_bil_std_ORD!$A18,dati_sp!$D$2:$D$65536),0)</f>
        <v>0</v>
      </c>
      <c r="L18" s="403">
        <f>IF(dati_an!$B$4="16",SUMIF(dati_sp!$H$2:$H$65536,s_bil_std_ORD!$A18,dati_sp!$E$2:$E$65536),0)</f>
        <v>0</v>
      </c>
      <c r="N18" s="403">
        <f>IF(dati_an!$B$4="16",SUMIF(dati_sp!$H$2:$H$65536,s_bil_std_ORD!$A18,dati_sp!$F$2:$F$65536),0)</f>
        <v>0</v>
      </c>
      <c r="P18" s="403">
        <f>IF(dati_an!$B$4="16",SUMIF(dati_sp!$H$2:$H$65536,s_bil_std_ORD!$A18,dati_sp!$G$2:$G$65536),0)</f>
        <v>0</v>
      </c>
      <c r="S18" s="409" t="e">
        <f>IF($U$2="7",H18,#REF!)</f>
        <v>#REF!</v>
      </c>
      <c r="T18" s="409" t="e">
        <f>IF($U$2="7",J18,#REF!)</f>
        <v>#REF!</v>
      </c>
      <c r="U18" s="409" t="e">
        <f>IF($U$2="7",L18,#REF!)</f>
        <v>#REF!</v>
      </c>
      <c r="V18" s="409" t="e">
        <f>IF($U$2="7",N18,#REF!)</f>
        <v>#REF!</v>
      </c>
      <c r="W18" s="409" t="e">
        <f>IF($U$2="7",P18,#REF!)</f>
        <v>#REF!</v>
      </c>
      <c r="Y18" s="409" t="s">
        <v>254</v>
      </c>
      <c r="Z18" s="174"/>
    </row>
    <row r="19" spans="1:26" ht="15.75" customHeight="1">
      <c r="A19" s="176" t="s">
        <v>434</v>
      </c>
      <c r="B19" s="176" t="s">
        <v>199</v>
      </c>
      <c r="C19" s="399" t="s">
        <v>110</v>
      </c>
      <c r="D19" s="399" t="s">
        <v>234</v>
      </c>
      <c r="E19" s="561">
        <v>43</v>
      </c>
      <c r="F19" s="540"/>
      <c r="G19" s="555"/>
      <c r="H19" s="403">
        <f>IF(dati_an!$B$4="16",SUMIF(dati_sp!$H$2:$H$65536,s_bil_std_ORD!$A19,dati_sp!$C$2:$C$65536),0)</f>
        <v>0</v>
      </c>
      <c r="J19" s="403">
        <f>IF(dati_an!$B$4="16",SUMIF(dati_sp!$H$2:$H$65536,s_bil_std_ORD!$A19,dati_sp!$D$2:$D$65536),0)</f>
        <v>0</v>
      </c>
      <c r="L19" s="403">
        <f>IF(dati_an!$B$4="16",SUMIF(dati_sp!$H$2:$H$65536,s_bil_std_ORD!$A19,dati_sp!$E$2:$E$65536),0)</f>
        <v>0</v>
      </c>
      <c r="N19" s="403">
        <f>IF(dati_an!$B$4="16",SUMIF(dati_sp!$H$2:$H$65536,s_bil_std_ORD!$A19,dati_sp!$F$2:$F$65536),0)</f>
        <v>0</v>
      </c>
      <c r="P19" s="403">
        <f>IF(dati_an!$B$4="16",SUMIF(dati_sp!$H$2:$H$65536,s_bil_std_ORD!$A19,dati_sp!$G$2:$G$65536),0)</f>
        <v>0</v>
      </c>
      <c r="S19" s="409" t="e">
        <f>IF($U$2="7",H19,#REF!)</f>
        <v>#REF!</v>
      </c>
      <c r="T19" s="409" t="e">
        <f>IF($U$2="7",J19,#REF!)</f>
        <v>#REF!</v>
      </c>
      <c r="U19" s="409" t="e">
        <f>IF($U$2="7",L19,#REF!)</f>
        <v>#REF!</v>
      </c>
      <c r="V19" s="409" t="e">
        <f>IF($U$2="7",N19,#REF!)</f>
        <v>#REF!</v>
      </c>
      <c r="W19" s="409" t="e">
        <f>IF($U$2="7",P19,#REF!)</f>
        <v>#REF!</v>
      </c>
      <c r="Y19" s="409" t="s">
        <v>255</v>
      </c>
      <c r="Z19" s="174"/>
    </row>
    <row r="20" spans="1:26" ht="15.75" customHeight="1">
      <c r="A20" s="176" t="s">
        <v>435</v>
      </c>
      <c r="B20" s="176" t="s">
        <v>192</v>
      </c>
      <c r="C20" s="399" t="s">
        <v>110</v>
      </c>
      <c r="D20" s="399" t="s">
        <v>234</v>
      </c>
      <c r="E20" s="561">
        <v>44</v>
      </c>
      <c r="F20" s="540"/>
      <c r="G20" s="555"/>
      <c r="H20" s="403">
        <f>IF(dati_an!$B$4="16",SUMIF(dati_sp!$H$2:$H$65536,s_bil_std_ORD!$A20,dati_sp!$C$2:$C$65536),0)</f>
        <v>0</v>
      </c>
      <c r="J20" s="403">
        <f>IF(dati_an!$B$4="16",SUMIF(dati_sp!$H$2:$H$65536,s_bil_std_ORD!$A20,dati_sp!$D$2:$D$65536),0)</f>
        <v>0</v>
      </c>
      <c r="L20" s="403">
        <f>IF(dati_an!$B$4="16",SUMIF(dati_sp!$H$2:$H$65536,s_bil_std_ORD!$A20,dati_sp!$E$2:$E$65536),0)</f>
        <v>0</v>
      </c>
      <c r="N20" s="403">
        <f>IF(dati_an!$B$4="16",SUMIF(dati_sp!$H$2:$H$65536,s_bil_std_ORD!$A20,dati_sp!$F$2:$F$65536),0)</f>
        <v>0</v>
      </c>
      <c r="P20" s="403">
        <f>IF(dati_an!$B$4="16",SUMIF(dati_sp!$H$2:$H$65536,s_bil_std_ORD!$A20,dati_sp!$G$2:$G$65536),0)</f>
        <v>0</v>
      </c>
      <c r="S20" s="409" t="e">
        <f>IF($U$2="7",H20,#REF!)</f>
        <v>#REF!</v>
      </c>
      <c r="T20" s="409" t="e">
        <f>IF($U$2="7",J20,#REF!)</f>
        <v>#REF!</v>
      </c>
      <c r="U20" s="409" t="e">
        <f>IF($U$2="7",L20,#REF!)</f>
        <v>#REF!</v>
      </c>
      <c r="V20" s="409" t="e">
        <f>IF($U$2="7",N20,#REF!)</f>
        <v>#REF!</v>
      </c>
      <c r="W20" s="409" t="e">
        <f>IF($U$2="7",P20,#REF!)</f>
        <v>#REF!</v>
      </c>
      <c r="Y20" s="409" t="s">
        <v>256</v>
      </c>
      <c r="Z20" s="174"/>
    </row>
    <row r="21" spans="1:26" ht="15.75" customHeight="1">
      <c r="A21" s="172" t="s">
        <v>436</v>
      </c>
      <c r="B21" s="172" t="s">
        <v>200</v>
      </c>
      <c r="C21" s="173" t="s">
        <v>110</v>
      </c>
      <c r="D21" s="173" t="s">
        <v>111</v>
      </c>
      <c r="E21" s="563">
        <v>50</v>
      </c>
      <c r="F21" s="173">
        <v>50</v>
      </c>
      <c r="G21" s="173"/>
      <c r="H21" s="405">
        <f>SUM(H22,H28,H44,H45)</f>
        <v>0</v>
      </c>
      <c r="J21" s="405">
        <f>SUM(J22,J28,J44,J45)</f>
        <v>0</v>
      </c>
      <c r="L21" s="405">
        <f>SUM(L22,L28,L44,L45)</f>
        <v>0</v>
      </c>
      <c r="N21" s="405">
        <f>SUM(N22,N28,N44,N45)</f>
        <v>0</v>
      </c>
      <c r="P21" s="405">
        <f>SUM(P22,P28,P44,P45)</f>
        <v>0</v>
      </c>
      <c r="S21" s="173" t="e">
        <f>IF($U$2="7",H21,#REF!)</f>
        <v>#REF!</v>
      </c>
      <c r="T21" s="173" t="e">
        <f>IF($U$2="7",J21,#REF!)</f>
        <v>#REF!</v>
      </c>
      <c r="U21" s="173" t="e">
        <f>IF($U$2="7",L21,#REF!)</f>
        <v>#REF!</v>
      </c>
      <c r="V21" s="173" t="e">
        <f>IF($U$2="7",N21,#REF!)</f>
        <v>#REF!</v>
      </c>
      <c r="W21" s="173" t="e">
        <f>IF($U$2="7",P21,#REF!)</f>
        <v>#REF!</v>
      </c>
      <c r="Y21" s="173" t="s">
        <v>261</v>
      </c>
      <c r="Z21" s="174"/>
    </row>
    <row r="22" spans="1:26" ht="15.75" customHeight="1">
      <c r="A22" s="172" t="s">
        <v>437</v>
      </c>
      <c r="B22" s="172" t="s">
        <v>116</v>
      </c>
      <c r="C22" s="173" t="s">
        <v>110</v>
      </c>
      <c r="D22" s="173" t="s">
        <v>111</v>
      </c>
      <c r="E22" s="562">
        <v>67</v>
      </c>
      <c r="F22" s="541">
        <v>67</v>
      </c>
      <c r="G22" s="556"/>
      <c r="H22" s="73">
        <f>SUM(H23:H27)</f>
        <v>0</v>
      </c>
      <c r="J22" s="73">
        <f>SUM(J23:J27)</f>
        <v>0</v>
      </c>
      <c r="L22" s="73">
        <f>SUM(L23:L27)</f>
        <v>0</v>
      </c>
      <c r="N22" s="73">
        <f>SUM(N23:N27)</f>
        <v>0</v>
      </c>
      <c r="P22" s="73">
        <f>SUM(P23:P27)</f>
        <v>0</v>
      </c>
      <c r="S22" s="156" t="e">
        <f>IF($U$2="7",H22,#REF!)</f>
        <v>#REF!</v>
      </c>
      <c r="T22" s="156" t="e">
        <f>IF($U$2="7",J22,#REF!)</f>
        <v>#REF!</v>
      </c>
      <c r="U22" s="156" t="e">
        <f>IF($U$2="7",L22,#REF!)</f>
        <v>#REF!</v>
      </c>
      <c r="V22" s="156" t="e">
        <f>IF($U$2="7",N22,#REF!)</f>
        <v>#REF!</v>
      </c>
      <c r="W22" s="156" t="e">
        <f>IF($U$2="7",P22,#REF!)</f>
        <v>#REF!</v>
      </c>
      <c r="Y22" s="156" t="s">
        <v>252</v>
      </c>
      <c r="Z22" s="174"/>
    </row>
    <row r="23" spans="1:26" ht="15.75" customHeight="1">
      <c r="A23" s="176" t="s">
        <v>438</v>
      </c>
      <c r="B23" s="176" t="s">
        <v>201</v>
      </c>
      <c r="C23" s="399" t="s">
        <v>110</v>
      </c>
      <c r="D23" s="399" t="s">
        <v>234</v>
      </c>
      <c r="E23" s="561">
        <v>61</v>
      </c>
      <c r="F23" s="540"/>
      <c r="G23" s="555"/>
      <c r="H23" s="403">
        <f>IF(dati_an!$B$4="16",SUMIF(dati_sp!$H$2:$H$65536,s_bil_std_ORD!$A23,dati_sp!$C$2:$C$65536),0)</f>
        <v>0</v>
      </c>
      <c r="J23" s="403">
        <f>IF(dati_an!$B$4="16",SUMIF(dati_sp!$H$2:$H$65536,s_bil_std_ORD!$A23,dati_sp!$D$2:$D$65536),0)</f>
        <v>0</v>
      </c>
      <c r="L23" s="403">
        <f>IF(dati_an!$B$4="16",SUMIF(dati_sp!$H$2:$H$65536,s_bil_std_ORD!$A23,dati_sp!$E$2:$E$65536),0)</f>
        <v>0</v>
      </c>
      <c r="N23" s="403">
        <f>IF(dati_an!$B$4="16",SUMIF(dati_sp!$H$2:$H$65536,s_bil_std_ORD!$A23,dati_sp!$F$2:$F$65536),0)</f>
        <v>0</v>
      </c>
      <c r="P23" s="403">
        <f>IF(dati_an!$B$4="16",SUMIF(dati_sp!$H$2:$H$65536,s_bil_std_ORD!$A23,dati_sp!$G$2:$G$65536),0)</f>
        <v>0</v>
      </c>
      <c r="S23" s="409" t="e">
        <f>IF($U$2="7",H23,#REF!)</f>
        <v>#REF!</v>
      </c>
      <c r="T23" s="409" t="e">
        <f>IF($U$2="7",J23,#REF!)</f>
        <v>#REF!</v>
      </c>
      <c r="U23" s="409" t="e">
        <f>IF($U$2="7",L23,#REF!)</f>
        <v>#REF!</v>
      </c>
      <c r="V23" s="409" t="e">
        <f>IF($U$2="7",N23,#REF!)</f>
        <v>#REF!</v>
      </c>
      <c r="W23" s="409" t="e">
        <f>IF($U$2="7",P23,#REF!)</f>
        <v>#REF!</v>
      </c>
      <c r="Y23" s="409" t="s">
        <v>262</v>
      </c>
      <c r="Z23" s="174"/>
    </row>
    <row r="24" spans="1:26" ht="15.75" customHeight="1">
      <c r="A24" s="176" t="s">
        <v>439</v>
      </c>
      <c r="B24" s="176" t="s">
        <v>202</v>
      </c>
      <c r="C24" s="399" t="s">
        <v>110</v>
      </c>
      <c r="D24" s="399" t="s">
        <v>234</v>
      </c>
      <c r="E24" s="561">
        <v>62</v>
      </c>
      <c r="F24" s="540"/>
      <c r="G24" s="555"/>
      <c r="H24" s="403">
        <f>IF(dati_an!$B$4="16",SUMIF(dati_sp!$H$2:$H$65536,s_bil_std_ORD!$A24,dati_sp!$C$2:$C$65536),0)</f>
        <v>0</v>
      </c>
      <c r="J24" s="403">
        <f>IF(dati_an!$B$4="16",SUMIF(dati_sp!$H$2:$H$65536,s_bil_std_ORD!$A24,dati_sp!$D$2:$D$65536),0)</f>
        <v>0</v>
      </c>
      <c r="L24" s="403">
        <f>IF(dati_an!$B$4="16",SUMIF(dati_sp!$H$2:$H$65536,s_bil_std_ORD!$A24,dati_sp!$E$2:$E$65536),0)</f>
        <v>0</v>
      </c>
      <c r="N24" s="403">
        <f>IF(dati_an!$B$4="16",SUMIF(dati_sp!$H$2:$H$65536,s_bil_std_ORD!$A24,dati_sp!$F$2:$F$65536),0)</f>
        <v>0</v>
      </c>
      <c r="P24" s="403">
        <f>IF(dati_an!$B$4="16",SUMIF(dati_sp!$H$2:$H$65536,s_bil_std_ORD!$A24,dati_sp!$G$2:$G$65536),0)</f>
        <v>0</v>
      </c>
      <c r="S24" s="409" t="e">
        <f>IF($U$2="7",H24,#REF!)</f>
        <v>#REF!</v>
      </c>
      <c r="T24" s="409" t="e">
        <f>IF($U$2="7",J24,#REF!)</f>
        <v>#REF!</v>
      </c>
      <c r="U24" s="409" t="e">
        <f>IF($U$2="7",L24,#REF!)</f>
        <v>#REF!</v>
      </c>
      <c r="V24" s="409" t="e">
        <f>IF($U$2="7",N24,#REF!)</f>
        <v>#REF!</v>
      </c>
      <c r="W24" s="409" t="e">
        <f>IF($U$2="7",P24,#REF!)</f>
        <v>#REF!</v>
      </c>
      <c r="Y24" s="409" t="s">
        <v>263</v>
      </c>
      <c r="Z24" s="174"/>
    </row>
    <row r="25" spans="1:26" ht="15.75" customHeight="1">
      <c r="A25" s="176" t="s">
        <v>440</v>
      </c>
      <c r="B25" s="176" t="s">
        <v>203</v>
      </c>
      <c r="C25" s="399" t="s">
        <v>110</v>
      </c>
      <c r="D25" s="399" t="s">
        <v>234</v>
      </c>
      <c r="E25" s="561">
        <v>63</v>
      </c>
      <c r="F25" s="540"/>
      <c r="G25" s="555"/>
      <c r="H25" s="403">
        <f>IF(dati_an!$B$4="16",SUMIF(dati_sp!$H$2:$H$65536,s_bil_std_ORD!$A25,dati_sp!$C$2:$C$65536),0)</f>
        <v>0</v>
      </c>
      <c r="J25" s="403">
        <f>IF(dati_an!$B$4="16",SUMIF(dati_sp!$H$2:$H$65536,s_bil_std_ORD!$A25,dati_sp!$D$2:$D$65536),0)</f>
        <v>0</v>
      </c>
      <c r="L25" s="403">
        <f>IF(dati_an!$B$4="16",SUMIF(dati_sp!$H$2:$H$65536,s_bil_std_ORD!$A25,dati_sp!$E$2:$E$65536),0)</f>
        <v>0</v>
      </c>
      <c r="N25" s="403">
        <f>IF(dati_an!$B$4="16",SUMIF(dati_sp!$H$2:$H$65536,s_bil_std_ORD!$A25,dati_sp!$F$2:$F$65536),0)</f>
        <v>0</v>
      </c>
      <c r="P25" s="403">
        <f>IF(dati_an!$B$4="16",SUMIF(dati_sp!$H$2:$H$65536,s_bil_std_ORD!$A25,dati_sp!$G$2:$G$65536),0)</f>
        <v>0</v>
      </c>
      <c r="S25" s="409" t="e">
        <f>IF($U$2="7",H25,#REF!)</f>
        <v>#REF!</v>
      </c>
      <c r="T25" s="409" t="e">
        <f>IF($U$2="7",J25,#REF!)</f>
        <v>#REF!</v>
      </c>
      <c r="U25" s="409" t="e">
        <f>IF($U$2="7",L25,#REF!)</f>
        <v>#REF!</v>
      </c>
      <c r="V25" s="409" t="e">
        <f>IF($U$2="7",N25,#REF!)</f>
        <v>#REF!</v>
      </c>
      <c r="W25" s="409" t="e">
        <f>IF($U$2="7",P25,#REF!)</f>
        <v>#REF!</v>
      </c>
      <c r="Y25" s="409" t="s">
        <v>264</v>
      </c>
      <c r="Z25" s="174"/>
    </row>
    <row r="26" spans="1:26" ht="15.75" customHeight="1">
      <c r="A26" s="176" t="s">
        <v>441</v>
      </c>
      <c r="B26" s="176" t="s">
        <v>904</v>
      </c>
      <c r="C26" s="399" t="s">
        <v>110</v>
      </c>
      <c r="D26" s="399" t="s">
        <v>234</v>
      </c>
      <c r="E26" s="561">
        <v>64</v>
      </c>
      <c r="F26" s="540"/>
      <c r="G26" s="555"/>
      <c r="H26" s="403">
        <f>IF(dati_an!$B$4="16",SUMIF(dati_sp!$H$2:$H$65536,s_bil_std_ORD!$A26,dati_sp!$C$2:$C$65536),0)</f>
        <v>0</v>
      </c>
      <c r="J26" s="403">
        <f>IF(dati_an!$B$4="16",SUMIF(dati_sp!$H$2:$H$65536,s_bil_std_ORD!$A26,dati_sp!$D$2:$D$65536),0)</f>
        <v>0</v>
      </c>
      <c r="L26" s="403">
        <f>IF(dati_an!$B$4="16",SUMIF(dati_sp!$H$2:$H$65536,s_bil_std_ORD!$A26,dati_sp!$E$2:$E$65536),0)</f>
        <v>0</v>
      </c>
      <c r="N26" s="403">
        <f>IF(dati_an!$B$4="16",SUMIF(dati_sp!$H$2:$H$65536,s_bil_std_ORD!$A26,dati_sp!$F$2:$F$65536),0)</f>
        <v>0</v>
      </c>
      <c r="P26" s="403">
        <f>IF(dati_an!$B$4="16",SUMIF(dati_sp!$H$2:$H$65536,s_bil_std_ORD!$A26,dati_sp!$G$2:$G$65536),0)</f>
        <v>0</v>
      </c>
      <c r="S26" s="409" t="e">
        <f>IF($U$2="7",H26,#REF!)</f>
        <v>#REF!</v>
      </c>
      <c r="T26" s="409" t="e">
        <f>IF($U$2="7",J26,#REF!)</f>
        <v>#REF!</v>
      </c>
      <c r="U26" s="409" t="e">
        <f>IF($U$2="7",L26,#REF!)</f>
        <v>#REF!</v>
      </c>
      <c r="V26" s="409" t="e">
        <f>IF($U$2="7",N26,#REF!)</f>
        <v>#REF!</v>
      </c>
      <c r="W26" s="409" t="e">
        <f>IF($U$2="7",P26,#REF!)</f>
        <v>#REF!</v>
      </c>
      <c r="Y26" s="21" t="s">
        <v>265</v>
      </c>
      <c r="Z26" s="174"/>
    </row>
    <row r="27" spans="1:26" ht="15.75" customHeight="1">
      <c r="A27" s="176" t="s">
        <v>903</v>
      </c>
      <c r="B27" s="176" t="s">
        <v>204</v>
      </c>
      <c r="C27" s="399" t="s">
        <v>110</v>
      </c>
      <c r="D27" s="399" t="s">
        <v>234</v>
      </c>
      <c r="E27" s="561"/>
      <c r="F27" s="540"/>
      <c r="G27" s="555"/>
      <c r="H27" s="403">
        <f>IF(dati_an!$B$4="16",SUMIF(dati_sp!$H$2:$H$65536,s_bil_std_ORD!$A27,dati_sp!$C$2:$C$65536),0)</f>
        <v>0</v>
      </c>
      <c r="J27" s="403">
        <f>IF(dati_an!$B$4="16",SUMIF(dati_sp!$H$2:$H$65536,s_bil_std_ORD!$A27,dati_sp!$D$2:$D$65536),0)</f>
        <v>0</v>
      </c>
      <c r="L27" s="403">
        <f>IF(dati_an!$B$4="16",SUMIF(dati_sp!$H$2:$H$65536,s_bil_std_ORD!$A27,dati_sp!$E$2:$E$65536),0)</f>
        <v>0</v>
      </c>
      <c r="N27" s="403">
        <f>IF(dati_an!$B$4="16",SUMIF(dati_sp!$H$2:$H$65536,s_bil_std_ORD!$A27,dati_sp!$F$2:$F$65536),0)</f>
        <v>0</v>
      </c>
      <c r="P27" s="403">
        <f>IF(dati_an!$B$4="16",SUMIF(dati_sp!$H$2:$H$65536,s_bil_std_ORD!$A27,dati_sp!$G$2:$G$65536),0)</f>
        <v>0</v>
      </c>
      <c r="S27" s="409"/>
      <c r="T27" s="409"/>
      <c r="U27" s="409"/>
      <c r="V27" s="409"/>
      <c r="W27" s="409"/>
      <c r="Y27" s="409" t="s">
        <v>911</v>
      </c>
      <c r="Z27" s="174"/>
    </row>
    <row r="28" spans="1:26" ht="15.75" customHeight="1">
      <c r="A28" s="172" t="s">
        <v>442</v>
      </c>
      <c r="B28" s="172" t="s">
        <v>417</v>
      </c>
      <c r="C28" s="173" t="s">
        <v>110</v>
      </c>
      <c r="D28" s="173" t="s">
        <v>111</v>
      </c>
      <c r="E28" s="562">
        <v>65</v>
      </c>
      <c r="F28" s="541"/>
      <c r="G28" s="556"/>
      <c r="H28" s="73">
        <f>SUM(H29,H32,H35,H38,H41)</f>
        <v>0</v>
      </c>
      <c r="J28" s="73">
        <f>SUM(J29,J32,J35,J38,J41)</f>
        <v>0</v>
      </c>
      <c r="L28" s="73">
        <f>SUM(L29,L32,L35,L38,L41)</f>
        <v>0</v>
      </c>
      <c r="N28" s="73">
        <f>SUM(N29,N32,N35,N38,N41)</f>
        <v>0</v>
      </c>
      <c r="P28" s="73">
        <f>SUM(P29,P32,P35,P38,P41)</f>
        <v>0</v>
      </c>
      <c r="S28" s="156" t="e">
        <f>IF($U$2="7",H28,#REF!)</f>
        <v>#REF!</v>
      </c>
      <c r="T28" s="156" t="e">
        <f>IF($U$2="7",J28,#REF!)</f>
        <v>#REF!</v>
      </c>
      <c r="U28" s="156" t="e">
        <f>IF($U$2="7",L28,#REF!)</f>
        <v>#REF!</v>
      </c>
      <c r="V28" s="156" t="e">
        <f>IF($U$2="7",N28,#REF!)</f>
        <v>#REF!</v>
      </c>
      <c r="W28" s="156" t="e">
        <f>IF($U$2="7",P28,#REF!)</f>
        <v>#REF!</v>
      </c>
      <c r="Y28" s="156" t="s">
        <v>253</v>
      </c>
      <c r="Z28" s="174"/>
    </row>
    <row r="29" spans="1:26" ht="15.75" customHeight="1">
      <c r="A29" s="400" t="s">
        <v>443</v>
      </c>
      <c r="B29" s="400" t="s">
        <v>205</v>
      </c>
      <c r="C29" s="401" t="s">
        <v>110</v>
      </c>
      <c r="D29" s="401" t="s">
        <v>234</v>
      </c>
      <c r="E29" s="564">
        <v>66</v>
      </c>
      <c r="F29" s="552">
        <v>60</v>
      </c>
      <c r="G29" s="557"/>
      <c r="H29" s="407">
        <f>SUMIF(dati_sp!$H$2:$H$65536,s_bil_std_ORD!$A29,dati_sp!$C$2:$C$65536)</f>
        <v>0</v>
      </c>
      <c r="J29" s="407">
        <f>SUMIF(dati_sp!$H$2:$H$65536,s_bil_std_ORD!$A29,dati_sp!$D$2:$D$65536)</f>
        <v>0</v>
      </c>
      <c r="L29" s="407">
        <f>SUMIF(dati_sp!$H$2:$H$65536,s_bil_std_ORD!$A29,dati_sp!$E$2:$E$65536)</f>
        <v>0</v>
      </c>
      <c r="N29" s="407">
        <f>SUMIF(dati_sp!$H$2:$H$65536,s_bil_std_ORD!$A29,dati_sp!$F$2:$F$65536)</f>
        <v>0</v>
      </c>
      <c r="P29" s="407">
        <f>SUMIF(dati_sp!$H$2:$H$65536,s_bil_std_ORD!$A29,dati_sp!$G$2:$G$65536)</f>
        <v>0</v>
      </c>
      <c r="S29" s="410" t="e">
        <f>IF($U$2="7",H29,#REF!)</f>
        <v>#REF!</v>
      </c>
      <c r="T29" s="410" t="e">
        <f>IF($U$2="7",J29,#REF!)</f>
        <v>#REF!</v>
      </c>
      <c r="U29" s="410" t="e">
        <f>IF($U$2="7",L29,#REF!)</f>
        <v>#REF!</v>
      </c>
      <c r="V29" s="410" t="e">
        <f>IF($U$2="7",N29,#REF!)</f>
        <v>#REF!</v>
      </c>
      <c r="W29" s="410" t="e">
        <f>IF($U$2="7",P29,#REF!)</f>
        <v>#REF!</v>
      </c>
      <c r="Y29" s="410" t="s">
        <v>262</v>
      </c>
      <c r="Z29" s="174"/>
    </row>
    <row r="30" spans="1:26" ht="15.75" customHeight="1">
      <c r="A30" s="175" t="s">
        <v>338</v>
      </c>
      <c r="B30" s="175" t="s">
        <v>451</v>
      </c>
      <c r="C30" s="398" t="s">
        <v>110</v>
      </c>
      <c r="D30" s="398" t="s">
        <v>206</v>
      </c>
      <c r="E30" s="561">
        <v>51</v>
      </c>
      <c r="F30" s="540" t="s">
        <v>8</v>
      </c>
      <c r="G30" s="555"/>
      <c r="H30" s="403">
        <f>SUMIF(s_sep_ind_ORD!$A$4:$A$100,s_bil_std_ORD!$A30,s_sep_ind_ORD!$E$4:$E$100)</f>
        <v>0</v>
      </c>
      <c r="J30" s="403">
        <f>SUMIF(s_sep_ind_ORD!$A$4:$A$100,s_bil_std_ORD!$A30,s_sep_ind_ORD!$H$4:$H$100)</f>
        <v>0</v>
      </c>
      <c r="L30" s="403">
        <f>SUMIF(s_sep_ind_ORD!$A$4:$A$100,s_bil_std_ORD!$A30,s_sep_ind_ORD!$K$4:$K$100)</f>
        <v>0</v>
      </c>
      <c r="N30" s="403">
        <f>SUMIF(s_sep_ind_ORD!$A$4:$A$100,s_bil_std_ORD!$A30,s_sep_ind_ORD!$N$4:$N$100)</f>
        <v>0</v>
      </c>
      <c r="P30" s="403">
        <f>SUMIF(s_sep_ind_ORD!$A$4:$A$100,s_bil_std_ORD!$A30,s_sep_ind_ORD!$Q$4:$Q$100)</f>
        <v>0</v>
      </c>
      <c r="S30" s="66" t="e">
        <f>IF($U$2="7",H30,#REF!)</f>
        <v>#REF!</v>
      </c>
      <c r="T30" s="66" t="e">
        <f>IF($U$2="7",J30,#REF!)</f>
        <v>#REF!</v>
      </c>
      <c r="U30" s="66" t="e">
        <f>IF($U$2="7",L30,#REF!)</f>
        <v>#REF!</v>
      </c>
      <c r="V30" s="66" t="e">
        <f>IF($U$2="7",N30,#REF!)</f>
        <v>#REF!</v>
      </c>
      <c r="W30" s="66" t="e">
        <f>IF($U$2="7",P30,#REF!)</f>
        <v>#REF!</v>
      </c>
      <c r="Y30" s="66" t="s">
        <v>115</v>
      </c>
      <c r="Z30" s="174"/>
    </row>
    <row r="31" spans="1:26" ht="15.75" customHeight="1">
      <c r="A31" s="175" t="s">
        <v>339</v>
      </c>
      <c r="B31" s="175" t="s">
        <v>452</v>
      </c>
      <c r="C31" s="398" t="s">
        <v>110</v>
      </c>
      <c r="D31" s="398" t="s">
        <v>206</v>
      </c>
      <c r="E31" s="561"/>
      <c r="F31" s="540"/>
      <c r="G31" s="555"/>
      <c r="H31" s="403">
        <f>SUMIF(s_sep_ind_ORD!$A$4:$A$100,s_bil_std_ORD!$A31,s_sep_ind_ORD!$E$4:$E$100)</f>
        <v>0</v>
      </c>
      <c r="J31" s="403">
        <f>SUMIF(s_sep_ind_ORD!$A$4:$A$100,s_bil_std_ORD!$A31,s_sep_ind_ORD!$H$4:$H$100)</f>
        <v>0</v>
      </c>
      <c r="L31" s="403">
        <f>SUMIF(s_sep_ind_ORD!$A$4:$A$100,s_bil_std_ORD!$A31,s_sep_ind_ORD!$K$4:$K$100)</f>
        <v>0</v>
      </c>
      <c r="N31" s="403">
        <f>SUMIF(s_sep_ind_ORD!$A$4:$A$100,s_bil_std_ORD!$A31,s_sep_ind_ORD!$N$4:$N$100)</f>
        <v>0</v>
      </c>
      <c r="P31" s="403">
        <f>SUMIF(s_sep_ind_ORD!$A$4:$A$100,s_bil_std_ORD!$A31,s_sep_ind_ORD!$Q$4:$Q$100)</f>
        <v>0</v>
      </c>
      <c r="S31" s="66" t="e">
        <f>IF($U$2="7",H31,#REF!)</f>
        <v>#REF!</v>
      </c>
      <c r="T31" s="66" t="e">
        <f>IF($U$2="7",J31,#REF!)</f>
        <v>#REF!</v>
      </c>
      <c r="U31" s="66" t="e">
        <f>IF($U$2="7",L31,#REF!)</f>
        <v>#REF!</v>
      </c>
      <c r="V31" s="66" t="e">
        <f>IF($U$2="7",N31,#REF!)</f>
        <v>#REF!</v>
      </c>
      <c r="W31" s="66" t="e">
        <f>IF($U$2="7",P31,#REF!)</f>
        <v>#REF!</v>
      </c>
      <c r="Y31" s="66" t="s">
        <v>115</v>
      </c>
      <c r="Z31" s="174"/>
    </row>
    <row r="32" spans="1:26" ht="15.75" customHeight="1">
      <c r="A32" s="400" t="s">
        <v>444</v>
      </c>
      <c r="B32" s="400" t="s">
        <v>207</v>
      </c>
      <c r="C32" s="401" t="s">
        <v>110</v>
      </c>
      <c r="D32" s="401" t="s">
        <v>234</v>
      </c>
      <c r="E32" s="564">
        <v>68</v>
      </c>
      <c r="F32" s="552">
        <v>60</v>
      </c>
      <c r="G32" s="557"/>
      <c r="H32" s="407">
        <f>SUMIF(dati_sp!$H$2:$H$65536,s_bil_std_ORD!$A32,dati_sp!$C$2:$C$65536)</f>
        <v>0</v>
      </c>
      <c r="J32" s="407">
        <f>SUMIF(dati_sp!$H$2:$H$65536,s_bil_std_ORD!$A32,dati_sp!$D$2:$D$65536)</f>
        <v>0</v>
      </c>
      <c r="L32" s="407">
        <f>SUMIF(dati_sp!$H$2:$H$65536,s_bil_std_ORD!$A32,dati_sp!$E$2:$E$65536)</f>
        <v>0</v>
      </c>
      <c r="N32" s="407">
        <f>SUMIF(dati_sp!$H$2:$H$65536,s_bil_std_ORD!$A32,dati_sp!$F$2:$F$65536)</f>
        <v>0</v>
      </c>
      <c r="P32" s="407">
        <f>SUMIF(dati_sp!$H$2:$H$65536,s_bil_std_ORD!$A32,dati_sp!$G$2:$G$65536)</f>
        <v>0</v>
      </c>
      <c r="S32" s="410" t="e">
        <f>IF($U$2="7",H32,#REF!)</f>
        <v>#REF!</v>
      </c>
      <c r="T32" s="410" t="e">
        <f>IF($U$2="7",J32,#REF!)</f>
        <v>#REF!</v>
      </c>
      <c r="U32" s="410" t="e">
        <f>IF($U$2="7",L32,#REF!)</f>
        <v>#REF!</v>
      </c>
      <c r="V32" s="410" t="e">
        <f>IF($U$2="7",N32,#REF!)</f>
        <v>#REF!</v>
      </c>
      <c r="W32" s="410" t="e">
        <f>IF($U$2="7",P32,#REF!)</f>
        <v>#REF!</v>
      </c>
      <c r="Y32" s="410" t="s">
        <v>263</v>
      </c>
      <c r="Z32" s="174"/>
    </row>
    <row r="33" spans="1:26" ht="15.75" customHeight="1">
      <c r="A33" s="175" t="s">
        <v>340</v>
      </c>
      <c r="B33" s="175" t="s">
        <v>451</v>
      </c>
      <c r="C33" s="398" t="s">
        <v>110</v>
      </c>
      <c r="D33" s="398" t="s">
        <v>206</v>
      </c>
      <c r="E33" s="561">
        <v>52</v>
      </c>
      <c r="F33" s="540" t="s">
        <v>8</v>
      </c>
      <c r="G33" s="555"/>
      <c r="H33" s="403">
        <f>SUMIF(s_sep_ind_ORD!$A$4:$A$100,s_bil_std_ORD!$A33,s_sep_ind_ORD!$E$4:$E$100)</f>
        <v>0</v>
      </c>
      <c r="J33" s="403">
        <f>SUMIF(s_sep_ind_ORD!$A$4:$A$100,s_bil_std_ORD!$A33,s_sep_ind_ORD!$H$4:$H$100)</f>
        <v>0</v>
      </c>
      <c r="L33" s="403">
        <f>SUMIF(s_sep_ind_ORD!$A$4:$A$100,s_bil_std_ORD!$A33,s_sep_ind_ORD!$K$4:$K$100)</f>
        <v>0</v>
      </c>
      <c r="N33" s="403">
        <f>SUMIF(s_sep_ind_ORD!$A$4:$A$100,s_bil_std_ORD!$A33,s_sep_ind_ORD!$N$4:$N$100)</f>
        <v>0</v>
      </c>
      <c r="P33" s="403">
        <f>SUMIF(s_sep_ind_ORD!$A$4:$A$100,s_bil_std_ORD!$A33,s_sep_ind_ORD!$Q$4:$Q$100)</f>
        <v>0</v>
      </c>
      <c r="S33" s="66" t="e">
        <f>IF($U$2="7",H33,#REF!)</f>
        <v>#REF!</v>
      </c>
      <c r="T33" s="66" t="e">
        <f>IF($U$2="7",J33,#REF!)</f>
        <v>#REF!</v>
      </c>
      <c r="U33" s="66" t="e">
        <f>IF($U$2="7",L33,#REF!)</f>
        <v>#REF!</v>
      </c>
      <c r="V33" s="66" t="e">
        <f>IF($U$2="7",N33,#REF!)</f>
        <v>#REF!</v>
      </c>
      <c r="W33" s="66" t="e">
        <f>IF($U$2="7",P33,#REF!)</f>
        <v>#REF!</v>
      </c>
      <c r="Y33" s="66" t="s">
        <v>115</v>
      </c>
      <c r="Z33" s="174"/>
    </row>
    <row r="34" spans="1:26" ht="15.75" customHeight="1">
      <c r="A34" s="175" t="s">
        <v>341</v>
      </c>
      <c r="B34" s="175" t="s">
        <v>452</v>
      </c>
      <c r="C34" s="398" t="s">
        <v>110</v>
      </c>
      <c r="D34" s="398" t="s">
        <v>206</v>
      </c>
      <c r="E34" s="561"/>
      <c r="F34" s="540"/>
      <c r="G34" s="555"/>
      <c r="H34" s="403">
        <f>SUMIF(s_sep_ind_ORD!$A$4:$A$100,s_bil_std_ORD!$A34,s_sep_ind_ORD!$E$4:$E$100)</f>
        <v>0</v>
      </c>
      <c r="J34" s="403">
        <f>SUMIF(s_sep_ind_ORD!$A$4:$A$100,s_bil_std_ORD!$A34,s_sep_ind_ORD!$H$4:$H$100)</f>
        <v>0</v>
      </c>
      <c r="L34" s="403">
        <f>SUMIF(s_sep_ind_ORD!$A$4:$A$100,s_bil_std_ORD!$A34,s_sep_ind_ORD!$K$4:$K$100)</f>
        <v>0</v>
      </c>
      <c r="N34" s="403">
        <f>SUMIF(s_sep_ind_ORD!$A$4:$A$100,s_bil_std_ORD!$A34,s_sep_ind_ORD!$N$4:$N$100)</f>
        <v>0</v>
      </c>
      <c r="P34" s="403">
        <f>SUMIF(s_sep_ind_ORD!$A$4:$A$100,s_bil_std_ORD!$A34,s_sep_ind_ORD!$Q$4:$Q$100)</f>
        <v>0</v>
      </c>
      <c r="S34" s="66" t="e">
        <f>IF($U$2="7",H34,#REF!)</f>
        <v>#REF!</v>
      </c>
      <c r="T34" s="66" t="e">
        <f>IF($U$2="7",J34,#REF!)</f>
        <v>#REF!</v>
      </c>
      <c r="U34" s="66" t="e">
        <f>IF($U$2="7",L34,#REF!)</f>
        <v>#REF!</v>
      </c>
      <c r="V34" s="66" t="e">
        <f>IF($U$2="7",N34,#REF!)</f>
        <v>#REF!</v>
      </c>
      <c r="W34" s="66" t="e">
        <f>IF($U$2="7",P34,#REF!)</f>
        <v>#REF!</v>
      </c>
      <c r="Y34" s="66" t="s">
        <v>115</v>
      </c>
      <c r="Z34" s="174"/>
    </row>
    <row r="35" spans="1:26" ht="15.75" customHeight="1">
      <c r="A35" s="400" t="s">
        <v>445</v>
      </c>
      <c r="B35" s="400" t="s">
        <v>208</v>
      </c>
      <c r="C35" s="401" t="s">
        <v>110</v>
      </c>
      <c r="D35" s="401" t="s">
        <v>234</v>
      </c>
      <c r="E35" s="564">
        <v>69</v>
      </c>
      <c r="F35" s="552">
        <v>60</v>
      </c>
      <c r="G35" s="557"/>
      <c r="H35" s="407">
        <f>SUMIF(dati_sp!$H$2:$H$65536,s_bil_std_ORD!$A35,dati_sp!$C$2:$C$65536)</f>
        <v>0</v>
      </c>
      <c r="J35" s="407">
        <f>SUMIF(dati_sp!$H$2:$H$65536,s_bil_std_ORD!$A35,dati_sp!$D$2:$D$65536)</f>
        <v>0</v>
      </c>
      <c r="L35" s="407">
        <f>SUMIF(dati_sp!$H$2:$H$65536,s_bil_std_ORD!$A35,dati_sp!$E$2:$E$65536)</f>
        <v>0</v>
      </c>
      <c r="N35" s="407">
        <f>SUMIF(dati_sp!$H$2:$H$65536,s_bil_std_ORD!$A35,dati_sp!$F$2:$F$65536)</f>
        <v>0</v>
      </c>
      <c r="P35" s="407">
        <f>SUMIF(dati_sp!$H$2:$H$65536,s_bil_std_ORD!$A35,dati_sp!$G$2:$G$65536)</f>
        <v>0</v>
      </c>
      <c r="S35" s="410" t="e">
        <f>IF($U$2="7",H35,#REF!)</f>
        <v>#REF!</v>
      </c>
      <c r="T35" s="410" t="e">
        <f>IF($U$2="7",J35,#REF!)</f>
        <v>#REF!</v>
      </c>
      <c r="U35" s="410" t="e">
        <f>IF($U$2="7",L35,#REF!)</f>
        <v>#REF!</v>
      </c>
      <c r="V35" s="410" t="e">
        <f>IF($U$2="7",N35,#REF!)</f>
        <v>#REF!</v>
      </c>
      <c r="W35" s="410" t="e">
        <f>IF($U$2="7",P35,#REF!)</f>
        <v>#REF!</v>
      </c>
      <c r="Y35" s="410" t="s">
        <v>264</v>
      </c>
      <c r="Z35" s="174"/>
    </row>
    <row r="36" spans="1:26" ht="15.75" customHeight="1">
      <c r="A36" s="175" t="s">
        <v>342</v>
      </c>
      <c r="B36" s="175" t="s">
        <v>451</v>
      </c>
      <c r="C36" s="398" t="s">
        <v>110</v>
      </c>
      <c r="D36" s="398" t="s">
        <v>206</v>
      </c>
      <c r="E36" s="561">
        <v>53</v>
      </c>
      <c r="F36" s="540" t="s">
        <v>8</v>
      </c>
      <c r="G36" s="555"/>
      <c r="H36" s="403">
        <f>SUMIF(s_sep_ind_ORD!$A$4:$A$100,s_bil_std_ORD!$A36,s_sep_ind_ORD!$E$4:$E$100)</f>
        <v>0</v>
      </c>
      <c r="J36" s="403">
        <f>SUMIF(s_sep_ind_ORD!$A$4:$A$100,s_bil_std_ORD!$A36,s_sep_ind_ORD!$H$4:$H$100)</f>
        <v>0</v>
      </c>
      <c r="L36" s="403">
        <f>SUMIF(s_sep_ind_ORD!$A$4:$A$100,s_bil_std_ORD!$A36,s_sep_ind_ORD!$K$4:$K$100)</f>
        <v>0</v>
      </c>
      <c r="N36" s="403">
        <f>SUMIF(s_sep_ind_ORD!$A$4:$A$100,s_bil_std_ORD!$A36,s_sep_ind_ORD!$N$4:$N$100)</f>
        <v>0</v>
      </c>
      <c r="P36" s="403">
        <f>SUMIF(s_sep_ind_ORD!$A$4:$A$100,s_bil_std_ORD!$A36,s_sep_ind_ORD!$Q$4:$Q$100)</f>
        <v>0</v>
      </c>
      <c r="S36" s="66" t="e">
        <f>IF($U$2="7",H36,#REF!)</f>
        <v>#REF!</v>
      </c>
      <c r="T36" s="66" t="e">
        <f>IF($U$2="7",J36,#REF!)</f>
        <v>#REF!</v>
      </c>
      <c r="U36" s="66" t="e">
        <f>IF($U$2="7",L36,#REF!)</f>
        <v>#REF!</v>
      </c>
      <c r="V36" s="66" t="e">
        <f>IF($U$2="7",N36,#REF!)</f>
        <v>#REF!</v>
      </c>
      <c r="W36" s="66" t="e">
        <f>IF($U$2="7",P36,#REF!)</f>
        <v>#REF!</v>
      </c>
      <c r="Y36" s="66" t="s">
        <v>115</v>
      </c>
      <c r="Z36" s="174"/>
    </row>
    <row r="37" spans="1:26" ht="15.75" customHeight="1">
      <c r="A37" s="175" t="s">
        <v>343</v>
      </c>
      <c r="B37" s="175" t="s">
        <v>452</v>
      </c>
      <c r="C37" s="398" t="s">
        <v>110</v>
      </c>
      <c r="D37" s="398" t="s">
        <v>206</v>
      </c>
      <c r="E37" s="561"/>
      <c r="F37" s="540"/>
      <c r="G37" s="555"/>
      <c r="H37" s="403">
        <f>SUMIF(s_sep_ind_ORD!$A$4:$A$100,s_bil_std_ORD!$A37,s_sep_ind_ORD!$E$4:$E$100)</f>
        <v>0</v>
      </c>
      <c r="J37" s="403">
        <f>SUMIF(s_sep_ind_ORD!$A$4:$A$100,s_bil_std_ORD!$A37,s_sep_ind_ORD!$H$4:$H$100)</f>
        <v>0</v>
      </c>
      <c r="L37" s="403">
        <f>SUMIF(s_sep_ind_ORD!$A$4:$A$100,s_bil_std_ORD!$A37,s_sep_ind_ORD!$K$4:$K$100)</f>
        <v>0</v>
      </c>
      <c r="N37" s="403">
        <f>SUMIF(s_sep_ind_ORD!$A$4:$A$100,s_bil_std_ORD!$A37,s_sep_ind_ORD!$N$4:$N$100)</f>
        <v>0</v>
      </c>
      <c r="P37" s="403">
        <f>SUMIF(s_sep_ind_ORD!$A$4:$A$100,s_bil_std_ORD!$A37,s_sep_ind_ORD!$Q$4:$Q$100)</f>
        <v>0</v>
      </c>
      <c r="S37" s="66" t="e">
        <f>IF($U$2="7",H37,#REF!)</f>
        <v>#REF!</v>
      </c>
      <c r="T37" s="66" t="e">
        <f>IF($U$2="7",J37,#REF!)</f>
        <v>#REF!</v>
      </c>
      <c r="U37" s="66" t="e">
        <f>IF($U$2="7",L37,#REF!)</f>
        <v>#REF!</v>
      </c>
      <c r="V37" s="66" t="e">
        <f>IF($U$2="7",N37,#REF!)</f>
        <v>#REF!</v>
      </c>
      <c r="W37" s="66" t="e">
        <f>IF($U$2="7",P37,#REF!)</f>
        <v>#REF!</v>
      </c>
      <c r="Y37" s="66" t="s">
        <v>115</v>
      </c>
      <c r="Z37" s="174"/>
    </row>
    <row r="38" spans="1:26" ht="15.75" customHeight="1">
      <c r="A38" s="400" t="s">
        <v>446</v>
      </c>
      <c r="B38" s="400" t="s">
        <v>890</v>
      </c>
      <c r="C38" s="401" t="s">
        <v>110</v>
      </c>
      <c r="D38" s="401" t="s">
        <v>234</v>
      </c>
      <c r="E38" s="564">
        <v>71</v>
      </c>
      <c r="F38" s="552"/>
      <c r="G38" s="557"/>
      <c r="H38" s="407">
        <f>SUMIF(dati_sp!$H$2:$H$65536,s_bil_std_ORD!$A38,dati_sp!$C$2:$C$65536)</f>
        <v>0</v>
      </c>
      <c r="J38" s="407">
        <f>SUMIF(dati_sp!$H$2:$H$65536,s_bil_std_ORD!$A38,dati_sp!$D$2:$D$65536)</f>
        <v>0</v>
      </c>
      <c r="L38" s="407">
        <f>SUMIF(dati_sp!$H$2:$H$65536,s_bil_std_ORD!$A38,dati_sp!$E$2:$E$65536)</f>
        <v>0</v>
      </c>
      <c r="N38" s="407">
        <f>SUMIF(dati_sp!$H$2:$H$65536,s_bil_std_ORD!$A38,dati_sp!$F$2:$F$65536)</f>
        <v>0</v>
      </c>
      <c r="P38" s="407">
        <f>SUMIF(dati_sp!$H$2:$H$65536,s_bil_std_ORD!$A38,dati_sp!$G$2:$G$65536)</f>
        <v>0</v>
      </c>
      <c r="S38" s="410" t="e">
        <f>IF($U$2="7",H38,#REF!)</f>
        <v>#REF!</v>
      </c>
      <c r="T38" s="410" t="e">
        <f>IF($U$2="7",J38,#REF!)</f>
        <v>#REF!</v>
      </c>
      <c r="U38" s="410" t="e">
        <f>IF($U$2="7",L38,#REF!)</f>
        <v>#REF!</v>
      </c>
      <c r="V38" s="410" t="e">
        <f>IF($U$2="7",N38,#REF!)</f>
        <v>#REF!</v>
      </c>
      <c r="W38" s="410" t="e">
        <f>IF($U$2="7",P38,#REF!)</f>
        <v>#REF!</v>
      </c>
      <c r="Y38" s="410" t="s">
        <v>265</v>
      </c>
      <c r="Z38" s="174"/>
    </row>
    <row r="39" spans="1:26" ht="15.75" customHeight="1">
      <c r="A39" s="176" t="s">
        <v>344</v>
      </c>
      <c r="B39" s="175" t="s">
        <v>451</v>
      </c>
      <c r="C39" s="398" t="s">
        <v>110</v>
      </c>
      <c r="D39" s="398" t="s">
        <v>206</v>
      </c>
      <c r="E39" s="561">
        <v>54</v>
      </c>
      <c r="F39" s="540" t="s">
        <v>8</v>
      </c>
      <c r="G39" s="555"/>
      <c r="H39" s="403">
        <f>SUMIF(s_sep_ind_ORD!$A$4:$A$100,s_bil_std_ORD!$A39,s_sep_ind_ORD!$E$4:$E$100)</f>
        <v>0</v>
      </c>
      <c r="J39" s="403">
        <f>SUMIF(s_sep_ind_ORD!$A$4:$A$100,s_bil_std_ORD!$A39,s_sep_ind_ORD!$H$4:$H$100)</f>
        <v>0</v>
      </c>
      <c r="L39" s="403">
        <f>SUMIF(s_sep_ind_ORD!$A$4:$A$100,s_bil_std_ORD!$A39,s_sep_ind_ORD!$K$4:$K$100)</f>
        <v>0</v>
      </c>
      <c r="N39" s="403">
        <f>SUMIF(s_sep_ind_ORD!$A$4:$A$100,s_bil_std_ORD!$A39,s_sep_ind_ORD!$N$4:$N$100)</f>
        <v>0</v>
      </c>
      <c r="P39" s="403">
        <f>SUMIF(s_sep_ind_ORD!$A$4:$A$100,s_bil_std_ORD!$A39,s_sep_ind_ORD!$Q$4:$Q$100)</f>
        <v>0</v>
      </c>
      <c r="S39" s="66" t="e">
        <f>IF($U$2="7",H39,#REF!)</f>
        <v>#REF!</v>
      </c>
      <c r="T39" s="66" t="e">
        <f>IF($U$2="7",J39,#REF!)</f>
        <v>#REF!</v>
      </c>
      <c r="U39" s="66" t="e">
        <f>IF($U$2="7",L39,#REF!)</f>
        <v>#REF!</v>
      </c>
      <c r="V39" s="66" t="e">
        <f>IF($U$2="7",N39,#REF!)</f>
        <v>#REF!</v>
      </c>
      <c r="W39" s="66" t="e">
        <f>IF($U$2="7",P39,#REF!)</f>
        <v>#REF!</v>
      </c>
      <c r="Y39" s="66" t="s">
        <v>115</v>
      </c>
      <c r="Z39" s="174"/>
    </row>
    <row r="40" spans="1:26" ht="15.75" customHeight="1">
      <c r="A40" s="176" t="s">
        <v>345</v>
      </c>
      <c r="B40" s="175" t="s">
        <v>452</v>
      </c>
      <c r="C40" s="398" t="s">
        <v>110</v>
      </c>
      <c r="D40" s="398" t="s">
        <v>206</v>
      </c>
      <c r="E40" s="561"/>
      <c r="F40" s="540"/>
      <c r="G40" s="555"/>
      <c r="H40" s="403">
        <f>SUMIF(s_sep_ind_ORD!$A$4:$A$100,s_bil_std_ORD!$A40,s_sep_ind_ORD!$E$4:$E$100)</f>
        <v>0</v>
      </c>
      <c r="J40" s="403">
        <f>SUMIF(s_sep_ind_ORD!$A$4:$A$100,s_bil_std_ORD!$A40,s_sep_ind_ORD!$H$4:$H$100)</f>
        <v>0</v>
      </c>
      <c r="L40" s="403">
        <f>SUMIF(s_sep_ind_ORD!$A$4:$A$100,s_bil_std_ORD!$A40,s_sep_ind_ORD!$K$4:$K$100)</f>
        <v>0</v>
      </c>
      <c r="N40" s="403">
        <f>SUMIF(s_sep_ind_ORD!$A$4:$A$100,s_bil_std_ORD!$A40,s_sep_ind_ORD!$N$4:$N$100)</f>
        <v>0</v>
      </c>
      <c r="P40" s="403">
        <f>SUMIF(s_sep_ind_ORD!$A$4:$A$100,s_bil_std_ORD!$A40,s_sep_ind_ORD!$Q$4:$Q$100)</f>
        <v>0</v>
      </c>
      <c r="S40" s="66" t="e">
        <f>IF($U$2="7",H40,#REF!)</f>
        <v>#REF!</v>
      </c>
      <c r="T40" s="66" t="e">
        <f>IF($U$2="7",J40,#REF!)</f>
        <v>#REF!</v>
      </c>
      <c r="U40" s="66" t="e">
        <f>IF($U$2="7",L40,#REF!)</f>
        <v>#REF!</v>
      </c>
      <c r="V40" s="66" t="e">
        <f>IF($U$2="7",N40,#REF!)</f>
        <v>#REF!</v>
      </c>
      <c r="W40" s="66" t="e">
        <f>IF($U$2="7",P40,#REF!)</f>
        <v>#REF!</v>
      </c>
      <c r="Y40" s="66" t="s">
        <v>115</v>
      </c>
      <c r="Z40" s="174"/>
    </row>
    <row r="41" spans="1:26" ht="15.75" customHeight="1">
      <c r="A41" s="400" t="s">
        <v>891</v>
      </c>
      <c r="B41" s="400" t="s">
        <v>209</v>
      </c>
      <c r="C41" s="401" t="s">
        <v>110</v>
      </c>
      <c r="D41" s="401" t="s">
        <v>234</v>
      </c>
      <c r="E41" s="561"/>
      <c r="F41" s="552"/>
      <c r="G41" s="557"/>
      <c r="H41" s="407">
        <f>SUMIF(dati_sp!$H$2:$H$65536,s_bil_std_ORD!$A41,dati_sp!$C$2:$C$65536)</f>
        <v>0</v>
      </c>
      <c r="J41" s="407">
        <f>SUMIF(dati_sp!$H$2:$H$65536,s_bil_std_ORD!$A41,dati_sp!$D$2:$D$65536)</f>
        <v>0</v>
      </c>
      <c r="L41" s="407">
        <f>SUMIF(dati_sp!$H$2:$H$65536,s_bil_std_ORD!$A41,dati_sp!$E$2:$E$65536)</f>
        <v>0</v>
      </c>
      <c r="N41" s="407">
        <f>SUMIF(dati_sp!$H$2:$H$65536,s_bil_std_ORD!$A41,dati_sp!$F$2:$F$65536)</f>
        <v>0</v>
      </c>
      <c r="P41" s="407">
        <f>SUMIF(dati_sp!$H$2:$H$65536,s_bil_std_ORD!$A41,dati_sp!$G$2:$G$65536)</f>
        <v>0</v>
      </c>
      <c r="S41" s="410" t="e">
        <f>IF($U$2="7",H41,#REF!)</f>
        <v>#REF!</v>
      </c>
      <c r="T41" s="410" t="e">
        <f>IF($U$2="7",J41,#REF!)</f>
        <v>#REF!</v>
      </c>
      <c r="U41" s="410" t="e">
        <f>IF($U$2="7",L41,#REF!)</f>
        <v>#REF!</v>
      </c>
      <c r="V41" s="410" t="e">
        <f>IF($U$2="7",N41,#REF!)</f>
        <v>#REF!</v>
      </c>
      <c r="W41" s="410" t="e">
        <f>IF($U$2="7",P41,#REF!)</f>
        <v>#REF!</v>
      </c>
      <c r="Y41" s="410" t="s">
        <v>911</v>
      </c>
      <c r="Z41" s="174"/>
    </row>
    <row r="42" spans="1:26" ht="15.75" customHeight="1">
      <c r="A42" s="176" t="s">
        <v>892</v>
      </c>
      <c r="B42" s="175" t="s">
        <v>451</v>
      </c>
      <c r="C42" s="398" t="s">
        <v>110</v>
      </c>
      <c r="D42" s="398" t="s">
        <v>206</v>
      </c>
      <c r="E42" s="561"/>
      <c r="F42" s="540"/>
      <c r="G42" s="555"/>
      <c r="H42" s="403">
        <f>SUMIF(s_sep_ind_ORD!$A$4:$A$100,s_bil_std_ORD!$A42,s_sep_ind_ORD!$E$4:$E$100)</f>
        <v>0</v>
      </c>
      <c r="J42" s="403">
        <f>SUMIF(s_sep_ind_ORD!$A$4:$A$100,s_bil_std_ORD!$A42,s_sep_ind_ORD!$H$4:$H$100)</f>
        <v>0</v>
      </c>
      <c r="L42" s="403">
        <f>SUMIF(s_sep_ind_ORD!$A$4:$A$100,s_bil_std_ORD!$A42,s_sep_ind_ORD!$K$4:$K$100)</f>
        <v>0</v>
      </c>
      <c r="N42" s="403">
        <f>SUMIF(s_sep_ind_ORD!$A$4:$A$100,s_bil_std_ORD!$A42,s_sep_ind_ORD!$N$4:$N$100)</f>
        <v>0</v>
      </c>
      <c r="P42" s="403">
        <f>SUMIF(s_sep_ind_ORD!$A$4:$A$100,s_bil_std_ORD!$A42,s_sep_ind_ORD!$Q$4:$Q$100)</f>
        <v>0</v>
      </c>
      <c r="S42" s="66" t="e">
        <f>IF($U$2="7",H42,#REF!)</f>
        <v>#REF!</v>
      </c>
      <c r="T42" s="66" t="e">
        <f>IF($U$2="7",J42,#REF!)</f>
        <v>#REF!</v>
      </c>
      <c r="U42" s="66" t="e">
        <f>IF($U$2="7",L42,#REF!)</f>
        <v>#REF!</v>
      </c>
      <c r="V42" s="66" t="e">
        <f>IF($U$2="7",N42,#REF!)</f>
        <v>#REF!</v>
      </c>
      <c r="W42" s="66" t="e">
        <f>IF($U$2="7",P42,#REF!)</f>
        <v>#REF!</v>
      </c>
      <c r="Y42" s="66" t="s">
        <v>115</v>
      </c>
      <c r="Z42" s="174"/>
    </row>
    <row r="43" spans="1:26" ht="15.75" customHeight="1">
      <c r="A43" s="176" t="s">
        <v>893</v>
      </c>
      <c r="B43" s="175" t="s">
        <v>452</v>
      </c>
      <c r="C43" s="398" t="s">
        <v>110</v>
      </c>
      <c r="D43" s="398" t="s">
        <v>206</v>
      </c>
      <c r="E43" s="561"/>
      <c r="F43" s="540"/>
      <c r="G43" s="555"/>
      <c r="H43" s="403">
        <f>SUMIF(s_sep_ind_ORD!$A$4:$A$100,s_bil_std_ORD!$A43,s_sep_ind_ORD!$E$4:$E$100)</f>
        <v>0</v>
      </c>
      <c r="J43" s="403">
        <f>SUMIF(s_sep_ind_ORD!$A$4:$A$100,s_bil_std_ORD!$A43,s_sep_ind_ORD!$H$4:$H$100)</f>
        <v>0</v>
      </c>
      <c r="L43" s="403">
        <f>SUMIF(s_sep_ind_ORD!$A$4:$A$100,s_bil_std_ORD!$A43,s_sep_ind_ORD!$K$4:$K$100)</f>
        <v>0</v>
      </c>
      <c r="N43" s="403">
        <f>SUMIF(s_sep_ind_ORD!$A$4:$A$100,s_bil_std_ORD!$A43,s_sep_ind_ORD!$N$4:$N$100)</f>
        <v>0</v>
      </c>
      <c r="P43" s="403">
        <f>SUMIF(s_sep_ind_ORD!$A$4:$A$100,s_bil_std_ORD!$A43,s_sep_ind_ORD!$Q$4:$Q$100)</f>
        <v>0</v>
      </c>
      <c r="S43" s="66" t="e">
        <f>IF($U$2="7",H43,#REF!)</f>
        <v>#REF!</v>
      </c>
      <c r="T43" s="66" t="e">
        <f>IF($U$2="7",J43,#REF!)</f>
        <v>#REF!</v>
      </c>
      <c r="U43" s="66" t="e">
        <f>IF($U$2="7",L43,#REF!)</f>
        <v>#REF!</v>
      </c>
      <c r="V43" s="66" t="e">
        <f>IF($U$2="7",N43,#REF!)</f>
        <v>#REF!</v>
      </c>
      <c r="W43" s="66" t="e">
        <f>IF($U$2="7",P43,#REF!)</f>
        <v>#REF!</v>
      </c>
      <c r="Y43" s="66" t="s">
        <v>115</v>
      </c>
      <c r="Z43" s="174"/>
    </row>
    <row r="44" spans="1:26" ht="15.75" customHeight="1">
      <c r="A44" s="176" t="s">
        <v>447</v>
      </c>
      <c r="B44" s="176" t="s">
        <v>210</v>
      </c>
      <c r="C44" s="399" t="s">
        <v>110</v>
      </c>
      <c r="D44" s="399" t="s">
        <v>234</v>
      </c>
      <c r="E44" s="561">
        <v>72</v>
      </c>
      <c r="F44" s="540"/>
      <c r="G44" s="555"/>
      <c r="H44" s="403">
        <f>IF(dati_an!$B$4="16",SUMIF(dati_sp!$H$2:$H$65536,s_bil_std_ORD!$A44,dati_sp!$C$2:$C$65536),0)</f>
        <v>0</v>
      </c>
      <c r="J44" s="403">
        <f>IF(dati_an!$B$4="16",SUMIF(dati_sp!$H$2:$H$65536,s_bil_std_ORD!$A44,dati_sp!$D$2:$D$65536),0)</f>
        <v>0</v>
      </c>
      <c r="L44" s="403">
        <f>IF(dati_an!$B$4="16",SUMIF(dati_sp!$H$2:$H$65536,s_bil_std_ORD!$A44,dati_sp!$E$2:$E$65536),0)</f>
        <v>0</v>
      </c>
      <c r="N44" s="403">
        <f>IF(dati_an!$B$4="16",SUMIF(dati_sp!$H$2:$H$65536,s_bil_std_ORD!$A44,dati_sp!$F$2:$F$65536),0)</f>
        <v>0</v>
      </c>
      <c r="P44" s="403">
        <f>IF(dati_an!$B$4="16",SUMIF(dati_sp!$H$2:$H$65536,s_bil_std_ORD!$A44,dati_sp!$G$2:$G$65536),0)</f>
        <v>0</v>
      </c>
      <c r="S44" s="409" t="e">
        <f>IF($U$2="7",H44,#REF!)</f>
        <v>#REF!</v>
      </c>
      <c r="T44" s="409" t="e">
        <f>IF($U$2="7",J44,#REF!)</f>
        <v>#REF!</v>
      </c>
      <c r="U44" s="409" t="e">
        <f>IF($U$2="7",L44,#REF!)</f>
        <v>#REF!</v>
      </c>
      <c r="V44" s="409" t="e">
        <f>IF($U$2="7",N44,#REF!)</f>
        <v>#REF!</v>
      </c>
      <c r="W44" s="409" t="e">
        <f>IF($U$2="7",P44,#REF!)</f>
        <v>#REF!</v>
      </c>
      <c r="Y44" s="409" t="s">
        <v>254</v>
      </c>
      <c r="Z44" s="174"/>
    </row>
    <row r="45" spans="1:26" ht="15.75" customHeight="1">
      <c r="A45" s="176" t="s">
        <v>448</v>
      </c>
      <c r="B45" s="176" t="s">
        <v>905</v>
      </c>
      <c r="C45" s="399" t="s">
        <v>110</v>
      </c>
      <c r="D45" s="399" t="s">
        <v>234</v>
      </c>
      <c r="E45" s="561">
        <v>260</v>
      </c>
      <c r="F45" s="540">
        <v>260</v>
      </c>
      <c r="G45" s="555"/>
      <c r="H45" s="403">
        <f>IF(dati_an!$B$4="16",SUMIF(dati_sp!$H$2:$H$65536,s_bil_std_ORD!$A45,dati_sp!$C$2:$C$65536),0)</f>
        <v>0</v>
      </c>
      <c r="J45" s="403">
        <f>IF(dati_an!$B$4="16",SUMIF(dati_sp!$H$2:$H$65536,s_bil_std_ORD!$A45,dati_sp!$D$2:$D$65536),0)</f>
        <v>0</v>
      </c>
      <c r="L45" s="403">
        <f>IF(dati_an!$B$4="16",SUMIF(dati_sp!$H$2:$H$65536,s_bil_std_ORD!$A45,dati_sp!$E$2:$E$65536),0)</f>
        <v>0</v>
      </c>
      <c r="N45" s="403">
        <f>IF(dati_an!$B$4="16",SUMIF(dati_sp!$H$2:$H$65536,s_bil_std_ORD!$A45,dati_sp!$F$2:$F$65536),0)</f>
        <v>0</v>
      </c>
      <c r="P45" s="403">
        <f>IF(dati_an!$B$4="16",SUMIF(dati_sp!$H$2:$H$65536,s_bil_std_ORD!$A45,dati_sp!$G$2:$G$65536),0)</f>
        <v>0</v>
      </c>
      <c r="S45" s="409" t="e">
        <f>IF($U$2="7",H45,#REF!)</f>
        <v>#REF!</v>
      </c>
      <c r="T45" s="409" t="e">
        <f>IF($U$2="7",J45,#REF!)</f>
        <v>#REF!</v>
      </c>
      <c r="U45" s="409" t="e">
        <f>IF($U$2="7",L45,#REF!)</f>
        <v>#REF!</v>
      </c>
      <c r="V45" s="409" t="e">
        <f>IF($U$2="7",N45,#REF!)</f>
        <v>#REF!</v>
      </c>
      <c r="W45" s="409" t="e">
        <f>IF($U$2="7",P45,#REF!)</f>
        <v>#REF!</v>
      </c>
      <c r="Y45" s="409" t="s">
        <v>255</v>
      </c>
      <c r="Z45" s="174"/>
    </row>
    <row r="46" spans="1:26" ht="15.75" customHeight="1">
      <c r="A46" s="172" t="s">
        <v>449</v>
      </c>
      <c r="B46" s="172" t="s">
        <v>211</v>
      </c>
      <c r="C46" s="173" t="s">
        <v>110</v>
      </c>
      <c r="D46" s="173" t="s">
        <v>111</v>
      </c>
      <c r="E46" s="562">
        <v>70</v>
      </c>
      <c r="F46" s="541">
        <v>70</v>
      </c>
      <c r="G46" s="556"/>
      <c r="H46" s="73">
        <f>SUM(H47,H53,H54,H79,H88)</f>
        <v>206842</v>
      </c>
      <c r="J46" s="73">
        <f>SUM(J47,J53,J54,J79,J88)</f>
        <v>161956</v>
      </c>
      <c r="L46" s="73">
        <f>SUM(L47,L53,L54,L79,L88)</f>
        <v>0</v>
      </c>
      <c r="N46" s="73">
        <f>SUM(N47,N53,N54,N79,N88)</f>
        <v>0</v>
      </c>
      <c r="P46" s="73">
        <f>SUM(P47,P53,P54,P79,P88)</f>
        <v>0</v>
      </c>
      <c r="S46" s="156" t="e">
        <f>IF($U$2="7",H46,#REF!)</f>
        <v>#REF!</v>
      </c>
      <c r="T46" s="156" t="e">
        <f>IF($U$2="7",J46,#REF!)</f>
        <v>#REF!</v>
      </c>
      <c r="U46" s="156" t="e">
        <f>IF($U$2="7",L46,#REF!)</f>
        <v>#REF!</v>
      </c>
      <c r="V46" s="156" t="e">
        <f>IF($U$2="7",N46,#REF!)</f>
        <v>#REF!</v>
      </c>
      <c r="W46" s="156" t="e">
        <f>IF($U$2="7",P46,#REF!)</f>
        <v>#REF!</v>
      </c>
      <c r="Y46" s="156" t="s">
        <v>266</v>
      </c>
      <c r="Z46" s="174"/>
    </row>
    <row r="47" spans="1:26" ht="15.75" customHeight="1">
      <c r="A47" s="172" t="s">
        <v>450</v>
      </c>
      <c r="B47" s="172" t="s">
        <v>212</v>
      </c>
      <c r="C47" s="173" t="s">
        <v>110</v>
      </c>
      <c r="D47" s="173" t="s">
        <v>111</v>
      </c>
      <c r="E47" s="562">
        <v>80</v>
      </c>
      <c r="F47" s="541">
        <v>80</v>
      </c>
      <c r="G47" s="556"/>
      <c r="H47" s="73">
        <f>SUM(H48:H52)</f>
        <v>0</v>
      </c>
      <c r="J47" s="73">
        <f>SUM(J48:J52)</f>
        <v>0</v>
      </c>
      <c r="L47" s="73">
        <f>SUM(L48:L52)</f>
        <v>0</v>
      </c>
      <c r="N47" s="73">
        <f>SUM(N48:N52)</f>
        <v>0</v>
      </c>
      <c r="P47" s="73">
        <f>SUM(P48:P52)</f>
        <v>0</v>
      </c>
      <c r="S47" s="156" t="e">
        <f>IF($U$2="7",H47,#REF!)</f>
        <v>#REF!</v>
      </c>
      <c r="T47" s="156" t="e">
        <f>IF($U$2="7",J47,#REF!)</f>
        <v>#REF!</v>
      </c>
      <c r="U47" s="156" t="e">
        <f>IF($U$2="7",L47,#REF!)</f>
        <v>#REF!</v>
      </c>
      <c r="V47" s="156" t="e">
        <f>IF($U$2="7",N47,#REF!)</f>
        <v>#REF!</v>
      </c>
      <c r="W47" s="156" t="e">
        <f>IF($U$2="7",P47,#REF!)</f>
        <v>#REF!</v>
      </c>
      <c r="Y47" s="156" t="s">
        <v>267</v>
      </c>
      <c r="Z47" s="174"/>
    </row>
    <row r="48" spans="1:26" ht="15.75" customHeight="1">
      <c r="A48" s="176" t="s">
        <v>67</v>
      </c>
      <c r="B48" s="176" t="s">
        <v>213</v>
      </c>
      <c r="C48" s="399" t="s">
        <v>110</v>
      </c>
      <c r="D48" s="399" t="s">
        <v>234</v>
      </c>
      <c r="E48" s="561">
        <v>81</v>
      </c>
      <c r="F48" s="540"/>
      <c r="G48" s="555"/>
      <c r="H48" s="403">
        <f>IF(dati_an!$B$4="16",SUMIF(dati_sp!$H$2:$H$65536,s_bil_std_ORD!$A48,dati_sp!$C$2:$C$65536),0)</f>
        <v>0</v>
      </c>
      <c r="J48" s="403">
        <f>IF(dati_an!$B$4="16",SUMIF(dati_sp!$H$2:$H$65536,s_bil_std_ORD!$A48,dati_sp!$D$2:$D$65536),0)</f>
        <v>0</v>
      </c>
      <c r="L48" s="403">
        <f>IF(dati_an!$B$4="16",SUMIF(dati_sp!$H$2:$H$65536,s_bil_std_ORD!$A48,dati_sp!$E$2:$E$65536),0)</f>
        <v>0</v>
      </c>
      <c r="N48" s="403">
        <f>IF(dati_an!$B$4="16",SUMIF(dati_sp!$H$2:$H$65536,s_bil_std_ORD!$A48,dati_sp!$F$2:$F$65536),0)</f>
        <v>0</v>
      </c>
      <c r="P48" s="403">
        <f>IF(dati_an!$B$4="16",SUMIF(dati_sp!$H$2:$H$65536,s_bil_std_ORD!$A48,dati_sp!$G$2:$G$65536),0)</f>
        <v>0</v>
      </c>
      <c r="S48" s="409" t="e">
        <f>IF($U$2="7",H48,#REF!)</f>
        <v>#REF!</v>
      </c>
      <c r="T48" s="409" t="e">
        <f>IF($U$2="7",J48,#REF!)</f>
        <v>#REF!</v>
      </c>
      <c r="U48" s="409" t="e">
        <f>IF($U$2="7",L48,#REF!)</f>
        <v>#REF!</v>
      </c>
      <c r="V48" s="409" t="e">
        <f>IF($U$2="7",N48,#REF!)</f>
        <v>#REF!</v>
      </c>
      <c r="W48" s="409" t="e">
        <f>IF($U$2="7",P48,#REF!)</f>
        <v>#REF!</v>
      </c>
      <c r="Y48" s="409" t="s">
        <v>252</v>
      </c>
      <c r="Z48" s="174"/>
    </row>
    <row r="49" spans="1:26" ht="15.75" customHeight="1">
      <c r="A49" s="176" t="s">
        <v>68</v>
      </c>
      <c r="B49" s="176" t="s">
        <v>453</v>
      </c>
      <c r="C49" s="399" t="s">
        <v>110</v>
      </c>
      <c r="D49" s="399" t="s">
        <v>234</v>
      </c>
      <c r="E49" s="561">
        <v>83</v>
      </c>
      <c r="F49" s="540">
        <v>82</v>
      </c>
      <c r="G49" s="555"/>
      <c r="H49" s="403">
        <f>IF(dati_an!$B$4="16",SUMIF(dati_sp!$H$2:$H$65536,s_bil_std_ORD!$A49,dati_sp!$C$2:$C$65536),0)</f>
        <v>0</v>
      </c>
      <c r="J49" s="403">
        <f>IF(dati_an!$B$4="16",SUMIF(dati_sp!$H$2:$H$65536,s_bil_std_ORD!$A49,dati_sp!$D$2:$D$65536),0)</f>
        <v>0</v>
      </c>
      <c r="L49" s="403">
        <f>IF(dati_an!$B$4="16",SUMIF(dati_sp!$H$2:$H$65536,s_bil_std_ORD!$A49,dati_sp!$E$2:$E$65536),0)</f>
        <v>0</v>
      </c>
      <c r="N49" s="403">
        <f>IF(dati_an!$B$4="16",SUMIF(dati_sp!$H$2:$H$65536,s_bil_std_ORD!$A49,dati_sp!$F$2:$F$65536),0)</f>
        <v>0</v>
      </c>
      <c r="P49" s="403">
        <f>IF(dati_an!$B$4="16",SUMIF(dati_sp!$H$2:$H$65536,s_bil_std_ORD!$A49,dati_sp!$G$2:$G$65536),0)</f>
        <v>0</v>
      </c>
      <c r="S49" s="409" t="e">
        <f>IF($U$2="7",H49,#REF!)</f>
        <v>#REF!</v>
      </c>
      <c r="T49" s="409" t="e">
        <f>IF($U$2="7",J49,#REF!)</f>
        <v>#REF!</v>
      </c>
      <c r="U49" s="409" t="e">
        <f>IF($U$2="7",L49,#REF!)</f>
        <v>#REF!</v>
      </c>
      <c r="V49" s="409" t="e">
        <f>IF($U$2="7",N49,#REF!)</f>
        <v>#REF!</v>
      </c>
      <c r="W49" s="409" t="e">
        <f>IF($U$2="7",P49,#REF!)</f>
        <v>#REF!</v>
      </c>
      <c r="Y49" s="409" t="s">
        <v>253</v>
      </c>
      <c r="Z49" s="174"/>
    </row>
    <row r="50" spans="1:26" ht="15.75" customHeight="1">
      <c r="A50" s="176" t="s">
        <v>69</v>
      </c>
      <c r="B50" s="176" t="s">
        <v>214</v>
      </c>
      <c r="C50" s="399" t="s">
        <v>110</v>
      </c>
      <c r="D50" s="399" t="s">
        <v>234</v>
      </c>
      <c r="E50" s="561">
        <v>84</v>
      </c>
      <c r="F50" s="540"/>
      <c r="G50" s="555"/>
      <c r="H50" s="403">
        <f>IF(dati_an!$B$4="16",SUMIF(dati_sp!$H$2:$H$65536,s_bil_std_ORD!$A50,dati_sp!$C$2:$C$65536),0)</f>
        <v>0</v>
      </c>
      <c r="J50" s="403">
        <f>IF(dati_an!$B$4="16",SUMIF(dati_sp!$H$2:$H$65536,s_bil_std_ORD!$A50,dati_sp!$D$2:$D$65536),0)</f>
        <v>0</v>
      </c>
      <c r="L50" s="403">
        <f>IF(dati_an!$B$4="16",SUMIF(dati_sp!$H$2:$H$65536,s_bil_std_ORD!$A50,dati_sp!$E$2:$E$65536),0)</f>
        <v>0</v>
      </c>
      <c r="N50" s="403">
        <f>IF(dati_an!$B$4="16",SUMIF(dati_sp!$H$2:$H$65536,s_bil_std_ORD!$A50,dati_sp!$F$2:$F$65536),0)</f>
        <v>0</v>
      </c>
      <c r="P50" s="403">
        <f>IF(dati_an!$B$4="16",SUMIF(dati_sp!$H$2:$H$65536,s_bil_std_ORD!$A50,dati_sp!$G$2:$G$65536),0)</f>
        <v>0</v>
      </c>
      <c r="S50" s="409" t="e">
        <f>IF($U$2="7",H50,#REF!)</f>
        <v>#REF!</v>
      </c>
      <c r="T50" s="409" t="e">
        <f>IF($U$2="7",J50,#REF!)</f>
        <v>#REF!</v>
      </c>
      <c r="U50" s="409" t="e">
        <f>IF($U$2="7",L50,#REF!)</f>
        <v>#REF!</v>
      </c>
      <c r="V50" s="409" t="e">
        <f>IF($U$2="7",N50,#REF!)</f>
        <v>#REF!</v>
      </c>
      <c r="W50" s="409" t="e">
        <f>IF($U$2="7",P50,#REF!)</f>
        <v>#REF!</v>
      </c>
      <c r="Y50" s="409" t="s">
        <v>254</v>
      </c>
      <c r="Z50" s="174"/>
    </row>
    <row r="51" spans="1:26" ht="15.75" customHeight="1">
      <c r="A51" s="176" t="s">
        <v>70</v>
      </c>
      <c r="B51" s="176" t="s">
        <v>215</v>
      </c>
      <c r="C51" s="399" t="s">
        <v>110</v>
      </c>
      <c r="D51" s="399" t="s">
        <v>234</v>
      </c>
      <c r="E51" s="561">
        <v>85</v>
      </c>
      <c r="F51" s="540">
        <v>82</v>
      </c>
      <c r="G51" s="555"/>
      <c r="H51" s="403">
        <f>IF(dati_an!$B$4="16",SUMIF(dati_sp!$H$2:$H$65536,s_bil_std_ORD!$A51,dati_sp!$C$2:$C$65536),0)</f>
        <v>0</v>
      </c>
      <c r="J51" s="403">
        <f>IF(dati_an!$B$4="16",SUMIF(dati_sp!$H$2:$H$65536,s_bil_std_ORD!$A51,dati_sp!$D$2:$D$65536),0)</f>
        <v>0</v>
      </c>
      <c r="L51" s="403">
        <f>IF(dati_an!$B$4="16",SUMIF(dati_sp!$H$2:$H$65536,s_bil_std_ORD!$A51,dati_sp!$E$2:$E$65536),0)</f>
        <v>0</v>
      </c>
      <c r="N51" s="403">
        <f>IF(dati_an!$B$4="16",SUMIF(dati_sp!$H$2:$H$65536,s_bil_std_ORD!$A51,dati_sp!$F$2:$F$65536),0)</f>
        <v>0</v>
      </c>
      <c r="P51" s="403">
        <f>IF(dati_an!$B$4="16",SUMIF(dati_sp!$H$2:$H$65536,s_bil_std_ORD!$A51,dati_sp!$G$2:$G$65536),0)</f>
        <v>0</v>
      </c>
      <c r="S51" s="409" t="e">
        <f>IF($U$2="7",H51,#REF!)</f>
        <v>#REF!</v>
      </c>
      <c r="T51" s="409" t="e">
        <f>IF($U$2="7",J51,#REF!)</f>
        <v>#REF!</v>
      </c>
      <c r="U51" s="409" t="e">
        <f>IF($U$2="7",L51,#REF!)</f>
        <v>#REF!</v>
      </c>
      <c r="V51" s="409" t="e">
        <f>IF($U$2="7",N51,#REF!)</f>
        <v>#REF!</v>
      </c>
      <c r="W51" s="409" t="e">
        <f>IF($U$2="7",P51,#REF!)</f>
        <v>#REF!</v>
      </c>
      <c r="Y51" s="409" t="s">
        <v>255</v>
      </c>
      <c r="Z51" s="174"/>
    </row>
    <row r="52" spans="1:26" ht="15.75" customHeight="1">
      <c r="A52" s="176" t="s">
        <v>71</v>
      </c>
      <c r="B52" s="176" t="s">
        <v>216</v>
      </c>
      <c r="C52" s="399" t="s">
        <v>110</v>
      </c>
      <c r="D52" s="399" t="s">
        <v>234</v>
      </c>
      <c r="E52" s="561">
        <v>86</v>
      </c>
      <c r="F52" s="540"/>
      <c r="G52" s="555"/>
      <c r="H52" s="403">
        <f>IF(dati_an!$B$4="16",SUMIF(dati_sp!$H$2:$H$65536,s_bil_std_ORD!$A52,dati_sp!$C$2:$C$65536),0)</f>
        <v>0</v>
      </c>
      <c r="J52" s="403">
        <f>IF(dati_an!$B$4="16",SUMIF(dati_sp!$H$2:$H$65536,s_bil_std_ORD!$A52,dati_sp!$D$2:$D$65536),0)</f>
        <v>0</v>
      </c>
      <c r="L52" s="403">
        <f>IF(dati_an!$B$4="16",SUMIF(dati_sp!$H$2:$H$65536,s_bil_std_ORD!$A52,dati_sp!$E$2:$E$65536),0)</f>
        <v>0</v>
      </c>
      <c r="N52" s="403">
        <f>IF(dati_an!$B$4="16",SUMIF(dati_sp!$H$2:$H$65536,s_bil_std_ORD!$A52,dati_sp!$F$2:$F$65536),0)</f>
        <v>0</v>
      </c>
      <c r="P52" s="403">
        <f>IF(dati_an!$B$4="16",SUMIF(dati_sp!$H$2:$H$65536,s_bil_std_ORD!$A52,dati_sp!$G$2:$G$65536),0)</f>
        <v>0</v>
      </c>
      <c r="S52" s="409" t="e">
        <f>IF($U$2="7",H52,#REF!)</f>
        <v>#REF!</v>
      </c>
      <c r="T52" s="409" t="e">
        <f>IF($U$2="7",J52,#REF!)</f>
        <v>#REF!</v>
      </c>
      <c r="U52" s="409" t="e">
        <f>IF($U$2="7",L52,#REF!)</f>
        <v>#REF!</v>
      </c>
      <c r="V52" s="409" t="e">
        <f>IF($U$2="7",N52,#REF!)</f>
        <v>#REF!</v>
      </c>
      <c r="W52" s="409" t="e">
        <f>IF($U$2="7",P52,#REF!)</f>
        <v>#REF!</v>
      </c>
      <c r="Y52" s="409" t="s">
        <v>256</v>
      </c>
      <c r="Z52" s="174"/>
    </row>
    <row r="53" spans="1:26" ht="15.75" customHeight="1">
      <c r="A53" s="176" t="s">
        <v>906</v>
      </c>
      <c r="B53" s="176" t="s">
        <v>907</v>
      </c>
      <c r="C53" s="399" t="s">
        <v>110</v>
      </c>
      <c r="D53" s="399" t="s">
        <v>234</v>
      </c>
      <c r="E53" s="561"/>
      <c r="F53" s="540"/>
      <c r="G53" s="555"/>
      <c r="H53" s="403">
        <f>IF(dati_an!$B$4="16",SUMIF(dati_sp!$H$2:$H$65536,s_bil_std_ORD!$A53,dati_sp!$C$2:$C$65536),0)</f>
        <v>0</v>
      </c>
      <c r="J53" s="403">
        <f>IF(dati_an!$B$4="16",SUMIF(dati_sp!$H$2:$H$65536,s_bil_std_ORD!$A53,dati_sp!$D$2:$D$65536),0)</f>
        <v>0</v>
      </c>
      <c r="L53" s="403">
        <f>IF(dati_an!$B$4="16",SUMIF(dati_sp!$H$2:$H$65536,s_bil_std_ORD!$A53,dati_sp!$E$2:$E$65536),0)</f>
        <v>0</v>
      </c>
      <c r="N53" s="403">
        <f>IF(dati_an!$B$4="16",SUMIF(dati_sp!$H$2:$H$65536,s_bil_std_ORD!$A53,dati_sp!$F$2:$F$65536),0)</f>
        <v>0</v>
      </c>
      <c r="P53" s="403">
        <f>IF(dati_an!$B$4="16",SUMIF(dati_sp!$H$2:$H$65536,s_bil_std_ORD!$A53,dati_sp!$G$2:$G$65536),0)</f>
        <v>0</v>
      </c>
      <c r="S53" s="409" t="e">
        <f>IF($U$2="7",H53,#REF!)</f>
        <v>#REF!</v>
      </c>
      <c r="T53" s="409" t="e">
        <f>IF($U$2="7",J53,#REF!)</f>
        <v>#REF!</v>
      </c>
      <c r="U53" s="409" t="e">
        <f>IF($U$2="7",L53,#REF!)</f>
        <v>#REF!</v>
      </c>
      <c r="V53" s="409" t="e">
        <f>IF($U$2="7",N53,#REF!)</f>
        <v>#REF!</v>
      </c>
      <c r="W53" s="409" t="e">
        <f>IF($U$2="7",P53,#REF!)</f>
        <v>#REF!</v>
      </c>
      <c r="Y53" s="66" t="s">
        <v>115</v>
      </c>
      <c r="Z53" s="174"/>
    </row>
    <row r="54" spans="1:26" ht="15.75" customHeight="1">
      <c r="A54" s="172" t="s">
        <v>72</v>
      </c>
      <c r="B54" s="172" t="s">
        <v>144</v>
      </c>
      <c r="C54" s="173" t="s">
        <v>110</v>
      </c>
      <c r="D54" s="173" t="s">
        <v>111</v>
      </c>
      <c r="E54" s="562">
        <v>90</v>
      </c>
      <c r="F54" s="541">
        <v>90</v>
      </c>
      <c r="G54" s="556"/>
      <c r="H54" s="73">
        <f>SUM(H57,H60,H63,H66,H69,H72,H75,H76)</f>
        <v>206842</v>
      </c>
      <c r="J54" s="73">
        <f>SUM(J57,J60,J63,J66,J69,J72,J75,J76)</f>
        <v>161956</v>
      </c>
      <c r="L54" s="73">
        <f>SUM(L57,L60,L63,L66,L69,L72,L75,L76)</f>
        <v>0</v>
      </c>
      <c r="N54" s="73">
        <f>SUM(N57,N60,N63,N66,N69,N72,N75,N76)</f>
        <v>0</v>
      </c>
      <c r="P54" s="73">
        <f>SUM(P57,P60,P63,P66,P69,P72,P75,P76)</f>
        <v>0</v>
      </c>
      <c r="S54" s="156" t="e">
        <f>IF($U$2="7",H54,#REF!)</f>
        <v>#REF!</v>
      </c>
      <c r="T54" s="156" t="e">
        <f>IF($U$2="7",J54,#REF!)</f>
        <v>#REF!</v>
      </c>
      <c r="U54" s="156" t="e">
        <f>IF($U$2="7",L54,#REF!)</f>
        <v>#REF!</v>
      </c>
      <c r="V54" s="156" t="e">
        <f>IF($U$2="7",N54,#REF!)</f>
        <v>#REF!</v>
      </c>
      <c r="W54" s="156" t="e">
        <f>IF($U$2="7",P54,#REF!)</f>
        <v>#REF!</v>
      </c>
      <c r="Y54" s="156" t="s">
        <v>260</v>
      </c>
      <c r="Z54" s="174"/>
    </row>
    <row r="55" spans="1:26" ht="15.75" customHeight="1">
      <c r="A55" s="172" t="s">
        <v>540</v>
      </c>
      <c r="B55" s="172" t="s">
        <v>451</v>
      </c>
      <c r="C55" s="173" t="s">
        <v>110</v>
      </c>
      <c r="D55" s="402"/>
      <c r="E55" s="562" t="s">
        <v>217</v>
      </c>
      <c r="F55" s="541">
        <v>100</v>
      </c>
      <c r="G55" s="556"/>
      <c r="H55" s="73">
        <f>SUM(H58,H61,H64,H67,H70,H73,H77)</f>
        <v>0</v>
      </c>
      <c r="J55" s="73">
        <f>SUM(J58,J61,J64,J67,J70,J73,J77)</f>
        <v>0</v>
      </c>
      <c r="L55" s="73">
        <f>SUM(L58,L61,L64,L67,L70,L73,L77)</f>
        <v>0</v>
      </c>
      <c r="N55" s="73">
        <f>SUM(N58,N61,N64,N67,N70,N73,N77)</f>
        <v>0</v>
      </c>
      <c r="P55" s="73">
        <f>SUM(P58,P61,P64,P67,P70,P73,P77)</f>
        <v>0</v>
      </c>
      <c r="S55" s="156" t="e">
        <f>IF($U$2="7",H55,#REF!)</f>
        <v>#REF!</v>
      </c>
      <c r="T55" s="156" t="e">
        <f>IF($U$2="7",J55,#REF!)</f>
        <v>#REF!</v>
      </c>
      <c r="U55" s="156" t="e">
        <f>IF($U$2="7",L55,#REF!)</f>
        <v>#REF!</v>
      </c>
      <c r="V55" s="156" t="e">
        <f>IF($U$2="7",N55,#REF!)</f>
        <v>#REF!</v>
      </c>
      <c r="W55" s="156" t="e">
        <f>IF($U$2="7",P55,#REF!)</f>
        <v>#REF!</v>
      </c>
      <c r="Y55" s="156" t="s">
        <v>115</v>
      </c>
      <c r="Z55" s="174"/>
    </row>
    <row r="56" spans="1:26" ht="15.75" customHeight="1">
      <c r="A56" s="172" t="s">
        <v>541</v>
      </c>
      <c r="B56" s="172" t="s">
        <v>452</v>
      </c>
      <c r="C56" s="173" t="s">
        <v>110</v>
      </c>
      <c r="D56" s="402"/>
      <c r="E56" s="562">
        <v>99</v>
      </c>
      <c r="F56" s="541" t="s">
        <v>9</v>
      </c>
      <c r="G56" s="556"/>
      <c r="H56" s="73">
        <f>SUM(H59,H62,H65,H68,H71,H74,H75,H78)</f>
        <v>0</v>
      </c>
      <c r="J56" s="73">
        <f>SUM(J59,J62,J65,J68,J71,J74,J75,J78)</f>
        <v>0</v>
      </c>
      <c r="L56" s="73">
        <f>SUM(L59,L62,L65,L68,L71,L74,L75,L78)</f>
        <v>0</v>
      </c>
      <c r="N56" s="73">
        <f>SUM(N59,N62,N65,N68,N71,N74,N75,N78)</f>
        <v>0</v>
      </c>
      <c r="P56" s="73">
        <f>SUM(P59,P62,P65,P68,P71,P74,P75,P78)</f>
        <v>0</v>
      </c>
      <c r="S56" s="156" t="e">
        <f>IF($U$2="7",H56,#REF!)</f>
        <v>#REF!</v>
      </c>
      <c r="T56" s="156" t="e">
        <f>IF($U$2="7",J56,#REF!)</f>
        <v>#REF!</v>
      </c>
      <c r="U56" s="156" t="e">
        <f>IF($U$2="7",L56,#REF!)</f>
        <v>#REF!</v>
      </c>
      <c r="V56" s="156" t="e">
        <f>IF($U$2="7",N56,#REF!)</f>
        <v>#REF!</v>
      </c>
      <c r="W56" s="156" t="e">
        <f>IF($U$2="7",P56,#REF!)</f>
        <v>#REF!</v>
      </c>
      <c r="Y56" s="156" t="s">
        <v>115</v>
      </c>
      <c r="Z56" s="174"/>
    </row>
    <row r="57" spans="1:26" ht="15.75" customHeight="1">
      <c r="A57" s="400" t="s">
        <v>73</v>
      </c>
      <c r="B57" s="400" t="s">
        <v>218</v>
      </c>
      <c r="C57" s="401" t="s">
        <v>110</v>
      </c>
      <c r="D57" s="401" t="s">
        <v>234</v>
      </c>
      <c r="E57" s="564">
        <v>102</v>
      </c>
      <c r="F57" s="552">
        <v>102</v>
      </c>
      <c r="G57" s="557"/>
      <c r="H57" s="407">
        <f>SUMIF(dati_sp!$H$2:$H$65536,s_bil_std_ORD!$A57,dati_sp!$C$2:$C$65536)</f>
        <v>188117</v>
      </c>
      <c r="J57" s="407">
        <f>SUMIF(dati_sp!$H$2:$H$65536,s_bil_std_ORD!$A57,dati_sp!$D$2:$D$65536)</f>
        <v>150814</v>
      </c>
      <c r="L57" s="407">
        <f>SUMIF(dati_sp!$H$2:$H$65536,s_bil_std_ORD!$A57,dati_sp!$E$2:$E$65536)</f>
        <v>0</v>
      </c>
      <c r="N57" s="407">
        <f>SUMIF(dati_sp!$H$2:$H$65536,s_bil_std_ORD!$A57,dati_sp!$F$2:$F$65536)</f>
        <v>0</v>
      </c>
      <c r="P57" s="407">
        <f>SUMIF(dati_sp!$H$2:$H$65536,s_bil_std_ORD!$A57,dati_sp!$G$2:$G$65536)</f>
        <v>0</v>
      </c>
      <c r="S57" s="410" t="e">
        <f>IF($U$2="7",H57,#REF!)</f>
        <v>#REF!</v>
      </c>
      <c r="T57" s="410" t="e">
        <f>IF($U$2="7",J57,#REF!)</f>
        <v>#REF!</v>
      </c>
      <c r="U57" s="410" t="e">
        <f>IF($U$2="7",L57,#REF!)</f>
        <v>#REF!</v>
      </c>
      <c r="V57" s="410" t="e">
        <f>IF($U$2="7",N57,#REF!)</f>
        <v>#REF!</v>
      </c>
      <c r="W57" s="410" t="e">
        <f>IF($U$2="7",P57,#REF!)</f>
        <v>#REF!</v>
      </c>
      <c r="Y57" s="410" t="s">
        <v>252</v>
      </c>
      <c r="Z57" s="174"/>
    </row>
    <row r="58" spans="1:26" ht="15.75" customHeight="1">
      <c r="A58" s="175" t="s">
        <v>346</v>
      </c>
      <c r="B58" s="175" t="s">
        <v>451</v>
      </c>
      <c r="C58" s="398" t="s">
        <v>110</v>
      </c>
      <c r="D58" s="398" t="s">
        <v>206</v>
      </c>
      <c r="E58" s="561"/>
      <c r="F58" s="540"/>
      <c r="G58" s="555"/>
      <c r="H58" s="403">
        <f>SUMIF(s_sep_ind_ORD!$A$4:$A$100,s_bil_std_ORD!$A58,s_sep_ind_ORD!$E$4:$E$100)</f>
        <v>0</v>
      </c>
      <c r="J58" s="403">
        <f>SUMIF(s_sep_ind_ORD!$A$4:$A$100,s_bil_std_ORD!$A58,s_sep_ind_ORD!$H$4:$H$100)</f>
        <v>0</v>
      </c>
      <c r="L58" s="403">
        <f>SUMIF(s_sep_ind_ORD!$A$4:$A$100,s_bil_std_ORD!$A58,s_sep_ind_ORD!$K$4:$K$100)</f>
        <v>0</v>
      </c>
      <c r="N58" s="403">
        <f>SUMIF(s_sep_ind_ORD!$A$4:$A$100,s_bil_std_ORD!$A58,s_sep_ind_ORD!$N$4:$N$100)</f>
        <v>0</v>
      </c>
      <c r="P58" s="403">
        <f>SUMIF(s_sep_ind_ORD!$A$4:$A$100,s_bil_std_ORD!$A58,s_sep_ind_ORD!$Q$4:$Q$100)</f>
        <v>0</v>
      </c>
      <c r="S58" s="66" t="e">
        <f>IF($U$2="7",H58,#REF!)</f>
        <v>#REF!</v>
      </c>
      <c r="T58" s="66" t="e">
        <f>IF($U$2="7",J58,#REF!)</f>
        <v>#REF!</v>
      </c>
      <c r="U58" s="66" t="e">
        <f>IF($U$2="7",L58,#REF!)</f>
        <v>#REF!</v>
      </c>
      <c r="V58" s="66" t="e">
        <f>IF($U$2="7",N58,#REF!)</f>
        <v>#REF!</v>
      </c>
      <c r="W58" s="66" t="e">
        <f>IF($U$2="7",P58,#REF!)</f>
        <v>#REF!</v>
      </c>
      <c r="Y58" s="66" t="s">
        <v>115</v>
      </c>
      <c r="Z58" s="174"/>
    </row>
    <row r="59" spans="1:26" ht="15.75" customHeight="1">
      <c r="A59" s="175" t="s">
        <v>347</v>
      </c>
      <c r="B59" s="175" t="s">
        <v>452</v>
      </c>
      <c r="C59" s="398" t="s">
        <v>110</v>
      </c>
      <c r="D59" s="398" t="s">
        <v>206</v>
      </c>
      <c r="E59" s="561">
        <v>103</v>
      </c>
      <c r="F59" s="540"/>
      <c r="G59" s="555"/>
      <c r="H59" s="403">
        <f>SUMIF(s_sep_ind_ORD!$A$4:$A$100,s_bil_std_ORD!$A59,s_sep_ind_ORD!$E$4:$E$100)</f>
        <v>0</v>
      </c>
      <c r="J59" s="403">
        <f>SUMIF(s_sep_ind_ORD!$A$4:$A$100,s_bil_std_ORD!$A59,s_sep_ind_ORD!$H$4:$H$100)</f>
        <v>0</v>
      </c>
      <c r="L59" s="403">
        <f>SUMIF(s_sep_ind_ORD!$A$4:$A$100,s_bil_std_ORD!$A59,s_sep_ind_ORD!$K$4:$K$100)</f>
        <v>0</v>
      </c>
      <c r="N59" s="403">
        <f>SUMIF(s_sep_ind_ORD!$A$4:$A$100,s_bil_std_ORD!$A59,s_sep_ind_ORD!$N$4:$N$100)</f>
        <v>0</v>
      </c>
      <c r="P59" s="403">
        <f>SUMIF(s_sep_ind_ORD!$A$4:$A$100,s_bil_std_ORD!$A59,s_sep_ind_ORD!$Q$4:$Q$100)</f>
        <v>0</v>
      </c>
      <c r="S59" s="66" t="e">
        <f>IF($U$2="7",H59,#REF!)</f>
        <v>#REF!</v>
      </c>
      <c r="T59" s="66" t="e">
        <f>IF($U$2="7",J59,#REF!)</f>
        <v>#REF!</v>
      </c>
      <c r="U59" s="66" t="e">
        <f>IF($U$2="7",L59,#REF!)</f>
        <v>#REF!</v>
      </c>
      <c r="V59" s="66" t="e">
        <f>IF($U$2="7",N59,#REF!)</f>
        <v>#REF!</v>
      </c>
      <c r="W59" s="66" t="e">
        <f>IF($U$2="7",P59,#REF!)</f>
        <v>#REF!</v>
      </c>
      <c r="Y59" s="66" t="s">
        <v>115</v>
      </c>
      <c r="Z59" s="174"/>
    </row>
    <row r="60" spans="1:26" ht="15.75" customHeight="1">
      <c r="A60" s="400" t="s">
        <v>74</v>
      </c>
      <c r="B60" s="400" t="s">
        <v>205</v>
      </c>
      <c r="C60" s="401" t="s">
        <v>110</v>
      </c>
      <c r="D60" s="401" t="s">
        <v>234</v>
      </c>
      <c r="E60" s="564">
        <v>91</v>
      </c>
      <c r="F60" s="552"/>
      <c r="G60" s="557"/>
      <c r="H60" s="407">
        <f>SUMIF(dati_sp!$H$2:$H$65536,s_bil_std_ORD!$A60,dati_sp!$C$2:$C$65536)</f>
        <v>18725</v>
      </c>
      <c r="J60" s="407">
        <f>SUMIF(dati_sp!$H$2:$H$65536,s_bil_std_ORD!$A60,dati_sp!$D$2:$D$65536)</f>
        <v>11142</v>
      </c>
      <c r="L60" s="407">
        <f>SUMIF(dati_sp!$H$2:$H$65536,s_bil_std_ORD!$A60,dati_sp!$E$2:$E$65536)</f>
        <v>0</v>
      </c>
      <c r="N60" s="407">
        <f>SUMIF(dati_sp!$H$2:$H$65536,s_bil_std_ORD!$A60,dati_sp!$F$2:$F$65536)</f>
        <v>0</v>
      </c>
      <c r="P60" s="407">
        <f>SUMIF(dati_sp!$H$2:$H$65536,s_bil_std_ORD!$A60,dati_sp!$G$2:$G$65536)</f>
        <v>0</v>
      </c>
      <c r="S60" s="410" t="e">
        <f>IF($U$2="7",H60,#REF!)</f>
        <v>#REF!</v>
      </c>
      <c r="T60" s="410" t="e">
        <f>IF($U$2="7",J60,#REF!)</f>
        <v>#REF!</v>
      </c>
      <c r="U60" s="410" t="e">
        <f>IF($U$2="7",L60,#REF!)</f>
        <v>#REF!</v>
      </c>
      <c r="V60" s="410" t="e">
        <f>IF($U$2="7",N60,#REF!)</f>
        <v>#REF!</v>
      </c>
      <c r="W60" s="410" t="e">
        <f>IF($U$2="7",P60,#REF!)</f>
        <v>#REF!</v>
      </c>
      <c r="Y60" s="410" t="s">
        <v>253</v>
      </c>
      <c r="Z60" s="174"/>
    </row>
    <row r="61" spans="1:26" ht="15.75" customHeight="1">
      <c r="A61" s="176" t="s">
        <v>348</v>
      </c>
      <c r="B61" s="175" t="s">
        <v>451</v>
      </c>
      <c r="C61" s="398" t="s">
        <v>110</v>
      </c>
      <c r="D61" s="398" t="s">
        <v>206</v>
      </c>
      <c r="E61" s="561"/>
      <c r="F61" s="540"/>
      <c r="G61" s="555"/>
      <c r="H61" s="403">
        <f>SUMIF(s_sep_ind_ORD!$A$4:$A$100,s_bil_std_ORD!$A61,s_sep_ind_ORD!$E$4:$E$100)</f>
        <v>0</v>
      </c>
      <c r="J61" s="403">
        <f>SUMIF(s_sep_ind_ORD!$A$4:$A$100,s_bil_std_ORD!$A61,s_sep_ind_ORD!$H$4:$H$100)</f>
        <v>0</v>
      </c>
      <c r="L61" s="403">
        <f>SUMIF(s_sep_ind_ORD!$A$4:$A$100,s_bil_std_ORD!$A61,s_sep_ind_ORD!$K$4:$K$100)</f>
        <v>0</v>
      </c>
      <c r="N61" s="403">
        <f>SUMIF(s_sep_ind_ORD!$A$4:$A$100,s_bil_std_ORD!$A61,s_sep_ind_ORD!$N$4:$N$100)</f>
        <v>0</v>
      </c>
      <c r="P61" s="403">
        <f>SUMIF(s_sep_ind_ORD!$A$4:$A$100,s_bil_std_ORD!$A61,s_sep_ind_ORD!$Q$4:$Q$100)</f>
        <v>0</v>
      </c>
      <c r="S61" s="409" t="e">
        <f>IF($U$2="7",H61,#REF!)</f>
        <v>#REF!</v>
      </c>
      <c r="T61" s="409" t="e">
        <f>IF($U$2="7",J61,#REF!)</f>
        <v>#REF!</v>
      </c>
      <c r="U61" s="409" t="e">
        <f>IF($U$2="7",L61,#REF!)</f>
        <v>#REF!</v>
      </c>
      <c r="V61" s="409" t="e">
        <f>IF($U$2="7",N61,#REF!)</f>
        <v>#REF!</v>
      </c>
      <c r="W61" s="409" t="e">
        <f>IF($U$2="7",P61,#REF!)</f>
        <v>#REF!</v>
      </c>
      <c r="Y61" s="66" t="s">
        <v>115</v>
      </c>
      <c r="Z61" s="174"/>
    </row>
    <row r="62" spans="1:26" ht="15.75" customHeight="1">
      <c r="A62" s="176" t="s">
        <v>349</v>
      </c>
      <c r="B62" s="175" t="s">
        <v>452</v>
      </c>
      <c r="C62" s="398" t="s">
        <v>110</v>
      </c>
      <c r="D62" s="398" t="s">
        <v>206</v>
      </c>
      <c r="E62" s="561">
        <v>92</v>
      </c>
      <c r="F62" s="540"/>
      <c r="G62" s="555"/>
      <c r="H62" s="403">
        <f>SUMIF(s_sep_ind_ORD!$A$4:$A$100,s_bil_std_ORD!$A62,s_sep_ind_ORD!$E$4:$E$100)</f>
        <v>0</v>
      </c>
      <c r="J62" s="403">
        <f>SUMIF(s_sep_ind_ORD!$A$4:$A$100,s_bil_std_ORD!$A62,s_sep_ind_ORD!$H$4:$H$100)</f>
        <v>0</v>
      </c>
      <c r="L62" s="403">
        <f>SUMIF(s_sep_ind_ORD!$A$4:$A$100,s_bil_std_ORD!$A62,s_sep_ind_ORD!$K$4:$K$100)</f>
        <v>0</v>
      </c>
      <c r="N62" s="403">
        <f>SUMIF(s_sep_ind_ORD!$A$4:$A$100,s_bil_std_ORD!$A62,s_sep_ind_ORD!$N$4:$N$100)</f>
        <v>0</v>
      </c>
      <c r="P62" s="403">
        <f>SUMIF(s_sep_ind_ORD!$A$4:$A$100,s_bil_std_ORD!$A62,s_sep_ind_ORD!$Q$4:$Q$100)</f>
        <v>0</v>
      </c>
      <c r="S62" s="409" t="e">
        <f>IF($U$2="7",H62,#REF!)</f>
        <v>#REF!</v>
      </c>
      <c r="T62" s="409" t="e">
        <f>IF($U$2="7",J62,#REF!)</f>
        <v>#REF!</v>
      </c>
      <c r="U62" s="409" t="e">
        <f>IF($U$2="7",L62,#REF!)</f>
        <v>#REF!</v>
      </c>
      <c r="V62" s="409" t="e">
        <f>IF($U$2="7",N62,#REF!)</f>
        <v>#REF!</v>
      </c>
      <c r="W62" s="409" t="e">
        <f>IF($U$2="7",P62,#REF!)</f>
        <v>#REF!</v>
      </c>
      <c r="Y62" s="66" t="s">
        <v>115</v>
      </c>
      <c r="Z62" s="174"/>
    </row>
    <row r="63" spans="1:26" ht="15.75" customHeight="1">
      <c r="A63" s="400" t="s">
        <v>75</v>
      </c>
      <c r="B63" s="400" t="s">
        <v>207</v>
      </c>
      <c r="C63" s="401" t="s">
        <v>110</v>
      </c>
      <c r="D63" s="401" t="s">
        <v>234</v>
      </c>
      <c r="E63" s="564">
        <v>93</v>
      </c>
      <c r="F63" s="552"/>
      <c r="G63" s="557"/>
      <c r="H63" s="407">
        <f>SUMIF(dati_sp!$H$2:$H$65536,s_bil_std_ORD!$A63,dati_sp!$C$2:$C$65536)</f>
        <v>0</v>
      </c>
      <c r="J63" s="407">
        <f>SUMIF(dati_sp!$H$2:$H$65536,s_bil_std_ORD!$A63,dati_sp!$D$2:$D$65536)</f>
        <v>0</v>
      </c>
      <c r="L63" s="407">
        <f>SUMIF(dati_sp!$H$2:$H$65536,s_bil_std_ORD!$A63,dati_sp!$E$2:$E$65536)</f>
        <v>0</v>
      </c>
      <c r="N63" s="407">
        <f>SUMIF(dati_sp!$H$2:$H$65536,s_bil_std_ORD!$A63,dati_sp!$F$2:$F$65536)</f>
        <v>0</v>
      </c>
      <c r="P63" s="407">
        <f>SUMIF(dati_sp!$H$2:$H$65536,s_bil_std_ORD!$A63,dati_sp!$G$2:$G$65536)</f>
        <v>0</v>
      </c>
      <c r="S63" s="410" t="e">
        <f>IF($U$2="7",H63,#REF!)</f>
        <v>#REF!</v>
      </c>
      <c r="T63" s="410" t="e">
        <f>IF($U$2="7",J63,#REF!)</f>
        <v>#REF!</v>
      </c>
      <c r="U63" s="410" t="e">
        <f>IF($U$2="7",L63,#REF!)</f>
        <v>#REF!</v>
      </c>
      <c r="V63" s="410" t="e">
        <f>IF($U$2="7",N63,#REF!)</f>
        <v>#REF!</v>
      </c>
      <c r="W63" s="410" t="e">
        <f>IF($U$2="7",P63,#REF!)</f>
        <v>#REF!</v>
      </c>
      <c r="Y63" s="410" t="s">
        <v>254</v>
      </c>
      <c r="Z63" s="174"/>
    </row>
    <row r="64" spans="1:26" ht="15.75" customHeight="1">
      <c r="A64" s="176" t="s">
        <v>350</v>
      </c>
      <c r="B64" s="175" t="s">
        <v>451</v>
      </c>
      <c r="C64" s="398" t="s">
        <v>110</v>
      </c>
      <c r="D64" s="398" t="s">
        <v>206</v>
      </c>
      <c r="E64" s="561"/>
      <c r="F64" s="540"/>
      <c r="G64" s="555"/>
      <c r="H64" s="403">
        <f>SUMIF(s_sep_ind_ORD!$A$4:$A$100,s_bil_std_ORD!$A64,s_sep_ind_ORD!$E$4:$E$100)</f>
        <v>0</v>
      </c>
      <c r="J64" s="403">
        <f>SUMIF(s_sep_ind_ORD!$A$4:$A$100,s_bil_std_ORD!$A64,s_sep_ind_ORD!$H$4:$H$100)</f>
        <v>0</v>
      </c>
      <c r="L64" s="403">
        <f>SUMIF(s_sep_ind_ORD!$A$4:$A$100,s_bil_std_ORD!$A64,s_sep_ind_ORD!$K$4:$K$100)</f>
        <v>0</v>
      </c>
      <c r="N64" s="403">
        <f>SUMIF(s_sep_ind_ORD!$A$4:$A$100,s_bil_std_ORD!$A64,s_sep_ind_ORD!$N$4:$N$100)</f>
        <v>0</v>
      </c>
      <c r="P64" s="403">
        <f>SUMIF(s_sep_ind_ORD!$A$4:$A$100,s_bil_std_ORD!$A64,s_sep_ind_ORD!$Q$4:$Q$100)</f>
        <v>0</v>
      </c>
      <c r="S64" s="409" t="e">
        <f>IF($U$2="7",H64,#REF!)</f>
        <v>#REF!</v>
      </c>
      <c r="T64" s="409" t="e">
        <f>IF($U$2="7",J64,#REF!)</f>
        <v>#REF!</v>
      </c>
      <c r="U64" s="409" t="e">
        <f>IF($U$2="7",L64,#REF!)</f>
        <v>#REF!</v>
      </c>
      <c r="V64" s="409" t="e">
        <f>IF($U$2="7",N64,#REF!)</f>
        <v>#REF!</v>
      </c>
      <c r="W64" s="409" t="e">
        <f>IF($U$2="7",P64,#REF!)</f>
        <v>#REF!</v>
      </c>
      <c r="Y64" s="66" t="s">
        <v>115</v>
      </c>
      <c r="Z64" s="174"/>
    </row>
    <row r="65" spans="1:26" ht="15.75" customHeight="1">
      <c r="A65" s="176" t="s">
        <v>351</v>
      </c>
      <c r="B65" s="175" t="s">
        <v>452</v>
      </c>
      <c r="C65" s="398" t="s">
        <v>110</v>
      </c>
      <c r="D65" s="398" t="s">
        <v>206</v>
      </c>
      <c r="E65" s="561">
        <v>94</v>
      </c>
      <c r="F65" s="540"/>
      <c r="G65" s="555"/>
      <c r="H65" s="403">
        <f>SUMIF(s_sep_ind_ORD!$A$4:$A$100,s_bil_std_ORD!$A65,s_sep_ind_ORD!$E$4:$E$100)</f>
        <v>0</v>
      </c>
      <c r="J65" s="403">
        <f>SUMIF(s_sep_ind_ORD!$A$4:$A$100,s_bil_std_ORD!$A65,s_sep_ind_ORD!$H$4:$H$100)</f>
        <v>0</v>
      </c>
      <c r="L65" s="403">
        <f>SUMIF(s_sep_ind_ORD!$A$4:$A$100,s_bil_std_ORD!$A65,s_sep_ind_ORD!$K$4:$K$100)</f>
        <v>0</v>
      </c>
      <c r="N65" s="403">
        <f>SUMIF(s_sep_ind_ORD!$A$4:$A$100,s_bil_std_ORD!$A65,s_sep_ind_ORD!$N$4:$N$100)</f>
        <v>0</v>
      </c>
      <c r="P65" s="403">
        <f>SUMIF(s_sep_ind_ORD!$A$4:$A$100,s_bil_std_ORD!$A65,s_sep_ind_ORD!$Q$4:$Q$100)</f>
        <v>0</v>
      </c>
      <c r="S65" s="409" t="e">
        <f>IF($U$2="7",H65,#REF!)</f>
        <v>#REF!</v>
      </c>
      <c r="T65" s="409" t="e">
        <f>IF($U$2="7",J65,#REF!)</f>
        <v>#REF!</v>
      </c>
      <c r="U65" s="409" t="e">
        <f>IF($U$2="7",L65,#REF!)</f>
        <v>#REF!</v>
      </c>
      <c r="V65" s="409" t="e">
        <f>IF($U$2="7",N65,#REF!)</f>
        <v>#REF!</v>
      </c>
      <c r="W65" s="409" t="e">
        <f>IF($U$2="7",P65,#REF!)</f>
        <v>#REF!</v>
      </c>
      <c r="Y65" s="66" t="s">
        <v>115</v>
      </c>
      <c r="Z65" s="174"/>
    </row>
    <row r="66" spans="1:26" ht="15.75" customHeight="1">
      <c r="A66" s="400" t="s">
        <v>76</v>
      </c>
      <c r="B66" s="400" t="s">
        <v>208</v>
      </c>
      <c r="C66" s="401" t="s">
        <v>110</v>
      </c>
      <c r="D66" s="401" t="s">
        <v>234</v>
      </c>
      <c r="E66" s="564">
        <v>95</v>
      </c>
      <c r="F66" s="552"/>
      <c r="G66" s="557"/>
      <c r="H66" s="407">
        <f>SUMIF(dati_sp!$H$2:$H$65536,s_bil_std_ORD!$A66,dati_sp!$C$2:$C$65536)</f>
        <v>0</v>
      </c>
      <c r="J66" s="407">
        <f>SUMIF(dati_sp!$H$2:$H$65536,s_bil_std_ORD!$A66,dati_sp!$D$2:$D$65536)</f>
        <v>0</v>
      </c>
      <c r="L66" s="407">
        <f>SUMIF(dati_sp!$H$2:$H$65536,s_bil_std_ORD!$A66,dati_sp!$E$2:$E$65536)</f>
        <v>0</v>
      </c>
      <c r="N66" s="407">
        <f>SUMIF(dati_sp!$H$2:$H$65536,s_bil_std_ORD!$A66,dati_sp!$F$2:$F$65536)</f>
        <v>0</v>
      </c>
      <c r="P66" s="407">
        <f>SUMIF(dati_sp!$H$2:$H$65536,s_bil_std_ORD!$A66,dati_sp!$G$2:$G$65536)</f>
        <v>0</v>
      </c>
      <c r="S66" s="410" t="e">
        <f>IF($U$2="7",H66,#REF!)</f>
        <v>#REF!</v>
      </c>
      <c r="T66" s="410" t="e">
        <f>IF($U$2="7",J66,#REF!)</f>
        <v>#REF!</v>
      </c>
      <c r="U66" s="410" t="e">
        <f>IF($U$2="7",L66,#REF!)</f>
        <v>#REF!</v>
      </c>
      <c r="V66" s="410" t="e">
        <f>IF($U$2="7",N66,#REF!)</f>
        <v>#REF!</v>
      </c>
      <c r="W66" s="410" t="e">
        <f>IF($U$2="7",P66,#REF!)</f>
        <v>#REF!</v>
      </c>
      <c r="Y66" s="410" t="s">
        <v>255</v>
      </c>
      <c r="Z66" s="174"/>
    </row>
    <row r="67" spans="1:26" ht="15.75" customHeight="1">
      <c r="A67" s="176" t="s">
        <v>352</v>
      </c>
      <c r="B67" s="175" t="s">
        <v>451</v>
      </c>
      <c r="C67" s="398" t="s">
        <v>110</v>
      </c>
      <c r="D67" s="398" t="s">
        <v>206</v>
      </c>
      <c r="E67" s="561"/>
      <c r="F67" s="540"/>
      <c r="G67" s="555"/>
      <c r="H67" s="403">
        <f>SUMIF(s_sep_ind_ORD!$A$4:$A$100,s_bil_std_ORD!$A67,s_sep_ind_ORD!$E$4:$E$100)</f>
        <v>0</v>
      </c>
      <c r="J67" s="403">
        <f>SUMIF(s_sep_ind_ORD!$A$4:$A$100,s_bil_std_ORD!$A67,s_sep_ind_ORD!$H$4:$H$100)</f>
        <v>0</v>
      </c>
      <c r="L67" s="403">
        <f>SUMIF(s_sep_ind_ORD!$A$4:$A$100,s_bil_std_ORD!$A67,s_sep_ind_ORD!$K$4:$K$100)</f>
        <v>0</v>
      </c>
      <c r="N67" s="403">
        <f>SUMIF(s_sep_ind_ORD!$A$4:$A$100,s_bil_std_ORD!$A67,s_sep_ind_ORD!$N$4:$N$100)</f>
        <v>0</v>
      </c>
      <c r="P67" s="403">
        <f>SUMIF(s_sep_ind_ORD!$A$4:$A$100,s_bil_std_ORD!$A67,s_sep_ind_ORD!$Q$4:$Q$100)</f>
        <v>0</v>
      </c>
      <c r="S67" s="409" t="e">
        <f>IF($U$2="7",H67,#REF!)</f>
        <v>#REF!</v>
      </c>
      <c r="T67" s="409" t="e">
        <f>IF($U$2="7",J67,#REF!)</f>
        <v>#REF!</v>
      </c>
      <c r="U67" s="409" t="e">
        <f>IF($U$2="7",L67,#REF!)</f>
        <v>#REF!</v>
      </c>
      <c r="V67" s="409" t="e">
        <f>IF($U$2="7",N67,#REF!)</f>
        <v>#REF!</v>
      </c>
      <c r="W67" s="409" t="e">
        <f>IF($U$2="7",P67,#REF!)</f>
        <v>#REF!</v>
      </c>
      <c r="Y67" s="66" t="s">
        <v>115</v>
      </c>
      <c r="Z67" s="174"/>
    </row>
    <row r="68" spans="1:26" ht="15.75" customHeight="1">
      <c r="A68" s="176" t="s">
        <v>353</v>
      </c>
      <c r="B68" s="175" t="s">
        <v>452</v>
      </c>
      <c r="C68" s="398" t="s">
        <v>110</v>
      </c>
      <c r="D68" s="398" t="s">
        <v>206</v>
      </c>
      <c r="E68" s="561">
        <v>96</v>
      </c>
      <c r="F68" s="540"/>
      <c r="G68" s="555"/>
      <c r="H68" s="403">
        <f>SUMIF(s_sep_ind_ORD!$A$4:$A$100,s_bil_std_ORD!$A68,s_sep_ind_ORD!$E$4:$E$100)</f>
        <v>0</v>
      </c>
      <c r="J68" s="403">
        <f>SUMIF(s_sep_ind_ORD!$A$4:$A$100,s_bil_std_ORD!$A68,s_sep_ind_ORD!$H$4:$H$100)</f>
        <v>0</v>
      </c>
      <c r="L68" s="403">
        <f>SUMIF(s_sep_ind_ORD!$A$4:$A$100,s_bil_std_ORD!$A68,s_sep_ind_ORD!$K$4:$K$100)</f>
        <v>0</v>
      </c>
      <c r="N68" s="403">
        <f>SUMIF(s_sep_ind_ORD!$A$4:$A$100,s_bil_std_ORD!$A68,s_sep_ind_ORD!$N$4:$N$100)</f>
        <v>0</v>
      </c>
      <c r="P68" s="403">
        <f>SUMIF(s_sep_ind_ORD!$A$4:$A$100,s_bil_std_ORD!$A68,s_sep_ind_ORD!$Q$4:$Q$100)</f>
        <v>0</v>
      </c>
      <c r="S68" s="409" t="e">
        <f>IF($U$2="7",H68,#REF!)</f>
        <v>#REF!</v>
      </c>
      <c r="T68" s="409" t="e">
        <f>IF($U$2="7",J68,#REF!)</f>
        <v>#REF!</v>
      </c>
      <c r="U68" s="409" t="e">
        <f>IF($U$2="7",L68,#REF!)</f>
        <v>#REF!</v>
      </c>
      <c r="V68" s="409" t="e">
        <f>IF($U$2="7",N68,#REF!)</f>
        <v>#REF!</v>
      </c>
      <c r="W68" s="409" t="e">
        <f>IF($U$2="7",P68,#REF!)</f>
        <v>#REF!</v>
      </c>
      <c r="Y68" s="66" t="s">
        <v>115</v>
      </c>
      <c r="Z68" s="174"/>
    </row>
    <row r="69" spans="1:26" ht="15.75" customHeight="1">
      <c r="A69" s="400" t="s">
        <v>77</v>
      </c>
      <c r="B69" s="400" t="s">
        <v>890</v>
      </c>
      <c r="C69" s="401" t="s">
        <v>110</v>
      </c>
      <c r="D69" s="401" t="s">
        <v>234</v>
      </c>
      <c r="E69" s="564">
        <v>11200</v>
      </c>
      <c r="F69" s="552"/>
      <c r="G69" s="557"/>
      <c r="H69" s="407">
        <f>SUMIF(dati_sp!$H$2:$H$65536,s_bil_std_ORD!$A69,dati_sp!$C$2:$C$65536)</f>
        <v>0</v>
      </c>
      <c r="J69" s="407">
        <f>SUMIF(dati_sp!$H$2:$H$65536,s_bil_std_ORD!$A69,dati_sp!$D$2:$D$65536)</f>
        <v>0</v>
      </c>
      <c r="L69" s="407">
        <f>SUMIF(dati_sp!$H$2:$H$65536,s_bil_std_ORD!$A69,dati_sp!$E$2:$E$65536)</f>
        <v>0</v>
      </c>
      <c r="N69" s="407">
        <f>SUMIF(dati_sp!$H$2:$H$65536,s_bil_std_ORD!$A69,dati_sp!$F$2:$F$65536)</f>
        <v>0</v>
      </c>
      <c r="P69" s="407">
        <f>SUMIF(dati_sp!$H$2:$H$65536,s_bil_std_ORD!$A69,dati_sp!$G$2:$G$65536)</f>
        <v>0</v>
      </c>
      <c r="S69" s="410" t="e">
        <f>IF($U$2="7",H69,#REF!)</f>
        <v>#REF!</v>
      </c>
      <c r="T69" s="410" t="e">
        <f>IF($U$2="7",J69,#REF!)</f>
        <v>#REF!</v>
      </c>
      <c r="U69" s="410" t="e">
        <f>IF($U$2="7",L69,#REF!)</f>
        <v>#REF!</v>
      </c>
      <c r="V69" s="410" t="e">
        <f>IF($U$2="7",N69,#REF!)</f>
        <v>#REF!</v>
      </c>
      <c r="W69" s="410" t="e">
        <f>IF($U$2="7",P69,#REF!)</f>
        <v>#REF!</v>
      </c>
      <c r="Y69" s="410" t="s">
        <v>256</v>
      </c>
      <c r="Z69" s="174"/>
    </row>
    <row r="70" spans="1:26" ht="15.75" customHeight="1">
      <c r="A70" s="176" t="s">
        <v>354</v>
      </c>
      <c r="B70" s="175" t="s">
        <v>451</v>
      </c>
      <c r="C70" s="398" t="s">
        <v>110</v>
      </c>
      <c r="D70" s="398" t="s">
        <v>206</v>
      </c>
      <c r="E70" s="561"/>
      <c r="F70" s="540"/>
      <c r="G70" s="555"/>
      <c r="H70" s="403">
        <f>SUMIF(s_sep_ind_ORD!$A$4:$A$100,s_bil_std_ORD!$A70,s_sep_ind_ORD!$E$4:$E$100)</f>
        <v>0</v>
      </c>
      <c r="J70" s="403">
        <f>SUMIF(s_sep_ind_ORD!$A$4:$A$100,s_bil_std_ORD!$A70,s_sep_ind_ORD!$H$4:$H$100)</f>
        <v>0</v>
      </c>
      <c r="L70" s="403">
        <f>SUMIF(s_sep_ind_ORD!$A$4:$A$100,s_bil_std_ORD!$A70,s_sep_ind_ORD!$K$4:$K$100)</f>
        <v>0</v>
      </c>
      <c r="N70" s="403">
        <f>SUMIF(s_sep_ind_ORD!$A$4:$A$100,s_bil_std_ORD!$A70,s_sep_ind_ORD!$N$4:$N$100)</f>
        <v>0</v>
      </c>
      <c r="P70" s="403">
        <f>SUMIF(s_sep_ind_ORD!$A$4:$A$100,s_bil_std_ORD!$A70,s_sep_ind_ORD!$Q$4:$Q$100)</f>
        <v>0</v>
      </c>
      <c r="S70" s="409" t="e">
        <f>IF($U$2="7",H70,#REF!)</f>
        <v>#REF!</v>
      </c>
      <c r="T70" s="409" t="e">
        <f>IF($U$2="7",J70,#REF!)</f>
        <v>#REF!</v>
      </c>
      <c r="U70" s="409" t="e">
        <f>IF($U$2="7",L70,#REF!)</f>
        <v>#REF!</v>
      </c>
      <c r="V70" s="409" t="e">
        <f>IF($U$2="7",N70,#REF!)</f>
        <v>#REF!</v>
      </c>
      <c r="W70" s="409" t="e">
        <f>IF($U$2="7",P70,#REF!)</f>
        <v>#REF!</v>
      </c>
      <c r="Y70" s="66" t="s">
        <v>115</v>
      </c>
      <c r="Z70" s="174"/>
    </row>
    <row r="71" spans="1:26" ht="15.75" customHeight="1">
      <c r="A71" s="176" t="s">
        <v>355</v>
      </c>
      <c r="B71" s="175" t="s">
        <v>452</v>
      </c>
      <c r="C71" s="398" t="s">
        <v>110</v>
      </c>
      <c r="D71" s="398" t="s">
        <v>206</v>
      </c>
      <c r="E71" s="561">
        <v>11250</v>
      </c>
      <c r="F71" s="540"/>
      <c r="G71" s="555"/>
      <c r="H71" s="403">
        <f>SUMIF(s_sep_ind_ORD!$A$4:$A$100,s_bil_std_ORD!$A71,s_sep_ind_ORD!$E$4:$E$100)</f>
        <v>0</v>
      </c>
      <c r="J71" s="403">
        <f>SUMIF(s_sep_ind_ORD!$A$4:$A$100,s_bil_std_ORD!$A71,s_sep_ind_ORD!$H$4:$H$100)</f>
        <v>0</v>
      </c>
      <c r="L71" s="403">
        <f>SUMIF(s_sep_ind_ORD!$A$4:$A$100,s_bil_std_ORD!$A71,s_sep_ind_ORD!$K$4:$K$100)</f>
        <v>0</v>
      </c>
      <c r="N71" s="403">
        <f>SUMIF(s_sep_ind_ORD!$A$4:$A$100,s_bil_std_ORD!$A71,s_sep_ind_ORD!$N$4:$N$100)</f>
        <v>0</v>
      </c>
      <c r="P71" s="403">
        <f>SUMIF(s_sep_ind_ORD!$A$4:$A$100,s_bil_std_ORD!$A71,s_sep_ind_ORD!$Q$4:$Q$100)</f>
        <v>0</v>
      </c>
      <c r="S71" s="409" t="e">
        <f>IF($U$2="7",H71,#REF!)</f>
        <v>#REF!</v>
      </c>
      <c r="T71" s="409" t="e">
        <f>IF($U$2="7",J71,#REF!)</f>
        <v>#REF!</v>
      </c>
      <c r="U71" s="409" t="e">
        <f>IF($U$2="7",L71,#REF!)</f>
        <v>#REF!</v>
      </c>
      <c r="V71" s="409" t="e">
        <f>IF($U$2="7",N71,#REF!)</f>
        <v>#REF!</v>
      </c>
      <c r="W71" s="409" t="e">
        <f>IF($U$2="7",P71,#REF!)</f>
        <v>#REF!</v>
      </c>
      <c r="Y71" s="66" t="s">
        <v>115</v>
      </c>
      <c r="Z71" s="174"/>
    </row>
    <row r="72" spans="1:26" ht="15.75" customHeight="1">
      <c r="A72" s="400" t="s">
        <v>894</v>
      </c>
      <c r="B72" s="400" t="s">
        <v>219</v>
      </c>
      <c r="C72" s="401" t="s">
        <v>110</v>
      </c>
      <c r="D72" s="401" t="s">
        <v>234</v>
      </c>
      <c r="E72" s="564">
        <v>11300</v>
      </c>
      <c r="F72" s="552"/>
      <c r="G72" s="557"/>
      <c r="H72" s="407">
        <f>SUMIF(dati_sp!$H$2:$H$65536,s_bil_std_ORD!$A72,dati_sp!$C$2:$C$65536)</f>
        <v>0</v>
      </c>
      <c r="J72" s="407">
        <f>SUMIF(dati_sp!$H$2:$H$65536,s_bil_std_ORD!$A72,dati_sp!$D$2:$D$65536)</f>
        <v>0</v>
      </c>
      <c r="L72" s="407">
        <f>SUMIF(dati_sp!$H$2:$H$65536,s_bil_std_ORD!$A72,dati_sp!$E$2:$E$65536)</f>
        <v>0</v>
      </c>
      <c r="N72" s="407">
        <f>SUMIF(dati_sp!$H$2:$H$65536,s_bil_std_ORD!$A72,dati_sp!$F$2:$F$65536)</f>
        <v>0</v>
      </c>
      <c r="P72" s="407">
        <f>SUMIF(dati_sp!$H$2:$H$65536,s_bil_std_ORD!$A72,dati_sp!$G$2:$G$65536)</f>
        <v>0</v>
      </c>
      <c r="S72" s="410" t="e">
        <f>IF($U$2="7",H72,#REF!)</f>
        <v>#REF!</v>
      </c>
      <c r="T72" s="410" t="e">
        <f>IF($U$2="7",J72,#REF!)</f>
        <v>#REF!</v>
      </c>
      <c r="U72" s="410" t="e">
        <f>IF($U$2="7",L72,#REF!)</f>
        <v>#REF!</v>
      </c>
      <c r="V72" s="410" t="e">
        <f>IF($U$2="7",N72,#REF!)</f>
        <v>#REF!</v>
      </c>
      <c r="W72" s="410" t="e">
        <f>IF($U$2="7",P72,#REF!)</f>
        <v>#REF!</v>
      </c>
      <c r="Y72" s="410" t="s">
        <v>912</v>
      </c>
      <c r="Z72" s="174"/>
    </row>
    <row r="73" spans="1:26" ht="15.75" customHeight="1">
      <c r="A73" s="176" t="s">
        <v>895</v>
      </c>
      <c r="B73" s="175" t="s">
        <v>451</v>
      </c>
      <c r="C73" s="398" t="s">
        <v>110</v>
      </c>
      <c r="D73" s="398" t="s">
        <v>206</v>
      </c>
      <c r="E73" s="561"/>
      <c r="F73" s="540"/>
      <c r="G73" s="555"/>
      <c r="H73" s="403">
        <f>SUMIF(s_sep_ind_ORD!$A$4:$A$100,s_bil_std_ORD!$A73,s_sep_ind_ORD!$E$4:$E$100)</f>
        <v>0</v>
      </c>
      <c r="J73" s="403">
        <f>SUMIF(s_sep_ind_ORD!$A$4:$A$100,s_bil_std_ORD!$A73,s_sep_ind_ORD!$H$4:$H$100)</f>
        <v>0</v>
      </c>
      <c r="L73" s="403">
        <f>SUMIF(s_sep_ind_ORD!$A$4:$A$100,s_bil_std_ORD!$A73,s_sep_ind_ORD!$K$4:$K$100)</f>
        <v>0</v>
      </c>
      <c r="N73" s="403">
        <f>SUMIF(s_sep_ind_ORD!$A$4:$A$100,s_bil_std_ORD!$A73,s_sep_ind_ORD!$N$4:$N$100)</f>
        <v>0</v>
      </c>
      <c r="P73" s="403">
        <f>SUMIF(s_sep_ind_ORD!$A$4:$A$100,s_bil_std_ORD!$A73,s_sep_ind_ORD!$Q$4:$Q$100)</f>
        <v>0</v>
      </c>
      <c r="S73" s="409" t="e">
        <f>IF($U$2="7",H73,#REF!)</f>
        <v>#REF!</v>
      </c>
      <c r="T73" s="409" t="e">
        <f>IF($U$2="7",J73,#REF!)</f>
        <v>#REF!</v>
      </c>
      <c r="U73" s="409" t="e">
        <f>IF($U$2="7",L73,#REF!)</f>
        <v>#REF!</v>
      </c>
      <c r="V73" s="409" t="e">
        <f>IF($U$2="7",N73,#REF!)</f>
        <v>#REF!</v>
      </c>
      <c r="W73" s="409" t="e">
        <f>IF($U$2="7",P73,#REF!)</f>
        <v>#REF!</v>
      </c>
      <c r="Y73" s="66" t="s">
        <v>115</v>
      </c>
      <c r="Z73" s="174"/>
    </row>
    <row r="74" spans="1:26" ht="15.75" customHeight="1">
      <c r="A74" s="176" t="s">
        <v>896</v>
      </c>
      <c r="B74" s="175" t="s">
        <v>452</v>
      </c>
      <c r="C74" s="398" t="s">
        <v>110</v>
      </c>
      <c r="D74" s="398" t="s">
        <v>206</v>
      </c>
      <c r="E74" s="561">
        <v>97</v>
      </c>
      <c r="F74" s="540"/>
      <c r="G74" s="555"/>
      <c r="H74" s="403">
        <f>SUMIF(s_sep_ind_ORD!$A$4:$A$100,s_bil_std_ORD!$A74,s_sep_ind_ORD!$E$4:$E$100)</f>
        <v>0</v>
      </c>
      <c r="J74" s="403">
        <f>SUMIF(s_sep_ind_ORD!$A$4:$A$100,s_bil_std_ORD!$A74,s_sep_ind_ORD!$H$4:$H$100)</f>
        <v>0</v>
      </c>
      <c r="L74" s="403">
        <f>SUMIF(s_sep_ind_ORD!$A$4:$A$100,s_bil_std_ORD!$A74,s_sep_ind_ORD!$K$4:$K$100)</f>
        <v>0</v>
      </c>
      <c r="N74" s="403">
        <f>SUMIF(s_sep_ind_ORD!$A$4:$A$100,s_bil_std_ORD!$A74,s_sep_ind_ORD!$N$4:$N$100)</f>
        <v>0</v>
      </c>
      <c r="P74" s="403">
        <f>SUMIF(s_sep_ind_ORD!$A$4:$A$100,s_bil_std_ORD!$A74,s_sep_ind_ORD!$Q$4:$Q$100)</f>
        <v>0</v>
      </c>
      <c r="S74" s="409" t="e">
        <f>IF($U$2="7",H74,#REF!)</f>
        <v>#REF!</v>
      </c>
      <c r="T74" s="409" t="e">
        <f>IF($U$2="7",J74,#REF!)</f>
        <v>#REF!</v>
      </c>
      <c r="U74" s="409" t="e">
        <f>IF($U$2="7",L74,#REF!)</f>
        <v>#REF!</v>
      </c>
      <c r="V74" s="409" t="e">
        <f>IF($U$2="7",N74,#REF!)</f>
        <v>#REF!</v>
      </c>
      <c r="W74" s="409" t="e">
        <f>IF($U$2="7",P74,#REF!)</f>
        <v>#REF!</v>
      </c>
      <c r="Y74" s="66" t="s">
        <v>115</v>
      </c>
      <c r="Z74" s="174"/>
    </row>
    <row r="75" spans="1:26" ht="15.75" customHeight="1">
      <c r="A75" s="176" t="s">
        <v>908</v>
      </c>
      <c r="B75" s="175" t="s">
        <v>220</v>
      </c>
      <c r="C75" s="398" t="s">
        <v>110</v>
      </c>
      <c r="D75" s="398" t="s">
        <v>234</v>
      </c>
      <c r="E75" s="561"/>
      <c r="F75" s="540"/>
      <c r="G75" s="555"/>
      <c r="H75" s="403">
        <f>SUMIF(dati_sp!$H$2:$H$65536,s_bil_std_ORD!$A75,dati_sp!$C$2:$C$65536)</f>
        <v>0</v>
      </c>
      <c r="J75" s="403">
        <f>SUMIF(dati_sp!$H$2:$H$65536,s_bil_std_ORD!$A75,dati_sp!$D$2:$D$65536)</f>
        <v>0</v>
      </c>
      <c r="L75" s="403">
        <f>SUMIF(dati_sp!$H$2:$H$65536,s_bil_std_ORD!$A75,dati_sp!$E$2:$E$65536)</f>
        <v>0</v>
      </c>
      <c r="N75" s="403">
        <f>SUMIF(dati_sp!$H$2:$H$65536,s_bil_std_ORD!$A75,dati_sp!$F$2:$F$65536)</f>
        <v>0</v>
      </c>
      <c r="P75" s="403">
        <f>SUMIF(dati_sp!$H$2:$H$65536,s_bil_std_ORD!$A75,dati_sp!$G$2:$G$65536)</f>
        <v>0</v>
      </c>
      <c r="S75" s="409"/>
      <c r="T75" s="409"/>
      <c r="U75" s="409"/>
      <c r="V75" s="409"/>
      <c r="W75" s="409"/>
      <c r="Y75" s="66" t="s">
        <v>913</v>
      </c>
      <c r="Z75" s="174"/>
    </row>
    <row r="76" spans="1:26" ht="15.75" customHeight="1">
      <c r="A76" s="400" t="s">
        <v>897</v>
      </c>
      <c r="B76" s="400" t="s">
        <v>209</v>
      </c>
      <c r="C76" s="401" t="s">
        <v>110</v>
      </c>
      <c r="D76" s="401" t="s">
        <v>234</v>
      </c>
      <c r="E76" s="564">
        <v>11350</v>
      </c>
      <c r="F76" s="552"/>
      <c r="G76" s="557"/>
      <c r="H76" s="407">
        <f>SUMIF(dati_sp!$H$2:$H$65536,s_bil_std_ORD!$A76,dati_sp!$C$2:$C$65536)</f>
        <v>0</v>
      </c>
      <c r="J76" s="407">
        <f>SUMIF(dati_sp!$H$2:$H$65536,s_bil_std_ORD!$A76,dati_sp!$D$2:$D$65536)</f>
        <v>0</v>
      </c>
      <c r="L76" s="407">
        <f>SUMIF(dati_sp!$H$2:$H$65536,s_bil_std_ORD!$A76,dati_sp!$E$2:$E$65536)</f>
        <v>0</v>
      </c>
      <c r="N76" s="407">
        <f>SUMIF(dati_sp!$H$2:$H$65536,s_bil_std_ORD!$A76,dati_sp!$F$2:$F$65536)</f>
        <v>0</v>
      </c>
      <c r="P76" s="407">
        <f>SUMIF(dati_sp!$H$2:$H$65536,s_bil_std_ORD!$A76,dati_sp!$G$2:$G$65536)</f>
        <v>0</v>
      </c>
      <c r="S76" s="410" t="e">
        <f>IF($U$2="7",H76,#REF!)</f>
        <v>#REF!</v>
      </c>
      <c r="T76" s="410" t="e">
        <f>IF($U$2="7",J76,#REF!)</f>
        <v>#REF!</v>
      </c>
      <c r="U76" s="410" t="e">
        <f>IF($U$2="7",L76,#REF!)</f>
        <v>#REF!</v>
      </c>
      <c r="V76" s="410" t="e">
        <f>IF($U$2="7",N76,#REF!)</f>
        <v>#REF!</v>
      </c>
      <c r="W76" s="410" t="e">
        <f>IF($U$2="7",P76,#REF!)</f>
        <v>#REF!</v>
      </c>
      <c r="Y76" s="410" t="s">
        <v>914</v>
      </c>
      <c r="Z76" s="174"/>
    </row>
    <row r="77" spans="1:26" ht="15.75" customHeight="1">
      <c r="A77" s="176" t="s">
        <v>898</v>
      </c>
      <c r="B77" s="175" t="s">
        <v>451</v>
      </c>
      <c r="C77" s="398" t="s">
        <v>110</v>
      </c>
      <c r="D77" s="398" t="s">
        <v>206</v>
      </c>
      <c r="E77" s="561"/>
      <c r="F77" s="540"/>
      <c r="G77" s="555"/>
      <c r="H77" s="403">
        <f>SUMIF(s_sep_ind_ORD!$A$4:$A$100,s_bil_std_ORD!$A77,s_sep_ind_ORD!$E$4:$E$100)</f>
        <v>0</v>
      </c>
      <c r="J77" s="403">
        <f>SUMIF(s_sep_ind_ORD!$A$4:$A$100,s_bil_std_ORD!$A77,s_sep_ind_ORD!$H$4:$H$100)</f>
        <v>0</v>
      </c>
      <c r="L77" s="403">
        <f>SUMIF(s_sep_ind_ORD!$A$4:$A$100,s_bil_std_ORD!$A77,s_sep_ind_ORD!$K$4:$K$100)</f>
        <v>0</v>
      </c>
      <c r="N77" s="403">
        <f>SUMIF(s_sep_ind_ORD!$A$4:$A$100,s_bil_std_ORD!$A77,s_sep_ind_ORD!$N$4:$N$100)</f>
        <v>0</v>
      </c>
      <c r="P77" s="403">
        <f>SUMIF(s_sep_ind_ORD!$A$4:$A$100,s_bil_std_ORD!$A77,s_sep_ind_ORD!$Q$4:$Q$100)</f>
        <v>0</v>
      </c>
      <c r="S77" s="409" t="e">
        <f>IF($U$2="7",H77,#REF!)</f>
        <v>#REF!</v>
      </c>
      <c r="T77" s="409" t="e">
        <f>IF($U$2="7",J77,#REF!)</f>
        <v>#REF!</v>
      </c>
      <c r="U77" s="409" t="e">
        <f>IF($U$2="7",L77,#REF!)</f>
        <v>#REF!</v>
      </c>
      <c r="V77" s="409" t="e">
        <f>IF($U$2="7",N77,#REF!)</f>
        <v>#REF!</v>
      </c>
      <c r="W77" s="409" t="e">
        <f>IF($U$2="7",P77,#REF!)</f>
        <v>#REF!</v>
      </c>
      <c r="Y77" s="66" t="s">
        <v>115</v>
      </c>
      <c r="Z77" s="174"/>
    </row>
    <row r="78" spans="1:26" ht="15.75" customHeight="1">
      <c r="A78" s="176" t="s">
        <v>899</v>
      </c>
      <c r="B78" s="175" t="s">
        <v>452</v>
      </c>
      <c r="C78" s="398" t="s">
        <v>110</v>
      </c>
      <c r="D78" s="398" t="s">
        <v>206</v>
      </c>
      <c r="E78" s="561">
        <v>98</v>
      </c>
      <c r="F78" s="540"/>
      <c r="G78" s="555"/>
      <c r="H78" s="403">
        <f>SUMIF(s_sep_ind_ORD!$A$4:$A$100,s_bil_std_ORD!$A78,s_sep_ind_ORD!$E$4:$E$100)</f>
        <v>0</v>
      </c>
      <c r="J78" s="403">
        <f>SUMIF(s_sep_ind_ORD!$A$4:$A$100,s_bil_std_ORD!$A78,s_sep_ind_ORD!$H$4:$H$100)</f>
        <v>0</v>
      </c>
      <c r="L78" s="403">
        <f>SUMIF(s_sep_ind_ORD!$A$4:$A$100,s_bil_std_ORD!$A78,s_sep_ind_ORD!$K$4:$K$100)</f>
        <v>0</v>
      </c>
      <c r="N78" s="403">
        <f>SUMIF(s_sep_ind_ORD!$A$4:$A$100,s_bil_std_ORD!$A78,s_sep_ind_ORD!$N$4:$N$100)</f>
        <v>0</v>
      </c>
      <c r="P78" s="403">
        <f>SUMIF(s_sep_ind_ORD!$A$4:$A$100,s_bil_std_ORD!$A78,s_sep_ind_ORD!$Q$4:$Q$100)</f>
        <v>0</v>
      </c>
      <c r="S78" s="409" t="e">
        <f>IF($U$2="7",H78,#REF!)</f>
        <v>#REF!</v>
      </c>
      <c r="T78" s="409" t="e">
        <f>IF($U$2="7",J78,#REF!)</f>
        <v>#REF!</v>
      </c>
      <c r="U78" s="409" t="e">
        <f>IF($U$2="7",L78,#REF!)</f>
        <v>#REF!</v>
      </c>
      <c r="V78" s="409" t="e">
        <f>IF($U$2="7",N78,#REF!)</f>
        <v>#REF!</v>
      </c>
      <c r="W78" s="409" t="e">
        <f>IF($U$2="7",P78,#REF!)</f>
        <v>#REF!</v>
      </c>
      <c r="Y78" s="66" t="s">
        <v>115</v>
      </c>
      <c r="Z78" s="174"/>
    </row>
    <row r="79" spans="1:26" ht="15.75" customHeight="1">
      <c r="A79" s="172" t="s">
        <v>78</v>
      </c>
      <c r="B79" s="172" t="s">
        <v>145</v>
      </c>
      <c r="C79" s="173" t="s">
        <v>110</v>
      </c>
      <c r="D79" s="173" t="s">
        <v>111</v>
      </c>
      <c r="E79" s="562">
        <v>110</v>
      </c>
      <c r="F79" s="541">
        <v>110</v>
      </c>
      <c r="G79" s="556"/>
      <c r="H79" s="73">
        <f>SUM(H80:H86)</f>
        <v>0</v>
      </c>
      <c r="J79" s="73">
        <f>SUM(J80:J86)</f>
        <v>0</v>
      </c>
      <c r="L79" s="73">
        <f>SUM(L80:L86)</f>
        <v>0</v>
      </c>
      <c r="N79" s="73">
        <f>SUM(N80:N86)</f>
        <v>0</v>
      </c>
      <c r="P79" s="73">
        <f>SUM(P80:P86)</f>
        <v>0</v>
      </c>
      <c r="S79" s="156" t="e">
        <f>IF($U$2="7",H79,#REF!)</f>
        <v>#REF!</v>
      </c>
      <c r="T79" s="156" t="e">
        <f>IF($U$2="7",J79,#REF!)</f>
        <v>#REF!</v>
      </c>
      <c r="U79" s="156" t="e">
        <f>IF($U$2="7",L79,#REF!)</f>
        <v>#REF!</v>
      </c>
      <c r="V79" s="156" t="e">
        <f>IF($U$2="7",N79,#REF!)</f>
        <v>#REF!</v>
      </c>
      <c r="W79" s="156" t="e">
        <f>IF($U$2="7",P79,#REF!)</f>
        <v>#REF!</v>
      </c>
      <c r="Y79" s="156" t="s">
        <v>261</v>
      </c>
      <c r="Z79" s="174"/>
    </row>
    <row r="80" spans="1:26" ht="15.75" customHeight="1">
      <c r="A80" s="176" t="s">
        <v>79</v>
      </c>
      <c r="B80" s="176" t="s">
        <v>201</v>
      </c>
      <c r="C80" s="399" t="s">
        <v>110</v>
      </c>
      <c r="D80" s="399" t="s">
        <v>234</v>
      </c>
      <c r="E80" s="561">
        <v>111</v>
      </c>
      <c r="F80" s="540"/>
      <c r="G80" s="555"/>
      <c r="H80" s="403">
        <f>IF(dati_an!$B$4="16",SUMIF(dati_sp!$H$2:$H$65536,s_bil_std_ORD!$A80,dati_sp!$C$2:$C$65536),0)</f>
        <v>0</v>
      </c>
      <c r="J80" s="403">
        <f>IF(dati_an!$B$4="16",SUMIF(dati_sp!$H$2:$H$65536,s_bil_std_ORD!$A80,dati_sp!$D$2:$D$65536),0)</f>
        <v>0</v>
      </c>
      <c r="L80" s="403">
        <f>IF(dati_an!$B$4="16",SUMIF(dati_sp!$H$2:$H$65536,s_bil_std_ORD!$A80,dati_sp!$E$2:$E$65536),0)</f>
        <v>0</v>
      </c>
      <c r="N80" s="403">
        <f>IF(dati_an!$B$4="16",SUMIF(dati_sp!$H$2:$H$65536,s_bil_std_ORD!$A80,dati_sp!$F$2:$F$65536),0)</f>
        <v>0</v>
      </c>
      <c r="P80" s="403">
        <f>IF(dati_an!$B$4="16",SUMIF(dati_sp!$H$2:$H$65536,s_bil_std_ORD!$A80,dati_sp!$G$2:$G$65536),0)</f>
        <v>0</v>
      </c>
      <c r="S80" s="409" t="e">
        <f>IF($U$2="7",H80,#REF!)</f>
        <v>#REF!</v>
      </c>
      <c r="T80" s="409" t="e">
        <f>IF($U$2="7",J80,#REF!)</f>
        <v>#REF!</v>
      </c>
      <c r="U80" s="409" t="e">
        <f>IF($U$2="7",L80,#REF!)</f>
        <v>#REF!</v>
      </c>
      <c r="V80" s="409" t="e">
        <f>IF($U$2="7",N80,#REF!)</f>
        <v>#REF!</v>
      </c>
      <c r="W80" s="409" t="e">
        <f>IF($U$2="7",P80,#REF!)</f>
        <v>#REF!</v>
      </c>
      <c r="Y80" s="409" t="s">
        <v>252</v>
      </c>
      <c r="Z80" s="174"/>
    </row>
    <row r="81" spans="1:33" ht="15.75" customHeight="1">
      <c r="A81" s="176" t="s">
        <v>80</v>
      </c>
      <c r="B81" s="176" t="s">
        <v>202</v>
      </c>
      <c r="C81" s="399" t="s">
        <v>110</v>
      </c>
      <c r="D81" s="399" t="s">
        <v>234</v>
      </c>
      <c r="E81" s="561">
        <v>112</v>
      </c>
      <c r="F81" s="540"/>
      <c r="G81" s="555"/>
      <c r="H81" s="403">
        <f>IF(dati_an!$B$4="16",SUMIF(dati_sp!$H$2:$H$65536,s_bil_std_ORD!$A81,dati_sp!$C$2:$C$65536),0)</f>
        <v>0</v>
      </c>
      <c r="J81" s="403">
        <f>IF(dati_an!$B$4="16",SUMIF(dati_sp!$H$2:$H$65536,s_bil_std_ORD!$A81,dati_sp!$D$2:$D$65536),0)</f>
        <v>0</v>
      </c>
      <c r="L81" s="403">
        <f>IF(dati_an!$B$4="16",SUMIF(dati_sp!$H$2:$H$65536,s_bil_std_ORD!$A81,dati_sp!$E$2:$E$65536),0)</f>
        <v>0</v>
      </c>
      <c r="N81" s="403">
        <f>IF(dati_an!$B$4="16",SUMIF(dati_sp!$H$2:$H$65536,s_bil_std_ORD!$A81,dati_sp!$F$2:$F$65536),0)</f>
        <v>0</v>
      </c>
      <c r="P81" s="403">
        <f>IF(dati_an!$B$4="16",SUMIF(dati_sp!$H$2:$H$65536,s_bil_std_ORD!$A81,dati_sp!$G$2:$G$65536),0)</f>
        <v>0</v>
      </c>
      <c r="S81" s="409" t="e">
        <f>IF($U$2="7",H81,#REF!)</f>
        <v>#REF!</v>
      </c>
      <c r="T81" s="409" t="e">
        <f>IF($U$2="7",J81,#REF!)</f>
        <v>#REF!</v>
      </c>
      <c r="U81" s="409" t="e">
        <f>IF($U$2="7",L81,#REF!)</f>
        <v>#REF!</v>
      </c>
      <c r="V81" s="409" t="e">
        <f>IF($U$2="7",N81,#REF!)</f>
        <v>#REF!</v>
      </c>
      <c r="W81" s="409" t="e">
        <f>IF($U$2="7",P81,#REF!)</f>
        <v>#REF!</v>
      </c>
      <c r="Y81" s="409" t="s">
        <v>253</v>
      </c>
      <c r="Z81" s="174"/>
    </row>
    <row r="82" spans="1:33" ht="15.75" customHeight="1">
      <c r="A82" s="176" t="s">
        <v>81</v>
      </c>
      <c r="B82" s="176" t="s">
        <v>203</v>
      </c>
      <c r="C82" s="399" t="s">
        <v>110</v>
      </c>
      <c r="D82" s="399" t="s">
        <v>234</v>
      </c>
      <c r="E82" s="561">
        <v>113</v>
      </c>
      <c r="F82" s="540"/>
      <c r="G82" s="555"/>
      <c r="H82" s="403">
        <f>IF(dati_an!$B$4="16",SUMIF(dati_sp!$H$2:$H$65536,s_bil_std_ORD!$A82,dati_sp!$C$2:$C$65536),0)</f>
        <v>0</v>
      </c>
      <c r="J82" s="403">
        <f>IF(dati_an!$B$4="16",SUMIF(dati_sp!$H$2:$H$65536,s_bil_std_ORD!$A82,dati_sp!$D$2:$D$65536),0)</f>
        <v>0</v>
      </c>
      <c r="L82" s="403">
        <f>IF(dati_an!$B$4="16",SUMIF(dati_sp!$H$2:$H$65536,s_bil_std_ORD!$A82,dati_sp!$E$2:$E$65536),0)</f>
        <v>0</v>
      </c>
      <c r="N82" s="403">
        <f>IF(dati_an!$B$4="16",SUMIF(dati_sp!$H$2:$H$65536,s_bil_std_ORD!$A82,dati_sp!$F$2:$F$65536),0)</f>
        <v>0</v>
      </c>
      <c r="P82" s="403">
        <f>IF(dati_an!$B$4="16",SUMIF(dati_sp!$H$2:$H$65536,s_bil_std_ORD!$A82,dati_sp!$G$2:$G$65536),0)</f>
        <v>0</v>
      </c>
      <c r="S82" s="409" t="e">
        <f>IF($U$2="7",H82,#REF!)</f>
        <v>#REF!</v>
      </c>
      <c r="T82" s="409" t="e">
        <f>IF($U$2="7",J82,#REF!)</f>
        <v>#REF!</v>
      </c>
      <c r="U82" s="409" t="e">
        <f>IF($U$2="7",L82,#REF!)</f>
        <v>#REF!</v>
      </c>
      <c r="V82" s="409" t="e">
        <f>IF($U$2="7",N82,#REF!)</f>
        <v>#REF!</v>
      </c>
      <c r="W82" s="409" t="e">
        <f>IF($U$2="7",P82,#REF!)</f>
        <v>#REF!</v>
      </c>
      <c r="Y82" s="409" t="s">
        <v>254</v>
      </c>
      <c r="Z82" s="174"/>
    </row>
    <row r="83" spans="1:33" ht="15.75" customHeight="1">
      <c r="A83" s="176" t="s">
        <v>909</v>
      </c>
      <c r="B83" s="176" t="s">
        <v>904</v>
      </c>
      <c r="C83" s="399" t="s">
        <v>110</v>
      </c>
      <c r="D83" s="399" t="s">
        <v>234</v>
      </c>
      <c r="E83" s="561"/>
      <c r="F83" s="540"/>
      <c r="G83" s="555"/>
      <c r="H83" s="403">
        <f>IF(dati_an!$B$4="16",SUMIF(dati_sp!$H$2:$H$65536,s_bil_std_ORD!$A83,dati_sp!$C$2:$C$65536),0)</f>
        <v>0</v>
      </c>
      <c r="J83" s="403">
        <f>IF(dati_an!$B$4="16",SUMIF(dati_sp!$H$2:$H$65536,s_bil_std_ORD!$A83,dati_sp!$D$2:$D$65536),0)</f>
        <v>0</v>
      </c>
      <c r="L83" s="403">
        <f>IF(dati_an!$B$4="16",SUMIF(dati_sp!$H$2:$H$65536,s_bil_std_ORD!$A83,dati_sp!$E$2:$E$65536),0)</f>
        <v>0</v>
      </c>
      <c r="N83" s="403">
        <f>IF(dati_an!$B$4="16",SUMIF(dati_sp!$H$2:$H$65536,s_bil_std_ORD!$A83,dati_sp!$F$2:$F$65536),0)</f>
        <v>0</v>
      </c>
      <c r="P83" s="403">
        <f>IF(dati_an!$B$4="16",SUMIF(dati_sp!$H$2:$H$65536,s_bil_std_ORD!$A83,dati_sp!$G$2:$G$65536),0)</f>
        <v>0</v>
      </c>
      <c r="S83" s="409"/>
      <c r="T83" s="409"/>
      <c r="U83" s="409"/>
      <c r="V83" s="409"/>
      <c r="W83" s="409"/>
      <c r="Y83" s="409" t="s">
        <v>915</v>
      </c>
      <c r="Z83" s="174"/>
    </row>
    <row r="84" spans="1:33" ht="15.75" customHeight="1">
      <c r="A84" s="176" t="s">
        <v>82</v>
      </c>
      <c r="B84" s="176" t="s">
        <v>236</v>
      </c>
      <c r="C84" s="399" t="s">
        <v>110</v>
      </c>
      <c r="D84" s="399" t="s">
        <v>234</v>
      </c>
      <c r="E84" s="561">
        <v>114</v>
      </c>
      <c r="F84" s="540"/>
      <c r="G84" s="555"/>
      <c r="H84" s="403">
        <f>IF(dati_an!$B$4="16",SUMIF(dati_sp!$H$2:$H$65536,s_bil_std_ORD!$A84,dati_sp!$C$2:$C$65536),0)</f>
        <v>0</v>
      </c>
      <c r="J84" s="403">
        <f>IF(dati_an!$B$4="16",SUMIF(dati_sp!$H$2:$H$65536,s_bil_std_ORD!$A84,dati_sp!$D$2:$D$65536),0)</f>
        <v>0</v>
      </c>
      <c r="L84" s="403">
        <f>IF(dati_an!$B$4="16",SUMIF(dati_sp!$H$2:$H$65536,s_bil_std_ORD!$A84,dati_sp!$E$2:$E$65536),0)</f>
        <v>0</v>
      </c>
      <c r="N84" s="403">
        <f>IF(dati_an!$B$4="16",SUMIF(dati_sp!$H$2:$H$65536,s_bil_std_ORD!$A84,dati_sp!$F$2:$F$65536),0)</f>
        <v>0</v>
      </c>
      <c r="P84" s="403">
        <f>IF(dati_an!$B$4="16",SUMIF(dati_sp!$H$2:$H$65536,s_bil_std_ORD!$A84,dati_sp!$G$2:$G$65536),0)</f>
        <v>0</v>
      </c>
      <c r="S84" s="409" t="e">
        <f>IF($U$2="7",H84,#REF!)</f>
        <v>#REF!</v>
      </c>
      <c r="T84" s="409" t="e">
        <f>IF($U$2="7",J84,#REF!)</f>
        <v>#REF!</v>
      </c>
      <c r="U84" s="409" t="e">
        <f>IF($U$2="7",L84,#REF!)</f>
        <v>#REF!</v>
      </c>
      <c r="V84" s="409" t="e">
        <f>IF($U$2="7",N84,#REF!)</f>
        <v>#REF!</v>
      </c>
      <c r="W84" s="409" t="e">
        <f>IF($U$2="7",P84,#REF!)</f>
        <v>#REF!</v>
      </c>
      <c r="Y84" s="409" t="s">
        <v>255</v>
      </c>
      <c r="Z84" s="174"/>
    </row>
    <row r="85" spans="1:33" ht="15.75" customHeight="1">
      <c r="A85" s="176" t="s">
        <v>83</v>
      </c>
      <c r="B85" s="176" t="s">
        <v>905</v>
      </c>
      <c r="C85" s="399" t="s">
        <v>110</v>
      </c>
      <c r="D85" s="399" t="s">
        <v>234</v>
      </c>
      <c r="E85" s="561">
        <v>115</v>
      </c>
      <c r="F85" s="540"/>
      <c r="G85" s="555"/>
      <c r="H85" s="403">
        <f>IF(dati_an!$B$4="16",SUMIF(dati_sp!$H$2:$H$65536,s_bil_std_ORD!$A85,dati_sp!$C$2:$C$65536),0)</f>
        <v>0</v>
      </c>
      <c r="J85" s="403">
        <f>IF(dati_an!$B$4="16",SUMIF(dati_sp!$H$2:$H$65536,s_bil_std_ORD!$A85,dati_sp!$D$2:$D$65536),0)</f>
        <v>0</v>
      </c>
      <c r="L85" s="403">
        <f>IF(dati_an!$B$4="16",SUMIF(dati_sp!$H$2:$H$65536,s_bil_std_ORD!$A85,dati_sp!$E$2:$E$65536),0)</f>
        <v>0</v>
      </c>
      <c r="N85" s="403">
        <f>IF(dati_an!$B$4="16",SUMIF(dati_sp!$H$2:$H$65536,s_bil_std_ORD!$A85,dati_sp!$F$2:$F$65536),0)</f>
        <v>0</v>
      </c>
      <c r="P85" s="403">
        <f>IF(dati_an!$B$4="16",SUMIF(dati_sp!$H$2:$H$65536,s_bil_std_ORD!$A85,dati_sp!$G$2:$G$65536),0)</f>
        <v>0</v>
      </c>
      <c r="S85" s="409" t="e">
        <f>IF($U$2="7",H85,#REF!)</f>
        <v>#REF!</v>
      </c>
      <c r="T85" s="409" t="e">
        <f>IF($U$2="7",J85,#REF!)</f>
        <v>#REF!</v>
      </c>
      <c r="U85" s="409" t="e">
        <f>IF($U$2="7",L85,#REF!)</f>
        <v>#REF!</v>
      </c>
      <c r="V85" s="409" t="e">
        <f>IF($U$2="7",N85,#REF!)</f>
        <v>#REF!</v>
      </c>
      <c r="W85" s="409" t="e">
        <f>IF($U$2="7",P85,#REF!)</f>
        <v>#REF!</v>
      </c>
      <c r="Y85" s="409" t="s">
        <v>256</v>
      </c>
      <c r="Z85" s="174"/>
    </row>
    <row r="86" spans="1:33" ht="15.75" customHeight="1">
      <c r="A86" s="176" t="s">
        <v>84</v>
      </c>
      <c r="B86" s="176" t="s">
        <v>210</v>
      </c>
      <c r="C86" s="399" t="s">
        <v>110</v>
      </c>
      <c r="D86" s="399" t="s">
        <v>234</v>
      </c>
      <c r="E86" s="561">
        <v>116</v>
      </c>
      <c r="F86" s="540"/>
      <c r="G86" s="555"/>
      <c r="H86" s="403">
        <f>IF(dati_an!$B$4="16",SUMIF(dati_sp!$H$2:$H$65536,s_bil_std_ORD!$A86,dati_sp!$C$2:$C$65536),0)</f>
        <v>0</v>
      </c>
      <c r="J86" s="403">
        <f>IF(dati_an!$B$4="16",SUMIF(dati_sp!$H$2:$H$65536,s_bil_std_ORD!$A86,dati_sp!$D$2:$D$65536),0)</f>
        <v>0</v>
      </c>
      <c r="L86" s="403">
        <f>IF(dati_an!$B$4="16",SUMIF(dati_sp!$H$2:$H$65536,s_bil_std_ORD!$A86,dati_sp!$E$2:$E$65536),0)</f>
        <v>0</v>
      </c>
      <c r="N86" s="403">
        <f>IF(dati_an!$B$4="16",SUMIF(dati_sp!$H$2:$H$65536,s_bil_std_ORD!$A86,dati_sp!$F$2:$F$65536),0)</f>
        <v>0</v>
      </c>
      <c r="P86" s="403">
        <f>IF(dati_an!$B$4="16",SUMIF(dati_sp!$H$2:$H$65536,s_bil_std_ORD!$A86,dati_sp!$G$2:$G$65536),0)</f>
        <v>0</v>
      </c>
      <c r="S86" s="409" t="e">
        <f>IF($U$2="7",H86,#REF!)</f>
        <v>#REF!</v>
      </c>
      <c r="T86" s="409" t="e">
        <f>IF($U$2="7",J86,#REF!)</f>
        <v>#REF!</v>
      </c>
      <c r="U86" s="409" t="e">
        <f>IF($U$2="7",L86,#REF!)</f>
        <v>#REF!</v>
      </c>
      <c r="V86" s="409" t="e">
        <f>IF($U$2="7",N86,#REF!)</f>
        <v>#REF!</v>
      </c>
      <c r="W86" s="409" t="e">
        <f>IF($U$2="7",P86,#REF!)</f>
        <v>#REF!</v>
      </c>
      <c r="Y86" s="409" t="s">
        <v>257</v>
      </c>
      <c r="Z86" s="174"/>
    </row>
    <row r="87" spans="1:33" ht="15.75" customHeight="1">
      <c r="A87" s="176" t="s">
        <v>916</v>
      </c>
      <c r="B87" s="176" t="s">
        <v>917</v>
      </c>
      <c r="C87" s="399" t="s">
        <v>110</v>
      </c>
      <c r="D87" s="399" t="s">
        <v>234</v>
      </c>
      <c r="E87" s="561"/>
      <c r="F87" s="540"/>
      <c r="G87" s="555"/>
      <c r="H87" s="403">
        <f>IF(dati_an!$B$4="16",SUMIF(dati_sp!$H$2:$H$65536,s_bil_std_ORD!$A87,dati_sp!$C$2:$C$65536),0)</f>
        <v>0</v>
      </c>
      <c r="J87" s="403">
        <f>IF(dati_an!$B$4="16",SUMIF(dati_sp!$H$2:$H$65536,s_bil_std_ORD!$A87,dati_sp!$D$2:$D$65536),0)</f>
        <v>0</v>
      </c>
      <c r="L87" s="403">
        <f>IF(dati_an!$B$4="16",SUMIF(dati_sp!$H$2:$H$65536,s_bil_std_ORD!$A87,dati_sp!$E$2:$E$65536),0)</f>
        <v>0</v>
      </c>
      <c r="N87" s="403">
        <f>IF(dati_an!$B$4="16",SUMIF(dati_sp!$H$2:$H$65536,s_bil_std_ORD!$A87,dati_sp!$F$2:$F$65536),0)</f>
        <v>0</v>
      </c>
      <c r="P87" s="403">
        <f>IF(dati_an!$B$4="16",SUMIF(dati_sp!$H$2:$H$65536,s_bil_std_ORD!$A87,dati_sp!$G$2:$G$65536),0)</f>
        <v>0</v>
      </c>
      <c r="S87" s="409"/>
      <c r="T87" s="409"/>
      <c r="U87" s="409"/>
      <c r="V87" s="409"/>
      <c r="W87" s="409"/>
      <c r="Y87" s="66" t="s">
        <v>115</v>
      </c>
      <c r="Z87" s="174"/>
    </row>
    <row r="88" spans="1:33" ht="15.75" customHeight="1">
      <c r="A88" s="172" t="s">
        <v>85</v>
      </c>
      <c r="B88" s="172" t="s">
        <v>237</v>
      </c>
      <c r="C88" s="173" t="s">
        <v>110</v>
      </c>
      <c r="D88" s="173" t="s">
        <v>111</v>
      </c>
      <c r="E88" s="562">
        <v>120</v>
      </c>
      <c r="F88" s="541">
        <v>120</v>
      </c>
      <c r="G88" s="556"/>
      <c r="H88" s="73">
        <f>SUM(H89:H91)</f>
        <v>0</v>
      </c>
      <c r="J88" s="73">
        <f>SUM(J89:J91)</f>
        <v>0</v>
      </c>
      <c r="L88" s="73">
        <f>SUM(L89:L91)</f>
        <v>0</v>
      </c>
      <c r="N88" s="73">
        <f>SUM(N89:N91)</f>
        <v>0</v>
      </c>
      <c r="P88" s="73">
        <f>SUM(P89:P91)</f>
        <v>0</v>
      </c>
      <c r="S88" s="156" t="e">
        <f>IF($U$2="7",H88,#REF!)</f>
        <v>#REF!</v>
      </c>
      <c r="T88" s="156" t="e">
        <f>IF($U$2="7",J88,#REF!)</f>
        <v>#REF!</v>
      </c>
      <c r="U88" s="156" t="e">
        <f>IF($U$2="7",L88,#REF!)</f>
        <v>#REF!</v>
      </c>
      <c r="V88" s="156" t="e">
        <f>IF($U$2="7",N88,#REF!)</f>
        <v>#REF!</v>
      </c>
      <c r="W88" s="156" t="e">
        <f>IF($U$2="7",P88,#REF!)</f>
        <v>#REF!</v>
      </c>
      <c r="Y88" s="156" t="s">
        <v>268</v>
      </c>
      <c r="Z88" s="174"/>
    </row>
    <row r="89" spans="1:33" ht="15.75" customHeight="1">
      <c r="A89" s="176" t="s">
        <v>86</v>
      </c>
      <c r="B89" s="176" t="s">
        <v>238</v>
      </c>
      <c r="C89" s="399" t="s">
        <v>110</v>
      </c>
      <c r="D89" s="399" t="s">
        <v>234</v>
      </c>
      <c r="E89" s="561">
        <v>121</v>
      </c>
      <c r="F89" s="540"/>
      <c r="G89" s="555"/>
      <c r="H89" s="403">
        <f>IF(dati_an!$B$4="16",SUMIF(dati_sp!$H$2:$H$65536,s_bil_std_ORD!$A89,dati_sp!$C$2:$C$65536),0)</f>
        <v>0</v>
      </c>
      <c r="J89" s="403">
        <f>IF(dati_an!$B$4="16",SUMIF(dati_sp!$H$2:$H$65536,s_bil_std_ORD!$A89,dati_sp!$D$2:$D$65536),0)</f>
        <v>0</v>
      </c>
      <c r="L89" s="403">
        <f>IF(dati_an!$B$4="16",SUMIF(dati_sp!$H$2:$H$65536,s_bil_std_ORD!$A89,dati_sp!$E$2:$E$65536),0)</f>
        <v>0</v>
      </c>
      <c r="N89" s="403">
        <f>IF(dati_an!$B$4="16",SUMIF(dati_sp!$H$2:$H$65536,s_bil_std_ORD!$A89,dati_sp!$F$2:$F$65536),0)</f>
        <v>0</v>
      </c>
      <c r="P89" s="403">
        <f>IF(dati_an!$B$4="16",SUMIF(dati_sp!$H$2:$H$65536,s_bil_std_ORD!$A89,dati_sp!$G$2:$G$65536),0)</f>
        <v>0</v>
      </c>
      <c r="S89" s="409" t="e">
        <f>IF($U$2="7",H89,#REF!)</f>
        <v>#REF!</v>
      </c>
      <c r="T89" s="409" t="e">
        <f>IF($U$2="7",J89,#REF!)</f>
        <v>#REF!</v>
      </c>
      <c r="U89" s="409" t="e">
        <f>IF($U$2="7",L89,#REF!)</f>
        <v>#REF!</v>
      </c>
      <c r="V89" s="409" t="e">
        <f>IF($U$2="7",N89,#REF!)</f>
        <v>#REF!</v>
      </c>
      <c r="W89" s="409" t="e">
        <f>IF($U$2="7",P89,#REF!)</f>
        <v>#REF!</v>
      </c>
      <c r="Y89" s="409" t="s">
        <v>252</v>
      </c>
      <c r="Z89" s="174"/>
    </row>
    <row r="90" spans="1:33" ht="15.75" customHeight="1">
      <c r="A90" s="176" t="s">
        <v>87</v>
      </c>
      <c r="B90" s="176" t="s">
        <v>239</v>
      </c>
      <c r="C90" s="399" t="s">
        <v>110</v>
      </c>
      <c r="D90" s="399" t="s">
        <v>234</v>
      </c>
      <c r="E90" s="561">
        <v>122</v>
      </c>
      <c r="F90" s="540"/>
      <c r="G90" s="555"/>
      <c r="H90" s="403">
        <f>IF(dati_an!$B$4="16",SUMIF(dati_sp!$H$2:$H$65536,s_bil_std_ORD!$A90,dati_sp!$C$2:$C$65536),0)</f>
        <v>0</v>
      </c>
      <c r="J90" s="403">
        <f>IF(dati_an!$B$4="16",SUMIF(dati_sp!$H$2:$H$65536,s_bil_std_ORD!$A90,dati_sp!$D$2:$D$65536),0)</f>
        <v>0</v>
      </c>
      <c r="L90" s="403">
        <f>IF(dati_an!$B$4="16",SUMIF(dati_sp!$H$2:$H$65536,s_bil_std_ORD!$A90,dati_sp!$E$2:$E$65536),0)</f>
        <v>0</v>
      </c>
      <c r="N90" s="403">
        <f>IF(dati_an!$B$4="16",SUMIF(dati_sp!$H$2:$H$65536,s_bil_std_ORD!$A90,dati_sp!$F$2:$F$65536),0)</f>
        <v>0</v>
      </c>
      <c r="P90" s="403">
        <f>IF(dati_an!$B$4="16",SUMIF(dati_sp!$H$2:$H$65536,s_bil_std_ORD!$A90,dati_sp!$G$2:$G$65536),0)</f>
        <v>0</v>
      </c>
      <c r="S90" s="409" t="e">
        <f>IF($U$2="7",H90,#REF!)</f>
        <v>#REF!</v>
      </c>
      <c r="T90" s="409" t="e">
        <f>IF($U$2="7",J90,#REF!)</f>
        <v>#REF!</v>
      </c>
      <c r="U90" s="409" t="e">
        <f>IF($U$2="7",L90,#REF!)</f>
        <v>#REF!</v>
      </c>
      <c r="V90" s="409" t="e">
        <f>IF($U$2="7",N90,#REF!)</f>
        <v>#REF!</v>
      </c>
      <c r="W90" s="409" t="e">
        <f>IF($U$2="7",P90,#REF!)</f>
        <v>#REF!</v>
      </c>
      <c r="Y90" s="409" t="s">
        <v>253</v>
      </c>
      <c r="Z90" s="174"/>
    </row>
    <row r="91" spans="1:33" ht="15.75" customHeight="1">
      <c r="A91" s="176" t="s">
        <v>88</v>
      </c>
      <c r="B91" s="176" t="s">
        <v>240</v>
      </c>
      <c r="C91" s="399" t="s">
        <v>110</v>
      </c>
      <c r="D91" s="399" t="s">
        <v>234</v>
      </c>
      <c r="E91" s="561">
        <v>123</v>
      </c>
      <c r="F91" s="540"/>
      <c r="G91" s="555"/>
      <c r="H91" s="403">
        <f>IF(dati_an!$B$4="16",SUMIF(dati_sp!$H$2:$H$65536,s_bil_std_ORD!$A91,dati_sp!$C$2:$C$65536),0)</f>
        <v>0</v>
      </c>
      <c r="J91" s="403">
        <f>IF(dati_an!$B$4="16",SUMIF(dati_sp!$H$2:$H$65536,s_bil_std_ORD!$A91,dati_sp!$D$2:$D$65536),0)</f>
        <v>0</v>
      </c>
      <c r="L91" s="403">
        <f>IF(dati_an!$B$4="16",SUMIF(dati_sp!$H$2:$H$65536,s_bil_std_ORD!$A91,dati_sp!$E$2:$E$65536),0)</f>
        <v>0</v>
      </c>
      <c r="N91" s="403">
        <f>IF(dati_an!$B$4="16",SUMIF(dati_sp!$H$2:$H$65536,s_bil_std_ORD!$A91,dati_sp!$F$2:$F$65536),0)</f>
        <v>0</v>
      </c>
      <c r="P91" s="403">
        <f>IF(dati_an!$B$4="16",SUMIF(dati_sp!$H$2:$H$65536,s_bil_std_ORD!$A91,dati_sp!$G$2:$G$65536),0)</f>
        <v>0</v>
      </c>
      <c r="S91" s="409" t="e">
        <f>IF($U$2="7",H91,#REF!)</f>
        <v>#REF!</v>
      </c>
      <c r="T91" s="409" t="e">
        <f>IF($U$2="7",J91,#REF!)</f>
        <v>#REF!</v>
      </c>
      <c r="U91" s="409" t="e">
        <f>IF($U$2="7",L91,#REF!)</f>
        <v>#REF!</v>
      </c>
      <c r="V91" s="409" t="e">
        <f>IF($U$2="7",N91,#REF!)</f>
        <v>#REF!</v>
      </c>
      <c r="W91" s="409" t="e">
        <f>IF($U$2="7",P91,#REF!)</f>
        <v>#REF!</v>
      </c>
      <c r="Y91" s="409" t="s">
        <v>254</v>
      </c>
      <c r="Z91" s="174"/>
    </row>
    <row r="92" spans="1:33" ht="15.75" customHeight="1">
      <c r="A92" s="175" t="s">
        <v>89</v>
      </c>
      <c r="B92" s="175" t="s">
        <v>910</v>
      </c>
      <c r="C92" s="398" t="s">
        <v>110</v>
      </c>
      <c r="D92" s="398" t="s">
        <v>234</v>
      </c>
      <c r="E92" s="561">
        <v>130</v>
      </c>
      <c r="F92" s="540">
        <v>130</v>
      </c>
      <c r="G92" s="555"/>
      <c r="H92" s="403">
        <f>IF(dati_an!$B$4="16",SUMIF(dati_sp!$H$2:$H$65536,s_bil_std_ORD!$A92,dati_sp!$C$2:$C$65536),0)</f>
        <v>0</v>
      </c>
      <c r="I92" s="179"/>
      <c r="J92" s="403">
        <f>IF(dati_an!$B$4="16",SUMIF(dati_sp!$H$2:$H$65536,s_bil_std_ORD!$A92,dati_sp!$D$2:$D$65536),0)</f>
        <v>0</v>
      </c>
      <c r="K92" s="179"/>
      <c r="L92" s="403">
        <f>IF(dati_an!$B$4="16",SUMIF(dati_sp!$H$2:$H$65536,s_bil_std_ORD!$A92,dati_sp!$E$2:$E$65536),0)</f>
        <v>0</v>
      </c>
      <c r="M92" s="179"/>
      <c r="N92" s="403">
        <f>IF(dati_an!$B$4="16",SUMIF(dati_sp!$H$2:$H$65536,s_bil_std_ORD!$A92,dati_sp!$F$2:$F$65536),0)</f>
        <v>0</v>
      </c>
      <c r="O92" s="179"/>
      <c r="P92" s="403">
        <f>IF(dati_an!$B$4="16",SUMIF(dati_sp!$H$2:$H$65536,s_bil_std_ORD!$A92,dati_sp!$G$2:$G$65536),0)</f>
        <v>0</v>
      </c>
      <c r="Q92" s="179"/>
      <c r="R92" s="179"/>
      <c r="S92" s="66" t="e">
        <f>IF($U$2="7",H92,#REF!)</f>
        <v>#REF!</v>
      </c>
      <c r="T92" s="66" t="e">
        <f>IF($U$2="7",J92,#REF!)</f>
        <v>#REF!</v>
      </c>
      <c r="U92" s="66" t="e">
        <f>IF($U$2="7",L92,#REF!)</f>
        <v>#REF!</v>
      </c>
      <c r="V92" s="66" t="e">
        <f>IF($U$2="7",N92,#REF!)</f>
        <v>#REF!</v>
      </c>
      <c r="W92" s="66" t="e">
        <f>IF($U$2="7",P92,#REF!)</f>
        <v>#REF!</v>
      </c>
      <c r="X92" s="179"/>
      <c r="Y92" s="66" t="s">
        <v>269</v>
      </c>
      <c r="Z92" s="174"/>
    </row>
    <row r="93" spans="1:33" ht="15.75" customHeight="1">
      <c r="A93" s="48"/>
      <c r="B93" s="49" t="s">
        <v>147</v>
      </c>
      <c r="C93" s="50"/>
      <c r="D93" s="50"/>
      <c r="E93" s="565">
        <v>150</v>
      </c>
      <c r="F93" s="544">
        <v>150</v>
      </c>
      <c r="G93" s="558"/>
      <c r="H93" s="51">
        <f>SUM(H92,H46,H6,H3)</f>
        <v>206842</v>
      </c>
      <c r="I93" s="58"/>
      <c r="J93" s="51">
        <f>SUM(J92,J46,J6,J3)</f>
        <v>161956</v>
      </c>
      <c r="K93" s="58"/>
      <c r="L93" s="51">
        <f>SUM(L92,L46,L6,L3)</f>
        <v>0</v>
      </c>
      <c r="M93" s="58"/>
      <c r="N93" s="51">
        <f>SUM(N92,N46,N6,N3)</f>
        <v>0</v>
      </c>
      <c r="O93" s="58"/>
      <c r="P93" s="51">
        <f>SUM(P92,P46,P6,P3)</f>
        <v>0</v>
      </c>
      <c r="Q93" s="58"/>
      <c r="R93" s="58"/>
      <c r="S93" s="60" t="e">
        <f>IF($U$2="7",H93,#REF!)</f>
        <v>#REF!</v>
      </c>
      <c r="T93" s="60" t="e">
        <f>IF($U$2="7",J93,#REF!)</f>
        <v>#REF!</v>
      </c>
      <c r="U93" s="60" t="e">
        <f>IF($U$2="7",L93,#REF!)</f>
        <v>#REF!</v>
      </c>
      <c r="V93" s="60" t="e">
        <f>IF($U$2="7",N93,#REF!)</f>
        <v>#REF!</v>
      </c>
      <c r="W93" s="60" t="e">
        <f>IF($U$2="7",P93,#REF!)</f>
        <v>#REF!</v>
      </c>
      <c r="X93" s="58"/>
      <c r="Y93" s="60" t="s">
        <v>115</v>
      </c>
      <c r="Z93" s="72"/>
    </row>
    <row r="94" spans="1:33" ht="71.25" customHeight="1">
      <c r="A94" s="196" t="s">
        <v>90</v>
      </c>
      <c r="B94" s="52" t="s">
        <v>114</v>
      </c>
      <c r="C94" s="6"/>
      <c r="D94" s="6"/>
      <c r="E94" s="566"/>
      <c r="F94" s="540"/>
      <c r="G94" s="555"/>
      <c r="H94" s="174"/>
      <c r="J94" s="174"/>
      <c r="L94" s="174"/>
      <c r="N94" s="174"/>
      <c r="P94" s="174"/>
      <c r="S94" s="174"/>
      <c r="T94" s="174"/>
      <c r="U94" s="174"/>
      <c r="V94" s="174"/>
      <c r="W94" s="174"/>
      <c r="Y94" s="174"/>
      <c r="Z94" s="174"/>
    </row>
    <row r="95" spans="1:33" s="166" customFormat="1" ht="15.75" customHeight="1">
      <c r="A95" s="177" t="s">
        <v>91</v>
      </c>
      <c r="B95" s="177" t="s">
        <v>241</v>
      </c>
      <c r="C95" s="397" t="s">
        <v>110</v>
      </c>
      <c r="D95" s="397" t="s">
        <v>111</v>
      </c>
      <c r="E95" s="560">
        <v>160</v>
      </c>
      <c r="F95" s="541">
        <v>160</v>
      </c>
      <c r="G95" s="556"/>
      <c r="H95" s="404">
        <f>SUM(H122,H123)</f>
        <v>0</v>
      </c>
      <c r="I95" s="59"/>
      <c r="J95" s="404">
        <f>SUM(J122,J123)</f>
        <v>0</v>
      </c>
      <c r="K95" s="59"/>
      <c r="L95" s="404">
        <f>SUM(L122,L123)</f>
        <v>0</v>
      </c>
      <c r="M95" s="59"/>
      <c r="N95" s="404">
        <f>SUM(N122,N123)</f>
        <v>0</v>
      </c>
      <c r="O95" s="59"/>
      <c r="P95" s="404">
        <f>SUM(P122,P123)</f>
        <v>0</v>
      </c>
      <c r="Q95" s="59"/>
      <c r="R95" s="59"/>
      <c r="S95" s="408" t="e">
        <f>IF($U$2="7",H95,#REF!)</f>
        <v>#REF!</v>
      </c>
      <c r="T95" s="408" t="e">
        <f>IF($U$2="7",J95,#REF!)</f>
        <v>#REF!</v>
      </c>
      <c r="U95" s="408" t="e">
        <f>IF($U$2="7",L95,#REF!)</f>
        <v>#REF!</v>
      </c>
      <c r="V95" s="408" t="e">
        <f>IF($U$2="7",N95,#REF!)</f>
        <v>#REF!</v>
      </c>
      <c r="W95" s="408" t="e">
        <f>IF($U$2="7",P95,#REF!)</f>
        <v>#REF!</v>
      </c>
      <c r="X95" s="59"/>
      <c r="Y95" s="408" t="s">
        <v>249</v>
      </c>
      <c r="Z95" s="174"/>
      <c r="AA95" s="2"/>
      <c r="AB95" s="2"/>
      <c r="AC95" s="2"/>
      <c r="AD95" s="2"/>
      <c r="AE95" s="2"/>
      <c r="AF95" s="2"/>
      <c r="AG95" s="2"/>
    </row>
    <row r="96" spans="1:33" ht="15.75" customHeight="1">
      <c r="A96" s="176" t="s">
        <v>92</v>
      </c>
      <c r="B96" s="176" t="s">
        <v>242</v>
      </c>
      <c r="C96" s="399" t="s">
        <v>110</v>
      </c>
      <c r="D96" s="399" t="s">
        <v>234</v>
      </c>
      <c r="E96" s="561">
        <v>162</v>
      </c>
      <c r="F96" s="540">
        <v>162</v>
      </c>
      <c r="G96" s="555"/>
      <c r="H96" s="403">
        <f>IF(dati_an!$B$4="16",SUMIF(dati_sp!$H$2:$H$65536,s_bil_std_ORD!$A96,dati_sp!$C$2:$C$65536),0)</f>
        <v>0</v>
      </c>
      <c r="J96" s="403">
        <f>IF(dati_an!$B$4="16",SUMIF(dati_sp!$H$2:$H$65536,s_bil_std_ORD!$A96,dati_sp!$D$2:$D$65536),0)</f>
        <v>0</v>
      </c>
      <c r="L96" s="403">
        <f>IF(dati_an!$B$4="16",SUMIF(dati_sp!$H$2:$H$65536,s_bil_std_ORD!$A96,dati_sp!$E$2:$E$65536),0)</f>
        <v>0</v>
      </c>
      <c r="N96" s="403">
        <f>IF(dati_an!$B$4="16",SUMIF(dati_sp!$H$2:$H$65536,s_bil_std_ORD!$A96,dati_sp!$F$2:$F$65536),0)</f>
        <v>0</v>
      </c>
      <c r="P96" s="403">
        <f>IF(dati_an!$B$4="16",SUMIF(dati_sp!$H$2:$H$65536,s_bil_std_ORD!$A96,dati_sp!$G$2:$G$65536),0)</f>
        <v>0</v>
      </c>
      <c r="S96" s="409" t="e">
        <f>IF($U$2="7",H96,#REF!)</f>
        <v>#REF!</v>
      </c>
      <c r="T96" s="409" t="e">
        <f>IF($U$2="7",J96,#REF!)</f>
        <v>#REF!</v>
      </c>
      <c r="U96" s="409" t="e">
        <f>IF($U$2="7",L96,#REF!)</f>
        <v>#REF!</v>
      </c>
      <c r="V96" s="409" t="e">
        <f>IF($U$2="7",N96,#REF!)</f>
        <v>#REF!</v>
      </c>
      <c r="W96" s="409" t="e">
        <f>IF($U$2="7",P96,#REF!)</f>
        <v>#REF!</v>
      </c>
      <c r="Y96" s="409" t="s">
        <v>251</v>
      </c>
      <c r="Z96" s="174"/>
    </row>
    <row r="97" spans="1:26" ht="15.75" customHeight="1">
      <c r="A97" s="176" t="s">
        <v>93</v>
      </c>
      <c r="B97" s="176" t="s">
        <v>918</v>
      </c>
      <c r="C97" s="399" t="s">
        <v>110</v>
      </c>
      <c r="D97" s="399" t="s">
        <v>234</v>
      </c>
      <c r="E97" s="561">
        <v>164</v>
      </c>
      <c r="F97" s="540">
        <v>164</v>
      </c>
      <c r="G97" s="555"/>
      <c r="H97" s="403">
        <f>IF(dati_an!$B$4="16",SUMIF(dati_sp!$H$2:$H$65536,s_bil_std_ORD!$A97,dati_sp!$C$2:$C$65536),0)</f>
        <v>0</v>
      </c>
      <c r="J97" s="403">
        <f>IF(dati_an!$B$4="16",SUMIF(dati_sp!$H$2:$H$65536,s_bil_std_ORD!$A97,dati_sp!$D$2:$D$65536),0)</f>
        <v>0</v>
      </c>
      <c r="L97" s="403">
        <f>IF(dati_an!$B$4="16",SUMIF(dati_sp!$H$2:$H$65536,s_bil_std_ORD!$A97,dati_sp!$E$2:$E$65536),0)</f>
        <v>0</v>
      </c>
      <c r="N97" s="403">
        <f>IF(dati_an!$B$4="16",SUMIF(dati_sp!$H$2:$H$65536,s_bil_std_ORD!$A97,dati_sp!$F$2:$F$65536),0)</f>
        <v>0</v>
      </c>
      <c r="P97" s="403">
        <f>IF(dati_an!$B$4="16",SUMIF(dati_sp!$H$2:$H$65536,s_bil_std_ORD!$A97,dati_sp!$G$2:$G$65536),0)</f>
        <v>0</v>
      </c>
      <c r="S97" s="409" t="e">
        <f>IF($U$2="7",H97,#REF!)</f>
        <v>#REF!</v>
      </c>
      <c r="T97" s="409" t="e">
        <f>IF($U$2="7",J97,#REF!)</f>
        <v>#REF!</v>
      </c>
      <c r="U97" s="409" t="e">
        <f>IF($U$2="7",L97,#REF!)</f>
        <v>#REF!</v>
      </c>
      <c r="V97" s="409" t="e">
        <f>IF($U$2="7",N97,#REF!)</f>
        <v>#REF!</v>
      </c>
      <c r="W97" s="409" t="e">
        <f>IF($U$2="7",P97,#REF!)</f>
        <v>#REF!</v>
      </c>
      <c r="Y97" s="409" t="s">
        <v>260</v>
      </c>
      <c r="Z97" s="174"/>
    </row>
    <row r="98" spans="1:26" ht="15.75" customHeight="1">
      <c r="A98" s="176" t="s">
        <v>94</v>
      </c>
      <c r="B98" s="176" t="s">
        <v>243</v>
      </c>
      <c r="C98" s="399" t="s">
        <v>110</v>
      </c>
      <c r="D98" s="399" t="s">
        <v>234</v>
      </c>
      <c r="E98" s="561">
        <v>166</v>
      </c>
      <c r="F98" s="540">
        <v>166</v>
      </c>
      <c r="G98" s="555"/>
      <c r="H98" s="403">
        <f>IF(dati_an!$B$4="16",SUMIF(dati_sp!$H$2:$H$65536,s_bil_std_ORD!$A98,dati_sp!$C$2:$C$65536),0)</f>
        <v>0</v>
      </c>
      <c r="J98" s="403">
        <f>IF(dati_an!$B$4="16",SUMIF(dati_sp!$H$2:$H$65536,s_bil_std_ORD!$A98,dati_sp!$D$2:$D$65536),0)</f>
        <v>0</v>
      </c>
      <c r="L98" s="403">
        <f>IF(dati_an!$B$4="16",SUMIF(dati_sp!$H$2:$H$65536,s_bil_std_ORD!$A98,dati_sp!$E$2:$E$65536),0)</f>
        <v>0</v>
      </c>
      <c r="N98" s="403">
        <f>IF(dati_an!$B$4="16",SUMIF(dati_sp!$H$2:$H$65536,s_bil_std_ORD!$A98,dati_sp!$F$2:$F$65536),0)</f>
        <v>0</v>
      </c>
      <c r="P98" s="403">
        <f>IF(dati_an!$B$4="16",SUMIF(dati_sp!$H$2:$H$65536,s_bil_std_ORD!$A98,dati_sp!$G$2:$G$65536),0)</f>
        <v>0</v>
      </c>
      <c r="S98" s="409" t="e">
        <f>IF($U$2="7",H98,#REF!)</f>
        <v>#REF!</v>
      </c>
      <c r="T98" s="409" t="e">
        <f>IF($U$2="7",J98,#REF!)</f>
        <v>#REF!</v>
      </c>
      <c r="U98" s="409" t="e">
        <f>IF($U$2="7",L98,#REF!)</f>
        <v>#REF!</v>
      </c>
      <c r="V98" s="409" t="e">
        <f>IF($U$2="7",N98,#REF!)</f>
        <v>#REF!</v>
      </c>
      <c r="W98" s="409" t="e">
        <f>IF($U$2="7",P98,#REF!)</f>
        <v>#REF!</v>
      </c>
      <c r="Y98" s="409" t="s">
        <v>261</v>
      </c>
      <c r="Z98" s="174"/>
    </row>
    <row r="99" spans="1:26" ht="15.75" customHeight="1">
      <c r="A99" s="176" t="s">
        <v>95</v>
      </c>
      <c r="B99" s="176" t="s">
        <v>244</v>
      </c>
      <c r="C99" s="399" t="s">
        <v>110</v>
      </c>
      <c r="D99" s="399" t="s">
        <v>234</v>
      </c>
      <c r="E99" s="561">
        <v>163</v>
      </c>
      <c r="F99" s="540"/>
      <c r="G99" s="555"/>
      <c r="H99" s="403">
        <f>IF(dati_an!$B$4="16",SUMIF(dati_sp!$H$2:$H$65536,s_bil_std_ORD!$A99,dati_sp!$C$2:$C$65536),0)</f>
        <v>0</v>
      </c>
      <c r="J99" s="403">
        <f>IF(dati_an!$B$4="16",SUMIF(dati_sp!$H$2:$H$65536,s_bil_std_ORD!$A99,dati_sp!$D$2:$D$65536),0)</f>
        <v>0</v>
      </c>
      <c r="L99" s="403">
        <f>IF(dati_an!$B$4="16",SUMIF(dati_sp!$H$2:$H$65536,s_bil_std_ORD!$A99,dati_sp!$E$2:$E$65536),0)</f>
        <v>0</v>
      </c>
      <c r="N99" s="403">
        <f>IF(dati_an!$B$4="16",SUMIF(dati_sp!$H$2:$H$65536,s_bil_std_ORD!$A99,dati_sp!$F$2:$F$65536),0)</f>
        <v>0</v>
      </c>
      <c r="P99" s="403">
        <f>IF(dati_an!$B$4="16",SUMIF(dati_sp!$H$2:$H$65536,s_bil_std_ORD!$A99,dati_sp!$G$2:$G$65536),0)</f>
        <v>0</v>
      </c>
      <c r="S99" s="409" t="e">
        <f>IF($U$2="7",H99,#REF!)</f>
        <v>#REF!</v>
      </c>
      <c r="T99" s="409" t="e">
        <f>IF($U$2="7",J99,#REF!)</f>
        <v>#REF!</v>
      </c>
      <c r="U99" s="409" t="e">
        <f>IF($U$2="7",L99,#REF!)</f>
        <v>#REF!</v>
      </c>
      <c r="V99" s="409" t="e">
        <f>IF($U$2="7",N99,#REF!)</f>
        <v>#REF!</v>
      </c>
      <c r="W99" s="409" t="e">
        <f>IF($U$2="7",P99,#REF!)</f>
        <v>#REF!</v>
      </c>
      <c r="Y99" s="409" t="s">
        <v>268</v>
      </c>
      <c r="Z99" s="174"/>
    </row>
    <row r="100" spans="1:26" ht="15.75" customHeight="1">
      <c r="A100" s="176" t="s">
        <v>221</v>
      </c>
      <c r="B100" s="176" t="s">
        <v>174</v>
      </c>
      <c r="C100" s="399" t="s">
        <v>110</v>
      </c>
      <c r="D100" s="399" t="s">
        <v>234</v>
      </c>
      <c r="E100" s="561">
        <v>167</v>
      </c>
      <c r="F100" s="540"/>
      <c r="G100" s="555"/>
      <c r="H100" s="403">
        <f>IF(dati_an!$B$4="16",SUMIF(dati_sp!$H$2:$H$65536,s_bil_std_ORD!$A100,dati_sp!$C$2:$C$65536),0)</f>
        <v>0</v>
      </c>
      <c r="J100" s="403">
        <f>IF(dati_an!$B$4="16",SUMIF(dati_sp!$H$2:$H$65536,s_bil_std_ORD!$A100,dati_sp!$D$2:$D$65536),0)</f>
        <v>0</v>
      </c>
      <c r="L100" s="403">
        <f>IF(dati_an!$B$4="16",SUMIF(dati_sp!$H$2:$H$65536,s_bil_std_ORD!$A100,dati_sp!$E$2:$E$65536),0)</f>
        <v>0</v>
      </c>
      <c r="N100" s="403">
        <f>IF(dati_an!$B$4="16",SUMIF(dati_sp!$H$2:$H$65536,s_bil_std_ORD!$A100,dati_sp!$F$2:$F$65536),0)</f>
        <v>0</v>
      </c>
      <c r="P100" s="403">
        <f>IF(dati_an!$B$4="16",SUMIF(dati_sp!$H$2:$H$65536,s_bil_std_ORD!$A100,dati_sp!$G$2:$G$65536),0)</f>
        <v>0</v>
      </c>
      <c r="S100" s="409" t="e">
        <f>IF($U$2="7",H100,#REF!)</f>
        <v>#REF!</v>
      </c>
      <c r="T100" s="409" t="e">
        <f>IF($U$2="7",J100,#REF!)</f>
        <v>#REF!</v>
      </c>
      <c r="U100" s="409" t="e">
        <f>IF($U$2="7",L100,#REF!)</f>
        <v>#REF!</v>
      </c>
      <c r="V100" s="409" t="e">
        <f>IF($U$2="7",N100,#REF!)</f>
        <v>#REF!</v>
      </c>
      <c r="W100" s="409" t="e">
        <f>IF($U$2="7",P100,#REF!)</f>
        <v>#REF!</v>
      </c>
      <c r="Y100" s="409" t="s">
        <v>270</v>
      </c>
      <c r="Z100" s="174"/>
    </row>
    <row r="101" spans="1:26" ht="15.75" customHeight="1">
      <c r="A101" s="172" t="s">
        <v>222</v>
      </c>
      <c r="B101" s="172" t="s">
        <v>146</v>
      </c>
      <c r="C101" s="173" t="s">
        <v>110</v>
      </c>
      <c r="D101" s="173" t="s">
        <v>111</v>
      </c>
      <c r="E101" s="562">
        <v>169</v>
      </c>
      <c r="F101" s="541"/>
      <c r="G101" s="556"/>
      <c r="H101" s="73">
        <f>SUM(H102:H116)</f>
        <v>0</v>
      </c>
      <c r="J101" s="73">
        <f>SUM(J102:J116)</f>
        <v>0</v>
      </c>
      <c r="L101" s="73">
        <f>SUM(L102:L116)</f>
        <v>0</v>
      </c>
      <c r="N101" s="73">
        <f>SUM(N102:N116)</f>
        <v>0</v>
      </c>
      <c r="P101" s="73">
        <f>SUM(P102:P116)</f>
        <v>0</v>
      </c>
      <c r="R101" s="179"/>
      <c r="S101" s="156" t="e">
        <f>IF($U$2="7",H101,#REF!)</f>
        <v>#REF!</v>
      </c>
      <c r="T101" s="156" t="e">
        <f>IF($U$2="7",J101,#REF!)</f>
        <v>#REF!</v>
      </c>
      <c r="U101" s="156" t="e">
        <f>IF($U$2="7",L101,#REF!)</f>
        <v>#REF!</v>
      </c>
      <c r="V101" s="156" t="e">
        <f>IF($U$2="7",N101,#REF!)</f>
        <v>#REF!</v>
      </c>
      <c r="W101" s="156" t="e">
        <f>IF($U$2="7",P101,#REF!)</f>
        <v>#REF!</v>
      </c>
      <c r="Y101" s="156" t="s">
        <v>271</v>
      </c>
      <c r="Z101" s="174"/>
    </row>
    <row r="102" spans="1:26" ht="15.75" customHeight="1">
      <c r="A102" s="175" t="s">
        <v>919</v>
      </c>
      <c r="B102" s="175" t="s">
        <v>356</v>
      </c>
      <c r="C102" s="399" t="s">
        <v>110</v>
      </c>
      <c r="D102" s="399" t="s">
        <v>234</v>
      </c>
      <c r="E102" s="561"/>
      <c r="F102" s="540"/>
      <c r="G102" s="555"/>
      <c r="H102" s="403">
        <f>IF(dati_an!$B$4="16",SUMIF(dati_sp!$H$2:$H$65536,s_bil_std_ORD!$A102,dati_sp!$C$2:$C$65536),0)</f>
        <v>0</v>
      </c>
      <c r="J102" s="403">
        <f>IF(dati_an!$B$4="16",SUMIF(dati_sp!$H$2:$H$65536,s_bil_std_ORD!$A102,dati_sp!$D$2:$D$65536),0)</f>
        <v>0</v>
      </c>
      <c r="L102" s="403">
        <f>IF(dati_an!$B$4="16",SUMIF(dati_sp!$H$2:$H$65536,s_bil_std_ORD!$A102,dati_sp!$E$2:$E$65536),0)</f>
        <v>0</v>
      </c>
      <c r="N102" s="403">
        <f>IF(dati_an!$B$4="16",SUMIF(dati_sp!$H$2:$H$65536,s_bil_std_ORD!$A102,dati_sp!$F$2:$F$65536),0)</f>
        <v>0</v>
      </c>
      <c r="P102" s="403">
        <f>IF(dati_an!$B$4="16",SUMIF(dati_sp!$H$2:$H$65536,s_bil_std_ORD!$A102,dati_sp!$G$2:$G$65536),0)</f>
        <v>0</v>
      </c>
      <c r="S102" s="66" t="e">
        <f>IF($U$2="7",H102,#REF!)</f>
        <v>#REF!</v>
      </c>
      <c r="T102" s="66" t="e">
        <f>IF($U$2="7",J102,#REF!)</f>
        <v>#REF!</v>
      </c>
      <c r="U102" s="66" t="e">
        <f>IF($U$2="7",L102,#REF!)</f>
        <v>#REF!</v>
      </c>
      <c r="V102" s="66" t="e">
        <f>IF($U$2="7",N102,#REF!)</f>
        <v>#REF!</v>
      </c>
      <c r="W102" s="66" t="e">
        <f>IF($U$2="7",P102,#REF!)</f>
        <v>#REF!</v>
      </c>
      <c r="Y102" s="66" t="s">
        <v>115</v>
      </c>
      <c r="Z102" s="174"/>
    </row>
    <row r="103" spans="1:26" ht="15.75" customHeight="1">
      <c r="A103" s="175" t="s">
        <v>922</v>
      </c>
      <c r="B103" s="175" t="s">
        <v>920</v>
      </c>
      <c r="C103" s="399" t="s">
        <v>110</v>
      </c>
      <c r="D103" s="399" t="s">
        <v>234</v>
      </c>
      <c r="E103" s="561"/>
      <c r="F103" s="540"/>
      <c r="G103" s="555"/>
      <c r="H103" s="403">
        <f>IF(dati_an!$B$4="16",SUMIF(dati_sp!$H$2:$H$65536,s_bil_std_ORD!$A103,dati_sp!$C$2:$C$65536),0)</f>
        <v>0</v>
      </c>
      <c r="J103" s="403">
        <f>IF(dati_an!$B$4="16",SUMIF(dati_sp!$H$2:$H$65536,s_bil_std_ORD!$A103,dati_sp!$D$2:$D$65536),0)</f>
        <v>0</v>
      </c>
      <c r="L103" s="403">
        <f>IF(dati_an!$B$4="16",SUMIF(dati_sp!$H$2:$H$65536,s_bil_std_ORD!$A103,dati_sp!$E$2:$E$65536),0)</f>
        <v>0</v>
      </c>
      <c r="N103" s="403">
        <f>IF(dati_an!$B$4="16",SUMIF(dati_sp!$H$2:$H$65536,s_bil_std_ORD!$A103,dati_sp!$F$2:$F$65536),0)</f>
        <v>0</v>
      </c>
      <c r="P103" s="403">
        <f>IF(dati_an!$B$4="16",SUMIF(dati_sp!$H$2:$H$65536,s_bil_std_ORD!$A103,dati_sp!$G$2:$G$65536),0)</f>
        <v>0</v>
      </c>
      <c r="S103" s="66" t="e">
        <f>IF($U$2="7",H103,#REF!)</f>
        <v>#REF!</v>
      </c>
      <c r="T103" s="66" t="e">
        <f>IF($U$2="7",J103,#REF!)</f>
        <v>#REF!</v>
      </c>
      <c r="U103" s="66" t="e">
        <f>IF($U$2="7",L103,#REF!)</f>
        <v>#REF!</v>
      </c>
      <c r="V103" s="66" t="e">
        <f>IF($U$2="7",N103,#REF!)</f>
        <v>#REF!</v>
      </c>
      <c r="W103" s="66" t="e">
        <f>IF($U$2="7",P103,#REF!)</f>
        <v>#REF!</v>
      </c>
      <c r="Y103" s="66" t="s">
        <v>115</v>
      </c>
      <c r="Z103" s="174"/>
    </row>
    <row r="104" spans="1:26" ht="15.75" customHeight="1">
      <c r="A104" s="175" t="s">
        <v>923</v>
      </c>
      <c r="B104" s="175" t="s">
        <v>921</v>
      </c>
      <c r="C104" s="399" t="s">
        <v>110</v>
      </c>
      <c r="D104" s="399" t="s">
        <v>234</v>
      </c>
      <c r="E104" s="561"/>
      <c r="F104" s="540"/>
      <c r="G104" s="555"/>
      <c r="H104" s="403">
        <f>IF(dati_an!$B$4="16",SUMIF(dati_sp!$H$2:$H$65536,s_bil_std_ORD!$A104,dati_sp!$C$2:$C$65536),0)</f>
        <v>0</v>
      </c>
      <c r="J104" s="403">
        <f>IF(dati_an!$B$4="16",SUMIF(dati_sp!$H$2:$H$65536,s_bil_std_ORD!$A104,dati_sp!$D$2:$D$65536),0)</f>
        <v>0</v>
      </c>
      <c r="L104" s="403">
        <f>IF(dati_an!$B$4="16",SUMIF(dati_sp!$H$2:$H$65536,s_bil_std_ORD!$A104,dati_sp!$E$2:$E$65536),0)</f>
        <v>0</v>
      </c>
      <c r="N104" s="403">
        <f>IF(dati_an!$B$4="16",SUMIF(dati_sp!$H$2:$H$65536,s_bil_std_ORD!$A104,dati_sp!$F$2:$F$65536),0)</f>
        <v>0</v>
      </c>
      <c r="P104" s="403">
        <f>IF(dati_an!$B$4="16",SUMIF(dati_sp!$H$2:$H$65536,s_bil_std_ORD!$A104,dati_sp!$G$2:$G$65536),0)</f>
        <v>0</v>
      </c>
      <c r="S104" s="66" t="e">
        <f>IF($U$2="7",H104,#REF!)</f>
        <v>#REF!</v>
      </c>
      <c r="T104" s="66" t="e">
        <f>IF($U$2="7",J104,#REF!)</f>
        <v>#REF!</v>
      </c>
      <c r="U104" s="66" t="e">
        <f>IF($U$2="7",L104,#REF!)</f>
        <v>#REF!</v>
      </c>
      <c r="V104" s="66" t="e">
        <f>IF($U$2="7",N104,#REF!)</f>
        <v>#REF!</v>
      </c>
      <c r="W104" s="66" t="e">
        <f>IF($U$2="7",P104,#REF!)</f>
        <v>#REF!</v>
      </c>
      <c r="Y104" s="66" t="s">
        <v>115</v>
      </c>
      <c r="Z104" s="174"/>
    </row>
    <row r="105" spans="1:26" ht="15.75" customHeight="1">
      <c r="A105" s="175" t="s">
        <v>925</v>
      </c>
      <c r="B105" s="175" t="s">
        <v>924</v>
      </c>
      <c r="C105" s="399" t="s">
        <v>110</v>
      </c>
      <c r="D105" s="399" t="s">
        <v>234</v>
      </c>
      <c r="E105" s="561"/>
      <c r="F105" s="540"/>
      <c r="G105" s="555"/>
      <c r="H105" s="403">
        <f>IF(dati_an!$B$4="16",SUMIF(dati_sp!$H$2:$H$65536,s_bil_std_ORD!$A105,dati_sp!$C$2:$C$65536),0)</f>
        <v>0</v>
      </c>
      <c r="J105" s="403">
        <f>IF(dati_an!$B$4="16",SUMIF(dati_sp!$H$2:$H$65536,s_bil_std_ORD!$A105,dati_sp!$D$2:$D$65536),0)</f>
        <v>0</v>
      </c>
      <c r="L105" s="403">
        <f>IF(dati_an!$B$4="16",SUMIF(dati_sp!$H$2:$H$65536,s_bil_std_ORD!$A105,dati_sp!$E$2:$E$65536),0)</f>
        <v>0</v>
      </c>
      <c r="N105" s="403">
        <f>IF(dati_an!$B$4="16",SUMIF(dati_sp!$H$2:$H$65536,s_bil_std_ORD!$A105,dati_sp!$F$2:$F$65536),0)</f>
        <v>0</v>
      </c>
      <c r="P105" s="403">
        <f>IF(dati_an!$B$4="16",SUMIF(dati_sp!$H$2:$H$65536,s_bil_std_ORD!$A105,dati_sp!$G$2:$G$65536),0)</f>
        <v>0</v>
      </c>
      <c r="S105" s="66" t="e">
        <f>IF($U$2="7",H105,#REF!)</f>
        <v>#REF!</v>
      </c>
      <c r="T105" s="66" t="e">
        <f>IF($U$2="7",J105,#REF!)</f>
        <v>#REF!</v>
      </c>
      <c r="U105" s="66" t="e">
        <f>IF($U$2="7",L105,#REF!)</f>
        <v>#REF!</v>
      </c>
      <c r="V105" s="66" t="e">
        <f>IF($U$2="7",N105,#REF!)</f>
        <v>#REF!</v>
      </c>
      <c r="W105" s="66" t="e">
        <f>IF($U$2="7",P105,#REF!)</f>
        <v>#REF!</v>
      </c>
      <c r="Y105" s="66" t="s">
        <v>115</v>
      </c>
      <c r="Z105" s="174"/>
    </row>
    <row r="106" spans="1:26" ht="15.75" customHeight="1">
      <c r="A106" s="175" t="s">
        <v>927</v>
      </c>
      <c r="B106" s="175" t="s">
        <v>357</v>
      </c>
      <c r="C106" s="399" t="s">
        <v>110</v>
      </c>
      <c r="D106" s="399" t="s">
        <v>234</v>
      </c>
      <c r="E106" s="561"/>
      <c r="F106" s="540"/>
      <c r="G106" s="555"/>
      <c r="H106" s="403">
        <f>IF(dati_an!$B$4="16",SUMIF(dati_sp!$H$2:$H$65536,s_bil_std_ORD!$A106,dati_sp!$C$2:$C$65536),0)</f>
        <v>0</v>
      </c>
      <c r="J106" s="403">
        <f>IF(dati_an!$B$4="16",SUMIF(dati_sp!$H$2:$H$65536,s_bil_std_ORD!$A106,dati_sp!$D$2:$D$65536),0)</f>
        <v>0</v>
      </c>
      <c r="L106" s="403">
        <f>IF(dati_an!$B$4="16",SUMIF(dati_sp!$H$2:$H$65536,s_bil_std_ORD!$A106,dati_sp!$E$2:$E$65536),0)</f>
        <v>0</v>
      </c>
      <c r="N106" s="403">
        <f>IF(dati_an!$B$4="16",SUMIF(dati_sp!$H$2:$H$65536,s_bil_std_ORD!$A106,dati_sp!$F$2:$F$65536),0)</f>
        <v>0</v>
      </c>
      <c r="P106" s="403">
        <f>IF(dati_an!$B$4="16",SUMIF(dati_sp!$H$2:$H$65536,s_bil_std_ORD!$A106,dati_sp!$G$2:$G$65536),0)</f>
        <v>0</v>
      </c>
      <c r="S106" s="66" t="e">
        <f>IF($U$2="7",H106,#REF!)</f>
        <v>#REF!</v>
      </c>
      <c r="T106" s="66" t="e">
        <f>IF($U$2="7",J106,#REF!)</f>
        <v>#REF!</v>
      </c>
      <c r="U106" s="66" t="e">
        <f>IF($U$2="7",L106,#REF!)</f>
        <v>#REF!</v>
      </c>
      <c r="V106" s="66" t="e">
        <f>IF($U$2="7",N106,#REF!)</f>
        <v>#REF!</v>
      </c>
      <c r="W106" s="66" t="e">
        <f>IF($U$2="7",P106,#REF!)</f>
        <v>#REF!</v>
      </c>
      <c r="Y106" s="66" t="s">
        <v>115</v>
      </c>
      <c r="Z106" s="174"/>
    </row>
    <row r="107" spans="1:26" ht="15.75" customHeight="1">
      <c r="A107" s="175" t="s">
        <v>928</v>
      </c>
      <c r="B107" s="175" t="s">
        <v>589</v>
      </c>
      <c r="C107" s="399" t="s">
        <v>110</v>
      </c>
      <c r="D107" s="399" t="s">
        <v>234</v>
      </c>
      <c r="E107" s="561"/>
      <c r="F107" s="540"/>
      <c r="G107" s="555"/>
      <c r="H107" s="403">
        <f>IF(dati_an!$B$4="16",SUMIF(dati_sp!$H$2:$H$65536,s_bil_std_ORD!$A107,dati_sp!$C$2:$C$65536),0)</f>
        <v>0</v>
      </c>
      <c r="J107" s="403">
        <f>IF(dati_an!$B$4="16",SUMIF(dati_sp!$H$2:$H$65536,s_bil_std_ORD!$A107,dati_sp!$D$2:$D$65536),0)</f>
        <v>0</v>
      </c>
      <c r="L107" s="403">
        <f>IF(dati_an!$B$4="16",SUMIF(dati_sp!$H$2:$H$65536,s_bil_std_ORD!$A107,dati_sp!$E$2:$E$65536),0)</f>
        <v>0</v>
      </c>
      <c r="N107" s="403">
        <f>IF(dati_an!$B$4="16",SUMIF(dati_sp!$H$2:$H$65536,s_bil_std_ORD!$A107,dati_sp!$F$2:$F$65536),0)</f>
        <v>0</v>
      </c>
      <c r="P107" s="403">
        <f>IF(dati_an!$B$4="16",SUMIF(dati_sp!$H$2:$H$65536,s_bil_std_ORD!$A107,dati_sp!$G$2:$G$65536),0)</f>
        <v>0</v>
      </c>
      <c r="S107" s="66" t="e">
        <f>IF($U$2="7",H107,#REF!)</f>
        <v>#REF!</v>
      </c>
      <c r="T107" s="66" t="e">
        <f>IF($U$2="7",J107,#REF!)</f>
        <v>#REF!</v>
      </c>
      <c r="U107" s="66" t="e">
        <f>IF($U$2="7",L107,#REF!)</f>
        <v>#REF!</v>
      </c>
      <c r="V107" s="66" t="e">
        <f>IF($U$2="7",N107,#REF!)</f>
        <v>#REF!</v>
      </c>
      <c r="W107" s="66" t="e">
        <f>IF($U$2="7",P107,#REF!)</f>
        <v>#REF!</v>
      </c>
      <c r="Y107" s="66" t="s">
        <v>115</v>
      </c>
      <c r="Z107" s="174"/>
    </row>
    <row r="108" spans="1:26" ht="15.75" customHeight="1">
      <c r="A108" s="175" t="s">
        <v>929</v>
      </c>
      <c r="B108" s="175" t="s">
        <v>566</v>
      </c>
      <c r="C108" s="399" t="s">
        <v>110</v>
      </c>
      <c r="D108" s="399" t="s">
        <v>234</v>
      </c>
      <c r="E108" s="561"/>
      <c r="F108" s="540"/>
      <c r="G108" s="555"/>
      <c r="H108" s="403">
        <f>IF(dati_an!$B$4="16",SUMIF(dati_sp!$H$2:$H$65536,s_bil_std_ORD!$A108,dati_sp!$C$2:$C$65536),0)</f>
        <v>0</v>
      </c>
      <c r="J108" s="403">
        <f>IF(dati_an!$B$4="16",SUMIF(dati_sp!$H$2:$H$65536,s_bil_std_ORD!$A108,dati_sp!$D$2:$D$65536),0)</f>
        <v>0</v>
      </c>
      <c r="L108" s="403">
        <f>IF(dati_an!$B$4="16",SUMIF(dati_sp!$H$2:$H$65536,s_bil_std_ORD!$A108,dati_sp!$E$2:$E$65536),0)</f>
        <v>0</v>
      </c>
      <c r="N108" s="403">
        <f>IF(dati_an!$B$4="16",SUMIF(dati_sp!$H$2:$H$65536,s_bil_std_ORD!$A108,dati_sp!$F$2:$F$65536),0)</f>
        <v>0</v>
      </c>
      <c r="P108" s="403">
        <f>IF(dati_an!$B$4="16",SUMIF(dati_sp!$H$2:$H$65536,s_bil_std_ORD!$A108,dati_sp!$G$2:$G$65536),0)</f>
        <v>0</v>
      </c>
      <c r="S108" s="66" t="e">
        <f>IF($U$2="7",H108,#REF!)</f>
        <v>#REF!</v>
      </c>
      <c r="T108" s="66" t="e">
        <f>IF($U$2="7",J108,#REF!)</f>
        <v>#REF!</v>
      </c>
      <c r="U108" s="66" t="e">
        <f>IF($U$2="7",L108,#REF!)</f>
        <v>#REF!</v>
      </c>
      <c r="V108" s="66" t="e">
        <f>IF($U$2="7",N108,#REF!)</f>
        <v>#REF!</v>
      </c>
      <c r="W108" s="66" t="e">
        <f>IF($U$2="7",P108,#REF!)</f>
        <v>#REF!</v>
      </c>
      <c r="Y108" s="66" t="s">
        <v>115</v>
      </c>
      <c r="Z108" s="174"/>
    </row>
    <row r="109" spans="1:26" ht="15.75" customHeight="1">
      <c r="A109" s="175" t="s">
        <v>930</v>
      </c>
      <c r="B109" s="175" t="s">
        <v>567</v>
      </c>
      <c r="C109" s="399" t="s">
        <v>110</v>
      </c>
      <c r="D109" s="399" t="s">
        <v>234</v>
      </c>
      <c r="E109" s="561"/>
      <c r="F109" s="540"/>
      <c r="G109" s="555"/>
      <c r="H109" s="403">
        <f>IF(dati_an!$B$4="16",SUMIF(dati_sp!$H$2:$H$65536,s_bil_std_ORD!$A109,dati_sp!$C$2:$C$65536),0)</f>
        <v>0</v>
      </c>
      <c r="J109" s="403">
        <f>IF(dati_an!$B$4="16",SUMIF(dati_sp!$H$2:$H$65536,s_bil_std_ORD!$A109,dati_sp!$D$2:$D$65536),0)</f>
        <v>0</v>
      </c>
      <c r="L109" s="403">
        <f>IF(dati_an!$B$4="16",SUMIF(dati_sp!$H$2:$H$65536,s_bil_std_ORD!$A109,dati_sp!$E$2:$E$65536),0)</f>
        <v>0</v>
      </c>
      <c r="N109" s="403">
        <f>IF(dati_an!$B$4="16",SUMIF(dati_sp!$H$2:$H$65536,s_bil_std_ORD!$A109,dati_sp!$F$2:$F$65536),0)</f>
        <v>0</v>
      </c>
      <c r="P109" s="403">
        <f>IF(dati_an!$B$4="16",SUMIF(dati_sp!$H$2:$H$65536,s_bil_std_ORD!$A109,dati_sp!$G$2:$G$65536),0)</f>
        <v>0</v>
      </c>
      <c r="S109" s="66" t="e">
        <f>IF($U$2="7",H109,#REF!)</f>
        <v>#REF!</v>
      </c>
      <c r="T109" s="66" t="e">
        <f>IF($U$2="7",J109,#REF!)</f>
        <v>#REF!</v>
      </c>
      <c r="U109" s="66" t="e">
        <f>IF($U$2="7",L109,#REF!)</f>
        <v>#REF!</v>
      </c>
      <c r="V109" s="66" t="e">
        <f>IF($U$2="7",N109,#REF!)</f>
        <v>#REF!</v>
      </c>
      <c r="W109" s="66" t="e">
        <f>IF($U$2="7",P109,#REF!)</f>
        <v>#REF!</v>
      </c>
      <c r="Y109" s="66" t="s">
        <v>115</v>
      </c>
      <c r="Z109" s="174"/>
    </row>
    <row r="110" spans="1:26" ht="15.75" customHeight="1">
      <c r="A110" s="175" t="s">
        <v>931</v>
      </c>
      <c r="B110" s="175" t="s">
        <v>358</v>
      </c>
      <c r="C110" s="399" t="s">
        <v>110</v>
      </c>
      <c r="D110" s="399" t="s">
        <v>234</v>
      </c>
      <c r="E110" s="561"/>
      <c r="F110" s="540"/>
      <c r="G110" s="555"/>
      <c r="H110" s="403">
        <f>IF(dati_an!$B$4="16",SUMIF(dati_sp!$H$2:$H$65536,s_bil_std_ORD!$A110,dati_sp!$C$2:$C$65536),0)</f>
        <v>0</v>
      </c>
      <c r="J110" s="403">
        <f>IF(dati_an!$B$4="16",SUMIF(dati_sp!$H$2:$H$65536,s_bil_std_ORD!$A110,dati_sp!$D$2:$D$65536),0)</f>
        <v>0</v>
      </c>
      <c r="L110" s="403">
        <f>IF(dati_an!$B$4="16",SUMIF(dati_sp!$H$2:$H$65536,s_bil_std_ORD!$A110,dati_sp!$E$2:$E$65536),0)</f>
        <v>0</v>
      </c>
      <c r="N110" s="403">
        <f>IF(dati_an!$B$4="16",SUMIF(dati_sp!$H$2:$H$65536,s_bil_std_ORD!$A110,dati_sp!$F$2:$F$65536),0)</f>
        <v>0</v>
      </c>
      <c r="P110" s="403">
        <f>IF(dati_an!$B$4="16",SUMIF(dati_sp!$H$2:$H$65536,s_bil_std_ORD!$A110,dati_sp!$G$2:$G$65536),0)</f>
        <v>0</v>
      </c>
      <c r="S110" s="66" t="e">
        <f>IF($U$2="7",H110,#REF!)</f>
        <v>#REF!</v>
      </c>
      <c r="T110" s="66" t="e">
        <f>IF($U$2="7",J110,#REF!)</f>
        <v>#REF!</v>
      </c>
      <c r="U110" s="66" t="e">
        <f>IF($U$2="7",L110,#REF!)</f>
        <v>#REF!</v>
      </c>
      <c r="V110" s="66" t="e">
        <f>IF($U$2="7",N110,#REF!)</f>
        <v>#REF!</v>
      </c>
      <c r="W110" s="66" t="e">
        <f>IF($U$2="7",P110,#REF!)</f>
        <v>#REF!</v>
      </c>
      <c r="Y110" s="66" t="s">
        <v>115</v>
      </c>
      <c r="Z110" s="174"/>
    </row>
    <row r="111" spans="1:26" ht="15.75" customHeight="1">
      <c r="A111" s="175" t="s">
        <v>932</v>
      </c>
      <c r="B111" s="175" t="s">
        <v>359</v>
      </c>
      <c r="C111" s="399" t="s">
        <v>110</v>
      </c>
      <c r="D111" s="399" t="s">
        <v>234</v>
      </c>
      <c r="E111" s="561"/>
      <c r="F111" s="540"/>
      <c r="G111" s="555"/>
      <c r="H111" s="403">
        <f>IF(dati_an!$B$4="16",SUMIF(dati_sp!$H$2:$H$65536,s_bil_std_ORD!$A111,dati_sp!$C$2:$C$65536),0)</f>
        <v>0</v>
      </c>
      <c r="J111" s="403">
        <f>IF(dati_an!$B$4="16",SUMIF(dati_sp!$H$2:$H$65536,s_bil_std_ORD!$A111,dati_sp!$D$2:$D$65536),0)</f>
        <v>0</v>
      </c>
      <c r="L111" s="403">
        <f>IF(dati_an!$B$4="16",SUMIF(dati_sp!$H$2:$H$65536,s_bil_std_ORD!$A111,dati_sp!$E$2:$E$65536),0)</f>
        <v>0</v>
      </c>
      <c r="N111" s="403">
        <f>IF(dati_an!$B$4="16",SUMIF(dati_sp!$H$2:$H$65536,s_bil_std_ORD!$A111,dati_sp!$F$2:$F$65536),0)</f>
        <v>0</v>
      </c>
      <c r="P111" s="403">
        <f>IF(dati_an!$B$4="16",SUMIF(dati_sp!$H$2:$H$65536,s_bil_std_ORD!$A111,dati_sp!$G$2:$G$65536),0)</f>
        <v>0</v>
      </c>
      <c r="S111" s="66" t="e">
        <f>IF($U$2="7",H111,#REF!)</f>
        <v>#REF!</v>
      </c>
      <c r="T111" s="66" t="e">
        <f>IF($U$2="7",J111,#REF!)</f>
        <v>#REF!</v>
      </c>
      <c r="U111" s="66" t="e">
        <f>IF($U$2="7",L111,#REF!)</f>
        <v>#REF!</v>
      </c>
      <c r="V111" s="66" t="e">
        <f>IF($U$2="7",N111,#REF!)</f>
        <v>#REF!</v>
      </c>
      <c r="W111" s="66" t="e">
        <f>IF($U$2="7",P111,#REF!)</f>
        <v>#REF!</v>
      </c>
      <c r="Y111" s="66" t="s">
        <v>115</v>
      </c>
      <c r="Z111" s="174"/>
    </row>
    <row r="112" spans="1:26" ht="15.75" customHeight="1">
      <c r="A112" s="175" t="s">
        <v>933</v>
      </c>
      <c r="B112" s="175" t="s">
        <v>926</v>
      </c>
      <c r="C112" s="399" t="s">
        <v>110</v>
      </c>
      <c r="D112" s="399" t="s">
        <v>234</v>
      </c>
      <c r="E112" s="561"/>
      <c r="F112" s="540"/>
      <c r="G112" s="555"/>
      <c r="H112" s="403">
        <f>IF(dati_an!$B$4="16",SUMIF(dati_sp!$H$2:$H$65536,s_bil_std_ORD!$A112,dati_sp!$C$2:$C$65536),0)</f>
        <v>0</v>
      </c>
      <c r="J112" s="403">
        <f>IF(dati_an!$B$4="16",SUMIF(dati_sp!$H$2:$H$65536,s_bil_std_ORD!$A112,dati_sp!$D$2:$D$65536),0)</f>
        <v>0</v>
      </c>
      <c r="L112" s="403">
        <f>IF(dati_an!$B$4="16",SUMIF(dati_sp!$H$2:$H$65536,s_bil_std_ORD!$A112,dati_sp!$E$2:$E$65536),0)</f>
        <v>0</v>
      </c>
      <c r="N112" s="403">
        <f>IF(dati_an!$B$4="16",SUMIF(dati_sp!$H$2:$H$65536,s_bil_std_ORD!$A112,dati_sp!$F$2:$F$65536),0)</f>
        <v>0</v>
      </c>
      <c r="P112" s="403">
        <f>IF(dati_an!$B$4="16",SUMIF(dati_sp!$H$2:$H$65536,s_bil_std_ORD!$A112,dati_sp!$G$2:$G$65536),0)</f>
        <v>0</v>
      </c>
      <c r="S112" s="66" t="e">
        <f>IF($U$2="7",H112,#REF!)</f>
        <v>#REF!</v>
      </c>
      <c r="T112" s="66" t="e">
        <f>IF($U$2="7",J112,#REF!)</f>
        <v>#REF!</v>
      </c>
      <c r="U112" s="66" t="e">
        <f>IF($U$2="7",L112,#REF!)</f>
        <v>#REF!</v>
      </c>
      <c r="V112" s="66" t="e">
        <f>IF($U$2="7",N112,#REF!)</f>
        <v>#REF!</v>
      </c>
      <c r="W112" s="66" t="e">
        <f>IF($U$2="7",P112,#REF!)</f>
        <v>#REF!</v>
      </c>
      <c r="Y112" s="66" t="s">
        <v>115</v>
      </c>
      <c r="Z112" s="174"/>
    </row>
    <row r="113" spans="1:33" ht="15.75" customHeight="1">
      <c r="A113" s="175" t="s">
        <v>934</v>
      </c>
      <c r="B113" s="175" t="s">
        <v>935</v>
      </c>
      <c r="C113" s="399" t="s">
        <v>110</v>
      </c>
      <c r="D113" s="399" t="s">
        <v>234</v>
      </c>
      <c r="E113" s="561"/>
      <c r="F113" s="540"/>
      <c r="G113" s="555"/>
      <c r="H113" s="403">
        <f>IF(dati_an!$B$4="16",SUMIF(dati_sp!$H$2:$H$65536,s_bil_std_ORD!$A113,dati_sp!$C$2:$C$65536),0)</f>
        <v>0</v>
      </c>
      <c r="J113" s="403">
        <f>IF(dati_an!$B$4="16",SUMIF(dati_sp!$H$2:$H$65536,s_bil_std_ORD!$A113,dati_sp!$D$2:$D$65536),0)</f>
        <v>0</v>
      </c>
      <c r="L113" s="403">
        <f>IF(dati_an!$B$4="16",SUMIF(dati_sp!$H$2:$H$65536,s_bil_std_ORD!$A113,dati_sp!$E$2:$E$65536),0)</f>
        <v>0</v>
      </c>
      <c r="N113" s="403">
        <f>IF(dati_an!$B$4="16",SUMIF(dati_sp!$H$2:$H$65536,s_bil_std_ORD!$A113,dati_sp!$F$2:$F$65536),0)</f>
        <v>0</v>
      </c>
      <c r="P113" s="403">
        <f>IF(dati_an!$B$4="16",SUMIF(dati_sp!$H$2:$H$65536,s_bil_std_ORD!$A113,dati_sp!$G$2:$G$65536),0)</f>
        <v>0</v>
      </c>
      <c r="S113" s="66" t="e">
        <f>IF($U$2="7",H113,#REF!)</f>
        <v>#REF!</v>
      </c>
      <c r="T113" s="66" t="e">
        <f>IF($U$2="7",J113,#REF!)</f>
        <v>#REF!</v>
      </c>
      <c r="U113" s="66" t="e">
        <f>IF($U$2="7",L113,#REF!)</f>
        <v>#REF!</v>
      </c>
      <c r="V113" s="66" t="e">
        <f>IF($U$2="7",N113,#REF!)</f>
        <v>#REF!</v>
      </c>
      <c r="W113" s="66" t="e">
        <f>IF($U$2="7",P113,#REF!)</f>
        <v>#REF!</v>
      </c>
      <c r="Y113" s="66" t="s">
        <v>115</v>
      </c>
      <c r="Z113" s="174"/>
    </row>
    <row r="114" spans="1:33" ht="15.75" customHeight="1">
      <c r="A114" s="412" t="s">
        <v>937</v>
      </c>
      <c r="B114" s="412" t="s">
        <v>558</v>
      </c>
      <c r="C114" s="413" t="s">
        <v>194</v>
      </c>
      <c r="D114" s="413" t="s">
        <v>234</v>
      </c>
      <c r="E114" s="567"/>
      <c r="F114" s="553"/>
      <c r="G114" s="415"/>
      <c r="H114" s="415">
        <f>IF(dati_an!$B$4="16",SUMIF(dati_sp!$H$2:$H$65536,s_bil_std_ORD!$A114,dati_sp!$C$2:$C$65536),0)</f>
        <v>0</v>
      </c>
      <c r="J114" s="415">
        <f>IF(dati_an!$B$4="16",SUMIF(dati_sp!$H$2:$H$65536,s_bil_std_ORD!$A114,dati_sp!$D$2:$D$65536),0)</f>
        <v>0</v>
      </c>
      <c r="L114" s="415">
        <f>IF(dati_an!$B$4="16",SUMIF(dati_sp!$H$2:$H$65536,s_bil_std_ORD!$A114,dati_sp!$E$2:$E$65536),0)</f>
        <v>0</v>
      </c>
      <c r="N114" s="415">
        <f>IF(dati_an!$B$4="16",SUMIF(dati_sp!$H$2:$H$65536,s_bil_std_ORD!$A114,dati_sp!$F$2:$F$65536),0)</f>
        <v>0</v>
      </c>
      <c r="P114" s="415">
        <f>IF(dati_an!$B$4="16",SUMIF(dati_sp!$H$2:$H$65536,s_bil_std_ORD!$A114,dati_sp!$G$2:$G$65536),0)</f>
        <v>0</v>
      </c>
      <c r="S114" s="416" t="e">
        <f>IF($U$2="7",H114,#REF!)</f>
        <v>#REF!</v>
      </c>
      <c r="T114" s="416" t="e">
        <f>IF($U$2="7",J114,#REF!)</f>
        <v>#REF!</v>
      </c>
      <c r="U114" s="416" t="e">
        <f>IF($U$2="7",L114,#REF!)</f>
        <v>#REF!</v>
      </c>
      <c r="V114" s="416" t="e">
        <f>IF($U$2="7",N114,#REF!)</f>
        <v>#REF!</v>
      </c>
      <c r="W114" s="416" t="e">
        <f>IF($U$2="7",P114,#REF!)</f>
        <v>#REF!</v>
      </c>
      <c r="Y114" s="416" t="s">
        <v>115</v>
      </c>
      <c r="Z114" s="174"/>
    </row>
    <row r="115" spans="1:33" ht="15.75" customHeight="1">
      <c r="A115" s="412" t="s">
        <v>936</v>
      </c>
      <c r="B115" s="412" t="s">
        <v>938</v>
      </c>
      <c r="C115" s="413" t="s">
        <v>194</v>
      </c>
      <c r="D115" s="413" t="s">
        <v>234</v>
      </c>
      <c r="E115" s="567"/>
      <c r="F115" s="553"/>
      <c r="G115" s="415"/>
      <c r="H115" s="415">
        <f>IF(dati_an!$B$4="16",SUMIF(dati_sp!$H$2:$H$65536,s_bil_std_ORD!$A115,dati_sp!$C$2:$C$65536),0)</f>
        <v>0</v>
      </c>
      <c r="J115" s="415">
        <f>IF(dati_an!$B$4="16",SUMIF(dati_sp!$H$2:$H$65536,s_bil_std_ORD!$A115,dati_sp!$D$2:$D$65536),0)</f>
        <v>0</v>
      </c>
      <c r="L115" s="415">
        <f>IF(dati_an!$B$4="16",SUMIF(dati_sp!$H$2:$H$65536,s_bil_std_ORD!$A115,dati_sp!$E$2:$E$65536),0)</f>
        <v>0</v>
      </c>
      <c r="N115" s="415">
        <f>IF(dati_an!$B$4="16",SUMIF(dati_sp!$H$2:$H$65536,s_bil_std_ORD!$A115,dati_sp!$F$2:$F$65536),0)</f>
        <v>0</v>
      </c>
      <c r="P115" s="415">
        <f>IF(dati_an!$B$4="16",SUMIF(dati_sp!$H$2:$H$65536,s_bil_std_ORD!$A115,dati_sp!$G$2:$G$65536),0)</f>
        <v>0</v>
      </c>
      <c r="S115" s="416" t="e">
        <f>IF($U$2="7",H115,#REF!)</f>
        <v>#REF!</v>
      </c>
      <c r="T115" s="416" t="e">
        <f>IF($U$2="7",J115,#REF!)</f>
        <v>#REF!</v>
      </c>
      <c r="U115" s="416" t="e">
        <f>IF($U$2="7",L115,#REF!)</f>
        <v>#REF!</v>
      </c>
      <c r="V115" s="416" t="e">
        <f>IF($U$2="7",N115,#REF!)</f>
        <v>#REF!</v>
      </c>
      <c r="W115" s="416" t="e">
        <f>IF($U$2="7",P115,#REF!)</f>
        <v>#REF!</v>
      </c>
      <c r="Y115" s="416" t="s">
        <v>115</v>
      </c>
      <c r="Z115" s="174"/>
    </row>
    <row r="116" spans="1:33" s="3" customFormat="1" ht="15.75" customHeight="1">
      <c r="A116" s="175" t="s">
        <v>939</v>
      </c>
      <c r="B116" s="175" t="s">
        <v>360</v>
      </c>
      <c r="C116" s="399" t="s">
        <v>110</v>
      </c>
      <c r="D116" s="399" t="s">
        <v>234</v>
      </c>
      <c r="E116" s="561"/>
      <c r="F116" s="540"/>
      <c r="G116" s="555"/>
      <c r="H116" s="403">
        <f>IF(dati_an!$B$4="16",SUMIF(dati_sp!$H$2:$H$65536,s_bil_std_ORD!$A116,dati_sp!$C$2:$C$65536),0)</f>
        <v>0</v>
      </c>
      <c r="I116" s="59"/>
      <c r="J116" s="403">
        <f>IF(dati_an!$B$4="16",SUMIF(dati_sp!$H$2:$H$65536,s_bil_std_ORD!$A116,dati_sp!$D$2:$D$65536),0)</f>
        <v>0</v>
      </c>
      <c r="K116" s="59"/>
      <c r="L116" s="403">
        <f>IF(dati_an!$B$4="16",SUMIF(dati_sp!$H$2:$H$65536,s_bil_std_ORD!$A116,dati_sp!$E$2:$E$65536),0)</f>
        <v>0</v>
      </c>
      <c r="M116" s="59"/>
      <c r="N116" s="403">
        <f>IF(dati_an!$B$4="16",SUMIF(dati_sp!$H$2:$H$65536,s_bil_std_ORD!$A116,dati_sp!$F$2:$F$65536),0)</f>
        <v>0</v>
      </c>
      <c r="O116" s="59"/>
      <c r="P116" s="403">
        <f>IF(dati_an!$B$4="16",SUMIF(dati_sp!$H$2:$H$65536,s_bil_std_ORD!$A116,dati_sp!$G$2:$G$65536),0)</f>
        <v>0</v>
      </c>
      <c r="Q116" s="179"/>
      <c r="R116" s="179"/>
      <c r="S116" s="66"/>
      <c r="T116" s="66"/>
      <c r="U116" s="66"/>
      <c r="V116" s="66"/>
      <c r="W116" s="66"/>
      <c r="X116" s="179"/>
      <c r="Y116" s="66" t="s">
        <v>115</v>
      </c>
      <c r="Z116" s="174"/>
      <c r="AA116" s="112"/>
      <c r="AB116" s="112"/>
      <c r="AC116" s="112"/>
      <c r="AD116" s="112"/>
      <c r="AE116" s="112"/>
      <c r="AF116" s="112"/>
      <c r="AG116" s="112"/>
    </row>
    <row r="117" spans="1:33" s="3" customFormat="1" ht="15.75" customHeight="1">
      <c r="A117" s="175" t="s">
        <v>223</v>
      </c>
      <c r="B117" s="175" t="s">
        <v>940</v>
      </c>
      <c r="C117" s="399" t="s">
        <v>110</v>
      </c>
      <c r="D117" s="399" t="s">
        <v>234</v>
      </c>
      <c r="E117" s="561"/>
      <c r="F117" s="540"/>
      <c r="G117" s="555"/>
      <c r="H117" s="403">
        <f>IF(dati_an!$B$4="16",SUMIF(dati_sp!$H$2:$H$65536,s_bil_std_ORD!$A117,dati_sp!$C$2:$C$65536),0)</f>
        <v>0</v>
      </c>
      <c r="I117" s="59"/>
      <c r="J117" s="403">
        <f>IF(dati_an!$B$4="16",SUMIF(dati_sp!$H$2:$H$65536,s_bil_std_ORD!$A117,dati_sp!$D$2:$D$65536),0)</f>
        <v>0</v>
      </c>
      <c r="K117" s="59"/>
      <c r="L117" s="403">
        <f>IF(dati_an!$B$4="16",SUMIF(dati_sp!$H$2:$H$65536,s_bil_std_ORD!$A117,dati_sp!$E$2:$E$65536),0)</f>
        <v>0</v>
      </c>
      <c r="M117" s="59"/>
      <c r="N117" s="403">
        <f>IF(dati_an!$B$4="16",SUMIF(dati_sp!$H$2:$H$65536,s_bil_std_ORD!$A117,dati_sp!$F$2:$F$65536),0)</f>
        <v>0</v>
      </c>
      <c r="O117" s="59"/>
      <c r="P117" s="403">
        <f>IF(dati_an!$B$4="16",SUMIF(dati_sp!$H$2:$H$65536,s_bil_std_ORD!$A117,dati_sp!$G$2:$G$65536),0)</f>
        <v>0</v>
      </c>
      <c r="Q117" s="179"/>
      <c r="R117" s="179"/>
      <c r="S117" s="66"/>
      <c r="T117" s="66"/>
      <c r="U117" s="66"/>
      <c r="V117" s="66"/>
      <c r="W117" s="66"/>
      <c r="X117" s="179"/>
      <c r="Y117" s="66" t="s">
        <v>951</v>
      </c>
      <c r="Z117" s="174"/>
      <c r="AA117" s="112"/>
      <c r="AB117" s="112"/>
      <c r="AC117" s="112"/>
      <c r="AD117" s="112"/>
      <c r="AE117" s="112"/>
      <c r="AF117" s="112"/>
      <c r="AG117" s="112"/>
    </row>
    <row r="118" spans="1:33" ht="15.75" customHeight="1">
      <c r="A118" s="176" t="s">
        <v>224</v>
      </c>
      <c r="B118" s="176" t="s">
        <v>175</v>
      </c>
      <c r="C118" s="399" t="s">
        <v>110</v>
      </c>
      <c r="D118" s="399" t="s">
        <v>234</v>
      </c>
      <c r="E118" s="561">
        <v>171</v>
      </c>
      <c r="F118" s="540"/>
      <c r="G118" s="555"/>
      <c r="H118" s="403">
        <f>IF(dati_an!$B$4="16",SUMIF(dati_sp!$H$2:$H$65536,s_bil_std_ORD!$A118,dati_sp!$C$2:$C$65536),0)</f>
        <v>0</v>
      </c>
      <c r="J118" s="403">
        <f>IF(dati_an!$B$4="16",SUMIF(dati_sp!$H$2:$H$65536,s_bil_std_ORD!$A118,dati_sp!$D$2:$D$65536),0)</f>
        <v>0</v>
      </c>
      <c r="L118" s="403">
        <f>IF(dati_an!$B$4="16",SUMIF(dati_sp!$H$2:$H$65536,s_bil_std_ORD!$A118,dati_sp!$E$2:$E$65536),0)</f>
        <v>0</v>
      </c>
      <c r="N118" s="403">
        <f>IF(dati_an!$B$4="16",SUMIF(dati_sp!$H$2:$H$65536,s_bil_std_ORD!$A118,dati_sp!$F$2:$F$65536),0)</f>
        <v>0</v>
      </c>
      <c r="P118" s="403">
        <f>IF(dati_an!$B$4="16",SUMIF(dati_sp!$H$2:$H$65536,s_bil_std_ORD!$A118,dati_sp!$G$2:$G$65536),0)</f>
        <v>0</v>
      </c>
      <c r="S118" s="409" t="e">
        <f>IF($U$2="7",H118,#REF!)</f>
        <v>#REF!</v>
      </c>
      <c r="T118" s="409" t="e">
        <f>IF($U$2="7",J118,#REF!)</f>
        <v>#REF!</v>
      </c>
      <c r="U118" s="409" t="e">
        <f>IF($U$2="7",L118,#REF!)</f>
        <v>#REF!</v>
      </c>
      <c r="V118" s="409" t="e">
        <f>IF($U$2="7",N118,#REF!)</f>
        <v>#REF!</v>
      </c>
      <c r="W118" s="409" t="e">
        <f>IF($U$2="7",P118,#REF!)</f>
        <v>#REF!</v>
      </c>
      <c r="Y118" s="409" t="s">
        <v>273</v>
      </c>
      <c r="Z118" s="174"/>
    </row>
    <row r="119" spans="1:33" ht="15.75" customHeight="1">
      <c r="A119" s="175" t="s">
        <v>225</v>
      </c>
      <c r="B119" s="175" t="s">
        <v>176</v>
      </c>
      <c r="C119" s="398" t="s">
        <v>110</v>
      </c>
      <c r="D119" s="399" t="s">
        <v>234</v>
      </c>
      <c r="E119" s="561">
        <v>172</v>
      </c>
      <c r="F119" s="540"/>
      <c r="G119" s="555"/>
      <c r="H119" s="403">
        <f>IF(dati_an!$B$4="16",SUMIF(dati_sp!$H$2:$H$65536,s_bil_std_ORD!$A119,dati_sp!$C$2:$C$65536),0)</f>
        <v>0</v>
      </c>
      <c r="J119" s="403">
        <f>IF(dati_an!$B$4="16",SUMIF(dati_sp!$H$2:$H$65536,s_bil_std_ORD!$A119,dati_sp!$D$2:$D$65536),0)</f>
        <v>0</v>
      </c>
      <c r="L119" s="403">
        <f>IF(dati_an!$B$4="16",SUMIF(dati_sp!$H$2:$H$65536,s_bil_std_ORD!$A119,dati_sp!$E$2:$E$65536),0)</f>
        <v>0</v>
      </c>
      <c r="N119" s="403">
        <f>IF(dati_an!$B$4="16",SUMIF(dati_sp!$H$2:$H$65536,s_bil_std_ORD!$A119,dati_sp!$F$2:$F$65536),0)</f>
        <v>0</v>
      </c>
      <c r="P119" s="403">
        <f>IF(dati_an!$B$4="16",SUMIF(dati_sp!$H$2:$H$65536,s_bil_std_ORD!$A119,dati_sp!$G$2:$G$65536),0)</f>
        <v>0</v>
      </c>
      <c r="Q119" s="179"/>
      <c r="R119" s="179"/>
      <c r="S119" s="66" t="e">
        <f>IF($U$2="7",H119,#REF!)</f>
        <v>#REF!</v>
      </c>
      <c r="T119" s="66" t="e">
        <f>IF($U$2="7",J119,#REF!)</f>
        <v>#REF!</v>
      </c>
      <c r="U119" s="66" t="e">
        <f>IF($U$2="7",L119,#REF!)</f>
        <v>#REF!</v>
      </c>
      <c r="V119" s="66" t="e">
        <f>IF($U$2="7",N119,#REF!)</f>
        <v>#REF!</v>
      </c>
      <c r="W119" s="66" t="e">
        <f>IF($U$2="7",P119,#REF!)</f>
        <v>#REF!</v>
      </c>
      <c r="X119" s="179"/>
      <c r="Y119" s="66" t="s">
        <v>274</v>
      </c>
      <c r="Z119" s="174"/>
    </row>
    <row r="120" spans="1:33" ht="15.75" customHeight="1">
      <c r="A120" s="176" t="s">
        <v>941</v>
      </c>
      <c r="B120" s="176" t="s">
        <v>942</v>
      </c>
      <c r="C120" s="399" t="s">
        <v>110</v>
      </c>
      <c r="D120" s="399" t="s">
        <v>234</v>
      </c>
      <c r="E120" s="561"/>
      <c r="F120" s="540"/>
      <c r="G120" s="555"/>
      <c r="H120" s="403">
        <f>IF(dati_an!$B$4="16",SUMIF(dati_sp!$H$2:$H$65536,s_bil_std_ORD!$A120,dati_sp!$C$2:$C$65536),0)</f>
        <v>0</v>
      </c>
      <c r="J120" s="403">
        <f>IF(dati_an!$B$4="16",SUMIF(dati_sp!$H$2:$H$65536,s_bil_std_ORD!$A120,dati_sp!$D$2:$D$65536),0)</f>
        <v>0</v>
      </c>
      <c r="L120" s="403">
        <f>IF(dati_an!$B$4="16",SUMIF(dati_sp!$H$2:$H$65536,s_bil_std_ORD!$A120,dati_sp!$E$2:$E$65536),0)</f>
        <v>0</v>
      </c>
      <c r="N120" s="403">
        <f>IF(dati_an!$B$4="16",SUMIF(dati_sp!$H$2:$H$65536,s_bil_std_ORD!$A120,dati_sp!$F$2:$F$65536),0)</f>
        <v>0</v>
      </c>
      <c r="P120" s="403">
        <f>IF(dati_an!$B$4="16",SUMIF(dati_sp!$H$2:$H$65536,s_bil_std_ORD!$A120,dati_sp!$G$2:$G$65536),0)</f>
        <v>0</v>
      </c>
      <c r="S120" s="409"/>
      <c r="T120" s="409"/>
      <c r="U120" s="409"/>
      <c r="V120" s="409"/>
      <c r="W120" s="409"/>
      <c r="Y120" s="66" t="s">
        <v>115</v>
      </c>
      <c r="Z120" s="174"/>
    </row>
    <row r="121" spans="1:33" ht="15.75" customHeight="1">
      <c r="A121" s="176" t="s">
        <v>559</v>
      </c>
      <c r="B121" s="176" t="s">
        <v>943</v>
      </c>
      <c r="C121" s="399" t="s">
        <v>110</v>
      </c>
      <c r="D121" s="399" t="s">
        <v>234</v>
      </c>
      <c r="E121" s="561"/>
      <c r="F121" s="540"/>
      <c r="G121" s="555"/>
      <c r="H121" s="403">
        <f>IF(dati_an!$B$4="16",SUMIF(dati_sp!$H$2:$H$65536,s_bil_std_ORD!$A121,dati_sp!$C$2:$C$65536),0)</f>
        <v>0</v>
      </c>
      <c r="J121" s="403">
        <f>IF(dati_an!$B$4="16",SUMIF(dati_sp!$H$2:$H$65536,s_bil_std_ORD!$A121,dati_sp!$D$2:$D$65536),0)</f>
        <v>0</v>
      </c>
      <c r="L121" s="403">
        <f>IF(dati_an!$B$4="16",SUMIF(dati_sp!$H$2:$H$65536,s_bil_std_ORD!$A121,dati_sp!$E$2:$E$65536),0)</f>
        <v>0</v>
      </c>
      <c r="N121" s="403">
        <f>IF(dati_an!$B$4="16",SUMIF(dati_sp!$H$2:$H$65536,s_bil_std_ORD!$A121,dati_sp!$F$2:$F$65536),0)</f>
        <v>0</v>
      </c>
      <c r="P121" s="403">
        <f>IF(dati_an!$B$4="16",SUMIF(dati_sp!$H$2:$H$65536,s_bil_std_ORD!$A121,dati_sp!$G$2:$G$65536),0)</f>
        <v>0</v>
      </c>
      <c r="S121" s="409"/>
      <c r="T121" s="409"/>
      <c r="U121" s="409"/>
      <c r="V121" s="409"/>
      <c r="W121" s="409"/>
      <c r="Y121" s="409" t="s">
        <v>952</v>
      </c>
      <c r="Z121" s="174"/>
    </row>
    <row r="122" spans="1:33" ht="15.75" customHeight="1">
      <c r="A122" s="172" t="s">
        <v>101</v>
      </c>
      <c r="B122" s="172" t="s">
        <v>562</v>
      </c>
      <c r="C122" s="173" t="s">
        <v>194</v>
      </c>
      <c r="D122" s="173" t="s">
        <v>111</v>
      </c>
      <c r="E122" s="562"/>
      <c r="F122" s="541"/>
      <c r="G122" s="556"/>
      <c r="H122" s="73">
        <f>SUM(H96:H101,H117:H121)</f>
        <v>0</v>
      </c>
      <c r="J122" s="73">
        <f>SUM(J96:J101,J117:J121)</f>
        <v>0</v>
      </c>
      <c r="L122" s="73">
        <f>SUM(L96:L101,L117:L121)</f>
        <v>0</v>
      </c>
      <c r="N122" s="73">
        <f>SUM(N96:N101,N117:N121)</f>
        <v>0</v>
      </c>
      <c r="P122" s="73">
        <f>SUM(P96:P101,P117:P121)</f>
        <v>0</v>
      </c>
      <c r="S122" s="156" t="e">
        <f>IF($U$2="7",H122,#REF!)</f>
        <v>#REF!</v>
      </c>
      <c r="T122" s="156" t="e">
        <f>IF($U$2="7",J122,#REF!)</f>
        <v>#REF!</v>
      </c>
      <c r="U122" s="156" t="e">
        <f>IF($U$2="7",L122,#REF!)</f>
        <v>#REF!</v>
      </c>
      <c r="V122" s="156" t="e">
        <f>IF($U$2="7",N122,#REF!)</f>
        <v>#REF!</v>
      </c>
      <c r="W122" s="156" t="e">
        <f>IF($U$2="7",P122,#REF!)</f>
        <v>#REF!</v>
      </c>
      <c r="Y122" s="156" t="s">
        <v>115</v>
      </c>
      <c r="Z122" s="174"/>
    </row>
    <row r="123" spans="1:33" ht="15.75" customHeight="1">
      <c r="A123" s="412" t="s">
        <v>944</v>
      </c>
      <c r="B123" s="412" t="s">
        <v>177</v>
      </c>
      <c r="C123" s="413" t="s">
        <v>194</v>
      </c>
      <c r="D123" s="413" t="s">
        <v>111</v>
      </c>
      <c r="E123" s="567">
        <v>168</v>
      </c>
      <c r="F123" s="553"/>
      <c r="G123" s="415"/>
      <c r="H123" s="414">
        <f>SUM(H124:H125)</f>
        <v>0</v>
      </c>
      <c r="J123" s="414">
        <f>SUM(J124:J125)</f>
        <v>0</v>
      </c>
      <c r="L123" s="414">
        <f>SUM(L124:L125)</f>
        <v>0</v>
      </c>
      <c r="N123" s="414">
        <f>SUM(N124:N125)</f>
        <v>0</v>
      </c>
      <c r="P123" s="414">
        <f>SUM(P124:P125)</f>
        <v>0</v>
      </c>
      <c r="S123" s="416" t="e">
        <f>IF($U$2="7",H123,#REF!)</f>
        <v>#REF!</v>
      </c>
      <c r="T123" s="416" t="e">
        <f>IF($U$2="7",J123,#REF!)</f>
        <v>#REF!</v>
      </c>
      <c r="U123" s="416" t="e">
        <f>IF($U$2="7",L123,#REF!)</f>
        <v>#REF!</v>
      </c>
      <c r="V123" s="416" t="e">
        <f>IF($U$2="7",N123,#REF!)</f>
        <v>#REF!</v>
      </c>
      <c r="W123" s="416" t="e">
        <f>IF($U$2="7",P123,#REF!)</f>
        <v>#REF!</v>
      </c>
      <c r="Y123" s="416" t="s">
        <v>115</v>
      </c>
      <c r="Z123" s="174"/>
    </row>
    <row r="124" spans="1:33" ht="15.75" customHeight="1">
      <c r="A124" s="412" t="s">
        <v>945</v>
      </c>
      <c r="B124" s="412" t="s">
        <v>178</v>
      </c>
      <c r="C124" s="413" t="s">
        <v>194</v>
      </c>
      <c r="D124" s="413" t="s">
        <v>234</v>
      </c>
      <c r="E124" s="567"/>
      <c r="F124" s="553"/>
      <c r="G124" s="415"/>
      <c r="H124" s="415">
        <f>IF(dati_an!$B$4="16",SUMIF(dati_sp!$H$2:$H$65536,s_bil_std_ORD!$A124,dati_sp!$C$2:$C$65536),0)</f>
        <v>0</v>
      </c>
      <c r="J124" s="415">
        <f>IF(dati_an!$B$4="16",SUMIF(dati_sp!$H$2:$H$65536,s_bil_std_ORD!$A124,dati_sp!$D$2:$D$65536),0)</f>
        <v>0</v>
      </c>
      <c r="L124" s="415">
        <f>IF(dati_an!$B$4="16",SUMIF(dati_sp!$H$2:$H$65536,s_bil_std_ORD!$A124,dati_sp!$E$2:$E$65536),0)</f>
        <v>0</v>
      </c>
      <c r="N124" s="415">
        <f>IF(dati_an!$B$4="16",SUMIF(dati_sp!$H$2:$H$65536,s_bil_std_ORD!$A124,dati_sp!$F$2:$F$65536),0)</f>
        <v>0</v>
      </c>
      <c r="P124" s="415">
        <f>IF(dati_an!$B$4="16",SUMIF(dati_sp!$H$2:$H$65536,s_bil_std_ORD!$A124,dati_sp!$G$2:$G$65536),0)</f>
        <v>0</v>
      </c>
      <c r="S124" s="416" t="e">
        <f>IF($U$2="7",H124,#REF!)</f>
        <v>#REF!</v>
      </c>
      <c r="T124" s="416" t="e">
        <f>IF($U$2="7",J124,#REF!)</f>
        <v>#REF!</v>
      </c>
      <c r="U124" s="416" t="e">
        <f>IF($U$2="7",L124,#REF!)</f>
        <v>#REF!</v>
      </c>
      <c r="V124" s="416" t="e">
        <f>IF($U$2="7",N124,#REF!)</f>
        <v>#REF!</v>
      </c>
      <c r="W124" s="416" t="e">
        <f>IF($U$2="7",P124,#REF!)</f>
        <v>#REF!</v>
      </c>
      <c r="Y124" s="416" t="s">
        <v>115</v>
      </c>
      <c r="Z124" s="174"/>
    </row>
    <row r="125" spans="1:33" ht="15.75" customHeight="1">
      <c r="A125" s="412" t="s">
        <v>946</v>
      </c>
      <c r="B125" s="412" t="s">
        <v>947</v>
      </c>
      <c r="C125" s="413" t="s">
        <v>194</v>
      </c>
      <c r="D125" s="413" t="s">
        <v>234</v>
      </c>
      <c r="E125" s="567"/>
      <c r="F125" s="553"/>
      <c r="G125" s="415"/>
      <c r="H125" s="415">
        <f>IF(dati_an!$B$4="16",SUMIF(dati_sp!$H$2:$H$65536,s_bil_std_ORD!$A125,dati_sp!$C$2:$C$65536),0)</f>
        <v>0</v>
      </c>
      <c r="J125" s="415">
        <f>IF(dati_an!$B$4="16",SUMIF(dati_sp!$H$2:$H$65536,s_bil_std_ORD!$A125,dati_sp!$D$2:$D$65536),0)</f>
        <v>0</v>
      </c>
      <c r="L125" s="415">
        <f>IF(dati_an!$B$4="16",SUMIF(dati_sp!$H$2:$H$65536,s_bil_std_ORD!$A125,dati_sp!$E$2:$E$65536),0)</f>
        <v>0</v>
      </c>
      <c r="N125" s="415">
        <f>IF(dati_an!$B$4="16",SUMIF(dati_sp!$H$2:$H$65536,s_bil_std_ORD!$A125,dati_sp!$F$2:$F$65536),0)</f>
        <v>0</v>
      </c>
      <c r="P125" s="415">
        <f>IF(dati_an!$B$4="16",SUMIF(dati_sp!$H$2:$H$65536,s_bil_std_ORD!$A125,dati_sp!$G$2:$G$65536),0)</f>
        <v>0</v>
      </c>
      <c r="S125" s="416" t="e">
        <f>IF($U$2="7",H125,#REF!)</f>
        <v>#REF!</v>
      </c>
      <c r="T125" s="416" t="e">
        <f>IF($U$2="7",J125,#REF!)</f>
        <v>#REF!</v>
      </c>
      <c r="U125" s="416" t="e">
        <f>IF($U$2="7",L125,#REF!)</f>
        <v>#REF!</v>
      </c>
      <c r="V125" s="416" t="e">
        <f>IF($U$2="7",N125,#REF!)</f>
        <v>#REF!</v>
      </c>
      <c r="W125" s="416" t="e">
        <f>IF($U$2="7",P125,#REF!)</f>
        <v>#REF!</v>
      </c>
      <c r="Y125" s="416" t="s">
        <v>115</v>
      </c>
      <c r="Z125" s="174"/>
    </row>
    <row r="126" spans="1:33" ht="15.75" customHeight="1">
      <c r="A126" s="172" t="s">
        <v>226</v>
      </c>
      <c r="B126" s="172" t="s">
        <v>179</v>
      </c>
      <c r="C126" s="173" t="s">
        <v>110</v>
      </c>
      <c r="D126" s="173" t="s">
        <v>111</v>
      </c>
      <c r="E126" s="562">
        <v>170</v>
      </c>
      <c r="F126" s="541">
        <v>170</v>
      </c>
      <c r="G126" s="556"/>
      <c r="H126" s="73">
        <f>SUM(H127:H131)</f>
        <v>0</v>
      </c>
      <c r="J126" s="73">
        <f>SUM(J127:J131)</f>
        <v>0</v>
      </c>
      <c r="L126" s="73">
        <f>SUM(L127:L131)</f>
        <v>0</v>
      </c>
      <c r="N126" s="73">
        <f>SUM(N127:N131)</f>
        <v>0</v>
      </c>
      <c r="P126" s="73">
        <f>SUM(P127:P131)</f>
        <v>0</v>
      </c>
      <c r="S126" s="156" t="e">
        <f>IF($U$2="7",H126,#REF!)</f>
        <v>#REF!</v>
      </c>
      <c r="T126" s="156" t="e">
        <f>IF($U$2="7",J126,#REF!)</f>
        <v>#REF!</v>
      </c>
      <c r="U126" s="156" t="e">
        <f>IF($U$2="7",L126,#REF!)</f>
        <v>#REF!</v>
      </c>
      <c r="V126" s="156" t="e">
        <f>IF($U$2="7",N126,#REF!)</f>
        <v>#REF!</v>
      </c>
      <c r="W126" s="156" t="e">
        <f>IF($U$2="7",P126,#REF!)</f>
        <v>#REF!</v>
      </c>
      <c r="Y126" s="156" t="s">
        <v>250</v>
      </c>
      <c r="Z126" s="174"/>
    </row>
    <row r="127" spans="1:33" ht="15.75" customHeight="1">
      <c r="A127" s="176" t="s">
        <v>227</v>
      </c>
      <c r="B127" s="176" t="s">
        <v>96</v>
      </c>
      <c r="C127" s="399" t="s">
        <v>110</v>
      </c>
      <c r="D127" s="399" t="s">
        <v>234</v>
      </c>
      <c r="E127" s="561">
        <v>173</v>
      </c>
      <c r="F127" s="540"/>
      <c r="G127" s="555"/>
      <c r="H127" s="403">
        <f>IF(dati_an!$B$4="16",SUMIF(dati_sp!$H$2:$H$65536,s_bil_std_ORD!$A127,dati_sp!$C$2:$C$65536),0)</f>
        <v>0</v>
      </c>
      <c r="J127" s="403">
        <f>IF(dati_an!$B$4="16",SUMIF(dati_sp!$H$2:$H$65536,s_bil_std_ORD!$A127,dati_sp!$D$2:$D$65536),0)</f>
        <v>0</v>
      </c>
      <c r="L127" s="403">
        <f>IF(dati_an!$B$4="16",SUMIF(dati_sp!$H$2:$H$65536,s_bil_std_ORD!$A127,dati_sp!$E$2:$E$65536),0)</f>
        <v>0</v>
      </c>
      <c r="N127" s="403">
        <f>IF(dati_an!$B$4="16",SUMIF(dati_sp!$H$2:$H$65536,s_bil_std_ORD!$A127,dati_sp!$F$2:$F$65536),0)</f>
        <v>0</v>
      </c>
      <c r="P127" s="403">
        <f>IF(dati_an!$B$4="16",SUMIF(dati_sp!$H$2:$H$65536,s_bil_std_ORD!$A127,dati_sp!$G$2:$G$65536),0)</f>
        <v>0</v>
      </c>
      <c r="S127" s="409" t="e">
        <f>IF($U$2="7",H127,#REF!)</f>
        <v>#REF!</v>
      </c>
      <c r="T127" s="409" t="e">
        <f>IF($U$2="7",J127,#REF!)</f>
        <v>#REF!</v>
      </c>
      <c r="U127" s="409" t="e">
        <f>IF($U$2="7",L127,#REF!)</f>
        <v>#REF!</v>
      </c>
      <c r="V127" s="409" t="e">
        <f>IF($U$2="7",N127,#REF!)</f>
        <v>#REF!</v>
      </c>
      <c r="W127" s="409" t="e">
        <f>IF($U$2="7",P127,#REF!)</f>
        <v>#REF!</v>
      </c>
      <c r="Y127" s="409" t="s">
        <v>252</v>
      </c>
      <c r="Z127" s="174"/>
    </row>
    <row r="128" spans="1:33" ht="15.75" customHeight="1">
      <c r="A128" s="176" t="s">
        <v>228</v>
      </c>
      <c r="B128" s="176" t="s">
        <v>180</v>
      </c>
      <c r="C128" s="399" t="s">
        <v>110</v>
      </c>
      <c r="D128" s="399" t="s">
        <v>234</v>
      </c>
      <c r="E128" s="561">
        <v>175</v>
      </c>
      <c r="F128" s="540">
        <v>175</v>
      </c>
      <c r="G128" s="555"/>
      <c r="H128" s="403">
        <f>IF(dati_an!$B$4="16",SUMIF(dati_sp!$H$2:$H$65536,s_bil_std_ORD!$A128,dati_sp!$C$2:$C$65536),0)</f>
        <v>0</v>
      </c>
      <c r="J128" s="403">
        <f>IF(dati_an!$B$4="16",SUMIF(dati_sp!$H$2:$H$65536,s_bil_std_ORD!$A128,dati_sp!$D$2:$D$65536),0)</f>
        <v>0</v>
      </c>
      <c r="L128" s="403">
        <f>IF(dati_an!$B$4="16",SUMIF(dati_sp!$H$2:$H$65536,s_bil_std_ORD!$A128,dati_sp!$E$2:$E$65536),0)</f>
        <v>0</v>
      </c>
      <c r="N128" s="403">
        <f>IF(dati_an!$B$4="16",SUMIF(dati_sp!$H$2:$H$65536,s_bil_std_ORD!$A128,dati_sp!$F$2:$F$65536),0)</f>
        <v>0</v>
      </c>
      <c r="P128" s="403">
        <f>IF(dati_an!$B$4="16",SUMIF(dati_sp!$H$2:$H$65536,s_bil_std_ORD!$A128,dati_sp!$G$2:$G$65536),0)</f>
        <v>0</v>
      </c>
      <c r="S128" s="409" t="e">
        <f>IF($U$2="7",H128,#REF!)</f>
        <v>#REF!</v>
      </c>
      <c r="T128" s="409" t="e">
        <f>IF($U$2="7",J128,#REF!)</f>
        <v>#REF!</v>
      </c>
      <c r="U128" s="409" t="e">
        <f>IF($U$2="7",L128,#REF!)</f>
        <v>#REF!</v>
      </c>
      <c r="V128" s="409" t="e">
        <f>IF($U$2="7",N128,#REF!)</f>
        <v>#REF!</v>
      </c>
      <c r="W128" s="409" t="e">
        <f>IF($U$2="7",P128,#REF!)</f>
        <v>#REF!</v>
      </c>
      <c r="Y128" s="409" t="s">
        <v>253</v>
      </c>
      <c r="Z128" s="174"/>
    </row>
    <row r="129" spans="1:26" ht="15.75" customHeight="1">
      <c r="A129" s="412" t="s">
        <v>560</v>
      </c>
      <c r="B129" s="412" t="s">
        <v>563</v>
      </c>
      <c r="C129" s="413" t="s">
        <v>194</v>
      </c>
      <c r="D129" s="413" t="s">
        <v>234</v>
      </c>
      <c r="E129" s="567">
        <v>174</v>
      </c>
      <c r="F129" s="553">
        <v>174</v>
      </c>
      <c r="G129" s="415"/>
      <c r="H129" s="415">
        <f>IF(dati_an!$B$4="16",SUMIF(dati_sp!$H$2:$H$65536,s_bil_std_ORD!$A129,dati_sp!$C$2:$C$65536),0)</f>
        <v>0</v>
      </c>
      <c r="J129" s="415">
        <f>IF(dati_an!$B$4="16",SUMIF(dati_sp!$H$2:$H$65536,s_bil_std_ORD!$A129,dati_sp!$D$2:$D$65536),0)</f>
        <v>0</v>
      </c>
      <c r="L129" s="415">
        <f>IF(dati_an!$B$4="16",SUMIF(dati_sp!$H$2:$H$65536,s_bil_std_ORD!$A129,dati_sp!$E$2:$E$65536),0)</f>
        <v>0</v>
      </c>
      <c r="N129" s="415">
        <f>IF(dati_an!$B$4="16",SUMIF(dati_sp!$H$2:$H$65536,s_bil_std_ORD!$A129,dati_sp!$F$2:$F$65536),0)</f>
        <v>0</v>
      </c>
      <c r="P129" s="415">
        <f>IF(dati_an!$B$4="16",SUMIF(dati_sp!$H$2:$H$65536,s_bil_std_ORD!$A129,dati_sp!$G$2:$G$65536),0)</f>
        <v>0</v>
      </c>
      <c r="S129" s="416" t="e">
        <f>IF($U$2="7",H129,#REF!)</f>
        <v>#REF!</v>
      </c>
      <c r="T129" s="416" t="e">
        <f>IF($U$2="7",J129,#REF!)</f>
        <v>#REF!</v>
      </c>
      <c r="U129" s="416" t="e">
        <f>IF($U$2="7",L129,#REF!)</f>
        <v>#REF!</v>
      </c>
      <c r="V129" s="416" t="e">
        <f>IF($U$2="7",N129,#REF!)</f>
        <v>#REF!</v>
      </c>
      <c r="W129" s="416" t="e">
        <f>IF($U$2="7",P129,#REF!)</f>
        <v>#REF!</v>
      </c>
      <c r="Y129" s="416" t="s">
        <v>115</v>
      </c>
      <c r="Z129" s="174"/>
    </row>
    <row r="130" spans="1:26" ht="15.75" customHeight="1">
      <c r="A130" s="176" t="s">
        <v>229</v>
      </c>
      <c r="B130" s="176" t="s">
        <v>949</v>
      </c>
      <c r="C130" s="399" t="s">
        <v>110</v>
      </c>
      <c r="D130" s="399" t="s">
        <v>234</v>
      </c>
      <c r="E130" s="561">
        <v>174</v>
      </c>
      <c r="F130" s="540">
        <v>174</v>
      </c>
      <c r="G130" s="555"/>
      <c r="H130" s="403">
        <f>IF(dati_an!$B$4="16",SUMIF(dati_sp!$H$2:$H$65536,s_bil_std_ORD!$A130,dati_sp!$C$2:$C$65536),0)</f>
        <v>0</v>
      </c>
      <c r="J130" s="403">
        <f>IF(dati_an!$B$4="16",SUMIF(dati_sp!$H$2:$H$65536,s_bil_std_ORD!$A130,dati_sp!$D$2:$D$65536),0)</f>
        <v>0</v>
      </c>
      <c r="L130" s="403">
        <f>IF(dati_an!$B$4="16",SUMIF(dati_sp!$H$2:$H$65536,s_bil_std_ORD!$A130,dati_sp!$E$2:$E$65536),0)</f>
        <v>0</v>
      </c>
      <c r="N130" s="403">
        <f>IF(dati_an!$B$4="16",SUMIF(dati_sp!$H$2:$H$65536,s_bil_std_ORD!$A130,dati_sp!$F$2:$F$65536),0)</f>
        <v>0</v>
      </c>
      <c r="P130" s="403">
        <f>IF(dati_an!$B$4="16",SUMIF(dati_sp!$H$2:$H$65536,s_bil_std_ORD!$A130,dati_sp!$G$2:$G$65536),0)</f>
        <v>0</v>
      </c>
      <c r="S130" s="409" t="e">
        <f>IF($U$2="7",H130,#REF!)</f>
        <v>#REF!</v>
      </c>
      <c r="T130" s="409" t="e">
        <f>IF($U$2="7",J130,#REF!)</f>
        <v>#REF!</v>
      </c>
      <c r="U130" s="409" t="e">
        <f>IF($U$2="7",L130,#REF!)</f>
        <v>#REF!</v>
      </c>
      <c r="V130" s="409" t="e">
        <f>IF($U$2="7",N130,#REF!)</f>
        <v>#REF!</v>
      </c>
      <c r="W130" s="409" t="e">
        <f>IF($U$2="7",P130,#REF!)</f>
        <v>#REF!</v>
      </c>
      <c r="Y130" s="409" t="s">
        <v>254</v>
      </c>
      <c r="Z130" s="174"/>
    </row>
    <row r="131" spans="1:26" ht="15.75" customHeight="1">
      <c r="A131" s="176" t="s">
        <v>948</v>
      </c>
      <c r="B131" s="176" t="s">
        <v>950</v>
      </c>
      <c r="C131" s="399" t="s">
        <v>110</v>
      </c>
      <c r="D131" s="399" t="s">
        <v>234</v>
      </c>
      <c r="E131" s="561"/>
      <c r="F131" s="540"/>
      <c r="G131" s="555"/>
      <c r="H131" s="403">
        <f>IF(dati_an!$B$4="16",SUMIF(dati_sp!$H$2:$H$65536,s_bil_std_ORD!$A131,dati_sp!$C$2:$C$65536),0)</f>
        <v>0</v>
      </c>
      <c r="J131" s="403">
        <f>IF(dati_an!$B$4="16",SUMIF(dati_sp!$H$2:$H$65536,s_bil_std_ORD!$A131,dati_sp!$D$2:$D$65536),0)</f>
        <v>0</v>
      </c>
      <c r="L131" s="403">
        <f>IF(dati_an!$B$4="16",SUMIF(dati_sp!$H$2:$H$65536,s_bil_std_ORD!$A131,dati_sp!$E$2:$E$65536),0)</f>
        <v>0</v>
      </c>
      <c r="N131" s="403">
        <f>IF(dati_an!$B$4="16",SUMIF(dati_sp!$H$2:$H$65536,s_bil_std_ORD!$A131,dati_sp!$F$2:$F$65536),0)</f>
        <v>0</v>
      </c>
      <c r="P131" s="403">
        <f>IF(dati_an!$B$4="16",SUMIF(dati_sp!$H$2:$H$65536,s_bil_std_ORD!$A131,dati_sp!$G$2:$G$65536),0)</f>
        <v>0</v>
      </c>
      <c r="S131" s="409"/>
      <c r="T131" s="409"/>
      <c r="U131" s="409"/>
      <c r="V131" s="409"/>
      <c r="W131" s="409"/>
      <c r="Y131" s="409" t="s">
        <v>255</v>
      </c>
      <c r="Z131" s="174"/>
    </row>
    <row r="132" spans="1:26" ht="15.75" customHeight="1">
      <c r="A132" s="176" t="s">
        <v>230</v>
      </c>
      <c r="B132" s="176" t="s">
        <v>181</v>
      </c>
      <c r="C132" s="399" t="s">
        <v>110</v>
      </c>
      <c r="D132" s="399" t="s">
        <v>234</v>
      </c>
      <c r="E132" s="561">
        <v>180</v>
      </c>
      <c r="F132" s="540">
        <v>180</v>
      </c>
      <c r="G132" s="555"/>
      <c r="H132" s="403">
        <f>IF(dati_an!$B$4="16",SUMIF(dati_sp!$H$2:$H$65536,s_bil_std_ORD!$A132,dati_sp!$C$2:$C$65536),0)</f>
        <v>0</v>
      </c>
      <c r="J132" s="403">
        <f>IF(dati_an!$B$4="16",SUMIF(dati_sp!$H$2:$H$65536,s_bil_std_ORD!$A132,dati_sp!$D$2:$D$65536),0)</f>
        <v>0</v>
      </c>
      <c r="L132" s="403">
        <f>IF(dati_an!$B$4="16",SUMIF(dati_sp!$H$2:$H$65536,s_bil_std_ORD!$A132,dati_sp!$E$2:$E$65536),0)</f>
        <v>0</v>
      </c>
      <c r="N132" s="403">
        <f>IF(dati_an!$B$4="16",SUMIF(dati_sp!$H$2:$H$65536,s_bil_std_ORD!$A132,dati_sp!$F$2:$F$65536),0)</f>
        <v>0</v>
      </c>
      <c r="P132" s="403">
        <f>IF(dati_an!$B$4="16",SUMIF(dati_sp!$H$2:$H$65536,s_bil_std_ORD!$A132,dati_sp!$G$2:$G$65536),0)</f>
        <v>0</v>
      </c>
      <c r="S132" s="409" t="e">
        <f>IF($U$2="7",H132,#REF!)</f>
        <v>#REF!</v>
      </c>
      <c r="T132" s="409" t="e">
        <f>IF($U$2="7",J132,#REF!)</f>
        <v>#REF!</v>
      </c>
      <c r="U132" s="409" t="e">
        <f>IF($U$2="7",L132,#REF!)</f>
        <v>#REF!</v>
      </c>
      <c r="V132" s="409" t="e">
        <f>IF($U$2="7",N132,#REF!)</f>
        <v>#REF!</v>
      </c>
      <c r="W132" s="409" t="e">
        <f>IF($U$2="7",P132,#REF!)</f>
        <v>#REF!</v>
      </c>
      <c r="Y132" s="409" t="s">
        <v>266</v>
      </c>
      <c r="Z132" s="174"/>
    </row>
    <row r="133" spans="1:26" ht="15.75" customHeight="1">
      <c r="A133" s="172" t="s">
        <v>231</v>
      </c>
      <c r="B133" s="172" t="s">
        <v>182</v>
      </c>
      <c r="C133" s="173" t="s">
        <v>110</v>
      </c>
      <c r="D133" s="173" t="s">
        <v>111</v>
      </c>
      <c r="E133" s="562">
        <v>190</v>
      </c>
      <c r="F133" s="541">
        <v>190</v>
      </c>
      <c r="G133" s="556"/>
      <c r="H133" s="73">
        <f>SUM(H136,H139,H142,H145,H148,H151,H154,H157,H160,H163,H166,H169,H172,H175,H178)</f>
        <v>647822</v>
      </c>
      <c r="J133" s="73">
        <f>SUM(J136,J139,J142,J145,J148,J151,J154,J157,J160,J163,J166,J169,J172,J175,J178)</f>
        <v>682182</v>
      </c>
      <c r="L133" s="73">
        <f>SUM(L136,L139,L142,L145,L148,L151,L154,L157,L160,L163,L166,L169,L172,L175,L178)</f>
        <v>0</v>
      </c>
      <c r="N133" s="73">
        <f>SUM(N136,N139,N142,N145,N148,N151,N154,N157,N160,N163,N166,N169,N172,N175,N178)</f>
        <v>0</v>
      </c>
      <c r="P133" s="73">
        <f>SUM(P136,P139,P142,P145,P148,P151,P154,P157,P160,P163,P166,P169,P172,P175,P178)</f>
        <v>0</v>
      </c>
      <c r="S133" s="156" t="e">
        <f>IF($U$2="7",H133,#REF!)</f>
        <v>#REF!</v>
      </c>
      <c r="T133" s="156" t="e">
        <f>IF($U$2="7",J133,#REF!)</f>
        <v>#REF!</v>
      </c>
      <c r="U133" s="156" t="e">
        <f>IF($U$2="7",L133,#REF!)</f>
        <v>#REF!</v>
      </c>
      <c r="V133" s="156" t="e">
        <f>IF($U$2="7",N133,#REF!)</f>
        <v>#REF!</v>
      </c>
      <c r="W133" s="156" t="e">
        <f>IF($U$2="7",P133,#REF!)</f>
        <v>#REF!</v>
      </c>
      <c r="Y133" s="156" t="s">
        <v>269</v>
      </c>
      <c r="Z133" s="174"/>
    </row>
    <row r="134" spans="1:26" ht="15.75" customHeight="1">
      <c r="A134" s="172" t="s">
        <v>542</v>
      </c>
      <c r="B134" s="172" t="s">
        <v>451</v>
      </c>
      <c r="C134" s="173"/>
      <c r="D134" s="402"/>
      <c r="E134" s="562" t="s">
        <v>183</v>
      </c>
      <c r="F134" s="541">
        <v>200</v>
      </c>
      <c r="G134" s="556"/>
      <c r="H134" s="73">
        <f>SUM(H137,H140,H143,H146,H149,H152,H155,H158,H161,H164,H167,H170,H173,H176,H179)</f>
        <v>0</v>
      </c>
      <c r="J134" s="73">
        <f>SUM(J137,J140,J143,J146,J149,J152,J155,J158,J161,J164,J167,J170,J173,J176,J179)</f>
        <v>0</v>
      </c>
      <c r="L134" s="73">
        <f>SUM(L137,L140,L143,L146,L149,L152,L155,L158,L161,L164,L167,L170,L173,L176,L179)</f>
        <v>0</v>
      </c>
      <c r="N134" s="73">
        <f>SUM(N137,N140,N143,N146,N149,N152,N155,N158,N161,N164,N167,N170,N173,N176,N179)</f>
        <v>0</v>
      </c>
      <c r="P134" s="73">
        <f>SUM(P137,P140,P143,P146,P149,P152,P155,P158,P161,P164,P167,P170,P173,P176,P179)</f>
        <v>0</v>
      </c>
      <c r="S134" s="156" t="e">
        <f>IF($U$2="7",H134,#REF!)</f>
        <v>#REF!</v>
      </c>
      <c r="T134" s="156" t="e">
        <f>IF($U$2="7",J134,#REF!)</f>
        <v>#REF!</v>
      </c>
      <c r="U134" s="156" t="e">
        <f>IF($U$2="7",L134,#REF!)</f>
        <v>#REF!</v>
      </c>
      <c r="V134" s="156" t="e">
        <f>IF($U$2="7",N134,#REF!)</f>
        <v>#REF!</v>
      </c>
      <c r="W134" s="156" t="e">
        <f>IF($U$2="7",P134,#REF!)</f>
        <v>#REF!</v>
      </c>
      <c r="Y134" s="156" t="s">
        <v>115</v>
      </c>
      <c r="Z134" s="174"/>
    </row>
    <row r="135" spans="1:26" ht="15.75" customHeight="1">
      <c r="A135" s="172" t="s">
        <v>543</v>
      </c>
      <c r="B135" s="172" t="s">
        <v>452</v>
      </c>
      <c r="C135" s="173"/>
      <c r="D135" s="402"/>
      <c r="E135" s="562">
        <v>211</v>
      </c>
      <c r="F135" s="541"/>
      <c r="G135" s="556"/>
      <c r="H135" s="73">
        <f>SUM(H138,H141,H144,H147,H150,H153,H156,H159,H162,H165,H168,H171,H174,H177,H180)</f>
        <v>0</v>
      </c>
      <c r="J135" s="73">
        <f>SUM(J138,J141,J144,J147,J150,J153,J156,J159,J162,J165,J168,J171,J174,J177,J180)</f>
        <v>0</v>
      </c>
      <c r="L135" s="73">
        <f>SUM(L138,L141,L144,L147,L150,L153,L156,L159,L162,L165,L168,L171,L174,L177,L180)</f>
        <v>0</v>
      </c>
      <c r="N135" s="73">
        <f>SUM(N138,N141,N144,N147,N150,N153,N156,N159,N162,N165,N168,N171,N174,N177,N180)</f>
        <v>0</v>
      </c>
      <c r="P135" s="73">
        <f>SUM(P138,P141,P144,P147,P150,P153,P156,P159,P162,P165,P168,P171,P174,P177,P180)</f>
        <v>0</v>
      </c>
      <c r="S135" s="156" t="e">
        <f>IF($U$2="7",H135,#REF!)</f>
        <v>#REF!</v>
      </c>
      <c r="T135" s="156" t="e">
        <f>IF($U$2="7",J135,#REF!)</f>
        <v>#REF!</v>
      </c>
      <c r="U135" s="156" t="e">
        <f>IF($U$2="7",L135,#REF!)</f>
        <v>#REF!</v>
      </c>
      <c r="V135" s="156" t="e">
        <f>IF($U$2="7",N135,#REF!)</f>
        <v>#REF!</v>
      </c>
      <c r="W135" s="156" t="e">
        <f>IF($U$2="7",P135,#REF!)</f>
        <v>#REF!</v>
      </c>
      <c r="Y135" s="156" t="s">
        <v>115</v>
      </c>
      <c r="Z135" s="174"/>
    </row>
    <row r="136" spans="1:26" ht="15.75" customHeight="1">
      <c r="A136" s="400" t="s">
        <v>232</v>
      </c>
      <c r="B136" s="400" t="s">
        <v>184</v>
      </c>
      <c r="C136" s="401" t="s">
        <v>110</v>
      </c>
      <c r="D136" s="401" t="s">
        <v>234</v>
      </c>
      <c r="E136" s="564">
        <v>191</v>
      </c>
      <c r="F136" s="552"/>
      <c r="G136" s="557"/>
      <c r="H136" s="407">
        <f>SUMIF(dati_sp!$H$2:$H$65536,s_bil_std_ORD!$A136,dati_sp!$C$2:$C$65536)</f>
        <v>488951</v>
      </c>
      <c r="J136" s="407">
        <f>SUMIF(dati_sp!$H$2:$H$65536,s_bil_std_ORD!$A136,dati_sp!$D$2:$D$65536)</f>
        <v>487563</v>
      </c>
      <c r="L136" s="407">
        <f>SUMIF(dati_sp!$H$2:$H$65536,s_bil_std_ORD!$A136,dati_sp!$E$2:$E$65536)</f>
        <v>0</v>
      </c>
      <c r="N136" s="407">
        <f>SUMIF(dati_sp!$H$2:$H$65536,s_bil_std_ORD!$A136,dati_sp!$F$2:$F$65536)</f>
        <v>0</v>
      </c>
      <c r="P136" s="407">
        <f>SUMIF(dati_sp!$H$2:$H$65536,s_bil_std_ORD!$A136,dati_sp!$G$2:$G$65536)</f>
        <v>0</v>
      </c>
      <c r="S136" s="410" t="e">
        <f>IF($U$2="7",H136,#REF!)</f>
        <v>#REF!</v>
      </c>
      <c r="T136" s="410" t="e">
        <f>IF($U$2="7",J136,#REF!)</f>
        <v>#REF!</v>
      </c>
      <c r="U136" s="410" t="e">
        <f>IF($U$2="7",L136,#REF!)</f>
        <v>#REF!</v>
      </c>
      <c r="V136" s="410" t="e">
        <f>IF($U$2="7",N136,#REF!)</f>
        <v>#REF!</v>
      </c>
      <c r="W136" s="410" t="e">
        <f>IF($U$2="7",P136,#REF!)</f>
        <v>#REF!</v>
      </c>
      <c r="Y136" s="410" t="s">
        <v>252</v>
      </c>
      <c r="Z136" s="174"/>
    </row>
    <row r="137" spans="1:26" ht="15.75" customHeight="1">
      <c r="A137" s="175" t="s">
        <v>361</v>
      </c>
      <c r="B137" s="175" t="s">
        <v>451</v>
      </c>
      <c r="C137" s="398" t="s">
        <v>110</v>
      </c>
      <c r="D137" s="398" t="s">
        <v>206</v>
      </c>
      <c r="E137" s="561"/>
      <c r="F137" s="540"/>
      <c r="G137" s="555"/>
      <c r="H137" s="403">
        <f>SUMIF(s_sep_ind_ORD!$A$4:$A$100,s_bil_std_ORD!$A137,s_sep_ind_ORD!$E$4:$E$100)</f>
        <v>0</v>
      </c>
      <c r="J137" s="403">
        <f>SUMIF(s_sep_ind_ORD!$A$4:$A$100,s_bil_std_ORD!$A137,s_sep_ind_ORD!$H$4:$H$100)</f>
        <v>0</v>
      </c>
      <c r="L137" s="403">
        <f>SUMIF(s_sep_ind_ORD!$A$4:$A$100,s_bil_std_ORD!$A137,s_sep_ind_ORD!$K$4:$K$100)</f>
        <v>0</v>
      </c>
      <c r="N137" s="403">
        <f>SUMIF(s_sep_ind_ORD!$A$4:$A$100,s_bil_std_ORD!$A137,s_sep_ind_ORD!$N$4:$N$100)</f>
        <v>0</v>
      </c>
      <c r="P137" s="403">
        <f>SUMIF(s_sep_ind_ORD!$A$4:$A$100,s_bil_std_ORD!$A137,s_sep_ind_ORD!$Q$4:$Q$100)</f>
        <v>0</v>
      </c>
      <c r="S137" s="66" t="e">
        <f>IF($U$2="7",H137,#REF!)</f>
        <v>#REF!</v>
      </c>
      <c r="T137" s="66" t="e">
        <f>IF($U$2="7",J137,#REF!)</f>
        <v>#REF!</v>
      </c>
      <c r="U137" s="66" t="e">
        <f>IF($U$2="7",L137,#REF!)</f>
        <v>#REF!</v>
      </c>
      <c r="V137" s="66" t="e">
        <f>IF($U$2="7",N137,#REF!)</f>
        <v>#REF!</v>
      </c>
      <c r="W137" s="66" t="e">
        <f>IF($U$2="7",P137,#REF!)</f>
        <v>#REF!</v>
      </c>
      <c r="Y137" s="66" t="s">
        <v>115</v>
      </c>
      <c r="Z137" s="174"/>
    </row>
    <row r="138" spans="1:26" ht="15.75" customHeight="1">
      <c r="A138" s="175" t="s">
        <v>362</v>
      </c>
      <c r="B138" s="175" t="s">
        <v>452</v>
      </c>
      <c r="C138" s="398" t="s">
        <v>110</v>
      </c>
      <c r="D138" s="398" t="s">
        <v>206</v>
      </c>
      <c r="E138" s="561">
        <v>181</v>
      </c>
      <c r="F138" s="540"/>
      <c r="G138" s="555"/>
      <c r="H138" s="403">
        <f>SUMIF(s_sep_ind_ORD!$A$4:$A$100,s_bil_std_ORD!$A138,s_sep_ind_ORD!$E$4:$E$100)</f>
        <v>0</v>
      </c>
      <c r="J138" s="403">
        <f>SUMIF(s_sep_ind_ORD!$A$4:$A$100,s_bil_std_ORD!$A138,s_sep_ind_ORD!$H$4:$H$100)</f>
        <v>0</v>
      </c>
      <c r="L138" s="403">
        <f>SUMIF(s_sep_ind_ORD!$A$4:$A$100,s_bil_std_ORD!$A138,s_sep_ind_ORD!$K$4:$K$100)</f>
        <v>0</v>
      </c>
      <c r="N138" s="403">
        <f>SUMIF(s_sep_ind_ORD!$A$4:$A$100,s_bil_std_ORD!$A138,s_sep_ind_ORD!$N$4:$N$100)</f>
        <v>0</v>
      </c>
      <c r="P138" s="403">
        <f>SUMIF(s_sep_ind_ORD!$A$4:$A$100,s_bil_std_ORD!$A138,s_sep_ind_ORD!$Q$4:$Q$100)</f>
        <v>0</v>
      </c>
      <c r="S138" s="66" t="e">
        <f>IF($U$2="7",H138,#REF!)</f>
        <v>#REF!</v>
      </c>
      <c r="T138" s="66" t="e">
        <f>IF($U$2="7",J138,#REF!)</f>
        <v>#REF!</v>
      </c>
      <c r="U138" s="66" t="e">
        <f>IF($U$2="7",L138,#REF!)</f>
        <v>#REF!</v>
      </c>
      <c r="V138" s="66" t="e">
        <f>IF($U$2="7",N138,#REF!)</f>
        <v>#REF!</v>
      </c>
      <c r="W138" s="66" t="e">
        <f>IF($U$2="7",P138,#REF!)</f>
        <v>#REF!</v>
      </c>
      <c r="Y138" s="66" t="s">
        <v>115</v>
      </c>
      <c r="Z138" s="174"/>
    </row>
    <row r="139" spans="1:26" ht="15.75" customHeight="1">
      <c r="A139" s="400" t="s">
        <v>388</v>
      </c>
      <c r="B139" s="400" t="s">
        <v>185</v>
      </c>
      <c r="C139" s="401" t="s">
        <v>110</v>
      </c>
      <c r="D139" s="401" t="s">
        <v>234</v>
      </c>
      <c r="E139" s="564">
        <v>192</v>
      </c>
      <c r="F139" s="552"/>
      <c r="G139" s="557"/>
      <c r="H139" s="407">
        <f>SUMIF(dati_sp!$H$2:$H$65536,s_bil_std_ORD!$A139,dati_sp!$C$2:$C$65536)</f>
        <v>158871</v>
      </c>
      <c r="J139" s="407">
        <f>SUMIF(dati_sp!$H$2:$H$65536,s_bil_std_ORD!$A139,dati_sp!$D$2:$D$65536)</f>
        <v>194619</v>
      </c>
      <c r="L139" s="407">
        <f>SUMIF(dati_sp!$H$2:$H$65536,s_bil_std_ORD!$A139,dati_sp!$E$2:$E$65536)</f>
        <v>0</v>
      </c>
      <c r="N139" s="407">
        <f>SUMIF(dati_sp!$H$2:$H$65536,s_bil_std_ORD!$A139,dati_sp!$F$2:$F$65536)</f>
        <v>0</v>
      </c>
      <c r="P139" s="407">
        <f>SUMIF(dati_sp!$H$2:$H$65536,s_bil_std_ORD!$A139,dati_sp!$G$2:$G$65536)</f>
        <v>0</v>
      </c>
      <c r="S139" s="410" t="e">
        <f>IF($U$2="7",H139,#REF!)</f>
        <v>#REF!</v>
      </c>
      <c r="T139" s="410" t="e">
        <f>IF($U$2="7",J139,#REF!)</f>
        <v>#REF!</v>
      </c>
      <c r="U139" s="410" t="e">
        <f>IF($U$2="7",L139,#REF!)</f>
        <v>#REF!</v>
      </c>
      <c r="V139" s="410" t="e">
        <f>IF($U$2="7",N139,#REF!)</f>
        <v>#REF!</v>
      </c>
      <c r="W139" s="410" t="e">
        <f>IF($U$2="7",P139,#REF!)</f>
        <v>#REF!</v>
      </c>
      <c r="Y139" s="410" t="s">
        <v>253</v>
      </c>
      <c r="Z139" s="174"/>
    </row>
    <row r="140" spans="1:26" ht="15.75" customHeight="1">
      <c r="A140" s="176" t="s">
        <v>363</v>
      </c>
      <c r="B140" s="175" t="s">
        <v>451</v>
      </c>
      <c r="C140" s="398" t="s">
        <v>110</v>
      </c>
      <c r="D140" s="398" t="s">
        <v>206</v>
      </c>
      <c r="E140" s="561"/>
      <c r="F140" s="540"/>
      <c r="G140" s="555"/>
      <c r="H140" s="403">
        <f>SUMIF(s_sep_ind_ORD!$A$4:$A$100,s_bil_std_ORD!$A140,s_sep_ind_ORD!$E$4:$E$100)</f>
        <v>0</v>
      </c>
      <c r="J140" s="403">
        <f>SUMIF(s_sep_ind_ORD!$A$4:$A$100,s_bil_std_ORD!$A140,s_sep_ind_ORD!$H$4:$H$100)</f>
        <v>0</v>
      </c>
      <c r="L140" s="403">
        <f>SUMIF(s_sep_ind_ORD!$A$4:$A$100,s_bil_std_ORD!$A140,s_sep_ind_ORD!$K$4:$K$100)</f>
        <v>0</v>
      </c>
      <c r="N140" s="403">
        <f>SUMIF(s_sep_ind_ORD!$A$4:$A$100,s_bil_std_ORD!$A140,s_sep_ind_ORD!$N$4:$N$100)</f>
        <v>0</v>
      </c>
      <c r="P140" s="403">
        <f>SUMIF(s_sep_ind_ORD!$A$4:$A$100,s_bil_std_ORD!$A140,s_sep_ind_ORD!$Q$4:$Q$100)</f>
        <v>0</v>
      </c>
      <c r="S140" s="409" t="e">
        <f>IF($U$2="7",H140,#REF!)</f>
        <v>#REF!</v>
      </c>
      <c r="T140" s="409" t="e">
        <f>IF($U$2="7",J140,#REF!)</f>
        <v>#REF!</v>
      </c>
      <c r="U140" s="409" t="e">
        <f>IF($U$2="7",L140,#REF!)</f>
        <v>#REF!</v>
      </c>
      <c r="V140" s="409" t="e">
        <f>IF($U$2="7",N140,#REF!)</f>
        <v>#REF!</v>
      </c>
      <c r="W140" s="409" t="e">
        <f>IF($U$2="7",P140,#REF!)</f>
        <v>#REF!</v>
      </c>
      <c r="Y140" s="66" t="s">
        <v>115</v>
      </c>
      <c r="Z140" s="174"/>
    </row>
    <row r="141" spans="1:26" ht="15.75" customHeight="1">
      <c r="A141" s="176" t="s">
        <v>364</v>
      </c>
      <c r="B141" s="175" t="s">
        <v>452</v>
      </c>
      <c r="C141" s="398" t="s">
        <v>110</v>
      </c>
      <c r="D141" s="398" t="s">
        <v>206</v>
      </c>
      <c r="E141" s="561">
        <v>182</v>
      </c>
      <c r="F141" s="540"/>
      <c r="G141" s="555"/>
      <c r="H141" s="403">
        <f>SUMIF(s_sep_ind_ORD!$A$4:$A$100,s_bil_std_ORD!$A141,s_sep_ind_ORD!$E$4:$E$100)</f>
        <v>0</v>
      </c>
      <c r="J141" s="403">
        <f>SUMIF(s_sep_ind_ORD!$A$4:$A$100,s_bil_std_ORD!$A141,s_sep_ind_ORD!$H$4:$H$100)</f>
        <v>0</v>
      </c>
      <c r="L141" s="403">
        <f>SUMIF(s_sep_ind_ORD!$A$4:$A$100,s_bil_std_ORD!$A141,s_sep_ind_ORD!$K$4:$K$100)</f>
        <v>0</v>
      </c>
      <c r="N141" s="403">
        <f>SUMIF(s_sep_ind_ORD!$A$4:$A$100,s_bil_std_ORD!$A141,s_sep_ind_ORD!$N$4:$N$100)</f>
        <v>0</v>
      </c>
      <c r="P141" s="403">
        <f>SUMIF(s_sep_ind_ORD!$A$4:$A$100,s_bil_std_ORD!$A141,s_sep_ind_ORD!$Q$4:$Q$100)</f>
        <v>0</v>
      </c>
      <c r="S141" s="409" t="e">
        <f>IF($U$2="7",H141,#REF!)</f>
        <v>#REF!</v>
      </c>
      <c r="T141" s="409" t="e">
        <f>IF($U$2="7",J141,#REF!)</f>
        <v>#REF!</v>
      </c>
      <c r="U141" s="409" t="e">
        <f>IF($U$2="7",L141,#REF!)</f>
        <v>#REF!</v>
      </c>
      <c r="V141" s="409" t="e">
        <f>IF($U$2="7",N141,#REF!)</f>
        <v>#REF!</v>
      </c>
      <c r="W141" s="409" t="e">
        <f>IF($U$2="7",P141,#REF!)</f>
        <v>#REF!</v>
      </c>
      <c r="Y141" s="66" t="s">
        <v>115</v>
      </c>
      <c r="Z141" s="174"/>
    </row>
    <row r="142" spans="1:26" ht="15.75" customHeight="1">
      <c r="A142" s="400" t="s">
        <v>389</v>
      </c>
      <c r="B142" s="400" t="s">
        <v>474</v>
      </c>
      <c r="C142" s="401" t="s">
        <v>110</v>
      </c>
      <c r="D142" s="401" t="s">
        <v>234</v>
      </c>
      <c r="E142" s="564">
        <v>11400</v>
      </c>
      <c r="F142" s="552"/>
      <c r="G142" s="557"/>
      <c r="H142" s="407">
        <f>SUMIF(dati_sp!$H$2:$H$65536,s_bil_std_ORD!$A142,dati_sp!$C$2:$C$65536)</f>
        <v>0</v>
      </c>
      <c r="J142" s="407">
        <f>SUMIF(dati_sp!$H$2:$H$65536,s_bil_std_ORD!$A142,dati_sp!$D$2:$D$65536)</f>
        <v>0</v>
      </c>
      <c r="L142" s="407">
        <f>SUMIF(dati_sp!$H$2:$H$65536,s_bil_std_ORD!$A142,dati_sp!$E$2:$E$65536)</f>
        <v>0</v>
      </c>
      <c r="N142" s="407">
        <f>SUMIF(dati_sp!$H$2:$H$65536,s_bil_std_ORD!$A142,dati_sp!$F$2:$F$65536)</f>
        <v>0</v>
      </c>
      <c r="P142" s="407">
        <f>SUMIF(dati_sp!$H$2:$H$65536,s_bil_std_ORD!$A142,dati_sp!$G$2:$G$65536)</f>
        <v>0</v>
      </c>
      <c r="S142" s="410" t="e">
        <f>IF($U$2="7",H142,#REF!)</f>
        <v>#REF!</v>
      </c>
      <c r="T142" s="410" t="e">
        <f>IF($U$2="7",J142,#REF!)</f>
        <v>#REF!</v>
      </c>
      <c r="U142" s="410" t="e">
        <f>IF($U$2="7",L142,#REF!)</f>
        <v>#REF!</v>
      </c>
      <c r="V142" s="410" t="e">
        <f>IF($U$2="7",N142,#REF!)</f>
        <v>#REF!</v>
      </c>
      <c r="W142" s="410" t="e">
        <f>IF($U$2="7",P142,#REF!)</f>
        <v>#REF!</v>
      </c>
      <c r="Y142" s="410" t="s">
        <v>254</v>
      </c>
      <c r="Z142" s="174"/>
    </row>
    <row r="143" spans="1:26" ht="15.75" customHeight="1">
      <c r="A143" s="176" t="s">
        <v>365</v>
      </c>
      <c r="B143" s="175" t="s">
        <v>451</v>
      </c>
      <c r="C143" s="398" t="s">
        <v>110</v>
      </c>
      <c r="D143" s="398" t="s">
        <v>206</v>
      </c>
      <c r="E143" s="561"/>
      <c r="F143" s="540"/>
      <c r="G143" s="555"/>
      <c r="H143" s="403">
        <f>SUMIF(s_sep_ind_ORD!$A$4:$A$100,s_bil_std_ORD!$A143,s_sep_ind_ORD!$E$4:$E$100)</f>
        <v>0</v>
      </c>
      <c r="J143" s="403">
        <f>SUMIF(s_sep_ind_ORD!$A$4:$A$100,s_bil_std_ORD!$A143,s_sep_ind_ORD!$H$4:$H$100)</f>
        <v>0</v>
      </c>
      <c r="L143" s="403">
        <f>SUMIF(s_sep_ind_ORD!$A$4:$A$100,s_bil_std_ORD!$A143,s_sep_ind_ORD!$K$4:$K$100)</f>
        <v>0</v>
      </c>
      <c r="N143" s="403">
        <f>SUMIF(s_sep_ind_ORD!$A$4:$A$100,s_bil_std_ORD!$A143,s_sep_ind_ORD!$N$4:$N$100)</f>
        <v>0</v>
      </c>
      <c r="P143" s="403">
        <f>SUMIF(s_sep_ind_ORD!$A$4:$A$100,s_bil_std_ORD!$A143,s_sep_ind_ORD!$Q$4:$Q$100)</f>
        <v>0</v>
      </c>
      <c r="S143" s="409" t="e">
        <f>IF($U$2="7",H143,#REF!)</f>
        <v>#REF!</v>
      </c>
      <c r="T143" s="409" t="e">
        <f>IF($U$2="7",J143,#REF!)</f>
        <v>#REF!</v>
      </c>
      <c r="U143" s="409" t="e">
        <f>IF($U$2="7",L143,#REF!)</f>
        <v>#REF!</v>
      </c>
      <c r="V143" s="409" t="e">
        <f>IF($U$2="7",N143,#REF!)</f>
        <v>#REF!</v>
      </c>
      <c r="W143" s="409" t="e">
        <f>IF($U$2="7",P143,#REF!)</f>
        <v>#REF!</v>
      </c>
      <c r="Y143" s="66" t="s">
        <v>115</v>
      </c>
      <c r="Z143" s="174"/>
    </row>
    <row r="144" spans="1:26" ht="15.75" customHeight="1">
      <c r="A144" s="176" t="s">
        <v>366</v>
      </c>
      <c r="B144" s="175" t="s">
        <v>452</v>
      </c>
      <c r="C144" s="398" t="s">
        <v>110</v>
      </c>
      <c r="D144" s="398" t="s">
        <v>206</v>
      </c>
      <c r="E144" s="561">
        <v>11450</v>
      </c>
      <c r="F144" s="540"/>
      <c r="G144" s="555"/>
      <c r="H144" s="403">
        <f>SUMIF(s_sep_ind_ORD!$A$4:$A$100,s_bil_std_ORD!$A144,s_sep_ind_ORD!$E$4:$E$100)</f>
        <v>0</v>
      </c>
      <c r="J144" s="403">
        <f>SUMIF(s_sep_ind_ORD!$A$4:$A$100,s_bil_std_ORD!$A144,s_sep_ind_ORD!$H$4:$H$100)</f>
        <v>0</v>
      </c>
      <c r="L144" s="403">
        <f>SUMIF(s_sep_ind_ORD!$A$4:$A$100,s_bil_std_ORD!$A144,s_sep_ind_ORD!$K$4:$K$100)</f>
        <v>0</v>
      </c>
      <c r="N144" s="403">
        <f>SUMIF(s_sep_ind_ORD!$A$4:$A$100,s_bil_std_ORD!$A144,s_sep_ind_ORD!$N$4:$N$100)</f>
        <v>0</v>
      </c>
      <c r="P144" s="403">
        <f>SUMIF(s_sep_ind_ORD!$A$4:$A$100,s_bil_std_ORD!$A144,s_sep_ind_ORD!$Q$4:$Q$100)</f>
        <v>0</v>
      </c>
      <c r="S144" s="409" t="e">
        <f>IF($U$2="7",H144,#REF!)</f>
        <v>#REF!</v>
      </c>
      <c r="T144" s="409" t="e">
        <f>IF($U$2="7",J144,#REF!)</f>
        <v>#REF!</v>
      </c>
      <c r="U144" s="409" t="e">
        <f>IF($U$2="7",L144,#REF!)</f>
        <v>#REF!</v>
      </c>
      <c r="V144" s="409" t="e">
        <f>IF($U$2="7",N144,#REF!)</f>
        <v>#REF!</v>
      </c>
      <c r="W144" s="409" t="e">
        <f>IF($U$2="7",P144,#REF!)</f>
        <v>#REF!</v>
      </c>
      <c r="Y144" s="66" t="s">
        <v>115</v>
      </c>
      <c r="Z144" s="174"/>
    </row>
    <row r="145" spans="1:26" ht="15.75" customHeight="1">
      <c r="A145" s="400" t="s">
        <v>390</v>
      </c>
      <c r="B145" s="400" t="s">
        <v>475</v>
      </c>
      <c r="C145" s="401" t="s">
        <v>110</v>
      </c>
      <c r="D145" s="401" t="s">
        <v>476</v>
      </c>
      <c r="E145" s="564">
        <v>193</v>
      </c>
      <c r="F145" s="552"/>
      <c r="G145" s="557"/>
      <c r="H145" s="407">
        <f>SUMIF(dati_sp!$H$2:$H$65536,s_bil_std_ORD!$A145,dati_sp!$C$2:$C$65536)</f>
        <v>0</v>
      </c>
      <c r="J145" s="407">
        <f>SUMIF(dati_sp!$H$2:$H$65536,s_bil_std_ORD!$A145,dati_sp!$D$2:$D$65536)</f>
        <v>0</v>
      </c>
      <c r="L145" s="407">
        <f>SUMIF(dati_sp!$H$2:$H$65536,s_bil_std_ORD!$A145,dati_sp!$E$2:$E$65536)</f>
        <v>0</v>
      </c>
      <c r="N145" s="407">
        <f>SUMIF(dati_sp!$H$2:$H$65536,s_bil_std_ORD!$A145,dati_sp!$F$2:$F$65536)</f>
        <v>0</v>
      </c>
      <c r="P145" s="407">
        <f>SUMIF(dati_sp!$H$2:$H$65536,s_bil_std_ORD!$A145,dati_sp!$G$2:$G$65536)</f>
        <v>0</v>
      </c>
      <c r="S145" s="410" t="e">
        <f>IF($U$2="7",H145,#REF!)</f>
        <v>#REF!</v>
      </c>
      <c r="T145" s="410" t="e">
        <f>IF($U$2="7",J145,#REF!)</f>
        <v>#REF!</v>
      </c>
      <c r="U145" s="410" t="e">
        <f>IF($U$2="7",L145,#REF!)</f>
        <v>#REF!</v>
      </c>
      <c r="V145" s="410" t="e">
        <f>IF($U$2="7",N145,#REF!)</f>
        <v>#REF!</v>
      </c>
      <c r="W145" s="410" t="e">
        <f>IF($U$2="7",P145,#REF!)</f>
        <v>#REF!</v>
      </c>
      <c r="Y145" s="410" t="s">
        <v>255</v>
      </c>
      <c r="Z145" s="174"/>
    </row>
    <row r="146" spans="1:26" ht="15.75" customHeight="1">
      <c r="A146" s="175" t="s">
        <v>102</v>
      </c>
      <c r="B146" s="175" t="s">
        <v>451</v>
      </c>
      <c r="C146" s="398" t="s">
        <v>110</v>
      </c>
      <c r="D146" s="398" t="s">
        <v>206</v>
      </c>
      <c r="E146" s="561" t="s">
        <v>477</v>
      </c>
      <c r="F146" s="540">
        <v>212</v>
      </c>
      <c r="G146" s="555"/>
      <c r="H146" s="403">
        <f>SUMIF(s_sep_ind_ORD!$A$4:$A$100,s_bil_std_ORD!$A146,s_sep_ind_ORD!$E$4:$E$100)</f>
        <v>0</v>
      </c>
      <c r="J146" s="403">
        <f>SUMIF(s_sep_ind_ORD!$A$4:$A$100,s_bil_std_ORD!$A146,s_sep_ind_ORD!$H$4:$H$100)</f>
        <v>0</v>
      </c>
      <c r="L146" s="403">
        <f>SUMIF(s_sep_ind_ORD!$A$4:$A$100,s_bil_std_ORD!$A146,s_sep_ind_ORD!$K$4:$K$100)</f>
        <v>0</v>
      </c>
      <c r="N146" s="403">
        <f>SUMIF(s_sep_ind_ORD!$A$4:$A$100,s_bil_std_ORD!$A146,s_sep_ind_ORD!$N$4:$N$100)</f>
        <v>0</v>
      </c>
      <c r="P146" s="403">
        <f>SUMIF(s_sep_ind_ORD!$A$4:$A$100,s_bil_std_ORD!$A146,s_sep_ind_ORD!$Q$4:$Q$100)</f>
        <v>0</v>
      </c>
      <c r="S146" s="66" t="e">
        <f>IF($U$2="7",H146,#REF!)</f>
        <v>#REF!</v>
      </c>
      <c r="T146" s="66" t="e">
        <f>IF($U$2="7",J146,#REF!)</f>
        <v>#REF!</v>
      </c>
      <c r="U146" s="66" t="e">
        <f>IF($U$2="7",L146,#REF!)</f>
        <v>#REF!</v>
      </c>
      <c r="V146" s="66" t="e">
        <f>IF($U$2="7",N146,#REF!)</f>
        <v>#REF!</v>
      </c>
      <c r="W146" s="66" t="e">
        <f>IF($U$2="7",P146,#REF!)</f>
        <v>#REF!</v>
      </c>
      <c r="Y146" s="66" t="s">
        <v>115</v>
      </c>
      <c r="Z146" s="174"/>
    </row>
    <row r="147" spans="1:26" ht="15.75" customHeight="1">
      <c r="A147" s="175" t="s">
        <v>103</v>
      </c>
      <c r="B147" s="175" t="s">
        <v>452</v>
      </c>
      <c r="C147" s="398" t="s">
        <v>110</v>
      </c>
      <c r="D147" s="398" t="s">
        <v>206</v>
      </c>
      <c r="E147" s="561">
        <v>210</v>
      </c>
      <c r="F147" s="540">
        <v>210</v>
      </c>
      <c r="G147" s="555"/>
      <c r="H147" s="403">
        <f>SUMIF(s_sep_ind_ORD!$A$4:$A$100,s_bil_std_ORD!$A147,s_sep_ind_ORD!$E$4:$E$100)</f>
        <v>0</v>
      </c>
      <c r="J147" s="403">
        <f>SUMIF(s_sep_ind_ORD!$A$4:$A$100,s_bil_std_ORD!$A147,s_sep_ind_ORD!$H$4:$H$100)</f>
        <v>0</v>
      </c>
      <c r="L147" s="403">
        <f>SUMIF(s_sep_ind_ORD!$A$4:$A$100,s_bil_std_ORD!$A147,s_sep_ind_ORD!$K$4:$K$100)</f>
        <v>0</v>
      </c>
      <c r="N147" s="403">
        <f>SUMIF(s_sep_ind_ORD!$A$4:$A$100,s_bil_std_ORD!$A147,s_sep_ind_ORD!$N$4:$N$100)</f>
        <v>0</v>
      </c>
      <c r="P147" s="403">
        <f>SUMIF(s_sep_ind_ORD!$A$4:$A$100,s_bil_std_ORD!$A147,s_sep_ind_ORD!$Q$4:$Q$100)</f>
        <v>0</v>
      </c>
      <c r="S147" s="66" t="e">
        <f>IF($U$2="7",H147,#REF!)</f>
        <v>#REF!</v>
      </c>
      <c r="T147" s="66" t="e">
        <f>IF($U$2="7",J147,#REF!)</f>
        <v>#REF!</v>
      </c>
      <c r="U147" s="66" t="e">
        <f>IF($U$2="7",L147,#REF!)</f>
        <v>#REF!</v>
      </c>
      <c r="V147" s="66" t="e">
        <f>IF($U$2="7",N147,#REF!)</f>
        <v>#REF!</v>
      </c>
      <c r="W147" s="66" t="e">
        <f>IF($U$2="7",P147,#REF!)</f>
        <v>#REF!</v>
      </c>
      <c r="Y147" s="66" t="s">
        <v>115</v>
      </c>
      <c r="Z147" s="174"/>
    </row>
    <row r="148" spans="1:26" ht="15.75" customHeight="1">
      <c r="A148" s="400" t="s">
        <v>391</v>
      </c>
      <c r="B148" s="400" t="s">
        <v>478</v>
      </c>
      <c r="C148" s="401" t="s">
        <v>110</v>
      </c>
      <c r="D148" s="401" t="s">
        <v>234</v>
      </c>
      <c r="E148" s="564">
        <v>194</v>
      </c>
      <c r="F148" s="552"/>
      <c r="G148" s="557"/>
      <c r="H148" s="407">
        <f>SUMIF(dati_sp!$H$2:$H$65536,s_bil_std_ORD!$A148,dati_sp!$C$2:$C$65536)</f>
        <v>0</v>
      </c>
      <c r="J148" s="407">
        <f>SUMIF(dati_sp!$H$2:$H$65536,s_bil_std_ORD!$A148,dati_sp!$D$2:$D$65536)</f>
        <v>0</v>
      </c>
      <c r="L148" s="407">
        <f>SUMIF(dati_sp!$H$2:$H$65536,s_bil_std_ORD!$A148,dati_sp!$E$2:$E$65536)</f>
        <v>0</v>
      </c>
      <c r="N148" s="407">
        <f>SUMIF(dati_sp!$H$2:$H$65536,s_bil_std_ORD!$A148,dati_sp!$F$2:$F$65536)</f>
        <v>0</v>
      </c>
      <c r="P148" s="407">
        <f>SUMIF(dati_sp!$H$2:$H$65536,s_bil_std_ORD!$A148,dati_sp!$G$2:$G$65536)</f>
        <v>0</v>
      </c>
      <c r="S148" s="410" t="e">
        <f>IF($U$2="7",H148,#REF!)</f>
        <v>#REF!</v>
      </c>
      <c r="T148" s="410" t="e">
        <f>IF($U$2="7",J148,#REF!)</f>
        <v>#REF!</v>
      </c>
      <c r="U148" s="410" t="e">
        <f>IF($U$2="7",L148,#REF!)</f>
        <v>#REF!</v>
      </c>
      <c r="V148" s="410" t="e">
        <f>IF($U$2="7",N148,#REF!)</f>
        <v>#REF!</v>
      </c>
      <c r="W148" s="410" t="e">
        <f>IF($U$2="7",P148,#REF!)</f>
        <v>#REF!</v>
      </c>
      <c r="Y148" s="410" t="s">
        <v>256</v>
      </c>
      <c r="Z148" s="174"/>
    </row>
    <row r="149" spans="1:26" ht="15.75" customHeight="1">
      <c r="A149" s="176" t="s">
        <v>367</v>
      </c>
      <c r="B149" s="175" t="s">
        <v>451</v>
      </c>
      <c r="C149" s="398" t="s">
        <v>110</v>
      </c>
      <c r="D149" s="398" t="s">
        <v>206</v>
      </c>
      <c r="E149" s="561"/>
      <c r="F149" s="540"/>
      <c r="G149" s="555"/>
      <c r="H149" s="403">
        <f>SUMIF(s_sep_ind_ORD!$A$4:$A$100,s_bil_std_ORD!$A149,s_sep_ind_ORD!$E$4:$E$100)</f>
        <v>0</v>
      </c>
      <c r="J149" s="403">
        <f>SUMIF(s_sep_ind_ORD!$A$4:$A$100,s_bil_std_ORD!$A149,s_sep_ind_ORD!$H$4:$H$100)</f>
        <v>0</v>
      </c>
      <c r="L149" s="403">
        <f>SUMIF(s_sep_ind_ORD!$A$4:$A$100,s_bil_std_ORD!$A149,s_sep_ind_ORD!$K$4:$K$100)</f>
        <v>0</v>
      </c>
      <c r="N149" s="403">
        <f>SUMIF(s_sep_ind_ORD!$A$4:$A$100,s_bil_std_ORD!$A149,s_sep_ind_ORD!$N$4:$N$100)</f>
        <v>0</v>
      </c>
      <c r="P149" s="403">
        <f>SUMIF(s_sep_ind_ORD!$A$4:$A$100,s_bil_std_ORD!$A149,s_sep_ind_ORD!$Q$4:$Q$100)</f>
        <v>0</v>
      </c>
      <c r="S149" s="409" t="e">
        <f>IF($U$2="7",H149,#REF!)</f>
        <v>#REF!</v>
      </c>
      <c r="T149" s="409" t="e">
        <f>IF($U$2="7",J149,#REF!)</f>
        <v>#REF!</v>
      </c>
      <c r="U149" s="409" t="e">
        <f>IF($U$2="7",L149,#REF!)</f>
        <v>#REF!</v>
      </c>
      <c r="V149" s="409" t="e">
        <f>IF($U$2="7",N149,#REF!)</f>
        <v>#REF!</v>
      </c>
      <c r="W149" s="409" t="e">
        <f>IF($U$2="7",P149,#REF!)</f>
        <v>#REF!</v>
      </c>
      <c r="Y149" s="66" t="s">
        <v>115</v>
      </c>
      <c r="Z149" s="174"/>
    </row>
    <row r="150" spans="1:26" ht="15.75" customHeight="1">
      <c r="A150" s="176" t="s">
        <v>368</v>
      </c>
      <c r="B150" s="175" t="s">
        <v>452</v>
      </c>
      <c r="C150" s="398" t="s">
        <v>110</v>
      </c>
      <c r="D150" s="398" t="s">
        <v>206</v>
      </c>
      <c r="E150" s="561">
        <v>184</v>
      </c>
      <c r="F150" s="540"/>
      <c r="G150" s="555"/>
      <c r="H150" s="403">
        <f>SUMIF(s_sep_ind_ORD!$A$4:$A$100,s_bil_std_ORD!$A150,s_sep_ind_ORD!$E$4:$E$100)</f>
        <v>0</v>
      </c>
      <c r="J150" s="403">
        <f>SUMIF(s_sep_ind_ORD!$A$4:$A$100,s_bil_std_ORD!$A150,s_sep_ind_ORD!$H$4:$H$100)</f>
        <v>0</v>
      </c>
      <c r="L150" s="403">
        <f>SUMIF(s_sep_ind_ORD!$A$4:$A$100,s_bil_std_ORD!$A150,s_sep_ind_ORD!$K$4:$K$100)</f>
        <v>0</v>
      </c>
      <c r="N150" s="403">
        <f>SUMIF(s_sep_ind_ORD!$A$4:$A$100,s_bil_std_ORD!$A150,s_sep_ind_ORD!$N$4:$N$100)</f>
        <v>0</v>
      </c>
      <c r="P150" s="403">
        <f>SUMIF(s_sep_ind_ORD!$A$4:$A$100,s_bil_std_ORD!$A150,s_sep_ind_ORD!$Q$4:$Q$100)</f>
        <v>0</v>
      </c>
      <c r="S150" s="409" t="e">
        <f>IF($U$2="7",H150,#REF!)</f>
        <v>#REF!</v>
      </c>
      <c r="T150" s="409" t="e">
        <f>IF($U$2="7",J150,#REF!)</f>
        <v>#REF!</v>
      </c>
      <c r="U150" s="409" t="e">
        <f>IF($U$2="7",L150,#REF!)</f>
        <v>#REF!</v>
      </c>
      <c r="V150" s="409" t="e">
        <f>IF($U$2="7",N150,#REF!)</f>
        <v>#REF!</v>
      </c>
      <c r="W150" s="409" t="e">
        <f>IF($U$2="7",P150,#REF!)</f>
        <v>#REF!</v>
      </c>
      <c r="Y150" s="66" t="s">
        <v>115</v>
      </c>
      <c r="Z150" s="174"/>
    </row>
    <row r="151" spans="1:26" ht="15.75" customHeight="1">
      <c r="A151" s="400" t="s">
        <v>392</v>
      </c>
      <c r="B151" s="400" t="s">
        <v>479</v>
      </c>
      <c r="C151" s="401" t="s">
        <v>110</v>
      </c>
      <c r="D151" s="401" t="s">
        <v>234</v>
      </c>
      <c r="E151" s="564">
        <v>215</v>
      </c>
      <c r="F151" s="552"/>
      <c r="G151" s="557"/>
      <c r="H151" s="407">
        <f>SUMIF(dati_sp!$H$2:$H$65536,s_bil_std_ORD!$A151,dati_sp!$C$2:$C$65536)</f>
        <v>0</v>
      </c>
      <c r="J151" s="407">
        <f>SUMIF(dati_sp!$H$2:$H$65536,s_bil_std_ORD!$A151,dati_sp!$D$2:$D$65536)</f>
        <v>0</v>
      </c>
      <c r="L151" s="407">
        <f>SUMIF(dati_sp!$H$2:$H$65536,s_bil_std_ORD!$A151,dati_sp!$E$2:$E$65536)</f>
        <v>0</v>
      </c>
      <c r="N151" s="407">
        <f>SUMIF(dati_sp!$H$2:$H$65536,s_bil_std_ORD!$A151,dati_sp!$F$2:$F$65536)</f>
        <v>0</v>
      </c>
      <c r="P151" s="407">
        <f>SUMIF(dati_sp!$H$2:$H$65536,s_bil_std_ORD!$A151,dati_sp!$G$2:$G$65536)</f>
        <v>0</v>
      </c>
      <c r="S151" s="410" t="e">
        <f>IF($U$2="7",H151,#REF!)</f>
        <v>#REF!</v>
      </c>
      <c r="T151" s="410" t="e">
        <f>IF($U$2="7",J151,#REF!)</f>
        <v>#REF!</v>
      </c>
      <c r="U151" s="410" t="e">
        <f>IF($U$2="7",L151,#REF!)</f>
        <v>#REF!</v>
      </c>
      <c r="V151" s="410" t="e">
        <f>IF($U$2="7",N151,#REF!)</f>
        <v>#REF!</v>
      </c>
      <c r="W151" s="410" t="e">
        <f>IF($U$2="7",P151,#REF!)</f>
        <v>#REF!</v>
      </c>
      <c r="Y151" s="410" t="s">
        <v>257</v>
      </c>
      <c r="Z151" s="174"/>
    </row>
    <row r="152" spans="1:26" ht="15.75" customHeight="1">
      <c r="A152" s="176" t="s">
        <v>369</v>
      </c>
      <c r="B152" s="175" t="s">
        <v>451</v>
      </c>
      <c r="C152" s="398" t="s">
        <v>110</v>
      </c>
      <c r="D152" s="398" t="s">
        <v>206</v>
      </c>
      <c r="E152" s="561"/>
      <c r="F152" s="540"/>
      <c r="G152" s="555"/>
      <c r="H152" s="403">
        <f>SUMIF(s_sep_ind_ORD!$A$4:$A$100,s_bil_std_ORD!$A152,s_sep_ind_ORD!$E$4:$E$100)</f>
        <v>0</v>
      </c>
      <c r="J152" s="403">
        <f>SUMIF(s_sep_ind_ORD!$A$4:$A$100,s_bil_std_ORD!$A152,s_sep_ind_ORD!$H$4:$H$100)</f>
        <v>0</v>
      </c>
      <c r="L152" s="403">
        <f>SUMIF(s_sep_ind_ORD!$A$4:$A$100,s_bil_std_ORD!$A152,s_sep_ind_ORD!$K$4:$K$100)</f>
        <v>0</v>
      </c>
      <c r="N152" s="403">
        <f>SUMIF(s_sep_ind_ORD!$A$4:$A$100,s_bil_std_ORD!$A152,s_sep_ind_ORD!$N$4:$N$100)</f>
        <v>0</v>
      </c>
      <c r="P152" s="403">
        <f>SUMIF(s_sep_ind_ORD!$A$4:$A$100,s_bil_std_ORD!$A152,s_sep_ind_ORD!$Q$4:$Q$100)</f>
        <v>0</v>
      </c>
      <c r="S152" s="409" t="e">
        <f>IF($U$2="7",H152,#REF!)</f>
        <v>#REF!</v>
      </c>
      <c r="T152" s="409" t="e">
        <f>IF($U$2="7",J152,#REF!)</f>
        <v>#REF!</v>
      </c>
      <c r="U152" s="409" t="e">
        <f>IF($U$2="7",L152,#REF!)</f>
        <v>#REF!</v>
      </c>
      <c r="V152" s="409" t="e">
        <f>IF($U$2="7",N152,#REF!)</f>
        <v>#REF!</v>
      </c>
      <c r="W152" s="409" t="e">
        <f>IF($U$2="7",P152,#REF!)</f>
        <v>#REF!</v>
      </c>
      <c r="Y152" s="66" t="s">
        <v>115</v>
      </c>
      <c r="Z152" s="174"/>
    </row>
    <row r="153" spans="1:26" ht="15.75" customHeight="1">
      <c r="A153" s="176" t="s">
        <v>370</v>
      </c>
      <c r="B153" s="175" t="s">
        <v>452</v>
      </c>
      <c r="C153" s="398" t="s">
        <v>110</v>
      </c>
      <c r="D153" s="398" t="s">
        <v>206</v>
      </c>
      <c r="E153" s="561">
        <v>185</v>
      </c>
      <c r="F153" s="540"/>
      <c r="G153" s="555"/>
      <c r="H153" s="403">
        <f>SUMIF(s_sep_ind_ORD!$A$4:$A$100,s_bil_std_ORD!$A153,s_sep_ind_ORD!$E$4:$E$100)</f>
        <v>0</v>
      </c>
      <c r="J153" s="403">
        <f>SUMIF(s_sep_ind_ORD!$A$4:$A$100,s_bil_std_ORD!$A153,s_sep_ind_ORD!$H$4:$H$100)</f>
        <v>0</v>
      </c>
      <c r="L153" s="403">
        <f>SUMIF(s_sep_ind_ORD!$A$4:$A$100,s_bil_std_ORD!$A153,s_sep_ind_ORD!$K$4:$K$100)</f>
        <v>0</v>
      </c>
      <c r="N153" s="403">
        <f>SUMIF(s_sep_ind_ORD!$A$4:$A$100,s_bil_std_ORD!$A153,s_sep_ind_ORD!$N$4:$N$100)</f>
        <v>0</v>
      </c>
      <c r="P153" s="403">
        <f>SUMIF(s_sep_ind_ORD!$A$4:$A$100,s_bil_std_ORD!$A153,s_sep_ind_ORD!$Q$4:$Q$100)</f>
        <v>0</v>
      </c>
      <c r="S153" s="409" t="e">
        <f>IF($U$2="7",H153,#REF!)</f>
        <v>#REF!</v>
      </c>
      <c r="T153" s="409" t="e">
        <f>IF($U$2="7",J153,#REF!)</f>
        <v>#REF!</v>
      </c>
      <c r="U153" s="409" t="e">
        <f>IF($U$2="7",L153,#REF!)</f>
        <v>#REF!</v>
      </c>
      <c r="V153" s="409" t="e">
        <f>IF($U$2="7",N153,#REF!)</f>
        <v>#REF!</v>
      </c>
      <c r="W153" s="409" t="e">
        <f>IF($U$2="7",P153,#REF!)</f>
        <v>#REF!</v>
      </c>
      <c r="Y153" s="66" t="s">
        <v>115</v>
      </c>
      <c r="Z153" s="174"/>
    </row>
    <row r="154" spans="1:26" ht="15.75" customHeight="1">
      <c r="A154" s="400" t="s">
        <v>393</v>
      </c>
      <c r="B154" s="400" t="s">
        <v>480</v>
      </c>
      <c r="C154" s="401" t="s">
        <v>110</v>
      </c>
      <c r="D154" s="401" t="s">
        <v>234</v>
      </c>
      <c r="E154" s="564">
        <v>195</v>
      </c>
      <c r="F154" s="552">
        <v>195</v>
      </c>
      <c r="G154" s="557"/>
      <c r="H154" s="407">
        <f>SUMIF(dati_sp!$H$2:$H$65536,s_bil_std_ORD!$A154,dati_sp!$C$2:$C$65536)</f>
        <v>0</v>
      </c>
      <c r="J154" s="407">
        <f>SUMIF(dati_sp!$H$2:$H$65536,s_bil_std_ORD!$A154,dati_sp!$D$2:$D$65536)</f>
        <v>0</v>
      </c>
      <c r="L154" s="407">
        <f>SUMIF(dati_sp!$H$2:$H$65536,s_bil_std_ORD!$A154,dati_sp!$E$2:$E$65536)</f>
        <v>0</v>
      </c>
      <c r="N154" s="407">
        <f>SUMIF(dati_sp!$H$2:$H$65536,s_bil_std_ORD!$A154,dati_sp!$F$2:$F$65536)</f>
        <v>0</v>
      </c>
      <c r="P154" s="407">
        <f>SUMIF(dati_sp!$H$2:$H$65536,s_bil_std_ORD!$A154,dati_sp!$G$2:$G$65536)</f>
        <v>0</v>
      </c>
      <c r="S154" s="410" t="e">
        <f>IF($U$2="7",H154,#REF!)</f>
        <v>#REF!</v>
      </c>
      <c r="T154" s="410" t="e">
        <f>IF($U$2="7",J154,#REF!)</f>
        <v>#REF!</v>
      </c>
      <c r="U154" s="410" t="e">
        <f>IF($U$2="7",L154,#REF!)</f>
        <v>#REF!</v>
      </c>
      <c r="V154" s="410" t="e">
        <f>IF($U$2="7",N154,#REF!)</f>
        <v>#REF!</v>
      </c>
      <c r="W154" s="410" t="e">
        <f>IF($U$2="7",P154,#REF!)</f>
        <v>#REF!</v>
      </c>
      <c r="Y154" s="410" t="s">
        <v>258</v>
      </c>
      <c r="Z154" s="174"/>
    </row>
    <row r="155" spans="1:26" ht="15.75" customHeight="1">
      <c r="A155" s="176" t="s">
        <v>371</v>
      </c>
      <c r="B155" s="175" t="s">
        <v>451</v>
      </c>
      <c r="C155" s="398" t="s">
        <v>110</v>
      </c>
      <c r="D155" s="398" t="s">
        <v>206</v>
      </c>
      <c r="E155" s="561"/>
      <c r="F155" s="540"/>
      <c r="G155" s="555"/>
      <c r="H155" s="403">
        <f>SUMIF(s_sep_ind_ORD!$A$4:$A$100,s_bil_std_ORD!$A155,s_sep_ind_ORD!$E$4:$E$100)</f>
        <v>0</v>
      </c>
      <c r="J155" s="403">
        <f>SUMIF(s_sep_ind_ORD!$A$4:$A$100,s_bil_std_ORD!$A155,s_sep_ind_ORD!$H$4:$H$100)</f>
        <v>0</v>
      </c>
      <c r="L155" s="403">
        <f>SUMIF(s_sep_ind_ORD!$A$4:$A$100,s_bil_std_ORD!$A155,s_sep_ind_ORD!$K$4:$K$100)</f>
        <v>0</v>
      </c>
      <c r="N155" s="403">
        <f>SUMIF(s_sep_ind_ORD!$A$4:$A$100,s_bil_std_ORD!$A155,s_sep_ind_ORD!$N$4:$N$100)</f>
        <v>0</v>
      </c>
      <c r="P155" s="403">
        <f>SUMIF(s_sep_ind_ORD!$A$4:$A$100,s_bil_std_ORD!$A155,s_sep_ind_ORD!$Q$4:$Q$100)</f>
        <v>0</v>
      </c>
      <c r="S155" s="409" t="e">
        <f>IF($U$2="7",H155,#REF!)</f>
        <v>#REF!</v>
      </c>
      <c r="T155" s="409" t="e">
        <f>IF($U$2="7",J155,#REF!)</f>
        <v>#REF!</v>
      </c>
      <c r="U155" s="409" t="e">
        <f>IF($U$2="7",L155,#REF!)</f>
        <v>#REF!</v>
      </c>
      <c r="V155" s="409" t="e">
        <f>IF($U$2="7",N155,#REF!)</f>
        <v>#REF!</v>
      </c>
      <c r="W155" s="409" t="e">
        <f>IF($U$2="7",P155,#REF!)</f>
        <v>#REF!</v>
      </c>
      <c r="Y155" s="66" t="s">
        <v>115</v>
      </c>
      <c r="Z155" s="174"/>
    </row>
    <row r="156" spans="1:26" ht="15.75" customHeight="1">
      <c r="A156" s="176" t="s">
        <v>372</v>
      </c>
      <c r="B156" s="175" t="s">
        <v>452</v>
      </c>
      <c r="C156" s="398" t="s">
        <v>110</v>
      </c>
      <c r="D156" s="398" t="s">
        <v>206</v>
      </c>
      <c r="E156" s="561">
        <v>186</v>
      </c>
      <c r="F156" s="540"/>
      <c r="G156" s="555"/>
      <c r="H156" s="403">
        <f>SUMIF(s_sep_ind_ORD!$A$4:$A$100,s_bil_std_ORD!$A156,s_sep_ind_ORD!$E$4:$E$100)</f>
        <v>0</v>
      </c>
      <c r="J156" s="403">
        <f>SUMIF(s_sep_ind_ORD!$A$4:$A$100,s_bil_std_ORD!$A156,s_sep_ind_ORD!$H$4:$H$100)</f>
        <v>0</v>
      </c>
      <c r="L156" s="403">
        <f>SUMIF(s_sep_ind_ORD!$A$4:$A$100,s_bil_std_ORD!$A156,s_sep_ind_ORD!$K$4:$K$100)</f>
        <v>0</v>
      </c>
      <c r="N156" s="403">
        <f>SUMIF(s_sep_ind_ORD!$A$4:$A$100,s_bil_std_ORD!$A156,s_sep_ind_ORD!$N$4:$N$100)</f>
        <v>0</v>
      </c>
      <c r="P156" s="403">
        <f>SUMIF(s_sep_ind_ORD!$A$4:$A$100,s_bil_std_ORD!$A156,s_sep_ind_ORD!$Q$4:$Q$100)</f>
        <v>0</v>
      </c>
      <c r="S156" s="409" t="e">
        <f>IF($U$2="7",H156,#REF!)</f>
        <v>#REF!</v>
      </c>
      <c r="T156" s="409" t="e">
        <f>IF($U$2="7",J156,#REF!)</f>
        <v>#REF!</v>
      </c>
      <c r="U156" s="409" t="e">
        <f>IF($U$2="7",L156,#REF!)</f>
        <v>#REF!</v>
      </c>
      <c r="V156" s="409" t="e">
        <f>IF($U$2="7",N156,#REF!)</f>
        <v>#REF!</v>
      </c>
      <c r="W156" s="409" t="e">
        <f>IF($U$2="7",P156,#REF!)</f>
        <v>#REF!</v>
      </c>
      <c r="Y156" s="66" t="s">
        <v>115</v>
      </c>
      <c r="Z156" s="174"/>
    </row>
    <row r="157" spans="1:26" ht="15.75" customHeight="1">
      <c r="A157" s="400" t="s">
        <v>394</v>
      </c>
      <c r="B157" s="400" t="s">
        <v>481</v>
      </c>
      <c r="C157" s="401" t="s">
        <v>110</v>
      </c>
      <c r="D157" s="401" t="s">
        <v>234</v>
      </c>
      <c r="E157" s="564">
        <v>196</v>
      </c>
      <c r="F157" s="552"/>
      <c r="G157" s="557"/>
      <c r="H157" s="407">
        <f>SUMIF(dati_sp!$H$2:$H$65536,s_bil_std_ORD!$A157,dati_sp!$C$2:$C$65536)</f>
        <v>0</v>
      </c>
      <c r="J157" s="407">
        <f>SUMIF(dati_sp!$H$2:$H$65536,s_bil_std_ORD!$A157,dati_sp!$D$2:$D$65536)</f>
        <v>0</v>
      </c>
      <c r="L157" s="407">
        <f>SUMIF(dati_sp!$H$2:$H$65536,s_bil_std_ORD!$A157,dati_sp!$E$2:$E$65536)</f>
        <v>0</v>
      </c>
      <c r="N157" s="407">
        <f>SUMIF(dati_sp!$H$2:$H$65536,s_bil_std_ORD!$A157,dati_sp!$F$2:$F$65536)</f>
        <v>0</v>
      </c>
      <c r="P157" s="407">
        <f>SUMIF(dati_sp!$H$2:$H$65536,s_bil_std_ORD!$A157,dati_sp!$G$2:$G$65536)</f>
        <v>0</v>
      </c>
      <c r="S157" s="410" t="e">
        <f>IF($U$2="7",H157,#REF!)</f>
        <v>#REF!</v>
      </c>
      <c r="T157" s="410" t="e">
        <f>IF($U$2="7",J157,#REF!)</f>
        <v>#REF!</v>
      </c>
      <c r="U157" s="410" t="e">
        <f>IF($U$2="7",L157,#REF!)</f>
        <v>#REF!</v>
      </c>
      <c r="V157" s="410" t="e">
        <f>IF($U$2="7",N157,#REF!)</f>
        <v>#REF!</v>
      </c>
      <c r="W157" s="410" t="e">
        <f>IF($U$2="7",P157,#REF!)</f>
        <v>#REF!</v>
      </c>
      <c r="Y157" s="410" t="s">
        <v>259</v>
      </c>
      <c r="Z157" s="174"/>
    </row>
    <row r="158" spans="1:26" ht="15.75" customHeight="1">
      <c r="A158" s="176" t="s">
        <v>373</v>
      </c>
      <c r="B158" s="175" t="s">
        <v>451</v>
      </c>
      <c r="C158" s="398" t="s">
        <v>110</v>
      </c>
      <c r="D158" s="398" t="s">
        <v>206</v>
      </c>
      <c r="E158" s="561"/>
      <c r="F158" s="540"/>
      <c r="G158" s="555"/>
      <c r="H158" s="403">
        <f>SUMIF(s_sep_ind_ORD!$A$4:$A$100,s_bil_std_ORD!$A158,s_sep_ind_ORD!$E$4:$E$100)</f>
        <v>0</v>
      </c>
      <c r="J158" s="403">
        <f>SUMIF(s_sep_ind_ORD!$A$4:$A$100,s_bil_std_ORD!$A158,s_sep_ind_ORD!$H$4:$H$100)</f>
        <v>0</v>
      </c>
      <c r="L158" s="403">
        <f>SUMIF(s_sep_ind_ORD!$A$4:$A$100,s_bil_std_ORD!$A158,s_sep_ind_ORD!$K$4:$K$100)</f>
        <v>0</v>
      </c>
      <c r="N158" s="403">
        <f>SUMIF(s_sep_ind_ORD!$A$4:$A$100,s_bil_std_ORD!$A158,s_sep_ind_ORD!$N$4:$N$100)</f>
        <v>0</v>
      </c>
      <c r="P158" s="403">
        <f>SUMIF(s_sep_ind_ORD!$A$4:$A$100,s_bil_std_ORD!$A158,s_sep_ind_ORD!$Q$4:$Q$100)</f>
        <v>0</v>
      </c>
      <c r="S158" s="409" t="e">
        <f>IF($U$2="7",H158,#REF!)</f>
        <v>#REF!</v>
      </c>
      <c r="T158" s="409" t="e">
        <f>IF($U$2="7",J158,#REF!)</f>
        <v>#REF!</v>
      </c>
      <c r="U158" s="409" t="e">
        <f>IF($U$2="7",L158,#REF!)</f>
        <v>#REF!</v>
      </c>
      <c r="V158" s="409" t="e">
        <f>IF($U$2="7",N158,#REF!)</f>
        <v>#REF!</v>
      </c>
      <c r="W158" s="409" t="e">
        <f>IF($U$2="7",P158,#REF!)</f>
        <v>#REF!</v>
      </c>
      <c r="Y158" s="66" t="s">
        <v>115</v>
      </c>
      <c r="Z158" s="174"/>
    </row>
    <row r="159" spans="1:26" ht="15.75" customHeight="1">
      <c r="A159" s="176" t="s">
        <v>374</v>
      </c>
      <c r="B159" s="175" t="s">
        <v>452</v>
      </c>
      <c r="C159" s="398" t="s">
        <v>110</v>
      </c>
      <c r="D159" s="398" t="s">
        <v>206</v>
      </c>
      <c r="E159" s="561">
        <v>187</v>
      </c>
      <c r="F159" s="540"/>
      <c r="G159" s="555"/>
      <c r="H159" s="403">
        <f>SUMIF(s_sep_ind_ORD!$A$4:$A$100,s_bil_std_ORD!$A159,s_sep_ind_ORD!$E$4:$E$100)</f>
        <v>0</v>
      </c>
      <c r="J159" s="403">
        <f>SUMIF(s_sep_ind_ORD!$A$4:$A$100,s_bil_std_ORD!$A159,s_sep_ind_ORD!$H$4:$H$100)</f>
        <v>0</v>
      </c>
      <c r="L159" s="403">
        <f>SUMIF(s_sep_ind_ORD!$A$4:$A$100,s_bil_std_ORD!$A159,s_sep_ind_ORD!$K$4:$K$100)</f>
        <v>0</v>
      </c>
      <c r="N159" s="403">
        <f>SUMIF(s_sep_ind_ORD!$A$4:$A$100,s_bil_std_ORD!$A159,s_sep_ind_ORD!$N$4:$N$100)</f>
        <v>0</v>
      </c>
      <c r="P159" s="403">
        <f>SUMIF(s_sep_ind_ORD!$A$4:$A$100,s_bil_std_ORD!$A159,s_sep_ind_ORD!$Q$4:$Q$100)</f>
        <v>0</v>
      </c>
      <c r="S159" s="409" t="e">
        <f>IF($U$2="7",H159,#REF!)</f>
        <v>#REF!</v>
      </c>
      <c r="T159" s="409" t="e">
        <f>IF($U$2="7",J159,#REF!)</f>
        <v>#REF!</v>
      </c>
      <c r="U159" s="409" t="e">
        <f>IF($U$2="7",L159,#REF!)</f>
        <v>#REF!</v>
      </c>
      <c r="V159" s="409" t="e">
        <f>IF($U$2="7",N159,#REF!)</f>
        <v>#REF!</v>
      </c>
      <c r="W159" s="409" t="e">
        <f>IF($U$2="7",P159,#REF!)</f>
        <v>#REF!</v>
      </c>
      <c r="Y159" s="66" t="s">
        <v>115</v>
      </c>
      <c r="Z159" s="174"/>
    </row>
    <row r="160" spans="1:26" ht="15.75" customHeight="1">
      <c r="A160" s="400" t="s">
        <v>395</v>
      </c>
      <c r="B160" s="400" t="s">
        <v>482</v>
      </c>
      <c r="C160" s="401" t="s">
        <v>110</v>
      </c>
      <c r="D160" s="401" t="s">
        <v>234</v>
      </c>
      <c r="E160" s="564">
        <v>197</v>
      </c>
      <c r="F160" s="552"/>
      <c r="G160" s="557"/>
      <c r="H160" s="407">
        <f>SUMIF(dati_sp!$H$2:$H$65536,s_bil_std_ORD!$A160,dati_sp!$C$2:$C$65536)</f>
        <v>0</v>
      </c>
      <c r="J160" s="407">
        <f>SUMIF(dati_sp!$H$2:$H$65536,s_bil_std_ORD!$A160,dati_sp!$D$2:$D$65536)</f>
        <v>0</v>
      </c>
      <c r="L160" s="407">
        <f>SUMIF(dati_sp!$H$2:$H$65536,s_bil_std_ORD!$A160,dati_sp!$E$2:$E$65536)</f>
        <v>0</v>
      </c>
      <c r="N160" s="407">
        <f>SUMIF(dati_sp!$H$2:$H$65536,s_bil_std_ORD!$A160,dati_sp!$F$2:$F$65536)</f>
        <v>0</v>
      </c>
      <c r="P160" s="407">
        <f>SUMIF(dati_sp!$H$2:$H$65536,s_bil_std_ORD!$A160,dati_sp!$G$2:$G$65536)</f>
        <v>0</v>
      </c>
      <c r="S160" s="410" t="e">
        <f>IF($U$2="7",H160,#REF!)</f>
        <v>#REF!</v>
      </c>
      <c r="T160" s="410" t="e">
        <f>IF($U$2="7",J160,#REF!)</f>
        <v>#REF!</v>
      </c>
      <c r="U160" s="410" t="e">
        <f>IF($U$2="7",L160,#REF!)</f>
        <v>#REF!</v>
      </c>
      <c r="V160" s="410" t="e">
        <f>IF($U$2="7",N160,#REF!)</f>
        <v>#REF!</v>
      </c>
      <c r="W160" s="410" t="e">
        <f>IF($U$2="7",P160,#REF!)</f>
        <v>#REF!</v>
      </c>
      <c r="Y160" s="410" t="s">
        <v>275</v>
      </c>
      <c r="Z160" s="174"/>
    </row>
    <row r="161" spans="1:26" ht="15.75" customHeight="1">
      <c r="A161" s="176" t="s">
        <v>375</v>
      </c>
      <c r="B161" s="175" t="s">
        <v>451</v>
      </c>
      <c r="C161" s="398" t="s">
        <v>110</v>
      </c>
      <c r="D161" s="398" t="s">
        <v>206</v>
      </c>
      <c r="E161" s="561"/>
      <c r="F161" s="540"/>
      <c r="G161" s="555"/>
      <c r="H161" s="403">
        <f>SUMIF(s_sep_ind_ORD!$A$4:$A$100,s_bil_std_ORD!$A161,s_sep_ind_ORD!$E$4:$E$100)</f>
        <v>0</v>
      </c>
      <c r="J161" s="403">
        <f>SUMIF(s_sep_ind_ORD!$A$4:$A$100,s_bil_std_ORD!$A161,s_sep_ind_ORD!$H$4:$H$100)</f>
        <v>0</v>
      </c>
      <c r="L161" s="403">
        <f>SUMIF(s_sep_ind_ORD!$A$4:$A$100,s_bil_std_ORD!$A161,s_sep_ind_ORD!$K$4:$K$100)</f>
        <v>0</v>
      </c>
      <c r="N161" s="403">
        <f>SUMIF(s_sep_ind_ORD!$A$4:$A$100,s_bil_std_ORD!$A161,s_sep_ind_ORD!$N$4:$N$100)</f>
        <v>0</v>
      </c>
      <c r="P161" s="403">
        <f>SUMIF(s_sep_ind_ORD!$A$4:$A$100,s_bil_std_ORD!$A161,s_sep_ind_ORD!$Q$4:$Q$100)</f>
        <v>0</v>
      </c>
      <c r="S161" s="409" t="e">
        <f>IF($U$2="7",H161,#REF!)</f>
        <v>#REF!</v>
      </c>
      <c r="T161" s="409" t="e">
        <f>IF($U$2="7",J161,#REF!)</f>
        <v>#REF!</v>
      </c>
      <c r="U161" s="409" t="e">
        <f>IF($U$2="7",L161,#REF!)</f>
        <v>#REF!</v>
      </c>
      <c r="V161" s="409" t="e">
        <f>IF($U$2="7",N161,#REF!)</f>
        <v>#REF!</v>
      </c>
      <c r="W161" s="409" t="e">
        <f>IF($U$2="7",P161,#REF!)</f>
        <v>#REF!</v>
      </c>
      <c r="Y161" s="66" t="s">
        <v>115</v>
      </c>
      <c r="Z161" s="174"/>
    </row>
    <row r="162" spans="1:26" ht="15.75" customHeight="1">
      <c r="A162" s="176" t="s">
        <v>376</v>
      </c>
      <c r="B162" s="175" t="s">
        <v>452</v>
      </c>
      <c r="C162" s="398" t="s">
        <v>110</v>
      </c>
      <c r="D162" s="398" t="s">
        <v>206</v>
      </c>
      <c r="E162" s="561">
        <v>188</v>
      </c>
      <c r="F162" s="540"/>
      <c r="G162" s="555"/>
      <c r="H162" s="403">
        <f>SUMIF(s_sep_ind_ORD!$A$4:$A$100,s_bil_std_ORD!$A162,s_sep_ind_ORD!$E$4:$E$100)</f>
        <v>0</v>
      </c>
      <c r="J162" s="403">
        <f>SUMIF(s_sep_ind_ORD!$A$4:$A$100,s_bil_std_ORD!$A162,s_sep_ind_ORD!$H$4:$H$100)</f>
        <v>0</v>
      </c>
      <c r="L162" s="403">
        <f>SUMIF(s_sep_ind_ORD!$A$4:$A$100,s_bil_std_ORD!$A162,s_sep_ind_ORD!$K$4:$K$100)</f>
        <v>0</v>
      </c>
      <c r="N162" s="403">
        <f>SUMIF(s_sep_ind_ORD!$A$4:$A$100,s_bil_std_ORD!$A162,s_sep_ind_ORD!$N$4:$N$100)</f>
        <v>0</v>
      </c>
      <c r="P162" s="403">
        <f>SUMIF(s_sep_ind_ORD!$A$4:$A$100,s_bil_std_ORD!$A162,s_sep_ind_ORD!$Q$4:$Q$100)</f>
        <v>0</v>
      </c>
      <c r="S162" s="409" t="e">
        <f>IF($U$2="7",H162,#REF!)</f>
        <v>#REF!</v>
      </c>
      <c r="T162" s="409" t="e">
        <f>IF($U$2="7",J162,#REF!)</f>
        <v>#REF!</v>
      </c>
      <c r="U162" s="409" t="e">
        <f>IF($U$2="7",L162,#REF!)</f>
        <v>#REF!</v>
      </c>
      <c r="V162" s="409" t="e">
        <f>IF($U$2="7",N162,#REF!)</f>
        <v>#REF!</v>
      </c>
      <c r="W162" s="409" t="e">
        <f>IF($U$2="7",P162,#REF!)</f>
        <v>#REF!</v>
      </c>
      <c r="Y162" s="66" t="s">
        <v>115</v>
      </c>
      <c r="Z162" s="174"/>
    </row>
    <row r="163" spans="1:26" ht="15.75" customHeight="1">
      <c r="A163" s="400" t="s">
        <v>396</v>
      </c>
      <c r="B163" s="400" t="s">
        <v>483</v>
      </c>
      <c r="C163" s="401" t="s">
        <v>110</v>
      </c>
      <c r="D163" s="401" t="s">
        <v>234</v>
      </c>
      <c r="E163" s="564">
        <v>198</v>
      </c>
      <c r="F163" s="552"/>
      <c r="G163" s="557"/>
      <c r="H163" s="407">
        <f>SUMIF(dati_sp!$H$2:$H$65536,s_bil_std_ORD!$A163,dati_sp!$C$2:$C$65536)</f>
        <v>0</v>
      </c>
      <c r="J163" s="407">
        <f>SUMIF(dati_sp!$H$2:$H$65536,s_bil_std_ORD!$A163,dati_sp!$D$2:$D$65536)</f>
        <v>0</v>
      </c>
      <c r="L163" s="407">
        <f>SUMIF(dati_sp!$H$2:$H$65536,s_bil_std_ORD!$A163,dati_sp!$E$2:$E$65536)</f>
        <v>0</v>
      </c>
      <c r="N163" s="407">
        <f>SUMIF(dati_sp!$H$2:$H$65536,s_bil_std_ORD!$A163,dati_sp!$F$2:$F$65536)</f>
        <v>0</v>
      </c>
      <c r="P163" s="407">
        <f>SUMIF(dati_sp!$H$2:$H$65536,s_bil_std_ORD!$A163,dati_sp!$G$2:$G$65536)</f>
        <v>0</v>
      </c>
      <c r="S163" s="410" t="e">
        <f>IF($U$2="7",H163,#REF!)</f>
        <v>#REF!</v>
      </c>
      <c r="T163" s="410" t="e">
        <f>IF($U$2="7",J163,#REF!)</f>
        <v>#REF!</v>
      </c>
      <c r="U163" s="410" t="e">
        <f>IF($U$2="7",L163,#REF!)</f>
        <v>#REF!</v>
      </c>
      <c r="V163" s="410" t="e">
        <f>IF($U$2="7",N163,#REF!)</f>
        <v>#REF!</v>
      </c>
      <c r="W163" s="410" t="e">
        <f>IF($U$2="7",P163,#REF!)</f>
        <v>#REF!</v>
      </c>
      <c r="Y163" s="410" t="s">
        <v>276</v>
      </c>
      <c r="Z163" s="174"/>
    </row>
    <row r="164" spans="1:26" ht="15.75" customHeight="1">
      <c r="A164" s="176" t="s">
        <v>377</v>
      </c>
      <c r="B164" s="175" t="s">
        <v>451</v>
      </c>
      <c r="C164" s="398" t="s">
        <v>110</v>
      </c>
      <c r="D164" s="398" t="s">
        <v>206</v>
      </c>
      <c r="E164" s="561"/>
      <c r="F164" s="540"/>
      <c r="G164" s="555"/>
      <c r="H164" s="403">
        <f>SUMIF(s_sep_ind_ORD!$A$4:$A$100,s_bil_std_ORD!$A164,s_sep_ind_ORD!$E$4:$E$100)</f>
        <v>0</v>
      </c>
      <c r="J164" s="403">
        <f>SUMIF(s_sep_ind_ORD!$A$4:$A$100,s_bil_std_ORD!$A164,s_sep_ind_ORD!$H$4:$H$100)</f>
        <v>0</v>
      </c>
      <c r="L164" s="403">
        <f>SUMIF(s_sep_ind_ORD!$A$4:$A$100,s_bil_std_ORD!$A164,s_sep_ind_ORD!$K$4:$K$100)</f>
        <v>0</v>
      </c>
      <c r="N164" s="403">
        <f>SUMIF(s_sep_ind_ORD!$A$4:$A$100,s_bil_std_ORD!$A164,s_sep_ind_ORD!$N$4:$N$100)</f>
        <v>0</v>
      </c>
      <c r="P164" s="403">
        <f>SUMIF(s_sep_ind_ORD!$A$4:$A$100,s_bil_std_ORD!$A164,s_sep_ind_ORD!$Q$4:$Q$100)</f>
        <v>0</v>
      </c>
      <c r="S164" s="409" t="e">
        <f>IF($U$2="7",H164,#REF!)</f>
        <v>#REF!</v>
      </c>
      <c r="T164" s="409" t="e">
        <f>IF($U$2="7",J164,#REF!)</f>
        <v>#REF!</v>
      </c>
      <c r="U164" s="409" t="e">
        <f>IF($U$2="7",L164,#REF!)</f>
        <v>#REF!</v>
      </c>
      <c r="V164" s="409" t="e">
        <f>IF($U$2="7",N164,#REF!)</f>
        <v>#REF!</v>
      </c>
      <c r="W164" s="409" t="e">
        <f>IF($U$2="7",P164,#REF!)</f>
        <v>#REF!</v>
      </c>
      <c r="Y164" s="66" t="s">
        <v>115</v>
      </c>
      <c r="Z164" s="174"/>
    </row>
    <row r="165" spans="1:26" ht="15.75" customHeight="1">
      <c r="A165" s="176" t="s">
        <v>378</v>
      </c>
      <c r="B165" s="175" t="s">
        <v>452</v>
      </c>
      <c r="C165" s="398" t="s">
        <v>110</v>
      </c>
      <c r="D165" s="398" t="s">
        <v>206</v>
      </c>
      <c r="E165" s="561">
        <v>189</v>
      </c>
      <c r="F165" s="540"/>
      <c r="G165" s="555"/>
      <c r="H165" s="403">
        <f>SUMIF(s_sep_ind_ORD!$A$4:$A$100,s_bil_std_ORD!$A165,s_sep_ind_ORD!$E$4:$E$100)</f>
        <v>0</v>
      </c>
      <c r="J165" s="403">
        <f>SUMIF(s_sep_ind_ORD!$A$4:$A$100,s_bil_std_ORD!$A165,s_sep_ind_ORD!$H$4:$H$100)</f>
        <v>0</v>
      </c>
      <c r="L165" s="403">
        <f>SUMIF(s_sep_ind_ORD!$A$4:$A$100,s_bil_std_ORD!$A165,s_sep_ind_ORD!$K$4:$K$100)</f>
        <v>0</v>
      </c>
      <c r="N165" s="403">
        <f>SUMIF(s_sep_ind_ORD!$A$4:$A$100,s_bil_std_ORD!$A165,s_sep_ind_ORD!$N$4:$N$100)</f>
        <v>0</v>
      </c>
      <c r="P165" s="403">
        <f>SUMIF(s_sep_ind_ORD!$A$4:$A$100,s_bil_std_ORD!$A165,s_sep_ind_ORD!$Q$4:$Q$100)</f>
        <v>0</v>
      </c>
      <c r="S165" s="409" t="e">
        <f>IF($U$2="7",H165,#REF!)</f>
        <v>#REF!</v>
      </c>
      <c r="T165" s="409" t="e">
        <f>IF($U$2="7",J165,#REF!)</f>
        <v>#REF!</v>
      </c>
      <c r="U165" s="409" t="e">
        <f>IF($U$2="7",L165,#REF!)</f>
        <v>#REF!</v>
      </c>
      <c r="V165" s="409" t="e">
        <f>IF($U$2="7",N165,#REF!)</f>
        <v>#REF!</v>
      </c>
      <c r="W165" s="409" t="e">
        <f>IF($U$2="7",P165,#REF!)</f>
        <v>#REF!</v>
      </c>
      <c r="Y165" s="66" t="s">
        <v>115</v>
      </c>
      <c r="Z165" s="174"/>
    </row>
    <row r="166" spans="1:26" ht="15.75" customHeight="1">
      <c r="A166" s="400" t="s">
        <v>397</v>
      </c>
      <c r="B166" s="400" t="s">
        <v>484</v>
      </c>
      <c r="C166" s="401" t="s">
        <v>110</v>
      </c>
      <c r="D166" s="401" t="s">
        <v>234</v>
      </c>
      <c r="E166" s="564">
        <v>199</v>
      </c>
      <c r="F166" s="552"/>
      <c r="G166" s="557"/>
      <c r="H166" s="407">
        <f>SUMIF(dati_sp!$H$2:$H$65536,s_bil_std_ORD!$A166,dati_sp!$C$2:$C$65536)</f>
        <v>0</v>
      </c>
      <c r="J166" s="407">
        <f>SUMIF(dati_sp!$H$2:$H$65536,s_bil_std_ORD!$A166,dati_sp!$D$2:$D$65536)</f>
        <v>0</v>
      </c>
      <c r="L166" s="407">
        <f>SUMIF(dati_sp!$H$2:$H$65536,s_bil_std_ORD!$A166,dati_sp!$E$2:$E$65536)</f>
        <v>0</v>
      </c>
      <c r="N166" s="407">
        <f>SUMIF(dati_sp!$H$2:$H$65536,s_bil_std_ORD!$A166,dati_sp!$F$2:$F$65536)</f>
        <v>0</v>
      </c>
      <c r="P166" s="407">
        <f>SUMIF(dati_sp!$H$2:$H$65536,s_bil_std_ORD!$A166,dati_sp!$G$2:$G$65536)</f>
        <v>0</v>
      </c>
      <c r="S166" s="410" t="e">
        <f>IF($U$2="7",H166,#REF!)</f>
        <v>#REF!</v>
      </c>
      <c r="T166" s="410" t="e">
        <f>IF($U$2="7",J166,#REF!)</f>
        <v>#REF!</v>
      </c>
      <c r="U166" s="410" t="e">
        <f>IF($U$2="7",L166,#REF!)</f>
        <v>#REF!</v>
      </c>
      <c r="V166" s="410" t="e">
        <f>IF($U$2="7",N166,#REF!)</f>
        <v>#REF!</v>
      </c>
      <c r="W166" s="410" t="e">
        <f>IF($U$2="7",P166,#REF!)</f>
        <v>#REF!</v>
      </c>
      <c r="Y166" s="410" t="s">
        <v>277</v>
      </c>
      <c r="Z166" s="174"/>
    </row>
    <row r="167" spans="1:26" ht="15.75" customHeight="1">
      <c r="A167" s="176" t="s">
        <v>379</v>
      </c>
      <c r="B167" s="175" t="s">
        <v>451</v>
      </c>
      <c r="C167" s="398" t="s">
        <v>110</v>
      </c>
      <c r="D167" s="398" t="s">
        <v>206</v>
      </c>
      <c r="E167" s="561"/>
      <c r="F167" s="540"/>
      <c r="G167" s="555"/>
      <c r="H167" s="403">
        <f>SUMIF(s_sep_ind_ORD!$A$4:$A$100,s_bil_std_ORD!$A167,s_sep_ind_ORD!$E$4:$E$100)</f>
        <v>0</v>
      </c>
      <c r="J167" s="403">
        <f>SUMIF(s_sep_ind_ORD!$A$4:$A$100,s_bil_std_ORD!$A167,s_sep_ind_ORD!$H$4:$H$100)</f>
        <v>0</v>
      </c>
      <c r="L167" s="403">
        <f>SUMIF(s_sep_ind_ORD!$A$4:$A$100,s_bil_std_ORD!$A167,s_sep_ind_ORD!$K$4:$K$100)</f>
        <v>0</v>
      </c>
      <c r="N167" s="403">
        <f>SUMIF(s_sep_ind_ORD!$A$4:$A$100,s_bil_std_ORD!$A167,s_sep_ind_ORD!$N$4:$N$100)</f>
        <v>0</v>
      </c>
      <c r="P167" s="403">
        <f>SUMIF(s_sep_ind_ORD!$A$4:$A$100,s_bil_std_ORD!$A167,s_sep_ind_ORD!$Q$4:$Q$100)</f>
        <v>0</v>
      </c>
      <c r="S167" s="409" t="e">
        <f>IF($U$2="7",H167,#REF!)</f>
        <v>#REF!</v>
      </c>
      <c r="T167" s="409" t="e">
        <f>IF($U$2="7",J167,#REF!)</f>
        <v>#REF!</v>
      </c>
      <c r="U167" s="409" t="e">
        <f>IF($U$2="7",L167,#REF!)</f>
        <v>#REF!</v>
      </c>
      <c r="V167" s="409" t="e">
        <f>IF($U$2="7",N167,#REF!)</f>
        <v>#REF!</v>
      </c>
      <c r="W167" s="409" t="e">
        <f>IF($U$2="7",P167,#REF!)</f>
        <v>#REF!</v>
      </c>
      <c r="Y167" s="66" t="s">
        <v>115</v>
      </c>
      <c r="Z167" s="174"/>
    </row>
    <row r="168" spans="1:26" ht="15.75" customHeight="1">
      <c r="A168" s="176" t="s">
        <v>380</v>
      </c>
      <c r="B168" s="175" t="s">
        <v>452</v>
      </c>
      <c r="C168" s="398" t="s">
        <v>110</v>
      </c>
      <c r="D168" s="398" t="s">
        <v>206</v>
      </c>
      <c r="E168" s="561">
        <v>204</v>
      </c>
      <c r="F168" s="540"/>
      <c r="G168" s="555"/>
      <c r="H168" s="403">
        <f>SUMIF(s_sep_ind_ORD!$A$4:$A$100,s_bil_std_ORD!$A168,s_sep_ind_ORD!$E$4:$E$100)</f>
        <v>0</v>
      </c>
      <c r="J168" s="403">
        <f>SUMIF(s_sep_ind_ORD!$A$4:$A$100,s_bil_std_ORD!$A168,s_sep_ind_ORD!$H$4:$H$100)</f>
        <v>0</v>
      </c>
      <c r="L168" s="403">
        <f>SUMIF(s_sep_ind_ORD!$A$4:$A$100,s_bil_std_ORD!$A168,s_sep_ind_ORD!$K$4:$K$100)</f>
        <v>0</v>
      </c>
      <c r="N168" s="403">
        <f>SUMIF(s_sep_ind_ORD!$A$4:$A$100,s_bil_std_ORD!$A168,s_sep_ind_ORD!$N$4:$N$100)</f>
        <v>0</v>
      </c>
      <c r="P168" s="403">
        <f>SUMIF(s_sep_ind_ORD!$A$4:$A$100,s_bil_std_ORD!$A168,s_sep_ind_ORD!$Q$4:$Q$100)</f>
        <v>0</v>
      </c>
      <c r="S168" s="409" t="e">
        <f>IF($U$2="7",H168,#REF!)</f>
        <v>#REF!</v>
      </c>
      <c r="T168" s="409" t="e">
        <f>IF($U$2="7",J168,#REF!)</f>
        <v>#REF!</v>
      </c>
      <c r="U168" s="409" t="e">
        <f>IF($U$2="7",L168,#REF!)</f>
        <v>#REF!</v>
      </c>
      <c r="V168" s="409" t="e">
        <f>IF($U$2="7",N168,#REF!)</f>
        <v>#REF!</v>
      </c>
      <c r="W168" s="409" t="e">
        <f>IF($U$2="7",P168,#REF!)</f>
        <v>#REF!</v>
      </c>
      <c r="Y168" s="66" t="s">
        <v>115</v>
      </c>
      <c r="Z168" s="174"/>
    </row>
    <row r="169" spans="1:26" ht="15.75" customHeight="1">
      <c r="A169" s="400" t="s">
        <v>900</v>
      </c>
      <c r="B169" s="400" t="s">
        <v>901</v>
      </c>
      <c r="C169" s="401" t="s">
        <v>110</v>
      </c>
      <c r="D169" s="401" t="s">
        <v>234</v>
      </c>
      <c r="E169" s="561"/>
      <c r="F169" s="552"/>
      <c r="G169" s="557"/>
      <c r="H169" s="407">
        <f>SUMIF(dati_sp!$H$2:$H$65536,s_bil_std_ORD!$A169,dati_sp!$C$2:$C$65536)</f>
        <v>0</v>
      </c>
      <c r="J169" s="407">
        <f>SUMIF(dati_sp!$H$2:$H$65536,s_bil_std_ORD!$A169,dati_sp!$D$2:$D$65536)</f>
        <v>0</v>
      </c>
      <c r="L169" s="407">
        <f>SUMIF(dati_sp!$H$2:$H$65536,s_bil_std_ORD!$A169,dati_sp!$E$2:$E$65536)</f>
        <v>0</v>
      </c>
      <c r="N169" s="407">
        <f>SUMIF(dati_sp!$H$2:$H$65536,s_bil_std_ORD!$A169,dati_sp!$F$2:$F$65536)</f>
        <v>0</v>
      </c>
      <c r="P169" s="407">
        <f>SUMIF(dati_sp!$H$2:$H$65536,s_bil_std_ORD!$A169,dati_sp!$G$2:$G$65536)</f>
        <v>0</v>
      </c>
      <c r="S169" s="409"/>
      <c r="T169" s="409"/>
      <c r="U169" s="409"/>
      <c r="V169" s="409"/>
      <c r="W169" s="409"/>
      <c r="Y169" s="410" t="s">
        <v>953</v>
      </c>
      <c r="Z169" s="174"/>
    </row>
    <row r="170" spans="1:26" ht="15.75" customHeight="1">
      <c r="A170" s="176" t="s">
        <v>1076</v>
      </c>
      <c r="B170" s="175" t="s">
        <v>451</v>
      </c>
      <c r="C170" s="398" t="s">
        <v>110</v>
      </c>
      <c r="D170" s="398" t="s">
        <v>206</v>
      </c>
      <c r="E170" s="561"/>
      <c r="F170" s="540"/>
      <c r="G170" s="555"/>
      <c r="H170" s="403">
        <f>SUMIF(s_sep_ind_ORD!$A$4:$A$100,s_bil_std_ORD!$A170,s_sep_ind_ORD!$E$4:$E$100)</f>
        <v>0</v>
      </c>
      <c r="J170" s="403">
        <f>SUMIF(s_sep_ind_ORD!$A$4:$A$100,s_bil_std_ORD!$A170,s_sep_ind_ORD!$H$4:$H$100)</f>
        <v>0</v>
      </c>
      <c r="L170" s="403">
        <f>SUMIF(s_sep_ind_ORD!$A$4:$A$100,s_bil_std_ORD!$A170,s_sep_ind_ORD!$K$4:$K$100)</f>
        <v>0</v>
      </c>
      <c r="N170" s="403">
        <f>SUMIF(s_sep_ind_ORD!$A$4:$A$100,s_bil_std_ORD!$A170,s_sep_ind_ORD!$N$4:$N$100)</f>
        <v>0</v>
      </c>
      <c r="P170" s="403">
        <f>SUMIF(s_sep_ind_ORD!$A$4:$A$100,s_bil_std_ORD!$A170,s_sep_ind_ORD!$Q$4:$Q$100)</f>
        <v>0</v>
      </c>
      <c r="S170" s="409"/>
      <c r="T170" s="409"/>
      <c r="U170" s="409"/>
      <c r="V170" s="409"/>
      <c r="W170" s="409"/>
      <c r="Y170" s="66" t="s">
        <v>115</v>
      </c>
      <c r="Z170" s="174"/>
    </row>
    <row r="171" spans="1:26" ht="15.75" customHeight="1">
      <c r="A171" s="176" t="s">
        <v>1077</v>
      </c>
      <c r="B171" s="175" t="s">
        <v>452</v>
      </c>
      <c r="C171" s="398" t="s">
        <v>110</v>
      </c>
      <c r="D171" s="398" t="s">
        <v>206</v>
      </c>
      <c r="E171" s="561"/>
      <c r="F171" s="540"/>
      <c r="G171" s="555"/>
      <c r="H171" s="403">
        <f>SUMIF(s_sep_ind_ORD!$A$4:$A$100,s_bil_std_ORD!$A171,s_sep_ind_ORD!$E$4:$E$100)</f>
        <v>0</v>
      </c>
      <c r="J171" s="403">
        <f>SUMIF(s_sep_ind_ORD!$A$4:$A$100,s_bil_std_ORD!$A171,s_sep_ind_ORD!$H$4:$H$100)</f>
        <v>0</v>
      </c>
      <c r="L171" s="403">
        <f>SUMIF(s_sep_ind_ORD!$A$4:$A$100,s_bil_std_ORD!$A171,s_sep_ind_ORD!$K$4:$K$100)</f>
        <v>0</v>
      </c>
      <c r="N171" s="403">
        <f>SUMIF(s_sep_ind_ORD!$A$4:$A$100,s_bil_std_ORD!$A171,s_sep_ind_ORD!$N$4:$N$100)</f>
        <v>0</v>
      </c>
      <c r="P171" s="403">
        <f>SUMIF(s_sep_ind_ORD!$A$4:$A$100,s_bil_std_ORD!$A171,s_sep_ind_ORD!$Q$4:$Q$100)</f>
        <v>0</v>
      </c>
      <c r="S171" s="409"/>
      <c r="T171" s="409"/>
      <c r="U171" s="409"/>
      <c r="V171" s="409"/>
      <c r="W171" s="409"/>
      <c r="Y171" s="66" t="s">
        <v>115</v>
      </c>
      <c r="Z171" s="174"/>
    </row>
    <row r="172" spans="1:26" ht="15.75" customHeight="1">
      <c r="A172" s="400" t="s">
        <v>398</v>
      </c>
      <c r="B172" s="400" t="s">
        <v>485</v>
      </c>
      <c r="C172" s="401" t="s">
        <v>110</v>
      </c>
      <c r="D172" s="401" t="s">
        <v>234</v>
      </c>
      <c r="E172" s="564">
        <v>201</v>
      </c>
      <c r="F172" s="552"/>
      <c r="G172" s="557"/>
      <c r="H172" s="407">
        <f>SUMIF(dati_sp!$H$2:$H$65536,s_bil_std_ORD!$A172,dati_sp!$C$2:$C$65536)</f>
        <v>0</v>
      </c>
      <c r="J172" s="407">
        <f>SUMIF(dati_sp!$H$2:$H$65536,s_bil_std_ORD!$A172,dati_sp!$D$2:$D$65536)</f>
        <v>0</v>
      </c>
      <c r="L172" s="407">
        <f>SUMIF(dati_sp!$H$2:$H$65536,s_bil_std_ORD!$A172,dati_sp!$E$2:$E$65536)</f>
        <v>0</v>
      </c>
      <c r="N172" s="407">
        <f>SUMIF(dati_sp!$H$2:$H$65536,s_bil_std_ORD!$A172,dati_sp!$F$2:$F$65536)</f>
        <v>0</v>
      </c>
      <c r="P172" s="407">
        <f>SUMIF(dati_sp!$H$2:$H$65536,s_bil_std_ORD!$A172,dati_sp!$G$2:$G$65536)</f>
        <v>0</v>
      </c>
      <c r="S172" s="410" t="e">
        <f>IF($U$2="7",H172,#REF!)</f>
        <v>#REF!</v>
      </c>
      <c r="T172" s="410" t="e">
        <f>IF($U$2="7",J172,#REF!)</f>
        <v>#REF!</v>
      </c>
      <c r="U172" s="410" t="e">
        <f>IF($U$2="7",L172,#REF!)</f>
        <v>#REF!</v>
      </c>
      <c r="V172" s="410" t="e">
        <f>IF($U$2="7",N172,#REF!)</f>
        <v>#REF!</v>
      </c>
      <c r="W172" s="410" t="e">
        <f>IF($U$2="7",P172,#REF!)</f>
        <v>#REF!</v>
      </c>
      <c r="Y172" s="410" t="s">
        <v>278</v>
      </c>
      <c r="Z172" s="174"/>
    </row>
    <row r="173" spans="1:26" ht="15.75" customHeight="1">
      <c r="A173" s="176" t="s">
        <v>381</v>
      </c>
      <c r="B173" s="175" t="s">
        <v>451</v>
      </c>
      <c r="C173" s="398" t="s">
        <v>110</v>
      </c>
      <c r="D173" s="398" t="s">
        <v>206</v>
      </c>
      <c r="E173" s="561"/>
      <c r="F173" s="540"/>
      <c r="G173" s="555"/>
      <c r="H173" s="403">
        <f>SUMIF(s_sep_ind_ORD!$A$4:$A$100,s_bil_std_ORD!$A173,s_sep_ind_ORD!$E$4:$E$100)</f>
        <v>0</v>
      </c>
      <c r="J173" s="403">
        <f>SUMIF(s_sep_ind_ORD!$A$4:$A$100,s_bil_std_ORD!$A173,s_sep_ind_ORD!$H$4:$H$100)</f>
        <v>0</v>
      </c>
      <c r="L173" s="403">
        <f>SUMIF(s_sep_ind_ORD!$A$4:$A$100,s_bil_std_ORD!$A173,s_sep_ind_ORD!$K$4:$K$100)</f>
        <v>0</v>
      </c>
      <c r="N173" s="403">
        <f>SUMIF(s_sep_ind_ORD!$A$4:$A$100,s_bil_std_ORD!$A173,s_sep_ind_ORD!$N$4:$N$100)</f>
        <v>0</v>
      </c>
      <c r="P173" s="403">
        <f>SUMIF(s_sep_ind_ORD!$A$4:$A$100,s_bil_std_ORD!$A173,s_sep_ind_ORD!$Q$4:$Q$100)</f>
        <v>0</v>
      </c>
      <c r="S173" s="409" t="e">
        <f>IF($U$2="7",H173,#REF!)</f>
        <v>#REF!</v>
      </c>
      <c r="T173" s="409" t="e">
        <f>IF($U$2="7",J173,#REF!)</f>
        <v>#REF!</v>
      </c>
      <c r="U173" s="409" t="e">
        <f>IF($U$2="7",L173,#REF!)</f>
        <v>#REF!</v>
      </c>
      <c r="V173" s="409" t="e">
        <f>IF($U$2="7",N173,#REF!)</f>
        <v>#REF!</v>
      </c>
      <c r="W173" s="409" t="e">
        <f>IF($U$2="7",P173,#REF!)</f>
        <v>#REF!</v>
      </c>
      <c r="Y173" s="66" t="s">
        <v>115</v>
      </c>
      <c r="Z173" s="174"/>
    </row>
    <row r="174" spans="1:26" ht="15.75" customHeight="1">
      <c r="A174" s="176" t="s">
        <v>382</v>
      </c>
      <c r="B174" s="175" t="s">
        <v>452</v>
      </c>
      <c r="C174" s="398" t="s">
        <v>110</v>
      </c>
      <c r="D174" s="398" t="s">
        <v>206</v>
      </c>
      <c r="E174" s="561">
        <v>205</v>
      </c>
      <c r="F174" s="540"/>
      <c r="G174" s="555"/>
      <c r="H174" s="403">
        <f>SUMIF(s_sep_ind_ORD!$A$4:$A$100,s_bil_std_ORD!$A174,s_sep_ind_ORD!$E$4:$E$100)</f>
        <v>0</v>
      </c>
      <c r="J174" s="403">
        <f>SUMIF(s_sep_ind_ORD!$A$4:$A$100,s_bil_std_ORD!$A174,s_sep_ind_ORD!$H$4:$H$100)</f>
        <v>0</v>
      </c>
      <c r="L174" s="403">
        <f>SUMIF(s_sep_ind_ORD!$A$4:$A$100,s_bil_std_ORD!$A174,s_sep_ind_ORD!$K$4:$K$100)</f>
        <v>0</v>
      </c>
      <c r="N174" s="403">
        <f>SUMIF(s_sep_ind_ORD!$A$4:$A$100,s_bil_std_ORD!$A174,s_sep_ind_ORD!$N$4:$N$100)</f>
        <v>0</v>
      </c>
      <c r="P174" s="403">
        <f>SUMIF(s_sep_ind_ORD!$A$4:$A$100,s_bil_std_ORD!$A174,s_sep_ind_ORD!$Q$4:$Q$100)</f>
        <v>0</v>
      </c>
      <c r="S174" s="409" t="e">
        <f>IF($U$2="7",H174,#REF!)</f>
        <v>#REF!</v>
      </c>
      <c r="T174" s="409" t="e">
        <f>IF($U$2="7",J174,#REF!)</f>
        <v>#REF!</v>
      </c>
      <c r="U174" s="409" t="e">
        <f>IF($U$2="7",L174,#REF!)</f>
        <v>#REF!</v>
      </c>
      <c r="V174" s="409" t="e">
        <f>IF($U$2="7",N174,#REF!)</f>
        <v>#REF!</v>
      </c>
      <c r="W174" s="409" t="e">
        <f>IF($U$2="7",P174,#REF!)</f>
        <v>#REF!</v>
      </c>
      <c r="Y174" s="66" t="s">
        <v>115</v>
      </c>
      <c r="Z174" s="174"/>
    </row>
    <row r="175" spans="1:26" ht="15.75" customHeight="1">
      <c r="A175" s="400" t="s">
        <v>399</v>
      </c>
      <c r="B175" s="400" t="s">
        <v>245</v>
      </c>
      <c r="C175" s="401" t="s">
        <v>110</v>
      </c>
      <c r="D175" s="401" t="s">
        <v>234</v>
      </c>
      <c r="E175" s="564">
        <v>202</v>
      </c>
      <c r="F175" s="552"/>
      <c r="G175" s="557"/>
      <c r="H175" s="407">
        <f>SUMIF(dati_sp!$H$2:$H$65536,s_bil_std_ORD!$A175,dati_sp!$C$2:$C$65536)</f>
        <v>0</v>
      </c>
      <c r="J175" s="407">
        <f>SUMIF(dati_sp!$H$2:$H$65536,s_bil_std_ORD!$A175,dati_sp!$D$2:$D$65536)</f>
        <v>0</v>
      </c>
      <c r="L175" s="407">
        <f>SUMIF(dati_sp!$H$2:$H$65536,s_bil_std_ORD!$A175,dati_sp!$E$2:$E$65536)</f>
        <v>0</v>
      </c>
      <c r="N175" s="407">
        <f>SUMIF(dati_sp!$H$2:$H$65536,s_bil_std_ORD!$A175,dati_sp!$F$2:$F$65536)</f>
        <v>0</v>
      </c>
      <c r="P175" s="407">
        <f>SUMIF(dati_sp!$H$2:$H$65536,s_bil_std_ORD!$A175,dati_sp!$G$2:$G$65536)</f>
        <v>0</v>
      </c>
      <c r="S175" s="410" t="e">
        <f>IF($U$2="7",H175,#REF!)</f>
        <v>#REF!</v>
      </c>
      <c r="T175" s="410" t="e">
        <f>IF($U$2="7",J175,#REF!)</f>
        <v>#REF!</v>
      </c>
      <c r="U175" s="410" t="e">
        <f>IF($U$2="7",L175,#REF!)</f>
        <v>#REF!</v>
      </c>
      <c r="V175" s="410" t="e">
        <f>IF($U$2="7",N175,#REF!)</f>
        <v>#REF!</v>
      </c>
      <c r="W175" s="410" t="e">
        <f>IF($U$2="7",P175,#REF!)</f>
        <v>#REF!</v>
      </c>
      <c r="Y175" s="410" t="s">
        <v>279</v>
      </c>
      <c r="Z175" s="174"/>
    </row>
    <row r="176" spans="1:26" ht="15.75" customHeight="1">
      <c r="A176" s="176" t="s">
        <v>383</v>
      </c>
      <c r="B176" s="175" t="s">
        <v>451</v>
      </c>
      <c r="C176" s="398" t="s">
        <v>110</v>
      </c>
      <c r="D176" s="398" t="s">
        <v>206</v>
      </c>
      <c r="E176" s="561"/>
      <c r="F176" s="540"/>
      <c r="G176" s="555"/>
      <c r="H176" s="403">
        <f>SUMIF(s_sep_ind_ORD!$A$4:$A$100,s_bil_std_ORD!$A176,s_sep_ind_ORD!$E$4:$E$100)</f>
        <v>0</v>
      </c>
      <c r="J176" s="403">
        <f>SUMIF(s_sep_ind_ORD!$A$4:$A$100,s_bil_std_ORD!$A176,s_sep_ind_ORD!$H$4:$H$100)</f>
        <v>0</v>
      </c>
      <c r="L176" s="403">
        <f>SUMIF(s_sep_ind_ORD!$A$4:$A$100,s_bil_std_ORD!$A176,s_sep_ind_ORD!$K$4:$K$100)</f>
        <v>0</v>
      </c>
      <c r="N176" s="403">
        <f>SUMIF(s_sep_ind_ORD!$A$4:$A$100,s_bil_std_ORD!$A176,s_sep_ind_ORD!$N$4:$N$100)</f>
        <v>0</v>
      </c>
      <c r="P176" s="403">
        <f>SUMIF(s_sep_ind_ORD!$A$4:$A$100,s_bil_std_ORD!$A176,s_sep_ind_ORD!$Q$4:$Q$100)</f>
        <v>0</v>
      </c>
      <c r="S176" s="409" t="e">
        <f>IF($U$2="7",H176,#REF!)</f>
        <v>#REF!</v>
      </c>
      <c r="T176" s="409" t="e">
        <f>IF($U$2="7",J176,#REF!)</f>
        <v>#REF!</v>
      </c>
      <c r="U176" s="409" t="e">
        <f>IF($U$2="7",L176,#REF!)</f>
        <v>#REF!</v>
      </c>
      <c r="V176" s="409" t="e">
        <f>IF($U$2="7",N176,#REF!)</f>
        <v>#REF!</v>
      </c>
      <c r="W176" s="409" t="e">
        <f>IF($U$2="7",P176,#REF!)</f>
        <v>#REF!</v>
      </c>
      <c r="Y176" s="66" t="s">
        <v>115</v>
      </c>
      <c r="Z176" s="174"/>
    </row>
    <row r="177" spans="1:26" ht="15.75" customHeight="1">
      <c r="A177" s="176" t="s">
        <v>384</v>
      </c>
      <c r="B177" s="175" t="s">
        <v>452</v>
      </c>
      <c r="C177" s="398" t="s">
        <v>110</v>
      </c>
      <c r="D177" s="398" t="s">
        <v>206</v>
      </c>
      <c r="E177" s="561">
        <v>206</v>
      </c>
      <c r="F177" s="540"/>
      <c r="G177" s="555"/>
      <c r="H177" s="403">
        <f>SUMIF(s_sep_ind_ORD!$A$4:$A$100,s_bil_std_ORD!$A177,s_sep_ind_ORD!$E$4:$E$100)</f>
        <v>0</v>
      </c>
      <c r="J177" s="403">
        <f>SUMIF(s_sep_ind_ORD!$A$4:$A$100,s_bil_std_ORD!$A177,s_sep_ind_ORD!$H$4:$H$100)</f>
        <v>0</v>
      </c>
      <c r="L177" s="403">
        <f>SUMIF(s_sep_ind_ORD!$A$4:$A$100,s_bil_std_ORD!$A177,s_sep_ind_ORD!$K$4:$K$100)</f>
        <v>0</v>
      </c>
      <c r="N177" s="403">
        <f>SUMIF(s_sep_ind_ORD!$A$4:$A$100,s_bil_std_ORD!$A177,s_sep_ind_ORD!$N$4:$N$100)</f>
        <v>0</v>
      </c>
      <c r="P177" s="403">
        <f>SUMIF(s_sep_ind_ORD!$A$4:$A$100,s_bil_std_ORD!$A177,s_sep_ind_ORD!$Q$4:$Q$100)</f>
        <v>0</v>
      </c>
      <c r="S177" s="409" t="e">
        <f>IF($U$2="7",H177,#REF!)</f>
        <v>#REF!</v>
      </c>
      <c r="T177" s="409" t="e">
        <f>IF($U$2="7",J177,#REF!)</f>
        <v>#REF!</v>
      </c>
      <c r="U177" s="409" t="e">
        <f>IF($U$2="7",L177,#REF!)</f>
        <v>#REF!</v>
      </c>
      <c r="V177" s="409" t="e">
        <f>IF($U$2="7",N177,#REF!)</f>
        <v>#REF!</v>
      </c>
      <c r="W177" s="409" t="e">
        <f>IF($U$2="7",P177,#REF!)</f>
        <v>#REF!</v>
      </c>
      <c r="Y177" s="66" t="s">
        <v>115</v>
      </c>
      <c r="Z177" s="174"/>
    </row>
    <row r="178" spans="1:26" ht="15.75" customHeight="1">
      <c r="A178" s="400" t="s">
        <v>400</v>
      </c>
      <c r="B178" s="400" t="s">
        <v>486</v>
      </c>
      <c r="C178" s="401" t="s">
        <v>110</v>
      </c>
      <c r="D178" s="401" t="s">
        <v>234</v>
      </c>
      <c r="E178" s="564">
        <v>203</v>
      </c>
      <c r="F178" s="552"/>
      <c r="G178" s="557"/>
      <c r="H178" s="407">
        <f>SUMIF(dati_sp!$H$2:$H$65536,s_bil_std_ORD!$A178,dati_sp!$C$2:$C$65536)</f>
        <v>0</v>
      </c>
      <c r="J178" s="407">
        <f>SUMIF(dati_sp!$H$2:$H$65536,s_bil_std_ORD!$A178,dati_sp!$D$2:$D$65536)</f>
        <v>0</v>
      </c>
      <c r="L178" s="407">
        <f>SUMIF(dati_sp!$H$2:$H$65536,s_bil_std_ORD!$A178,dati_sp!$E$2:$E$65536)</f>
        <v>0</v>
      </c>
      <c r="N178" s="407">
        <f>SUMIF(dati_sp!$H$2:$H$65536,s_bil_std_ORD!$A178,dati_sp!$F$2:$F$65536)</f>
        <v>0</v>
      </c>
      <c r="P178" s="407">
        <f>SUMIF(dati_sp!$H$2:$H$65536,s_bil_std_ORD!$A178,dati_sp!$G$2:$G$65536)</f>
        <v>0</v>
      </c>
      <c r="S178" s="410" t="e">
        <f>IF($U$2="7",H178,#REF!)</f>
        <v>#REF!</v>
      </c>
      <c r="T178" s="410" t="e">
        <f>IF($U$2="7",J178,#REF!)</f>
        <v>#REF!</v>
      </c>
      <c r="U178" s="410" t="e">
        <f>IF($U$2="7",L178,#REF!)</f>
        <v>#REF!</v>
      </c>
      <c r="V178" s="410" t="e">
        <f>IF($U$2="7",N178,#REF!)</f>
        <v>#REF!</v>
      </c>
      <c r="W178" s="410" t="e">
        <f>IF($U$2="7",P178,#REF!)</f>
        <v>#REF!</v>
      </c>
      <c r="Y178" s="410" t="s">
        <v>280</v>
      </c>
      <c r="Z178" s="174"/>
    </row>
    <row r="179" spans="1:26" ht="15.75" customHeight="1">
      <c r="A179" s="176" t="s">
        <v>385</v>
      </c>
      <c r="B179" s="175" t="s">
        <v>451</v>
      </c>
      <c r="C179" s="398" t="s">
        <v>110</v>
      </c>
      <c r="D179" s="398" t="s">
        <v>206</v>
      </c>
      <c r="E179" s="561"/>
      <c r="F179" s="540"/>
      <c r="G179" s="555"/>
      <c r="H179" s="403">
        <f>SUMIF(s_sep_ind_ORD!$A$4:$A$100,s_bil_std_ORD!$A179,s_sep_ind_ORD!$E$4:$E$100)</f>
        <v>0</v>
      </c>
      <c r="J179" s="403">
        <f>SUMIF(s_sep_ind_ORD!$A$4:$A$100,s_bil_std_ORD!$A179,s_sep_ind_ORD!$H$4:$H$100)</f>
        <v>0</v>
      </c>
      <c r="L179" s="403">
        <f>SUMIF(s_sep_ind_ORD!$A$4:$A$100,s_bil_std_ORD!$A179,s_sep_ind_ORD!$K$4:$K$100)</f>
        <v>0</v>
      </c>
      <c r="N179" s="403">
        <f>SUMIF(s_sep_ind_ORD!$A$4:$A$100,s_bil_std_ORD!$A179,s_sep_ind_ORD!$N$4:$N$100)</f>
        <v>0</v>
      </c>
      <c r="P179" s="403">
        <f>SUMIF(s_sep_ind_ORD!$A$4:$A$100,s_bil_std_ORD!$A179,s_sep_ind_ORD!$Q$4:$Q$100)</f>
        <v>0</v>
      </c>
      <c r="S179" s="409" t="e">
        <f>IF($U$2="7",H179,#REF!)</f>
        <v>#REF!</v>
      </c>
      <c r="T179" s="409" t="e">
        <f>IF($U$2="7",J179,#REF!)</f>
        <v>#REF!</v>
      </c>
      <c r="U179" s="409" t="e">
        <f>IF($U$2="7",L179,#REF!)</f>
        <v>#REF!</v>
      </c>
      <c r="V179" s="409" t="e">
        <f>IF($U$2="7",N179,#REF!)</f>
        <v>#REF!</v>
      </c>
      <c r="W179" s="409" t="e">
        <f>IF($U$2="7",P179,#REF!)</f>
        <v>#REF!</v>
      </c>
      <c r="Y179" s="66" t="s">
        <v>115</v>
      </c>
      <c r="Z179" s="174"/>
    </row>
    <row r="180" spans="1:26" ht="15.75" customHeight="1">
      <c r="A180" s="176" t="s">
        <v>386</v>
      </c>
      <c r="B180" s="175" t="s">
        <v>452</v>
      </c>
      <c r="C180" s="398" t="s">
        <v>110</v>
      </c>
      <c r="D180" s="398" t="s">
        <v>206</v>
      </c>
      <c r="E180" s="561">
        <v>207</v>
      </c>
      <c r="F180" s="540"/>
      <c r="G180" s="555"/>
      <c r="H180" s="403">
        <f>SUMIF(s_sep_ind_ORD!$A$4:$A$100,s_bil_std_ORD!$A180,s_sep_ind_ORD!$E$4:$E$100)</f>
        <v>0</v>
      </c>
      <c r="J180" s="403">
        <f>SUMIF(s_sep_ind_ORD!$A$4:$A$100,s_bil_std_ORD!$A180,s_sep_ind_ORD!$H$4:$H$100)</f>
        <v>0</v>
      </c>
      <c r="L180" s="403">
        <f>SUMIF(s_sep_ind_ORD!$A$4:$A$100,s_bil_std_ORD!$A180,s_sep_ind_ORD!$K$4:$K$100)</f>
        <v>0</v>
      </c>
      <c r="N180" s="403">
        <f>SUMIF(s_sep_ind_ORD!$A$4:$A$100,s_bil_std_ORD!$A180,s_sep_ind_ORD!$N$4:$N$100)</f>
        <v>0</v>
      </c>
      <c r="P180" s="403">
        <f>SUMIF(s_sep_ind_ORD!$A$4:$A$100,s_bil_std_ORD!$A180,s_sep_ind_ORD!$Q$4:$Q$100)</f>
        <v>0</v>
      </c>
      <c r="S180" s="409" t="e">
        <f>IF($U$2="7",H180,#REF!)</f>
        <v>#REF!</v>
      </c>
      <c r="T180" s="409" t="e">
        <f>IF($U$2="7",J180,#REF!)</f>
        <v>#REF!</v>
      </c>
      <c r="U180" s="409" t="e">
        <f>IF($U$2="7",L180,#REF!)</f>
        <v>#REF!</v>
      </c>
      <c r="V180" s="409" t="e">
        <f>IF($U$2="7",N180,#REF!)</f>
        <v>#REF!</v>
      </c>
      <c r="W180" s="409" t="e">
        <f>IF($U$2="7",P180,#REF!)</f>
        <v>#REF!</v>
      </c>
      <c r="Y180" s="66" t="s">
        <v>115</v>
      </c>
      <c r="Z180" s="174"/>
    </row>
    <row r="181" spans="1:26" ht="15.75" customHeight="1">
      <c r="A181" s="172" t="s">
        <v>401</v>
      </c>
      <c r="B181" s="172" t="s">
        <v>910</v>
      </c>
      <c r="C181" s="173" t="s">
        <v>110</v>
      </c>
      <c r="D181" s="173" t="s">
        <v>111</v>
      </c>
      <c r="E181" s="562">
        <v>220</v>
      </c>
      <c r="F181" s="541">
        <v>220</v>
      </c>
      <c r="G181" s="556"/>
      <c r="H181" s="53">
        <f>SUMIF(dati_sp!$H$2:$H$65536,s_bil_std_ORD!$A181,dati_sp!$C$2:$C$65536)</f>
        <v>39577</v>
      </c>
      <c r="J181" s="53">
        <f>SUMIF(dati_sp!$H$2:$H$65536,s_bil_std_ORD!$A181,dati_sp!$D$2:$D$65536)</f>
        <v>69018</v>
      </c>
      <c r="L181" s="53">
        <f>SUMIF(dati_sp!$H$2:$H$65536,s_bil_std_ORD!$A181,dati_sp!$E$2:$E$65536)</f>
        <v>0</v>
      </c>
      <c r="N181" s="53">
        <f>SUMIF(dati_sp!$H$2:$H$65536,s_bil_std_ORD!$A181,dati_sp!$F$2:$F$65536)</f>
        <v>0</v>
      </c>
      <c r="P181" s="53">
        <f>SUMIF(dati_sp!$H$2:$H$65536,s_bil_std_ORD!$A181,dati_sp!$G$2:$G$65536)</f>
        <v>0</v>
      </c>
      <c r="S181" s="156" t="e">
        <f>IF($U$2="7",H181,#REF!)</f>
        <v>#REF!</v>
      </c>
      <c r="T181" s="156" t="e">
        <f>IF($U$2="7",J181,#REF!)</f>
        <v>#REF!</v>
      </c>
      <c r="U181" s="156" t="e">
        <f>IF($U$2="7",L181,#REF!)</f>
        <v>#REF!</v>
      </c>
      <c r="V181" s="156" t="e">
        <f>IF($U$2="7",N181,#REF!)</f>
        <v>#REF!</v>
      </c>
      <c r="W181" s="156" t="e">
        <f>IF($U$2="7",P181,#REF!)</f>
        <v>#REF!</v>
      </c>
      <c r="Y181" s="156" t="s">
        <v>281</v>
      </c>
      <c r="Z181" s="174"/>
    </row>
    <row r="182" spans="1:26" ht="15.75" customHeight="1">
      <c r="A182" s="49"/>
      <c r="B182" s="49" t="s">
        <v>150</v>
      </c>
      <c r="C182" s="50"/>
      <c r="D182" s="50"/>
      <c r="E182" s="568">
        <v>240</v>
      </c>
      <c r="F182" s="541">
        <v>240</v>
      </c>
      <c r="G182" s="556"/>
      <c r="H182" s="53">
        <f>SUM(H181,H133,H132,H126,H95)</f>
        <v>687399</v>
      </c>
      <c r="J182" s="53">
        <f>SUM(J181,J133,J132,J126,J95)</f>
        <v>751200</v>
      </c>
      <c r="L182" s="53">
        <f>SUM(L181,L133,L132,L126,L95)</f>
        <v>0</v>
      </c>
      <c r="N182" s="53">
        <f>SUM(N181,N133,N132,N126,N95)</f>
        <v>0</v>
      </c>
      <c r="P182" s="53">
        <f>SUM(P181,P133,P132,P126,P95)</f>
        <v>0</v>
      </c>
      <c r="S182" s="60" t="e">
        <f>IF($U$2="7",H182,#REF!)</f>
        <v>#REF!</v>
      </c>
      <c r="T182" s="60" t="e">
        <f>IF($U$2="7",J182,#REF!)</f>
        <v>#REF!</v>
      </c>
      <c r="U182" s="60" t="e">
        <f>IF($U$2="7",L182,#REF!)</f>
        <v>#REF!</v>
      </c>
      <c r="V182" s="60" t="e">
        <f>IF($U$2="7",N182,#REF!)</f>
        <v>#REF!</v>
      </c>
      <c r="W182" s="60" t="e">
        <f>IF($U$2="7",P182,#REF!)</f>
        <v>#REF!</v>
      </c>
      <c r="Y182" s="60" t="s">
        <v>115</v>
      </c>
      <c r="Z182" s="72"/>
    </row>
    <row r="183" spans="1:26" ht="101.25" customHeight="1">
      <c r="A183" s="196" t="s">
        <v>26</v>
      </c>
      <c r="B183" s="52" t="s">
        <v>100</v>
      </c>
      <c r="C183" s="6"/>
      <c r="D183" s="6"/>
      <c r="E183" s="566"/>
      <c r="F183" s="540"/>
      <c r="G183" s="555"/>
      <c r="H183" s="174"/>
      <c r="J183" s="174"/>
      <c r="L183" s="174"/>
      <c r="N183" s="174"/>
      <c r="P183" s="174"/>
      <c r="S183" s="174"/>
      <c r="T183" s="174"/>
      <c r="U183" s="174"/>
      <c r="V183" s="174"/>
      <c r="W183" s="174"/>
      <c r="Y183" s="174"/>
      <c r="Z183" s="174"/>
    </row>
    <row r="184" spans="1:26" ht="15.75" customHeight="1">
      <c r="A184" s="177" t="s">
        <v>27</v>
      </c>
      <c r="B184" s="177" t="s">
        <v>487</v>
      </c>
      <c r="C184" s="397" t="s">
        <v>110</v>
      </c>
      <c r="D184" s="397" t="s">
        <v>111</v>
      </c>
      <c r="E184" s="560">
        <v>270</v>
      </c>
      <c r="F184" s="541">
        <v>270</v>
      </c>
      <c r="G184" s="556"/>
      <c r="H184" s="404">
        <f>SUM(H185:H189)</f>
        <v>0</v>
      </c>
      <c r="J184" s="404">
        <f>SUM(J185:J189)</f>
        <v>0</v>
      </c>
      <c r="L184" s="404">
        <f>SUM(L185:L189)</f>
        <v>0</v>
      </c>
      <c r="N184" s="404">
        <f>SUM(N185:N189)</f>
        <v>0</v>
      </c>
      <c r="P184" s="404">
        <f>SUM(P185:P189)</f>
        <v>0</v>
      </c>
      <c r="S184" s="408" t="e">
        <f>IF($U$2="7",H184,#REF!)</f>
        <v>#REF!</v>
      </c>
      <c r="T184" s="408" t="e">
        <f>IF($U$2="7",J184,#REF!)</f>
        <v>#REF!</v>
      </c>
      <c r="U184" s="408" t="e">
        <f>IF($U$2="7",L184,#REF!)</f>
        <v>#REF!</v>
      </c>
      <c r="V184" s="408" t="e">
        <f>IF($U$2="7",N184,#REF!)</f>
        <v>#REF!</v>
      </c>
      <c r="W184" s="408" t="e">
        <f>IF($U$2="7",P184,#REF!)</f>
        <v>#REF!</v>
      </c>
      <c r="Y184" s="408" t="s">
        <v>249</v>
      </c>
      <c r="Z184" s="174"/>
    </row>
    <row r="185" spans="1:26" ht="15.75" customHeight="1">
      <c r="A185" s="176" t="s">
        <v>28</v>
      </c>
      <c r="B185" s="176" t="s">
        <v>454</v>
      </c>
      <c r="C185" s="399" t="s">
        <v>110</v>
      </c>
      <c r="D185" s="399" t="s">
        <v>234</v>
      </c>
      <c r="E185" s="569">
        <v>280</v>
      </c>
      <c r="F185" s="545">
        <v>280</v>
      </c>
      <c r="G185" s="559"/>
      <c r="H185" s="403">
        <f>IF(dati_an!$B$4="16",SUMIF(dati_ce!$H$2:$H$65536,s_bil_std_ORD!$A185,dati_ce!$C$2:$C$65536),0)</f>
        <v>0</v>
      </c>
      <c r="J185" s="403">
        <f>IF(dati_an!$B$4="16",SUMIF(dati_ce!$H$2:$H$65536,s_bil_std_ORD!$A185,dati_ce!$D$2:$D$65536),0)</f>
        <v>0</v>
      </c>
      <c r="L185" s="403">
        <f>IF(dati_an!$B$4="16",SUMIF(dati_ce!$H$2:$H$65536,s_bil_std_ORD!$A185,dati_ce!$E$2:$E$65536),0)</f>
        <v>0</v>
      </c>
      <c r="N185" s="403">
        <f>IF(dati_an!$B$4="16",SUMIF(dati_ce!$H$2:$H$65536,s_bil_std_ORD!$A185,dati_ce!$F$2:$F$65536),0)</f>
        <v>0</v>
      </c>
      <c r="P185" s="403">
        <f>IF(dati_an!$B$4="16",SUMIF(dati_ce!$H$2:$H$65536,s_bil_std_ORD!$A185,dati_ce!$G$2:$G$65536),0)</f>
        <v>0</v>
      </c>
      <c r="S185" s="409" t="e">
        <f>IF($U$2="7",H185,#REF!)</f>
        <v>#REF!</v>
      </c>
      <c r="T185" s="409" t="e">
        <f>IF($U$2="7",J185,#REF!)</f>
        <v>#REF!</v>
      </c>
      <c r="U185" s="409" t="e">
        <f>IF($U$2="7",L185,#REF!)</f>
        <v>#REF!</v>
      </c>
      <c r="V185" s="409" t="e">
        <f>IF($U$2="7",N185,#REF!)</f>
        <v>#REF!</v>
      </c>
      <c r="W185" s="409" t="e">
        <f>IF($U$2="7",P185,#REF!)</f>
        <v>#REF!</v>
      </c>
      <c r="Y185" s="409" t="s">
        <v>252</v>
      </c>
      <c r="Z185" s="174"/>
    </row>
    <row r="186" spans="1:26" ht="15.75" customHeight="1">
      <c r="A186" s="176" t="s">
        <v>29</v>
      </c>
      <c r="B186" s="176" t="s">
        <v>337</v>
      </c>
      <c r="C186" s="399" t="s">
        <v>110</v>
      </c>
      <c r="D186" s="399" t="s">
        <v>234</v>
      </c>
      <c r="E186" s="569">
        <v>290</v>
      </c>
      <c r="F186" s="545">
        <v>290</v>
      </c>
      <c r="G186" s="559"/>
      <c r="H186" s="403">
        <f>IF(dati_an!$B$4="16",SUMIF(dati_ce!$H$2:$H$65536,s_bil_std_ORD!$A186,dati_ce!$C$2:$C$65536),0)</f>
        <v>0</v>
      </c>
      <c r="J186" s="403">
        <f>IF(dati_an!$B$4="16",SUMIF(dati_ce!$H$2:$H$65536,s_bil_std_ORD!$A186,dati_ce!$D$2:$D$65536),0)</f>
        <v>0</v>
      </c>
      <c r="L186" s="403">
        <f>IF(dati_an!$B$4="16",SUMIF(dati_ce!$H$2:$H$65536,s_bil_std_ORD!$A186,dati_ce!$E$2:$E$65536),0)</f>
        <v>0</v>
      </c>
      <c r="N186" s="403">
        <f>IF(dati_an!$B$4="16",SUMIF(dati_ce!$H$2:$H$65536,s_bil_std_ORD!$A186,dati_ce!$F$2:$F$65536),0)</f>
        <v>0</v>
      </c>
      <c r="P186" s="403">
        <f>IF(dati_an!$B$4="16",SUMIF(dati_ce!$H$2:$H$65536,s_bil_std_ORD!$A186,dati_ce!$G$2:$G$65536),0)</f>
        <v>0</v>
      </c>
      <c r="S186" s="409" t="e">
        <f>IF($U$2="7",H186,#REF!)</f>
        <v>#REF!</v>
      </c>
      <c r="T186" s="409" t="e">
        <f>IF($U$2="7",J186,#REF!)</f>
        <v>#REF!</v>
      </c>
      <c r="U186" s="409" t="e">
        <f>IF($U$2="7",L186,#REF!)</f>
        <v>#REF!</v>
      </c>
      <c r="V186" s="409" t="e">
        <f>IF($U$2="7",N186,#REF!)</f>
        <v>#REF!</v>
      </c>
      <c r="W186" s="409" t="e">
        <f>IF($U$2="7",P186,#REF!)</f>
        <v>#REF!</v>
      </c>
      <c r="Y186" s="409" t="s">
        <v>253</v>
      </c>
      <c r="Z186" s="174"/>
    </row>
    <row r="187" spans="1:26" ht="15.75" customHeight="1">
      <c r="A187" s="176" t="s">
        <v>30</v>
      </c>
      <c r="B187" s="176" t="s">
        <v>455</v>
      </c>
      <c r="C187" s="399" t="s">
        <v>110</v>
      </c>
      <c r="D187" s="399" t="s">
        <v>234</v>
      </c>
      <c r="E187" s="569">
        <v>285</v>
      </c>
      <c r="F187" s="545">
        <v>290</v>
      </c>
      <c r="G187" s="559"/>
      <c r="H187" s="403">
        <f>IF(dati_an!$B$4="16",SUMIF(dati_ce!$H$2:$H$65536,s_bil_std_ORD!$A187,dati_ce!$C$2:$C$65536),0)</f>
        <v>0</v>
      </c>
      <c r="J187" s="403">
        <f>IF(dati_an!$B$4="16",SUMIF(dati_ce!$H$2:$H$65536,s_bil_std_ORD!$A187,dati_ce!$D$2:$D$65536),0)</f>
        <v>0</v>
      </c>
      <c r="L187" s="403">
        <f>IF(dati_an!$B$4="16",SUMIF(dati_ce!$H$2:$H$65536,s_bil_std_ORD!$A187,dati_ce!$E$2:$E$65536),0)</f>
        <v>0</v>
      </c>
      <c r="N187" s="403">
        <f>IF(dati_an!$B$4="16",SUMIF(dati_ce!$H$2:$H$65536,s_bil_std_ORD!$A187,dati_ce!$F$2:$F$65536),0)</f>
        <v>0</v>
      </c>
      <c r="P187" s="403">
        <f>IF(dati_an!$B$4="16",SUMIF(dati_ce!$H$2:$H$65536,s_bil_std_ORD!$A187,dati_ce!$G$2:$G$65536),0)</f>
        <v>0</v>
      </c>
      <c r="S187" s="409" t="e">
        <f>IF($U$2="7",H187,#REF!)</f>
        <v>#REF!</v>
      </c>
      <c r="T187" s="409" t="e">
        <f>IF($U$2="7",J187,#REF!)</f>
        <v>#REF!</v>
      </c>
      <c r="U187" s="409" t="e">
        <f>IF($U$2="7",L187,#REF!)</f>
        <v>#REF!</v>
      </c>
      <c r="V187" s="409" t="e">
        <f>IF($U$2="7",N187,#REF!)</f>
        <v>#REF!</v>
      </c>
      <c r="W187" s="409" t="e">
        <f>IF($U$2="7",P187,#REF!)</f>
        <v>#REF!</v>
      </c>
      <c r="Y187" s="409" t="s">
        <v>254</v>
      </c>
      <c r="Z187" s="174"/>
    </row>
    <row r="188" spans="1:26" ht="15.75" customHeight="1">
      <c r="A188" s="176" t="s">
        <v>31</v>
      </c>
      <c r="B188" s="176" t="s">
        <v>456</v>
      </c>
      <c r="C188" s="399" t="s">
        <v>110</v>
      </c>
      <c r="D188" s="399" t="s">
        <v>234</v>
      </c>
      <c r="E188" s="569">
        <v>282</v>
      </c>
      <c r="F188" s="545"/>
      <c r="G188" s="559"/>
      <c r="H188" s="403">
        <f>IF(dati_an!$B$4="16",SUMIF(dati_ce!$H$2:$H$65536,s_bil_std_ORD!$A188,dati_ce!$C$2:$C$65536),0)</f>
        <v>0</v>
      </c>
      <c r="J188" s="403">
        <f>IF(dati_an!$B$4="16",SUMIF(dati_ce!$H$2:$H$65536,s_bil_std_ORD!$A188,dati_ce!$D$2:$D$65536),0)</f>
        <v>0</v>
      </c>
      <c r="L188" s="403">
        <f>IF(dati_an!$B$4="16",SUMIF(dati_ce!$H$2:$H$65536,s_bil_std_ORD!$A188,dati_ce!$E$2:$E$65536),0)</f>
        <v>0</v>
      </c>
      <c r="N188" s="403">
        <f>IF(dati_an!$B$4="16",SUMIF(dati_ce!$H$2:$H$65536,s_bil_std_ORD!$A188,dati_ce!$F$2:$F$65536),0)</f>
        <v>0</v>
      </c>
      <c r="P188" s="403">
        <f>IF(dati_an!$B$4="16",SUMIF(dati_ce!$H$2:$H$65536,s_bil_std_ORD!$A188,dati_ce!$G$2:$G$65536),0)</f>
        <v>0</v>
      </c>
      <c r="S188" s="409" t="e">
        <f>IF($U$2="7",H188,#REF!)</f>
        <v>#REF!</v>
      </c>
      <c r="T188" s="409" t="e">
        <f>IF($U$2="7",J188,#REF!)</f>
        <v>#REF!</v>
      </c>
      <c r="U188" s="409" t="e">
        <f>IF($U$2="7",L188,#REF!)</f>
        <v>#REF!</v>
      </c>
      <c r="V188" s="409" t="e">
        <f>IF($U$2="7",N188,#REF!)</f>
        <v>#REF!</v>
      </c>
      <c r="W188" s="409" t="e">
        <f>IF($U$2="7",P188,#REF!)</f>
        <v>#REF!</v>
      </c>
      <c r="Y188" s="409" t="s">
        <v>255</v>
      </c>
      <c r="Z188" s="174"/>
    </row>
    <row r="189" spans="1:26" ht="15.75" customHeight="1">
      <c r="A189" s="172" t="s">
        <v>32</v>
      </c>
      <c r="B189" s="172" t="s">
        <v>488</v>
      </c>
      <c r="C189" s="173" t="s">
        <v>110</v>
      </c>
      <c r="D189" s="173" t="s">
        <v>111</v>
      </c>
      <c r="E189" s="562">
        <v>300</v>
      </c>
      <c r="F189" s="541">
        <v>300</v>
      </c>
      <c r="G189" s="556"/>
      <c r="H189" s="73">
        <f>SUM(H190:H191)</f>
        <v>0</v>
      </c>
      <c r="J189" s="73">
        <f>SUM(J190:J191)</f>
        <v>0</v>
      </c>
      <c r="L189" s="73">
        <f>SUM(L190:L191)</f>
        <v>0</v>
      </c>
      <c r="N189" s="73">
        <f>SUM(N190:N191)</f>
        <v>0</v>
      </c>
      <c r="P189" s="73">
        <f>SUM(P190:P191)</f>
        <v>0</v>
      </c>
      <c r="S189" s="156" t="e">
        <f>IF($U$2="7",H189,#REF!)</f>
        <v>#REF!</v>
      </c>
      <c r="T189" s="156" t="e">
        <f>IF($U$2="7",J189,#REF!)</f>
        <v>#REF!</v>
      </c>
      <c r="U189" s="156" t="e">
        <f>IF($U$2="7",L189,#REF!)</f>
        <v>#REF!</v>
      </c>
      <c r="V189" s="156" t="e">
        <f>IF($U$2="7",N189,#REF!)</f>
        <v>#REF!</v>
      </c>
      <c r="W189" s="156" t="e">
        <f>IF($U$2="7",P189,#REF!)</f>
        <v>#REF!</v>
      </c>
      <c r="Y189" s="156" t="s">
        <v>256</v>
      </c>
      <c r="Z189" s="174"/>
    </row>
    <row r="190" spans="1:26" ht="15.75" customHeight="1">
      <c r="A190" s="176" t="s">
        <v>954</v>
      </c>
      <c r="B190" s="176" t="s">
        <v>489</v>
      </c>
      <c r="C190" s="399" t="s">
        <v>110</v>
      </c>
      <c r="D190" s="399" t="s">
        <v>234</v>
      </c>
      <c r="E190" s="569">
        <v>11000</v>
      </c>
      <c r="F190" s="545"/>
      <c r="G190" s="559"/>
      <c r="H190" s="403">
        <f>IF(dati_an!$B$4="16",SUMIF(dati_ce!$H$2:$H$65536,s_bil_std_ORD!$A190,dati_ce!$C$2:$C$65536),0)</f>
        <v>0</v>
      </c>
      <c r="J190" s="403">
        <f>IF(dati_an!$B$4="16",SUMIF(dati_ce!$H$2:$H$65536,s_bil_std_ORD!$A190,dati_ce!$D$2:$D$65536),0)</f>
        <v>0</v>
      </c>
      <c r="L190" s="403">
        <f>IF(dati_an!$B$4="16",SUMIF(dati_ce!$H$2:$H$65536,s_bil_std_ORD!$A190,dati_ce!$E$2:$E$65536),0)</f>
        <v>0</v>
      </c>
      <c r="N190" s="403">
        <f>IF(dati_an!$B$4="16",SUMIF(dati_ce!$H$2:$H$65536,s_bil_std_ORD!$A190,dati_ce!$F$2:$F$65536),0)</f>
        <v>0</v>
      </c>
      <c r="P190" s="403">
        <f>IF(dati_an!$B$4="16",SUMIF(dati_ce!$H$2:$H$65536,s_bil_std_ORD!$A190,dati_ce!$G$2:$G$65536),0)</f>
        <v>0</v>
      </c>
      <c r="S190" s="409" t="e">
        <f>IF($U$2="7",H190,#REF!)</f>
        <v>#REF!</v>
      </c>
      <c r="T190" s="409" t="e">
        <f>IF($U$2="7",J190,#REF!)</f>
        <v>#REF!</v>
      </c>
      <c r="U190" s="409" t="e">
        <f>IF($U$2="7",L190,#REF!)</f>
        <v>#REF!</v>
      </c>
      <c r="V190" s="409" t="e">
        <f>IF($U$2="7",N190,#REF!)</f>
        <v>#REF!</v>
      </c>
      <c r="W190" s="409" t="e">
        <f>IF($U$2="7",P190,#REF!)</f>
        <v>#REF!</v>
      </c>
      <c r="Y190" s="66" t="s">
        <v>115</v>
      </c>
      <c r="Z190" s="174"/>
    </row>
    <row r="191" spans="1:26" ht="15.75" customHeight="1">
      <c r="A191" s="176" t="s">
        <v>955</v>
      </c>
      <c r="B191" s="176" t="s">
        <v>490</v>
      </c>
      <c r="C191" s="399" t="s">
        <v>110</v>
      </c>
      <c r="D191" s="399" t="s">
        <v>234</v>
      </c>
      <c r="E191" s="569"/>
      <c r="F191" s="545"/>
      <c r="G191" s="559"/>
      <c r="H191" s="403">
        <f>IF(dati_an!$B$4="16",SUMIF(dati_ce!$H$2:$H$65536,s_bil_std_ORD!$A191,dati_ce!$C$2:$C$65536),0)</f>
        <v>0</v>
      </c>
      <c r="J191" s="403">
        <f>IF(dati_an!$B$4="16",SUMIF(dati_ce!$H$2:$H$65536,s_bil_std_ORD!$A191,dati_ce!$D$2:$D$65536),0)</f>
        <v>0</v>
      </c>
      <c r="L191" s="403">
        <f>IF(dati_an!$B$4="16",SUMIF(dati_ce!$H$2:$H$65536,s_bil_std_ORD!$A191,dati_ce!$E$2:$E$65536),0)</f>
        <v>0</v>
      </c>
      <c r="N191" s="403">
        <f>IF(dati_an!$B$4="16",SUMIF(dati_ce!$H$2:$H$65536,s_bil_std_ORD!$A191,dati_ce!$F$2:$F$65536),0)</f>
        <v>0</v>
      </c>
      <c r="P191" s="403">
        <f>IF(dati_an!$B$4="16",SUMIF(dati_ce!$H$2:$H$65536,s_bil_std_ORD!$A191,dati_ce!$G$2:$G$65536),0)</f>
        <v>0</v>
      </c>
      <c r="S191" s="409" t="e">
        <f>IF($U$2="7",H191,#REF!)</f>
        <v>#REF!</v>
      </c>
      <c r="T191" s="409" t="e">
        <f>IF($U$2="7",J191,#REF!)</f>
        <v>#REF!</v>
      </c>
      <c r="U191" s="409" t="e">
        <f>IF($U$2="7",L191,#REF!)</f>
        <v>#REF!</v>
      </c>
      <c r="V191" s="409" t="e">
        <f>IF($U$2="7",N191,#REF!)</f>
        <v>#REF!</v>
      </c>
      <c r="W191" s="409" t="e">
        <f>IF($U$2="7",P191,#REF!)</f>
        <v>#REF!</v>
      </c>
      <c r="Y191" s="66" t="s">
        <v>115</v>
      </c>
      <c r="Z191" s="174"/>
    </row>
    <row r="192" spans="1:26" ht="15.75" customHeight="1">
      <c r="A192" s="172" t="s">
        <v>33</v>
      </c>
      <c r="B192" s="172" t="s">
        <v>491</v>
      </c>
      <c r="C192" s="173" t="s">
        <v>110</v>
      </c>
      <c r="D192" s="173" t="s">
        <v>111</v>
      </c>
      <c r="E192" s="562">
        <v>310</v>
      </c>
      <c r="F192" s="541">
        <v>310</v>
      </c>
      <c r="G192" s="556"/>
      <c r="H192" s="73">
        <f>SUM(H193:H196,H202,H207:H210)</f>
        <v>0</v>
      </c>
      <c r="J192" s="73">
        <f>SUM(J193:J196,J202,J207:J210)</f>
        <v>0</v>
      </c>
      <c r="L192" s="73">
        <f>SUM(L193:L196,L202,L207:L210)</f>
        <v>0</v>
      </c>
      <c r="N192" s="73">
        <f>SUM(N193:N196,N202,N207:N210)</f>
        <v>0</v>
      </c>
      <c r="P192" s="73">
        <f>SUM(P193:P196,P202,P207:P210)</f>
        <v>0</v>
      </c>
      <c r="S192" s="156" t="e">
        <f>IF($U$2="7",H192,#REF!)</f>
        <v>#REF!</v>
      </c>
      <c r="T192" s="156" t="e">
        <f>IF($U$2="7",J192,#REF!)</f>
        <v>#REF!</v>
      </c>
      <c r="U192" s="156" t="e">
        <f>IF($U$2="7",L192,#REF!)</f>
        <v>#REF!</v>
      </c>
      <c r="V192" s="156" t="e">
        <f>IF($U$2="7",N192,#REF!)</f>
        <v>#REF!</v>
      </c>
      <c r="W192" s="156" t="e">
        <f>IF($U$2="7",P192,#REF!)</f>
        <v>#REF!</v>
      </c>
      <c r="Y192" s="156" t="s">
        <v>250</v>
      </c>
      <c r="Z192" s="174"/>
    </row>
    <row r="193" spans="1:26" ht="15.75" customHeight="1">
      <c r="A193" s="176" t="s">
        <v>34</v>
      </c>
      <c r="B193" s="176" t="s">
        <v>457</v>
      </c>
      <c r="C193" s="399" t="s">
        <v>110</v>
      </c>
      <c r="D193" s="399" t="s">
        <v>234</v>
      </c>
      <c r="E193" s="569">
        <v>320</v>
      </c>
      <c r="F193" s="545">
        <v>340</v>
      </c>
      <c r="G193" s="559">
        <v>320</v>
      </c>
      <c r="H193" s="403">
        <f>IF(dati_an!$B$4="16",SUMIF(dati_ce!$H$2:$H$65536,s_bil_std_ORD!$A193,dati_ce!$C$2:$C$65536),0)</f>
        <v>0</v>
      </c>
      <c r="J193" s="403">
        <f>IF(dati_an!$B$4="16",SUMIF(dati_ce!$H$2:$H$65536,s_bil_std_ORD!$A193,dati_ce!$D$2:$D$65536),0)</f>
        <v>0</v>
      </c>
      <c r="L193" s="403">
        <f>IF(dati_an!$B$4="16",SUMIF(dati_ce!$H$2:$H$65536,s_bil_std_ORD!$A193,dati_ce!$E$2:$E$65536),0)</f>
        <v>0</v>
      </c>
      <c r="N193" s="403">
        <f>IF(dati_an!$B$4="16",SUMIF(dati_ce!$H$2:$H$65536,s_bil_std_ORD!$A193,dati_ce!$F$2:$F$65536),0)</f>
        <v>0</v>
      </c>
      <c r="P193" s="403">
        <f>IF(dati_an!$B$4="16",SUMIF(dati_ce!$H$2:$H$65536,s_bil_std_ORD!$A193,dati_ce!$G$2:$G$65536),0)</f>
        <v>0</v>
      </c>
      <c r="S193" s="409" t="e">
        <f>IF($U$2="7",H193,#REF!)</f>
        <v>#REF!</v>
      </c>
      <c r="T193" s="409" t="e">
        <f>IF($U$2="7",J193,#REF!)</f>
        <v>#REF!</v>
      </c>
      <c r="U193" s="409" t="e">
        <f>IF($U$2="7",L193,#REF!)</f>
        <v>#REF!</v>
      </c>
      <c r="V193" s="409" t="e">
        <f>IF($U$2="7",N193,#REF!)</f>
        <v>#REF!</v>
      </c>
      <c r="W193" s="409" t="e">
        <f>IF($U$2="7",P193,#REF!)</f>
        <v>#REF!</v>
      </c>
      <c r="Y193" s="409" t="s">
        <v>257</v>
      </c>
      <c r="Z193" s="174"/>
    </row>
    <row r="194" spans="1:26" ht="15.75" customHeight="1">
      <c r="A194" s="176" t="s">
        <v>35</v>
      </c>
      <c r="B194" s="176" t="s">
        <v>492</v>
      </c>
      <c r="C194" s="399" t="s">
        <v>110</v>
      </c>
      <c r="D194" s="399" t="s">
        <v>234</v>
      </c>
      <c r="E194" s="569">
        <v>302</v>
      </c>
      <c r="F194" s="545">
        <v>350</v>
      </c>
      <c r="G194" s="559"/>
      <c r="H194" s="403">
        <f>IF(dati_an!$B$4="16",SUMIF(dati_ce!$H$2:$H$65536,s_bil_std_ORD!$A194,dati_ce!$C$2:$C$65536),0)</f>
        <v>0</v>
      </c>
      <c r="J194" s="403">
        <f>IF(dati_an!$B$4="16",SUMIF(dati_ce!$H$2:$H$65536,s_bil_std_ORD!$A194,dati_ce!$D$2:$D$65536),0)</f>
        <v>0</v>
      </c>
      <c r="L194" s="403">
        <f>IF(dati_an!$B$4="16",SUMIF(dati_ce!$H$2:$H$65536,s_bil_std_ORD!$A194,dati_ce!$E$2:$E$65536),0)</f>
        <v>0</v>
      </c>
      <c r="N194" s="403">
        <f>IF(dati_an!$B$4="16",SUMIF(dati_ce!$H$2:$H$65536,s_bil_std_ORD!$A194,dati_ce!$F$2:$F$65536),0)</f>
        <v>0</v>
      </c>
      <c r="P194" s="403">
        <f>IF(dati_an!$B$4="16",SUMIF(dati_ce!$H$2:$H$65536,s_bil_std_ORD!$A194,dati_ce!$G$2:$G$65536),0)</f>
        <v>0</v>
      </c>
      <c r="S194" s="409" t="e">
        <f>IF($U$2="7",H194,#REF!)</f>
        <v>#REF!</v>
      </c>
      <c r="T194" s="409" t="e">
        <f>IF($U$2="7",J194,#REF!)</f>
        <v>#REF!</v>
      </c>
      <c r="U194" s="409" t="e">
        <f>IF($U$2="7",L194,#REF!)</f>
        <v>#REF!</v>
      </c>
      <c r="V194" s="409" t="e">
        <f>IF($U$2="7",N194,#REF!)</f>
        <v>#REF!</v>
      </c>
      <c r="W194" s="409" t="e">
        <f>IF($U$2="7",P194,#REF!)</f>
        <v>#REF!</v>
      </c>
      <c r="Y194" s="409" t="s">
        <v>258</v>
      </c>
      <c r="Z194" s="174"/>
    </row>
    <row r="195" spans="1:26" ht="15.75" customHeight="1">
      <c r="A195" s="176" t="s">
        <v>36</v>
      </c>
      <c r="B195" s="176" t="s">
        <v>493</v>
      </c>
      <c r="C195" s="399" t="s">
        <v>110</v>
      </c>
      <c r="D195" s="399" t="s">
        <v>234</v>
      </c>
      <c r="E195" s="569">
        <v>304</v>
      </c>
      <c r="F195" s="545">
        <v>350</v>
      </c>
      <c r="G195" s="559"/>
      <c r="H195" s="403">
        <f>IF(dati_an!$B$4="16",SUMIF(dati_ce!$H$2:$H$65536,s_bil_std_ORD!$A195,dati_ce!$C$2:$C$65536),0)</f>
        <v>0</v>
      </c>
      <c r="J195" s="403">
        <f>IF(dati_an!$B$4="16",SUMIF(dati_ce!$H$2:$H$65536,s_bil_std_ORD!$A195,dati_ce!$D$2:$D$65536),0)</f>
        <v>0</v>
      </c>
      <c r="L195" s="403">
        <f>IF(dati_an!$B$4="16",SUMIF(dati_ce!$H$2:$H$65536,s_bil_std_ORD!$A195,dati_ce!$E$2:$E$65536),0)</f>
        <v>0</v>
      </c>
      <c r="N195" s="403">
        <f>IF(dati_an!$B$4="16",SUMIF(dati_ce!$H$2:$H$65536,s_bil_std_ORD!$A195,dati_ce!$F$2:$F$65536),0)</f>
        <v>0</v>
      </c>
      <c r="P195" s="403">
        <f>IF(dati_an!$B$4="16",SUMIF(dati_ce!$H$2:$H$65536,s_bil_std_ORD!$A195,dati_ce!$G$2:$G$65536),0)</f>
        <v>0</v>
      </c>
      <c r="S195" s="409" t="e">
        <f>IF($U$2="7",H195,#REF!)</f>
        <v>#REF!</v>
      </c>
      <c r="T195" s="409" t="e">
        <f>IF($U$2="7",J195,#REF!)</f>
        <v>#REF!</v>
      </c>
      <c r="U195" s="409" t="e">
        <f>IF($U$2="7",L195,#REF!)</f>
        <v>#REF!</v>
      </c>
      <c r="V195" s="409" t="e">
        <f>IF($U$2="7",N195,#REF!)</f>
        <v>#REF!</v>
      </c>
      <c r="W195" s="409" t="e">
        <f>IF($U$2="7",P195,#REF!)</f>
        <v>#REF!</v>
      </c>
      <c r="Y195" s="409" t="s">
        <v>259</v>
      </c>
      <c r="Z195" s="174"/>
    </row>
    <row r="196" spans="1:26" ht="15.75" customHeight="1">
      <c r="A196" s="172" t="s">
        <v>37</v>
      </c>
      <c r="B196" s="172" t="s">
        <v>494</v>
      </c>
      <c r="C196" s="173" t="s">
        <v>110</v>
      </c>
      <c r="D196" s="173" t="s">
        <v>111</v>
      </c>
      <c r="E196" s="562">
        <v>370</v>
      </c>
      <c r="F196" s="541">
        <v>370</v>
      </c>
      <c r="G196" s="556"/>
      <c r="H196" s="73">
        <f>SUM(H197:H201)</f>
        <v>0</v>
      </c>
      <c r="J196" s="73">
        <f>SUM(J197:J201)</f>
        <v>0</v>
      </c>
      <c r="L196" s="73">
        <f>SUM(L197:L201)</f>
        <v>0</v>
      </c>
      <c r="N196" s="73">
        <f>SUM(N197:N201)</f>
        <v>0</v>
      </c>
      <c r="P196" s="73">
        <f>SUM(P197:P201)</f>
        <v>0</v>
      </c>
      <c r="S196" s="156" t="e">
        <f>IF($U$2="7",H196,#REF!)</f>
        <v>#REF!</v>
      </c>
      <c r="T196" s="156" t="e">
        <f>IF($U$2="7",J196,#REF!)</f>
        <v>#REF!</v>
      </c>
      <c r="U196" s="156" t="e">
        <f>IF($U$2="7",L196,#REF!)</f>
        <v>#REF!</v>
      </c>
      <c r="V196" s="156" t="e">
        <f>IF($U$2="7",N196,#REF!)</f>
        <v>#REF!</v>
      </c>
      <c r="W196" s="156" t="e">
        <f>IF($U$2="7",P196,#REF!)</f>
        <v>#REF!</v>
      </c>
      <c r="Y196" s="156" t="s">
        <v>275</v>
      </c>
      <c r="Z196" s="174"/>
    </row>
    <row r="197" spans="1:26" ht="15.75" customHeight="1">
      <c r="A197" s="176" t="s">
        <v>38</v>
      </c>
      <c r="B197" s="176" t="s">
        <v>495</v>
      </c>
      <c r="C197" s="399" t="s">
        <v>110</v>
      </c>
      <c r="D197" s="399" t="s">
        <v>234</v>
      </c>
      <c r="E197" s="569">
        <v>371</v>
      </c>
      <c r="F197" s="545"/>
      <c r="G197" s="559"/>
      <c r="H197" s="403">
        <f>IF(dati_an!$B$4="16",SUMIF(dati_ce!$H$2:$H$65536,s_bil_std_ORD!$A197,dati_ce!$C$2:$C$65536),0)</f>
        <v>0</v>
      </c>
      <c r="J197" s="403">
        <f>IF(dati_an!$B$4="16",SUMIF(dati_ce!$H$2:$H$65536,s_bil_std_ORD!$A197,dati_ce!$D$2:$D$65536),0)</f>
        <v>0</v>
      </c>
      <c r="L197" s="403">
        <f>IF(dati_an!$B$4="16",SUMIF(dati_ce!$H$2:$H$65536,s_bil_std_ORD!$A197,dati_ce!$E$2:$E$65536),0)</f>
        <v>0</v>
      </c>
      <c r="N197" s="403">
        <f>IF(dati_an!$B$4="16",SUMIF(dati_ce!$H$2:$H$65536,s_bil_std_ORD!$A197,dati_ce!$F$2:$F$65536),0)</f>
        <v>0</v>
      </c>
      <c r="P197" s="403">
        <f>IF(dati_an!$B$4="16",SUMIF(dati_ce!$H$2:$H$65536,s_bil_std_ORD!$A197,dati_ce!$G$2:$G$65536),0)</f>
        <v>0</v>
      </c>
      <c r="S197" s="409" t="e">
        <f>IF($U$2="7",H197,#REF!)</f>
        <v>#REF!</v>
      </c>
      <c r="T197" s="409" t="e">
        <f>IF($U$2="7",J197,#REF!)</f>
        <v>#REF!</v>
      </c>
      <c r="U197" s="409" t="e">
        <f>IF($U$2="7",L197,#REF!)</f>
        <v>#REF!</v>
      </c>
      <c r="V197" s="409" t="e">
        <f>IF($U$2="7",N197,#REF!)</f>
        <v>#REF!</v>
      </c>
      <c r="W197" s="409" t="e">
        <f>IF($U$2="7",P197,#REF!)</f>
        <v>#REF!</v>
      </c>
      <c r="Y197" s="409" t="s">
        <v>262</v>
      </c>
      <c r="Z197" s="174"/>
    </row>
    <row r="198" spans="1:26" ht="15.75" customHeight="1">
      <c r="A198" s="176" t="s">
        <v>39</v>
      </c>
      <c r="B198" s="176" t="s">
        <v>496</v>
      </c>
      <c r="C198" s="399" t="s">
        <v>110</v>
      </c>
      <c r="D198" s="399" t="s">
        <v>234</v>
      </c>
      <c r="E198" s="569">
        <v>372</v>
      </c>
      <c r="F198" s="545"/>
      <c r="G198" s="559"/>
      <c r="H198" s="403">
        <f>IF(dati_an!$B$4="16",SUMIF(dati_ce!$H$2:$H$65536,s_bil_std_ORD!$A198,dati_ce!$C$2:$C$65536),0)</f>
        <v>0</v>
      </c>
      <c r="J198" s="403">
        <f>IF(dati_an!$B$4="16",SUMIF(dati_ce!$H$2:$H$65536,s_bil_std_ORD!$A198,dati_ce!$D$2:$D$65536),0)</f>
        <v>0</v>
      </c>
      <c r="L198" s="403">
        <f>IF(dati_an!$B$4="16",SUMIF(dati_ce!$H$2:$H$65536,s_bil_std_ORD!$A198,dati_ce!$E$2:$E$65536),0)</f>
        <v>0</v>
      </c>
      <c r="N198" s="403">
        <f>IF(dati_an!$B$4="16",SUMIF(dati_ce!$H$2:$H$65536,s_bil_std_ORD!$A198,dati_ce!$F$2:$F$65536),0)</f>
        <v>0</v>
      </c>
      <c r="P198" s="403">
        <f>IF(dati_an!$B$4="16",SUMIF(dati_ce!$H$2:$H$65536,s_bil_std_ORD!$A198,dati_ce!$G$2:$G$65536),0)</f>
        <v>0</v>
      </c>
      <c r="S198" s="409" t="e">
        <f>IF($U$2="7",H198,#REF!)</f>
        <v>#REF!</v>
      </c>
      <c r="T198" s="409" t="e">
        <f>IF($U$2="7",J198,#REF!)</f>
        <v>#REF!</v>
      </c>
      <c r="U198" s="409" t="e">
        <f>IF($U$2="7",L198,#REF!)</f>
        <v>#REF!</v>
      </c>
      <c r="V198" s="409" t="e">
        <f>IF($U$2="7",N198,#REF!)</f>
        <v>#REF!</v>
      </c>
      <c r="W198" s="409" t="e">
        <f>IF($U$2="7",P198,#REF!)</f>
        <v>#REF!</v>
      </c>
      <c r="Y198" s="409" t="s">
        <v>263</v>
      </c>
      <c r="Z198" s="174"/>
    </row>
    <row r="199" spans="1:26" ht="15.75" customHeight="1">
      <c r="A199" s="176" t="s">
        <v>40</v>
      </c>
      <c r="B199" s="176" t="s">
        <v>126</v>
      </c>
      <c r="C199" s="399" t="s">
        <v>110</v>
      </c>
      <c r="D199" s="399" t="s">
        <v>234</v>
      </c>
      <c r="E199" s="569">
        <v>375</v>
      </c>
      <c r="F199" s="545">
        <v>375</v>
      </c>
      <c r="G199" s="559"/>
      <c r="H199" s="403">
        <f>IF(dati_an!$B$4="16",SUMIF(dati_ce!$H$2:$H$65536,s_bil_std_ORD!$A199,dati_ce!$C$2:$C$65536),0)</f>
        <v>0</v>
      </c>
      <c r="J199" s="403">
        <f>IF(dati_an!$B$4="16",SUMIF(dati_ce!$H$2:$H$65536,s_bil_std_ORD!$A199,dati_ce!$D$2:$D$65536),0)</f>
        <v>0</v>
      </c>
      <c r="L199" s="403">
        <f>IF(dati_an!$B$4="16",SUMIF(dati_ce!$H$2:$H$65536,s_bil_std_ORD!$A199,dati_ce!$E$2:$E$65536),0)</f>
        <v>0</v>
      </c>
      <c r="N199" s="403">
        <f>IF(dati_an!$B$4="16",SUMIF(dati_ce!$H$2:$H$65536,s_bil_std_ORD!$A199,dati_ce!$F$2:$F$65536),0)</f>
        <v>0</v>
      </c>
      <c r="P199" s="403">
        <f>IF(dati_an!$B$4="16",SUMIF(dati_ce!$H$2:$H$65536,s_bil_std_ORD!$A199,dati_ce!$G$2:$G$65536),0)</f>
        <v>0</v>
      </c>
      <c r="S199" s="409" t="e">
        <f>IF($U$2="7",H199,#REF!)</f>
        <v>#REF!</v>
      </c>
      <c r="T199" s="409" t="e">
        <f>IF($U$2="7",J199,#REF!)</f>
        <v>#REF!</v>
      </c>
      <c r="U199" s="409" t="e">
        <f>IF($U$2="7",L199,#REF!)</f>
        <v>#REF!</v>
      </c>
      <c r="V199" s="409" t="e">
        <f>IF($U$2="7",N199,#REF!)</f>
        <v>#REF!</v>
      </c>
      <c r="W199" s="409" t="e">
        <f>IF($U$2="7",P199,#REF!)</f>
        <v>#REF!</v>
      </c>
      <c r="Y199" s="409" t="s">
        <v>264</v>
      </c>
      <c r="Z199" s="174"/>
    </row>
    <row r="200" spans="1:26" ht="15.75" customHeight="1">
      <c r="A200" s="176" t="s">
        <v>41</v>
      </c>
      <c r="B200" s="176" t="s">
        <v>497</v>
      </c>
      <c r="C200" s="399" t="s">
        <v>110</v>
      </c>
      <c r="D200" s="399" t="s">
        <v>234</v>
      </c>
      <c r="E200" s="569">
        <v>373</v>
      </c>
      <c r="F200" s="545"/>
      <c r="G200" s="559"/>
      <c r="H200" s="403">
        <f>IF(dati_an!$B$4="16",SUMIF(dati_ce!$H$2:$H$65536,s_bil_std_ORD!$A200,dati_ce!$C$2:$C$65536),0)</f>
        <v>0</v>
      </c>
      <c r="J200" s="403">
        <f>IF(dati_an!$B$4="16",SUMIF(dati_ce!$H$2:$H$65536,s_bil_std_ORD!$A200,dati_ce!$D$2:$D$65536),0)</f>
        <v>0</v>
      </c>
      <c r="L200" s="403">
        <f>IF(dati_an!$B$4="16",SUMIF(dati_ce!$H$2:$H$65536,s_bil_std_ORD!$A200,dati_ce!$E$2:$E$65536),0)</f>
        <v>0</v>
      </c>
      <c r="N200" s="403">
        <f>IF(dati_an!$B$4="16",SUMIF(dati_ce!$H$2:$H$65536,s_bil_std_ORD!$A200,dati_ce!$F$2:$F$65536),0)</f>
        <v>0</v>
      </c>
      <c r="P200" s="403">
        <f>IF(dati_an!$B$4="16",SUMIF(dati_ce!$H$2:$H$65536,s_bil_std_ORD!$A200,dati_ce!$G$2:$G$65536),0)</f>
        <v>0</v>
      </c>
      <c r="S200" s="409" t="e">
        <f>IF($U$2="7",H200,#REF!)</f>
        <v>#REF!</v>
      </c>
      <c r="T200" s="409" t="e">
        <f>IF($U$2="7",J200,#REF!)</f>
        <v>#REF!</v>
      </c>
      <c r="U200" s="409" t="e">
        <f>IF($U$2="7",L200,#REF!)</f>
        <v>#REF!</v>
      </c>
      <c r="V200" s="409" t="e">
        <f>IF($U$2="7",N200,#REF!)</f>
        <v>#REF!</v>
      </c>
      <c r="W200" s="409" t="e">
        <f>IF($U$2="7",P200,#REF!)</f>
        <v>#REF!</v>
      </c>
      <c r="Y200" s="409" t="s">
        <v>265</v>
      </c>
      <c r="Z200" s="174"/>
    </row>
    <row r="201" spans="1:26" ht="15.75" customHeight="1">
      <c r="A201" s="176" t="s">
        <v>42</v>
      </c>
      <c r="B201" s="176" t="s">
        <v>498</v>
      </c>
      <c r="C201" s="399" t="s">
        <v>110</v>
      </c>
      <c r="D201" s="399" t="s">
        <v>234</v>
      </c>
      <c r="E201" s="569">
        <v>374</v>
      </c>
      <c r="F201" s="545"/>
      <c r="G201" s="559"/>
      <c r="H201" s="403">
        <f>IF(dati_an!$B$4="16",SUMIF(dati_ce!$H$2:$H$65536,s_bil_std_ORD!$A201,dati_ce!$C$2:$C$65536),0)</f>
        <v>0</v>
      </c>
      <c r="J201" s="403">
        <f>IF(dati_an!$B$4="16",SUMIF(dati_ce!$H$2:$H$65536,s_bil_std_ORD!$A201,dati_ce!$D$2:$D$65536),0)</f>
        <v>0</v>
      </c>
      <c r="L201" s="403">
        <f>IF(dati_an!$B$4="16",SUMIF(dati_ce!$H$2:$H$65536,s_bil_std_ORD!$A201,dati_ce!$E$2:$E$65536),0)</f>
        <v>0</v>
      </c>
      <c r="N201" s="403">
        <f>IF(dati_an!$B$4="16",SUMIF(dati_ce!$H$2:$H$65536,s_bil_std_ORD!$A201,dati_ce!$F$2:$F$65536),0)</f>
        <v>0</v>
      </c>
      <c r="P201" s="403">
        <f>IF(dati_an!$B$4="16",SUMIF(dati_ce!$H$2:$H$65536,s_bil_std_ORD!$A201,dati_ce!$G$2:$G$65536),0)</f>
        <v>0</v>
      </c>
      <c r="S201" s="409" t="e">
        <f>IF($U$2="7",H201,#REF!)</f>
        <v>#REF!</v>
      </c>
      <c r="T201" s="409" t="e">
        <f>IF($U$2="7",J201,#REF!)</f>
        <v>#REF!</v>
      </c>
      <c r="U201" s="409" t="e">
        <f>IF($U$2="7",L201,#REF!)</f>
        <v>#REF!</v>
      </c>
      <c r="V201" s="409" t="e">
        <f>IF($U$2="7",N201,#REF!)</f>
        <v>#REF!</v>
      </c>
      <c r="W201" s="409" t="e">
        <f>IF($U$2="7",P201,#REF!)</f>
        <v>#REF!</v>
      </c>
      <c r="Y201" s="409" t="s">
        <v>282</v>
      </c>
      <c r="Z201" s="174"/>
    </row>
    <row r="202" spans="1:26" ht="15.75" customHeight="1">
      <c r="A202" s="172" t="s">
        <v>43</v>
      </c>
      <c r="B202" s="172" t="s">
        <v>403</v>
      </c>
      <c r="C202" s="173" t="s">
        <v>110</v>
      </c>
      <c r="D202" s="173" t="s">
        <v>111</v>
      </c>
      <c r="E202" s="562">
        <v>390</v>
      </c>
      <c r="F202" s="541">
        <v>390</v>
      </c>
      <c r="G202" s="556"/>
      <c r="H202" s="73">
        <f>SUM(H203:H206)</f>
        <v>0</v>
      </c>
      <c r="J202" s="73">
        <f>SUM(J203:J206)</f>
        <v>0</v>
      </c>
      <c r="L202" s="73">
        <f>SUM(L203:L206)</f>
        <v>0</v>
      </c>
      <c r="N202" s="73">
        <f>SUM(N203:N206)</f>
        <v>0</v>
      </c>
      <c r="P202" s="73">
        <f>SUM(P203:P206)</f>
        <v>0</v>
      </c>
      <c r="S202" s="156" t="e">
        <f>IF($U$2="7",H202,#REF!)</f>
        <v>#REF!</v>
      </c>
      <c r="T202" s="156" t="e">
        <f>IF($U$2="7",J202,#REF!)</f>
        <v>#REF!</v>
      </c>
      <c r="U202" s="156" t="e">
        <f>IF($U$2="7",L202,#REF!)</f>
        <v>#REF!</v>
      </c>
      <c r="V202" s="156" t="e">
        <f>IF($U$2="7",N202,#REF!)</f>
        <v>#REF!</v>
      </c>
      <c r="W202" s="156" t="e">
        <f>IF($U$2="7",P202,#REF!)</f>
        <v>#REF!</v>
      </c>
      <c r="Y202" s="156" t="s">
        <v>276</v>
      </c>
      <c r="Z202" s="174"/>
    </row>
    <row r="203" spans="1:26" ht="15.75" customHeight="1">
      <c r="A203" s="176" t="s">
        <v>44</v>
      </c>
      <c r="B203" s="176" t="s">
        <v>458</v>
      </c>
      <c r="C203" s="399" t="s">
        <v>110</v>
      </c>
      <c r="D203" s="399" t="s">
        <v>234</v>
      </c>
      <c r="E203" s="569">
        <v>392</v>
      </c>
      <c r="F203" s="545">
        <v>11700</v>
      </c>
      <c r="G203" s="559">
        <v>392</v>
      </c>
      <c r="H203" s="403">
        <f>IF(dati_an!$B$4="16",SUMIF(dati_ce!$H$2:$H$65536,s_bil_std_ORD!$A203,dati_ce!$C$2:$C$65536),0)</f>
        <v>0</v>
      </c>
      <c r="J203" s="403">
        <f>IF(dati_an!$B$4="16",SUMIF(dati_ce!$H$2:$H$65536,s_bil_std_ORD!$A203,dati_ce!$D$2:$D$65536),0)</f>
        <v>0</v>
      </c>
      <c r="L203" s="403">
        <f>IF(dati_an!$B$4="16",SUMIF(dati_ce!$H$2:$H$65536,s_bil_std_ORD!$A203,dati_ce!$E$2:$E$65536),0)</f>
        <v>0</v>
      </c>
      <c r="N203" s="403">
        <f>IF(dati_an!$B$4="16",SUMIF(dati_ce!$H$2:$H$65536,s_bil_std_ORD!$A203,dati_ce!$F$2:$F$65536),0)</f>
        <v>0</v>
      </c>
      <c r="P203" s="403">
        <f>IF(dati_an!$B$4="16",SUMIF(dati_ce!$H$2:$H$65536,s_bil_std_ORD!$A203,dati_ce!$G$2:$G$65536),0)</f>
        <v>0</v>
      </c>
      <c r="S203" s="409" t="e">
        <f>IF($U$2="7",H203,#REF!)</f>
        <v>#REF!</v>
      </c>
      <c r="T203" s="409" t="e">
        <f>IF($U$2="7",J203,#REF!)</f>
        <v>#REF!</v>
      </c>
      <c r="U203" s="409" t="e">
        <f>IF($U$2="7",L203,#REF!)</f>
        <v>#REF!</v>
      </c>
      <c r="V203" s="409" t="e">
        <f>IF($U$2="7",N203,#REF!)</f>
        <v>#REF!</v>
      </c>
      <c r="W203" s="409" t="e">
        <f>IF($U$2="7",P203,#REF!)</f>
        <v>#REF!</v>
      </c>
      <c r="Y203" s="409" t="s">
        <v>262</v>
      </c>
      <c r="Z203" s="174"/>
    </row>
    <row r="204" spans="1:26" ht="15.75" customHeight="1">
      <c r="A204" s="176" t="s">
        <v>45</v>
      </c>
      <c r="B204" s="176" t="s">
        <v>459</v>
      </c>
      <c r="C204" s="399" t="s">
        <v>110</v>
      </c>
      <c r="D204" s="399" t="s">
        <v>234</v>
      </c>
      <c r="E204" s="569">
        <v>394</v>
      </c>
      <c r="F204" s="545">
        <v>11700</v>
      </c>
      <c r="G204" s="559">
        <v>394</v>
      </c>
      <c r="H204" s="403">
        <f>IF(dati_an!$B$4="16",SUMIF(dati_ce!$H$2:$H$65536,s_bil_std_ORD!$A204,dati_ce!$C$2:$C$65536),0)</f>
        <v>0</v>
      </c>
      <c r="J204" s="403">
        <f>IF(dati_an!$B$4="16",SUMIF(dati_ce!$H$2:$H$65536,s_bil_std_ORD!$A204,dati_ce!$D$2:$D$65536),0)</f>
        <v>0</v>
      </c>
      <c r="L204" s="403">
        <f>IF(dati_an!$B$4="16",SUMIF(dati_ce!$H$2:$H$65536,s_bil_std_ORD!$A204,dati_ce!$E$2:$E$65536),0)</f>
        <v>0</v>
      </c>
      <c r="N204" s="403">
        <f>IF(dati_an!$B$4="16",SUMIF(dati_ce!$H$2:$H$65536,s_bil_std_ORD!$A204,dati_ce!$F$2:$F$65536),0)</f>
        <v>0</v>
      </c>
      <c r="P204" s="403">
        <f>IF(dati_an!$B$4="16",SUMIF(dati_ce!$H$2:$H$65536,s_bil_std_ORD!$A204,dati_ce!$G$2:$G$65536),0)</f>
        <v>0</v>
      </c>
      <c r="S204" s="409" t="e">
        <f>IF($U$2="7",H204,#REF!)</f>
        <v>#REF!</v>
      </c>
      <c r="T204" s="409" t="e">
        <f>IF($U$2="7",J204,#REF!)</f>
        <v>#REF!</v>
      </c>
      <c r="U204" s="409" t="e">
        <f>IF($U$2="7",L204,#REF!)</f>
        <v>#REF!</v>
      </c>
      <c r="V204" s="409" t="e">
        <f>IF($U$2="7",N204,#REF!)</f>
        <v>#REF!</v>
      </c>
      <c r="W204" s="409" t="e">
        <f>IF($U$2="7",P204,#REF!)</f>
        <v>#REF!</v>
      </c>
      <c r="Y204" s="409" t="s">
        <v>263</v>
      </c>
      <c r="Z204" s="174"/>
    </row>
    <row r="205" spans="1:26" ht="15.75" customHeight="1">
      <c r="A205" s="176" t="s">
        <v>46</v>
      </c>
      <c r="B205" s="176" t="s">
        <v>499</v>
      </c>
      <c r="C205" s="399" t="s">
        <v>110</v>
      </c>
      <c r="D205" s="399" t="s">
        <v>234</v>
      </c>
      <c r="E205" s="569">
        <v>395</v>
      </c>
      <c r="F205" s="545">
        <v>11700</v>
      </c>
      <c r="G205" s="559"/>
      <c r="H205" s="403">
        <f>IF(dati_an!$B$4="16",SUMIF(dati_ce!$H$2:$H$65536,s_bil_std_ORD!$A205,dati_ce!$C$2:$C$65536),0)</f>
        <v>0</v>
      </c>
      <c r="J205" s="403">
        <f>IF(dati_an!$B$4="16",SUMIF(dati_ce!$H$2:$H$65536,s_bil_std_ORD!$A205,dati_ce!$D$2:$D$65536),0)</f>
        <v>0</v>
      </c>
      <c r="L205" s="403">
        <f>IF(dati_an!$B$4="16",SUMIF(dati_ce!$H$2:$H$65536,s_bil_std_ORD!$A205,dati_ce!$E$2:$E$65536),0)</f>
        <v>0</v>
      </c>
      <c r="N205" s="403">
        <f>IF(dati_an!$B$4="16",SUMIF(dati_ce!$H$2:$H$65536,s_bil_std_ORD!$A205,dati_ce!$F$2:$F$65536),0)</f>
        <v>0</v>
      </c>
      <c r="P205" s="403">
        <f>IF(dati_an!$B$4="16",SUMIF(dati_ce!$H$2:$H$65536,s_bil_std_ORD!$A205,dati_ce!$G$2:$G$65536),0)</f>
        <v>0</v>
      </c>
      <c r="S205" s="409" t="e">
        <f>IF($U$2="7",H205,#REF!)</f>
        <v>#REF!</v>
      </c>
      <c r="T205" s="409" t="e">
        <f>IF($U$2="7",J205,#REF!)</f>
        <v>#REF!</v>
      </c>
      <c r="U205" s="409" t="e">
        <f>IF($U$2="7",L205,#REF!)</f>
        <v>#REF!</v>
      </c>
      <c r="V205" s="409" t="e">
        <f>IF($U$2="7",N205,#REF!)</f>
        <v>#REF!</v>
      </c>
      <c r="W205" s="409" t="e">
        <f>IF($U$2="7",P205,#REF!)</f>
        <v>#REF!</v>
      </c>
      <c r="Y205" s="409" t="s">
        <v>264</v>
      </c>
      <c r="Z205" s="174"/>
    </row>
    <row r="206" spans="1:26" ht="15.75" customHeight="1">
      <c r="A206" s="176" t="s">
        <v>47</v>
      </c>
      <c r="B206" s="176" t="s">
        <v>956</v>
      </c>
      <c r="C206" s="399" t="s">
        <v>110</v>
      </c>
      <c r="D206" s="399" t="s">
        <v>234</v>
      </c>
      <c r="E206" s="569">
        <v>396</v>
      </c>
      <c r="F206" s="545"/>
      <c r="G206" s="559"/>
      <c r="H206" s="403">
        <f>IF(dati_an!$B$4="16",SUMIF(dati_ce!$H$2:$H$65536,s_bil_std_ORD!$A206,dati_ce!$C$2:$C$65536),0)</f>
        <v>0</v>
      </c>
      <c r="J206" s="403">
        <f>IF(dati_an!$B$4="16",SUMIF(dati_ce!$H$2:$H$65536,s_bil_std_ORD!$A206,dati_ce!$D$2:$D$65536),0)</f>
        <v>0</v>
      </c>
      <c r="L206" s="403">
        <f>IF(dati_an!$B$4="16",SUMIF(dati_ce!$H$2:$H$65536,s_bil_std_ORD!$A206,dati_ce!$E$2:$E$65536),0)</f>
        <v>0</v>
      </c>
      <c r="N206" s="403">
        <f>IF(dati_an!$B$4="16",SUMIF(dati_ce!$H$2:$H$65536,s_bil_std_ORD!$A206,dati_ce!$F$2:$F$65536),0)</f>
        <v>0</v>
      </c>
      <c r="P206" s="403">
        <f>IF(dati_an!$B$4="16",SUMIF(dati_ce!$H$2:$H$65536,s_bil_std_ORD!$A206,dati_ce!$G$2:$G$65536),0)</f>
        <v>0</v>
      </c>
      <c r="S206" s="409" t="e">
        <f>IF($U$2="7",H206,#REF!)</f>
        <v>#REF!</v>
      </c>
      <c r="T206" s="409" t="e">
        <f>IF($U$2="7",J206,#REF!)</f>
        <v>#REF!</v>
      </c>
      <c r="U206" s="409" t="e">
        <f>IF($U$2="7",L206,#REF!)</f>
        <v>#REF!</v>
      </c>
      <c r="V206" s="409" t="e">
        <f>IF($U$2="7",N206,#REF!)</f>
        <v>#REF!</v>
      </c>
      <c r="W206" s="409" t="e">
        <f>IF($U$2="7",P206,#REF!)</f>
        <v>#REF!</v>
      </c>
      <c r="Y206" s="409" t="s">
        <v>265</v>
      </c>
      <c r="Z206" s="174"/>
    </row>
    <row r="207" spans="1:26" ht="15.75" customHeight="1">
      <c r="A207" s="176" t="s">
        <v>48</v>
      </c>
      <c r="B207" s="176" t="s">
        <v>320</v>
      </c>
      <c r="C207" s="399" t="s">
        <v>110</v>
      </c>
      <c r="D207" s="399" t="s">
        <v>234</v>
      </c>
      <c r="E207" s="569">
        <v>330</v>
      </c>
      <c r="F207" s="545">
        <v>340</v>
      </c>
      <c r="G207" s="559">
        <v>330</v>
      </c>
      <c r="H207" s="403">
        <f>IF(dati_an!$B$4="16",SUMIF(dati_ce!$H$2:$H$65536,s_bil_std_ORD!$A207,dati_ce!$C$2:$C$65536),0)</f>
        <v>0</v>
      </c>
      <c r="J207" s="403">
        <f>IF(dati_an!$B$4="16",SUMIF(dati_ce!$H$2:$H$65536,s_bil_std_ORD!$A207,dati_ce!$D$2:$D$65536),0)</f>
        <v>0</v>
      </c>
      <c r="L207" s="403">
        <f>IF(dati_an!$B$4="16",SUMIF(dati_ce!$H$2:$H$65536,s_bil_std_ORD!$A207,dati_ce!$E$2:$E$65536),0)</f>
        <v>0</v>
      </c>
      <c r="N207" s="403">
        <f>IF(dati_an!$B$4="16",SUMIF(dati_ce!$H$2:$H$65536,s_bil_std_ORD!$A207,dati_ce!$F$2:$F$65536),0)</f>
        <v>0</v>
      </c>
      <c r="P207" s="403">
        <f>IF(dati_an!$B$4="16",SUMIF(dati_ce!$H$2:$H$65536,s_bil_std_ORD!$A207,dati_ce!$G$2:$G$65536),0)</f>
        <v>0</v>
      </c>
      <c r="S207" s="409" t="e">
        <f>IF($U$2="7",H207,#REF!)</f>
        <v>#REF!</v>
      </c>
      <c r="T207" s="409" t="e">
        <f>IF($U$2="7",J207,#REF!)</f>
        <v>#REF!</v>
      </c>
      <c r="U207" s="409" t="e">
        <f>IF($U$2="7",L207,#REF!)</f>
        <v>#REF!</v>
      </c>
      <c r="V207" s="409" t="e">
        <f>IF($U$2="7",N207,#REF!)</f>
        <v>#REF!</v>
      </c>
      <c r="W207" s="409" t="e">
        <f>IF($U$2="7",P207,#REF!)</f>
        <v>#REF!</v>
      </c>
      <c r="Y207" s="409" t="s">
        <v>277</v>
      </c>
      <c r="Z207" s="174"/>
    </row>
    <row r="208" spans="1:26" ht="15.75" customHeight="1">
      <c r="A208" s="176" t="s">
        <v>49</v>
      </c>
      <c r="B208" s="176" t="s">
        <v>500</v>
      </c>
      <c r="C208" s="399" t="s">
        <v>110</v>
      </c>
      <c r="D208" s="399" t="s">
        <v>234</v>
      </c>
      <c r="E208" s="569">
        <v>342</v>
      </c>
      <c r="F208" s="545">
        <v>355</v>
      </c>
      <c r="G208" s="559"/>
      <c r="H208" s="403">
        <f>IF(dati_an!$B$4="16",SUMIF(dati_ce!$H$2:$H$65536,s_bil_std_ORD!$A208,dati_ce!$C$2:$C$65536),0)</f>
        <v>0</v>
      </c>
      <c r="J208" s="403">
        <f>IF(dati_an!$B$4="16",SUMIF(dati_ce!$H$2:$H$65536,s_bil_std_ORD!$A208,dati_ce!$D$2:$D$65536),0)</f>
        <v>0</v>
      </c>
      <c r="L208" s="403">
        <f>IF(dati_an!$B$4="16",SUMIF(dati_ce!$H$2:$H$65536,s_bil_std_ORD!$A208,dati_ce!$E$2:$E$65536),0)</f>
        <v>0</v>
      </c>
      <c r="N208" s="403">
        <f>IF(dati_an!$B$4="16",SUMIF(dati_ce!$H$2:$H$65536,s_bil_std_ORD!$A208,dati_ce!$F$2:$F$65536),0)</f>
        <v>0</v>
      </c>
      <c r="P208" s="403">
        <f>IF(dati_an!$B$4="16",SUMIF(dati_ce!$H$2:$H$65536,s_bil_std_ORD!$A208,dati_ce!$G$2:$G$65536),0)</f>
        <v>0</v>
      </c>
      <c r="S208" s="409" t="e">
        <f>IF($U$2="7",H208,#REF!)</f>
        <v>#REF!</v>
      </c>
      <c r="T208" s="409" t="e">
        <f>IF($U$2="7",J208,#REF!)</f>
        <v>#REF!</v>
      </c>
      <c r="U208" s="409" t="e">
        <f>IF($U$2="7",L208,#REF!)</f>
        <v>#REF!</v>
      </c>
      <c r="V208" s="409" t="e">
        <f>IF($U$2="7",N208,#REF!)</f>
        <v>#REF!</v>
      </c>
      <c r="W208" s="409" t="e">
        <f>IF($U$2="7",P208,#REF!)</f>
        <v>#REF!</v>
      </c>
      <c r="Y208" s="409" t="s">
        <v>278</v>
      </c>
      <c r="Z208" s="174"/>
    </row>
    <row r="209" spans="1:26" ht="15.75" customHeight="1">
      <c r="A209" s="176" t="s">
        <v>50</v>
      </c>
      <c r="B209" s="176" t="s">
        <v>501</v>
      </c>
      <c r="C209" s="399" t="s">
        <v>110</v>
      </c>
      <c r="D209" s="399" t="s">
        <v>234</v>
      </c>
      <c r="E209" s="569">
        <v>344</v>
      </c>
      <c r="F209" s="545">
        <v>355</v>
      </c>
      <c r="G209" s="559"/>
      <c r="H209" s="403">
        <f>IF(dati_an!$B$4="16",SUMIF(dati_ce!$H$2:$H$65536,s_bil_std_ORD!$A209,dati_ce!$C$2:$C$65536),0)</f>
        <v>0</v>
      </c>
      <c r="J209" s="403">
        <f>IF(dati_an!$B$4="16",SUMIF(dati_ce!$H$2:$H$65536,s_bil_std_ORD!$A209,dati_ce!$D$2:$D$65536),0)</f>
        <v>0</v>
      </c>
      <c r="L209" s="403">
        <f>IF(dati_an!$B$4="16",SUMIF(dati_ce!$H$2:$H$65536,s_bil_std_ORD!$A209,dati_ce!$E$2:$E$65536),0)</f>
        <v>0</v>
      </c>
      <c r="N209" s="403">
        <f>IF(dati_an!$B$4="16",SUMIF(dati_ce!$H$2:$H$65536,s_bil_std_ORD!$A209,dati_ce!$F$2:$F$65536),0)</f>
        <v>0</v>
      </c>
      <c r="P209" s="403">
        <f>IF(dati_an!$B$4="16",SUMIF(dati_ce!$H$2:$H$65536,s_bil_std_ORD!$A209,dati_ce!$G$2:$G$65536),0)</f>
        <v>0</v>
      </c>
      <c r="S209" s="409" t="e">
        <f>IF($U$2="7",H209,#REF!)</f>
        <v>#REF!</v>
      </c>
      <c r="T209" s="409" t="e">
        <f>IF($U$2="7",J209,#REF!)</f>
        <v>#REF!</v>
      </c>
      <c r="U209" s="409" t="e">
        <f>IF($U$2="7",L209,#REF!)</f>
        <v>#REF!</v>
      </c>
      <c r="V209" s="409" t="e">
        <f>IF($U$2="7",N209,#REF!)</f>
        <v>#REF!</v>
      </c>
      <c r="W209" s="409" t="e">
        <f>IF($U$2="7",P209,#REF!)</f>
        <v>#REF!</v>
      </c>
      <c r="Y209" s="409" t="s">
        <v>279</v>
      </c>
      <c r="Z209" s="174"/>
    </row>
    <row r="210" spans="1:26" ht="15.75" customHeight="1">
      <c r="A210" s="176" t="s">
        <v>51</v>
      </c>
      <c r="B210" s="176" t="s">
        <v>7</v>
      </c>
      <c r="C210" s="399" t="s">
        <v>110</v>
      </c>
      <c r="D210" s="399" t="s">
        <v>234</v>
      </c>
      <c r="E210" s="569">
        <v>346</v>
      </c>
      <c r="F210" s="545" t="s">
        <v>6</v>
      </c>
      <c r="G210" s="559"/>
      <c r="H210" s="403">
        <f>IF(dati_an!$B$4="16",SUMIF(dati_ce!$H$2:$H$65536,s_bil_std_ORD!$A210,dati_ce!$C$2:$C$65536),0)</f>
        <v>0</v>
      </c>
      <c r="J210" s="403">
        <f>IF(dati_an!$B$4="16",SUMIF(dati_ce!$H$2:$H$65536,s_bil_std_ORD!$A210,dati_ce!$D$2:$D$65536),0)</f>
        <v>0</v>
      </c>
      <c r="L210" s="403">
        <f>IF(dati_an!$B$4="16",SUMIF(dati_ce!$H$2:$H$65536,s_bil_std_ORD!$A210,dati_ce!$E$2:$E$65536),0)</f>
        <v>0</v>
      </c>
      <c r="N210" s="403">
        <f>IF(dati_an!$B$4="16",SUMIF(dati_ce!$H$2:$H$65536,s_bil_std_ORD!$A210,dati_ce!$F$2:$F$65536),0)</f>
        <v>0</v>
      </c>
      <c r="P210" s="403">
        <f>IF(dati_an!$B$4="16",SUMIF(dati_ce!$H$2:$H$65536,s_bil_std_ORD!$A210,dati_ce!$G$2:$G$65536),0)</f>
        <v>0</v>
      </c>
      <c r="S210" s="409" t="e">
        <f>IF($U$2="7",H210,#REF!)</f>
        <v>#REF!</v>
      </c>
      <c r="T210" s="409" t="e">
        <f>IF($U$2="7",J210,#REF!)</f>
        <v>#REF!</v>
      </c>
      <c r="U210" s="409" t="e">
        <f>IF($U$2="7",L210,#REF!)</f>
        <v>#REF!</v>
      </c>
      <c r="V210" s="409" t="e">
        <f>IF($U$2="7",N210,#REF!)</f>
        <v>#REF!</v>
      </c>
      <c r="W210" s="409" t="e">
        <f>IF($U$2="7",P210,#REF!)</f>
        <v>#REF!</v>
      </c>
      <c r="Y210" s="409" t="s">
        <v>280</v>
      </c>
      <c r="Z210" s="174"/>
    </row>
    <row r="211" spans="1:26" ht="15.75" customHeight="1">
      <c r="A211" s="172" t="s">
        <v>564</v>
      </c>
      <c r="B211" s="172" t="s">
        <v>957</v>
      </c>
      <c r="C211" s="173" t="s">
        <v>110</v>
      </c>
      <c r="D211" s="173" t="s">
        <v>111</v>
      </c>
      <c r="E211" s="562"/>
      <c r="F211" s="541"/>
      <c r="G211" s="556"/>
      <c r="H211" s="73">
        <f>H184-H192</f>
        <v>0</v>
      </c>
      <c r="J211" s="73">
        <f>J184-J192</f>
        <v>0</v>
      </c>
      <c r="L211" s="73">
        <f>L184-L192</f>
        <v>0</v>
      </c>
      <c r="N211" s="73">
        <f>N184-N192</f>
        <v>0</v>
      </c>
      <c r="P211" s="73">
        <f>P184-P192</f>
        <v>0</v>
      </c>
      <c r="S211" s="156" t="e">
        <f>IF($U$2="7",H211,#REF!)</f>
        <v>#REF!</v>
      </c>
      <c r="T211" s="156" t="e">
        <f>IF($U$2="7",J211,#REF!)</f>
        <v>#REF!</v>
      </c>
      <c r="U211" s="156" t="e">
        <f>IF($U$2="7",L211,#REF!)</f>
        <v>#REF!</v>
      </c>
      <c r="V211" s="156" t="e">
        <f>IF($U$2="7",N211,#REF!)</f>
        <v>#REF!</v>
      </c>
      <c r="W211" s="156" t="e">
        <f>IF($U$2="7",P211,#REF!)</f>
        <v>#REF!</v>
      </c>
      <c r="Y211" s="60" t="s">
        <v>115</v>
      </c>
      <c r="Z211" s="174"/>
    </row>
    <row r="212" spans="1:26" ht="15.75" customHeight="1">
      <c r="A212" s="172" t="s">
        <v>52</v>
      </c>
      <c r="B212" s="172" t="s">
        <v>502</v>
      </c>
      <c r="C212" s="173" t="s">
        <v>110</v>
      </c>
      <c r="D212" s="173" t="s">
        <v>111</v>
      </c>
      <c r="E212" s="562">
        <v>422</v>
      </c>
      <c r="F212" s="541"/>
      <c r="G212" s="556"/>
      <c r="H212" s="73">
        <f>SUM(H213,H219,-H234,H240)</f>
        <v>0</v>
      </c>
      <c r="J212" s="73">
        <f>SUM(J213,J219,-J234,J240)</f>
        <v>0</v>
      </c>
      <c r="L212" s="73">
        <f>SUM(L213,L219,-L234,L240)</f>
        <v>0</v>
      </c>
      <c r="N212" s="73">
        <f>SUM(N213,N219,-N234,N240)</f>
        <v>0</v>
      </c>
      <c r="P212" s="73">
        <f>SUM(P213,P219,-P234,P240)</f>
        <v>0</v>
      </c>
      <c r="S212" s="156" t="e">
        <f>IF($U$2="7",H212,#REF!)</f>
        <v>#REF!</v>
      </c>
      <c r="T212" s="156" t="e">
        <f>IF($U$2="7",J212,#REF!)</f>
        <v>#REF!</v>
      </c>
      <c r="U212" s="156" t="e">
        <f>IF($U$2="7",L212,#REF!)</f>
        <v>#REF!</v>
      </c>
      <c r="V212" s="156" t="e">
        <f>IF($U$2="7",N212,#REF!)</f>
        <v>#REF!</v>
      </c>
      <c r="W212" s="156" t="e">
        <f>IF($U$2="7",P212,#REF!)</f>
        <v>#REF!</v>
      </c>
      <c r="Y212" s="156" t="s">
        <v>266</v>
      </c>
      <c r="Z212" s="174"/>
    </row>
    <row r="213" spans="1:26" ht="15.75" customHeight="1">
      <c r="A213" s="172" t="s">
        <v>53</v>
      </c>
      <c r="B213" s="172" t="s">
        <v>503</v>
      </c>
      <c r="C213" s="173" t="s">
        <v>110</v>
      </c>
      <c r="D213" s="173" t="s">
        <v>111</v>
      </c>
      <c r="E213" s="562">
        <v>15</v>
      </c>
      <c r="F213" s="541">
        <v>410</v>
      </c>
      <c r="G213" s="556">
        <v>412</v>
      </c>
      <c r="H213" s="73">
        <f>SUM(H214:H218)</f>
        <v>0</v>
      </c>
      <c r="J213" s="73">
        <f>SUM(J214:J218)</f>
        <v>0</v>
      </c>
      <c r="L213" s="73">
        <f>SUM(L214:L218)</f>
        <v>0</v>
      </c>
      <c r="N213" s="73">
        <f>SUM(N214:N218)</f>
        <v>0</v>
      </c>
      <c r="P213" s="73">
        <f>SUM(P214:P218)</f>
        <v>0</v>
      </c>
      <c r="S213" s="156" t="e">
        <f>IF($U$2="7",H213,#REF!)</f>
        <v>#REF!</v>
      </c>
      <c r="T213" s="156" t="e">
        <f>IF($U$2="7",J213,#REF!)</f>
        <v>#REF!</v>
      </c>
      <c r="U213" s="156" t="e">
        <f>IF($U$2="7",L213,#REF!)</f>
        <v>#REF!</v>
      </c>
      <c r="V213" s="156" t="e">
        <f>IF($U$2="7",N213,#REF!)</f>
        <v>#REF!</v>
      </c>
      <c r="W213" s="156" t="e">
        <f>IF($U$2="7",P213,#REF!)</f>
        <v>#REF!</v>
      </c>
      <c r="Y213" s="156" t="s">
        <v>283</v>
      </c>
      <c r="Z213" s="174"/>
    </row>
    <row r="214" spans="1:26" ht="15.75" customHeight="1">
      <c r="A214" s="176" t="s">
        <v>958</v>
      </c>
      <c r="B214" s="176" t="s">
        <v>467</v>
      </c>
      <c r="C214" s="399" t="s">
        <v>110</v>
      </c>
      <c r="D214" s="399" t="s">
        <v>234</v>
      </c>
      <c r="E214" s="569">
        <v>17</v>
      </c>
      <c r="F214" s="545"/>
      <c r="G214" s="559"/>
      <c r="H214" s="403">
        <f>IF(dati_an!$B$4="16",SUMIF(dati_ce!$H$2:$H$65536,s_bil_std_ORD!$A214,dati_ce!$C$2:$C$65536),0)</f>
        <v>0</v>
      </c>
      <c r="J214" s="403">
        <f>IF(dati_an!$B$4="16",SUMIF(dati_ce!$H$2:$H$65536,s_bil_std_ORD!$A214,dati_ce!$D$2:$D$65536),0)</f>
        <v>0</v>
      </c>
      <c r="L214" s="403">
        <f>IF(dati_an!$B$4="16",SUMIF(dati_ce!$H$2:$H$65536,s_bil_std_ORD!$A214,dati_ce!$E$2:$E$65536),0)</f>
        <v>0</v>
      </c>
      <c r="N214" s="403">
        <f>IF(dati_an!$B$4="16",SUMIF(dati_ce!$H$2:$H$65536,s_bil_std_ORD!$A214,dati_ce!$F$2:$F$65536),0)</f>
        <v>0</v>
      </c>
      <c r="P214" s="403">
        <f>IF(dati_an!$B$4="16",SUMIF(dati_ce!$H$2:$H$65536,s_bil_std_ORD!$A214,dati_ce!$G$2:$G$65536),0)</f>
        <v>0</v>
      </c>
      <c r="S214" s="409" t="e">
        <f>IF($U$2="7",H214,#REF!)</f>
        <v>#REF!</v>
      </c>
      <c r="T214" s="409" t="e">
        <f>IF($U$2="7",J214,#REF!)</f>
        <v>#REF!</v>
      </c>
      <c r="U214" s="409" t="e">
        <f>IF($U$2="7",L214,#REF!)</f>
        <v>#REF!</v>
      </c>
      <c r="V214" s="409" t="e">
        <f>IF($U$2="7",N214,#REF!)</f>
        <v>#REF!</v>
      </c>
      <c r="W214" s="409" t="e">
        <f>IF($U$2="7",P214,#REF!)</f>
        <v>#REF!</v>
      </c>
      <c r="Y214" s="66" t="s">
        <v>115</v>
      </c>
      <c r="Z214" s="174"/>
    </row>
    <row r="215" spans="1:26" ht="15.75" customHeight="1">
      <c r="A215" s="176" t="s">
        <v>959</v>
      </c>
      <c r="B215" s="176" t="s">
        <v>468</v>
      </c>
      <c r="C215" s="399" t="s">
        <v>110</v>
      </c>
      <c r="D215" s="399" t="s">
        <v>234</v>
      </c>
      <c r="E215" s="569">
        <v>17</v>
      </c>
      <c r="F215" s="545"/>
      <c r="G215" s="559"/>
      <c r="H215" s="403">
        <f>IF(dati_an!$B$4="16",SUMIF(dati_ce!$H$2:$H$65536,s_bil_std_ORD!$A215,dati_ce!$C$2:$C$65536),0)</f>
        <v>0</v>
      </c>
      <c r="J215" s="403">
        <f>IF(dati_an!$B$4="16",SUMIF(dati_ce!$H$2:$H$65536,s_bil_std_ORD!$A215,dati_ce!$D$2:$D$65536),0)</f>
        <v>0</v>
      </c>
      <c r="L215" s="403">
        <f>IF(dati_an!$B$4="16",SUMIF(dati_ce!$H$2:$H$65536,s_bil_std_ORD!$A215,dati_ce!$E$2:$E$65536),0)</f>
        <v>0</v>
      </c>
      <c r="N215" s="403">
        <f>IF(dati_an!$B$4="16",SUMIF(dati_ce!$H$2:$H$65536,s_bil_std_ORD!$A215,dati_ce!$F$2:$F$65536),0)</f>
        <v>0</v>
      </c>
      <c r="P215" s="403">
        <f>IF(dati_an!$B$4="16",SUMIF(dati_ce!$H$2:$H$65536,s_bil_std_ORD!$A215,dati_ce!$G$2:$G$65536),0)</f>
        <v>0</v>
      </c>
      <c r="S215" s="409" t="e">
        <f>IF($U$2="7",H215,#REF!)</f>
        <v>#REF!</v>
      </c>
      <c r="T215" s="409" t="e">
        <f>IF($U$2="7",J215,#REF!)</f>
        <v>#REF!</v>
      </c>
      <c r="U215" s="409" t="e">
        <f>IF($U$2="7",L215,#REF!)</f>
        <v>#REF!</v>
      </c>
      <c r="V215" s="409" t="e">
        <f>IF($U$2="7",N215,#REF!)</f>
        <v>#REF!</v>
      </c>
      <c r="W215" s="409" t="e">
        <f>IF($U$2="7",P215,#REF!)</f>
        <v>#REF!</v>
      </c>
      <c r="Y215" s="66" t="s">
        <v>115</v>
      </c>
      <c r="Z215" s="174"/>
    </row>
    <row r="216" spans="1:26" ht="15.75" customHeight="1">
      <c r="A216" s="176" t="s">
        <v>960</v>
      </c>
      <c r="B216" s="176" t="s">
        <v>469</v>
      </c>
      <c r="C216" s="399" t="s">
        <v>110</v>
      </c>
      <c r="D216" s="399" t="s">
        <v>234</v>
      </c>
      <c r="E216" s="569"/>
      <c r="F216" s="545"/>
      <c r="G216" s="559"/>
      <c r="H216" s="403">
        <f>IF(dati_an!$B$4="16",SUMIF(dati_ce!$H$2:$H$65536,s_bil_std_ORD!$A216,dati_ce!$C$2:$C$65536),0)</f>
        <v>0</v>
      </c>
      <c r="J216" s="403">
        <f>IF(dati_an!$B$4="16",SUMIF(dati_ce!$H$2:$H$65536,s_bil_std_ORD!$A216,dati_ce!$D$2:$D$65536),0)</f>
        <v>0</v>
      </c>
      <c r="L216" s="403">
        <f>IF(dati_an!$B$4="16",SUMIF(dati_ce!$H$2:$H$65536,s_bil_std_ORD!$A216,dati_ce!$E$2:$E$65536),0)</f>
        <v>0</v>
      </c>
      <c r="N216" s="403">
        <f>IF(dati_an!$B$4="16",SUMIF(dati_ce!$H$2:$H$65536,s_bil_std_ORD!$A216,dati_ce!$F$2:$F$65536),0)</f>
        <v>0</v>
      </c>
      <c r="P216" s="403">
        <f>IF(dati_an!$B$4="16",SUMIF(dati_ce!$H$2:$H$65536,s_bil_std_ORD!$A216,dati_ce!$G$2:$G$65536),0)</f>
        <v>0</v>
      </c>
      <c r="S216" s="409"/>
      <c r="T216" s="409"/>
      <c r="U216" s="409"/>
      <c r="V216" s="409"/>
      <c r="W216" s="409"/>
      <c r="Y216" s="66" t="s">
        <v>115</v>
      </c>
      <c r="Z216" s="174"/>
    </row>
    <row r="217" spans="1:26" ht="15.75" customHeight="1">
      <c r="A217" s="176" t="s">
        <v>961</v>
      </c>
      <c r="B217" s="176" t="s">
        <v>965</v>
      </c>
      <c r="C217" s="399" t="s">
        <v>110</v>
      </c>
      <c r="D217" s="399" t="s">
        <v>234</v>
      </c>
      <c r="E217" s="569"/>
      <c r="F217" s="545"/>
      <c r="G217" s="559"/>
      <c r="H217" s="403">
        <f>IF(dati_an!$B$4="16",SUMIF(dati_ce!$H$2:$H$65536,s_bil_std_ORD!$A217,dati_ce!$C$2:$C$65536),0)</f>
        <v>0</v>
      </c>
      <c r="J217" s="403">
        <f>IF(dati_an!$B$4="16",SUMIF(dati_ce!$H$2:$H$65536,s_bil_std_ORD!$A217,dati_ce!$D$2:$D$65536),0)</f>
        <v>0</v>
      </c>
      <c r="L217" s="403">
        <f>IF(dati_an!$B$4="16",SUMIF(dati_ce!$H$2:$H$65536,s_bil_std_ORD!$A217,dati_ce!$E$2:$E$65536),0)</f>
        <v>0</v>
      </c>
      <c r="N217" s="403">
        <f>IF(dati_an!$B$4="16",SUMIF(dati_ce!$H$2:$H$65536,s_bil_std_ORD!$A217,dati_ce!$F$2:$F$65536),0)</f>
        <v>0</v>
      </c>
      <c r="P217" s="403">
        <f>IF(dati_an!$B$4="16",SUMIF(dati_ce!$H$2:$H$65536,s_bil_std_ORD!$A217,dati_ce!$G$2:$G$65536),0)</f>
        <v>0</v>
      </c>
      <c r="S217" s="409"/>
      <c r="T217" s="409"/>
      <c r="U217" s="409"/>
      <c r="V217" s="409"/>
      <c r="W217" s="409"/>
      <c r="Y217" s="66" t="s">
        <v>115</v>
      </c>
      <c r="Z217" s="174"/>
    </row>
    <row r="218" spans="1:26" ht="15.75" customHeight="1">
      <c r="A218" s="176" t="s">
        <v>962</v>
      </c>
      <c r="B218" s="176" t="s">
        <v>470</v>
      </c>
      <c r="C218" s="399" t="s">
        <v>110</v>
      </c>
      <c r="D218" s="399" t="s">
        <v>234</v>
      </c>
      <c r="E218" s="569">
        <v>17</v>
      </c>
      <c r="F218" s="545"/>
      <c r="G218" s="559"/>
      <c r="H218" s="403">
        <f>IF(dati_an!$B$4="16",SUMIF(dati_ce!$H$2:$H$65536,s_bil_std_ORD!$A218,dati_ce!$C$2:$C$65536),0)</f>
        <v>0</v>
      </c>
      <c r="J218" s="403">
        <f>IF(dati_an!$B$4="16",SUMIF(dati_ce!$H$2:$H$65536,s_bil_std_ORD!$A218,dati_ce!$D$2:$D$65536),0)</f>
        <v>0</v>
      </c>
      <c r="L218" s="403">
        <f>IF(dati_an!$B$4="16",SUMIF(dati_ce!$H$2:$H$65536,s_bil_std_ORD!$A218,dati_ce!$E$2:$E$65536),0)</f>
        <v>0</v>
      </c>
      <c r="N218" s="403">
        <f>IF(dati_an!$B$4="16",SUMIF(dati_ce!$H$2:$H$65536,s_bil_std_ORD!$A218,dati_ce!$F$2:$F$65536),0)</f>
        <v>0</v>
      </c>
      <c r="P218" s="403">
        <f>IF(dati_an!$B$4="16",SUMIF(dati_ce!$H$2:$H$65536,s_bil_std_ORD!$A218,dati_ce!$G$2:$G$65536),0)</f>
        <v>0</v>
      </c>
      <c r="S218" s="409" t="e">
        <f>IF($U$2="7",H218,#REF!)</f>
        <v>#REF!</v>
      </c>
      <c r="T218" s="409" t="e">
        <f>IF($U$2="7",J218,#REF!)</f>
        <v>#REF!</v>
      </c>
      <c r="U218" s="409" t="e">
        <f>IF($U$2="7",L218,#REF!)</f>
        <v>#REF!</v>
      </c>
      <c r="V218" s="409" t="e">
        <f>IF($U$2="7",N218,#REF!)</f>
        <v>#REF!</v>
      </c>
      <c r="W218" s="409" t="e">
        <f>IF($U$2="7",P218,#REF!)</f>
        <v>#REF!</v>
      </c>
      <c r="Y218" s="66" t="s">
        <v>115</v>
      </c>
      <c r="Z218" s="174"/>
    </row>
    <row r="219" spans="1:26" ht="15.75" customHeight="1">
      <c r="A219" s="172" t="s">
        <v>321</v>
      </c>
      <c r="B219" s="172" t="s">
        <v>504</v>
      </c>
      <c r="C219" s="173" t="s">
        <v>110</v>
      </c>
      <c r="D219" s="173" t="s">
        <v>111</v>
      </c>
      <c r="E219" s="562">
        <v>16</v>
      </c>
      <c r="F219" s="541">
        <v>410</v>
      </c>
      <c r="G219" s="556">
        <v>412</v>
      </c>
      <c r="H219" s="73">
        <f>SUM(H220,H226:H228)</f>
        <v>0</v>
      </c>
      <c r="J219" s="73">
        <f>SUM(J220,J226:J228)</f>
        <v>0</v>
      </c>
      <c r="L219" s="73">
        <f>SUM(L220,L226:L228)</f>
        <v>0</v>
      </c>
      <c r="N219" s="73">
        <f>SUM(N220,N226:N228)</f>
        <v>0</v>
      </c>
      <c r="P219" s="73">
        <f>SUM(P220,P226:P228)</f>
        <v>0</v>
      </c>
      <c r="S219" s="156" t="e">
        <f>IF($U$2="7",H219,#REF!)</f>
        <v>#REF!</v>
      </c>
      <c r="T219" s="156" t="e">
        <f>IF($U$2="7",J219,#REF!)</f>
        <v>#REF!</v>
      </c>
      <c r="U219" s="156" t="e">
        <f>IF($U$2="7",L219,#REF!)</f>
        <v>#REF!</v>
      </c>
      <c r="V219" s="156" t="e">
        <f>IF($U$2="7",N219,#REF!)</f>
        <v>#REF!</v>
      </c>
      <c r="W219" s="156" t="e">
        <f>IF($U$2="7",P219,#REF!)</f>
        <v>#REF!</v>
      </c>
      <c r="Y219" s="156" t="s">
        <v>284</v>
      </c>
      <c r="Z219" s="174"/>
    </row>
    <row r="220" spans="1:26" ht="15.75" customHeight="1">
      <c r="A220" s="172" t="s">
        <v>322</v>
      </c>
      <c r="B220" s="172" t="s">
        <v>464</v>
      </c>
      <c r="C220" s="173" t="s">
        <v>110</v>
      </c>
      <c r="D220" s="173" t="s">
        <v>111</v>
      </c>
      <c r="E220" s="562">
        <v>311</v>
      </c>
      <c r="F220" s="541"/>
      <c r="G220" s="556"/>
      <c r="H220" s="73">
        <f>SUM(H221:H225)</f>
        <v>0</v>
      </c>
      <c r="J220" s="73">
        <f>SUM(J221:J225)</f>
        <v>0</v>
      </c>
      <c r="L220" s="73">
        <f>SUM(L221:L225)</f>
        <v>0</v>
      </c>
      <c r="N220" s="73">
        <f>SUM(N221:N225)</f>
        <v>0</v>
      </c>
      <c r="P220" s="73">
        <f>SUM(P221:P225)</f>
        <v>0</v>
      </c>
      <c r="S220" s="156" t="e">
        <f>IF($U$2="7",H220,#REF!)</f>
        <v>#REF!</v>
      </c>
      <c r="T220" s="156" t="e">
        <f>IF($U$2="7",J220,#REF!)</f>
        <v>#REF!</v>
      </c>
      <c r="U220" s="156" t="e">
        <f>IF($U$2="7",L220,#REF!)</f>
        <v>#REF!</v>
      </c>
      <c r="V220" s="156" t="e">
        <f>IF($U$2="7",N220,#REF!)</f>
        <v>#REF!</v>
      </c>
      <c r="W220" s="156" t="e">
        <f>IF($U$2="7",P220,#REF!)</f>
        <v>#REF!</v>
      </c>
      <c r="Y220" s="156" t="s">
        <v>262</v>
      </c>
      <c r="Z220" s="174"/>
    </row>
    <row r="221" spans="1:26" ht="15.75" customHeight="1">
      <c r="A221" s="176" t="s">
        <v>323</v>
      </c>
      <c r="B221" s="176" t="s">
        <v>467</v>
      </c>
      <c r="C221" s="399" t="s">
        <v>110</v>
      </c>
      <c r="D221" s="399" t="s">
        <v>234</v>
      </c>
      <c r="E221" s="569">
        <v>312</v>
      </c>
      <c r="F221" s="545"/>
      <c r="G221" s="559"/>
      <c r="H221" s="403">
        <f>IF(dati_an!$B$4="16",SUMIF(dati_ce!$H$2:$H$65536,s_bil_std_ORD!$A221,dati_ce!$C$2:$C$65536),0)</f>
        <v>0</v>
      </c>
      <c r="J221" s="403">
        <f>IF(dati_an!$B$4="16",SUMIF(dati_ce!$H$2:$H$65536,s_bil_std_ORD!$A221,dati_ce!$D$2:$D$65536),0)</f>
        <v>0</v>
      </c>
      <c r="L221" s="403">
        <f>IF(dati_an!$B$4="16",SUMIF(dati_ce!$H$2:$H$65536,s_bil_std_ORD!$A221,dati_ce!$E$2:$E$65536),0)</f>
        <v>0</v>
      </c>
      <c r="N221" s="403">
        <f>IF(dati_an!$B$4="16",SUMIF(dati_ce!$H$2:$H$65536,s_bil_std_ORD!$A221,dati_ce!$F$2:$F$65536),0)</f>
        <v>0</v>
      </c>
      <c r="P221" s="403">
        <f>IF(dati_an!$B$4="16",SUMIF(dati_ce!$H$2:$H$65536,s_bil_std_ORD!$A221,dati_ce!$G$2:$G$65536),0)</f>
        <v>0</v>
      </c>
      <c r="S221" s="409" t="e">
        <f>IF($U$2="7",H221,#REF!)</f>
        <v>#REF!</v>
      </c>
      <c r="T221" s="409" t="e">
        <f>IF($U$2="7",J221,#REF!)</f>
        <v>#REF!</v>
      </c>
      <c r="U221" s="409" t="e">
        <f>IF($U$2="7",L221,#REF!)</f>
        <v>#REF!</v>
      </c>
      <c r="V221" s="409" t="e">
        <f>IF($U$2="7",N221,#REF!)</f>
        <v>#REF!</v>
      </c>
      <c r="W221" s="409" t="e">
        <f>IF($U$2="7",P221,#REF!)</f>
        <v>#REF!</v>
      </c>
      <c r="Y221" s="66" t="s">
        <v>115</v>
      </c>
      <c r="Z221" s="174"/>
    </row>
    <row r="222" spans="1:26" ht="15.75" customHeight="1">
      <c r="A222" s="176" t="s">
        <v>324</v>
      </c>
      <c r="B222" s="176" t="s">
        <v>468</v>
      </c>
      <c r="C222" s="399" t="s">
        <v>110</v>
      </c>
      <c r="D222" s="399" t="s">
        <v>234</v>
      </c>
      <c r="E222" s="569">
        <v>312</v>
      </c>
      <c r="F222" s="545"/>
      <c r="G222" s="559"/>
      <c r="H222" s="403">
        <f>IF(dati_an!$B$4="16",SUMIF(dati_ce!$H$2:$H$65536,s_bil_std_ORD!$A222,dati_ce!$C$2:$C$65536),0)</f>
        <v>0</v>
      </c>
      <c r="J222" s="403">
        <f>IF(dati_an!$B$4="16",SUMIF(dati_ce!$H$2:$H$65536,s_bil_std_ORD!$A222,dati_ce!$D$2:$D$65536),0)</f>
        <v>0</v>
      </c>
      <c r="L222" s="403">
        <f>IF(dati_an!$B$4="16",SUMIF(dati_ce!$H$2:$H$65536,s_bil_std_ORD!$A222,dati_ce!$E$2:$E$65536),0)</f>
        <v>0</v>
      </c>
      <c r="N222" s="403">
        <f>IF(dati_an!$B$4="16",SUMIF(dati_ce!$H$2:$H$65536,s_bil_std_ORD!$A222,dati_ce!$F$2:$F$65536),0)</f>
        <v>0</v>
      </c>
      <c r="P222" s="403">
        <f>IF(dati_an!$B$4="16",SUMIF(dati_ce!$H$2:$H$65536,s_bil_std_ORD!$A222,dati_ce!$G$2:$G$65536),0)</f>
        <v>0</v>
      </c>
      <c r="S222" s="409" t="e">
        <f>IF($U$2="7",H222,#REF!)</f>
        <v>#REF!</v>
      </c>
      <c r="T222" s="409" t="e">
        <f>IF($U$2="7",J222,#REF!)</f>
        <v>#REF!</v>
      </c>
      <c r="U222" s="409" t="e">
        <f>IF($U$2="7",L222,#REF!)</f>
        <v>#REF!</v>
      </c>
      <c r="V222" s="409" t="e">
        <f>IF($U$2="7",N222,#REF!)</f>
        <v>#REF!</v>
      </c>
      <c r="W222" s="409" t="e">
        <f>IF($U$2="7",P222,#REF!)</f>
        <v>#REF!</v>
      </c>
      <c r="Y222" s="66" t="s">
        <v>115</v>
      </c>
      <c r="Z222" s="174"/>
    </row>
    <row r="223" spans="1:26" ht="15.75" customHeight="1">
      <c r="A223" s="176" t="s">
        <v>325</v>
      </c>
      <c r="B223" s="176" t="s">
        <v>469</v>
      </c>
      <c r="C223" s="399" t="s">
        <v>110</v>
      </c>
      <c r="D223" s="399" t="s">
        <v>234</v>
      </c>
      <c r="E223" s="569">
        <v>312</v>
      </c>
      <c r="F223" s="545"/>
      <c r="G223" s="559"/>
      <c r="H223" s="403">
        <f>IF(dati_an!$B$4="16",SUMIF(dati_ce!$H$2:$H$65536,s_bil_std_ORD!$A223,dati_ce!$C$2:$C$65536),0)</f>
        <v>0</v>
      </c>
      <c r="J223" s="403">
        <f>IF(dati_an!$B$4="16",SUMIF(dati_ce!$H$2:$H$65536,s_bil_std_ORD!$A223,dati_ce!$D$2:$D$65536),0)</f>
        <v>0</v>
      </c>
      <c r="L223" s="403">
        <f>IF(dati_an!$B$4="16",SUMIF(dati_ce!$H$2:$H$65536,s_bil_std_ORD!$A223,dati_ce!$E$2:$E$65536),0)</f>
        <v>0</v>
      </c>
      <c r="N223" s="403">
        <f>IF(dati_an!$B$4="16",SUMIF(dati_ce!$H$2:$H$65536,s_bil_std_ORD!$A223,dati_ce!$F$2:$F$65536),0)</f>
        <v>0</v>
      </c>
      <c r="P223" s="403">
        <f>IF(dati_an!$B$4="16",SUMIF(dati_ce!$H$2:$H$65536,s_bil_std_ORD!$A223,dati_ce!$G$2:$G$65536),0)</f>
        <v>0</v>
      </c>
      <c r="S223" s="409" t="e">
        <f>IF($U$2="7",H223,#REF!)</f>
        <v>#REF!</v>
      </c>
      <c r="T223" s="409" t="e">
        <f>IF($U$2="7",J223,#REF!)</f>
        <v>#REF!</v>
      </c>
      <c r="U223" s="409" t="e">
        <f>IF($U$2="7",L223,#REF!)</f>
        <v>#REF!</v>
      </c>
      <c r="V223" s="409" t="e">
        <f>IF($U$2="7",N223,#REF!)</f>
        <v>#REF!</v>
      </c>
      <c r="W223" s="409" t="e">
        <f>IF($U$2="7",P223,#REF!)</f>
        <v>#REF!</v>
      </c>
      <c r="Y223" s="66" t="s">
        <v>115</v>
      </c>
      <c r="Z223" s="174"/>
    </row>
    <row r="224" spans="1:26" ht="15.75" customHeight="1">
      <c r="A224" s="176" t="s">
        <v>326</v>
      </c>
      <c r="B224" s="176" t="s">
        <v>965</v>
      </c>
      <c r="C224" s="399" t="s">
        <v>110</v>
      </c>
      <c r="D224" s="399" t="s">
        <v>234</v>
      </c>
      <c r="E224" s="569"/>
      <c r="F224" s="545"/>
      <c r="G224" s="559"/>
      <c r="H224" s="403">
        <f>IF(dati_an!$B$4="16",SUMIF(dati_ce!$H$2:$H$65536,s_bil_std_ORD!$A224,dati_ce!$C$2:$C$65536),0)</f>
        <v>0</v>
      </c>
      <c r="J224" s="403">
        <f>IF(dati_an!$B$4="16",SUMIF(dati_ce!$H$2:$H$65536,s_bil_std_ORD!$A224,dati_ce!$D$2:$D$65536),0)</f>
        <v>0</v>
      </c>
      <c r="L224" s="403">
        <f>IF(dati_an!$B$4="16",SUMIF(dati_ce!$H$2:$H$65536,s_bil_std_ORD!$A224,dati_ce!$E$2:$E$65536),0)</f>
        <v>0</v>
      </c>
      <c r="N224" s="403">
        <f>IF(dati_an!$B$4="16",SUMIF(dati_ce!$H$2:$H$65536,s_bil_std_ORD!$A224,dati_ce!$F$2:$F$65536),0)</f>
        <v>0</v>
      </c>
      <c r="P224" s="403">
        <f>IF(dati_an!$B$4="16",SUMIF(dati_ce!$H$2:$H$65536,s_bil_std_ORD!$A224,dati_ce!$G$2:$G$65536),0)</f>
        <v>0</v>
      </c>
      <c r="S224" s="409" t="e">
        <f>IF($U$2="7",H224,#REF!)</f>
        <v>#REF!</v>
      </c>
      <c r="T224" s="409" t="e">
        <f>IF($U$2="7",J224,#REF!)</f>
        <v>#REF!</v>
      </c>
      <c r="U224" s="409" t="e">
        <f>IF($U$2="7",L224,#REF!)</f>
        <v>#REF!</v>
      </c>
      <c r="V224" s="409" t="e">
        <f>IF($U$2="7",N224,#REF!)</f>
        <v>#REF!</v>
      </c>
      <c r="W224" s="409" t="e">
        <f>IF($U$2="7",P224,#REF!)</f>
        <v>#REF!</v>
      </c>
      <c r="Y224" s="66" t="s">
        <v>115</v>
      </c>
      <c r="Z224" s="174"/>
    </row>
    <row r="225" spans="1:26" ht="15.75" customHeight="1">
      <c r="A225" s="176" t="s">
        <v>963</v>
      </c>
      <c r="B225" s="176" t="s">
        <v>470</v>
      </c>
      <c r="C225" s="399" t="s">
        <v>110</v>
      </c>
      <c r="D225" s="399" t="s">
        <v>234</v>
      </c>
      <c r="E225" s="569"/>
      <c r="F225" s="545"/>
      <c r="G225" s="559"/>
      <c r="H225" s="403">
        <f>IF(dati_an!$B$4="16",SUMIF(dati_ce!$H$2:$H$65536,s_bil_std_ORD!$A225,dati_ce!$C$2:$C$65536),0)</f>
        <v>0</v>
      </c>
      <c r="J225" s="403">
        <f>IF(dati_an!$B$4="16",SUMIF(dati_ce!$H$2:$H$65536,s_bil_std_ORD!$A225,dati_ce!$D$2:$D$65536),0)</f>
        <v>0</v>
      </c>
      <c r="L225" s="403">
        <f>IF(dati_an!$B$4="16",SUMIF(dati_ce!$H$2:$H$65536,s_bil_std_ORD!$A225,dati_ce!$E$2:$E$65536),0)</f>
        <v>0</v>
      </c>
      <c r="N225" s="403">
        <f>IF(dati_an!$B$4="16",SUMIF(dati_ce!$H$2:$H$65536,s_bil_std_ORD!$A225,dati_ce!$F$2:$F$65536),0)</f>
        <v>0</v>
      </c>
      <c r="P225" s="403">
        <f>IF(dati_an!$B$4="16",SUMIF(dati_ce!$H$2:$H$65536,s_bil_std_ORD!$A225,dati_ce!$G$2:$G$65536),0)</f>
        <v>0</v>
      </c>
      <c r="S225" s="409"/>
      <c r="T225" s="409"/>
      <c r="U225" s="409"/>
      <c r="V225" s="409"/>
      <c r="W225" s="409"/>
      <c r="Y225" s="66" t="s">
        <v>115</v>
      </c>
      <c r="Z225" s="174"/>
    </row>
    <row r="226" spans="1:26" ht="15.75" customHeight="1">
      <c r="A226" s="176" t="s">
        <v>327</v>
      </c>
      <c r="B226" s="176" t="s">
        <v>466</v>
      </c>
      <c r="C226" s="399" t="s">
        <v>110</v>
      </c>
      <c r="D226" s="399" t="s">
        <v>234</v>
      </c>
      <c r="E226" s="569">
        <v>313</v>
      </c>
      <c r="F226" s="545"/>
      <c r="G226" s="559"/>
      <c r="H226" s="403">
        <f>IF(dati_an!$B$4="16",SUMIF(dati_ce!$H$2:$H$65536,s_bil_std_ORD!$A226,dati_ce!$C$2:$C$65536),0)</f>
        <v>0</v>
      </c>
      <c r="J226" s="403">
        <f>IF(dati_an!$B$4="16",SUMIF(dati_ce!$H$2:$H$65536,s_bil_std_ORD!$A226,dati_ce!$D$2:$D$65536),0)</f>
        <v>0</v>
      </c>
      <c r="L226" s="403">
        <f>IF(dati_an!$B$4="16",SUMIF(dati_ce!$H$2:$H$65536,s_bil_std_ORD!$A226,dati_ce!$E$2:$E$65536),0)</f>
        <v>0</v>
      </c>
      <c r="N226" s="403">
        <f>IF(dati_an!$B$4="16",SUMIF(dati_ce!$H$2:$H$65536,s_bil_std_ORD!$A226,dati_ce!$F$2:$F$65536),0)</f>
        <v>0</v>
      </c>
      <c r="P226" s="403">
        <f>IF(dati_an!$B$4="16",SUMIF(dati_ce!$H$2:$H$65536,s_bil_std_ORD!$A226,dati_ce!$G$2:$G$65536),0)</f>
        <v>0</v>
      </c>
      <c r="S226" s="409" t="e">
        <f>IF($U$2="7",H226,#REF!)</f>
        <v>#REF!</v>
      </c>
      <c r="T226" s="409" t="e">
        <f>IF($U$2="7",J226,#REF!)</f>
        <v>#REF!</v>
      </c>
      <c r="U226" s="409" t="e">
        <f>IF($U$2="7",L226,#REF!)</f>
        <v>#REF!</v>
      </c>
      <c r="V226" s="409" t="e">
        <f>IF($U$2="7",N226,#REF!)</f>
        <v>#REF!</v>
      </c>
      <c r="W226" s="409" t="e">
        <f>IF($U$2="7",P226,#REF!)</f>
        <v>#REF!</v>
      </c>
      <c r="Y226" s="409" t="s">
        <v>263</v>
      </c>
      <c r="Z226" s="174"/>
    </row>
    <row r="227" spans="1:26" ht="15.75" customHeight="1">
      <c r="A227" s="176" t="s">
        <v>328</v>
      </c>
      <c r="B227" s="176" t="s">
        <v>465</v>
      </c>
      <c r="C227" s="399" t="s">
        <v>110</v>
      </c>
      <c r="D227" s="399" t="s">
        <v>234</v>
      </c>
      <c r="E227" s="569">
        <v>314</v>
      </c>
      <c r="F227" s="545"/>
      <c r="G227" s="559"/>
      <c r="H227" s="403">
        <f>IF(dati_an!$B$4="16",SUMIF(dati_ce!$H$2:$H$65536,s_bil_std_ORD!$A227,dati_ce!$C$2:$C$65536),0)</f>
        <v>0</v>
      </c>
      <c r="J227" s="403">
        <f>IF(dati_an!$B$4="16",SUMIF(dati_ce!$H$2:$H$65536,s_bil_std_ORD!$A227,dati_ce!$D$2:$D$65536),0)</f>
        <v>0</v>
      </c>
      <c r="L227" s="403">
        <f>IF(dati_an!$B$4="16",SUMIF(dati_ce!$H$2:$H$65536,s_bil_std_ORD!$A227,dati_ce!$E$2:$E$65536),0)</f>
        <v>0</v>
      </c>
      <c r="N227" s="403">
        <f>IF(dati_an!$B$4="16",SUMIF(dati_ce!$H$2:$H$65536,s_bil_std_ORD!$A227,dati_ce!$F$2:$F$65536),0)</f>
        <v>0</v>
      </c>
      <c r="P227" s="403">
        <f>IF(dati_an!$B$4="16",SUMIF(dati_ce!$H$2:$H$65536,s_bil_std_ORD!$A227,dati_ce!$G$2:$G$65536),0)</f>
        <v>0</v>
      </c>
      <c r="S227" s="409" t="e">
        <f>IF($U$2="7",H227,#REF!)</f>
        <v>#REF!</v>
      </c>
      <c r="T227" s="409" t="e">
        <f>IF($U$2="7",J227,#REF!)</f>
        <v>#REF!</v>
      </c>
      <c r="U227" s="409" t="e">
        <f>IF($U$2="7",L227,#REF!)</f>
        <v>#REF!</v>
      </c>
      <c r="V227" s="409" t="e">
        <f>IF($U$2="7",N227,#REF!)</f>
        <v>#REF!</v>
      </c>
      <c r="W227" s="409" t="e">
        <f>IF($U$2="7",P227,#REF!)</f>
        <v>#REF!</v>
      </c>
      <c r="Y227" s="409" t="s">
        <v>264</v>
      </c>
      <c r="Z227" s="174"/>
    </row>
    <row r="228" spans="1:26" ht="15.75" customHeight="1">
      <c r="A228" s="172" t="s">
        <v>329</v>
      </c>
      <c r="B228" s="172" t="s">
        <v>60</v>
      </c>
      <c r="C228" s="173" t="s">
        <v>110</v>
      </c>
      <c r="D228" s="173" t="s">
        <v>111</v>
      </c>
      <c r="E228" s="562">
        <v>315</v>
      </c>
      <c r="F228" s="541"/>
      <c r="G228" s="556"/>
      <c r="H228" s="73">
        <f>SUM(H229:H233)</f>
        <v>0</v>
      </c>
      <c r="J228" s="73">
        <f>SUM(J229:J233)</f>
        <v>0</v>
      </c>
      <c r="L228" s="73">
        <f>SUM(L229:L233)</f>
        <v>0</v>
      </c>
      <c r="N228" s="73">
        <f>SUM(N229:N233)</f>
        <v>0</v>
      </c>
      <c r="P228" s="73">
        <f>SUM(P229:P233)</f>
        <v>0</v>
      </c>
      <c r="S228" s="156" t="e">
        <f>IF($U$2="7",H228,#REF!)</f>
        <v>#REF!</v>
      </c>
      <c r="T228" s="156" t="e">
        <f>IF($U$2="7",J228,#REF!)</f>
        <v>#REF!</v>
      </c>
      <c r="U228" s="156" t="e">
        <f>IF($U$2="7",L228,#REF!)</f>
        <v>#REF!</v>
      </c>
      <c r="V228" s="156" t="e">
        <f>IF($U$2="7",N228,#REF!)</f>
        <v>#REF!</v>
      </c>
      <c r="W228" s="156" t="e">
        <f>IF($U$2="7",P228,#REF!)</f>
        <v>#REF!</v>
      </c>
      <c r="Y228" s="156" t="s">
        <v>265</v>
      </c>
      <c r="Z228" s="174"/>
    </row>
    <row r="229" spans="1:26" ht="15.75" customHeight="1">
      <c r="A229" s="176" t="s">
        <v>330</v>
      </c>
      <c r="B229" s="176" t="s">
        <v>467</v>
      </c>
      <c r="C229" s="399" t="s">
        <v>110</v>
      </c>
      <c r="D229" s="399" t="s">
        <v>234</v>
      </c>
      <c r="E229" s="569">
        <v>316</v>
      </c>
      <c r="F229" s="545"/>
      <c r="G229" s="559"/>
      <c r="H229" s="403">
        <f>IF(dati_an!$B$4="16",SUMIF(dati_ce!$H$2:$H$65536,s_bil_std_ORD!$A229,dati_ce!$C$2:$C$65536),0)</f>
        <v>0</v>
      </c>
      <c r="J229" s="403">
        <f>IF(dati_an!$B$4="16",SUMIF(dati_ce!$H$2:$H$65536,s_bil_std_ORD!$A229,dati_ce!$D$2:$D$65536),0)</f>
        <v>0</v>
      </c>
      <c r="L229" s="403">
        <f>IF(dati_an!$B$4="16",SUMIF(dati_ce!$H$2:$H$65536,s_bil_std_ORD!$A229,dati_ce!$E$2:$E$65536),0)</f>
        <v>0</v>
      </c>
      <c r="N229" s="403">
        <f>IF(dati_an!$B$4="16",SUMIF(dati_ce!$H$2:$H$65536,s_bil_std_ORD!$A229,dati_ce!$F$2:$F$65536),0)</f>
        <v>0</v>
      </c>
      <c r="P229" s="403">
        <f>IF(dati_an!$B$4="16",SUMIF(dati_ce!$H$2:$H$65536,s_bil_std_ORD!$A229,dati_ce!$G$2:$G$65536),0)</f>
        <v>0</v>
      </c>
      <c r="S229" s="409" t="e">
        <f>IF($U$2="7",H229,#REF!)</f>
        <v>#REF!</v>
      </c>
      <c r="T229" s="409" t="e">
        <f>IF($U$2="7",J229,#REF!)</f>
        <v>#REF!</v>
      </c>
      <c r="U229" s="409" t="e">
        <f>IF($U$2="7",L229,#REF!)</f>
        <v>#REF!</v>
      </c>
      <c r="V229" s="409" t="e">
        <f>IF($U$2="7",N229,#REF!)</f>
        <v>#REF!</v>
      </c>
      <c r="W229" s="409" t="e">
        <f>IF($U$2="7",P229,#REF!)</f>
        <v>#REF!</v>
      </c>
      <c r="Y229" s="66" t="s">
        <v>115</v>
      </c>
      <c r="Z229" s="174"/>
    </row>
    <row r="230" spans="1:26" ht="15.75" customHeight="1">
      <c r="A230" s="176" t="s">
        <v>331</v>
      </c>
      <c r="B230" s="176" t="s">
        <v>468</v>
      </c>
      <c r="C230" s="399" t="s">
        <v>110</v>
      </c>
      <c r="D230" s="399" t="s">
        <v>234</v>
      </c>
      <c r="E230" s="569">
        <v>316</v>
      </c>
      <c r="F230" s="545"/>
      <c r="G230" s="559"/>
      <c r="H230" s="403">
        <f>IF(dati_an!$B$4="16",SUMIF(dati_ce!$H$2:$H$65536,s_bil_std_ORD!$A230,dati_ce!$C$2:$C$65536),0)</f>
        <v>0</v>
      </c>
      <c r="J230" s="403">
        <f>IF(dati_an!$B$4="16",SUMIF(dati_ce!$H$2:$H$65536,s_bil_std_ORD!$A230,dati_ce!$D$2:$D$65536),0)</f>
        <v>0</v>
      </c>
      <c r="L230" s="403">
        <f>IF(dati_an!$B$4="16",SUMIF(dati_ce!$H$2:$H$65536,s_bil_std_ORD!$A230,dati_ce!$E$2:$E$65536),0)</f>
        <v>0</v>
      </c>
      <c r="N230" s="403">
        <f>IF(dati_an!$B$4="16",SUMIF(dati_ce!$H$2:$H$65536,s_bil_std_ORD!$A230,dati_ce!$F$2:$F$65536),0)</f>
        <v>0</v>
      </c>
      <c r="P230" s="403">
        <f>IF(dati_an!$B$4="16",SUMIF(dati_ce!$H$2:$H$65536,s_bil_std_ORD!$A230,dati_ce!$G$2:$G$65536),0)</f>
        <v>0</v>
      </c>
      <c r="S230" s="409" t="e">
        <f>IF($U$2="7",H230,#REF!)</f>
        <v>#REF!</v>
      </c>
      <c r="T230" s="409" t="e">
        <f>IF($U$2="7",J230,#REF!)</f>
        <v>#REF!</v>
      </c>
      <c r="U230" s="409" t="e">
        <f>IF($U$2="7",L230,#REF!)</f>
        <v>#REF!</v>
      </c>
      <c r="V230" s="409" t="e">
        <f>IF($U$2="7",N230,#REF!)</f>
        <v>#REF!</v>
      </c>
      <c r="W230" s="409" t="e">
        <f>IF($U$2="7",P230,#REF!)</f>
        <v>#REF!</v>
      </c>
      <c r="Y230" s="66" t="s">
        <v>115</v>
      </c>
      <c r="Z230" s="174"/>
    </row>
    <row r="231" spans="1:26" ht="15.75" customHeight="1">
      <c r="A231" s="176" t="s">
        <v>332</v>
      </c>
      <c r="B231" s="176" t="s">
        <v>469</v>
      </c>
      <c r="C231" s="399" t="s">
        <v>110</v>
      </c>
      <c r="D231" s="399" t="s">
        <v>234</v>
      </c>
      <c r="E231" s="569">
        <v>316</v>
      </c>
      <c r="F231" s="545"/>
      <c r="G231" s="559"/>
      <c r="H231" s="403">
        <f>IF(dati_an!$B$4="16",SUMIF(dati_ce!$H$2:$H$65536,s_bil_std_ORD!$A231,dati_ce!$C$2:$C$65536),0)</f>
        <v>0</v>
      </c>
      <c r="J231" s="403">
        <f>IF(dati_an!$B$4="16",SUMIF(dati_ce!$H$2:$H$65536,s_bil_std_ORD!$A231,dati_ce!$D$2:$D$65536),0)</f>
        <v>0</v>
      </c>
      <c r="L231" s="403">
        <f>IF(dati_an!$B$4="16",SUMIF(dati_ce!$H$2:$H$65536,s_bil_std_ORD!$A231,dati_ce!$E$2:$E$65536),0)</f>
        <v>0</v>
      </c>
      <c r="N231" s="403">
        <f>IF(dati_an!$B$4="16",SUMIF(dati_ce!$H$2:$H$65536,s_bil_std_ORD!$A231,dati_ce!$F$2:$F$65536),0)</f>
        <v>0</v>
      </c>
      <c r="P231" s="403">
        <f>IF(dati_an!$B$4="16",SUMIF(dati_ce!$H$2:$H$65536,s_bil_std_ORD!$A231,dati_ce!$G$2:$G$65536),0)</f>
        <v>0</v>
      </c>
      <c r="S231" s="409" t="e">
        <f>IF($U$2="7",H231,#REF!)</f>
        <v>#REF!</v>
      </c>
      <c r="T231" s="409" t="e">
        <f>IF($U$2="7",J231,#REF!)</f>
        <v>#REF!</v>
      </c>
      <c r="U231" s="409" t="e">
        <f>IF($U$2="7",L231,#REF!)</f>
        <v>#REF!</v>
      </c>
      <c r="V231" s="409" t="e">
        <f>IF($U$2="7",N231,#REF!)</f>
        <v>#REF!</v>
      </c>
      <c r="W231" s="409" t="e">
        <f>IF($U$2="7",P231,#REF!)</f>
        <v>#REF!</v>
      </c>
      <c r="Y231" s="66" t="s">
        <v>115</v>
      </c>
      <c r="Z231" s="174"/>
    </row>
    <row r="232" spans="1:26" ht="15.75" customHeight="1">
      <c r="A232" s="176" t="s">
        <v>333</v>
      </c>
      <c r="B232" s="176" t="s">
        <v>965</v>
      </c>
      <c r="C232" s="399" t="s">
        <v>110</v>
      </c>
      <c r="D232" s="399" t="s">
        <v>234</v>
      </c>
      <c r="E232" s="569"/>
      <c r="F232" s="545"/>
      <c r="G232" s="559"/>
      <c r="H232" s="403">
        <f>IF(dati_an!$B$4="16",SUMIF(dati_ce!$H$2:$H$65536,s_bil_std_ORD!$A232,dati_ce!$C$2:$C$65536),0)</f>
        <v>0</v>
      </c>
      <c r="J232" s="403">
        <f>IF(dati_an!$B$4="16",SUMIF(dati_ce!$H$2:$H$65536,s_bil_std_ORD!$A232,dati_ce!$D$2:$D$65536),0)</f>
        <v>0</v>
      </c>
      <c r="L232" s="403">
        <f>IF(dati_an!$B$4="16",SUMIF(dati_ce!$H$2:$H$65536,s_bil_std_ORD!$A232,dati_ce!$E$2:$E$65536),0)</f>
        <v>0</v>
      </c>
      <c r="N232" s="403">
        <f>IF(dati_an!$B$4="16",SUMIF(dati_ce!$H$2:$H$65536,s_bil_std_ORD!$A232,dati_ce!$F$2:$F$65536),0)</f>
        <v>0</v>
      </c>
      <c r="P232" s="403">
        <f>IF(dati_an!$B$4="16",SUMIF(dati_ce!$H$2:$H$65536,s_bil_std_ORD!$A232,dati_ce!$G$2:$G$65536),0)</f>
        <v>0</v>
      </c>
      <c r="S232" s="409" t="e">
        <f>IF($U$2="7",H232,#REF!)</f>
        <v>#REF!</v>
      </c>
      <c r="T232" s="409" t="e">
        <f>IF($U$2="7",J232,#REF!)</f>
        <v>#REF!</v>
      </c>
      <c r="U232" s="409" t="e">
        <f>IF($U$2="7",L232,#REF!)</f>
        <v>#REF!</v>
      </c>
      <c r="V232" s="409" t="e">
        <f>IF($U$2="7",N232,#REF!)</f>
        <v>#REF!</v>
      </c>
      <c r="W232" s="409" t="e">
        <f>IF($U$2="7",P232,#REF!)</f>
        <v>#REF!</v>
      </c>
      <c r="Y232" s="66" t="s">
        <v>115</v>
      </c>
      <c r="Z232" s="174"/>
    </row>
    <row r="233" spans="1:26" ht="15.75" customHeight="1">
      <c r="A233" s="176" t="s">
        <v>964</v>
      </c>
      <c r="B233" s="176" t="s">
        <v>470</v>
      </c>
      <c r="C233" s="399" t="s">
        <v>110</v>
      </c>
      <c r="D233" s="399" t="s">
        <v>234</v>
      </c>
      <c r="E233" s="569"/>
      <c r="F233" s="545"/>
      <c r="G233" s="559"/>
      <c r="H233" s="403">
        <f>IF(dati_an!$B$4="16",SUMIF(dati_ce!$H$2:$H$65536,s_bil_std_ORD!$A233,dati_ce!$C$2:$C$65536),0)</f>
        <v>0</v>
      </c>
      <c r="J233" s="403">
        <f>IF(dati_an!$B$4="16",SUMIF(dati_ce!$H$2:$H$65536,s_bil_std_ORD!$A233,dati_ce!$D$2:$D$65536),0)</f>
        <v>0</v>
      </c>
      <c r="L233" s="403">
        <f>IF(dati_an!$B$4="16",SUMIF(dati_ce!$H$2:$H$65536,s_bil_std_ORD!$A233,dati_ce!$E$2:$E$65536),0)</f>
        <v>0</v>
      </c>
      <c r="N233" s="403">
        <f>IF(dati_an!$B$4="16",SUMIF(dati_ce!$H$2:$H$65536,s_bil_std_ORD!$A233,dati_ce!$F$2:$F$65536),0)</f>
        <v>0</v>
      </c>
      <c r="P233" s="403">
        <f>IF(dati_an!$B$4="16",SUMIF(dati_ce!$H$2:$H$65536,s_bil_std_ORD!$A233,dati_ce!$G$2:$G$65536),0)</f>
        <v>0</v>
      </c>
      <c r="S233" s="409"/>
      <c r="T233" s="409"/>
      <c r="U233" s="409"/>
      <c r="V233" s="409"/>
      <c r="W233" s="409"/>
      <c r="Y233" s="66" t="s">
        <v>115</v>
      </c>
      <c r="Z233" s="174"/>
    </row>
    <row r="234" spans="1:26" ht="15.75" customHeight="1">
      <c r="A234" s="172" t="s">
        <v>334</v>
      </c>
      <c r="B234" s="172" t="s">
        <v>61</v>
      </c>
      <c r="C234" s="173" t="s">
        <v>110</v>
      </c>
      <c r="D234" s="173" t="s">
        <v>111</v>
      </c>
      <c r="E234" s="562">
        <v>420</v>
      </c>
      <c r="F234" s="541">
        <v>420</v>
      </c>
      <c r="G234" s="556"/>
      <c r="H234" s="73">
        <f>SUM(H235:H239)</f>
        <v>0</v>
      </c>
      <c r="J234" s="73">
        <f>SUM(J235:J239)</f>
        <v>0</v>
      </c>
      <c r="K234" s="59">
        <f>SUM(K235:K238)</f>
        <v>0</v>
      </c>
      <c r="L234" s="73">
        <f>SUM(L235:L239)</f>
        <v>0</v>
      </c>
      <c r="N234" s="73">
        <f>SUM(N235:N239)</f>
        <v>0</v>
      </c>
      <c r="P234" s="73">
        <f>SUM(P235:P239)</f>
        <v>0</v>
      </c>
      <c r="S234" s="156" t="e">
        <f>IF($U$2="7",H234,#REF!)</f>
        <v>#REF!</v>
      </c>
      <c r="T234" s="156" t="e">
        <f>IF($U$2="7",J234,#REF!)</f>
        <v>#REF!</v>
      </c>
      <c r="U234" s="156" t="e">
        <f>IF($U$2="7",L234,#REF!)</f>
        <v>#REF!</v>
      </c>
      <c r="V234" s="156" t="e">
        <f>IF($U$2="7",N234,#REF!)</f>
        <v>#REF!</v>
      </c>
      <c r="W234" s="156" t="e">
        <f>IF($U$2="7",P234,#REF!)</f>
        <v>#REF!</v>
      </c>
      <c r="Y234" s="156" t="s">
        <v>285</v>
      </c>
      <c r="Z234" s="174"/>
    </row>
    <row r="235" spans="1:26" ht="15.75" customHeight="1">
      <c r="A235" s="176" t="s">
        <v>966</v>
      </c>
      <c r="B235" s="176" t="s">
        <v>460</v>
      </c>
      <c r="C235" s="399" t="s">
        <v>110</v>
      </c>
      <c r="D235" s="399" t="s">
        <v>234</v>
      </c>
      <c r="E235" s="569">
        <v>421</v>
      </c>
      <c r="F235" s="545"/>
      <c r="G235" s="559"/>
      <c r="H235" s="403">
        <f>IF(dati_an!$B$4="16",SUMIF(dati_ce!$H$2:$H$65536,s_bil_std_ORD!$A235,dati_ce!$C$2:$C$65536),0)</f>
        <v>0</v>
      </c>
      <c r="J235" s="403">
        <f>IF(dati_an!$B$4="16",SUMIF(dati_ce!$H$2:$H$65536,s_bil_std_ORD!$A235,dati_ce!$D$2:$D$65536),0)</f>
        <v>0</v>
      </c>
      <c r="L235" s="403">
        <f>IF(dati_an!$B$4="16",SUMIF(dati_ce!$H$2:$H$65536,s_bil_std_ORD!$A235,dati_ce!$E$2:$E$65536),0)</f>
        <v>0</v>
      </c>
      <c r="N235" s="403">
        <f>IF(dati_an!$B$4="16",SUMIF(dati_ce!$H$2:$H$65536,s_bil_std_ORD!$A235,dati_ce!$F$2:$F$65536),0)</f>
        <v>0</v>
      </c>
      <c r="P235" s="403">
        <f>IF(dati_an!$B$4="16",SUMIF(dati_ce!$H$2:$H$65536,s_bil_std_ORD!$A235,dati_ce!$G$2:$G$65536),0)</f>
        <v>0</v>
      </c>
      <c r="S235" s="409" t="e">
        <f>IF($U$2="7",H235,#REF!)</f>
        <v>#REF!</v>
      </c>
      <c r="T235" s="409" t="e">
        <f>IF($U$2="7",J235,#REF!)</f>
        <v>#REF!</v>
      </c>
      <c r="U235" s="409" t="e">
        <f>IF($U$2="7",L235,#REF!)</f>
        <v>#REF!</v>
      </c>
      <c r="V235" s="409" t="e">
        <f>IF($U$2="7",N235,#REF!)</f>
        <v>#REF!</v>
      </c>
      <c r="W235" s="409" t="e">
        <f>IF($U$2="7",P235,#REF!)</f>
        <v>#REF!</v>
      </c>
      <c r="Y235" s="66" t="s">
        <v>115</v>
      </c>
      <c r="Z235" s="174"/>
    </row>
    <row r="236" spans="1:26" ht="15.75" customHeight="1">
      <c r="A236" s="176" t="s">
        <v>967</v>
      </c>
      <c r="B236" s="176" t="s">
        <v>461</v>
      </c>
      <c r="C236" s="399" t="s">
        <v>110</v>
      </c>
      <c r="D236" s="399" t="s">
        <v>234</v>
      </c>
      <c r="E236" s="569">
        <v>421</v>
      </c>
      <c r="F236" s="545"/>
      <c r="G236" s="559"/>
      <c r="H236" s="403">
        <f>IF(dati_an!$B$4="16",SUMIF(dati_ce!$H$2:$H$65536,s_bil_std_ORD!$A236,dati_ce!$C$2:$C$65536),0)</f>
        <v>0</v>
      </c>
      <c r="J236" s="403">
        <f>IF(dati_an!$B$4="16",SUMIF(dati_ce!$H$2:$H$65536,s_bil_std_ORD!$A236,dati_ce!$D$2:$D$65536),0)</f>
        <v>0</v>
      </c>
      <c r="L236" s="403">
        <f>IF(dati_an!$B$4="16",SUMIF(dati_ce!$H$2:$H$65536,s_bil_std_ORD!$A236,dati_ce!$E$2:$E$65536),0)</f>
        <v>0</v>
      </c>
      <c r="N236" s="403">
        <f>IF(dati_an!$B$4="16",SUMIF(dati_ce!$H$2:$H$65536,s_bil_std_ORD!$A236,dati_ce!$F$2:$F$65536),0)</f>
        <v>0</v>
      </c>
      <c r="P236" s="403">
        <f>IF(dati_an!$B$4="16",SUMIF(dati_ce!$H$2:$H$65536,s_bil_std_ORD!$A236,dati_ce!$G$2:$G$65536),0)</f>
        <v>0</v>
      </c>
      <c r="S236" s="409" t="e">
        <f>IF($U$2="7",H236,#REF!)</f>
        <v>#REF!</v>
      </c>
      <c r="T236" s="409" t="e">
        <f>IF($U$2="7",J236,#REF!)</f>
        <v>#REF!</v>
      </c>
      <c r="U236" s="409" t="e">
        <f>IF($U$2="7",L236,#REF!)</f>
        <v>#REF!</v>
      </c>
      <c r="V236" s="409" t="e">
        <f>IF($U$2="7",N236,#REF!)</f>
        <v>#REF!</v>
      </c>
      <c r="W236" s="409" t="e">
        <f>IF($U$2="7",P236,#REF!)</f>
        <v>#REF!</v>
      </c>
      <c r="Y236" s="66" t="s">
        <v>115</v>
      </c>
      <c r="Z236" s="174"/>
    </row>
    <row r="237" spans="1:26" ht="15.75" customHeight="1">
      <c r="A237" s="176" t="s">
        <v>968</v>
      </c>
      <c r="B237" s="176" t="s">
        <v>462</v>
      </c>
      <c r="C237" s="399" t="s">
        <v>110</v>
      </c>
      <c r="D237" s="399" t="s">
        <v>234</v>
      </c>
      <c r="E237" s="569">
        <v>421</v>
      </c>
      <c r="F237" s="545"/>
      <c r="G237" s="559"/>
      <c r="H237" s="403">
        <f>IF(dati_an!$B$4="16",SUMIF(dati_ce!$H$2:$H$65536,s_bil_std_ORD!$A237,dati_ce!$C$2:$C$65536),0)</f>
        <v>0</v>
      </c>
      <c r="J237" s="403">
        <f>IF(dati_an!$B$4="16",SUMIF(dati_ce!$H$2:$H$65536,s_bil_std_ORD!$A237,dati_ce!$D$2:$D$65536),0)</f>
        <v>0</v>
      </c>
      <c r="L237" s="403">
        <f>IF(dati_an!$B$4="16",SUMIF(dati_ce!$H$2:$H$65536,s_bil_std_ORD!$A237,dati_ce!$E$2:$E$65536),0)</f>
        <v>0</v>
      </c>
      <c r="N237" s="403">
        <f>IF(dati_an!$B$4="16",SUMIF(dati_ce!$H$2:$H$65536,s_bil_std_ORD!$A237,dati_ce!$F$2:$F$65536),0)</f>
        <v>0</v>
      </c>
      <c r="P237" s="403">
        <f>IF(dati_an!$B$4="16",SUMIF(dati_ce!$H$2:$H$65536,s_bil_std_ORD!$A237,dati_ce!$G$2:$G$65536),0)</f>
        <v>0</v>
      </c>
      <c r="S237" s="409" t="e">
        <f>IF($U$2="7",H237,#REF!)</f>
        <v>#REF!</v>
      </c>
      <c r="T237" s="409" t="e">
        <f>IF($U$2="7",J237,#REF!)</f>
        <v>#REF!</v>
      </c>
      <c r="U237" s="409" t="e">
        <f>IF($U$2="7",L237,#REF!)</f>
        <v>#REF!</v>
      </c>
      <c r="V237" s="409" t="e">
        <f>IF($U$2="7",N237,#REF!)</f>
        <v>#REF!</v>
      </c>
      <c r="W237" s="409" t="e">
        <f>IF($U$2="7",P237,#REF!)</f>
        <v>#REF!</v>
      </c>
      <c r="Y237" s="66" t="s">
        <v>115</v>
      </c>
      <c r="Z237" s="174"/>
    </row>
    <row r="238" spans="1:26" ht="15.75" customHeight="1">
      <c r="A238" s="176" t="s">
        <v>969</v>
      </c>
      <c r="B238" s="176" t="s">
        <v>970</v>
      </c>
      <c r="C238" s="399" t="s">
        <v>110</v>
      </c>
      <c r="D238" s="399" t="s">
        <v>234</v>
      </c>
      <c r="E238" s="569"/>
      <c r="F238" s="545"/>
      <c r="G238" s="559"/>
      <c r="H238" s="403">
        <f>IF(dati_an!$B$4="16",SUMIF(dati_ce!$H$2:$H$65536,s_bil_std_ORD!$A238,dati_ce!$C$2:$C$65536),0)</f>
        <v>0</v>
      </c>
      <c r="J238" s="403">
        <f>IF(dati_an!$B$4="16",SUMIF(dati_ce!$H$2:$H$65536,s_bil_std_ORD!$A238,dati_ce!$D$2:$D$65536),0)</f>
        <v>0</v>
      </c>
      <c r="L238" s="403">
        <f>IF(dati_an!$B$4="16",SUMIF(dati_ce!$H$2:$H$65536,s_bil_std_ORD!$A238,dati_ce!$E$2:$E$65536),0)</f>
        <v>0</v>
      </c>
      <c r="N238" s="403">
        <f>IF(dati_an!$B$4="16",SUMIF(dati_ce!$H$2:$H$65536,s_bil_std_ORD!$A238,dati_ce!$F$2:$F$65536),0)</f>
        <v>0</v>
      </c>
      <c r="P238" s="403">
        <f>IF(dati_an!$B$4="16",SUMIF(dati_ce!$H$2:$H$65536,s_bil_std_ORD!$A238,dati_ce!$G$2:$G$65536),0)</f>
        <v>0</v>
      </c>
      <c r="S238" s="409" t="e">
        <f>IF($U$2="7",H238,#REF!)</f>
        <v>#REF!</v>
      </c>
      <c r="T238" s="409" t="e">
        <f>IF($U$2="7",J238,#REF!)</f>
        <v>#REF!</v>
      </c>
      <c r="U238" s="409" t="e">
        <f>IF($U$2="7",L238,#REF!)</f>
        <v>#REF!</v>
      </c>
      <c r="V238" s="409" t="e">
        <f>IF($U$2="7",N238,#REF!)</f>
        <v>#REF!</v>
      </c>
      <c r="W238" s="409" t="e">
        <f>IF($U$2="7",P238,#REF!)</f>
        <v>#REF!</v>
      </c>
      <c r="Y238" s="66" t="s">
        <v>115</v>
      </c>
      <c r="Z238" s="174"/>
    </row>
    <row r="239" spans="1:26" ht="15.75" customHeight="1">
      <c r="A239" s="176" t="s">
        <v>1005</v>
      </c>
      <c r="B239" s="176" t="s">
        <v>463</v>
      </c>
      <c r="C239" s="399" t="s">
        <v>110</v>
      </c>
      <c r="D239" s="399" t="s">
        <v>234</v>
      </c>
      <c r="E239" s="569"/>
      <c r="F239" s="545"/>
      <c r="G239" s="559"/>
      <c r="H239" s="403">
        <f>IF(dati_an!$B$4="16",SUMIF(dati_ce!$H$2:$H$65536,s_bil_std_ORD!$A239,dati_ce!$C$2:$C$65536),0)</f>
        <v>0</v>
      </c>
      <c r="J239" s="403">
        <f>IF(dati_an!$B$4="16",SUMIF(dati_ce!$H$2:$H$65536,s_bil_std_ORD!$A239,dati_ce!$D$2:$D$65536),0)</f>
        <v>0</v>
      </c>
      <c r="L239" s="403">
        <f>IF(dati_an!$B$4="16",SUMIF(dati_ce!$H$2:$H$65536,s_bil_std_ORD!$A239,dati_ce!$E$2:$E$65536),0)</f>
        <v>0</v>
      </c>
      <c r="N239" s="403">
        <f>IF(dati_an!$B$4="16",SUMIF(dati_ce!$H$2:$H$65536,s_bil_std_ORD!$A239,dati_ce!$F$2:$F$65536),0)</f>
        <v>0</v>
      </c>
      <c r="P239" s="403">
        <f>IF(dati_an!$B$4="16",SUMIF(dati_ce!$H$2:$H$65536,s_bil_std_ORD!$A239,dati_ce!$G$2:$G$65536),0)</f>
        <v>0</v>
      </c>
      <c r="S239" s="409"/>
      <c r="T239" s="409"/>
      <c r="U239" s="409"/>
      <c r="V239" s="409"/>
      <c r="W239" s="409"/>
      <c r="Y239" s="66" t="s">
        <v>115</v>
      </c>
      <c r="Z239" s="174"/>
    </row>
    <row r="240" spans="1:26" ht="15.75" customHeight="1">
      <c r="A240" s="176" t="s">
        <v>971</v>
      </c>
      <c r="B240" s="176" t="s">
        <v>62</v>
      </c>
      <c r="C240" s="399" t="s">
        <v>110</v>
      </c>
      <c r="D240" s="399" t="s">
        <v>234</v>
      </c>
      <c r="E240" s="569">
        <v>11900</v>
      </c>
      <c r="F240" s="545">
        <v>410</v>
      </c>
      <c r="G240" s="559"/>
      <c r="H240" s="403">
        <f>IF(dati_an!$B$4="16",SUMIF(dati_ce!$H$2:$H$65536,s_bil_std_ORD!$A240,dati_ce!$C$2:$C$65536),0)</f>
        <v>0</v>
      </c>
      <c r="J240" s="403">
        <f>IF(dati_an!$B$4="16",SUMIF(dati_ce!$H$2:$H$65536,s_bil_std_ORD!$A240,dati_ce!$D$2:$D$65536),0)</f>
        <v>0</v>
      </c>
      <c r="L240" s="403">
        <f>IF(dati_an!$B$4="16",SUMIF(dati_ce!$H$2:$H$65536,s_bil_std_ORD!$A240,dati_ce!$E$2:$E$65536),0)</f>
        <v>0</v>
      </c>
      <c r="N240" s="403">
        <f>IF(dati_an!$B$4="16",SUMIF(dati_ce!$H$2:$H$65536,s_bil_std_ORD!$A240,dati_ce!$F$2:$F$65536),0)</f>
        <v>0</v>
      </c>
      <c r="P240" s="403">
        <f>IF(dati_an!$B$4="16",SUMIF(dati_ce!$H$2:$H$65536,s_bil_std_ORD!$A240,dati_ce!$G$2:$G$65536),0)</f>
        <v>0</v>
      </c>
      <c r="S240" s="409" t="e">
        <f>IF($U$2="7",H240,#REF!)</f>
        <v>#REF!</v>
      </c>
      <c r="T240" s="409" t="e">
        <f>IF($U$2="7",J240,#REF!)</f>
        <v>#REF!</v>
      </c>
      <c r="U240" s="409" t="e">
        <f>IF($U$2="7",L240,#REF!)</f>
        <v>#REF!</v>
      </c>
      <c r="V240" s="409" t="e">
        <f>IF($U$2="7",N240,#REF!)</f>
        <v>#REF!</v>
      </c>
      <c r="W240" s="409" t="e">
        <f>IF($U$2="7",P240,#REF!)</f>
        <v>#REF!</v>
      </c>
      <c r="Y240" s="409" t="s">
        <v>247</v>
      </c>
      <c r="Z240" s="174"/>
    </row>
    <row r="241" spans="1:26" ht="15.75" customHeight="1">
      <c r="A241" s="172" t="s">
        <v>422</v>
      </c>
      <c r="B241" s="172" t="s">
        <v>131</v>
      </c>
      <c r="C241" s="173" t="s">
        <v>110</v>
      </c>
      <c r="D241" s="173" t="s">
        <v>111</v>
      </c>
      <c r="E241" s="562">
        <v>430</v>
      </c>
      <c r="F241" s="541">
        <v>430</v>
      </c>
      <c r="G241" s="556"/>
      <c r="H241" s="73">
        <f>SUM(H242,-H248)</f>
        <v>0</v>
      </c>
      <c r="J241" s="73">
        <f>SUM(J242,-J248)</f>
        <v>0</v>
      </c>
      <c r="L241" s="73">
        <f>SUM(L242,-L248)</f>
        <v>0</v>
      </c>
      <c r="N241" s="73">
        <f>SUM(N242,-N248)</f>
        <v>0</v>
      </c>
      <c r="P241" s="73">
        <f>SUM(P242,-P248)</f>
        <v>0</v>
      </c>
      <c r="S241" s="156" t="e">
        <f>IF($U$2="7",H241,#REF!)</f>
        <v>#REF!</v>
      </c>
      <c r="T241" s="156" t="e">
        <f>IF($U$2="7",J241,#REF!)</f>
        <v>#REF!</v>
      </c>
      <c r="U241" s="156" t="e">
        <f>IF($U$2="7",L241,#REF!)</f>
        <v>#REF!</v>
      </c>
      <c r="V241" s="156" t="e">
        <f>IF($U$2="7",N241,#REF!)</f>
        <v>#REF!</v>
      </c>
      <c r="W241" s="156" t="e">
        <f>IF($U$2="7",P241,#REF!)</f>
        <v>#REF!</v>
      </c>
      <c r="Y241" s="156" t="s">
        <v>269</v>
      </c>
      <c r="Z241" s="174"/>
    </row>
    <row r="242" spans="1:26" ht="15.75" customHeight="1">
      <c r="A242" s="172" t="s">
        <v>423</v>
      </c>
      <c r="B242" s="172" t="s">
        <v>63</v>
      </c>
      <c r="C242" s="173" t="s">
        <v>110</v>
      </c>
      <c r="D242" s="173" t="s">
        <v>111</v>
      </c>
      <c r="E242" s="562">
        <v>431</v>
      </c>
      <c r="F242" s="541"/>
      <c r="G242" s="556"/>
      <c r="H242" s="73">
        <f>SUM(H243:H247)</f>
        <v>0</v>
      </c>
      <c r="J242" s="73">
        <f>SUM(J243:J247)</f>
        <v>0</v>
      </c>
      <c r="L242" s="73">
        <f>SUM(L243:L247)</f>
        <v>0</v>
      </c>
      <c r="N242" s="73">
        <f>SUM(N243:N247)</f>
        <v>0</v>
      </c>
      <c r="P242" s="73">
        <f>SUM(P243:P247)</f>
        <v>0</v>
      </c>
      <c r="S242" s="156" t="e">
        <f>IF($U$2="7",H242,#REF!)</f>
        <v>#REF!</v>
      </c>
      <c r="T242" s="156" t="e">
        <f>IF($U$2="7",J242,#REF!)</f>
        <v>#REF!</v>
      </c>
      <c r="U242" s="156" t="e">
        <f>IF($U$2="7",L242,#REF!)</f>
        <v>#REF!</v>
      </c>
      <c r="V242" s="156" t="e">
        <f>IF($U$2="7",N242,#REF!)</f>
        <v>#REF!</v>
      </c>
      <c r="W242" s="156" t="e">
        <f>IF($U$2="7",P242,#REF!)</f>
        <v>#REF!</v>
      </c>
      <c r="Y242" s="156" t="s">
        <v>286</v>
      </c>
      <c r="Z242" s="174"/>
    </row>
    <row r="243" spans="1:26" ht="15.75" customHeight="1">
      <c r="A243" s="176" t="s">
        <v>424</v>
      </c>
      <c r="B243" s="176" t="s">
        <v>64</v>
      </c>
      <c r="C243" s="399" t="s">
        <v>110</v>
      </c>
      <c r="D243" s="399" t="s">
        <v>234</v>
      </c>
      <c r="E243" s="569">
        <v>432</v>
      </c>
      <c r="F243" s="545"/>
      <c r="G243" s="559"/>
      <c r="H243" s="403">
        <f>IF(dati_an!$B$4="16",SUMIF(dati_ce!$H$2:$H$65536,s_bil_std_ORD!$A243,dati_ce!$C$2:$C$65536),0)</f>
        <v>0</v>
      </c>
      <c r="J243" s="403">
        <f>IF(dati_an!$B$4="16",SUMIF(dati_ce!$H$2:$H$65536,s_bil_std_ORD!$A243,dati_ce!$D$2:$D$65536),0)</f>
        <v>0</v>
      </c>
      <c r="L243" s="403">
        <f>IF(dati_an!$B$4="16",SUMIF(dati_ce!$H$2:$H$65536,s_bil_std_ORD!$A243,dati_ce!$E$2:$E$65536),0)</f>
        <v>0</v>
      </c>
      <c r="N243" s="403">
        <f>IF(dati_an!$B$4="16",SUMIF(dati_ce!$H$2:$H$65536,s_bil_std_ORD!$A243,dati_ce!$F$2:$F$65536),0)</f>
        <v>0</v>
      </c>
      <c r="P243" s="403">
        <f>IF(dati_an!$B$4="16",SUMIF(dati_ce!$H$2:$H$65536,s_bil_std_ORD!$A243,dati_ce!$G$2:$G$65536),0)</f>
        <v>0</v>
      </c>
      <c r="S243" s="410" t="e">
        <f>IF($U$2="7",H243,#REF!)</f>
        <v>#REF!</v>
      </c>
      <c r="T243" s="410" t="e">
        <f>IF($U$2="7",J243,#REF!)</f>
        <v>#REF!</v>
      </c>
      <c r="U243" s="410" t="e">
        <f>IF($U$2="7",L243,#REF!)</f>
        <v>#REF!</v>
      </c>
      <c r="V243" s="410" t="e">
        <f>IF($U$2="7",N243,#REF!)</f>
        <v>#REF!</v>
      </c>
      <c r="W243" s="410" t="e">
        <f>IF($U$2="7",P243,#REF!)</f>
        <v>#REF!</v>
      </c>
      <c r="Y243" s="409" t="s">
        <v>262</v>
      </c>
      <c r="Z243" s="174"/>
    </row>
    <row r="244" spans="1:26" ht="15.75" customHeight="1">
      <c r="A244" s="176" t="s">
        <v>425</v>
      </c>
      <c r="B244" s="176" t="s">
        <v>132</v>
      </c>
      <c r="C244" s="399" t="s">
        <v>110</v>
      </c>
      <c r="D244" s="399" t="s">
        <v>234</v>
      </c>
      <c r="E244" s="569">
        <v>433</v>
      </c>
      <c r="F244" s="545"/>
      <c r="G244" s="559"/>
      <c r="H244" s="403">
        <f>IF(dati_an!$B$4="16",SUMIF(dati_ce!$H$2:$H$65536,s_bil_std_ORD!$A244,dati_ce!$C$2:$C$65536),0)</f>
        <v>0</v>
      </c>
      <c r="J244" s="403">
        <f>IF(dati_an!$B$4="16",SUMIF(dati_ce!$H$2:$H$65536,s_bil_std_ORD!$A244,dati_ce!$D$2:$D$65536),0)</f>
        <v>0</v>
      </c>
      <c r="L244" s="403">
        <f>IF(dati_an!$B$4="16",SUMIF(dati_ce!$H$2:$H$65536,s_bil_std_ORD!$A244,dati_ce!$E$2:$E$65536),0)</f>
        <v>0</v>
      </c>
      <c r="N244" s="403">
        <f>IF(dati_an!$B$4="16",SUMIF(dati_ce!$H$2:$H$65536,s_bil_std_ORD!$A244,dati_ce!$F$2:$F$65536),0)</f>
        <v>0</v>
      </c>
      <c r="P244" s="403">
        <f>IF(dati_an!$B$4="16",SUMIF(dati_ce!$H$2:$H$65536,s_bil_std_ORD!$A244,dati_ce!$G$2:$G$65536),0)</f>
        <v>0</v>
      </c>
      <c r="S244" s="409" t="e">
        <f>IF($U$2="7",H244,#REF!)</f>
        <v>#REF!</v>
      </c>
      <c r="T244" s="409" t="e">
        <f>IF($U$2="7",J244,#REF!)</f>
        <v>#REF!</v>
      </c>
      <c r="U244" s="409" t="e">
        <f>IF($U$2="7",L244,#REF!)</f>
        <v>#REF!</v>
      </c>
      <c r="V244" s="409" t="e">
        <f>IF($U$2="7",N244,#REF!)</f>
        <v>#REF!</v>
      </c>
      <c r="W244" s="409" t="e">
        <f>IF($U$2="7",P244,#REF!)</f>
        <v>#REF!</v>
      </c>
      <c r="Y244" s="409" t="s">
        <v>263</v>
      </c>
      <c r="Z244" s="174"/>
    </row>
    <row r="245" spans="1:26" ht="15.75" customHeight="1">
      <c r="A245" s="176" t="s">
        <v>426</v>
      </c>
      <c r="B245" s="176" t="s">
        <v>471</v>
      </c>
      <c r="C245" s="399" t="s">
        <v>110</v>
      </c>
      <c r="D245" s="399" t="s">
        <v>234</v>
      </c>
      <c r="E245" s="569">
        <v>434</v>
      </c>
      <c r="F245" s="545"/>
      <c r="G245" s="559"/>
      <c r="H245" s="403">
        <f>IF(dati_an!$B$4="16",SUMIF(dati_ce!$H$2:$H$65536,s_bil_std_ORD!$A245,dati_ce!$C$2:$C$65536),0)</f>
        <v>0</v>
      </c>
      <c r="J245" s="403">
        <f>IF(dati_an!$B$4="16",SUMIF(dati_ce!$H$2:$H$65536,s_bil_std_ORD!$A245,dati_ce!$D$2:$D$65536),0)</f>
        <v>0</v>
      </c>
      <c r="L245" s="403">
        <f>IF(dati_an!$B$4="16",SUMIF(dati_ce!$H$2:$H$65536,s_bil_std_ORD!$A245,dati_ce!$E$2:$E$65536),0)</f>
        <v>0</v>
      </c>
      <c r="N245" s="403">
        <f>IF(dati_an!$B$4="16",SUMIF(dati_ce!$H$2:$H$65536,s_bil_std_ORD!$A245,dati_ce!$F$2:$F$65536),0)</f>
        <v>0</v>
      </c>
      <c r="P245" s="403">
        <f>IF(dati_an!$B$4="16",SUMIF(dati_ce!$H$2:$H$65536,s_bil_std_ORD!$A245,dati_ce!$G$2:$G$65536),0)</f>
        <v>0</v>
      </c>
      <c r="S245" s="409" t="e">
        <f>IF($U$2="7",H245,#REF!)</f>
        <v>#REF!</v>
      </c>
      <c r="T245" s="409" t="e">
        <f>IF($U$2="7",J245,#REF!)</f>
        <v>#REF!</v>
      </c>
      <c r="U245" s="409" t="e">
        <f>IF($U$2="7",L245,#REF!)</f>
        <v>#REF!</v>
      </c>
      <c r="V245" s="409" t="e">
        <f>IF($U$2="7",N245,#REF!)</f>
        <v>#REF!</v>
      </c>
      <c r="W245" s="409" t="e">
        <f>IF($U$2="7",P245,#REF!)</f>
        <v>#REF!</v>
      </c>
      <c r="Y245" s="409" t="s">
        <v>264</v>
      </c>
      <c r="Z245" s="174"/>
    </row>
    <row r="246" spans="1:26" ht="15.75" customHeight="1">
      <c r="A246" s="176" t="s">
        <v>972</v>
      </c>
      <c r="B246" s="176" t="s">
        <v>974</v>
      </c>
      <c r="C246" s="399" t="s">
        <v>110</v>
      </c>
      <c r="D246" s="399" t="s">
        <v>234</v>
      </c>
      <c r="E246" s="569"/>
      <c r="F246" s="545"/>
      <c r="G246" s="559"/>
      <c r="H246" s="403">
        <f>IF(dati_an!$B$4="16",SUMIF(dati_ce!$H$2:$H$65536,s_bil_std_ORD!$A246,dati_ce!$C$2:$C$65536),0)</f>
        <v>0</v>
      </c>
      <c r="J246" s="403">
        <f>IF(dati_an!$B$4="16",SUMIF(dati_ce!$H$2:$H$65536,s_bil_std_ORD!$A246,dati_ce!$D$2:$D$65536),0)</f>
        <v>0</v>
      </c>
      <c r="L246" s="403">
        <f>IF(dati_an!$B$4="16",SUMIF(dati_ce!$H$2:$H$65536,s_bil_std_ORD!$A246,dati_ce!$E$2:$E$65536),0)</f>
        <v>0</v>
      </c>
      <c r="N246" s="403">
        <f>IF(dati_an!$B$4="16",SUMIF(dati_ce!$H$2:$H$65536,s_bil_std_ORD!$A246,dati_ce!$F$2:$F$65536),0)</f>
        <v>0</v>
      </c>
      <c r="P246" s="403">
        <f>IF(dati_an!$B$4="16",SUMIF(dati_ce!$H$2:$H$65536,s_bil_std_ORD!$A246,dati_ce!$G$2:$G$65536),0)</f>
        <v>0</v>
      </c>
      <c r="S246" s="409"/>
      <c r="T246" s="409"/>
      <c r="U246" s="409"/>
      <c r="V246" s="409"/>
      <c r="W246" s="409"/>
      <c r="Y246" s="409" t="s">
        <v>265</v>
      </c>
      <c r="Z246" s="174"/>
    </row>
    <row r="247" spans="1:26" ht="15.75" customHeight="1">
      <c r="A247" s="176" t="s">
        <v>973</v>
      </c>
      <c r="B247" s="176" t="s">
        <v>975</v>
      </c>
      <c r="C247" s="399" t="s">
        <v>110</v>
      </c>
      <c r="D247" s="399" t="s">
        <v>234</v>
      </c>
      <c r="E247" s="569"/>
      <c r="F247" s="545"/>
      <c r="G247" s="559"/>
      <c r="H247" s="403">
        <f>IF(dati_an!$B$4="16",SUMIF(dati_ce!$H$2:$H$65536,s_bil_std_ORD!$A247,dati_ce!$C$2:$C$65536),0)</f>
        <v>0</v>
      </c>
      <c r="J247" s="403">
        <f>IF(dati_an!$B$4="16",SUMIF(dati_ce!$H$2:$H$65536,s_bil_std_ORD!$A247,dati_ce!$D$2:$D$65536),0)</f>
        <v>0</v>
      </c>
      <c r="L247" s="403">
        <f>IF(dati_an!$B$4="16",SUMIF(dati_ce!$H$2:$H$65536,s_bil_std_ORD!$A247,dati_ce!$E$2:$E$65536),0)</f>
        <v>0</v>
      </c>
      <c r="N247" s="403">
        <f>IF(dati_an!$B$4="16",SUMIF(dati_ce!$H$2:$H$65536,s_bil_std_ORD!$A247,dati_ce!$F$2:$F$65536),0)</f>
        <v>0</v>
      </c>
      <c r="P247" s="403">
        <f>IF(dati_an!$B$4="16",SUMIF(dati_ce!$H$2:$H$65536,s_bil_std_ORD!$A247,dati_ce!$G$2:$G$65536),0)</f>
        <v>0</v>
      </c>
      <c r="S247" s="409"/>
      <c r="T247" s="409"/>
      <c r="U247" s="409"/>
      <c r="V247" s="409"/>
      <c r="W247" s="409"/>
      <c r="Y247" s="66" t="s">
        <v>115</v>
      </c>
      <c r="Z247" s="174"/>
    </row>
    <row r="248" spans="1:26" ht="15.75" customHeight="1">
      <c r="A248" s="172" t="s">
        <v>427</v>
      </c>
      <c r="B248" s="172" t="s">
        <v>65</v>
      </c>
      <c r="C248" s="173" t="s">
        <v>110</v>
      </c>
      <c r="D248" s="173" t="s">
        <v>111</v>
      </c>
      <c r="E248" s="562">
        <v>435</v>
      </c>
      <c r="F248" s="541"/>
      <c r="G248" s="556"/>
      <c r="H248" s="73">
        <f>SUM(H249:H253)</f>
        <v>0</v>
      </c>
      <c r="J248" s="73">
        <f>SUM(J249:J253)</f>
        <v>0</v>
      </c>
      <c r="L248" s="73">
        <f>SUM(L249:L253)</f>
        <v>0</v>
      </c>
      <c r="N248" s="73">
        <f>SUM(N249:N253)</f>
        <v>0</v>
      </c>
      <c r="P248" s="73">
        <f>SUM(P249:P253)</f>
        <v>0</v>
      </c>
      <c r="S248" s="156" t="e">
        <f>IF($U$2="7",H248,#REF!)</f>
        <v>#REF!</v>
      </c>
      <c r="T248" s="156" t="e">
        <f>IF($U$2="7",J248,#REF!)</f>
        <v>#REF!</v>
      </c>
      <c r="U248" s="156" t="e">
        <f>IF($U$2="7",L248,#REF!)</f>
        <v>#REF!</v>
      </c>
      <c r="V248" s="156" t="e">
        <f>IF($U$2="7",N248,#REF!)</f>
        <v>#REF!</v>
      </c>
      <c r="W248" s="156" t="e">
        <f>IF($U$2="7",P248,#REF!)</f>
        <v>#REF!</v>
      </c>
      <c r="Y248" s="156" t="s">
        <v>287</v>
      </c>
      <c r="Z248" s="174"/>
    </row>
    <row r="249" spans="1:26" ht="15.75" customHeight="1">
      <c r="A249" s="176" t="s">
        <v>428</v>
      </c>
      <c r="B249" s="176" t="s">
        <v>66</v>
      </c>
      <c r="C249" s="399" t="s">
        <v>110</v>
      </c>
      <c r="D249" s="399" t="s">
        <v>234</v>
      </c>
      <c r="E249" s="569">
        <v>436</v>
      </c>
      <c r="F249" s="545"/>
      <c r="G249" s="559"/>
      <c r="H249" s="403">
        <f>IF(dati_an!$B$4="16",SUMIF(dati_ce!$H$2:$H$65536,s_bil_std_ORD!$A249,dati_ce!$C$2:$C$65536),0)</f>
        <v>0</v>
      </c>
      <c r="J249" s="403">
        <f>IF(dati_an!$B$4="16",SUMIF(dati_ce!$H$2:$H$65536,s_bil_std_ORD!$A249,dati_ce!$D$2:$D$65536),0)</f>
        <v>0</v>
      </c>
      <c r="L249" s="403">
        <f>IF(dati_an!$B$4="16",SUMIF(dati_ce!$H$2:$H$65536,s_bil_std_ORD!$A249,dati_ce!$E$2:$E$65536),0)</f>
        <v>0</v>
      </c>
      <c r="N249" s="403">
        <f>IF(dati_an!$B$4="16",SUMIF(dati_ce!$H$2:$H$65536,s_bil_std_ORD!$A249,dati_ce!$F$2:$F$65536),0)</f>
        <v>0</v>
      </c>
      <c r="P249" s="403">
        <f>IF(dati_an!$B$4="16",SUMIF(dati_ce!$H$2:$H$65536,s_bil_std_ORD!$A249,dati_ce!$G$2:$G$65536),0)</f>
        <v>0</v>
      </c>
      <c r="S249" s="409" t="e">
        <f>IF($U$2="7",H249,#REF!)</f>
        <v>#REF!</v>
      </c>
      <c r="T249" s="409" t="e">
        <f>IF($U$2="7",J249,#REF!)</f>
        <v>#REF!</v>
      </c>
      <c r="U249" s="409" t="e">
        <f>IF($U$2="7",L249,#REF!)</f>
        <v>#REF!</v>
      </c>
      <c r="V249" s="409" t="e">
        <f>IF($U$2="7",N249,#REF!)</f>
        <v>#REF!</v>
      </c>
      <c r="W249" s="409" t="e">
        <f>IF($U$2="7",P249,#REF!)</f>
        <v>#REF!</v>
      </c>
      <c r="Y249" s="409" t="s">
        <v>262</v>
      </c>
      <c r="Z249" s="174"/>
    </row>
    <row r="250" spans="1:26" ht="15.75" customHeight="1">
      <c r="A250" s="176" t="s">
        <v>429</v>
      </c>
      <c r="B250" s="176" t="s">
        <v>133</v>
      </c>
      <c r="C250" s="399" t="s">
        <v>110</v>
      </c>
      <c r="D250" s="399" t="s">
        <v>234</v>
      </c>
      <c r="E250" s="569">
        <v>437</v>
      </c>
      <c r="F250" s="545"/>
      <c r="G250" s="559"/>
      <c r="H250" s="403">
        <f>IF(dati_an!$B$4="16",SUMIF(dati_ce!$H$2:$H$65536,s_bil_std_ORD!$A250,dati_ce!$C$2:$C$65536),0)</f>
        <v>0</v>
      </c>
      <c r="J250" s="403">
        <f>IF(dati_an!$B$4="16",SUMIF(dati_ce!$H$2:$H$65536,s_bil_std_ORD!$A250,dati_ce!$D$2:$D$65536),0)</f>
        <v>0</v>
      </c>
      <c r="L250" s="403">
        <f>IF(dati_an!$B$4="16",SUMIF(dati_ce!$H$2:$H$65536,s_bil_std_ORD!$A250,dati_ce!$E$2:$E$65536),0)</f>
        <v>0</v>
      </c>
      <c r="N250" s="403">
        <f>IF(dati_an!$B$4="16",SUMIF(dati_ce!$H$2:$H$65536,s_bil_std_ORD!$A250,dati_ce!$F$2:$F$65536),0)</f>
        <v>0</v>
      </c>
      <c r="P250" s="403">
        <f>IF(dati_an!$B$4="16",SUMIF(dati_ce!$H$2:$H$65536,s_bil_std_ORD!$A250,dati_ce!$G$2:$G$65536),0)</f>
        <v>0</v>
      </c>
      <c r="S250" s="409" t="e">
        <f>IF($U$2="7",H250,#REF!)</f>
        <v>#REF!</v>
      </c>
      <c r="T250" s="409" t="e">
        <f>IF($U$2="7",J250,#REF!)</f>
        <v>#REF!</v>
      </c>
      <c r="U250" s="409" t="e">
        <f>IF($U$2="7",L250,#REF!)</f>
        <v>#REF!</v>
      </c>
      <c r="V250" s="409" t="e">
        <f>IF($U$2="7",N250,#REF!)</f>
        <v>#REF!</v>
      </c>
      <c r="W250" s="409" t="e">
        <f>IF($U$2="7",P250,#REF!)</f>
        <v>#REF!</v>
      </c>
      <c r="Y250" s="409" t="s">
        <v>263</v>
      </c>
      <c r="Z250" s="174"/>
    </row>
    <row r="251" spans="1:26" ht="15.75" customHeight="1">
      <c r="A251" s="176" t="s">
        <v>430</v>
      </c>
      <c r="B251" s="176" t="s">
        <v>472</v>
      </c>
      <c r="C251" s="399" t="s">
        <v>110</v>
      </c>
      <c r="D251" s="399" t="s">
        <v>234</v>
      </c>
      <c r="E251" s="569">
        <v>438</v>
      </c>
      <c r="F251" s="545"/>
      <c r="G251" s="559"/>
      <c r="H251" s="403">
        <f>IF(dati_an!$B$4="16",SUMIF(dati_ce!$H$2:$H$65536,s_bil_std_ORD!$A251,dati_ce!$C$2:$C$65536),0)</f>
        <v>0</v>
      </c>
      <c r="J251" s="403">
        <f>IF(dati_an!$B$4="16",SUMIF(dati_ce!$H$2:$H$65536,s_bil_std_ORD!$A251,dati_ce!$D$2:$D$65536),0)</f>
        <v>0</v>
      </c>
      <c r="L251" s="403">
        <f>IF(dati_an!$B$4="16",SUMIF(dati_ce!$H$2:$H$65536,s_bil_std_ORD!$A251,dati_ce!$E$2:$E$65536),0)</f>
        <v>0</v>
      </c>
      <c r="N251" s="403">
        <f>IF(dati_an!$B$4="16",SUMIF(dati_ce!$H$2:$H$65536,s_bil_std_ORD!$A251,dati_ce!$F$2:$F$65536),0)</f>
        <v>0</v>
      </c>
      <c r="P251" s="403">
        <f>IF(dati_an!$B$4="16",SUMIF(dati_ce!$H$2:$H$65536,s_bil_std_ORD!$A251,dati_ce!$G$2:$G$65536),0)</f>
        <v>0</v>
      </c>
      <c r="S251" s="409" t="e">
        <f>IF($U$2="7",H251,#REF!)</f>
        <v>#REF!</v>
      </c>
      <c r="T251" s="409" t="e">
        <f>IF($U$2="7",J251,#REF!)</f>
        <v>#REF!</v>
      </c>
      <c r="U251" s="409" t="e">
        <f>IF($U$2="7",L251,#REF!)</f>
        <v>#REF!</v>
      </c>
      <c r="V251" s="409" t="e">
        <f>IF($U$2="7",N251,#REF!)</f>
        <v>#REF!</v>
      </c>
      <c r="W251" s="409" t="e">
        <f>IF($U$2="7",P251,#REF!)</f>
        <v>#REF!</v>
      </c>
      <c r="Y251" s="409" t="s">
        <v>264</v>
      </c>
      <c r="Z251" s="174"/>
    </row>
    <row r="252" spans="1:26" ht="15.75" customHeight="1">
      <c r="A252" s="176" t="s">
        <v>976</v>
      </c>
      <c r="B252" s="176" t="s">
        <v>978</v>
      </c>
      <c r="C252" s="399" t="s">
        <v>110</v>
      </c>
      <c r="D252" s="399" t="s">
        <v>234</v>
      </c>
      <c r="E252" s="569">
        <v>438</v>
      </c>
      <c r="F252" s="545"/>
      <c r="G252" s="559"/>
      <c r="H252" s="403">
        <f>IF(dati_an!$B$4="16",SUMIF(dati_ce!$H$2:$H$65536,s_bil_std_ORD!$A252,dati_ce!$C$2:$C$65536),0)</f>
        <v>0</v>
      </c>
      <c r="J252" s="403">
        <f>IF(dati_an!$B$4="16",SUMIF(dati_ce!$H$2:$H$65536,s_bil_std_ORD!$A252,dati_ce!$D$2:$D$65536),0)</f>
        <v>0</v>
      </c>
      <c r="L252" s="403">
        <f>IF(dati_an!$B$4="16",SUMIF(dati_ce!$H$2:$H$65536,s_bil_std_ORD!$A252,dati_ce!$E$2:$E$65536),0)</f>
        <v>0</v>
      </c>
      <c r="N252" s="403">
        <f>IF(dati_an!$B$4="16",SUMIF(dati_ce!$H$2:$H$65536,s_bil_std_ORD!$A252,dati_ce!$F$2:$F$65536),0)</f>
        <v>0</v>
      </c>
      <c r="P252" s="403">
        <f>IF(dati_an!$B$4="16",SUMIF(dati_ce!$H$2:$H$65536,s_bil_std_ORD!$A252,dati_ce!$G$2:$G$65536),0)</f>
        <v>0</v>
      </c>
      <c r="S252" s="409"/>
      <c r="T252" s="409"/>
      <c r="U252" s="409"/>
      <c r="V252" s="409"/>
      <c r="W252" s="409"/>
      <c r="Y252" s="409" t="s">
        <v>265</v>
      </c>
      <c r="Z252" s="174"/>
    </row>
    <row r="253" spans="1:26" ht="15.75" customHeight="1">
      <c r="A253" s="176" t="s">
        <v>977</v>
      </c>
      <c r="B253" s="176" t="s">
        <v>979</v>
      </c>
      <c r="C253" s="399" t="s">
        <v>110</v>
      </c>
      <c r="D253" s="399" t="s">
        <v>234</v>
      </c>
      <c r="E253" s="569">
        <v>438</v>
      </c>
      <c r="F253" s="545"/>
      <c r="G253" s="559"/>
      <c r="H253" s="403">
        <f>IF(dati_an!$B$4="16",SUMIF(dati_ce!$H$2:$H$65536,s_bil_std_ORD!$A253,dati_ce!$C$2:$C$65536),0)</f>
        <v>0</v>
      </c>
      <c r="J253" s="403">
        <f>IF(dati_an!$B$4="16",SUMIF(dati_ce!$H$2:$H$65536,s_bil_std_ORD!$A253,dati_ce!$D$2:$D$65536),0)</f>
        <v>0</v>
      </c>
      <c r="L253" s="403">
        <f>IF(dati_an!$B$4="16",SUMIF(dati_ce!$H$2:$H$65536,s_bil_std_ORD!$A253,dati_ce!$E$2:$E$65536),0)</f>
        <v>0</v>
      </c>
      <c r="N253" s="403">
        <f>IF(dati_an!$B$4="16",SUMIF(dati_ce!$H$2:$H$65536,s_bil_std_ORD!$A253,dati_ce!$F$2:$F$65536),0)</f>
        <v>0</v>
      </c>
      <c r="P253" s="403">
        <f>IF(dati_an!$B$4="16",SUMIF(dati_ce!$H$2:$H$65536,s_bil_std_ORD!$A253,dati_ce!$G$2:$G$65536),0)</f>
        <v>0</v>
      </c>
      <c r="S253" s="409"/>
      <c r="T253" s="409"/>
      <c r="U253" s="409"/>
      <c r="V253" s="409"/>
      <c r="W253" s="409"/>
      <c r="Y253" s="66" t="s">
        <v>115</v>
      </c>
      <c r="Z253" s="174"/>
    </row>
    <row r="254" spans="1:26" ht="15.75" customHeight="1">
      <c r="A254" s="172" t="s">
        <v>387</v>
      </c>
      <c r="B254" s="172" t="s">
        <v>565</v>
      </c>
      <c r="C254" s="173" t="s">
        <v>110</v>
      </c>
      <c r="D254" s="173" t="s">
        <v>111</v>
      </c>
      <c r="E254" s="562">
        <v>460</v>
      </c>
      <c r="F254" s="541"/>
      <c r="G254" s="556"/>
      <c r="H254" s="73">
        <f>H184-H192+H212+H241</f>
        <v>0</v>
      </c>
      <c r="J254" s="73">
        <f>J184-J192+J212+J241</f>
        <v>0</v>
      </c>
      <c r="L254" s="73">
        <f>L184-L192+L212+L241</f>
        <v>0</v>
      </c>
      <c r="N254" s="73">
        <f>N184-N192+N212+N241</f>
        <v>0</v>
      </c>
      <c r="P254" s="73">
        <f>P184-P192+P212+P241</f>
        <v>0</v>
      </c>
      <c r="S254" s="156" t="e">
        <f>IF($U$2="7",H254,#REF!)</f>
        <v>#REF!</v>
      </c>
      <c r="T254" s="156" t="e">
        <f>IF($U$2="7",J254,#REF!)</f>
        <v>#REF!</v>
      </c>
      <c r="U254" s="156" t="e">
        <f>IF($U$2="7",L254,#REF!)</f>
        <v>#REF!</v>
      </c>
      <c r="V254" s="156" t="e">
        <f>IF($U$2="7",N254,#REF!)</f>
        <v>#REF!</v>
      </c>
      <c r="W254" s="156" t="e">
        <f>IF($U$2="7",P254,#REF!)</f>
        <v>#REF!</v>
      </c>
      <c r="Y254" s="60" t="s">
        <v>115</v>
      </c>
      <c r="Z254" s="174"/>
    </row>
    <row r="255" spans="1:26" ht="15.75" customHeight="1">
      <c r="A255" s="172" t="s">
        <v>980</v>
      </c>
      <c r="B255" s="172" t="s">
        <v>586</v>
      </c>
      <c r="C255" s="173" t="s">
        <v>110</v>
      </c>
      <c r="D255" s="173" t="s">
        <v>111</v>
      </c>
      <c r="E255" s="562">
        <v>465</v>
      </c>
      <c r="F255" s="541">
        <v>465</v>
      </c>
      <c r="G255" s="556"/>
      <c r="H255" s="73">
        <f>H256+H257+H258-H259</f>
        <v>0</v>
      </c>
      <c r="J255" s="73">
        <f>J256+J257+J258-J259</f>
        <v>0</v>
      </c>
      <c r="L255" s="73">
        <f>L256+L257+L258-L259</f>
        <v>0</v>
      </c>
      <c r="N255" s="73">
        <f>N256+N257+N258-N259</f>
        <v>0</v>
      </c>
      <c r="P255" s="73">
        <f>P256+P257+P258-P259</f>
        <v>0</v>
      </c>
      <c r="S255" s="156" t="e">
        <f>IF($U$2="7",H255,#REF!)</f>
        <v>#REF!</v>
      </c>
      <c r="T255" s="156" t="e">
        <f>IF($U$2="7",J255,#REF!)</f>
        <v>#REF!</v>
      </c>
      <c r="U255" s="156" t="e">
        <f>IF($U$2="7",L255,#REF!)</f>
        <v>#REF!</v>
      </c>
      <c r="V255" s="156" t="e">
        <f>IF($U$2="7",N255,#REF!)</f>
        <v>#REF!</v>
      </c>
      <c r="W255" s="156" t="e">
        <f>IF($U$2="7",P255,#REF!)</f>
        <v>#REF!</v>
      </c>
      <c r="Y255" s="156" t="s">
        <v>288</v>
      </c>
      <c r="Z255" s="174"/>
    </row>
    <row r="256" spans="1:26" ht="15.75" customHeight="1">
      <c r="A256" s="176" t="s">
        <v>981</v>
      </c>
      <c r="B256" s="176" t="s">
        <v>473</v>
      </c>
      <c r="C256" s="399" t="s">
        <v>110</v>
      </c>
      <c r="D256" s="399" t="s">
        <v>234</v>
      </c>
      <c r="E256" s="569">
        <v>12200</v>
      </c>
      <c r="F256" s="545"/>
      <c r="G256" s="559"/>
      <c r="H256" s="403">
        <f>IF(dati_an!$B$4="16",SUMIF(dati_ce!$H$2:$H$65536,s_bil_std_ORD!$A256,dati_ce!$C$2:$C$65536),0)</f>
        <v>0</v>
      </c>
      <c r="J256" s="403">
        <f>IF(dati_an!$B$4="16",SUMIF(dati_ce!$H$2:$H$65536,s_bil_std_ORD!$A256,dati_ce!$D$2:$D$65536),0)</f>
        <v>0</v>
      </c>
      <c r="L256" s="403">
        <f>IF(dati_an!$B$4="16",SUMIF(dati_ce!$H$2:$H$65536,s_bil_std_ORD!$A256,dati_ce!$E$2:$E$65536),0)</f>
        <v>0</v>
      </c>
      <c r="N256" s="403">
        <f>IF(dati_an!$B$4="16",SUMIF(dati_ce!$H$2:$H$65536,s_bil_std_ORD!$A256,dati_ce!$F$2:$F$65536),0)</f>
        <v>0</v>
      </c>
      <c r="P256" s="403">
        <f>IF(dati_an!$B$4="16",SUMIF(dati_ce!$H$2:$H$65536,s_bil_std_ORD!$A256,dati_ce!$G$2:$G$65536),0)</f>
        <v>0</v>
      </c>
      <c r="S256" s="409" t="e">
        <f>IF($U$2="7",H256,#REF!)</f>
        <v>#REF!</v>
      </c>
      <c r="T256" s="409" t="e">
        <f>IF($U$2="7",J256,#REF!)</f>
        <v>#REF!</v>
      </c>
      <c r="U256" s="409" t="e">
        <f>IF($U$2="7",L256,#REF!)</f>
        <v>#REF!</v>
      </c>
      <c r="V256" s="409" t="e">
        <f>IF($U$2="7",N256,#REF!)</f>
        <v>#REF!</v>
      </c>
      <c r="W256" s="409" t="e">
        <f>IF($U$2="7",P256,#REF!)</f>
        <v>#REF!</v>
      </c>
      <c r="Y256" s="66" t="s">
        <v>115</v>
      </c>
      <c r="Z256" s="174"/>
    </row>
    <row r="257" spans="1:26" ht="15.75" customHeight="1">
      <c r="A257" s="176" t="s">
        <v>982</v>
      </c>
      <c r="B257" s="176" t="s">
        <v>154</v>
      </c>
      <c r="C257" s="399" t="s">
        <v>110</v>
      </c>
      <c r="D257" s="399" t="s">
        <v>234</v>
      </c>
      <c r="E257" s="569">
        <v>12300</v>
      </c>
      <c r="F257" s="545"/>
      <c r="G257" s="559"/>
      <c r="H257" s="403">
        <f>IF(dati_an!$B$4="16",SUMIF(dati_ce!$H$2:$H$65536,s_bil_std_ORD!$A257,dati_ce!$C$2:$C$65536),0)</f>
        <v>0</v>
      </c>
      <c r="J257" s="403">
        <f>IF(dati_an!$B$4="16",SUMIF(dati_ce!$H$2:$H$65536,s_bil_std_ORD!$A257,dati_ce!$D$2:$D$65536),0)</f>
        <v>0</v>
      </c>
      <c r="L257" s="403">
        <f>IF(dati_an!$B$4="16",SUMIF(dati_ce!$H$2:$H$65536,s_bil_std_ORD!$A257,dati_ce!$E$2:$E$65536),0)</f>
        <v>0</v>
      </c>
      <c r="N257" s="403">
        <f>IF(dati_an!$B$4="16",SUMIF(dati_ce!$H$2:$H$65536,s_bil_std_ORD!$A257,dati_ce!$F$2:$F$65536),0)</f>
        <v>0</v>
      </c>
      <c r="P257" s="403">
        <f>IF(dati_an!$B$4="16",SUMIF(dati_ce!$H$2:$H$65536,s_bil_std_ORD!$A257,dati_ce!$G$2:$G$65536),0)</f>
        <v>0</v>
      </c>
      <c r="S257" s="409" t="e">
        <f>IF($U$2="7",H257,#REF!)</f>
        <v>#REF!</v>
      </c>
      <c r="T257" s="409" t="e">
        <f>IF($U$2="7",J257,#REF!)</f>
        <v>#REF!</v>
      </c>
      <c r="U257" s="409" t="e">
        <f>IF($U$2="7",L257,#REF!)</f>
        <v>#REF!</v>
      </c>
      <c r="V257" s="409" t="e">
        <f>IF($U$2="7",N257,#REF!)</f>
        <v>#REF!</v>
      </c>
      <c r="W257" s="409" t="e">
        <f>IF($U$2="7",P257,#REF!)</f>
        <v>#REF!</v>
      </c>
      <c r="Y257" s="66" t="s">
        <v>115</v>
      </c>
      <c r="Z257" s="174"/>
    </row>
    <row r="258" spans="1:26" ht="15.75" customHeight="1">
      <c r="A258" s="176" t="s">
        <v>983</v>
      </c>
      <c r="B258" s="176" t="s">
        <v>985</v>
      </c>
      <c r="C258" s="399" t="s">
        <v>110</v>
      </c>
      <c r="D258" s="399" t="s">
        <v>234</v>
      </c>
      <c r="E258" s="569">
        <v>12400</v>
      </c>
      <c r="F258" s="545"/>
      <c r="G258" s="559"/>
      <c r="H258" s="403">
        <f>IF(dati_an!$B$4="16",SUMIF(dati_ce!$H$2:$H$65536,s_bil_std_ORD!$A258,dati_ce!$C$2:$C$65536),0)</f>
        <v>0</v>
      </c>
      <c r="J258" s="403">
        <f>IF(dati_an!$B$4="16",SUMIF(dati_ce!$H$2:$H$65536,s_bil_std_ORD!$A258,dati_ce!$D$2:$D$65536),0)</f>
        <v>0</v>
      </c>
      <c r="L258" s="403">
        <f>IF(dati_an!$B$4="16",SUMIF(dati_ce!$H$2:$H$65536,s_bil_std_ORD!$A258,dati_ce!$E$2:$E$65536),0)</f>
        <v>0</v>
      </c>
      <c r="N258" s="403">
        <f>IF(dati_an!$B$4="16",SUMIF(dati_ce!$H$2:$H$65536,s_bil_std_ORD!$A258,dati_ce!$F$2:$F$65536),0)</f>
        <v>0</v>
      </c>
      <c r="P258" s="403">
        <f>IF(dati_an!$B$4="16",SUMIF(dati_ce!$H$2:$H$65536,s_bil_std_ORD!$A258,dati_ce!$G$2:$G$65536),0)</f>
        <v>0</v>
      </c>
      <c r="S258" s="409" t="e">
        <f>IF($U$2="7",H258,#REF!)</f>
        <v>#REF!</v>
      </c>
      <c r="T258" s="409" t="e">
        <f>IF($U$2="7",J258,#REF!)</f>
        <v>#REF!</v>
      </c>
      <c r="U258" s="409" t="e">
        <f>IF($U$2="7",L258,#REF!)</f>
        <v>#REF!</v>
      </c>
      <c r="V258" s="409" t="e">
        <f>IF($U$2="7",N258,#REF!)</f>
        <v>#REF!</v>
      </c>
      <c r="W258" s="409" t="e">
        <f>IF($U$2="7",P258,#REF!)</f>
        <v>#REF!</v>
      </c>
      <c r="Y258" s="66" t="s">
        <v>115</v>
      </c>
      <c r="Z258" s="174"/>
    </row>
    <row r="259" spans="1:26" ht="15.75" customHeight="1">
      <c r="A259" s="176" t="s">
        <v>984</v>
      </c>
      <c r="B259" s="176" t="s">
        <v>569</v>
      </c>
      <c r="C259" s="399" t="s">
        <v>110</v>
      </c>
      <c r="D259" s="399" t="s">
        <v>234</v>
      </c>
      <c r="E259" s="569"/>
      <c r="F259" s="545"/>
      <c r="G259" s="559"/>
      <c r="H259" s="403">
        <f>IF(dati_an!$B$4="16",SUMIF(dati_ce!$H$2:$H$65536,s_bil_std_ORD!$A259,dati_ce!$C$2:$C$65536),0)</f>
        <v>0</v>
      </c>
      <c r="J259" s="403">
        <f>IF(dati_an!$B$4="16",SUMIF(dati_ce!$H$2:$H$65536,s_bil_std_ORD!$A259,dati_ce!$D$2:$D$65536),0)</f>
        <v>0</v>
      </c>
      <c r="L259" s="403">
        <f>IF(dati_an!$B$4="16",SUMIF(dati_ce!$H$2:$H$65536,s_bil_std_ORD!$A259,dati_ce!$E$2:$E$65536),0)</f>
        <v>0</v>
      </c>
      <c r="N259" s="403">
        <f>IF(dati_an!$B$4="16",SUMIF(dati_ce!$H$2:$H$65536,s_bil_std_ORD!$A259,dati_ce!$F$2:$F$65536),0)</f>
        <v>0</v>
      </c>
      <c r="P259" s="403">
        <f>IF(dati_an!$B$4="16",SUMIF(dati_ce!$H$2:$H$65536,s_bil_std_ORD!$A259,dati_ce!$G$2:$G$65536),0)</f>
        <v>0</v>
      </c>
      <c r="S259" s="409" t="e">
        <f>IF($U$2="7",H259,#REF!)</f>
        <v>#REF!</v>
      </c>
      <c r="T259" s="409" t="e">
        <f>IF($U$2="7",J259,#REF!)</f>
        <v>#REF!</v>
      </c>
      <c r="U259" s="409" t="e">
        <f>IF($U$2="7",L259,#REF!)</f>
        <v>#REF!</v>
      </c>
      <c r="V259" s="409" t="e">
        <f>IF($U$2="7",N259,#REF!)</f>
        <v>#REF!</v>
      </c>
      <c r="W259" s="409" t="e">
        <f>IF($U$2="7",P259,#REF!)</f>
        <v>#REF!</v>
      </c>
      <c r="Y259" s="66" t="s">
        <v>115</v>
      </c>
      <c r="Z259" s="174"/>
    </row>
    <row r="260" spans="1:26" ht="15.75" customHeight="1">
      <c r="A260" s="172" t="s">
        <v>986</v>
      </c>
      <c r="B260" s="172" t="s">
        <v>176</v>
      </c>
      <c r="C260" s="173" t="s">
        <v>110</v>
      </c>
      <c r="D260" s="173" t="s">
        <v>111</v>
      </c>
      <c r="E260" s="562"/>
      <c r="F260" s="541"/>
      <c r="G260" s="556"/>
      <c r="H260" s="73">
        <f>H262+H263</f>
        <v>0</v>
      </c>
      <c r="J260" s="73">
        <f>J262+J263</f>
        <v>0</v>
      </c>
      <c r="L260" s="73">
        <f>L262+L263</f>
        <v>0</v>
      </c>
      <c r="N260" s="73">
        <f>N262+N263</f>
        <v>0</v>
      </c>
      <c r="P260" s="73">
        <f>P262+P263</f>
        <v>0</v>
      </c>
      <c r="S260" s="156"/>
      <c r="T260" s="156"/>
      <c r="U260" s="156"/>
      <c r="V260" s="156"/>
      <c r="W260" s="156"/>
      <c r="Y260" s="156" t="s">
        <v>289</v>
      </c>
      <c r="Z260" s="174"/>
    </row>
    <row r="261" spans="1:26" ht="15.75" customHeight="1">
      <c r="A261" s="412" t="s">
        <v>987</v>
      </c>
      <c r="B261" s="412" t="s">
        <v>561</v>
      </c>
      <c r="C261" s="413" t="s">
        <v>194</v>
      </c>
      <c r="D261" s="413" t="s">
        <v>234</v>
      </c>
      <c r="E261" s="567">
        <v>472</v>
      </c>
      <c r="F261" s="553"/>
      <c r="G261" s="415"/>
      <c r="H261" s="414">
        <f>IF(dati_an!$B$5="1",(H260-H262),0)</f>
        <v>0</v>
      </c>
      <c r="J261" s="414">
        <f>IF(dati_an!$B$5="1",(J260-J262),0)</f>
        <v>0</v>
      </c>
      <c r="L261" s="414">
        <f>IF(dati_an!$B$5="1",(L260-L262),0)</f>
        <v>0</v>
      </c>
      <c r="N261" s="414">
        <f>IF(dati_an!$B$5="1",(N260-N262),0)</f>
        <v>0</v>
      </c>
      <c r="P261" s="414">
        <f>IF(dati_an!$B$5="1",(P260-P262),0)</f>
        <v>0</v>
      </c>
      <c r="S261" s="416" t="e">
        <f>IF($U$2="7",H261,#REF!)</f>
        <v>#REF!</v>
      </c>
      <c r="T261" s="416" t="e">
        <f>IF($U$2="7",J261,#REF!)</f>
        <v>#REF!</v>
      </c>
      <c r="U261" s="416" t="e">
        <f>IF($U$2="7",L261,#REF!)</f>
        <v>#REF!</v>
      </c>
      <c r="V261" s="416" t="e">
        <f>IF($U$2="7",N261,#REF!)</f>
        <v>#REF!</v>
      </c>
      <c r="W261" s="416" t="e">
        <f>IF($U$2="7",P261,#REF!)</f>
        <v>#REF!</v>
      </c>
      <c r="Y261" s="416" t="s">
        <v>115</v>
      </c>
      <c r="Z261" s="174"/>
    </row>
    <row r="262" spans="1:26" ht="15.75" customHeight="1">
      <c r="A262" s="412" t="s">
        <v>988</v>
      </c>
      <c r="B262" s="412" t="s">
        <v>104</v>
      </c>
      <c r="C262" s="413" t="s">
        <v>194</v>
      </c>
      <c r="D262" s="413" t="s">
        <v>234</v>
      </c>
      <c r="E262" s="567">
        <v>473</v>
      </c>
      <c r="F262" s="553"/>
      <c r="G262" s="415"/>
      <c r="H262" s="414">
        <f>IF(dati_an!$B$4="16",SUMIF(dati_ce!$H$2:$H$65536,s_bil_std_ORD!$A262,dati_ce!$C$2:$C$65536),0)</f>
        <v>0</v>
      </c>
      <c r="J262" s="414">
        <f>IF(dati_an!$B$4="16",SUMIF(dati_ce!$H$2:$H$65536,s_bil_std_ORD!$A262,dati_ce!$D$2:$D$65536),0)</f>
        <v>0</v>
      </c>
      <c r="L262" s="414">
        <f>IF(dati_an!$B$4="16",SUMIF(dati_ce!$H$2:$H$65536,s_bil_std_ORD!$A262,dati_ce!$D$2:$D$65536),0)</f>
        <v>0</v>
      </c>
      <c r="N262" s="414">
        <f>IF(dati_an!$B$4="16",SUMIF(dati_ce!$H$2:$H$65536,s_bil_std_ORD!$A262,dati_ce!$D$2:$D$65536),0)</f>
        <v>0</v>
      </c>
      <c r="P262" s="414">
        <f>IF(dati_an!$B$4="16",SUMIF(dati_ce!$H$2:$H$65536,s_bil_std_ORD!$A262,dati_ce!$D$2:$D$65536),0)</f>
        <v>0</v>
      </c>
      <c r="S262" s="416" t="e">
        <f>IF($U$2="7",H262,#REF!)</f>
        <v>#REF!</v>
      </c>
      <c r="T262" s="416" t="e">
        <f>IF($U$2="7",J262,#REF!)</f>
        <v>#REF!</v>
      </c>
      <c r="U262" s="416" t="e">
        <f>IF($U$2="7",L262,#REF!)</f>
        <v>#REF!</v>
      </c>
      <c r="V262" s="416" t="e">
        <f>IF($U$2="7",N262,#REF!)</f>
        <v>#REF!</v>
      </c>
      <c r="W262" s="416" t="e">
        <f>IF($U$2="7",P262,#REF!)</f>
        <v>#REF!</v>
      </c>
      <c r="Y262" s="416" t="s">
        <v>115</v>
      </c>
      <c r="Z262" s="174"/>
    </row>
    <row r="263" spans="1:26" ht="15.75" customHeight="1">
      <c r="A263" s="176" t="s">
        <v>989</v>
      </c>
      <c r="B263" s="176" t="s">
        <v>176</v>
      </c>
      <c r="C263" s="399" t="s">
        <v>110</v>
      </c>
      <c r="D263" s="399" t="s">
        <v>234</v>
      </c>
      <c r="E263" s="569">
        <v>474</v>
      </c>
      <c r="F263" s="545"/>
      <c r="G263" s="559"/>
      <c r="H263" s="403">
        <f>IF(dati_an!$B$4="16",SUMIF(dati_ce!$A$2:$A$65536,s_bil_std_ORD!$A263,dati_ce!$C$2:$C$65536),0)</f>
        <v>0</v>
      </c>
      <c r="J263" s="403">
        <f>IF(dati_an!$B$4="16",SUMIF(dati_ce!$A$2:$A$65536,s_bil_std_ORD!$A263,dati_ce!$D$2:$D$65536),0)</f>
        <v>0</v>
      </c>
      <c r="L263" s="403">
        <f>IF(dati_an!$B$4="16",SUMIF(dati_ce!$A$2:$A$65536,s_bil_std_ORD!$A263,dati_ce!$E$2:$E$65536),0)</f>
        <v>0</v>
      </c>
      <c r="N263" s="403">
        <f>IF(dati_an!$B$4="16",SUMIF(dati_ce!$A$2:$A$65536,s_bil_std_ORD!$A263,dati_ce!$F$2:$F$65536),0)</f>
        <v>0</v>
      </c>
      <c r="P263" s="403">
        <f>IF(dati_an!$B$4="16",SUMIF(dati_ce!$A$2:$A$65536,s_bil_std_ORD!$A263,dati_ce!$G$2:$G$65536),0)</f>
        <v>0</v>
      </c>
      <c r="S263" s="409" t="e">
        <f>IF($U$2="7",H263,#REF!)</f>
        <v>#REF!</v>
      </c>
      <c r="T263" s="409" t="e">
        <f>IF($U$2="7",J263,#REF!)</f>
        <v>#REF!</v>
      </c>
      <c r="U263" s="409" t="e">
        <f>IF($U$2="7",L263,#REF!)</f>
        <v>#REF!</v>
      </c>
      <c r="V263" s="409" t="e">
        <f>IF($U$2="7",N263,#REF!)</f>
        <v>#REF!</v>
      </c>
      <c r="W263" s="409" t="e">
        <f>IF($U$2="7",P263,#REF!)</f>
        <v>#REF!</v>
      </c>
      <c r="Y263" s="66" t="s">
        <v>115</v>
      </c>
      <c r="Z263" s="174"/>
    </row>
    <row r="264" spans="1:26" ht="15.75" customHeight="1">
      <c r="A264" s="168"/>
      <c r="B264" s="168"/>
      <c r="C264" s="5"/>
      <c r="D264" s="5"/>
      <c r="E264" s="546"/>
      <c r="F264" s="546"/>
      <c r="G264" s="546"/>
      <c r="H264" s="174"/>
      <c r="J264" s="174"/>
      <c r="L264" s="174"/>
      <c r="N264" s="174"/>
      <c r="P264" s="174"/>
      <c r="S264" s="423"/>
      <c r="T264" s="423"/>
      <c r="U264" s="423"/>
      <c r="V264" s="423"/>
      <c r="W264" s="423"/>
      <c r="Y264" s="423"/>
      <c r="Z264" s="174"/>
    </row>
    <row r="265" spans="1:26" ht="15.75" customHeight="1">
      <c r="A265" s="168"/>
      <c r="B265" s="168"/>
      <c r="C265" s="5"/>
      <c r="D265" s="5"/>
      <c r="E265" s="546"/>
      <c r="F265" s="546"/>
      <c r="G265" s="546"/>
      <c r="H265" s="174"/>
      <c r="J265" s="174"/>
      <c r="L265" s="174"/>
      <c r="N265" s="174"/>
      <c r="P265" s="174"/>
      <c r="S265" s="423"/>
      <c r="T265" s="423"/>
      <c r="U265" s="423"/>
      <c r="V265" s="423"/>
      <c r="W265" s="423"/>
      <c r="Y265" s="423"/>
      <c r="Z265" s="174"/>
    </row>
    <row r="266" spans="1:26" ht="15.75" customHeight="1">
      <c r="E266" s="570"/>
      <c r="F266" s="547"/>
      <c r="G266" s="547"/>
    </row>
    <row r="267" spans="1:26" ht="15.75" customHeight="1">
      <c r="A267" s="419" t="s">
        <v>155</v>
      </c>
      <c r="B267" s="420"/>
      <c r="C267" s="420"/>
      <c r="D267" s="420"/>
      <c r="E267" s="548"/>
      <c r="F267" s="548"/>
      <c r="G267" s="548"/>
      <c r="H267" s="441">
        <f>H254-H255-H260</f>
        <v>0</v>
      </c>
      <c r="J267" s="441">
        <f>J254-J255-J260</f>
        <v>0</v>
      </c>
      <c r="L267" s="441">
        <f>L254-L255-L260</f>
        <v>0</v>
      </c>
      <c r="N267" s="441">
        <f>N254-N255-N260</f>
        <v>0</v>
      </c>
      <c r="P267" s="441">
        <f>P254-P255-P260</f>
        <v>0</v>
      </c>
    </row>
    <row r="268" spans="1:26" ht="15.75" customHeight="1">
      <c r="A268" s="421" t="s">
        <v>156</v>
      </c>
      <c r="B268" s="422"/>
      <c r="C268" s="422"/>
      <c r="D268" s="422"/>
      <c r="E268" s="549"/>
      <c r="F268" s="549"/>
      <c r="G268" s="549"/>
      <c r="H268" s="442">
        <f>H260-H119-H125</f>
        <v>0</v>
      </c>
      <c r="J268" s="442">
        <f>J260-J119-J125</f>
        <v>0</v>
      </c>
      <c r="L268" s="442">
        <f>L260-L119-L125</f>
        <v>0</v>
      </c>
      <c r="N268" s="442">
        <f>N260-N119-N125</f>
        <v>0</v>
      </c>
      <c r="P268" s="442">
        <f>P260-P119-P125</f>
        <v>0</v>
      </c>
    </row>
    <row r="274" spans="1:2">
      <c r="A274" s="443"/>
      <c r="B274" s="443"/>
    </row>
    <row r="275" spans="1:2">
      <c r="A275" s="444"/>
      <c r="B275" s="444"/>
    </row>
    <row r="276" spans="1:2">
      <c r="A276" s="444"/>
      <c r="B276" s="444"/>
    </row>
    <row r="277" spans="1:2">
      <c r="A277" s="444"/>
      <c r="B277" s="444"/>
    </row>
    <row r="278" spans="1:2">
      <c r="A278" s="444"/>
      <c r="B278" s="444"/>
    </row>
    <row r="279" spans="1:2">
      <c r="A279" s="443"/>
      <c r="B279" s="444"/>
    </row>
  </sheetData>
  <mergeCells count="1">
    <mergeCell ref="F1:G1"/>
  </mergeCells>
  <phoneticPr fontId="0" type="noConversion"/>
  <pageMargins left="0.70866141732283472" right="0.70866141732283472" top="0.98425196850393704" bottom="0.78740157480314965" header="0.51181102362204722" footer="0.51181102362204722"/>
  <pageSetup paperSize="9" orientation="portrait" r:id="rId1"/>
  <headerFooter scaleWithDoc="0"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59"/>
  <sheetViews>
    <sheetView zoomScaleNormal="100" workbookViewId="0">
      <selection activeCell="A3" sqref="A3"/>
    </sheetView>
  </sheetViews>
  <sheetFormatPr defaultColWidth="9.15234375" defaultRowHeight="12.45"/>
  <cols>
    <col min="1" max="1" width="86.3828125" style="26" bestFit="1" customWidth="1"/>
    <col min="2" max="9" width="15.69140625" style="26" customWidth="1"/>
    <col min="10" max="16384" width="9.15234375" style="26"/>
  </cols>
  <sheetData>
    <row r="1" spans="1:9">
      <c r="A1" s="235"/>
      <c r="B1" s="236"/>
      <c r="C1" s="236"/>
      <c r="D1" s="236"/>
      <c r="E1" s="236"/>
      <c r="F1" s="236"/>
      <c r="G1" s="236"/>
      <c r="H1" s="236"/>
      <c r="I1" s="236"/>
    </row>
    <row r="2" spans="1:9">
      <c r="A2" s="417"/>
      <c r="B2" s="233"/>
      <c r="C2" s="233"/>
      <c r="D2" s="233"/>
      <c r="E2" s="233"/>
      <c r="F2" s="233"/>
      <c r="G2" s="233"/>
      <c r="H2" s="233"/>
      <c r="I2" s="233"/>
    </row>
    <row r="3" spans="1:9">
      <c r="A3" s="231"/>
      <c r="B3" s="237"/>
      <c r="C3" s="242"/>
      <c r="D3" s="242"/>
      <c r="E3" s="242"/>
      <c r="F3" s="242"/>
      <c r="G3" s="242"/>
      <c r="H3" s="242"/>
      <c r="I3" s="242"/>
    </row>
    <row r="4" spans="1:9">
      <c r="A4" s="231"/>
      <c r="B4" s="237"/>
      <c r="C4" s="242"/>
      <c r="D4" s="242"/>
      <c r="E4" s="242"/>
      <c r="F4" s="242"/>
      <c r="G4" s="242"/>
      <c r="H4" s="242"/>
      <c r="I4" s="242"/>
    </row>
    <row r="5" spans="1:9">
      <c r="A5" s="231"/>
      <c r="B5" s="237"/>
      <c r="C5" s="242"/>
      <c r="D5" s="242"/>
      <c r="E5" s="242"/>
      <c r="F5" s="242"/>
      <c r="G5" s="242"/>
      <c r="H5" s="242"/>
      <c r="I5" s="242"/>
    </row>
    <row r="6" spans="1:9">
      <c r="A6" s="231"/>
      <c r="B6" s="237"/>
      <c r="C6" s="242"/>
      <c r="D6" s="242"/>
      <c r="E6" s="242"/>
      <c r="F6" s="242"/>
      <c r="G6" s="242"/>
      <c r="H6" s="242"/>
      <c r="I6" s="242"/>
    </row>
    <row r="7" spans="1:9">
      <c r="A7" s="231"/>
      <c r="B7" s="237"/>
      <c r="C7" s="242"/>
      <c r="D7" s="242"/>
      <c r="E7" s="242"/>
      <c r="F7" s="242"/>
      <c r="G7" s="242"/>
      <c r="H7" s="242"/>
      <c r="I7" s="242"/>
    </row>
    <row r="8" spans="1:9">
      <c r="A8" s="231"/>
      <c r="B8" s="237"/>
      <c r="C8" s="242"/>
      <c r="D8" s="242"/>
      <c r="E8" s="242"/>
      <c r="F8" s="242"/>
      <c r="G8" s="242"/>
      <c r="H8" s="242"/>
      <c r="I8" s="242"/>
    </row>
    <row r="9" spans="1:9">
      <c r="A9" s="231"/>
      <c r="B9" s="237"/>
      <c r="C9" s="242"/>
      <c r="D9" s="242"/>
      <c r="E9" s="242"/>
      <c r="F9" s="242"/>
      <c r="G9" s="242"/>
      <c r="H9" s="242"/>
      <c r="I9" s="242"/>
    </row>
    <row r="10" spans="1:9">
      <c r="A10" s="231"/>
      <c r="B10" s="237"/>
      <c r="C10" s="242"/>
      <c r="D10" s="242"/>
      <c r="E10" s="242"/>
      <c r="F10" s="242"/>
      <c r="G10" s="242"/>
      <c r="H10" s="242"/>
      <c r="I10" s="242"/>
    </row>
    <row r="11" spans="1:9">
      <c r="A11" s="231"/>
      <c r="B11" s="237"/>
      <c r="C11" s="242"/>
      <c r="D11" s="242"/>
      <c r="E11" s="242"/>
      <c r="F11" s="242"/>
      <c r="G11" s="242"/>
      <c r="H11" s="242"/>
      <c r="I11" s="242"/>
    </row>
    <row r="12" spans="1:9">
      <c r="A12" s="231"/>
      <c r="B12" s="237"/>
      <c r="C12" s="237"/>
      <c r="D12" s="237"/>
      <c r="E12" s="237"/>
      <c r="F12" s="237"/>
      <c r="G12" s="237"/>
      <c r="H12" s="237"/>
      <c r="I12" s="237"/>
    </row>
    <row r="13" spans="1:9">
      <c r="A13" s="417"/>
      <c r="B13" s="233"/>
      <c r="C13" s="233"/>
      <c r="D13" s="233"/>
      <c r="E13" s="233"/>
      <c r="F13" s="233"/>
      <c r="G13" s="233"/>
      <c r="H13" s="233"/>
      <c r="I13" s="233"/>
    </row>
    <row r="14" spans="1:9">
      <c r="A14" s="418"/>
      <c r="B14" s="239"/>
      <c r="C14" s="240"/>
      <c r="D14" s="234"/>
      <c r="E14" s="234"/>
      <c r="F14" s="234"/>
      <c r="G14" s="234"/>
      <c r="H14" s="234"/>
      <c r="I14" s="234"/>
    </row>
    <row r="15" spans="1:9">
      <c r="A15" s="231"/>
      <c r="B15" s="237"/>
      <c r="C15" s="242"/>
      <c r="D15" s="242"/>
      <c r="E15" s="242"/>
      <c r="F15" s="242"/>
      <c r="G15" s="242"/>
      <c r="H15" s="242"/>
      <c r="I15" s="242"/>
    </row>
    <row r="16" spans="1:9">
      <c r="A16" s="231"/>
      <c r="B16" s="237"/>
      <c r="C16" s="242"/>
      <c r="D16" s="242"/>
      <c r="E16" s="242"/>
      <c r="F16" s="242"/>
      <c r="G16" s="242"/>
      <c r="H16" s="242"/>
      <c r="I16" s="242"/>
    </row>
    <row r="17" spans="1:9">
      <c r="A17" s="418"/>
      <c r="B17" s="239"/>
      <c r="C17" s="240"/>
      <c r="D17" s="234"/>
      <c r="E17" s="234"/>
      <c r="F17" s="234"/>
      <c r="G17" s="234"/>
      <c r="H17" s="234"/>
      <c r="I17" s="234"/>
    </row>
    <row r="18" spans="1:9">
      <c r="A18" s="231"/>
      <c r="B18" s="237"/>
      <c r="C18" s="242"/>
      <c r="D18" s="242"/>
      <c r="E18" s="242"/>
      <c r="F18" s="242"/>
      <c r="G18" s="242"/>
      <c r="H18" s="242"/>
      <c r="I18" s="242"/>
    </row>
    <row r="19" spans="1:9">
      <c r="A19" s="231"/>
      <c r="B19" s="237"/>
      <c r="C19" s="242"/>
      <c r="D19" s="242"/>
      <c r="E19" s="242"/>
      <c r="F19" s="242"/>
      <c r="G19" s="242"/>
      <c r="H19" s="242"/>
      <c r="I19" s="242"/>
    </row>
    <row r="20" spans="1:9">
      <c r="A20" s="418"/>
      <c r="B20" s="239"/>
      <c r="C20" s="240"/>
      <c r="D20" s="234"/>
      <c r="E20" s="234"/>
      <c r="F20" s="234"/>
      <c r="G20" s="234"/>
      <c r="H20" s="234"/>
      <c r="I20" s="234"/>
    </row>
    <row r="21" spans="1:9">
      <c r="A21" s="231"/>
      <c r="B21" s="237"/>
      <c r="C21" s="242"/>
      <c r="D21" s="242"/>
      <c r="E21" s="242"/>
      <c r="F21" s="242"/>
      <c r="G21" s="242"/>
      <c r="H21" s="242"/>
      <c r="I21" s="242"/>
    </row>
    <row r="22" spans="1:9">
      <c r="A22" s="231"/>
      <c r="B22" s="237"/>
      <c r="C22" s="242"/>
      <c r="D22" s="242"/>
      <c r="E22" s="242"/>
      <c r="F22" s="242"/>
      <c r="G22" s="242"/>
      <c r="H22" s="242"/>
      <c r="I22" s="242"/>
    </row>
    <row r="23" spans="1:9">
      <c r="A23" s="418"/>
      <c r="B23" s="239"/>
      <c r="C23" s="240"/>
      <c r="D23" s="234"/>
      <c r="E23" s="234"/>
      <c r="F23" s="234"/>
      <c r="G23" s="234"/>
      <c r="H23" s="234"/>
      <c r="I23" s="234"/>
    </row>
    <row r="24" spans="1:9">
      <c r="A24" s="231"/>
      <c r="B24" s="237"/>
      <c r="C24" s="242"/>
      <c r="D24" s="242"/>
      <c r="E24" s="242"/>
      <c r="F24" s="242"/>
      <c r="G24" s="242"/>
      <c r="H24" s="242"/>
      <c r="I24" s="242"/>
    </row>
    <row r="25" spans="1:9">
      <c r="A25" s="231"/>
      <c r="B25" s="237"/>
      <c r="C25" s="242"/>
      <c r="D25" s="242"/>
      <c r="E25" s="242"/>
      <c r="F25" s="242"/>
      <c r="G25" s="242"/>
      <c r="H25" s="242"/>
      <c r="I25" s="242"/>
    </row>
    <row r="26" spans="1:9">
      <c r="A26" s="231"/>
      <c r="B26" s="237"/>
      <c r="C26" s="242"/>
      <c r="D26" s="242"/>
      <c r="E26" s="242"/>
      <c r="F26" s="242"/>
      <c r="G26" s="242"/>
      <c r="H26" s="242"/>
      <c r="I26" s="242"/>
    </row>
    <row r="27" spans="1:9">
      <c r="A27" s="231"/>
      <c r="B27" s="237"/>
      <c r="C27" s="242"/>
      <c r="D27" s="242"/>
      <c r="E27" s="242"/>
      <c r="F27" s="242"/>
      <c r="G27" s="242"/>
      <c r="H27" s="242"/>
      <c r="I27" s="242"/>
    </row>
    <row r="28" spans="1:9">
      <c r="A28" s="231"/>
      <c r="B28" s="237"/>
      <c r="C28" s="242"/>
      <c r="D28" s="242"/>
      <c r="E28" s="242"/>
      <c r="F28" s="242"/>
      <c r="G28" s="242"/>
      <c r="H28" s="242"/>
      <c r="I28" s="242"/>
    </row>
    <row r="29" spans="1:9">
      <c r="A29" s="417"/>
      <c r="B29" s="233"/>
      <c r="C29" s="233"/>
      <c r="D29" s="233"/>
      <c r="E29" s="233"/>
      <c r="F29" s="233"/>
      <c r="G29" s="233"/>
      <c r="H29" s="233"/>
      <c r="I29" s="233"/>
    </row>
    <row r="30" spans="1:9">
      <c r="A30" s="418"/>
      <c r="B30" s="239"/>
      <c r="C30" s="240"/>
      <c r="D30" s="234"/>
      <c r="E30" s="234"/>
      <c r="F30" s="234"/>
      <c r="G30" s="234"/>
      <c r="H30" s="234"/>
      <c r="I30" s="234"/>
    </row>
    <row r="31" spans="1:9">
      <c r="A31" s="231"/>
      <c r="B31" s="237"/>
      <c r="C31" s="242"/>
      <c r="D31" s="242"/>
      <c r="E31" s="242"/>
      <c r="F31" s="242"/>
      <c r="G31" s="242"/>
      <c r="H31" s="242"/>
      <c r="I31" s="242"/>
    </row>
    <row r="32" spans="1:9">
      <c r="A32" s="231"/>
      <c r="B32" s="237"/>
      <c r="C32" s="242"/>
      <c r="D32" s="242"/>
      <c r="E32" s="242"/>
      <c r="F32" s="242"/>
      <c r="G32" s="242"/>
      <c r="H32" s="242"/>
      <c r="I32" s="242"/>
    </row>
    <row r="33" spans="1:9">
      <c r="A33" s="231"/>
      <c r="B33" s="237"/>
      <c r="C33" s="242"/>
      <c r="D33" s="242"/>
      <c r="E33" s="242"/>
      <c r="F33" s="242"/>
      <c r="G33" s="242"/>
      <c r="H33" s="242"/>
      <c r="I33" s="242"/>
    </row>
    <row r="34" spans="1:9">
      <c r="A34" s="418"/>
      <c r="B34" s="239"/>
      <c r="C34" s="240"/>
      <c r="D34" s="234"/>
      <c r="E34" s="234"/>
      <c r="F34" s="234"/>
      <c r="G34" s="234"/>
      <c r="H34" s="234"/>
      <c r="I34" s="234"/>
    </row>
    <row r="35" spans="1:9">
      <c r="A35" s="231"/>
      <c r="B35" s="237"/>
      <c r="C35" s="242"/>
      <c r="D35" s="242"/>
      <c r="E35" s="242"/>
      <c r="F35" s="242"/>
      <c r="G35" s="242"/>
      <c r="H35" s="242"/>
      <c r="I35" s="242"/>
    </row>
    <row r="36" spans="1:9">
      <c r="A36" s="231"/>
      <c r="B36" s="237"/>
      <c r="C36" s="242"/>
      <c r="D36" s="242"/>
      <c r="E36" s="242"/>
      <c r="F36" s="242"/>
      <c r="G36" s="242"/>
      <c r="H36" s="242"/>
      <c r="I36" s="242"/>
    </row>
    <row r="37" spans="1:9">
      <c r="A37" s="231"/>
      <c r="B37" s="237"/>
      <c r="C37" s="242"/>
      <c r="D37" s="242"/>
      <c r="E37" s="242"/>
      <c r="F37" s="242"/>
      <c r="G37" s="242"/>
      <c r="H37" s="242"/>
      <c r="I37" s="242"/>
    </row>
    <row r="38" spans="1:9">
      <c r="A38" s="231"/>
      <c r="B38" s="237"/>
      <c r="C38" s="242"/>
      <c r="D38" s="242"/>
      <c r="E38" s="242"/>
      <c r="F38" s="242"/>
      <c r="G38" s="242"/>
      <c r="H38" s="242"/>
      <c r="I38" s="242"/>
    </row>
    <row r="39" spans="1:9">
      <c r="A39" s="231"/>
      <c r="B39" s="237"/>
      <c r="C39" s="242"/>
      <c r="D39" s="242"/>
      <c r="E39" s="242"/>
      <c r="F39" s="242"/>
      <c r="G39" s="242"/>
      <c r="H39" s="242"/>
      <c r="I39" s="242"/>
    </row>
    <row r="40" spans="1:9">
      <c r="A40" s="231"/>
      <c r="B40" s="237"/>
      <c r="C40" s="242"/>
      <c r="D40" s="242"/>
      <c r="E40" s="242"/>
      <c r="F40" s="242"/>
      <c r="G40" s="242"/>
      <c r="H40" s="242"/>
      <c r="I40" s="242"/>
    </row>
    <row r="41" spans="1:9">
      <c r="A41" s="231"/>
      <c r="B41" s="237"/>
      <c r="C41" s="242"/>
      <c r="D41" s="242"/>
      <c r="E41" s="242"/>
      <c r="F41" s="242"/>
      <c r="G41" s="242"/>
      <c r="H41" s="242"/>
      <c r="I41" s="242"/>
    </row>
    <row r="42" spans="1:9">
      <c r="A42" s="417"/>
      <c r="B42" s="233"/>
      <c r="C42" s="233"/>
      <c r="D42" s="233"/>
      <c r="E42" s="233"/>
      <c r="F42" s="233"/>
      <c r="G42" s="233"/>
      <c r="H42" s="233"/>
      <c r="I42" s="233"/>
    </row>
    <row r="43" spans="1:9">
      <c r="A43" s="231"/>
      <c r="B43" s="237"/>
      <c r="C43" s="242"/>
      <c r="D43" s="242"/>
      <c r="E43" s="242"/>
      <c r="F43" s="242"/>
      <c r="G43" s="242"/>
      <c r="H43" s="242"/>
      <c r="I43" s="242"/>
    </row>
    <row r="44" spans="1:9">
      <c r="A44" s="231"/>
      <c r="B44" s="237"/>
      <c r="C44" s="242"/>
      <c r="D44" s="242"/>
      <c r="E44" s="242"/>
      <c r="F44" s="242"/>
      <c r="G44" s="242"/>
      <c r="H44" s="242"/>
      <c r="I44" s="242"/>
    </row>
    <row r="45" spans="1:9">
      <c r="A45" s="231"/>
      <c r="B45" s="237"/>
      <c r="C45" s="242"/>
      <c r="D45" s="242"/>
      <c r="E45" s="242"/>
      <c r="F45" s="242"/>
      <c r="G45" s="242"/>
      <c r="H45" s="242"/>
      <c r="I45" s="242"/>
    </row>
    <row r="46" spans="1:9">
      <c r="A46" s="231"/>
      <c r="B46" s="237"/>
      <c r="C46" s="242"/>
      <c r="D46" s="242"/>
      <c r="E46" s="242"/>
      <c r="F46" s="242"/>
      <c r="G46" s="242"/>
      <c r="H46" s="242"/>
      <c r="I46" s="242"/>
    </row>
    <row r="47" spans="1:9">
      <c r="A47" s="231"/>
      <c r="B47" s="237"/>
      <c r="C47" s="242"/>
      <c r="D47" s="242"/>
      <c r="E47" s="242"/>
      <c r="F47" s="242"/>
      <c r="G47" s="242"/>
      <c r="H47" s="242"/>
      <c r="I47" s="242"/>
    </row>
    <row r="48" spans="1:9">
      <c r="A48" s="417"/>
      <c r="B48" s="233"/>
      <c r="C48" s="233"/>
      <c r="D48" s="233"/>
      <c r="E48" s="233"/>
      <c r="F48" s="233"/>
      <c r="G48" s="233"/>
      <c r="H48" s="233"/>
      <c r="I48" s="233"/>
    </row>
    <row r="49" spans="1:9">
      <c r="A49" s="231"/>
      <c r="B49" s="237"/>
      <c r="C49" s="242"/>
      <c r="D49" s="242"/>
      <c r="E49" s="242"/>
      <c r="F49" s="242"/>
      <c r="G49" s="242"/>
      <c r="H49" s="242"/>
      <c r="I49" s="242"/>
    </row>
    <row r="50" spans="1:9">
      <c r="A50" s="231"/>
      <c r="B50" s="237"/>
      <c r="C50" s="242"/>
      <c r="D50" s="242"/>
      <c r="E50" s="242"/>
      <c r="F50" s="242"/>
      <c r="G50" s="242"/>
      <c r="H50" s="242"/>
      <c r="I50" s="242"/>
    </row>
    <row r="51" spans="1:9">
      <c r="A51" s="231"/>
      <c r="B51" s="237"/>
      <c r="C51" s="242"/>
      <c r="D51" s="242"/>
      <c r="E51" s="242"/>
      <c r="F51" s="242"/>
      <c r="G51" s="242"/>
      <c r="H51" s="242"/>
      <c r="I51" s="242"/>
    </row>
    <row r="52" spans="1:9">
      <c r="A52" s="231"/>
      <c r="B52" s="237"/>
      <c r="C52" s="242"/>
      <c r="D52" s="242"/>
      <c r="E52" s="242"/>
      <c r="F52" s="242"/>
      <c r="G52" s="242"/>
      <c r="H52" s="242"/>
      <c r="I52" s="242"/>
    </row>
    <row r="53" spans="1:9">
      <c r="A53" s="231"/>
      <c r="B53" s="237"/>
      <c r="C53" s="242"/>
      <c r="D53" s="242"/>
      <c r="E53" s="242"/>
      <c r="F53" s="242"/>
      <c r="G53" s="242"/>
      <c r="H53" s="242"/>
      <c r="I53" s="242"/>
    </row>
    <row r="54" spans="1:9">
      <c r="A54" s="231"/>
      <c r="B54" s="237"/>
      <c r="C54" s="242"/>
      <c r="D54" s="242"/>
      <c r="E54" s="242"/>
      <c r="F54" s="242"/>
      <c r="G54" s="242"/>
      <c r="H54" s="242"/>
      <c r="I54" s="242"/>
    </row>
    <row r="55" spans="1:9">
      <c r="A55" s="231"/>
      <c r="B55" s="237"/>
      <c r="C55" s="242"/>
      <c r="D55" s="242"/>
      <c r="E55" s="242"/>
      <c r="F55" s="242"/>
      <c r="G55" s="242"/>
      <c r="H55" s="242"/>
      <c r="I55" s="242"/>
    </row>
    <row r="56" spans="1:9">
      <c r="A56" s="231"/>
      <c r="B56" s="237"/>
      <c r="C56" s="242"/>
      <c r="D56" s="242"/>
      <c r="E56" s="242"/>
      <c r="F56" s="242"/>
      <c r="G56" s="242"/>
      <c r="H56" s="242"/>
      <c r="I56" s="242"/>
    </row>
    <row r="57" spans="1:9">
      <c r="A57" s="231"/>
      <c r="B57" s="237"/>
      <c r="C57" s="242"/>
      <c r="D57" s="242"/>
      <c r="E57" s="242"/>
      <c r="F57" s="242"/>
      <c r="G57" s="242"/>
      <c r="H57" s="242"/>
      <c r="I57" s="242"/>
    </row>
    <row r="58" spans="1:9">
      <c r="A58" s="231"/>
      <c r="B58" s="237"/>
      <c r="C58" s="242"/>
      <c r="D58" s="242"/>
      <c r="E58" s="242"/>
      <c r="F58" s="242"/>
      <c r="G58" s="242"/>
      <c r="H58" s="242"/>
      <c r="I58" s="242"/>
    </row>
    <row r="59" spans="1:9">
      <c r="A59" s="232"/>
      <c r="B59" s="243"/>
      <c r="C59" s="244"/>
      <c r="D59" s="244"/>
      <c r="E59" s="244"/>
      <c r="F59" s="244"/>
      <c r="G59" s="244"/>
      <c r="H59" s="244"/>
      <c r="I59" s="244"/>
    </row>
  </sheetData>
  <phoneticPr fontId="0" type="noConversion"/>
  <pageMargins left="0.7" right="0.7" top="0.75" bottom="0.75" header="0.3" footer="0.3"/>
  <pageSetup paperSize="9"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B1500"/>
  <sheetViews>
    <sheetView showGridLines="0" tabSelected="1" view="pageBreakPreview" zoomScale="60" zoomScaleNormal="60" workbookViewId="0">
      <selection activeCell="A6" sqref="A6"/>
    </sheetView>
  </sheetViews>
  <sheetFormatPr defaultRowHeight="12.45"/>
  <cols>
    <col min="2" max="2" width="39.69140625" customWidth="1"/>
    <col min="3" max="4" width="5.53515625" hidden="1" customWidth="1"/>
    <col min="5" max="5" width="14.84375" customWidth="1"/>
    <col min="6" max="6" width="2.53515625" customWidth="1"/>
    <col min="7" max="7" width="14.69140625" bestFit="1" customWidth="1"/>
    <col min="8" max="8" width="2.3828125" customWidth="1"/>
    <col min="9" max="9" width="10.15234375" style="80" bestFit="1" customWidth="1"/>
    <col min="10" max="10" width="2.15234375" style="80" bestFit="1" customWidth="1"/>
    <col min="11" max="11" width="7.3046875" style="80" bestFit="1" customWidth="1"/>
    <col min="12" max="12" width="14.3046875" hidden="1" customWidth="1"/>
    <col min="13" max="13" width="2.84375" hidden="1" customWidth="1"/>
    <col min="14" max="14" width="10" hidden="1" customWidth="1"/>
    <col min="15" max="15" width="2.69140625" hidden="1" customWidth="1"/>
    <col min="16" max="16" width="8" hidden="1" customWidth="1"/>
    <col min="17" max="17" width="14.15234375" hidden="1" customWidth="1"/>
    <col min="18" max="18" width="2.84375" hidden="1" customWidth="1"/>
    <col min="19" max="19" width="9.69140625" hidden="1" customWidth="1"/>
    <col min="20" max="20" width="2.53515625" hidden="1" customWidth="1"/>
    <col min="21" max="21" width="7.53515625" hidden="1" customWidth="1"/>
    <col min="22" max="22" width="14.15234375" hidden="1" customWidth="1"/>
    <col min="23" max="23" width="2.53515625" hidden="1" customWidth="1"/>
    <col min="24" max="24" width="9.69140625" hidden="1" customWidth="1"/>
    <col min="25" max="25" width="2.53515625" hidden="1" customWidth="1"/>
    <col min="26" max="26" width="7.53515625" hidden="1" customWidth="1"/>
  </cols>
  <sheetData>
    <row r="1" spans="1:28" ht="37.5" customHeight="1">
      <c r="A1" s="632" t="s">
        <v>517</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B1" s="128" t="s">
        <v>539</v>
      </c>
    </row>
    <row r="2" spans="1:28" ht="27.75" customHeight="1">
      <c r="A2" s="634" t="s">
        <v>516</v>
      </c>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8" ht="15" customHeight="1">
      <c r="A3" s="634" t="str">
        <f>CONCATENATE("Le differenze e le differenze percentuali sono calcolate rispetto all'esercizio al ",dati_an!B21)</f>
        <v>Le differenze e le differenze percentuali sono calcolate rispetto all'esercizio al 31/12/2016</v>
      </c>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5" spans="1:28" ht="27.75" customHeight="1">
      <c r="A5" s="84"/>
      <c r="B5" s="84"/>
      <c r="C5" s="84"/>
      <c r="D5" s="84"/>
      <c r="E5" s="163" t="str">
        <f>dati_an!$B$21</f>
        <v>31/12/2016</v>
      </c>
      <c r="F5" s="163"/>
      <c r="G5" s="163" t="str">
        <f>dati_an!$B$22</f>
        <v>31/12/2015</v>
      </c>
      <c r="H5" s="163"/>
      <c r="I5" s="159" t="s">
        <v>514</v>
      </c>
      <c r="J5" s="159"/>
      <c r="K5" s="159" t="s">
        <v>515</v>
      </c>
      <c r="L5" s="163">
        <f>dati_an!$B$23</f>
        <v>0</v>
      </c>
      <c r="M5" s="159"/>
      <c r="N5" s="159" t="s">
        <v>514</v>
      </c>
      <c r="O5" s="159"/>
      <c r="P5" s="159" t="s">
        <v>515</v>
      </c>
      <c r="Q5" s="163">
        <f>dati_an!$B$24</f>
        <v>0</v>
      </c>
      <c r="R5" s="159"/>
      <c r="S5" s="159" t="s">
        <v>514</v>
      </c>
      <c r="T5" s="159"/>
      <c r="U5" s="159" t="s">
        <v>515</v>
      </c>
      <c r="V5" s="163">
        <f>dati_an!$B$25</f>
        <v>0</v>
      </c>
      <c r="W5" s="159"/>
      <c r="X5" s="159" t="s">
        <v>514</v>
      </c>
      <c r="Y5" s="159"/>
      <c r="Z5" s="159" t="s">
        <v>515</v>
      </c>
    </row>
    <row r="6" spans="1:28" ht="15" customHeight="1">
      <c r="A6" s="117" t="str">
        <f>IF(dati_pdc!A2&lt;&gt;"",IF(dati_pdc!D2=1,RIGHT(dati_pdc!A2,dati_pdc!E2),dati_pdc!A2),"")</f>
        <v>11</v>
      </c>
      <c r="B6" s="117" t="str">
        <f>IF(dati_pdc!B2&lt;&gt;"",dati_pdc!B2,"")</f>
        <v>IMMOBILIZZAZIONI IMMATERIALI</v>
      </c>
      <c r="C6" s="117">
        <f>IF(dati_pdc!C2&lt;&gt;"",dati_pdc!C2,"")</f>
        <v>1</v>
      </c>
      <c r="D6" s="117">
        <f>IF(dati_pdc!D2&lt;&gt;"",dati_pdc!D2,"")</f>
        <v>0</v>
      </c>
      <c r="E6" s="125">
        <f>IF(b_BDVSA!F6&lt;&gt;"",ABS(b_BDVSA!F6),"")</f>
        <v>2846.92</v>
      </c>
      <c r="F6" s="125" t="str">
        <f>IF(AND(b_BDVSA!F6&lt;&gt;"",b_BDVSA!F6&lt;&gt;0)=TRUE,IF(b_BDVSA!F6&gt;0,"D","A"),"")</f>
        <v>D</v>
      </c>
      <c r="G6" s="125">
        <f>IF(b_BDVSA!G6&lt;&gt;"",ABS(b_BDVSA!G6),"")</f>
        <v>14695.11</v>
      </c>
      <c r="H6" s="125" t="str">
        <f>IF(AND(b_BDVSA!G6&lt;&gt;"",b_BDVSA!G6&lt;&gt;0)=TRUE,IF(b_BDVSA!G6&gt;0,"D","A"),"")</f>
        <v>D</v>
      </c>
      <c r="I6" s="125">
        <f>IF(b_BDVSA!H6&lt;&gt;"",ABS(b_BDVSA!H6),"")</f>
        <v>11848.19</v>
      </c>
      <c r="J6" s="125" t="str">
        <f>IF(AND(b_BDVSA!H6&lt;&gt;"",b_BDVSA!H6&lt;&gt;0)=TRUE,IF(b_BDVSA!H6&gt;0,"D","A"),"")</f>
        <v>A</v>
      </c>
      <c r="K6" s="126">
        <f>IF(b_BDVSA!I6&lt;&gt;"",ABS(b_BDVSA!I6),"")</f>
        <v>0.80626752708894323</v>
      </c>
      <c r="L6" s="125">
        <f>IF(b_BDVSA!L6&lt;&gt;"",ABS(b_BDVSA!L6),"")</f>
        <v>0</v>
      </c>
      <c r="M6" s="125" t="str">
        <f>IF(AND(b_BDVSA!L6&lt;&gt;"",b_BDVSA!L6&lt;&gt;0)=TRUE,IF(b_BDVSA!L6&gt;0,"D","A"),"")</f>
        <v/>
      </c>
      <c r="N6" s="125">
        <f>IF(b_BDVSA!M6&lt;&gt;"",ABS(b_BDVSA!M6),"")</f>
        <v>2846.92</v>
      </c>
      <c r="O6" s="125" t="str">
        <f>IF(AND(b_BDVSA!M6&lt;&gt;"",b_BDVSA!M6&lt;&gt;0)=TRUE,IF(b_BDVSA!M6&gt;0,"D","A"),"")</f>
        <v>D</v>
      </c>
      <c r="P6" s="126" t="str">
        <f>IF(b_BDVSA!N6&lt;&gt;"",ABS(b_BDVSA!N6),"")</f>
        <v/>
      </c>
      <c r="Q6" s="125">
        <f>IF(b_BDVSA!Q6&lt;&gt;"",ABS(b_BDVSA!Q6),"")</f>
        <v>0</v>
      </c>
      <c r="R6" s="125" t="str">
        <f>IF(AND(b_BDVSA!Q6&lt;&gt;"",b_BDVSA!Q6&lt;&gt;0)=TRUE,IF(b_BDVSA!Q6&gt;0,"D","A"),"")</f>
        <v/>
      </c>
      <c r="S6" s="125">
        <f>IF(b_BDVSA!R6&lt;&gt;"",ABS(b_BDVSA!R6),"")</f>
        <v>2846.92</v>
      </c>
      <c r="T6" s="125" t="str">
        <f>IF(AND(b_BDVSA!R6&lt;&gt;"",b_BDVSA!R6&lt;&gt;0)=TRUE,IF(b_BDVSA!R6&gt;0,"D","A"),"")</f>
        <v>D</v>
      </c>
      <c r="U6" s="126" t="str">
        <f>IF(b_BDVSA!S6&lt;&gt;"",ABS(b_BDVSA!S6),"")</f>
        <v/>
      </c>
      <c r="V6" s="125">
        <f>IF(b_BDVSA!V6&lt;&gt;"",ABS(b_BDVSA!V6),"")</f>
        <v>0</v>
      </c>
      <c r="W6" s="125" t="str">
        <f>IF(AND(b_BDVSA!V6&lt;&gt;"",b_BDVSA!V6&lt;&gt;0)=TRUE,IF(b_BDVSA!V6&gt;0,"D","A"),"")</f>
        <v/>
      </c>
      <c r="X6" s="125">
        <f>IF(b_BDVSA!W6&lt;&gt;"",ABS(b_BDVSA!W6),"")</f>
        <v>2846.92</v>
      </c>
      <c r="Y6" s="125" t="str">
        <f>IF(AND(b_BDVSA!W6&lt;&gt;"",b_BDVSA!W6&lt;&gt;0)=TRUE,IF(b_BDVSA!W6&gt;0,"D","A"),"")</f>
        <v>D</v>
      </c>
      <c r="Z6" s="126" t="str">
        <f>IF(b_BDVSA!X6&lt;&gt;"",ABS(b_BDVSA!X6),"")</f>
        <v/>
      </c>
    </row>
    <row r="7" spans="1:28" ht="15" customHeight="1">
      <c r="A7" s="117" t="str">
        <f>IF(dati_pdc!A3&lt;&gt;"",IF(dati_pdc!D3=1,RIGHT(dati_pdc!A3,dati_pdc!E3),dati_pdc!A3),"")</f>
        <v>1101</v>
      </c>
      <c r="B7" s="117" t="str">
        <f>IF(dati_pdc!B3&lt;&gt;"",dati_pdc!B3,"")</f>
        <v>COSTI D'IMPIANTO E DI AMPLIAMENTO</v>
      </c>
      <c r="C7" s="117">
        <f>IF(dati_pdc!C3&lt;&gt;"",dati_pdc!C3,"")</f>
        <v>2</v>
      </c>
      <c r="D7" s="117">
        <f>IF(dati_pdc!D3&lt;&gt;"",dati_pdc!D3,"")</f>
        <v>0</v>
      </c>
      <c r="E7" s="125">
        <f>IF(b_BDVSA!F7&lt;&gt;"",ABS(b_BDVSA!F7),"")</f>
        <v>0</v>
      </c>
      <c r="F7" s="125" t="str">
        <f>IF(AND(b_BDVSA!F7&lt;&gt;"",b_BDVSA!F7&lt;&gt;0)=TRUE,IF(b_BDVSA!F7&gt;0,"D","A"),"")</f>
        <v/>
      </c>
      <c r="G7" s="125">
        <f>IF(b_BDVSA!G7&lt;&gt;"",ABS(b_BDVSA!G7),"")</f>
        <v>0</v>
      </c>
      <c r="H7" s="125" t="str">
        <f>IF(AND(b_BDVSA!G7&lt;&gt;"",b_BDVSA!G7&lt;&gt;0)=TRUE,IF(b_BDVSA!G7&gt;0,"D","A"),"")</f>
        <v/>
      </c>
      <c r="I7" s="125">
        <f>IF(b_BDVSA!H7&lt;&gt;"",ABS(b_BDVSA!H7),"")</f>
        <v>0</v>
      </c>
      <c r="J7" s="125" t="str">
        <f>IF(AND(b_BDVSA!H7&lt;&gt;"",b_BDVSA!H7&lt;&gt;0)=TRUE,IF(b_BDVSA!H7&gt;0,"D","A"),"")</f>
        <v/>
      </c>
      <c r="K7" s="126" t="str">
        <f>IF(b_BDVSA!I7&lt;&gt;"",ABS(b_BDVSA!I7),"")</f>
        <v/>
      </c>
      <c r="L7" s="125">
        <f>IF(b_BDVSA!L7&lt;&gt;"",ABS(b_BDVSA!L7),"")</f>
        <v>0</v>
      </c>
      <c r="M7" s="125" t="str">
        <f>IF(AND(b_BDVSA!L7&lt;&gt;"",b_BDVSA!L7&lt;&gt;0)=TRUE,IF(b_BDVSA!L7&gt;0,"D","A"),"")</f>
        <v/>
      </c>
      <c r="N7" s="125">
        <f>IF(b_BDVSA!M7&lt;&gt;"",ABS(b_BDVSA!M7),"")</f>
        <v>0</v>
      </c>
      <c r="O7" s="125" t="str">
        <f>IF(AND(b_BDVSA!M7&lt;&gt;"",b_BDVSA!M7&lt;&gt;0)=TRUE,IF(b_BDVSA!M7&gt;0,"D","A"),"")</f>
        <v/>
      </c>
      <c r="P7" s="126" t="str">
        <f>IF(b_BDVSA!N7&lt;&gt;"",ABS(b_BDVSA!N7),"")</f>
        <v/>
      </c>
      <c r="Q7" s="125">
        <f>IF(b_BDVSA!Q7&lt;&gt;"",ABS(b_BDVSA!Q7),"")</f>
        <v>0</v>
      </c>
      <c r="R7" s="125" t="str">
        <f>IF(AND(b_BDVSA!Q7&lt;&gt;"",b_BDVSA!Q7&lt;&gt;0)=TRUE,IF(b_BDVSA!Q7&gt;0,"D","A"),"")</f>
        <v/>
      </c>
      <c r="S7" s="125">
        <f>IF(b_BDVSA!R7&lt;&gt;"",ABS(b_BDVSA!R7),"")</f>
        <v>0</v>
      </c>
      <c r="T7" s="125" t="str">
        <f>IF(AND(b_BDVSA!R7&lt;&gt;"",b_BDVSA!R7&lt;&gt;0)=TRUE,IF(b_BDVSA!R7&gt;0,"D","A"),"")</f>
        <v/>
      </c>
      <c r="U7" s="126" t="str">
        <f>IF(b_BDVSA!S7&lt;&gt;"",ABS(b_BDVSA!S7),"")</f>
        <v/>
      </c>
      <c r="V7" s="125">
        <f>IF(b_BDVSA!V7&lt;&gt;"",ABS(b_BDVSA!V7),"")</f>
        <v>0</v>
      </c>
      <c r="W7" s="125" t="str">
        <f>IF(AND(b_BDVSA!V7&lt;&gt;"",b_BDVSA!V7&lt;&gt;0)=TRUE,IF(b_BDVSA!V7&gt;0,"D","A"),"")</f>
        <v/>
      </c>
      <c r="X7" s="125">
        <f>IF(b_BDVSA!W7&lt;&gt;"",ABS(b_BDVSA!W7),"")</f>
        <v>0</v>
      </c>
      <c r="Y7" s="125" t="str">
        <f>IF(AND(b_BDVSA!W7&lt;&gt;"",b_BDVSA!W7&lt;&gt;0)=TRUE,IF(b_BDVSA!W7&gt;0,"D","A"),"")</f>
        <v/>
      </c>
      <c r="Z7" s="126" t="str">
        <f>IF(b_BDVSA!X7&lt;&gt;"",ABS(b_BDVSA!X7),"")</f>
        <v/>
      </c>
    </row>
    <row r="8" spans="1:28" ht="15" customHeight="1">
      <c r="A8" s="117" t="str">
        <f>IF(dati_pdc!A4&lt;&gt;"",IF(dati_pdc!D4=1,RIGHT(dati_pdc!A4,dati_pdc!E4),dati_pdc!A4),"")</f>
        <v>110101</v>
      </c>
      <c r="B8" s="117" t="str">
        <f>IF(dati_pdc!B4&lt;&gt;"",dati_pdc!B4,"")</f>
        <v>Spese societarie</v>
      </c>
      <c r="C8" s="117">
        <f>IF(dati_pdc!C4&lt;&gt;"",dati_pdc!C4,"")</f>
        <v>3</v>
      </c>
      <c r="D8" s="117">
        <f>IF(dati_pdc!D4&lt;&gt;"",dati_pdc!D4,"")</f>
        <v>0</v>
      </c>
      <c r="E8" s="125">
        <f>IF(b_BDVSA!F8&lt;&gt;"",ABS(b_BDVSA!F8),"")</f>
        <v>0</v>
      </c>
      <c r="F8" s="125" t="str">
        <f>IF(AND(b_BDVSA!F8&lt;&gt;"",b_BDVSA!F8&lt;&gt;0)=TRUE,IF(b_BDVSA!F8&gt;0,"D","A"),"")</f>
        <v/>
      </c>
      <c r="G8" s="125">
        <f>IF(b_BDVSA!G8&lt;&gt;"",ABS(b_BDVSA!G8),"")</f>
        <v>0</v>
      </c>
      <c r="H8" s="125" t="str">
        <f>IF(AND(b_BDVSA!G8&lt;&gt;"",b_BDVSA!G8&lt;&gt;0)=TRUE,IF(b_BDVSA!G8&gt;0,"D","A"),"")</f>
        <v/>
      </c>
      <c r="I8" s="125">
        <f>IF(b_BDVSA!H8&lt;&gt;"",ABS(b_BDVSA!H8),"")</f>
        <v>0</v>
      </c>
      <c r="J8" s="125" t="str">
        <f>IF(AND(b_BDVSA!H8&lt;&gt;"",b_BDVSA!H8&lt;&gt;0)=TRUE,IF(b_BDVSA!H8&gt;0,"D","A"),"")</f>
        <v/>
      </c>
      <c r="K8" s="126" t="str">
        <f>IF(b_BDVSA!I8&lt;&gt;"",ABS(b_BDVSA!I8),"")</f>
        <v/>
      </c>
      <c r="L8" s="125">
        <f>IF(b_BDVSA!L8&lt;&gt;"",ABS(b_BDVSA!L8),"")</f>
        <v>0</v>
      </c>
      <c r="M8" s="125" t="str">
        <f>IF(AND(b_BDVSA!L8&lt;&gt;"",b_BDVSA!L8&lt;&gt;0)=TRUE,IF(b_BDVSA!L8&gt;0,"D","A"),"")</f>
        <v/>
      </c>
      <c r="N8" s="125">
        <f>IF(b_BDVSA!M8&lt;&gt;"",ABS(b_BDVSA!M8),"")</f>
        <v>0</v>
      </c>
      <c r="O8" s="125" t="str">
        <f>IF(AND(b_BDVSA!M8&lt;&gt;"",b_BDVSA!M8&lt;&gt;0)=TRUE,IF(b_BDVSA!M8&gt;0,"D","A"),"")</f>
        <v/>
      </c>
      <c r="P8" s="126" t="str">
        <f>IF(b_BDVSA!N8&lt;&gt;"",ABS(b_BDVSA!N8),"")</f>
        <v/>
      </c>
      <c r="Q8" s="125">
        <f>IF(b_BDVSA!Q8&lt;&gt;"",ABS(b_BDVSA!Q8),"")</f>
        <v>0</v>
      </c>
      <c r="R8" s="125" t="str">
        <f>IF(AND(b_BDVSA!Q8&lt;&gt;"",b_BDVSA!Q8&lt;&gt;0)=TRUE,IF(b_BDVSA!Q8&gt;0,"D","A"),"")</f>
        <v/>
      </c>
      <c r="S8" s="125">
        <f>IF(b_BDVSA!R8&lt;&gt;"",ABS(b_BDVSA!R8),"")</f>
        <v>0</v>
      </c>
      <c r="T8" s="125" t="str">
        <f>IF(AND(b_BDVSA!R8&lt;&gt;"",b_BDVSA!R8&lt;&gt;0)=TRUE,IF(b_BDVSA!R8&gt;0,"D","A"),"")</f>
        <v/>
      </c>
      <c r="U8" s="126" t="str">
        <f>IF(b_BDVSA!S8&lt;&gt;"",ABS(b_BDVSA!S8),"")</f>
        <v/>
      </c>
      <c r="V8" s="125">
        <f>IF(b_BDVSA!V8&lt;&gt;"",ABS(b_BDVSA!V8),"")</f>
        <v>0</v>
      </c>
      <c r="W8" s="125" t="str">
        <f>IF(AND(b_BDVSA!V8&lt;&gt;"",b_BDVSA!V8&lt;&gt;0)=TRUE,IF(b_BDVSA!V8&gt;0,"D","A"),"")</f>
        <v/>
      </c>
      <c r="X8" s="125">
        <f>IF(b_BDVSA!W8&lt;&gt;"",ABS(b_BDVSA!W8),"")</f>
        <v>0</v>
      </c>
      <c r="Y8" s="125" t="str">
        <f>IF(AND(b_BDVSA!W8&lt;&gt;"",b_BDVSA!W8&lt;&gt;0)=TRUE,IF(b_BDVSA!W8&gt;0,"D","A"),"")</f>
        <v/>
      </c>
      <c r="Z8" s="126" t="str">
        <f>IF(b_BDVSA!X8&lt;&gt;"",ABS(b_BDVSA!X8),"")</f>
        <v/>
      </c>
    </row>
    <row r="9" spans="1:28" ht="15" customHeight="1">
      <c r="A9" s="117" t="str">
        <f>IF(dati_pdc!A5&lt;&gt;"",IF(dati_pdc!D5=1,RIGHT(dati_pdc!A5,dati_pdc!E5),dati_pdc!A5),"")</f>
        <v>1103</v>
      </c>
      <c r="B9" s="117" t="str">
        <f>IF(dati_pdc!B5&lt;&gt;"",dati_pdc!B5,"")</f>
        <v>BENI IMMATERIALI</v>
      </c>
      <c r="C9" s="117">
        <f>IF(dati_pdc!C5&lt;&gt;"",dati_pdc!C5,"")</f>
        <v>2</v>
      </c>
      <c r="D9" s="117">
        <f>IF(dati_pdc!D5&lt;&gt;"",dati_pdc!D5,"")</f>
        <v>0</v>
      </c>
      <c r="E9" s="125">
        <f>IF(b_BDVSA!F9&lt;&gt;"",ABS(b_BDVSA!F9),"")</f>
        <v>2571.92</v>
      </c>
      <c r="F9" s="125" t="str">
        <f>IF(AND(b_BDVSA!F9&lt;&gt;"",b_BDVSA!F9&lt;&gt;0)=TRUE,IF(b_BDVSA!F9&gt;0,"D","A"),"")</f>
        <v>D</v>
      </c>
      <c r="G9" s="125">
        <f>IF(b_BDVSA!G9&lt;&gt;"",ABS(b_BDVSA!G9),"")</f>
        <v>14420.11</v>
      </c>
      <c r="H9" s="125" t="str">
        <f>IF(AND(b_BDVSA!G9&lt;&gt;"",b_BDVSA!G9&lt;&gt;0)=TRUE,IF(b_BDVSA!G9&gt;0,"D","A"),"")</f>
        <v>D</v>
      </c>
      <c r="I9" s="125">
        <f>IF(b_BDVSA!H9&lt;&gt;"",ABS(b_BDVSA!H9),"")</f>
        <v>11848.19</v>
      </c>
      <c r="J9" s="125" t="str">
        <f>IF(AND(b_BDVSA!H9&lt;&gt;"",b_BDVSA!H9&lt;&gt;0)=TRUE,IF(b_BDVSA!H9&gt;0,"D","A"),"")</f>
        <v>A</v>
      </c>
      <c r="K9" s="126">
        <f>IF(b_BDVSA!I9&lt;&gt;"",ABS(b_BDVSA!I9),"")</f>
        <v>0.82164352421722164</v>
      </c>
      <c r="L9" s="125">
        <f>IF(b_BDVSA!L9&lt;&gt;"",ABS(b_BDVSA!L9),"")</f>
        <v>0</v>
      </c>
      <c r="M9" s="125" t="str">
        <f>IF(AND(b_BDVSA!L9&lt;&gt;"",b_BDVSA!L9&lt;&gt;0)=TRUE,IF(b_BDVSA!L9&gt;0,"D","A"),"")</f>
        <v/>
      </c>
      <c r="N9" s="125">
        <f>IF(b_BDVSA!M9&lt;&gt;"",ABS(b_BDVSA!M9),"")</f>
        <v>2571.92</v>
      </c>
      <c r="O9" s="125" t="str">
        <f>IF(AND(b_BDVSA!M9&lt;&gt;"",b_BDVSA!M9&lt;&gt;0)=TRUE,IF(b_BDVSA!M9&gt;0,"D","A"),"")</f>
        <v>D</v>
      </c>
      <c r="P9" s="126" t="str">
        <f>IF(b_BDVSA!N9&lt;&gt;"",ABS(b_BDVSA!N9),"")</f>
        <v/>
      </c>
      <c r="Q9" s="125">
        <f>IF(b_BDVSA!Q9&lt;&gt;"",ABS(b_BDVSA!Q9),"")</f>
        <v>0</v>
      </c>
      <c r="R9" s="125" t="str">
        <f>IF(AND(b_BDVSA!Q9&lt;&gt;"",b_BDVSA!Q9&lt;&gt;0)=TRUE,IF(b_BDVSA!Q9&gt;0,"D","A"),"")</f>
        <v/>
      </c>
      <c r="S9" s="125">
        <f>IF(b_BDVSA!R9&lt;&gt;"",ABS(b_BDVSA!R9),"")</f>
        <v>2571.92</v>
      </c>
      <c r="T9" s="125" t="str">
        <f>IF(AND(b_BDVSA!R9&lt;&gt;"",b_BDVSA!R9&lt;&gt;0)=TRUE,IF(b_BDVSA!R9&gt;0,"D","A"),"")</f>
        <v>D</v>
      </c>
      <c r="U9" s="126" t="str">
        <f>IF(b_BDVSA!S9&lt;&gt;"",ABS(b_BDVSA!S9),"")</f>
        <v/>
      </c>
      <c r="V9" s="125">
        <f>IF(b_BDVSA!V9&lt;&gt;"",ABS(b_BDVSA!V9),"")</f>
        <v>0</v>
      </c>
      <c r="W9" s="125" t="str">
        <f>IF(AND(b_BDVSA!V9&lt;&gt;"",b_BDVSA!V9&lt;&gt;0)=TRUE,IF(b_BDVSA!V9&gt;0,"D","A"),"")</f>
        <v/>
      </c>
      <c r="X9" s="125">
        <f>IF(b_BDVSA!W9&lt;&gt;"",ABS(b_BDVSA!W9),"")</f>
        <v>2571.92</v>
      </c>
      <c r="Y9" s="125" t="str">
        <f>IF(AND(b_BDVSA!W9&lt;&gt;"",b_BDVSA!W9&lt;&gt;0)=TRUE,IF(b_BDVSA!W9&gt;0,"D","A"),"")</f>
        <v>D</v>
      </c>
      <c r="Z9" s="126" t="str">
        <f>IF(b_BDVSA!X9&lt;&gt;"",ABS(b_BDVSA!X9),"")</f>
        <v/>
      </c>
    </row>
    <row r="10" spans="1:28" ht="15" customHeight="1">
      <c r="A10" s="117" t="str">
        <f>IF(dati_pdc!A6&lt;&gt;"",IF(dati_pdc!D6=1,RIGHT(dati_pdc!A6,dati_pdc!E6),dati_pdc!A6),"")</f>
        <v>110301</v>
      </c>
      <c r="B10" s="117" t="str">
        <f>IF(dati_pdc!B6&lt;&gt;"",dati_pdc!B6,"")</f>
        <v>Software di proprietà capitalizzato</v>
      </c>
      <c r="C10" s="117">
        <f>IF(dati_pdc!C6&lt;&gt;"",dati_pdc!C6,"")</f>
        <v>3</v>
      </c>
      <c r="D10" s="117">
        <f>IF(dati_pdc!D6&lt;&gt;"",dati_pdc!D6,"")</f>
        <v>0</v>
      </c>
      <c r="E10" s="125">
        <f>IF(b_BDVSA!F10&lt;&gt;"",ABS(b_BDVSA!F10),"")</f>
        <v>2571.92</v>
      </c>
      <c r="F10" s="125" t="str">
        <f>IF(AND(b_BDVSA!F10&lt;&gt;"",b_BDVSA!F10&lt;&gt;0)=TRUE,IF(b_BDVSA!F10&gt;0,"D","A"),"")</f>
        <v>D</v>
      </c>
      <c r="G10" s="125">
        <f>IF(b_BDVSA!G10&lt;&gt;"",ABS(b_BDVSA!G10),"")</f>
        <v>14420.11</v>
      </c>
      <c r="H10" s="125" t="str">
        <f>IF(AND(b_BDVSA!G10&lt;&gt;"",b_BDVSA!G10&lt;&gt;0)=TRUE,IF(b_BDVSA!G10&gt;0,"D","A"),"")</f>
        <v>D</v>
      </c>
      <c r="I10" s="125">
        <f>IF(b_BDVSA!H10&lt;&gt;"",ABS(b_BDVSA!H10),"")</f>
        <v>11848.19</v>
      </c>
      <c r="J10" s="125" t="str">
        <f>IF(AND(b_BDVSA!H10&lt;&gt;"",b_BDVSA!H10&lt;&gt;0)=TRUE,IF(b_BDVSA!H10&gt;0,"D","A"),"")</f>
        <v>A</v>
      </c>
      <c r="K10" s="126">
        <f>IF(b_BDVSA!I10&lt;&gt;"",ABS(b_BDVSA!I10),"")</f>
        <v>0.82164352421722164</v>
      </c>
      <c r="L10" s="125">
        <f>IF(b_BDVSA!L10&lt;&gt;"",ABS(b_BDVSA!L10),"")</f>
        <v>0</v>
      </c>
      <c r="M10" s="125" t="str">
        <f>IF(AND(b_BDVSA!L10&lt;&gt;"",b_BDVSA!L10&lt;&gt;0)=TRUE,IF(b_BDVSA!L10&gt;0,"D","A"),"")</f>
        <v/>
      </c>
      <c r="N10" s="125">
        <f>IF(b_BDVSA!M10&lt;&gt;"",ABS(b_BDVSA!M10),"")</f>
        <v>2571.92</v>
      </c>
      <c r="O10" s="125" t="str">
        <f>IF(AND(b_BDVSA!M10&lt;&gt;"",b_BDVSA!M10&lt;&gt;0)=TRUE,IF(b_BDVSA!M10&gt;0,"D","A"),"")</f>
        <v>D</v>
      </c>
      <c r="P10" s="126" t="str">
        <f>IF(b_BDVSA!N10&lt;&gt;"",ABS(b_BDVSA!N10),"")</f>
        <v/>
      </c>
      <c r="Q10" s="125">
        <f>IF(b_BDVSA!Q10&lt;&gt;"",ABS(b_BDVSA!Q10),"")</f>
        <v>0</v>
      </c>
      <c r="R10" s="125" t="str">
        <f>IF(AND(b_BDVSA!Q10&lt;&gt;"",b_BDVSA!Q10&lt;&gt;0)=TRUE,IF(b_BDVSA!Q10&gt;0,"D","A"),"")</f>
        <v/>
      </c>
      <c r="S10" s="125">
        <f>IF(b_BDVSA!R10&lt;&gt;"",ABS(b_BDVSA!R10),"")</f>
        <v>2571.92</v>
      </c>
      <c r="T10" s="125" t="str">
        <f>IF(AND(b_BDVSA!R10&lt;&gt;"",b_BDVSA!R10&lt;&gt;0)=TRUE,IF(b_BDVSA!R10&gt;0,"D","A"),"")</f>
        <v>D</v>
      </c>
      <c r="U10" s="126" t="str">
        <f>IF(b_BDVSA!S10&lt;&gt;"",ABS(b_BDVSA!S10),"")</f>
        <v/>
      </c>
      <c r="V10" s="125">
        <f>IF(b_BDVSA!V10&lt;&gt;"",ABS(b_BDVSA!V10),"")</f>
        <v>0</v>
      </c>
      <c r="W10" s="125" t="str">
        <f>IF(AND(b_BDVSA!V10&lt;&gt;"",b_BDVSA!V10&lt;&gt;0)=TRUE,IF(b_BDVSA!V10&gt;0,"D","A"),"")</f>
        <v/>
      </c>
      <c r="X10" s="125">
        <f>IF(b_BDVSA!W10&lt;&gt;"",ABS(b_BDVSA!W10),"")</f>
        <v>2571.92</v>
      </c>
      <c r="Y10" s="125" t="str">
        <f>IF(AND(b_BDVSA!W10&lt;&gt;"",b_BDVSA!W10&lt;&gt;0)=TRUE,IF(b_BDVSA!W10&gt;0,"D","A"),"")</f>
        <v>D</v>
      </c>
      <c r="Z10" s="126" t="str">
        <f>IF(b_BDVSA!X10&lt;&gt;"",ABS(b_BDVSA!X10),"")</f>
        <v/>
      </c>
    </row>
    <row r="11" spans="1:28" ht="15" customHeight="1">
      <c r="A11" s="117" t="str">
        <f>IF(dati_pdc!A7&lt;&gt;"",IF(dati_pdc!D7=1,RIGHT(dati_pdc!A7,dati_pdc!E7),dati_pdc!A7),"")</f>
        <v>1105</v>
      </c>
      <c r="B11" s="117" t="str">
        <f>IF(dati_pdc!B7&lt;&gt;"",dati_pdc!B7,"")</f>
        <v>SPESE PLURIENNALI</v>
      </c>
      <c r="C11" s="117">
        <f>IF(dati_pdc!C7&lt;&gt;"",dati_pdc!C7,"")</f>
        <v>2</v>
      </c>
      <c r="D11" s="117">
        <f>IF(dati_pdc!D7&lt;&gt;"",dati_pdc!D7,"")</f>
        <v>0</v>
      </c>
      <c r="E11" s="125">
        <f>IF(b_BDVSA!F11&lt;&gt;"",ABS(b_BDVSA!F11),"")</f>
        <v>275</v>
      </c>
      <c r="F11" s="125" t="str">
        <f>IF(AND(b_BDVSA!F11&lt;&gt;"",b_BDVSA!F11&lt;&gt;0)=TRUE,IF(b_BDVSA!F11&gt;0,"D","A"),"")</f>
        <v>D</v>
      </c>
      <c r="G11" s="125">
        <f>IF(b_BDVSA!G11&lt;&gt;"",ABS(b_BDVSA!G11),"")</f>
        <v>275</v>
      </c>
      <c r="H11" s="125" t="str">
        <f>IF(AND(b_BDVSA!G11&lt;&gt;"",b_BDVSA!G11&lt;&gt;0)=TRUE,IF(b_BDVSA!G11&gt;0,"D","A"),"")</f>
        <v>D</v>
      </c>
      <c r="I11" s="125">
        <f>IF(b_BDVSA!H11&lt;&gt;"",ABS(b_BDVSA!H11),"")</f>
        <v>0</v>
      </c>
      <c r="J11" s="125" t="str">
        <f>IF(AND(b_BDVSA!H11&lt;&gt;"",b_BDVSA!H11&lt;&gt;0)=TRUE,IF(b_BDVSA!H11&gt;0,"D","A"),"")</f>
        <v/>
      </c>
      <c r="K11" s="126">
        <f>IF(b_BDVSA!I11&lt;&gt;"",ABS(b_BDVSA!I11),"")</f>
        <v>0</v>
      </c>
      <c r="L11" s="125">
        <f>IF(b_BDVSA!L11&lt;&gt;"",ABS(b_BDVSA!L11),"")</f>
        <v>0</v>
      </c>
      <c r="M11" s="125" t="str">
        <f>IF(AND(b_BDVSA!L11&lt;&gt;"",b_BDVSA!L11&lt;&gt;0)=TRUE,IF(b_BDVSA!L11&gt;0,"D","A"),"")</f>
        <v/>
      </c>
      <c r="N11" s="125">
        <f>IF(b_BDVSA!M11&lt;&gt;"",ABS(b_BDVSA!M11),"")</f>
        <v>275</v>
      </c>
      <c r="O11" s="125" t="str">
        <f>IF(AND(b_BDVSA!M11&lt;&gt;"",b_BDVSA!M11&lt;&gt;0)=TRUE,IF(b_BDVSA!M11&gt;0,"D","A"),"")</f>
        <v>D</v>
      </c>
      <c r="P11" s="126" t="str">
        <f>IF(b_BDVSA!N11&lt;&gt;"",ABS(b_BDVSA!N11),"")</f>
        <v/>
      </c>
      <c r="Q11" s="125">
        <f>IF(b_BDVSA!Q11&lt;&gt;"",ABS(b_BDVSA!Q11),"")</f>
        <v>0</v>
      </c>
      <c r="R11" s="125" t="str">
        <f>IF(AND(b_BDVSA!Q11&lt;&gt;"",b_BDVSA!Q11&lt;&gt;0)=TRUE,IF(b_BDVSA!Q11&gt;0,"D","A"),"")</f>
        <v/>
      </c>
      <c r="S11" s="125">
        <f>IF(b_BDVSA!R11&lt;&gt;"",ABS(b_BDVSA!R11),"")</f>
        <v>275</v>
      </c>
      <c r="T11" s="125" t="str">
        <f>IF(AND(b_BDVSA!R11&lt;&gt;"",b_BDVSA!R11&lt;&gt;0)=TRUE,IF(b_BDVSA!R11&gt;0,"D","A"),"")</f>
        <v>D</v>
      </c>
      <c r="U11" s="126" t="str">
        <f>IF(b_BDVSA!S11&lt;&gt;"",ABS(b_BDVSA!S11),"")</f>
        <v/>
      </c>
      <c r="V11" s="125">
        <f>IF(b_BDVSA!V11&lt;&gt;"",ABS(b_BDVSA!V11),"")</f>
        <v>0</v>
      </c>
      <c r="W11" s="125" t="str">
        <f>IF(AND(b_BDVSA!V11&lt;&gt;"",b_BDVSA!V11&lt;&gt;0)=TRUE,IF(b_BDVSA!V11&gt;0,"D","A"),"")</f>
        <v/>
      </c>
      <c r="X11" s="125">
        <f>IF(b_BDVSA!W11&lt;&gt;"",ABS(b_BDVSA!W11),"")</f>
        <v>275</v>
      </c>
      <c r="Y11" s="125" t="str">
        <f>IF(AND(b_BDVSA!W11&lt;&gt;"",b_BDVSA!W11&lt;&gt;0)=TRUE,IF(b_BDVSA!W11&gt;0,"D","A"),"")</f>
        <v>D</v>
      </c>
      <c r="Z11" s="126" t="str">
        <f>IF(b_BDVSA!X11&lt;&gt;"",ABS(b_BDVSA!X11),"")</f>
        <v/>
      </c>
    </row>
    <row r="12" spans="1:28" ht="15" customHeight="1">
      <c r="A12" s="117" t="str">
        <f>IF(dati_pdc!A8&lt;&gt;"",IF(dati_pdc!D8=1,RIGHT(dati_pdc!A8,dati_pdc!E8),dati_pdc!A8),"")</f>
        <v>110507</v>
      </c>
      <c r="B12" s="117" t="str">
        <f>IF(dati_pdc!B8&lt;&gt;"",dati_pdc!B8,"")</f>
        <v>Spese finanziarie da ammortizzare</v>
      </c>
      <c r="C12" s="117">
        <f>IF(dati_pdc!C8&lt;&gt;"",dati_pdc!C8,"")</f>
        <v>3</v>
      </c>
      <c r="D12" s="117">
        <f>IF(dati_pdc!D8&lt;&gt;"",dati_pdc!D8,"")</f>
        <v>0</v>
      </c>
      <c r="E12" s="125">
        <f>IF(b_BDVSA!F12&lt;&gt;"",ABS(b_BDVSA!F12),"")</f>
        <v>275</v>
      </c>
      <c r="F12" s="125" t="str">
        <f>IF(AND(b_BDVSA!F12&lt;&gt;"",b_BDVSA!F12&lt;&gt;0)=TRUE,IF(b_BDVSA!F12&gt;0,"D","A"),"")</f>
        <v>D</v>
      </c>
      <c r="G12" s="125">
        <f>IF(b_BDVSA!G12&lt;&gt;"",ABS(b_BDVSA!G12),"")</f>
        <v>275</v>
      </c>
      <c r="H12" s="125" t="str">
        <f>IF(AND(b_BDVSA!G12&lt;&gt;"",b_BDVSA!G12&lt;&gt;0)=TRUE,IF(b_BDVSA!G12&gt;0,"D","A"),"")</f>
        <v>D</v>
      </c>
      <c r="I12" s="125">
        <f>IF(b_BDVSA!H12&lt;&gt;"",ABS(b_BDVSA!H12),"")</f>
        <v>0</v>
      </c>
      <c r="J12" s="125" t="str">
        <f>IF(AND(b_BDVSA!H12&lt;&gt;"",b_BDVSA!H12&lt;&gt;0)=TRUE,IF(b_BDVSA!H12&gt;0,"D","A"),"")</f>
        <v/>
      </c>
      <c r="K12" s="126">
        <f>IF(b_BDVSA!I12&lt;&gt;"",ABS(b_BDVSA!I12),"")</f>
        <v>0</v>
      </c>
      <c r="L12" s="125">
        <f>IF(b_BDVSA!L12&lt;&gt;"",ABS(b_BDVSA!L12),"")</f>
        <v>0</v>
      </c>
      <c r="M12" s="125" t="str">
        <f>IF(AND(b_BDVSA!L12&lt;&gt;"",b_BDVSA!L12&lt;&gt;0)=TRUE,IF(b_BDVSA!L12&gt;0,"D","A"),"")</f>
        <v/>
      </c>
      <c r="N12" s="125">
        <f>IF(b_BDVSA!M12&lt;&gt;"",ABS(b_BDVSA!M12),"")</f>
        <v>275</v>
      </c>
      <c r="O12" s="125" t="str">
        <f>IF(AND(b_BDVSA!M12&lt;&gt;"",b_BDVSA!M12&lt;&gt;0)=TRUE,IF(b_BDVSA!M12&gt;0,"D","A"),"")</f>
        <v>D</v>
      </c>
      <c r="P12" s="126" t="str">
        <f>IF(b_BDVSA!N12&lt;&gt;"",ABS(b_BDVSA!N12),"")</f>
        <v/>
      </c>
      <c r="Q12" s="125">
        <f>IF(b_BDVSA!Q12&lt;&gt;"",ABS(b_BDVSA!Q12),"")</f>
        <v>0</v>
      </c>
      <c r="R12" s="125" t="str">
        <f>IF(AND(b_BDVSA!Q12&lt;&gt;"",b_BDVSA!Q12&lt;&gt;0)=TRUE,IF(b_BDVSA!Q12&gt;0,"D","A"),"")</f>
        <v/>
      </c>
      <c r="S12" s="125">
        <f>IF(b_BDVSA!R12&lt;&gt;"",ABS(b_BDVSA!R12),"")</f>
        <v>275</v>
      </c>
      <c r="T12" s="125" t="str">
        <f>IF(AND(b_BDVSA!R12&lt;&gt;"",b_BDVSA!R12&lt;&gt;0)=TRUE,IF(b_BDVSA!R12&gt;0,"D","A"),"")</f>
        <v>D</v>
      </c>
      <c r="U12" s="126" t="str">
        <f>IF(b_BDVSA!S12&lt;&gt;"",ABS(b_BDVSA!S12),"")</f>
        <v/>
      </c>
      <c r="V12" s="125">
        <f>IF(b_BDVSA!V12&lt;&gt;"",ABS(b_BDVSA!V12),"")</f>
        <v>0</v>
      </c>
      <c r="W12" s="125" t="str">
        <f>IF(AND(b_BDVSA!V12&lt;&gt;"",b_BDVSA!V12&lt;&gt;0)=TRUE,IF(b_BDVSA!V12&gt;0,"D","A"),"")</f>
        <v/>
      </c>
      <c r="X12" s="125">
        <f>IF(b_BDVSA!W12&lt;&gt;"",ABS(b_BDVSA!W12),"")</f>
        <v>275</v>
      </c>
      <c r="Y12" s="125" t="str">
        <f>IF(AND(b_BDVSA!W12&lt;&gt;"",b_BDVSA!W12&lt;&gt;0)=TRUE,IF(b_BDVSA!W12&gt;0,"D","A"),"")</f>
        <v>D</v>
      </c>
      <c r="Z12" s="126" t="str">
        <f>IF(b_BDVSA!X12&lt;&gt;"",ABS(b_BDVSA!X12),"")</f>
        <v/>
      </c>
    </row>
    <row r="13" spans="1:28" ht="15" customHeight="1">
      <c r="A13" s="117" t="str">
        <f>IF(dati_pdc!A9&lt;&gt;"",IF(dati_pdc!D9=1,RIGHT(dati_pdc!A9,dati_pdc!E9),dati_pdc!A9),"")</f>
        <v>13</v>
      </c>
      <c r="B13" s="117" t="str">
        <f>IF(dati_pdc!B9&lt;&gt;"",dati_pdc!B9,"")</f>
        <v>IMMOBILIZZAZIONI MATERIALI</v>
      </c>
      <c r="C13" s="117">
        <f>IF(dati_pdc!C9&lt;&gt;"",dati_pdc!C9,"")</f>
        <v>1</v>
      </c>
      <c r="D13" s="117">
        <f>IF(dati_pdc!D9&lt;&gt;"",dati_pdc!D9,"")</f>
        <v>0</v>
      </c>
      <c r="E13" s="125">
        <f>IF(b_BDVSA!F13&lt;&gt;"",ABS(b_BDVSA!F13),"")</f>
        <v>1349563.7800000005</v>
      </c>
      <c r="F13" s="125" t="str">
        <f>IF(AND(b_BDVSA!F13&lt;&gt;"",b_BDVSA!F13&lt;&gt;0)=TRUE,IF(b_BDVSA!F13&gt;0,"D","A"),"")</f>
        <v>D</v>
      </c>
      <c r="G13" s="125">
        <f>IF(b_BDVSA!G13&lt;&gt;"",ABS(b_BDVSA!G13),"")</f>
        <v>1329067.1200000003</v>
      </c>
      <c r="H13" s="125" t="str">
        <f>IF(AND(b_BDVSA!G13&lt;&gt;"",b_BDVSA!G13&lt;&gt;0)=TRUE,IF(b_BDVSA!G13&gt;0,"D","A"),"")</f>
        <v>D</v>
      </c>
      <c r="I13" s="125">
        <f>IF(b_BDVSA!H13&lt;&gt;"",ABS(b_BDVSA!H13),"")</f>
        <v>20496.660000000149</v>
      </c>
      <c r="J13" s="125" t="str">
        <f>IF(AND(b_BDVSA!H13&lt;&gt;"",b_BDVSA!H13&lt;&gt;0)=TRUE,IF(b_BDVSA!H13&gt;0,"D","A"),"")</f>
        <v>D</v>
      </c>
      <c r="K13" s="126">
        <f>IF(b_BDVSA!I13&lt;&gt;"",ABS(b_BDVSA!I13),"")</f>
        <v>1.5421839643433617E-2</v>
      </c>
      <c r="L13" s="125">
        <f>IF(b_BDVSA!L13&lt;&gt;"",ABS(b_BDVSA!L13),"")</f>
        <v>0</v>
      </c>
      <c r="M13" s="125" t="str">
        <f>IF(AND(b_BDVSA!L13&lt;&gt;"",b_BDVSA!L13&lt;&gt;0)=TRUE,IF(b_BDVSA!L13&gt;0,"D","A"),"")</f>
        <v/>
      </c>
      <c r="N13" s="125">
        <f>IF(b_BDVSA!M13&lt;&gt;"",ABS(b_BDVSA!M13),"")</f>
        <v>1349563.7800000005</v>
      </c>
      <c r="O13" s="125" t="str">
        <f>IF(AND(b_BDVSA!M13&lt;&gt;"",b_BDVSA!M13&lt;&gt;0)=TRUE,IF(b_BDVSA!M13&gt;0,"D","A"),"")</f>
        <v>D</v>
      </c>
      <c r="P13" s="126" t="str">
        <f>IF(b_BDVSA!N13&lt;&gt;"",ABS(b_BDVSA!N13),"")</f>
        <v/>
      </c>
      <c r="Q13" s="125">
        <f>IF(b_BDVSA!Q13&lt;&gt;"",ABS(b_BDVSA!Q13),"")</f>
        <v>0</v>
      </c>
      <c r="R13" s="125" t="str">
        <f>IF(AND(b_BDVSA!Q13&lt;&gt;"",b_BDVSA!Q13&lt;&gt;0)=TRUE,IF(b_BDVSA!Q13&gt;0,"D","A"),"")</f>
        <v/>
      </c>
      <c r="S13" s="125">
        <f>IF(b_BDVSA!R13&lt;&gt;"",ABS(b_BDVSA!R13),"")</f>
        <v>1349563.7800000005</v>
      </c>
      <c r="T13" s="125" t="str">
        <f>IF(AND(b_BDVSA!R13&lt;&gt;"",b_BDVSA!R13&lt;&gt;0)=TRUE,IF(b_BDVSA!R13&gt;0,"D","A"),"")</f>
        <v>D</v>
      </c>
      <c r="U13" s="126" t="str">
        <f>IF(b_BDVSA!S13&lt;&gt;"",ABS(b_BDVSA!S13),"")</f>
        <v/>
      </c>
      <c r="V13" s="125">
        <f>IF(b_BDVSA!V13&lt;&gt;"",ABS(b_BDVSA!V13),"")</f>
        <v>0</v>
      </c>
      <c r="W13" s="125" t="str">
        <f>IF(AND(b_BDVSA!V13&lt;&gt;"",b_BDVSA!V13&lt;&gt;0)=TRUE,IF(b_BDVSA!V13&gt;0,"D","A"),"")</f>
        <v/>
      </c>
      <c r="X13" s="125">
        <f>IF(b_BDVSA!W13&lt;&gt;"",ABS(b_BDVSA!W13),"")</f>
        <v>1349563.7800000005</v>
      </c>
      <c r="Y13" s="125" t="str">
        <f>IF(AND(b_BDVSA!W13&lt;&gt;"",b_BDVSA!W13&lt;&gt;0)=TRUE,IF(b_BDVSA!W13&gt;0,"D","A"),"")</f>
        <v>D</v>
      </c>
      <c r="Z13" s="126" t="str">
        <f>IF(b_BDVSA!X13&lt;&gt;"",ABS(b_BDVSA!X13),"")</f>
        <v/>
      </c>
    </row>
    <row r="14" spans="1:28" ht="15" customHeight="1">
      <c r="A14" s="117" t="str">
        <f>IF(dati_pdc!A10&lt;&gt;"",IF(dati_pdc!D10=1,RIGHT(dati_pdc!A10,dati_pdc!E10),dati_pdc!A10),"")</f>
        <v>1301</v>
      </c>
      <c r="B14" s="117" t="str">
        <f>IF(dati_pdc!B10&lt;&gt;"",dati_pdc!B10,"")</f>
        <v>TERRENI E FABBRICATI</v>
      </c>
      <c r="C14" s="117">
        <f>IF(dati_pdc!C10&lt;&gt;"",dati_pdc!C10,"")</f>
        <v>2</v>
      </c>
      <c r="D14" s="117">
        <f>IF(dati_pdc!D10&lt;&gt;"",dati_pdc!D10,"")</f>
        <v>0</v>
      </c>
      <c r="E14" s="125">
        <f>IF(b_BDVSA!F14&lt;&gt;"",ABS(b_BDVSA!F14),"")</f>
        <v>851461.60000000009</v>
      </c>
      <c r="F14" s="125" t="str">
        <f>IF(AND(b_BDVSA!F14&lt;&gt;"",b_BDVSA!F14&lt;&gt;0)=TRUE,IF(b_BDVSA!F14&gt;0,"D","A"),"")</f>
        <v>D</v>
      </c>
      <c r="G14" s="125">
        <f>IF(b_BDVSA!G14&lt;&gt;"",ABS(b_BDVSA!G14),"")</f>
        <v>851461.60000000009</v>
      </c>
      <c r="H14" s="125" t="str">
        <f>IF(AND(b_BDVSA!G14&lt;&gt;"",b_BDVSA!G14&lt;&gt;0)=TRUE,IF(b_BDVSA!G14&gt;0,"D","A"),"")</f>
        <v>D</v>
      </c>
      <c r="I14" s="125">
        <f>IF(b_BDVSA!H14&lt;&gt;"",ABS(b_BDVSA!H14),"")</f>
        <v>0</v>
      </c>
      <c r="J14" s="125" t="str">
        <f>IF(AND(b_BDVSA!H14&lt;&gt;"",b_BDVSA!H14&lt;&gt;0)=TRUE,IF(b_BDVSA!H14&gt;0,"D","A"),"")</f>
        <v/>
      </c>
      <c r="K14" s="126">
        <f>IF(b_BDVSA!I14&lt;&gt;"",ABS(b_BDVSA!I14),"")</f>
        <v>0</v>
      </c>
      <c r="L14" s="125">
        <f>IF(b_BDVSA!L14&lt;&gt;"",ABS(b_BDVSA!L14),"")</f>
        <v>0</v>
      </c>
      <c r="M14" s="125" t="str">
        <f>IF(AND(b_BDVSA!L14&lt;&gt;"",b_BDVSA!L14&lt;&gt;0)=TRUE,IF(b_BDVSA!L14&gt;0,"D","A"),"")</f>
        <v/>
      </c>
      <c r="N14" s="125">
        <f>IF(b_BDVSA!M14&lt;&gt;"",ABS(b_BDVSA!M14),"")</f>
        <v>851461.60000000009</v>
      </c>
      <c r="O14" s="125" t="str">
        <f>IF(AND(b_BDVSA!M14&lt;&gt;"",b_BDVSA!M14&lt;&gt;0)=TRUE,IF(b_BDVSA!M14&gt;0,"D","A"),"")</f>
        <v>D</v>
      </c>
      <c r="P14" s="126" t="str">
        <f>IF(b_BDVSA!N14&lt;&gt;"",ABS(b_BDVSA!N14),"")</f>
        <v/>
      </c>
      <c r="Q14" s="125">
        <f>IF(b_BDVSA!Q14&lt;&gt;"",ABS(b_BDVSA!Q14),"")</f>
        <v>0</v>
      </c>
      <c r="R14" s="125" t="str">
        <f>IF(AND(b_BDVSA!Q14&lt;&gt;"",b_BDVSA!Q14&lt;&gt;0)=TRUE,IF(b_BDVSA!Q14&gt;0,"D","A"),"")</f>
        <v/>
      </c>
      <c r="S14" s="125">
        <f>IF(b_BDVSA!R14&lt;&gt;"",ABS(b_BDVSA!R14),"")</f>
        <v>851461.60000000009</v>
      </c>
      <c r="T14" s="125" t="str">
        <f>IF(AND(b_BDVSA!R14&lt;&gt;"",b_BDVSA!R14&lt;&gt;0)=TRUE,IF(b_BDVSA!R14&gt;0,"D","A"),"")</f>
        <v>D</v>
      </c>
      <c r="U14" s="126" t="str">
        <f>IF(b_BDVSA!S14&lt;&gt;"",ABS(b_BDVSA!S14),"")</f>
        <v/>
      </c>
      <c r="V14" s="125">
        <f>IF(b_BDVSA!V14&lt;&gt;"",ABS(b_BDVSA!V14),"")</f>
        <v>0</v>
      </c>
      <c r="W14" s="125" t="str">
        <f>IF(AND(b_BDVSA!V14&lt;&gt;"",b_BDVSA!V14&lt;&gt;0)=TRUE,IF(b_BDVSA!V14&gt;0,"D","A"),"")</f>
        <v/>
      </c>
      <c r="X14" s="125">
        <f>IF(b_BDVSA!W14&lt;&gt;"",ABS(b_BDVSA!W14),"")</f>
        <v>851461.60000000009</v>
      </c>
      <c r="Y14" s="125" t="str">
        <f>IF(AND(b_BDVSA!W14&lt;&gt;"",b_BDVSA!W14&lt;&gt;0)=TRUE,IF(b_BDVSA!W14&gt;0,"D","A"),"")</f>
        <v>D</v>
      </c>
      <c r="Z14" s="126" t="str">
        <f>IF(b_BDVSA!X14&lt;&gt;"",ABS(b_BDVSA!X14),"")</f>
        <v/>
      </c>
    </row>
    <row r="15" spans="1:28" ht="15" customHeight="1">
      <c r="A15" s="117" t="str">
        <f>IF(dati_pdc!A11&lt;&gt;"",IF(dati_pdc!D11=1,RIGHT(dati_pdc!A11,dati_pdc!E11),dati_pdc!A11),"")</f>
        <v>130107</v>
      </c>
      <c r="B15" s="117" t="str">
        <f>IF(dati_pdc!B11&lt;&gt;"",dati_pdc!B11,"")</f>
        <v>Fabbricati strumentali</v>
      </c>
      <c r="C15" s="117">
        <f>IF(dati_pdc!C11&lt;&gt;"",dati_pdc!C11,"")</f>
        <v>3</v>
      </c>
      <c r="D15" s="117">
        <f>IF(dati_pdc!D11&lt;&gt;"",dati_pdc!D11,"")</f>
        <v>0</v>
      </c>
      <c r="E15" s="125">
        <f>IF(b_BDVSA!F15&lt;&gt;"",ABS(b_BDVSA!F15),"")</f>
        <v>681169.28</v>
      </c>
      <c r="F15" s="125" t="str">
        <f>IF(AND(b_BDVSA!F15&lt;&gt;"",b_BDVSA!F15&lt;&gt;0)=TRUE,IF(b_BDVSA!F15&gt;0,"D","A"),"")</f>
        <v>D</v>
      </c>
      <c r="G15" s="125">
        <f>IF(b_BDVSA!G15&lt;&gt;"",ABS(b_BDVSA!G15),"")</f>
        <v>681169.28</v>
      </c>
      <c r="H15" s="125" t="str">
        <f>IF(AND(b_BDVSA!G15&lt;&gt;"",b_BDVSA!G15&lt;&gt;0)=TRUE,IF(b_BDVSA!G15&gt;0,"D","A"),"")</f>
        <v>D</v>
      </c>
      <c r="I15" s="125">
        <f>IF(b_BDVSA!H15&lt;&gt;"",ABS(b_BDVSA!H15),"")</f>
        <v>0</v>
      </c>
      <c r="J15" s="125" t="str">
        <f>IF(AND(b_BDVSA!H15&lt;&gt;"",b_BDVSA!H15&lt;&gt;0)=TRUE,IF(b_BDVSA!H15&gt;0,"D","A"),"")</f>
        <v/>
      </c>
      <c r="K15" s="126">
        <f>IF(b_BDVSA!I15&lt;&gt;"",ABS(b_BDVSA!I15),"")</f>
        <v>0</v>
      </c>
      <c r="L15" s="125">
        <f>IF(b_BDVSA!L15&lt;&gt;"",ABS(b_BDVSA!L15),"")</f>
        <v>0</v>
      </c>
      <c r="M15" s="125" t="str">
        <f>IF(AND(b_BDVSA!L15&lt;&gt;"",b_BDVSA!L15&lt;&gt;0)=TRUE,IF(b_BDVSA!L15&gt;0,"D","A"),"")</f>
        <v/>
      </c>
      <c r="N15" s="125">
        <f>IF(b_BDVSA!M15&lt;&gt;"",ABS(b_BDVSA!M15),"")</f>
        <v>681169.28</v>
      </c>
      <c r="O15" s="125" t="str">
        <f>IF(AND(b_BDVSA!M15&lt;&gt;"",b_BDVSA!M15&lt;&gt;0)=TRUE,IF(b_BDVSA!M15&gt;0,"D","A"),"")</f>
        <v>D</v>
      </c>
      <c r="P15" s="126" t="str">
        <f>IF(b_BDVSA!N15&lt;&gt;"",ABS(b_BDVSA!N15),"")</f>
        <v/>
      </c>
      <c r="Q15" s="125">
        <f>IF(b_BDVSA!Q15&lt;&gt;"",ABS(b_BDVSA!Q15),"")</f>
        <v>0</v>
      </c>
      <c r="R15" s="125" t="str">
        <f>IF(AND(b_BDVSA!Q15&lt;&gt;"",b_BDVSA!Q15&lt;&gt;0)=TRUE,IF(b_BDVSA!Q15&gt;0,"D","A"),"")</f>
        <v/>
      </c>
      <c r="S15" s="125">
        <f>IF(b_BDVSA!R15&lt;&gt;"",ABS(b_BDVSA!R15),"")</f>
        <v>681169.28</v>
      </c>
      <c r="T15" s="125" t="str">
        <f>IF(AND(b_BDVSA!R15&lt;&gt;"",b_BDVSA!R15&lt;&gt;0)=TRUE,IF(b_BDVSA!R15&gt;0,"D","A"),"")</f>
        <v>D</v>
      </c>
      <c r="U15" s="126" t="str">
        <f>IF(b_BDVSA!S15&lt;&gt;"",ABS(b_BDVSA!S15),"")</f>
        <v/>
      </c>
      <c r="V15" s="125">
        <f>IF(b_BDVSA!V15&lt;&gt;"",ABS(b_BDVSA!V15),"")</f>
        <v>0</v>
      </c>
      <c r="W15" s="125" t="str">
        <f>IF(AND(b_BDVSA!V15&lt;&gt;"",b_BDVSA!V15&lt;&gt;0)=TRUE,IF(b_BDVSA!V15&gt;0,"D","A"),"")</f>
        <v/>
      </c>
      <c r="X15" s="125">
        <f>IF(b_BDVSA!W15&lt;&gt;"",ABS(b_BDVSA!W15),"")</f>
        <v>681169.28</v>
      </c>
      <c r="Y15" s="125" t="str">
        <f>IF(AND(b_BDVSA!W15&lt;&gt;"",b_BDVSA!W15&lt;&gt;0)=TRUE,IF(b_BDVSA!W15&gt;0,"D","A"),"")</f>
        <v>D</v>
      </c>
      <c r="Z15" s="126" t="str">
        <f>IF(b_BDVSA!X15&lt;&gt;"",ABS(b_BDVSA!X15),"")</f>
        <v/>
      </c>
    </row>
    <row r="16" spans="1:28" ht="15" customHeight="1">
      <c r="A16" s="117" t="str">
        <f>IF(dati_pdc!A12&lt;&gt;"",IF(dati_pdc!D12=1,RIGHT(dati_pdc!A12,dati_pdc!E12),dati_pdc!A12),"")</f>
        <v>130151</v>
      </c>
      <c r="B16" s="117" t="str">
        <f>IF(dati_pdc!B12&lt;&gt;"",dati_pdc!B12,"")</f>
        <v>Altri terreni e fabbricati</v>
      </c>
      <c r="C16" s="117">
        <f>IF(dati_pdc!C12&lt;&gt;"",dati_pdc!C12,"")</f>
        <v>3</v>
      </c>
      <c r="D16" s="117">
        <f>IF(dati_pdc!D12&lt;&gt;"",dati_pdc!D12,"")</f>
        <v>0</v>
      </c>
      <c r="E16" s="125">
        <f>IF(b_BDVSA!F16&lt;&gt;"",ABS(b_BDVSA!F16),"")</f>
        <v>170292.32</v>
      </c>
      <c r="F16" s="125" t="str">
        <f>IF(AND(b_BDVSA!F16&lt;&gt;"",b_BDVSA!F16&lt;&gt;0)=TRUE,IF(b_BDVSA!F16&gt;0,"D","A"),"")</f>
        <v>D</v>
      </c>
      <c r="G16" s="125">
        <f>IF(b_BDVSA!G16&lt;&gt;"",ABS(b_BDVSA!G16),"")</f>
        <v>170292.32</v>
      </c>
      <c r="H16" s="125" t="str">
        <f>IF(AND(b_BDVSA!G16&lt;&gt;"",b_BDVSA!G16&lt;&gt;0)=TRUE,IF(b_BDVSA!G16&gt;0,"D","A"),"")</f>
        <v>D</v>
      </c>
      <c r="I16" s="125">
        <f>IF(b_BDVSA!H16&lt;&gt;"",ABS(b_BDVSA!H16),"")</f>
        <v>0</v>
      </c>
      <c r="J16" s="125" t="str">
        <f>IF(AND(b_BDVSA!H16&lt;&gt;"",b_BDVSA!H16&lt;&gt;0)=TRUE,IF(b_BDVSA!H16&gt;0,"D","A"),"")</f>
        <v/>
      </c>
      <c r="K16" s="126">
        <f>IF(b_BDVSA!I16&lt;&gt;"",ABS(b_BDVSA!I16),"")</f>
        <v>0</v>
      </c>
      <c r="L16" s="125">
        <f>IF(b_BDVSA!L16&lt;&gt;"",ABS(b_BDVSA!L16),"")</f>
        <v>0</v>
      </c>
      <c r="M16" s="125" t="str">
        <f>IF(AND(b_BDVSA!L16&lt;&gt;"",b_BDVSA!L16&lt;&gt;0)=TRUE,IF(b_BDVSA!L16&gt;0,"D","A"),"")</f>
        <v/>
      </c>
      <c r="N16" s="125">
        <f>IF(b_BDVSA!M16&lt;&gt;"",ABS(b_BDVSA!M16),"")</f>
        <v>170292.32</v>
      </c>
      <c r="O16" s="125" t="str">
        <f>IF(AND(b_BDVSA!M16&lt;&gt;"",b_BDVSA!M16&lt;&gt;0)=TRUE,IF(b_BDVSA!M16&gt;0,"D","A"),"")</f>
        <v>D</v>
      </c>
      <c r="P16" s="126" t="str">
        <f>IF(b_BDVSA!N16&lt;&gt;"",ABS(b_BDVSA!N16),"")</f>
        <v/>
      </c>
      <c r="Q16" s="125">
        <f>IF(b_BDVSA!Q16&lt;&gt;"",ABS(b_BDVSA!Q16),"")</f>
        <v>0</v>
      </c>
      <c r="R16" s="125" t="str">
        <f>IF(AND(b_BDVSA!Q16&lt;&gt;"",b_BDVSA!Q16&lt;&gt;0)=TRUE,IF(b_BDVSA!Q16&gt;0,"D","A"),"")</f>
        <v/>
      </c>
      <c r="S16" s="125">
        <f>IF(b_BDVSA!R16&lt;&gt;"",ABS(b_BDVSA!R16),"")</f>
        <v>170292.32</v>
      </c>
      <c r="T16" s="125" t="str">
        <f>IF(AND(b_BDVSA!R16&lt;&gt;"",b_BDVSA!R16&lt;&gt;0)=TRUE,IF(b_BDVSA!R16&gt;0,"D","A"),"")</f>
        <v>D</v>
      </c>
      <c r="U16" s="126" t="str">
        <f>IF(b_BDVSA!S16&lt;&gt;"",ABS(b_BDVSA!S16),"")</f>
        <v/>
      </c>
      <c r="V16" s="125">
        <f>IF(b_BDVSA!V16&lt;&gt;"",ABS(b_BDVSA!V16),"")</f>
        <v>0</v>
      </c>
      <c r="W16" s="125" t="str">
        <f>IF(AND(b_BDVSA!V16&lt;&gt;"",b_BDVSA!V16&lt;&gt;0)=TRUE,IF(b_BDVSA!V16&gt;0,"D","A"),"")</f>
        <v/>
      </c>
      <c r="X16" s="125">
        <f>IF(b_BDVSA!W16&lt;&gt;"",ABS(b_BDVSA!W16),"")</f>
        <v>170292.32</v>
      </c>
      <c r="Y16" s="125" t="str">
        <f>IF(AND(b_BDVSA!W16&lt;&gt;"",b_BDVSA!W16&lt;&gt;0)=TRUE,IF(b_BDVSA!W16&gt;0,"D","A"),"")</f>
        <v>D</v>
      </c>
      <c r="Z16" s="126" t="str">
        <f>IF(b_BDVSA!X16&lt;&gt;"",ABS(b_BDVSA!X16),"")</f>
        <v/>
      </c>
    </row>
    <row r="17" spans="1:26" ht="15" customHeight="1">
      <c r="A17" s="117" t="str">
        <f>IF(dati_pdc!A13&lt;&gt;"",IF(dati_pdc!D13=1,RIGHT(dati_pdc!A13,dati_pdc!E13),dati_pdc!A13),"")</f>
        <v>1303</v>
      </c>
      <c r="B17" s="117" t="str">
        <f>IF(dati_pdc!B13&lt;&gt;"",dati_pdc!B13,"")</f>
        <v>IMPIANTI E MACCHINARI</v>
      </c>
      <c r="C17" s="117">
        <f>IF(dati_pdc!C13&lt;&gt;"",dati_pdc!C13,"")</f>
        <v>2</v>
      </c>
      <c r="D17" s="117">
        <f>IF(dati_pdc!D13&lt;&gt;"",dati_pdc!D13,"")</f>
        <v>0</v>
      </c>
      <c r="E17" s="125">
        <f>IF(b_BDVSA!F17&lt;&gt;"",ABS(b_BDVSA!F17),"")</f>
        <v>62021.39</v>
      </c>
      <c r="F17" s="125" t="str">
        <f>IF(AND(b_BDVSA!F17&lt;&gt;"",b_BDVSA!F17&lt;&gt;0)=TRUE,IF(b_BDVSA!F17&gt;0,"D","A"),"")</f>
        <v>D</v>
      </c>
      <c r="G17" s="125">
        <f>IF(b_BDVSA!G17&lt;&gt;"",ABS(b_BDVSA!G17),"")</f>
        <v>62021.39</v>
      </c>
      <c r="H17" s="125" t="str">
        <f>IF(AND(b_BDVSA!G17&lt;&gt;"",b_BDVSA!G17&lt;&gt;0)=TRUE,IF(b_BDVSA!G17&gt;0,"D","A"),"")</f>
        <v>D</v>
      </c>
      <c r="I17" s="125">
        <f>IF(b_BDVSA!H17&lt;&gt;"",ABS(b_BDVSA!H17),"")</f>
        <v>0</v>
      </c>
      <c r="J17" s="125" t="str">
        <f>IF(AND(b_BDVSA!H17&lt;&gt;"",b_BDVSA!H17&lt;&gt;0)=TRUE,IF(b_BDVSA!H17&gt;0,"D","A"),"")</f>
        <v/>
      </c>
      <c r="K17" s="126">
        <f>IF(b_BDVSA!I17&lt;&gt;"",ABS(b_BDVSA!I17),"")</f>
        <v>0</v>
      </c>
      <c r="L17" s="125">
        <f>IF(b_BDVSA!L17&lt;&gt;"",ABS(b_BDVSA!L17),"")</f>
        <v>0</v>
      </c>
      <c r="M17" s="125" t="str">
        <f>IF(AND(b_BDVSA!L17&lt;&gt;"",b_BDVSA!L17&lt;&gt;0)=TRUE,IF(b_BDVSA!L17&gt;0,"D","A"),"")</f>
        <v/>
      </c>
      <c r="N17" s="125">
        <f>IF(b_BDVSA!M17&lt;&gt;"",ABS(b_BDVSA!M17),"")</f>
        <v>62021.39</v>
      </c>
      <c r="O17" s="125" t="str">
        <f>IF(AND(b_BDVSA!M17&lt;&gt;"",b_BDVSA!M17&lt;&gt;0)=TRUE,IF(b_BDVSA!M17&gt;0,"D","A"),"")</f>
        <v>D</v>
      </c>
      <c r="P17" s="126" t="str">
        <f>IF(b_BDVSA!N17&lt;&gt;"",ABS(b_BDVSA!N17),"")</f>
        <v/>
      </c>
      <c r="Q17" s="125">
        <f>IF(b_BDVSA!Q17&lt;&gt;"",ABS(b_BDVSA!Q17),"")</f>
        <v>0</v>
      </c>
      <c r="R17" s="125" t="str">
        <f>IF(AND(b_BDVSA!Q17&lt;&gt;"",b_BDVSA!Q17&lt;&gt;0)=TRUE,IF(b_BDVSA!Q17&gt;0,"D","A"),"")</f>
        <v/>
      </c>
      <c r="S17" s="125">
        <f>IF(b_BDVSA!R17&lt;&gt;"",ABS(b_BDVSA!R17),"")</f>
        <v>62021.39</v>
      </c>
      <c r="T17" s="125" t="str">
        <f>IF(AND(b_BDVSA!R17&lt;&gt;"",b_BDVSA!R17&lt;&gt;0)=TRUE,IF(b_BDVSA!R17&gt;0,"D","A"),"")</f>
        <v>D</v>
      </c>
      <c r="U17" s="126" t="str">
        <f>IF(b_BDVSA!S17&lt;&gt;"",ABS(b_BDVSA!S17),"")</f>
        <v/>
      </c>
      <c r="V17" s="125">
        <f>IF(b_BDVSA!V17&lt;&gt;"",ABS(b_BDVSA!V17),"")</f>
        <v>0</v>
      </c>
      <c r="W17" s="125" t="str">
        <f>IF(AND(b_BDVSA!V17&lt;&gt;"",b_BDVSA!V17&lt;&gt;0)=TRUE,IF(b_BDVSA!V17&gt;0,"D","A"),"")</f>
        <v/>
      </c>
      <c r="X17" s="125">
        <f>IF(b_BDVSA!W17&lt;&gt;"",ABS(b_BDVSA!W17),"")</f>
        <v>62021.39</v>
      </c>
      <c r="Y17" s="125" t="str">
        <f>IF(AND(b_BDVSA!W17&lt;&gt;"",b_BDVSA!W17&lt;&gt;0)=TRUE,IF(b_BDVSA!W17&gt;0,"D","A"),"")</f>
        <v>D</v>
      </c>
      <c r="Z17" s="126" t="str">
        <f>IF(b_BDVSA!X17&lt;&gt;"",ABS(b_BDVSA!X17),"")</f>
        <v/>
      </c>
    </row>
    <row r="18" spans="1:26" ht="15" customHeight="1">
      <c r="A18" s="117" t="str">
        <f>IF(dati_pdc!A14&lt;&gt;"",IF(dati_pdc!D14=1,RIGHT(dati_pdc!A14,dati_pdc!E14),dati_pdc!A14),"")</f>
        <v>130301</v>
      </c>
      <c r="B18" s="117" t="str">
        <f>IF(dati_pdc!B14&lt;&gt;"",dati_pdc!B14,"")</f>
        <v>Impianti di condizionamento</v>
      </c>
      <c r="C18" s="117">
        <f>IF(dati_pdc!C14&lt;&gt;"",dati_pdc!C14,"")</f>
        <v>3</v>
      </c>
      <c r="D18" s="117">
        <f>IF(dati_pdc!D14&lt;&gt;"",dati_pdc!D14,"")</f>
        <v>0</v>
      </c>
      <c r="E18" s="125">
        <f>IF(b_BDVSA!F18&lt;&gt;"",ABS(b_BDVSA!F18),"")</f>
        <v>21000</v>
      </c>
      <c r="F18" s="125" t="str">
        <f>IF(AND(b_BDVSA!F18&lt;&gt;"",b_BDVSA!F18&lt;&gt;0)=TRUE,IF(b_BDVSA!F18&gt;0,"D","A"),"")</f>
        <v>D</v>
      </c>
      <c r="G18" s="125">
        <f>IF(b_BDVSA!G18&lt;&gt;"",ABS(b_BDVSA!G18),"")</f>
        <v>21000</v>
      </c>
      <c r="H18" s="125" t="str">
        <f>IF(AND(b_BDVSA!G18&lt;&gt;"",b_BDVSA!G18&lt;&gt;0)=TRUE,IF(b_BDVSA!G18&gt;0,"D","A"),"")</f>
        <v>D</v>
      </c>
      <c r="I18" s="125">
        <f>IF(b_BDVSA!H18&lt;&gt;"",ABS(b_BDVSA!H18),"")</f>
        <v>0</v>
      </c>
      <c r="J18" s="125" t="str">
        <f>IF(AND(b_BDVSA!H18&lt;&gt;"",b_BDVSA!H18&lt;&gt;0)=TRUE,IF(b_BDVSA!H18&gt;0,"D","A"),"")</f>
        <v/>
      </c>
      <c r="K18" s="126">
        <f>IF(b_BDVSA!I18&lt;&gt;"",ABS(b_BDVSA!I18),"")</f>
        <v>0</v>
      </c>
      <c r="L18" s="125">
        <f>IF(b_BDVSA!L18&lt;&gt;"",ABS(b_BDVSA!L18),"")</f>
        <v>0</v>
      </c>
      <c r="M18" s="125" t="str">
        <f>IF(AND(b_BDVSA!L18&lt;&gt;"",b_BDVSA!L18&lt;&gt;0)=TRUE,IF(b_BDVSA!L18&gt;0,"D","A"),"")</f>
        <v/>
      </c>
      <c r="N18" s="125">
        <f>IF(b_BDVSA!M18&lt;&gt;"",ABS(b_BDVSA!M18),"")</f>
        <v>21000</v>
      </c>
      <c r="O18" s="125" t="str">
        <f>IF(AND(b_BDVSA!M18&lt;&gt;"",b_BDVSA!M18&lt;&gt;0)=TRUE,IF(b_BDVSA!M18&gt;0,"D","A"),"")</f>
        <v>D</v>
      </c>
      <c r="P18" s="126" t="str">
        <f>IF(b_BDVSA!N18&lt;&gt;"",ABS(b_BDVSA!N18),"")</f>
        <v/>
      </c>
      <c r="Q18" s="125">
        <f>IF(b_BDVSA!Q18&lt;&gt;"",ABS(b_BDVSA!Q18),"")</f>
        <v>0</v>
      </c>
      <c r="R18" s="125" t="str">
        <f>IF(AND(b_BDVSA!Q18&lt;&gt;"",b_BDVSA!Q18&lt;&gt;0)=TRUE,IF(b_BDVSA!Q18&gt;0,"D","A"),"")</f>
        <v/>
      </c>
      <c r="S18" s="125">
        <f>IF(b_BDVSA!R18&lt;&gt;"",ABS(b_BDVSA!R18),"")</f>
        <v>21000</v>
      </c>
      <c r="T18" s="125" t="str">
        <f>IF(AND(b_BDVSA!R18&lt;&gt;"",b_BDVSA!R18&lt;&gt;0)=TRUE,IF(b_BDVSA!R18&gt;0,"D","A"),"")</f>
        <v>D</v>
      </c>
      <c r="U18" s="126" t="str">
        <f>IF(b_BDVSA!S18&lt;&gt;"",ABS(b_BDVSA!S18),"")</f>
        <v/>
      </c>
      <c r="V18" s="125">
        <f>IF(b_BDVSA!V18&lt;&gt;"",ABS(b_BDVSA!V18),"")</f>
        <v>0</v>
      </c>
      <c r="W18" s="125" t="str">
        <f>IF(AND(b_BDVSA!V18&lt;&gt;"",b_BDVSA!V18&lt;&gt;0)=TRUE,IF(b_BDVSA!V18&gt;0,"D","A"),"")</f>
        <v/>
      </c>
      <c r="X18" s="125">
        <f>IF(b_BDVSA!W18&lt;&gt;"",ABS(b_BDVSA!W18),"")</f>
        <v>21000</v>
      </c>
      <c r="Y18" s="125" t="str">
        <f>IF(AND(b_BDVSA!W18&lt;&gt;"",b_BDVSA!W18&lt;&gt;0)=TRUE,IF(b_BDVSA!W18&gt;0,"D","A"),"")</f>
        <v>D</v>
      </c>
      <c r="Z18" s="126" t="str">
        <f>IF(b_BDVSA!X18&lt;&gt;"",ABS(b_BDVSA!X18),"")</f>
        <v/>
      </c>
    </row>
    <row r="19" spans="1:26" ht="15" customHeight="1">
      <c r="A19" s="117" t="str">
        <f>IF(dati_pdc!A15&lt;&gt;"",IF(dati_pdc!D15=1,RIGHT(dati_pdc!A15,dati_pdc!E15),dati_pdc!A15),"")</f>
        <v>130303</v>
      </c>
      <c r="B19" s="117" t="str">
        <f>IF(dati_pdc!B15&lt;&gt;"",dati_pdc!B15,"")</f>
        <v>Impianti idrotermosanitari</v>
      </c>
      <c r="C19" s="117">
        <f>IF(dati_pdc!C15&lt;&gt;"",dati_pdc!C15,"")</f>
        <v>3</v>
      </c>
      <c r="D19" s="117">
        <f>IF(dati_pdc!D15&lt;&gt;"",dati_pdc!D15,"")</f>
        <v>0</v>
      </c>
      <c r="E19" s="125">
        <f>IF(b_BDVSA!F19&lt;&gt;"",ABS(b_BDVSA!F19),"")</f>
        <v>7777.4</v>
      </c>
      <c r="F19" s="125" t="str">
        <f>IF(AND(b_BDVSA!F19&lt;&gt;"",b_BDVSA!F19&lt;&gt;0)=TRUE,IF(b_BDVSA!F19&gt;0,"D","A"),"")</f>
        <v>D</v>
      </c>
      <c r="G19" s="125">
        <f>IF(b_BDVSA!G19&lt;&gt;"",ABS(b_BDVSA!G19),"")</f>
        <v>7777.4</v>
      </c>
      <c r="H19" s="125" t="str">
        <f>IF(AND(b_BDVSA!G19&lt;&gt;"",b_BDVSA!G19&lt;&gt;0)=TRUE,IF(b_BDVSA!G19&gt;0,"D","A"),"")</f>
        <v>D</v>
      </c>
      <c r="I19" s="125">
        <f>IF(b_BDVSA!H19&lt;&gt;"",ABS(b_BDVSA!H19),"")</f>
        <v>0</v>
      </c>
      <c r="J19" s="125" t="str">
        <f>IF(AND(b_BDVSA!H19&lt;&gt;"",b_BDVSA!H19&lt;&gt;0)=TRUE,IF(b_BDVSA!H19&gt;0,"D","A"),"")</f>
        <v/>
      </c>
      <c r="K19" s="126">
        <f>IF(b_BDVSA!I19&lt;&gt;"",ABS(b_BDVSA!I19),"")</f>
        <v>0</v>
      </c>
      <c r="L19" s="125">
        <f>IF(b_BDVSA!L19&lt;&gt;"",ABS(b_BDVSA!L19),"")</f>
        <v>0</v>
      </c>
      <c r="M19" s="125" t="str">
        <f>IF(AND(b_BDVSA!L19&lt;&gt;"",b_BDVSA!L19&lt;&gt;0)=TRUE,IF(b_BDVSA!L19&gt;0,"D","A"),"")</f>
        <v/>
      </c>
      <c r="N19" s="125">
        <f>IF(b_BDVSA!M19&lt;&gt;"",ABS(b_BDVSA!M19),"")</f>
        <v>7777.4</v>
      </c>
      <c r="O19" s="125" t="str">
        <f>IF(AND(b_BDVSA!M19&lt;&gt;"",b_BDVSA!M19&lt;&gt;0)=TRUE,IF(b_BDVSA!M19&gt;0,"D","A"),"")</f>
        <v>D</v>
      </c>
      <c r="P19" s="126" t="str">
        <f>IF(b_BDVSA!N19&lt;&gt;"",ABS(b_BDVSA!N19),"")</f>
        <v/>
      </c>
      <c r="Q19" s="125">
        <f>IF(b_BDVSA!Q19&lt;&gt;"",ABS(b_BDVSA!Q19),"")</f>
        <v>0</v>
      </c>
      <c r="R19" s="125" t="str">
        <f>IF(AND(b_BDVSA!Q19&lt;&gt;"",b_BDVSA!Q19&lt;&gt;0)=TRUE,IF(b_BDVSA!Q19&gt;0,"D","A"),"")</f>
        <v/>
      </c>
      <c r="S19" s="125">
        <f>IF(b_BDVSA!R19&lt;&gt;"",ABS(b_BDVSA!R19),"")</f>
        <v>7777.4</v>
      </c>
      <c r="T19" s="125" t="str">
        <f>IF(AND(b_BDVSA!R19&lt;&gt;"",b_BDVSA!R19&lt;&gt;0)=TRUE,IF(b_BDVSA!R19&gt;0,"D","A"),"")</f>
        <v>D</v>
      </c>
      <c r="U19" s="126" t="str">
        <f>IF(b_BDVSA!S19&lt;&gt;"",ABS(b_BDVSA!S19),"")</f>
        <v/>
      </c>
      <c r="V19" s="125">
        <f>IF(b_BDVSA!V19&lt;&gt;"",ABS(b_BDVSA!V19),"")</f>
        <v>0</v>
      </c>
      <c r="W19" s="125" t="str">
        <f>IF(AND(b_BDVSA!V19&lt;&gt;"",b_BDVSA!V19&lt;&gt;0)=TRUE,IF(b_BDVSA!V19&gt;0,"D","A"),"")</f>
        <v/>
      </c>
      <c r="X19" s="125">
        <f>IF(b_BDVSA!W19&lt;&gt;"",ABS(b_BDVSA!W19),"")</f>
        <v>7777.4</v>
      </c>
      <c r="Y19" s="125" t="str">
        <f>IF(AND(b_BDVSA!W19&lt;&gt;"",b_BDVSA!W19&lt;&gt;0)=TRUE,IF(b_BDVSA!W19&gt;0,"D","A"),"")</f>
        <v>D</v>
      </c>
      <c r="Z19" s="126" t="str">
        <f>IF(b_BDVSA!X19&lt;&gt;"",ABS(b_BDVSA!X19),"")</f>
        <v/>
      </c>
    </row>
    <row r="20" spans="1:26" ht="15" customHeight="1">
      <c r="A20" s="117" t="str">
        <f>IF(dati_pdc!A16&lt;&gt;"",IF(dati_pdc!D16=1,RIGHT(dati_pdc!A16,dati_pdc!E16),dati_pdc!A16),"")</f>
        <v>130304</v>
      </c>
      <c r="B20" s="117" t="str">
        <f>IF(dati_pdc!B16&lt;&gt;"",dati_pdc!B16,"")</f>
        <v>Impianti di cablaggio</v>
      </c>
      <c r="C20" s="117">
        <f>IF(dati_pdc!C16&lt;&gt;"",dati_pdc!C16,"")</f>
        <v>3</v>
      </c>
      <c r="D20" s="117">
        <f>IF(dati_pdc!D16&lt;&gt;"",dati_pdc!D16,"")</f>
        <v>0</v>
      </c>
      <c r="E20" s="125">
        <f>IF(b_BDVSA!F20&lt;&gt;"",ABS(b_BDVSA!F20),"")</f>
        <v>6516.46</v>
      </c>
      <c r="F20" s="125" t="str">
        <f>IF(AND(b_BDVSA!F20&lt;&gt;"",b_BDVSA!F20&lt;&gt;0)=TRUE,IF(b_BDVSA!F20&gt;0,"D","A"),"")</f>
        <v>D</v>
      </c>
      <c r="G20" s="125">
        <f>IF(b_BDVSA!G20&lt;&gt;"",ABS(b_BDVSA!G20),"")</f>
        <v>6516.46</v>
      </c>
      <c r="H20" s="125" t="str">
        <f>IF(AND(b_BDVSA!G20&lt;&gt;"",b_BDVSA!G20&lt;&gt;0)=TRUE,IF(b_BDVSA!G20&gt;0,"D","A"),"")</f>
        <v>D</v>
      </c>
      <c r="I20" s="125">
        <f>IF(b_BDVSA!H20&lt;&gt;"",ABS(b_BDVSA!H20),"")</f>
        <v>0</v>
      </c>
      <c r="J20" s="125" t="str">
        <f>IF(AND(b_BDVSA!H20&lt;&gt;"",b_BDVSA!H20&lt;&gt;0)=TRUE,IF(b_BDVSA!H20&gt;0,"D","A"),"")</f>
        <v/>
      </c>
      <c r="K20" s="126">
        <f>IF(b_BDVSA!I20&lt;&gt;"",ABS(b_BDVSA!I20),"")</f>
        <v>0</v>
      </c>
      <c r="L20" s="125">
        <f>IF(b_BDVSA!L20&lt;&gt;"",ABS(b_BDVSA!L20),"")</f>
        <v>0</v>
      </c>
      <c r="M20" s="125" t="str">
        <f>IF(AND(b_BDVSA!L20&lt;&gt;"",b_BDVSA!L20&lt;&gt;0)=TRUE,IF(b_BDVSA!L20&gt;0,"D","A"),"")</f>
        <v/>
      </c>
      <c r="N20" s="125">
        <f>IF(b_BDVSA!M20&lt;&gt;"",ABS(b_BDVSA!M20),"")</f>
        <v>6516.46</v>
      </c>
      <c r="O20" s="125" t="str">
        <f>IF(AND(b_BDVSA!M20&lt;&gt;"",b_BDVSA!M20&lt;&gt;0)=TRUE,IF(b_BDVSA!M20&gt;0,"D","A"),"")</f>
        <v>D</v>
      </c>
      <c r="P20" s="126" t="str">
        <f>IF(b_BDVSA!N20&lt;&gt;"",ABS(b_BDVSA!N20),"")</f>
        <v/>
      </c>
      <c r="Q20" s="125">
        <f>IF(b_BDVSA!Q20&lt;&gt;"",ABS(b_BDVSA!Q20),"")</f>
        <v>0</v>
      </c>
      <c r="R20" s="125" t="str">
        <f>IF(AND(b_BDVSA!Q20&lt;&gt;"",b_BDVSA!Q20&lt;&gt;0)=TRUE,IF(b_BDVSA!Q20&gt;0,"D","A"),"")</f>
        <v/>
      </c>
      <c r="S20" s="125">
        <f>IF(b_BDVSA!R20&lt;&gt;"",ABS(b_BDVSA!R20),"")</f>
        <v>6516.46</v>
      </c>
      <c r="T20" s="125" t="str">
        <f>IF(AND(b_BDVSA!R20&lt;&gt;"",b_BDVSA!R20&lt;&gt;0)=TRUE,IF(b_BDVSA!R20&gt;0,"D","A"),"")</f>
        <v>D</v>
      </c>
      <c r="U20" s="126" t="str">
        <f>IF(b_BDVSA!S20&lt;&gt;"",ABS(b_BDVSA!S20),"")</f>
        <v/>
      </c>
      <c r="V20" s="125">
        <f>IF(b_BDVSA!V20&lt;&gt;"",ABS(b_BDVSA!V20),"")</f>
        <v>0</v>
      </c>
      <c r="W20" s="125" t="str">
        <f>IF(AND(b_BDVSA!V20&lt;&gt;"",b_BDVSA!V20&lt;&gt;0)=TRUE,IF(b_BDVSA!V20&gt;0,"D","A"),"")</f>
        <v/>
      </c>
      <c r="X20" s="125">
        <f>IF(b_BDVSA!W20&lt;&gt;"",ABS(b_BDVSA!W20),"")</f>
        <v>6516.46</v>
      </c>
      <c r="Y20" s="125" t="str">
        <f>IF(AND(b_BDVSA!W20&lt;&gt;"",b_BDVSA!W20&lt;&gt;0)=TRUE,IF(b_BDVSA!W20&gt;0,"D","A"),"")</f>
        <v>D</v>
      </c>
      <c r="Z20" s="126" t="str">
        <f>IF(b_BDVSA!X20&lt;&gt;"",ABS(b_BDVSA!X20),"")</f>
        <v/>
      </c>
    </row>
    <row r="21" spans="1:26" ht="15" customHeight="1">
      <c r="A21" s="117" t="str">
        <f>IF(dati_pdc!A17&lt;&gt;"",IF(dati_pdc!D17=1,RIGHT(dati_pdc!A17,dati_pdc!E17),dati_pdc!A17),"")</f>
        <v>130305</v>
      </c>
      <c r="B21" s="117" t="str">
        <f>IF(dati_pdc!B17&lt;&gt;"",dati_pdc!B17,"")</f>
        <v>Impianti elettrici</v>
      </c>
      <c r="C21" s="117">
        <f>IF(dati_pdc!C17&lt;&gt;"",dati_pdc!C17,"")</f>
        <v>3</v>
      </c>
      <c r="D21" s="117">
        <f>IF(dati_pdc!D17&lt;&gt;"",dati_pdc!D17,"")</f>
        <v>0</v>
      </c>
      <c r="E21" s="125">
        <f>IF(b_BDVSA!F21&lt;&gt;"",ABS(b_BDVSA!F21),"")</f>
        <v>13500</v>
      </c>
      <c r="F21" s="125" t="str">
        <f>IF(AND(b_BDVSA!F21&lt;&gt;"",b_BDVSA!F21&lt;&gt;0)=TRUE,IF(b_BDVSA!F21&gt;0,"D","A"),"")</f>
        <v>D</v>
      </c>
      <c r="G21" s="125">
        <f>IF(b_BDVSA!G21&lt;&gt;"",ABS(b_BDVSA!G21),"")</f>
        <v>13500</v>
      </c>
      <c r="H21" s="125" t="str">
        <f>IF(AND(b_BDVSA!G21&lt;&gt;"",b_BDVSA!G21&lt;&gt;0)=TRUE,IF(b_BDVSA!G21&gt;0,"D","A"),"")</f>
        <v>D</v>
      </c>
      <c r="I21" s="125">
        <f>IF(b_BDVSA!H21&lt;&gt;"",ABS(b_BDVSA!H21),"")</f>
        <v>0</v>
      </c>
      <c r="J21" s="125" t="str">
        <f>IF(AND(b_BDVSA!H21&lt;&gt;"",b_BDVSA!H21&lt;&gt;0)=TRUE,IF(b_BDVSA!H21&gt;0,"D","A"),"")</f>
        <v/>
      </c>
      <c r="K21" s="126">
        <f>IF(b_BDVSA!I21&lt;&gt;"",ABS(b_BDVSA!I21),"")</f>
        <v>0</v>
      </c>
      <c r="L21" s="125">
        <f>IF(b_BDVSA!L21&lt;&gt;"",ABS(b_BDVSA!L21),"")</f>
        <v>0</v>
      </c>
      <c r="M21" s="125" t="str">
        <f>IF(AND(b_BDVSA!L21&lt;&gt;"",b_BDVSA!L21&lt;&gt;0)=TRUE,IF(b_BDVSA!L21&gt;0,"D","A"),"")</f>
        <v/>
      </c>
      <c r="N21" s="125">
        <f>IF(b_BDVSA!M21&lt;&gt;"",ABS(b_BDVSA!M21),"")</f>
        <v>13500</v>
      </c>
      <c r="O21" s="125" t="str">
        <f>IF(AND(b_BDVSA!M21&lt;&gt;"",b_BDVSA!M21&lt;&gt;0)=TRUE,IF(b_BDVSA!M21&gt;0,"D","A"),"")</f>
        <v>D</v>
      </c>
      <c r="P21" s="126" t="str">
        <f>IF(b_BDVSA!N21&lt;&gt;"",ABS(b_BDVSA!N21),"")</f>
        <v/>
      </c>
      <c r="Q21" s="125">
        <f>IF(b_BDVSA!Q21&lt;&gt;"",ABS(b_BDVSA!Q21),"")</f>
        <v>0</v>
      </c>
      <c r="R21" s="125" t="str">
        <f>IF(AND(b_BDVSA!Q21&lt;&gt;"",b_BDVSA!Q21&lt;&gt;0)=TRUE,IF(b_BDVSA!Q21&gt;0,"D","A"),"")</f>
        <v/>
      </c>
      <c r="S21" s="125">
        <f>IF(b_BDVSA!R21&lt;&gt;"",ABS(b_BDVSA!R21),"")</f>
        <v>13500</v>
      </c>
      <c r="T21" s="125" t="str">
        <f>IF(AND(b_BDVSA!R21&lt;&gt;"",b_BDVSA!R21&lt;&gt;0)=TRUE,IF(b_BDVSA!R21&gt;0,"D","A"),"")</f>
        <v>D</v>
      </c>
      <c r="U21" s="126" t="str">
        <f>IF(b_BDVSA!S21&lt;&gt;"",ABS(b_BDVSA!S21),"")</f>
        <v/>
      </c>
      <c r="V21" s="125">
        <f>IF(b_BDVSA!V21&lt;&gt;"",ABS(b_BDVSA!V21),"")</f>
        <v>0</v>
      </c>
      <c r="W21" s="125" t="str">
        <f>IF(AND(b_BDVSA!V21&lt;&gt;"",b_BDVSA!V21&lt;&gt;0)=TRUE,IF(b_BDVSA!V21&gt;0,"D","A"),"")</f>
        <v/>
      </c>
      <c r="X21" s="125">
        <f>IF(b_BDVSA!W21&lt;&gt;"",ABS(b_BDVSA!W21),"")</f>
        <v>13500</v>
      </c>
      <c r="Y21" s="125" t="str">
        <f>IF(AND(b_BDVSA!W21&lt;&gt;"",b_BDVSA!W21&lt;&gt;0)=TRUE,IF(b_BDVSA!W21&gt;0,"D","A"),"")</f>
        <v>D</v>
      </c>
      <c r="Z21" s="126" t="str">
        <f>IF(b_BDVSA!X21&lt;&gt;"",ABS(b_BDVSA!X21),"")</f>
        <v/>
      </c>
    </row>
    <row r="22" spans="1:26" ht="15" customHeight="1">
      <c r="A22" s="117" t="str">
        <f>IF(dati_pdc!A18&lt;&gt;"",IF(dati_pdc!D18=1,RIGHT(dati_pdc!A18,dati_pdc!E18),dati_pdc!A18),"")</f>
        <v>130306</v>
      </c>
      <c r="B22" s="117" t="str">
        <f>IF(dati_pdc!B18&lt;&gt;"",dati_pdc!B18,"")</f>
        <v>Impianto di allarme/antifurto</v>
      </c>
      <c r="C22" s="117">
        <f>IF(dati_pdc!C18&lt;&gt;"",dati_pdc!C18,"")</f>
        <v>3</v>
      </c>
      <c r="D22" s="117">
        <f>IF(dati_pdc!D18&lt;&gt;"",dati_pdc!D18,"")</f>
        <v>0</v>
      </c>
      <c r="E22" s="125">
        <f>IF(b_BDVSA!F22&lt;&gt;"",ABS(b_BDVSA!F22),"")</f>
        <v>7317.62</v>
      </c>
      <c r="F22" s="125" t="str">
        <f>IF(AND(b_BDVSA!F22&lt;&gt;"",b_BDVSA!F22&lt;&gt;0)=TRUE,IF(b_BDVSA!F22&gt;0,"D","A"),"")</f>
        <v>D</v>
      </c>
      <c r="G22" s="125">
        <f>IF(b_BDVSA!G22&lt;&gt;"",ABS(b_BDVSA!G22),"")</f>
        <v>7317.62</v>
      </c>
      <c r="H22" s="125" t="str">
        <f>IF(AND(b_BDVSA!G22&lt;&gt;"",b_BDVSA!G22&lt;&gt;0)=TRUE,IF(b_BDVSA!G22&gt;0,"D","A"),"")</f>
        <v>D</v>
      </c>
      <c r="I22" s="125">
        <f>IF(b_BDVSA!H22&lt;&gt;"",ABS(b_BDVSA!H22),"")</f>
        <v>0</v>
      </c>
      <c r="J22" s="125" t="str">
        <f>IF(AND(b_BDVSA!H22&lt;&gt;"",b_BDVSA!H22&lt;&gt;0)=TRUE,IF(b_BDVSA!H22&gt;0,"D","A"),"")</f>
        <v/>
      </c>
      <c r="K22" s="126">
        <f>IF(b_BDVSA!I22&lt;&gt;"",ABS(b_BDVSA!I22),"")</f>
        <v>0</v>
      </c>
      <c r="L22" s="125">
        <f>IF(b_BDVSA!L22&lt;&gt;"",ABS(b_BDVSA!L22),"")</f>
        <v>0</v>
      </c>
      <c r="M22" s="125" t="str">
        <f>IF(AND(b_BDVSA!L22&lt;&gt;"",b_BDVSA!L22&lt;&gt;0)=TRUE,IF(b_BDVSA!L22&gt;0,"D","A"),"")</f>
        <v/>
      </c>
      <c r="N22" s="125">
        <f>IF(b_BDVSA!M22&lt;&gt;"",ABS(b_BDVSA!M22),"")</f>
        <v>7317.62</v>
      </c>
      <c r="O22" s="125" t="str">
        <f>IF(AND(b_BDVSA!M22&lt;&gt;"",b_BDVSA!M22&lt;&gt;0)=TRUE,IF(b_BDVSA!M22&gt;0,"D","A"),"")</f>
        <v>D</v>
      </c>
      <c r="P22" s="126" t="str">
        <f>IF(b_BDVSA!N22&lt;&gt;"",ABS(b_BDVSA!N22),"")</f>
        <v/>
      </c>
      <c r="Q22" s="125">
        <f>IF(b_BDVSA!Q22&lt;&gt;"",ABS(b_BDVSA!Q22),"")</f>
        <v>0</v>
      </c>
      <c r="R22" s="125" t="str">
        <f>IF(AND(b_BDVSA!Q22&lt;&gt;"",b_BDVSA!Q22&lt;&gt;0)=TRUE,IF(b_BDVSA!Q22&gt;0,"D","A"),"")</f>
        <v/>
      </c>
      <c r="S22" s="125">
        <f>IF(b_BDVSA!R22&lt;&gt;"",ABS(b_BDVSA!R22),"")</f>
        <v>7317.62</v>
      </c>
      <c r="T22" s="125" t="str">
        <f>IF(AND(b_BDVSA!R22&lt;&gt;"",b_BDVSA!R22&lt;&gt;0)=TRUE,IF(b_BDVSA!R22&gt;0,"D","A"),"")</f>
        <v>D</v>
      </c>
      <c r="U22" s="126" t="str">
        <f>IF(b_BDVSA!S22&lt;&gt;"",ABS(b_BDVSA!S22),"")</f>
        <v/>
      </c>
      <c r="V22" s="125">
        <f>IF(b_BDVSA!V22&lt;&gt;"",ABS(b_BDVSA!V22),"")</f>
        <v>0</v>
      </c>
      <c r="W22" s="125" t="str">
        <f>IF(AND(b_BDVSA!V22&lt;&gt;"",b_BDVSA!V22&lt;&gt;0)=TRUE,IF(b_BDVSA!V22&gt;0,"D","A"),"")</f>
        <v/>
      </c>
      <c r="X22" s="125">
        <f>IF(b_BDVSA!W22&lt;&gt;"",ABS(b_BDVSA!W22),"")</f>
        <v>7317.62</v>
      </c>
      <c r="Y22" s="125" t="str">
        <f>IF(AND(b_BDVSA!W22&lt;&gt;"",b_BDVSA!W22&lt;&gt;0)=TRUE,IF(b_BDVSA!W22&gt;0,"D","A"),"")</f>
        <v>D</v>
      </c>
      <c r="Z22" s="126" t="str">
        <f>IF(b_BDVSA!X22&lt;&gt;"",ABS(b_BDVSA!X22),"")</f>
        <v/>
      </c>
    </row>
    <row r="23" spans="1:26" ht="15" customHeight="1">
      <c r="A23" s="117" t="str">
        <f>IF(dati_pdc!A19&lt;&gt;"",IF(dati_pdc!D19=1,RIGHT(dati_pdc!A19,dati_pdc!E19),dati_pdc!A19),"")</f>
        <v>130307</v>
      </c>
      <c r="B23" s="117" t="str">
        <f>IF(dati_pdc!B19&lt;&gt;"",dati_pdc!B19,"")</f>
        <v>Impianti telefonici</v>
      </c>
      <c r="C23" s="117">
        <f>IF(dati_pdc!C19&lt;&gt;"",dati_pdc!C19,"")</f>
        <v>3</v>
      </c>
      <c r="D23" s="117">
        <f>IF(dati_pdc!D19&lt;&gt;"",dati_pdc!D19,"")</f>
        <v>0</v>
      </c>
      <c r="E23" s="125">
        <f>IF(b_BDVSA!F23&lt;&gt;"",ABS(b_BDVSA!F23),"")</f>
        <v>5909.91</v>
      </c>
      <c r="F23" s="125" t="str">
        <f>IF(AND(b_BDVSA!F23&lt;&gt;"",b_BDVSA!F23&lt;&gt;0)=TRUE,IF(b_BDVSA!F23&gt;0,"D","A"),"")</f>
        <v>D</v>
      </c>
      <c r="G23" s="125">
        <f>IF(b_BDVSA!G23&lt;&gt;"",ABS(b_BDVSA!G23),"")</f>
        <v>5909.91</v>
      </c>
      <c r="H23" s="125" t="str">
        <f>IF(AND(b_BDVSA!G23&lt;&gt;"",b_BDVSA!G23&lt;&gt;0)=TRUE,IF(b_BDVSA!G23&gt;0,"D","A"),"")</f>
        <v>D</v>
      </c>
      <c r="I23" s="125">
        <f>IF(b_BDVSA!H23&lt;&gt;"",ABS(b_BDVSA!H23),"")</f>
        <v>0</v>
      </c>
      <c r="J23" s="125" t="str">
        <f>IF(AND(b_BDVSA!H23&lt;&gt;"",b_BDVSA!H23&lt;&gt;0)=TRUE,IF(b_BDVSA!H23&gt;0,"D","A"),"")</f>
        <v/>
      </c>
      <c r="K23" s="126">
        <f>IF(b_BDVSA!I23&lt;&gt;"",ABS(b_BDVSA!I23),"")</f>
        <v>0</v>
      </c>
      <c r="L23" s="125">
        <f>IF(b_BDVSA!L23&lt;&gt;"",ABS(b_BDVSA!L23),"")</f>
        <v>0</v>
      </c>
      <c r="M23" s="125" t="str">
        <f>IF(AND(b_BDVSA!L23&lt;&gt;"",b_BDVSA!L23&lt;&gt;0)=TRUE,IF(b_BDVSA!L23&gt;0,"D","A"),"")</f>
        <v/>
      </c>
      <c r="N23" s="125">
        <f>IF(b_BDVSA!M23&lt;&gt;"",ABS(b_BDVSA!M23),"")</f>
        <v>5909.91</v>
      </c>
      <c r="O23" s="125" t="str">
        <f>IF(AND(b_BDVSA!M23&lt;&gt;"",b_BDVSA!M23&lt;&gt;0)=TRUE,IF(b_BDVSA!M23&gt;0,"D","A"),"")</f>
        <v>D</v>
      </c>
      <c r="P23" s="126" t="str">
        <f>IF(b_BDVSA!N23&lt;&gt;"",ABS(b_BDVSA!N23),"")</f>
        <v/>
      </c>
      <c r="Q23" s="125">
        <f>IF(b_BDVSA!Q23&lt;&gt;"",ABS(b_BDVSA!Q23),"")</f>
        <v>0</v>
      </c>
      <c r="R23" s="125" t="str">
        <f>IF(AND(b_BDVSA!Q23&lt;&gt;"",b_BDVSA!Q23&lt;&gt;0)=TRUE,IF(b_BDVSA!Q23&gt;0,"D","A"),"")</f>
        <v/>
      </c>
      <c r="S23" s="125">
        <f>IF(b_BDVSA!R23&lt;&gt;"",ABS(b_BDVSA!R23),"")</f>
        <v>5909.91</v>
      </c>
      <c r="T23" s="125" t="str">
        <f>IF(AND(b_BDVSA!R23&lt;&gt;"",b_BDVSA!R23&lt;&gt;0)=TRUE,IF(b_BDVSA!R23&gt;0,"D","A"),"")</f>
        <v>D</v>
      </c>
      <c r="U23" s="126" t="str">
        <f>IF(b_BDVSA!S23&lt;&gt;"",ABS(b_BDVSA!S23),"")</f>
        <v/>
      </c>
      <c r="V23" s="125">
        <f>IF(b_BDVSA!V23&lt;&gt;"",ABS(b_BDVSA!V23),"")</f>
        <v>0</v>
      </c>
      <c r="W23" s="125" t="str">
        <f>IF(AND(b_BDVSA!V23&lt;&gt;"",b_BDVSA!V23&lt;&gt;0)=TRUE,IF(b_BDVSA!V23&gt;0,"D","A"),"")</f>
        <v/>
      </c>
      <c r="X23" s="125">
        <f>IF(b_BDVSA!W23&lt;&gt;"",ABS(b_BDVSA!W23),"")</f>
        <v>5909.91</v>
      </c>
      <c r="Y23" s="125" t="str">
        <f>IF(AND(b_BDVSA!W23&lt;&gt;"",b_BDVSA!W23&lt;&gt;0)=TRUE,IF(b_BDVSA!W23&gt;0,"D","A"),"")</f>
        <v>D</v>
      </c>
      <c r="Z23" s="126" t="str">
        <f>IF(b_BDVSA!X23&lt;&gt;"",ABS(b_BDVSA!X23),"")</f>
        <v/>
      </c>
    </row>
    <row r="24" spans="1:26" ht="15" customHeight="1">
      <c r="A24" s="117" t="str">
        <f>IF(dati_pdc!A20&lt;&gt;"",IF(dati_pdc!D20=1,RIGHT(dati_pdc!A20,dati_pdc!E20),dati_pdc!A20),"")</f>
        <v>1305</v>
      </c>
      <c r="B24" s="117" t="str">
        <f>IF(dati_pdc!B20&lt;&gt;"",dati_pdc!B20,"")</f>
        <v>ATTREZZATURE INDUSTRIALI E COMMERCIALI</v>
      </c>
      <c r="C24" s="117">
        <f>IF(dati_pdc!C20&lt;&gt;"",dati_pdc!C20,"")</f>
        <v>2</v>
      </c>
      <c r="D24" s="117">
        <f>IF(dati_pdc!D20&lt;&gt;"",dati_pdc!D20,"")</f>
        <v>0</v>
      </c>
      <c r="E24" s="125">
        <f>IF(b_BDVSA!F24&lt;&gt;"",ABS(b_BDVSA!F24),"")</f>
        <v>186185.81</v>
      </c>
      <c r="F24" s="125" t="str">
        <f>IF(AND(b_BDVSA!F24&lt;&gt;"",b_BDVSA!F24&lt;&gt;0)=TRUE,IF(b_BDVSA!F24&gt;0,"D","A"),"")</f>
        <v>D</v>
      </c>
      <c r="G24" s="125">
        <f>IF(b_BDVSA!G24&lt;&gt;"",ABS(b_BDVSA!G24),"")</f>
        <v>155908.6</v>
      </c>
      <c r="H24" s="125" t="str">
        <f>IF(AND(b_BDVSA!G24&lt;&gt;"",b_BDVSA!G24&lt;&gt;0)=TRUE,IF(b_BDVSA!G24&gt;0,"D","A"),"")</f>
        <v>D</v>
      </c>
      <c r="I24" s="125">
        <f>IF(b_BDVSA!H24&lt;&gt;"",ABS(b_BDVSA!H24),"")</f>
        <v>30277.209999999992</v>
      </c>
      <c r="J24" s="125" t="str">
        <f>IF(AND(b_BDVSA!H24&lt;&gt;"",b_BDVSA!H24&lt;&gt;0)=TRUE,IF(b_BDVSA!H24&gt;0,"D","A"),"")</f>
        <v>D</v>
      </c>
      <c r="K24" s="126">
        <f>IF(b_BDVSA!I24&lt;&gt;"",ABS(b_BDVSA!I24),"")</f>
        <v>0.19419845986687065</v>
      </c>
      <c r="L24" s="125">
        <f>IF(b_BDVSA!L24&lt;&gt;"",ABS(b_BDVSA!L24),"")</f>
        <v>0</v>
      </c>
      <c r="M24" s="125" t="str">
        <f>IF(AND(b_BDVSA!L24&lt;&gt;"",b_BDVSA!L24&lt;&gt;0)=TRUE,IF(b_BDVSA!L24&gt;0,"D","A"),"")</f>
        <v/>
      </c>
      <c r="N24" s="125">
        <f>IF(b_BDVSA!M24&lt;&gt;"",ABS(b_BDVSA!M24),"")</f>
        <v>186185.81</v>
      </c>
      <c r="O24" s="125" t="str">
        <f>IF(AND(b_BDVSA!M24&lt;&gt;"",b_BDVSA!M24&lt;&gt;0)=TRUE,IF(b_BDVSA!M24&gt;0,"D","A"),"")</f>
        <v>D</v>
      </c>
      <c r="P24" s="126" t="str">
        <f>IF(b_BDVSA!N24&lt;&gt;"",ABS(b_BDVSA!N24),"")</f>
        <v/>
      </c>
      <c r="Q24" s="125">
        <f>IF(b_BDVSA!Q24&lt;&gt;"",ABS(b_BDVSA!Q24),"")</f>
        <v>0</v>
      </c>
      <c r="R24" s="125" t="str">
        <f>IF(AND(b_BDVSA!Q24&lt;&gt;"",b_BDVSA!Q24&lt;&gt;0)=TRUE,IF(b_BDVSA!Q24&gt;0,"D","A"),"")</f>
        <v/>
      </c>
      <c r="S24" s="125">
        <f>IF(b_BDVSA!R24&lt;&gt;"",ABS(b_BDVSA!R24),"")</f>
        <v>186185.81</v>
      </c>
      <c r="T24" s="125" t="str">
        <f>IF(AND(b_BDVSA!R24&lt;&gt;"",b_BDVSA!R24&lt;&gt;0)=TRUE,IF(b_BDVSA!R24&gt;0,"D","A"),"")</f>
        <v>D</v>
      </c>
      <c r="U24" s="126" t="str">
        <f>IF(b_BDVSA!S24&lt;&gt;"",ABS(b_BDVSA!S24),"")</f>
        <v/>
      </c>
      <c r="V24" s="125">
        <f>IF(b_BDVSA!V24&lt;&gt;"",ABS(b_BDVSA!V24),"")</f>
        <v>0</v>
      </c>
      <c r="W24" s="125" t="str">
        <f>IF(AND(b_BDVSA!V24&lt;&gt;"",b_BDVSA!V24&lt;&gt;0)=TRUE,IF(b_BDVSA!V24&gt;0,"D","A"),"")</f>
        <v/>
      </c>
      <c r="X24" s="125">
        <f>IF(b_BDVSA!W24&lt;&gt;"",ABS(b_BDVSA!W24),"")</f>
        <v>186185.81</v>
      </c>
      <c r="Y24" s="125" t="str">
        <f>IF(AND(b_BDVSA!W24&lt;&gt;"",b_BDVSA!W24&lt;&gt;0)=TRUE,IF(b_BDVSA!W24&gt;0,"D","A"),"")</f>
        <v>D</v>
      </c>
      <c r="Z24" s="126" t="str">
        <f>IF(b_BDVSA!X24&lt;&gt;"",ABS(b_BDVSA!X24),"")</f>
        <v/>
      </c>
    </row>
    <row r="25" spans="1:26" ht="15" customHeight="1">
      <c r="A25" s="117" t="str">
        <f>IF(dati_pdc!A21&lt;&gt;"",IF(dati_pdc!D21=1,RIGHT(dati_pdc!A21,dati_pdc!E21),dati_pdc!A21),"")</f>
        <v>130504</v>
      </c>
      <c r="B25" s="117" t="str">
        <f>IF(dati_pdc!B21&lt;&gt;"",dati_pdc!B21,"")</f>
        <v>Hardware</v>
      </c>
      <c r="C25" s="117">
        <f>IF(dati_pdc!C21&lt;&gt;"",dati_pdc!C21,"")</f>
        <v>3</v>
      </c>
      <c r="D25" s="117">
        <f>IF(dati_pdc!D21&lt;&gt;"",dati_pdc!D21,"")</f>
        <v>0</v>
      </c>
      <c r="E25" s="125">
        <f>IF(b_BDVSA!F25&lt;&gt;"",ABS(b_BDVSA!F25),"")</f>
        <v>158574.68</v>
      </c>
      <c r="F25" s="125" t="str">
        <f>IF(AND(b_BDVSA!F25&lt;&gt;"",b_BDVSA!F25&lt;&gt;0)=TRUE,IF(b_BDVSA!F25&gt;0,"D","A"),"")</f>
        <v>D</v>
      </c>
      <c r="G25" s="125">
        <f>IF(b_BDVSA!G25&lt;&gt;"",ABS(b_BDVSA!G25),"")</f>
        <v>131445.16</v>
      </c>
      <c r="H25" s="125" t="str">
        <f>IF(AND(b_BDVSA!G25&lt;&gt;"",b_BDVSA!G25&lt;&gt;0)=TRUE,IF(b_BDVSA!G25&gt;0,"D","A"),"")</f>
        <v>D</v>
      </c>
      <c r="I25" s="125">
        <f>IF(b_BDVSA!H25&lt;&gt;"",ABS(b_BDVSA!H25),"")</f>
        <v>27129.51999999999</v>
      </c>
      <c r="J25" s="125" t="str">
        <f>IF(AND(b_BDVSA!H25&lt;&gt;"",b_BDVSA!H25&lt;&gt;0)=TRUE,IF(b_BDVSA!H25&gt;0,"D","A"),"")</f>
        <v>D</v>
      </c>
      <c r="K25" s="126">
        <f>IF(b_BDVSA!I25&lt;&gt;"",ABS(b_BDVSA!I25),"")</f>
        <v>0.20639421033075686</v>
      </c>
      <c r="L25" s="125">
        <f>IF(b_BDVSA!L25&lt;&gt;"",ABS(b_BDVSA!L25),"")</f>
        <v>0</v>
      </c>
      <c r="M25" s="125" t="str">
        <f>IF(AND(b_BDVSA!L25&lt;&gt;"",b_BDVSA!L25&lt;&gt;0)=TRUE,IF(b_BDVSA!L25&gt;0,"D","A"),"")</f>
        <v/>
      </c>
      <c r="N25" s="125">
        <f>IF(b_BDVSA!M25&lt;&gt;"",ABS(b_BDVSA!M25),"")</f>
        <v>158574.68</v>
      </c>
      <c r="O25" s="125" t="str">
        <f>IF(AND(b_BDVSA!M25&lt;&gt;"",b_BDVSA!M25&lt;&gt;0)=TRUE,IF(b_BDVSA!M25&gt;0,"D","A"),"")</f>
        <v>D</v>
      </c>
      <c r="P25" s="126" t="str">
        <f>IF(b_BDVSA!N25&lt;&gt;"",ABS(b_BDVSA!N25),"")</f>
        <v/>
      </c>
      <c r="Q25" s="125">
        <f>IF(b_BDVSA!Q25&lt;&gt;"",ABS(b_BDVSA!Q25),"")</f>
        <v>0</v>
      </c>
      <c r="R25" s="125" t="str">
        <f>IF(AND(b_BDVSA!Q25&lt;&gt;"",b_BDVSA!Q25&lt;&gt;0)=TRUE,IF(b_BDVSA!Q25&gt;0,"D","A"),"")</f>
        <v/>
      </c>
      <c r="S25" s="125">
        <f>IF(b_BDVSA!R25&lt;&gt;"",ABS(b_BDVSA!R25),"")</f>
        <v>158574.68</v>
      </c>
      <c r="T25" s="125" t="str">
        <f>IF(AND(b_BDVSA!R25&lt;&gt;"",b_BDVSA!R25&lt;&gt;0)=TRUE,IF(b_BDVSA!R25&gt;0,"D","A"),"")</f>
        <v>D</v>
      </c>
      <c r="U25" s="126" t="str">
        <f>IF(b_BDVSA!S25&lt;&gt;"",ABS(b_BDVSA!S25),"")</f>
        <v/>
      </c>
      <c r="V25" s="125">
        <f>IF(b_BDVSA!V25&lt;&gt;"",ABS(b_BDVSA!V25),"")</f>
        <v>0</v>
      </c>
      <c r="W25" s="125" t="str">
        <f>IF(AND(b_BDVSA!V25&lt;&gt;"",b_BDVSA!V25&lt;&gt;0)=TRUE,IF(b_BDVSA!V25&gt;0,"D","A"),"")</f>
        <v/>
      </c>
      <c r="X25" s="125">
        <f>IF(b_BDVSA!W25&lt;&gt;"",ABS(b_BDVSA!W25),"")</f>
        <v>158574.68</v>
      </c>
      <c r="Y25" s="125" t="str">
        <f>IF(AND(b_BDVSA!W25&lt;&gt;"",b_BDVSA!W25&lt;&gt;0)=TRUE,IF(b_BDVSA!W25&gt;0,"D","A"),"")</f>
        <v>D</v>
      </c>
      <c r="Z25" s="126" t="str">
        <f>IF(b_BDVSA!X25&lt;&gt;"",ABS(b_BDVSA!X25),"")</f>
        <v/>
      </c>
    </row>
    <row r="26" spans="1:26" ht="15" customHeight="1">
      <c r="A26" s="117" t="str">
        <f>IF(dati_pdc!A22&lt;&gt;"",IF(dati_pdc!D22=1,RIGHT(dati_pdc!A22,dati_pdc!E22),dati_pdc!A22),"")</f>
        <v>130505</v>
      </c>
      <c r="B26" s="117" t="str">
        <f>IF(dati_pdc!B22&lt;&gt;"",dati_pdc!B22,"")</f>
        <v>Apparecchi telefonici</v>
      </c>
      <c r="C26" s="117">
        <f>IF(dati_pdc!C22&lt;&gt;"",dati_pdc!C22,"")</f>
        <v>3</v>
      </c>
      <c r="D26" s="117">
        <f>IF(dati_pdc!D22&lt;&gt;"",dati_pdc!D22,"")</f>
        <v>0</v>
      </c>
      <c r="E26" s="125">
        <f>IF(b_BDVSA!F26&lt;&gt;"",ABS(b_BDVSA!F26),"")</f>
        <v>13788.87</v>
      </c>
      <c r="F26" s="125" t="str">
        <f>IF(AND(b_BDVSA!F26&lt;&gt;"",b_BDVSA!F26&lt;&gt;0)=TRUE,IF(b_BDVSA!F26&gt;0,"D","A"),"")</f>
        <v>D</v>
      </c>
      <c r="G26" s="125">
        <f>IF(b_BDVSA!G26&lt;&gt;"",ABS(b_BDVSA!G26),"")</f>
        <v>11885.22</v>
      </c>
      <c r="H26" s="125" t="str">
        <f>IF(AND(b_BDVSA!G26&lt;&gt;"",b_BDVSA!G26&lt;&gt;0)=TRUE,IF(b_BDVSA!G26&gt;0,"D","A"),"")</f>
        <v>D</v>
      </c>
      <c r="I26" s="125">
        <f>IF(b_BDVSA!H26&lt;&gt;"",ABS(b_BDVSA!H26),"")</f>
        <v>1903.6500000000015</v>
      </c>
      <c r="J26" s="125" t="str">
        <f>IF(AND(b_BDVSA!H26&lt;&gt;"",b_BDVSA!H26&lt;&gt;0)=TRUE,IF(b_BDVSA!H26&gt;0,"D","A"),"")</f>
        <v>D</v>
      </c>
      <c r="K26" s="126">
        <f>IF(b_BDVSA!I26&lt;&gt;"",ABS(b_BDVSA!I26),"")</f>
        <v>0.16016952147288829</v>
      </c>
      <c r="L26" s="125">
        <f>IF(b_BDVSA!L26&lt;&gt;"",ABS(b_BDVSA!L26),"")</f>
        <v>0</v>
      </c>
      <c r="M26" s="125" t="str">
        <f>IF(AND(b_BDVSA!L26&lt;&gt;"",b_BDVSA!L26&lt;&gt;0)=TRUE,IF(b_BDVSA!L26&gt;0,"D","A"),"")</f>
        <v/>
      </c>
      <c r="N26" s="125">
        <f>IF(b_BDVSA!M26&lt;&gt;"",ABS(b_BDVSA!M26),"")</f>
        <v>13788.87</v>
      </c>
      <c r="O26" s="125" t="str">
        <f>IF(AND(b_BDVSA!M26&lt;&gt;"",b_BDVSA!M26&lt;&gt;0)=TRUE,IF(b_BDVSA!M26&gt;0,"D","A"),"")</f>
        <v>D</v>
      </c>
      <c r="P26" s="126" t="str">
        <f>IF(b_BDVSA!N26&lt;&gt;"",ABS(b_BDVSA!N26),"")</f>
        <v/>
      </c>
      <c r="Q26" s="125">
        <f>IF(b_BDVSA!Q26&lt;&gt;"",ABS(b_BDVSA!Q26),"")</f>
        <v>0</v>
      </c>
      <c r="R26" s="125" t="str">
        <f>IF(AND(b_BDVSA!Q26&lt;&gt;"",b_BDVSA!Q26&lt;&gt;0)=TRUE,IF(b_BDVSA!Q26&gt;0,"D","A"),"")</f>
        <v/>
      </c>
      <c r="S26" s="125">
        <f>IF(b_BDVSA!R26&lt;&gt;"",ABS(b_BDVSA!R26),"")</f>
        <v>13788.87</v>
      </c>
      <c r="T26" s="125" t="str">
        <f>IF(AND(b_BDVSA!R26&lt;&gt;"",b_BDVSA!R26&lt;&gt;0)=TRUE,IF(b_BDVSA!R26&gt;0,"D","A"),"")</f>
        <v>D</v>
      </c>
      <c r="U26" s="126" t="str">
        <f>IF(b_BDVSA!S26&lt;&gt;"",ABS(b_BDVSA!S26),"")</f>
        <v/>
      </c>
      <c r="V26" s="125">
        <f>IF(b_BDVSA!V26&lt;&gt;"",ABS(b_BDVSA!V26),"")</f>
        <v>0</v>
      </c>
      <c r="W26" s="125" t="str">
        <f>IF(AND(b_BDVSA!V26&lt;&gt;"",b_BDVSA!V26&lt;&gt;0)=TRUE,IF(b_BDVSA!V26&gt;0,"D","A"),"")</f>
        <v/>
      </c>
      <c r="X26" s="125">
        <f>IF(b_BDVSA!W26&lt;&gt;"",ABS(b_BDVSA!W26),"")</f>
        <v>13788.87</v>
      </c>
      <c r="Y26" s="125" t="str">
        <f>IF(AND(b_BDVSA!W26&lt;&gt;"",b_BDVSA!W26&lt;&gt;0)=TRUE,IF(b_BDVSA!W26&gt;0,"D","A"),"")</f>
        <v>D</v>
      </c>
      <c r="Z26" s="126" t="str">
        <f>IF(b_BDVSA!X26&lt;&gt;"",ABS(b_BDVSA!X26),"")</f>
        <v/>
      </c>
    </row>
    <row r="27" spans="1:26" ht="15.75" customHeight="1">
      <c r="A27" s="117" t="str">
        <f>IF(dati_pdc!A23&lt;&gt;"",IF(dati_pdc!D23=1,RIGHT(dati_pdc!A23,dati_pdc!E23),dati_pdc!A23),"")</f>
        <v>130551</v>
      </c>
      <c r="B27" s="117" t="str">
        <f>IF(dati_pdc!B23&lt;&gt;"",dati_pdc!B23,"")</f>
        <v>Attrezzatura varia e minuta</v>
      </c>
      <c r="C27" s="117">
        <f>IF(dati_pdc!C23&lt;&gt;"",dati_pdc!C23,"")</f>
        <v>3</v>
      </c>
      <c r="D27" s="117">
        <f>IF(dati_pdc!D23&lt;&gt;"",dati_pdc!D23,"")</f>
        <v>0</v>
      </c>
      <c r="E27" s="125">
        <f>IF(b_BDVSA!F27&lt;&gt;"",ABS(b_BDVSA!F27),"")</f>
        <v>13822.26</v>
      </c>
      <c r="F27" s="125" t="str">
        <f>IF(AND(b_BDVSA!F27&lt;&gt;"",b_BDVSA!F27&lt;&gt;0)=TRUE,IF(b_BDVSA!F27&gt;0,"D","A"),"")</f>
        <v>D</v>
      </c>
      <c r="G27" s="125">
        <f>IF(b_BDVSA!G27&lt;&gt;"",ABS(b_BDVSA!G27),"")</f>
        <v>12578.22</v>
      </c>
      <c r="H27" s="125" t="str">
        <f>IF(AND(b_BDVSA!G27&lt;&gt;"",b_BDVSA!G27&lt;&gt;0)=TRUE,IF(b_BDVSA!G27&gt;0,"D","A"),"")</f>
        <v>D</v>
      </c>
      <c r="I27" s="125">
        <f>IF(b_BDVSA!H27&lt;&gt;"",ABS(b_BDVSA!H27),"")</f>
        <v>1244.0400000000009</v>
      </c>
      <c r="J27" s="125" t="str">
        <f>IF(AND(b_BDVSA!H27&lt;&gt;"",b_BDVSA!H27&lt;&gt;0)=TRUE,IF(b_BDVSA!H27&gt;0,"D","A"),"")</f>
        <v>D</v>
      </c>
      <c r="K27" s="126">
        <f>IF(b_BDVSA!I27&lt;&gt;"",ABS(b_BDVSA!I27),"")</f>
        <v>9.8904296474381981E-2</v>
      </c>
      <c r="L27" s="125">
        <f>IF(b_BDVSA!L27&lt;&gt;"",ABS(b_BDVSA!L27),"")</f>
        <v>0</v>
      </c>
      <c r="M27" s="125" t="str">
        <f>IF(AND(b_BDVSA!L27&lt;&gt;"",b_BDVSA!L27&lt;&gt;0)=TRUE,IF(b_BDVSA!L27&gt;0,"D","A"),"")</f>
        <v/>
      </c>
      <c r="N27" s="125">
        <f>IF(b_BDVSA!M27&lt;&gt;"",ABS(b_BDVSA!M27),"")</f>
        <v>13822.26</v>
      </c>
      <c r="O27" s="125" t="str">
        <f>IF(AND(b_BDVSA!M27&lt;&gt;"",b_BDVSA!M27&lt;&gt;0)=TRUE,IF(b_BDVSA!M27&gt;0,"D","A"),"")</f>
        <v>D</v>
      </c>
      <c r="P27" s="126" t="str">
        <f>IF(b_BDVSA!N27&lt;&gt;"",ABS(b_BDVSA!N27),"")</f>
        <v/>
      </c>
      <c r="Q27" s="125">
        <f>IF(b_BDVSA!Q27&lt;&gt;"",ABS(b_BDVSA!Q27),"")</f>
        <v>0</v>
      </c>
      <c r="R27" s="125" t="str">
        <f>IF(AND(b_BDVSA!Q27&lt;&gt;"",b_BDVSA!Q27&lt;&gt;0)=TRUE,IF(b_BDVSA!Q27&gt;0,"D","A"),"")</f>
        <v/>
      </c>
      <c r="S27" s="125">
        <f>IF(b_BDVSA!R27&lt;&gt;"",ABS(b_BDVSA!R27),"")</f>
        <v>13822.26</v>
      </c>
      <c r="T27" s="125" t="str">
        <f>IF(AND(b_BDVSA!R27&lt;&gt;"",b_BDVSA!R27&lt;&gt;0)=TRUE,IF(b_BDVSA!R27&gt;0,"D","A"),"")</f>
        <v>D</v>
      </c>
      <c r="U27" s="126" t="str">
        <f>IF(b_BDVSA!S27&lt;&gt;"",ABS(b_BDVSA!S27),"")</f>
        <v/>
      </c>
      <c r="V27" s="125">
        <f>IF(b_BDVSA!V27&lt;&gt;"",ABS(b_BDVSA!V27),"")</f>
        <v>0</v>
      </c>
      <c r="W27" s="125" t="str">
        <f>IF(AND(b_BDVSA!V27&lt;&gt;"",b_BDVSA!V27&lt;&gt;0)=TRUE,IF(b_BDVSA!V27&gt;0,"D","A"),"")</f>
        <v/>
      </c>
      <c r="X27" s="125">
        <f>IF(b_BDVSA!W27&lt;&gt;"",ABS(b_BDVSA!W27),"")</f>
        <v>13822.26</v>
      </c>
      <c r="Y27" s="125" t="str">
        <f>IF(AND(b_BDVSA!W27&lt;&gt;"",b_BDVSA!W27&lt;&gt;0)=TRUE,IF(b_BDVSA!W27&gt;0,"D","A"),"")</f>
        <v>D</v>
      </c>
      <c r="Z27" s="126" t="str">
        <f>IF(b_BDVSA!X27&lt;&gt;"",ABS(b_BDVSA!X27),"")</f>
        <v/>
      </c>
    </row>
    <row r="28" spans="1:26" ht="15.75" customHeight="1">
      <c r="A28" s="117" t="str">
        <f>IF(dati_pdc!A24&lt;&gt;"",IF(dati_pdc!D24=1,RIGHT(dati_pdc!A24,dati_pdc!E24),dati_pdc!A24),"")</f>
        <v>1307</v>
      </c>
      <c r="B28" s="117" t="str">
        <f>IF(dati_pdc!B24&lt;&gt;"",dati_pdc!B24,"")</f>
        <v>ALTRE IMMOBILIZZAZIONI MATERIALI</v>
      </c>
      <c r="C28" s="117">
        <f>IF(dati_pdc!C24&lt;&gt;"",dati_pdc!C24,"")</f>
        <v>2</v>
      </c>
      <c r="D28" s="117">
        <f>IF(dati_pdc!D24&lt;&gt;"",dati_pdc!D24,"")</f>
        <v>0</v>
      </c>
      <c r="E28" s="125">
        <f>IF(b_BDVSA!F28&lt;&gt;"",ABS(b_BDVSA!F28),"")</f>
        <v>249894.97999999998</v>
      </c>
      <c r="F28" s="125" t="str">
        <f>IF(AND(b_BDVSA!F28&lt;&gt;"",b_BDVSA!F28&lt;&gt;0)=TRUE,IF(b_BDVSA!F28&gt;0,"D","A"),"")</f>
        <v>D</v>
      </c>
      <c r="G28" s="125">
        <f>IF(b_BDVSA!G28&lt;&gt;"",ABS(b_BDVSA!G28),"")</f>
        <v>259675.53</v>
      </c>
      <c r="H28" s="125" t="str">
        <f>IF(AND(b_BDVSA!G28&lt;&gt;"",b_BDVSA!G28&lt;&gt;0)=TRUE,IF(b_BDVSA!G28&gt;0,"D","A"),"")</f>
        <v>D</v>
      </c>
      <c r="I28" s="125">
        <f>IF(b_BDVSA!H28&lt;&gt;"",ABS(b_BDVSA!H28),"")</f>
        <v>9780.5500000000175</v>
      </c>
      <c r="J28" s="125" t="str">
        <f>IF(AND(b_BDVSA!H28&lt;&gt;"",b_BDVSA!H28&lt;&gt;0)=TRUE,IF(b_BDVSA!H28&gt;0,"D","A"),"")</f>
        <v>A</v>
      </c>
      <c r="K28" s="126">
        <f>IF(b_BDVSA!I28&lt;&gt;"",ABS(b_BDVSA!I28),"")</f>
        <v>3.7664503852172813E-2</v>
      </c>
      <c r="L28" s="125">
        <f>IF(b_BDVSA!L28&lt;&gt;"",ABS(b_BDVSA!L28),"")</f>
        <v>0</v>
      </c>
      <c r="M28" s="125" t="str">
        <f>IF(AND(b_BDVSA!L28&lt;&gt;"",b_BDVSA!L28&lt;&gt;0)=TRUE,IF(b_BDVSA!L28&gt;0,"D","A"),"")</f>
        <v/>
      </c>
      <c r="N28" s="125">
        <f>IF(b_BDVSA!M28&lt;&gt;"",ABS(b_BDVSA!M28),"")</f>
        <v>249894.97999999998</v>
      </c>
      <c r="O28" s="125" t="str">
        <f>IF(AND(b_BDVSA!M28&lt;&gt;"",b_BDVSA!M28&lt;&gt;0)=TRUE,IF(b_BDVSA!M28&gt;0,"D","A"),"")</f>
        <v>D</v>
      </c>
      <c r="P28" s="126" t="str">
        <f>IF(b_BDVSA!N28&lt;&gt;"",ABS(b_BDVSA!N28),"")</f>
        <v/>
      </c>
      <c r="Q28" s="125">
        <f>IF(b_BDVSA!Q28&lt;&gt;"",ABS(b_BDVSA!Q28),"")</f>
        <v>0</v>
      </c>
      <c r="R28" s="125" t="str">
        <f>IF(AND(b_BDVSA!Q28&lt;&gt;"",b_BDVSA!Q28&lt;&gt;0)=TRUE,IF(b_BDVSA!Q28&gt;0,"D","A"),"")</f>
        <v/>
      </c>
      <c r="S28" s="125">
        <f>IF(b_BDVSA!R28&lt;&gt;"",ABS(b_BDVSA!R28),"")</f>
        <v>249894.97999999998</v>
      </c>
      <c r="T28" s="125" t="str">
        <f>IF(AND(b_BDVSA!R28&lt;&gt;"",b_BDVSA!R28&lt;&gt;0)=TRUE,IF(b_BDVSA!R28&gt;0,"D","A"),"")</f>
        <v>D</v>
      </c>
      <c r="U28" s="126" t="str">
        <f>IF(b_BDVSA!S28&lt;&gt;"",ABS(b_BDVSA!S28),"")</f>
        <v/>
      </c>
      <c r="V28" s="125">
        <f>IF(b_BDVSA!V28&lt;&gt;"",ABS(b_BDVSA!V28),"")</f>
        <v>0</v>
      </c>
      <c r="W28" s="125" t="str">
        <f>IF(AND(b_BDVSA!V28&lt;&gt;"",b_BDVSA!V28&lt;&gt;0)=TRUE,IF(b_BDVSA!V28&gt;0,"D","A"),"")</f>
        <v/>
      </c>
      <c r="X28" s="125">
        <f>IF(b_BDVSA!W28&lt;&gt;"",ABS(b_BDVSA!W28),"")</f>
        <v>249894.97999999998</v>
      </c>
      <c r="Y28" s="125" t="str">
        <f>IF(AND(b_BDVSA!W28&lt;&gt;"",b_BDVSA!W28&lt;&gt;0)=TRUE,IF(b_BDVSA!W28&gt;0,"D","A"),"")</f>
        <v>D</v>
      </c>
      <c r="Z28" s="126" t="str">
        <f>IF(b_BDVSA!X28&lt;&gt;"",ABS(b_BDVSA!X28),"")</f>
        <v/>
      </c>
    </row>
    <row r="29" spans="1:26">
      <c r="A29" s="117" t="str">
        <f>IF(dati_pdc!A25&lt;&gt;"",IF(dati_pdc!D25=1,RIGHT(dati_pdc!A25,dati_pdc!E25),dati_pdc!A25),"")</f>
        <v>130701</v>
      </c>
      <c r="B29" s="117" t="str">
        <f>IF(dati_pdc!B25&lt;&gt;"",dati_pdc!B25,"")</f>
        <v>Mobili e arredi</v>
      </c>
      <c r="C29" s="117">
        <f>IF(dati_pdc!C25&lt;&gt;"",dati_pdc!C25,"")</f>
        <v>3</v>
      </c>
      <c r="D29" s="117">
        <f>IF(dati_pdc!D25&lt;&gt;"",dati_pdc!D25,"")</f>
        <v>0</v>
      </c>
      <c r="E29" s="125">
        <f>IF(b_BDVSA!F29&lt;&gt;"",ABS(b_BDVSA!F29),"")</f>
        <v>183744.71</v>
      </c>
      <c r="F29" s="125" t="str">
        <f>IF(AND(b_BDVSA!F29&lt;&gt;"",b_BDVSA!F29&lt;&gt;0)=TRUE,IF(b_BDVSA!F29&gt;0,"D","A"),"")</f>
        <v>D</v>
      </c>
      <c r="G29" s="125">
        <f>IF(b_BDVSA!G29&lt;&gt;"",ABS(b_BDVSA!G29),"")</f>
        <v>182814.71</v>
      </c>
      <c r="H29" s="125" t="str">
        <f>IF(AND(b_BDVSA!G29&lt;&gt;"",b_BDVSA!G29&lt;&gt;0)=TRUE,IF(b_BDVSA!G29&gt;0,"D","A"),"")</f>
        <v>D</v>
      </c>
      <c r="I29" s="125">
        <f>IF(b_BDVSA!H29&lt;&gt;"",ABS(b_BDVSA!H29),"")</f>
        <v>930</v>
      </c>
      <c r="J29" s="125" t="str">
        <f>IF(AND(b_BDVSA!H29&lt;&gt;"",b_BDVSA!H29&lt;&gt;0)=TRUE,IF(b_BDVSA!H29&gt;0,"D","A"),"")</f>
        <v>D</v>
      </c>
      <c r="K29" s="126">
        <f>IF(b_BDVSA!I29&lt;&gt;"",ABS(b_BDVSA!I29),"")</f>
        <v>5.0871179895753465E-3</v>
      </c>
      <c r="L29" s="125">
        <f>IF(b_BDVSA!L29&lt;&gt;"",ABS(b_BDVSA!L29),"")</f>
        <v>0</v>
      </c>
      <c r="M29" s="125" t="str">
        <f>IF(AND(b_BDVSA!L29&lt;&gt;"",b_BDVSA!L29&lt;&gt;0)=TRUE,IF(b_BDVSA!L29&gt;0,"D","A"),"")</f>
        <v/>
      </c>
      <c r="N29" s="125">
        <f>IF(b_BDVSA!M29&lt;&gt;"",ABS(b_BDVSA!M29),"")</f>
        <v>183744.71</v>
      </c>
      <c r="O29" s="125" t="str">
        <f>IF(AND(b_BDVSA!M29&lt;&gt;"",b_BDVSA!M29&lt;&gt;0)=TRUE,IF(b_BDVSA!M29&gt;0,"D","A"),"")</f>
        <v>D</v>
      </c>
      <c r="P29" s="126" t="str">
        <f>IF(b_BDVSA!N29&lt;&gt;"",ABS(b_BDVSA!N29),"")</f>
        <v/>
      </c>
      <c r="Q29" s="125">
        <f>IF(b_BDVSA!Q29&lt;&gt;"",ABS(b_BDVSA!Q29),"")</f>
        <v>0</v>
      </c>
      <c r="R29" s="125" t="str">
        <f>IF(AND(b_BDVSA!Q29&lt;&gt;"",b_BDVSA!Q29&lt;&gt;0)=TRUE,IF(b_BDVSA!Q29&gt;0,"D","A"),"")</f>
        <v/>
      </c>
      <c r="S29" s="125">
        <f>IF(b_BDVSA!R29&lt;&gt;"",ABS(b_BDVSA!R29),"")</f>
        <v>183744.71</v>
      </c>
      <c r="T29" s="125" t="str">
        <f>IF(AND(b_BDVSA!R29&lt;&gt;"",b_BDVSA!R29&lt;&gt;0)=TRUE,IF(b_BDVSA!R29&gt;0,"D","A"),"")</f>
        <v>D</v>
      </c>
      <c r="U29" s="126" t="str">
        <f>IF(b_BDVSA!S29&lt;&gt;"",ABS(b_BDVSA!S29),"")</f>
        <v/>
      </c>
      <c r="V29" s="125">
        <f>IF(b_BDVSA!V29&lt;&gt;"",ABS(b_BDVSA!V29),"")</f>
        <v>0</v>
      </c>
      <c r="W29" s="125" t="str">
        <f>IF(AND(b_BDVSA!V29&lt;&gt;"",b_BDVSA!V29&lt;&gt;0)=TRUE,IF(b_BDVSA!V29&gt;0,"D","A"),"")</f>
        <v/>
      </c>
      <c r="X29" s="125">
        <f>IF(b_BDVSA!W29&lt;&gt;"",ABS(b_BDVSA!W29),"")</f>
        <v>183744.71</v>
      </c>
      <c r="Y29" s="125" t="str">
        <f>IF(AND(b_BDVSA!W29&lt;&gt;"",b_BDVSA!W29&lt;&gt;0)=TRUE,IF(b_BDVSA!W29&gt;0,"D","A"),"")</f>
        <v>D</v>
      </c>
      <c r="Z29" s="126" t="str">
        <f>IF(b_BDVSA!X29&lt;&gt;"",ABS(b_BDVSA!X29),"")</f>
        <v/>
      </c>
    </row>
    <row r="30" spans="1:26">
      <c r="A30" s="117" t="str">
        <f>IF(dati_pdc!A26&lt;&gt;"",IF(dati_pdc!D26=1,RIGHT(dati_pdc!A26,dati_pdc!E26),dati_pdc!A26),"")</f>
        <v>130707</v>
      </c>
      <c r="B30" s="117" t="str">
        <f>IF(dati_pdc!B26&lt;&gt;"",dati_pdc!B26,"")</f>
        <v>Macchine d'ufficio elettroniche</v>
      </c>
      <c r="C30" s="117">
        <f>IF(dati_pdc!C26&lt;&gt;"",dati_pdc!C26,"")</f>
        <v>3</v>
      </c>
      <c r="D30" s="117">
        <f>IF(dati_pdc!D26&lt;&gt;"",dati_pdc!D26,"")</f>
        <v>0</v>
      </c>
      <c r="E30" s="125">
        <f>IF(b_BDVSA!F30&lt;&gt;"",ABS(b_BDVSA!F30),"")</f>
        <v>790</v>
      </c>
      <c r="F30" s="125" t="str">
        <f>IF(AND(b_BDVSA!F30&lt;&gt;"",b_BDVSA!F30&lt;&gt;0)=TRUE,IF(b_BDVSA!F30&gt;0,"D","A"),"")</f>
        <v>D</v>
      </c>
      <c r="G30" s="125">
        <f>IF(b_BDVSA!G30&lt;&gt;"",ABS(b_BDVSA!G30),"")</f>
        <v>790</v>
      </c>
      <c r="H30" s="125" t="str">
        <f>IF(AND(b_BDVSA!G30&lt;&gt;"",b_BDVSA!G30&lt;&gt;0)=TRUE,IF(b_BDVSA!G30&gt;0,"D","A"),"")</f>
        <v>D</v>
      </c>
      <c r="I30" s="125">
        <f>IF(b_BDVSA!H30&lt;&gt;"",ABS(b_BDVSA!H30),"")</f>
        <v>0</v>
      </c>
      <c r="J30" s="125" t="str">
        <f>IF(AND(b_BDVSA!H30&lt;&gt;"",b_BDVSA!H30&lt;&gt;0)=TRUE,IF(b_BDVSA!H30&gt;0,"D","A"),"")</f>
        <v/>
      </c>
      <c r="K30" s="126">
        <f>IF(b_BDVSA!I30&lt;&gt;"",ABS(b_BDVSA!I30),"")</f>
        <v>0</v>
      </c>
      <c r="L30" s="125">
        <f>IF(b_BDVSA!L30&lt;&gt;"",ABS(b_BDVSA!L30),"")</f>
        <v>0</v>
      </c>
      <c r="M30" s="125" t="str">
        <f>IF(AND(b_BDVSA!L30&lt;&gt;"",b_BDVSA!L30&lt;&gt;0)=TRUE,IF(b_BDVSA!L30&gt;0,"D","A"),"")</f>
        <v/>
      </c>
      <c r="N30" s="125">
        <f>IF(b_BDVSA!M30&lt;&gt;"",ABS(b_BDVSA!M30),"")</f>
        <v>790</v>
      </c>
      <c r="O30" s="125" t="str">
        <f>IF(AND(b_BDVSA!M30&lt;&gt;"",b_BDVSA!M30&lt;&gt;0)=TRUE,IF(b_BDVSA!M30&gt;0,"D","A"),"")</f>
        <v>D</v>
      </c>
      <c r="P30" s="126" t="str">
        <f>IF(b_BDVSA!N30&lt;&gt;"",ABS(b_BDVSA!N30),"")</f>
        <v/>
      </c>
      <c r="Q30" s="125">
        <f>IF(b_BDVSA!Q30&lt;&gt;"",ABS(b_BDVSA!Q30),"")</f>
        <v>0</v>
      </c>
      <c r="R30" s="125" t="str">
        <f>IF(AND(b_BDVSA!Q30&lt;&gt;"",b_BDVSA!Q30&lt;&gt;0)=TRUE,IF(b_BDVSA!Q30&gt;0,"D","A"),"")</f>
        <v/>
      </c>
      <c r="S30" s="125">
        <f>IF(b_BDVSA!R30&lt;&gt;"",ABS(b_BDVSA!R30),"")</f>
        <v>790</v>
      </c>
      <c r="T30" s="125" t="str">
        <f>IF(AND(b_BDVSA!R30&lt;&gt;"",b_BDVSA!R30&lt;&gt;0)=TRUE,IF(b_BDVSA!R30&gt;0,"D","A"),"")</f>
        <v>D</v>
      </c>
      <c r="U30" s="126" t="str">
        <f>IF(b_BDVSA!S30&lt;&gt;"",ABS(b_BDVSA!S30),"")</f>
        <v/>
      </c>
      <c r="V30" s="125">
        <f>IF(b_BDVSA!V30&lt;&gt;"",ABS(b_BDVSA!V30),"")</f>
        <v>0</v>
      </c>
      <c r="W30" s="125" t="str">
        <f>IF(AND(b_BDVSA!V30&lt;&gt;"",b_BDVSA!V30&lt;&gt;0)=TRUE,IF(b_BDVSA!V30&gt;0,"D","A"),"")</f>
        <v/>
      </c>
      <c r="X30" s="125">
        <f>IF(b_BDVSA!W30&lt;&gt;"",ABS(b_BDVSA!W30),"")</f>
        <v>790</v>
      </c>
      <c r="Y30" s="125" t="str">
        <f>IF(AND(b_BDVSA!W30&lt;&gt;"",b_BDVSA!W30&lt;&gt;0)=TRUE,IF(b_BDVSA!W30&gt;0,"D","A"),"")</f>
        <v>D</v>
      </c>
      <c r="Z30" s="126" t="str">
        <f>IF(b_BDVSA!X30&lt;&gt;"",ABS(b_BDVSA!X30),"")</f>
        <v/>
      </c>
    </row>
    <row r="31" spans="1:26">
      <c r="A31" s="117" t="str">
        <f>IF(dati_pdc!A27&lt;&gt;"",IF(dati_pdc!D27=1,RIGHT(dati_pdc!A27,dati_pdc!E27),dati_pdc!A27),"")</f>
        <v>130731</v>
      </c>
      <c r="B31" s="117" t="str">
        <f>IF(dati_pdc!B27&lt;&gt;"",dati_pdc!B27,"")</f>
        <v>Automezzi</v>
      </c>
      <c r="C31" s="117">
        <f>IF(dati_pdc!C27&lt;&gt;"",dati_pdc!C27,"")</f>
        <v>3</v>
      </c>
      <c r="D31" s="117">
        <f>IF(dati_pdc!D27&lt;&gt;"",dati_pdc!D27,"")</f>
        <v>0</v>
      </c>
      <c r="E31" s="125">
        <f>IF(b_BDVSA!F31&lt;&gt;"",ABS(b_BDVSA!F31),"")</f>
        <v>12675.8</v>
      </c>
      <c r="F31" s="125" t="str">
        <f>IF(AND(b_BDVSA!F31&lt;&gt;"",b_BDVSA!F31&lt;&gt;0)=TRUE,IF(b_BDVSA!F31&gt;0,"D","A"),"")</f>
        <v>D</v>
      </c>
      <c r="G31" s="125">
        <f>IF(b_BDVSA!G31&lt;&gt;"",ABS(b_BDVSA!G31),"")</f>
        <v>23386.35</v>
      </c>
      <c r="H31" s="125" t="str">
        <f>IF(AND(b_BDVSA!G31&lt;&gt;"",b_BDVSA!G31&lt;&gt;0)=TRUE,IF(b_BDVSA!G31&gt;0,"D","A"),"")</f>
        <v>D</v>
      </c>
      <c r="I31" s="125">
        <f>IF(b_BDVSA!H31&lt;&gt;"",ABS(b_BDVSA!H31),"")</f>
        <v>10710.55</v>
      </c>
      <c r="J31" s="125" t="str">
        <f>IF(AND(b_BDVSA!H31&lt;&gt;"",b_BDVSA!H31&lt;&gt;0)=TRUE,IF(b_BDVSA!H31&gt;0,"D","A"),"")</f>
        <v>A</v>
      </c>
      <c r="K31" s="126">
        <f>IF(b_BDVSA!I31&lt;&gt;"",ABS(b_BDVSA!I31),"")</f>
        <v>0.45798296869755223</v>
      </c>
      <c r="L31" s="125">
        <f>IF(b_BDVSA!L31&lt;&gt;"",ABS(b_BDVSA!L31),"")</f>
        <v>0</v>
      </c>
      <c r="M31" s="125" t="str">
        <f>IF(AND(b_BDVSA!L31&lt;&gt;"",b_BDVSA!L31&lt;&gt;0)=TRUE,IF(b_BDVSA!L31&gt;0,"D","A"),"")</f>
        <v/>
      </c>
      <c r="N31" s="125">
        <f>IF(b_BDVSA!M31&lt;&gt;"",ABS(b_BDVSA!M31),"")</f>
        <v>12675.8</v>
      </c>
      <c r="O31" s="125" t="str">
        <f>IF(AND(b_BDVSA!M31&lt;&gt;"",b_BDVSA!M31&lt;&gt;0)=TRUE,IF(b_BDVSA!M31&gt;0,"D","A"),"")</f>
        <v>D</v>
      </c>
      <c r="P31" s="126" t="str">
        <f>IF(b_BDVSA!N31&lt;&gt;"",ABS(b_BDVSA!N31),"")</f>
        <v/>
      </c>
      <c r="Q31" s="125">
        <f>IF(b_BDVSA!Q31&lt;&gt;"",ABS(b_BDVSA!Q31),"")</f>
        <v>0</v>
      </c>
      <c r="R31" s="125" t="str">
        <f>IF(AND(b_BDVSA!Q31&lt;&gt;"",b_BDVSA!Q31&lt;&gt;0)=TRUE,IF(b_BDVSA!Q31&gt;0,"D","A"),"")</f>
        <v/>
      </c>
      <c r="S31" s="125">
        <f>IF(b_BDVSA!R31&lt;&gt;"",ABS(b_BDVSA!R31),"")</f>
        <v>12675.8</v>
      </c>
      <c r="T31" s="125" t="str">
        <f>IF(AND(b_BDVSA!R31&lt;&gt;"",b_BDVSA!R31&lt;&gt;0)=TRUE,IF(b_BDVSA!R31&gt;0,"D","A"),"")</f>
        <v>D</v>
      </c>
      <c r="U31" s="126" t="str">
        <f>IF(b_BDVSA!S31&lt;&gt;"",ABS(b_BDVSA!S31),"")</f>
        <v/>
      </c>
      <c r="V31" s="125">
        <f>IF(b_BDVSA!V31&lt;&gt;"",ABS(b_BDVSA!V31),"")</f>
        <v>0</v>
      </c>
      <c r="W31" s="125" t="str">
        <f>IF(AND(b_BDVSA!V31&lt;&gt;"",b_BDVSA!V31&lt;&gt;0)=TRUE,IF(b_BDVSA!V31&gt;0,"D","A"),"")</f>
        <v/>
      </c>
      <c r="X31" s="125">
        <f>IF(b_BDVSA!W31&lt;&gt;"",ABS(b_BDVSA!W31),"")</f>
        <v>12675.8</v>
      </c>
      <c r="Y31" s="125" t="str">
        <f>IF(AND(b_BDVSA!W31&lt;&gt;"",b_BDVSA!W31&lt;&gt;0)=TRUE,IF(b_BDVSA!W31&gt;0,"D","A"),"")</f>
        <v>D</v>
      </c>
      <c r="Z31" s="126" t="str">
        <f>IF(b_BDVSA!X31&lt;&gt;"",ABS(b_BDVSA!X31),"")</f>
        <v/>
      </c>
    </row>
    <row r="32" spans="1:26">
      <c r="A32" s="117" t="str">
        <f>IF(dati_pdc!A28&lt;&gt;"",IF(dati_pdc!D28=1,RIGHT(dati_pdc!A28,dati_pdc!E28),dati_pdc!A28),"")</f>
        <v>130739</v>
      </c>
      <c r="B32" s="117" t="str">
        <f>IF(dati_pdc!B28&lt;&gt;"",dati_pdc!B28,"")</f>
        <v>Autovetture</v>
      </c>
      <c r="C32" s="117">
        <f>IF(dati_pdc!C28&lt;&gt;"",dati_pdc!C28,"")</f>
        <v>3</v>
      </c>
      <c r="D32" s="117">
        <f>IF(dati_pdc!D28&lt;&gt;"",dati_pdc!D28,"")</f>
        <v>0</v>
      </c>
      <c r="E32" s="125">
        <f>IF(b_BDVSA!F32&lt;&gt;"",ABS(b_BDVSA!F32),"")</f>
        <v>51091.87</v>
      </c>
      <c r="F32" s="125" t="str">
        <f>IF(AND(b_BDVSA!F32&lt;&gt;"",b_BDVSA!F32&lt;&gt;0)=TRUE,IF(b_BDVSA!F32&gt;0,"D","A"),"")</f>
        <v>D</v>
      </c>
      <c r="G32" s="125">
        <f>IF(b_BDVSA!G32&lt;&gt;"",ABS(b_BDVSA!G32),"")</f>
        <v>51091.87</v>
      </c>
      <c r="H32" s="125" t="str">
        <f>IF(AND(b_BDVSA!G32&lt;&gt;"",b_BDVSA!G32&lt;&gt;0)=TRUE,IF(b_BDVSA!G32&gt;0,"D","A"),"")</f>
        <v>D</v>
      </c>
      <c r="I32" s="125">
        <f>IF(b_BDVSA!H32&lt;&gt;"",ABS(b_BDVSA!H32),"")</f>
        <v>0</v>
      </c>
      <c r="J32" s="125" t="str">
        <f>IF(AND(b_BDVSA!H32&lt;&gt;"",b_BDVSA!H32&lt;&gt;0)=TRUE,IF(b_BDVSA!H32&gt;0,"D","A"),"")</f>
        <v/>
      </c>
      <c r="K32" s="126">
        <f>IF(b_BDVSA!I32&lt;&gt;"",ABS(b_BDVSA!I32),"")</f>
        <v>0</v>
      </c>
      <c r="L32" s="125">
        <f>IF(b_BDVSA!L32&lt;&gt;"",ABS(b_BDVSA!L32),"")</f>
        <v>0</v>
      </c>
      <c r="M32" s="125" t="str">
        <f>IF(AND(b_BDVSA!L32&lt;&gt;"",b_BDVSA!L32&lt;&gt;0)=TRUE,IF(b_BDVSA!L32&gt;0,"D","A"),"")</f>
        <v/>
      </c>
      <c r="N32" s="125">
        <f>IF(b_BDVSA!M32&lt;&gt;"",ABS(b_BDVSA!M32),"")</f>
        <v>51091.87</v>
      </c>
      <c r="O32" s="125" t="str">
        <f>IF(AND(b_BDVSA!M32&lt;&gt;"",b_BDVSA!M32&lt;&gt;0)=TRUE,IF(b_BDVSA!M32&gt;0,"D","A"),"")</f>
        <v>D</v>
      </c>
      <c r="P32" s="126" t="str">
        <f>IF(b_BDVSA!N32&lt;&gt;"",ABS(b_BDVSA!N32),"")</f>
        <v/>
      </c>
      <c r="Q32" s="125">
        <f>IF(b_BDVSA!Q32&lt;&gt;"",ABS(b_BDVSA!Q32),"")</f>
        <v>0</v>
      </c>
      <c r="R32" s="125" t="str">
        <f>IF(AND(b_BDVSA!Q32&lt;&gt;"",b_BDVSA!Q32&lt;&gt;0)=TRUE,IF(b_BDVSA!Q32&gt;0,"D","A"),"")</f>
        <v/>
      </c>
      <c r="S32" s="125">
        <f>IF(b_BDVSA!R32&lt;&gt;"",ABS(b_BDVSA!R32),"")</f>
        <v>51091.87</v>
      </c>
      <c r="T32" s="125" t="str">
        <f>IF(AND(b_BDVSA!R32&lt;&gt;"",b_BDVSA!R32&lt;&gt;0)=TRUE,IF(b_BDVSA!R32&gt;0,"D","A"),"")</f>
        <v>D</v>
      </c>
      <c r="U32" s="126" t="str">
        <f>IF(b_BDVSA!S32&lt;&gt;"",ABS(b_BDVSA!S32),"")</f>
        <v/>
      </c>
      <c r="V32" s="125">
        <f>IF(b_BDVSA!V32&lt;&gt;"",ABS(b_BDVSA!V32),"")</f>
        <v>0</v>
      </c>
      <c r="W32" s="125" t="str">
        <f>IF(AND(b_BDVSA!V32&lt;&gt;"",b_BDVSA!V32&lt;&gt;0)=TRUE,IF(b_BDVSA!V32&gt;0,"D","A"),"")</f>
        <v/>
      </c>
      <c r="X32" s="125">
        <f>IF(b_BDVSA!W32&lt;&gt;"",ABS(b_BDVSA!W32),"")</f>
        <v>51091.87</v>
      </c>
      <c r="Y32" s="125" t="str">
        <f>IF(AND(b_BDVSA!W32&lt;&gt;"",b_BDVSA!W32&lt;&gt;0)=TRUE,IF(b_BDVSA!W32&gt;0,"D","A"),"")</f>
        <v>D</v>
      </c>
      <c r="Z32" s="126" t="str">
        <f>IF(b_BDVSA!X32&lt;&gt;"",ABS(b_BDVSA!X32),"")</f>
        <v/>
      </c>
    </row>
    <row r="33" spans="1:26">
      <c r="A33" s="117" t="str">
        <f>IF(dati_pdc!A29&lt;&gt;"",IF(dati_pdc!D29=1,RIGHT(dati_pdc!A29,dati_pdc!E29),dati_pdc!A29),"")</f>
        <v>130740</v>
      </c>
      <c r="B33" s="117" t="str">
        <f>IF(dati_pdc!B29&lt;&gt;"",dati_pdc!B29,"")</f>
        <v>Cicli e motocicli</v>
      </c>
      <c r="C33" s="117">
        <f>IF(dati_pdc!C29&lt;&gt;"",dati_pdc!C29,"")</f>
        <v>3</v>
      </c>
      <c r="D33" s="117">
        <f>IF(dati_pdc!D29&lt;&gt;"",dati_pdc!D29,"")</f>
        <v>0</v>
      </c>
      <c r="E33" s="125">
        <f>IF(b_BDVSA!F33&lt;&gt;"",ABS(b_BDVSA!F33),"")</f>
        <v>667</v>
      </c>
      <c r="F33" s="125" t="str">
        <f>IF(AND(b_BDVSA!F33&lt;&gt;"",b_BDVSA!F33&lt;&gt;0)=TRUE,IF(b_BDVSA!F33&gt;0,"D","A"),"")</f>
        <v>D</v>
      </c>
      <c r="G33" s="125">
        <f>IF(b_BDVSA!G33&lt;&gt;"",ABS(b_BDVSA!G33),"")</f>
        <v>667</v>
      </c>
      <c r="H33" s="125" t="str">
        <f>IF(AND(b_BDVSA!G33&lt;&gt;"",b_BDVSA!G33&lt;&gt;0)=TRUE,IF(b_BDVSA!G33&gt;0,"D","A"),"")</f>
        <v>D</v>
      </c>
      <c r="I33" s="125">
        <f>IF(b_BDVSA!H33&lt;&gt;"",ABS(b_BDVSA!H33),"")</f>
        <v>0</v>
      </c>
      <c r="J33" s="125" t="str">
        <f>IF(AND(b_BDVSA!H33&lt;&gt;"",b_BDVSA!H33&lt;&gt;0)=TRUE,IF(b_BDVSA!H33&gt;0,"D","A"),"")</f>
        <v/>
      </c>
      <c r="K33" s="126">
        <f>IF(b_BDVSA!I33&lt;&gt;"",ABS(b_BDVSA!I33),"")</f>
        <v>0</v>
      </c>
      <c r="L33" s="125">
        <f>IF(b_BDVSA!L33&lt;&gt;"",ABS(b_BDVSA!L33),"")</f>
        <v>0</v>
      </c>
      <c r="M33" s="125" t="str">
        <f>IF(AND(b_BDVSA!L33&lt;&gt;"",b_BDVSA!L33&lt;&gt;0)=TRUE,IF(b_BDVSA!L33&gt;0,"D","A"),"")</f>
        <v/>
      </c>
      <c r="N33" s="125">
        <f>IF(b_BDVSA!M33&lt;&gt;"",ABS(b_BDVSA!M33),"")</f>
        <v>667</v>
      </c>
      <c r="O33" s="125" t="str">
        <f>IF(AND(b_BDVSA!M33&lt;&gt;"",b_BDVSA!M33&lt;&gt;0)=TRUE,IF(b_BDVSA!M33&gt;0,"D","A"),"")</f>
        <v>D</v>
      </c>
      <c r="P33" s="126" t="str">
        <f>IF(b_BDVSA!N33&lt;&gt;"",ABS(b_BDVSA!N33),"")</f>
        <v/>
      </c>
      <c r="Q33" s="125">
        <f>IF(b_BDVSA!Q33&lt;&gt;"",ABS(b_BDVSA!Q33),"")</f>
        <v>0</v>
      </c>
      <c r="R33" s="125" t="str">
        <f>IF(AND(b_BDVSA!Q33&lt;&gt;"",b_BDVSA!Q33&lt;&gt;0)=TRUE,IF(b_BDVSA!Q33&gt;0,"D","A"),"")</f>
        <v/>
      </c>
      <c r="S33" s="125">
        <f>IF(b_BDVSA!R33&lt;&gt;"",ABS(b_BDVSA!R33),"")</f>
        <v>667</v>
      </c>
      <c r="T33" s="125" t="str">
        <f>IF(AND(b_BDVSA!R33&lt;&gt;"",b_BDVSA!R33&lt;&gt;0)=TRUE,IF(b_BDVSA!R33&gt;0,"D","A"),"")</f>
        <v>D</v>
      </c>
      <c r="U33" s="126" t="str">
        <f>IF(b_BDVSA!S33&lt;&gt;"",ABS(b_BDVSA!S33),"")</f>
        <v/>
      </c>
      <c r="V33" s="125">
        <f>IF(b_BDVSA!V33&lt;&gt;"",ABS(b_BDVSA!V33),"")</f>
        <v>0</v>
      </c>
      <c r="W33" s="125" t="str">
        <f>IF(AND(b_BDVSA!V33&lt;&gt;"",b_BDVSA!V33&lt;&gt;0)=TRUE,IF(b_BDVSA!V33&gt;0,"D","A"),"")</f>
        <v/>
      </c>
      <c r="X33" s="125">
        <f>IF(b_BDVSA!W33&lt;&gt;"",ABS(b_BDVSA!W33),"")</f>
        <v>667</v>
      </c>
      <c r="Y33" s="125" t="str">
        <f>IF(AND(b_BDVSA!W33&lt;&gt;"",b_BDVSA!W33&lt;&gt;0)=TRUE,IF(b_BDVSA!W33&gt;0,"D","A"),"")</f>
        <v>D</v>
      </c>
      <c r="Z33" s="126" t="str">
        <f>IF(b_BDVSA!X33&lt;&gt;"",ABS(b_BDVSA!X33),"")</f>
        <v/>
      </c>
    </row>
    <row r="34" spans="1:26">
      <c r="A34" s="117" t="str">
        <f>IF(dati_pdc!A30&lt;&gt;"",IF(dati_pdc!D30=1,RIGHT(dati_pdc!A30,dati_pdc!E30),dati_pdc!A30),"")</f>
        <v>130751</v>
      </c>
      <c r="B34" s="117" t="str">
        <f>IF(dati_pdc!B30&lt;&gt;"",dati_pdc!B30,"")</f>
        <v>Altri beni materiali</v>
      </c>
      <c r="C34" s="117">
        <f>IF(dati_pdc!C30&lt;&gt;"",dati_pdc!C30,"")</f>
        <v>3</v>
      </c>
      <c r="D34" s="117">
        <f>IF(dati_pdc!D30&lt;&gt;"",dati_pdc!D30,"")</f>
        <v>0</v>
      </c>
      <c r="E34" s="125">
        <f>IF(b_BDVSA!F34&lt;&gt;"",ABS(b_BDVSA!F34),"")</f>
        <v>925.6</v>
      </c>
      <c r="F34" s="125" t="str">
        <f>IF(AND(b_BDVSA!F34&lt;&gt;"",b_BDVSA!F34&lt;&gt;0)=TRUE,IF(b_BDVSA!F34&gt;0,"D","A"),"")</f>
        <v>D</v>
      </c>
      <c r="G34" s="125">
        <f>IF(b_BDVSA!G34&lt;&gt;"",ABS(b_BDVSA!G34),"")</f>
        <v>925.6</v>
      </c>
      <c r="H34" s="125" t="str">
        <f>IF(AND(b_BDVSA!G34&lt;&gt;"",b_BDVSA!G34&lt;&gt;0)=TRUE,IF(b_BDVSA!G34&gt;0,"D","A"),"")</f>
        <v>D</v>
      </c>
      <c r="I34" s="125">
        <f>IF(b_BDVSA!H34&lt;&gt;"",ABS(b_BDVSA!H34),"")</f>
        <v>0</v>
      </c>
      <c r="J34" s="125" t="str">
        <f>IF(AND(b_BDVSA!H34&lt;&gt;"",b_BDVSA!H34&lt;&gt;0)=TRUE,IF(b_BDVSA!H34&gt;0,"D","A"),"")</f>
        <v/>
      </c>
      <c r="K34" s="126">
        <f>IF(b_BDVSA!I34&lt;&gt;"",ABS(b_BDVSA!I34),"")</f>
        <v>0</v>
      </c>
      <c r="L34" s="125">
        <f>IF(b_BDVSA!L34&lt;&gt;"",ABS(b_BDVSA!L34),"")</f>
        <v>0</v>
      </c>
      <c r="M34" s="125" t="str">
        <f>IF(AND(b_BDVSA!L34&lt;&gt;"",b_BDVSA!L34&lt;&gt;0)=TRUE,IF(b_BDVSA!L34&gt;0,"D","A"),"")</f>
        <v/>
      </c>
      <c r="N34" s="125">
        <f>IF(b_BDVSA!M34&lt;&gt;"",ABS(b_BDVSA!M34),"")</f>
        <v>925.6</v>
      </c>
      <c r="O34" s="125" t="str">
        <f>IF(AND(b_BDVSA!M34&lt;&gt;"",b_BDVSA!M34&lt;&gt;0)=TRUE,IF(b_BDVSA!M34&gt;0,"D","A"),"")</f>
        <v>D</v>
      </c>
      <c r="P34" s="126" t="str">
        <f>IF(b_BDVSA!N34&lt;&gt;"",ABS(b_BDVSA!N34),"")</f>
        <v/>
      </c>
      <c r="Q34" s="125">
        <f>IF(b_BDVSA!Q34&lt;&gt;"",ABS(b_BDVSA!Q34),"")</f>
        <v>0</v>
      </c>
      <c r="R34" s="125" t="str">
        <f>IF(AND(b_BDVSA!Q34&lt;&gt;"",b_BDVSA!Q34&lt;&gt;0)=TRUE,IF(b_BDVSA!Q34&gt;0,"D","A"),"")</f>
        <v/>
      </c>
      <c r="S34" s="125">
        <f>IF(b_BDVSA!R34&lt;&gt;"",ABS(b_BDVSA!R34),"")</f>
        <v>925.6</v>
      </c>
      <c r="T34" s="125" t="str">
        <f>IF(AND(b_BDVSA!R34&lt;&gt;"",b_BDVSA!R34&lt;&gt;0)=TRUE,IF(b_BDVSA!R34&gt;0,"D","A"),"")</f>
        <v>D</v>
      </c>
      <c r="U34" s="126" t="str">
        <f>IF(b_BDVSA!S34&lt;&gt;"",ABS(b_BDVSA!S34),"")</f>
        <v/>
      </c>
      <c r="V34" s="125">
        <f>IF(b_BDVSA!V34&lt;&gt;"",ABS(b_BDVSA!V34),"")</f>
        <v>0</v>
      </c>
      <c r="W34" s="125" t="str">
        <f>IF(AND(b_BDVSA!V34&lt;&gt;"",b_BDVSA!V34&lt;&gt;0)=TRUE,IF(b_BDVSA!V34&gt;0,"D","A"),"")</f>
        <v/>
      </c>
      <c r="X34" s="125">
        <f>IF(b_BDVSA!W34&lt;&gt;"",ABS(b_BDVSA!W34),"")</f>
        <v>925.6</v>
      </c>
      <c r="Y34" s="125" t="str">
        <f>IF(AND(b_BDVSA!W34&lt;&gt;"",b_BDVSA!W34&lt;&gt;0)=TRUE,IF(b_BDVSA!W34&gt;0,"D","A"),"")</f>
        <v>D</v>
      </c>
      <c r="Z34" s="126" t="str">
        <f>IF(b_BDVSA!X34&lt;&gt;"",ABS(b_BDVSA!X34),"")</f>
        <v/>
      </c>
    </row>
    <row r="35" spans="1:26">
      <c r="A35" s="117" t="str">
        <f>IF(dati_pdc!A31&lt;&gt;"",IF(dati_pdc!D31=1,RIGHT(dati_pdc!A31,dati_pdc!E31),dati_pdc!A31),"")</f>
        <v>1309</v>
      </c>
      <c r="B35" s="117" t="str">
        <f>IF(dati_pdc!B31&lt;&gt;"",dati_pdc!B31,"")</f>
        <v>IMMOBILIZZ.MATERIALI IN CORSO E ACCONTI</v>
      </c>
      <c r="C35" s="117">
        <f>IF(dati_pdc!C31&lt;&gt;"",dati_pdc!C31,"")</f>
        <v>2</v>
      </c>
      <c r="D35" s="117">
        <f>IF(dati_pdc!D31&lt;&gt;"",dati_pdc!D31,"")</f>
        <v>0</v>
      </c>
      <c r="E35" s="125">
        <f>IF(b_BDVSA!F35&lt;&gt;"",ABS(b_BDVSA!F35),"")</f>
        <v>0</v>
      </c>
      <c r="F35" s="125" t="str">
        <f>IF(AND(b_BDVSA!F35&lt;&gt;"",b_BDVSA!F35&lt;&gt;0)=TRUE,IF(b_BDVSA!F35&gt;0,"D","A"),"")</f>
        <v/>
      </c>
      <c r="G35" s="125">
        <f>IF(b_BDVSA!G35&lt;&gt;"",ABS(b_BDVSA!G35),"")</f>
        <v>0</v>
      </c>
      <c r="H35" s="125" t="str">
        <f>IF(AND(b_BDVSA!G35&lt;&gt;"",b_BDVSA!G35&lt;&gt;0)=TRUE,IF(b_BDVSA!G35&gt;0,"D","A"),"")</f>
        <v/>
      </c>
      <c r="I35" s="125">
        <f>IF(b_BDVSA!H35&lt;&gt;"",ABS(b_BDVSA!H35),"")</f>
        <v>0</v>
      </c>
      <c r="J35" s="125" t="str">
        <f>IF(AND(b_BDVSA!H35&lt;&gt;"",b_BDVSA!H35&lt;&gt;0)=TRUE,IF(b_BDVSA!H35&gt;0,"D","A"),"")</f>
        <v/>
      </c>
      <c r="K35" s="126" t="str">
        <f>IF(b_BDVSA!I35&lt;&gt;"",ABS(b_BDVSA!I35),"")</f>
        <v/>
      </c>
      <c r="L35" s="125">
        <f>IF(b_BDVSA!L35&lt;&gt;"",ABS(b_BDVSA!L35),"")</f>
        <v>0</v>
      </c>
      <c r="M35" s="125" t="str">
        <f>IF(AND(b_BDVSA!L35&lt;&gt;"",b_BDVSA!L35&lt;&gt;0)=TRUE,IF(b_BDVSA!L35&gt;0,"D","A"),"")</f>
        <v/>
      </c>
      <c r="N35" s="125">
        <f>IF(b_BDVSA!M35&lt;&gt;"",ABS(b_BDVSA!M35),"")</f>
        <v>0</v>
      </c>
      <c r="O35" s="125" t="str">
        <f>IF(AND(b_BDVSA!M35&lt;&gt;"",b_BDVSA!M35&lt;&gt;0)=TRUE,IF(b_BDVSA!M35&gt;0,"D","A"),"")</f>
        <v/>
      </c>
      <c r="P35" s="126" t="str">
        <f>IF(b_BDVSA!N35&lt;&gt;"",ABS(b_BDVSA!N35),"")</f>
        <v/>
      </c>
      <c r="Q35" s="125">
        <f>IF(b_BDVSA!Q35&lt;&gt;"",ABS(b_BDVSA!Q35),"")</f>
        <v>0</v>
      </c>
      <c r="R35" s="125" t="str">
        <f>IF(AND(b_BDVSA!Q35&lt;&gt;"",b_BDVSA!Q35&lt;&gt;0)=TRUE,IF(b_BDVSA!Q35&gt;0,"D","A"),"")</f>
        <v/>
      </c>
      <c r="S35" s="125">
        <f>IF(b_BDVSA!R35&lt;&gt;"",ABS(b_BDVSA!R35),"")</f>
        <v>0</v>
      </c>
      <c r="T35" s="125" t="str">
        <f>IF(AND(b_BDVSA!R35&lt;&gt;"",b_BDVSA!R35&lt;&gt;0)=TRUE,IF(b_BDVSA!R35&gt;0,"D","A"),"")</f>
        <v/>
      </c>
      <c r="U35" s="126" t="str">
        <f>IF(b_BDVSA!S35&lt;&gt;"",ABS(b_BDVSA!S35),"")</f>
        <v/>
      </c>
      <c r="V35" s="125">
        <f>IF(b_BDVSA!V35&lt;&gt;"",ABS(b_BDVSA!V35),"")</f>
        <v>0</v>
      </c>
      <c r="W35" s="125" t="str">
        <f>IF(AND(b_BDVSA!V35&lt;&gt;"",b_BDVSA!V35&lt;&gt;0)=TRUE,IF(b_BDVSA!V35&gt;0,"D","A"),"")</f>
        <v/>
      </c>
      <c r="X35" s="125">
        <f>IF(b_BDVSA!W35&lt;&gt;"",ABS(b_BDVSA!W35),"")</f>
        <v>0</v>
      </c>
      <c r="Y35" s="125" t="str">
        <f>IF(AND(b_BDVSA!W35&lt;&gt;"",b_BDVSA!W35&lt;&gt;0)=TRUE,IF(b_BDVSA!W35&gt;0,"D","A"),"")</f>
        <v/>
      </c>
      <c r="Z35" s="126" t="str">
        <f>IF(b_BDVSA!X35&lt;&gt;"",ABS(b_BDVSA!X35),"")</f>
        <v/>
      </c>
    </row>
    <row r="36" spans="1:26">
      <c r="A36" s="117" t="str">
        <f>IF(dati_pdc!A32&lt;&gt;"",IF(dati_pdc!D32=1,RIGHT(dati_pdc!A32,dati_pdc!E32),dati_pdc!A32),"")</f>
        <v>130901</v>
      </c>
      <c r="B36" s="117" t="str">
        <f>IF(dati_pdc!B32&lt;&gt;"",dati_pdc!B32,"")</f>
        <v>Fabbricati in corso</v>
      </c>
      <c r="C36" s="117">
        <f>IF(dati_pdc!C32&lt;&gt;"",dati_pdc!C32,"")</f>
        <v>3</v>
      </c>
      <c r="D36" s="117">
        <f>IF(dati_pdc!D32&lt;&gt;"",dati_pdc!D32,"")</f>
        <v>0</v>
      </c>
      <c r="E36" s="125">
        <f>IF(b_BDVSA!F36&lt;&gt;"",ABS(b_BDVSA!F36),"")</f>
        <v>0</v>
      </c>
      <c r="F36" s="125" t="str">
        <f>IF(AND(b_BDVSA!F36&lt;&gt;"",b_BDVSA!F36&lt;&gt;0)=TRUE,IF(b_BDVSA!F36&gt;0,"D","A"),"")</f>
        <v/>
      </c>
      <c r="G36" s="125">
        <f>IF(b_BDVSA!G36&lt;&gt;"",ABS(b_BDVSA!G36),"")</f>
        <v>0</v>
      </c>
      <c r="H36" s="125" t="str">
        <f>IF(AND(b_BDVSA!G36&lt;&gt;"",b_BDVSA!G36&lt;&gt;0)=TRUE,IF(b_BDVSA!G36&gt;0,"D","A"),"")</f>
        <v/>
      </c>
      <c r="I36" s="125">
        <f>IF(b_BDVSA!H36&lt;&gt;"",ABS(b_BDVSA!H36),"")</f>
        <v>0</v>
      </c>
      <c r="J36" s="125" t="str">
        <f>IF(AND(b_BDVSA!H36&lt;&gt;"",b_BDVSA!H36&lt;&gt;0)=TRUE,IF(b_BDVSA!H36&gt;0,"D","A"),"")</f>
        <v/>
      </c>
      <c r="K36" s="126" t="str">
        <f>IF(b_BDVSA!I36&lt;&gt;"",ABS(b_BDVSA!I36),"")</f>
        <v/>
      </c>
      <c r="L36" s="125">
        <f>IF(b_BDVSA!L36&lt;&gt;"",ABS(b_BDVSA!L36),"")</f>
        <v>0</v>
      </c>
      <c r="M36" s="125" t="str">
        <f>IF(AND(b_BDVSA!L36&lt;&gt;"",b_BDVSA!L36&lt;&gt;0)=TRUE,IF(b_BDVSA!L36&gt;0,"D","A"),"")</f>
        <v/>
      </c>
      <c r="N36" s="125">
        <f>IF(b_BDVSA!M36&lt;&gt;"",ABS(b_BDVSA!M36),"")</f>
        <v>0</v>
      </c>
      <c r="O36" s="125" t="str">
        <f>IF(AND(b_BDVSA!M36&lt;&gt;"",b_BDVSA!M36&lt;&gt;0)=TRUE,IF(b_BDVSA!M36&gt;0,"D","A"),"")</f>
        <v/>
      </c>
      <c r="P36" s="126" t="str">
        <f>IF(b_BDVSA!N36&lt;&gt;"",ABS(b_BDVSA!N36),"")</f>
        <v/>
      </c>
      <c r="Q36" s="125">
        <f>IF(b_BDVSA!Q36&lt;&gt;"",ABS(b_BDVSA!Q36),"")</f>
        <v>0</v>
      </c>
      <c r="R36" s="125" t="str">
        <f>IF(AND(b_BDVSA!Q36&lt;&gt;"",b_BDVSA!Q36&lt;&gt;0)=TRUE,IF(b_BDVSA!Q36&gt;0,"D","A"),"")</f>
        <v/>
      </c>
      <c r="S36" s="125">
        <f>IF(b_BDVSA!R36&lt;&gt;"",ABS(b_BDVSA!R36),"")</f>
        <v>0</v>
      </c>
      <c r="T36" s="125" t="str">
        <f>IF(AND(b_BDVSA!R36&lt;&gt;"",b_BDVSA!R36&lt;&gt;0)=TRUE,IF(b_BDVSA!R36&gt;0,"D","A"),"")</f>
        <v/>
      </c>
      <c r="U36" s="126" t="str">
        <f>IF(b_BDVSA!S36&lt;&gt;"",ABS(b_BDVSA!S36),"")</f>
        <v/>
      </c>
      <c r="V36" s="125">
        <f>IF(b_BDVSA!V36&lt;&gt;"",ABS(b_BDVSA!V36),"")</f>
        <v>0</v>
      </c>
      <c r="W36" s="125" t="str">
        <f>IF(AND(b_BDVSA!V36&lt;&gt;"",b_BDVSA!V36&lt;&gt;0)=TRUE,IF(b_BDVSA!V36&gt;0,"D","A"),"")</f>
        <v/>
      </c>
      <c r="X36" s="125">
        <f>IF(b_BDVSA!W36&lt;&gt;"",ABS(b_BDVSA!W36),"")</f>
        <v>0</v>
      </c>
      <c r="Y36" s="125" t="str">
        <f>IF(AND(b_BDVSA!W36&lt;&gt;"",b_BDVSA!W36&lt;&gt;0)=TRUE,IF(b_BDVSA!W36&gt;0,"D","A"),"")</f>
        <v/>
      </c>
      <c r="Z36" s="126" t="str">
        <f>IF(b_BDVSA!X36&lt;&gt;"",ABS(b_BDVSA!X36),"")</f>
        <v/>
      </c>
    </row>
    <row r="37" spans="1:26">
      <c r="A37" s="117" t="str">
        <f>IF(dati_pdc!A33&lt;&gt;"",IF(dati_pdc!D33=1,RIGHT(dati_pdc!A33,dati_pdc!E33),dati_pdc!A33),"")</f>
        <v>15</v>
      </c>
      <c r="B37" s="117" t="str">
        <f>IF(dati_pdc!B33&lt;&gt;"",dati_pdc!B33,"")</f>
        <v>IMMOBILIZZAZIONI FINANZIARIE</v>
      </c>
      <c r="C37" s="117">
        <f>IF(dati_pdc!C33&lt;&gt;"",dati_pdc!C33,"")</f>
        <v>1</v>
      </c>
      <c r="D37" s="117">
        <f>IF(dati_pdc!D33&lt;&gt;"",dati_pdc!D33,"")</f>
        <v>0</v>
      </c>
      <c r="E37" s="125">
        <f>IF(b_BDVSA!F37&lt;&gt;"",ABS(b_BDVSA!F37),"")</f>
        <v>336371.4</v>
      </c>
      <c r="F37" s="125" t="str">
        <f>IF(AND(b_BDVSA!F37&lt;&gt;"",b_BDVSA!F37&lt;&gt;0)=TRUE,IF(b_BDVSA!F37&gt;0,"D","A"),"")</f>
        <v>D</v>
      </c>
      <c r="G37" s="125">
        <f>IF(b_BDVSA!G37&lt;&gt;"",ABS(b_BDVSA!G37),"")</f>
        <v>362066.4</v>
      </c>
      <c r="H37" s="125" t="str">
        <f>IF(AND(b_BDVSA!G37&lt;&gt;"",b_BDVSA!G37&lt;&gt;0)=TRUE,IF(b_BDVSA!G37&gt;0,"D","A"),"")</f>
        <v>D</v>
      </c>
      <c r="I37" s="125">
        <f>IF(b_BDVSA!H37&lt;&gt;"",ABS(b_BDVSA!H37),"")</f>
        <v>25695</v>
      </c>
      <c r="J37" s="125" t="str">
        <f>IF(AND(b_BDVSA!H37&lt;&gt;"",b_BDVSA!H37&lt;&gt;0)=TRUE,IF(b_BDVSA!H37&gt;0,"D","A"),"")</f>
        <v>A</v>
      </c>
      <c r="K37" s="126">
        <f>IF(b_BDVSA!I37&lt;&gt;"",ABS(b_BDVSA!I37),"")</f>
        <v>7.0967645713603908E-2</v>
      </c>
      <c r="L37" s="125">
        <f>IF(b_BDVSA!L37&lt;&gt;"",ABS(b_BDVSA!L37),"")</f>
        <v>0</v>
      </c>
      <c r="M37" s="125" t="str">
        <f>IF(AND(b_BDVSA!L37&lt;&gt;"",b_BDVSA!L37&lt;&gt;0)=TRUE,IF(b_BDVSA!L37&gt;0,"D","A"),"")</f>
        <v/>
      </c>
      <c r="N37" s="125">
        <f>IF(b_BDVSA!M37&lt;&gt;"",ABS(b_BDVSA!M37),"")</f>
        <v>336371.4</v>
      </c>
      <c r="O37" s="125" t="str">
        <f>IF(AND(b_BDVSA!M37&lt;&gt;"",b_BDVSA!M37&lt;&gt;0)=TRUE,IF(b_BDVSA!M37&gt;0,"D","A"),"")</f>
        <v>D</v>
      </c>
      <c r="P37" s="126" t="str">
        <f>IF(b_BDVSA!N37&lt;&gt;"",ABS(b_BDVSA!N37),"")</f>
        <v/>
      </c>
      <c r="Q37" s="125">
        <f>IF(b_BDVSA!Q37&lt;&gt;"",ABS(b_BDVSA!Q37),"")</f>
        <v>0</v>
      </c>
      <c r="R37" s="125" t="str">
        <f>IF(AND(b_BDVSA!Q37&lt;&gt;"",b_BDVSA!Q37&lt;&gt;0)=TRUE,IF(b_BDVSA!Q37&gt;0,"D","A"),"")</f>
        <v/>
      </c>
      <c r="S37" s="125">
        <f>IF(b_BDVSA!R37&lt;&gt;"",ABS(b_BDVSA!R37),"")</f>
        <v>336371.4</v>
      </c>
      <c r="T37" s="125" t="str">
        <f>IF(AND(b_BDVSA!R37&lt;&gt;"",b_BDVSA!R37&lt;&gt;0)=TRUE,IF(b_BDVSA!R37&gt;0,"D","A"),"")</f>
        <v>D</v>
      </c>
      <c r="U37" s="126" t="str">
        <f>IF(b_BDVSA!S37&lt;&gt;"",ABS(b_BDVSA!S37),"")</f>
        <v/>
      </c>
      <c r="V37" s="125">
        <f>IF(b_BDVSA!V37&lt;&gt;"",ABS(b_BDVSA!V37),"")</f>
        <v>0</v>
      </c>
      <c r="W37" s="125" t="str">
        <f>IF(AND(b_BDVSA!V37&lt;&gt;"",b_BDVSA!V37&lt;&gt;0)=TRUE,IF(b_BDVSA!V37&gt;0,"D","A"),"")</f>
        <v/>
      </c>
      <c r="X37" s="125">
        <f>IF(b_BDVSA!W37&lt;&gt;"",ABS(b_BDVSA!W37),"")</f>
        <v>336371.4</v>
      </c>
      <c r="Y37" s="125" t="str">
        <f>IF(AND(b_BDVSA!W37&lt;&gt;"",b_BDVSA!W37&lt;&gt;0)=TRUE,IF(b_BDVSA!W37&gt;0,"D","A"),"")</f>
        <v>D</v>
      </c>
      <c r="Z37" s="126" t="str">
        <f>IF(b_BDVSA!X37&lt;&gt;"",ABS(b_BDVSA!X37),"")</f>
        <v/>
      </c>
    </row>
    <row r="38" spans="1:26">
      <c r="A38" s="117" t="str">
        <f>IF(dati_pdc!A34&lt;&gt;"",IF(dati_pdc!D34=1,RIGHT(dati_pdc!A34,dati_pdc!E34),dati_pdc!A34),"")</f>
        <v>1505</v>
      </c>
      <c r="B38" s="117" t="str">
        <f>IF(dati_pdc!B34&lt;&gt;"",dati_pdc!B34,"")</f>
        <v>TITOLI D'INVESTIMENTO ED AZIONI PROPRIE</v>
      </c>
      <c r="C38" s="117">
        <f>IF(dati_pdc!C34&lt;&gt;"",dati_pdc!C34,"")</f>
        <v>2</v>
      </c>
      <c r="D38" s="117">
        <f>IF(dati_pdc!D34&lt;&gt;"",dati_pdc!D34,"")</f>
        <v>0</v>
      </c>
      <c r="E38" s="125">
        <f>IF(b_BDVSA!F38&lt;&gt;"",ABS(b_BDVSA!F38),"")</f>
        <v>336371.4</v>
      </c>
      <c r="F38" s="125" t="str">
        <f>IF(AND(b_BDVSA!F38&lt;&gt;"",b_BDVSA!F38&lt;&gt;0)=TRUE,IF(b_BDVSA!F38&gt;0,"D","A"),"")</f>
        <v>D</v>
      </c>
      <c r="G38" s="125">
        <f>IF(b_BDVSA!G38&lt;&gt;"",ABS(b_BDVSA!G38),"")</f>
        <v>362066.4</v>
      </c>
      <c r="H38" s="125" t="str">
        <f>IF(AND(b_BDVSA!G38&lt;&gt;"",b_BDVSA!G38&lt;&gt;0)=TRUE,IF(b_BDVSA!G38&gt;0,"D","A"),"")</f>
        <v>D</v>
      </c>
      <c r="I38" s="125">
        <f>IF(b_BDVSA!H38&lt;&gt;"",ABS(b_BDVSA!H38),"")</f>
        <v>25695</v>
      </c>
      <c r="J38" s="125" t="str">
        <f>IF(AND(b_BDVSA!H38&lt;&gt;"",b_BDVSA!H38&lt;&gt;0)=TRUE,IF(b_BDVSA!H38&gt;0,"D","A"),"")</f>
        <v>A</v>
      </c>
      <c r="K38" s="126">
        <f>IF(b_BDVSA!I38&lt;&gt;"",ABS(b_BDVSA!I38),"")</f>
        <v>7.0967645713603908E-2</v>
      </c>
      <c r="L38" s="125">
        <f>IF(b_BDVSA!L38&lt;&gt;"",ABS(b_BDVSA!L38),"")</f>
        <v>0</v>
      </c>
      <c r="M38" s="125" t="str">
        <f>IF(AND(b_BDVSA!L38&lt;&gt;"",b_BDVSA!L38&lt;&gt;0)=TRUE,IF(b_BDVSA!L38&gt;0,"D","A"),"")</f>
        <v/>
      </c>
      <c r="N38" s="125">
        <f>IF(b_BDVSA!M38&lt;&gt;"",ABS(b_BDVSA!M38),"")</f>
        <v>336371.4</v>
      </c>
      <c r="O38" s="125" t="str">
        <f>IF(AND(b_BDVSA!M38&lt;&gt;"",b_BDVSA!M38&lt;&gt;0)=TRUE,IF(b_BDVSA!M38&gt;0,"D","A"),"")</f>
        <v>D</v>
      </c>
      <c r="P38" s="126" t="str">
        <f>IF(b_BDVSA!N38&lt;&gt;"",ABS(b_BDVSA!N38),"")</f>
        <v/>
      </c>
      <c r="Q38" s="125">
        <f>IF(b_BDVSA!Q38&lt;&gt;"",ABS(b_BDVSA!Q38),"")</f>
        <v>0</v>
      </c>
      <c r="R38" s="125" t="str">
        <f>IF(AND(b_BDVSA!Q38&lt;&gt;"",b_BDVSA!Q38&lt;&gt;0)=TRUE,IF(b_BDVSA!Q38&gt;0,"D","A"),"")</f>
        <v/>
      </c>
      <c r="S38" s="125">
        <f>IF(b_BDVSA!R38&lt;&gt;"",ABS(b_BDVSA!R38),"")</f>
        <v>336371.4</v>
      </c>
      <c r="T38" s="125" t="str">
        <f>IF(AND(b_BDVSA!R38&lt;&gt;"",b_BDVSA!R38&lt;&gt;0)=TRUE,IF(b_BDVSA!R38&gt;0,"D","A"),"")</f>
        <v>D</v>
      </c>
      <c r="U38" s="126" t="str">
        <f>IF(b_BDVSA!S38&lt;&gt;"",ABS(b_BDVSA!S38),"")</f>
        <v/>
      </c>
      <c r="V38" s="125">
        <f>IF(b_BDVSA!V38&lt;&gt;"",ABS(b_BDVSA!V38),"")</f>
        <v>0</v>
      </c>
      <c r="W38" s="125" t="str">
        <f>IF(AND(b_BDVSA!V38&lt;&gt;"",b_BDVSA!V38&lt;&gt;0)=TRUE,IF(b_BDVSA!V38&gt;0,"D","A"),"")</f>
        <v/>
      </c>
      <c r="X38" s="125">
        <f>IF(b_BDVSA!W38&lt;&gt;"",ABS(b_BDVSA!W38),"")</f>
        <v>336371.4</v>
      </c>
      <c r="Y38" s="125" t="str">
        <f>IF(AND(b_BDVSA!W38&lt;&gt;"",b_BDVSA!W38&lt;&gt;0)=TRUE,IF(b_BDVSA!W38&gt;0,"D","A"),"")</f>
        <v>D</v>
      </c>
      <c r="Z38" s="126" t="str">
        <f>IF(b_BDVSA!X38&lt;&gt;"",ABS(b_BDVSA!X38),"")</f>
        <v/>
      </c>
    </row>
    <row r="39" spans="1:26">
      <c r="A39" s="117" t="str">
        <f>IF(dati_pdc!A35&lt;&gt;"",IF(dati_pdc!D35=1,RIGHT(dati_pdc!A35,dati_pdc!E35),dati_pdc!A35),"")</f>
        <v>150501</v>
      </c>
      <c r="B39" s="117" t="str">
        <f>IF(dati_pdc!B35&lt;&gt;"",dati_pdc!B35,"")</f>
        <v>Titoli di stato</v>
      </c>
      <c r="C39" s="117">
        <f>IF(dati_pdc!C35&lt;&gt;"",dati_pdc!C35,"")</f>
        <v>3</v>
      </c>
      <c r="D39" s="117">
        <f>IF(dati_pdc!D35&lt;&gt;"",dati_pdc!D35,"")</f>
        <v>0</v>
      </c>
      <c r="E39" s="125">
        <f>IF(b_BDVSA!F39&lt;&gt;"",ABS(b_BDVSA!F39),"")</f>
        <v>153219.9</v>
      </c>
      <c r="F39" s="125" t="str">
        <f>IF(AND(b_BDVSA!F39&lt;&gt;"",b_BDVSA!F39&lt;&gt;0)=TRUE,IF(b_BDVSA!F39&gt;0,"D","A"),"")</f>
        <v>D</v>
      </c>
      <c r="G39" s="125">
        <f>IF(b_BDVSA!G39&lt;&gt;"",ABS(b_BDVSA!G39),"")</f>
        <v>153219.9</v>
      </c>
      <c r="H39" s="125" t="str">
        <f>IF(AND(b_BDVSA!G39&lt;&gt;"",b_BDVSA!G39&lt;&gt;0)=TRUE,IF(b_BDVSA!G39&gt;0,"D","A"),"")</f>
        <v>D</v>
      </c>
      <c r="I39" s="125">
        <f>IF(b_BDVSA!H39&lt;&gt;"",ABS(b_BDVSA!H39),"")</f>
        <v>0</v>
      </c>
      <c r="J39" s="125" t="str">
        <f>IF(AND(b_BDVSA!H39&lt;&gt;"",b_BDVSA!H39&lt;&gt;0)=TRUE,IF(b_BDVSA!H39&gt;0,"D","A"),"")</f>
        <v/>
      </c>
      <c r="K39" s="126">
        <f>IF(b_BDVSA!I39&lt;&gt;"",ABS(b_BDVSA!I39),"")</f>
        <v>0</v>
      </c>
      <c r="L39" s="125">
        <f>IF(b_BDVSA!L39&lt;&gt;"",ABS(b_BDVSA!L39),"")</f>
        <v>0</v>
      </c>
      <c r="M39" s="125" t="str">
        <f>IF(AND(b_BDVSA!L39&lt;&gt;"",b_BDVSA!L39&lt;&gt;0)=TRUE,IF(b_BDVSA!L39&gt;0,"D","A"),"")</f>
        <v/>
      </c>
      <c r="N39" s="125">
        <f>IF(b_BDVSA!M39&lt;&gt;"",ABS(b_BDVSA!M39),"")</f>
        <v>153219.9</v>
      </c>
      <c r="O39" s="125" t="str">
        <f>IF(AND(b_BDVSA!M39&lt;&gt;"",b_BDVSA!M39&lt;&gt;0)=TRUE,IF(b_BDVSA!M39&gt;0,"D","A"),"")</f>
        <v>D</v>
      </c>
      <c r="P39" s="126" t="str">
        <f>IF(b_BDVSA!N39&lt;&gt;"",ABS(b_BDVSA!N39),"")</f>
        <v/>
      </c>
      <c r="Q39" s="125">
        <f>IF(b_BDVSA!Q39&lt;&gt;"",ABS(b_BDVSA!Q39),"")</f>
        <v>0</v>
      </c>
      <c r="R39" s="125" t="str">
        <f>IF(AND(b_BDVSA!Q39&lt;&gt;"",b_BDVSA!Q39&lt;&gt;0)=TRUE,IF(b_BDVSA!Q39&gt;0,"D","A"),"")</f>
        <v/>
      </c>
      <c r="S39" s="125">
        <f>IF(b_BDVSA!R39&lt;&gt;"",ABS(b_BDVSA!R39),"")</f>
        <v>153219.9</v>
      </c>
      <c r="T39" s="125" t="str">
        <f>IF(AND(b_BDVSA!R39&lt;&gt;"",b_BDVSA!R39&lt;&gt;0)=TRUE,IF(b_BDVSA!R39&gt;0,"D","A"),"")</f>
        <v>D</v>
      </c>
      <c r="U39" s="126" t="str">
        <f>IF(b_BDVSA!S39&lt;&gt;"",ABS(b_BDVSA!S39),"")</f>
        <v/>
      </c>
      <c r="V39" s="125">
        <f>IF(b_BDVSA!V39&lt;&gt;"",ABS(b_BDVSA!V39),"")</f>
        <v>0</v>
      </c>
      <c r="W39" s="125" t="str">
        <f>IF(AND(b_BDVSA!V39&lt;&gt;"",b_BDVSA!V39&lt;&gt;0)=TRUE,IF(b_BDVSA!V39&gt;0,"D","A"),"")</f>
        <v/>
      </c>
      <c r="X39" s="125">
        <f>IF(b_BDVSA!W39&lt;&gt;"",ABS(b_BDVSA!W39),"")</f>
        <v>153219.9</v>
      </c>
      <c r="Y39" s="125" t="str">
        <f>IF(AND(b_BDVSA!W39&lt;&gt;"",b_BDVSA!W39&lt;&gt;0)=TRUE,IF(b_BDVSA!W39&gt;0,"D","A"),"")</f>
        <v>D</v>
      </c>
      <c r="Z39" s="126" t="str">
        <f>IF(b_BDVSA!X39&lt;&gt;"",ABS(b_BDVSA!X39),"")</f>
        <v/>
      </c>
    </row>
    <row r="40" spans="1:26">
      <c r="A40" s="117" t="str">
        <f>IF(dati_pdc!A36&lt;&gt;"",IF(dati_pdc!D36=1,RIGHT(dati_pdc!A36,dati_pdc!E36),dati_pdc!A36),"")</f>
        <v>150503</v>
      </c>
      <c r="B40" s="117" t="str">
        <f>IF(dati_pdc!B36&lt;&gt;"",dati_pdc!B36,"")</f>
        <v>Obbligazioni ordinarie</v>
      </c>
      <c r="C40" s="117">
        <f>IF(dati_pdc!C36&lt;&gt;"",dati_pdc!C36,"")</f>
        <v>3</v>
      </c>
      <c r="D40" s="117">
        <f>IF(dati_pdc!D36&lt;&gt;"",dati_pdc!D36,"")</f>
        <v>0</v>
      </c>
      <c r="E40" s="125">
        <f>IF(b_BDVSA!F40&lt;&gt;"",ABS(b_BDVSA!F40),"")</f>
        <v>0</v>
      </c>
      <c r="F40" s="125" t="str">
        <f>IF(AND(b_BDVSA!F40&lt;&gt;"",b_BDVSA!F40&lt;&gt;0)=TRUE,IF(b_BDVSA!F40&gt;0,"D","A"),"")</f>
        <v/>
      </c>
      <c r="G40" s="125">
        <f>IF(b_BDVSA!G40&lt;&gt;"",ABS(b_BDVSA!G40),"")</f>
        <v>88695</v>
      </c>
      <c r="H40" s="125" t="str">
        <f>IF(AND(b_BDVSA!G40&lt;&gt;"",b_BDVSA!G40&lt;&gt;0)=TRUE,IF(b_BDVSA!G40&gt;0,"D","A"),"")</f>
        <v>D</v>
      </c>
      <c r="I40" s="125">
        <f>IF(b_BDVSA!H40&lt;&gt;"",ABS(b_BDVSA!H40),"")</f>
        <v>88695</v>
      </c>
      <c r="J40" s="125" t="str">
        <f>IF(AND(b_BDVSA!H40&lt;&gt;"",b_BDVSA!H40&lt;&gt;0)=TRUE,IF(b_BDVSA!H40&gt;0,"D","A"),"")</f>
        <v>A</v>
      </c>
      <c r="K40" s="126">
        <f>IF(b_BDVSA!I40&lt;&gt;"",ABS(b_BDVSA!I40),"")</f>
        <v>1</v>
      </c>
      <c r="L40" s="125">
        <f>IF(b_BDVSA!L40&lt;&gt;"",ABS(b_BDVSA!L40),"")</f>
        <v>0</v>
      </c>
      <c r="M40" s="125" t="str">
        <f>IF(AND(b_BDVSA!L40&lt;&gt;"",b_BDVSA!L40&lt;&gt;0)=TRUE,IF(b_BDVSA!L40&gt;0,"D","A"),"")</f>
        <v/>
      </c>
      <c r="N40" s="125">
        <f>IF(b_BDVSA!M40&lt;&gt;"",ABS(b_BDVSA!M40),"")</f>
        <v>0</v>
      </c>
      <c r="O40" s="125" t="str">
        <f>IF(AND(b_BDVSA!M40&lt;&gt;"",b_BDVSA!M40&lt;&gt;0)=TRUE,IF(b_BDVSA!M40&gt;0,"D","A"),"")</f>
        <v/>
      </c>
      <c r="P40" s="126" t="str">
        <f>IF(b_BDVSA!N40&lt;&gt;"",ABS(b_BDVSA!N40),"")</f>
        <v/>
      </c>
      <c r="Q40" s="125">
        <f>IF(b_BDVSA!Q40&lt;&gt;"",ABS(b_BDVSA!Q40),"")</f>
        <v>0</v>
      </c>
      <c r="R40" s="125" t="str">
        <f>IF(AND(b_BDVSA!Q40&lt;&gt;"",b_BDVSA!Q40&lt;&gt;0)=TRUE,IF(b_BDVSA!Q40&gt;0,"D","A"),"")</f>
        <v/>
      </c>
      <c r="S40" s="125">
        <f>IF(b_BDVSA!R40&lt;&gt;"",ABS(b_BDVSA!R40),"")</f>
        <v>0</v>
      </c>
      <c r="T40" s="125" t="str">
        <f>IF(AND(b_BDVSA!R40&lt;&gt;"",b_BDVSA!R40&lt;&gt;0)=TRUE,IF(b_BDVSA!R40&gt;0,"D","A"),"")</f>
        <v/>
      </c>
      <c r="U40" s="126" t="str">
        <f>IF(b_BDVSA!S40&lt;&gt;"",ABS(b_BDVSA!S40),"")</f>
        <v/>
      </c>
      <c r="V40" s="125">
        <f>IF(b_BDVSA!V40&lt;&gt;"",ABS(b_BDVSA!V40),"")</f>
        <v>0</v>
      </c>
      <c r="W40" s="125" t="str">
        <f>IF(AND(b_BDVSA!V40&lt;&gt;"",b_BDVSA!V40&lt;&gt;0)=TRUE,IF(b_BDVSA!V40&gt;0,"D","A"),"")</f>
        <v/>
      </c>
      <c r="X40" s="125">
        <f>IF(b_BDVSA!W40&lt;&gt;"",ABS(b_BDVSA!W40),"")</f>
        <v>0</v>
      </c>
      <c r="Y40" s="125" t="str">
        <f>IF(AND(b_BDVSA!W40&lt;&gt;"",b_BDVSA!W40&lt;&gt;0)=TRUE,IF(b_BDVSA!W40&gt;0,"D","A"),"")</f>
        <v/>
      </c>
      <c r="Z40" s="126" t="str">
        <f>IF(b_BDVSA!X40&lt;&gt;"",ABS(b_BDVSA!X40),"")</f>
        <v/>
      </c>
    </row>
    <row r="41" spans="1:26">
      <c r="A41" s="117" t="str">
        <f>IF(dati_pdc!A37&lt;&gt;"",IF(dati_pdc!D37=1,RIGHT(dati_pdc!A37,dati_pdc!E37),dati_pdc!A37),"")</f>
        <v>150521</v>
      </c>
      <c r="B41" s="117" t="str">
        <f>IF(dati_pdc!B37&lt;&gt;"",dati_pdc!B37,"")</f>
        <v>Quote di fondi comuni d'investimento</v>
      </c>
      <c r="C41" s="117">
        <f>IF(dati_pdc!C37&lt;&gt;"",dati_pdc!C37,"")</f>
        <v>3</v>
      </c>
      <c r="D41" s="117">
        <f>IF(dati_pdc!D37&lt;&gt;"",dati_pdc!D37,"")</f>
        <v>0</v>
      </c>
      <c r="E41" s="125">
        <f>IF(b_BDVSA!F41&lt;&gt;"",ABS(b_BDVSA!F41),"")</f>
        <v>182990</v>
      </c>
      <c r="F41" s="125" t="str">
        <f>IF(AND(b_BDVSA!F41&lt;&gt;"",b_BDVSA!F41&lt;&gt;0)=TRUE,IF(b_BDVSA!F41&gt;0,"D","A"),"")</f>
        <v>D</v>
      </c>
      <c r="G41" s="125">
        <f>IF(b_BDVSA!G41&lt;&gt;"",ABS(b_BDVSA!G41),"")</f>
        <v>119990</v>
      </c>
      <c r="H41" s="125" t="str">
        <f>IF(AND(b_BDVSA!G41&lt;&gt;"",b_BDVSA!G41&lt;&gt;0)=TRUE,IF(b_BDVSA!G41&gt;0,"D","A"),"")</f>
        <v>D</v>
      </c>
      <c r="I41" s="125">
        <f>IF(b_BDVSA!H41&lt;&gt;"",ABS(b_BDVSA!H41),"")</f>
        <v>63000</v>
      </c>
      <c r="J41" s="125" t="str">
        <f>IF(AND(b_BDVSA!H41&lt;&gt;"",b_BDVSA!H41&lt;&gt;0)=TRUE,IF(b_BDVSA!H41&gt;0,"D","A"),"")</f>
        <v>D</v>
      </c>
      <c r="K41" s="126">
        <f>IF(b_BDVSA!I41&lt;&gt;"",ABS(b_BDVSA!I41),"")</f>
        <v>0.5250437536461372</v>
      </c>
      <c r="L41" s="125">
        <f>IF(b_BDVSA!L41&lt;&gt;"",ABS(b_BDVSA!L41),"")</f>
        <v>0</v>
      </c>
      <c r="M41" s="125" t="str">
        <f>IF(AND(b_BDVSA!L41&lt;&gt;"",b_BDVSA!L41&lt;&gt;0)=TRUE,IF(b_BDVSA!L41&gt;0,"D","A"),"")</f>
        <v/>
      </c>
      <c r="N41" s="125">
        <f>IF(b_BDVSA!M41&lt;&gt;"",ABS(b_BDVSA!M41),"")</f>
        <v>182990</v>
      </c>
      <c r="O41" s="125" t="str">
        <f>IF(AND(b_BDVSA!M41&lt;&gt;"",b_BDVSA!M41&lt;&gt;0)=TRUE,IF(b_BDVSA!M41&gt;0,"D","A"),"")</f>
        <v>D</v>
      </c>
      <c r="P41" s="126" t="str">
        <f>IF(b_BDVSA!N41&lt;&gt;"",ABS(b_BDVSA!N41),"")</f>
        <v/>
      </c>
      <c r="Q41" s="125">
        <f>IF(b_BDVSA!Q41&lt;&gt;"",ABS(b_BDVSA!Q41),"")</f>
        <v>0</v>
      </c>
      <c r="R41" s="125" t="str">
        <f>IF(AND(b_BDVSA!Q41&lt;&gt;"",b_BDVSA!Q41&lt;&gt;0)=TRUE,IF(b_BDVSA!Q41&gt;0,"D","A"),"")</f>
        <v/>
      </c>
      <c r="S41" s="125">
        <f>IF(b_BDVSA!R41&lt;&gt;"",ABS(b_BDVSA!R41),"")</f>
        <v>182990</v>
      </c>
      <c r="T41" s="125" t="str">
        <f>IF(AND(b_BDVSA!R41&lt;&gt;"",b_BDVSA!R41&lt;&gt;0)=TRUE,IF(b_BDVSA!R41&gt;0,"D","A"),"")</f>
        <v>D</v>
      </c>
      <c r="U41" s="126" t="str">
        <f>IF(b_BDVSA!S41&lt;&gt;"",ABS(b_BDVSA!S41),"")</f>
        <v/>
      </c>
      <c r="V41" s="125">
        <f>IF(b_BDVSA!V41&lt;&gt;"",ABS(b_BDVSA!V41),"")</f>
        <v>0</v>
      </c>
      <c r="W41" s="125" t="str">
        <f>IF(AND(b_BDVSA!V41&lt;&gt;"",b_BDVSA!V41&lt;&gt;0)=TRUE,IF(b_BDVSA!V41&gt;0,"D","A"),"")</f>
        <v/>
      </c>
      <c r="X41" s="125">
        <f>IF(b_BDVSA!W41&lt;&gt;"",ABS(b_BDVSA!W41),"")</f>
        <v>182990</v>
      </c>
      <c r="Y41" s="125" t="str">
        <f>IF(AND(b_BDVSA!W41&lt;&gt;"",b_BDVSA!W41&lt;&gt;0)=TRUE,IF(b_BDVSA!W41&gt;0,"D","A"),"")</f>
        <v>D</v>
      </c>
      <c r="Z41" s="126" t="str">
        <f>IF(b_BDVSA!X41&lt;&gt;"",ABS(b_BDVSA!X41),"")</f>
        <v/>
      </c>
    </row>
    <row r="42" spans="1:26">
      <c r="A42" s="117" t="str">
        <f>IF(dati_pdc!A38&lt;&gt;"",IF(dati_pdc!D38=1,RIGHT(dati_pdc!A38,dati_pdc!E38),dati_pdc!A38),"")</f>
        <v>150531</v>
      </c>
      <c r="B42" s="117" t="str">
        <f>IF(dati_pdc!B38&lt;&gt;"",dati_pdc!B38,"")</f>
        <v>Azioni proprie</v>
      </c>
      <c r="C42" s="117">
        <f>IF(dati_pdc!C38&lt;&gt;"",dati_pdc!C38,"")</f>
        <v>3</v>
      </c>
      <c r="D42" s="117">
        <f>IF(dati_pdc!D38&lt;&gt;"",dati_pdc!D38,"")</f>
        <v>0</v>
      </c>
      <c r="E42" s="125">
        <f>IF(b_BDVSA!F42&lt;&gt;"",ABS(b_BDVSA!F42),"")</f>
        <v>161.5</v>
      </c>
      <c r="F42" s="125" t="str">
        <f>IF(AND(b_BDVSA!F42&lt;&gt;"",b_BDVSA!F42&lt;&gt;0)=TRUE,IF(b_BDVSA!F42&gt;0,"D","A"),"")</f>
        <v>D</v>
      </c>
      <c r="G42" s="125">
        <f>IF(b_BDVSA!G42&lt;&gt;"",ABS(b_BDVSA!G42),"")</f>
        <v>161.5</v>
      </c>
      <c r="H42" s="125" t="str">
        <f>IF(AND(b_BDVSA!G42&lt;&gt;"",b_BDVSA!G42&lt;&gt;0)=TRUE,IF(b_BDVSA!G42&gt;0,"D","A"),"")</f>
        <v>D</v>
      </c>
      <c r="I42" s="125">
        <f>IF(b_BDVSA!H42&lt;&gt;"",ABS(b_BDVSA!H42),"")</f>
        <v>0</v>
      </c>
      <c r="J42" s="125" t="str">
        <f>IF(AND(b_BDVSA!H42&lt;&gt;"",b_BDVSA!H42&lt;&gt;0)=TRUE,IF(b_BDVSA!H42&gt;0,"D","A"),"")</f>
        <v/>
      </c>
      <c r="K42" s="126">
        <f>IF(b_BDVSA!I42&lt;&gt;"",ABS(b_BDVSA!I42),"")</f>
        <v>0</v>
      </c>
      <c r="L42" s="125">
        <f>IF(b_BDVSA!L42&lt;&gt;"",ABS(b_BDVSA!L42),"")</f>
        <v>0</v>
      </c>
      <c r="M42" s="125" t="str">
        <f>IF(AND(b_BDVSA!L42&lt;&gt;"",b_BDVSA!L42&lt;&gt;0)=TRUE,IF(b_BDVSA!L42&gt;0,"D","A"),"")</f>
        <v/>
      </c>
      <c r="N42" s="125">
        <f>IF(b_BDVSA!M42&lt;&gt;"",ABS(b_BDVSA!M42),"")</f>
        <v>161.5</v>
      </c>
      <c r="O42" s="125" t="str">
        <f>IF(AND(b_BDVSA!M42&lt;&gt;"",b_BDVSA!M42&lt;&gt;0)=TRUE,IF(b_BDVSA!M42&gt;0,"D","A"),"")</f>
        <v>D</v>
      </c>
      <c r="P42" s="126" t="str">
        <f>IF(b_BDVSA!N42&lt;&gt;"",ABS(b_BDVSA!N42),"")</f>
        <v/>
      </c>
      <c r="Q42" s="125">
        <f>IF(b_BDVSA!Q42&lt;&gt;"",ABS(b_BDVSA!Q42),"")</f>
        <v>0</v>
      </c>
      <c r="R42" s="125" t="str">
        <f>IF(AND(b_BDVSA!Q42&lt;&gt;"",b_BDVSA!Q42&lt;&gt;0)=TRUE,IF(b_BDVSA!Q42&gt;0,"D","A"),"")</f>
        <v/>
      </c>
      <c r="S42" s="125">
        <f>IF(b_BDVSA!R42&lt;&gt;"",ABS(b_BDVSA!R42),"")</f>
        <v>161.5</v>
      </c>
      <c r="T42" s="125" t="str">
        <f>IF(AND(b_BDVSA!R42&lt;&gt;"",b_BDVSA!R42&lt;&gt;0)=TRUE,IF(b_BDVSA!R42&gt;0,"D","A"),"")</f>
        <v>D</v>
      </c>
      <c r="U42" s="126" t="str">
        <f>IF(b_BDVSA!S42&lt;&gt;"",ABS(b_BDVSA!S42),"")</f>
        <v/>
      </c>
      <c r="V42" s="125">
        <f>IF(b_BDVSA!V42&lt;&gt;"",ABS(b_BDVSA!V42),"")</f>
        <v>0</v>
      </c>
      <c r="W42" s="125" t="str">
        <f>IF(AND(b_BDVSA!V42&lt;&gt;"",b_BDVSA!V42&lt;&gt;0)=TRUE,IF(b_BDVSA!V42&gt;0,"D","A"),"")</f>
        <v/>
      </c>
      <c r="X42" s="125">
        <f>IF(b_BDVSA!W42&lt;&gt;"",ABS(b_BDVSA!W42),"")</f>
        <v>161.5</v>
      </c>
      <c r="Y42" s="125" t="str">
        <f>IF(AND(b_BDVSA!W42&lt;&gt;"",b_BDVSA!W42&lt;&gt;0)=TRUE,IF(b_BDVSA!W42&gt;0,"D","A"),"")</f>
        <v>D</v>
      </c>
      <c r="Z42" s="126" t="str">
        <f>IF(b_BDVSA!X42&lt;&gt;"",ABS(b_BDVSA!X42),"")</f>
        <v/>
      </c>
    </row>
    <row r="43" spans="1:26">
      <c r="A43" s="117" t="str">
        <f>IF(dati_pdc!A39&lt;&gt;"",IF(dati_pdc!D39=1,RIGHT(dati_pdc!A39,dati_pdc!E39),dati_pdc!A39),"")</f>
        <v>21</v>
      </c>
      <c r="B43" s="117" t="str">
        <f>IF(dati_pdc!B39&lt;&gt;"",dati_pdc!B39,"")</f>
        <v>RIMANENZE</v>
      </c>
      <c r="C43" s="117">
        <f>IF(dati_pdc!C39&lt;&gt;"",dati_pdc!C39,"")</f>
        <v>1</v>
      </c>
      <c r="D43" s="117">
        <f>IF(dati_pdc!D39&lt;&gt;"",dati_pdc!D39,"")</f>
        <v>0</v>
      </c>
      <c r="E43" s="125">
        <f>IF(b_BDVSA!F43&lt;&gt;"",ABS(b_BDVSA!F43),"")</f>
        <v>14154.66</v>
      </c>
      <c r="F43" s="125" t="str">
        <f>IF(AND(b_BDVSA!F43&lt;&gt;"",b_BDVSA!F43&lt;&gt;0)=TRUE,IF(b_BDVSA!F43&gt;0,"D","A"),"")</f>
        <v>D</v>
      </c>
      <c r="G43" s="125">
        <f>IF(b_BDVSA!G43&lt;&gt;"",ABS(b_BDVSA!G43),"")</f>
        <v>10906.78</v>
      </c>
      <c r="H43" s="125" t="str">
        <f>IF(AND(b_BDVSA!G43&lt;&gt;"",b_BDVSA!G43&lt;&gt;0)=TRUE,IF(b_BDVSA!G43&gt;0,"D","A"),"")</f>
        <v>D</v>
      </c>
      <c r="I43" s="125">
        <f>IF(b_BDVSA!H43&lt;&gt;"",ABS(b_BDVSA!H43),"")</f>
        <v>3247.8799999999992</v>
      </c>
      <c r="J43" s="125" t="str">
        <f>IF(AND(b_BDVSA!H43&lt;&gt;"",b_BDVSA!H43&lt;&gt;0)=TRUE,IF(b_BDVSA!H43&gt;0,"D","A"),"")</f>
        <v>D</v>
      </c>
      <c r="K43" s="126">
        <f>IF(b_BDVSA!I43&lt;&gt;"",ABS(b_BDVSA!I43),"")</f>
        <v>0.29778541421024346</v>
      </c>
      <c r="L43" s="125">
        <f>IF(b_BDVSA!L43&lt;&gt;"",ABS(b_BDVSA!L43),"")</f>
        <v>0</v>
      </c>
      <c r="M43" s="125" t="str">
        <f>IF(AND(b_BDVSA!L43&lt;&gt;"",b_BDVSA!L43&lt;&gt;0)=TRUE,IF(b_BDVSA!L43&gt;0,"D","A"),"")</f>
        <v/>
      </c>
      <c r="N43" s="125">
        <f>IF(b_BDVSA!M43&lt;&gt;"",ABS(b_BDVSA!M43),"")</f>
        <v>14154.66</v>
      </c>
      <c r="O43" s="125" t="str">
        <f>IF(AND(b_BDVSA!M43&lt;&gt;"",b_BDVSA!M43&lt;&gt;0)=TRUE,IF(b_BDVSA!M43&gt;0,"D","A"),"")</f>
        <v>D</v>
      </c>
      <c r="P43" s="126" t="str">
        <f>IF(b_BDVSA!N43&lt;&gt;"",ABS(b_BDVSA!N43),"")</f>
        <v/>
      </c>
      <c r="Q43" s="125">
        <f>IF(b_BDVSA!Q43&lt;&gt;"",ABS(b_BDVSA!Q43),"")</f>
        <v>0</v>
      </c>
      <c r="R43" s="125" t="str">
        <f>IF(AND(b_BDVSA!Q43&lt;&gt;"",b_BDVSA!Q43&lt;&gt;0)=TRUE,IF(b_BDVSA!Q43&gt;0,"D","A"),"")</f>
        <v/>
      </c>
      <c r="S43" s="125">
        <f>IF(b_BDVSA!R43&lt;&gt;"",ABS(b_BDVSA!R43),"")</f>
        <v>14154.66</v>
      </c>
      <c r="T43" s="125" t="str">
        <f>IF(AND(b_BDVSA!R43&lt;&gt;"",b_BDVSA!R43&lt;&gt;0)=TRUE,IF(b_BDVSA!R43&gt;0,"D","A"),"")</f>
        <v>D</v>
      </c>
      <c r="U43" s="126" t="str">
        <f>IF(b_BDVSA!S43&lt;&gt;"",ABS(b_BDVSA!S43),"")</f>
        <v/>
      </c>
      <c r="V43" s="125">
        <f>IF(b_BDVSA!V43&lt;&gt;"",ABS(b_BDVSA!V43),"")</f>
        <v>0</v>
      </c>
      <c r="W43" s="125" t="str">
        <f>IF(AND(b_BDVSA!V43&lt;&gt;"",b_BDVSA!V43&lt;&gt;0)=TRUE,IF(b_BDVSA!V43&gt;0,"D","A"),"")</f>
        <v/>
      </c>
      <c r="X43" s="125">
        <f>IF(b_BDVSA!W43&lt;&gt;"",ABS(b_BDVSA!W43),"")</f>
        <v>14154.66</v>
      </c>
      <c r="Y43" s="125" t="str">
        <f>IF(AND(b_BDVSA!W43&lt;&gt;"",b_BDVSA!W43&lt;&gt;0)=TRUE,IF(b_BDVSA!W43&gt;0,"D","A"),"")</f>
        <v>D</v>
      </c>
      <c r="Z43" s="126" t="str">
        <f>IF(b_BDVSA!X43&lt;&gt;"",ABS(b_BDVSA!X43),"")</f>
        <v/>
      </c>
    </row>
    <row r="44" spans="1:26">
      <c r="A44" s="117" t="str">
        <f>IF(dati_pdc!A40&lt;&gt;"",IF(dati_pdc!D40=1,RIGHT(dati_pdc!A40,dati_pdc!E40),dati_pdc!A40),"")</f>
        <v>2101</v>
      </c>
      <c r="B44" s="117" t="str">
        <f>IF(dati_pdc!B40&lt;&gt;"",dati_pdc!B40,"")</f>
        <v>RIMANENZE DI MAGAZZINO</v>
      </c>
      <c r="C44" s="117">
        <f>IF(dati_pdc!C40&lt;&gt;"",dati_pdc!C40,"")</f>
        <v>2</v>
      </c>
      <c r="D44" s="117">
        <f>IF(dati_pdc!D40&lt;&gt;"",dati_pdc!D40,"")</f>
        <v>0</v>
      </c>
      <c r="E44" s="125">
        <f>IF(b_BDVSA!F44&lt;&gt;"",ABS(b_BDVSA!F44),"")</f>
        <v>14154.66</v>
      </c>
      <c r="F44" s="125" t="str">
        <f>IF(AND(b_BDVSA!F44&lt;&gt;"",b_BDVSA!F44&lt;&gt;0)=TRUE,IF(b_BDVSA!F44&gt;0,"D","A"),"")</f>
        <v>D</v>
      </c>
      <c r="G44" s="125">
        <f>IF(b_BDVSA!G44&lt;&gt;"",ABS(b_BDVSA!G44),"")</f>
        <v>10906.78</v>
      </c>
      <c r="H44" s="125" t="str">
        <f>IF(AND(b_BDVSA!G44&lt;&gt;"",b_BDVSA!G44&lt;&gt;0)=TRUE,IF(b_BDVSA!G44&gt;0,"D","A"),"")</f>
        <v>D</v>
      </c>
      <c r="I44" s="125">
        <f>IF(b_BDVSA!H44&lt;&gt;"",ABS(b_BDVSA!H44),"")</f>
        <v>3247.8799999999992</v>
      </c>
      <c r="J44" s="125" t="str">
        <f>IF(AND(b_BDVSA!H44&lt;&gt;"",b_BDVSA!H44&lt;&gt;0)=TRUE,IF(b_BDVSA!H44&gt;0,"D","A"),"")</f>
        <v>D</v>
      </c>
      <c r="K44" s="126">
        <f>IF(b_BDVSA!I44&lt;&gt;"",ABS(b_BDVSA!I44),"")</f>
        <v>0.29778541421024346</v>
      </c>
      <c r="L44" s="125">
        <f>IF(b_BDVSA!L44&lt;&gt;"",ABS(b_BDVSA!L44),"")</f>
        <v>0</v>
      </c>
      <c r="M44" s="125" t="str">
        <f>IF(AND(b_BDVSA!L44&lt;&gt;"",b_BDVSA!L44&lt;&gt;0)=TRUE,IF(b_BDVSA!L44&gt;0,"D","A"),"")</f>
        <v/>
      </c>
      <c r="N44" s="125">
        <f>IF(b_BDVSA!M44&lt;&gt;"",ABS(b_BDVSA!M44),"")</f>
        <v>14154.66</v>
      </c>
      <c r="O44" s="125" t="str">
        <f>IF(AND(b_BDVSA!M44&lt;&gt;"",b_BDVSA!M44&lt;&gt;0)=TRUE,IF(b_BDVSA!M44&gt;0,"D","A"),"")</f>
        <v>D</v>
      </c>
      <c r="P44" s="126" t="str">
        <f>IF(b_BDVSA!N44&lt;&gt;"",ABS(b_BDVSA!N44),"")</f>
        <v/>
      </c>
      <c r="Q44" s="125">
        <f>IF(b_BDVSA!Q44&lt;&gt;"",ABS(b_BDVSA!Q44),"")</f>
        <v>0</v>
      </c>
      <c r="R44" s="125" t="str">
        <f>IF(AND(b_BDVSA!Q44&lt;&gt;"",b_BDVSA!Q44&lt;&gt;0)=TRUE,IF(b_BDVSA!Q44&gt;0,"D","A"),"")</f>
        <v/>
      </c>
      <c r="S44" s="125">
        <f>IF(b_BDVSA!R44&lt;&gt;"",ABS(b_BDVSA!R44),"")</f>
        <v>14154.66</v>
      </c>
      <c r="T44" s="125" t="str">
        <f>IF(AND(b_BDVSA!R44&lt;&gt;"",b_BDVSA!R44&lt;&gt;0)=TRUE,IF(b_BDVSA!R44&gt;0,"D","A"),"")</f>
        <v>D</v>
      </c>
      <c r="U44" s="126" t="str">
        <f>IF(b_BDVSA!S44&lt;&gt;"",ABS(b_BDVSA!S44),"")</f>
        <v/>
      </c>
      <c r="V44" s="125">
        <f>IF(b_BDVSA!V44&lt;&gt;"",ABS(b_BDVSA!V44),"")</f>
        <v>0</v>
      </c>
      <c r="W44" s="125" t="str">
        <f>IF(AND(b_BDVSA!V44&lt;&gt;"",b_BDVSA!V44&lt;&gt;0)=TRUE,IF(b_BDVSA!V44&gt;0,"D","A"),"")</f>
        <v/>
      </c>
      <c r="X44" s="125">
        <f>IF(b_BDVSA!W44&lt;&gt;"",ABS(b_BDVSA!W44),"")</f>
        <v>14154.66</v>
      </c>
      <c r="Y44" s="125" t="str">
        <f>IF(AND(b_BDVSA!W44&lt;&gt;"",b_BDVSA!W44&lt;&gt;0)=TRUE,IF(b_BDVSA!W44&gt;0,"D","A"),"")</f>
        <v>D</v>
      </c>
      <c r="Z44" s="126" t="str">
        <f>IF(b_BDVSA!X44&lt;&gt;"",ABS(b_BDVSA!X44),"")</f>
        <v/>
      </c>
    </row>
    <row r="45" spans="1:26">
      <c r="A45" s="117" t="str">
        <f>IF(dati_pdc!A41&lt;&gt;"",IF(dati_pdc!D41=1,RIGHT(dati_pdc!A41,dati_pdc!E41),dati_pdc!A41),"")</f>
        <v>210101</v>
      </c>
      <c r="B45" s="117" t="str">
        <f>IF(dati_pdc!B41&lt;&gt;"",dati_pdc!B41,"")</f>
        <v>Rimanenze di prodotti finiti</v>
      </c>
      <c r="C45" s="117">
        <f>IF(dati_pdc!C41&lt;&gt;"",dati_pdc!C41,"")</f>
        <v>3</v>
      </c>
      <c r="D45" s="117">
        <f>IF(dati_pdc!D41&lt;&gt;"",dati_pdc!D41,"")</f>
        <v>0</v>
      </c>
      <c r="E45" s="125">
        <f>IF(b_BDVSA!F45&lt;&gt;"",ABS(b_BDVSA!F45),"")</f>
        <v>14154.66</v>
      </c>
      <c r="F45" s="125" t="str">
        <f>IF(AND(b_BDVSA!F45&lt;&gt;"",b_BDVSA!F45&lt;&gt;0)=TRUE,IF(b_BDVSA!F45&gt;0,"D","A"),"")</f>
        <v>D</v>
      </c>
      <c r="G45" s="125">
        <f>IF(b_BDVSA!G45&lt;&gt;"",ABS(b_BDVSA!G45),"")</f>
        <v>10906.78</v>
      </c>
      <c r="H45" s="125" t="str">
        <f>IF(AND(b_BDVSA!G45&lt;&gt;"",b_BDVSA!G45&lt;&gt;0)=TRUE,IF(b_BDVSA!G45&gt;0,"D","A"),"")</f>
        <v>D</v>
      </c>
      <c r="I45" s="125">
        <f>IF(b_BDVSA!H45&lt;&gt;"",ABS(b_BDVSA!H45),"")</f>
        <v>3247.8799999999992</v>
      </c>
      <c r="J45" s="125" t="str">
        <f>IF(AND(b_BDVSA!H45&lt;&gt;"",b_BDVSA!H45&lt;&gt;0)=TRUE,IF(b_BDVSA!H45&gt;0,"D","A"),"")</f>
        <v>D</v>
      </c>
      <c r="K45" s="126">
        <f>IF(b_BDVSA!I45&lt;&gt;"",ABS(b_BDVSA!I45),"")</f>
        <v>0.29778541421024346</v>
      </c>
      <c r="L45" s="125">
        <f>IF(b_BDVSA!L45&lt;&gt;"",ABS(b_BDVSA!L45),"")</f>
        <v>0</v>
      </c>
      <c r="M45" s="125" t="str">
        <f>IF(AND(b_BDVSA!L45&lt;&gt;"",b_BDVSA!L45&lt;&gt;0)=TRUE,IF(b_BDVSA!L45&gt;0,"D","A"),"")</f>
        <v/>
      </c>
      <c r="N45" s="125">
        <f>IF(b_BDVSA!M45&lt;&gt;"",ABS(b_BDVSA!M45),"")</f>
        <v>14154.66</v>
      </c>
      <c r="O45" s="125" t="str">
        <f>IF(AND(b_BDVSA!M45&lt;&gt;"",b_BDVSA!M45&lt;&gt;0)=TRUE,IF(b_BDVSA!M45&gt;0,"D","A"),"")</f>
        <v>D</v>
      </c>
      <c r="P45" s="126" t="str">
        <f>IF(b_BDVSA!N45&lt;&gt;"",ABS(b_BDVSA!N45),"")</f>
        <v/>
      </c>
      <c r="Q45" s="125">
        <f>IF(b_BDVSA!Q45&lt;&gt;"",ABS(b_BDVSA!Q45),"")</f>
        <v>0</v>
      </c>
      <c r="R45" s="125" t="str">
        <f>IF(AND(b_BDVSA!Q45&lt;&gt;"",b_BDVSA!Q45&lt;&gt;0)=TRUE,IF(b_BDVSA!Q45&gt;0,"D","A"),"")</f>
        <v/>
      </c>
      <c r="S45" s="125">
        <f>IF(b_BDVSA!R45&lt;&gt;"",ABS(b_BDVSA!R45),"")</f>
        <v>14154.66</v>
      </c>
      <c r="T45" s="125" t="str">
        <f>IF(AND(b_BDVSA!R45&lt;&gt;"",b_BDVSA!R45&lt;&gt;0)=TRUE,IF(b_BDVSA!R45&gt;0,"D","A"),"")</f>
        <v>D</v>
      </c>
      <c r="U45" s="126" t="str">
        <f>IF(b_BDVSA!S45&lt;&gt;"",ABS(b_BDVSA!S45),"")</f>
        <v/>
      </c>
      <c r="V45" s="125">
        <f>IF(b_BDVSA!V45&lt;&gt;"",ABS(b_BDVSA!V45),"")</f>
        <v>0</v>
      </c>
      <c r="W45" s="125" t="str">
        <f>IF(AND(b_BDVSA!V45&lt;&gt;"",b_BDVSA!V45&lt;&gt;0)=TRUE,IF(b_BDVSA!V45&gt;0,"D","A"),"")</f>
        <v/>
      </c>
      <c r="X45" s="125">
        <f>IF(b_BDVSA!W45&lt;&gt;"",ABS(b_BDVSA!W45),"")</f>
        <v>14154.66</v>
      </c>
      <c r="Y45" s="125" t="str">
        <f>IF(AND(b_BDVSA!W45&lt;&gt;"",b_BDVSA!W45&lt;&gt;0)=TRUE,IF(b_BDVSA!W45&gt;0,"D","A"),"")</f>
        <v>D</v>
      </c>
      <c r="Z45" s="126" t="str">
        <f>IF(b_BDVSA!X45&lt;&gt;"",ABS(b_BDVSA!X45),"")</f>
        <v/>
      </c>
    </row>
    <row r="46" spans="1:26">
      <c r="A46" s="117" t="str">
        <f>IF(dati_pdc!A42&lt;&gt;"",IF(dati_pdc!D42=1,RIGHT(dati_pdc!A42,dati_pdc!E42),dati_pdc!A42),"")</f>
        <v>23</v>
      </c>
      <c r="B46" s="117" t="str">
        <f>IF(dati_pdc!B42&lt;&gt;"",dati_pdc!B42,"")</f>
        <v>CREDITI COMMERCIALI</v>
      </c>
      <c r="C46" s="117">
        <f>IF(dati_pdc!C42&lt;&gt;"",dati_pdc!C42,"")</f>
        <v>1</v>
      </c>
      <c r="D46" s="117">
        <f>IF(dati_pdc!D42&lt;&gt;"",dati_pdc!D42,"")</f>
        <v>0</v>
      </c>
      <c r="E46" s="125">
        <f>IF(b_BDVSA!F46&lt;&gt;"",ABS(b_BDVSA!F46),"")</f>
        <v>175148.00999999998</v>
      </c>
      <c r="F46" s="125" t="str">
        <f>IF(AND(b_BDVSA!F46&lt;&gt;"",b_BDVSA!F46&lt;&gt;0)=TRUE,IF(b_BDVSA!F46&gt;0,"D","A"),"")</f>
        <v>D</v>
      </c>
      <c r="G46" s="125">
        <f>IF(b_BDVSA!G46&lt;&gt;"",ABS(b_BDVSA!G46),"")</f>
        <v>135939.04999999999</v>
      </c>
      <c r="H46" s="125" t="str">
        <f>IF(AND(b_BDVSA!G46&lt;&gt;"",b_BDVSA!G46&lt;&gt;0)=TRUE,IF(b_BDVSA!G46&gt;0,"D","A"),"")</f>
        <v>D</v>
      </c>
      <c r="I46" s="125">
        <f>IF(b_BDVSA!H46&lt;&gt;"",ABS(b_BDVSA!H46),"")</f>
        <v>39208.959999999992</v>
      </c>
      <c r="J46" s="125" t="str">
        <f>IF(AND(b_BDVSA!H46&lt;&gt;"",b_BDVSA!H46&lt;&gt;0)=TRUE,IF(b_BDVSA!H46&gt;0,"D","A"),"")</f>
        <v>D</v>
      </c>
      <c r="K46" s="126">
        <f>IF(b_BDVSA!I46&lt;&gt;"",ABS(b_BDVSA!I46),"")</f>
        <v>0.28843043996555806</v>
      </c>
      <c r="L46" s="125">
        <f>IF(b_BDVSA!L46&lt;&gt;"",ABS(b_BDVSA!L46),"")</f>
        <v>0</v>
      </c>
      <c r="M46" s="125" t="str">
        <f>IF(AND(b_BDVSA!L46&lt;&gt;"",b_BDVSA!L46&lt;&gt;0)=TRUE,IF(b_BDVSA!L46&gt;0,"D","A"),"")</f>
        <v/>
      </c>
      <c r="N46" s="125">
        <f>IF(b_BDVSA!M46&lt;&gt;"",ABS(b_BDVSA!M46),"")</f>
        <v>175148.00999999998</v>
      </c>
      <c r="O46" s="125" t="str">
        <f>IF(AND(b_BDVSA!M46&lt;&gt;"",b_BDVSA!M46&lt;&gt;0)=TRUE,IF(b_BDVSA!M46&gt;0,"D","A"),"")</f>
        <v>D</v>
      </c>
      <c r="P46" s="126" t="str">
        <f>IF(b_BDVSA!N46&lt;&gt;"",ABS(b_BDVSA!N46),"")</f>
        <v/>
      </c>
      <c r="Q46" s="125">
        <f>IF(b_BDVSA!Q46&lt;&gt;"",ABS(b_BDVSA!Q46),"")</f>
        <v>0</v>
      </c>
      <c r="R46" s="125" t="str">
        <f>IF(AND(b_BDVSA!Q46&lt;&gt;"",b_BDVSA!Q46&lt;&gt;0)=TRUE,IF(b_BDVSA!Q46&gt;0,"D","A"),"")</f>
        <v/>
      </c>
      <c r="S46" s="125">
        <f>IF(b_BDVSA!R46&lt;&gt;"",ABS(b_BDVSA!R46),"")</f>
        <v>175148.00999999998</v>
      </c>
      <c r="T46" s="125" t="str">
        <f>IF(AND(b_BDVSA!R46&lt;&gt;"",b_BDVSA!R46&lt;&gt;0)=TRUE,IF(b_BDVSA!R46&gt;0,"D","A"),"")</f>
        <v>D</v>
      </c>
      <c r="U46" s="126" t="str">
        <f>IF(b_BDVSA!S46&lt;&gt;"",ABS(b_BDVSA!S46),"")</f>
        <v/>
      </c>
      <c r="V46" s="125">
        <f>IF(b_BDVSA!V46&lt;&gt;"",ABS(b_BDVSA!V46),"")</f>
        <v>0</v>
      </c>
      <c r="W46" s="125" t="str">
        <f>IF(AND(b_BDVSA!V46&lt;&gt;"",b_BDVSA!V46&lt;&gt;0)=TRUE,IF(b_BDVSA!V46&gt;0,"D","A"),"")</f>
        <v/>
      </c>
      <c r="X46" s="125">
        <f>IF(b_BDVSA!W46&lt;&gt;"",ABS(b_BDVSA!W46),"")</f>
        <v>175148.00999999998</v>
      </c>
      <c r="Y46" s="125" t="str">
        <f>IF(AND(b_BDVSA!W46&lt;&gt;"",b_BDVSA!W46&lt;&gt;0)=TRUE,IF(b_BDVSA!W46&gt;0,"D","A"),"")</f>
        <v>D</v>
      </c>
      <c r="Z46" s="126" t="str">
        <f>IF(b_BDVSA!X46&lt;&gt;"",ABS(b_BDVSA!X46),"")</f>
        <v/>
      </c>
    </row>
    <row r="47" spans="1:26">
      <c r="A47" s="117" t="str">
        <f>IF(dati_pdc!A43&lt;&gt;"",IF(dati_pdc!D43=1,RIGHT(dati_pdc!A43,dati_pdc!E43),dati_pdc!A43),"")</f>
        <v>2301</v>
      </c>
      <c r="B47" s="117" t="str">
        <f>IF(dati_pdc!B43&lt;&gt;"",dati_pdc!B43,"")</f>
        <v>FATTURE DA EMETTERE</v>
      </c>
      <c r="C47" s="117">
        <f>IF(dati_pdc!C43&lt;&gt;"",dati_pdc!C43,"")</f>
        <v>2</v>
      </c>
      <c r="D47" s="117">
        <f>IF(dati_pdc!D43&lt;&gt;"",dati_pdc!D43,"")</f>
        <v>0</v>
      </c>
      <c r="E47" s="125">
        <f>IF(b_BDVSA!F47&lt;&gt;"",ABS(b_BDVSA!F47),"")</f>
        <v>2196.61</v>
      </c>
      <c r="F47" s="125" t="str">
        <f>IF(AND(b_BDVSA!F47&lt;&gt;"",b_BDVSA!F47&lt;&gt;0)=TRUE,IF(b_BDVSA!F47&gt;0,"D","A"),"")</f>
        <v>D</v>
      </c>
      <c r="G47" s="125">
        <f>IF(b_BDVSA!G47&lt;&gt;"",ABS(b_BDVSA!G47),"")</f>
        <v>38.4</v>
      </c>
      <c r="H47" s="125" t="str">
        <f>IF(AND(b_BDVSA!G47&lt;&gt;"",b_BDVSA!G47&lt;&gt;0)=TRUE,IF(b_BDVSA!G47&gt;0,"D","A"),"")</f>
        <v>D</v>
      </c>
      <c r="I47" s="125">
        <f>IF(b_BDVSA!H47&lt;&gt;"",ABS(b_BDVSA!H47),"")</f>
        <v>2158.21</v>
      </c>
      <c r="J47" s="125" t="str">
        <f>IF(AND(b_BDVSA!H47&lt;&gt;"",b_BDVSA!H47&lt;&gt;0)=TRUE,IF(b_BDVSA!H47&gt;0,"D","A"),"")</f>
        <v>D</v>
      </c>
      <c r="K47" s="126">
        <f>IF(b_BDVSA!I47&lt;&gt;"",ABS(b_BDVSA!I47),"")</f>
        <v>56.20338541666667</v>
      </c>
      <c r="L47" s="125">
        <f>IF(b_BDVSA!L47&lt;&gt;"",ABS(b_BDVSA!L47),"")</f>
        <v>0</v>
      </c>
      <c r="M47" s="125" t="str">
        <f>IF(AND(b_BDVSA!L47&lt;&gt;"",b_BDVSA!L47&lt;&gt;0)=TRUE,IF(b_BDVSA!L47&gt;0,"D","A"),"")</f>
        <v/>
      </c>
      <c r="N47" s="125">
        <f>IF(b_BDVSA!M47&lt;&gt;"",ABS(b_BDVSA!M47),"")</f>
        <v>2196.61</v>
      </c>
      <c r="O47" s="125" t="str">
        <f>IF(AND(b_BDVSA!M47&lt;&gt;"",b_BDVSA!M47&lt;&gt;0)=TRUE,IF(b_BDVSA!M47&gt;0,"D","A"),"")</f>
        <v>D</v>
      </c>
      <c r="P47" s="126" t="str">
        <f>IF(b_BDVSA!N47&lt;&gt;"",ABS(b_BDVSA!N47),"")</f>
        <v/>
      </c>
      <c r="Q47" s="125">
        <f>IF(b_BDVSA!Q47&lt;&gt;"",ABS(b_BDVSA!Q47),"")</f>
        <v>0</v>
      </c>
      <c r="R47" s="125" t="str">
        <f>IF(AND(b_BDVSA!Q47&lt;&gt;"",b_BDVSA!Q47&lt;&gt;0)=TRUE,IF(b_BDVSA!Q47&gt;0,"D","A"),"")</f>
        <v/>
      </c>
      <c r="S47" s="125">
        <f>IF(b_BDVSA!R47&lt;&gt;"",ABS(b_BDVSA!R47),"")</f>
        <v>2196.61</v>
      </c>
      <c r="T47" s="125" t="str">
        <f>IF(AND(b_BDVSA!R47&lt;&gt;"",b_BDVSA!R47&lt;&gt;0)=TRUE,IF(b_BDVSA!R47&gt;0,"D","A"),"")</f>
        <v>D</v>
      </c>
      <c r="U47" s="126" t="str">
        <f>IF(b_BDVSA!S47&lt;&gt;"",ABS(b_BDVSA!S47),"")</f>
        <v/>
      </c>
      <c r="V47" s="125">
        <f>IF(b_BDVSA!V47&lt;&gt;"",ABS(b_BDVSA!V47),"")</f>
        <v>0</v>
      </c>
      <c r="W47" s="125" t="str">
        <f>IF(AND(b_BDVSA!V47&lt;&gt;"",b_BDVSA!V47&lt;&gt;0)=TRUE,IF(b_BDVSA!V47&gt;0,"D","A"),"")</f>
        <v/>
      </c>
      <c r="X47" s="125">
        <f>IF(b_BDVSA!W47&lt;&gt;"",ABS(b_BDVSA!W47),"")</f>
        <v>2196.61</v>
      </c>
      <c r="Y47" s="125" t="str">
        <f>IF(AND(b_BDVSA!W47&lt;&gt;"",b_BDVSA!W47&lt;&gt;0)=TRUE,IF(b_BDVSA!W47&gt;0,"D","A"),"")</f>
        <v>D</v>
      </c>
      <c r="Z47" s="126" t="str">
        <f>IF(b_BDVSA!X47&lt;&gt;"",ABS(b_BDVSA!X47),"")</f>
        <v/>
      </c>
    </row>
    <row r="48" spans="1:26">
      <c r="A48" s="117" t="str">
        <f>IF(dati_pdc!A44&lt;&gt;"",IF(dati_pdc!D44=1,RIGHT(dati_pdc!A44,dati_pdc!E44),dati_pdc!A44),"")</f>
        <v>230101</v>
      </c>
      <c r="B48" s="117" t="str">
        <f>IF(dati_pdc!B44&lt;&gt;"",dati_pdc!B44,"")</f>
        <v>Fatture da emettere a clienti terzi</v>
      </c>
      <c r="C48" s="117">
        <f>IF(dati_pdc!C44&lt;&gt;"",dati_pdc!C44,"")</f>
        <v>3</v>
      </c>
      <c r="D48" s="117">
        <f>IF(dati_pdc!D44&lt;&gt;"",dati_pdc!D44,"")</f>
        <v>0</v>
      </c>
      <c r="E48" s="125">
        <f>IF(b_BDVSA!F48&lt;&gt;"",ABS(b_BDVSA!F48),"")</f>
        <v>2196.61</v>
      </c>
      <c r="F48" s="125" t="str">
        <f>IF(AND(b_BDVSA!F48&lt;&gt;"",b_BDVSA!F48&lt;&gt;0)=TRUE,IF(b_BDVSA!F48&gt;0,"D","A"),"")</f>
        <v>D</v>
      </c>
      <c r="G48" s="125">
        <f>IF(b_BDVSA!G48&lt;&gt;"",ABS(b_BDVSA!G48),"")</f>
        <v>38.4</v>
      </c>
      <c r="H48" s="125" t="str">
        <f>IF(AND(b_BDVSA!G48&lt;&gt;"",b_BDVSA!G48&lt;&gt;0)=TRUE,IF(b_BDVSA!G48&gt;0,"D","A"),"")</f>
        <v>D</v>
      </c>
      <c r="I48" s="125">
        <f>IF(b_BDVSA!H48&lt;&gt;"",ABS(b_BDVSA!H48),"")</f>
        <v>2158.21</v>
      </c>
      <c r="J48" s="125" t="str">
        <f>IF(AND(b_BDVSA!H48&lt;&gt;"",b_BDVSA!H48&lt;&gt;0)=TRUE,IF(b_BDVSA!H48&gt;0,"D","A"),"")</f>
        <v>D</v>
      </c>
      <c r="K48" s="126">
        <f>IF(b_BDVSA!I48&lt;&gt;"",ABS(b_BDVSA!I48),"")</f>
        <v>56.20338541666667</v>
      </c>
      <c r="L48" s="125">
        <f>IF(b_BDVSA!L48&lt;&gt;"",ABS(b_BDVSA!L48),"")</f>
        <v>0</v>
      </c>
      <c r="M48" s="125" t="str">
        <f>IF(AND(b_BDVSA!L48&lt;&gt;"",b_BDVSA!L48&lt;&gt;0)=TRUE,IF(b_BDVSA!L48&gt;0,"D","A"),"")</f>
        <v/>
      </c>
      <c r="N48" s="125">
        <f>IF(b_BDVSA!M48&lt;&gt;"",ABS(b_BDVSA!M48),"")</f>
        <v>2196.61</v>
      </c>
      <c r="O48" s="125" t="str">
        <f>IF(AND(b_BDVSA!M48&lt;&gt;"",b_BDVSA!M48&lt;&gt;0)=TRUE,IF(b_BDVSA!M48&gt;0,"D","A"),"")</f>
        <v>D</v>
      </c>
      <c r="P48" s="126" t="str">
        <f>IF(b_BDVSA!N48&lt;&gt;"",ABS(b_BDVSA!N48),"")</f>
        <v/>
      </c>
      <c r="Q48" s="125">
        <f>IF(b_BDVSA!Q48&lt;&gt;"",ABS(b_BDVSA!Q48),"")</f>
        <v>0</v>
      </c>
      <c r="R48" s="125" t="str">
        <f>IF(AND(b_BDVSA!Q48&lt;&gt;"",b_BDVSA!Q48&lt;&gt;0)=TRUE,IF(b_BDVSA!Q48&gt;0,"D","A"),"")</f>
        <v/>
      </c>
      <c r="S48" s="125">
        <f>IF(b_BDVSA!R48&lt;&gt;"",ABS(b_BDVSA!R48),"")</f>
        <v>2196.61</v>
      </c>
      <c r="T48" s="125" t="str">
        <f>IF(AND(b_BDVSA!R48&lt;&gt;"",b_BDVSA!R48&lt;&gt;0)=TRUE,IF(b_BDVSA!R48&gt;0,"D","A"),"")</f>
        <v>D</v>
      </c>
      <c r="U48" s="126" t="str">
        <f>IF(b_BDVSA!S48&lt;&gt;"",ABS(b_BDVSA!S48),"")</f>
        <v/>
      </c>
      <c r="V48" s="125">
        <f>IF(b_BDVSA!V48&lt;&gt;"",ABS(b_BDVSA!V48),"")</f>
        <v>0</v>
      </c>
      <c r="W48" s="125" t="str">
        <f>IF(AND(b_BDVSA!V48&lt;&gt;"",b_BDVSA!V48&lt;&gt;0)=TRUE,IF(b_BDVSA!V48&gt;0,"D","A"),"")</f>
        <v/>
      </c>
      <c r="X48" s="125">
        <f>IF(b_BDVSA!W48&lt;&gt;"",ABS(b_BDVSA!W48),"")</f>
        <v>2196.61</v>
      </c>
      <c r="Y48" s="125" t="str">
        <f>IF(AND(b_BDVSA!W48&lt;&gt;"",b_BDVSA!W48&lt;&gt;0)=TRUE,IF(b_BDVSA!W48&gt;0,"D","A"),"")</f>
        <v>D</v>
      </c>
      <c r="Z48" s="126" t="str">
        <f>IF(b_BDVSA!X48&lt;&gt;"",ABS(b_BDVSA!X48),"")</f>
        <v/>
      </c>
    </row>
    <row r="49" spans="1:26">
      <c r="A49" s="117" t="str">
        <f>IF(dati_pdc!A45&lt;&gt;"",IF(dati_pdc!D45=1,RIGHT(dati_pdc!A45,dati_pdc!E45),dati_pdc!A45),"")</f>
        <v>2303</v>
      </c>
      <c r="B49" s="117" t="str">
        <f>IF(dati_pdc!B45&lt;&gt;"",dati_pdc!B45,"")</f>
        <v>CLIENTI</v>
      </c>
      <c r="C49" s="117">
        <f>IF(dati_pdc!C45&lt;&gt;"",dati_pdc!C45,"")</f>
        <v>2</v>
      </c>
      <c r="D49" s="117">
        <f>IF(dati_pdc!D45&lt;&gt;"",dati_pdc!D45,"")</f>
        <v>0</v>
      </c>
      <c r="E49" s="125">
        <f>IF(b_BDVSA!F49&lt;&gt;"",ABS(b_BDVSA!F49),"")</f>
        <v>172951.4</v>
      </c>
      <c r="F49" s="125" t="str">
        <f>IF(AND(b_BDVSA!F49&lt;&gt;"",b_BDVSA!F49&lt;&gt;0)=TRUE,IF(b_BDVSA!F49&gt;0,"D","A"),"")</f>
        <v>D</v>
      </c>
      <c r="G49" s="125">
        <f>IF(b_BDVSA!G49&lt;&gt;"",ABS(b_BDVSA!G49),"")</f>
        <v>126793.56</v>
      </c>
      <c r="H49" s="125" t="str">
        <f>IF(AND(b_BDVSA!G49&lt;&gt;"",b_BDVSA!G49&lt;&gt;0)=TRUE,IF(b_BDVSA!G49&gt;0,"D","A"),"")</f>
        <v>D</v>
      </c>
      <c r="I49" s="125">
        <f>IF(b_BDVSA!H49&lt;&gt;"",ABS(b_BDVSA!H49),"")</f>
        <v>46157.84</v>
      </c>
      <c r="J49" s="125" t="str">
        <f>IF(AND(b_BDVSA!H49&lt;&gt;"",b_BDVSA!H49&lt;&gt;0)=TRUE,IF(b_BDVSA!H49&gt;0,"D","A"),"")</f>
        <v>D</v>
      </c>
      <c r="K49" s="126">
        <f>IF(b_BDVSA!I49&lt;&gt;"",ABS(b_BDVSA!I49),"")</f>
        <v>0.36403930925198408</v>
      </c>
      <c r="L49" s="125">
        <f>IF(b_BDVSA!L49&lt;&gt;"",ABS(b_BDVSA!L49),"")</f>
        <v>0</v>
      </c>
      <c r="M49" s="125" t="str">
        <f>IF(AND(b_BDVSA!L49&lt;&gt;"",b_BDVSA!L49&lt;&gt;0)=TRUE,IF(b_BDVSA!L49&gt;0,"D","A"),"")</f>
        <v/>
      </c>
      <c r="N49" s="125">
        <f>IF(b_BDVSA!M49&lt;&gt;"",ABS(b_BDVSA!M49),"")</f>
        <v>172951.4</v>
      </c>
      <c r="O49" s="125" t="str">
        <f>IF(AND(b_BDVSA!M49&lt;&gt;"",b_BDVSA!M49&lt;&gt;0)=TRUE,IF(b_BDVSA!M49&gt;0,"D","A"),"")</f>
        <v>D</v>
      </c>
      <c r="P49" s="126" t="str">
        <f>IF(b_BDVSA!N49&lt;&gt;"",ABS(b_BDVSA!N49),"")</f>
        <v/>
      </c>
      <c r="Q49" s="125">
        <f>IF(b_BDVSA!Q49&lt;&gt;"",ABS(b_BDVSA!Q49),"")</f>
        <v>0</v>
      </c>
      <c r="R49" s="125" t="str">
        <f>IF(AND(b_BDVSA!Q49&lt;&gt;"",b_BDVSA!Q49&lt;&gt;0)=TRUE,IF(b_BDVSA!Q49&gt;0,"D","A"),"")</f>
        <v/>
      </c>
      <c r="S49" s="125">
        <f>IF(b_BDVSA!R49&lt;&gt;"",ABS(b_BDVSA!R49),"")</f>
        <v>172951.4</v>
      </c>
      <c r="T49" s="125" t="str">
        <f>IF(AND(b_BDVSA!R49&lt;&gt;"",b_BDVSA!R49&lt;&gt;0)=TRUE,IF(b_BDVSA!R49&gt;0,"D","A"),"")</f>
        <v>D</v>
      </c>
      <c r="U49" s="126" t="str">
        <f>IF(b_BDVSA!S49&lt;&gt;"",ABS(b_BDVSA!S49),"")</f>
        <v/>
      </c>
      <c r="V49" s="125">
        <f>IF(b_BDVSA!V49&lt;&gt;"",ABS(b_BDVSA!V49),"")</f>
        <v>0</v>
      </c>
      <c r="W49" s="125" t="str">
        <f>IF(AND(b_BDVSA!V49&lt;&gt;"",b_BDVSA!V49&lt;&gt;0)=TRUE,IF(b_BDVSA!V49&gt;0,"D","A"),"")</f>
        <v/>
      </c>
      <c r="X49" s="125">
        <f>IF(b_BDVSA!W49&lt;&gt;"",ABS(b_BDVSA!W49),"")</f>
        <v>172951.4</v>
      </c>
      <c r="Y49" s="125" t="str">
        <f>IF(AND(b_BDVSA!W49&lt;&gt;"",b_BDVSA!W49&lt;&gt;0)=TRUE,IF(b_BDVSA!W49&gt;0,"D","A"),"")</f>
        <v>D</v>
      </c>
      <c r="Z49" s="126" t="str">
        <f>IF(b_BDVSA!X49&lt;&gt;"",ABS(b_BDVSA!X49),"")</f>
        <v/>
      </c>
    </row>
    <row r="50" spans="1:26">
      <c r="A50" s="117" t="str">
        <f>IF(dati_pdc!A46&lt;&gt;"",IF(dati_pdc!D46=1,RIGHT(dati_pdc!A46,dati_pdc!E46),dati_pdc!A46),"")</f>
        <v>230301</v>
      </c>
      <c r="B50" s="117" t="str">
        <f>IF(dati_pdc!B46&lt;&gt;"",dati_pdc!B46,"")</f>
        <v>Clienti terzi Italia</v>
      </c>
      <c r="C50" s="117">
        <f>IF(dati_pdc!C46&lt;&gt;"",dati_pdc!C46,"")</f>
        <v>3</v>
      </c>
      <c r="D50" s="117">
        <f>IF(dati_pdc!D46&lt;&gt;"",dati_pdc!D46,"")</f>
        <v>0</v>
      </c>
      <c r="E50" s="125">
        <f>IF(b_BDVSA!F50&lt;&gt;"",ABS(b_BDVSA!F50),"")</f>
        <v>172951.4</v>
      </c>
      <c r="F50" s="125" t="str">
        <f>IF(AND(b_BDVSA!F50&lt;&gt;"",b_BDVSA!F50&lt;&gt;0)=TRUE,IF(b_BDVSA!F50&gt;0,"D","A"),"")</f>
        <v>D</v>
      </c>
      <c r="G50" s="125">
        <f>IF(b_BDVSA!G50&lt;&gt;"",ABS(b_BDVSA!G50),"")</f>
        <v>126793.56</v>
      </c>
      <c r="H50" s="125" t="str">
        <f>IF(AND(b_BDVSA!G50&lt;&gt;"",b_BDVSA!G50&lt;&gt;0)=TRUE,IF(b_BDVSA!G50&gt;0,"D","A"),"")</f>
        <v>D</v>
      </c>
      <c r="I50" s="125">
        <f>IF(b_BDVSA!H50&lt;&gt;"",ABS(b_BDVSA!H50),"")</f>
        <v>46157.84</v>
      </c>
      <c r="J50" s="125" t="str">
        <f>IF(AND(b_BDVSA!H50&lt;&gt;"",b_BDVSA!H50&lt;&gt;0)=TRUE,IF(b_BDVSA!H50&gt;0,"D","A"),"")</f>
        <v>D</v>
      </c>
      <c r="K50" s="126">
        <f>IF(b_BDVSA!I50&lt;&gt;"",ABS(b_BDVSA!I50),"")</f>
        <v>0.36403930925198408</v>
      </c>
      <c r="L50" s="125">
        <f>IF(b_BDVSA!L50&lt;&gt;"",ABS(b_BDVSA!L50),"")</f>
        <v>0</v>
      </c>
      <c r="M50" s="125" t="str">
        <f>IF(AND(b_BDVSA!L50&lt;&gt;"",b_BDVSA!L50&lt;&gt;0)=TRUE,IF(b_BDVSA!L50&gt;0,"D","A"),"")</f>
        <v/>
      </c>
      <c r="N50" s="125">
        <f>IF(b_BDVSA!M50&lt;&gt;"",ABS(b_BDVSA!M50),"")</f>
        <v>172951.4</v>
      </c>
      <c r="O50" s="125" t="str">
        <f>IF(AND(b_BDVSA!M50&lt;&gt;"",b_BDVSA!M50&lt;&gt;0)=TRUE,IF(b_BDVSA!M50&gt;0,"D","A"),"")</f>
        <v>D</v>
      </c>
      <c r="P50" s="126" t="str">
        <f>IF(b_BDVSA!N50&lt;&gt;"",ABS(b_BDVSA!N50),"")</f>
        <v/>
      </c>
      <c r="Q50" s="125">
        <f>IF(b_BDVSA!Q50&lt;&gt;"",ABS(b_BDVSA!Q50),"")</f>
        <v>0</v>
      </c>
      <c r="R50" s="125" t="str">
        <f>IF(AND(b_BDVSA!Q50&lt;&gt;"",b_BDVSA!Q50&lt;&gt;0)=TRUE,IF(b_BDVSA!Q50&gt;0,"D","A"),"")</f>
        <v/>
      </c>
      <c r="S50" s="125">
        <f>IF(b_BDVSA!R50&lt;&gt;"",ABS(b_BDVSA!R50),"")</f>
        <v>172951.4</v>
      </c>
      <c r="T50" s="125" t="str">
        <f>IF(AND(b_BDVSA!R50&lt;&gt;"",b_BDVSA!R50&lt;&gt;0)=TRUE,IF(b_BDVSA!R50&gt;0,"D","A"),"")</f>
        <v>D</v>
      </c>
      <c r="U50" s="126" t="str">
        <f>IF(b_BDVSA!S50&lt;&gt;"",ABS(b_BDVSA!S50),"")</f>
        <v/>
      </c>
      <c r="V50" s="125">
        <f>IF(b_BDVSA!V50&lt;&gt;"",ABS(b_BDVSA!V50),"")</f>
        <v>0</v>
      </c>
      <c r="W50" s="125" t="str">
        <f>IF(AND(b_BDVSA!V50&lt;&gt;"",b_BDVSA!V50&lt;&gt;0)=TRUE,IF(b_BDVSA!V50&gt;0,"D","A"),"")</f>
        <v/>
      </c>
      <c r="X50" s="125">
        <f>IF(b_BDVSA!W50&lt;&gt;"",ABS(b_BDVSA!W50),"")</f>
        <v>172951.4</v>
      </c>
      <c r="Y50" s="125" t="str">
        <f>IF(AND(b_BDVSA!W50&lt;&gt;"",b_BDVSA!W50&lt;&gt;0)=TRUE,IF(b_BDVSA!W50&gt;0,"D","A"),"")</f>
        <v>D</v>
      </c>
      <c r="Z50" s="126" t="str">
        <f>IF(b_BDVSA!X50&lt;&gt;"",ABS(b_BDVSA!X50),"")</f>
        <v/>
      </c>
    </row>
    <row r="51" spans="1:26">
      <c r="A51" s="117" t="str">
        <f>IF(dati_pdc!A47&lt;&gt;"",IF(dati_pdc!D47=1,RIGHT(dati_pdc!A47,dati_pdc!E47),dati_pdc!A47),"")</f>
        <v>2313</v>
      </c>
      <c r="B51" s="117" t="str">
        <f>IF(dati_pdc!B47&lt;&gt;"",dati_pdc!B47,"")</f>
        <v>PORTAFOGLIO CLIENTI</v>
      </c>
      <c r="C51" s="117">
        <f>IF(dati_pdc!C47&lt;&gt;"",dati_pdc!C47,"")</f>
        <v>2</v>
      </c>
      <c r="D51" s="117">
        <f>IF(dati_pdc!D47&lt;&gt;"",dati_pdc!D47,"")</f>
        <v>0</v>
      </c>
      <c r="E51" s="125">
        <f>IF(b_BDVSA!F51&lt;&gt;"",ABS(b_BDVSA!F51),"")</f>
        <v>0</v>
      </c>
      <c r="F51" s="125" t="str">
        <f>IF(AND(b_BDVSA!F51&lt;&gt;"",b_BDVSA!F51&lt;&gt;0)=TRUE,IF(b_BDVSA!F51&gt;0,"D","A"),"")</f>
        <v/>
      </c>
      <c r="G51" s="125">
        <f>IF(b_BDVSA!G51&lt;&gt;"",ABS(b_BDVSA!G51),"")</f>
        <v>9107.09</v>
      </c>
      <c r="H51" s="125" t="str">
        <f>IF(AND(b_BDVSA!G51&lt;&gt;"",b_BDVSA!G51&lt;&gt;0)=TRUE,IF(b_BDVSA!G51&gt;0,"D","A"),"")</f>
        <v>D</v>
      </c>
      <c r="I51" s="125">
        <f>IF(b_BDVSA!H51&lt;&gt;"",ABS(b_BDVSA!H51),"")</f>
        <v>9107.09</v>
      </c>
      <c r="J51" s="125" t="str">
        <f>IF(AND(b_BDVSA!H51&lt;&gt;"",b_BDVSA!H51&lt;&gt;0)=TRUE,IF(b_BDVSA!H51&gt;0,"D","A"),"")</f>
        <v>A</v>
      </c>
      <c r="K51" s="126">
        <f>IF(b_BDVSA!I51&lt;&gt;"",ABS(b_BDVSA!I51),"")</f>
        <v>1</v>
      </c>
      <c r="L51" s="125">
        <f>IF(b_BDVSA!L51&lt;&gt;"",ABS(b_BDVSA!L51),"")</f>
        <v>0</v>
      </c>
      <c r="M51" s="125" t="str">
        <f>IF(AND(b_BDVSA!L51&lt;&gt;"",b_BDVSA!L51&lt;&gt;0)=TRUE,IF(b_BDVSA!L51&gt;0,"D","A"),"")</f>
        <v/>
      </c>
      <c r="N51" s="125">
        <f>IF(b_BDVSA!M51&lt;&gt;"",ABS(b_BDVSA!M51),"")</f>
        <v>0</v>
      </c>
      <c r="O51" s="125" t="str">
        <f>IF(AND(b_BDVSA!M51&lt;&gt;"",b_BDVSA!M51&lt;&gt;0)=TRUE,IF(b_BDVSA!M51&gt;0,"D","A"),"")</f>
        <v/>
      </c>
      <c r="P51" s="126" t="str">
        <f>IF(b_BDVSA!N51&lt;&gt;"",ABS(b_BDVSA!N51),"")</f>
        <v/>
      </c>
      <c r="Q51" s="125">
        <f>IF(b_BDVSA!Q51&lt;&gt;"",ABS(b_BDVSA!Q51),"")</f>
        <v>0</v>
      </c>
      <c r="R51" s="125" t="str">
        <f>IF(AND(b_BDVSA!Q51&lt;&gt;"",b_BDVSA!Q51&lt;&gt;0)=TRUE,IF(b_BDVSA!Q51&gt;0,"D","A"),"")</f>
        <v/>
      </c>
      <c r="S51" s="125">
        <f>IF(b_BDVSA!R51&lt;&gt;"",ABS(b_BDVSA!R51),"")</f>
        <v>0</v>
      </c>
      <c r="T51" s="125" t="str">
        <f>IF(AND(b_BDVSA!R51&lt;&gt;"",b_BDVSA!R51&lt;&gt;0)=TRUE,IF(b_BDVSA!R51&gt;0,"D","A"),"")</f>
        <v/>
      </c>
      <c r="U51" s="126" t="str">
        <f>IF(b_BDVSA!S51&lt;&gt;"",ABS(b_BDVSA!S51),"")</f>
        <v/>
      </c>
      <c r="V51" s="125">
        <f>IF(b_BDVSA!V51&lt;&gt;"",ABS(b_BDVSA!V51),"")</f>
        <v>0</v>
      </c>
      <c r="W51" s="125" t="str">
        <f>IF(AND(b_BDVSA!V51&lt;&gt;"",b_BDVSA!V51&lt;&gt;0)=TRUE,IF(b_BDVSA!V51&gt;0,"D","A"),"")</f>
        <v/>
      </c>
      <c r="X51" s="125">
        <f>IF(b_BDVSA!W51&lt;&gt;"",ABS(b_BDVSA!W51),"")</f>
        <v>0</v>
      </c>
      <c r="Y51" s="125" t="str">
        <f>IF(AND(b_BDVSA!W51&lt;&gt;"",b_BDVSA!W51&lt;&gt;0)=TRUE,IF(b_BDVSA!W51&gt;0,"D","A"),"")</f>
        <v/>
      </c>
      <c r="Z51" s="126" t="str">
        <f>IF(b_BDVSA!X51&lt;&gt;"",ABS(b_BDVSA!X51),"")</f>
        <v/>
      </c>
    </row>
    <row r="52" spans="1:26">
      <c r="A52" s="117" t="str">
        <f>IF(dati_pdc!A48&lt;&gt;"",IF(dati_pdc!D48=1,RIGHT(dati_pdc!A48,dati_pdc!E48),dati_pdc!A48),"")</f>
        <v>231301</v>
      </c>
      <c r="B52" s="117" t="str">
        <f>IF(dati_pdc!B48&lt;&gt;"",dati_pdc!B48,"")</f>
        <v>Effetti attivi</v>
      </c>
      <c r="C52" s="117">
        <f>IF(dati_pdc!C48&lt;&gt;"",dati_pdc!C48,"")</f>
        <v>3</v>
      </c>
      <c r="D52" s="117">
        <f>IF(dati_pdc!D48&lt;&gt;"",dati_pdc!D48,"")</f>
        <v>0</v>
      </c>
      <c r="E52" s="125">
        <f>IF(b_BDVSA!F52&lt;&gt;"",ABS(b_BDVSA!F52),"")</f>
        <v>0</v>
      </c>
      <c r="F52" s="125" t="str">
        <f>IF(AND(b_BDVSA!F52&lt;&gt;"",b_BDVSA!F52&lt;&gt;0)=TRUE,IF(b_BDVSA!F52&gt;0,"D","A"),"")</f>
        <v/>
      </c>
      <c r="G52" s="125">
        <f>IF(b_BDVSA!G52&lt;&gt;"",ABS(b_BDVSA!G52),"")</f>
        <v>9107.09</v>
      </c>
      <c r="H52" s="125" t="str">
        <f>IF(AND(b_BDVSA!G52&lt;&gt;"",b_BDVSA!G52&lt;&gt;0)=TRUE,IF(b_BDVSA!G52&gt;0,"D","A"),"")</f>
        <v>D</v>
      </c>
      <c r="I52" s="125">
        <f>IF(b_BDVSA!H52&lt;&gt;"",ABS(b_BDVSA!H52),"")</f>
        <v>9107.09</v>
      </c>
      <c r="J52" s="125" t="str">
        <f>IF(AND(b_BDVSA!H52&lt;&gt;"",b_BDVSA!H52&lt;&gt;0)=TRUE,IF(b_BDVSA!H52&gt;0,"D","A"),"")</f>
        <v>A</v>
      </c>
      <c r="K52" s="126">
        <f>IF(b_BDVSA!I52&lt;&gt;"",ABS(b_BDVSA!I52),"")</f>
        <v>1</v>
      </c>
      <c r="L52" s="125">
        <f>IF(b_BDVSA!L52&lt;&gt;"",ABS(b_BDVSA!L52),"")</f>
        <v>0</v>
      </c>
      <c r="M52" s="125" t="str">
        <f>IF(AND(b_BDVSA!L52&lt;&gt;"",b_BDVSA!L52&lt;&gt;0)=TRUE,IF(b_BDVSA!L52&gt;0,"D","A"),"")</f>
        <v/>
      </c>
      <c r="N52" s="125">
        <f>IF(b_BDVSA!M52&lt;&gt;"",ABS(b_BDVSA!M52),"")</f>
        <v>0</v>
      </c>
      <c r="O52" s="125" t="str">
        <f>IF(AND(b_BDVSA!M52&lt;&gt;"",b_BDVSA!M52&lt;&gt;0)=TRUE,IF(b_BDVSA!M52&gt;0,"D","A"),"")</f>
        <v/>
      </c>
      <c r="P52" s="126" t="str">
        <f>IF(b_BDVSA!N52&lt;&gt;"",ABS(b_BDVSA!N52),"")</f>
        <v/>
      </c>
      <c r="Q52" s="125">
        <f>IF(b_BDVSA!Q52&lt;&gt;"",ABS(b_BDVSA!Q52),"")</f>
        <v>0</v>
      </c>
      <c r="R52" s="125" t="str">
        <f>IF(AND(b_BDVSA!Q52&lt;&gt;"",b_BDVSA!Q52&lt;&gt;0)=TRUE,IF(b_BDVSA!Q52&gt;0,"D","A"),"")</f>
        <v/>
      </c>
      <c r="S52" s="125">
        <f>IF(b_BDVSA!R52&lt;&gt;"",ABS(b_BDVSA!R52),"")</f>
        <v>0</v>
      </c>
      <c r="T52" s="125" t="str">
        <f>IF(AND(b_BDVSA!R52&lt;&gt;"",b_BDVSA!R52&lt;&gt;0)=TRUE,IF(b_BDVSA!R52&gt;0,"D","A"),"")</f>
        <v/>
      </c>
      <c r="U52" s="126" t="str">
        <f>IF(b_BDVSA!S52&lt;&gt;"",ABS(b_BDVSA!S52),"")</f>
        <v/>
      </c>
      <c r="V52" s="125">
        <f>IF(b_BDVSA!V52&lt;&gt;"",ABS(b_BDVSA!V52),"")</f>
        <v>0</v>
      </c>
      <c r="W52" s="125" t="str">
        <f>IF(AND(b_BDVSA!V52&lt;&gt;"",b_BDVSA!V52&lt;&gt;0)=TRUE,IF(b_BDVSA!V52&gt;0,"D","A"),"")</f>
        <v/>
      </c>
      <c r="X52" s="125">
        <f>IF(b_BDVSA!W52&lt;&gt;"",ABS(b_BDVSA!W52),"")</f>
        <v>0</v>
      </c>
      <c r="Y52" s="125" t="str">
        <f>IF(AND(b_BDVSA!W52&lt;&gt;"",b_BDVSA!W52&lt;&gt;0)=TRUE,IF(b_BDVSA!W52&gt;0,"D","A"),"")</f>
        <v/>
      </c>
      <c r="Z52" s="126" t="str">
        <f>IF(b_BDVSA!X52&lt;&gt;"",ABS(b_BDVSA!X52),"")</f>
        <v/>
      </c>
    </row>
    <row r="53" spans="1:26">
      <c r="A53" s="117" t="str">
        <f>IF(dati_pdc!A49&lt;&gt;"",IF(dati_pdc!D49=1,RIGHT(dati_pdc!A49,dati_pdc!E49),dati_pdc!A49),"")</f>
        <v>27</v>
      </c>
      <c r="B53" s="117" t="str">
        <f>IF(dati_pdc!B49&lt;&gt;"",dati_pdc!B49,"")</f>
        <v>CREDITI VARI</v>
      </c>
      <c r="C53" s="117">
        <f>IF(dati_pdc!C49&lt;&gt;"",dati_pdc!C49,"")</f>
        <v>1</v>
      </c>
      <c r="D53" s="117">
        <f>IF(dati_pdc!D49&lt;&gt;"",dati_pdc!D49,"")</f>
        <v>0</v>
      </c>
      <c r="E53" s="125">
        <f>IF(b_BDVSA!F53&lt;&gt;"",ABS(b_BDVSA!F53),"")</f>
        <v>21157.23</v>
      </c>
      <c r="F53" s="125" t="str">
        <f>IF(AND(b_BDVSA!F53&lt;&gt;"",b_BDVSA!F53&lt;&gt;0)=TRUE,IF(b_BDVSA!F53&gt;0,"D","A"),"")</f>
        <v>D</v>
      </c>
      <c r="G53" s="125">
        <f>IF(b_BDVSA!G53&lt;&gt;"",ABS(b_BDVSA!G53),"")</f>
        <v>743.85</v>
      </c>
      <c r="H53" s="125" t="str">
        <f>IF(AND(b_BDVSA!G53&lt;&gt;"",b_BDVSA!G53&lt;&gt;0)=TRUE,IF(b_BDVSA!G53&gt;0,"D","A"),"")</f>
        <v>D</v>
      </c>
      <c r="I53" s="125">
        <f>IF(b_BDVSA!H53&lt;&gt;"",ABS(b_BDVSA!H53),"")</f>
        <v>20413.38</v>
      </c>
      <c r="J53" s="125" t="str">
        <f>IF(AND(b_BDVSA!H53&lt;&gt;"",b_BDVSA!H53&lt;&gt;0)=TRUE,IF(b_BDVSA!H53&gt;0,"D","A"),"")</f>
        <v>D</v>
      </c>
      <c r="K53" s="126">
        <f>IF(b_BDVSA!I53&lt;&gt;"",ABS(b_BDVSA!I53),"")</f>
        <v>27.442871546682799</v>
      </c>
      <c r="L53" s="125">
        <f>IF(b_BDVSA!L53&lt;&gt;"",ABS(b_BDVSA!L53),"")</f>
        <v>0</v>
      </c>
      <c r="M53" s="125" t="str">
        <f>IF(AND(b_BDVSA!L53&lt;&gt;"",b_BDVSA!L53&lt;&gt;0)=TRUE,IF(b_BDVSA!L53&gt;0,"D","A"),"")</f>
        <v/>
      </c>
      <c r="N53" s="125">
        <f>IF(b_BDVSA!M53&lt;&gt;"",ABS(b_BDVSA!M53),"")</f>
        <v>21157.23</v>
      </c>
      <c r="O53" s="125" t="str">
        <f>IF(AND(b_BDVSA!M53&lt;&gt;"",b_BDVSA!M53&lt;&gt;0)=TRUE,IF(b_BDVSA!M53&gt;0,"D","A"),"")</f>
        <v>D</v>
      </c>
      <c r="P53" s="126" t="str">
        <f>IF(b_BDVSA!N53&lt;&gt;"",ABS(b_BDVSA!N53),"")</f>
        <v/>
      </c>
      <c r="Q53" s="125">
        <f>IF(b_BDVSA!Q53&lt;&gt;"",ABS(b_BDVSA!Q53),"")</f>
        <v>0</v>
      </c>
      <c r="R53" s="125" t="str">
        <f>IF(AND(b_BDVSA!Q53&lt;&gt;"",b_BDVSA!Q53&lt;&gt;0)=TRUE,IF(b_BDVSA!Q53&gt;0,"D","A"),"")</f>
        <v/>
      </c>
      <c r="S53" s="125">
        <f>IF(b_BDVSA!R53&lt;&gt;"",ABS(b_BDVSA!R53),"")</f>
        <v>21157.23</v>
      </c>
      <c r="T53" s="125" t="str">
        <f>IF(AND(b_BDVSA!R53&lt;&gt;"",b_BDVSA!R53&lt;&gt;0)=TRUE,IF(b_BDVSA!R53&gt;0,"D","A"),"")</f>
        <v>D</v>
      </c>
      <c r="U53" s="126" t="str">
        <f>IF(b_BDVSA!S53&lt;&gt;"",ABS(b_BDVSA!S53),"")</f>
        <v/>
      </c>
      <c r="V53" s="125">
        <f>IF(b_BDVSA!V53&lt;&gt;"",ABS(b_BDVSA!V53),"")</f>
        <v>0</v>
      </c>
      <c r="W53" s="125" t="str">
        <f>IF(AND(b_BDVSA!V53&lt;&gt;"",b_BDVSA!V53&lt;&gt;0)=TRUE,IF(b_BDVSA!V53&gt;0,"D","A"),"")</f>
        <v/>
      </c>
      <c r="X53" s="125">
        <f>IF(b_BDVSA!W53&lt;&gt;"",ABS(b_BDVSA!W53),"")</f>
        <v>21157.23</v>
      </c>
      <c r="Y53" s="125" t="str">
        <f>IF(AND(b_BDVSA!W53&lt;&gt;"",b_BDVSA!W53&lt;&gt;0)=TRUE,IF(b_BDVSA!W53&gt;0,"D","A"),"")</f>
        <v>D</v>
      </c>
      <c r="Z53" s="126" t="str">
        <f>IF(b_BDVSA!X53&lt;&gt;"",ABS(b_BDVSA!X53),"")</f>
        <v/>
      </c>
    </row>
    <row r="54" spans="1:26">
      <c r="A54" s="117" t="str">
        <f>IF(dati_pdc!A50&lt;&gt;"",IF(dati_pdc!D50=1,RIGHT(dati_pdc!A50,dati_pdc!E50),dati_pdc!A50),"")</f>
        <v>2701</v>
      </c>
      <c r="B54" s="117" t="str">
        <f>IF(dati_pdc!B50&lt;&gt;"",dati_pdc!B50,"")</f>
        <v>ANTICIPI A FORNITORI</v>
      </c>
      <c r="C54" s="117">
        <f>IF(dati_pdc!C50&lt;&gt;"",dati_pdc!C50,"")</f>
        <v>2</v>
      </c>
      <c r="D54" s="117">
        <f>IF(dati_pdc!D50&lt;&gt;"",dati_pdc!D50,"")</f>
        <v>0</v>
      </c>
      <c r="E54" s="125">
        <f>IF(b_BDVSA!F54&lt;&gt;"",ABS(b_BDVSA!F54),"")</f>
        <v>205.06</v>
      </c>
      <c r="F54" s="125" t="str">
        <f>IF(AND(b_BDVSA!F54&lt;&gt;"",b_BDVSA!F54&lt;&gt;0)=TRUE,IF(b_BDVSA!F54&gt;0,"D","A"),"")</f>
        <v>D</v>
      </c>
      <c r="G54" s="125">
        <f>IF(b_BDVSA!G54&lt;&gt;"",ABS(b_BDVSA!G54),"")</f>
        <v>0</v>
      </c>
      <c r="H54" s="125" t="str">
        <f>IF(AND(b_BDVSA!G54&lt;&gt;"",b_BDVSA!G54&lt;&gt;0)=TRUE,IF(b_BDVSA!G54&gt;0,"D","A"),"")</f>
        <v/>
      </c>
      <c r="I54" s="125">
        <f>IF(b_BDVSA!H54&lt;&gt;"",ABS(b_BDVSA!H54),"")</f>
        <v>205.06</v>
      </c>
      <c r="J54" s="125" t="str">
        <f>IF(AND(b_BDVSA!H54&lt;&gt;"",b_BDVSA!H54&lt;&gt;0)=TRUE,IF(b_BDVSA!H54&gt;0,"D","A"),"")</f>
        <v>D</v>
      </c>
      <c r="K54" s="126" t="str">
        <f>IF(b_BDVSA!I54&lt;&gt;"",ABS(b_BDVSA!I54),"")</f>
        <v/>
      </c>
      <c r="L54" s="125">
        <f>IF(b_BDVSA!L54&lt;&gt;"",ABS(b_BDVSA!L54),"")</f>
        <v>0</v>
      </c>
      <c r="M54" s="125" t="str">
        <f>IF(AND(b_BDVSA!L54&lt;&gt;"",b_BDVSA!L54&lt;&gt;0)=TRUE,IF(b_BDVSA!L54&gt;0,"D","A"),"")</f>
        <v/>
      </c>
      <c r="N54" s="125">
        <f>IF(b_BDVSA!M54&lt;&gt;"",ABS(b_BDVSA!M54),"")</f>
        <v>205.06</v>
      </c>
      <c r="O54" s="125" t="str">
        <f>IF(AND(b_BDVSA!M54&lt;&gt;"",b_BDVSA!M54&lt;&gt;0)=TRUE,IF(b_BDVSA!M54&gt;0,"D","A"),"")</f>
        <v>D</v>
      </c>
      <c r="P54" s="126" t="str">
        <f>IF(b_BDVSA!N54&lt;&gt;"",ABS(b_BDVSA!N54),"")</f>
        <v/>
      </c>
      <c r="Q54" s="125">
        <f>IF(b_BDVSA!Q54&lt;&gt;"",ABS(b_BDVSA!Q54),"")</f>
        <v>0</v>
      </c>
      <c r="R54" s="125" t="str">
        <f>IF(AND(b_BDVSA!Q54&lt;&gt;"",b_BDVSA!Q54&lt;&gt;0)=TRUE,IF(b_BDVSA!Q54&gt;0,"D","A"),"")</f>
        <v/>
      </c>
      <c r="S54" s="125">
        <f>IF(b_BDVSA!R54&lt;&gt;"",ABS(b_BDVSA!R54),"")</f>
        <v>205.06</v>
      </c>
      <c r="T54" s="125" t="str">
        <f>IF(AND(b_BDVSA!R54&lt;&gt;"",b_BDVSA!R54&lt;&gt;0)=TRUE,IF(b_BDVSA!R54&gt;0,"D","A"),"")</f>
        <v>D</v>
      </c>
      <c r="U54" s="126" t="str">
        <f>IF(b_BDVSA!S54&lt;&gt;"",ABS(b_BDVSA!S54),"")</f>
        <v/>
      </c>
      <c r="V54" s="125">
        <f>IF(b_BDVSA!V54&lt;&gt;"",ABS(b_BDVSA!V54),"")</f>
        <v>0</v>
      </c>
      <c r="W54" s="125" t="str">
        <f>IF(AND(b_BDVSA!V54&lt;&gt;"",b_BDVSA!V54&lt;&gt;0)=TRUE,IF(b_BDVSA!V54&gt;0,"D","A"),"")</f>
        <v/>
      </c>
      <c r="X54" s="125">
        <f>IF(b_BDVSA!W54&lt;&gt;"",ABS(b_BDVSA!W54),"")</f>
        <v>205.06</v>
      </c>
      <c r="Y54" s="125" t="str">
        <f>IF(AND(b_BDVSA!W54&lt;&gt;"",b_BDVSA!W54&lt;&gt;0)=TRUE,IF(b_BDVSA!W54&gt;0,"D","A"),"")</f>
        <v>D</v>
      </c>
      <c r="Z54" s="126" t="str">
        <f>IF(b_BDVSA!X54&lt;&gt;"",ABS(b_BDVSA!X54),"")</f>
        <v/>
      </c>
    </row>
    <row r="55" spans="1:26">
      <c r="A55" s="117" t="str">
        <f>IF(dati_pdc!A51&lt;&gt;"",IF(dati_pdc!D51=1,RIGHT(dati_pdc!A51,dati_pdc!E51),dati_pdc!A51),"")</f>
        <v>270107</v>
      </c>
      <c r="B55" s="117" t="str">
        <f>IF(dati_pdc!B51&lt;&gt;"",dati_pdc!B51,"")</f>
        <v>Anticipi a fornitori terzi</v>
      </c>
      <c r="C55" s="117">
        <f>IF(dati_pdc!C51&lt;&gt;"",dati_pdc!C51,"")</f>
        <v>3</v>
      </c>
      <c r="D55" s="117">
        <f>IF(dati_pdc!D51&lt;&gt;"",dati_pdc!D51,"")</f>
        <v>0</v>
      </c>
      <c r="E55" s="125">
        <f>IF(b_BDVSA!F55&lt;&gt;"",ABS(b_BDVSA!F55),"")</f>
        <v>205.06</v>
      </c>
      <c r="F55" s="125" t="str">
        <f>IF(AND(b_BDVSA!F55&lt;&gt;"",b_BDVSA!F55&lt;&gt;0)=TRUE,IF(b_BDVSA!F55&gt;0,"D","A"),"")</f>
        <v>D</v>
      </c>
      <c r="G55" s="125">
        <f>IF(b_BDVSA!G55&lt;&gt;"",ABS(b_BDVSA!G55),"")</f>
        <v>0</v>
      </c>
      <c r="H55" s="125" t="str">
        <f>IF(AND(b_BDVSA!G55&lt;&gt;"",b_BDVSA!G55&lt;&gt;0)=TRUE,IF(b_BDVSA!G55&gt;0,"D","A"),"")</f>
        <v/>
      </c>
      <c r="I55" s="125">
        <f>IF(b_BDVSA!H55&lt;&gt;"",ABS(b_BDVSA!H55),"")</f>
        <v>205.06</v>
      </c>
      <c r="J55" s="125" t="str">
        <f>IF(AND(b_BDVSA!H55&lt;&gt;"",b_BDVSA!H55&lt;&gt;0)=TRUE,IF(b_BDVSA!H55&gt;0,"D","A"),"")</f>
        <v>D</v>
      </c>
      <c r="K55" s="126" t="str">
        <f>IF(b_BDVSA!I55&lt;&gt;"",ABS(b_BDVSA!I55),"")</f>
        <v/>
      </c>
      <c r="L55" s="125">
        <f>IF(b_BDVSA!L55&lt;&gt;"",ABS(b_BDVSA!L55),"")</f>
        <v>0</v>
      </c>
      <c r="M55" s="125" t="str">
        <f>IF(AND(b_BDVSA!L55&lt;&gt;"",b_BDVSA!L55&lt;&gt;0)=TRUE,IF(b_BDVSA!L55&gt;0,"D","A"),"")</f>
        <v/>
      </c>
      <c r="N55" s="125">
        <f>IF(b_BDVSA!M55&lt;&gt;"",ABS(b_BDVSA!M55),"")</f>
        <v>205.06</v>
      </c>
      <c r="O55" s="125" t="str">
        <f>IF(AND(b_BDVSA!M55&lt;&gt;"",b_BDVSA!M55&lt;&gt;0)=TRUE,IF(b_BDVSA!M55&gt;0,"D","A"),"")</f>
        <v>D</v>
      </c>
      <c r="P55" s="126" t="str">
        <f>IF(b_BDVSA!N55&lt;&gt;"",ABS(b_BDVSA!N55),"")</f>
        <v/>
      </c>
      <c r="Q55" s="125">
        <f>IF(b_BDVSA!Q55&lt;&gt;"",ABS(b_BDVSA!Q55),"")</f>
        <v>0</v>
      </c>
      <c r="R55" s="125" t="str">
        <f>IF(AND(b_BDVSA!Q55&lt;&gt;"",b_BDVSA!Q55&lt;&gt;0)=TRUE,IF(b_BDVSA!Q55&gt;0,"D","A"),"")</f>
        <v/>
      </c>
      <c r="S55" s="125">
        <f>IF(b_BDVSA!R55&lt;&gt;"",ABS(b_BDVSA!R55),"")</f>
        <v>205.06</v>
      </c>
      <c r="T55" s="125" t="str">
        <f>IF(AND(b_BDVSA!R55&lt;&gt;"",b_BDVSA!R55&lt;&gt;0)=TRUE,IF(b_BDVSA!R55&gt;0,"D","A"),"")</f>
        <v>D</v>
      </c>
      <c r="U55" s="126" t="str">
        <f>IF(b_BDVSA!S55&lt;&gt;"",ABS(b_BDVSA!S55),"")</f>
        <v/>
      </c>
      <c r="V55" s="125">
        <f>IF(b_BDVSA!V55&lt;&gt;"",ABS(b_BDVSA!V55),"")</f>
        <v>0</v>
      </c>
      <c r="W55" s="125" t="str">
        <f>IF(AND(b_BDVSA!V55&lt;&gt;"",b_BDVSA!V55&lt;&gt;0)=TRUE,IF(b_BDVSA!V55&gt;0,"D","A"),"")</f>
        <v/>
      </c>
      <c r="X55" s="125">
        <f>IF(b_BDVSA!W55&lt;&gt;"",ABS(b_BDVSA!W55),"")</f>
        <v>205.06</v>
      </c>
      <c r="Y55" s="125" t="str">
        <f>IF(AND(b_BDVSA!W55&lt;&gt;"",b_BDVSA!W55&lt;&gt;0)=TRUE,IF(b_BDVSA!W55&gt;0,"D","A"),"")</f>
        <v>D</v>
      </c>
      <c r="Z55" s="126" t="str">
        <f>IF(b_BDVSA!X55&lt;&gt;"",ABS(b_BDVSA!X55),"")</f>
        <v/>
      </c>
    </row>
    <row r="56" spans="1:26">
      <c r="A56" s="117" t="str">
        <f>IF(dati_pdc!A52&lt;&gt;"",IF(dati_pdc!D52=1,RIGHT(dati_pdc!A52,dati_pdc!E52),dati_pdc!A52),"")</f>
        <v>270151</v>
      </c>
      <c r="B56" s="117" t="str">
        <f>IF(dati_pdc!B52&lt;&gt;"",dati_pdc!B52,"")</f>
        <v>Anticipi diversi</v>
      </c>
      <c r="C56" s="117">
        <f>IF(dati_pdc!C52&lt;&gt;"",dati_pdc!C52,"")</f>
        <v>3</v>
      </c>
      <c r="D56" s="117">
        <f>IF(dati_pdc!D52&lt;&gt;"",dati_pdc!D52,"")</f>
        <v>0</v>
      </c>
      <c r="E56" s="125">
        <f>IF(b_BDVSA!F56&lt;&gt;"",ABS(b_BDVSA!F56),"")</f>
        <v>0</v>
      </c>
      <c r="F56" s="125" t="str">
        <f>IF(AND(b_BDVSA!F56&lt;&gt;"",b_BDVSA!F56&lt;&gt;0)=TRUE,IF(b_BDVSA!F56&gt;0,"D","A"),"")</f>
        <v/>
      </c>
      <c r="G56" s="125">
        <f>IF(b_BDVSA!G56&lt;&gt;"",ABS(b_BDVSA!G56),"")</f>
        <v>0</v>
      </c>
      <c r="H56" s="125" t="str">
        <f>IF(AND(b_BDVSA!G56&lt;&gt;"",b_BDVSA!G56&lt;&gt;0)=TRUE,IF(b_BDVSA!G56&gt;0,"D","A"),"")</f>
        <v/>
      </c>
      <c r="I56" s="125">
        <f>IF(b_BDVSA!H56&lt;&gt;"",ABS(b_BDVSA!H56),"")</f>
        <v>0</v>
      </c>
      <c r="J56" s="125" t="str">
        <f>IF(AND(b_BDVSA!H56&lt;&gt;"",b_BDVSA!H56&lt;&gt;0)=TRUE,IF(b_BDVSA!H56&gt;0,"D","A"),"")</f>
        <v/>
      </c>
      <c r="K56" s="126" t="str">
        <f>IF(b_BDVSA!I56&lt;&gt;"",ABS(b_BDVSA!I56),"")</f>
        <v/>
      </c>
      <c r="L56" s="125">
        <f>IF(b_BDVSA!L56&lt;&gt;"",ABS(b_BDVSA!L56),"")</f>
        <v>0</v>
      </c>
      <c r="M56" s="125" t="str">
        <f>IF(AND(b_BDVSA!L56&lt;&gt;"",b_BDVSA!L56&lt;&gt;0)=TRUE,IF(b_BDVSA!L56&gt;0,"D","A"),"")</f>
        <v/>
      </c>
      <c r="N56" s="125">
        <f>IF(b_BDVSA!M56&lt;&gt;"",ABS(b_BDVSA!M56),"")</f>
        <v>0</v>
      </c>
      <c r="O56" s="125" t="str">
        <f>IF(AND(b_BDVSA!M56&lt;&gt;"",b_BDVSA!M56&lt;&gt;0)=TRUE,IF(b_BDVSA!M56&gt;0,"D","A"),"")</f>
        <v/>
      </c>
      <c r="P56" s="126" t="str">
        <f>IF(b_BDVSA!N56&lt;&gt;"",ABS(b_BDVSA!N56),"")</f>
        <v/>
      </c>
      <c r="Q56" s="125">
        <f>IF(b_BDVSA!Q56&lt;&gt;"",ABS(b_BDVSA!Q56),"")</f>
        <v>0</v>
      </c>
      <c r="R56" s="125" t="str">
        <f>IF(AND(b_BDVSA!Q56&lt;&gt;"",b_BDVSA!Q56&lt;&gt;0)=TRUE,IF(b_BDVSA!Q56&gt;0,"D","A"),"")</f>
        <v/>
      </c>
      <c r="S56" s="125">
        <f>IF(b_BDVSA!R56&lt;&gt;"",ABS(b_BDVSA!R56),"")</f>
        <v>0</v>
      </c>
      <c r="T56" s="125" t="str">
        <f>IF(AND(b_BDVSA!R56&lt;&gt;"",b_BDVSA!R56&lt;&gt;0)=TRUE,IF(b_BDVSA!R56&gt;0,"D","A"),"")</f>
        <v/>
      </c>
      <c r="U56" s="126" t="str">
        <f>IF(b_BDVSA!S56&lt;&gt;"",ABS(b_BDVSA!S56),"")</f>
        <v/>
      </c>
      <c r="V56" s="125">
        <f>IF(b_BDVSA!V56&lt;&gt;"",ABS(b_BDVSA!V56),"")</f>
        <v>0</v>
      </c>
      <c r="W56" s="125" t="str">
        <f>IF(AND(b_BDVSA!V56&lt;&gt;"",b_BDVSA!V56&lt;&gt;0)=TRUE,IF(b_BDVSA!V56&gt;0,"D","A"),"")</f>
        <v/>
      </c>
      <c r="X56" s="125">
        <f>IF(b_BDVSA!W56&lt;&gt;"",ABS(b_BDVSA!W56),"")</f>
        <v>0</v>
      </c>
      <c r="Y56" s="125" t="str">
        <f>IF(AND(b_BDVSA!W56&lt;&gt;"",b_BDVSA!W56&lt;&gt;0)=TRUE,IF(b_BDVSA!W56&gt;0,"D","A"),"")</f>
        <v/>
      </c>
      <c r="Z56" s="126" t="str">
        <f>IF(b_BDVSA!X56&lt;&gt;"",ABS(b_BDVSA!X56),"")</f>
        <v/>
      </c>
    </row>
    <row r="57" spans="1:26">
      <c r="A57" s="117" t="str">
        <f>IF(dati_pdc!A53&lt;&gt;"",IF(dati_pdc!D53=1,RIGHT(dati_pdc!A53,dati_pdc!E53),dati_pdc!A53),"")</f>
        <v>2705</v>
      </c>
      <c r="B57" s="117" t="str">
        <f>IF(dati_pdc!B53&lt;&gt;"",dati_pdc!B53,"")</f>
        <v>CREDITI VARI V/TERZI</v>
      </c>
      <c r="C57" s="117">
        <f>IF(dati_pdc!C53&lt;&gt;"",dati_pdc!C53,"")</f>
        <v>2</v>
      </c>
      <c r="D57" s="117">
        <f>IF(dati_pdc!D53&lt;&gt;"",dati_pdc!D53,"")</f>
        <v>0</v>
      </c>
      <c r="E57" s="125">
        <f>IF(b_BDVSA!F57&lt;&gt;"",ABS(b_BDVSA!F57),"")</f>
        <v>20951.22</v>
      </c>
      <c r="F57" s="125" t="str">
        <f>IF(AND(b_BDVSA!F57&lt;&gt;"",b_BDVSA!F57&lt;&gt;0)=TRUE,IF(b_BDVSA!F57&gt;0,"D","A"),"")</f>
        <v>D</v>
      </c>
      <c r="G57" s="125">
        <f>IF(b_BDVSA!G57&lt;&gt;"",ABS(b_BDVSA!G57),"")</f>
        <v>742.13</v>
      </c>
      <c r="H57" s="125" t="str">
        <f>IF(AND(b_BDVSA!G57&lt;&gt;"",b_BDVSA!G57&lt;&gt;0)=TRUE,IF(b_BDVSA!G57&gt;0,"D","A"),"")</f>
        <v>D</v>
      </c>
      <c r="I57" s="125">
        <f>IF(b_BDVSA!H57&lt;&gt;"",ABS(b_BDVSA!H57),"")</f>
        <v>20209.09</v>
      </c>
      <c r="J57" s="125" t="str">
        <f>IF(AND(b_BDVSA!H57&lt;&gt;"",b_BDVSA!H57&lt;&gt;0)=TRUE,IF(b_BDVSA!H57&gt;0,"D","A"),"")</f>
        <v>D</v>
      </c>
      <c r="K57" s="126">
        <f>IF(b_BDVSA!I57&lt;&gt;"",ABS(b_BDVSA!I57),"")</f>
        <v>27.231199385552397</v>
      </c>
      <c r="L57" s="125">
        <f>IF(b_BDVSA!L57&lt;&gt;"",ABS(b_BDVSA!L57),"")</f>
        <v>0</v>
      </c>
      <c r="M57" s="125" t="str">
        <f>IF(AND(b_BDVSA!L57&lt;&gt;"",b_BDVSA!L57&lt;&gt;0)=TRUE,IF(b_BDVSA!L57&gt;0,"D","A"),"")</f>
        <v/>
      </c>
      <c r="N57" s="125">
        <f>IF(b_BDVSA!M57&lt;&gt;"",ABS(b_BDVSA!M57),"")</f>
        <v>20951.22</v>
      </c>
      <c r="O57" s="125" t="str">
        <f>IF(AND(b_BDVSA!M57&lt;&gt;"",b_BDVSA!M57&lt;&gt;0)=TRUE,IF(b_BDVSA!M57&gt;0,"D","A"),"")</f>
        <v>D</v>
      </c>
      <c r="P57" s="126" t="str">
        <f>IF(b_BDVSA!N57&lt;&gt;"",ABS(b_BDVSA!N57),"")</f>
        <v/>
      </c>
      <c r="Q57" s="125">
        <f>IF(b_BDVSA!Q57&lt;&gt;"",ABS(b_BDVSA!Q57),"")</f>
        <v>0</v>
      </c>
      <c r="R57" s="125" t="str">
        <f>IF(AND(b_BDVSA!Q57&lt;&gt;"",b_BDVSA!Q57&lt;&gt;0)=TRUE,IF(b_BDVSA!Q57&gt;0,"D","A"),"")</f>
        <v/>
      </c>
      <c r="S57" s="125">
        <f>IF(b_BDVSA!R57&lt;&gt;"",ABS(b_BDVSA!R57),"")</f>
        <v>20951.22</v>
      </c>
      <c r="T57" s="125" t="str">
        <f>IF(AND(b_BDVSA!R57&lt;&gt;"",b_BDVSA!R57&lt;&gt;0)=TRUE,IF(b_BDVSA!R57&gt;0,"D","A"),"")</f>
        <v>D</v>
      </c>
      <c r="U57" s="126" t="str">
        <f>IF(b_BDVSA!S57&lt;&gt;"",ABS(b_BDVSA!S57),"")</f>
        <v/>
      </c>
      <c r="V57" s="125">
        <f>IF(b_BDVSA!V57&lt;&gt;"",ABS(b_BDVSA!V57),"")</f>
        <v>0</v>
      </c>
      <c r="W57" s="125" t="str">
        <f>IF(AND(b_BDVSA!V57&lt;&gt;"",b_BDVSA!V57&lt;&gt;0)=TRUE,IF(b_BDVSA!V57&gt;0,"D","A"),"")</f>
        <v/>
      </c>
      <c r="X57" s="125">
        <f>IF(b_BDVSA!W57&lt;&gt;"",ABS(b_BDVSA!W57),"")</f>
        <v>20951.22</v>
      </c>
      <c r="Y57" s="125" t="str">
        <f>IF(AND(b_BDVSA!W57&lt;&gt;"",b_BDVSA!W57&lt;&gt;0)=TRUE,IF(b_BDVSA!W57&gt;0,"D","A"),"")</f>
        <v>D</v>
      </c>
      <c r="Z57" s="126" t="str">
        <f>IF(b_BDVSA!X57&lt;&gt;"",ABS(b_BDVSA!X57),"")</f>
        <v/>
      </c>
    </row>
    <row r="58" spans="1:26">
      <c r="A58" s="117" t="str">
        <f>IF(dati_pdc!A54&lt;&gt;"",IF(dati_pdc!D54=1,RIGHT(dati_pdc!A54,dati_pdc!E54),dati_pdc!A54),"")</f>
        <v>270501</v>
      </c>
      <c r="B58" s="117" t="str">
        <f>IF(dati_pdc!B54&lt;&gt;"",dati_pdc!B54,"")</f>
        <v>Depositi cauzionali per utenze</v>
      </c>
      <c r="C58" s="117">
        <f>IF(dati_pdc!C54&lt;&gt;"",dati_pdc!C54,"")</f>
        <v>3</v>
      </c>
      <c r="D58" s="117">
        <f>IF(dati_pdc!D54&lt;&gt;"",dati_pdc!D54,"")</f>
        <v>0</v>
      </c>
      <c r="E58" s="125">
        <f>IF(b_BDVSA!F58&lt;&gt;"",ABS(b_BDVSA!F58),"")</f>
        <v>730.31</v>
      </c>
      <c r="F58" s="125" t="str">
        <f>IF(AND(b_BDVSA!F58&lt;&gt;"",b_BDVSA!F58&lt;&gt;0)=TRUE,IF(b_BDVSA!F58&gt;0,"D","A"),"")</f>
        <v>D</v>
      </c>
      <c r="G58" s="125">
        <f>IF(b_BDVSA!G58&lt;&gt;"",ABS(b_BDVSA!G58),"")</f>
        <v>730.31</v>
      </c>
      <c r="H58" s="125" t="str">
        <f>IF(AND(b_BDVSA!G58&lt;&gt;"",b_BDVSA!G58&lt;&gt;0)=TRUE,IF(b_BDVSA!G58&gt;0,"D","A"),"")</f>
        <v>D</v>
      </c>
      <c r="I58" s="125">
        <f>IF(b_BDVSA!H58&lt;&gt;"",ABS(b_BDVSA!H58),"")</f>
        <v>0</v>
      </c>
      <c r="J58" s="125" t="str">
        <f>IF(AND(b_BDVSA!H58&lt;&gt;"",b_BDVSA!H58&lt;&gt;0)=TRUE,IF(b_BDVSA!H58&gt;0,"D","A"),"")</f>
        <v/>
      </c>
      <c r="K58" s="126">
        <f>IF(b_BDVSA!I58&lt;&gt;"",ABS(b_BDVSA!I58),"")</f>
        <v>0</v>
      </c>
      <c r="L58" s="125">
        <f>IF(b_BDVSA!L58&lt;&gt;"",ABS(b_BDVSA!L58),"")</f>
        <v>0</v>
      </c>
      <c r="M58" s="125" t="str">
        <f>IF(AND(b_BDVSA!L58&lt;&gt;"",b_BDVSA!L58&lt;&gt;0)=TRUE,IF(b_BDVSA!L58&gt;0,"D","A"),"")</f>
        <v/>
      </c>
      <c r="N58" s="125">
        <f>IF(b_BDVSA!M58&lt;&gt;"",ABS(b_BDVSA!M58),"")</f>
        <v>730.31</v>
      </c>
      <c r="O58" s="125" t="str">
        <f>IF(AND(b_BDVSA!M58&lt;&gt;"",b_BDVSA!M58&lt;&gt;0)=TRUE,IF(b_BDVSA!M58&gt;0,"D","A"),"")</f>
        <v>D</v>
      </c>
      <c r="P58" s="126" t="str">
        <f>IF(b_BDVSA!N58&lt;&gt;"",ABS(b_BDVSA!N58),"")</f>
        <v/>
      </c>
      <c r="Q58" s="125">
        <f>IF(b_BDVSA!Q58&lt;&gt;"",ABS(b_BDVSA!Q58),"")</f>
        <v>0</v>
      </c>
      <c r="R58" s="125" t="str">
        <f>IF(AND(b_BDVSA!Q58&lt;&gt;"",b_BDVSA!Q58&lt;&gt;0)=TRUE,IF(b_BDVSA!Q58&gt;0,"D","A"),"")</f>
        <v/>
      </c>
      <c r="S58" s="125">
        <f>IF(b_BDVSA!R58&lt;&gt;"",ABS(b_BDVSA!R58),"")</f>
        <v>730.31</v>
      </c>
      <c r="T58" s="125" t="str">
        <f>IF(AND(b_BDVSA!R58&lt;&gt;"",b_BDVSA!R58&lt;&gt;0)=TRUE,IF(b_BDVSA!R58&gt;0,"D","A"),"")</f>
        <v>D</v>
      </c>
      <c r="U58" s="126" t="str">
        <f>IF(b_BDVSA!S58&lt;&gt;"",ABS(b_BDVSA!S58),"")</f>
        <v/>
      </c>
      <c r="V58" s="125">
        <f>IF(b_BDVSA!V58&lt;&gt;"",ABS(b_BDVSA!V58),"")</f>
        <v>0</v>
      </c>
      <c r="W58" s="125" t="str">
        <f>IF(AND(b_BDVSA!V58&lt;&gt;"",b_BDVSA!V58&lt;&gt;0)=TRUE,IF(b_BDVSA!V58&gt;0,"D","A"),"")</f>
        <v/>
      </c>
      <c r="X58" s="125">
        <f>IF(b_BDVSA!W58&lt;&gt;"",ABS(b_BDVSA!W58),"")</f>
        <v>730.31</v>
      </c>
      <c r="Y58" s="125" t="str">
        <f>IF(AND(b_BDVSA!W58&lt;&gt;"",b_BDVSA!W58&lt;&gt;0)=TRUE,IF(b_BDVSA!W58&gt;0,"D","A"),"")</f>
        <v>D</v>
      </c>
      <c r="Z58" s="126" t="str">
        <f>IF(b_BDVSA!X58&lt;&gt;"",ABS(b_BDVSA!X58),"")</f>
        <v/>
      </c>
    </row>
    <row r="59" spans="1:26">
      <c r="A59" s="117" t="str">
        <f>IF(dati_pdc!A55&lt;&gt;"",IF(dati_pdc!D55=1,RIGHT(dati_pdc!A55,dati_pdc!E55),dati_pdc!A55),"")</f>
        <v>270551</v>
      </c>
      <c r="B59" s="117" t="str">
        <f>IF(dati_pdc!B55&lt;&gt;"",dati_pdc!B55,"")</f>
        <v>Crediti vari v/terzi</v>
      </c>
      <c r="C59" s="117">
        <f>IF(dati_pdc!C55&lt;&gt;"",dati_pdc!C55,"")</f>
        <v>3</v>
      </c>
      <c r="D59" s="117">
        <f>IF(dati_pdc!D55&lt;&gt;"",dati_pdc!D55,"")</f>
        <v>0</v>
      </c>
      <c r="E59" s="125">
        <f>IF(b_BDVSA!F59&lt;&gt;"",ABS(b_BDVSA!F59),"")</f>
        <v>20220.91</v>
      </c>
      <c r="F59" s="125" t="str">
        <f>IF(AND(b_BDVSA!F59&lt;&gt;"",b_BDVSA!F59&lt;&gt;0)=TRUE,IF(b_BDVSA!F59&gt;0,"D","A"),"")</f>
        <v>D</v>
      </c>
      <c r="G59" s="125">
        <f>IF(b_BDVSA!G59&lt;&gt;"",ABS(b_BDVSA!G59),"")</f>
        <v>11.82</v>
      </c>
      <c r="H59" s="125" t="str">
        <f>IF(AND(b_BDVSA!G59&lt;&gt;"",b_BDVSA!G59&lt;&gt;0)=TRUE,IF(b_BDVSA!G59&gt;0,"D","A"),"")</f>
        <v>D</v>
      </c>
      <c r="I59" s="125">
        <f>IF(b_BDVSA!H59&lt;&gt;"",ABS(b_BDVSA!H59),"")</f>
        <v>20209.09</v>
      </c>
      <c r="J59" s="125" t="str">
        <f>IF(AND(b_BDVSA!H59&lt;&gt;"",b_BDVSA!H59&lt;&gt;0)=TRUE,IF(b_BDVSA!H59&gt;0,"D","A"),"")</f>
        <v>D</v>
      </c>
      <c r="K59" s="126">
        <f>IF(b_BDVSA!I59&lt;&gt;"",ABS(b_BDVSA!I59),"")</f>
        <v>1709.7368866328256</v>
      </c>
      <c r="L59" s="125">
        <f>IF(b_BDVSA!L59&lt;&gt;"",ABS(b_BDVSA!L59),"")</f>
        <v>0</v>
      </c>
      <c r="M59" s="125" t="str">
        <f>IF(AND(b_BDVSA!L59&lt;&gt;"",b_BDVSA!L59&lt;&gt;0)=TRUE,IF(b_BDVSA!L59&gt;0,"D","A"),"")</f>
        <v/>
      </c>
      <c r="N59" s="125">
        <f>IF(b_BDVSA!M59&lt;&gt;"",ABS(b_BDVSA!M59),"")</f>
        <v>20220.91</v>
      </c>
      <c r="O59" s="125" t="str">
        <f>IF(AND(b_BDVSA!M59&lt;&gt;"",b_BDVSA!M59&lt;&gt;0)=TRUE,IF(b_BDVSA!M59&gt;0,"D","A"),"")</f>
        <v>D</v>
      </c>
      <c r="P59" s="126" t="str">
        <f>IF(b_BDVSA!N59&lt;&gt;"",ABS(b_BDVSA!N59),"")</f>
        <v/>
      </c>
      <c r="Q59" s="125">
        <f>IF(b_BDVSA!Q59&lt;&gt;"",ABS(b_BDVSA!Q59),"")</f>
        <v>0</v>
      </c>
      <c r="R59" s="125" t="str">
        <f>IF(AND(b_BDVSA!Q59&lt;&gt;"",b_BDVSA!Q59&lt;&gt;0)=TRUE,IF(b_BDVSA!Q59&gt;0,"D","A"),"")</f>
        <v/>
      </c>
      <c r="S59" s="125">
        <f>IF(b_BDVSA!R59&lt;&gt;"",ABS(b_BDVSA!R59),"")</f>
        <v>20220.91</v>
      </c>
      <c r="T59" s="125" t="str">
        <f>IF(AND(b_BDVSA!R59&lt;&gt;"",b_BDVSA!R59&lt;&gt;0)=TRUE,IF(b_BDVSA!R59&gt;0,"D","A"),"")</f>
        <v>D</v>
      </c>
      <c r="U59" s="126" t="str">
        <f>IF(b_BDVSA!S59&lt;&gt;"",ABS(b_BDVSA!S59),"")</f>
        <v/>
      </c>
      <c r="V59" s="125">
        <f>IF(b_BDVSA!V59&lt;&gt;"",ABS(b_BDVSA!V59),"")</f>
        <v>0</v>
      </c>
      <c r="W59" s="125" t="str">
        <f>IF(AND(b_BDVSA!V59&lt;&gt;"",b_BDVSA!V59&lt;&gt;0)=TRUE,IF(b_BDVSA!V59&gt;0,"D","A"),"")</f>
        <v/>
      </c>
      <c r="X59" s="125">
        <f>IF(b_BDVSA!W59&lt;&gt;"",ABS(b_BDVSA!W59),"")</f>
        <v>20220.91</v>
      </c>
      <c r="Y59" s="125" t="str">
        <f>IF(AND(b_BDVSA!W59&lt;&gt;"",b_BDVSA!W59&lt;&gt;0)=TRUE,IF(b_BDVSA!W59&gt;0,"D","A"),"")</f>
        <v>D</v>
      </c>
      <c r="Z59" s="126" t="str">
        <f>IF(b_BDVSA!X59&lt;&gt;"",ABS(b_BDVSA!X59),"")</f>
        <v/>
      </c>
    </row>
    <row r="60" spans="1:26">
      <c r="A60" s="117" t="str">
        <f>IF(dati_pdc!A56&lt;&gt;"",IF(dati_pdc!D56=1,RIGHT(dati_pdc!A56,dati_pdc!E56),dati_pdc!A56),"")</f>
        <v>2707</v>
      </c>
      <c r="B60" s="117" t="str">
        <f>IF(dati_pdc!B56&lt;&gt;"",dati_pdc!B56,"")</f>
        <v>CREDITI VERSO IL PERSONALE</v>
      </c>
      <c r="C60" s="117">
        <f>IF(dati_pdc!C56&lt;&gt;"",dati_pdc!C56,"")</f>
        <v>2</v>
      </c>
      <c r="D60" s="117">
        <f>IF(dati_pdc!D56&lt;&gt;"",dati_pdc!D56,"")</f>
        <v>0</v>
      </c>
      <c r="E60" s="125">
        <f>IF(b_BDVSA!F60&lt;&gt;"",ABS(b_BDVSA!F60),"")</f>
        <v>0.95</v>
      </c>
      <c r="F60" s="125" t="str">
        <f>IF(AND(b_BDVSA!F60&lt;&gt;"",b_BDVSA!F60&lt;&gt;0)=TRUE,IF(b_BDVSA!F60&gt;0,"D","A"),"")</f>
        <v>D</v>
      </c>
      <c r="G60" s="125">
        <f>IF(b_BDVSA!G60&lt;&gt;"",ABS(b_BDVSA!G60),"")</f>
        <v>1.72</v>
      </c>
      <c r="H60" s="125" t="str">
        <f>IF(AND(b_BDVSA!G60&lt;&gt;"",b_BDVSA!G60&lt;&gt;0)=TRUE,IF(b_BDVSA!G60&gt;0,"D","A"),"")</f>
        <v>D</v>
      </c>
      <c r="I60" s="125">
        <f>IF(b_BDVSA!H60&lt;&gt;"",ABS(b_BDVSA!H60),"")</f>
        <v>0.77</v>
      </c>
      <c r="J60" s="125" t="str">
        <f>IF(AND(b_BDVSA!H60&lt;&gt;"",b_BDVSA!H60&lt;&gt;0)=TRUE,IF(b_BDVSA!H60&gt;0,"D","A"),"")</f>
        <v>A</v>
      </c>
      <c r="K60" s="126">
        <f>IF(b_BDVSA!I60&lt;&gt;"",ABS(b_BDVSA!I60),"")</f>
        <v>0.44767441860465118</v>
      </c>
      <c r="L60" s="125">
        <f>IF(b_BDVSA!L60&lt;&gt;"",ABS(b_BDVSA!L60),"")</f>
        <v>0</v>
      </c>
      <c r="M60" s="125" t="str">
        <f>IF(AND(b_BDVSA!L60&lt;&gt;"",b_BDVSA!L60&lt;&gt;0)=TRUE,IF(b_BDVSA!L60&gt;0,"D","A"),"")</f>
        <v/>
      </c>
      <c r="N60" s="125">
        <f>IF(b_BDVSA!M60&lt;&gt;"",ABS(b_BDVSA!M60),"")</f>
        <v>0.95</v>
      </c>
      <c r="O60" s="125" t="str">
        <f>IF(AND(b_BDVSA!M60&lt;&gt;"",b_BDVSA!M60&lt;&gt;0)=TRUE,IF(b_BDVSA!M60&gt;0,"D","A"),"")</f>
        <v>D</v>
      </c>
      <c r="P60" s="126" t="str">
        <f>IF(b_BDVSA!N60&lt;&gt;"",ABS(b_BDVSA!N60),"")</f>
        <v/>
      </c>
      <c r="Q60" s="125">
        <f>IF(b_BDVSA!Q60&lt;&gt;"",ABS(b_BDVSA!Q60),"")</f>
        <v>0</v>
      </c>
      <c r="R60" s="125" t="str">
        <f>IF(AND(b_BDVSA!Q60&lt;&gt;"",b_BDVSA!Q60&lt;&gt;0)=TRUE,IF(b_BDVSA!Q60&gt;0,"D","A"),"")</f>
        <v/>
      </c>
      <c r="S60" s="125">
        <f>IF(b_BDVSA!R60&lt;&gt;"",ABS(b_BDVSA!R60),"")</f>
        <v>0.95</v>
      </c>
      <c r="T60" s="125" t="str">
        <f>IF(AND(b_BDVSA!R60&lt;&gt;"",b_BDVSA!R60&lt;&gt;0)=TRUE,IF(b_BDVSA!R60&gt;0,"D","A"),"")</f>
        <v>D</v>
      </c>
      <c r="U60" s="126" t="str">
        <f>IF(b_BDVSA!S60&lt;&gt;"",ABS(b_BDVSA!S60),"")</f>
        <v/>
      </c>
      <c r="V60" s="125">
        <f>IF(b_BDVSA!V60&lt;&gt;"",ABS(b_BDVSA!V60),"")</f>
        <v>0</v>
      </c>
      <c r="W60" s="125" t="str">
        <f>IF(AND(b_BDVSA!V60&lt;&gt;"",b_BDVSA!V60&lt;&gt;0)=TRUE,IF(b_BDVSA!V60&gt;0,"D","A"),"")</f>
        <v/>
      </c>
      <c r="X60" s="125">
        <f>IF(b_BDVSA!W60&lt;&gt;"",ABS(b_BDVSA!W60),"")</f>
        <v>0.95</v>
      </c>
      <c r="Y60" s="125" t="str">
        <f>IF(AND(b_BDVSA!W60&lt;&gt;"",b_BDVSA!W60&lt;&gt;0)=TRUE,IF(b_BDVSA!W60&gt;0,"D","A"),"")</f>
        <v>D</v>
      </c>
      <c r="Z60" s="126" t="str">
        <f>IF(b_BDVSA!X60&lt;&gt;"",ABS(b_BDVSA!X60),"")</f>
        <v/>
      </c>
    </row>
    <row r="61" spans="1:26">
      <c r="A61" s="117" t="str">
        <f>IF(dati_pdc!A57&lt;&gt;"",IF(dati_pdc!D57=1,RIGHT(dati_pdc!A57,dati_pdc!E57),dati_pdc!A57),"")</f>
        <v>270709</v>
      </c>
      <c r="B61" s="117" t="str">
        <f>IF(dati_pdc!B57&lt;&gt;"",dati_pdc!B57,"")</f>
        <v>Dipendenti c/arrotondamenti</v>
      </c>
      <c r="C61" s="117">
        <f>IF(dati_pdc!C57&lt;&gt;"",dati_pdc!C57,"")</f>
        <v>3</v>
      </c>
      <c r="D61" s="117">
        <f>IF(dati_pdc!D57&lt;&gt;"",dati_pdc!D57,"")</f>
        <v>0</v>
      </c>
      <c r="E61" s="125">
        <f>IF(b_BDVSA!F61&lt;&gt;"",ABS(b_BDVSA!F61),"")</f>
        <v>0.95</v>
      </c>
      <c r="F61" s="125" t="str">
        <f>IF(AND(b_BDVSA!F61&lt;&gt;"",b_BDVSA!F61&lt;&gt;0)=TRUE,IF(b_BDVSA!F61&gt;0,"D","A"),"")</f>
        <v>D</v>
      </c>
      <c r="G61" s="125">
        <f>IF(b_BDVSA!G61&lt;&gt;"",ABS(b_BDVSA!G61),"")</f>
        <v>1.72</v>
      </c>
      <c r="H61" s="125" t="str">
        <f>IF(AND(b_BDVSA!G61&lt;&gt;"",b_BDVSA!G61&lt;&gt;0)=TRUE,IF(b_BDVSA!G61&gt;0,"D","A"),"")</f>
        <v>D</v>
      </c>
      <c r="I61" s="125">
        <f>IF(b_BDVSA!H61&lt;&gt;"",ABS(b_BDVSA!H61),"")</f>
        <v>0.77</v>
      </c>
      <c r="J61" s="125" t="str">
        <f>IF(AND(b_BDVSA!H61&lt;&gt;"",b_BDVSA!H61&lt;&gt;0)=TRUE,IF(b_BDVSA!H61&gt;0,"D","A"),"")</f>
        <v>A</v>
      </c>
      <c r="K61" s="126">
        <f>IF(b_BDVSA!I61&lt;&gt;"",ABS(b_BDVSA!I61),"")</f>
        <v>0.44767441860465118</v>
      </c>
      <c r="L61" s="125">
        <f>IF(b_BDVSA!L61&lt;&gt;"",ABS(b_BDVSA!L61),"")</f>
        <v>0</v>
      </c>
      <c r="M61" s="125" t="str">
        <f>IF(AND(b_BDVSA!L61&lt;&gt;"",b_BDVSA!L61&lt;&gt;0)=TRUE,IF(b_BDVSA!L61&gt;0,"D","A"),"")</f>
        <v/>
      </c>
      <c r="N61" s="125">
        <f>IF(b_BDVSA!M61&lt;&gt;"",ABS(b_BDVSA!M61),"")</f>
        <v>0.95</v>
      </c>
      <c r="O61" s="125" t="str">
        <f>IF(AND(b_BDVSA!M61&lt;&gt;"",b_BDVSA!M61&lt;&gt;0)=TRUE,IF(b_BDVSA!M61&gt;0,"D","A"),"")</f>
        <v>D</v>
      </c>
      <c r="P61" s="126" t="str">
        <f>IF(b_BDVSA!N61&lt;&gt;"",ABS(b_BDVSA!N61),"")</f>
        <v/>
      </c>
      <c r="Q61" s="125">
        <f>IF(b_BDVSA!Q61&lt;&gt;"",ABS(b_BDVSA!Q61),"")</f>
        <v>0</v>
      </c>
      <c r="R61" s="125" t="str">
        <f>IF(AND(b_BDVSA!Q61&lt;&gt;"",b_BDVSA!Q61&lt;&gt;0)=TRUE,IF(b_BDVSA!Q61&gt;0,"D","A"),"")</f>
        <v/>
      </c>
      <c r="S61" s="125">
        <f>IF(b_BDVSA!R61&lt;&gt;"",ABS(b_BDVSA!R61),"")</f>
        <v>0.95</v>
      </c>
      <c r="T61" s="125" t="str">
        <f>IF(AND(b_BDVSA!R61&lt;&gt;"",b_BDVSA!R61&lt;&gt;0)=TRUE,IF(b_BDVSA!R61&gt;0,"D","A"),"")</f>
        <v>D</v>
      </c>
      <c r="U61" s="126" t="str">
        <f>IF(b_BDVSA!S61&lt;&gt;"",ABS(b_BDVSA!S61),"")</f>
        <v/>
      </c>
      <c r="V61" s="125">
        <f>IF(b_BDVSA!V61&lt;&gt;"",ABS(b_BDVSA!V61),"")</f>
        <v>0</v>
      </c>
      <c r="W61" s="125" t="str">
        <f>IF(AND(b_BDVSA!V61&lt;&gt;"",b_BDVSA!V61&lt;&gt;0)=TRUE,IF(b_BDVSA!V61&gt;0,"D","A"),"")</f>
        <v/>
      </c>
      <c r="X61" s="125">
        <f>IF(b_BDVSA!W61&lt;&gt;"",ABS(b_BDVSA!W61),"")</f>
        <v>0.95</v>
      </c>
      <c r="Y61" s="125" t="str">
        <f>IF(AND(b_BDVSA!W61&lt;&gt;"",b_BDVSA!W61&lt;&gt;0)=TRUE,IF(b_BDVSA!W61&gt;0,"D","A"),"")</f>
        <v>D</v>
      </c>
      <c r="Z61" s="126" t="str">
        <f>IF(b_BDVSA!X61&lt;&gt;"",ABS(b_BDVSA!X61),"")</f>
        <v/>
      </c>
    </row>
    <row r="62" spans="1:26">
      <c r="A62" s="117" t="str">
        <f>IF(dati_pdc!A58&lt;&gt;"",IF(dati_pdc!D58=1,RIGHT(dati_pdc!A58,dati_pdc!E58),dati_pdc!A58),"")</f>
        <v>29</v>
      </c>
      <c r="B62" s="117" t="str">
        <f>IF(dati_pdc!B58&lt;&gt;"",dati_pdc!B58,"")</f>
        <v>ATTIVITA' FINANZIARIE NON IMMOBILIZZATE</v>
      </c>
      <c r="C62" s="117">
        <f>IF(dati_pdc!C58&lt;&gt;"",dati_pdc!C58,"")</f>
        <v>1</v>
      </c>
      <c r="D62" s="117">
        <f>IF(dati_pdc!D58&lt;&gt;"",dati_pdc!D58,"")</f>
        <v>0</v>
      </c>
      <c r="E62" s="125">
        <f>IF(b_BDVSA!F62&lt;&gt;"",ABS(b_BDVSA!F62),"")</f>
        <v>169592.75</v>
      </c>
      <c r="F62" s="125" t="str">
        <f>IF(AND(b_BDVSA!F62&lt;&gt;"",b_BDVSA!F62&lt;&gt;0)=TRUE,IF(b_BDVSA!F62&gt;0,"D","A"),"")</f>
        <v>D</v>
      </c>
      <c r="G62" s="125">
        <f>IF(b_BDVSA!G62&lt;&gt;"",ABS(b_BDVSA!G62),"")</f>
        <v>100000</v>
      </c>
      <c r="H62" s="125" t="str">
        <f>IF(AND(b_BDVSA!G62&lt;&gt;"",b_BDVSA!G62&lt;&gt;0)=TRUE,IF(b_BDVSA!G62&gt;0,"D","A"),"")</f>
        <v>D</v>
      </c>
      <c r="I62" s="125">
        <f>IF(b_BDVSA!H62&lt;&gt;"",ABS(b_BDVSA!H62),"")</f>
        <v>69592.75</v>
      </c>
      <c r="J62" s="125" t="str">
        <f>IF(AND(b_BDVSA!H62&lt;&gt;"",b_BDVSA!H62&lt;&gt;0)=TRUE,IF(b_BDVSA!H62&gt;0,"D","A"),"")</f>
        <v>D</v>
      </c>
      <c r="K62" s="126">
        <f>IF(b_BDVSA!I62&lt;&gt;"",ABS(b_BDVSA!I62),"")</f>
        <v>0.69592750000000003</v>
      </c>
      <c r="L62" s="125">
        <f>IF(b_BDVSA!L62&lt;&gt;"",ABS(b_BDVSA!L62),"")</f>
        <v>0</v>
      </c>
      <c r="M62" s="125" t="str">
        <f>IF(AND(b_BDVSA!L62&lt;&gt;"",b_BDVSA!L62&lt;&gt;0)=TRUE,IF(b_BDVSA!L62&gt;0,"D","A"),"")</f>
        <v/>
      </c>
      <c r="N62" s="125">
        <f>IF(b_BDVSA!M62&lt;&gt;"",ABS(b_BDVSA!M62),"")</f>
        <v>169592.75</v>
      </c>
      <c r="O62" s="125" t="str">
        <f>IF(AND(b_BDVSA!M62&lt;&gt;"",b_BDVSA!M62&lt;&gt;0)=TRUE,IF(b_BDVSA!M62&gt;0,"D","A"),"")</f>
        <v>D</v>
      </c>
      <c r="P62" s="126" t="str">
        <f>IF(b_BDVSA!N62&lt;&gt;"",ABS(b_BDVSA!N62),"")</f>
        <v/>
      </c>
      <c r="Q62" s="125">
        <f>IF(b_BDVSA!Q62&lt;&gt;"",ABS(b_BDVSA!Q62),"")</f>
        <v>0</v>
      </c>
      <c r="R62" s="125" t="str">
        <f>IF(AND(b_BDVSA!Q62&lt;&gt;"",b_BDVSA!Q62&lt;&gt;0)=TRUE,IF(b_BDVSA!Q62&gt;0,"D","A"),"")</f>
        <v/>
      </c>
      <c r="S62" s="125">
        <f>IF(b_BDVSA!R62&lt;&gt;"",ABS(b_BDVSA!R62),"")</f>
        <v>169592.75</v>
      </c>
      <c r="T62" s="125" t="str">
        <f>IF(AND(b_BDVSA!R62&lt;&gt;"",b_BDVSA!R62&lt;&gt;0)=TRUE,IF(b_BDVSA!R62&gt;0,"D","A"),"")</f>
        <v>D</v>
      </c>
      <c r="U62" s="126" t="str">
        <f>IF(b_BDVSA!S62&lt;&gt;"",ABS(b_BDVSA!S62),"")</f>
        <v/>
      </c>
      <c r="V62" s="125">
        <f>IF(b_BDVSA!V62&lt;&gt;"",ABS(b_BDVSA!V62),"")</f>
        <v>0</v>
      </c>
      <c r="W62" s="125" t="str">
        <f>IF(AND(b_BDVSA!V62&lt;&gt;"",b_BDVSA!V62&lt;&gt;0)=TRUE,IF(b_BDVSA!V62&gt;0,"D","A"),"")</f>
        <v/>
      </c>
      <c r="X62" s="125">
        <f>IF(b_BDVSA!W62&lt;&gt;"",ABS(b_BDVSA!W62),"")</f>
        <v>169592.75</v>
      </c>
      <c r="Y62" s="125" t="str">
        <f>IF(AND(b_BDVSA!W62&lt;&gt;"",b_BDVSA!W62&lt;&gt;0)=TRUE,IF(b_BDVSA!W62&gt;0,"D","A"),"")</f>
        <v>D</v>
      </c>
      <c r="Z62" s="126" t="str">
        <f>IF(b_BDVSA!X62&lt;&gt;"",ABS(b_BDVSA!X62),"")</f>
        <v/>
      </c>
    </row>
    <row r="63" spans="1:26">
      <c r="A63" s="117" t="str">
        <f>IF(dati_pdc!A59&lt;&gt;"",IF(dati_pdc!D59=1,RIGHT(dati_pdc!A59,dati_pdc!E59),dati_pdc!A59),"")</f>
        <v>2901</v>
      </c>
      <c r="B63" s="117" t="str">
        <f>IF(dati_pdc!B59&lt;&gt;"",dati_pdc!B59,"")</f>
        <v>PARTECIPAZIONI NON IMMOBILIZZATE</v>
      </c>
      <c r="C63" s="117">
        <f>IF(dati_pdc!C59&lt;&gt;"",dati_pdc!C59,"")</f>
        <v>2</v>
      </c>
      <c r="D63" s="117">
        <f>IF(dati_pdc!D59&lt;&gt;"",dati_pdc!D59,"")</f>
        <v>0</v>
      </c>
      <c r="E63" s="125">
        <f>IF(b_BDVSA!F63&lt;&gt;"",ABS(b_BDVSA!F63),"")</f>
        <v>69592.75</v>
      </c>
      <c r="F63" s="125" t="str">
        <f>IF(AND(b_BDVSA!F63&lt;&gt;"",b_BDVSA!F63&lt;&gt;0)=TRUE,IF(b_BDVSA!F63&gt;0,"D","A"),"")</f>
        <v>D</v>
      </c>
      <c r="G63" s="125">
        <f>IF(b_BDVSA!G63&lt;&gt;"",ABS(b_BDVSA!G63),"")</f>
        <v>0</v>
      </c>
      <c r="H63" s="125" t="str">
        <f>IF(AND(b_BDVSA!G63&lt;&gt;"",b_BDVSA!G63&lt;&gt;0)=TRUE,IF(b_BDVSA!G63&gt;0,"D","A"),"")</f>
        <v/>
      </c>
      <c r="I63" s="125">
        <f>IF(b_BDVSA!H63&lt;&gt;"",ABS(b_BDVSA!H63),"")</f>
        <v>69592.75</v>
      </c>
      <c r="J63" s="125" t="str">
        <f>IF(AND(b_BDVSA!H63&lt;&gt;"",b_BDVSA!H63&lt;&gt;0)=TRUE,IF(b_BDVSA!H63&gt;0,"D","A"),"")</f>
        <v>D</v>
      </c>
      <c r="K63" s="126" t="str">
        <f>IF(b_BDVSA!I63&lt;&gt;"",ABS(b_BDVSA!I63),"")</f>
        <v/>
      </c>
      <c r="L63" s="125">
        <f>IF(b_BDVSA!L63&lt;&gt;"",ABS(b_BDVSA!L63),"")</f>
        <v>0</v>
      </c>
      <c r="M63" s="125" t="str">
        <f>IF(AND(b_BDVSA!L63&lt;&gt;"",b_BDVSA!L63&lt;&gt;0)=TRUE,IF(b_BDVSA!L63&gt;0,"D","A"),"")</f>
        <v/>
      </c>
      <c r="N63" s="125">
        <f>IF(b_BDVSA!M63&lt;&gt;"",ABS(b_BDVSA!M63),"")</f>
        <v>69592.75</v>
      </c>
      <c r="O63" s="125" t="str">
        <f>IF(AND(b_BDVSA!M63&lt;&gt;"",b_BDVSA!M63&lt;&gt;0)=TRUE,IF(b_BDVSA!M63&gt;0,"D","A"),"")</f>
        <v>D</v>
      </c>
      <c r="P63" s="126" t="str">
        <f>IF(b_BDVSA!N63&lt;&gt;"",ABS(b_BDVSA!N63),"")</f>
        <v/>
      </c>
      <c r="Q63" s="125">
        <f>IF(b_BDVSA!Q63&lt;&gt;"",ABS(b_BDVSA!Q63),"")</f>
        <v>0</v>
      </c>
      <c r="R63" s="125" t="str">
        <f>IF(AND(b_BDVSA!Q63&lt;&gt;"",b_BDVSA!Q63&lt;&gt;0)=TRUE,IF(b_BDVSA!Q63&gt;0,"D","A"),"")</f>
        <v/>
      </c>
      <c r="S63" s="125">
        <f>IF(b_BDVSA!R63&lt;&gt;"",ABS(b_BDVSA!R63),"")</f>
        <v>69592.75</v>
      </c>
      <c r="T63" s="125" t="str">
        <f>IF(AND(b_BDVSA!R63&lt;&gt;"",b_BDVSA!R63&lt;&gt;0)=TRUE,IF(b_BDVSA!R63&gt;0,"D","A"),"")</f>
        <v>D</v>
      </c>
      <c r="U63" s="126" t="str">
        <f>IF(b_BDVSA!S63&lt;&gt;"",ABS(b_BDVSA!S63),"")</f>
        <v/>
      </c>
      <c r="V63" s="125">
        <f>IF(b_BDVSA!V63&lt;&gt;"",ABS(b_BDVSA!V63),"")</f>
        <v>0</v>
      </c>
      <c r="W63" s="125" t="str">
        <f>IF(AND(b_BDVSA!V63&lt;&gt;"",b_BDVSA!V63&lt;&gt;0)=TRUE,IF(b_BDVSA!V63&gt;0,"D","A"),"")</f>
        <v/>
      </c>
      <c r="X63" s="125">
        <f>IF(b_BDVSA!W63&lt;&gt;"",ABS(b_BDVSA!W63),"")</f>
        <v>69592.75</v>
      </c>
      <c r="Y63" s="125" t="str">
        <f>IF(AND(b_BDVSA!W63&lt;&gt;"",b_BDVSA!W63&lt;&gt;0)=TRUE,IF(b_BDVSA!W63&gt;0,"D","A"),"")</f>
        <v>D</v>
      </c>
      <c r="Z63" s="126" t="str">
        <f>IF(b_BDVSA!X63&lt;&gt;"",ABS(b_BDVSA!X63),"")</f>
        <v/>
      </c>
    </row>
    <row r="64" spans="1:26">
      <c r="A64" s="117" t="str">
        <f>IF(dati_pdc!A60&lt;&gt;"",IF(dati_pdc!D60=1,RIGHT(dati_pdc!A60,dati_pdc!E60),dati_pdc!A60),"")</f>
        <v>290107</v>
      </c>
      <c r="B64" s="117" t="str">
        <f>IF(dati_pdc!B60&lt;&gt;"",dati_pdc!B60,"")</f>
        <v>Partecipazioni in altre imprese</v>
      </c>
      <c r="C64" s="117">
        <f>IF(dati_pdc!C60&lt;&gt;"",dati_pdc!C60,"")</f>
        <v>3</v>
      </c>
      <c r="D64" s="117">
        <f>IF(dati_pdc!D60&lt;&gt;"",dati_pdc!D60,"")</f>
        <v>0</v>
      </c>
      <c r="E64" s="125">
        <f>IF(b_BDVSA!F64&lt;&gt;"",ABS(b_BDVSA!F64),"")</f>
        <v>69592.75</v>
      </c>
      <c r="F64" s="125" t="str">
        <f>IF(AND(b_BDVSA!F64&lt;&gt;"",b_BDVSA!F64&lt;&gt;0)=TRUE,IF(b_BDVSA!F64&gt;0,"D","A"),"")</f>
        <v>D</v>
      </c>
      <c r="G64" s="125">
        <f>IF(b_BDVSA!G64&lt;&gt;"",ABS(b_BDVSA!G64),"")</f>
        <v>0</v>
      </c>
      <c r="H64" s="125" t="str">
        <f>IF(AND(b_BDVSA!G64&lt;&gt;"",b_BDVSA!G64&lt;&gt;0)=TRUE,IF(b_BDVSA!G64&gt;0,"D","A"),"")</f>
        <v/>
      </c>
      <c r="I64" s="125">
        <f>IF(b_BDVSA!H64&lt;&gt;"",ABS(b_BDVSA!H64),"")</f>
        <v>69592.75</v>
      </c>
      <c r="J64" s="125" t="str">
        <f>IF(AND(b_BDVSA!H64&lt;&gt;"",b_BDVSA!H64&lt;&gt;0)=TRUE,IF(b_BDVSA!H64&gt;0,"D","A"),"")</f>
        <v>D</v>
      </c>
      <c r="K64" s="126" t="str">
        <f>IF(b_BDVSA!I64&lt;&gt;"",ABS(b_BDVSA!I64),"")</f>
        <v/>
      </c>
      <c r="L64" s="125">
        <f>IF(b_BDVSA!L64&lt;&gt;"",ABS(b_BDVSA!L64),"")</f>
        <v>0</v>
      </c>
      <c r="M64" s="125" t="str">
        <f>IF(AND(b_BDVSA!L64&lt;&gt;"",b_BDVSA!L64&lt;&gt;0)=TRUE,IF(b_BDVSA!L64&gt;0,"D","A"),"")</f>
        <v/>
      </c>
      <c r="N64" s="125">
        <f>IF(b_BDVSA!M64&lt;&gt;"",ABS(b_BDVSA!M64),"")</f>
        <v>69592.75</v>
      </c>
      <c r="O64" s="125" t="str">
        <f>IF(AND(b_BDVSA!M64&lt;&gt;"",b_BDVSA!M64&lt;&gt;0)=TRUE,IF(b_BDVSA!M64&gt;0,"D","A"),"")</f>
        <v>D</v>
      </c>
      <c r="P64" s="126" t="str">
        <f>IF(b_BDVSA!N64&lt;&gt;"",ABS(b_BDVSA!N64),"")</f>
        <v/>
      </c>
      <c r="Q64" s="125">
        <f>IF(b_BDVSA!Q64&lt;&gt;"",ABS(b_BDVSA!Q64),"")</f>
        <v>0</v>
      </c>
      <c r="R64" s="125" t="str">
        <f>IF(AND(b_BDVSA!Q64&lt;&gt;"",b_BDVSA!Q64&lt;&gt;0)=TRUE,IF(b_BDVSA!Q64&gt;0,"D","A"),"")</f>
        <v/>
      </c>
      <c r="S64" s="125">
        <f>IF(b_BDVSA!R64&lt;&gt;"",ABS(b_BDVSA!R64),"")</f>
        <v>69592.75</v>
      </c>
      <c r="T64" s="125" t="str">
        <f>IF(AND(b_BDVSA!R64&lt;&gt;"",b_BDVSA!R64&lt;&gt;0)=TRUE,IF(b_BDVSA!R64&gt;0,"D","A"),"")</f>
        <v>D</v>
      </c>
      <c r="U64" s="126" t="str">
        <f>IF(b_BDVSA!S64&lt;&gt;"",ABS(b_BDVSA!S64),"")</f>
        <v/>
      </c>
      <c r="V64" s="125">
        <f>IF(b_BDVSA!V64&lt;&gt;"",ABS(b_BDVSA!V64),"")</f>
        <v>0</v>
      </c>
      <c r="W64" s="125" t="str">
        <f>IF(AND(b_BDVSA!V64&lt;&gt;"",b_BDVSA!V64&lt;&gt;0)=TRUE,IF(b_BDVSA!V64&gt;0,"D","A"),"")</f>
        <v/>
      </c>
      <c r="X64" s="125">
        <f>IF(b_BDVSA!W64&lt;&gt;"",ABS(b_BDVSA!W64),"")</f>
        <v>69592.75</v>
      </c>
      <c r="Y64" s="125" t="str">
        <f>IF(AND(b_BDVSA!W64&lt;&gt;"",b_BDVSA!W64&lt;&gt;0)=TRUE,IF(b_BDVSA!W64&gt;0,"D","A"),"")</f>
        <v>D</v>
      </c>
      <c r="Z64" s="126" t="str">
        <f>IF(b_BDVSA!X64&lt;&gt;"",ABS(b_BDVSA!X64),"")</f>
        <v/>
      </c>
    </row>
    <row r="65" spans="1:26">
      <c r="A65" s="117" t="str">
        <f>IF(dati_pdc!A61&lt;&gt;"",IF(dati_pdc!D61=1,RIGHT(dati_pdc!A61,dati_pdc!E61),dati_pdc!A61),"")</f>
        <v>2903</v>
      </c>
      <c r="B65" s="117" t="str">
        <f>IF(dati_pdc!B61&lt;&gt;"",dati_pdc!B61,"")</f>
        <v>TITOLI NEGOZIABILI E AZIONI PROPRIE</v>
      </c>
      <c r="C65" s="117">
        <f>IF(dati_pdc!C61&lt;&gt;"",dati_pdc!C61,"")</f>
        <v>2</v>
      </c>
      <c r="D65" s="117">
        <f>IF(dati_pdc!D61&lt;&gt;"",dati_pdc!D61,"")</f>
        <v>0</v>
      </c>
      <c r="E65" s="125">
        <f>IF(b_BDVSA!F65&lt;&gt;"",ABS(b_BDVSA!F65),"")</f>
        <v>100000</v>
      </c>
      <c r="F65" s="125" t="str">
        <f>IF(AND(b_BDVSA!F65&lt;&gt;"",b_BDVSA!F65&lt;&gt;0)=TRUE,IF(b_BDVSA!F65&gt;0,"D","A"),"")</f>
        <v>D</v>
      </c>
      <c r="G65" s="125">
        <f>IF(b_BDVSA!G65&lt;&gt;"",ABS(b_BDVSA!G65),"")</f>
        <v>100000</v>
      </c>
      <c r="H65" s="125" t="str">
        <f>IF(AND(b_BDVSA!G65&lt;&gt;"",b_BDVSA!G65&lt;&gt;0)=TRUE,IF(b_BDVSA!G65&gt;0,"D","A"),"")</f>
        <v>D</v>
      </c>
      <c r="I65" s="125">
        <f>IF(b_BDVSA!H65&lt;&gt;"",ABS(b_BDVSA!H65),"")</f>
        <v>0</v>
      </c>
      <c r="J65" s="125" t="str">
        <f>IF(AND(b_BDVSA!H65&lt;&gt;"",b_BDVSA!H65&lt;&gt;0)=TRUE,IF(b_BDVSA!H65&gt;0,"D","A"),"")</f>
        <v/>
      </c>
      <c r="K65" s="126">
        <f>IF(b_BDVSA!I65&lt;&gt;"",ABS(b_BDVSA!I65),"")</f>
        <v>0</v>
      </c>
      <c r="L65" s="125">
        <f>IF(b_BDVSA!L65&lt;&gt;"",ABS(b_BDVSA!L65),"")</f>
        <v>0</v>
      </c>
      <c r="M65" s="125" t="str">
        <f>IF(AND(b_BDVSA!L65&lt;&gt;"",b_BDVSA!L65&lt;&gt;0)=TRUE,IF(b_BDVSA!L65&gt;0,"D","A"),"")</f>
        <v/>
      </c>
      <c r="N65" s="125">
        <f>IF(b_BDVSA!M65&lt;&gt;"",ABS(b_BDVSA!M65),"")</f>
        <v>100000</v>
      </c>
      <c r="O65" s="125" t="str">
        <f>IF(AND(b_BDVSA!M65&lt;&gt;"",b_BDVSA!M65&lt;&gt;0)=TRUE,IF(b_BDVSA!M65&gt;0,"D","A"),"")</f>
        <v>D</v>
      </c>
      <c r="P65" s="126" t="str">
        <f>IF(b_BDVSA!N65&lt;&gt;"",ABS(b_BDVSA!N65),"")</f>
        <v/>
      </c>
      <c r="Q65" s="125">
        <f>IF(b_BDVSA!Q65&lt;&gt;"",ABS(b_BDVSA!Q65),"")</f>
        <v>0</v>
      </c>
      <c r="R65" s="125" t="str">
        <f>IF(AND(b_BDVSA!Q65&lt;&gt;"",b_BDVSA!Q65&lt;&gt;0)=TRUE,IF(b_BDVSA!Q65&gt;0,"D","A"),"")</f>
        <v/>
      </c>
      <c r="S65" s="125">
        <f>IF(b_BDVSA!R65&lt;&gt;"",ABS(b_BDVSA!R65),"")</f>
        <v>100000</v>
      </c>
      <c r="T65" s="125" t="str">
        <f>IF(AND(b_BDVSA!R65&lt;&gt;"",b_BDVSA!R65&lt;&gt;0)=TRUE,IF(b_BDVSA!R65&gt;0,"D","A"),"")</f>
        <v>D</v>
      </c>
      <c r="U65" s="126" t="str">
        <f>IF(b_BDVSA!S65&lt;&gt;"",ABS(b_BDVSA!S65),"")</f>
        <v/>
      </c>
      <c r="V65" s="125">
        <f>IF(b_BDVSA!V65&lt;&gt;"",ABS(b_BDVSA!V65),"")</f>
        <v>0</v>
      </c>
      <c r="W65" s="125" t="str">
        <f>IF(AND(b_BDVSA!V65&lt;&gt;"",b_BDVSA!V65&lt;&gt;0)=TRUE,IF(b_BDVSA!V65&gt;0,"D","A"),"")</f>
        <v/>
      </c>
      <c r="X65" s="125">
        <f>IF(b_BDVSA!W65&lt;&gt;"",ABS(b_BDVSA!W65),"")</f>
        <v>100000</v>
      </c>
      <c r="Y65" s="125" t="str">
        <f>IF(AND(b_BDVSA!W65&lt;&gt;"",b_BDVSA!W65&lt;&gt;0)=TRUE,IF(b_BDVSA!W65&gt;0,"D","A"),"")</f>
        <v>D</v>
      </c>
      <c r="Z65" s="126" t="str">
        <f>IF(b_BDVSA!X65&lt;&gt;"",ABS(b_BDVSA!X65),"")</f>
        <v/>
      </c>
    </row>
    <row r="66" spans="1:26">
      <c r="A66" s="117" t="str">
        <f>IF(dati_pdc!A62&lt;&gt;"",IF(dati_pdc!D62=1,RIGHT(dati_pdc!A62,dati_pdc!E62),dati_pdc!A62),"")</f>
        <v>290331</v>
      </c>
      <c r="B66" s="117" t="str">
        <f>IF(dati_pdc!B62&lt;&gt;"",dati_pdc!B62,"")</f>
        <v>Altri titoli negoziabili</v>
      </c>
      <c r="C66" s="117">
        <f>IF(dati_pdc!C62&lt;&gt;"",dati_pdc!C62,"")</f>
        <v>3</v>
      </c>
      <c r="D66" s="117">
        <f>IF(dati_pdc!D62&lt;&gt;"",dati_pdc!D62,"")</f>
        <v>0</v>
      </c>
      <c r="E66" s="125">
        <f>IF(b_BDVSA!F66&lt;&gt;"",ABS(b_BDVSA!F66),"")</f>
        <v>100000</v>
      </c>
      <c r="F66" s="125" t="str">
        <f>IF(AND(b_BDVSA!F66&lt;&gt;"",b_BDVSA!F66&lt;&gt;0)=TRUE,IF(b_BDVSA!F66&gt;0,"D","A"),"")</f>
        <v>D</v>
      </c>
      <c r="G66" s="125">
        <f>IF(b_BDVSA!G66&lt;&gt;"",ABS(b_BDVSA!G66),"")</f>
        <v>100000</v>
      </c>
      <c r="H66" s="125" t="str">
        <f>IF(AND(b_BDVSA!G66&lt;&gt;"",b_BDVSA!G66&lt;&gt;0)=TRUE,IF(b_BDVSA!G66&gt;0,"D","A"),"")</f>
        <v>D</v>
      </c>
      <c r="I66" s="125">
        <f>IF(b_BDVSA!H66&lt;&gt;"",ABS(b_BDVSA!H66),"")</f>
        <v>0</v>
      </c>
      <c r="J66" s="125" t="str">
        <f>IF(AND(b_BDVSA!H66&lt;&gt;"",b_BDVSA!H66&lt;&gt;0)=TRUE,IF(b_BDVSA!H66&gt;0,"D","A"),"")</f>
        <v/>
      </c>
      <c r="K66" s="126">
        <f>IF(b_BDVSA!I66&lt;&gt;"",ABS(b_BDVSA!I66),"")</f>
        <v>0</v>
      </c>
      <c r="L66" s="125">
        <f>IF(b_BDVSA!L66&lt;&gt;"",ABS(b_BDVSA!L66),"")</f>
        <v>0</v>
      </c>
      <c r="M66" s="125" t="str">
        <f>IF(AND(b_BDVSA!L66&lt;&gt;"",b_BDVSA!L66&lt;&gt;0)=TRUE,IF(b_BDVSA!L66&gt;0,"D","A"),"")</f>
        <v/>
      </c>
      <c r="N66" s="125">
        <f>IF(b_BDVSA!M66&lt;&gt;"",ABS(b_BDVSA!M66),"")</f>
        <v>100000</v>
      </c>
      <c r="O66" s="125" t="str">
        <f>IF(AND(b_BDVSA!M66&lt;&gt;"",b_BDVSA!M66&lt;&gt;0)=TRUE,IF(b_BDVSA!M66&gt;0,"D","A"),"")</f>
        <v>D</v>
      </c>
      <c r="P66" s="126" t="str">
        <f>IF(b_BDVSA!N66&lt;&gt;"",ABS(b_BDVSA!N66),"")</f>
        <v/>
      </c>
      <c r="Q66" s="125">
        <f>IF(b_BDVSA!Q66&lt;&gt;"",ABS(b_BDVSA!Q66),"")</f>
        <v>0</v>
      </c>
      <c r="R66" s="125" t="str">
        <f>IF(AND(b_BDVSA!Q66&lt;&gt;"",b_BDVSA!Q66&lt;&gt;0)=TRUE,IF(b_BDVSA!Q66&gt;0,"D","A"),"")</f>
        <v/>
      </c>
      <c r="S66" s="125">
        <f>IF(b_BDVSA!R66&lt;&gt;"",ABS(b_BDVSA!R66),"")</f>
        <v>100000</v>
      </c>
      <c r="T66" s="125" t="str">
        <f>IF(AND(b_BDVSA!R66&lt;&gt;"",b_BDVSA!R66&lt;&gt;0)=TRUE,IF(b_BDVSA!R66&gt;0,"D","A"),"")</f>
        <v>D</v>
      </c>
      <c r="U66" s="126" t="str">
        <f>IF(b_BDVSA!S66&lt;&gt;"",ABS(b_BDVSA!S66),"")</f>
        <v/>
      </c>
      <c r="V66" s="125">
        <f>IF(b_BDVSA!V66&lt;&gt;"",ABS(b_BDVSA!V66),"")</f>
        <v>0</v>
      </c>
      <c r="W66" s="125" t="str">
        <f>IF(AND(b_BDVSA!V66&lt;&gt;"",b_BDVSA!V66&lt;&gt;0)=TRUE,IF(b_BDVSA!V66&gt;0,"D","A"),"")</f>
        <v/>
      </c>
      <c r="X66" s="125">
        <f>IF(b_BDVSA!W66&lt;&gt;"",ABS(b_BDVSA!W66),"")</f>
        <v>100000</v>
      </c>
      <c r="Y66" s="125" t="str">
        <f>IF(AND(b_BDVSA!W66&lt;&gt;"",b_BDVSA!W66&lt;&gt;0)=TRUE,IF(b_BDVSA!W66&gt;0,"D","A"),"")</f>
        <v>D</v>
      </c>
      <c r="Z66" s="126" t="str">
        <f>IF(b_BDVSA!X66&lt;&gt;"",ABS(b_BDVSA!X66),"")</f>
        <v/>
      </c>
    </row>
    <row r="67" spans="1:26">
      <c r="A67" s="117" t="str">
        <f>IF(dati_pdc!A63&lt;&gt;"",IF(dati_pdc!D63=1,RIGHT(dati_pdc!A63,dati_pdc!E63),dati_pdc!A63),"")</f>
        <v>31</v>
      </c>
      <c r="B67" s="117" t="str">
        <f>IF(dati_pdc!B63&lt;&gt;"",dati_pdc!B63,"")</f>
        <v>DISPONIBILITA' LIQUIDE</v>
      </c>
      <c r="C67" s="117">
        <f>IF(dati_pdc!C63&lt;&gt;"",dati_pdc!C63,"")</f>
        <v>1</v>
      </c>
      <c r="D67" s="117">
        <f>IF(dati_pdc!D63&lt;&gt;"",dati_pdc!D63,"")</f>
        <v>0</v>
      </c>
      <c r="E67" s="125">
        <f>IF(b_BDVSA!F67&lt;&gt;"",ABS(b_BDVSA!F67),"")</f>
        <v>93372.58</v>
      </c>
      <c r="F67" s="125" t="str">
        <f>IF(AND(b_BDVSA!F67&lt;&gt;"",b_BDVSA!F67&lt;&gt;0)=TRUE,IF(b_BDVSA!F67&gt;0,"D","A"),"")</f>
        <v>A</v>
      </c>
      <c r="G67" s="125">
        <f>IF(b_BDVSA!G67&lt;&gt;"",ABS(b_BDVSA!G67),"")</f>
        <v>29111.190000000002</v>
      </c>
      <c r="H67" s="125" t="str">
        <f>IF(AND(b_BDVSA!G67&lt;&gt;"",b_BDVSA!G67&lt;&gt;0)=TRUE,IF(b_BDVSA!G67&gt;0,"D","A"),"")</f>
        <v>D</v>
      </c>
      <c r="I67" s="125">
        <f>IF(b_BDVSA!H67&lt;&gt;"",ABS(b_BDVSA!H67),"")</f>
        <v>122483.77</v>
      </c>
      <c r="J67" s="125" t="str">
        <f>IF(AND(b_BDVSA!H67&lt;&gt;"",b_BDVSA!H67&lt;&gt;0)=TRUE,IF(b_BDVSA!H67&gt;0,"D","A"),"")</f>
        <v>A</v>
      </c>
      <c r="K67" s="126">
        <f>IF(b_BDVSA!I67&lt;&gt;"",ABS(b_BDVSA!I67),"")</f>
        <v>4.2074463462331835</v>
      </c>
      <c r="L67" s="125">
        <f>IF(b_BDVSA!L67&lt;&gt;"",ABS(b_BDVSA!L67),"")</f>
        <v>0</v>
      </c>
      <c r="M67" s="125" t="str">
        <f>IF(AND(b_BDVSA!L67&lt;&gt;"",b_BDVSA!L67&lt;&gt;0)=TRUE,IF(b_BDVSA!L67&gt;0,"D","A"),"")</f>
        <v/>
      </c>
      <c r="N67" s="125">
        <f>IF(b_BDVSA!M67&lt;&gt;"",ABS(b_BDVSA!M67),"")</f>
        <v>93372.58</v>
      </c>
      <c r="O67" s="125" t="str">
        <f>IF(AND(b_BDVSA!M67&lt;&gt;"",b_BDVSA!M67&lt;&gt;0)=TRUE,IF(b_BDVSA!M67&gt;0,"D","A"),"")</f>
        <v>A</v>
      </c>
      <c r="P67" s="126" t="str">
        <f>IF(b_BDVSA!N67&lt;&gt;"",ABS(b_BDVSA!N67),"")</f>
        <v/>
      </c>
      <c r="Q67" s="125">
        <f>IF(b_BDVSA!Q67&lt;&gt;"",ABS(b_BDVSA!Q67),"")</f>
        <v>0</v>
      </c>
      <c r="R67" s="125" t="str">
        <f>IF(AND(b_BDVSA!Q67&lt;&gt;"",b_BDVSA!Q67&lt;&gt;0)=TRUE,IF(b_BDVSA!Q67&gt;0,"D","A"),"")</f>
        <v/>
      </c>
      <c r="S67" s="125">
        <f>IF(b_BDVSA!R67&lt;&gt;"",ABS(b_BDVSA!R67),"")</f>
        <v>93372.58</v>
      </c>
      <c r="T67" s="125" t="str">
        <f>IF(AND(b_BDVSA!R67&lt;&gt;"",b_BDVSA!R67&lt;&gt;0)=TRUE,IF(b_BDVSA!R67&gt;0,"D","A"),"")</f>
        <v>A</v>
      </c>
      <c r="U67" s="126" t="str">
        <f>IF(b_BDVSA!S67&lt;&gt;"",ABS(b_BDVSA!S67),"")</f>
        <v/>
      </c>
      <c r="V67" s="125">
        <f>IF(b_BDVSA!V67&lt;&gt;"",ABS(b_BDVSA!V67),"")</f>
        <v>0</v>
      </c>
      <c r="W67" s="125" t="str">
        <f>IF(AND(b_BDVSA!V67&lt;&gt;"",b_BDVSA!V67&lt;&gt;0)=TRUE,IF(b_BDVSA!V67&gt;0,"D","A"),"")</f>
        <v/>
      </c>
      <c r="X67" s="125">
        <f>IF(b_BDVSA!W67&lt;&gt;"",ABS(b_BDVSA!W67),"")</f>
        <v>93372.58</v>
      </c>
      <c r="Y67" s="125" t="str">
        <f>IF(AND(b_BDVSA!W67&lt;&gt;"",b_BDVSA!W67&lt;&gt;0)=TRUE,IF(b_BDVSA!W67&gt;0,"D","A"),"")</f>
        <v>A</v>
      </c>
      <c r="Z67" s="126" t="str">
        <f>IF(b_BDVSA!X67&lt;&gt;"",ABS(b_BDVSA!X67),"")</f>
        <v/>
      </c>
    </row>
    <row r="68" spans="1:26">
      <c r="A68" s="117" t="str">
        <f>IF(dati_pdc!A64&lt;&gt;"",IF(dati_pdc!D64=1,RIGHT(dati_pdc!A64,dati_pdc!E64),dati_pdc!A64),"")</f>
        <v>3101</v>
      </c>
      <c r="B68" s="117" t="str">
        <f>IF(dati_pdc!B64&lt;&gt;"",dati_pdc!B64,"")</f>
        <v>BANCHE C/C E POSTA C/C</v>
      </c>
      <c r="C68" s="117">
        <f>IF(dati_pdc!C64&lt;&gt;"",dati_pdc!C64,"")</f>
        <v>2</v>
      </c>
      <c r="D68" s="117">
        <f>IF(dati_pdc!D64&lt;&gt;"",dati_pdc!D64,"")</f>
        <v>0</v>
      </c>
      <c r="E68" s="125">
        <f>IF(b_BDVSA!F68&lt;&gt;"",ABS(b_BDVSA!F68),"")</f>
        <v>93532.06</v>
      </c>
      <c r="F68" s="125" t="str">
        <f>IF(AND(b_BDVSA!F68&lt;&gt;"",b_BDVSA!F68&lt;&gt;0)=TRUE,IF(b_BDVSA!F68&gt;0,"D","A"),"")</f>
        <v>A</v>
      </c>
      <c r="G68" s="125">
        <f>IF(b_BDVSA!G68&lt;&gt;"",ABS(b_BDVSA!G68),"")</f>
        <v>28849.61</v>
      </c>
      <c r="H68" s="125" t="str">
        <f>IF(AND(b_BDVSA!G68&lt;&gt;"",b_BDVSA!G68&lt;&gt;0)=TRUE,IF(b_BDVSA!G68&gt;0,"D","A"),"")</f>
        <v>D</v>
      </c>
      <c r="I68" s="125">
        <f>IF(b_BDVSA!H68&lt;&gt;"",ABS(b_BDVSA!H68),"")</f>
        <v>122381.67</v>
      </c>
      <c r="J68" s="125" t="str">
        <f>IF(AND(b_BDVSA!H68&lt;&gt;"",b_BDVSA!H68&lt;&gt;0)=TRUE,IF(b_BDVSA!H68&gt;0,"D","A"),"")</f>
        <v>A</v>
      </c>
      <c r="K68" s="126">
        <f>IF(b_BDVSA!I68&lt;&gt;"",ABS(b_BDVSA!I68),"")</f>
        <v>4.2420563050938993</v>
      </c>
      <c r="L68" s="125">
        <f>IF(b_BDVSA!L68&lt;&gt;"",ABS(b_BDVSA!L68),"")</f>
        <v>0</v>
      </c>
      <c r="M68" s="125" t="str">
        <f>IF(AND(b_BDVSA!L68&lt;&gt;"",b_BDVSA!L68&lt;&gt;0)=TRUE,IF(b_BDVSA!L68&gt;0,"D","A"),"")</f>
        <v/>
      </c>
      <c r="N68" s="125">
        <f>IF(b_BDVSA!M68&lt;&gt;"",ABS(b_BDVSA!M68),"")</f>
        <v>93532.06</v>
      </c>
      <c r="O68" s="125" t="str">
        <f>IF(AND(b_BDVSA!M68&lt;&gt;"",b_BDVSA!M68&lt;&gt;0)=TRUE,IF(b_BDVSA!M68&gt;0,"D","A"),"")</f>
        <v>A</v>
      </c>
      <c r="P68" s="126" t="str">
        <f>IF(b_BDVSA!N68&lt;&gt;"",ABS(b_BDVSA!N68),"")</f>
        <v/>
      </c>
      <c r="Q68" s="125">
        <f>IF(b_BDVSA!Q68&lt;&gt;"",ABS(b_BDVSA!Q68),"")</f>
        <v>0</v>
      </c>
      <c r="R68" s="125" t="str">
        <f>IF(AND(b_BDVSA!Q68&lt;&gt;"",b_BDVSA!Q68&lt;&gt;0)=TRUE,IF(b_BDVSA!Q68&gt;0,"D","A"),"")</f>
        <v/>
      </c>
      <c r="S68" s="125">
        <f>IF(b_BDVSA!R68&lt;&gt;"",ABS(b_BDVSA!R68),"")</f>
        <v>93532.06</v>
      </c>
      <c r="T68" s="125" t="str">
        <f>IF(AND(b_BDVSA!R68&lt;&gt;"",b_BDVSA!R68&lt;&gt;0)=TRUE,IF(b_BDVSA!R68&gt;0,"D","A"),"")</f>
        <v>A</v>
      </c>
      <c r="U68" s="126" t="str">
        <f>IF(b_BDVSA!S68&lt;&gt;"",ABS(b_BDVSA!S68),"")</f>
        <v/>
      </c>
      <c r="V68" s="125">
        <f>IF(b_BDVSA!V68&lt;&gt;"",ABS(b_BDVSA!V68),"")</f>
        <v>0</v>
      </c>
      <c r="W68" s="125" t="str">
        <f>IF(AND(b_BDVSA!V68&lt;&gt;"",b_BDVSA!V68&lt;&gt;0)=TRUE,IF(b_BDVSA!V68&gt;0,"D","A"),"")</f>
        <v/>
      </c>
      <c r="X68" s="125">
        <f>IF(b_BDVSA!W68&lt;&gt;"",ABS(b_BDVSA!W68),"")</f>
        <v>93532.06</v>
      </c>
      <c r="Y68" s="125" t="str">
        <f>IF(AND(b_BDVSA!W68&lt;&gt;"",b_BDVSA!W68&lt;&gt;0)=TRUE,IF(b_BDVSA!W68&gt;0,"D","A"),"")</f>
        <v>A</v>
      </c>
      <c r="Z68" s="126" t="str">
        <f>IF(b_BDVSA!X68&lt;&gt;"",ABS(b_BDVSA!X68),"")</f>
        <v/>
      </c>
    </row>
    <row r="69" spans="1:26">
      <c r="A69" s="117" t="str">
        <f>IF(dati_pdc!A65&lt;&gt;"",IF(dati_pdc!D65=1,RIGHT(dati_pdc!A65,dati_pdc!E65),dati_pdc!A65),"")</f>
        <v>310101</v>
      </c>
      <c r="B69" s="117" t="str">
        <f>IF(dati_pdc!B65&lt;&gt;"",dati_pdc!B65,"")</f>
        <v>Banca c/c</v>
      </c>
      <c r="C69" s="117">
        <f>IF(dati_pdc!C65&lt;&gt;"",dati_pdc!C65,"")</f>
        <v>3</v>
      </c>
      <c r="D69" s="117">
        <f>IF(dati_pdc!D65&lt;&gt;"",dati_pdc!D65,"")</f>
        <v>0</v>
      </c>
      <c r="E69" s="125">
        <f>IF(b_BDVSA!F69&lt;&gt;"",ABS(b_BDVSA!F69),"")</f>
        <v>94543.75</v>
      </c>
      <c r="F69" s="125" t="str">
        <f>IF(AND(b_BDVSA!F69&lt;&gt;"",b_BDVSA!F69&lt;&gt;0)=TRUE,IF(b_BDVSA!F69&gt;0,"D","A"),"")</f>
        <v>A</v>
      </c>
      <c r="G69" s="125">
        <f>IF(b_BDVSA!G69&lt;&gt;"",ABS(b_BDVSA!G69),"")</f>
        <v>28849.61</v>
      </c>
      <c r="H69" s="125" t="str">
        <f>IF(AND(b_BDVSA!G69&lt;&gt;"",b_BDVSA!G69&lt;&gt;0)=TRUE,IF(b_BDVSA!G69&gt;0,"D","A"),"")</f>
        <v>D</v>
      </c>
      <c r="I69" s="125">
        <f>IF(b_BDVSA!H69&lt;&gt;"",ABS(b_BDVSA!H69),"")</f>
        <v>123393.36</v>
      </c>
      <c r="J69" s="125" t="str">
        <f>IF(AND(b_BDVSA!H69&lt;&gt;"",b_BDVSA!H69&lt;&gt;0)=TRUE,IF(b_BDVSA!H69&gt;0,"D","A"),"")</f>
        <v>A</v>
      </c>
      <c r="K69" s="126">
        <f>IF(b_BDVSA!I69&lt;&gt;"",ABS(b_BDVSA!I69),"")</f>
        <v>4.2771240235136627</v>
      </c>
      <c r="L69" s="125">
        <f>IF(b_BDVSA!L69&lt;&gt;"",ABS(b_BDVSA!L69),"")</f>
        <v>0</v>
      </c>
      <c r="M69" s="125" t="str">
        <f>IF(AND(b_BDVSA!L69&lt;&gt;"",b_BDVSA!L69&lt;&gt;0)=TRUE,IF(b_BDVSA!L69&gt;0,"D","A"),"")</f>
        <v/>
      </c>
      <c r="N69" s="125">
        <f>IF(b_BDVSA!M69&lt;&gt;"",ABS(b_BDVSA!M69),"")</f>
        <v>94543.75</v>
      </c>
      <c r="O69" s="125" t="str">
        <f>IF(AND(b_BDVSA!M69&lt;&gt;"",b_BDVSA!M69&lt;&gt;0)=TRUE,IF(b_BDVSA!M69&gt;0,"D","A"),"")</f>
        <v>A</v>
      </c>
      <c r="P69" s="126" t="str">
        <f>IF(b_BDVSA!N69&lt;&gt;"",ABS(b_BDVSA!N69),"")</f>
        <v/>
      </c>
      <c r="Q69" s="125">
        <f>IF(b_BDVSA!Q69&lt;&gt;"",ABS(b_BDVSA!Q69),"")</f>
        <v>0</v>
      </c>
      <c r="R69" s="125" t="str">
        <f>IF(AND(b_BDVSA!Q69&lt;&gt;"",b_BDVSA!Q69&lt;&gt;0)=TRUE,IF(b_BDVSA!Q69&gt;0,"D","A"),"")</f>
        <v/>
      </c>
      <c r="S69" s="125">
        <f>IF(b_BDVSA!R69&lt;&gt;"",ABS(b_BDVSA!R69),"")</f>
        <v>94543.75</v>
      </c>
      <c r="T69" s="125" t="str">
        <f>IF(AND(b_BDVSA!R69&lt;&gt;"",b_BDVSA!R69&lt;&gt;0)=TRUE,IF(b_BDVSA!R69&gt;0,"D","A"),"")</f>
        <v>A</v>
      </c>
      <c r="U69" s="126" t="str">
        <f>IF(b_BDVSA!S69&lt;&gt;"",ABS(b_BDVSA!S69),"")</f>
        <v/>
      </c>
      <c r="V69" s="125">
        <f>IF(b_BDVSA!V69&lt;&gt;"",ABS(b_BDVSA!V69),"")</f>
        <v>0</v>
      </c>
      <c r="W69" s="125" t="str">
        <f>IF(AND(b_BDVSA!V69&lt;&gt;"",b_BDVSA!V69&lt;&gt;0)=TRUE,IF(b_BDVSA!V69&gt;0,"D","A"),"")</f>
        <v/>
      </c>
      <c r="X69" s="125">
        <f>IF(b_BDVSA!W69&lt;&gt;"",ABS(b_BDVSA!W69),"")</f>
        <v>94543.75</v>
      </c>
      <c r="Y69" s="125" t="str">
        <f>IF(AND(b_BDVSA!W69&lt;&gt;"",b_BDVSA!W69&lt;&gt;0)=TRUE,IF(b_BDVSA!W69&gt;0,"D","A"),"")</f>
        <v>A</v>
      </c>
      <c r="Z69" s="126" t="str">
        <f>IF(b_BDVSA!X69&lt;&gt;"",ABS(b_BDVSA!X69),"")</f>
        <v/>
      </c>
    </row>
    <row r="70" spans="1:26">
      <c r="A70" s="117" t="str">
        <f>IF(dati_pdc!A66&lt;&gt;"",IF(dati_pdc!D66=1,RIGHT(dati_pdc!A66,dati_pdc!E66),dati_pdc!A66),"")</f>
        <v>310102</v>
      </c>
      <c r="B70" s="117" t="str">
        <f>IF(dati_pdc!B66&lt;&gt;"",dati_pdc!B66,"")</f>
        <v>Banca c/c</v>
      </c>
      <c r="C70" s="117">
        <f>IF(dati_pdc!C66&lt;&gt;"",dati_pdc!C66,"")</f>
        <v>3</v>
      </c>
      <c r="D70" s="117">
        <f>IF(dati_pdc!D66&lt;&gt;"",dati_pdc!D66,"")</f>
        <v>0</v>
      </c>
      <c r="E70" s="125">
        <f>IF(b_BDVSA!F70&lt;&gt;"",ABS(b_BDVSA!F70),"")</f>
        <v>1011.69</v>
      </c>
      <c r="F70" s="125" t="str">
        <f>IF(AND(b_BDVSA!F70&lt;&gt;"",b_BDVSA!F70&lt;&gt;0)=TRUE,IF(b_BDVSA!F70&gt;0,"D","A"),"")</f>
        <v>D</v>
      </c>
      <c r="G70" s="125">
        <f>IF(b_BDVSA!G70&lt;&gt;"",ABS(b_BDVSA!G70),"")</f>
        <v>0</v>
      </c>
      <c r="H70" s="125" t="str">
        <f>IF(AND(b_BDVSA!G70&lt;&gt;"",b_BDVSA!G70&lt;&gt;0)=TRUE,IF(b_BDVSA!G70&gt;0,"D","A"),"")</f>
        <v/>
      </c>
      <c r="I70" s="125">
        <f>IF(b_BDVSA!H70&lt;&gt;"",ABS(b_BDVSA!H70),"")</f>
        <v>1011.69</v>
      </c>
      <c r="J70" s="125" t="str">
        <f>IF(AND(b_BDVSA!H70&lt;&gt;"",b_BDVSA!H70&lt;&gt;0)=TRUE,IF(b_BDVSA!H70&gt;0,"D","A"),"")</f>
        <v>D</v>
      </c>
      <c r="K70" s="126" t="str">
        <f>IF(b_BDVSA!I70&lt;&gt;"",ABS(b_BDVSA!I70),"")</f>
        <v/>
      </c>
      <c r="L70" s="125">
        <f>IF(b_BDVSA!L70&lt;&gt;"",ABS(b_BDVSA!L70),"")</f>
        <v>0</v>
      </c>
      <c r="M70" s="125" t="str">
        <f>IF(AND(b_BDVSA!L70&lt;&gt;"",b_BDVSA!L70&lt;&gt;0)=TRUE,IF(b_BDVSA!L70&gt;0,"D","A"),"")</f>
        <v/>
      </c>
      <c r="N70" s="125">
        <f>IF(b_BDVSA!M70&lt;&gt;"",ABS(b_BDVSA!M70),"")</f>
        <v>1011.69</v>
      </c>
      <c r="O70" s="125" t="str">
        <f>IF(AND(b_BDVSA!M70&lt;&gt;"",b_BDVSA!M70&lt;&gt;0)=TRUE,IF(b_BDVSA!M70&gt;0,"D","A"),"")</f>
        <v>D</v>
      </c>
      <c r="P70" s="126" t="str">
        <f>IF(b_BDVSA!N70&lt;&gt;"",ABS(b_BDVSA!N70),"")</f>
        <v/>
      </c>
      <c r="Q70" s="125">
        <f>IF(b_BDVSA!Q70&lt;&gt;"",ABS(b_BDVSA!Q70),"")</f>
        <v>0</v>
      </c>
      <c r="R70" s="125" t="str">
        <f>IF(AND(b_BDVSA!Q70&lt;&gt;"",b_BDVSA!Q70&lt;&gt;0)=TRUE,IF(b_BDVSA!Q70&gt;0,"D","A"),"")</f>
        <v/>
      </c>
      <c r="S70" s="125">
        <f>IF(b_BDVSA!R70&lt;&gt;"",ABS(b_BDVSA!R70),"")</f>
        <v>1011.69</v>
      </c>
      <c r="T70" s="125" t="str">
        <f>IF(AND(b_BDVSA!R70&lt;&gt;"",b_BDVSA!R70&lt;&gt;0)=TRUE,IF(b_BDVSA!R70&gt;0,"D","A"),"")</f>
        <v>D</v>
      </c>
      <c r="U70" s="126" t="str">
        <f>IF(b_BDVSA!S70&lt;&gt;"",ABS(b_BDVSA!S70),"")</f>
        <v/>
      </c>
      <c r="V70" s="125">
        <f>IF(b_BDVSA!V70&lt;&gt;"",ABS(b_BDVSA!V70),"")</f>
        <v>0</v>
      </c>
      <c r="W70" s="125" t="str">
        <f>IF(AND(b_BDVSA!V70&lt;&gt;"",b_BDVSA!V70&lt;&gt;0)=TRUE,IF(b_BDVSA!V70&gt;0,"D","A"),"")</f>
        <v/>
      </c>
      <c r="X70" s="125">
        <f>IF(b_BDVSA!W70&lt;&gt;"",ABS(b_BDVSA!W70),"")</f>
        <v>1011.69</v>
      </c>
      <c r="Y70" s="125" t="str">
        <f>IF(AND(b_BDVSA!W70&lt;&gt;"",b_BDVSA!W70&lt;&gt;0)=TRUE,IF(b_BDVSA!W70&gt;0,"D","A"),"")</f>
        <v>D</v>
      </c>
      <c r="Z70" s="126" t="str">
        <f>IF(b_BDVSA!X70&lt;&gt;"",ABS(b_BDVSA!X70),"")</f>
        <v/>
      </c>
    </row>
    <row r="71" spans="1:26">
      <c r="A71" s="117" t="str">
        <f>IF(dati_pdc!A67&lt;&gt;"",IF(dati_pdc!D67=1,RIGHT(dati_pdc!A67,dati_pdc!E67),dati_pdc!A67),"")</f>
        <v>3103</v>
      </c>
      <c r="B71" s="117" t="str">
        <f>IF(dati_pdc!B67&lt;&gt;"",dati_pdc!B67,"")</f>
        <v>CASSA</v>
      </c>
      <c r="C71" s="117">
        <f>IF(dati_pdc!C67&lt;&gt;"",dati_pdc!C67,"")</f>
        <v>2</v>
      </c>
      <c r="D71" s="117">
        <f>IF(dati_pdc!D67&lt;&gt;"",dati_pdc!D67,"")</f>
        <v>0</v>
      </c>
      <c r="E71" s="125">
        <f>IF(b_BDVSA!F71&lt;&gt;"",ABS(b_BDVSA!F71),"")</f>
        <v>159.47999999999999</v>
      </c>
      <c r="F71" s="125" t="str">
        <f>IF(AND(b_BDVSA!F71&lt;&gt;"",b_BDVSA!F71&lt;&gt;0)=TRUE,IF(b_BDVSA!F71&gt;0,"D","A"),"")</f>
        <v>D</v>
      </c>
      <c r="G71" s="125">
        <f>IF(b_BDVSA!G71&lt;&gt;"",ABS(b_BDVSA!G71),"")</f>
        <v>261.58</v>
      </c>
      <c r="H71" s="125" t="str">
        <f>IF(AND(b_BDVSA!G71&lt;&gt;"",b_BDVSA!G71&lt;&gt;0)=TRUE,IF(b_BDVSA!G71&gt;0,"D","A"),"")</f>
        <v>D</v>
      </c>
      <c r="I71" s="125">
        <f>IF(b_BDVSA!H71&lt;&gt;"",ABS(b_BDVSA!H71),"")</f>
        <v>102.1</v>
      </c>
      <c r="J71" s="125" t="str">
        <f>IF(AND(b_BDVSA!H71&lt;&gt;"",b_BDVSA!H71&lt;&gt;0)=TRUE,IF(b_BDVSA!H71&gt;0,"D","A"),"")</f>
        <v>A</v>
      </c>
      <c r="K71" s="126">
        <f>IF(b_BDVSA!I71&lt;&gt;"",ABS(b_BDVSA!I71),"")</f>
        <v>0.39032036088385963</v>
      </c>
      <c r="L71" s="125">
        <f>IF(b_BDVSA!L71&lt;&gt;"",ABS(b_BDVSA!L71),"")</f>
        <v>0</v>
      </c>
      <c r="M71" s="125" t="str">
        <f>IF(AND(b_BDVSA!L71&lt;&gt;"",b_BDVSA!L71&lt;&gt;0)=TRUE,IF(b_BDVSA!L71&gt;0,"D","A"),"")</f>
        <v/>
      </c>
      <c r="N71" s="125">
        <f>IF(b_BDVSA!M71&lt;&gt;"",ABS(b_BDVSA!M71),"")</f>
        <v>159.47999999999999</v>
      </c>
      <c r="O71" s="125" t="str">
        <f>IF(AND(b_BDVSA!M71&lt;&gt;"",b_BDVSA!M71&lt;&gt;0)=TRUE,IF(b_BDVSA!M71&gt;0,"D","A"),"")</f>
        <v>D</v>
      </c>
      <c r="P71" s="126" t="str">
        <f>IF(b_BDVSA!N71&lt;&gt;"",ABS(b_BDVSA!N71),"")</f>
        <v/>
      </c>
      <c r="Q71" s="125">
        <f>IF(b_BDVSA!Q71&lt;&gt;"",ABS(b_BDVSA!Q71),"")</f>
        <v>0</v>
      </c>
      <c r="R71" s="125" t="str">
        <f>IF(AND(b_BDVSA!Q71&lt;&gt;"",b_BDVSA!Q71&lt;&gt;0)=TRUE,IF(b_BDVSA!Q71&gt;0,"D","A"),"")</f>
        <v/>
      </c>
      <c r="S71" s="125">
        <f>IF(b_BDVSA!R71&lt;&gt;"",ABS(b_BDVSA!R71),"")</f>
        <v>159.47999999999999</v>
      </c>
      <c r="T71" s="125" t="str">
        <f>IF(AND(b_BDVSA!R71&lt;&gt;"",b_BDVSA!R71&lt;&gt;0)=TRUE,IF(b_BDVSA!R71&gt;0,"D","A"),"")</f>
        <v>D</v>
      </c>
      <c r="U71" s="126" t="str">
        <f>IF(b_BDVSA!S71&lt;&gt;"",ABS(b_BDVSA!S71),"")</f>
        <v/>
      </c>
      <c r="V71" s="125">
        <f>IF(b_BDVSA!V71&lt;&gt;"",ABS(b_BDVSA!V71),"")</f>
        <v>0</v>
      </c>
      <c r="W71" s="125" t="str">
        <f>IF(AND(b_BDVSA!V71&lt;&gt;"",b_BDVSA!V71&lt;&gt;0)=TRUE,IF(b_BDVSA!V71&gt;0,"D","A"),"")</f>
        <v/>
      </c>
      <c r="X71" s="125">
        <f>IF(b_BDVSA!W71&lt;&gt;"",ABS(b_BDVSA!W71),"")</f>
        <v>159.47999999999999</v>
      </c>
      <c r="Y71" s="125" t="str">
        <f>IF(AND(b_BDVSA!W71&lt;&gt;"",b_BDVSA!W71&lt;&gt;0)=TRUE,IF(b_BDVSA!W71&gt;0,"D","A"),"")</f>
        <v>D</v>
      </c>
      <c r="Z71" s="126" t="str">
        <f>IF(b_BDVSA!X71&lt;&gt;"",ABS(b_BDVSA!X71),"")</f>
        <v/>
      </c>
    </row>
    <row r="72" spans="1:26">
      <c r="A72" s="117" t="str">
        <f>IF(dati_pdc!A68&lt;&gt;"",IF(dati_pdc!D68=1,RIGHT(dati_pdc!A68,dati_pdc!E68),dati_pdc!A68),"")</f>
        <v>310303</v>
      </c>
      <c r="B72" s="117" t="str">
        <f>IF(dati_pdc!B68&lt;&gt;"",dati_pdc!B68,"")</f>
        <v>Cassa contanti</v>
      </c>
      <c r="C72" s="117">
        <f>IF(dati_pdc!C68&lt;&gt;"",dati_pdc!C68,"")</f>
        <v>3</v>
      </c>
      <c r="D72" s="117">
        <f>IF(dati_pdc!D68&lt;&gt;"",dati_pdc!D68,"")</f>
        <v>0</v>
      </c>
      <c r="E72" s="125">
        <f>IF(b_BDVSA!F72&lt;&gt;"",ABS(b_BDVSA!F72),"")</f>
        <v>159.47999999999999</v>
      </c>
      <c r="F72" s="125" t="str">
        <f>IF(AND(b_BDVSA!F72&lt;&gt;"",b_BDVSA!F72&lt;&gt;0)=TRUE,IF(b_BDVSA!F72&gt;0,"D","A"),"")</f>
        <v>D</v>
      </c>
      <c r="G72" s="125">
        <f>IF(b_BDVSA!G72&lt;&gt;"",ABS(b_BDVSA!G72),"")</f>
        <v>261.58</v>
      </c>
      <c r="H72" s="125" t="str">
        <f>IF(AND(b_BDVSA!G72&lt;&gt;"",b_BDVSA!G72&lt;&gt;0)=TRUE,IF(b_BDVSA!G72&gt;0,"D","A"),"")</f>
        <v>D</v>
      </c>
      <c r="I72" s="125">
        <f>IF(b_BDVSA!H72&lt;&gt;"",ABS(b_BDVSA!H72),"")</f>
        <v>102.1</v>
      </c>
      <c r="J72" s="125" t="str">
        <f>IF(AND(b_BDVSA!H72&lt;&gt;"",b_BDVSA!H72&lt;&gt;0)=TRUE,IF(b_BDVSA!H72&gt;0,"D","A"),"")</f>
        <v>A</v>
      </c>
      <c r="K72" s="126">
        <f>IF(b_BDVSA!I72&lt;&gt;"",ABS(b_BDVSA!I72),"")</f>
        <v>0.39032036088385963</v>
      </c>
      <c r="L72" s="125">
        <f>IF(b_BDVSA!L72&lt;&gt;"",ABS(b_BDVSA!L72),"")</f>
        <v>0</v>
      </c>
      <c r="M72" s="125" t="str">
        <f>IF(AND(b_BDVSA!L72&lt;&gt;"",b_BDVSA!L72&lt;&gt;0)=TRUE,IF(b_BDVSA!L72&gt;0,"D","A"),"")</f>
        <v/>
      </c>
      <c r="N72" s="125">
        <f>IF(b_BDVSA!M72&lt;&gt;"",ABS(b_BDVSA!M72),"")</f>
        <v>159.47999999999999</v>
      </c>
      <c r="O72" s="125" t="str">
        <f>IF(AND(b_BDVSA!M72&lt;&gt;"",b_BDVSA!M72&lt;&gt;0)=TRUE,IF(b_BDVSA!M72&gt;0,"D","A"),"")</f>
        <v>D</v>
      </c>
      <c r="P72" s="126" t="str">
        <f>IF(b_BDVSA!N72&lt;&gt;"",ABS(b_BDVSA!N72),"")</f>
        <v/>
      </c>
      <c r="Q72" s="125">
        <f>IF(b_BDVSA!Q72&lt;&gt;"",ABS(b_BDVSA!Q72),"")</f>
        <v>0</v>
      </c>
      <c r="R72" s="125" t="str">
        <f>IF(AND(b_BDVSA!Q72&lt;&gt;"",b_BDVSA!Q72&lt;&gt;0)=TRUE,IF(b_BDVSA!Q72&gt;0,"D","A"),"")</f>
        <v/>
      </c>
      <c r="S72" s="125">
        <f>IF(b_BDVSA!R72&lt;&gt;"",ABS(b_BDVSA!R72),"")</f>
        <v>159.47999999999999</v>
      </c>
      <c r="T72" s="125" t="str">
        <f>IF(AND(b_BDVSA!R72&lt;&gt;"",b_BDVSA!R72&lt;&gt;0)=TRUE,IF(b_BDVSA!R72&gt;0,"D","A"),"")</f>
        <v>D</v>
      </c>
      <c r="U72" s="126" t="str">
        <f>IF(b_BDVSA!S72&lt;&gt;"",ABS(b_BDVSA!S72),"")</f>
        <v/>
      </c>
      <c r="V72" s="125">
        <f>IF(b_BDVSA!V72&lt;&gt;"",ABS(b_BDVSA!V72),"")</f>
        <v>0</v>
      </c>
      <c r="W72" s="125" t="str">
        <f>IF(AND(b_BDVSA!V72&lt;&gt;"",b_BDVSA!V72&lt;&gt;0)=TRUE,IF(b_BDVSA!V72&gt;0,"D","A"),"")</f>
        <v/>
      </c>
      <c r="X72" s="125">
        <f>IF(b_BDVSA!W72&lt;&gt;"",ABS(b_BDVSA!W72),"")</f>
        <v>159.47999999999999</v>
      </c>
      <c r="Y72" s="125" t="str">
        <f>IF(AND(b_BDVSA!W72&lt;&gt;"",b_BDVSA!W72&lt;&gt;0)=TRUE,IF(b_BDVSA!W72&gt;0,"D","A"),"")</f>
        <v>D</v>
      </c>
      <c r="Z72" s="126" t="str">
        <f>IF(b_BDVSA!X72&lt;&gt;"",ABS(b_BDVSA!X72),"")</f>
        <v/>
      </c>
    </row>
    <row r="73" spans="1:26">
      <c r="A73" s="117" t="str">
        <f>IF(dati_pdc!A69&lt;&gt;"",IF(dati_pdc!D69=1,RIGHT(dati_pdc!A69,dati_pdc!E69),dati_pdc!A69),"")</f>
        <v>32</v>
      </c>
      <c r="B73" s="117" t="str">
        <f>IF(dati_pdc!B69&lt;&gt;"",dati_pdc!B69,"")</f>
        <v>BANCHE CONTO ANTICIPAZIONI</v>
      </c>
      <c r="C73" s="117">
        <f>IF(dati_pdc!C69&lt;&gt;"",dati_pdc!C69,"")</f>
        <v>1</v>
      </c>
      <c r="D73" s="117">
        <f>IF(dati_pdc!D69&lt;&gt;"",dati_pdc!D69,"")</f>
        <v>0</v>
      </c>
      <c r="E73" s="125">
        <f>IF(b_BDVSA!F73&lt;&gt;"",ABS(b_BDVSA!F73),"")</f>
        <v>89582.76</v>
      </c>
      <c r="F73" s="125" t="str">
        <f>IF(AND(b_BDVSA!F73&lt;&gt;"",b_BDVSA!F73&lt;&gt;0)=TRUE,IF(b_BDVSA!F73&gt;0,"D","A"),"")</f>
        <v>D</v>
      </c>
      <c r="G73" s="125">
        <f>IF(b_BDVSA!G73&lt;&gt;"",ABS(b_BDVSA!G73),"")</f>
        <v>91227.35</v>
      </c>
      <c r="H73" s="125" t="str">
        <f>IF(AND(b_BDVSA!G73&lt;&gt;"",b_BDVSA!G73&lt;&gt;0)=TRUE,IF(b_BDVSA!G73&gt;0,"D","A"),"")</f>
        <v>D</v>
      </c>
      <c r="I73" s="125">
        <f>IF(b_BDVSA!H73&lt;&gt;"",ABS(b_BDVSA!H73),"")</f>
        <v>1644.5900000000111</v>
      </c>
      <c r="J73" s="125" t="str">
        <f>IF(AND(b_BDVSA!H73&lt;&gt;"",b_BDVSA!H73&lt;&gt;0)=TRUE,IF(b_BDVSA!H73&gt;0,"D","A"),"")</f>
        <v>A</v>
      </c>
      <c r="K73" s="126">
        <f>IF(b_BDVSA!I73&lt;&gt;"",ABS(b_BDVSA!I73),"")</f>
        <v>1.802737885075047E-2</v>
      </c>
      <c r="L73" s="125">
        <f>IF(b_BDVSA!L73&lt;&gt;"",ABS(b_BDVSA!L73),"")</f>
        <v>0</v>
      </c>
      <c r="M73" s="125" t="str">
        <f>IF(AND(b_BDVSA!L73&lt;&gt;"",b_BDVSA!L73&lt;&gt;0)=TRUE,IF(b_BDVSA!L73&gt;0,"D","A"),"")</f>
        <v/>
      </c>
      <c r="N73" s="125">
        <f>IF(b_BDVSA!M73&lt;&gt;"",ABS(b_BDVSA!M73),"")</f>
        <v>89582.76</v>
      </c>
      <c r="O73" s="125" t="str">
        <f>IF(AND(b_BDVSA!M73&lt;&gt;"",b_BDVSA!M73&lt;&gt;0)=TRUE,IF(b_BDVSA!M73&gt;0,"D","A"),"")</f>
        <v>D</v>
      </c>
      <c r="P73" s="126" t="str">
        <f>IF(b_BDVSA!N73&lt;&gt;"",ABS(b_BDVSA!N73),"")</f>
        <v/>
      </c>
      <c r="Q73" s="125">
        <f>IF(b_BDVSA!Q73&lt;&gt;"",ABS(b_BDVSA!Q73),"")</f>
        <v>0</v>
      </c>
      <c r="R73" s="125" t="str">
        <f>IF(AND(b_BDVSA!Q73&lt;&gt;"",b_BDVSA!Q73&lt;&gt;0)=TRUE,IF(b_BDVSA!Q73&gt;0,"D","A"),"")</f>
        <v/>
      </c>
      <c r="S73" s="125">
        <f>IF(b_BDVSA!R73&lt;&gt;"",ABS(b_BDVSA!R73),"")</f>
        <v>89582.76</v>
      </c>
      <c r="T73" s="125" t="str">
        <f>IF(AND(b_BDVSA!R73&lt;&gt;"",b_BDVSA!R73&lt;&gt;0)=TRUE,IF(b_BDVSA!R73&gt;0,"D","A"),"")</f>
        <v>D</v>
      </c>
      <c r="U73" s="126" t="str">
        <f>IF(b_BDVSA!S73&lt;&gt;"",ABS(b_BDVSA!S73),"")</f>
        <v/>
      </c>
      <c r="V73" s="125">
        <f>IF(b_BDVSA!V73&lt;&gt;"",ABS(b_BDVSA!V73),"")</f>
        <v>0</v>
      </c>
      <c r="W73" s="125" t="str">
        <f>IF(AND(b_BDVSA!V73&lt;&gt;"",b_BDVSA!V73&lt;&gt;0)=TRUE,IF(b_BDVSA!V73&gt;0,"D","A"),"")</f>
        <v/>
      </c>
      <c r="X73" s="125">
        <f>IF(b_BDVSA!W73&lt;&gt;"",ABS(b_BDVSA!W73),"")</f>
        <v>89582.76</v>
      </c>
      <c r="Y73" s="125" t="str">
        <f>IF(AND(b_BDVSA!W73&lt;&gt;"",b_BDVSA!W73&lt;&gt;0)=TRUE,IF(b_BDVSA!W73&gt;0,"D","A"),"")</f>
        <v>D</v>
      </c>
      <c r="Z73" s="126" t="str">
        <f>IF(b_BDVSA!X73&lt;&gt;"",ABS(b_BDVSA!X73),"")</f>
        <v/>
      </c>
    </row>
    <row r="74" spans="1:26">
      <c r="A74" s="117" t="str">
        <f>IF(dati_pdc!A70&lt;&gt;"",IF(dati_pdc!D70=1,RIGHT(dati_pdc!A70,dati_pdc!E70),dati_pdc!A70),"")</f>
        <v>3201</v>
      </c>
      <c r="B74" s="117" t="str">
        <f>IF(dati_pdc!B70&lt;&gt;"",dati_pdc!B70,"")</f>
        <v>BANCHE CONTO ANTICIPAZIONE EFFETTI</v>
      </c>
      <c r="C74" s="117">
        <f>IF(dati_pdc!C70&lt;&gt;"",dati_pdc!C70,"")</f>
        <v>2</v>
      </c>
      <c r="D74" s="117">
        <f>IF(dati_pdc!D70&lt;&gt;"",dati_pdc!D70,"")</f>
        <v>0</v>
      </c>
      <c r="E74" s="125">
        <f>IF(b_BDVSA!F74&lt;&gt;"",ABS(b_BDVSA!F74),"")</f>
        <v>89582.76</v>
      </c>
      <c r="F74" s="125" t="str">
        <f>IF(AND(b_BDVSA!F74&lt;&gt;"",b_BDVSA!F74&lt;&gt;0)=TRUE,IF(b_BDVSA!F74&gt;0,"D","A"),"")</f>
        <v>D</v>
      </c>
      <c r="G74" s="125">
        <f>IF(b_BDVSA!G74&lt;&gt;"",ABS(b_BDVSA!G74),"")</f>
        <v>91227.35</v>
      </c>
      <c r="H74" s="125" t="str">
        <f>IF(AND(b_BDVSA!G74&lt;&gt;"",b_BDVSA!G74&lt;&gt;0)=TRUE,IF(b_BDVSA!G74&gt;0,"D","A"),"")</f>
        <v>D</v>
      </c>
      <c r="I74" s="125">
        <f>IF(b_BDVSA!H74&lt;&gt;"",ABS(b_BDVSA!H74),"")</f>
        <v>1644.5900000000111</v>
      </c>
      <c r="J74" s="125" t="str">
        <f>IF(AND(b_BDVSA!H74&lt;&gt;"",b_BDVSA!H74&lt;&gt;0)=TRUE,IF(b_BDVSA!H74&gt;0,"D","A"),"")</f>
        <v>A</v>
      </c>
      <c r="K74" s="126">
        <f>IF(b_BDVSA!I74&lt;&gt;"",ABS(b_BDVSA!I74),"")</f>
        <v>1.802737885075047E-2</v>
      </c>
      <c r="L74" s="125">
        <f>IF(b_BDVSA!L74&lt;&gt;"",ABS(b_BDVSA!L74),"")</f>
        <v>0</v>
      </c>
      <c r="M74" s="125" t="str">
        <f>IF(AND(b_BDVSA!L74&lt;&gt;"",b_BDVSA!L74&lt;&gt;0)=TRUE,IF(b_BDVSA!L74&gt;0,"D","A"),"")</f>
        <v/>
      </c>
      <c r="N74" s="125">
        <f>IF(b_BDVSA!M74&lt;&gt;"",ABS(b_BDVSA!M74),"")</f>
        <v>89582.76</v>
      </c>
      <c r="O74" s="125" t="str">
        <f>IF(AND(b_BDVSA!M74&lt;&gt;"",b_BDVSA!M74&lt;&gt;0)=TRUE,IF(b_BDVSA!M74&gt;0,"D","A"),"")</f>
        <v>D</v>
      </c>
      <c r="P74" s="126" t="str">
        <f>IF(b_BDVSA!N74&lt;&gt;"",ABS(b_BDVSA!N74),"")</f>
        <v/>
      </c>
      <c r="Q74" s="125">
        <f>IF(b_BDVSA!Q74&lt;&gt;"",ABS(b_BDVSA!Q74),"")</f>
        <v>0</v>
      </c>
      <c r="R74" s="125" t="str">
        <f>IF(AND(b_BDVSA!Q74&lt;&gt;"",b_BDVSA!Q74&lt;&gt;0)=TRUE,IF(b_BDVSA!Q74&gt;0,"D","A"),"")</f>
        <v/>
      </c>
      <c r="S74" s="125">
        <f>IF(b_BDVSA!R74&lt;&gt;"",ABS(b_BDVSA!R74),"")</f>
        <v>89582.76</v>
      </c>
      <c r="T74" s="125" t="str">
        <f>IF(AND(b_BDVSA!R74&lt;&gt;"",b_BDVSA!R74&lt;&gt;0)=TRUE,IF(b_BDVSA!R74&gt;0,"D","A"),"")</f>
        <v>D</v>
      </c>
      <c r="U74" s="126" t="str">
        <f>IF(b_BDVSA!S74&lt;&gt;"",ABS(b_BDVSA!S74),"")</f>
        <v/>
      </c>
      <c r="V74" s="125">
        <f>IF(b_BDVSA!V74&lt;&gt;"",ABS(b_BDVSA!V74),"")</f>
        <v>0</v>
      </c>
      <c r="W74" s="125" t="str">
        <f>IF(AND(b_BDVSA!V74&lt;&gt;"",b_BDVSA!V74&lt;&gt;0)=TRUE,IF(b_BDVSA!V74&gt;0,"D","A"),"")</f>
        <v/>
      </c>
      <c r="X74" s="125">
        <f>IF(b_BDVSA!W74&lt;&gt;"",ABS(b_BDVSA!W74),"")</f>
        <v>89582.76</v>
      </c>
      <c r="Y74" s="125" t="str">
        <f>IF(AND(b_BDVSA!W74&lt;&gt;"",b_BDVSA!W74&lt;&gt;0)=TRUE,IF(b_BDVSA!W74&gt;0,"D","A"),"")</f>
        <v>D</v>
      </c>
      <c r="Z74" s="126" t="str">
        <f>IF(b_BDVSA!X74&lt;&gt;"",ABS(b_BDVSA!X74),"")</f>
        <v/>
      </c>
    </row>
    <row r="75" spans="1:26">
      <c r="A75" s="117" t="str">
        <f>IF(dati_pdc!A71&lt;&gt;"",IF(dati_pdc!D71=1,RIGHT(dati_pdc!A71,dati_pdc!E71),dati_pdc!A71),"")</f>
        <v>320101</v>
      </c>
      <c r="B75" s="117" t="str">
        <f>IF(dati_pdc!B71&lt;&gt;"",dati_pdc!B71,"")</f>
        <v>Banca c\antipazioni effetti</v>
      </c>
      <c r="C75" s="117">
        <f>IF(dati_pdc!C71&lt;&gt;"",dati_pdc!C71,"")</f>
        <v>3</v>
      </c>
      <c r="D75" s="117">
        <f>IF(dati_pdc!D71&lt;&gt;"",dati_pdc!D71,"")</f>
        <v>0</v>
      </c>
      <c r="E75" s="125">
        <f>IF(b_BDVSA!F75&lt;&gt;"",ABS(b_BDVSA!F75),"")</f>
        <v>89582.76</v>
      </c>
      <c r="F75" s="125" t="str">
        <f>IF(AND(b_BDVSA!F75&lt;&gt;"",b_BDVSA!F75&lt;&gt;0)=TRUE,IF(b_BDVSA!F75&gt;0,"D","A"),"")</f>
        <v>D</v>
      </c>
      <c r="G75" s="125">
        <f>IF(b_BDVSA!G75&lt;&gt;"",ABS(b_BDVSA!G75),"")</f>
        <v>91227.35</v>
      </c>
      <c r="H75" s="125" t="str">
        <f>IF(AND(b_BDVSA!G75&lt;&gt;"",b_BDVSA!G75&lt;&gt;0)=TRUE,IF(b_BDVSA!G75&gt;0,"D","A"),"")</f>
        <v>D</v>
      </c>
      <c r="I75" s="125">
        <f>IF(b_BDVSA!H75&lt;&gt;"",ABS(b_BDVSA!H75),"")</f>
        <v>1644.5900000000111</v>
      </c>
      <c r="J75" s="125" t="str">
        <f>IF(AND(b_BDVSA!H75&lt;&gt;"",b_BDVSA!H75&lt;&gt;0)=TRUE,IF(b_BDVSA!H75&gt;0,"D","A"),"")</f>
        <v>A</v>
      </c>
      <c r="K75" s="126">
        <f>IF(b_BDVSA!I75&lt;&gt;"",ABS(b_BDVSA!I75),"")</f>
        <v>1.802737885075047E-2</v>
      </c>
      <c r="L75" s="125">
        <f>IF(b_BDVSA!L75&lt;&gt;"",ABS(b_BDVSA!L75),"")</f>
        <v>0</v>
      </c>
      <c r="M75" s="125" t="str">
        <f>IF(AND(b_BDVSA!L75&lt;&gt;"",b_BDVSA!L75&lt;&gt;0)=TRUE,IF(b_BDVSA!L75&gt;0,"D","A"),"")</f>
        <v/>
      </c>
      <c r="N75" s="125">
        <f>IF(b_BDVSA!M75&lt;&gt;"",ABS(b_BDVSA!M75),"")</f>
        <v>89582.76</v>
      </c>
      <c r="O75" s="125" t="str">
        <f>IF(AND(b_BDVSA!M75&lt;&gt;"",b_BDVSA!M75&lt;&gt;0)=TRUE,IF(b_BDVSA!M75&gt;0,"D","A"),"")</f>
        <v>D</v>
      </c>
      <c r="P75" s="126" t="str">
        <f>IF(b_BDVSA!N75&lt;&gt;"",ABS(b_BDVSA!N75),"")</f>
        <v/>
      </c>
      <c r="Q75" s="125">
        <f>IF(b_BDVSA!Q75&lt;&gt;"",ABS(b_BDVSA!Q75),"")</f>
        <v>0</v>
      </c>
      <c r="R75" s="125" t="str">
        <f>IF(AND(b_BDVSA!Q75&lt;&gt;"",b_BDVSA!Q75&lt;&gt;0)=TRUE,IF(b_BDVSA!Q75&gt;0,"D","A"),"")</f>
        <v/>
      </c>
      <c r="S75" s="125">
        <f>IF(b_BDVSA!R75&lt;&gt;"",ABS(b_BDVSA!R75),"")</f>
        <v>89582.76</v>
      </c>
      <c r="T75" s="125" t="str">
        <f>IF(AND(b_BDVSA!R75&lt;&gt;"",b_BDVSA!R75&lt;&gt;0)=TRUE,IF(b_BDVSA!R75&gt;0,"D","A"),"")</f>
        <v>D</v>
      </c>
      <c r="U75" s="126" t="str">
        <f>IF(b_BDVSA!S75&lt;&gt;"",ABS(b_BDVSA!S75),"")</f>
        <v/>
      </c>
      <c r="V75" s="125">
        <f>IF(b_BDVSA!V75&lt;&gt;"",ABS(b_BDVSA!V75),"")</f>
        <v>0</v>
      </c>
      <c r="W75" s="125" t="str">
        <f>IF(AND(b_BDVSA!V75&lt;&gt;"",b_BDVSA!V75&lt;&gt;0)=TRUE,IF(b_BDVSA!V75&gt;0,"D","A"),"")</f>
        <v/>
      </c>
      <c r="X75" s="125">
        <f>IF(b_BDVSA!W75&lt;&gt;"",ABS(b_BDVSA!W75),"")</f>
        <v>89582.76</v>
      </c>
      <c r="Y75" s="125" t="str">
        <f>IF(AND(b_BDVSA!W75&lt;&gt;"",b_BDVSA!W75&lt;&gt;0)=TRUE,IF(b_BDVSA!W75&gt;0,"D","A"),"")</f>
        <v>D</v>
      </c>
      <c r="Z75" s="126" t="str">
        <f>IF(b_BDVSA!X75&lt;&gt;"",ABS(b_BDVSA!X75),"")</f>
        <v/>
      </c>
    </row>
    <row r="76" spans="1:26">
      <c r="A76" s="117" t="str">
        <f>IF(dati_pdc!A72&lt;&gt;"",IF(dati_pdc!D72=1,RIGHT(dati_pdc!A72,dati_pdc!E72),dati_pdc!A72),"")</f>
        <v>39</v>
      </c>
      <c r="B76" s="117" t="str">
        <f>IF(dati_pdc!B72&lt;&gt;"",dati_pdc!B72,"")</f>
        <v>RATEI E RISCONTI ATTIVI</v>
      </c>
      <c r="C76" s="117">
        <f>IF(dati_pdc!C72&lt;&gt;"",dati_pdc!C72,"")</f>
        <v>1</v>
      </c>
      <c r="D76" s="117">
        <f>IF(dati_pdc!D72&lt;&gt;"",dati_pdc!D72,"")</f>
        <v>0</v>
      </c>
      <c r="E76" s="125">
        <f>IF(b_BDVSA!F76&lt;&gt;"",ABS(b_BDVSA!F76),"")</f>
        <v>21417.890000000003</v>
      </c>
      <c r="F76" s="125" t="str">
        <f>IF(AND(b_BDVSA!F76&lt;&gt;"",b_BDVSA!F76&lt;&gt;0)=TRUE,IF(b_BDVSA!F76&gt;0,"D","A"),"")</f>
        <v>D</v>
      </c>
      <c r="G76" s="125">
        <f>IF(b_BDVSA!G76&lt;&gt;"",ABS(b_BDVSA!G76),"")</f>
        <v>17905.179999999997</v>
      </c>
      <c r="H76" s="125" t="str">
        <f>IF(AND(b_BDVSA!G76&lt;&gt;"",b_BDVSA!G76&lt;&gt;0)=TRUE,IF(b_BDVSA!G76&gt;0,"D","A"),"")</f>
        <v>D</v>
      </c>
      <c r="I76" s="125">
        <f>IF(b_BDVSA!H76&lt;&gt;"",ABS(b_BDVSA!H76),"")</f>
        <v>3512.7100000000064</v>
      </c>
      <c r="J76" s="125" t="str">
        <f>IF(AND(b_BDVSA!H76&lt;&gt;"",b_BDVSA!H76&lt;&gt;0)=TRUE,IF(b_BDVSA!H76&gt;0,"D","A"),"")</f>
        <v>D</v>
      </c>
      <c r="K76" s="126">
        <f>IF(b_BDVSA!I76&lt;&gt;"",ABS(b_BDVSA!I76),"")</f>
        <v>0.1961840093202083</v>
      </c>
      <c r="L76" s="125">
        <f>IF(b_BDVSA!L76&lt;&gt;"",ABS(b_BDVSA!L76),"")</f>
        <v>0</v>
      </c>
      <c r="M76" s="125" t="str">
        <f>IF(AND(b_BDVSA!L76&lt;&gt;"",b_BDVSA!L76&lt;&gt;0)=TRUE,IF(b_BDVSA!L76&gt;0,"D","A"),"")</f>
        <v/>
      </c>
      <c r="N76" s="125">
        <f>IF(b_BDVSA!M76&lt;&gt;"",ABS(b_BDVSA!M76),"")</f>
        <v>21417.890000000003</v>
      </c>
      <c r="O76" s="125" t="str">
        <f>IF(AND(b_BDVSA!M76&lt;&gt;"",b_BDVSA!M76&lt;&gt;0)=TRUE,IF(b_BDVSA!M76&gt;0,"D","A"),"")</f>
        <v>D</v>
      </c>
      <c r="P76" s="126" t="str">
        <f>IF(b_BDVSA!N76&lt;&gt;"",ABS(b_BDVSA!N76),"")</f>
        <v/>
      </c>
      <c r="Q76" s="125">
        <f>IF(b_BDVSA!Q76&lt;&gt;"",ABS(b_BDVSA!Q76),"")</f>
        <v>0</v>
      </c>
      <c r="R76" s="125" t="str">
        <f>IF(AND(b_BDVSA!Q76&lt;&gt;"",b_BDVSA!Q76&lt;&gt;0)=TRUE,IF(b_BDVSA!Q76&gt;0,"D","A"),"")</f>
        <v/>
      </c>
      <c r="S76" s="125">
        <f>IF(b_BDVSA!R76&lt;&gt;"",ABS(b_BDVSA!R76),"")</f>
        <v>21417.890000000003</v>
      </c>
      <c r="T76" s="125" t="str">
        <f>IF(AND(b_BDVSA!R76&lt;&gt;"",b_BDVSA!R76&lt;&gt;0)=TRUE,IF(b_BDVSA!R76&gt;0,"D","A"),"")</f>
        <v>D</v>
      </c>
      <c r="U76" s="126" t="str">
        <f>IF(b_BDVSA!S76&lt;&gt;"",ABS(b_BDVSA!S76),"")</f>
        <v/>
      </c>
      <c r="V76" s="125">
        <f>IF(b_BDVSA!V76&lt;&gt;"",ABS(b_BDVSA!V76),"")</f>
        <v>0</v>
      </c>
      <c r="W76" s="125" t="str">
        <f>IF(AND(b_BDVSA!V76&lt;&gt;"",b_BDVSA!V76&lt;&gt;0)=TRUE,IF(b_BDVSA!V76&gt;0,"D","A"),"")</f>
        <v/>
      </c>
      <c r="X76" s="125">
        <f>IF(b_BDVSA!W76&lt;&gt;"",ABS(b_BDVSA!W76),"")</f>
        <v>21417.890000000003</v>
      </c>
      <c r="Y76" s="125" t="str">
        <f>IF(AND(b_BDVSA!W76&lt;&gt;"",b_BDVSA!W76&lt;&gt;0)=TRUE,IF(b_BDVSA!W76&gt;0,"D","A"),"")</f>
        <v>D</v>
      </c>
      <c r="Z76" s="126" t="str">
        <f>IF(b_BDVSA!X76&lt;&gt;"",ABS(b_BDVSA!X76),"")</f>
        <v/>
      </c>
    </row>
    <row r="77" spans="1:26">
      <c r="A77" s="117" t="str">
        <f>IF(dati_pdc!A73&lt;&gt;"",IF(dati_pdc!D73=1,RIGHT(dati_pdc!A73,dati_pdc!E73),dati_pdc!A73),"")</f>
        <v>3901</v>
      </c>
      <c r="B77" s="117" t="str">
        <f>IF(dati_pdc!B73&lt;&gt;"",dati_pdc!B73,"")</f>
        <v>RATEI E RISCONTI ATTIVI</v>
      </c>
      <c r="C77" s="117">
        <f>IF(dati_pdc!C73&lt;&gt;"",dati_pdc!C73,"")</f>
        <v>2</v>
      </c>
      <c r="D77" s="117">
        <f>IF(dati_pdc!D73&lt;&gt;"",dati_pdc!D73,"")</f>
        <v>0</v>
      </c>
      <c r="E77" s="125">
        <f>IF(b_BDVSA!F77&lt;&gt;"",ABS(b_BDVSA!F77),"")</f>
        <v>21417.890000000003</v>
      </c>
      <c r="F77" s="125" t="str">
        <f>IF(AND(b_BDVSA!F77&lt;&gt;"",b_BDVSA!F77&lt;&gt;0)=TRUE,IF(b_BDVSA!F77&gt;0,"D","A"),"")</f>
        <v>D</v>
      </c>
      <c r="G77" s="125">
        <f>IF(b_BDVSA!G77&lt;&gt;"",ABS(b_BDVSA!G77),"")</f>
        <v>17905.179999999997</v>
      </c>
      <c r="H77" s="125" t="str">
        <f>IF(AND(b_BDVSA!G77&lt;&gt;"",b_BDVSA!G77&lt;&gt;0)=TRUE,IF(b_BDVSA!G77&gt;0,"D","A"),"")</f>
        <v>D</v>
      </c>
      <c r="I77" s="125">
        <f>IF(b_BDVSA!H77&lt;&gt;"",ABS(b_BDVSA!H77),"")</f>
        <v>3512.7100000000064</v>
      </c>
      <c r="J77" s="125" t="str">
        <f>IF(AND(b_BDVSA!H77&lt;&gt;"",b_BDVSA!H77&lt;&gt;0)=TRUE,IF(b_BDVSA!H77&gt;0,"D","A"),"")</f>
        <v>D</v>
      </c>
      <c r="K77" s="126">
        <f>IF(b_BDVSA!I77&lt;&gt;"",ABS(b_BDVSA!I77),"")</f>
        <v>0.1961840093202083</v>
      </c>
      <c r="L77" s="125">
        <f>IF(b_BDVSA!L77&lt;&gt;"",ABS(b_BDVSA!L77),"")</f>
        <v>0</v>
      </c>
      <c r="M77" s="125" t="str">
        <f>IF(AND(b_BDVSA!L77&lt;&gt;"",b_BDVSA!L77&lt;&gt;0)=TRUE,IF(b_BDVSA!L77&gt;0,"D","A"),"")</f>
        <v/>
      </c>
      <c r="N77" s="125">
        <f>IF(b_BDVSA!M77&lt;&gt;"",ABS(b_BDVSA!M77),"")</f>
        <v>21417.890000000003</v>
      </c>
      <c r="O77" s="125" t="str">
        <f>IF(AND(b_BDVSA!M77&lt;&gt;"",b_BDVSA!M77&lt;&gt;0)=TRUE,IF(b_BDVSA!M77&gt;0,"D","A"),"")</f>
        <v>D</v>
      </c>
      <c r="P77" s="126" t="str">
        <f>IF(b_BDVSA!N77&lt;&gt;"",ABS(b_BDVSA!N77),"")</f>
        <v/>
      </c>
      <c r="Q77" s="125">
        <f>IF(b_BDVSA!Q77&lt;&gt;"",ABS(b_BDVSA!Q77),"")</f>
        <v>0</v>
      </c>
      <c r="R77" s="125" t="str">
        <f>IF(AND(b_BDVSA!Q77&lt;&gt;"",b_BDVSA!Q77&lt;&gt;0)=TRUE,IF(b_BDVSA!Q77&gt;0,"D","A"),"")</f>
        <v/>
      </c>
      <c r="S77" s="125">
        <f>IF(b_BDVSA!R77&lt;&gt;"",ABS(b_BDVSA!R77),"")</f>
        <v>21417.890000000003</v>
      </c>
      <c r="T77" s="125" t="str">
        <f>IF(AND(b_BDVSA!R77&lt;&gt;"",b_BDVSA!R77&lt;&gt;0)=TRUE,IF(b_BDVSA!R77&gt;0,"D","A"),"")</f>
        <v>D</v>
      </c>
      <c r="U77" s="126" t="str">
        <f>IF(b_BDVSA!S77&lt;&gt;"",ABS(b_BDVSA!S77),"")</f>
        <v/>
      </c>
      <c r="V77" s="125">
        <f>IF(b_BDVSA!V77&lt;&gt;"",ABS(b_BDVSA!V77),"")</f>
        <v>0</v>
      </c>
      <c r="W77" s="125" t="str">
        <f>IF(AND(b_BDVSA!V77&lt;&gt;"",b_BDVSA!V77&lt;&gt;0)=TRUE,IF(b_BDVSA!V77&gt;0,"D","A"),"")</f>
        <v/>
      </c>
      <c r="X77" s="125">
        <f>IF(b_BDVSA!W77&lt;&gt;"",ABS(b_BDVSA!W77),"")</f>
        <v>21417.890000000003</v>
      </c>
      <c r="Y77" s="125" t="str">
        <f>IF(AND(b_BDVSA!W77&lt;&gt;"",b_BDVSA!W77&lt;&gt;0)=TRUE,IF(b_BDVSA!W77&gt;0,"D","A"),"")</f>
        <v>D</v>
      </c>
      <c r="Z77" s="126" t="str">
        <f>IF(b_BDVSA!X77&lt;&gt;"",ABS(b_BDVSA!X77),"")</f>
        <v/>
      </c>
    </row>
    <row r="78" spans="1:26">
      <c r="A78" s="117" t="str">
        <f>IF(dati_pdc!A74&lt;&gt;"",IF(dati_pdc!D74=1,RIGHT(dati_pdc!A74,dati_pdc!E74),dati_pdc!A74),"")</f>
        <v>390101</v>
      </c>
      <c r="B78" s="117" t="str">
        <f>IF(dati_pdc!B74&lt;&gt;"",dati_pdc!B74,"")</f>
        <v>Ratei attivi</v>
      </c>
      <c r="C78" s="117">
        <f>IF(dati_pdc!C74&lt;&gt;"",dati_pdc!C74,"")</f>
        <v>3</v>
      </c>
      <c r="D78" s="117">
        <f>IF(dati_pdc!D74&lt;&gt;"",dati_pdc!D74,"")</f>
        <v>0</v>
      </c>
      <c r="E78" s="125">
        <f>IF(b_BDVSA!F78&lt;&gt;"",ABS(b_BDVSA!F78),"")</f>
        <v>72.489999999999995</v>
      </c>
      <c r="F78" s="125" t="str">
        <f>IF(AND(b_BDVSA!F78&lt;&gt;"",b_BDVSA!F78&lt;&gt;0)=TRUE,IF(b_BDVSA!F78&gt;0,"D","A"),"")</f>
        <v>D</v>
      </c>
      <c r="G78" s="125">
        <f>IF(b_BDVSA!G78&lt;&gt;"",ABS(b_BDVSA!G78),"")</f>
        <v>740.01</v>
      </c>
      <c r="H78" s="125" t="str">
        <f>IF(AND(b_BDVSA!G78&lt;&gt;"",b_BDVSA!G78&lt;&gt;0)=TRUE,IF(b_BDVSA!G78&gt;0,"D","A"),"")</f>
        <v>D</v>
      </c>
      <c r="I78" s="125">
        <f>IF(b_BDVSA!H78&lt;&gt;"",ABS(b_BDVSA!H78),"")</f>
        <v>667.52</v>
      </c>
      <c r="J78" s="125" t="str">
        <f>IF(AND(b_BDVSA!H78&lt;&gt;"",b_BDVSA!H78&lt;&gt;0)=TRUE,IF(b_BDVSA!H78&gt;0,"D","A"),"")</f>
        <v>A</v>
      </c>
      <c r="K78" s="126">
        <f>IF(b_BDVSA!I78&lt;&gt;"",ABS(b_BDVSA!I78),"")</f>
        <v>0.90204186429913102</v>
      </c>
      <c r="L78" s="125">
        <f>IF(b_BDVSA!L78&lt;&gt;"",ABS(b_BDVSA!L78),"")</f>
        <v>0</v>
      </c>
      <c r="M78" s="125" t="str">
        <f>IF(AND(b_BDVSA!L78&lt;&gt;"",b_BDVSA!L78&lt;&gt;0)=TRUE,IF(b_BDVSA!L78&gt;0,"D","A"),"")</f>
        <v/>
      </c>
      <c r="N78" s="125">
        <f>IF(b_BDVSA!M78&lt;&gt;"",ABS(b_BDVSA!M78),"")</f>
        <v>72.489999999999995</v>
      </c>
      <c r="O78" s="125" t="str">
        <f>IF(AND(b_BDVSA!M78&lt;&gt;"",b_BDVSA!M78&lt;&gt;0)=TRUE,IF(b_BDVSA!M78&gt;0,"D","A"),"")</f>
        <v>D</v>
      </c>
      <c r="P78" s="126" t="str">
        <f>IF(b_BDVSA!N78&lt;&gt;"",ABS(b_BDVSA!N78),"")</f>
        <v/>
      </c>
      <c r="Q78" s="125">
        <f>IF(b_BDVSA!Q78&lt;&gt;"",ABS(b_BDVSA!Q78),"")</f>
        <v>0</v>
      </c>
      <c r="R78" s="125" t="str">
        <f>IF(AND(b_BDVSA!Q78&lt;&gt;"",b_BDVSA!Q78&lt;&gt;0)=TRUE,IF(b_BDVSA!Q78&gt;0,"D","A"),"")</f>
        <v/>
      </c>
      <c r="S78" s="125">
        <f>IF(b_BDVSA!R78&lt;&gt;"",ABS(b_BDVSA!R78),"")</f>
        <v>72.489999999999995</v>
      </c>
      <c r="T78" s="125" t="str">
        <f>IF(AND(b_BDVSA!R78&lt;&gt;"",b_BDVSA!R78&lt;&gt;0)=TRUE,IF(b_BDVSA!R78&gt;0,"D","A"),"")</f>
        <v>D</v>
      </c>
      <c r="U78" s="126" t="str">
        <f>IF(b_BDVSA!S78&lt;&gt;"",ABS(b_BDVSA!S78),"")</f>
        <v/>
      </c>
      <c r="V78" s="125">
        <f>IF(b_BDVSA!V78&lt;&gt;"",ABS(b_BDVSA!V78),"")</f>
        <v>0</v>
      </c>
      <c r="W78" s="125" t="str">
        <f>IF(AND(b_BDVSA!V78&lt;&gt;"",b_BDVSA!V78&lt;&gt;0)=TRUE,IF(b_BDVSA!V78&gt;0,"D","A"),"")</f>
        <v/>
      </c>
      <c r="X78" s="125">
        <f>IF(b_BDVSA!W78&lt;&gt;"",ABS(b_BDVSA!W78),"")</f>
        <v>72.489999999999995</v>
      </c>
      <c r="Y78" s="125" t="str">
        <f>IF(AND(b_BDVSA!W78&lt;&gt;"",b_BDVSA!W78&lt;&gt;0)=TRUE,IF(b_BDVSA!W78&gt;0,"D","A"),"")</f>
        <v>D</v>
      </c>
      <c r="Z78" s="126" t="str">
        <f>IF(b_BDVSA!X78&lt;&gt;"",ABS(b_BDVSA!X78),"")</f>
        <v/>
      </c>
    </row>
    <row r="79" spans="1:26">
      <c r="A79" s="117" t="str">
        <f>IF(dati_pdc!A75&lt;&gt;"",IF(dati_pdc!D75=1,RIGHT(dati_pdc!A75,dati_pdc!E75),dati_pdc!A75),"")</f>
        <v>390103</v>
      </c>
      <c r="B79" s="117" t="str">
        <f>IF(dati_pdc!B75&lt;&gt;"",dati_pdc!B75,"")</f>
        <v>Risconti attivi</v>
      </c>
      <c r="C79" s="117">
        <f>IF(dati_pdc!C75&lt;&gt;"",dati_pdc!C75,"")</f>
        <v>3</v>
      </c>
      <c r="D79" s="117">
        <f>IF(dati_pdc!D75&lt;&gt;"",dati_pdc!D75,"")</f>
        <v>0</v>
      </c>
      <c r="E79" s="125">
        <f>IF(b_BDVSA!F79&lt;&gt;"",ABS(b_BDVSA!F79),"")</f>
        <v>21345.4</v>
      </c>
      <c r="F79" s="125" t="str">
        <f>IF(AND(b_BDVSA!F79&lt;&gt;"",b_BDVSA!F79&lt;&gt;0)=TRUE,IF(b_BDVSA!F79&gt;0,"D","A"),"")</f>
        <v>D</v>
      </c>
      <c r="G79" s="125">
        <f>IF(b_BDVSA!G79&lt;&gt;"",ABS(b_BDVSA!G79),"")</f>
        <v>17165.169999999998</v>
      </c>
      <c r="H79" s="125" t="str">
        <f>IF(AND(b_BDVSA!G79&lt;&gt;"",b_BDVSA!G79&lt;&gt;0)=TRUE,IF(b_BDVSA!G79&gt;0,"D","A"),"")</f>
        <v>D</v>
      </c>
      <c r="I79" s="125">
        <f>IF(b_BDVSA!H79&lt;&gt;"",ABS(b_BDVSA!H79),"")</f>
        <v>4180.2300000000032</v>
      </c>
      <c r="J79" s="125" t="str">
        <f>IF(AND(b_BDVSA!H79&lt;&gt;"",b_BDVSA!H79&lt;&gt;0)=TRUE,IF(b_BDVSA!H79&gt;0,"D","A"),"")</f>
        <v>D</v>
      </c>
      <c r="K79" s="126">
        <f>IF(b_BDVSA!I79&lt;&gt;"",ABS(b_BDVSA!I79),"")</f>
        <v>0.24352977570277506</v>
      </c>
      <c r="L79" s="125">
        <f>IF(b_BDVSA!L79&lt;&gt;"",ABS(b_BDVSA!L79),"")</f>
        <v>0</v>
      </c>
      <c r="M79" s="125" t="str">
        <f>IF(AND(b_BDVSA!L79&lt;&gt;"",b_BDVSA!L79&lt;&gt;0)=TRUE,IF(b_BDVSA!L79&gt;0,"D","A"),"")</f>
        <v/>
      </c>
      <c r="N79" s="125">
        <f>IF(b_BDVSA!M79&lt;&gt;"",ABS(b_BDVSA!M79),"")</f>
        <v>21345.4</v>
      </c>
      <c r="O79" s="125" t="str">
        <f>IF(AND(b_BDVSA!M79&lt;&gt;"",b_BDVSA!M79&lt;&gt;0)=TRUE,IF(b_BDVSA!M79&gt;0,"D","A"),"")</f>
        <v>D</v>
      </c>
      <c r="P79" s="126" t="str">
        <f>IF(b_BDVSA!N79&lt;&gt;"",ABS(b_BDVSA!N79),"")</f>
        <v/>
      </c>
      <c r="Q79" s="125">
        <f>IF(b_BDVSA!Q79&lt;&gt;"",ABS(b_BDVSA!Q79),"")</f>
        <v>0</v>
      </c>
      <c r="R79" s="125" t="str">
        <f>IF(AND(b_BDVSA!Q79&lt;&gt;"",b_BDVSA!Q79&lt;&gt;0)=TRUE,IF(b_BDVSA!Q79&gt;0,"D","A"),"")</f>
        <v/>
      </c>
      <c r="S79" s="125">
        <f>IF(b_BDVSA!R79&lt;&gt;"",ABS(b_BDVSA!R79),"")</f>
        <v>21345.4</v>
      </c>
      <c r="T79" s="125" t="str">
        <f>IF(AND(b_BDVSA!R79&lt;&gt;"",b_BDVSA!R79&lt;&gt;0)=TRUE,IF(b_BDVSA!R79&gt;0,"D","A"),"")</f>
        <v>D</v>
      </c>
      <c r="U79" s="126" t="str">
        <f>IF(b_BDVSA!S79&lt;&gt;"",ABS(b_BDVSA!S79),"")</f>
        <v/>
      </c>
      <c r="V79" s="125">
        <f>IF(b_BDVSA!V79&lt;&gt;"",ABS(b_BDVSA!V79),"")</f>
        <v>0</v>
      </c>
      <c r="W79" s="125" t="str">
        <f>IF(AND(b_BDVSA!V79&lt;&gt;"",b_BDVSA!V79&lt;&gt;0)=TRUE,IF(b_BDVSA!V79&gt;0,"D","A"),"")</f>
        <v/>
      </c>
      <c r="X79" s="125">
        <f>IF(b_BDVSA!W79&lt;&gt;"",ABS(b_BDVSA!W79),"")</f>
        <v>21345.4</v>
      </c>
      <c r="Y79" s="125" t="str">
        <f>IF(AND(b_BDVSA!W79&lt;&gt;"",b_BDVSA!W79&lt;&gt;0)=TRUE,IF(b_BDVSA!W79&gt;0,"D","A"),"")</f>
        <v>D</v>
      </c>
      <c r="Z79" s="126" t="str">
        <f>IF(b_BDVSA!X79&lt;&gt;"",ABS(b_BDVSA!X79),"")</f>
        <v/>
      </c>
    </row>
    <row r="80" spans="1:26">
      <c r="A80" s="117" t="str">
        <f>IF(dati_pdc!A76&lt;&gt;"",IF(dati_pdc!D76=1,RIGHT(dati_pdc!A76,dati_pdc!E76),dati_pdc!A76),"")</f>
        <v>41</v>
      </c>
      <c r="B80" s="117" t="str">
        <f>IF(dati_pdc!B76&lt;&gt;"",dati_pdc!B76,"")</f>
        <v>CAPITALE E RISERVE</v>
      </c>
      <c r="C80" s="117">
        <f>IF(dati_pdc!C76&lt;&gt;"",dati_pdc!C76,"")</f>
        <v>1</v>
      </c>
      <c r="D80" s="117">
        <f>IF(dati_pdc!D76&lt;&gt;"",dati_pdc!D76,"")</f>
        <v>0</v>
      </c>
      <c r="E80" s="125">
        <f>IF(b_BDVSA!F80&lt;&gt;"",ABS(b_BDVSA!F80),"")</f>
        <v>60197.43</v>
      </c>
      <c r="F80" s="125" t="str">
        <f>IF(AND(b_BDVSA!F80&lt;&gt;"",b_BDVSA!F80&lt;&gt;0)=TRUE,IF(b_BDVSA!F80&gt;0,"D","A"),"")</f>
        <v>A</v>
      </c>
      <c r="G80" s="125">
        <f>IF(b_BDVSA!G80&lt;&gt;"",ABS(b_BDVSA!G80),"")</f>
        <v>60197.43</v>
      </c>
      <c r="H80" s="125" t="str">
        <f>IF(AND(b_BDVSA!G80&lt;&gt;"",b_BDVSA!G80&lt;&gt;0)=TRUE,IF(b_BDVSA!G80&gt;0,"D","A"),"")</f>
        <v>A</v>
      </c>
      <c r="I80" s="125">
        <f>IF(b_BDVSA!H80&lt;&gt;"",ABS(b_BDVSA!H80),"")</f>
        <v>0</v>
      </c>
      <c r="J80" s="125" t="str">
        <f>IF(AND(b_BDVSA!H80&lt;&gt;"",b_BDVSA!H80&lt;&gt;0)=TRUE,IF(b_BDVSA!H80&gt;0,"D","A"),"")</f>
        <v/>
      </c>
      <c r="K80" s="126">
        <f>IF(b_BDVSA!I80&lt;&gt;"",ABS(b_BDVSA!I80),"")</f>
        <v>0</v>
      </c>
      <c r="L80" s="125">
        <f>IF(b_BDVSA!L80&lt;&gt;"",ABS(b_BDVSA!L80),"")</f>
        <v>0</v>
      </c>
      <c r="M80" s="125" t="str">
        <f>IF(AND(b_BDVSA!L80&lt;&gt;"",b_BDVSA!L80&lt;&gt;0)=TRUE,IF(b_BDVSA!L80&gt;0,"D","A"),"")</f>
        <v/>
      </c>
      <c r="N80" s="125">
        <f>IF(b_BDVSA!M80&lt;&gt;"",ABS(b_BDVSA!M80),"")</f>
        <v>60197.43</v>
      </c>
      <c r="O80" s="125" t="str">
        <f>IF(AND(b_BDVSA!M80&lt;&gt;"",b_BDVSA!M80&lt;&gt;0)=TRUE,IF(b_BDVSA!M80&gt;0,"D","A"),"")</f>
        <v>A</v>
      </c>
      <c r="P80" s="126" t="str">
        <f>IF(b_BDVSA!N80&lt;&gt;"",ABS(b_BDVSA!N80),"")</f>
        <v/>
      </c>
      <c r="Q80" s="125">
        <f>IF(b_BDVSA!Q80&lt;&gt;"",ABS(b_BDVSA!Q80),"")</f>
        <v>0</v>
      </c>
      <c r="R80" s="125" t="str">
        <f>IF(AND(b_BDVSA!Q80&lt;&gt;"",b_BDVSA!Q80&lt;&gt;0)=TRUE,IF(b_BDVSA!Q80&gt;0,"D","A"),"")</f>
        <v/>
      </c>
      <c r="S80" s="125">
        <f>IF(b_BDVSA!R80&lt;&gt;"",ABS(b_BDVSA!R80),"")</f>
        <v>60197.43</v>
      </c>
      <c r="T80" s="125" t="str">
        <f>IF(AND(b_BDVSA!R80&lt;&gt;"",b_BDVSA!R80&lt;&gt;0)=TRUE,IF(b_BDVSA!R80&gt;0,"D","A"),"")</f>
        <v>A</v>
      </c>
      <c r="U80" s="126" t="str">
        <f>IF(b_BDVSA!S80&lt;&gt;"",ABS(b_BDVSA!S80),"")</f>
        <v/>
      </c>
      <c r="V80" s="125">
        <f>IF(b_BDVSA!V80&lt;&gt;"",ABS(b_BDVSA!V80),"")</f>
        <v>0</v>
      </c>
      <c r="W80" s="125" t="str">
        <f>IF(AND(b_BDVSA!V80&lt;&gt;"",b_BDVSA!V80&lt;&gt;0)=TRUE,IF(b_BDVSA!V80&gt;0,"D","A"),"")</f>
        <v/>
      </c>
      <c r="X80" s="125">
        <f>IF(b_BDVSA!W80&lt;&gt;"",ABS(b_BDVSA!W80),"")</f>
        <v>60197.43</v>
      </c>
      <c r="Y80" s="125" t="str">
        <f>IF(AND(b_BDVSA!W80&lt;&gt;"",b_BDVSA!W80&lt;&gt;0)=TRUE,IF(b_BDVSA!W80&gt;0,"D","A"),"")</f>
        <v>A</v>
      </c>
      <c r="Z80" s="126" t="str">
        <f>IF(b_BDVSA!X80&lt;&gt;"",ABS(b_BDVSA!X80),"")</f>
        <v/>
      </c>
    </row>
    <row r="81" spans="1:26">
      <c r="A81" s="117" t="str">
        <f>IF(dati_pdc!A77&lt;&gt;"",IF(dati_pdc!D77=1,RIGHT(dati_pdc!A77,dati_pdc!E77),dati_pdc!A77),"")</f>
        <v>4101</v>
      </c>
      <c r="B81" s="117" t="str">
        <f>IF(dati_pdc!B77&lt;&gt;"",dati_pdc!B77,"")</f>
        <v>CAPITALE E RISERVE</v>
      </c>
      <c r="C81" s="117">
        <f>IF(dati_pdc!C77&lt;&gt;"",dati_pdc!C77,"")</f>
        <v>2</v>
      </c>
      <c r="D81" s="117">
        <f>IF(dati_pdc!D77&lt;&gt;"",dati_pdc!D77,"")</f>
        <v>0</v>
      </c>
      <c r="E81" s="125">
        <f>IF(b_BDVSA!F81&lt;&gt;"",ABS(b_BDVSA!F81),"")</f>
        <v>60197.43</v>
      </c>
      <c r="F81" s="125" t="str">
        <f>IF(AND(b_BDVSA!F81&lt;&gt;"",b_BDVSA!F81&lt;&gt;0)=TRUE,IF(b_BDVSA!F81&gt;0,"D","A"),"")</f>
        <v>A</v>
      </c>
      <c r="G81" s="125">
        <f>IF(b_BDVSA!G81&lt;&gt;"",ABS(b_BDVSA!G81),"")</f>
        <v>60197.43</v>
      </c>
      <c r="H81" s="125" t="str">
        <f>IF(AND(b_BDVSA!G81&lt;&gt;"",b_BDVSA!G81&lt;&gt;0)=TRUE,IF(b_BDVSA!G81&gt;0,"D","A"),"")</f>
        <v>A</v>
      </c>
      <c r="I81" s="125">
        <f>IF(b_BDVSA!H81&lt;&gt;"",ABS(b_BDVSA!H81),"")</f>
        <v>0</v>
      </c>
      <c r="J81" s="125" t="str">
        <f>IF(AND(b_BDVSA!H81&lt;&gt;"",b_BDVSA!H81&lt;&gt;0)=TRUE,IF(b_BDVSA!H81&gt;0,"D","A"),"")</f>
        <v/>
      </c>
      <c r="K81" s="126">
        <f>IF(b_BDVSA!I81&lt;&gt;"",ABS(b_BDVSA!I81),"")</f>
        <v>0</v>
      </c>
      <c r="L81" s="125">
        <f>IF(b_BDVSA!L81&lt;&gt;"",ABS(b_BDVSA!L81),"")</f>
        <v>0</v>
      </c>
      <c r="M81" s="125" t="str">
        <f>IF(AND(b_BDVSA!L81&lt;&gt;"",b_BDVSA!L81&lt;&gt;0)=TRUE,IF(b_BDVSA!L81&gt;0,"D","A"),"")</f>
        <v/>
      </c>
      <c r="N81" s="125">
        <f>IF(b_BDVSA!M81&lt;&gt;"",ABS(b_BDVSA!M81),"")</f>
        <v>60197.43</v>
      </c>
      <c r="O81" s="125" t="str">
        <f>IF(AND(b_BDVSA!M81&lt;&gt;"",b_BDVSA!M81&lt;&gt;0)=TRUE,IF(b_BDVSA!M81&gt;0,"D","A"),"")</f>
        <v>A</v>
      </c>
      <c r="P81" s="126" t="str">
        <f>IF(b_BDVSA!N81&lt;&gt;"",ABS(b_BDVSA!N81),"")</f>
        <v/>
      </c>
      <c r="Q81" s="125">
        <f>IF(b_BDVSA!Q81&lt;&gt;"",ABS(b_BDVSA!Q81),"")</f>
        <v>0</v>
      </c>
      <c r="R81" s="125" t="str">
        <f>IF(AND(b_BDVSA!Q81&lt;&gt;"",b_BDVSA!Q81&lt;&gt;0)=TRUE,IF(b_BDVSA!Q81&gt;0,"D","A"),"")</f>
        <v/>
      </c>
      <c r="S81" s="125">
        <f>IF(b_BDVSA!R81&lt;&gt;"",ABS(b_BDVSA!R81),"")</f>
        <v>60197.43</v>
      </c>
      <c r="T81" s="125" t="str">
        <f>IF(AND(b_BDVSA!R81&lt;&gt;"",b_BDVSA!R81&lt;&gt;0)=TRUE,IF(b_BDVSA!R81&gt;0,"D","A"),"")</f>
        <v>A</v>
      </c>
      <c r="U81" s="126" t="str">
        <f>IF(b_BDVSA!S81&lt;&gt;"",ABS(b_BDVSA!S81),"")</f>
        <v/>
      </c>
      <c r="V81" s="125">
        <f>IF(b_BDVSA!V81&lt;&gt;"",ABS(b_BDVSA!V81),"")</f>
        <v>0</v>
      </c>
      <c r="W81" s="125" t="str">
        <f>IF(AND(b_BDVSA!V81&lt;&gt;"",b_BDVSA!V81&lt;&gt;0)=TRUE,IF(b_BDVSA!V81&gt;0,"D","A"),"")</f>
        <v/>
      </c>
      <c r="X81" s="125">
        <f>IF(b_BDVSA!W81&lt;&gt;"",ABS(b_BDVSA!W81),"")</f>
        <v>60197.43</v>
      </c>
      <c r="Y81" s="125" t="str">
        <f>IF(AND(b_BDVSA!W81&lt;&gt;"",b_BDVSA!W81&lt;&gt;0)=TRUE,IF(b_BDVSA!W81&gt;0,"D","A"),"")</f>
        <v>A</v>
      </c>
      <c r="Z81" s="126" t="str">
        <f>IF(b_BDVSA!X81&lt;&gt;"",ABS(b_BDVSA!X81),"")</f>
        <v/>
      </c>
    </row>
    <row r="82" spans="1:26">
      <c r="A82" s="117" t="str">
        <f>IF(dati_pdc!A78&lt;&gt;"",IF(dati_pdc!D78=1,RIGHT(dati_pdc!A78,dati_pdc!E78),dati_pdc!A78),"")</f>
        <v>410101</v>
      </c>
      <c r="B82" s="117" t="str">
        <f>IF(dati_pdc!B78&lt;&gt;"",dati_pdc!B78,"")</f>
        <v>Capitale sociale</v>
      </c>
      <c r="C82" s="117">
        <f>IF(dati_pdc!C78&lt;&gt;"",dati_pdc!C78,"")</f>
        <v>3</v>
      </c>
      <c r="D82" s="117">
        <f>IF(dati_pdc!D78&lt;&gt;"",dati_pdc!D78,"")</f>
        <v>0</v>
      </c>
      <c r="E82" s="125">
        <f>IF(b_BDVSA!F82&lt;&gt;"",ABS(b_BDVSA!F82),"")</f>
        <v>50000</v>
      </c>
      <c r="F82" s="125" t="str">
        <f>IF(AND(b_BDVSA!F82&lt;&gt;"",b_BDVSA!F82&lt;&gt;0)=TRUE,IF(b_BDVSA!F82&gt;0,"D","A"),"")</f>
        <v>A</v>
      </c>
      <c r="G82" s="125">
        <f>IF(b_BDVSA!G82&lt;&gt;"",ABS(b_BDVSA!G82),"")</f>
        <v>50000</v>
      </c>
      <c r="H82" s="125" t="str">
        <f>IF(AND(b_BDVSA!G82&lt;&gt;"",b_BDVSA!G82&lt;&gt;0)=TRUE,IF(b_BDVSA!G82&gt;0,"D","A"),"")</f>
        <v>A</v>
      </c>
      <c r="I82" s="125">
        <f>IF(b_BDVSA!H82&lt;&gt;"",ABS(b_BDVSA!H82),"")</f>
        <v>0</v>
      </c>
      <c r="J82" s="125" t="str">
        <f>IF(AND(b_BDVSA!H82&lt;&gt;"",b_BDVSA!H82&lt;&gt;0)=TRUE,IF(b_BDVSA!H82&gt;0,"D","A"),"")</f>
        <v/>
      </c>
      <c r="K82" s="126">
        <f>IF(b_BDVSA!I82&lt;&gt;"",ABS(b_BDVSA!I82),"")</f>
        <v>0</v>
      </c>
      <c r="L82" s="125">
        <f>IF(b_BDVSA!L82&lt;&gt;"",ABS(b_BDVSA!L82),"")</f>
        <v>0</v>
      </c>
      <c r="M82" s="125" t="str">
        <f>IF(AND(b_BDVSA!L82&lt;&gt;"",b_BDVSA!L82&lt;&gt;0)=TRUE,IF(b_BDVSA!L82&gt;0,"D","A"),"")</f>
        <v/>
      </c>
      <c r="N82" s="125">
        <f>IF(b_BDVSA!M82&lt;&gt;"",ABS(b_BDVSA!M82),"")</f>
        <v>50000</v>
      </c>
      <c r="O82" s="125" t="str">
        <f>IF(AND(b_BDVSA!M82&lt;&gt;"",b_BDVSA!M82&lt;&gt;0)=TRUE,IF(b_BDVSA!M82&gt;0,"D","A"),"")</f>
        <v>A</v>
      </c>
      <c r="P82" s="126" t="str">
        <f>IF(b_BDVSA!N82&lt;&gt;"",ABS(b_BDVSA!N82),"")</f>
        <v/>
      </c>
      <c r="Q82" s="125">
        <f>IF(b_BDVSA!Q82&lt;&gt;"",ABS(b_BDVSA!Q82),"")</f>
        <v>0</v>
      </c>
      <c r="R82" s="125" t="str">
        <f>IF(AND(b_BDVSA!Q82&lt;&gt;"",b_BDVSA!Q82&lt;&gt;0)=TRUE,IF(b_BDVSA!Q82&gt;0,"D","A"),"")</f>
        <v/>
      </c>
      <c r="S82" s="125">
        <f>IF(b_BDVSA!R82&lt;&gt;"",ABS(b_BDVSA!R82),"")</f>
        <v>50000</v>
      </c>
      <c r="T82" s="125" t="str">
        <f>IF(AND(b_BDVSA!R82&lt;&gt;"",b_BDVSA!R82&lt;&gt;0)=TRUE,IF(b_BDVSA!R82&gt;0,"D","A"),"")</f>
        <v>A</v>
      </c>
      <c r="U82" s="126" t="str">
        <f>IF(b_BDVSA!S82&lt;&gt;"",ABS(b_BDVSA!S82),"")</f>
        <v/>
      </c>
      <c r="V82" s="125">
        <f>IF(b_BDVSA!V82&lt;&gt;"",ABS(b_BDVSA!V82),"")</f>
        <v>0</v>
      </c>
      <c r="W82" s="125" t="str">
        <f>IF(AND(b_BDVSA!V82&lt;&gt;"",b_BDVSA!V82&lt;&gt;0)=TRUE,IF(b_BDVSA!V82&gt;0,"D","A"),"")</f>
        <v/>
      </c>
      <c r="X82" s="125">
        <f>IF(b_BDVSA!W82&lt;&gt;"",ABS(b_BDVSA!W82),"")</f>
        <v>50000</v>
      </c>
      <c r="Y82" s="125" t="str">
        <f>IF(AND(b_BDVSA!W82&lt;&gt;"",b_BDVSA!W82&lt;&gt;0)=TRUE,IF(b_BDVSA!W82&gt;0,"D","A"),"")</f>
        <v>A</v>
      </c>
      <c r="Z82" s="126" t="str">
        <f>IF(b_BDVSA!X82&lt;&gt;"",ABS(b_BDVSA!X82),"")</f>
        <v/>
      </c>
    </row>
    <row r="83" spans="1:26">
      <c r="A83" s="117" t="str">
        <f>IF(dati_pdc!A79&lt;&gt;"",IF(dati_pdc!D79=1,RIGHT(dati_pdc!A79,dati_pdc!E79),dati_pdc!A79),"")</f>
        <v>410107</v>
      </c>
      <c r="B83" s="117" t="str">
        <f>IF(dati_pdc!B79&lt;&gt;"",dati_pdc!B79,"")</f>
        <v>Riserva legale</v>
      </c>
      <c r="C83" s="117">
        <f>IF(dati_pdc!C79&lt;&gt;"",dati_pdc!C79,"")</f>
        <v>3</v>
      </c>
      <c r="D83" s="117">
        <f>IF(dati_pdc!D79&lt;&gt;"",dati_pdc!D79,"")</f>
        <v>0</v>
      </c>
      <c r="E83" s="125">
        <f>IF(b_BDVSA!F83&lt;&gt;"",ABS(b_BDVSA!F83),"")</f>
        <v>10197.450000000001</v>
      </c>
      <c r="F83" s="125" t="str">
        <f>IF(AND(b_BDVSA!F83&lt;&gt;"",b_BDVSA!F83&lt;&gt;0)=TRUE,IF(b_BDVSA!F83&gt;0,"D","A"),"")</f>
        <v>A</v>
      </c>
      <c r="G83" s="125">
        <f>IF(b_BDVSA!G83&lt;&gt;"",ABS(b_BDVSA!G83),"")</f>
        <v>10197.450000000001</v>
      </c>
      <c r="H83" s="125" t="str">
        <f>IF(AND(b_BDVSA!G83&lt;&gt;"",b_BDVSA!G83&lt;&gt;0)=TRUE,IF(b_BDVSA!G83&gt;0,"D","A"),"")</f>
        <v>A</v>
      </c>
      <c r="I83" s="125">
        <f>IF(b_BDVSA!H83&lt;&gt;"",ABS(b_BDVSA!H83),"")</f>
        <v>0</v>
      </c>
      <c r="J83" s="125" t="str">
        <f>IF(AND(b_BDVSA!H83&lt;&gt;"",b_BDVSA!H83&lt;&gt;0)=TRUE,IF(b_BDVSA!H83&gt;0,"D","A"),"")</f>
        <v/>
      </c>
      <c r="K83" s="126">
        <f>IF(b_BDVSA!I83&lt;&gt;"",ABS(b_BDVSA!I83),"")</f>
        <v>0</v>
      </c>
      <c r="L83" s="125">
        <f>IF(b_BDVSA!L83&lt;&gt;"",ABS(b_BDVSA!L83),"")</f>
        <v>0</v>
      </c>
      <c r="M83" s="125" t="str">
        <f>IF(AND(b_BDVSA!L83&lt;&gt;"",b_BDVSA!L83&lt;&gt;0)=TRUE,IF(b_BDVSA!L83&gt;0,"D","A"),"")</f>
        <v/>
      </c>
      <c r="N83" s="125">
        <f>IF(b_BDVSA!M83&lt;&gt;"",ABS(b_BDVSA!M83),"")</f>
        <v>10197.450000000001</v>
      </c>
      <c r="O83" s="125" t="str">
        <f>IF(AND(b_BDVSA!M83&lt;&gt;"",b_BDVSA!M83&lt;&gt;0)=TRUE,IF(b_BDVSA!M83&gt;0,"D","A"),"")</f>
        <v>A</v>
      </c>
      <c r="P83" s="126" t="str">
        <f>IF(b_BDVSA!N83&lt;&gt;"",ABS(b_BDVSA!N83),"")</f>
        <v/>
      </c>
      <c r="Q83" s="125">
        <f>IF(b_BDVSA!Q83&lt;&gt;"",ABS(b_BDVSA!Q83),"")</f>
        <v>0</v>
      </c>
      <c r="R83" s="125" t="str">
        <f>IF(AND(b_BDVSA!Q83&lt;&gt;"",b_BDVSA!Q83&lt;&gt;0)=TRUE,IF(b_BDVSA!Q83&gt;0,"D","A"),"")</f>
        <v/>
      </c>
      <c r="S83" s="125">
        <f>IF(b_BDVSA!R83&lt;&gt;"",ABS(b_BDVSA!R83),"")</f>
        <v>10197.450000000001</v>
      </c>
      <c r="T83" s="125" t="str">
        <f>IF(AND(b_BDVSA!R83&lt;&gt;"",b_BDVSA!R83&lt;&gt;0)=TRUE,IF(b_BDVSA!R83&gt;0,"D","A"),"")</f>
        <v>A</v>
      </c>
      <c r="U83" s="126" t="str">
        <f>IF(b_BDVSA!S83&lt;&gt;"",ABS(b_BDVSA!S83),"")</f>
        <v/>
      </c>
      <c r="V83" s="125">
        <f>IF(b_BDVSA!V83&lt;&gt;"",ABS(b_BDVSA!V83),"")</f>
        <v>0</v>
      </c>
      <c r="W83" s="125" t="str">
        <f>IF(AND(b_BDVSA!V83&lt;&gt;"",b_BDVSA!V83&lt;&gt;0)=TRUE,IF(b_BDVSA!V83&gt;0,"D","A"),"")</f>
        <v/>
      </c>
      <c r="X83" s="125">
        <f>IF(b_BDVSA!W83&lt;&gt;"",ABS(b_BDVSA!W83),"")</f>
        <v>10197.450000000001</v>
      </c>
      <c r="Y83" s="125" t="str">
        <f>IF(AND(b_BDVSA!W83&lt;&gt;"",b_BDVSA!W83&lt;&gt;0)=TRUE,IF(b_BDVSA!W83&gt;0,"D","A"),"")</f>
        <v>A</v>
      </c>
      <c r="Z83" s="126" t="str">
        <f>IF(b_BDVSA!X83&lt;&gt;"",ABS(b_BDVSA!X83),"")</f>
        <v/>
      </c>
    </row>
    <row r="84" spans="1:26">
      <c r="A84" s="117" t="str">
        <f>IF(dati_pdc!A80&lt;&gt;"",IF(dati_pdc!D80=1,RIGHT(dati_pdc!A80,dati_pdc!E80),dati_pdc!A80),"")</f>
        <v>410151</v>
      </c>
      <c r="B84" s="117" t="str">
        <f>IF(dati_pdc!B80&lt;&gt;"",dati_pdc!B80,"")</f>
        <v>Altre riserve</v>
      </c>
      <c r="C84" s="117">
        <f>IF(dati_pdc!C80&lt;&gt;"",dati_pdc!C80,"")</f>
        <v>3</v>
      </c>
      <c r="D84" s="117">
        <f>IF(dati_pdc!D80&lt;&gt;"",dati_pdc!D80,"")</f>
        <v>0</v>
      </c>
      <c r="E84" s="125">
        <f>IF(b_BDVSA!F84&lt;&gt;"",ABS(b_BDVSA!F84),"")</f>
        <v>0.02</v>
      </c>
      <c r="F84" s="125" t="str">
        <f>IF(AND(b_BDVSA!F84&lt;&gt;"",b_BDVSA!F84&lt;&gt;0)=TRUE,IF(b_BDVSA!F84&gt;0,"D","A"),"")</f>
        <v>D</v>
      </c>
      <c r="G84" s="125">
        <f>IF(b_BDVSA!G84&lt;&gt;"",ABS(b_BDVSA!G84),"")</f>
        <v>0.02</v>
      </c>
      <c r="H84" s="125" t="str">
        <f>IF(AND(b_BDVSA!G84&lt;&gt;"",b_BDVSA!G84&lt;&gt;0)=TRUE,IF(b_BDVSA!G84&gt;0,"D","A"),"")</f>
        <v>D</v>
      </c>
      <c r="I84" s="125">
        <f>IF(b_BDVSA!H84&lt;&gt;"",ABS(b_BDVSA!H84),"")</f>
        <v>0</v>
      </c>
      <c r="J84" s="125" t="str">
        <f>IF(AND(b_BDVSA!H84&lt;&gt;"",b_BDVSA!H84&lt;&gt;0)=TRUE,IF(b_BDVSA!H84&gt;0,"D","A"),"")</f>
        <v/>
      </c>
      <c r="K84" s="126">
        <f>IF(b_BDVSA!I84&lt;&gt;"",ABS(b_BDVSA!I84),"")</f>
        <v>0</v>
      </c>
      <c r="L84" s="125">
        <f>IF(b_BDVSA!L84&lt;&gt;"",ABS(b_BDVSA!L84),"")</f>
        <v>0</v>
      </c>
      <c r="M84" s="125" t="str">
        <f>IF(AND(b_BDVSA!L84&lt;&gt;"",b_BDVSA!L84&lt;&gt;0)=TRUE,IF(b_BDVSA!L84&gt;0,"D","A"),"")</f>
        <v/>
      </c>
      <c r="N84" s="125">
        <f>IF(b_BDVSA!M84&lt;&gt;"",ABS(b_BDVSA!M84),"")</f>
        <v>0.02</v>
      </c>
      <c r="O84" s="125" t="str">
        <f>IF(AND(b_BDVSA!M84&lt;&gt;"",b_BDVSA!M84&lt;&gt;0)=TRUE,IF(b_BDVSA!M84&gt;0,"D","A"),"")</f>
        <v>D</v>
      </c>
      <c r="P84" s="126" t="str">
        <f>IF(b_BDVSA!N84&lt;&gt;"",ABS(b_BDVSA!N84),"")</f>
        <v/>
      </c>
      <c r="Q84" s="125">
        <f>IF(b_BDVSA!Q84&lt;&gt;"",ABS(b_BDVSA!Q84),"")</f>
        <v>0</v>
      </c>
      <c r="R84" s="125" t="str">
        <f>IF(AND(b_BDVSA!Q84&lt;&gt;"",b_BDVSA!Q84&lt;&gt;0)=TRUE,IF(b_BDVSA!Q84&gt;0,"D","A"),"")</f>
        <v/>
      </c>
      <c r="S84" s="125">
        <f>IF(b_BDVSA!R84&lt;&gt;"",ABS(b_BDVSA!R84),"")</f>
        <v>0.02</v>
      </c>
      <c r="T84" s="125" t="str">
        <f>IF(AND(b_BDVSA!R84&lt;&gt;"",b_BDVSA!R84&lt;&gt;0)=TRUE,IF(b_BDVSA!R84&gt;0,"D","A"),"")</f>
        <v>D</v>
      </c>
      <c r="U84" s="126" t="str">
        <f>IF(b_BDVSA!S84&lt;&gt;"",ABS(b_BDVSA!S84),"")</f>
        <v/>
      </c>
      <c r="V84" s="125">
        <f>IF(b_BDVSA!V84&lt;&gt;"",ABS(b_BDVSA!V84),"")</f>
        <v>0</v>
      </c>
      <c r="W84" s="125" t="str">
        <f>IF(AND(b_BDVSA!V84&lt;&gt;"",b_BDVSA!V84&lt;&gt;0)=TRUE,IF(b_BDVSA!V84&gt;0,"D","A"),"")</f>
        <v/>
      </c>
      <c r="X84" s="125">
        <f>IF(b_BDVSA!W84&lt;&gt;"",ABS(b_BDVSA!W84),"")</f>
        <v>0.02</v>
      </c>
      <c r="Y84" s="125" t="str">
        <f>IF(AND(b_BDVSA!W84&lt;&gt;"",b_BDVSA!W84&lt;&gt;0)=TRUE,IF(b_BDVSA!W84&gt;0,"D","A"),"")</f>
        <v>D</v>
      </c>
      <c r="Z84" s="126" t="str">
        <f>IF(b_BDVSA!X84&lt;&gt;"",ABS(b_BDVSA!X84),"")</f>
        <v/>
      </c>
    </row>
    <row r="85" spans="1:26">
      <c r="A85" s="117" t="str">
        <f>IF(dati_pdc!A81&lt;&gt;"",IF(dati_pdc!D81=1,RIGHT(dati_pdc!A81,dati_pdc!E81),dati_pdc!A81),"")</f>
        <v>43</v>
      </c>
      <c r="B85" s="117" t="str">
        <f>IF(dati_pdc!B81&lt;&gt;"",dati_pdc!B81,"")</f>
        <v>RISULTATI DELL'ESERCIZIO</v>
      </c>
      <c r="C85" s="117">
        <f>IF(dati_pdc!C81&lt;&gt;"",dati_pdc!C81,"")</f>
        <v>1</v>
      </c>
      <c r="D85" s="117">
        <f>IF(dati_pdc!D81&lt;&gt;"",dati_pdc!D81,"")</f>
        <v>0</v>
      </c>
      <c r="E85" s="125">
        <f>IF(b_BDVSA!F85&lt;&gt;"",ABS(b_BDVSA!F85),"")</f>
        <v>625019.97</v>
      </c>
      <c r="F85" s="125" t="str">
        <f>IF(AND(b_BDVSA!F85&lt;&gt;"",b_BDVSA!F85&lt;&gt;0)=TRUE,IF(b_BDVSA!F85&gt;0,"D","A"),"")</f>
        <v>A</v>
      </c>
      <c r="G85" s="125">
        <f>IF(b_BDVSA!G85&lt;&gt;"",ABS(b_BDVSA!G85),"")</f>
        <v>427245.67</v>
      </c>
      <c r="H85" s="125" t="str">
        <f>IF(AND(b_BDVSA!G85&lt;&gt;"",b_BDVSA!G85&lt;&gt;0)=TRUE,IF(b_BDVSA!G85&gt;0,"D","A"),"")</f>
        <v>A</v>
      </c>
      <c r="I85" s="125">
        <f>IF(b_BDVSA!H85&lt;&gt;"",ABS(b_BDVSA!H85),"")</f>
        <v>197774.3</v>
      </c>
      <c r="J85" s="125" t="str">
        <f>IF(AND(b_BDVSA!H85&lt;&gt;"",b_BDVSA!H85&lt;&gt;0)=TRUE,IF(b_BDVSA!H85&gt;0,"D","A"),"")</f>
        <v>A</v>
      </c>
      <c r="K85" s="126">
        <f>IF(b_BDVSA!I85&lt;&gt;"",ABS(b_BDVSA!I85),"")</f>
        <v>0.46290533500316106</v>
      </c>
      <c r="L85" s="125">
        <f>IF(b_BDVSA!L85&lt;&gt;"",ABS(b_BDVSA!L85),"")</f>
        <v>0</v>
      </c>
      <c r="M85" s="125" t="str">
        <f>IF(AND(b_BDVSA!L85&lt;&gt;"",b_BDVSA!L85&lt;&gt;0)=TRUE,IF(b_BDVSA!L85&gt;0,"D","A"),"")</f>
        <v/>
      </c>
      <c r="N85" s="125">
        <f>IF(b_BDVSA!M85&lt;&gt;"",ABS(b_BDVSA!M85),"")</f>
        <v>625019.97</v>
      </c>
      <c r="O85" s="125" t="str">
        <f>IF(AND(b_BDVSA!M85&lt;&gt;"",b_BDVSA!M85&lt;&gt;0)=TRUE,IF(b_BDVSA!M85&gt;0,"D","A"),"")</f>
        <v>A</v>
      </c>
      <c r="P85" s="126" t="str">
        <f>IF(b_BDVSA!N85&lt;&gt;"",ABS(b_BDVSA!N85),"")</f>
        <v/>
      </c>
      <c r="Q85" s="125">
        <f>IF(b_BDVSA!Q85&lt;&gt;"",ABS(b_BDVSA!Q85),"")</f>
        <v>0</v>
      </c>
      <c r="R85" s="125" t="str">
        <f>IF(AND(b_BDVSA!Q85&lt;&gt;"",b_BDVSA!Q85&lt;&gt;0)=TRUE,IF(b_BDVSA!Q85&gt;0,"D","A"),"")</f>
        <v/>
      </c>
      <c r="S85" s="125">
        <f>IF(b_BDVSA!R85&lt;&gt;"",ABS(b_BDVSA!R85),"")</f>
        <v>625019.97</v>
      </c>
      <c r="T85" s="125" t="str">
        <f>IF(AND(b_BDVSA!R85&lt;&gt;"",b_BDVSA!R85&lt;&gt;0)=TRUE,IF(b_BDVSA!R85&gt;0,"D","A"),"")</f>
        <v>A</v>
      </c>
      <c r="U85" s="126" t="str">
        <f>IF(b_BDVSA!S85&lt;&gt;"",ABS(b_BDVSA!S85),"")</f>
        <v/>
      </c>
      <c r="V85" s="125">
        <f>IF(b_BDVSA!V85&lt;&gt;"",ABS(b_BDVSA!V85),"")</f>
        <v>0</v>
      </c>
      <c r="W85" s="125" t="str">
        <f>IF(AND(b_BDVSA!V85&lt;&gt;"",b_BDVSA!V85&lt;&gt;0)=TRUE,IF(b_BDVSA!V85&gt;0,"D","A"),"")</f>
        <v/>
      </c>
      <c r="X85" s="125">
        <f>IF(b_BDVSA!W85&lt;&gt;"",ABS(b_BDVSA!W85),"")</f>
        <v>625019.97</v>
      </c>
      <c r="Y85" s="125" t="str">
        <f>IF(AND(b_BDVSA!W85&lt;&gt;"",b_BDVSA!W85&lt;&gt;0)=TRUE,IF(b_BDVSA!W85&gt;0,"D","A"),"")</f>
        <v>A</v>
      </c>
      <c r="Z85" s="126" t="str">
        <f>IF(b_BDVSA!X85&lt;&gt;"",ABS(b_BDVSA!X85),"")</f>
        <v/>
      </c>
    </row>
    <row r="86" spans="1:26">
      <c r="A86" s="117" t="str">
        <f>IF(dati_pdc!A82&lt;&gt;"",IF(dati_pdc!D82=1,RIGHT(dati_pdc!A82,dati_pdc!E82),dati_pdc!A82),"")</f>
        <v>4301</v>
      </c>
      <c r="B86" s="117" t="str">
        <f>IF(dati_pdc!B82&lt;&gt;"",dati_pdc!B82,"")</f>
        <v>RISULTATI PORTATI A NUOVO</v>
      </c>
      <c r="C86" s="117">
        <f>IF(dati_pdc!C82&lt;&gt;"",dati_pdc!C82,"")</f>
        <v>2</v>
      </c>
      <c r="D86" s="117">
        <f>IF(dati_pdc!D82&lt;&gt;"",dati_pdc!D82,"")</f>
        <v>0</v>
      </c>
      <c r="E86" s="125">
        <f>IF(b_BDVSA!F86&lt;&gt;"",ABS(b_BDVSA!F86),"")</f>
        <v>625019.97</v>
      </c>
      <c r="F86" s="125" t="str">
        <f>IF(AND(b_BDVSA!F86&lt;&gt;"",b_BDVSA!F86&lt;&gt;0)=TRUE,IF(b_BDVSA!F86&gt;0,"D","A"),"")</f>
        <v>A</v>
      </c>
      <c r="G86" s="125">
        <f>IF(b_BDVSA!G86&lt;&gt;"",ABS(b_BDVSA!G86),"")</f>
        <v>427245.67</v>
      </c>
      <c r="H86" s="125" t="str">
        <f>IF(AND(b_BDVSA!G86&lt;&gt;"",b_BDVSA!G86&lt;&gt;0)=TRUE,IF(b_BDVSA!G86&gt;0,"D","A"),"")</f>
        <v>A</v>
      </c>
      <c r="I86" s="125">
        <f>IF(b_BDVSA!H86&lt;&gt;"",ABS(b_BDVSA!H86),"")</f>
        <v>197774.3</v>
      </c>
      <c r="J86" s="125" t="str">
        <f>IF(AND(b_BDVSA!H86&lt;&gt;"",b_BDVSA!H86&lt;&gt;0)=TRUE,IF(b_BDVSA!H86&gt;0,"D","A"),"")</f>
        <v>A</v>
      </c>
      <c r="K86" s="126">
        <f>IF(b_BDVSA!I86&lt;&gt;"",ABS(b_BDVSA!I86),"")</f>
        <v>0.46290533500316106</v>
      </c>
      <c r="L86" s="125">
        <f>IF(b_BDVSA!L86&lt;&gt;"",ABS(b_BDVSA!L86),"")</f>
        <v>0</v>
      </c>
      <c r="M86" s="125" t="str">
        <f>IF(AND(b_BDVSA!L86&lt;&gt;"",b_BDVSA!L86&lt;&gt;0)=TRUE,IF(b_BDVSA!L86&gt;0,"D","A"),"")</f>
        <v/>
      </c>
      <c r="N86" s="125">
        <f>IF(b_BDVSA!M86&lt;&gt;"",ABS(b_BDVSA!M86),"")</f>
        <v>625019.97</v>
      </c>
      <c r="O86" s="125" t="str">
        <f>IF(AND(b_BDVSA!M86&lt;&gt;"",b_BDVSA!M86&lt;&gt;0)=TRUE,IF(b_BDVSA!M86&gt;0,"D","A"),"")</f>
        <v>A</v>
      </c>
      <c r="P86" s="126" t="str">
        <f>IF(b_BDVSA!N86&lt;&gt;"",ABS(b_BDVSA!N86),"")</f>
        <v/>
      </c>
      <c r="Q86" s="125">
        <f>IF(b_BDVSA!Q86&lt;&gt;"",ABS(b_BDVSA!Q86),"")</f>
        <v>0</v>
      </c>
      <c r="R86" s="125" t="str">
        <f>IF(AND(b_BDVSA!Q86&lt;&gt;"",b_BDVSA!Q86&lt;&gt;0)=TRUE,IF(b_BDVSA!Q86&gt;0,"D","A"),"")</f>
        <v/>
      </c>
      <c r="S86" s="125">
        <f>IF(b_BDVSA!R86&lt;&gt;"",ABS(b_BDVSA!R86),"")</f>
        <v>625019.97</v>
      </c>
      <c r="T86" s="125" t="str">
        <f>IF(AND(b_BDVSA!R86&lt;&gt;"",b_BDVSA!R86&lt;&gt;0)=TRUE,IF(b_BDVSA!R86&gt;0,"D","A"),"")</f>
        <v>A</v>
      </c>
      <c r="U86" s="126" t="str">
        <f>IF(b_BDVSA!S86&lt;&gt;"",ABS(b_BDVSA!S86),"")</f>
        <v/>
      </c>
      <c r="V86" s="125">
        <f>IF(b_BDVSA!V86&lt;&gt;"",ABS(b_BDVSA!V86),"")</f>
        <v>0</v>
      </c>
      <c r="W86" s="125" t="str">
        <f>IF(AND(b_BDVSA!V86&lt;&gt;"",b_BDVSA!V86&lt;&gt;0)=TRUE,IF(b_BDVSA!V86&gt;0,"D","A"),"")</f>
        <v/>
      </c>
      <c r="X86" s="125">
        <f>IF(b_BDVSA!W86&lt;&gt;"",ABS(b_BDVSA!W86),"")</f>
        <v>625019.97</v>
      </c>
      <c r="Y86" s="125" t="str">
        <f>IF(AND(b_BDVSA!W86&lt;&gt;"",b_BDVSA!W86&lt;&gt;0)=TRUE,IF(b_BDVSA!W86&gt;0,"D","A"),"")</f>
        <v>A</v>
      </c>
      <c r="Z86" s="126" t="str">
        <f>IF(b_BDVSA!X86&lt;&gt;"",ABS(b_BDVSA!X86),"")</f>
        <v/>
      </c>
    </row>
    <row r="87" spans="1:26">
      <c r="A87" s="117" t="str">
        <f>IF(dati_pdc!A83&lt;&gt;"",IF(dati_pdc!D83=1,RIGHT(dati_pdc!A83,dati_pdc!E83),dati_pdc!A83),"")</f>
        <v>430101</v>
      </c>
      <c r="B87" s="117" t="str">
        <f>IF(dati_pdc!B83&lt;&gt;"",dati_pdc!B83,"")</f>
        <v>Utile portato a nuovo</v>
      </c>
      <c r="C87" s="117">
        <f>IF(dati_pdc!C83&lt;&gt;"",dati_pdc!C83,"")</f>
        <v>3</v>
      </c>
      <c r="D87" s="117">
        <f>IF(dati_pdc!D83&lt;&gt;"",dati_pdc!D83,"")</f>
        <v>0</v>
      </c>
      <c r="E87" s="125">
        <f>IF(b_BDVSA!F87&lt;&gt;"",ABS(b_BDVSA!F87),"")</f>
        <v>625019.97</v>
      </c>
      <c r="F87" s="125" t="str">
        <f>IF(AND(b_BDVSA!F87&lt;&gt;"",b_BDVSA!F87&lt;&gt;0)=TRUE,IF(b_BDVSA!F87&gt;0,"D","A"),"")</f>
        <v>A</v>
      </c>
      <c r="G87" s="125">
        <f>IF(b_BDVSA!G87&lt;&gt;"",ABS(b_BDVSA!G87),"")</f>
        <v>427245.67</v>
      </c>
      <c r="H87" s="125" t="str">
        <f>IF(AND(b_BDVSA!G87&lt;&gt;"",b_BDVSA!G87&lt;&gt;0)=TRUE,IF(b_BDVSA!G87&gt;0,"D","A"),"")</f>
        <v>A</v>
      </c>
      <c r="I87" s="125">
        <f>IF(b_BDVSA!H87&lt;&gt;"",ABS(b_BDVSA!H87),"")</f>
        <v>197774.3</v>
      </c>
      <c r="J87" s="125" t="str">
        <f>IF(AND(b_BDVSA!H87&lt;&gt;"",b_BDVSA!H87&lt;&gt;0)=TRUE,IF(b_BDVSA!H87&gt;0,"D","A"),"")</f>
        <v>A</v>
      </c>
      <c r="K87" s="126">
        <f>IF(b_BDVSA!I87&lt;&gt;"",ABS(b_BDVSA!I87),"")</f>
        <v>0.46290533500316106</v>
      </c>
      <c r="L87" s="125">
        <f>IF(b_BDVSA!L87&lt;&gt;"",ABS(b_BDVSA!L87),"")</f>
        <v>0</v>
      </c>
      <c r="M87" s="125" t="str">
        <f>IF(AND(b_BDVSA!L87&lt;&gt;"",b_BDVSA!L87&lt;&gt;0)=TRUE,IF(b_BDVSA!L87&gt;0,"D","A"),"")</f>
        <v/>
      </c>
      <c r="N87" s="125">
        <f>IF(b_BDVSA!M87&lt;&gt;"",ABS(b_BDVSA!M87),"")</f>
        <v>625019.97</v>
      </c>
      <c r="O87" s="125" t="str">
        <f>IF(AND(b_BDVSA!M87&lt;&gt;"",b_BDVSA!M87&lt;&gt;0)=TRUE,IF(b_BDVSA!M87&gt;0,"D","A"),"")</f>
        <v>A</v>
      </c>
      <c r="P87" s="126" t="str">
        <f>IF(b_BDVSA!N87&lt;&gt;"",ABS(b_BDVSA!N87),"")</f>
        <v/>
      </c>
      <c r="Q87" s="125">
        <f>IF(b_BDVSA!Q87&lt;&gt;"",ABS(b_BDVSA!Q87),"")</f>
        <v>0</v>
      </c>
      <c r="R87" s="125" t="str">
        <f>IF(AND(b_BDVSA!Q87&lt;&gt;"",b_BDVSA!Q87&lt;&gt;0)=TRUE,IF(b_BDVSA!Q87&gt;0,"D","A"),"")</f>
        <v/>
      </c>
      <c r="S87" s="125">
        <f>IF(b_BDVSA!R87&lt;&gt;"",ABS(b_BDVSA!R87),"")</f>
        <v>625019.97</v>
      </c>
      <c r="T87" s="125" t="str">
        <f>IF(AND(b_BDVSA!R87&lt;&gt;"",b_BDVSA!R87&lt;&gt;0)=TRUE,IF(b_BDVSA!R87&gt;0,"D","A"),"")</f>
        <v>A</v>
      </c>
      <c r="U87" s="126" t="str">
        <f>IF(b_BDVSA!S87&lt;&gt;"",ABS(b_BDVSA!S87),"")</f>
        <v/>
      </c>
      <c r="V87" s="125">
        <f>IF(b_BDVSA!V87&lt;&gt;"",ABS(b_BDVSA!V87),"")</f>
        <v>0</v>
      </c>
      <c r="W87" s="125" t="str">
        <f>IF(AND(b_BDVSA!V87&lt;&gt;"",b_BDVSA!V87&lt;&gt;0)=TRUE,IF(b_BDVSA!V87&gt;0,"D","A"),"")</f>
        <v/>
      </c>
      <c r="X87" s="125">
        <f>IF(b_BDVSA!W87&lt;&gt;"",ABS(b_BDVSA!W87),"")</f>
        <v>625019.97</v>
      </c>
      <c r="Y87" s="125" t="str">
        <f>IF(AND(b_BDVSA!W87&lt;&gt;"",b_BDVSA!W87&lt;&gt;0)=TRUE,IF(b_BDVSA!W87&gt;0,"D","A"),"")</f>
        <v>A</v>
      </c>
      <c r="Z87" s="126" t="str">
        <f>IF(b_BDVSA!X87&lt;&gt;"",ABS(b_BDVSA!X87),"")</f>
        <v/>
      </c>
    </row>
    <row r="88" spans="1:26">
      <c r="A88" s="117" t="str">
        <f>IF(dati_pdc!A84&lt;&gt;"",IF(dati_pdc!D84=1,RIGHT(dati_pdc!A84,dati_pdc!E84),dati_pdc!A84),"")</f>
        <v>4303</v>
      </c>
      <c r="B88" s="117" t="str">
        <f>IF(dati_pdc!B84&lt;&gt;"",dati_pdc!B84,"")</f>
        <v>RISULTATO D'ESERCIZIO</v>
      </c>
      <c r="C88" s="117">
        <f>IF(dati_pdc!C84&lt;&gt;"",dati_pdc!C84,"")</f>
        <v>2</v>
      </c>
      <c r="D88" s="117">
        <f>IF(dati_pdc!D84&lt;&gt;"",dati_pdc!D84,"")</f>
        <v>0</v>
      </c>
      <c r="E88" s="125">
        <f>IF(b_BDVSA!F88&lt;&gt;"",ABS(b_BDVSA!F88),"")</f>
        <v>0</v>
      </c>
      <c r="F88" s="125" t="str">
        <f>IF(AND(b_BDVSA!F88&lt;&gt;"",b_BDVSA!F88&lt;&gt;0)=TRUE,IF(b_BDVSA!F88&gt;0,"D","A"),"")</f>
        <v/>
      </c>
      <c r="G88" s="125">
        <f>IF(b_BDVSA!G88&lt;&gt;"",ABS(b_BDVSA!G88),"")</f>
        <v>0</v>
      </c>
      <c r="H88" s="125" t="str">
        <f>IF(AND(b_BDVSA!G88&lt;&gt;"",b_BDVSA!G88&lt;&gt;0)=TRUE,IF(b_BDVSA!G88&gt;0,"D","A"),"")</f>
        <v/>
      </c>
      <c r="I88" s="125">
        <f>IF(b_BDVSA!H88&lt;&gt;"",ABS(b_BDVSA!H88),"")</f>
        <v>0</v>
      </c>
      <c r="J88" s="125" t="str">
        <f>IF(AND(b_BDVSA!H88&lt;&gt;"",b_BDVSA!H88&lt;&gt;0)=TRUE,IF(b_BDVSA!H88&gt;0,"D","A"),"")</f>
        <v/>
      </c>
      <c r="K88" s="126" t="str">
        <f>IF(b_BDVSA!I88&lt;&gt;"",ABS(b_BDVSA!I88),"")</f>
        <v/>
      </c>
      <c r="L88" s="125">
        <f>IF(b_BDVSA!L88&lt;&gt;"",ABS(b_BDVSA!L88),"")</f>
        <v>0</v>
      </c>
      <c r="M88" s="125" t="str">
        <f>IF(AND(b_BDVSA!L88&lt;&gt;"",b_BDVSA!L88&lt;&gt;0)=TRUE,IF(b_BDVSA!L88&gt;0,"D","A"),"")</f>
        <v/>
      </c>
      <c r="N88" s="125">
        <f>IF(b_BDVSA!M88&lt;&gt;"",ABS(b_BDVSA!M88),"")</f>
        <v>0</v>
      </c>
      <c r="O88" s="125" t="str">
        <f>IF(AND(b_BDVSA!M88&lt;&gt;"",b_BDVSA!M88&lt;&gt;0)=TRUE,IF(b_BDVSA!M88&gt;0,"D","A"),"")</f>
        <v/>
      </c>
      <c r="P88" s="126" t="str">
        <f>IF(b_BDVSA!N88&lt;&gt;"",ABS(b_BDVSA!N88),"")</f>
        <v/>
      </c>
      <c r="Q88" s="125">
        <f>IF(b_BDVSA!Q88&lt;&gt;"",ABS(b_BDVSA!Q88),"")</f>
        <v>0</v>
      </c>
      <c r="R88" s="125" t="str">
        <f>IF(AND(b_BDVSA!Q88&lt;&gt;"",b_BDVSA!Q88&lt;&gt;0)=TRUE,IF(b_BDVSA!Q88&gt;0,"D","A"),"")</f>
        <v/>
      </c>
      <c r="S88" s="125">
        <f>IF(b_BDVSA!R88&lt;&gt;"",ABS(b_BDVSA!R88),"")</f>
        <v>0</v>
      </c>
      <c r="T88" s="125" t="str">
        <f>IF(AND(b_BDVSA!R88&lt;&gt;"",b_BDVSA!R88&lt;&gt;0)=TRUE,IF(b_BDVSA!R88&gt;0,"D","A"),"")</f>
        <v/>
      </c>
      <c r="U88" s="126" t="str">
        <f>IF(b_BDVSA!S88&lt;&gt;"",ABS(b_BDVSA!S88),"")</f>
        <v/>
      </c>
      <c r="V88" s="125">
        <f>IF(b_BDVSA!V88&lt;&gt;"",ABS(b_BDVSA!V88),"")</f>
        <v>0</v>
      </c>
      <c r="W88" s="125" t="str">
        <f>IF(AND(b_BDVSA!V88&lt;&gt;"",b_BDVSA!V88&lt;&gt;0)=TRUE,IF(b_BDVSA!V88&gt;0,"D","A"),"")</f>
        <v/>
      </c>
      <c r="X88" s="125">
        <f>IF(b_BDVSA!W88&lt;&gt;"",ABS(b_BDVSA!W88),"")</f>
        <v>0</v>
      </c>
      <c r="Y88" s="125" t="str">
        <f>IF(AND(b_BDVSA!W88&lt;&gt;"",b_BDVSA!W88&lt;&gt;0)=TRUE,IF(b_BDVSA!W88&gt;0,"D","A"),"")</f>
        <v/>
      </c>
      <c r="Z88" s="126" t="str">
        <f>IF(b_BDVSA!X88&lt;&gt;"",ABS(b_BDVSA!X88),"")</f>
        <v/>
      </c>
    </row>
    <row r="89" spans="1:26">
      <c r="A89" s="117" t="str">
        <f>IF(dati_pdc!A85&lt;&gt;"",IF(dati_pdc!D85=1,RIGHT(dati_pdc!A85,dati_pdc!E85),dati_pdc!A85),"")</f>
        <v>430301</v>
      </c>
      <c r="B89" s="117" t="str">
        <f>IF(dati_pdc!B85&lt;&gt;"",dati_pdc!B85,"")</f>
        <v>Utile d'esercizio</v>
      </c>
      <c r="C89" s="117">
        <f>IF(dati_pdc!C85&lt;&gt;"",dati_pdc!C85,"")</f>
        <v>3</v>
      </c>
      <c r="D89" s="117">
        <f>IF(dati_pdc!D85&lt;&gt;"",dati_pdc!D85,"")</f>
        <v>0</v>
      </c>
      <c r="E89" s="125">
        <f>IF(b_BDVSA!F89&lt;&gt;"",ABS(b_BDVSA!F89),"")</f>
        <v>0</v>
      </c>
      <c r="F89" s="125" t="str">
        <f>IF(AND(b_BDVSA!F89&lt;&gt;"",b_BDVSA!F89&lt;&gt;0)=TRUE,IF(b_BDVSA!F89&gt;0,"D","A"),"")</f>
        <v/>
      </c>
      <c r="G89" s="125">
        <f>IF(b_BDVSA!G89&lt;&gt;"",ABS(b_BDVSA!G89),"")</f>
        <v>0</v>
      </c>
      <c r="H89" s="125" t="str">
        <f>IF(AND(b_BDVSA!G89&lt;&gt;"",b_BDVSA!G89&lt;&gt;0)=TRUE,IF(b_BDVSA!G89&gt;0,"D","A"),"")</f>
        <v/>
      </c>
      <c r="I89" s="125">
        <f>IF(b_BDVSA!H89&lt;&gt;"",ABS(b_BDVSA!H89),"")</f>
        <v>0</v>
      </c>
      <c r="J89" s="125" t="str">
        <f>IF(AND(b_BDVSA!H89&lt;&gt;"",b_BDVSA!H89&lt;&gt;0)=TRUE,IF(b_BDVSA!H89&gt;0,"D","A"),"")</f>
        <v/>
      </c>
      <c r="K89" s="126" t="str">
        <f>IF(b_BDVSA!I89&lt;&gt;"",ABS(b_BDVSA!I89),"")</f>
        <v/>
      </c>
      <c r="L89" s="125">
        <f>IF(b_BDVSA!L89&lt;&gt;"",ABS(b_BDVSA!L89),"")</f>
        <v>0</v>
      </c>
      <c r="M89" s="125" t="str">
        <f>IF(AND(b_BDVSA!L89&lt;&gt;"",b_BDVSA!L89&lt;&gt;0)=TRUE,IF(b_BDVSA!L89&gt;0,"D","A"),"")</f>
        <v/>
      </c>
      <c r="N89" s="125">
        <f>IF(b_BDVSA!M89&lt;&gt;"",ABS(b_BDVSA!M89),"")</f>
        <v>0</v>
      </c>
      <c r="O89" s="125" t="str">
        <f>IF(AND(b_BDVSA!M89&lt;&gt;"",b_BDVSA!M89&lt;&gt;0)=TRUE,IF(b_BDVSA!M89&gt;0,"D","A"),"")</f>
        <v/>
      </c>
      <c r="P89" s="126" t="str">
        <f>IF(b_BDVSA!N89&lt;&gt;"",ABS(b_BDVSA!N89),"")</f>
        <v/>
      </c>
      <c r="Q89" s="125">
        <f>IF(b_BDVSA!Q89&lt;&gt;"",ABS(b_BDVSA!Q89),"")</f>
        <v>0</v>
      </c>
      <c r="R89" s="125" t="str">
        <f>IF(AND(b_BDVSA!Q89&lt;&gt;"",b_BDVSA!Q89&lt;&gt;0)=TRUE,IF(b_BDVSA!Q89&gt;0,"D","A"),"")</f>
        <v/>
      </c>
      <c r="S89" s="125">
        <f>IF(b_BDVSA!R89&lt;&gt;"",ABS(b_BDVSA!R89),"")</f>
        <v>0</v>
      </c>
      <c r="T89" s="125" t="str">
        <f>IF(AND(b_BDVSA!R89&lt;&gt;"",b_BDVSA!R89&lt;&gt;0)=TRUE,IF(b_BDVSA!R89&gt;0,"D","A"),"")</f>
        <v/>
      </c>
      <c r="U89" s="126" t="str">
        <f>IF(b_BDVSA!S89&lt;&gt;"",ABS(b_BDVSA!S89),"")</f>
        <v/>
      </c>
      <c r="V89" s="125">
        <f>IF(b_BDVSA!V89&lt;&gt;"",ABS(b_BDVSA!V89),"")</f>
        <v>0</v>
      </c>
      <c r="W89" s="125" t="str">
        <f>IF(AND(b_BDVSA!V89&lt;&gt;"",b_BDVSA!V89&lt;&gt;0)=TRUE,IF(b_BDVSA!V89&gt;0,"D","A"),"")</f>
        <v/>
      </c>
      <c r="X89" s="125">
        <f>IF(b_BDVSA!W89&lt;&gt;"",ABS(b_BDVSA!W89),"")</f>
        <v>0</v>
      </c>
      <c r="Y89" s="125" t="str">
        <f>IF(AND(b_BDVSA!W89&lt;&gt;"",b_BDVSA!W89&lt;&gt;0)=TRUE,IF(b_BDVSA!W89&gt;0,"D","A"),"")</f>
        <v/>
      </c>
      <c r="Z89" s="126" t="str">
        <f>IF(b_BDVSA!X89&lt;&gt;"",ABS(b_BDVSA!X89),"")</f>
        <v/>
      </c>
    </row>
    <row r="90" spans="1:26">
      <c r="A90" s="117" t="str">
        <f>IF(dati_pdc!A86&lt;&gt;"",IF(dati_pdc!D86=1,RIGHT(dati_pdc!A86,dati_pdc!E86),dati_pdc!A86),"")</f>
        <v>51</v>
      </c>
      <c r="B90" s="117" t="str">
        <f>IF(dati_pdc!B86&lt;&gt;"",dati_pdc!B86,"")</f>
        <v>FONDI RISCHI E ONERI</v>
      </c>
      <c r="C90" s="117">
        <f>IF(dati_pdc!C86&lt;&gt;"",dati_pdc!C86,"")</f>
        <v>1</v>
      </c>
      <c r="D90" s="117">
        <f>IF(dati_pdc!D86&lt;&gt;"",dati_pdc!D86,"")</f>
        <v>0</v>
      </c>
      <c r="E90" s="125">
        <f>IF(b_BDVSA!F90&lt;&gt;"",ABS(b_BDVSA!F90),"")</f>
        <v>1130</v>
      </c>
      <c r="F90" s="125" t="str">
        <f>IF(AND(b_BDVSA!F90&lt;&gt;"",b_BDVSA!F90&lt;&gt;0)=TRUE,IF(b_BDVSA!F90&gt;0,"D","A"),"")</f>
        <v>A</v>
      </c>
      <c r="G90" s="125">
        <f>IF(b_BDVSA!G90&lt;&gt;"",ABS(b_BDVSA!G90),"")</f>
        <v>1405</v>
      </c>
      <c r="H90" s="125" t="str">
        <f>IF(AND(b_BDVSA!G90&lt;&gt;"",b_BDVSA!G90&lt;&gt;0)=TRUE,IF(b_BDVSA!G90&gt;0,"D","A"),"")</f>
        <v>A</v>
      </c>
      <c r="I90" s="125">
        <f>IF(b_BDVSA!H90&lt;&gt;"",ABS(b_BDVSA!H90),"")</f>
        <v>275</v>
      </c>
      <c r="J90" s="125" t="str">
        <f>IF(AND(b_BDVSA!H90&lt;&gt;"",b_BDVSA!H90&lt;&gt;0)=TRUE,IF(b_BDVSA!H90&gt;0,"D","A"),"")</f>
        <v>D</v>
      </c>
      <c r="K90" s="126">
        <f>IF(b_BDVSA!I90&lt;&gt;"",ABS(b_BDVSA!I90),"")</f>
        <v>0.19572953736654805</v>
      </c>
      <c r="L90" s="125">
        <f>IF(b_BDVSA!L90&lt;&gt;"",ABS(b_BDVSA!L90),"")</f>
        <v>0</v>
      </c>
      <c r="M90" s="125" t="str">
        <f>IF(AND(b_BDVSA!L90&lt;&gt;"",b_BDVSA!L90&lt;&gt;0)=TRUE,IF(b_BDVSA!L90&gt;0,"D","A"),"")</f>
        <v/>
      </c>
      <c r="N90" s="125">
        <f>IF(b_BDVSA!M90&lt;&gt;"",ABS(b_BDVSA!M90),"")</f>
        <v>1130</v>
      </c>
      <c r="O90" s="125" t="str">
        <f>IF(AND(b_BDVSA!M90&lt;&gt;"",b_BDVSA!M90&lt;&gt;0)=TRUE,IF(b_BDVSA!M90&gt;0,"D","A"),"")</f>
        <v>A</v>
      </c>
      <c r="P90" s="126" t="str">
        <f>IF(b_BDVSA!N90&lt;&gt;"",ABS(b_BDVSA!N90),"")</f>
        <v/>
      </c>
      <c r="Q90" s="125">
        <f>IF(b_BDVSA!Q90&lt;&gt;"",ABS(b_BDVSA!Q90),"")</f>
        <v>0</v>
      </c>
      <c r="R90" s="125" t="str">
        <f>IF(AND(b_BDVSA!Q90&lt;&gt;"",b_BDVSA!Q90&lt;&gt;0)=TRUE,IF(b_BDVSA!Q90&gt;0,"D","A"),"")</f>
        <v/>
      </c>
      <c r="S90" s="125">
        <f>IF(b_BDVSA!R90&lt;&gt;"",ABS(b_BDVSA!R90),"")</f>
        <v>1130</v>
      </c>
      <c r="T90" s="125" t="str">
        <f>IF(AND(b_BDVSA!R90&lt;&gt;"",b_BDVSA!R90&lt;&gt;0)=TRUE,IF(b_BDVSA!R90&gt;0,"D","A"),"")</f>
        <v>A</v>
      </c>
      <c r="U90" s="126" t="str">
        <f>IF(b_BDVSA!S90&lt;&gt;"",ABS(b_BDVSA!S90),"")</f>
        <v/>
      </c>
      <c r="V90" s="125">
        <f>IF(b_BDVSA!V90&lt;&gt;"",ABS(b_BDVSA!V90),"")</f>
        <v>0</v>
      </c>
      <c r="W90" s="125" t="str">
        <f>IF(AND(b_BDVSA!V90&lt;&gt;"",b_BDVSA!V90&lt;&gt;0)=TRUE,IF(b_BDVSA!V90&gt;0,"D","A"),"")</f>
        <v/>
      </c>
      <c r="X90" s="125">
        <f>IF(b_BDVSA!W90&lt;&gt;"",ABS(b_BDVSA!W90),"")</f>
        <v>1130</v>
      </c>
      <c r="Y90" s="125" t="str">
        <f>IF(AND(b_BDVSA!W90&lt;&gt;"",b_BDVSA!W90&lt;&gt;0)=TRUE,IF(b_BDVSA!W90&gt;0,"D","A"),"")</f>
        <v>A</v>
      </c>
      <c r="Z90" s="126" t="str">
        <f>IF(b_BDVSA!X90&lt;&gt;"",ABS(b_BDVSA!X90),"")</f>
        <v/>
      </c>
    </row>
    <row r="91" spans="1:26">
      <c r="A91" s="117" t="str">
        <f>IF(dati_pdc!A87&lt;&gt;"",IF(dati_pdc!D87=1,RIGHT(dati_pdc!A87,dati_pdc!E87),dati_pdc!A87),"")</f>
        <v>5103</v>
      </c>
      <c r="B91" s="117" t="str">
        <f>IF(dati_pdc!B87&lt;&gt;"",dati_pdc!B87,"")</f>
        <v>FONDI IMPOSTE</v>
      </c>
      <c r="C91" s="117">
        <f>IF(dati_pdc!C87&lt;&gt;"",dati_pdc!C87,"")</f>
        <v>2</v>
      </c>
      <c r="D91" s="117">
        <f>IF(dati_pdc!D87&lt;&gt;"",dati_pdc!D87,"")</f>
        <v>0</v>
      </c>
      <c r="E91" s="125">
        <f>IF(b_BDVSA!F91&lt;&gt;"",ABS(b_BDVSA!F91),"")</f>
        <v>1130</v>
      </c>
      <c r="F91" s="125" t="str">
        <f>IF(AND(b_BDVSA!F91&lt;&gt;"",b_BDVSA!F91&lt;&gt;0)=TRUE,IF(b_BDVSA!F91&gt;0,"D","A"),"")</f>
        <v>A</v>
      </c>
      <c r="G91" s="125">
        <f>IF(b_BDVSA!G91&lt;&gt;"",ABS(b_BDVSA!G91),"")</f>
        <v>1405</v>
      </c>
      <c r="H91" s="125" t="str">
        <f>IF(AND(b_BDVSA!G91&lt;&gt;"",b_BDVSA!G91&lt;&gt;0)=TRUE,IF(b_BDVSA!G91&gt;0,"D","A"),"")</f>
        <v>A</v>
      </c>
      <c r="I91" s="125">
        <f>IF(b_BDVSA!H91&lt;&gt;"",ABS(b_BDVSA!H91),"")</f>
        <v>275</v>
      </c>
      <c r="J91" s="125" t="str">
        <f>IF(AND(b_BDVSA!H91&lt;&gt;"",b_BDVSA!H91&lt;&gt;0)=TRUE,IF(b_BDVSA!H91&gt;0,"D","A"),"")</f>
        <v>D</v>
      </c>
      <c r="K91" s="126">
        <f>IF(b_BDVSA!I91&lt;&gt;"",ABS(b_BDVSA!I91),"")</f>
        <v>0.19572953736654805</v>
      </c>
      <c r="L91" s="125">
        <f>IF(b_BDVSA!L91&lt;&gt;"",ABS(b_BDVSA!L91),"")</f>
        <v>0</v>
      </c>
      <c r="M91" s="125" t="str">
        <f>IF(AND(b_BDVSA!L91&lt;&gt;"",b_BDVSA!L91&lt;&gt;0)=TRUE,IF(b_BDVSA!L91&gt;0,"D","A"),"")</f>
        <v/>
      </c>
      <c r="N91" s="125">
        <f>IF(b_BDVSA!M91&lt;&gt;"",ABS(b_BDVSA!M91),"")</f>
        <v>1130</v>
      </c>
      <c r="O91" s="125" t="str">
        <f>IF(AND(b_BDVSA!M91&lt;&gt;"",b_BDVSA!M91&lt;&gt;0)=TRUE,IF(b_BDVSA!M91&gt;0,"D","A"),"")</f>
        <v>A</v>
      </c>
      <c r="P91" s="126" t="str">
        <f>IF(b_BDVSA!N91&lt;&gt;"",ABS(b_BDVSA!N91),"")</f>
        <v/>
      </c>
      <c r="Q91" s="125">
        <f>IF(b_BDVSA!Q91&lt;&gt;"",ABS(b_BDVSA!Q91),"")</f>
        <v>0</v>
      </c>
      <c r="R91" s="125" t="str">
        <f>IF(AND(b_BDVSA!Q91&lt;&gt;"",b_BDVSA!Q91&lt;&gt;0)=TRUE,IF(b_BDVSA!Q91&gt;0,"D","A"),"")</f>
        <v/>
      </c>
      <c r="S91" s="125">
        <f>IF(b_BDVSA!R91&lt;&gt;"",ABS(b_BDVSA!R91),"")</f>
        <v>1130</v>
      </c>
      <c r="T91" s="125" t="str">
        <f>IF(AND(b_BDVSA!R91&lt;&gt;"",b_BDVSA!R91&lt;&gt;0)=TRUE,IF(b_BDVSA!R91&gt;0,"D","A"),"")</f>
        <v>A</v>
      </c>
      <c r="U91" s="126" t="str">
        <f>IF(b_BDVSA!S91&lt;&gt;"",ABS(b_BDVSA!S91),"")</f>
        <v/>
      </c>
      <c r="V91" s="125">
        <f>IF(b_BDVSA!V91&lt;&gt;"",ABS(b_BDVSA!V91),"")</f>
        <v>0</v>
      </c>
      <c r="W91" s="125" t="str">
        <f>IF(AND(b_BDVSA!V91&lt;&gt;"",b_BDVSA!V91&lt;&gt;0)=TRUE,IF(b_BDVSA!V91&gt;0,"D","A"),"")</f>
        <v/>
      </c>
      <c r="X91" s="125">
        <f>IF(b_BDVSA!W91&lt;&gt;"",ABS(b_BDVSA!W91),"")</f>
        <v>1130</v>
      </c>
      <c r="Y91" s="125" t="str">
        <f>IF(AND(b_BDVSA!W91&lt;&gt;"",b_BDVSA!W91&lt;&gt;0)=TRUE,IF(b_BDVSA!W91&gt;0,"D","A"),"")</f>
        <v>A</v>
      </c>
      <c r="Z91" s="126" t="str">
        <f>IF(b_BDVSA!X91&lt;&gt;"",ABS(b_BDVSA!X91),"")</f>
        <v/>
      </c>
    </row>
    <row r="92" spans="1:26">
      <c r="A92" s="117" t="str">
        <f>IF(dati_pdc!A88&lt;&gt;"",IF(dati_pdc!D88=1,RIGHT(dati_pdc!A88,dati_pdc!E88),dati_pdc!A88),"")</f>
        <v>510307</v>
      </c>
      <c r="B92" s="117" t="str">
        <f>IF(dati_pdc!B88&lt;&gt;"",dati_pdc!B88,"")</f>
        <v>Fondo imposte differite IRES</v>
      </c>
      <c r="C92" s="117">
        <f>IF(dati_pdc!C88&lt;&gt;"",dati_pdc!C88,"")</f>
        <v>3</v>
      </c>
      <c r="D92" s="117">
        <f>IF(dati_pdc!D88&lt;&gt;"",dati_pdc!D88,"")</f>
        <v>0</v>
      </c>
      <c r="E92" s="125">
        <f>IF(b_BDVSA!F92&lt;&gt;"",ABS(b_BDVSA!F92),"")</f>
        <v>1130</v>
      </c>
      <c r="F92" s="125" t="str">
        <f>IF(AND(b_BDVSA!F92&lt;&gt;"",b_BDVSA!F92&lt;&gt;0)=TRUE,IF(b_BDVSA!F92&gt;0,"D","A"),"")</f>
        <v>A</v>
      </c>
      <c r="G92" s="125">
        <f>IF(b_BDVSA!G92&lt;&gt;"",ABS(b_BDVSA!G92),"")</f>
        <v>1405</v>
      </c>
      <c r="H92" s="125" t="str">
        <f>IF(AND(b_BDVSA!G92&lt;&gt;"",b_BDVSA!G92&lt;&gt;0)=TRUE,IF(b_BDVSA!G92&gt;0,"D","A"),"")</f>
        <v>A</v>
      </c>
      <c r="I92" s="125">
        <f>IF(b_BDVSA!H92&lt;&gt;"",ABS(b_BDVSA!H92),"")</f>
        <v>275</v>
      </c>
      <c r="J92" s="125" t="str">
        <f>IF(AND(b_BDVSA!H92&lt;&gt;"",b_BDVSA!H92&lt;&gt;0)=TRUE,IF(b_BDVSA!H92&gt;0,"D","A"),"")</f>
        <v>D</v>
      </c>
      <c r="K92" s="126">
        <f>IF(b_BDVSA!I92&lt;&gt;"",ABS(b_BDVSA!I92),"")</f>
        <v>0.19572953736654805</v>
      </c>
      <c r="L92" s="125">
        <f>IF(b_BDVSA!L92&lt;&gt;"",ABS(b_BDVSA!L92),"")</f>
        <v>0</v>
      </c>
      <c r="M92" s="125" t="str">
        <f>IF(AND(b_BDVSA!L92&lt;&gt;"",b_BDVSA!L92&lt;&gt;0)=TRUE,IF(b_BDVSA!L92&gt;0,"D","A"),"")</f>
        <v/>
      </c>
      <c r="N92" s="125">
        <f>IF(b_BDVSA!M92&lt;&gt;"",ABS(b_BDVSA!M92),"")</f>
        <v>1130</v>
      </c>
      <c r="O92" s="125" t="str">
        <f>IF(AND(b_BDVSA!M92&lt;&gt;"",b_BDVSA!M92&lt;&gt;0)=TRUE,IF(b_BDVSA!M92&gt;0,"D","A"),"")</f>
        <v>A</v>
      </c>
      <c r="P92" s="126" t="str">
        <f>IF(b_BDVSA!N92&lt;&gt;"",ABS(b_BDVSA!N92),"")</f>
        <v/>
      </c>
      <c r="Q92" s="125">
        <f>IF(b_BDVSA!Q92&lt;&gt;"",ABS(b_BDVSA!Q92),"")</f>
        <v>0</v>
      </c>
      <c r="R92" s="125" t="str">
        <f>IF(AND(b_BDVSA!Q92&lt;&gt;"",b_BDVSA!Q92&lt;&gt;0)=TRUE,IF(b_BDVSA!Q92&gt;0,"D","A"),"")</f>
        <v/>
      </c>
      <c r="S92" s="125">
        <f>IF(b_BDVSA!R92&lt;&gt;"",ABS(b_BDVSA!R92),"")</f>
        <v>1130</v>
      </c>
      <c r="T92" s="125" t="str">
        <f>IF(AND(b_BDVSA!R92&lt;&gt;"",b_BDVSA!R92&lt;&gt;0)=TRUE,IF(b_BDVSA!R92&gt;0,"D","A"),"")</f>
        <v>A</v>
      </c>
      <c r="U92" s="126" t="str">
        <f>IF(b_BDVSA!S92&lt;&gt;"",ABS(b_BDVSA!S92),"")</f>
        <v/>
      </c>
      <c r="V92" s="125">
        <f>IF(b_BDVSA!V92&lt;&gt;"",ABS(b_BDVSA!V92),"")</f>
        <v>0</v>
      </c>
      <c r="W92" s="125" t="str">
        <f>IF(AND(b_BDVSA!V92&lt;&gt;"",b_BDVSA!V92&lt;&gt;0)=TRUE,IF(b_BDVSA!V92&gt;0,"D","A"),"")</f>
        <v/>
      </c>
      <c r="X92" s="125">
        <f>IF(b_BDVSA!W92&lt;&gt;"",ABS(b_BDVSA!W92),"")</f>
        <v>1130</v>
      </c>
      <c r="Y92" s="125" t="str">
        <f>IF(AND(b_BDVSA!W92&lt;&gt;"",b_BDVSA!W92&lt;&gt;0)=TRUE,IF(b_BDVSA!W92&gt;0,"D","A"),"")</f>
        <v>A</v>
      </c>
      <c r="Z92" s="126" t="str">
        <f>IF(b_BDVSA!X92&lt;&gt;"",ABS(b_BDVSA!X92),"")</f>
        <v/>
      </c>
    </row>
    <row r="93" spans="1:26">
      <c r="A93" s="117" t="str">
        <f>IF(dati_pdc!A89&lt;&gt;"",IF(dati_pdc!D89=1,RIGHT(dati_pdc!A89,dati_pdc!E89),dati_pdc!A89),"")</f>
        <v>53</v>
      </c>
      <c r="B93" s="117" t="str">
        <f>IF(dati_pdc!B89&lt;&gt;"",dati_pdc!B89,"")</f>
        <v>FONDO T.F.R.</v>
      </c>
      <c r="C93" s="117">
        <f>IF(dati_pdc!C89&lt;&gt;"",dati_pdc!C89,"")</f>
        <v>1</v>
      </c>
      <c r="D93" s="117">
        <f>IF(dati_pdc!D89&lt;&gt;"",dati_pdc!D89,"")</f>
        <v>0</v>
      </c>
      <c r="E93" s="125">
        <f>IF(b_BDVSA!F93&lt;&gt;"",ABS(b_BDVSA!F93),"")</f>
        <v>172805.13</v>
      </c>
      <c r="F93" s="125" t="str">
        <f>IF(AND(b_BDVSA!F93&lt;&gt;"",b_BDVSA!F93&lt;&gt;0)=TRUE,IF(b_BDVSA!F93&gt;0,"D","A"),"")</f>
        <v>A</v>
      </c>
      <c r="G93" s="125">
        <f>IF(b_BDVSA!G93&lt;&gt;"",ABS(b_BDVSA!G93),"")</f>
        <v>157395.81</v>
      </c>
      <c r="H93" s="125" t="str">
        <f>IF(AND(b_BDVSA!G93&lt;&gt;"",b_BDVSA!G93&lt;&gt;0)=TRUE,IF(b_BDVSA!G93&gt;0,"D","A"),"")</f>
        <v>A</v>
      </c>
      <c r="I93" s="125">
        <f>IF(b_BDVSA!H93&lt;&gt;"",ABS(b_BDVSA!H93),"")</f>
        <v>15409.320000000007</v>
      </c>
      <c r="J93" s="125" t="str">
        <f>IF(AND(b_BDVSA!H93&lt;&gt;"",b_BDVSA!H93&lt;&gt;0)=TRUE,IF(b_BDVSA!H93&gt;0,"D","A"),"")</f>
        <v>A</v>
      </c>
      <c r="K93" s="126">
        <f>IF(b_BDVSA!I93&lt;&gt;"",ABS(b_BDVSA!I93),"")</f>
        <v>9.7901716697541108E-2</v>
      </c>
      <c r="L93" s="125">
        <f>IF(b_BDVSA!L93&lt;&gt;"",ABS(b_BDVSA!L93),"")</f>
        <v>0</v>
      </c>
      <c r="M93" s="125" t="str">
        <f>IF(AND(b_BDVSA!L93&lt;&gt;"",b_BDVSA!L93&lt;&gt;0)=TRUE,IF(b_BDVSA!L93&gt;0,"D","A"),"")</f>
        <v/>
      </c>
      <c r="N93" s="125">
        <f>IF(b_BDVSA!M93&lt;&gt;"",ABS(b_BDVSA!M93),"")</f>
        <v>172805.13</v>
      </c>
      <c r="O93" s="125" t="str">
        <f>IF(AND(b_BDVSA!M93&lt;&gt;"",b_BDVSA!M93&lt;&gt;0)=TRUE,IF(b_BDVSA!M93&gt;0,"D","A"),"")</f>
        <v>A</v>
      </c>
      <c r="P93" s="126" t="str">
        <f>IF(b_BDVSA!N93&lt;&gt;"",ABS(b_BDVSA!N93),"")</f>
        <v/>
      </c>
      <c r="Q93" s="125">
        <f>IF(b_BDVSA!Q93&lt;&gt;"",ABS(b_BDVSA!Q93),"")</f>
        <v>0</v>
      </c>
      <c r="R93" s="125" t="str">
        <f>IF(AND(b_BDVSA!Q93&lt;&gt;"",b_BDVSA!Q93&lt;&gt;0)=TRUE,IF(b_BDVSA!Q93&gt;0,"D","A"),"")</f>
        <v/>
      </c>
      <c r="S93" s="125">
        <f>IF(b_BDVSA!R93&lt;&gt;"",ABS(b_BDVSA!R93),"")</f>
        <v>172805.13</v>
      </c>
      <c r="T93" s="125" t="str">
        <f>IF(AND(b_BDVSA!R93&lt;&gt;"",b_BDVSA!R93&lt;&gt;0)=TRUE,IF(b_BDVSA!R93&gt;0,"D","A"),"")</f>
        <v>A</v>
      </c>
      <c r="U93" s="126" t="str">
        <f>IF(b_BDVSA!S93&lt;&gt;"",ABS(b_BDVSA!S93),"")</f>
        <v/>
      </c>
      <c r="V93" s="125">
        <f>IF(b_BDVSA!V93&lt;&gt;"",ABS(b_BDVSA!V93),"")</f>
        <v>0</v>
      </c>
      <c r="W93" s="125" t="str">
        <f>IF(AND(b_BDVSA!V93&lt;&gt;"",b_BDVSA!V93&lt;&gt;0)=TRUE,IF(b_BDVSA!V93&gt;0,"D","A"),"")</f>
        <v/>
      </c>
      <c r="X93" s="125">
        <f>IF(b_BDVSA!W93&lt;&gt;"",ABS(b_BDVSA!W93),"")</f>
        <v>172805.13</v>
      </c>
      <c r="Y93" s="125" t="str">
        <f>IF(AND(b_BDVSA!W93&lt;&gt;"",b_BDVSA!W93&lt;&gt;0)=TRUE,IF(b_BDVSA!W93&gt;0,"D","A"),"")</f>
        <v>A</v>
      </c>
      <c r="Z93" s="126" t="str">
        <f>IF(b_BDVSA!X93&lt;&gt;"",ABS(b_BDVSA!X93),"")</f>
        <v/>
      </c>
    </row>
    <row r="94" spans="1:26">
      <c r="A94" s="117" t="str">
        <f>IF(dati_pdc!A90&lt;&gt;"",IF(dati_pdc!D90=1,RIGHT(dati_pdc!A90,dati_pdc!E90),dati_pdc!A90),"")</f>
        <v>5301</v>
      </c>
      <c r="B94" s="117" t="str">
        <f>IF(dati_pdc!B90&lt;&gt;"",dati_pdc!B90,"")</f>
        <v>FONDO T.F.R.</v>
      </c>
      <c r="C94" s="117">
        <f>IF(dati_pdc!C90&lt;&gt;"",dati_pdc!C90,"")</f>
        <v>2</v>
      </c>
      <c r="D94" s="117">
        <f>IF(dati_pdc!D90&lt;&gt;"",dati_pdc!D90,"")</f>
        <v>0</v>
      </c>
      <c r="E94" s="125">
        <f>IF(b_BDVSA!F94&lt;&gt;"",ABS(b_BDVSA!F94),"")</f>
        <v>172805.13</v>
      </c>
      <c r="F94" s="125" t="str">
        <f>IF(AND(b_BDVSA!F94&lt;&gt;"",b_BDVSA!F94&lt;&gt;0)=TRUE,IF(b_BDVSA!F94&gt;0,"D","A"),"")</f>
        <v>A</v>
      </c>
      <c r="G94" s="125">
        <f>IF(b_BDVSA!G94&lt;&gt;"",ABS(b_BDVSA!G94),"")</f>
        <v>157395.81</v>
      </c>
      <c r="H94" s="125" t="str">
        <f>IF(AND(b_BDVSA!G94&lt;&gt;"",b_BDVSA!G94&lt;&gt;0)=TRUE,IF(b_BDVSA!G94&gt;0,"D","A"),"")</f>
        <v>A</v>
      </c>
      <c r="I94" s="125">
        <f>IF(b_BDVSA!H94&lt;&gt;"",ABS(b_BDVSA!H94),"")</f>
        <v>15409.320000000007</v>
      </c>
      <c r="J94" s="125" t="str">
        <f>IF(AND(b_BDVSA!H94&lt;&gt;"",b_BDVSA!H94&lt;&gt;0)=TRUE,IF(b_BDVSA!H94&gt;0,"D","A"),"")</f>
        <v>A</v>
      </c>
      <c r="K94" s="126">
        <f>IF(b_BDVSA!I94&lt;&gt;"",ABS(b_BDVSA!I94),"")</f>
        <v>9.7901716697541108E-2</v>
      </c>
      <c r="L94" s="125">
        <f>IF(b_BDVSA!L94&lt;&gt;"",ABS(b_BDVSA!L94),"")</f>
        <v>0</v>
      </c>
      <c r="M94" s="125" t="str">
        <f>IF(AND(b_BDVSA!L94&lt;&gt;"",b_BDVSA!L94&lt;&gt;0)=TRUE,IF(b_BDVSA!L94&gt;0,"D","A"),"")</f>
        <v/>
      </c>
      <c r="N94" s="125">
        <f>IF(b_BDVSA!M94&lt;&gt;"",ABS(b_BDVSA!M94),"")</f>
        <v>172805.13</v>
      </c>
      <c r="O94" s="125" t="str">
        <f>IF(AND(b_BDVSA!M94&lt;&gt;"",b_BDVSA!M94&lt;&gt;0)=TRUE,IF(b_BDVSA!M94&gt;0,"D","A"),"")</f>
        <v>A</v>
      </c>
      <c r="P94" s="126" t="str">
        <f>IF(b_BDVSA!N94&lt;&gt;"",ABS(b_BDVSA!N94),"")</f>
        <v/>
      </c>
      <c r="Q94" s="125">
        <f>IF(b_BDVSA!Q94&lt;&gt;"",ABS(b_BDVSA!Q94),"")</f>
        <v>0</v>
      </c>
      <c r="R94" s="125" t="str">
        <f>IF(AND(b_BDVSA!Q94&lt;&gt;"",b_BDVSA!Q94&lt;&gt;0)=TRUE,IF(b_BDVSA!Q94&gt;0,"D","A"),"")</f>
        <v/>
      </c>
      <c r="S94" s="125">
        <f>IF(b_BDVSA!R94&lt;&gt;"",ABS(b_BDVSA!R94),"")</f>
        <v>172805.13</v>
      </c>
      <c r="T94" s="125" t="str">
        <f>IF(AND(b_BDVSA!R94&lt;&gt;"",b_BDVSA!R94&lt;&gt;0)=TRUE,IF(b_BDVSA!R94&gt;0,"D","A"),"")</f>
        <v>A</v>
      </c>
      <c r="U94" s="126" t="str">
        <f>IF(b_BDVSA!S94&lt;&gt;"",ABS(b_BDVSA!S94),"")</f>
        <v/>
      </c>
      <c r="V94" s="125">
        <f>IF(b_BDVSA!V94&lt;&gt;"",ABS(b_BDVSA!V94),"")</f>
        <v>0</v>
      </c>
      <c r="W94" s="125" t="str">
        <f>IF(AND(b_BDVSA!V94&lt;&gt;"",b_BDVSA!V94&lt;&gt;0)=TRUE,IF(b_BDVSA!V94&gt;0,"D","A"),"")</f>
        <v/>
      </c>
      <c r="X94" s="125">
        <f>IF(b_BDVSA!W94&lt;&gt;"",ABS(b_BDVSA!W94),"")</f>
        <v>172805.13</v>
      </c>
      <c r="Y94" s="125" t="str">
        <f>IF(AND(b_BDVSA!W94&lt;&gt;"",b_BDVSA!W94&lt;&gt;0)=TRUE,IF(b_BDVSA!W94&gt;0,"D","A"),"")</f>
        <v>A</v>
      </c>
      <c r="Z94" s="126" t="str">
        <f>IF(b_BDVSA!X94&lt;&gt;"",ABS(b_BDVSA!X94),"")</f>
        <v/>
      </c>
    </row>
    <row r="95" spans="1:26">
      <c r="A95" s="117" t="str">
        <f>IF(dati_pdc!A91&lt;&gt;"",IF(dati_pdc!D91=1,RIGHT(dati_pdc!A91,dati_pdc!E91),dati_pdc!A91),"")</f>
        <v>530101</v>
      </c>
      <c r="B95" s="117" t="str">
        <f>IF(dati_pdc!B91&lt;&gt;"",dati_pdc!B91,"")</f>
        <v>Fondo T.F.R.</v>
      </c>
      <c r="C95" s="117">
        <f>IF(dati_pdc!C91&lt;&gt;"",dati_pdc!C91,"")</f>
        <v>3</v>
      </c>
      <c r="D95" s="117">
        <f>IF(dati_pdc!D91&lt;&gt;"",dati_pdc!D91,"")</f>
        <v>0</v>
      </c>
      <c r="E95" s="125">
        <f>IF(b_BDVSA!F95&lt;&gt;"",ABS(b_BDVSA!F95),"")</f>
        <v>172805.13</v>
      </c>
      <c r="F95" s="125" t="str">
        <f>IF(AND(b_BDVSA!F95&lt;&gt;"",b_BDVSA!F95&lt;&gt;0)=TRUE,IF(b_BDVSA!F95&gt;0,"D","A"),"")</f>
        <v>A</v>
      </c>
      <c r="G95" s="125">
        <f>IF(b_BDVSA!G95&lt;&gt;"",ABS(b_BDVSA!G95),"")</f>
        <v>157395.81</v>
      </c>
      <c r="H95" s="125" t="str">
        <f>IF(AND(b_BDVSA!G95&lt;&gt;"",b_BDVSA!G95&lt;&gt;0)=TRUE,IF(b_BDVSA!G95&gt;0,"D","A"),"")</f>
        <v>A</v>
      </c>
      <c r="I95" s="125">
        <f>IF(b_BDVSA!H95&lt;&gt;"",ABS(b_BDVSA!H95),"")</f>
        <v>15409.320000000007</v>
      </c>
      <c r="J95" s="125" t="str">
        <f>IF(AND(b_BDVSA!H95&lt;&gt;"",b_BDVSA!H95&lt;&gt;0)=TRUE,IF(b_BDVSA!H95&gt;0,"D","A"),"")</f>
        <v>A</v>
      </c>
      <c r="K95" s="126">
        <f>IF(b_BDVSA!I95&lt;&gt;"",ABS(b_BDVSA!I95),"")</f>
        <v>9.7901716697541108E-2</v>
      </c>
      <c r="L95" s="125">
        <f>IF(b_BDVSA!L95&lt;&gt;"",ABS(b_BDVSA!L95),"")</f>
        <v>0</v>
      </c>
      <c r="M95" s="125" t="str">
        <f>IF(AND(b_BDVSA!L95&lt;&gt;"",b_BDVSA!L95&lt;&gt;0)=TRUE,IF(b_BDVSA!L95&gt;0,"D","A"),"")</f>
        <v/>
      </c>
      <c r="N95" s="125">
        <f>IF(b_BDVSA!M95&lt;&gt;"",ABS(b_BDVSA!M95),"")</f>
        <v>172805.13</v>
      </c>
      <c r="O95" s="125" t="str">
        <f>IF(AND(b_BDVSA!M95&lt;&gt;"",b_BDVSA!M95&lt;&gt;0)=TRUE,IF(b_BDVSA!M95&gt;0,"D","A"),"")</f>
        <v>A</v>
      </c>
      <c r="P95" s="126" t="str">
        <f>IF(b_BDVSA!N95&lt;&gt;"",ABS(b_BDVSA!N95),"")</f>
        <v/>
      </c>
      <c r="Q95" s="125">
        <f>IF(b_BDVSA!Q95&lt;&gt;"",ABS(b_BDVSA!Q95),"")</f>
        <v>0</v>
      </c>
      <c r="R95" s="125" t="str">
        <f>IF(AND(b_BDVSA!Q95&lt;&gt;"",b_BDVSA!Q95&lt;&gt;0)=TRUE,IF(b_BDVSA!Q95&gt;0,"D","A"),"")</f>
        <v/>
      </c>
      <c r="S95" s="125">
        <f>IF(b_BDVSA!R95&lt;&gt;"",ABS(b_BDVSA!R95),"")</f>
        <v>172805.13</v>
      </c>
      <c r="T95" s="125" t="str">
        <f>IF(AND(b_BDVSA!R95&lt;&gt;"",b_BDVSA!R95&lt;&gt;0)=TRUE,IF(b_BDVSA!R95&gt;0,"D","A"),"")</f>
        <v>A</v>
      </c>
      <c r="U95" s="126" t="str">
        <f>IF(b_BDVSA!S95&lt;&gt;"",ABS(b_BDVSA!S95),"")</f>
        <v/>
      </c>
      <c r="V95" s="125">
        <f>IF(b_BDVSA!V95&lt;&gt;"",ABS(b_BDVSA!V95),"")</f>
        <v>0</v>
      </c>
      <c r="W95" s="125" t="str">
        <f>IF(AND(b_BDVSA!V95&lt;&gt;"",b_BDVSA!V95&lt;&gt;0)=TRUE,IF(b_BDVSA!V95&gt;0,"D","A"),"")</f>
        <v/>
      </c>
      <c r="X95" s="125">
        <f>IF(b_BDVSA!W95&lt;&gt;"",ABS(b_BDVSA!W95),"")</f>
        <v>172805.13</v>
      </c>
      <c r="Y95" s="125" t="str">
        <f>IF(AND(b_BDVSA!W95&lt;&gt;"",b_BDVSA!W95&lt;&gt;0)=TRUE,IF(b_BDVSA!W95&gt;0,"D","A"),"")</f>
        <v>A</v>
      </c>
      <c r="Z95" s="126" t="str">
        <f>IF(b_BDVSA!X95&lt;&gt;"",ABS(b_BDVSA!X95),"")</f>
        <v/>
      </c>
    </row>
    <row r="96" spans="1:26">
      <c r="A96" s="117" t="str">
        <f>IF(dati_pdc!A92&lt;&gt;"",IF(dati_pdc!D92=1,RIGHT(dati_pdc!A92,dati_pdc!E92),dati_pdc!A92),"")</f>
        <v>55</v>
      </c>
      <c r="B96" s="117" t="str">
        <f>IF(dati_pdc!B92&lt;&gt;"",dati_pdc!B92,"")</f>
        <v>FINANZIAMENTI DI TERZI</v>
      </c>
      <c r="C96" s="117">
        <f>IF(dati_pdc!C92&lt;&gt;"",dati_pdc!C92,"")</f>
        <v>1</v>
      </c>
      <c r="D96" s="117">
        <f>IF(dati_pdc!D92&lt;&gt;"",dati_pdc!D92,"")</f>
        <v>0</v>
      </c>
      <c r="E96" s="125">
        <f>IF(b_BDVSA!F96&lt;&gt;"",ABS(b_BDVSA!F96),"")</f>
        <v>187970.65</v>
      </c>
      <c r="F96" s="125" t="str">
        <f>IF(AND(b_BDVSA!F96&lt;&gt;"",b_BDVSA!F96&lt;&gt;0)=TRUE,IF(b_BDVSA!F96&gt;0,"D","A"),"")</f>
        <v>A</v>
      </c>
      <c r="G96" s="125">
        <f>IF(b_BDVSA!G96&lt;&gt;"",ABS(b_BDVSA!G96),"")</f>
        <v>340818.39</v>
      </c>
      <c r="H96" s="125" t="str">
        <f>IF(AND(b_BDVSA!G96&lt;&gt;"",b_BDVSA!G96&lt;&gt;0)=TRUE,IF(b_BDVSA!G96&gt;0,"D","A"),"")</f>
        <v>A</v>
      </c>
      <c r="I96" s="125">
        <f>IF(b_BDVSA!H96&lt;&gt;"",ABS(b_BDVSA!H96),"")</f>
        <v>152847.74000000002</v>
      </c>
      <c r="J96" s="125" t="str">
        <f>IF(AND(b_BDVSA!H96&lt;&gt;"",b_BDVSA!H96&lt;&gt;0)=TRUE,IF(b_BDVSA!H96&gt;0,"D","A"),"")</f>
        <v>D</v>
      </c>
      <c r="K96" s="126">
        <f>IF(b_BDVSA!I96&lt;&gt;"",ABS(b_BDVSA!I96),"")</f>
        <v>0.44847268951654873</v>
      </c>
      <c r="L96" s="125">
        <f>IF(b_BDVSA!L96&lt;&gt;"",ABS(b_BDVSA!L96),"")</f>
        <v>0</v>
      </c>
      <c r="M96" s="125" t="str">
        <f>IF(AND(b_BDVSA!L96&lt;&gt;"",b_BDVSA!L96&lt;&gt;0)=TRUE,IF(b_BDVSA!L96&gt;0,"D","A"),"")</f>
        <v/>
      </c>
      <c r="N96" s="125">
        <f>IF(b_BDVSA!M96&lt;&gt;"",ABS(b_BDVSA!M96),"")</f>
        <v>187970.65</v>
      </c>
      <c r="O96" s="125" t="str">
        <f>IF(AND(b_BDVSA!M96&lt;&gt;"",b_BDVSA!M96&lt;&gt;0)=TRUE,IF(b_BDVSA!M96&gt;0,"D","A"),"")</f>
        <v>A</v>
      </c>
      <c r="P96" s="126" t="str">
        <f>IF(b_BDVSA!N96&lt;&gt;"",ABS(b_BDVSA!N96),"")</f>
        <v/>
      </c>
      <c r="Q96" s="125">
        <f>IF(b_BDVSA!Q96&lt;&gt;"",ABS(b_BDVSA!Q96),"")</f>
        <v>0</v>
      </c>
      <c r="R96" s="125" t="str">
        <f>IF(AND(b_BDVSA!Q96&lt;&gt;"",b_BDVSA!Q96&lt;&gt;0)=TRUE,IF(b_BDVSA!Q96&gt;0,"D","A"),"")</f>
        <v/>
      </c>
      <c r="S96" s="125">
        <f>IF(b_BDVSA!R96&lt;&gt;"",ABS(b_BDVSA!R96),"")</f>
        <v>187970.65</v>
      </c>
      <c r="T96" s="125" t="str">
        <f>IF(AND(b_BDVSA!R96&lt;&gt;"",b_BDVSA!R96&lt;&gt;0)=TRUE,IF(b_BDVSA!R96&gt;0,"D","A"),"")</f>
        <v>A</v>
      </c>
      <c r="U96" s="126" t="str">
        <f>IF(b_BDVSA!S96&lt;&gt;"",ABS(b_BDVSA!S96),"")</f>
        <v/>
      </c>
      <c r="V96" s="125">
        <f>IF(b_BDVSA!V96&lt;&gt;"",ABS(b_BDVSA!V96),"")</f>
        <v>0</v>
      </c>
      <c r="W96" s="125" t="str">
        <f>IF(AND(b_BDVSA!V96&lt;&gt;"",b_BDVSA!V96&lt;&gt;0)=TRUE,IF(b_BDVSA!V96&gt;0,"D","A"),"")</f>
        <v/>
      </c>
      <c r="X96" s="125">
        <f>IF(b_BDVSA!W96&lt;&gt;"",ABS(b_BDVSA!W96),"")</f>
        <v>187970.65</v>
      </c>
      <c r="Y96" s="125" t="str">
        <f>IF(AND(b_BDVSA!W96&lt;&gt;"",b_BDVSA!W96&lt;&gt;0)=TRUE,IF(b_BDVSA!W96&gt;0,"D","A"),"")</f>
        <v>A</v>
      </c>
      <c r="Z96" s="126" t="str">
        <f>IF(b_BDVSA!X96&lt;&gt;"",ABS(b_BDVSA!X96),"")</f>
        <v/>
      </c>
    </row>
    <row r="97" spans="1:26">
      <c r="A97" s="117" t="str">
        <f>IF(dati_pdc!A93&lt;&gt;"",IF(dati_pdc!D93=1,RIGHT(dati_pdc!A93,dati_pdc!E93),dati_pdc!A93),"")</f>
        <v>5503</v>
      </c>
      <c r="B97" s="117" t="str">
        <f>IF(dati_pdc!B93&lt;&gt;"",dati_pdc!B93,"")</f>
        <v>MUTUI E FINANZIAMENTI</v>
      </c>
      <c r="C97" s="117">
        <f>IF(dati_pdc!C93&lt;&gt;"",dati_pdc!C93,"")</f>
        <v>2</v>
      </c>
      <c r="D97" s="117">
        <f>IF(dati_pdc!D93&lt;&gt;"",dati_pdc!D93,"")</f>
        <v>0</v>
      </c>
      <c r="E97" s="125">
        <f>IF(b_BDVSA!F97&lt;&gt;"",ABS(b_BDVSA!F97),"")</f>
        <v>187970.65</v>
      </c>
      <c r="F97" s="125" t="str">
        <f>IF(AND(b_BDVSA!F97&lt;&gt;"",b_BDVSA!F97&lt;&gt;0)=TRUE,IF(b_BDVSA!F97&gt;0,"D","A"),"")</f>
        <v>A</v>
      </c>
      <c r="G97" s="125">
        <f>IF(b_BDVSA!G97&lt;&gt;"",ABS(b_BDVSA!G97),"")</f>
        <v>340818.39</v>
      </c>
      <c r="H97" s="125" t="str">
        <f>IF(AND(b_BDVSA!G97&lt;&gt;"",b_BDVSA!G97&lt;&gt;0)=TRUE,IF(b_BDVSA!G97&gt;0,"D","A"),"")</f>
        <v>A</v>
      </c>
      <c r="I97" s="125">
        <f>IF(b_BDVSA!H97&lt;&gt;"",ABS(b_BDVSA!H97),"")</f>
        <v>152847.74000000002</v>
      </c>
      <c r="J97" s="125" t="str">
        <f>IF(AND(b_BDVSA!H97&lt;&gt;"",b_BDVSA!H97&lt;&gt;0)=TRUE,IF(b_BDVSA!H97&gt;0,"D","A"),"")</f>
        <v>D</v>
      </c>
      <c r="K97" s="126">
        <f>IF(b_BDVSA!I97&lt;&gt;"",ABS(b_BDVSA!I97),"")</f>
        <v>0.44847268951654873</v>
      </c>
      <c r="L97" s="125">
        <f>IF(b_BDVSA!L97&lt;&gt;"",ABS(b_BDVSA!L97),"")</f>
        <v>0</v>
      </c>
      <c r="M97" s="125" t="str">
        <f>IF(AND(b_BDVSA!L97&lt;&gt;"",b_BDVSA!L97&lt;&gt;0)=TRUE,IF(b_BDVSA!L97&gt;0,"D","A"),"")</f>
        <v/>
      </c>
      <c r="N97" s="125">
        <f>IF(b_BDVSA!M97&lt;&gt;"",ABS(b_BDVSA!M97),"")</f>
        <v>187970.65</v>
      </c>
      <c r="O97" s="125" t="str">
        <f>IF(AND(b_BDVSA!M97&lt;&gt;"",b_BDVSA!M97&lt;&gt;0)=TRUE,IF(b_BDVSA!M97&gt;0,"D","A"),"")</f>
        <v>A</v>
      </c>
      <c r="P97" s="126" t="str">
        <f>IF(b_BDVSA!N97&lt;&gt;"",ABS(b_BDVSA!N97),"")</f>
        <v/>
      </c>
      <c r="Q97" s="125">
        <f>IF(b_BDVSA!Q97&lt;&gt;"",ABS(b_BDVSA!Q97),"")</f>
        <v>0</v>
      </c>
      <c r="R97" s="125" t="str">
        <f>IF(AND(b_BDVSA!Q97&lt;&gt;"",b_BDVSA!Q97&lt;&gt;0)=TRUE,IF(b_BDVSA!Q97&gt;0,"D","A"),"")</f>
        <v/>
      </c>
      <c r="S97" s="125">
        <f>IF(b_BDVSA!R97&lt;&gt;"",ABS(b_BDVSA!R97),"")</f>
        <v>187970.65</v>
      </c>
      <c r="T97" s="125" t="str">
        <f>IF(AND(b_BDVSA!R97&lt;&gt;"",b_BDVSA!R97&lt;&gt;0)=TRUE,IF(b_BDVSA!R97&gt;0,"D","A"),"")</f>
        <v>A</v>
      </c>
      <c r="U97" s="126" t="str">
        <f>IF(b_BDVSA!S97&lt;&gt;"",ABS(b_BDVSA!S97),"")</f>
        <v/>
      </c>
      <c r="V97" s="125">
        <f>IF(b_BDVSA!V97&lt;&gt;"",ABS(b_BDVSA!V97),"")</f>
        <v>0</v>
      </c>
      <c r="W97" s="125" t="str">
        <f>IF(AND(b_BDVSA!V97&lt;&gt;"",b_BDVSA!V97&lt;&gt;0)=TRUE,IF(b_BDVSA!V97&gt;0,"D","A"),"")</f>
        <v/>
      </c>
      <c r="X97" s="125">
        <f>IF(b_BDVSA!W97&lt;&gt;"",ABS(b_BDVSA!W97),"")</f>
        <v>187970.65</v>
      </c>
      <c r="Y97" s="125" t="str">
        <f>IF(AND(b_BDVSA!W97&lt;&gt;"",b_BDVSA!W97&lt;&gt;0)=TRUE,IF(b_BDVSA!W97&gt;0,"D","A"),"")</f>
        <v>A</v>
      </c>
      <c r="Z97" s="126" t="str">
        <f>IF(b_BDVSA!X97&lt;&gt;"",ABS(b_BDVSA!X97),"")</f>
        <v/>
      </c>
    </row>
    <row r="98" spans="1:26">
      <c r="A98" s="117" t="str">
        <f>IF(dati_pdc!A94&lt;&gt;"",IF(dati_pdc!D94=1,RIGHT(dati_pdc!A94,dati_pdc!E94),dati_pdc!A94),"")</f>
        <v>550303</v>
      </c>
      <c r="B98" s="117" t="str">
        <f>IF(dati_pdc!B94&lt;&gt;"",dati_pdc!B94,"")</f>
        <v>Mutui ipotecari bancari</v>
      </c>
      <c r="C98" s="117">
        <f>IF(dati_pdc!C94&lt;&gt;"",dati_pdc!C94,"")</f>
        <v>3</v>
      </c>
      <c r="D98" s="117">
        <f>IF(dati_pdc!D94&lt;&gt;"",dati_pdc!D94,"")</f>
        <v>0</v>
      </c>
      <c r="E98" s="125">
        <f>IF(b_BDVSA!F98&lt;&gt;"",ABS(b_BDVSA!F98),"")</f>
        <v>180990.37</v>
      </c>
      <c r="F98" s="125" t="str">
        <f>IF(AND(b_BDVSA!F98&lt;&gt;"",b_BDVSA!F98&lt;&gt;0)=TRUE,IF(b_BDVSA!F98&gt;0,"D","A"),"")</f>
        <v>A</v>
      </c>
      <c r="G98" s="125">
        <f>IF(b_BDVSA!G98&lt;&gt;"",ABS(b_BDVSA!G98),"")</f>
        <v>270243.64</v>
      </c>
      <c r="H98" s="125" t="str">
        <f>IF(AND(b_BDVSA!G98&lt;&gt;"",b_BDVSA!G98&lt;&gt;0)=TRUE,IF(b_BDVSA!G98&gt;0,"D","A"),"")</f>
        <v>A</v>
      </c>
      <c r="I98" s="125">
        <f>IF(b_BDVSA!H98&lt;&gt;"",ABS(b_BDVSA!H98),"")</f>
        <v>89253.270000000019</v>
      </c>
      <c r="J98" s="125" t="str">
        <f>IF(AND(b_BDVSA!H98&lt;&gt;"",b_BDVSA!H98&lt;&gt;0)=TRUE,IF(b_BDVSA!H98&gt;0,"D","A"),"")</f>
        <v>D</v>
      </c>
      <c r="K98" s="126">
        <f>IF(b_BDVSA!I98&lt;&gt;"",ABS(b_BDVSA!I98),"")</f>
        <v>0.33026964112827972</v>
      </c>
      <c r="L98" s="125">
        <f>IF(b_BDVSA!L98&lt;&gt;"",ABS(b_BDVSA!L98),"")</f>
        <v>0</v>
      </c>
      <c r="M98" s="125" t="str">
        <f>IF(AND(b_BDVSA!L98&lt;&gt;"",b_BDVSA!L98&lt;&gt;0)=TRUE,IF(b_BDVSA!L98&gt;0,"D","A"),"")</f>
        <v/>
      </c>
      <c r="N98" s="125">
        <f>IF(b_BDVSA!M98&lt;&gt;"",ABS(b_BDVSA!M98),"")</f>
        <v>180990.37</v>
      </c>
      <c r="O98" s="125" t="str">
        <f>IF(AND(b_BDVSA!M98&lt;&gt;"",b_BDVSA!M98&lt;&gt;0)=TRUE,IF(b_BDVSA!M98&gt;0,"D","A"),"")</f>
        <v>A</v>
      </c>
      <c r="P98" s="126" t="str">
        <f>IF(b_BDVSA!N98&lt;&gt;"",ABS(b_BDVSA!N98),"")</f>
        <v/>
      </c>
      <c r="Q98" s="125">
        <f>IF(b_BDVSA!Q98&lt;&gt;"",ABS(b_BDVSA!Q98),"")</f>
        <v>0</v>
      </c>
      <c r="R98" s="125" t="str">
        <f>IF(AND(b_BDVSA!Q98&lt;&gt;"",b_BDVSA!Q98&lt;&gt;0)=TRUE,IF(b_BDVSA!Q98&gt;0,"D","A"),"")</f>
        <v/>
      </c>
      <c r="S98" s="125">
        <f>IF(b_BDVSA!R98&lt;&gt;"",ABS(b_BDVSA!R98),"")</f>
        <v>180990.37</v>
      </c>
      <c r="T98" s="125" t="str">
        <f>IF(AND(b_BDVSA!R98&lt;&gt;"",b_BDVSA!R98&lt;&gt;0)=TRUE,IF(b_BDVSA!R98&gt;0,"D","A"),"")</f>
        <v>A</v>
      </c>
      <c r="U98" s="126" t="str">
        <f>IF(b_BDVSA!S98&lt;&gt;"",ABS(b_BDVSA!S98),"")</f>
        <v/>
      </c>
      <c r="V98" s="125">
        <f>IF(b_BDVSA!V98&lt;&gt;"",ABS(b_BDVSA!V98),"")</f>
        <v>0</v>
      </c>
      <c r="W98" s="125" t="str">
        <f>IF(AND(b_BDVSA!V98&lt;&gt;"",b_BDVSA!V98&lt;&gt;0)=TRUE,IF(b_BDVSA!V98&gt;0,"D","A"),"")</f>
        <v/>
      </c>
      <c r="X98" s="125">
        <f>IF(b_BDVSA!W98&lt;&gt;"",ABS(b_BDVSA!W98),"")</f>
        <v>180990.37</v>
      </c>
      <c r="Y98" s="125" t="str">
        <f>IF(AND(b_BDVSA!W98&lt;&gt;"",b_BDVSA!W98&lt;&gt;0)=TRUE,IF(b_BDVSA!W98&gt;0,"D","A"),"")</f>
        <v>A</v>
      </c>
      <c r="Z98" s="126" t="str">
        <f>IF(b_BDVSA!X98&lt;&gt;"",ABS(b_BDVSA!X98),"")</f>
        <v/>
      </c>
    </row>
    <row r="99" spans="1:26">
      <c r="A99" s="117" t="str">
        <f>IF(dati_pdc!A95&lt;&gt;"",IF(dati_pdc!D95=1,RIGHT(dati_pdc!A95,dati_pdc!E95),dati_pdc!A95),"")</f>
        <v>550305</v>
      </c>
      <c r="B99" s="117" t="str">
        <f>IF(dati_pdc!B95&lt;&gt;"",dati_pdc!B95,"")</f>
        <v>Finanz.a medio/lungo termine bancari</v>
      </c>
      <c r="C99" s="117">
        <f>IF(dati_pdc!C95&lt;&gt;"",dati_pdc!C95,"")</f>
        <v>3</v>
      </c>
      <c r="D99" s="117">
        <f>IF(dati_pdc!D95&lt;&gt;"",dati_pdc!D95,"")</f>
        <v>0</v>
      </c>
      <c r="E99" s="125">
        <f>IF(b_BDVSA!F99&lt;&gt;"",ABS(b_BDVSA!F99),"")</f>
        <v>6980.28</v>
      </c>
      <c r="F99" s="125" t="str">
        <f>IF(AND(b_BDVSA!F99&lt;&gt;"",b_BDVSA!F99&lt;&gt;0)=TRUE,IF(b_BDVSA!F99&gt;0,"D","A"),"")</f>
        <v>A</v>
      </c>
      <c r="G99" s="125">
        <f>IF(b_BDVSA!G99&lt;&gt;"",ABS(b_BDVSA!G99),"")</f>
        <v>20574.75</v>
      </c>
      <c r="H99" s="125" t="str">
        <f>IF(AND(b_BDVSA!G99&lt;&gt;"",b_BDVSA!G99&lt;&gt;0)=TRUE,IF(b_BDVSA!G99&gt;0,"D","A"),"")</f>
        <v>A</v>
      </c>
      <c r="I99" s="125">
        <f>IF(b_BDVSA!H99&lt;&gt;"",ABS(b_BDVSA!H99),"")</f>
        <v>13594.470000000001</v>
      </c>
      <c r="J99" s="125" t="str">
        <f>IF(AND(b_BDVSA!H99&lt;&gt;"",b_BDVSA!H99&lt;&gt;0)=TRUE,IF(b_BDVSA!H99&gt;0,"D","A"),"")</f>
        <v>D</v>
      </c>
      <c r="K99" s="126">
        <f>IF(b_BDVSA!I99&lt;&gt;"",ABS(b_BDVSA!I99),"")</f>
        <v>0.66073561039623818</v>
      </c>
      <c r="L99" s="125">
        <f>IF(b_BDVSA!L99&lt;&gt;"",ABS(b_BDVSA!L99),"")</f>
        <v>0</v>
      </c>
      <c r="M99" s="125" t="str">
        <f>IF(AND(b_BDVSA!L99&lt;&gt;"",b_BDVSA!L99&lt;&gt;0)=TRUE,IF(b_BDVSA!L99&gt;0,"D","A"),"")</f>
        <v/>
      </c>
      <c r="N99" s="125">
        <f>IF(b_BDVSA!M99&lt;&gt;"",ABS(b_BDVSA!M99),"")</f>
        <v>6980.28</v>
      </c>
      <c r="O99" s="125" t="str">
        <f>IF(AND(b_BDVSA!M99&lt;&gt;"",b_BDVSA!M99&lt;&gt;0)=TRUE,IF(b_BDVSA!M99&gt;0,"D","A"),"")</f>
        <v>A</v>
      </c>
      <c r="P99" s="126" t="str">
        <f>IF(b_BDVSA!N99&lt;&gt;"",ABS(b_BDVSA!N99),"")</f>
        <v/>
      </c>
      <c r="Q99" s="125">
        <f>IF(b_BDVSA!Q99&lt;&gt;"",ABS(b_BDVSA!Q99),"")</f>
        <v>0</v>
      </c>
      <c r="R99" s="125" t="str">
        <f>IF(AND(b_BDVSA!Q99&lt;&gt;"",b_BDVSA!Q99&lt;&gt;0)=TRUE,IF(b_BDVSA!Q99&gt;0,"D","A"),"")</f>
        <v/>
      </c>
      <c r="S99" s="125">
        <f>IF(b_BDVSA!R99&lt;&gt;"",ABS(b_BDVSA!R99),"")</f>
        <v>6980.28</v>
      </c>
      <c r="T99" s="125" t="str">
        <f>IF(AND(b_BDVSA!R99&lt;&gt;"",b_BDVSA!R99&lt;&gt;0)=TRUE,IF(b_BDVSA!R99&gt;0,"D","A"),"")</f>
        <v>A</v>
      </c>
      <c r="U99" s="126" t="str">
        <f>IF(b_BDVSA!S99&lt;&gt;"",ABS(b_BDVSA!S99),"")</f>
        <v/>
      </c>
      <c r="V99" s="125">
        <f>IF(b_BDVSA!V99&lt;&gt;"",ABS(b_BDVSA!V99),"")</f>
        <v>0</v>
      </c>
      <c r="W99" s="125" t="str">
        <f>IF(AND(b_BDVSA!V99&lt;&gt;"",b_BDVSA!V99&lt;&gt;0)=TRUE,IF(b_BDVSA!V99&gt;0,"D","A"),"")</f>
        <v/>
      </c>
      <c r="X99" s="125">
        <f>IF(b_BDVSA!W99&lt;&gt;"",ABS(b_BDVSA!W99),"")</f>
        <v>6980.28</v>
      </c>
      <c r="Y99" s="125" t="str">
        <f>IF(AND(b_BDVSA!W99&lt;&gt;"",b_BDVSA!W99&lt;&gt;0)=TRUE,IF(b_BDVSA!W99&gt;0,"D","A"),"")</f>
        <v>A</v>
      </c>
      <c r="Z99" s="126" t="str">
        <f>IF(b_BDVSA!X99&lt;&gt;"",ABS(b_BDVSA!X99),"")</f>
        <v/>
      </c>
    </row>
    <row r="100" spans="1:26">
      <c r="A100" s="117" t="str">
        <f>IF(dati_pdc!A96&lt;&gt;"",IF(dati_pdc!D96=1,RIGHT(dati_pdc!A96,dati_pdc!E96),dati_pdc!A96),"")</f>
        <v>550306</v>
      </c>
      <c r="B100" s="117" t="str">
        <f>IF(dati_pdc!B96&lt;&gt;"",dati_pdc!B96,"")</f>
        <v>Finanz. a breve termine bancari</v>
      </c>
      <c r="C100" s="117">
        <f>IF(dati_pdc!C96&lt;&gt;"",dati_pdc!C96,"")</f>
        <v>3</v>
      </c>
      <c r="D100" s="117">
        <f>IF(dati_pdc!D96&lt;&gt;"",dati_pdc!D96,"")</f>
        <v>0</v>
      </c>
      <c r="E100" s="125">
        <f>IF(b_BDVSA!F100&lt;&gt;"",ABS(b_BDVSA!F100),"")</f>
        <v>0</v>
      </c>
      <c r="F100" s="125" t="str">
        <f>IF(AND(b_BDVSA!F100&lt;&gt;"",b_BDVSA!F100&lt;&gt;0)=TRUE,IF(b_BDVSA!F100&gt;0,"D","A"),"")</f>
        <v/>
      </c>
      <c r="G100" s="125">
        <f>IF(b_BDVSA!G100&lt;&gt;"",ABS(b_BDVSA!G100),"")</f>
        <v>50000</v>
      </c>
      <c r="H100" s="125" t="str">
        <f>IF(AND(b_BDVSA!G100&lt;&gt;"",b_BDVSA!G100&lt;&gt;0)=TRUE,IF(b_BDVSA!G100&gt;0,"D","A"),"")</f>
        <v>A</v>
      </c>
      <c r="I100" s="125">
        <f>IF(b_BDVSA!H100&lt;&gt;"",ABS(b_BDVSA!H100),"")</f>
        <v>50000</v>
      </c>
      <c r="J100" s="125" t="str">
        <f>IF(AND(b_BDVSA!H100&lt;&gt;"",b_BDVSA!H100&lt;&gt;0)=TRUE,IF(b_BDVSA!H100&gt;0,"D","A"),"")</f>
        <v>D</v>
      </c>
      <c r="K100" s="126">
        <f>IF(b_BDVSA!I100&lt;&gt;"",ABS(b_BDVSA!I100),"")</f>
        <v>1</v>
      </c>
      <c r="L100" s="125">
        <f>IF(b_BDVSA!L100&lt;&gt;"",ABS(b_BDVSA!L100),"")</f>
        <v>0</v>
      </c>
      <c r="M100" s="125" t="str">
        <f>IF(AND(b_BDVSA!L100&lt;&gt;"",b_BDVSA!L100&lt;&gt;0)=TRUE,IF(b_BDVSA!L100&gt;0,"D","A"),"")</f>
        <v/>
      </c>
      <c r="N100" s="125">
        <f>IF(b_BDVSA!M100&lt;&gt;"",ABS(b_BDVSA!M100),"")</f>
        <v>0</v>
      </c>
      <c r="O100" s="125" t="str">
        <f>IF(AND(b_BDVSA!M100&lt;&gt;"",b_BDVSA!M100&lt;&gt;0)=TRUE,IF(b_BDVSA!M100&gt;0,"D","A"),"")</f>
        <v/>
      </c>
      <c r="P100" s="126" t="str">
        <f>IF(b_BDVSA!N100&lt;&gt;"",ABS(b_BDVSA!N100),"")</f>
        <v/>
      </c>
      <c r="Q100" s="125">
        <f>IF(b_BDVSA!Q100&lt;&gt;"",ABS(b_BDVSA!Q100),"")</f>
        <v>0</v>
      </c>
      <c r="R100" s="125" t="str">
        <f>IF(AND(b_BDVSA!Q100&lt;&gt;"",b_BDVSA!Q100&lt;&gt;0)=TRUE,IF(b_BDVSA!Q100&gt;0,"D","A"),"")</f>
        <v/>
      </c>
      <c r="S100" s="125">
        <f>IF(b_BDVSA!R100&lt;&gt;"",ABS(b_BDVSA!R100),"")</f>
        <v>0</v>
      </c>
      <c r="T100" s="125" t="str">
        <f>IF(AND(b_BDVSA!R100&lt;&gt;"",b_BDVSA!R100&lt;&gt;0)=TRUE,IF(b_BDVSA!R100&gt;0,"D","A"),"")</f>
        <v/>
      </c>
      <c r="U100" s="126" t="str">
        <f>IF(b_BDVSA!S100&lt;&gt;"",ABS(b_BDVSA!S100),"")</f>
        <v/>
      </c>
      <c r="V100" s="125">
        <f>IF(b_BDVSA!V100&lt;&gt;"",ABS(b_BDVSA!V100),"")</f>
        <v>0</v>
      </c>
      <c r="W100" s="125" t="str">
        <f>IF(AND(b_BDVSA!V100&lt;&gt;"",b_BDVSA!V100&lt;&gt;0)=TRUE,IF(b_BDVSA!V100&gt;0,"D","A"),"")</f>
        <v/>
      </c>
      <c r="X100" s="125">
        <f>IF(b_BDVSA!W100&lt;&gt;"",ABS(b_BDVSA!W100),"")</f>
        <v>0</v>
      </c>
      <c r="Y100" s="125" t="str">
        <f>IF(AND(b_BDVSA!W100&lt;&gt;"",b_BDVSA!W100&lt;&gt;0)=TRUE,IF(b_BDVSA!W100&gt;0,"D","A"),"")</f>
        <v/>
      </c>
      <c r="Z100" s="126" t="str">
        <f>IF(b_BDVSA!X100&lt;&gt;"",ABS(b_BDVSA!X100),"")</f>
        <v/>
      </c>
    </row>
    <row r="101" spans="1:26">
      <c r="A101" s="117" t="str">
        <f>IF(dati_pdc!A97&lt;&gt;"",IF(dati_pdc!D97=1,RIGHT(dati_pdc!A97,dati_pdc!E97),dati_pdc!A97),"")</f>
        <v>57</v>
      </c>
      <c r="B101" s="117" t="str">
        <f>IF(dati_pdc!B97&lt;&gt;"",dati_pdc!B97,"")</f>
        <v>DEBITI COMMERCIALI</v>
      </c>
      <c r="C101" s="117">
        <f>IF(dati_pdc!C97&lt;&gt;"",dati_pdc!C97,"")</f>
        <v>1</v>
      </c>
      <c r="D101" s="117">
        <f>IF(dati_pdc!D97&lt;&gt;"",dati_pdc!D97,"")</f>
        <v>0</v>
      </c>
      <c r="E101" s="125">
        <f>IF(b_BDVSA!F101&lt;&gt;"",ABS(b_BDVSA!F101),"")</f>
        <v>93951.08</v>
      </c>
      <c r="F101" s="125" t="str">
        <f>IF(AND(b_BDVSA!F101&lt;&gt;"",b_BDVSA!F101&lt;&gt;0)=TRUE,IF(b_BDVSA!F101&gt;0,"D","A"),"")</f>
        <v>A</v>
      </c>
      <c r="G101" s="125">
        <f>IF(b_BDVSA!G101&lt;&gt;"",ABS(b_BDVSA!G101),"")</f>
        <v>129219.03</v>
      </c>
      <c r="H101" s="125" t="str">
        <f>IF(AND(b_BDVSA!G101&lt;&gt;"",b_BDVSA!G101&lt;&gt;0)=TRUE,IF(b_BDVSA!G101&gt;0,"D","A"),"")</f>
        <v>A</v>
      </c>
      <c r="I101" s="125">
        <f>IF(b_BDVSA!H101&lt;&gt;"",ABS(b_BDVSA!H101),"")</f>
        <v>35267.949999999997</v>
      </c>
      <c r="J101" s="125" t="str">
        <f>IF(AND(b_BDVSA!H101&lt;&gt;"",b_BDVSA!H101&lt;&gt;0)=TRUE,IF(b_BDVSA!H101&gt;0,"D","A"),"")</f>
        <v>D</v>
      </c>
      <c r="K101" s="126">
        <f>IF(b_BDVSA!I101&lt;&gt;"",ABS(b_BDVSA!I101),"")</f>
        <v>0.27293154885932819</v>
      </c>
      <c r="L101" s="125">
        <f>IF(b_BDVSA!L101&lt;&gt;"",ABS(b_BDVSA!L101),"")</f>
        <v>0</v>
      </c>
      <c r="M101" s="125" t="str">
        <f>IF(AND(b_BDVSA!L101&lt;&gt;"",b_BDVSA!L101&lt;&gt;0)=TRUE,IF(b_BDVSA!L101&gt;0,"D","A"),"")</f>
        <v/>
      </c>
      <c r="N101" s="125">
        <f>IF(b_BDVSA!M101&lt;&gt;"",ABS(b_BDVSA!M101),"")</f>
        <v>93951.08</v>
      </c>
      <c r="O101" s="125" t="str">
        <f>IF(AND(b_BDVSA!M101&lt;&gt;"",b_BDVSA!M101&lt;&gt;0)=TRUE,IF(b_BDVSA!M101&gt;0,"D","A"),"")</f>
        <v>A</v>
      </c>
      <c r="P101" s="126" t="str">
        <f>IF(b_BDVSA!N101&lt;&gt;"",ABS(b_BDVSA!N101),"")</f>
        <v/>
      </c>
      <c r="Q101" s="125">
        <f>IF(b_BDVSA!Q101&lt;&gt;"",ABS(b_BDVSA!Q101),"")</f>
        <v>0</v>
      </c>
      <c r="R101" s="125" t="str">
        <f>IF(AND(b_BDVSA!Q101&lt;&gt;"",b_BDVSA!Q101&lt;&gt;0)=TRUE,IF(b_BDVSA!Q101&gt;0,"D","A"),"")</f>
        <v/>
      </c>
      <c r="S101" s="125">
        <f>IF(b_BDVSA!R101&lt;&gt;"",ABS(b_BDVSA!R101),"")</f>
        <v>93951.08</v>
      </c>
      <c r="T101" s="125" t="str">
        <f>IF(AND(b_BDVSA!R101&lt;&gt;"",b_BDVSA!R101&lt;&gt;0)=TRUE,IF(b_BDVSA!R101&gt;0,"D","A"),"")</f>
        <v>A</v>
      </c>
      <c r="U101" s="126" t="str">
        <f>IF(b_BDVSA!S101&lt;&gt;"",ABS(b_BDVSA!S101),"")</f>
        <v/>
      </c>
      <c r="V101" s="125">
        <f>IF(b_BDVSA!V101&lt;&gt;"",ABS(b_BDVSA!V101),"")</f>
        <v>0</v>
      </c>
      <c r="W101" s="125" t="str">
        <f>IF(AND(b_BDVSA!V101&lt;&gt;"",b_BDVSA!V101&lt;&gt;0)=TRUE,IF(b_BDVSA!V101&gt;0,"D","A"),"")</f>
        <v/>
      </c>
      <c r="X101" s="125">
        <f>IF(b_BDVSA!W101&lt;&gt;"",ABS(b_BDVSA!W101),"")</f>
        <v>93951.08</v>
      </c>
      <c r="Y101" s="125" t="str">
        <f>IF(AND(b_BDVSA!W101&lt;&gt;"",b_BDVSA!W101&lt;&gt;0)=TRUE,IF(b_BDVSA!W101&gt;0,"D","A"),"")</f>
        <v>A</v>
      </c>
      <c r="Z101" s="126" t="str">
        <f>IF(b_BDVSA!X101&lt;&gt;"",ABS(b_BDVSA!X101),"")</f>
        <v/>
      </c>
    </row>
    <row r="102" spans="1:26">
      <c r="A102" s="117" t="str">
        <f>IF(dati_pdc!A98&lt;&gt;"",IF(dati_pdc!D98=1,RIGHT(dati_pdc!A98,dati_pdc!E98),dati_pdc!A98),"")</f>
        <v>5701</v>
      </c>
      <c r="B102" s="117" t="str">
        <f>IF(dati_pdc!B98&lt;&gt;"",dati_pdc!B98,"")</f>
        <v>FATTURE DA RICEVERE</v>
      </c>
      <c r="C102" s="117">
        <f>IF(dati_pdc!C98&lt;&gt;"",dati_pdc!C98,"")</f>
        <v>2</v>
      </c>
      <c r="D102" s="117">
        <f>IF(dati_pdc!D98&lt;&gt;"",dati_pdc!D98,"")</f>
        <v>0</v>
      </c>
      <c r="E102" s="125">
        <f>IF(b_BDVSA!F102&lt;&gt;"",ABS(b_BDVSA!F102),"")</f>
        <v>20867.27</v>
      </c>
      <c r="F102" s="125" t="str">
        <f>IF(AND(b_BDVSA!F102&lt;&gt;"",b_BDVSA!F102&lt;&gt;0)=TRUE,IF(b_BDVSA!F102&gt;0,"D","A"),"")</f>
        <v>A</v>
      </c>
      <c r="G102" s="125">
        <f>IF(b_BDVSA!G102&lt;&gt;"",ABS(b_BDVSA!G102),"")</f>
        <v>42422.7</v>
      </c>
      <c r="H102" s="125" t="str">
        <f>IF(AND(b_BDVSA!G102&lt;&gt;"",b_BDVSA!G102&lt;&gt;0)=TRUE,IF(b_BDVSA!G102&gt;0,"D","A"),"")</f>
        <v>A</v>
      </c>
      <c r="I102" s="125">
        <f>IF(b_BDVSA!H102&lt;&gt;"",ABS(b_BDVSA!H102),"")</f>
        <v>21555.429999999997</v>
      </c>
      <c r="J102" s="125" t="str">
        <f>IF(AND(b_BDVSA!H102&lt;&gt;"",b_BDVSA!H102&lt;&gt;0)=TRUE,IF(b_BDVSA!H102&gt;0,"D","A"),"")</f>
        <v>D</v>
      </c>
      <c r="K102" s="126">
        <f>IF(b_BDVSA!I102&lt;&gt;"",ABS(b_BDVSA!I102),"")</f>
        <v>0.50811075202662725</v>
      </c>
      <c r="L102" s="125">
        <f>IF(b_BDVSA!L102&lt;&gt;"",ABS(b_BDVSA!L102),"")</f>
        <v>0</v>
      </c>
      <c r="M102" s="125" t="str">
        <f>IF(AND(b_BDVSA!L102&lt;&gt;"",b_BDVSA!L102&lt;&gt;0)=TRUE,IF(b_BDVSA!L102&gt;0,"D","A"),"")</f>
        <v/>
      </c>
      <c r="N102" s="125">
        <f>IF(b_BDVSA!M102&lt;&gt;"",ABS(b_BDVSA!M102),"")</f>
        <v>20867.27</v>
      </c>
      <c r="O102" s="125" t="str">
        <f>IF(AND(b_BDVSA!M102&lt;&gt;"",b_BDVSA!M102&lt;&gt;0)=TRUE,IF(b_BDVSA!M102&gt;0,"D","A"),"")</f>
        <v>A</v>
      </c>
      <c r="P102" s="126" t="str">
        <f>IF(b_BDVSA!N102&lt;&gt;"",ABS(b_BDVSA!N102),"")</f>
        <v/>
      </c>
      <c r="Q102" s="125">
        <f>IF(b_BDVSA!Q102&lt;&gt;"",ABS(b_BDVSA!Q102),"")</f>
        <v>0</v>
      </c>
      <c r="R102" s="125" t="str">
        <f>IF(AND(b_BDVSA!Q102&lt;&gt;"",b_BDVSA!Q102&lt;&gt;0)=TRUE,IF(b_BDVSA!Q102&gt;0,"D","A"),"")</f>
        <v/>
      </c>
      <c r="S102" s="125">
        <f>IF(b_BDVSA!R102&lt;&gt;"",ABS(b_BDVSA!R102),"")</f>
        <v>20867.27</v>
      </c>
      <c r="T102" s="125" t="str">
        <f>IF(AND(b_BDVSA!R102&lt;&gt;"",b_BDVSA!R102&lt;&gt;0)=TRUE,IF(b_BDVSA!R102&gt;0,"D","A"),"")</f>
        <v>A</v>
      </c>
      <c r="U102" s="126" t="str">
        <f>IF(b_BDVSA!S102&lt;&gt;"",ABS(b_BDVSA!S102),"")</f>
        <v/>
      </c>
      <c r="V102" s="125">
        <f>IF(b_BDVSA!V102&lt;&gt;"",ABS(b_BDVSA!V102),"")</f>
        <v>0</v>
      </c>
      <c r="W102" s="125" t="str">
        <f>IF(AND(b_BDVSA!V102&lt;&gt;"",b_BDVSA!V102&lt;&gt;0)=TRUE,IF(b_BDVSA!V102&gt;0,"D","A"),"")</f>
        <v/>
      </c>
      <c r="X102" s="125">
        <f>IF(b_BDVSA!W102&lt;&gt;"",ABS(b_BDVSA!W102),"")</f>
        <v>20867.27</v>
      </c>
      <c r="Y102" s="125" t="str">
        <f>IF(AND(b_BDVSA!W102&lt;&gt;"",b_BDVSA!W102&lt;&gt;0)=TRUE,IF(b_BDVSA!W102&gt;0,"D","A"),"")</f>
        <v>A</v>
      </c>
      <c r="Z102" s="126" t="str">
        <f>IF(b_BDVSA!X102&lt;&gt;"",ABS(b_BDVSA!X102),"")</f>
        <v/>
      </c>
    </row>
    <row r="103" spans="1:26">
      <c r="A103" s="117" t="str">
        <f>IF(dati_pdc!A99&lt;&gt;"",IF(dati_pdc!D99=1,RIGHT(dati_pdc!A99,dati_pdc!E99),dati_pdc!A99),"")</f>
        <v>570101</v>
      </c>
      <c r="B103" s="117" t="str">
        <f>IF(dati_pdc!B99&lt;&gt;"",dati_pdc!B99,"")</f>
        <v>Fatture da ricevere da fornitori terzi</v>
      </c>
      <c r="C103" s="117">
        <f>IF(dati_pdc!C99&lt;&gt;"",dati_pdc!C99,"")</f>
        <v>3</v>
      </c>
      <c r="D103" s="117">
        <f>IF(dati_pdc!D99&lt;&gt;"",dati_pdc!D99,"")</f>
        <v>0</v>
      </c>
      <c r="E103" s="125">
        <f>IF(b_BDVSA!F103&lt;&gt;"",ABS(b_BDVSA!F103),"")</f>
        <v>9867.27</v>
      </c>
      <c r="F103" s="125" t="str">
        <f>IF(AND(b_BDVSA!F103&lt;&gt;"",b_BDVSA!F103&lt;&gt;0)=TRUE,IF(b_BDVSA!F103&gt;0,"D","A"),"")</f>
        <v>A</v>
      </c>
      <c r="G103" s="125">
        <f>IF(b_BDVSA!G103&lt;&gt;"",ABS(b_BDVSA!G103),"")</f>
        <v>31422.7</v>
      </c>
      <c r="H103" s="125" t="str">
        <f>IF(AND(b_BDVSA!G103&lt;&gt;"",b_BDVSA!G103&lt;&gt;0)=TRUE,IF(b_BDVSA!G103&gt;0,"D","A"),"")</f>
        <v>A</v>
      </c>
      <c r="I103" s="125">
        <f>IF(b_BDVSA!H103&lt;&gt;"",ABS(b_BDVSA!H103),"")</f>
        <v>21555.43</v>
      </c>
      <c r="J103" s="125" t="str">
        <f>IF(AND(b_BDVSA!H103&lt;&gt;"",b_BDVSA!H103&lt;&gt;0)=TRUE,IF(b_BDVSA!H103&gt;0,"D","A"),"")</f>
        <v>D</v>
      </c>
      <c r="K103" s="126">
        <f>IF(b_BDVSA!I103&lt;&gt;"",ABS(b_BDVSA!I103),"")</f>
        <v>0.68598274495826261</v>
      </c>
      <c r="L103" s="125">
        <f>IF(b_BDVSA!L103&lt;&gt;"",ABS(b_BDVSA!L103),"")</f>
        <v>0</v>
      </c>
      <c r="M103" s="125" t="str">
        <f>IF(AND(b_BDVSA!L103&lt;&gt;"",b_BDVSA!L103&lt;&gt;0)=TRUE,IF(b_BDVSA!L103&gt;0,"D","A"),"")</f>
        <v/>
      </c>
      <c r="N103" s="125">
        <f>IF(b_BDVSA!M103&lt;&gt;"",ABS(b_BDVSA!M103),"")</f>
        <v>9867.27</v>
      </c>
      <c r="O103" s="125" t="str">
        <f>IF(AND(b_BDVSA!M103&lt;&gt;"",b_BDVSA!M103&lt;&gt;0)=TRUE,IF(b_BDVSA!M103&gt;0,"D","A"),"")</f>
        <v>A</v>
      </c>
      <c r="P103" s="126" t="str">
        <f>IF(b_BDVSA!N103&lt;&gt;"",ABS(b_BDVSA!N103),"")</f>
        <v/>
      </c>
      <c r="Q103" s="125">
        <f>IF(b_BDVSA!Q103&lt;&gt;"",ABS(b_BDVSA!Q103),"")</f>
        <v>0</v>
      </c>
      <c r="R103" s="125" t="str">
        <f>IF(AND(b_BDVSA!Q103&lt;&gt;"",b_BDVSA!Q103&lt;&gt;0)=TRUE,IF(b_BDVSA!Q103&gt;0,"D","A"),"")</f>
        <v/>
      </c>
      <c r="S103" s="125">
        <f>IF(b_BDVSA!R103&lt;&gt;"",ABS(b_BDVSA!R103),"")</f>
        <v>9867.27</v>
      </c>
      <c r="T103" s="125" t="str">
        <f>IF(AND(b_BDVSA!R103&lt;&gt;"",b_BDVSA!R103&lt;&gt;0)=TRUE,IF(b_BDVSA!R103&gt;0,"D","A"),"")</f>
        <v>A</v>
      </c>
      <c r="U103" s="126" t="str">
        <f>IF(b_BDVSA!S103&lt;&gt;"",ABS(b_BDVSA!S103),"")</f>
        <v/>
      </c>
      <c r="V103" s="125">
        <f>IF(b_BDVSA!V103&lt;&gt;"",ABS(b_BDVSA!V103),"")</f>
        <v>0</v>
      </c>
      <c r="W103" s="125" t="str">
        <f>IF(AND(b_BDVSA!V103&lt;&gt;"",b_BDVSA!V103&lt;&gt;0)=TRUE,IF(b_BDVSA!V103&gt;0,"D","A"),"")</f>
        <v/>
      </c>
      <c r="X103" s="125">
        <f>IF(b_BDVSA!W103&lt;&gt;"",ABS(b_BDVSA!W103),"")</f>
        <v>9867.27</v>
      </c>
      <c r="Y103" s="125" t="str">
        <f>IF(AND(b_BDVSA!W103&lt;&gt;"",b_BDVSA!W103&lt;&gt;0)=TRUE,IF(b_BDVSA!W103&gt;0,"D","A"),"")</f>
        <v>A</v>
      </c>
      <c r="Z103" s="126" t="str">
        <f>IF(b_BDVSA!X103&lt;&gt;"",ABS(b_BDVSA!X103),"")</f>
        <v/>
      </c>
    </row>
    <row r="104" spans="1:26">
      <c r="A104" s="117" t="str">
        <f>IF(dati_pdc!A100&lt;&gt;"",IF(dati_pdc!D100=1,RIGHT(dati_pdc!A100,dati_pdc!E100),dati_pdc!A100),"")</f>
        <v>570102</v>
      </c>
      <c r="B104" s="117" t="str">
        <f>IF(dati_pdc!B100&lt;&gt;"",dati_pdc!B100,"")</f>
        <v>Fatture da ricevere fornitori senza fina</v>
      </c>
      <c r="C104" s="117">
        <f>IF(dati_pdc!C100&lt;&gt;"",dati_pdc!C100,"")</f>
        <v>3</v>
      </c>
      <c r="D104" s="117">
        <f>IF(dati_pdc!D100&lt;&gt;"",dati_pdc!D100,"")</f>
        <v>0</v>
      </c>
      <c r="E104" s="125">
        <f>IF(b_BDVSA!F104&lt;&gt;"",ABS(b_BDVSA!F104),"")</f>
        <v>11000</v>
      </c>
      <c r="F104" s="125" t="str">
        <f>IF(AND(b_BDVSA!F104&lt;&gt;"",b_BDVSA!F104&lt;&gt;0)=TRUE,IF(b_BDVSA!F104&gt;0,"D","A"),"")</f>
        <v>A</v>
      </c>
      <c r="G104" s="125">
        <f>IF(b_BDVSA!G104&lt;&gt;"",ABS(b_BDVSA!G104),"")</f>
        <v>11000</v>
      </c>
      <c r="H104" s="125" t="str">
        <f>IF(AND(b_BDVSA!G104&lt;&gt;"",b_BDVSA!G104&lt;&gt;0)=TRUE,IF(b_BDVSA!G104&gt;0,"D","A"),"")</f>
        <v>A</v>
      </c>
      <c r="I104" s="125">
        <f>IF(b_BDVSA!H104&lt;&gt;"",ABS(b_BDVSA!H104),"")</f>
        <v>0</v>
      </c>
      <c r="J104" s="125" t="str">
        <f>IF(AND(b_BDVSA!H104&lt;&gt;"",b_BDVSA!H104&lt;&gt;0)=TRUE,IF(b_BDVSA!H104&gt;0,"D","A"),"")</f>
        <v/>
      </c>
      <c r="K104" s="126">
        <f>IF(b_BDVSA!I104&lt;&gt;"",ABS(b_BDVSA!I104),"")</f>
        <v>0</v>
      </c>
      <c r="L104" s="125">
        <f>IF(b_BDVSA!L104&lt;&gt;"",ABS(b_BDVSA!L104),"")</f>
        <v>0</v>
      </c>
      <c r="M104" s="125" t="str">
        <f>IF(AND(b_BDVSA!L104&lt;&gt;"",b_BDVSA!L104&lt;&gt;0)=TRUE,IF(b_BDVSA!L104&gt;0,"D","A"),"")</f>
        <v/>
      </c>
      <c r="N104" s="125">
        <f>IF(b_BDVSA!M104&lt;&gt;"",ABS(b_BDVSA!M104),"")</f>
        <v>11000</v>
      </c>
      <c r="O104" s="125" t="str">
        <f>IF(AND(b_BDVSA!M104&lt;&gt;"",b_BDVSA!M104&lt;&gt;0)=TRUE,IF(b_BDVSA!M104&gt;0,"D","A"),"")</f>
        <v>A</v>
      </c>
      <c r="P104" s="126" t="str">
        <f>IF(b_BDVSA!N104&lt;&gt;"",ABS(b_BDVSA!N104),"")</f>
        <v/>
      </c>
      <c r="Q104" s="125">
        <f>IF(b_BDVSA!Q104&lt;&gt;"",ABS(b_BDVSA!Q104),"")</f>
        <v>0</v>
      </c>
      <c r="R104" s="125" t="str">
        <f>IF(AND(b_BDVSA!Q104&lt;&gt;"",b_BDVSA!Q104&lt;&gt;0)=TRUE,IF(b_BDVSA!Q104&gt;0,"D","A"),"")</f>
        <v/>
      </c>
      <c r="S104" s="125">
        <f>IF(b_BDVSA!R104&lt;&gt;"",ABS(b_BDVSA!R104),"")</f>
        <v>11000</v>
      </c>
      <c r="T104" s="125" t="str">
        <f>IF(AND(b_BDVSA!R104&lt;&gt;"",b_BDVSA!R104&lt;&gt;0)=TRUE,IF(b_BDVSA!R104&gt;0,"D","A"),"")</f>
        <v>A</v>
      </c>
      <c r="U104" s="126" t="str">
        <f>IF(b_BDVSA!S104&lt;&gt;"",ABS(b_BDVSA!S104),"")</f>
        <v/>
      </c>
      <c r="V104" s="125">
        <f>IF(b_BDVSA!V104&lt;&gt;"",ABS(b_BDVSA!V104),"")</f>
        <v>0</v>
      </c>
      <c r="W104" s="125" t="str">
        <f>IF(AND(b_BDVSA!V104&lt;&gt;"",b_BDVSA!V104&lt;&gt;0)=TRUE,IF(b_BDVSA!V104&gt;0,"D","A"),"")</f>
        <v/>
      </c>
      <c r="X104" s="125">
        <f>IF(b_BDVSA!W104&lt;&gt;"",ABS(b_BDVSA!W104),"")</f>
        <v>11000</v>
      </c>
      <c r="Y104" s="125" t="str">
        <f>IF(AND(b_BDVSA!W104&lt;&gt;"",b_BDVSA!W104&lt;&gt;0)=TRUE,IF(b_BDVSA!W104&gt;0,"D","A"),"")</f>
        <v>A</v>
      </c>
      <c r="Z104" s="126" t="str">
        <f>IF(b_BDVSA!X104&lt;&gt;"",ABS(b_BDVSA!X104),"")</f>
        <v/>
      </c>
    </row>
    <row r="105" spans="1:26">
      <c r="A105" s="117" t="str">
        <f>IF(dati_pdc!A101&lt;&gt;"",IF(dati_pdc!D101=1,RIGHT(dati_pdc!A101,dati_pdc!E101),dati_pdc!A101),"")</f>
        <v>570108</v>
      </c>
      <c r="B105" s="117" t="str">
        <f>IF(dati_pdc!B101&lt;&gt;"",dati_pdc!B101,"")</f>
        <v>Note di accredito da emettere</v>
      </c>
      <c r="C105" s="117">
        <f>IF(dati_pdc!C101&lt;&gt;"",dati_pdc!C101,"")</f>
        <v>3</v>
      </c>
      <c r="D105" s="117">
        <f>IF(dati_pdc!D101&lt;&gt;"",dati_pdc!D101,"")</f>
        <v>0</v>
      </c>
      <c r="E105" s="125">
        <f>IF(b_BDVSA!F105&lt;&gt;"",ABS(b_BDVSA!F105),"")</f>
        <v>0</v>
      </c>
      <c r="F105" s="125" t="str">
        <f>IF(AND(b_BDVSA!F105&lt;&gt;"",b_BDVSA!F105&lt;&gt;0)=TRUE,IF(b_BDVSA!F105&gt;0,"D","A"),"")</f>
        <v/>
      </c>
      <c r="G105" s="125">
        <f>IF(b_BDVSA!G105&lt;&gt;"",ABS(b_BDVSA!G105),"")</f>
        <v>0</v>
      </c>
      <c r="H105" s="125" t="str">
        <f>IF(AND(b_BDVSA!G105&lt;&gt;"",b_BDVSA!G105&lt;&gt;0)=TRUE,IF(b_BDVSA!G105&gt;0,"D","A"),"")</f>
        <v/>
      </c>
      <c r="I105" s="125">
        <f>IF(b_BDVSA!H105&lt;&gt;"",ABS(b_BDVSA!H105),"")</f>
        <v>0</v>
      </c>
      <c r="J105" s="125" t="str">
        <f>IF(AND(b_BDVSA!H105&lt;&gt;"",b_BDVSA!H105&lt;&gt;0)=TRUE,IF(b_BDVSA!H105&gt;0,"D","A"),"")</f>
        <v/>
      </c>
      <c r="K105" s="126" t="str">
        <f>IF(b_BDVSA!I105&lt;&gt;"",ABS(b_BDVSA!I105),"")</f>
        <v/>
      </c>
      <c r="L105" s="125">
        <f>IF(b_BDVSA!L105&lt;&gt;"",ABS(b_BDVSA!L105),"")</f>
        <v>0</v>
      </c>
      <c r="M105" s="125" t="str">
        <f>IF(AND(b_BDVSA!L105&lt;&gt;"",b_BDVSA!L105&lt;&gt;0)=TRUE,IF(b_BDVSA!L105&gt;0,"D","A"),"")</f>
        <v/>
      </c>
      <c r="N105" s="125">
        <f>IF(b_BDVSA!M105&lt;&gt;"",ABS(b_BDVSA!M105),"")</f>
        <v>0</v>
      </c>
      <c r="O105" s="125" t="str">
        <f>IF(AND(b_BDVSA!M105&lt;&gt;"",b_BDVSA!M105&lt;&gt;0)=TRUE,IF(b_BDVSA!M105&gt;0,"D","A"),"")</f>
        <v/>
      </c>
      <c r="P105" s="126" t="str">
        <f>IF(b_BDVSA!N105&lt;&gt;"",ABS(b_BDVSA!N105),"")</f>
        <v/>
      </c>
      <c r="Q105" s="125">
        <f>IF(b_BDVSA!Q105&lt;&gt;"",ABS(b_BDVSA!Q105),"")</f>
        <v>0</v>
      </c>
      <c r="R105" s="125" t="str">
        <f>IF(AND(b_BDVSA!Q105&lt;&gt;"",b_BDVSA!Q105&lt;&gt;0)=TRUE,IF(b_BDVSA!Q105&gt;0,"D","A"),"")</f>
        <v/>
      </c>
      <c r="S105" s="125">
        <f>IF(b_BDVSA!R105&lt;&gt;"",ABS(b_BDVSA!R105),"")</f>
        <v>0</v>
      </c>
      <c r="T105" s="125" t="str">
        <f>IF(AND(b_BDVSA!R105&lt;&gt;"",b_BDVSA!R105&lt;&gt;0)=TRUE,IF(b_BDVSA!R105&gt;0,"D","A"),"")</f>
        <v/>
      </c>
      <c r="U105" s="126" t="str">
        <f>IF(b_BDVSA!S105&lt;&gt;"",ABS(b_BDVSA!S105),"")</f>
        <v/>
      </c>
      <c r="V105" s="125">
        <f>IF(b_BDVSA!V105&lt;&gt;"",ABS(b_BDVSA!V105),"")</f>
        <v>0</v>
      </c>
      <c r="W105" s="125" t="str">
        <f>IF(AND(b_BDVSA!V105&lt;&gt;"",b_BDVSA!V105&lt;&gt;0)=TRUE,IF(b_BDVSA!V105&gt;0,"D","A"),"")</f>
        <v/>
      </c>
      <c r="X105" s="125">
        <f>IF(b_BDVSA!W105&lt;&gt;"",ABS(b_BDVSA!W105),"")</f>
        <v>0</v>
      </c>
      <c r="Y105" s="125" t="str">
        <f>IF(AND(b_BDVSA!W105&lt;&gt;"",b_BDVSA!W105&lt;&gt;0)=TRUE,IF(b_BDVSA!W105&gt;0,"D","A"),"")</f>
        <v/>
      </c>
      <c r="Z105" s="126" t="str">
        <f>IF(b_BDVSA!X105&lt;&gt;"",ABS(b_BDVSA!X105),"")</f>
        <v/>
      </c>
    </row>
    <row r="106" spans="1:26">
      <c r="A106" s="117" t="str">
        <f>IF(dati_pdc!A102&lt;&gt;"",IF(dati_pdc!D102=1,RIGHT(dati_pdc!A102,dati_pdc!E102),dati_pdc!A102),"")</f>
        <v>5703</v>
      </c>
      <c r="B106" s="117" t="str">
        <f>IF(dati_pdc!B102&lt;&gt;"",dati_pdc!B102,"")</f>
        <v>FORNITORI</v>
      </c>
      <c r="C106" s="117">
        <f>IF(dati_pdc!C102&lt;&gt;"",dati_pdc!C102,"")</f>
        <v>2</v>
      </c>
      <c r="D106" s="117">
        <f>IF(dati_pdc!D102&lt;&gt;"",dati_pdc!D102,"")</f>
        <v>0</v>
      </c>
      <c r="E106" s="125">
        <f>IF(b_BDVSA!F106&lt;&gt;"",ABS(b_BDVSA!F106),"")</f>
        <v>73083.81</v>
      </c>
      <c r="F106" s="125" t="str">
        <f>IF(AND(b_BDVSA!F106&lt;&gt;"",b_BDVSA!F106&lt;&gt;0)=TRUE,IF(b_BDVSA!F106&gt;0,"D","A"),"")</f>
        <v>A</v>
      </c>
      <c r="G106" s="125">
        <f>IF(b_BDVSA!G106&lt;&gt;"",ABS(b_BDVSA!G106),"")</f>
        <v>86796.33</v>
      </c>
      <c r="H106" s="125" t="str">
        <f>IF(AND(b_BDVSA!G106&lt;&gt;"",b_BDVSA!G106&lt;&gt;0)=TRUE,IF(b_BDVSA!G106&gt;0,"D","A"),"")</f>
        <v>A</v>
      </c>
      <c r="I106" s="125">
        <f>IF(b_BDVSA!H106&lt;&gt;"",ABS(b_BDVSA!H106),"")</f>
        <v>13712.520000000004</v>
      </c>
      <c r="J106" s="125" t="str">
        <f>IF(AND(b_BDVSA!H106&lt;&gt;"",b_BDVSA!H106&lt;&gt;0)=TRUE,IF(b_BDVSA!H106&gt;0,"D","A"),"")</f>
        <v>D</v>
      </c>
      <c r="K106" s="126">
        <f>IF(b_BDVSA!I106&lt;&gt;"",ABS(b_BDVSA!I106),"")</f>
        <v>0.15798502079523413</v>
      </c>
      <c r="L106" s="125">
        <f>IF(b_BDVSA!L106&lt;&gt;"",ABS(b_BDVSA!L106),"")</f>
        <v>0</v>
      </c>
      <c r="M106" s="125" t="str">
        <f>IF(AND(b_BDVSA!L106&lt;&gt;"",b_BDVSA!L106&lt;&gt;0)=TRUE,IF(b_BDVSA!L106&gt;0,"D","A"),"")</f>
        <v/>
      </c>
      <c r="N106" s="125">
        <f>IF(b_BDVSA!M106&lt;&gt;"",ABS(b_BDVSA!M106),"")</f>
        <v>73083.81</v>
      </c>
      <c r="O106" s="125" t="str">
        <f>IF(AND(b_BDVSA!M106&lt;&gt;"",b_BDVSA!M106&lt;&gt;0)=TRUE,IF(b_BDVSA!M106&gt;0,"D","A"),"")</f>
        <v>A</v>
      </c>
      <c r="P106" s="126" t="str">
        <f>IF(b_BDVSA!N106&lt;&gt;"",ABS(b_BDVSA!N106),"")</f>
        <v/>
      </c>
      <c r="Q106" s="125">
        <f>IF(b_BDVSA!Q106&lt;&gt;"",ABS(b_BDVSA!Q106),"")</f>
        <v>0</v>
      </c>
      <c r="R106" s="125" t="str">
        <f>IF(AND(b_BDVSA!Q106&lt;&gt;"",b_BDVSA!Q106&lt;&gt;0)=TRUE,IF(b_BDVSA!Q106&gt;0,"D","A"),"")</f>
        <v/>
      </c>
      <c r="S106" s="125">
        <f>IF(b_BDVSA!R106&lt;&gt;"",ABS(b_BDVSA!R106),"")</f>
        <v>73083.81</v>
      </c>
      <c r="T106" s="125" t="str">
        <f>IF(AND(b_BDVSA!R106&lt;&gt;"",b_BDVSA!R106&lt;&gt;0)=TRUE,IF(b_BDVSA!R106&gt;0,"D","A"),"")</f>
        <v>A</v>
      </c>
      <c r="U106" s="126" t="str">
        <f>IF(b_BDVSA!S106&lt;&gt;"",ABS(b_BDVSA!S106),"")</f>
        <v/>
      </c>
      <c r="V106" s="125">
        <f>IF(b_BDVSA!V106&lt;&gt;"",ABS(b_BDVSA!V106),"")</f>
        <v>0</v>
      </c>
      <c r="W106" s="125" t="str">
        <f>IF(AND(b_BDVSA!V106&lt;&gt;"",b_BDVSA!V106&lt;&gt;0)=TRUE,IF(b_BDVSA!V106&gt;0,"D","A"),"")</f>
        <v/>
      </c>
      <c r="X106" s="125">
        <f>IF(b_BDVSA!W106&lt;&gt;"",ABS(b_BDVSA!W106),"")</f>
        <v>73083.81</v>
      </c>
      <c r="Y106" s="125" t="str">
        <f>IF(AND(b_BDVSA!W106&lt;&gt;"",b_BDVSA!W106&lt;&gt;0)=TRUE,IF(b_BDVSA!W106&gt;0,"D","A"),"")</f>
        <v>A</v>
      </c>
      <c r="Z106" s="126" t="str">
        <f>IF(b_BDVSA!X106&lt;&gt;"",ABS(b_BDVSA!X106),"")</f>
        <v/>
      </c>
    </row>
    <row r="107" spans="1:26">
      <c r="A107" s="117" t="str">
        <f>IF(dati_pdc!A103&lt;&gt;"",IF(dati_pdc!D103=1,RIGHT(dati_pdc!A103,dati_pdc!E103),dati_pdc!A103),"")</f>
        <v>570301</v>
      </c>
      <c r="B107" s="117" t="str">
        <f>IF(dati_pdc!B103&lt;&gt;"",dati_pdc!B103,"")</f>
        <v>Fornitori terzi Italia</v>
      </c>
      <c r="C107" s="117">
        <f>IF(dati_pdc!C103&lt;&gt;"",dati_pdc!C103,"")</f>
        <v>3</v>
      </c>
      <c r="D107" s="117">
        <f>IF(dati_pdc!D103&lt;&gt;"",dati_pdc!D103,"")</f>
        <v>0</v>
      </c>
      <c r="E107" s="125">
        <f>IF(b_BDVSA!F107&lt;&gt;"",ABS(b_BDVSA!F107),"")</f>
        <v>73083.81</v>
      </c>
      <c r="F107" s="125" t="str">
        <f>IF(AND(b_BDVSA!F107&lt;&gt;"",b_BDVSA!F107&lt;&gt;0)=TRUE,IF(b_BDVSA!F107&gt;0,"D","A"),"")</f>
        <v>A</v>
      </c>
      <c r="G107" s="125">
        <f>IF(b_BDVSA!G107&lt;&gt;"",ABS(b_BDVSA!G107),"")</f>
        <v>86796.33</v>
      </c>
      <c r="H107" s="125" t="str">
        <f>IF(AND(b_BDVSA!G107&lt;&gt;"",b_BDVSA!G107&lt;&gt;0)=TRUE,IF(b_BDVSA!G107&gt;0,"D","A"),"")</f>
        <v>A</v>
      </c>
      <c r="I107" s="125">
        <f>IF(b_BDVSA!H107&lt;&gt;"",ABS(b_BDVSA!H107),"")</f>
        <v>13712.520000000004</v>
      </c>
      <c r="J107" s="125" t="str">
        <f>IF(AND(b_BDVSA!H107&lt;&gt;"",b_BDVSA!H107&lt;&gt;0)=TRUE,IF(b_BDVSA!H107&gt;0,"D","A"),"")</f>
        <v>D</v>
      </c>
      <c r="K107" s="126">
        <f>IF(b_BDVSA!I107&lt;&gt;"",ABS(b_BDVSA!I107),"")</f>
        <v>0.15798502079523413</v>
      </c>
      <c r="L107" s="125">
        <f>IF(b_BDVSA!L107&lt;&gt;"",ABS(b_BDVSA!L107),"")</f>
        <v>0</v>
      </c>
      <c r="M107" s="125" t="str">
        <f>IF(AND(b_BDVSA!L107&lt;&gt;"",b_BDVSA!L107&lt;&gt;0)=TRUE,IF(b_BDVSA!L107&gt;0,"D","A"),"")</f>
        <v/>
      </c>
      <c r="N107" s="125">
        <f>IF(b_BDVSA!M107&lt;&gt;"",ABS(b_BDVSA!M107),"")</f>
        <v>73083.81</v>
      </c>
      <c r="O107" s="125" t="str">
        <f>IF(AND(b_BDVSA!M107&lt;&gt;"",b_BDVSA!M107&lt;&gt;0)=TRUE,IF(b_BDVSA!M107&gt;0,"D","A"),"")</f>
        <v>A</v>
      </c>
      <c r="P107" s="126" t="str">
        <f>IF(b_BDVSA!N107&lt;&gt;"",ABS(b_BDVSA!N107),"")</f>
        <v/>
      </c>
      <c r="Q107" s="125">
        <f>IF(b_BDVSA!Q107&lt;&gt;"",ABS(b_BDVSA!Q107),"")</f>
        <v>0</v>
      </c>
      <c r="R107" s="125" t="str">
        <f>IF(AND(b_BDVSA!Q107&lt;&gt;"",b_BDVSA!Q107&lt;&gt;0)=TRUE,IF(b_BDVSA!Q107&gt;0,"D","A"),"")</f>
        <v/>
      </c>
      <c r="S107" s="125">
        <f>IF(b_BDVSA!R107&lt;&gt;"",ABS(b_BDVSA!R107),"")</f>
        <v>73083.81</v>
      </c>
      <c r="T107" s="125" t="str">
        <f>IF(AND(b_BDVSA!R107&lt;&gt;"",b_BDVSA!R107&lt;&gt;0)=TRUE,IF(b_BDVSA!R107&gt;0,"D","A"),"")</f>
        <v>A</v>
      </c>
      <c r="U107" s="126" t="str">
        <f>IF(b_BDVSA!S107&lt;&gt;"",ABS(b_BDVSA!S107),"")</f>
        <v/>
      </c>
      <c r="V107" s="125">
        <f>IF(b_BDVSA!V107&lt;&gt;"",ABS(b_BDVSA!V107),"")</f>
        <v>0</v>
      </c>
      <c r="W107" s="125" t="str">
        <f>IF(AND(b_BDVSA!V107&lt;&gt;"",b_BDVSA!V107&lt;&gt;0)=TRUE,IF(b_BDVSA!V107&gt;0,"D","A"),"")</f>
        <v/>
      </c>
      <c r="X107" s="125">
        <f>IF(b_BDVSA!W107&lt;&gt;"",ABS(b_BDVSA!W107),"")</f>
        <v>73083.81</v>
      </c>
      <c r="Y107" s="125" t="str">
        <f>IF(AND(b_BDVSA!W107&lt;&gt;"",b_BDVSA!W107&lt;&gt;0)=TRUE,IF(b_BDVSA!W107&gt;0,"D","A"),"")</f>
        <v>A</v>
      </c>
      <c r="Z107" s="126" t="str">
        <f>IF(b_BDVSA!X107&lt;&gt;"",ABS(b_BDVSA!X107),"")</f>
        <v/>
      </c>
    </row>
    <row r="108" spans="1:26">
      <c r="A108" s="117" t="str">
        <f>IF(dati_pdc!A104&lt;&gt;"",IF(dati_pdc!D104=1,RIGHT(dati_pdc!A104,dati_pdc!E104),dati_pdc!A104),"")</f>
        <v>59</v>
      </c>
      <c r="B108" s="117" t="str">
        <f>IF(dati_pdc!B104&lt;&gt;"",dati_pdc!B104,"")</f>
        <v>CONTI ERARIALI</v>
      </c>
      <c r="C108" s="117">
        <f>IF(dati_pdc!C104&lt;&gt;"",dati_pdc!C104,"")</f>
        <v>1</v>
      </c>
      <c r="D108" s="117">
        <f>IF(dati_pdc!D104&lt;&gt;"",dati_pdc!D104,"")</f>
        <v>0</v>
      </c>
      <c r="E108" s="125">
        <f>IF(b_BDVSA!F108&lt;&gt;"",ABS(b_BDVSA!F108),"")</f>
        <v>67439.39</v>
      </c>
      <c r="F108" s="125" t="str">
        <f>IF(AND(b_BDVSA!F108&lt;&gt;"",b_BDVSA!F108&lt;&gt;0)=TRUE,IF(b_BDVSA!F108&gt;0,"D","A"),"")</f>
        <v>A</v>
      </c>
      <c r="G108" s="125">
        <f>IF(b_BDVSA!G108&lt;&gt;"",ABS(b_BDVSA!G108),"")</f>
        <v>92367.75</v>
      </c>
      <c r="H108" s="125" t="str">
        <f>IF(AND(b_BDVSA!G108&lt;&gt;"",b_BDVSA!G108&lt;&gt;0)=TRUE,IF(b_BDVSA!G108&gt;0,"D","A"),"")</f>
        <v>A</v>
      </c>
      <c r="I108" s="125">
        <f>IF(b_BDVSA!H108&lt;&gt;"",ABS(b_BDVSA!H108),"")</f>
        <v>24928.36</v>
      </c>
      <c r="J108" s="125" t="str">
        <f>IF(AND(b_BDVSA!H108&lt;&gt;"",b_BDVSA!H108&lt;&gt;0)=TRUE,IF(b_BDVSA!H108&gt;0,"D","A"),"")</f>
        <v>D</v>
      </c>
      <c r="K108" s="126">
        <f>IF(b_BDVSA!I108&lt;&gt;"",ABS(b_BDVSA!I108),"")</f>
        <v>0.26988164159027367</v>
      </c>
      <c r="L108" s="125">
        <f>IF(b_BDVSA!L108&lt;&gt;"",ABS(b_BDVSA!L108),"")</f>
        <v>0</v>
      </c>
      <c r="M108" s="125" t="str">
        <f>IF(AND(b_BDVSA!L108&lt;&gt;"",b_BDVSA!L108&lt;&gt;0)=TRUE,IF(b_BDVSA!L108&gt;0,"D","A"),"")</f>
        <v/>
      </c>
      <c r="N108" s="125">
        <f>IF(b_BDVSA!M108&lt;&gt;"",ABS(b_BDVSA!M108),"")</f>
        <v>67439.39</v>
      </c>
      <c r="O108" s="125" t="str">
        <f>IF(AND(b_BDVSA!M108&lt;&gt;"",b_BDVSA!M108&lt;&gt;0)=TRUE,IF(b_BDVSA!M108&gt;0,"D","A"),"")</f>
        <v>A</v>
      </c>
      <c r="P108" s="126" t="str">
        <f>IF(b_BDVSA!N108&lt;&gt;"",ABS(b_BDVSA!N108),"")</f>
        <v/>
      </c>
      <c r="Q108" s="125">
        <f>IF(b_BDVSA!Q108&lt;&gt;"",ABS(b_BDVSA!Q108),"")</f>
        <v>0</v>
      </c>
      <c r="R108" s="125" t="str">
        <f>IF(AND(b_BDVSA!Q108&lt;&gt;"",b_BDVSA!Q108&lt;&gt;0)=TRUE,IF(b_BDVSA!Q108&gt;0,"D","A"),"")</f>
        <v/>
      </c>
      <c r="S108" s="125">
        <f>IF(b_BDVSA!R108&lt;&gt;"",ABS(b_BDVSA!R108),"")</f>
        <v>67439.39</v>
      </c>
      <c r="T108" s="125" t="str">
        <f>IF(AND(b_BDVSA!R108&lt;&gt;"",b_BDVSA!R108&lt;&gt;0)=TRUE,IF(b_BDVSA!R108&gt;0,"D","A"),"")</f>
        <v>A</v>
      </c>
      <c r="U108" s="126" t="str">
        <f>IF(b_BDVSA!S108&lt;&gt;"",ABS(b_BDVSA!S108),"")</f>
        <v/>
      </c>
      <c r="V108" s="125">
        <f>IF(b_BDVSA!V108&lt;&gt;"",ABS(b_BDVSA!V108),"")</f>
        <v>0</v>
      </c>
      <c r="W108" s="125" t="str">
        <f>IF(AND(b_BDVSA!V108&lt;&gt;"",b_BDVSA!V108&lt;&gt;0)=TRUE,IF(b_BDVSA!V108&gt;0,"D","A"),"")</f>
        <v/>
      </c>
      <c r="X108" s="125">
        <f>IF(b_BDVSA!W108&lt;&gt;"",ABS(b_BDVSA!W108),"")</f>
        <v>67439.39</v>
      </c>
      <c r="Y108" s="125" t="str">
        <f>IF(AND(b_BDVSA!W108&lt;&gt;"",b_BDVSA!W108&lt;&gt;0)=TRUE,IF(b_BDVSA!W108&gt;0,"D","A"),"")</f>
        <v>A</v>
      </c>
      <c r="Z108" s="126" t="str">
        <f>IF(b_BDVSA!X108&lt;&gt;"",ABS(b_BDVSA!X108),"")</f>
        <v/>
      </c>
    </row>
    <row r="109" spans="1:26">
      <c r="A109" s="117" t="str">
        <f>IF(dati_pdc!A105&lt;&gt;"",IF(dati_pdc!D105=1,RIGHT(dati_pdc!A105,dati_pdc!E105),dati_pdc!A105),"")</f>
        <v>5901</v>
      </c>
      <c r="B109" s="117" t="str">
        <f>IF(dati_pdc!B105&lt;&gt;"",dati_pdc!B105,"")</f>
        <v>ERARIO C/IVA</v>
      </c>
      <c r="C109" s="117">
        <f>IF(dati_pdc!C105&lt;&gt;"",dati_pdc!C105,"")</f>
        <v>2</v>
      </c>
      <c r="D109" s="117">
        <f>IF(dati_pdc!D105&lt;&gt;"",dati_pdc!D105,"")</f>
        <v>0</v>
      </c>
      <c r="E109" s="125">
        <f>IF(b_BDVSA!F109&lt;&gt;"",ABS(b_BDVSA!F109),"")</f>
        <v>44159.509999999995</v>
      </c>
      <c r="F109" s="125" t="str">
        <f>IF(AND(b_BDVSA!F109&lt;&gt;"",b_BDVSA!F109&lt;&gt;0)=TRUE,IF(b_BDVSA!F109&gt;0,"D","A"),"")</f>
        <v>A</v>
      </c>
      <c r="G109" s="125">
        <f>IF(b_BDVSA!G109&lt;&gt;"",ABS(b_BDVSA!G109),"")</f>
        <v>44293.850000000006</v>
      </c>
      <c r="H109" s="125" t="str">
        <f>IF(AND(b_BDVSA!G109&lt;&gt;"",b_BDVSA!G109&lt;&gt;0)=TRUE,IF(b_BDVSA!G109&gt;0,"D","A"),"")</f>
        <v>A</v>
      </c>
      <c r="I109" s="125">
        <f>IF(b_BDVSA!H109&lt;&gt;"",ABS(b_BDVSA!H109),"")</f>
        <v>134.34000000001106</v>
      </c>
      <c r="J109" s="125" t="str">
        <f>IF(AND(b_BDVSA!H109&lt;&gt;"",b_BDVSA!H109&lt;&gt;0)=TRUE,IF(b_BDVSA!H109&gt;0,"D","A"),"")</f>
        <v>D</v>
      </c>
      <c r="K109" s="126">
        <f>IF(b_BDVSA!I109&lt;&gt;"",ABS(b_BDVSA!I109),"")</f>
        <v>3.0329266929835868E-3</v>
      </c>
      <c r="L109" s="125">
        <f>IF(b_BDVSA!L109&lt;&gt;"",ABS(b_BDVSA!L109),"")</f>
        <v>0</v>
      </c>
      <c r="M109" s="125" t="str">
        <f>IF(AND(b_BDVSA!L109&lt;&gt;"",b_BDVSA!L109&lt;&gt;0)=TRUE,IF(b_BDVSA!L109&gt;0,"D","A"),"")</f>
        <v/>
      </c>
      <c r="N109" s="125">
        <f>IF(b_BDVSA!M109&lt;&gt;"",ABS(b_BDVSA!M109),"")</f>
        <v>44159.509999999995</v>
      </c>
      <c r="O109" s="125" t="str">
        <f>IF(AND(b_BDVSA!M109&lt;&gt;"",b_BDVSA!M109&lt;&gt;0)=TRUE,IF(b_BDVSA!M109&gt;0,"D","A"),"")</f>
        <v>A</v>
      </c>
      <c r="P109" s="126" t="str">
        <f>IF(b_BDVSA!N109&lt;&gt;"",ABS(b_BDVSA!N109),"")</f>
        <v/>
      </c>
      <c r="Q109" s="125">
        <f>IF(b_BDVSA!Q109&lt;&gt;"",ABS(b_BDVSA!Q109),"")</f>
        <v>0</v>
      </c>
      <c r="R109" s="125" t="str">
        <f>IF(AND(b_BDVSA!Q109&lt;&gt;"",b_BDVSA!Q109&lt;&gt;0)=TRUE,IF(b_BDVSA!Q109&gt;0,"D","A"),"")</f>
        <v/>
      </c>
      <c r="S109" s="125">
        <f>IF(b_BDVSA!R109&lt;&gt;"",ABS(b_BDVSA!R109),"")</f>
        <v>44159.509999999995</v>
      </c>
      <c r="T109" s="125" t="str">
        <f>IF(AND(b_BDVSA!R109&lt;&gt;"",b_BDVSA!R109&lt;&gt;0)=TRUE,IF(b_BDVSA!R109&gt;0,"D","A"),"")</f>
        <v>A</v>
      </c>
      <c r="U109" s="126" t="str">
        <f>IF(b_BDVSA!S109&lt;&gt;"",ABS(b_BDVSA!S109),"")</f>
        <v/>
      </c>
      <c r="V109" s="125">
        <f>IF(b_BDVSA!V109&lt;&gt;"",ABS(b_BDVSA!V109),"")</f>
        <v>0</v>
      </c>
      <c r="W109" s="125" t="str">
        <f>IF(AND(b_BDVSA!V109&lt;&gt;"",b_BDVSA!V109&lt;&gt;0)=TRUE,IF(b_BDVSA!V109&gt;0,"D","A"),"")</f>
        <v/>
      </c>
      <c r="X109" s="125">
        <f>IF(b_BDVSA!W109&lt;&gt;"",ABS(b_BDVSA!W109),"")</f>
        <v>44159.509999999995</v>
      </c>
      <c r="Y109" s="125" t="str">
        <f>IF(AND(b_BDVSA!W109&lt;&gt;"",b_BDVSA!W109&lt;&gt;0)=TRUE,IF(b_BDVSA!W109&gt;0,"D","A"),"")</f>
        <v>A</v>
      </c>
      <c r="Z109" s="126" t="str">
        <f>IF(b_BDVSA!X109&lt;&gt;"",ABS(b_BDVSA!X109),"")</f>
        <v/>
      </c>
    </row>
    <row r="110" spans="1:26">
      <c r="A110" s="117" t="str">
        <f>IF(dati_pdc!A106&lt;&gt;"",IF(dati_pdc!D106=1,RIGHT(dati_pdc!A106,dati_pdc!E106),dati_pdc!A106),"")</f>
        <v>590101</v>
      </c>
      <c r="B110" s="117" t="str">
        <f>IF(dati_pdc!B106&lt;&gt;"",dati_pdc!B106,"")</f>
        <v>Iva su acquisti</v>
      </c>
      <c r="C110" s="117">
        <f>IF(dati_pdc!C106&lt;&gt;"",dati_pdc!C106,"")</f>
        <v>3</v>
      </c>
      <c r="D110" s="117">
        <f>IF(dati_pdc!D106&lt;&gt;"",dati_pdc!D106,"")</f>
        <v>0</v>
      </c>
      <c r="E110" s="125">
        <f>IF(b_BDVSA!F110&lt;&gt;"",ABS(b_BDVSA!F110),"")</f>
        <v>0</v>
      </c>
      <c r="F110" s="125" t="str">
        <f>IF(AND(b_BDVSA!F110&lt;&gt;"",b_BDVSA!F110&lt;&gt;0)=TRUE,IF(b_BDVSA!F110&gt;0,"D","A"),"")</f>
        <v/>
      </c>
      <c r="G110" s="125">
        <f>IF(b_BDVSA!G110&lt;&gt;"",ABS(b_BDVSA!G110),"")</f>
        <v>0</v>
      </c>
      <c r="H110" s="125" t="str">
        <f>IF(AND(b_BDVSA!G110&lt;&gt;"",b_BDVSA!G110&lt;&gt;0)=TRUE,IF(b_BDVSA!G110&gt;0,"D","A"),"")</f>
        <v/>
      </c>
      <c r="I110" s="125">
        <f>IF(b_BDVSA!H110&lt;&gt;"",ABS(b_BDVSA!H110),"")</f>
        <v>0</v>
      </c>
      <c r="J110" s="125" t="str">
        <f>IF(AND(b_BDVSA!H110&lt;&gt;"",b_BDVSA!H110&lt;&gt;0)=TRUE,IF(b_BDVSA!H110&gt;0,"D","A"),"")</f>
        <v/>
      </c>
      <c r="K110" s="126" t="str">
        <f>IF(b_BDVSA!I110&lt;&gt;"",ABS(b_BDVSA!I110),"")</f>
        <v/>
      </c>
      <c r="L110" s="125">
        <f>IF(b_BDVSA!L110&lt;&gt;"",ABS(b_BDVSA!L110),"")</f>
        <v>0</v>
      </c>
      <c r="M110" s="125" t="str">
        <f>IF(AND(b_BDVSA!L110&lt;&gt;"",b_BDVSA!L110&lt;&gt;0)=TRUE,IF(b_BDVSA!L110&gt;0,"D","A"),"")</f>
        <v/>
      </c>
      <c r="N110" s="125">
        <f>IF(b_BDVSA!M110&lt;&gt;"",ABS(b_BDVSA!M110),"")</f>
        <v>0</v>
      </c>
      <c r="O110" s="125" t="str">
        <f>IF(AND(b_BDVSA!M110&lt;&gt;"",b_BDVSA!M110&lt;&gt;0)=TRUE,IF(b_BDVSA!M110&gt;0,"D","A"),"")</f>
        <v/>
      </c>
      <c r="P110" s="126" t="str">
        <f>IF(b_BDVSA!N110&lt;&gt;"",ABS(b_BDVSA!N110),"")</f>
        <v/>
      </c>
      <c r="Q110" s="125">
        <f>IF(b_BDVSA!Q110&lt;&gt;"",ABS(b_BDVSA!Q110),"")</f>
        <v>0</v>
      </c>
      <c r="R110" s="125" t="str">
        <f>IF(AND(b_BDVSA!Q110&lt;&gt;"",b_BDVSA!Q110&lt;&gt;0)=TRUE,IF(b_BDVSA!Q110&gt;0,"D","A"),"")</f>
        <v/>
      </c>
      <c r="S110" s="125">
        <f>IF(b_BDVSA!R110&lt;&gt;"",ABS(b_BDVSA!R110),"")</f>
        <v>0</v>
      </c>
      <c r="T110" s="125" t="str">
        <f>IF(AND(b_BDVSA!R110&lt;&gt;"",b_BDVSA!R110&lt;&gt;0)=TRUE,IF(b_BDVSA!R110&gt;0,"D","A"),"")</f>
        <v/>
      </c>
      <c r="U110" s="126" t="str">
        <f>IF(b_BDVSA!S110&lt;&gt;"",ABS(b_BDVSA!S110),"")</f>
        <v/>
      </c>
      <c r="V110" s="125">
        <f>IF(b_BDVSA!V110&lt;&gt;"",ABS(b_BDVSA!V110),"")</f>
        <v>0</v>
      </c>
      <c r="W110" s="125" t="str">
        <f>IF(AND(b_BDVSA!V110&lt;&gt;"",b_BDVSA!V110&lt;&gt;0)=TRUE,IF(b_BDVSA!V110&gt;0,"D","A"),"")</f>
        <v/>
      </c>
      <c r="X110" s="125">
        <f>IF(b_BDVSA!W110&lt;&gt;"",ABS(b_BDVSA!W110),"")</f>
        <v>0</v>
      </c>
      <c r="Y110" s="125" t="str">
        <f>IF(AND(b_BDVSA!W110&lt;&gt;"",b_BDVSA!W110&lt;&gt;0)=TRUE,IF(b_BDVSA!W110&gt;0,"D","A"),"")</f>
        <v/>
      </c>
      <c r="Z110" s="126" t="str">
        <f>IF(b_BDVSA!X110&lt;&gt;"",ABS(b_BDVSA!X110),"")</f>
        <v/>
      </c>
    </row>
    <row r="111" spans="1:26">
      <c r="A111" s="117" t="str">
        <f>IF(dati_pdc!A107&lt;&gt;"",IF(dati_pdc!D107=1,RIGHT(dati_pdc!A107,dati_pdc!E107),dati_pdc!A107),"")</f>
        <v>590103</v>
      </c>
      <c r="B111" s="117" t="str">
        <f>IF(dati_pdc!B107&lt;&gt;"",dati_pdc!B107,"")</f>
        <v>Iva su vendite</v>
      </c>
      <c r="C111" s="117">
        <f>IF(dati_pdc!C107&lt;&gt;"",dati_pdc!C107,"")</f>
        <v>3</v>
      </c>
      <c r="D111" s="117">
        <f>IF(dati_pdc!D107&lt;&gt;"",dati_pdc!D107,"")</f>
        <v>0</v>
      </c>
      <c r="E111" s="125">
        <f>IF(b_BDVSA!F111&lt;&gt;"",ABS(b_BDVSA!F111),"")</f>
        <v>0</v>
      </c>
      <c r="F111" s="125" t="str">
        <f>IF(AND(b_BDVSA!F111&lt;&gt;"",b_BDVSA!F111&lt;&gt;0)=TRUE,IF(b_BDVSA!F111&gt;0,"D","A"),"")</f>
        <v/>
      </c>
      <c r="G111" s="125">
        <f>IF(b_BDVSA!G111&lt;&gt;"",ABS(b_BDVSA!G111),"")</f>
        <v>0</v>
      </c>
      <c r="H111" s="125" t="str">
        <f>IF(AND(b_BDVSA!G111&lt;&gt;"",b_BDVSA!G111&lt;&gt;0)=TRUE,IF(b_BDVSA!G111&gt;0,"D","A"),"")</f>
        <v/>
      </c>
      <c r="I111" s="125">
        <f>IF(b_BDVSA!H111&lt;&gt;"",ABS(b_BDVSA!H111),"")</f>
        <v>0</v>
      </c>
      <c r="J111" s="125" t="str">
        <f>IF(AND(b_BDVSA!H111&lt;&gt;"",b_BDVSA!H111&lt;&gt;0)=TRUE,IF(b_BDVSA!H111&gt;0,"D","A"),"")</f>
        <v/>
      </c>
      <c r="K111" s="126" t="str">
        <f>IF(b_BDVSA!I111&lt;&gt;"",ABS(b_BDVSA!I111),"")</f>
        <v/>
      </c>
      <c r="L111" s="125">
        <f>IF(b_BDVSA!L111&lt;&gt;"",ABS(b_BDVSA!L111),"")</f>
        <v>0</v>
      </c>
      <c r="M111" s="125" t="str">
        <f>IF(AND(b_BDVSA!L111&lt;&gt;"",b_BDVSA!L111&lt;&gt;0)=TRUE,IF(b_BDVSA!L111&gt;0,"D","A"),"")</f>
        <v/>
      </c>
      <c r="N111" s="125">
        <f>IF(b_BDVSA!M111&lt;&gt;"",ABS(b_BDVSA!M111),"")</f>
        <v>0</v>
      </c>
      <c r="O111" s="125" t="str">
        <f>IF(AND(b_BDVSA!M111&lt;&gt;"",b_BDVSA!M111&lt;&gt;0)=TRUE,IF(b_BDVSA!M111&gt;0,"D","A"),"")</f>
        <v/>
      </c>
      <c r="P111" s="126" t="str">
        <f>IF(b_BDVSA!N111&lt;&gt;"",ABS(b_BDVSA!N111),"")</f>
        <v/>
      </c>
      <c r="Q111" s="125">
        <f>IF(b_BDVSA!Q111&lt;&gt;"",ABS(b_BDVSA!Q111),"")</f>
        <v>0</v>
      </c>
      <c r="R111" s="125" t="str">
        <f>IF(AND(b_BDVSA!Q111&lt;&gt;"",b_BDVSA!Q111&lt;&gt;0)=TRUE,IF(b_BDVSA!Q111&gt;0,"D","A"),"")</f>
        <v/>
      </c>
      <c r="S111" s="125">
        <f>IF(b_BDVSA!R111&lt;&gt;"",ABS(b_BDVSA!R111),"")</f>
        <v>0</v>
      </c>
      <c r="T111" s="125" t="str">
        <f>IF(AND(b_BDVSA!R111&lt;&gt;"",b_BDVSA!R111&lt;&gt;0)=TRUE,IF(b_BDVSA!R111&gt;0,"D","A"),"")</f>
        <v/>
      </c>
      <c r="U111" s="126" t="str">
        <f>IF(b_BDVSA!S111&lt;&gt;"",ABS(b_BDVSA!S111),"")</f>
        <v/>
      </c>
      <c r="V111" s="125">
        <f>IF(b_BDVSA!V111&lt;&gt;"",ABS(b_BDVSA!V111),"")</f>
        <v>0</v>
      </c>
      <c r="W111" s="125" t="str">
        <f>IF(AND(b_BDVSA!V111&lt;&gt;"",b_BDVSA!V111&lt;&gt;0)=TRUE,IF(b_BDVSA!V111&gt;0,"D","A"),"")</f>
        <v/>
      </c>
      <c r="X111" s="125">
        <f>IF(b_BDVSA!W111&lt;&gt;"",ABS(b_BDVSA!W111),"")</f>
        <v>0</v>
      </c>
      <c r="Y111" s="125" t="str">
        <f>IF(AND(b_BDVSA!W111&lt;&gt;"",b_BDVSA!W111&lt;&gt;0)=TRUE,IF(b_BDVSA!W111&gt;0,"D","A"),"")</f>
        <v/>
      </c>
      <c r="Z111" s="126" t="str">
        <f>IF(b_BDVSA!X111&lt;&gt;"",ABS(b_BDVSA!X111),"")</f>
        <v/>
      </c>
    </row>
    <row r="112" spans="1:26">
      <c r="A112" s="117" t="str">
        <f>IF(dati_pdc!A108&lt;&gt;"",IF(dati_pdc!D108=1,RIGHT(dati_pdc!A108,dati_pdc!E108),dati_pdc!A108),"")</f>
        <v>590109</v>
      </c>
      <c r="B112" s="117" t="str">
        <f>IF(dati_pdc!B108&lt;&gt;"",dati_pdc!B108,"")</f>
        <v>Erario c/liquidazione Iva</v>
      </c>
      <c r="C112" s="117">
        <f>IF(dati_pdc!C108&lt;&gt;"",dati_pdc!C108,"")</f>
        <v>3</v>
      </c>
      <c r="D112" s="117">
        <f>IF(dati_pdc!D108&lt;&gt;"",dati_pdc!D108,"")</f>
        <v>0</v>
      </c>
      <c r="E112" s="125">
        <f>IF(b_BDVSA!F112&lt;&gt;"",ABS(b_BDVSA!F112),"")</f>
        <v>12052</v>
      </c>
      <c r="F112" s="125" t="str">
        <f>IF(AND(b_BDVSA!F112&lt;&gt;"",b_BDVSA!F112&lt;&gt;0)=TRUE,IF(b_BDVSA!F112&gt;0,"D","A"),"")</f>
        <v>A</v>
      </c>
      <c r="G112" s="125">
        <f>IF(b_BDVSA!G112&lt;&gt;"",ABS(b_BDVSA!G112),"")</f>
        <v>20691.689999999999</v>
      </c>
      <c r="H112" s="125" t="str">
        <f>IF(AND(b_BDVSA!G112&lt;&gt;"",b_BDVSA!G112&lt;&gt;0)=TRUE,IF(b_BDVSA!G112&gt;0,"D","A"),"")</f>
        <v>A</v>
      </c>
      <c r="I112" s="125">
        <f>IF(b_BDVSA!H112&lt;&gt;"",ABS(b_BDVSA!H112),"")</f>
        <v>8639.6899999999987</v>
      </c>
      <c r="J112" s="125" t="str">
        <f>IF(AND(b_BDVSA!H112&lt;&gt;"",b_BDVSA!H112&lt;&gt;0)=TRUE,IF(b_BDVSA!H112&gt;0,"D","A"),"")</f>
        <v>D</v>
      </c>
      <c r="K112" s="126">
        <f>IF(b_BDVSA!I112&lt;&gt;"",ABS(b_BDVSA!I112),"")</f>
        <v>0.41754395121906424</v>
      </c>
      <c r="L112" s="125">
        <f>IF(b_BDVSA!L112&lt;&gt;"",ABS(b_BDVSA!L112),"")</f>
        <v>0</v>
      </c>
      <c r="M112" s="125" t="str">
        <f>IF(AND(b_BDVSA!L112&lt;&gt;"",b_BDVSA!L112&lt;&gt;0)=TRUE,IF(b_BDVSA!L112&gt;0,"D","A"),"")</f>
        <v/>
      </c>
      <c r="N112" s="125">
        <f>IF(b_BDVSA!M112&lt;&gt;"",ABS(b_BDVSA!M112),"")</f>
        <v>12052</v>
      </c>
      <c r="O112" s="125" t="str">
        <f>IF(AND(b_BDVSA!M112&lt;&gt;"",b_BDVSA!M112&lt;&gt;0)=TRUE,IF(b_BDVSA!M112&gt;0,"D","A"),"")</f>
        <v>A</v>
      </c>
      <c r="P112" s="126" t="str">
        <f>IF(b_BDVSA!N112&lt;&gt;"",ABS(b_BDVSA!N112),"")</f>
        <v/>
      </c>
      <c r="Q112" s="125">
        <f>IF(b_BDVSA!Q112&lt;&gt;"",ABS(b_BDVSA!Q112),"")</f>
        <v>0</v>
      </c>
      <c r="R112" s="125" t="str">
        <f>IF(AND(b_BDVSA!Q112&lt;&gt;"",b_BDVSA!Q112&lt;&gt;0)=TRUE,IF(b_BDVSA!Q112&gt;0,"D","A"),"")</f>
        <v/>
      </c>
      <c r="S112" s="125">
        <f>IF(b_BDVSA!R112&lt;&gt;"",ABS(b_BDVSA!R112),"")</f>
        <v>12052</v>
      </c>
      <c r="T112" s="125" t="str">
        <f>IF(AND(b_BDVSA!R112&lt;&gt;"",b_BDVSA!R112&lt;&gt;0)=TRUE,IF(b_BDVSA!R112&gt;0,"D","A"),"")</f>
        <v>A</v>
      </c>
      <c r="U112" s="126" t="str">
        <f>IF(b_BDVSA!S112&lt;&gt;"",ABS(b_BDVSA!S112),"")</f>
        <v/>
      </c>
      <c r="V112" s="125">
        <f>IF(b_BDVSA!V112&lt;&gt;"",ABS(b_BDVSA!V112),"")</f>
        <v>0</v>
      </c>
      <c r="W112" s="125" t="str">
        <f>IF(AND(b_BDVSA!V112&lt;&gt;"",b_BDVSA!V112&lt;&gt;0)=TRUE,IF(b_BDVSA!V112&gt;0,"D","A"),"")</f>
        <v/>
      </c>
      <c r="X112" s="125">
        <f>IF(b_BDVSA!W112&lt;&gt;"",ABS(b_BDVSA!W112),"")</f>
        <v>12052</v>
      </c>
      <c r="Y112" s="125" t="str">
        <f>IF(AND(b_BDVSA!W112&lt;&gt;"",b_BDVSA!W112&lt;&gt;0)=TRUE,IF(b_BDVSA!W112&gt;0,"D","A"),"")</f>
        <v>A</v>
      </c>
      <c r="Z112" s="126" t="str">
        <f>IF(b_BDVSA!X112&lt;&gt;"",ABS(b_BDVSA!X112),"")</f>
        <v/>
      </c>
    </row>
    <row r="113" spans="1:26">
      <c r="A113" s="117" t="str">
        <f>IF(dati_pdc!A109&lt;&gt;"",IF(dati_pdc!D109=1,RIGHT(dati_pdc!A109,dati_pdc!E109),dati_pdc!A109),"")</f>
        <v>590121</v>
      </c>
      <c r="B113" s="117" t="str">
        <f>IF(dati_pdc!B109&lt;&gt;"",dati_pdc!B109,"")</f>
        <v>IVA a debito acquisti intracomunitari</v>
      </c>
      <c r="C113" s="117">
        <f>IF(dati_pdc!C109&lt;&gt;"",dati_pdc!C109,"")</f>
        <v>3</v>
      </c>
      <c r="D113" s="117">
        <f>IF(dati_pdc!D109&lt;&gt;"",dati_pdc!D109,"")</f>
        <v>0</v>
      </c>
      <c r="E113" s="125">
        <f>IF(b_BDVSA!F113&lt;&gt;"",ABS(b_BDVSA!F113),"")</f>
        <v>0</v>
      </c>
      <c r="F113" s="125" t="str">
        <f>IF(AND(b_BDVSA!F113&lt;&gt;"",b_BDVSA!F113&lt;&gt;0)=TRUE,IF(b_BDVSA!F113&gt;0,"D","A"),"")</f>
        <v/>
      </c>
      <c r="G113" s="125">
        <f>IF(b_BDVSA!G113&lt;&gt;"",ABS(b_BDVSA!G113),"")</f>
        <v>0</v>
      </c>
      <c r="H113" s="125" t="str">
        <f>IF(AND(b_BDVSA!G113&lt;&gt;"",b_BDVSA!G113&lt;&gt;0)=TRUE,IF(b_BDVSA!G113&gt;0,"D","A"),"")</f>
        <v/>
      </c>
      <c r="I113" s="125">
        <f>IF(b_BDVSA!H113&lt;&gt;"",ABS(b_BDVSA!H113),"")</f>
        <v>0</v>
      </c>
      <c r="J113" s="125" t="str">
        <f>IF(AND(b_BDVSA!H113&lt;&gt;"",b_BDVSA!H113&lt;&gt;0)=TRUE,IF(b_BDVSA!H113&gt;0,"D","A"),"")</f>
        <v/>
      </c>
      <c r="K113" s="126" t="str">
        <f>IF(b_BDVSA!I113&lt;&gt;"",ABS(b_BDVSA!I113),"")</f>
        <v/>
      </c>
      <c r="L113" s="125">
        <f>IF(b_BDVSA!L113&lt;&gt;"",ABS(b_BDVSA!L113),"")</f>
        <v>0</v>
      </c>
      <c r="M113" s="125" t="str">
        <f>IF(AND(b_BDVSA!L113&lt;&gt;"",b_BDVSA!L113&lt;&gt;0)=TRUE,IF(b_BDVSA!L113&gt;0,"D","A"),"")</f>
        <v/>
      </c>
      <c r="N113" s="125">
        <f>IF(b_BDVSA!M113&lt;&gt;"",ABS(b_BDVSA!M113),"")</f>
        <v>0</v>
      </c>
      <c r="O113" s="125" t="str">
        <f>IF(AND(b_BDVSA!M113&lt;&gt;"",b_BDVSA!M113&lt;&gt;0)=TRUE,IF(b_BDVSA!M113&gt;0,"D","A"),"")</f>
        <v/>
      </c>
      <c r="P113" s="126" t="str">
        <f>IF(b_BDVSA!N113&lt;&gt;"",ABS(b_BDVSA!N113),"")</f>
        <v/>
      </c>
      <c r="Q113" s="125">
        <f>IF(b_BDVSA!Q113&lt;&gt;"",ABS(b_BDVSA!Q113),"")</f>
        <v>0</v>
      </c>
      <c r="R113" s="125" t="str">
        <f>IF(AND(b_BDVSA!Q113&lt;&gt;"",b_BDVSA!Q113&lt;&gt;0)=TRUE,IF(b_BDVSA!Q113&gt;0,"D","A"),"")</f>
        <v/>
      </c>
      <c r="S113" s="125">
        <f>IF(b_BDVSA!R113&lt;&gt;"",ABS(b_BDVSA!R113),"")</f>
        <v>0</v>
      </c>
      <c r="T113" s="125" t="str">
        <f>IF(AND(b_BDVSA!R113&lt;&gt;"",b_BDVSA!R113&lt;&gt;0)=TRUE,IF(b_BDVSA!R113&gt;0,"D","A"),"")</f>
        <v/>
      </c>
      <c r="U113" s="126" t="str">
        <f>IF(b_BDVSA!S113&lt;&gt;"",ABS(b_BDVSA!S113),"")</f>
        <v/>
      </c>
      <c r="V113" s="125">
        <f>IF(b_BDVSA!V113&lt;&gt;"",ABS(b_BDVSA!V113),"")</f>
        <v>0</v>
      </c>
      <c r="W113" s="125" t="str">
        <f>IF(AND(b_BDVSA!V113&lt;&gt;"",b_BDVSA!V113&lt;&gt;0)=TRUE,IF(b_BDVSA!V113&gt;0,"D","A"),"")</f>
        <v/>
      </c>
      <c r="X113" s="125">
        <f>IF(b_BDVSA!W113&lt;&gt;"",ABS(b_BDVSA!W113),"")</f>
        <v>0</v>
      </c>
      <c r="Y113" s="125" t="str">
        <f>IF(AND(b_BDVSA!W113&lt;&gt;"",b_BDVSA!W113&lt;&gt;0)=TRUE,IF(b_BDVSA!W113&gt;0,"D","A"),"")</f>
        <v/>
      </c>
      <c r="Z113" s="126" t="str">
        <f>IF(b_BDVSA!X113&lt;&gt;"",ABS(b_BDVSA!X113),"")</f>
        <v/>
      </c>
    </row>
    <row r="114" spans="1:26">
      <c r="A114" s="117" t="str">
        <f>IF(dati_pdc!A110&lt;&gt;"",IF(dati_pdc!D110=1,RIGHT(dati_pdc!A110,dati_pdc!E110),dati_pdc!A110),"")</f>
        <v>590123</v>
      </c>
      <c r="B114" s="117" t="str">
        <f>IF(dati_pdc!B110&lt;&gt;"",dati_pdc!B110,"")</f>
        <v>IVA a credito acquisti intracomunitari</v>
      </c>
      <c r="C114" s="117">
        <f>IF(dati_pdc!C110&lt;&gt;"",dati_pdc!C110,"")</f>
        <v>3</v>
      </c>
      <c r="D114" s="117">
        <f>IF(dati_pdc!D110&lt;&gt;"",dati_pdc!D110,"")</f>
        <v>0</v>
      </c>
      <c r="E114" s="125">
        <f>IF(b_BDVSA!F114&lt;&gt;"",ABS(b_BDVSA!F114),"")</f>
        <v>0</v>
      </c>
      <c r="F114" s="125" t="str">
        <f>IF(AND(b_BDVSA!F114&lt;&gt;"",b_BDVSA!F114&lt;&gt;0)=TRUE,IF(b_BDVSA!F114&gt;0,"D","A"),"")</f>
        <v/>
      </c>
      <c r="G114" s="125">
        <f>IF(b_BDVSA!G114&lt;&gt;"",ABS(b_BDVSA!G114),"")</f>
        <v>0</v>
      </c>
      <c r="H114" s="125" t="str">
        <f>IF(AND(b_BDVSA!G114&lt;&gt;"",b_BDVSA!G114&lt;&gt;0)=TRUE,IF(b_BDVSA!G114&gt;0,"D","A"),"")</f>
        <v/>
      </c>
      <c r="I114" s="125">
        <f>IF(b_BDVSA!H114&lt;&gt;"",ABS(b_BDVSA!H114),"")</f>
        <v>0</v>
      </c>
      <c r="J114" s="125" t="str">
        <f>IF(AND(b_BDVSA!H114&lt;&gt;"",b_BDVSA!H114&lt;&gt;0)=TRUE,IF(b_BDVSA!H114&gt;0,"D","A"),"")</f>
        <v/>
      </c>
      <c r="K114" s="126" t="str">
        <f>IF(b_BDVSA!I114&lt;&gt;"",ABS(b_BDVSA!I114),"")</f>
        <v/>
      </c>
      <c r="L114" s="125">
        <f>IF(b_BDVSA!L114&lt;&gt;"",ABS(b_BDVSA!L114),"")</f>
        <v>0</v>
      </c>
      <c r="M114" s="125" t="str">
        <f>IF(AND(b_BDVSA!L114&lt;&gt;"",b_BDVSA!L114&lt;&gt;0)=TRUE,IF(b_BDVSA!L114&gt;0,"D","A"),"")</f>
        <v/>
      </c>
      <c r="N114" s="125">
        <f>IF(b_BDVSA!M114&lt;&gt;"",ABS(b_BDVSA!M114),"")</f>
        <v>0</v>
      </c>
      <c r="O114" s="125" t="str">
        <f>IF(AND(b_BDVSA!M114&lt;&gt;"",b_BDVSA!M114&lt;&gt;0)=TRUE,IF(b_BDVSA!M114&gt;0,"D","A"),"")</f>
        <v/>
      </c>
      <c r="P114" s="126" t="str">
        <f>IF(b_BDVSA!N114&lt;&gt;"",ABS(b_BDVSA!N114),"")</f>
        <v/>
      </c>
      <c r="Q114" s="125">
        <f>IF(b_BDVSA!Q114&lt;&gt;"",ABS(b_BDVSA!Q114),"")</f>
        <v>0</v>
      </c>
      <c r="R114" s="125" t="str">
        <f>IF(AND(b_BDVSA!Q114&lt;&gt;"",b_BDVSA!Q114&lt;&gt;0)=TRUE,IF(b_BDVSA!Q114&gt;0,"D","A"),"")</f>
        <v/>
      </c>
      <c r="S114" s="125">
        <f>IF(b_BDVSA!R114&lt;&gt;"",ABS(b_BDVSA!R114),"")</f>
        <v>0</v>
      </c>
      <c r="T114" s="125" t="str">
        <f>IF(AND(b_BDVSA!R114&lt;&gt;"",b_BDVSA!R114&lt;&gt;0)=TRUE,IF(b_BDVSA!R114&gt;0,"D","A"),"")</f>
        <v/>
      </c>
      <c r="U114" s="126" t="str">
        <f>IF(b_BDVSA!S114&lt;&gt;"",ABS(b_BDVSA!S114),"")</f>
        <v/>
      </c>
      <c r="V114" s="125">
        <f>IF(b_BDVSA!V114&lt;&gt;"",ABS(b_BDVSA!V114),"")</f>
        <v>0</v>
      </c>
      <c r="W114" s="125" t="str">
        <f>IF(AND(b_BDVSA!V114&lt;&gt;"",b_BDVSA!V114&lt;&gt;0)=TRUE,IF(b_BDVSA!V114&gt;0,"D","A"),"")</f>
        <v/>
      </c>
      <c r="X114" s="125">
        <f>IF(b_BDVSA!W114&lt;&gt;"",ABS(b_BDVSA!W114),"")</f>
        <v>0</v>
      </c>
      <c r="Y114" s="125" t="str">
        <f>IF(AND(b_BDVSA!W114&lt;&gt;"",b_BDVSA!W114&lt;&gt;0)=TRUE,IF(b_BDVSA!W114&gt;0,"D","A"),"")</f>
        <v/>
      </c>
      <c r="Z114" s="126" t="str">
        <f>IF(b_BDVSA!X114&lt;&gt;"",ABS(b_BDVSA!X114),"")</f>
        <v/>
      </c>
    </row>
    <row r="115" spans="1:26">
      <c r="A115" s="117" t="str">
        <f>IF(dati_pdc!A111&lt;&gt;"",IF(dati_pdc!D111=1,RIGHT(dati_pdc!A111,dati_pdc!E111),dati_pdc!A111),"")</f>
        <v>590125</v>
      </c>
      <c r="B115" s="117" t="str">
        <f>IF(dati_pdc!B111&lt;&gt;"",dati_pdc!B111,"")</f>
        <v>Iva sospesa acquisti art.32 bis DL 83/12</v>
      </c>
      <c r="C115" s="117">
        <f>IF(dati_pdc!C111&lt;&gt;"",dati_pdc!C111,"")</f>
        <v>3</v>
      </c>
      <c r="D115" s="117">
        <f>IF(dati_pdc!D111&lt;&gt;"",dati_pdc!D111,"")</f>
        <v>0</v>
      </c>
      <c r="E115" s="125">
        <f>IF(b_BDVSA!F115&lt;&gt;"",ABS(b_BDVSA!F115),"")</f>
        <v>11737.01</v>
      </c>
      <c r="F115" s="125" t="str">
        <f>IF(AND(b_BDVSA!F115&lt;&gt;"",b_BDVSA!F115&lt;&gt;0)=TRUE,IF(b_BDVSA!F115&gt;0,"D","A"),"")</f>
        <v>D</v>
      </c>
      <c r="G115" s="125">
        <f>IF(b_BDVSA!G115&lt;&gt;"",ABS(b_BDVSA!G115),"")</f>
        <v>14777.64</v>
      </c>
      <c r="H115" s="125" t="str">
        <f>IF(AND(b_BDVSA!G115&lt;&gt;"",b_BDVSA!G115&lt;&gt;0)=TRUE,IF(b_BDVSA!G115&gt;0,"D","A"),"")</f>
        <v>D</v>
      </c>
      <c r="I115" s="125">
        <f>IF(b_BDVSA!H115&lt;&gt;"",ABS(b_BDVSA!H115),"")</f>
        <v>3040.6299999999992</v>
      </c>
      <c r="J115" s="125" t="str">
        <f>IF(AND(b_BDVSA!H115&lt;&gt;"",b_BDVSA!H115&lt;&gt;0)=TRUE,IF(b_BDVSA!H115&gt;0,"D","A"),"")</f>
        <v>A</v>
      </c>
      <c r="K115" s="126">
        <f>IF(b_BDVSA!I115&lt;&gt;"",ABS(b_BDVSA!I115),"")</f>
        <v>0.20575883564628719</v>
      </c>
      <c r="L115" s="125">
        <f>IF(b_BDVSA!L115&lt;&gt;"",ABS(b_BDVSA!L115),"")</f>
        <v>0</v>
      </c>
      <c r="M115" s="125" t="str">
        <f>IF(AND(b_BDVSA!L115&lt;&gt;"",b_BDVSA!L115&lt;&gt;0)=TRUE,IF(b_BDVSA!L115&gt;0,"D","A"),"")</f>
        <v/>
      </c>
      <c r="N115" s="125">
        <f>IF(b_BDVSA!M115&lt;&gt;"",ABS(b_BDVSA!M115),"")</f>
        <v>11737.01</v>
      </c>
      <c r="O115" s="125" t="str">
        <f>IF(AND(b_BDVSA!M115&lt;&gt;"",b_BDVSA!M115&lt;&gt;0)=TRUE,IF(b_BDVSA!M115&gt;0,"D","A"),"")</f>
        <v>D</v>
      </c>
      <c r="P115" s="126" t="str">
        <f>IF(b_BDVSA!N115&lt;&gt;"",ABS(b_BDVSA!N115),"")</f>
        <v/>
      </c>
      <c r="Q115" s="125">
        <f>IF(b_BDVSA!Q115&lt;&gt;"",ABS(b_BDVSA!Q115),"")</f>
        <v>0</v>
      </c>
      <c r="R115" s="125" t="str">
        <f>IF(AND(b_BDVSA!Q115&lt;&gt;"",b_BDVSA!Q115&lt;&gt;0)=TRUE,IF(b_BDVSA!Q115&gt;0,"D","A"),"")</f>
        <v/>
      </c>
      <c r="S115" s="125">
        <f>IF(b_BDVSA!R115&lt;&gt;"",ABS(b_BDVSA!R115),"")</f>
        <v>11737.01</v>
      </c>
      <c r="T115" s="125" t="str">
        <f>IF(AND(b_BDVSA!R115&lt;&gt;"",b_BDVSA!R115&lt;&gt;0)=TRUE,IF(b_BDVSA!R115&gt;0,"D","A"),"")</f>
        <v>D</v>
      </c>
      <c r="U115" s="126" t="str">
        <f>IF(b_BDVSA!S115&lt;&gt;"",ABS(b_BDVSA!S115),"")</f>
        <v/>
      </c>
      <c r="V115" s="125">
        <f>IF(b_BDVSA!V115&lt;&gt;"",ABS(b_BDVSA!V115),"")</f>
        <v>0</v>
      </c>
      <c r="W115" s="125" t="str">
        <f>IF(AND(b_BDVSA!V115&lt;&gt;"",b_BDVSA!V115&lt;&gt;0)=TRUE,IF(b_BDVSA!V115&gt;0,"D","A"),"")</f>
        <v/>
      </c>
      <c r="X115" s="125">
        <f>IF(b_BDVSA!W115&lt;&gt;"",ABS(b_BDVSA!W115),"")</f>
        <v>11737.01</v>
      </c>
      <c r="Y115" s="125" t="str">
        <f>IF(AND(b_BDVSA!W115&lt;&gt;"",b_BDVSA!W115&lt;&gt;0)=TRUE,IF(b_BDVSA!W115&gt;0,"D","A"),"")</f>
        <v>D</v>
      </c>
      <c r="Z115" s="126" t="str">
        <f>IF(b_BDVSA!X115&lt;&gt;"",ABS(b_BDVSA!X115),"")</f>
        <v/>
      </c>
    </row>
    <row r="116" spans="1:26">
      <c r="A116" s="117" t="str">
        <f>IF(dati_pdc!A112&lt;&gt;"",IF(dati_pdc!D112=1,RIGHT(dati_pdc!A112,dati_pdc!E112),dati_pdc!A112),"")</f>
        <v>590127</v>
      </c>
      <c r="B116" s="117" t="str">
        <f>IF(dati_pdc!B112&lt;&gt;"",dati_pdc!B112,"")</f>
        <v>Iva sospesa vendite art.32 bis DL 83/12</v>
      </c>
      <c r="C116" s="117">
        <f>IF(dati_pdc!C112&lt;&gt;"",dati_pdc!C112,"")</f>
        <v>3</v>
      </c>
      <c r="D116" s="117">
        <f>IF(dati_pdc!D112&lt;&gt;"",dati_pdc!D112,"")</f>
        <v>0</v>
      </c>
      <c r="E116" s="125">
        <f>IF(b_BDVSA!F116&lt;&gt;"",ABS(b_BDVSA!F116),"")</f>
        <v>43844.52</v>
      </c>
      <c r="F116" s="125" t="str">
        <f>IF(AND(b_BDVSA!F116&lt;&gt;"",b_BDVSA!F116&lt;&gt;0)=TRUE,IF(b_BDVSA!F116&gt;0,"D","A"),"")</f>
        <v>A</v>
      </c>
      <c r="G116" s="125">
        <f>IF(b_BDVSA!G116&lt;&gt;"",ABS(b_BDVSA!G116),"")</f>
        <v>38379.800000000003</v>
      </c>
      <c r="H116" s="125" t="str">
        <f>IF(AND(b_BDVSA!G116&lt;&gt;"",b_BDVSA!G116&lt;&gt;0)=TRUE,IF(b_BDVSA!G116&gt;0,"D","A"),"")</f>
        <v>A</v>
      </c>
      <c r="I116" s="125">
        <f>IF(b_BDVSA!H116&lt;&gt;"",ABS(b_BDVSA!H116),"")</f>
        <v>5464.7199999999939</v>
      </c>
      <c r="J116" s="125" t="str">
        <f>IF(AND(b_BDVSA!H116&lt;&gt;"",b_BDVSA!H116&lt;&gt;0)=TRUE,IF(b_BDVSA!H116&gt;0,"D","A"),"")</f>
        <v>A</v>
      </c>
      <c r="K116" s="126">
        <f>IF(b_BDVSA!I116&lt;&gt;"",ABS(b_BDVSA!I116),"")</f>
        <v>0.14238531727627537</v>
      </c>
      <c r="L116" s="125">
        <f>IF(b_BDVSA!L116&lt;&gt;"",ABS(b_BDVSA!L116),"")</f>
        <v>0</v>
      </c>
      <c r="M116" s="125" t="str">
        <f>IF(AND(b_BDVSA!L116&lt;&gt;"",b_BDVSA!L116&lt;&gt;0)=TRUE,IF(b_BDVSA!L116&gt;0,"D","A"),"")</f>
        <v/>
      </c>
      <c r="N116" s="125">
        <f>IF(b_BDVSA!M116&lt;&gt;"",ABS(b_BDVSA!M116),"")</f>
        <v>43844.52</v>
      </c>
      <c r="O116" s="125" t="str">
        <f>IF(AND(b_BDVSA!M116&lt;&gt;"",b_BDVSA!M116&lt;&gt;0)=TRUE,IF(b_BDVSA!M116&gt;0,"D","A"),"")</f>
        <v>A</v>
      </c>
      <c r="P116" s="126" t="str">
        <f>IF(b_BDVSA!N116&lt;&gt;"",ABS(b_BDVSA!N116),"")</f>
        <v/>
      </c>
      <c r="Q116" s="125">
        <f>IF(b_BDVSA!Q116&lt;&gt;"",ABS(b_BDVSA!Q116),"")</f>
        <v>0</v>
      </c>
      <c r="R116" s="125" t="str">
        <f>IF(AND(b_BDVSA!Q116&lt;&gt;"",b_BDVSA!Q116&lt;&gt;0)=TRUE,IF(b_BDVSA!Q116&gt;0,"D","A"),"")</f>
        <v/>
      </c>
      <c r="S116" s="125">
        <f>IF(b_BDVSA!R116&lt;&gt;"",ABS(b_BDVSA!R116),"")</f>
        <v>43844.52</v>
      </c>
      <c r="T116" s="125" t="str">
        <f>IF(AND(b_BDVSA!R116&lt;&gt;"",b_BDVSA!R116&lt;&gt;0)=TRUE,IF(b_BDVSA!R116&gt;0,"D","A"),"")</f>
        <v>A</v>
      </c>
      <c r="U116" s="126" t="str">
        <f>IF(b_BDVSA!S116&lt;&gt;"",ABS(b_BDVSA!S116),"")</f>
        <v/>
      </c>
      <c r="V116" s="125">
        <f>IF(b_BDVSA!V116&lt;&gt;"",ABS(b_BDVSA!V116),"")</f>
        <v>0</v>
      </c>
      <c r="W116" s="125" t="str">
        <f>IF(AND(b_BDVSA!V116&lt;&gt;"",b_BDVSA!V116&lt;&gt;0)=TRUE,IF(b_BDVSA!V116&gt;0,"D","A"),"")</f>
        <v/>
      </c>
      <c r="X116" s="125">
        <f>IF(b_BDVSA!W116&lt;&gt;"",ABS(b_BDVSA!W116),"")</f>
        <v>43844.52</v>
      </c>
      <c r="Y116" s="125" t="str">
        <f>IF(AND(b_BDVSA!W116&lt;&gt;"",b_BDVSA!W116&lt;&gt;0)=TRUE,IF(b_BDVSA!W116&gt;0,"D","A"),"")</f>
        <v>A</v>
      </c>
      <c r="Z116" s="126" t="str">
        <f>IF(b_BDVSA!X116&lt;&gt;"",ABS(b_BDVSA!X116),"")</f>
        <v/>
      </c>
    </row>
    <row r="117" spans="1:26">
      <c r="A117" s="117" t="str">
        <f>IF(dati_pdc!A113&lt;&gt;"",IF(dati_pdc!D113=1,RIGHT(dati_pdc!A113,dati_pdc!E113),dati_pdc!A113),"")</f>
        <v>5903</v>
      </c>
      <c r="B117" s="117" t="str">
        <f>IF(dati_pdc!B113&lt;&gt;"",dati_pdc!B113,"")</f>
        <v>ERARIO C/SOSTITUTO D'IMPOSTA</v>
      </c>
      <c r="C117" s="117">
        <f>IF(dati_pdc!C113&lt;&gt;"",dati_pdc!C113,"")</f>
        <v>2</v>
      </c>
      <c r="D117" s="117">
        <f>IF(dati_pdc!D113&lt;&gt;"",dati_pdc!D113,"")</f>
        <v>0</v>
      </c>
      <c r="E117" s="125">
        <f>IF(b_BDVSA!F117&lt;&gt;"",ABS(b_BDVSA!F117),"")</f>
        <v>20218.87</v>
      </c>
      <c r="F117" s="125" t="str">
        <f>IF(AND(b_BDVSA!F117&lt;&gt;"",b_BDVSA!F117&lt;&gt;0)=TRUE,IF(b_BDVSA!F117&gt;0,"D","A"),"")</f>
        <v>A</v>
      </c>
      <c r="G117" s="125">
        <f>IF(b_BDVSA!G117&lt;&gt;"",ABS(b_BDVSA!G117),"")</f>
        <v>15567.92</v>
      </c>
      <c r="H117" s="125" t="str">
        <f>IF(AND(b_BDVSA!G117&lt;&gt;"",b_BDVSA!G117&lt;&gt;0)=TRUE,IF(b_BDVSA!G117&gt;0,"D","A"),"")</f>
        <v>A</v>
      </c>
      <c r="I117" s="125">
        <f>IF(b_BDVSA!H117&lt;&gt;"",ABS(b_BDVSA!H117),"")</f>
        <v>4650.9499999999989</v>
      </c>
      <c r="J117" s="125" t="str">
        <f>IF(AND(b_BDVSA!H117&lt;&gt;"",b_BDVSA!H117&lt;&gt;0)=TRUE,IF(b_BDVSA!H117&gt;0,"D","A"),"")</f>
        <v>A</v>
      </c>
      <c r="K117" s="126">
        <f>IF(b_BDVSA!I117&lt;&gt;"",ABS(b_BDVSA!I117),"")</f>
        <v>0.29875217755486916</v>
      </c>
      <c r="L117" s="125">
        <f>IF(b_BDVSA!L117&lt;&gt;"",ABS(b_BDVSA!L117),"")</f>
        <v>0</v>
      </c>
      <c r="M117" s="125" t="str">
        <f>IF(AND(b_BDVSA!L117&lt;&gt;"",b_BDVSA!L117&lt;&gt;0)=TRUE,IF(b_BDVSA!L117&gt;0,"D","A"),"")</f>
        <v/>
      </c>
      <c r="N117" s="125">
        <f>IF(b_BDVSA!M117&lt;&gt;"",ABS(b_BDVSA!M117),"")</f>
        <v>20218.87</v>
      </c>
      <c r="O117" s="125" t="str">
        <f>IF(AND(b_BDVSA!M117&lt;&gt;"",b_BDVSA!M117&lt;&gt;0)=TRUE,IF(b_BDVSA!M117&gt;0,"D","A"),"")</f>
        <v>A</v>
      </c>
      <c r="P117" s="126" t="str">
        <f>IF(b_BDVSA!N117&lt;&gt;"",ABS(b_BDVSA!N117),"")</f>
        <v/>
      </c>
      <c r="Q117" s="125">
        <f>IF(b_BDVSA!Q117&lt;&gt;"",ABS(b_BDVSA!Q117),"")</f>
        <v>0</v>
      </c>
      <c r="R117" s="125" t="str">
        <f>IF(AND(b_BDVSA!Q117&lt;&gt;"",b_BDVSA!Q117&lt;&gt;0)=TRUE,IF(b_BDVSA!Q117&gt;0,"D","A"),"")</f>
        <v/>
      </c>
      <c r="S117" s="125">
        <f>IF(b_BDVSA!R117&lt;&gt;"",ABS(b_BDVSA!R117),"")</f>
        <v>20218.87</v>
      </c>
      <c r="T117" s="125" t="str">
        <f>IF(AND(b_BDVSA!R117&lt;&gt;"",b_BDVSA!R117&lt;&gt;0)=TRUE,IF(b_BDVSA!R117&gt;0,"D","A"),"")</f>
        <v>A</v>
      </c>
      <c r="U117" s="126" t="str">
        <f>IF(b_BDVSA!S117&lt;&gt;"",ABS(b_BDVSA!S117),"")</f>
        <v/>
      </c>
      <c r="V117" s="125">
        <f>IF(b_BDVSA!V117&lt;&gt;"",ABS(b_BDVSA!V117),"")</f>
        <v>0</v>
      </c>
      <c r="W117" s="125" t="str">
        <f>IF(AND(b_BDVSA!V117&lt;&gt;"",b_BDVSA!V117&lt;&gt;0)=TRUE,IF(b_BDVSA!V117&gt;0,"D","A"),"")</f>
        <v/>
      </c>
      <c r="X117" s="125">
        <f>IF(b_BDVSA!W117&lt;&gt;"",ABS(b_BDVSA!W117),"")</f>
        <v>20218.87</v>
      </c>
      <c r="Y117" s="125" t="str">
        <f>IF(AND(b_BDVSA!W117&lt;&gt;"",b_BDVSA!W117&lt;&gt;0)=TRUE,IF(b_BDVSA!W117&gt;0,"D","A"),"")</f>
        <v>A</v>
      </c>
      <c r="Z117" s="126" t="str">
        <f>IF(b_BDVSA!X117&lt;&gt;"",ABS(b_BDVSA!X117),"")</f>
        <v/>
      </c>
    </row>
    <row r="118" spans="1:26">
      <c r="A118" s="117" t="str">
        <f>IF(dati_pdc!A114&lt;&gt;"",IF(dati_pdc!D114=1,RIGHT(dati_pdc!A114,dati_pdc!E114),dati_pdc!A114),"")</f>
        <v>590301</v>
      </c>
      <c r="B118" s="117" t="str">
        <f>IF(dati_pdc!B114&lt;&gt;"",dati_pdc!B114,"")</f>
        <v>Erario c/ritenute su redditi lav.dipend.</v>
      </c>
      <c r="C118" s="117">
        <f>IF(dati_pdc!C114&lt;&gt;"",dati_pdc!C114,"")</f>
        <v>3</v>
      </c>
      <c r="D118" s="117">
        <f>IF(dati_pdc!D114&lt;&gt;"",dati_pdc!D114,"")</f>
        <v>0</v>
      </c>
      <c r="E118" s="125">
        <f>IF(b_BDVSA!F118&lt;&gt;"",ABS(b_BDVSA!F118),"")</f>
        <v>19734.91</v>
      </c>
      <c r="F118" s="125" t="str">
        <f>IF(AND(b_BDVSA!F118&lt;&gt;"",b_BDVSA!F118&lt;&gt;0)=TRUE,IF(b_BDVSA!F118&gt;0,"D","A"),"")</f>
        <v>A</v>
      </c>
      <c r="G118" s="125">
        <f>IF(b_BDVSA!G118&lt;&gt;"",ABS(b_BDVSA!G118),"")</f>
        <v>15805.07</v>
      </c>
      <c r="H118" s="125" t="str">
        <f>IF(AND(b_BDVSA!G118&lt;&gt;"",b_BDVSA!G118&lt;&gt;0)=TRUE,IF(b_BDVSA!G118&gt;0,"D","A"),"")</f>
        <v>A</v>
      </c>
      <c r="I118" s="125">
        <f>IF(b_BDVSA!H118&lt;&gt;"",ABS(b_BDVSA!H118),"")</f>
        <v>3929.84</v>
      </c>
      <c r="J118" s="125" t="str">
        <f>IF(AND(b_BDVSA!H118&lt;&gt;"",b_BDVSA!H118&lt;&gt;0)=TRUE,IF(b_BDVSA!H118&gt;0,"D","A"),"")</f>
        <v>A</v>
      </c>
      <c r="K118" s="126">
        <f>IF(b_BDVSA!I118&lt;&gt;"",ABS(b_BDVSA!I118),"")</f>
        <v>0.24864426415068078</v>
      </c>
      <c r="L118" s="125">
        <f>IF(b_BDVSA!L118&lt;&gt;"",ABS(b_BDVSA!L118),"")</f>
        <v>0</v>
      </c>
      <c r="M118" s="125" t="str">
        <f>IF(AND(b_BDVSA!L118&lt;&gt;"",b_BDVSA!L118&lt;&gt;0)=TRUE,IF(b_BDVSA!L118&gt;0,"D","A"),"")</f>
        <v/>
      </c>
      <c r="N118" s="125">
        <f>IF(b_BDVSA!M118&lt;&gt;"",ABS(b_BDVSA!M118),"")</f>
        <v>19734.91</v>
      </c>
      <c r="O118" s="125" t="str">
        <f>IF(AND(b_BDVSA!M118&lt;&gt;"",b_BDVSA!M118&lt;&gt;0)=TRUE,IF(b_BDVSA!M118&gt;0,"D","A"),"")</f>
        <v>A</v>
      </c>
      <c r="P118" s="126" t="str">
        <f>IF(b_BDVSA!N118&lt;&gt;"",ABS(b_BDVSA!N118),"")</f>
        <v/>
      </c>
      <c r="Q118" s="125">
        <f>IF(b_BDVSA!Q118&lt;&gt;"",ABS(b_BDVSA!Q118),"")</f>
        <v>0</v>
      </c>
      <c r="R118" s="125" t="str">
        <f>IF(AND(b_BDVSA!Q118&lt;&gt;"",b_BDVSA!Q118&lt;&gt;0)=TRUE,IF(b_BDVSA!Q118&gt;0,"D","A"),"")</f>
        <v/>
      </c>
      <c r="S118" s="125">
        <f>IF(b_BDVSA!R118&lt;&gt;"",ABS(b_BDVSA!R118),"")</f>
        <v>19734.91</v>
      </c>
      <c r="T118" s="125" t="str">
        <f>IF(AND(b_BDVSA!R118&lt;&gt;"",b_BDVSA!R118&lt;&gt;0)=TRUE,IF(b_BDVSA!R118&gt;0,"D","A"),"")</f>
        <v>A</v>
      </c>
      <c r="U118" s="126" t="str">
        <f>IF(b_BDVSA!S118&lt;&gt;"",ABS(b_BDVSA!S118),"")</f>
        <v/>
      </c>
      <c r="V118" s="125">
        <f>IF(b_BDVSA!V118&lt;&gt;"",ABS(b_BDVSA!V118),"")</f>
        <v>0</v>
      </c>
      <c r="W118" s="125" t="str">
        <f>IF(AND(b_BDVSA!V118&lt;&gt;"",b_BDVSA!V118&lt;&gt;0)=TRUE,IF(b_BDVSA!V118&gt;0,"D","A"),"")</f>
        <v/>
      </c>
      <c r="X118" s="125">
        <f>IF(b_BDVSA!W118&lt;&gt;"",ABS(b_BDVSA!W118),"")</f>
        <v>19734.91</v>
      </c>
      <c r="Y118" s="125" t="str">
        <f>IF(AND(b_BDVSA!W118&lt;&gt;"",b_BDVSA!W118&lt;&gt;0)=TRUE,IF(b_BDVSA!W118&gt;0,"D","A"),"")</f>
        <v>A</v>
      </c>
      <c r="Z118" s="126" t="str">
        <f>IF(b_BDVSA!X118&lt;&gt;"",ABS(b_BDVSA!X118),"")</f>
        <v/>
      </c>
    </row>
    <row r="119" spans="1:26">
      <c r="A119" s="117" t="str">
        <f>IF(dati_pdc!A115&lt;&gt;"",IF(dati_pdc!D115=1,RIGHT(dati_pdc!A115,dati_pdc!E115),dati_pdc!A115),"")</f>
        <v>590303</v>
      </c>
      <c r="B119" s="117" t="str">
        <f>IF(dati_pdc!B115&lt;&gt;"",dati_pdc!B115,"")</f>
        <v>Erario c/ritenute su redditi lav. auton.</v>
      </c>
      <c r="C119" s="117">
        <f>IF(dati_pdc!C115&lt;&gt;"",dati_pdc!C115,"")</f>
        <v>3</v>
      </c>
      <c r="D119" s="117">
        <f>IF(dati_pdc!D115&lt;&gt;"",dati_pdc!D115,"")</f>
        <v>0</v>
      </c>
      <c r="E119" s="125">
        <f>IF(b_BDVSA!F119&lt;&gt;"",ABS(b_BDVSA!F119),"")</f>
        <v>0</v>
      </c>
      <c r="F119" s="125" t="str">
        <f>IF(AND(b_BDVSA!F119&lt;&gt;"",b_BDVSA!F119&lt;&gt;0)=TRUE,IF(b_BDVSA!F119&gt;0,"D","A"),"")</f>
        <v/>
      </c>
      <c r="G119" s="125">
        <f>IF(b_BDVSA!G119&lt;&gt;"",ABS(b_BDVSA!G119),"")</f>
        <v>140</v>
      </c>
      <c r="H119" s="125" t="str">
        <f>IF(AND(b_BDVSA!G119&lt;&gt;"",b_BDVSA!G119&lt;&gt;0)=TRUE,IF(b_BDVSA!G119&gt;0,"D","A"),"")</f>
        <v>A</v>
      </c>
      <c r="I119" s="125">
        <f>IF(b_BDVSA!H119&lt;&gt;"",ABS(b_BDVSA!H119),"")</f>
        <v>140</v>
      </c>
      <c r="J119" s="125" t="str">
        <f>IF(AND(b_BDVSA!H119&lt;&gt;"",b_BDVSA!H119&lt;&gt;0)=TRUE,IF(b_BDVSA!H119&gt;0,"D","A"),"")</f>
        <v>D</v>
      </c>
      <c r="K119" s="126">
        <f>IF(b_BDVSA!I119&lt;&gt;"",ABS(b_BDVSA!I119),"")</f>
        <v>1</v>
      </c>
      <c r="L119" s="125">
        <f>IF(b_BDVSA!L119&lt;&gt;"",ABS(b_BDVSA!L119),"")</f>
        <v>0</v>
      </c>
      <c r="M119" s="125" t="str">
        <f>IF(AND(b_BDVSA!L119&lt;&gt;"",b_BDVSA!L119&lt;&gt;0)=TRUE,IF(b_BDVSA!L119&gt;0,"D","A"),"")</f>
        <v/>
      </c>
      <c r="N119" s="125">
        <f>IF(b_BDVSA!M119&lt;&gt;"",ABS(b_BDVSA!M119),"")</f>
        <v>0</v>
      </c>
      <c r="O119" s="125" t="str">
        <f>IF(AND(b_BDVSA!M119&lt;&gt;"",b_BDVSA!M119&lt;&gt;0)=TRUE,IF(b_BDVSA!M119&gt;0,"D","A"),"")</f>
        <v/>
      </c>
      <c r="P119" s="126" t="str">
        <f>IF(b_BDVSA!N119&lt;&gt;"",ABS(b_BDVSA!N119),"")</f>
        <v/>
      </c>
      <c r="Q119" s="125">
        <f>IF(b_BDVSA!Q119&lt;&gt;"",ABS(b_BDVSA!Q119),"")</f>
        <v>0</v>
      </c>
      <c r="R119" s="125" t="str">
        <f>IF(AND(b_BDVSA!Q119&lt;&gt;"",b_BDVSA!Q119&lt;&gt;0)=TRUE,IF(b_BDVSA!Q119&gt;0,"D","A"),"")</f>
        <v/>
      </c>
      <c r="S119" s="125">
        <f>IF(b_BDVSA!R119&lt;&gt;"",ABS(b_BDVSA!R119),"")</f>
        <v>0</v>
      </c>
      <c r="T119" s="125" t="str">
        <f>IF(AND(b_BDVSA!R119&lt;&gt;"",b_BDVSA!R119&lt;&gt;0)=TRUE,IF(b_BDVSA!R119&gt;0,"D","A"),"")</f>
        <v/>
      </c>
      <c r="U119" s="126" t="str">
        <f>IF(b_BDVSA!S119&lt;&gt;"",ABS(b_BDVSA!S119),"")</f>
        <v/>
      </c>
      <c r="V119" s="125">
        <f>IF(b_BDVSA!V119&lt;&gt;"",ABS(b_BDVSA!V119),"")</f>
        <v>0</v>
      </c>
      <c r="W119" s="125" t="str">
        <f>IF(AND(b_BDVSA!V119&lt;&gt;"",b_BDVSA!V119&lt;&gt;0)=TRUE,IF(b_BDVSA!V119&gt;0,"D","A"),"")</f>
        <v/>
      </c>
      <c r="X119" s="125">
        <f>IF(b_BDVSA!W119&lt;&gt;"",ABS(b_BDVSA!W119),"")</f>
        <v>0</v>
      </c>
      <c r="Y119" s="125" t="str">
        <f>IF(AND(b_BDVSA!W119&lt;&gt;"",b_BDVSA!W119&lt;&gt;0)=TRUE,IF(b_BDVSA!W119&gt;0,"D","A"),"")</f>
        <v/>
      </c>
      <c r="Z119" s="126" t="str">
        <f>IF(b_BDVSA!X119&lt;&gt;"",ABS(b_BDVSA!X119),"")</f>
        <v/>
      </c>
    </row>
    <row r="120" spans="1:26">
      <c r="A120" s="117" t="str">
        <f>IF(dati_pdc!A116&lt;&gt;"",IF(dati_pdc!D116=1,RIGHT(dati_pdc!A116,dati_pdc!E116),dati_pdc!A116),"")</f>
        <v>590305</v>
      </c>
      <c r="B120" s="117" t="str">
        <f>IF(dati_pdc!B116&lt;&gt;"",dati_pdc!B116,"")</f>
        <v>Erario c/ritenute agenti e rappresentan.</v>
      </c>
      <c r="C120" s="117">
        <f>IF(dati_pdc!C116&lt;&gt;"",dati_pdc!C116,"")</f>
        <v>3</v>
      </c>
      <c r="D120" s="117">
        <f>IF(dati_pdc!D116&lt;&gt;"",dati_pdc!D116,"")</f>
        <v>0</v>
      </c>
      <c r="E120" s="125">
        <f>IF(b_BDVSA!F120&lt;&gt;"",ABS(b_BDVSA!F120),"")</f>
        <v>0</v>
      </c>
      <c r="F120" s="125" t="str">
        <f>IF(AND(b_BDVSA!F120&lt;&gt;"",b_BDVSA!F120&lt;&gt;0)=TRUE,IF(b_BDVSA!F120&gt;0,"D","A"),"")</f>
        <v/>
      </c>
      <c r="G120" s="125">
        <f>IF(b_BDVSA!G120&lt;&gt;"",ABS(b_BDVSA!G120),"")</f>
        <v>0</v>
      </c>
      <c r="H120" s="125" t="str">
        <f>IF(AND(b_BDVSA!G120&lt;&gt;"",b_BDVSA!G120&lt;&gt;0)=TRUE,IF(b_BDVSA!G120&gt;0,"D","A"),"")</f>
        <v/>
      </c>
      <c r="I120" s="125">
        <f>IF(b_BDVSA!H120&lt;&gt;"",ABS(b_BDVSA!H120),"")</f>
        <v>0</v>
      </c>
      <c r="J120" s="125" t="str">
        <f>IF(AND(b_BDVSA!H120&lt;&gt;"",b_BDVSA!H120&lt;&gt;0)=TRUE,IF(b_BDVSA!H120&gt;0,"D","A"),"")</f>
        <v/>
      </c>
      <c r="K120" s="126" t="str">
        <f>IF(b_BDVSA!I120&lt;&gt;"",ABS(b_BDVSA!I120),"")</f>
        <v/>
      </c>
      <c r="L120" s="125">
        <f>IF(b_BDVSA!L120&lt;&gt;"",ABS(b_BDVSA!L120),"")</f>
        <v>0</v>
      </c>
      <c r="M120" s="125" t="str">
        <f>IF(AND(b_BDVSA!L120&lt;&gt;"",b_BDVSA!L120&lt;&gt;0)=TRUE,IF(b_BDVSA!L120&gt;0,"D","A"),"")</f>
        <v/>
      </c>
      <c r="N120" s="125">
        <f>IF(b_BDVSA!M120&lt;&gt;"",ABS(b_BDVSA!M120),"")</f>
        <v>0</v>
      </c>
      <c r="O120" s="125" t="str">
        <f>IF(AND(b_BDVSA!M120&lt;&gt;"",b_BDVSA!M120&lt;&gt;0)=TRUE,IF(b_BDVSA!M120&gt;0,"D","A"),"")</f>
        <v/>
      </c>
      <c r="P120" s="126" t="str">
        <f>IF(b_BDVSA!N120&lt;&gt;"",ABS(b_BDVSA!N120),"")</f>
        <v/>
      </c>
      <c r="Q120" s="125">
        <f>IF(b_BDVSA!Q120&lt;&gt;"",ABS(b_BDVSA!Q120),"")</f>
        <v>0</v>
      </c>
      <c r="R120" s="125" t="str">
        <f>IF(AND(b_BDVSA!Q120&lt;&gt;"",b_BDVSA!Q120&lt;&gt;0)=TRUE,IF(b_BDVSA!Q120&gt;0,"D","A"),"")</f>
        <v/>
      </c>
      <c r="S120" s="125">
        <f>IF(b_BDVSA!R120&lt;&gt;"",ABS(b_BDVSA!R120),"")</f>
        <v>0</v>
      </c>
      <c r="T120" s="125" t="str">
        <f>IF(AND(b_BDVSA!R120&lt;&gt;"",b_BDVSA!R120&lt;&gt;0)=TRUE,IF(b_BDVSA!R120&gt;0,"D","A"),"")</f>
        <v/>
      </c>
      <c r="U120" s="126" t="str">
        <f>IF(b_BDVSA!S120&lt;&gt;"",ABS(b_BDVSA!S120),"")</f>
        <v/>
      </c>
      <c r="V120" s="125">
        <f>IF(b_BDVSA!V120&lt;&gt;"",ABS(b_BDVSA!V120),"")</f>
        <v>0</v>
      </c>
      <c r="W120" s="125" t="str">
        <f>IF(AND(b_BDVSA!V120&lt;&gt;"",b_BDVSA!V120&lt;&gt;0)=TRUE,IF(b_BDVSA!V120&gt;0,"D","A"),"")</f>
        <v/>
      </c>
      <c r="X120" s="125">
        <f>IF(b_BDVSA!W120&lt;&gt;"",ABS(b_BDVSA!W120),"")</f>
        <v>0</v>
      </c>
      <c r="Y120" s="125" t="str">
        <f>IF(AND(b_BDVSA!W120&lt;&gt;"",b_BDVSA!W120&lt;&gt;0)=TRUE,IF(b_BDVSA!W120&gt;0,"D","A"),"")</f>
        <v/>
      </c>
      <c r="Z120" s="126" t="str">
        <f>IF(b_BDVSA!X120&lt;&gt;"",ABS(b_BDVSA!X120),"")</f>
        <v/>
      </c>
    </row>
    <row r="121" spans="1:26">
      <c r="A121" s="117" t="str">
        <f>IF(dati_pdc!A117&lt;&gt;"",IF(dati_pdc!D117=1,RIGHT(dati_pdc!A117,dati_pdc!E117),dati_pdc!A117),"")</f>
        <v>590319</v>
      </c>
      <c r="B121" s="117" t="str">
        <f>IF(dati_pdc!B117&lt;&gt;"",dati_pdc!B117,"")</f>
        <v>Recupero somme erogate D.L.66/2014</v>
      </c>
      <c r="C121" s="117">
        <f>IF(dati_pdc!C117&lt;&gt;"",dati_pdc!C117,"")</f>
        <v>3</v>
      </c>
      <c r="D121" s="117">
        <f>IF(dati_pdc!D117&lt;&gt;"",dati_pdc!D117,"")</f>
        <v>0</v>
      </c>
      <c r="E121" s="125">
        <f>IF(b_BDVSA!F121&lt;&gt;"",ABS(b_BDVSA!F121),"")</f>
        <v>483.96</v>
      </c>
      <c r="F121" s="125" t="str">
        <f>IF(AND(b_BDVSA!F121&lt;&gt;"",b_BDVSA!F121&lt;&gt;0)=TRUE,IF(b_BDVSA!F121&gt;0,"D","A"),"")</f>
        <v>A</v>
      </c>
      <c r="G121" s="125">
        <f>IF(b_BDVSA!G121&lt;&gt;"",ABS(b_BDVSA!G121),"")</f>
        <v>377.15</v>
      </c>
      <c r="H121" s="125" t="str">
        <f>IF(AND(b_BDVSA!G121&lt;&gt;"",b_BDVSA!G121&lt;&gt;0)=TRUE,IF(b_BDVSA!G121&gt;0,"D","A"),"")</f>
        <v>D</v>
      </c>
      <c r="I121" s="125">
        <f>IF(b_BDVSA!H121&lt;&gt;"",ABS(b_BDVSA!H121),"")</f>
        <v>861.1099999999999</v>
      </c>
      <c r="J121" s="125" t="str">
        <f>IF(AND(b_BDVSA!H121&lt;&gt;"",b_BDVSA!H121&lt;&gt;0)=TRUE,IF(b_BDVSA!H121&gt;0,"D","A"),"")</f>
        <v>A</v>
      </c>
      <c r="K121" s="126">
        <f>IF(b_BDVSA!I121&lt;&gt;"",ABS(b_BDVSA!I121),"")</f>
        <v>2.2832029696407266</v>
      </c>
      <c r="L121" s="125">
        <f>IF(b_BDVSA!L121&lt;&gt;"",ABS(b_BDVSA!L121),"")</f>
        <v>0</v>
      </c>
      <c r="M121" s="125" t="str">
        <f>IF(AND(b_BDVSA!L121&lt;&gt;"",b_BDVSA!L121&lt;&gt;0)=TRUE,IF(b_BDVSA!L121&gt;0,"D","A"),"")</f>
        <v/>
      </c>
      <c r="N121" s="125">
        <f>IF(b_BDVSA!M121&lt;&gt;"",ABS(b_BDVSA!M121),"")</f>
        <v>483.96</v>
      </c>
      <c r="O121" s="125" t="str">
        <f>IF(AND(b_BDVSA!M121&lt;&gt;"",b_BDVSA!M121&lt;&gt;0)=TRUE,IF(b_BDVSA!M121&gt;0,"D","A"),"")</f>
        <v>A</v>
      </c>
      <c r="P121" s="126" t="str">
        <f>IF(b_BDVSA!N121&lt;&gt;"",ABS(b_BDVSA!N121),"")</f>
        <v/>
      </c>
      <c r="Q121" s="125">
        <f>IF(b_BDVSA!Q121&lt;&gt;"",ABS(b_BDVSA!Q121),"")</f>
        <v>0</v>
      </c>
      <c r="R121" s="125" t="str">
        <f>IF(AND(b_BDVSA!Q121&lt;&gt;"",b_BDVSA!Q121&lt;&gt;0)=TRUE,IF(b_BDVSA!Q121&gt;0,"D","A"),"")</f>
        <v/>
      </c>
      <c r="S121" s="125">
        <f>IF(b_BDVSA!R121&lt;&gt;"",ABS(b_BDVSA!R121),"")</f>
        <v>483.96</v>
      </c>
      <c r="T121" s="125" t="str">
        <f>IF(AND(b_BDVSA!R121&lt;&gt;"",b_BDVSA!R121&lt;&gt;0)=TRUE,IF(b_BDVSA!R121&gt;0,"D","A"),"")</f>
        <v>A</v>
      </c>
      <c r="U121" s="126" t="str">
        <f>IF(b_BDVSA!S121&lt;&gt;"",ABS(b_BDVSA!S121),"")</f>
        <v/>
      </c>
      <c r="V121" s="125">
        <f>IF(b_BDVSA!V121&lt;&gt;"",ABS(b_BDVSA!V121),"")</f>
        <v>0</v>
      </c>
      <c r="W121" s="125" t="str">
        <f>IF(AND(b_BDVSA!V121&lt;&gt;"",b_BDVSA!V121&lt;&gt;0)=TRUE,IF(b_BDVSA!V121&gt;0,"D","A"),"")</f>
        <v/>
      </c>
      <c r="X121" s="125">
        <f>IF(b_BDVSA!W121&lt;&gt;"",ABS(b_BDVSA!W121),"")</f>
        <v>483.96</v>
      </c>
      <c r="Y121" s="125" t="str">
        <f>IF(AND(b_BDVSA!W121&lt;&gt;"",b_BDVSA!W121&lt;&gt;0)=TRUE,IF(b_BDVSA!W121&gt;0,"D","A"),"")</f>
        <v>A</v>
      </c>
      <c r="Z121" s="126" t="str">
        <f>IF(b_BDVSA!X121&lt;&gt;"",ABS(b_BDVSA!X121),"")</f>
        <v/>
      </c>
    </row>
    <row r="122" spans="1:26">
      <c r="A122" s="117" t="str">
        <f>IF(dati_pdc!A118&lt;&gt;"",IF(dati_pdc!D118=1,RIGHT(dati_pdc!A118,dati_pdc!E118),dati_pdc!A118),"")</f>
        <v>5905</v>
      </c>
      <c r="B122" s="117" t="str">
        <f>IF(dati_pdc!B118&lt;&gt;"",dati_pdc!B118,"")</f>
        <v>ERARIO C/RIT. SUBITE E CREDITI D'IMPOSTA</v>
      </c>
      <c r="C122" s="117">
        <f>IF(dati_pdc!C118&lt;&gt;"",dati_pdc!C118,"")</f>
        <v>2</v>
      </c>
      <c r="D122" s="117">
        <f>IF(dati_pdc!D118&lt;&gt;"",dati_pdc!D118,"")</f>
        <v>0</v>
      </c>
      <c r="E122" s="125">
        <f>IF(b_BDVSA!F122&lt;&gt;"",ABS(b_BDVSA!F122),"")</f>
        <v>0</v>
      </c>
      <c r="F122" s="125" t="str">
        <f>IF(AND(b_BDVSA!F122&lt;&gt;"",b_BDVSA!F122&lt;&gt;0)=TRUE,IF(b_BDVSA!F122&gt;0,"D","A"),"")</f>
        <v/>
      </c>
      <c r="G122" s="125">
        <f>IF(b_BDVSA!G122&lt;&gt;"",ABS(b_BDVSA!G122),"")</f>
        <v>0</v>
      </c>
      <c r="H122" s="125" t="str">
        <f>IF(AND(b_BDVSA!G122&lt;&gt;"",b_BDVSA!G122&lt;&gt;0)=TRUE,IF(b_BDVSA!G122&gt;0,"D","A"),"")</f>
        <v/>
      </c>
      <c r="I122" s="125">
        <f>IF(b_BDVSA!H122&lt;&gt;"",ABS(b_BDVSA!H122),"")</f>
        <v>0</v>
      </c>
      <c r="J122" s="125" t="str">
        <f>IF(AND(b_BDVSA!H122&lt;&gt;"",b_BDVSA!H122&lt;&gt;0)=TRUE,IF(b_BDVSA!H122&gt;0,"D","A"),"")</f>
        <v/>
      </c>
      <c r="K122" s="126" t="str">
        <f>IF(b_BDVSA!I122&lt;&gt;"",ABS(b_BDVSA!I122),"")</f>
        <v/>
      </c>
      <c r="L122" s="125">
        <f>IF(b_BDVSA!L122&lt;&gt;"",ABS(b_BDVSA!L122),"")</f>
        <v>0</v>
      </c>
      <c r="M122" s="125" t="str">
        <f>IF(AND(b_BDVSA!L122&lt;&gt;"",b_BDVSA!L122&lt;&gt;0)=TRUE,IF(b_BDVSA!L122&gt;0,"D","A"),"")</f>
        <v/>
      </c>
      <c r="N122" s="125">
        <f>IF(b_BDVSA!M122&lt;&gt;"",ABS(b_BDVSA!M122),"")</f>
        <v>0</v>
      </c>
      <c r="O122" s="125" t="str">
        <f>IF(AND(b_BDVSA!M122&lt;&gt;"",b_BDVSA!M122&lt;&gt;0)=TRUE,IF(b_BDVSA!M122&gt;0,"D","A"),"")</f>
        <v/>
      </c>
      <c r="P122" s="126" t="str">
        <f>IF(b_BDVSA!N122&lt;&gt;"",ABS(b_BDVSA!N122),"")</f>
        <v/>
      </c>
      <c r="Q122" s="125">
        <f>IF(b_BDVSA!Q122&lt;&gt;"",ABS(b_BDVSA!Q122),"")</f>
        <v>0</v>
      </c>
      <c r="R122" s="125" t="str">
        <f>IF(AND(b_BDVSA!Q122&lt;&gt;"",b_BDVSA!Q122&lt;&gt;0)=TRUE,IF(b_BDVSA!Q122&gt;0,"D","A"),"")</f>
        <v/>
      </c>
      <c r="S122" s="125">
        <f>IF(b_BDVSA!R122&lt;&gt;"",ABS(b_BDVSA!R122),"")</f>
        <v>0</v>
      </c>
      <c r="T122" s="125" t="str">
        <f>IF(AND(b_BDVSA!R122&lt;&gt;"",b_BDVSA!R122&lt;&gt;0)=TRUE,IF(b_BDVSA!R122&gt;0,"D","A"),"")</f>
        <v/>
      </c>
      <c r="U122" s="126" t="str">
        <f>IF(b_BDVSA!S122&lt;&gt;"",ABS(b_BDVSA!S122),"")</f>
        <v/>
      </c>
      <c r="V122" s="125">
        <f>IF(b_BDVSA!V122&lt;&gt;"",ABS(b_BDVSA!V122),"")</f>
        <v>0</v>
      </c>
      <c r="W122" s="125" t="str">
        <f>IF(AND(b_BDVSA!V122&lt;&gt;"",b_BDVSA!V122&lt;&gt;0)=TRUE,IF(b_BDVSA!V122&gt;0,"D","A"),"")</f>
        <v/>
      </c>
      <c r="X122" s="125">
        <f>IF(b_BDVSA!W122&lt;&gt;"",ABS(b_BDVSA!W122),"")</f>
        <v>0</v>
      </c>
      <c r="Y122" s="125" t="str">
        <f>IF(AND(b_BDVSA!W122&lt;&gt;"",b_BDVSA!W122&lt;&gt;0)=TRUE,IF(b_BDVSA!W122&gt;0,"D","A"),"")</f>
        <v/>
      </c>
      <c r="Z122" s="126" t="str">
        <f>IF(b_BDVSA!X122&lt;&gt;"",ABS(b_BDVSA!X122),"")</f>
        <v/>
      </c>
    </row>
    <row r="123" spans="1:26">
      <c r="A123" s="117" t="str">
        <f>IF(dati_pdc!A119&lt;&gt;"",IF(dati_pdc!D119=1,RIGHT(dati_pdc!A119,dati_pdc!E119),dati_pdc!A119),"")</f>
        <v>590501</v>
      </c>
      <c r="B123" s="117" t="str">
        <f>IF(dati_pdc!B119&lt;&gt;"",dati_pdc!B119,"")</f>
        <v>Ritenute subite su interessi attivi</v>
      </c>
      <c r="C123" s="117">
        <f>IF(dati_pdc!C119&lt;&gt;"",dati_pdc!C119,"")</f>
        <v>3</v>
      </c>
      <c r="D123" s="117">
        <f>IF(dati_pdc!D119&lt;&gt;"",dati_pdc!D119,"")</f>
        <v>0</v>
      </c>
      <c r="E123" s="125">
        <f>IF(b_BDVSA!F123&lt;&gt;"",ABS(b_BDVSA!F123),"")</f>
        <v>0</v>
      </c>
      <c r="F123" s="125" t="str">
        <f>IF(AND(b_BDVSA!F123&lt;&gt;"",b_BDVSA!F123&lt;&gt;0)=TRUE,IF(b_BDVSA!F123&gt;0,"D","A"),"")</f>
        <v/>
      </c>
      <c r="G123" s="125">
        <f>IF(b_BDVSA!G123&lt;&gt;"",ABS(b_BDVSA!G123),"")</f>
        <v>0</v>
      </c>
      <c r="H123" s="125" t="str">
        <f>IF(AND(b_BDVSA!G123&lt;&gt;"",b_BDVSA!G123&lt;&gt;0)=TRUE,IF(b_BDVSA!G123&gt;0,"D","A"),"")</f>
        <v/>
      </c>
      <c r="I123" s="125">
        <f>IF(b_BDVSA!H123&lt;&gt;"",ABS(b_BDVSA!H123),"")</f>
        <v>0</v>
      </c>
      <c r="J123" s="125" t="str">
        <f>IF(AND(b_BDVSA!H123&lt;&gt;"",b_BDVSA!H123&lt;&gt;0)=TRUE,IF(b_BDVSA!H123&gt;0,"D","A"),"")</f>
        <v/>
      </c>
      <c r="K123" s="126" t="str">
        <f>IF(b_BDVSA!I123&lt;&gt;"",ABS(b_BDVSA!I123),"")</f>
        <v/>
      </c>
      <c r="L123" s="125">
        <f>IF(b_BDVSA!L123&lt;&gt;"",ABS(b_BDVSA!L123),"")</f>
        <v>0</v>
      </c>
      <c r="M123" s="125" t="str">
        <f>IF(AND(b_BDVSA!L123&lt;&gt;"",b_BDVSA!L123&lt;&gt;0)=TRUE,IF(b_BDVSA!L123&gt;0,"D","A"),"")</f>
        <v/>
      </c>
      <c r="N123" s="125">
        <f>IF(b_BDVSA!M123&lt;&gt;"",ABS(b_BDVSA!M123),"")</f>
        <v>0</v>
      </c>
      <c r="O123" s="125" t="str">
        <f>IF(AND(b_BDVSA!M123&lt;&gt;"",b_BDVSA!M123&lt;&gt;0)=TRUE,IF(b_BDVSA!M123&gt;0,"D","A"),"")</f>
        <v/>
      </c>
      <c r="P123" s="126" t="str">
        <f>IF(b_BDVSA!N123&lt;&gt;"",ABS(b_BDVSA!N123),"")</f>
        <v/>
      </c>
      <c r="Q123" s="125">
        <f>IF(b_BDVSA!Q123&lt;&gt;"",ABS(b_BDVSA!Q123),"")</f>
        <v>0</v>
      </c>
      <c r="R123" s="125" t="str">
        <f>IF(AND(b_BDVSA!Q123&lt;&gt;"",b_BDVSA!Q123&lt;&gt;0)=TRUE,IF(b_BDVSA!Q123&gt;0,"D","A"),"")</f>
        <v/>
      </c>
      <c r="S123" s="125">
        <f>IF(b_BDVSA!R123&lt;&gt;"",ABS(b_BDVSA!R123),"")</f>
        <v>0</v>
      </c>
      <c r="T123" s="125" t="str">
        <f>IF(AND(b_BDVSA!R123&lt;&gt;"",b_BDVSA!R123&lt;&gt;0)=TRUE,IF(b_BDVSA!R123&gt;0,"D","A"),"")</f>
        <v/>
      </c>
      <c r="U123" s="126" t="str">
        <f>IF(b_BDVSA!S123&lt;&gt;"",ABS(b_BDVSA!S123),"")</f>
        <v/>
      </c>
      <c r="V123" s="125">
        <f>IF(b_BDVSA!V123&lt;&gt;"",ABS(b_BDVSA!V123),"")</f>
        <v>0</v>
      </c>
      <c r="W123" s="125" t="str">
        <f>IF(AND(b_BDVSA!V123&lt;&gt;"",b_BDVSA!V123&lt;&gt;0)=TRUE,IF(b_BDVSA!V123&gt;0,"D","A"),"")</f>
        <v/>
      </c>
      <c r="X123" s="125">
        <f>IF(b_BDVSA!W123&lt;&gt;"",ABS(b_BDVSA!W123),"")</f>
        <v>0</v>
      </c>
      <c r="Y123" s="125" t="str">
        <f>IF(AND(b_BDVSA!W123&lt;&gt;"",b_BDVSA!W123&lt;&gt;0)=TRUE,IF(b_BDVSA!W123&gt;0,"D","A"),"")</f>
        <v/>
      </c>
      <c r="Z123" s="126" t="str">
        <f>IF(b_BDVSA!X123&lt;&gt;"",ABS(b_BDVSA!X123),"")</f>
        <v/>
      </c>
    </row>
    <row r="124" spans="1:26">
      <c r="A124" s="117" t="str">
        <f>IF(dati_pdc!A120&lt;&gt;"",IF(dati_pdc!D120=1,RIGHT(dati_pdc!A120,dati_pdc!E120),dati_pdc!A120),"")</f>
        <v>590503</v>
      </c>
      <c r="B124" s="117" t="str">
        <f>IF(dati_pdc!B120&lt;&gt;"",dati_pdc!B120,"")</f>
        <v>Ritenute subite su provvigioni</v>
      </c>
      <c r="C124" s="117">
        <f>IF(dati_pdc!C120&lt;&gt;"",dati_pdc!C120,"")</f>
        <v>3</v>
      </c>
      <c r="D124" s="117">
        <f>IF(dati_pdc!D120&lt;&gt;"",dati_pdc!D120,"")</f>
        <v>0</v>
      </c>
      <c r="E124" s="125">
        <f>IF(b_BDVSA!F124&lt;&gt;"",ABS(b_BDVSA!F124),"")</f>
        <v>0</v>
      </c>
      <c r="F124" s="125" t="str">
        <f>IF(AND(b_BDVSA!F124&lt;&gt;"",b_BDVSA!F124&lt;&gt;0)=TRUE,IF(b_BDVSA!F124&gt;0,"D","A"),"")</f>
        <v/>
      </c>
      <c r="G124" s="125">
        <f>IF(b_BDVSA!G124&lt;&gt;"",ABS(b_BDVSA!G124),"")</f>
        <v>0</v>
      </c>
      <c r="H124" s="125" t="str">
        <f>IF(AND(b_BDVSA!G124&lt;&gt;"",b_BDVSA!G124&lt;&gt;0)=TRUE,IF(b_BDVSA!G124&gt;0,"D","A"),"")</f>
        <v/>
      </c>
      <c r="I124" s="125">
        <f>IF(b_BDVSA!H124&lt;&gt;"",ABS(b_BDVSA!H124),"")</f>
        <v>0</v>
      </c>
      <c r="J124" s="125" t="str">
        <f>IF(AND(b_BDVSA!H124&lt;&gt;"",b_BDVSA!H124&lt;&gt;0)=TRUE,IF(b_BDVSA!H124&gt;0,"D","A"),"")</f>
        <v/>
      </c>
      <c r="K124" s="126" t="str">
        <f>IF(b_BDVSA!I124&lt;&gt;"",ABS(b_BDVSA!I124),"")</f>
        <v/>
      </c>
      <c r="L124" s="125">
        <f>IF(b_BDVSA!L124&lt;&gt;"",ABS(b_BDVSA!L124),"")</f>
        <v>0</v>
      </c>
      <c r="M124" s="125" t="str">
        <f>IF(AND(b_BDVSA!L124&lt;&gt;"",b_BDVSA!L124&lt;&gt;0)=TRUE,IF(b_BDVSA!L124&gt;0,"D","A"),"")</f>
        <v/>
      </c>
      <c r="N124" s="125">
        <f>IF(b_BDVSA!M124&lt;&gt;"",ABS(b_BDVSA!M124),"")</f>
        <v>0</v>
      </c>
      <c r="O124" s="125" t="str">
        <f>IF(AND(b_BDVSA!M124&lt;&gt;"",b_BDVSA!M124&lt;&gt;0)=TRUE,IF(b_BDVSA!M124&gt;0,"D","A"),"")</f>
        <v/>
      </c>
      <c r="P124" s="126" t="str">
        <f>IF(b_BDVSA!N124&lt;&gt;"",ABS(b_BDVSA!N124),"")</f>
        <v/>
      </c>
      <c r="Q124" s="125">
        <f>IF(b_BDVSA!Q124&lt;&gt;"",ABS(b_BDVSA!Q124),"")</f>
        <v>0</v>
      </c>
      <c r="R124" s="125" t="str">
        <f>IF(AND(b_BDVSA!Q124&lt;&gt;"",b_BDVSA!Q124&lt;&gt;0)=TRUE,IF(b_BDVSA!Q124&gt;0,"D","A"),"")</f>
        <v/>
      </c>
      <c r="S124" s="125">
        <f>IF(b_BDVSA!R124&lt;&gt;"",ABS(b_BDVSA!R124),"")</f>
        <v>0</v>
      </c>
      <c r="T124" s="125" t="str">
        <f>IF(AND(b_BDVSA!R124&lt;&gt;"",b_BDVSA!R124&lt;&gt;0)=TRUE,IF(b_BDVSA!R124&gt;0,"D","A"),"")</f>
        <v/>
      </c>
      <c r="U124" s="126" t="str">
        <f>IF(b_BDVSA!S124&lt;&gt;"",ABS(b_BDVSA!S124),"")</f>
        <v/>
      </c>
      <c r="V124" s="125">
        <f>IF(b_BDVSA!V124&lt;&gt;"",ABS(b_BDVSA!V124),"")</f>
        <v>0</v>
      </c>
      <c r="W124" s="125" t="str">
        <f>IF(AND(b_BDVSA!V124&lt;&gt;"",b_BDVSA!V124&lt;&gt;0)=TRUE,IF(b_BDVSA!V124&gt;0,"D","A"),"")</f>
        <v/>
      </c>
      <c r="X124" s="125">
        <f>IF(b_BDVSA!W124&lt;&gt;"",ABS(b_BDVSA!W124),"")</f>
        <v>0</v>
      </c>
      <c r="Y124" s="125" t="str">
        <f>IF(AND(b_BDVSA!W124&lt;&gt;"",b_BDVSA!W124&lt;&gt;0)=TRUE,IF(b_BDVSA!W124&gt;0,"D","A"),"")</f>
        <v/>
      </c>
      <c r="Z124" s="126" t="str">
        <f>IF(b_BDVSA!X124&lt;&gt;"",ABS(b_BDVSA!X124),"")</f>
        <v/>
      </c>
    </row>
    <row r="125" spans="1:26">
      <c r="A125" s="117" t="str">
        <f>IF(dati_pdc!A121&lt;&gt;"",IF(dati_pdc!D121=1,RIGHT(dati_pdc!A121,dati_pdc!E121),dati_pdc!A121),"")</f>
        <v>5907</v>
      </c>
      <c r="B125" s="117" t="str">
        <f>IF(dati_pdc!B121&lt;&gt;"",dati_pdc!B121,"")</f>
        <v>ERARIO C/IMPOSTE</v>
      </c>
      <c r="C125" s="117">
        <f>IF(dati_pdc!C121&lt;&gt;"",dati_pdc!C121,"")</f>
        <v>2</v>
      </c>
      <c r="D125" s="117">
        <f>IF(dati_pdc!D121&lt;&gt;"",dati_pdc!D121,"")</f>
        <v>0</v>
      </c>
      <c r="E125" s="125">
        <f>IF(b_BDVSA!F125&lt;&gt;"",ABS(b_BDVSA!F125),"")</f>
        <v>3061.01</v>
      </c>
      <c r="F125" s="125" t="str">
        <f>IF(AND(b_BDVSA!F125&lt;&gt;"",b_BDVSA!F125&lt;&gt;0)=TRUE,IF(b_BDVSA!F125&gt;0,"D","A"),"")</f>
        <v>A</v>
      </c>
      <c r="G125" s="125">
        <f>IF(b_BDVSA!G125&lt;&gt;"",ABS(b_BDVSA!G125),"")</f>
        <v>32505.98</v>
      </c>
      <c r="H125" s="125" t="str">
        <f>IF(AND(b_BDVSA!G125&lt;&gt;"",b_BDVSA!G125&lt;&gt;0)=TRUE,IF(b_BDVSA!G125&gt;0,"D","A"),"")</f>
        <v>A</v>
      </c>
      <c r="I125" s="125">
        <f>IF(b_BDVSA!H125&lt;&gt;"",ABS(b_BDVSA!H125),"")</f>
        <v>29444.97</v>
      </c>
      <c r="J125" s="125" t="str">
        <f>IF(AND(b_BDVSA!H125&lt;&gt;"",b_BDVSA!H125&lt;&gt;0)=TRUE,IF(b_BDVSA!H125&gt;0,"D","A"),"")</f>
        <v>D</v>
      </c>
      <c r="K125" s="126">
        <f>IF(b_BDVSA!I125&lt;&gt;"",ABS(b_BDVSA!I125),"")</f>
        <v>0.905832403760785</v>
      </c>
      <c r="L125" s="125">
        <f>IF(b_BDVSA!L125&lt;&gt;"",ABS(b_BDVSA!L125),"")</f>
        <v>0</v>
      </c>
      <c r="M125" s="125" t="str">
        <f>IF(AND(b_BDVSA!L125&lt;&gt;"",b_BDVSA!L125&lt;&gt;0)=TRUE,IF(b_BDVSA!L125&gt;0,"D","A"),"")</f>
        <v/>
      </c>
      <c r="N125" s="125">
        <f>IF(b_BDVSA!M125&lt;&gt;"",ABS(b_BDVSA!M125),"")</f>
        <v>3061.01</v>
      </c>
      <c r="O125" s="125" t="str">
        <f>IF(AND(b_BDVSA!M125&lt;&gt;"",b_BDVSA!M125&lt;&gt;0)=TRUE,IF(b_BDVSA!M125&gt;0,"D","A"),"")</f>
        <v>A</v>
      </c>
      <c r="P125" s="126" t="str">
        <f>IF(b_BDVSA!N125&lt;&gt;"",ABS(b_BDVSA!N125),"")</f>
        <v/>
      </c>
      <c r="Q125" s="125">
        <f>IF(b_BDVSA!Q125&lt;&gt;"",ABS(b_BDVSA!Q125),"")</f>
        <v>0</v>
      </c>
      <c r="R125" s="125" t="str">
        <f>IF(AND(b_BDVSA!Q125&lt;&gt;"",b_BDVSA!Q125&lt;&gt;0)=TRUE,IF(b_BDVSA!Q125&gt;0,"D","A"),"")</f>
        <v/>
      </c>
      <c r="S125" s="125">
        <f>IF(b_BDVSA!R125&lt;&gt;"",ABS(b_BDVSA!R125),"")</f>
        <v>3061.01</v>
      </c>
      <c r="T125" s="125" t="str">
        <f>IF(AND(b_BDVSA!R125&lt;&gt;"",b_BDVSA!R125&lt;&gt;0)=TRUE,IF(b_BDVSA!R125&gt;0,"D","A"),"")</f>
        <v>A</v>
      </c>
      <c r="U125" s="126" t="str">
        <f>IF(b_BDVSA!S125&lt;&gt;"",ABS(b_BDVSA!S125),"")</f>
        <v/>
      </c>
      <c r="V125" s="125">
        <f>IF(b_BDVSA!V125&lt;&gt;"",ABS(b_BDVSA!V125),"")</f>
        <v>0</v>
      </c>
      <c r="W125" s="125" t="str">
        <f>IF(AND(b_BDVSA!V125&lt;&gt;"",b_BDVSA!V125&lt;&gt;0)=TRUE,IF(b_BDVSA!V125&gt;0,"D","A"),"")</f>
        <v/>
      </c>
      <c r="X125" s="125">
        <f>IF(b_BDVSA!W125&lt;&gt;"",ABS(b_BDVSA!W125),"")</f>
        <v>3061.01</v>
      </c>
      <c r="Y125" s="125" t="str">
        <f>IF(AND(b_BDVSA!W125&lt;&gt;"",b_BDVSA!W125&lt;&gt;0)=TRUE,IF(b_BDVSA!W125&gt;0,"D","A"),"")</f>
        <v>A</v>
      </c>
      <c r="Z125" s="126" t="str">
        <f>IF(b_BDVSA!X125&lt;&gt;"",ABS(b_BDVSA!X125),"")</f>
        <v/>
      </c>
    </row>
    <row r="126" spans="1:26">
      <c r="A126" s="117" t="str">
        <f>IF(dati_pdc!A122&lt;&gt;"",IF(dati_pdc!D122=1,RIGHT(dati_pdc!A122,dati_pdc!E122),dati_pdc!A122),"")</f>
        <v>590702</v>
      </c>
      <c r="B126" s="117" t="str">
        <f>IF(dati_pdc!B122&lt;&gt;"",dati_pdc!B122,"")</f>
        <v>Erario c/IRES</v>
      </c>
      <c r="C126" s="117">
        <f>IF(dati_pdc!C122&lt;&gt;"",dati_pdc!C122,"")</f>
        <v>3</v>
      </c>
      <c r="D126" s="117">
        <f>IF(dati_pdc!D122&lt;&gt;"",dati_pdc!D122,"")</f>
        <v>0</v>
      </c>
      <c r="E126" s="125">
        <f>IF(b_BDVSA!F126&lt;&gt;"",ABS(b_BDVSA!F126),"")</f>
        <v>1538.59</v>
      </c>
      <c r="F126" s="125" t="str">
        <f>IF(AND(b_BDVSA!F126&lt;&gt;"",b_BDVSA!F126&lt;&gt;0)=TRUE,IF(b_BDVSA!F126&gt;0,"D","A"),"")</f>
        <v>A</v>
      </c>
      <c r="G126" s="125">
        <f>IF(b_BDVSA!G126&lt;&gt;"",ABS(b_BDVSA!G126),"")</f>
        <v>39584.22</v>
      </c>
      <c r="H126" s="125" t="str">
        <f>IF(AND(b_BDVSA!G126&lt;&gt;"",b_BDVSA!G126&lt;&gt;0)=TRUE,IF(b_BDVSA!G126&gt;0,"D","A"),"")</f>
        <v>A</v>
      </c>
      <c r="I126" s="125">
        <f>IF(b_BDVSA!H126&lt;&gt;"",ABS(b_BDVSA!H126),"")</f>
        <v>38045.630000000005</v>
      </c>
      <c r="J126" s="125" t="str">
        <f>IF(AND(b_BDVSA!H126&lt;&gt;"",b_BDVSA!H126&lt;&gt;0)=TRUE,IF(b_BDVSA!H126&gt;0,"D","A"),"")</f>
        <v>D</v>
      </c>
      <c r="K126" s="126">
        <f>IF(b_BDVSA!I126&lt;&gt;"",ABS(b_BDVSA!I126),"")</f>
        <v>0.96113122855521727</v>
      </c>
      <c r="L126" s="125">
        <f>IF(b_BDVSA!L126&lt;&gt;"",ABS(b_BDVSA!L126),"")</f>
        <v>0</v>
      </c>
      <c r="M126" s="125" t="str">
        <f>IF(AND(b_BDVSA!L126&lt;&gt;"",b_BDVSA!L126&lt;&gt;0)=TRUE,IF(b_BDVSA!L126&gt;0,"D","A"),"")</f>
        <v/>
      </c>
      <c r="N126" s="125">
        <f>IF(b_BDVSA!M126&lt;&gt;"",ABS(b_BDVSA!M126),"")</f>
        <v>1538.59</v>
      </c>
      <c r="O126" s="125" t="str">
        <f>IF(AND(b_BDVSA!M126&lt;&gt;"",b_BDVSA!M126&lt;&gt;0)=TRUE,IF(b_BDVSA!M126&gt;0,"D","A"),"")</f>
        <v>A</v>
      </c>
      <c r="P126" s="126" t="str">
        <f>IF(b_BDVSA!N126&lt;&gt;"",ABS(b_BDVSA!N126),"")</f>
        <v/>
      </c>
      <c r="Q126" s="125">
        <f>IF(b_BDVSA!Q126&lt;&gt;"",ABS(b_BDVSA!Q126),"")</f>
        <v>0</v>
      </c>
      <c r="R126" s="125" t="str">
        <f>IF(AND(b_BDVSA!Q126&lt;&gt;"",b_BDVSA!Q126&lt;&gt;0)=TRUE,IF(b_BDVSA!Q126&gt;0,"D","A"),"")</f>
        <v/>
      </c>
      <c r="S126" s="125">
        <f>IF(b_BDVSA!R126&lt;&gt;"",ABS(b_BDVSA!R126),"")</f>
        <v>1538.59</v>
      </c>
      <c r="T126" s="125" t="str">
        <f>IF(AND(b_BDVSA!R126&lt;&gt;"",b_BDVSA!R126&lt;&gt;0)=TRUE,IF(b_BDVSA!R126&gt;0,"D","A"),"")</f>
        <v>A</v>
      </c>
      <c r="U126" s="126" t="str">
        <f>IF(b_BDVSA!S126&lt;&gt;"",ABS(b_BDVSA!S126),"")</f>
        <v/>
      </c>
      <c r="V126" s="125">
        <f>IF(b_BDVSA!V126&lt;&gt;"",ABS(b_BDVSA!V126),"")</f>
        <v>0</v>
      </c>
      <c r="W126" s="125" t="str">
        <f>IF(AND(b_BDVSA!V126&lt;&gt;"",b_BDVSA!V126&lt;&gt;0)=TRUE,IF(b_BDVSA!V126&gt;0,"D","A"),"")</f>
        <v/>
      </c>
      <c r="X126" s="125">
        <f>IF(b_BDVSA!W126&lt;&gt;"",ABS(b_BDVSA!W126),"")</f>
        <v>1538.59</v>
      </c>
      <c r="Y126" s="125" t="str">
        <f>IF(AND(b_BDVSA!W126&lt;&gt;"",b_BDVSA!W126&lt;&gt;0)=TRUE,IF(b_BDVSA!W126&gt;0,"D","A"),"")</f>
        <v>A</v>
      </c>
      <c r="Z126" s="126" t="str">
        <f>IF(b_BDVSA!X126&lt;&gt;"",ABS(b_BDVSA!X126),"")</f>
        <v/>
      </c>
    </row>
    <row r="127" spans="1:26">
      <c r="A127" s="117" t="str">
        <f>IF(dati_pdc!A123&lt;&gt;"",IF(dati_pdc!D123=1,RIGHT(dati_pdc!A123,dati_pdc!E123),dati_pdc!A123),"")</f>
        <v>590703</v>
      </c>
      <c r="B127" s="117" t="str">
        <f>IF(dati_pdc!B123&lt;&gt;"",dati_pdc!B123,"")</f>
        <v>Erario c/IRAP</v>
      </c>
      <c r="C127" s="117">
        <f>IF(dati_pdc!C123&lt;&gt;"",dati_pdc!C123,"")</f>
        <v>3</v>
      </c>
      <c r="D127" s="117">
        <f>IF(dati_pdc!D123&lt;&gt;"",dati_pdc!D123,"")</f>
        <v>0</v>
      </c>
      <c r="E127" s="125">
        <f>IF(b_BDVSA!F127&lt;&gt;"",ABS(b_BDVSA!F127),"")</f>
        <v>1521</v>
      </c>
      <c r="F127" s="125" t="str">
        <f>IF(AND(b_BDVSA!F127&lt;&gt;"",b_BDVSA!F127&lt;&gt;0)=TRUE,IF(b_BDVSA!F127&gt;0,"D","A"),"")</f>
        <v>A</v>
      </c>
      <c r="G127" s="125">
        <f>IF(b_BDVSA!G127&lt;&gt;"",ABS(b_BDVSA!G127),"")</f>
        <v>5238.0200000000004</v>
      </c>
      <c r="H127" s="125" t="str">
        <f>IF(AND(b_BDVSA!G127&lt;&gt;"",b_BDVSA!G127&lt;&gt;0)=TRUE,IF(b_BDVSA!G127&gt;0,"D","A"),"")</f>
        <v>D</v>
      </c>
      <c r="I127" s="125">
        <f>IF(b_BDVSA!H127&lt;&gt;"",ABS(b_BDVSA!H127),"")</f>
        <v>6759.02</v>
      </c>
      <c r="J127" s="125" t="str">
        <f>IF(AND(b_BDVSA!H127&lt;&gt;"",b_BDVSA!H127&lt;&gt;0)=TRUE,IF(b_BDVSA!H127&gt;0,"D","A"),"")</f>
        <v>A</v>
      </c>
      <c r="K127" s="126">
        <f>IF(b_BDVSA!I127&lt;&gt;"",ABS(b_BDVSA!I127),"")</f>
        <v>1.2903768981409005</v>
      </c>
      <c r="L127" s="125">
        <f>IF(b_BDVSA!L127&lt;&gt;"",ABS(b_BDVSA!L127),"")</f>
        <v>0</v>
      </c>
      <c r="M127" s="125" t="str">
        <f>IF(AND(b_BDVSA!L127&lt;&gt;"",b_BDVSA!L127&lt;&gt;0)=TRUE,IF(b_BDVSA!L127&gt;0,"D","A"),"")</f>
        <v/>
      </c>
      <c r="N127" s="125">
        <f>IF(b_BDVSA!M127&lt;&gt;"",ABS(b_BDVSA!M127),"")</f>
        <v>1521</v>
      </c>
      <c r="O127" s="125" t="str">
        <f>IF(AND(b_BDVSA!M127&lt;&gt;"",b_BDVSA!M127&lt;&gt;0)=TRUE,IF(b_BDVSA!M127&gt;0,"D","A"),"")</f>
        <v>A</v>
      </c>
      <c r="P127" s="126" t="str">
        <f>IF(b_BDVSA!N127&lt;&gt;"",ABS(b_BDVSA!N127),"")</f>
        <v/>
      </c>
      <c r="Q127" s="125">
        <f>IF(b_BDVSA!Q127&lt;&gt;"",ABS(b_BDVSA!Q127),"")</f>
        <v>0</v>
      </c>
      <c r="R127" s="125" t="str">
        <f>IF(AND(b_BDVSA!Q127&lt;&gt;"",b_BDVSA!Q127&lt;&gt;0)=TRUE,IF(b_BDVSA!Q127&gt;0,"D","A"),"")</f>
        <v/>
      </c>
      <c r="S127" s="125">
        <f>IF(b_BDVSA!R127&lt;&gt;"",ABS(b_BDVSA!R127),"")</f>
        <v>1521</v>
      </c>
      <c r="T127" s="125" t="str">
        <f>IF(AND(b_BDVSA!R127&lt;&gt;"",b_BDVSA!R127&lt;&gt;0)=TRUE,IF(b_BDVSA!R127&gt;0,"D","A"),"")</f>
        <v>A</v>
      </c>
      <c r="U127" s="126" t="str">
        <f>IF(b_BDVSA!S127&lt;&gt;"",ABS(b_BDVSA!S127),"")</f>
        <v/>
      </c>
      <c r="V127" s="125">
        <f>IF(b_BDVSA!V127&lt;&gt;"",ABS(b_BDVSA!V127),"")</f>
        <v>0</v>
      </c>
      <c r="W127" s="125" t="str">
        <f>IF(AND(b_BDVSA!V127&lt;&gt;"",b_BDVSA!V127&lt;&gt;0)=TRUE,IF(b_BDVSA!V127&gt;0,"D","A"),"")</f>
        <v/>
      </c>
      <c r="X127" s="125">
        <f>IF(b_BDVSA!W127&lt;&gt;"",ABS(b_BDVSA!W127),"")</f>
        <v>1521</v>
      </c>
      <c r="Y127" s="125" t="str">
        <f>IF(AND(b_BDVSA!W127&lt;&gt;"",b_BDVSA!W127&lt;&gt;0)=TRUE,IF(b_BDVSA!W127&gt;0,"D","A"),"")</f>
        <v>A</v>
      </c>
      <c r="Z127" s="126" t="str">
        <f>IF(b_BDVSA!X127&lt;&gt;"",ABS(b_BDVSA!X127),"")</f>
        <v/>
      </c>
    </row>
    <row r="128" spans="1:26">
      <c r="A128" s="117" t="str">
        <f>IF(dati_pdc!A124&lt;&gt;"",IF(dati_pdc!D124=1,RIGHT(dati_pdc!A124,dati_pdc!E124),dati_pdc!A124),"")</f>
        <v>590705</v>
      </c>
      <c r="B128" s="117" t="str">
        <f>IF(dati_pdc!B124&lt;&gt;"",dati_pdc!B124,"")</f>
        <v>Erario c/imposte sostitutive</v>
      </c>
      <c r="C128" s="117">
        <f>IF(dati_pdc!C124&lt;&gt;"",dati_pdc!C124,"")</f>
        <v>3</v>
      </c>
      <c r="D128" s="117">
        <f>IF(dati_pdc!D124&lt;&gt;"",dati_pdc!D124,"")</f>
        <v>0</v>
      </c>
      <c r="E128" s="125">
        <f>IF(b_BDVSA!F128&lt;&gt;"",ABS(b_BDVSA!F128),"")</f>
        <v>95.33</v>
      </c>
      <c r="F128" s="125" t="str">
        <f>IF(AND(b_BDVSA!F128&lt;&gt;"",b_BDVSA!F128&lt;&gt;0)=TRUE,IF(b_BDVSA!F128&gt;0,"D","A"),"")</f>
        <v>A</v>
      </c>
      <c r="G128" s="125">
        <f>IF(b_BDVSA!G128&lt;&gt;"",ABS(b_BDVSA!G128),"")</f>
        <v>32.299999999999997</v>
      </c>
      <c r="H128" s="125" t="str">
        <f>IF(AND(b_BDVSA!G128&lt;&gt;"",b_BDVSA!G128&lt;&gt;0)=TRUE,IF(b_BDVSA!G128&gt;0,"D","A"),"")</f>
        <v>A</v>
      </c>
      <c r="I128" s="125">
        <f>IF(b_BDVSA!H128&lt;&gt;"",ABS(b_BDVSA!H128),"")</f>
        <v>63.03</v>
      </c>
      <c r="J128" s="125" t="str">
        <f>IF(AND(b_BDVSA!H128&lt;&gt;"",b_BDVSA!H128&lt;&gt;0)=TRUE,IF(b_BDVSA!H128&gt;0,"D","A"),"")</f>
        <v>A</v>
      </c>
      <c r="K128" s="126">
        <f>IF(b_BDVSA!I128&lt;&gt;"",ABS(b_BDVSA!I128),"")</f>
        <v>1.9513931888544893</v>
      </c>
      <c r="L128" s="125">
        <f>IF(b_BDVSA!L128&lt;&gt;"",ABS(b_BDVSA!L128),"")</f>
        <v>0</v>
      </c>
      <c r="M128" s="125" t="str">
        <f>IF(AND(b_BDVSA!L128&lt;&gt;"",b_BDVSA!L128&lt;&gt;0)=TRUE,IF(b_BDVSA!L128&gt;0,"D","A"),"")</f>
        <v/>
      </c>
      <c r="N128" s="125">
        <f>IF(b_BDVSA!M128&lt;&gt;"",ABS(b_BDVSA!M128),"")</f>
        <v>95.33</v>
      </c>
      <c r="O128" s="125" t="str">
        <f>IF(AND(b_BDVSA!M128&lt;&gt;"",b_BDVSA!M128&lt;&gt;0)=TRUE,IF(b_BDVSA!M128&gt;0,"D","A"),"")</f>
        <v>A</v>
      </c>
      <c r="P128" s="126" t="str">
        <f>IF(b_BDVSA!N128&lt;&gt;"",ABS(b_BDVSA!N128),"")</f>
        <v/>
      </c>
      <c r="Q128" s="125">
        <f>IF(b_BDVSA!Q128&lt;&gt;"",ABS(b_BDVSA!Q128),"")</f>
        <v>0</v>
      </c>
      <c r="R128" s="125" t="str">
        <f>IF(AND(b_BDVSA!Q128&lt;&gt;"",b_BDVSA!Q128&lt;&gt;0)=TRUE,IF(b_BDVSA!Q128&gt;0,"D","A"),"")</f>
        <v/>
      </c>
      <c r="S128" s="125">
        <f>IF(b_BDVSA!R128&lt;&gt;"",ABS(b_BDVSA!R128),"")</f>
        <v>95.33</v>
      </c>
      <c r="T128" s="125" t="str">
        <f>IF(AND(b_BDVSA!R128&lt;&gt;"",b_BDVSA!R128&lt;&gt;0)=TRUE,IF(b_BDVSA!R128&gt;0,"D","A"),"")</f>
        <v>A</v>
      </c>
      <c r="U128" s="126" t="str">
        <f>IF(b_BDVSA!S128&lt;&gt;"",ABS(b_BDVSA!S128),"")</f>
        <v/>
      </c>
      <c r="V128" s="125">
        <f>IF(b_BDVSA!V128&lt;&gt;"",ABS(b_BDVSA!V128),"")</f>
        <v>0</v>
      </c>
      <c r="W128" s="125" t="str">
        <f>IF(AND(b_BDVSA!V128&lt;&gt;"",b_BDVSA!V128&lt;&gt;0)=TRUE,IF(b_BDVSA!V128&gt;0,"D","A"),"")</f>
        <v/>
      </c>
      <c r="X128" s="125">
        <f>IF(b_BDVSA!W128&lt;&gt;"",ABS(b_BDVSA!W128),"")</f>
        <v>95.33</v>
      </c>
      <c r="Y128" s="125" t="str">
        <f>IF(AND(b_BDVSA!W128&lt;&gt;"",b_BDVSA!W128&lt;&gt;0)=TRUE,IF(b_BDVSA!W128&gt;0,"D","A"),"")</f>
        <v>A</v>
      </c>
      <c r="Z128" s="126" t="str">
        <f>IF(b_BDVSA!X128&lt;&gt;"",ABS(b_BDVSA!X128),"")</f>
        <v/>
      </c>
    </row>
    <row r="129" spans="1:26">
      <c r="A129" s="117" t="str">
        <f>IF(dati_pdc!A125&lt;&gt;"",IF(dati_pdc!D125=1,RIGHT(dati_pdc!A125,dati_pdc!E125),dati_pdc!A125),"")</f>
        <v>590711</v>
      </c>
      <c r="B129" s="117" t="str">
        <f>IF(dati_pdc!B125&lt;&gt;"",dati_pdc!B125,"")</f>
        <v>Erario c/Irap a rimborso</v>
      </c>
      <c r="C129" s="117">
        <f>IF(dati_pdc!C125&lt;&gt;"",dati_pdc!C125,"")</f>
        <v>3</v>
      </c>
      <c r="D129" s="117">
        <f>IF(dati_pdc!D125&lt;&gt;"",dati_pdc!D125,"")</f>
        <v>0</v>
      </c>
      <c r="E129" s="125">
        <f>IF(b_BDVSA!F129&lt;&gt;"",ABS(b_BDVSA!F129),"")</f>
        <v>0</v>
      </c>
      <c r="F129" s="125" t="str">
        <f>IF(AND(b_BDVSA!F129&lt;&gt;"",b_BDVSA!F129&lt;&gt;0)=TRUE,IF(b_BDVSA!F129&gt;0,"D","A"),"")</f>
        <v/>
      </c>
      <c r="G129" s="125">
        <f>IF(b_BDVSA!G129&lt;&gt;"",ABS(b_BDVSA!G129),"")</f>
        <v>0</v>
      </c>
      <c r="H129" s="125" t="str">
        <f>IF(AND(b_BDVSA!G129&lt;&gt;"",b_BDVSA!G129&lt;&gt;0)=TRUE,IF(b_BDVSA!G129&gt;0,"D","A"),"")</f>
        <v/>
      </c>
      <c r="I129" s="125">
        <f>IF(b_BDVSA!H129&lt;&gt;"",ABS(b_BDVSA!H129),"")</f>
        <v>0</v>
      </c>
      <c r="J129" s="125" t="str">
        <f>IF(AND(b_BDVSA!H129&lt;&gt;"",b_BDVSA!H129&lt;&gt;0)=TRUE,IF(b_BDVSA!H129&gt;0,"D","A"),"")</f>
        <v/>
      </c>
      <c r="K129" s="126" t="str">
        <f>IF(b_BDVSA!I129&lt;&gt;"",ABS(b_BDVSA!I129),"")</f>
        <v/>
      </c>
      <c r="L129" s="125">
        <f>IF(b_BDVSA!L129&lt;&gt;"",ABS(b_BDVSA!L129),"")</f>
        <v>0</v>
      </c>
      <c r="M129" s="125" t="str">
        <f>IF(AND(b_BDVSA!L129&lt;&gt;"",b_BDVSA!L129&lt;&gt;0)=TRUE,IF(b_BDVSA!L129&gt;0,"D","A"),"")</f>
        <v/>
      </c>
      <c r="N129" s="125">
        <f>IF(b_BDVSA!M129&lt;&gt;"",ABS(b_BDVSA!M129),"")</f>
        <v>0</v>
      </c>
      <c r="O129" s="125" t="str">
        <f>IF(AND(b_BDVSA!M129&lt;&gt;"",b_BDVSA!M129&lt;&gt;0)=TRUE,IF(b_BDVSA!M129&gt;0,"D","A"),"")</f>
        <v/>
      </c>
      <c r="P129" s="126" t="str">
        <f>IF(b_BDVSA!N129&lt;&gt;"",ABS(b_BDVSA!N129),"")</f>
        <v/>
      </c>
      <c r="Q129" s="125">
        <f>IF(b_BDVSA!Q129&lt;&gt;"",ABS(b_BDVSA!Q129),"")</f>
        <v>0</v>
      </c>
      <c r="R129" s="125" t="str">
        <f>IF(AND(b_BDVSA!Q129&lt;&gt;"",b_BDVSA!Q129&lt;&gt;0)=TRUE,IF(b_BDVSA!Q129&gt;0,"D","A"),"")</f>
        <v/>
      </c>
      <c r="S129" s="125">
        <f>IF(b_BDVSA!R129&lt;&gt;"",ABS(b_BDVSA!R129),"")</f>
        <v>0</v>
      </c>
      <c r="T129" s="125" t="str">
        <f>IF(AND(b_BDVSA!R129&lt;&gt;"",b_BDVSA!R129&lt;&gt;0)=TRUE,IF(b_BDVSA!R129&gt;0,"D","A"),"")</f>
        <v/>
      </c>
      <c r="U129" s="126" t="str">
        <f>IF(b_BDVSA!S129&lt;&gt;"",ABS(b_BDVSA!S129),"")</f>
        <v/>
      </c>
      <c r="V129" s="125">
        <f>IF(b_BDVSA!V129&lt;&gt;"",ABS(b_BDVSA!V129),"")</f>
        <v>0</v>
      </c>
      <c r="W129" s="125" t="str">
        <f>IF(AND(b_BDVSA!V129&lt;&gt;"",b_BDVSA!V129&lt;&gt;0)=TRUE,IF(b_BDVSA!V129&gt;0,"D","A"),"")</f>
        <v/>
      </c>
      <c r="X129" s="125">
        <f>IF(b_BDVSA!W129&lt;&gt;"",ABS(b_BDVSA!W129),"")</f>
        <v>0</v>
      </c>
      <c r="Y129" s="125" t="str">
        <f>IF(AND(b_BDVSA!W129&lt;&gt;"",b_BDVSA!W129&lt;&gt;0)=TRUE,IF(b_BDVSA!W129&gt;0,"D","A"),"")</f>
        <v/>
      </c>
      <c r="Z129" s="126" t="str">
        <f>IF(b_BDVSA!X129&lt;&gt;"",ABS(b_BDVSA!X129),"")</f>
        <v/>
      </c>
    </row>
    <row r="130" spans="1:26">
      <c r="A130" s="117" t="str">
        <f>IF(dati_pdc!A126&lt;&gt;"",IF(dati_pdc!D126=1,RIGHT(dati_pdc!A126,dati_pdc!E126),dati_pdc!A126),"")</f>
        <v>590719</v>
      </c>
      <c r="B130" s="117" t="str">
        <f>IF(dati_pdc!B126&lt;&gt;"",dati_pdc!B126,"")</f>
        <v>Erario c/interessi da rateizzazione</v>
      </c>
      <c r="C130" s="117">
        <f>IF(dati_pdc!C126&lt;&gt;"",dati_pdc!C126,"")</f>
        <v>3</v>
      </c>
      <c r="D130" s="117">
        <f>IF(dati_pdc!D126&lt;&gt;"",dati_pdc!D126,"")</f>
        <v>0</v>
      </c>
      <c r="E130" s="125">
        <f>IF(b_BDVSA!F130&lt;&gt;"",ABS(b_BDVSA!F130),"")</f>
        <v>0</v>
      </c>
      <c r="F130" s="125" t="str">
        <f>IF(AND(b_BDVSA!F130&lt;&gt;"",b_BDVSA!F130&lt;&gt;0)=TRUE,IF(b_BDVSA!F130&gt;0,"D","A"),"")</f>
        <v/>
      </c>
      <c r="G130" s="125">
        <f>IF(b_BDVSA!G130&lt;&gt;"",ABS(b_BDVSA!G130),"")</f>
        <v>0</v>
      </c>
      <c r="H130" s="125" t="str">
        <f>IF(AND(b_BDVSA!G130&lt;&gt;"",b_BDVSA!G130&lt;&gt;0)=TRUE,IF(b_BDVSA!G130&gt;0,"D","A"),"")</f>
        <v/>
      </c>
      <c r="I130" s="125">
        <f>IF(b_BDVSA!H130&lt;&gt;"",ABS(b_BDVSA!H130),"")</f>
        <v>0</v>
      </c>
      <c r="J130" s="125" t="str">
        <f>IF(AND(b_BDVSA!H130&lt;&gt;"",b_BDVSA!H130&lt;&gt;0)=TRUE,IF(b_BDVSA!H130&gt;0,"D","A"),"")</f>
        <v/>
      </c>
      <c r="K130" s="126" t="str">
        <f>IF(b_BDVSA!I130&lt;&gt;"",ABS(b_BDVSA!I130),"")</f>
        <v/>
      </c>
      <c r="L130" s="125">
        <f>IF(b_BDVSA!L130&lt;&gt;"",ABS(b_BDVSA!L130),"")</f>
        <v>0</v>
      </c>
      <c r="M130" s="125" t="str">
        <f>IF(AND(b_BDVSA!L130&lt;&gt;"",b_BDVSA!L130&lt;&gt;0)=TRUE,IF(b_BDVSA!L130&gt;0,"D","A"),"")</f>
        <v/>
      </c>
      <c r="N130" s="125">
        <f>IF(b_BDVSA!M130&lt;&gt;"",ABS(b_BDVSA!M130),"")</f>
        <v>0</v>
      </c>
      <c r="O130" s="125" t="str">
        <f>IF(AND(b_BDVSA!M130&lt;&gt;"",b_BDVSA!M130&lt;&gt;0)=TRUE,IF(b_BDVSA!M130&gt;0,"D","A"),"")</f>
        <v/>
      </c>
      <c r="P130" s="126" t="str">
        <f>IF(b_BDVSA!N130&lt;&gt;"",ABS(b_BDVSA!N130),"")</f>
        <v/>
      </c>
      <c r="Q130" s="125">
        <f>IF(b_BDVSA!Q130&lt;&gt;"",ABS(b_BDVSA!Q130),"")</f>
        <v>0</v>
      </c>
      <c r="R130" s="125" t="str">
        <f>IF(AND(b_BDVSA!Q130&lt;&gt;"",b_BDVSA!Q130&lt;&gt;0)=TRUE,IF(b_BDVSA!Q130&gt;0,"D","A"),"")</f>
        <v/>
      </c>
      <c r="S130" s="125">
        <f>IF(b_BDVSA!R130&lt;&gt;"",ABS(b_BDVSA!R130),"")</f>
        <v>0</v>
      </c>
      <c r="T130" s="125" t="str">
        <f>IF(AND(b_BDVSA!R130&lt;&gt;"",b_BDVSA!R130&lt;&gt;0)=TRUE,IF(b_BDVSA!R130&gt;0,"D","A"),"")</f>
        <v/>
      </c>
      <c r="U130" s="126" t="str">
        <f>IF(b_BDVSA!S130&lt;&gt;"",ABS(b_BDVSA!S130),"")</f>
        <v/>
      </c>
      <c r="V130" s="125">
        <f>IF(b_BDVSA!V130&lt;&gt;"",ABS(b_BDVSA!V130),"")</f>
        <v>0</v>
      </c>
      <c r="W130" s="125" t="str">
        <f>IF(AND(b_BDVSA!V130&lt;&gt;"",b_BDVSA!V130&lt;&gt;0)=TRUE,IF(b_BDVSA!V130&gt;0,"D","A"),"")</f>
        <v/>
      </c>
      <c r="X130" s="125">
        <f>IF(b_BDVSA!W130&lt;&gt;"",ABS(b_BDVSA!W130),"")</f>
        <v>0</v>
      </c>
      <c r="Y130" s="125" t="str">
        <f>IF(AND(b_BDVSA!W130&lt;&gt;"",b_BDVSA!W130&lt;&gt;0)=TRUE,IF(b_BDVSA!W130&gt;0,"D","A"),"")</f>
        <v/>
      </c>
      <c r="Z130" s="126" t="str">
        <f>IF(b_BDVSA!X130&lt;&gt;"",ABS(b_BDVSA!X130),"")</f>
        <v/>
      </c>
    </row>
    <row r="131" spans="1:26">
      <c r="A131" s="117" t="str">
        <f>IF(dati_pdc!A127&lt;&gt;"",IF(dati_pdc!D127=1,RIGHT(dati_pdc!A127,dati_pdc!E127),dati_pdc!A127),"")</f>
        <v>590727</v>
      </c>
      <c r="B131" s="117" t="str">
        <f>IF(dati_pdc!B127&lt;&gt;"",dati_pdc!B127,"")</f>
        <v>Crediti IRES per imposte anticipate</v>
      </c>
      <c r="C131" s="117">
        <f>IF(dati_pdc!C127&lt;&gt;"",dati_pdc!C127,"")</f>
        <v>3</v>
      </c>
      <c r="D131" s="117">
        <f>IF(dati_pdc!D127&lt;&gt;"",dati_pdc!D127,"")</f>
        <v>0</v>
      </c>
      <c r="E131" s="125">
        <f>IF(b_BDVSA!F131&lt;&gt;"",ABS(b_BDVSA!F131),"")</f>
        <v>93.91</v>
      </c>
      <c r="F131" s="125" t="str">
        <f>IF(AND(b_BDVSA!F131&lt;&gt;"",b_BDVSA!F131&lt;&gt;0)=TRUE,IF(b_BDVSA!F131&gt;0,"D","A"),"")</f>
        <v>D</v>
      </c>
      <c r="G131" s="125">
        <f>IF(b_BDVSA!G131&lt;&gt;"",ABS(b_BDVSA!G131),"")</f>
        <v>1872.52</v>
      </c>
      <c r="H131" s="125" t="str">
        <f>IF(AND(b_BDVSA!G131&lt;&gt;"",b_BDVSA!G131&lt;&gt;0)=TRUE,IF(b_BDVSA!G131&gt;0,"D","A"),"")</f>
        <v>D</v>
      </c>
      <c r="I131" s="125">
        <f>IF(b_BDVSA!H131&lt;&gt;"",ABS(b_BDVSA!H131),"")</f>
        <v>1778.61</v>
      </c>
      <c r="J131" s="125" t="str">
        <f>IF(AND(b_BDVSA!H131&lt;&gt;"",b_BDVSA!H131&lt;&gt;0)=TRUE,IF(b_BDVSA!H131&gt;0,"D","A"),"")</f>
        <v>A</v>
      </c>
      <c r="K131" s="126">
        <f>IF(b_BDVSA!I131&lt;&gt;"",ABS(b_BDVSA!I131),"")</f>
        <v>0.94984833272808833</v>
      </c>
      <c r="L131" s="125">
        <f>IF(b_BDVSA!L131&lt;&gt;"",ABS(b_BDVSA!L131),"")</f>
        <v>0</v>
      </c>
      <c r="M131" s="125" t="str">
        <f>IF(AND(b_BDVSA!L131&lt;&gt;"",b_BDVSA!L131&lt;&gt;0)=TRUE,IF(b_BDVSA!L131&gt;0,"D","A"),"")</f>
        <v/>
      </c>
      <c r="N131" s="125">
        <f>IF(b_BDVSA!M131&lt;&gt;"",ABS(b_BDVSA!M131),"")</f>
        <v>93.91</v>
      </c>
      <c r="O131" s="125" t="str">
        <f>IF(AND(b_BDVSA!M131&lt;&gt;"",b_BDVSA!M131&lt;&gt;0)=TRUE,IF(b_BDVSA!M131&gt;0,"D","A"),"")</f>
        <v>D</v>
      </c>
      <c r="P131" s="126" t="str">
        <f>IF(b_BDVSA!N131&lt;&gt;"",ABS(b_BDVSA!N131),"")</f>
        <v/>
      </c>
      <c r="Q131" s="125">
        <f>IF(b_BDVSA!Q131&lt;&gt;"",ABS(b_BDVSA!Q131),"")</f>
        <v>0</v>
      </c>
      <c r="R131" s="125" t="str">
        <f>IF(AND(b_BDVSA!Q131&lt;&gt;"",b_BDVSA!Q131&lt;&gt;0)=TRUE,IF(b_BDVSA!Q131&gt;0,"D","A"),"")</f>
        <v/>
      </c>
      <c r="S131" s="125">
        <f>IF(b_BDVSA!R131&lt;&gt;"",ABS(b_BDVSA!R131),"")</f>
        <v>93.91</v>
      </c>
      <c r="T131" s="125" t="str">
        <f>IF(AND(b_BDVSA!R131&lt;&gt;"",b_BDVSA!R131&lt;&gt;0)=TRUE,IF(b_BDVSA!R131&gt;0,"D","A"),"")</f>
        <v>D</v>
      </c>
      <c r="U131" s="126" t="str">
        <f>IF(b_BDVSA!S131&lt;&gt;"",ABS(b_BDVSA!S131),"")</f>
        <v/>
      </c>
      <c r="V131" s="125">
        <f>IF(b_BDVSA!V131&lt;&gt;"",ABS(b_BDVSA!V131),"")</f>
        <v>0</v>
      </c>
      <c r="W131" s="125" t="str">
        <f>IF(AND(b_BDVSA!V131&lt;&gt;"",b_BDVSA!V131&lt;&gt;0)=TRUE,IF(b_BDVSA!V131&gt;0,"D","A"),"")</f>
        <v/>
      </c>
      <c r="X131" s="125">
        <f>IF(b_BDVSA!W131&lt;&gt;"",ABS(b_BDVSA!W131),"")</f>
        <v>93.91</v>
      </c>
      <c r="Y131" s="125" t="str">
        <f>IF(AND(b_BDVSA!W131&lt;&gt;"",b_BDVSA!W131&lt;&gt;0)=TRUE,IF(b_BDVSA!W131&gt;0,"D","A"),"")</f>
        <v>D</v>
      </c>
      <c r="Z131" s="126" t="str">
        <f>IF(b_BDVSA!X131&lt;&gt;"",ABS(b_BDVSA!X131),"")</f>
        <v/>
      </c>
    </row>
    <row r="132" spans="1:26">
      <c r="A132" s="117" t="str">
        <f>IF(dati_pdc!A128&lt;&gt;"",IF(dati_pdc!D128=1,RIGHT(dati_pdc!A128,dati_pdc!E128),dati_pdc!A128),"")</f>
        <v>61</v>
      </c>
      <c r="B132" s="117" t="str">
        <f>IF(dati_pdc!B128&lt;&gt;"",dati_pdc!B128,"")</f>
        <v>ENTI PREVIDENZIALI</v>
      </c>
      <c r="C132" s="117">
        <f>IF(dati_pdc!C128&lt;&gt;"",dati_pdc!C128,"")</f>
        <v>1</v>
      </c>
      <c r="D132" s="117">
        <f>IF(dati_pdc!D128&lt;&gt;"",dati_pdc!D128,"")</f>
        <v>0</v>
      </c>
      <c r="E132" s="125">
        <f>IF(b_BDVSA!F132&lt;&gt;"",ABS(b_BDVSA!F132),"")</f>
        <v>46044.49</v>
      </c>
      <c r="F132" s="125" t="str">
        <f>IF(AND(b_BDVSA!F132&lt;&gt;"",b_BDVSA!F132&lt;&gt;0)=TRUE,IF(b_BDVSA!F132&gt;0,"D","A"),"")</f>
        <v>A</v>
      </c>
      <c r="G132" s="125">
        <f>IF(b_BDVSA!G132&lt;&gt;"",ABS(b_BDVSA!G132),"")</f>
        <v>35192.82</v>
      </c>
      <c r="H132" s="125" t="str">
        <f>IF(AND(b_BDVSA!G132&lt;&gt;"",b_BDVSA!G132&lt;&gt;0)=TRUE,IF(b_BDVSA!G132&gt;0,"D","A"),"")</f>
        <v>A</v>
      </c>
      <c r="I132" s="125">
        <f>IF(b_BDVSA!H132&lt;&gt;"",ABS(b_BDVSA!H132),"")</f>
        <v>10851.669999999998</v>
      </c>
      <c r="J132" s="125" t="str">
        <f>IF(AND(b_BDVSA!H132&lt;&gt;"",b_BDVSA!H132&lt;&gt;0)=TRUE,IF(b_BDVSA!H132&gt;0,"D","A"),"")</f>
        <v>A</v>
      </c>
      <c r="K132" s="126">
        <f>IF(b_BDVSA!I132&lt;&gt;"",ABS(b_BDVSA!I132),"")</f>
        <v>0.30834897572857184</v>
      </c>
      <c r="L132" s="125">
        <f>IF(b_BDVSA!L132&lt;&gt;"",ABS(b_BDVSA!L132),"")</f>
        <v>0</v>
      </c>
      <c r="M132" s="125" t="str">
        <f>IF(AND(b_BDVSA!L132&lt;&gt;"",b_BDVSA!L132&lt;&gt;0)=TRUE,IF(b_BDVSA!L132&gt;0,"D","A"),"")</f>
        <v/>
      </c>
      <c r="N132" s="125">
        <f>IF(b_BDVSA!M132&lt;&gt;"",ABS(b_BDVSA!M132),"")</f>
        <v>46044.49</v>
      </c>
      <c r="O132" s="125" t="str">
        <f>IF(AND(b_BDVSA!M132&lt;&gt;"",b_BDVSA!M132&lt;&gt;0)=TRUE,IF(b_BDVSA!M132&gt;0,"D","A"),"")</f>
        <v>A</v>
      </c>
      <c r="P132" s="126" t="str">
        <f>IF(b_BDVSA!N132&lt;&gt;"",ABS(b_BDVSA!N132),"")</f>
        <v/>
      </c>
      <c r="Q132" s="125">
        <f>IF(b_BDVSA!Q132&lt;&gt;"",ABS(b_BDVSA!Q132),"")</f>
        <v>0</v>
      </c>
      <c r="R132" s="125" t="str">
        <f>IF(AND(b_BDVSA!Q132&lt;&gt;"",b_BDVSA!Q132&lt;&gt;0)=TRUE,IF(b_BDVSA!Q132&gt;0,"D","A"),"")</f>
        <v/>
      </c>
      <c r="S132" s="125">
        <f>IF(b_BDVSA!R132&lt;&gt;"",ABS(b_BDVSA!R132),"")</f>
        <v>46044.49</v>
      </c>
      <c r="T132" s="125" t="str">
        <f>IF(AND(b_BDVSA!R132&lt;&gt;"",b_BDVSA!R132&lt;&gt;0)=TRUE,IF(b_BDVSA!R132&gt;0,"D","A"),"")</f>
        <v>A</v>
      </c>
      <c r="U132" s="126" t="str">
        <f>IF(b_BDVSA!S132&lt;&gt;"",ABS(b_BDVSA!S132),"")</f>
        <v/>
      </c>
      <c r="V132" s="125">
        <f>IF(b_BDVSA!V132&lt;&gt;"",ABS(b_BDVSA!V132),"")</f>
        <v>0</v>
      </c>
      <c r="W132" s="125" t="str">
        <f>IF(AND(b_BDVSA!V132&lt;&gt;"",b_BDVSA!V132&lt;&gt;0)=TRUE,IF(b_BDVSA!V132&gt;0,"D","A"),"")</f>
        <v/>
      </c>
      <c r="X132" s="125">
        <f>IF(b_BDVSA!W132&lt;&gt;"",ABS(b_BDVSA!W132),"")</f>
        <v>46044.49</v>
      </c>
      <c r="Y132" s="125" t="str">
        <f>IF(AND(b_BDVSA!W132&lt;&gt;"",b_BDVSA!W132&lt;&gt;0)=TRUE,IF(b_BDVSA!W132&gt;0,"D","A"),"")</f>
        <v>A</v>
      </c>
      <c r="Z132" s="126" t="str">
        <f>IF(b_BDVSA!X132&lt;&gt;"",ABS(b_BDVSA!X132),"")</f>
        <v/>
      </c>
    </row>
    <row r="133" spans="1:26">
      <c r="A133" s="117" t="str">
        <f>IF(dati_pdc!A129&lt;&gt;"",IF(dati_pdc!D129=1,RIGHT(dati_pdc!A129,dati_pdc!E129),dati_pdc!A129),"")</f>
        <v>6101</v>
      </c>
      <c r="B133" s="117" t="str">
        <f>IF(dati_pdc!B129&lt;&gt;"",dati_pdc!B129,"")</f>
        <v>ENTI PREVIDENZIALI</v>
      </c>
      <c r="C133" s="117">
        <f>IF(dati_pdc!C129&lt;&gt;"",dati_pdc!C129,"")</f>
        <v>2</v>
      </c>
      <c r="D133" s="117">
        <f>IF(dati_pdc!D129&lt;&gt;"",dati_pdc!D129,"")</f>
        <v>0</v>
      </c>
      <c r="E133" s="125">
        <f>IF(b_BDVSA!F133&lt;&gt;"",ABS(b_BDVSA!F133),"")</f>
        <v>46044.49</v>
      </c>
      <c r="F133" s="125" t="str">
        <f>IF(AND(b_BDVSA!F133&lt;&gt;"",b_BDVSA!F133&lt;&gt;0)=TRUE,IF(b_BDVSA!F133&gt;0,"D","A"),"")</f>
        <v>A</v>
      </c>
      <c r="G133" s="125">
        <f>IF(b_BDVSA!G133&lt;&gt;"",ABS(b_BDVSA!G133),"")</f>
        <v>35192.82</v>
      </c>
      <c r="H133" s="125" t="str">
        <f>IF(AND(b_BDVSA!G133&lt;&gt;"",b_BDVSA!G133&lt;&gt;0)=TRUE,IF(b_BDVSA!G133&gt;0,"D","A"),"")</f>
        <v>A</v>
      </c>
      <c r="I133" s="125">
        <f>IF(b_BDVSA!H133&lt;&gt;"",ABS(b_BDVSA!H133),"")</f>
        <v>10851.669999999998</v>
      </c>
      <c r="J133" s="125" t="str">
        <f>IF(AND(b_BDVSA!H133&lt;&gt;"",b_BDVSA!H133&lt;&gt;0)=TRUE,IF(b_BDVSA!H133&gt;0,"D","A"),"")</f>
        <v>A</v>
      </c>
      <c r="K133" s="126">
        <f>IF(b_BDVSA!I133&lt;&gt;"",ABS(b_BDVSA!I133),"")</f>
        <v>0.30834897572857184</v>
      </c>
      <c r="L133" s="125">
        <f>IF(b_BDVSA!L133&lt;&gt;"",ABS(b_BDVSA!L133),"")</f>
        <v>0</v>
      </c>
      <c r="M133" s="125" t="str">
        <f>IF(AND(b_BDVSA!L133&lt;&gt;"",b_BDVSA!L133&lt;&gt;0)=TRUE,IF(b_BDVSA!L133&gt;0,"D","A"),"")</f>
        <v/>
      </c>
      <c r="N133" s="125">
        <f>IF(b_BDVSA!M133&lt;&gt;"",ABS(b_BDVSA!M133),"")</f>
        <v>46044.49</v>
      </c>
      <c r="O133" s="125" t="str">
        <f>IF(AND(b_BDVSA!M133&lt;&gt;"",b_BDVSA!M133&lt;&gt;0)=TRUE,IF(b_BDVSA!M133&gt;0,"D","A"),"")</f>
        <v>A</v>
      </c>
      <c r="P133" s="126" t="str">
        <f>IF(b_BDVSA!N133&lt;&gt;"",ABS(b_BDVSA!N133),"")</f>
        <v/>
      </c>
      <c r="Q133" s="125">
        <f>IF(b_BDVSA!Q133&lt;&gt;"",ABS(b_BDVSA!Q133),"")</f>
        <v>0</v>
      </c>
      <c r="R133" s="125" t="str">
        <f>IF(AND(b_BDVSA!Q133&lt;&gt;"",b_BDVSA!Q133&lt;&gt;0)=TRUE,IF(b_BDVSA!Q133&gt;0,"D","A"),"")</f>
        <v/>
      </c>
      <c r="S133" s="125">
        <f>IF(b_BDVSA!R133&lt;&gt;"",ABS(b_BDVSA!R133),"")</f>
        <v>46044.49</v>
      </c>
      <c r="T133" s="125" t="str">
        <f>IF(AND(b_BDVSA!R133&lt;&gt;"",b_BDVSA!R133&lt;&gt;0)=TRUE,IF(b_BDVSA!R133&gt;0,"D","A"),"")</f>
        <v>A</v>
      </c>
      <c r="U133" s="126" t="str">
        <f>IF(b_BDVSA!S133&lt;&gt;"",ABS(b_BDVSA!S133),"")</f>
        <v/>
      </c>
      <c r="V133" s="125">
        <f>IF(b_BDVSA!V133&lt;&gt;"",ABS(b_BDVSA!V133),"")</f>
        <v>0</v>
      </c>
      <c r="W133" s="125" t="str">
        <f>IF(AND(b_BDVSA!V133&lt;&gt;"",b_BDVSA!V133&lt;&gt;0)=TRUE,IF(b_BDVSA!V133&gt;0,"D","A"),"")</f>
        <v/>
      </c>
      <c r="X133" s="125">
        <f>IF(b_BDVSA!W133&lt;&gt;"",ABS(b_BDVSA!W133),"")</f>
        <v>46044.49</v>
      </c>
      <c r="Y133" s="125" t="str">
        <f>IF(AND(b_BDVSA!W133&lt;&gt;"",b_BDVSA!W133&lt;&gt;0)=TRUE,IF(b_BDVSA!W133&gt;0,"D","A"),"")</f>
        <v>A</v>
      </c>
      <c r="Z133" s="126" t="str">
        <f>IF(b_BDVSA!X133&lt;&gt;"",ABS(b_BDVSA!X133),"")</f>
        <v/>
      </c>
    </row>
    <row r="134" spans="1:26">
      <c r="A134" s="117" t="str">
        <f>IF(dati_pdc!A130&lt;&gt;"",IF(dati_pdc!D130=1,RIGHT(dati_pdc!A130,dati_pdc!E130),dati_pdc!A130),"")</f>
        <v>610101</v>
      </c>
      <c r="B134" s="117" t="str">
        <f>IF(dati_pdc!B130&lt;&gt;"",dati_pdc!B130,"")</f>
        <v>INPS dipendenti</v>
      </c>
      <c r="C134" s="117">
        <f>IF(dati_pdc!C130&lt;&gt;"",dati_pdc!C130,"")</f>
        <v>3</v>
      </c>
      <c r="D134" s="117">
        <f>IF(dati_pdc!D130&lt;&gt;"",dati_pdc!D130,"")</f>
        <v>0</v>
      </c>
      <c r="E134" s="125">
        <f>IF(b_BDVSA!F134&lt;&gt;"",ABS(b_BDVSA!F134),"")</f>
        <v>24563.33</v>
      </c>
      <c r="F134" s="125" t="str">
        <f>IF(AND(b_BDVSA!F134&lt;&gt;"",b_BDVSA!F134&lt;&gt;0)=TRUE,IF(b_BDVSA!F134&gt;0,"D","A"),"")</f>
        <v>A</v>
      </c>
      <c r="G134" s="125">
        <f>IF(b_BDVSA!G134&lt;&gt;"",ABS(b_BDVSA!G134),"")</f>
        <v>19099.259999999998</v>
      </c>
      <c r="H134" s="125" t="str">
        <f>IF(AND(b_BDVSA!G134&lt;&gt;"",b_BDVSA!G134&lt;&gt;0)=TRUE,IF(b_BDVSA!G134&gt;0,"D","A"),"")</f>
        <v>A</v>
      </c>
      <c r="I134" s="125">
        <f>IF(b_BDVSA!H134&lt;&gt;"",ABS(b_BDVSA!H134),"")</f>
        <v>5464.0700000000033</v>
      </c>
      <c r="J134" s="125" t="str">
        <f>IF(AND(b_BDVSA!H134&lt;&gt;"",b_BDVSA!H134&lt;&gt;0)=TRUE,IF(b_BDVSA!H134&gt;0,"D","A"),"")</f>
        <v>A</v>
      </c>
      <c r="K134" s="126">
        <f>IF(b_BDVSA!I134&lt;&gt;"",ABS(b_BDVSA!I134),"")</f>
        <v>0.28608804739031796</v>
      </c>
      <c r="L134" s="125">
        <f>IF(b_BDVSA!L134&lt;&gt;"",ABS(b_BDVSA!L134),"")</f>
        <v>0</v>
      </c>
      <c r="M134" s="125" t="str">
        <f>IF(AND(b_BDVSA!L134&lt;&gt;"",b_BDVSA!L134&lt;&gt;0)=TRUE,IF(b_BDVSA!L134&gt;0,"D","A"),"")</f>
        <v/>
      </c>
      <c r="N134" s="125">
        <f>IF(b_BDVSA!M134&lt;&gt;"",ABS(b_BDVSA!M134),"")</f>
        <v>24563.33</v>
      </c>
      <c r="O134" s="125" t="str">
        <f>IF(AND(b_BDVSA!M134&lt;&gt;"",b_BDVSA!M134&lt;&gt;0)=TRUE,IF(b_BDVSA!M134&gt;0,"D","A"),"")</f>
        <v>A</v>
      </c>
      <c r="P134" s="126" t="str">
        <f>IF(b_BDVSA!N134&lt;&gt;"",ABS(b_BDVSA!N134),"")</f>
        <v/>
      </c>
      <c r="Q134" s="125">
        <f>IF(b_BDVSA!Q134&lt;&gt;"",ABS(b_BDVSA!Q134),"")</f>
        <v>0</v>
      </c>
      <c r="R134" s="125" t="str">
        <f>IF(AND(b_BDVSA!Q134&lt;&gt;"",b_BDVSA!Q134&lt;&gt;0)=TRUE,IF(b_BDVSA!Q134&gt;0,"D","A"),"")</f>
        <v/>
      </c>
      <c r="S134" s="125">
        <f>IF(b_BDVSA!R134&lt;&gt;"",ABS(b_BDVSA!R134),"")</f>
        <v>24563.33</v>
      </c>
      <c r="T134" s="125" t="str">
        <f>IF(AND(b_BDVSA!R134&lt;&gt;"",b_BDVSA!R134&lt;&gt;0)=TRUE,IF(b_BDVSA!R134&gt;0,"D","A"),"")</f>
        <v>A</v>
      </c>
      <c r="U134" s="126" t="str">
        <f>IF(b_BDVSA!S134&lt;&gt;"",ABS(b_BDVSA!S134),"")</f>
        <v/>
      </c>
      <c r="V134" s="125">
        <f>IF(b_BDVSA!V134&lt;&gt;"",ABS(b_BDVSA!V134),"")</f>
        <v>0</v>
      </c>
      <c r="W134" s="125" t="str">
        <f>IF(AND(b_BDVSA!V134&lt;&gt;"",b_BDVSA!V134&lt;&gt;0)=TRUE,IF(b_BDVSA!V134&gt;0,"D","A"),"")</f>
        <v/>
      </c>
      <c r="X134" s="125">
        <f>IF(b_BDVSA!W134&lt;&gt;"",ABS(b_BDVSA!W134),"")</f>
        <v>24563.33</v>
      </c>
      <c r="Y134" s="125" t="str">
        <f>IF(AND(b_BDVSA!W134&lt;&gt;"",b_BDVSA!W134&lt;&gt;0)=TRUE,IF(b_BDVSA!W134&gt;0,"D","A"),"")</f>
        <v>A</v>
      </c>
      <c r="Z134" s="126" t="str">
        <f>IF(b_BDVSA!X134&lt;&gt;"",ABS(b_BDVSA!X134),"")</f>
        <v/>
      </c>
    </row>
    <row r="135" spans="1:26">
      <c r="A135" s="117" t="str">
        <f>IF(dati_pdc!A131&lt;&gt;"",IF(dati_pdc!D131=1,RIGHT(dati_pdc!A131,dati_pdc!E131),dati_pdc!A131),"")</f>
        <v>610103</v>
      </c>
      <c r="B135" s="117" t="str">
        <f>IF(dati_pdc!B131&lt;&gt;"",dati_pdc!B131,"")</f>
        <v>INPS collaboratori</v>
      </c>
      <c r="C135" s="117">
        <f>IF(dati_pdc!C131&lt;&gt;"",dati_pdc!C131,"")</f>
        <v>3</v>
      </c>
      <c r="D135" s="117">
        <f>IF(dati_pdc!D131&lt;&gt;"",dati_pdc!D131,"")</f>
        <v>0</v>
      </c>
      <c r="E135" s="125">
        <f>IF(b_BDVSA!F135&lt;&gt;"",ABS(b_BDVSA!F135),"")</f>
        <v>1679</v>
      </c>
      <c r="F135" s="125" t="str">
        <f>IF(AND(b_BDVSA!F135&lt;&gt;"",b_BDVSA!F135&lt;&gt;0)=TRUE,IF(b_BDVSA!F135&gt;0,"D","A"),"")</f>
        <v>A</v>
      </c>
      <c r="G135" s="125">
        <f>IF(b_BDVSA!G135&lt;&gt;"",ABS(b_BDVSA!G135),"")</f>
        <v>634</v>
      </c>
      <c r="H135" s="125" t="str">
        <f>IF(AND(b_BDVSA!G135&lt;&gt;"",b_BDVSA!G135&lt;&gt;0)=TRUE,IF(b_BDVSA!G135&gt;0,"D","A"),"")</f>
        <v>A</v>
      </c>
      <c r="I135" s="125">
        <f>IF(b_BDVSA!H135&lt;&gt;"",ABS(b_BDVSA!H135),"")</f>
        <v>1045</v>
      </c>
      <c r="J135" s="125" t="str">
        <f>IF(AND(b_BDVSA!H135&lt;&gt;"",b_BDVSA!H135&lt;&gt;0)=TRUE,IF(b_BDVSA!H135&gt;0,"D","A"),"")</f>
        <v>A</v>
      </c>
      <c r="K135" s="126">
        <f>IF(b_BDVSA!I135&lt;&gt;"",ABS(b_BDVSA!I135),"")</f>
        <v>1.6482649842271293</v>
      </c>
      <c r="L135" s="125">
        <f>IF(b_BDVSA!L135&lt;&gt;"",ABS(b_BDVSA!L135),"")</f>
        <v>0</v>
      </c>
      <c r="M135" s="125" t="str">
        <f>IF(AND(b_BDVSA!L135&lt;&gt;"",b_BDVSA!L135&lt;&gt;0)=TRUE,IF(b_BDVSA!L135&gt;0,"D","A"),"")</f>
        <v/>
      </c>
      <c r="N135" s="125">
        <f>IF(b_BDVSA!M135&lt;&gt;"",ABS(b_BDVSA!M135),"")</f>
        <v>1679</v>
      </c>
      <c r="O135" s="125" t="str">
        <f>IF(AND(b_BDVSA!M135&lt;&gt;"",b_BDVSA!M135&lt;&gt;0)=TRUE,IF(b_BDVSA!M135&gt;0,"D","A"),"")</f>
        <v>A</v>
      </c>
      <c r="P135" s="126" t="str">
        <f>IF(b_BDVSA!N135&lt;&gt;"",ABS(b_BDVSA!N135),"")</f>
        <v/>
      </c>
      <c r="Q135" s="125">
        <f>IF(b_BDVSA!Q135&lt;&gt;"",ABS(b_BDVSA!Q135),"")</f>
        <v>0</v>
      </c>
      <c r="R135" s="125" t="str">
        <f>IF(AND(b_BDVSA!Q135&lt;&gt;"",b_BDVSA!Q135&lt;&gt;0)=TRUE,IF(b_BDVSA!Q135&gt;0,"D","A"),"")</f>
        <v/>
      </c>
      <c r="S135" s="125">
        <f>IF(b_BDVSA!R135&lt;&gt;"",ABS(b_BDVSA!R135),"")</f>
        <v>1679</v>
      </c>
      <c r="T135" s="125" t="str">
        <f>IF(AND(b_BDVSA!R135&lt;&gt;"",b_BDVSA!R135&lt;&gt;0)=TRUE,IF(b_BDVSA!R135&gt;0,"D","A"),"")</f>
        <v>A</v>
      </c>
      <c r="U135" s="126" t="str">
        <f>IF(b_BDVSA!S135&lt;&gt;"",ABS(b_BDVSA!S135),"")</f>
        <v/>
      </c>
      <c r="V135" s="125">
        <f>IF(b_BDVSA!V135&lt;&gt;"",ABS(b_BDVSA!V135),"")</f>
        <v>0</v>
      </c>
      <c r="W135" s="125" t="str">
        <f>IF(AND(b_BDVSA!V135&lt;&gt;"",b_BDVSA!V135&lt;&gt;0)=TRUE,IF(b_BDVSA!V135&gt;0,"D","A"),"")</f>
        <v/>
      </c>
      <c r="X135" s="125">
        <f>IF(b_BDVSA!W135&lt;&gt;"",ABS(b_BDVSA!W135),"")</f>
        <v>1679</v>
      </c>
      <c r="Y135" s="125" t="str">
        <f>IF(AND(b_BDVSA!W135&lt;&gt;"",b_BDVSA!W135&lt;&gt;0)=TRUE,IF(b_BDVSA!W135&gt;0,"D","A"),"")</f>
        <v>A</v>
      </c>
      <c r="Z135" s="126" t="str">
        <f>IF(b_BDVSA!X135&lt;&gt;"",ABS(b_BDVSA!X135),"")</f>
        <v/>
      </c>
    </row>
    <row r="136" spans="1:26">
      <c r="A136" s="117" t="str">
        <f>IF(dati_pdc!A132&lt;&gt;"",IF(dati_pdc!D132=1,RIGHT(dati_pdc!A132,dati_pdc!E132),dati_pdc!A132),"")</f>
        <v>610105</v>
      </c>
      <c r="B136" s="117" t="str">
        <f>IF(dati_pdc!B132&lt;&gt;"",dati_pdc!B132,"")</f>
        <v>INAIL</v>
      </c>
      <c r="C136" s="117">
        <f>IF(dati_pdc!C132&lt;&gt;"",dati_pdc!C132,"")</f>
        <v>3</v>
      </c>
      <c r="D136" s="117">
        <f>IF(dati_pdc!D132&lt;&gt;"",dati_pdc!D132,"")</f>
        <v>0</v>
      </c>
      <c r="E136" s="125">
        <f>IF(b_BDVSA!F136&lt;&gt;"",ABS(b_BDVSA!F136),"")</f>
        <v>1379.13</v>
      </c>
      <c r="F136" s="125" t="str">
        <f>IF(AND(b_BDVSA!F136&lt;&gt;"",b_BDVSA!F136&lt;&gt;0)=TRUE,IF(b_BDVSA!F136&gt;0,"D","A"),"")</f>
        <v>A</v>
      </c>
      <c r="G136" s="125">
        <f>IF(b_BDVSA!G136&lt;&gt;"",ABS(b_BDVSA!G136),"")</f>
        <v>725.81</v>
      </c>
      <c r="H136" s="125" t="str">
        <f>IF(AND(b_BDVSA!G136&lt;&gt;"",b_BDVSA!G136&lt;&gt;0)=TRUE,IF(b_BDVSA!G136&gt;0,"D","A"),"")</f>
        <v>A</v>
      </c>
      <c r="I136" s="125">
        <f>IF(b_BDVSA!H136&lt;&gt;"",ABS(b_BDVSA!H136),"")</f>
        <v>653.32000000000016</v>
      </c>
      <c r="J136" s="125" t="str">
        <f>IF(AND(b_BDVSA!H136&lt;&gt;"",b_BDVSA!H136&lt;&gt;0)=TRUE,IF(b_BDVSA!H136&gt;0,"D","A"),"")</f>
        <v>A</v>
      </c>
      <c r="K136" s="126">
        <f>IF(b_BDVSA!I136&lt;&gt;"",ABS(b_BDVSA!I136),"")</f>
        <v>0.90012537716482299</v>
      </c>
      <c r="L136" s="125">
        <f>IF(b_BDVSA!L136&lt;&gt;"",ABS(b_BDVSA!L136),"")</f>
        <v>0</v>
      </c>
      <c r="M136" s="125" t="str">
        <f>IF(AND(b_BDVSA!L136&lt;&gt;"",b_BDVSA!L136&lt;&gt;0)=TRUE,IF(b_BDVSA!L136&gt;0,"D","A"),"")</f>
        <v/>
      </c>
      <c r="N136" s="125">
        <f>IF(b_BDVSA!M136&lt;&gt;"",ABS(b_BDVSA!M136),"")</f>
        <v>1379.13</v>
      </c>
      <c r="O136" s="125" t="str">
        <f>IF(AND(b_BDVSA!M136&lt;&gt;"",b_BDVSA!M136&lt;&gt;0)=TRUE,IF(b_BDVSA!M136&gt;0,"D","A"),"")</f>
        <v>A</v>
      </c>
      <c r="P136" s="126" t="str">
        <f>IF(b_BDVSA!N136&lt;&gt;"",ABS(b_BDVSA!N136),"")</f>
        <v/>
      </c>
      <c r="Q136" s="125">
        <f>IF(b_BDVSA!Q136&lt;&gt;"",ABS(b_BDVSA!Q136),"")</f>
        <v>0</v>
      </c>
      <c r="R136" s="125" t="str">
        <f>IF(AND(b_BDVSA!Q136&lt;&gt;"",b_BDVSA!Q136&lt;&gt;0)=TRUE,IF(b_BDVSA!Q136&gt;0,"D","A"),"")</f>
        <v/>
      </c>
      <c r="S136" s="125">
        <f>IF(b_BDVSA!R136&lt;&gt;"",ABS(b_BDVSA!R136),"")</f>
        <v>1379.13</v>
      </c>
      <c r="T136" s="125" t="str">
        <f>IF(AND(b_BDVSA!R136&lt;&gt;"",b_BDVSA!R136&lt;&gt;0)=TRUE,IF(b_BDVSA!R136&gt;0,"D","A"),"")</f>
        <v>A</v>
      </c>
      <c r="U136" s="126" t="str">
        <f>IF(b_BDVSA!S136&lt;&gt;"",ABS(b_BDVSA!S136),"")</f>
        <v/>
      </c>
      <c r="V136" s="125">
        <f>IF(b_BDVSA!V136&lt;&gt;"",ABS(b_BDVSA!V136),"")</f>
        <v>0</v>
      </c>
      <c r="W136" s="125" t="str">
        <f>IF(AND(b_BDVSA!V136&lt;&gt;"",b_BDVSA!V136&lt;&gt;0)=TRUE,IF(b_BDVSA!V136&gt;0,"D","A"),"")</f>
        <v/>
      </c>
      <c r="X136" s="125">
        <f>IF(b_BDVSA!W136&lt;&gt;"",ABS(b_BDVSA!W136),"")</f>
        <v>1379.13</v>
      </c>
      <c r="Y136" s="125" t="str">
        <f>IF(AND(b_BDVSA!W136&lt;&gt;"",b_BDVSA!W136&lt;&gt;0)=TRUE,IF(b_BDVSA!W136&gt;0,"D","A"),"")</f>
        <v>A</v>
      </c>
      <c r="Z136" s="126" t="str">
        <f>IF(b_BDVSA!X136&lt;&gt;"",ABS(b_BDVSA!X136),"")</f>
        <v/>
      </c>
    </row>
    <row r="137" spans="1:26">
      <c r="A137" s="117" t="str">
        <f>IF(dati_pdc!A133&lt;&gt;"",IF(dati_pdc!D133=1,RIGHT(dati_pdc!A133,dati_pdc!E133),dati_pdc!A133),"")</f>
        <v>610108</v>
      </c>
      <c r="B137" s="117" t="str">
        <f>IF(dati_pdc!B133&lt;&gt;"",dati_pdc!B133,"")</f>
        <v>INPS c/13^</v>
      </c>
      <c r="C137" s="117">
        <f>IF(dati_pdc!C133&lt;&gt;"",dati_pdc!C133,"")</f>
        <v>3</v>
      </c>
      <c r="D137" s="117">
        <f>IF(dati_pdc!D133&lt;&gt;"",dati_pdc!D133,"")</f>
        <v>0</v>
      </c>
      <c r="E137" s="125">
        <f>IF(b_BDVSA!F137&lt;&gt;"",ABS(b_BDVSA!F137),"")</f>
        <v>0</v>
      </c>
      <c r="F137" s="125" t="str">
        <f>IF(AND(b_BDVSA!F137&lt;&gt;"",b_BDVSA!F137&lt;&gt;0)=TRUE,IF(b_BDVSA!F137&gt;0,"D","A"),"")</f>
        <v/>
      </c>
      <c r="G137" s="125">
        <f>IF(b_BDVSA!G137&lt;&gt;"",ABS(b_BDVSA!G137),"")</f>
        <v>0</v>
      </c>
      <c r="H137" s="125" t="str">
        <f>IF(AND(b_BDVSA!G137&lt;&gt;"",b_BDVSA!G137&lt;&gt;0)=TRUE,IF(b_BDVSA!G137&gt;0,"D","A"),"")</f>
        <v/>
      </c>
      <c r="I137" s="125">
        <f>IF(b_BDVSA!H137&lt;&gt;"",ABS(b_BDVSA!H137),"")</f>
        <v>0</v>
      </c>
      <c r="J137" s="125" t="str">
        <f>IF(AND(b_BDVSA!H137&lt;&gt;"",b_BDVSA!H137&lt;&gt;0)=TRUE,IF(b_BDVSA!H137&gt;0,"D","A"),"")</f>
        <v/>
      </c>
      <c r="K137" s="126" t="str">
        <f>IF(b_BDVSA!I137&lt;&gt;"",ABS(b_BDVSA!I137),"")</f>
        <v/>
      </c>
      <c r="L137" s="125">
        <f>IF(b_BDVSA!L137&lt;&gt;"",ABS(b_BDVSA!L137),"")</f>
        <v>0</v>
      </c>
      <c r="M137" s="125" t="str">
        <f>IF(AND(b_BDVSA!L137&lt;&gt;"",b_BDVSA!L137&lt;&gt;0)=TRUE,IF(b_BDVSA!L137&gt;0,"D","A"),"")</f>
        <v/>
      </c>
      <c r="N137" s="125">
        <f>IF(b_BDVSA!M137&lt;&gt;"",ABS(b_BDVSA!M137),"")</f>
        <v>0</v>
      </c>
      <c r="O137" s="125" t="str">
        <f>IF(AND(b_BDVSA!M137&lt;&gt;"",b_BDVSA!M137&lt;&gt;0)=TRUE,IF(b_BDVSA!M137&gt;0,"D","A"),"")</f>
        <v/>
      </c>
      <c r="P137" s="126" t="str">
        <f>IF(b_BDVSA!N137&lt;&gt;"",ABS(b_BDVSA!N137),"")</f>
        <v/>
      </c>
      <c r="Q137" s="125">
        <f>IF(b_BDVSA!Q137&lt;&gt;"",ABS(b_BDVSA!Q137),"")</f>
        <v>0</v>
      </c>
      <c r="R137" s="125" t="str">
        <f>IF(AND(b_BDVSA!Q137&lt;&gt;"",b_BDVSA!Q137&lt;&gt;0)=TRUE,IF(b_BDVSA!Q137&gt;0,"D","A"),"")</f>
        <v/>
      </c>
      <c r="S137" s="125">
        <f>IF(b_BDVSA!R137&lt;&gt;"",ABS(b_BDVSA!R137),"")</f>
        <v>0</v>
      </c>
      <c r="T137" s="125" t="str">
        <f>IF(AND(b_BDVSA!R137&lt;&gt;"",b_BDVSA!R137&lt;&gt;0)=TRUE,IF(b_BDVSA!R137&gt;0,"D","A"),"")</f>
        <v/>
      </c>
      <c r="U137" s="126" t="str">
        <f>IF(b_BDVSA!S137&lt;&gt;"",ABS(b_BDVSA!S137),"")</f>
        <v/>
      </c>
      <c r="V137" s="125">
        <f>IF(b_BDVSA!V137&lt;&gt;"",ABS(b_BDVSA!V137),"")</f>
        <v>0</v>
      </c>
      <c r="W137" s="125" t="str">
        <f>IF(AND(b_BDVSA!V137&lt;&gt;"",b_BDVSA!V137&lt;&gt;0)=TRUE,IF(b_BDVSA!V137&gt;0,"D","A"),"")</f>
        <v/>
      </c>
      <c r="X137" s="125">
        <f>IF(b_BDVSA!W137&lt;&gt;"",ABS(b_BDVSA!W137),"")</f>
        <v>0</v>
      </c>
      <c r="Y137" s="125" t="str">
        <f>IF(AND(b_BDVSA!W137&lt;&gt;"",b_BDVSA!W137&lt;&gt;0)=TRUE,IF(b_BDVSA!W137&gt;0,"D","A"),"")</f>
        <v/>
      </c>
      <c r="Z137" s="126" t="str">
        <f>IF(b_BDVSA!X137&lt;&gt;"",ABS(b_BDVSA!X137),"")</f>
        <v/>
      </c>
    </row>
    <row r="138" spans="1:26">
      <c r="A138" s="117" t="str">
        <f>IF(dati_pdc!A134&lt;&gt;"",IF(dati_pdc!D134=1,RIGHT(dati_pdc!A134,dati_pdc!E134),dati_pdc!A134),"")</f>
        <v>610109</v>
      </c>
      <c r="B138" s="117" t="str">
        <f>IF(dati_pdc!B134&lt;&gt;"",dati_pdc!B134,"")</f>
        <v>INPS c/14^</v>
      </c>
      <c r="C138" s="117">
        <f>IF(dati_pdc!C134&lt;&gt;"",dati_pdc!C134,"")</f>
        <v>3</v>
      </c>
      <c r="D138" s="117">
        <f>IF(dati_pdc!D134&lt;&gt;"",dati_pdc!D134,"")</f>
        <v>0</v>
      </c>
      <c r="E138" s="125">
        <f>IF(b_BDVSA!F138&lt;&gt;"",ABS(b_BDVSA!F138),"")</f>
        <v>4398.26</v>
      </c>
      <c r="F138" s="125" t="str">
        <f>IF(AND(b_BDVSA!F138&lt;&gt;"",b_BDVSA!F138&lt;&gt;0)=TRUE,IF(b_BDVSA!F138&gt;0,"D","A"),"")</f>
        <v>A</v>
      </c>
      <c r="G138" s="125">
        <f>IF(b_BDVSA!G138&lt;&gt;"",ABS(b_BDVSA!G138),"")</f>
        <v>3565.4</v>
      </c>
      <c r="H138" s="125" t="str">
        <f>IF(AND(b_BDVSA!G138&lt;&gt;"",b_BDVSA!G138&lt;&gt;0)=TRUE,IF(b_BDVSA!G138&gt;0,"D","A"),"")</f>
        <v>A</v>
      </c>
      <c r="I138" s="125">
        <f>IF(b_BDVSA!H138&lt;&gt;"",ABS(b_BDVSA!H138),"")</f>
        <v>832.86000000000013</v>
      </c>
      <c r="J138" s="125" t="str">
        <f>IF(AND(b_BDVSA!H138&lt;&gt;"",b_BDVSA!H138&lt;&gt;0)=TRUE,IF(b_BDVSA!H138&gt;0,"D","A"),"")</f>
        <v>A</v>
      </c>
      <c r="K138" s="126">
        <f>IF(b_BDVSA!I138&lt;&gt;"",ABS(b_BDVSA!I138),"")</f>
        <v>0.23359510854322099</v>
      </c>
      <c r="L138" s="125">
        <f>IF(b_BDVSA!L138&lt;&gt;"",ABS(b_BDVSA!L138),"")</f>
        <v>0</v>
      </c>
      <c r="M138" s="125" t="str">
        <f>IF(AND(b_BDVSA!L138&lt;&gt;"",b_BDVSA!L138&lt;&gt;0)=TRUE,IF(b_BDVSA!L138&gt;0,"D","A"),"")</f>
        <v/>
      </c>
      <c r="N138" s="125">
        <f>IF(b_BDVSA!M138&lt;&gt;"",ABS(b_BDVSA!M138),"")</f>
        <v>4398.26</v>
      </c>
      <c r="O138" s="125" t="str">
        <f>IF(AND(b_BDVSA!M138&lt;&gt;"",b_BDVSA!M138&lt;&gt;0)=TRUE,IF(b_BDVSA!M138&gt;0,"D","A"),"")</f>
        <v>A</v>
      </c>
      <c r="P138" s="126" t="str">
        <f>IF(b_BDVSA!N138&lt;&gt;"",ABS(b_BDVSA!N138),"")</f>
        <v/>
      </c>
      <c r="Q138" s="125">
        <f>IF(b_BDVSA!Q138&lt;&gt;"",ABS(b_BDVSA!Q138),"")</f>
        <v>0</v>
      </c>
      <c r="R138" s="125" t="str">
        <f>IF(AND(b_BDVSA!Q138&lt;&gt;"",b_BDVSA!Q138&lt;&gt;0)=TRUE,IF(b_BDVSA!Q138&gt;0,"D","A"),"")</f>
        <v/>
      </c>
      <c r="S138" s="125">
        <f>IF(b_BDVSA!R138&lt;&gt;"",ABS(b_BDVSA!R138),"")</f>
        <v>4398.26</v>
      </c>
      <c r="T138" s="125" t="str">
        <f>IF(AND(b_BDVSA!R138&lt;&gt;"",b_BDVSA!R138&lt;&gt;0)=TRUE,IF(b_BDVSA!R138&gt;0,"D","A"),"")</f>
        <v>A</v>
      </c>
      <c r="U138" s="126" t="str">
        <f>IF(b_BDVSA!S138&lt;&gt;"",ABS(b_BDVSA!S138),"")</f>
        <v/>
      </c>
      <c r="V138" s="125">
        <f>IF(b_BDVSA!V138&lt;&gt;"",ABS(b_BDVSA!V138),"")</f>
        <v>0</v>
      </c>
      <c r="W138" s="125" t="str">
        <f>IF(AND(b_BDVSA!V138&lt;&gt;"",b_BDVSA!V138&lt;&gt;0)=TRUE,IF(b_BDVSA!V138&gt;0,"D","A"),"")</f>
        <v/>
      </c>
      <c r="X138" s="125">
        <f>IF(b_BDVSA!W138&lt;&gt;"",ABS(b_BDVSA!W138),"")</f>
        <v>4398.26</v>
      </c>
      <c r="Y138" s="125" t="str">
        <f>IF(AND(b_BDVSA!W138&lt;&gt;"",b_BDVSA!W138&lt;&gt;0)=TRUE,IF(b_BDVSA!W138&gt;0,"D","A"),"")</f>
        <v>A</v>
      </c>
      <c r="Z138" s="126" t="str">
        <f>IF(b_BDVSA!X138&lt;&gt;"",ABS(b_BDVSA!X138),"")</f>
        <v/>
      </c>
    </row>
    <row r="139" spans="1:26">
      <c r="A139" s="117" t="str">
        <f>IF(dati_pdc!A135&lt;&gt;"",IF(dati_pdc!D135=1,RIGHT(dati_pdc!A135,dati_pdc!E135),dati_pdc!A135),"")</f>
        <v>610111</v>
      </c>
      <c r="B139" s="117" t="str">
        <f>IF(dati_pdc!B135&lt;&gt;"",dati_pdc!B135,"")</f>
        <v>INPS c/ferie e permessi</v>
      </c>
      <c r="C139" s="117">
        <f>IF(dati_pdc!C135&lt;&gt;"",dati_pdc!C135,"")</f>
        <v>3</v>
      </c>
      <c r="D139" s="117">
        <f>IF(dati_pdc!D135&lt;&gt;"",dati_pdc!D135,"")</f>
        <v>0</v>
      </c>
      <c r="E139" s="125">
        <f>IF(b_BDVSA!F139&lt;&gt;"",ABS(b_BDVSA!F139),"")</f>
        <v>13856.17</v>
      </c>
      <c r="F139" s="125" t="str">
        <f>IF(AND(b_BDVSA!F139&lt;&gt;"",b_BDVSA!F139&lt;&gt;0)=TRUE,IF(b_BDVSA!F139&gt;0,"D","A"),"")</f>
        <v>A</v>
      </c>
      <c r="G139" s="125">
        <f>IF(b_BDVSA!G139&lt;&gt;"",ABS(b_BDVSA!G139),"")</f>
        <v>10999.75</v>
      </c>
      <c r="H139" s="125" t="str">
        <f>IF(AND(b_BDVSA!G139&lt;&gt;"",b_BDVSA!G139&lt;&gt;0)=TRUE,IF(b_BDVSA!G139&gt;0,"D","A"),"")</f>
        <v>A</v>
      </c>
      <c r="I139" s="125">
        <f>IF(b_BDVSA!H139&lt;&gt;"",ABS(b_BDVSA!H139),"")</f>
        <v>2856.42</v>
      </c>
      <c r="J139" s="125" t="str">
        <f>IF(AND(b_BDVSA!H139&lt;&gt;"",b_BDVSA!H139&lt;&gt;0)=TRUE,IF(b_BDVSA!H139&gt;0,"D","A"),"")</f>
        <v>A</v>
      </c>
      <c r="K139" s="126">
        <f>IF(b_BDVSA!I139&lt;&gt;"",ABS(b_BDVSA!I139),"")</f>
        <v>0.2596804472828928</v>
      </c>
      <c r="L139" s="125">
        <f>IF(b_BDVSA!L139&lt;&gt;"",ABS(b_BDVSA!L139),"")</f>
        <v>0</v>
      </c>
      <c r="M139" s="125" t="str">
        <f>IF(AND(b_BDVSA!L139&lt;&gt;"",b_BDVSA!L139&lt;&gt;0)=TRUE,IF(b_BDVSA!L139&gt;0,"D","A"),"")</f>
        <v/>
      </c>
      <c r="N139" s="125">
        <f>IF(b_BDVSA!M139&lt;&gt;"",ABS(b_BDVSA!M139),"")</f>
        <v>13856.17</v>
      </c>
      <c r="O139" s="125" t="str">
        <f>IF(AND(b_BDVSA!M139&lt;&gt;"",b_BDVSA!M139&lt;&gt;0)=TRUE,IF(b_BDVSA!M139&gt;0,"D","A"),"")</f>
        <v>A</v>
      </c>
      <c r="P139" s="126" t="str">
        <f>IF(b_BDVSA!N139&lt;&gt;"",ABS(b_BDVSA!N139),"")</f>
        <v/>
      </c>
      <c r="Q139" s="125">
        <f>IF(b_BDVSA!Q139&lt;&gt;"",ABS(b_BDVSA!Q139),"")</f>
        <v>0</v>
      </c>
      <c r="R139" s="125" t="str">
        <f>IF(AND(b_BDVSA!Q139&lt;&gt;"",b_BDVSA!Q139&lt;&gt;0)=TRUE,IF(b_BDVSA!Q139&gt;0,"D","A"),"")</f>
        <v/>
      </c>
      <c r="S139" s="125">
        <f>IF(b_BDVSA!R139&lt;&gt;"",ABS(b_BDVSA!R139),"")</f>
        <v>13856.17</v>
      </c>
      <c r="T139" s="125" t="str">
        <f>IF(AND(b_BDVSA!R139&lt;&gt;"",b_BDVSA!R139&lt;&gt;0)=TRUE,IF(b_BDVSA!R139&gt;0,"D","A"),"")</f>
        <v>A</v>
      </c>
      <c r="U139" s="126" t="str">
        <f>IF(b_BDVSA!S139&lt;&gt;"",ABS(b_BDVSA!S139),"")</f>
        <v/>
      </c>
      <c r="V139" s="125">
        <f>IF(b_BDVSA!V139&lt;&gt;"",ABS(b_BDVSA!V139),"")</f>
        <v>0</v>
      </c>
      <c r="W139" s="125" t="str">
        <f>IF(AND(b_BDVSA!V139&lt;&gt;"",b_BDVSA!V139&lt;&gt;0)=TRUE,IF(b_BDVSA!V139&gt;0,"D","A"),"")</f>
        <v/>
      </c>
      <c r="X139" s="125">
        <f>IF(b_BDVSA!W139&lt;&gt;"",ABS(b_BDVSA!W139),"")</f>
        <v>13856.17</v>
      </c>
      <c r="Y139" s="125" t="str">
        <f>IF(AND(b_BDVSA!W139&lt;&gt;"",b_BDVSA!W139&lt;&gt;0)=TRUE,IF(b_BDVSA!W139&gt;0,"D","A"),"")</f>
        <v>A</v>
      </c>
      <c r="Z139" s="126" t="str">
        <f>IF(b_BDVSA!X139&lt;&gt;"",ABS(b_BDVSA!X139),"")</f>
        <v/>
      </c>
    </row>
    <row r="140" spans="1:26">
      <c r="A140" s="117" t="str">
        <f>IF(dati_pdc!A136&lt;&gt;"",IF(dati_pdc!D136=1,RIGHT(dati_pdc!A136,dati_pdc!E136),dati_pdc!A136),"")</f>
        <v>610112</v>
      </c>
      <c r="B140" s="117" t="str">
        <f>IF(dati_pdc!B136&lt;&gt;"",dati_pdc!B136,"")</f>
        <v>Istituto c/arrotondamenti</v>
      </c>
      <c r="C140" s="117">
        <f>IF(dati_pdc!C136&lt;&gt;"",dati_pdc!C136,"")</f>
        <v>3</v>
      </c>
      <c r="D140" s="117">
        <f>IF(dati_pdc!D136&lt;&gt;"",dati_pdc!D136,"")</f>
        <v>0</v>
      </c>
      <c r="E140" s="125">
        <f>IF(b_BDVSA!F140&lt;&gt;"",ABS(b_BDVSA!F140),"")</f>
        <v>0.6</v>
      </c>
      <c r="F140" s="125" t="str">
        <f>IF(AND(b_BDVSA!F140&lt;&gt;"",b_BDVSA!F140&lt;&gt;0)=TRUE,IF(b_BDVSA!F140&gt;0,"D","A"),"")</f>
        <v>A</v>
      </c>
      <c r="G140" s="125">
        <f>IF(b_BDVSA!G140&lt;&gt;"",ABS(b_BDVSA!G140),"")</f>
        <v>0.6</v>
      </c>
      <c r="H140" s="125" t="str">
        <f>IF(AND(b_BDVSA!G140&lt;&gt;"",b_BDVSA!G140&lt;&gt;0)=TRUE,IF(b_BDVSA!G140&gt;0,"D","A"),"")</f>
        <v>A</v>
      </c>
      <c r="I140" s="125">
        <f>IF(b_BDVSA!H140&lt;&gt;"",ABS(b_BDVSA!H140),"")</f>
        <v>0</v>
      </c>
      <c r="J140" s="125" t="str">
        <f>IF(AND(b_BDVSA!H140&lt;&gt;"",b_BDVSA!H140&lt;&gt;0)=TRUE,IF(b_BDVSA!H140&gt;0,"D","A"),"")</f>
        <v/>
      </c>
      <c r="K140" s="126">
        <f>IF(b_BDVSA!I140&lt;&gt;"",ABS(b_BDVSA!I140),"")</f>
        <v>0</v>
      </c>
      <c r="L140" s="125">
        <f>IF(b_BDVSA!L140&lt;&gt;"",ABS(b_BDVSA!L140),"")</f>
        <v>0</v>
      </c>
      <c r="M140" s="125" t="str">
        <f>IF(AND(b_BDVSA!L140&lt;&gt;"",b_BDVSA!L140&lt;&gt;0)=TRUE,IF(b_BDVSA!L140&gt;0,"D","A"),"")</f>
        <v/>
      </c>
      <c r="N140" s="125">
        <f>IF(b_BDVSA!M140&lt;&gt;"",ABS(b_BDVSA!M140),"")</f>
        <v>0.6</v>
      </c>
      <c r="O140" s="125" t="str">
        <f>IF(AND(b_BDVSA!M140&lt;&gt;"",b_BDVSA!M140&lt;&gt;0)=TRUE,IF(b_BDVSA!M140&gt;0,"D","A"),"")</f>
        <v>A</v>
      </c>
      <c r="P140" s="126" t="str">
        <f>IF(b_BDVSA!N140&lt;&gt;"",ABS(b_BDVSA!N140),"")</f>
        <v/>
      </c>
      <c r="Q140" s="125">
        <f>IF(b_BDVSA!Q140&lt;&gt;"",ABS(b_BDVSA!Q140),"")</f>
        <v>0</v>
      </c>
      <c r="R140" s="125" t="str">
        <f>IF(AND(b_BDVSA!Q140&lt;&gt;"",b_BDVSA!Q140&lt;&gt;0)=TRUE,IF(b_BDVSA!Q140&gt;0,"D","A"),"")</f>
        <v/>
      </c>
      <c r="S140" s="125">
        <f>IF(b_BDVSA!R140&lt;&gt;"",ABS(b_BDVSA!R140),"")</f>
        <v>0.6</v>
      </c>
      <c r="T140" s="125" t="str">
        <f>IF(AND(b_BDVSA!R140&lt;&gt;"",b_BDVSA!R140&lt;&gt;0)=TRUE,IF(b_BDVSA!R140&gt;0,"D","A"),"")</f>
        <v>A</v>
      </c>
      <c r="U140" s="126" t="str">
        <f>IF(b_BDVSA!S140&lt;&gt;"",ABS(b_BDVSA!S140),"")</f>
        <v/>
      </c>
      <c r="V140" s="125">
        <f>IF(b_BDVSA!V140&lt;&gt;"",ABS(b_BDVSA!V140),"")</f>
        <v>0</v>
      </c>
      <c r="W140" s="125" t="str">
        <f>IF(AND(b_BDVSA!V140&lt;&gt;"",b_BDVSA!V140&lt;&gt;0)=TRUE,IF(b_BDVSA!V140&gt;0,"D","A"),"")</f>
        <v/>
      </c>
      <c r="X140" s="125">
        <f>IF(b_BDVSA!W140&lt;&gt;"",ABS(b_BDVSA!W140),"")</f>
        <v>0.6</v>
      </c>
      <c r="Y140" s="125" t="str">
        <f>IF(AND(b_BDVSA!W140&lt;&gt;"",b_BDVSA!W140&lt;&gt;0)=TRUE,IF(b_BDVSA!W140&gt;0,"D","A"),"")</f>
        <v>A</v>
      </c>
      <c r="Z140" s="126" t="str">
        <f>IF(b_BDVSA!X140&lt;&gt;"",ABS(b_BDVSA!X140),"")</f>
        <v/>
      </c>
    </row>
    <row r="141" spans="1:26">
      <c r="A141" s="117" t="str">
        <f>IF(dati_pdc!A137&lt;&gt;"",IF(dati_pdc!D137=1,RIGHT(dati_pdc!A137,dati_pdc!E137),dati_pdc!A137),"")</f>
        <v>610151</v>
      </c>
      <c r="B141" s="117" t="str">
        <f>IF(dati_pdc!B137&lt;&gt;"",dati_pdc!B137,"")</f>
        <v>Enti previdenziali vari</v>
      </c>
      <c r="C141" s="117">
        <f>IF(dati_pdc!C137&lt;&gt;"",dati_pdc!C137,"")</f>
        <v>3</v>
      </c>
      <c r="D141" s="117">
        <f>IF(dati_pdc!D137&lt;&gt;"",dati_pdc!D137,"")</f>
        <v>0</v>
      </c>
      <c r="E141" s="125">
        <f>IF(b_BDVSA!F141&lt;&gt;"",ABS(b_BDVSA!F141),"")</f>
        <v>168</v>
      </c>
      <c r="F141" s="125" t="str">
        <f>IF(AND(b_BDVSA!F141&lt;&gt;"",b_BDVSA!F141&lt;&gt;0)=TRUE,IF(b_BDVSA!F141&gt;0,"D","A"),"")</f>
        <v>A</v>
      </c>
      <c r="G141" s="125">
        <f>IF(b_BDVSA!G141&lt;&gt;"",ABS(b_BDVSA!G141),"")</f>
        <v>168</v>
      </c>
      <c r="H141" s="125" t="str">
        <f>IF(AND(b_BDVSA!G141&lt;&gt;"",b_BDVSA!G141&lt;&gt;0)=TRUE,IF(b_BDVSA!G141&gt;0,"D","A"),"")</f>
        <v>A</v>
      </c>
      <c r="I141" s="125">
        <f>IF(b_BDVSA!H141&lt;&gt;"",ABS(b_BDVSA!H141),"")</f>
        <v>0</v>
      </c>
      <c r="J141" s="125" t="str">
        <f>IF(AND(b_BDVSA!H141&lt;&gt;"",b_BDVSA!H141&lt;&gt;0)=TRUE,IF(b_BDVSA!H141&gt;0,"D","A"),"")</f>
        <v/>
      </c>
      <c r="K141" s="126">
        <f>IF(b_BDVSA!I141&lt;&gt;"",ABS(b_BDVSA!I141),"")</f>
        <v>0</v>
      </c>
      <c r="L141" s="125">
        <f>IF(b_BDVSA!L141&lt;&gt;"",ABS(b_BDVSA!L141),"")</f>
        <v>0</v>
      </c>
      <c r="M141" s="125" t="str">
        <f>IF(AND(b_BDVSA!L141&lt;&gt;"",b_BDVSA!L141&lt;&gt;0)=TRUE,IF(b_BDVSA!L141&gt;0,"D","A"),"")</f>
        <v/>
      </c>
      <c r="N141" s="125">
        <f>IF(b_BDVSA!M141&lt;&gt;"",ABS(b_BDVSA!M141),"")</f>
        <v>168</v>
      </c>
      <c r="O141" s="125" t="str">
        <f>IF(AND(b_BDVSA!M141&lt;&gt;"",b_BDVSA!M141&lt;&gt;0)=TRUE,IF(b_BDVSA!M141&gt;0,"D","A"),"")</f>
        <v>A</v>
      </c>
      <c r="P141" s="126" t="str">
        <f>IF(b_BDVSA!N141&lt;&gt;"",ABS(b_BDVSA!N141),"")</f>
        <v/>
      </c>
      <c r="Q141" s="125">
        <f>IF(b_BDVSA!Q141&lt;&gt;"",ABS(b_BDVSA!Q141),"")</f>
        <v>0</v>
      </c>
      <c r="R141" s="125" t="str">
        <f>IF(AND(b_BDVSA!Q141&lt;&gt;"",b_BDVSA!Q141&lt;&gt;0)=TRUE,IF(b_BDVSA!Q141&gt;0,"D","A"),"")</f>
        <v/>
      </c>
      <c r="S141" s="125">
        <f>IF(b_BDVSA!R141&lt;&gt;"",ABS(b_BDVSA!R141),"")</f>
        <v>168</v>
      </c>
      <c r="T141" s="125" t="str">
        <f>IF(AND(b_BDVSA!R141&lt;&gt;"",b_BDVSA!R141&lt;&gt;0)=TRUE,IF(b_BDVSA!R141&gt;0,"D","A"),"")</f>
        <v>A</v>
      </c>
      <c r="U141" s="126" t="str">
        <f>IF(b_BDVSA!S141&lt;&gt;"",ABS(b_BDVSA!S141),"")</f>
        <v/>
      </c>
      <c r="V141" s="125">
        <f>IF(b_BDVSA!V141&lt;&gt;"",ABS(b_BDVSA!V141),"")</f>
        <v>0</v>
      </c>
      <c r="W141" s="125" t="str">
        <f>IF(AND(b_BDVSA!V141&lt;&gt;"",b_BDVSA!V141&lt;&gt;0)=TRUE,IF(b_BDVSA!V141&gt;0,"D","A"),"")</f>
        <v/>
      </c>
      <c r="X141" s="125">
        <f>IF(b_BDVSA!W141&lt;&gt;"",ABS(b_BDVSA!W141),"")</f>
        <v>168</v>
      </c>
      <c r="Y141" s="125" t="str">
        <f>IF(AND(b_BDVSA!W141&lt;&gt;"",b_BDVSA!W141&lt;&gt;0)=TRUE,IF(b_BDVSA!W141&gt;0,"D","A"),"")</f>
        <v>A</v>
      </c>
      <c r="Z141" s="126" t="str">
        <f>IF(b_BDVSA!X141&lt;&gt;"",ABS(b_BDVSA!X141),"")</f>
        <v/>
      </c>
    </row>
    <row r="142" spans="1:26">
      <c r="A142" s="117" t="str">
        <f>IF(dati_pdc!A138&lt;&gt;"",IF(dati_pdc!D138=1,RIGHT(dati_pdc!A138,dati_pdc!E138),dati_pdc!A138),"")</f>
        <v>63</v>
      </c>
      <c r="B142" s="117" t="str">
        <f>IF(dati_pdc!B138&lt;&gt;"",dati_pdc!B138,"")</f>
        <v>ALTRI DEBITI</v>
      </c>
      <c r="C142" s="117">
        <f>IF(dati_pdc!C138&lt;&gt;"",dati_pdc!C138,"")</f>
        <v>1</v>
      </c>
      <c r="D142" s="117">
        <f>IF(dati_pdc!D138&lt;&gt;"",dati_pdc!D138,"")</f>
        <v>0</v>
      </c>
      <c r="E142" s="125">
        <f>IF(b_BDVSA!F142&lt;&gt;"",ABS(b_BDVSA!F142),"")</f>
        <v>101103.19</v>
      </c>
      <c r="F142" s="125" t="str">
        <f>IF(AND(b_BDVSA!F142&lt;&gt;"",b_BDVSA!F142&lt;&gt;0)=TRUE,IF(b_BDVSA!F142&gt;0,"D","A"),"")</f>
        <v>A</v>
      </c>
      <c r="G142" s="125">
        <f>IF(b_BDVSA!G142&lt;&gt;"",ABS(b_BDVSA!G142),"")</f>
        <v>86287.589999999982</v>
      </c>
      <c r="H142" s="125" t="str">
        <f>IF(AND(b_BDVSA!G142&lt;&gt;"",b_BDVSA!G142&lt;&gt;0)=TRUE,IF(b_BDVSA!G142&gt;0,"D","A"),"")</f>
        <v>A</v>
      </c>
      <c r="I142" s="125">
        <f>IF(b_BDVSA!H142&lt;&gt;"",ABS(b_BDVSA!H142),"")</f>
        <v>14815.60000000002</v>
      </c>
      <c r="J142" s="125" t="str">
        <f>IF(AND(b_BDVSA!H142&lt;&gt;"",b_BDVSA!H142&lt;&gt;0)=TRUE,IF(b_BDVSA!H142&gt;0,"D","A"),"")</f>
        <v>A</v>
      </c>
      <c r="K142" s="126">
        <f>IF(b_BDVSA!I142&lt;&gt;"",ABS(b_BDVSA!I142),"")</f>
        <v>0.17170024101959533</v>
      </c>
      <c r="L142" s="125">
        <f>IF(b_BDVSA!L142&lt;&gt;"",ABS(b_BDVSA!L142),"")</f>
        <v>0</v>
      </c>
      <c r="M142" s="125" t="str">
        <f>IF(AND(b_BDVSA!L142&lt;&gt;"",b_BDVSA!L142&lt;&gt;0)=TRUE,IF(b_BDVSA!L142&gt;0,"D","A"),"")</f>
        <v/>
      </c>
      <c r="N142" s="125">
        <f>IF(b_BDVSA!M142&lt;&gt;"",ABS(b_BDVSA!M142),"")</f>
        <v>101103.19</v>
      </c>
      <c r="O142" s="125" t="str">
        <f>IF(AND(b_BDVSA!M142&lt;&gt;"",b_BDVSA!M142&lt;&gt;0)=TRUE,IF(b_BDVSA!M142&gt;0,"D","A"),"")</f>
        <v>A</v>
      </c>
      <c r="P142" s="126" t="str">
        <f>IF(b_BDVSA!N142&lt;&gt;"",ABS(b_BDVSA!N142),"")</f>
        <v/>
      </c>
      <c r="Q142" s="125">
        <f>IF(b_BDVSA!Q142&lt;&gt;"",ABS(b_BDVSA!Q142),"")</f>
        <v>0</v>
      </c>
      <c r="R142" s="125" t="str">
        <f>IF(AND(b_BDVSA!Q142&lt;&gt;"",b_BDVSA!Q142&lt;&gt;0)=TRUE,IF(b_BDVSA!Q142&gt;0,"D","A"),"")</f>
        <v/>
      </c>
      <c r="S142" s="125">
        <f>IF(b_BDVSA!R142&lt;&gt;"",ABS(b_BDVSA!R142),"")</f>
        <v>101103.19</v>
      </c>
      <c r="T142" s="125" t="str">
        <f>IF(AND(b_BDVSA!R142&lt;&gt;"",b_BDVSA!R142&lt;&gt;0)=TRUE,IF(b_BDVSA!R142&gt;0,"D","A"),"")</f>
        <v>A</v>
      </c>
      <c r="U142" s="126" t="str">
        <f>IF(b_BDVSA!S142&lt;&gt;"",ABS(b_BDVSA!S142),"")</f>
        <v/>
      </c>
      <c r="V142" s="125">
        <f>IF(b_BDVSA!V142&lt;&gt;"",ABS(b_BDVSA!V142),"")</f>
        <v>0</v>
      </c>
      <c r="W142" s="125" t="str">
        <f>IF(AND(b_BDVSA!V142&lt;&gt;"",b_BDVSA!V142&lt;&gt;0)=TRUE,IF(b_BDVSA!V142&gt;0,"D","A"),"")</f>
        <v/>
      </c>
      <c r="X142" s="125">
        <f>IF(b_BDVSA!W142&lt;&gt;"",ABS(b_BDVSA!W142),"")</f>
        <v>101103.19</v>
      </c>
      <c r="Y142" s="125" t="str">
        <f>IF(AND(b_BDVSA!W142&lt;&gt;"",b_BDVSA!W142&lt;&gt;0)=TRUE,IF(b_BDVSA!W142&gt;0,"D","A"),"")</f>
        <v>A</v>
      </c>
      <c r="Z142" s="126" t="str">
        <f>IF(b_BDVSA!X142&lt;&gt;"",ABS(b_BDVSA!X142),"")</f>
        <v/>
      </c>
    </row>
    <row r="143" spans="1:26">
      <c r="A143" s="117" t="str">
        <f>IF(dati_pdc!A139&lt;&gt;"",IF(dati_pdc!D139=1,RIGHT(dati_pdc!A139,dati_pdc!E139),dati_pdc!A139),"")</f>
        <v>6305</v>
      </c>
      <c r="B143" s="117" t="str">
        <f>IF(dati_pdc!B139&lt;&gt;"",dati_pdc!B139,"")</f>
        <v>DEBITI VARI</v>
      </c>
      <c r="C143" s="117">
        <f>IF(dati_pdc!C139&lt;&gt;"",dati_pdc!C139,"")</f>
        <v>2</v>
      </c>
      <c r="D143" s="117">
        <f>IF(dati_pdc!D139&lt;&gt;"",dati_pdc!D139,"")</f>
        <v>0</v>
      </c>
      <c r="E143" s="125">
        <f>IF(b_BDVSA!F143&lt;&gt;"",ABS(b_BDVSA!F143),"")</f>
        <v>10147.719999999999</v>
      </c>
      <c r="F143" s="125" t="str">
        <f>IF(AND(b_BDVSA!F143&lt;&gt;"",b_BDVSA!F143&lt;&gt;0)=TRUE,IF(b_BDVSA!F143&gt;0,"D","A"),"")</f>
        <v>A</v>
      </c>
      <c r="G143" s="125">
        <f>IF(b_BDVSA!G143&lt;&gt;"",ABS(b_BDVSA!G143),"")</f>
        <v>9129.2999999999993</v>
      </c>
      <c r="H143" s="125" t="str">
        <f>IF(AND(b_BDVSA!G143&lt;&gt;"",b_BDVSA!G143&lt;&gt;0)=TRUE,IF(b_BDVSA!G143&gt;0,"D","A"),"")</f>
        <v>A</v>
      </c>
      <c r="I143" s="125">
        <f>IF(b_BDVSA!H143&lt;&gt;"",ABS(b_BDVSA!H143),"")</f>
        <v>1018.4200000000001</v>
      </c>
      <c r="J143" s="125" t="str">
        <f>IF(AND(b_BDVSA!H143&lt;&gt;"",b_BDVSA!H143&lt;&gt;0)=TRUE,IF(b_BDVSA!H143&gt;0,"D","A"),"")</f>
        <v>A</v>
      </c>
      <c r="K143" s="126">
        <f>IF(b_BDVSA!I143&lt;&gt;"",ABS(b_BDVSA!I143),"")</f>
        <v>0.11155510280087194</v>
      </c>
      <c r="L143" s="125">
        <f>IF(b_BDVSA!L143&lt;&gt;"",ABS(b_BDVSA!L143),"")</f>
        <v>0</v>
      </c>
      <c r="M143" s="125" t="str">
        <f>IF(AND(b_BDVSA!L143&lt;&gt;"",b_BDVSA!L143&lt;&gt;0)=TRUE,IF(b_BDVSA!L143&gt;0,"D","A"),"")</f>
        <v/>
      </c>
      <c r="N143" s="125">
        <f>IF(b_BDVSA!M143&lt;&gt;"",ABS(b_BDVSA!M143),"")</f>
        <v>10147.719999999999</v>
      </c>
      <c r="O143" s="125" t="str">
        <f>IF(AND(b_BDVSA!M143&lt;&gt;"",b_BDVSA!M143&lt;&gt;0)=TRUE,IF(b_BDVSA!M143&gt;0,"D","A"),"")</f>
        <v>A</v>
      </c>
      <c r="P143" s="126" t="str">
        <f>IF(b_BDVSA!N143&lt;&gt;"",ABS(b_BDVSA!N143),"")</f>
        <v/>
      </c>
      <c r="Q143" s="125">
        <f>IF(b_BDVSA!Q143&lt;&gt;"",ABS(b_BDVSA!Q143),"")</f>
        <v>0</v>
      </c>
      <c r="R143" s="125" t="str">
        <f>IF(AND(b_BDVSA!Q143&lt;&gt;"",b_BDVSA!Q143&lt;&gt;0)=TRUE,IF(b_BDVSA!Q143&gt;0,"D","A"),"")</f>
        <v/>
      </c>
      <c r="S143" s="125">
        <f>IF(b_BDVSA!R143&lt;&gt;"",ABS(b_BDVSA!R143),"")</f>
        <v>10147.719999999999</v>
      </c>
      <c r="T143" s="125" t="str">
        <f>IF(AND(b_BDVSA!R143&lt;&gt;"",b_BDVSA!R143&lt;&gt;0)=TRUE,IF(b_BDVSA!R143&gt;0,"D","A"),"")</f>
        <v>A</v>
      </c>
      <c r="U143" s="126" t="str">
        <f>IF(b_BDVSA!S143&lt;&gt;"",ABS(b_BDVSA!S143),"")</f>
        <v/>
      </c>
      <c r="V143" s="125">
        <f>IF(b_BDVSA!V143&lt;&gt;"",ABS(b_BDVSA!V143),"")</f>
        <v>0</v>
      </c>
      <c r="W143" s="125" t="str">
        <f>IF(AND(b_BDVSA!V143&lt;&gt;"",b_BDVSA!V143&lt;&gt;0)=TRUE,IF(b_BDVSA!V143&gt;0,"D","A"),"")</f>
        <v/>
      </c>
      <c r="X143" s="125">
        <f>IF(b_BDVSA!W143&lt;&gt;"",ABS(b_BDVSA!W143),"")</f>
        <v>10147.719999999999</v>
      </c>
      <c r="Y143" s="125" t="str">
        <f>IF(AND(b_BDVSA!W143&lt;&gt;"",b_BDVSA!W143&lt;&gt;0)=TRUE,IF(b_BDVSA!W143&gt;0,"D","A"),"")</f>
        <v>A</v>
      </c>
      <c r="Z143" s="126" t="str">
        <f>IF(b_BDVSA!X143&lt;&gt;"",ABS(b_BDVSA!X143),"")</f>
        <v/>
      </c>
    </row>
    <row r="144" spans="1:26">
      <c r="A144" s="117" t="str">
        <f>IF(dati_pdc!A140&lt;&gt;"",IF(dati_pdc!D140=1,RIGHT(dati_pdc!A140,dati_pdc!E140),dati_pdc!A140),"")</f>
        <v>630503</v>
      </c>
      <c r="B144" s="117" t="str">
        <f>IF(dati_pdc!B140&lt;&gt;"",dati_pdc!B140,"")</f>
        <v>Carta di credito/Intesa Sanpaolo</v>
      </c>
      <c r="C144" s="117">
        <f>IF(dati_pdc!C140&lt;&gt;"",dati_pdc!C140,"")</f>
        <v>3</v>
      </c>
      <c r="D144" s="117">
        <f>IF(dati_pdc!D140&lt;&gt;"",dati_pdc!D140,"")</f>
        <v>0</v>
      </c>
      <c r="E144" s="125">
        <f>IF(b_BDVSA!F144&lt;&gt;"",ABS(b_BDVSA!F144),"")</f>
        <v>4284.76</v>
      </c>
      <c r="F144" s="125" t="str">
        <f>IF(AND(b_BDVSA!F144&lt;&gt;"",b_BDVSA!F144&lt;&gt;0)=TRUE,IF(b_BDVSA!F144&gt;0,"D","A"),"")</f>
        <v>A</v>
      </c>
      <c r="G144" s="125">
        <f>IF(b_BDVSA!G144&lt;&gt;"",ABS(b_BDVSA!G144),"")</f>
        <v>3444.72</v>
      </c>
      <c r="H144" s="125" t="str">
        <f>IF(AND(b_BDVSA!G144&lt;&gt;"",b_BDVSA!G144&lt;&gt;0)=TRUE,IF(b_BDVSA!G144&gt;0,"D","A"),"")</f>
        <v>A</v>
      </c>
      <c r="I144" s="125">
        <f>IF(b_BDVSA!H144&lt;&gt;"",ABS(b_BDVSA!H144),"")</f>
        <v>840.04000000000042</v>
      </c>
      <c r="J144" s="125" t="str">
        <f>IF(AND(b_BDVSA!H144&lt;&gt;"",b_BDVSA!H144&lt;&gt;0)=TRUE,IF(b_BDVSA!H144&gt;0,"D","A"),"")</f>
        <v>A</v>
      </c>
      <c r="K144" s="126">
        <f>IF(b_BDVSA!I144&lt;&gt;"",ABS(b_BDVSA!I144),"")</f>
        <v>0.24386307159943346</v>
      </c>
      <c r="L144" s="125">
        <f>IF(b_BDVSA!L144&lt;&gt;"",ABS(b_BDVSA!L144),"")</f>
        <v>0</v>
      </c>
      <c r="M144" s="125" t="str">
        <f>IF(AND(b_BDVSA!L144&lt;&gt;"",b_BDVSA!L144&lt;&gt;0)=TRUE,IF(b_BDVSA!L144&gt;0,"D","A"),"")</f>
        <v/>
      </c>
      <c r="N144" s="125">
        <f>IF(b_BDVSA!M144&lt;&gt;"",ABS(b_BDVSA!M144),"")</f>
        <v>4284.76</v>
      </c>
      <c r="O144" s="125" t="str">
        <f>IF(AND(b_BDVSA!M144&lt;&gt;"",b_BDVSA!M144&lt;&gt;0)=TRUE,IF(b_BDVSA!M144&gt;0,"D","A"),"")</f>
        <v>A</v>
      </c>
      <c r="P144" s="126" t="str">
        <f>IF(b_BDVSA!N144&lt;&gt;"",ABS(b_BDVSA!N144),"")</f>
        <v/>
      </c>
      <c r="Q144" s="125">
        <f>IF(b_BDVSA!Q144&lt;&gt;"",ABS(b_BDVSA!Q144),"")</f>
        <v>0</v>
      </c>
      <c r="R144" s="125" t="str">
        <f>IF(AND(b_BDVSA!Q144&lt;&gt;"",b_BDVSA!Q144&lt;&gt;0)=TRUE,IF(b_BDVSA!Q144&gt;0,"D","A"),"")</f>
        <v/>
      </c>
      <c r="S144" s="125">
        <f>IF(b_BDVSA!R144&lt;&gt;"",ABS(b_BDVSA!R144),"")</f>
        <v>4284.76</v>
      </c>
      <c r="T144" s="125" t="str">
        <f>IF(AND(b_BDVSA!R144&lt;&gt;"",b_BDVSA!R144&lt;&gt;0)=TRUE,IF(b_BDVSA!R144&gt;0,"D","A"),"")</f>
        <v>A</v>
      </c>
      <c r="U144" s="126" t="str">
        <f>IF(b_BDVSA!S144&lt;&gt;"",ABS(b_BDVSA!S144),"")</f>
        <v/>
      </c>
      <c r="V144" s="125">
        <f>IF(b_BDVSA!V144&lt;&gt;"",ABS(b_BDVSA!V144),"")</f>
        <v>0</v>
      </c>
      <c r="W144" s="125" t="str">
        <f>IF(AND(b_BDVSA!V144&lt;&gt;"",b_BDVSA!V144&lt;&gt;0)=TRUE,IF(b_BDVSA!V144&gt;0,"D","A"),"")</f>
        <v/>
      </c>
      <c r="X144" s="125">
        <f>IF(b_BDVSA!W144&lt;&gt;"",ABS(b_BDVSA!W144),"")</f>
        <v>4284.76</v>
      </c>
      <c r="Y144" s="125" t="str">
        <f>IF(AND(b_BDVSA!W144&lt;&gt;"",b_BDVSA!W144&lt;&gt;0)=TRUE,IF(b_BDVSA!W144&gt;0,"D","A"),"")</f>
        <v>A</v>
      </c>
      <c r="Z144" s="126" t="str">
        <f>IF(b_BDVSA!X144&lt;&gt;"",ABS(b_BDVSA!X144),"")</f>
        <v/>
      </c>
    </row>
    <row r="145" spans="1:26">
      <c r="A145" s="117" t="str">
        <f>IF(dati_pdc!A141&lt;&gt;"",IF(dati_pdc!D141=1,RIGHT(dati_pdc!A141,dati_pdc!E141),dati_pdc!A141),"")</f>
        <v>630515</v>
      </c>
      <c r="B145" s="117" t="str">
        <f>IF(dati_pdc!B141&lt;&gt;"",dati_pdc!B141,"")</f>
        <v>Debiti Alleanza - quota fondo pensione</v>
      </c>
      <c r="C145" s="117">
        <f>IF(dati_pdc!C141&lt;&gt;"",dati_pdc!C141,"")</f>
        <v>3</v>
      </c>
      <c r="D145" s="117">
        <f>IF(dati_pdc!D141&lt;&gt;"",dati_pdc!D141,"")</f>
        <v>0</v>
      </c>
      <c r="E145" s="125">
        <f>IF(b_BDVSA!F145&lt;&gt;"",ABS(b_BDVSA!F145),"")</f>
        <v>1916.36</v>
      </c>
      <c r="F145" s="125" t="str">
        <f>IF(AND(b_BDVSA!F145&lt;&gt;"",b_BDVSA!F145&lt;&gt;0)=TRUE,IF(b_BDVSA!F145&gt;0,"D","A"),"")</f>
        <v>A</v>
      </c>
      <c r="G145" s="125">
        <f>IF(b_BDVSA!G145&lt;&gt;"",ABS(b_BDVSA!G145),"")</f>
        <v>1966.48</v>
      </c>
      <c r="H145" s="125" t="str">
        <f>IF(AND(b_BDVSA!G145&lt;&gt;"",b_BDVSA!G145&lt;&gt;0)=TRUE,IF(b_BDVSA!G145&gt;0,"D","A"),"")</f>
        <v>A</v>
      </c>
      <c r="I145" s="125">
        <f>IF(b_BDVSA!H145&lt;&gt;"",ABS(b_BDVSA!H145),"")</f>
        <v>50.120000000000118</v>
      </c>
      <c r="J145" s="125" t="str">
        <f>IF(AND(b_BDVSA!H145&lt;&gt;"",b_BDVSA!H145&lt;&gt;0)=TRUE,IF(b_BDVSA!H145&gt;0,"D","A"),"")</f>
        <v>D</v>
      </c>
      <c r="K145" s="126">
        <f>IF(b_BDVSA!I145&lt;&gt;"",ABS(b_BDVSA!I145),"")</f>
        <v>2.5487164883446625E-2</v>
      </c>
      <c r="L145" s="125">
        <f>IF(b_BDVSA!L145&lt;&gt;"",ABS(b_BDVSA!L145),"")</f>
        <v>0</v>
      </c>
      <c r="M145" s="125" t="str">
        <f>IF(AND(b_BDVSA!L145&lt;&gt;"",b_BDVSA!L145&lt;&gt;0)=TRUE,IF(b_BDVSA!L145&gt;0,"D","A"),"")</f>
        <v/>
      </c>
      <c r="N145" s="125">
        <f>IF(b_BDVSA!M145&lt;&gt;"",ABS(b_BDVSA!M145),"")</f>
        <v>1916.36</v>
      </c>
      <c r="O145" s="125" t="str">
        <f>IF(AND(b_BDVSA!M145&lt;&gt;"",b_BDVSA!M145&lt;&gt;0)=TRUE,IF(b_BDVSA!M145&gt;0,"D","A"),"")</f>
        <v>A</v>
      </c>
      <c r="P145" s="126" t="str">
        <f>IF(b_BDVSA!N145&lt;&gt;"",ABS(b_BDVSA!N145),"")</f>
        <v/>
      </c>
      <c r="Q145" s="125">
        <f>IF(b_BDVSA!Q145&lt;&gt;"",ABS(b_BDVSA!Q145),"")</f>
        <v>0</v>
      </c>
      <c r="R145" s="125" t="str">
        <f>IF(AND(b_BDVSA!Q145&lt;&gt;"",b_BDVSA!Q145&lt;&gt;0)=TRUE,IF(b_BDVSA!Q145&gt;0,"D","A"),"")</f>
        <v/>
      </c>
      <c r="S145" s="125">
        <f>IF(b_BDVSA!R145&lt;&gt;"",ABS(b_BDVSA!R145),"")</f>
        <v>1916.36</v>
      </c>
      <c r="T145" s="125" t="str">
        <f>IF(AND(b_BDVSA!R145&lt;&gt;"",b_BDVSA!R145&lt;&gt;0)=TRUE,IF(b_BDVSA!R145&gt;0,"D","A"),"")</f>
        <v>A</v>
      </c>
      <c r="U145" s="126" t="str">
        <f>IF(b_BDVSA!S145&lt;&gt;"",ABS(b_BDVSA!S145),"")</f>
        <v/>
      </c>
      <c r="V145" s="125">
        <f>IF(b_BDVSA!V145&lt;&gt;"",ABS(b_BDVSA!V145),"")</f>
        <v>0</v>
      </c>
      <c r="W145" s="125" t="str">
        <f>IF(AND(b_BDVSA!V145&lt;&gt;"",b_BDVSA!V145&lt;&gt;0)=TRUE,IF(b_BDVSA!V145&gt;0,"D","A"),"")</f>
        <v/>
      </c>
      <c r="X145" s="125">
        <f>IF(b_BDVSA!W145&lt;&gt;"",ABS(b_BDVSA!W145),"")</f>
        <v>1916.36</v>
      </c>
      <c r="Y145" s="125" t="str">
        <f>IF(AND(b_BDVSA!W145&lt;&gt;"",b_BDVSA!W145&lt;&gt;0)=TRUE,IF(b_BDVSA!W145&gt;0,"D","A"),"")</f>
        <v>A</v>
      </c>
      <c r="Z145" s="126" t="str">
        <f>IF(b_BDVSA!X145&lt;&gt;"",ABS(b_BDVSA!X145),"")</f>
        <v/>
      </c>
    </row>
    <row r="146" spans="1:26">
      <c r="A146" s="117" t="str">
        <f>IF(dati_pdc!A142&lt;&gt;"",IF(dati_pdc!D142=1,RIGHT(dati_pdc!A142,dati_pdc!E142),dati_pdc!A142),"")</f>
        <v>630542</v>
      </c>
      <c r="B146" s="117" t="str">
        <f>IF(dati_pdc!B142&lt;&gt;"",dati_pdc!B142,"")</f>
        <v>Debitori diversi costi da ricevere</v>
      </c>
      <c r="C146" s="117">
        <f>IF(dati_pdc!C142&lt;&gt;"",dati_pdc!C142,"")</f>
        <v>3</v>
      </c>
      <c r="D146" s="117">
        <f>IF(dati_pdc!D142&lt;&gt;"",dati_pdc!D142,"")</f>
        <v>0</v>
      </c>
      <c r="E146" s="125">
        <f>IF(b_BDVSA!F146&lt;&gt;"",ABS(b_BDVSA!F146),"")</f>
        <v>2585.13</v>
      </c>
      <c r="F146" s="125" t="str">
        <f>IF(AND(b_BDVSA!F146&lt;&gt;"",b_BDVSA!F146&lt;&gt;0)=TRUE,IF(b_BDVSA!F146&gt;0,"D","A"),"")</f>
        <v>A</v>
      </c>
      <c r="G146" s="125">
        <f>IF(b_BDVSA!G146&lt;&gt;"",ABS(b_BDVSA!G146),"")</f>
        <v>1816.9</v>
      </c>
      <c r="H146" s="125" t="str">
        <f>IF(AND(b_BDVSA!G146&lt;&gt;"",b_BDVSA!G146&lt;&gt;0)=TRUE,IF(b_BDVSA!G146&gt;0,"D","A"),"")</f>
        <v>A</v>
      </c>
      <c r="I146" s="125">
        <f>IF(b_BDVSA!H146&lt;&gt;"",ABS(b_BDVSA!H146),"")</f>
        <v>768.23</v>
      </c>
      <c r="J146" s="125" t="str">
        <f>IF(AND(b_BDVSA!H146&lt;&gt;"",b_BDVSA!H146&lt;&gt;0)=TRUE,IF(b_BDVSA!H146&gt;0,"D","A"),"")</f>
        <v>A</v>
      </c>
      <c r="K146" s="126">
        <f>IF(b_BDVSA!I146&lt;&gt;"",ABS(b_BDVSA!I146),"")</f>
        <v>0.42282459133689249</v>
      </c>
      <c r="L146" s="125">
        <f>IF(b_BDVSA!L146&lt;&gt;"",ABS(b_BDVSA!L146),"")</f>
        <v>0</v>
      </c>
      <c r="M146" s="125" t="str">
        <f>IF(AND(b_BDVSA!L146&lt;&gt;"",b_BDVSA!L146&lt;&gt;0)=TRUE,IF(b_BDVSA!L146&gt;0,"D","A"),"")</f>
        <v/>
      </c>
      <c r="N146" s="125">
        <f>IF(b_BDVSA!M146&lt;&gt;"",ABS(b_BDVSA!M146),"")</f>
        <v>2585.13</v>
      </c>
      <c r="O146" s="125" t="str">
        <f>IF(AND(b_BDVSA!M146&lt;&gt;"",b_BDVSA!M146&lt;&gt;0)=TRUE,IF(b_BDVSA!M146&gt;0,"D","A"),"")</f>
        <v>A</v>
      </c>
      <c r="P146" s="126" t="str">
        <f>IF(b_BDVSA!N146&lt;&gt;"",ABS(b_BDVSA!N146),"")</f>
        <v/>
      </c>
      <c r="Q146" s="125">
        <f>IF(b_BDVSA!Q146&lt;&gt;"",ABS(b_BDVSA!Q146),"")</f>
        <v>0</v>
      </c>
      <c r="R146" s="125" t="str">
        <f>IF(AND(b_BDVSA!Q146&lt;&gt;"",b_BDVSA!Q146&lt;&gt;0)=TRUE,IF(b_BDVSA!Q146&gt;0,"D","A"),"")</f>
        <v/>
      </c>
      <c r="S146" s="125">
        <f>IF(b_BDVSA!R146&lt;&gt;"",ABS(b_BDVSA!R146),"")</f>
        <v>2585.13</v>
      </c>
      <c r="T146" s="125" t="str">
        <f>IF(AND(b_BDVSA!R146&lt;&gt;"",b_BDVSA!R146&lt;&gt;0)=TRUE,IF(b_BDVSA!R146&gt;0,"D","A"),"")</f>
        <v>A</v>
      </c>
      <c r="U146" s="126" t="str">
        <f>IF(b_BDVSA!S146&lt;&gt;"",ABS(b_BDVSA!S146),"")</f>
        <v/>
      </c>
      <c r="V146" s="125">
        <f>IF(b_BDVSA!V146&lt;&gt;"",ABS(b_BDVSA!V146),"")</f>
        <v>0</v>
      </c>
      <c r="W146" s="125" t="str">
        <f>IF(AND(b_BDVSA!V146&lt;&gt;"",b_BDVSA!V146&lt;&gt;0)=TRUE,IF(b_BDVSA!V146&gt;0,"D","A"),"")</f>
        <v/>
      </c>
      <c r="X146" s="125">
        <f>IF(b_BDVSA!W146&lt;&gt;"",ABS(b_BDVSA!W146),"")</f>
        <v>2585.13</v>
      </c>
      <c r="Y146" s="125" t="str">
        <f>IF(AND(b_BDVSA!W146&lt;&gt;"",b_BDVSA!W146&lt;&gt;0)=TRUE,IF(b_BDVSA!W146&gt;0,"D","A"),"")</f>
        <v>A</v>
      </c>
      <c r="Z146" s="126" t="str">
        <f>IF(b_BDVSA!X146&lt;&gt;"",ABS(b_BDVSA!X146),"")</f>
        <v/>
      </c>
    </row>
    <row r="147" spans="1:26">
      <c r="A147" s="117" t="str">
        <f>IF(dati_pdc!A143&lt;&gt;"",IF(dati_pdc!D143=1,RIGHT(dati_pdc!A143,dati_pdc!E143),dati_pdc!A143),"")</f>
        <v>630551</v>
      </c>
      <c r="B147" s="117" t="str">
        <f>IF(dati_pdc!B143&lt;&gt;"",dati_pdc!B143,"")</f>
        <v>Debiti diversi verso terzi</v>
      </c>
      <c r="C147" s="117">
        <f>IF(dati_pdc!C143&lt;&gt;"",dati_pdc!C143,"")</f>
        <v>3</v>
      </c>
      <c r="D147" s="117">
        <f>IF(dati_pdc!D143&lt;&gt;"",dati_pdc!D143,"")</f>
        <v>0</v>
      </c>
      <c r="E147" s="125">
        <f>IF(b_BDVSA!F147&lt;&gt;"",ABS(b_BDVSA!F147),"")</f>
        <v>182</v>
      </c>
      <c r="F147" s="125" t="str">
        <f>IF(AND(b_BDVSA!F147&lt;&gt;"",b_BDVSA!F147&lt;&gt;0)=TRUE,IF(b_BDVSA!F147&gt;0,"D","A"),"")</f>
        <v>A</v>
      </c>
      <c r="G147" s="125">
        <f>IF(b_BDVSA!G147&lt;&gt;"",ABS(b_BDVSA!G147),"")</f>
        <v>3.08</v>
      </c>
      <c r="H147" s="125" t="str">
        <f>IF(AND(b_BDVSA!G147&lt;&gt;"",b_BDVSA!G147&lt;&gt;0)=TRUE,IF(b_BDVSA!G147&gt;0,"D","A"),"")</f>
        <v>A</v>
      </c>
      <c r="I147" s="125">
        <f>IF(b_BDVSA!H147&lt;&gt;"",ABS(b_BDVSA!H147),"")</f>
        <v>178.92</v>
      </c>
      <c r="J147" s="125" t="str">
        <f>IF(AND(b_BDVSA!H147&lt;&gt;"",b_BDVSA!H147&lt;&gt;0)=TRUE,IF(b_BDVSA!H147&gt;0,"D","A"),"")</f>
        <v>A</v>
      </c>
      <c r="K147" s="126">
        <f>IF(b_BDVSA!I147&lt;&gt;"",ABS(b_BDVSA!I147),"")</f>
        <v>58.090909090909086</v>
      </c>
      <c r="L147" s="125">
        <f>IF(b_BDVSA!L147&lt;&gt;"",ABS(b_BDVSA!L147),"")</f>
        <v>0</v>
      </c>
      <c r="M147" s="125" t="str">
        <f>IF(AND(b_BDVSA!L147&lt;&gt;"",b_BDVSA!L147&lt;&gt;0)=TRUE,IF(b_BDVSA!L147&gt;0,"D","A"),"")</f>
        <v/>
      </c>
      <c r="N147" s="125">
        <f>IF(b_BDVSA!M147&lt;&gt;"",ABS(b_BDVSA!M147),"")</f>
        <v>182</v>
      </c>
      <c r="O147" s="125" t="str">
        <f>IF(AND(b_BDVSA!M147&lt;&gt;"",b_BDVSA!M147&lt;&gt;0)=TRUE,IF(b_BDVSA!M147&gt;0,"D","A"),"")</f>
        <v>A</v>
      </c>
      <c r="P147" s="126" t="str">
        <f>IF(b_BDVSA!N147&lt;&gt;"",ABS(b_BDVSA!N147),"")</f>
        <v/>
      </c>
      <c r="Q147" s="125">
        <f>IF(b_BDVSA!Q147&lt;&gt;"",ABS(b_BDVSA!Q147),"")</f>
        <v>0</v>
      </c>
      <c r="R147" s="125" t="str">
        <f>IF(AND(b_BDVSA!Q147&lt;&gt;"",b_BDVSA!Q147&lt;&gt;0)=TRUE,IF(b_BDVSA!Q147&gt;0,"D","A"),"")</f>
        <v/>
      </c>
      <c r="S147" s="125">
        <f>IF(b_BDVSA!R147&lt;&gt;"",ABS(b_BDVSA!R147),"")</f>
        <v>182</v>
      </c>
      <c r="T147" s="125" t="str">
        <f>IF(AND(b_BDVSA!R147&lt;&gt;"",b_BDVSA!R147&lt;&gt;0)=TRUE,IF(b_BDVSA!R147&gt;0,"D","A"),"")</f>
        <v>A</v>
      </c>
      <c r="U147" s="126" t="str">
        <f>IF(b_BDVSA!S147&lt;&gt;"",ABS(b_BDVSA!S147),"")</f>
        <v/>
      </c>
      <c r="V147" s="125">
        <f>IF(b_BDVSA!V147&lt;&gt;"",ABS(b_BDVSA!V147),"")</f>
        <v>0</v>
      </c>
      <c r="W147" s="125" t="str">
        <f>IF(AND(b_BDVSA!V147&lt;&gt;"",b_BDVSA!V147&lt;&gt;0)=TRUE,IF(b_BDVSA!V147&gt;0,"D","A"),"")</f>
        <v/>
      </c>
      <c r="X147" s="125">
        <f>IF(b_BDVSA!W147&lt;&gt;"",ABS(b_BDVSA!W147),"")</f>
        <v>182</v>
      </c>
      <c r="Y147" s="125" t="str">
        <f>IF(AND(b_BDVSA!W147&lt;&gt;"",b_BDVSA!W147&lt;&gt;0)=TRUE,IF(b_BDVSA!W147&gt;0,"D","A"),"")</f>
        <v>A</v>
      </c>
      <c r="Z147" s="126" t="str">
        <f>IF(b_BDVSA!X147&lt;&gt;"",ABS(b_BDVSA!X147),"")</f>
        <v/>
      </c>
    </row>
    <row r="148" spans="1:26">
      <c r="A148" s="117" t="str">
        <f>IF(dati_pdc!A144&lt;&gt;"",IF(dati_pdc!D144=1,RIGHT(dati_pdc!A144,dati_pdc!E144),dati_pdc!A144),"")</f>
        <v>630552</v>
      </c>
      <c r="B148" s="117" t="str">
        <f>IF(dati_pdc!B144&lt;&gt;"",dati_pdc!B144,"")</f>
        <v>Amministratore c/anticipi - note spese</v>
      </c>
      <c r="C148" s="117">
        <f>IF(dati_pdc!C144&lt;&gt;"",dati_pdc!C144,"")</f>
        <v>3</v>
      </c>
      <c r="D148" s="117">
        <f>IF(dati_pdc!D144&lt;&gt;"",dati_pdc!D144,"")</f>
        <v>0</v>
      </c>
      <c r="E148" s="125">
        <f>IF(b_BDVSA!F148&lt;&gt;"",ABS(b_BDVSA!F148),"")</f>
        <v>1179.47</v>
      </c>
      <c r="F148" s="125" t="str">
        <f>IF(AND(b_BDVSA!F148&lt;&gt;"",b_BDVSA!F148&lt;&gt;0)=TRUE,IF(b_BDVSA!F148&gt;0,"D","A"),"")</f>
        <v>A</v>
      </c>
      <c r="G148" s="125">
        <f>IF(b_BDVSA!G148&lt;&gt;"",ABS(b_BDVSA!G148),"")</f>
        <v>1898.12</v>
      </c>
      <c r="H148" s="125" t="str">
        <f>IF(AND(b_BDVSA!G148&lt;&gt;"",b_BDVSA!G148&lt;&gt;0)=TRUE,IF(b_BDVSA!G148&gt;0,"D","A"),"")</f>
        <v>A</v>
      </c>
      <c r="I148" s="125">
        <f>IF(b_BDVSA!H148&lt;&gt;"",ABS(b_BDVSA!H148),"")</f>
        <v>718.64999999999986</v>
      </c>
      <c r="J148" s="125" t="str">
        <f>IF(AND(b_BDVSA!H148&lt;&gt;"",b_BDVSA!H148&lt;&gt;0)=TRUE,IF(b_BDVSA!H148&gt;0,"D","A"),"")</f>
        <v>D</v>
      </c>
      <c r="K148" s="126">
        <f>IF(b_BDVSA!I148&lt;&gt;"",ABS(b_BDVSA!I148),"")</f>
        <v>0.37861146818957703</v>
      </c>
      <c r="L148" s="125">
        <f>IF(b_BDVSA!L148&lt;&gt;"",ABS(b_BDVSA!L148),"")</f>
        <v>0</v>
      </c>
      <c r="M148" s="125" t="str">
        <f>IF(AND(b_BDVSA!L148&lt;&gt;"",b_BDVSA!L148&lt;&gt;0)=TRUE,IF(b_BDVSA!L148&gt;0,"D","A"),"")</f>
        <v/>
      </c>
      <c r="N148" s="125">
        <f>IF(b_BDVSA!M148&lt;&gt;"",ABS(b_BDVSA!M148),"")</f>
        <v>1179.47</v>
      </c>
      <c r="O148" s="125" t="str">
        <f>IF(AND(b_BDVSA!M148&lt;&gt;"",b_BDVSA!M148&lt;&gt;0)=TRUE,IF(b_BDVSA!M148&gt;0,"D","A"),"")</f>
        <v>A</v>
      </c>
      <c r="P148" s="126" t="str">
        <f>IF(b_BDVSA!N148&lt;&gt;"",ABS(b_BDVSA!N148),"")</f>
        <v/>
      </c>
      <c r="Q148" s="125">
        <f>IF(b_BDVSA!Q148&lt;&gt;"",ABS(b_BDVSA!Q148),"")</f>
        <v>0</v>
      </c>
      <c r="R148" s="125" t="str">
        <f>IF(AND(b_BDVSA!Q148&lt;&gt;"",b_BDVSA!Q148&lt;&gt;0)=TRUE,IF(b_BDVSA!Q148&gt;0,"D","A"),"")</f>
        <v/>
      </c>
      <c r="S148" s="125">
        <f>IF(b_BDVSA!R148&lt;&gt;"",ABS(b_BDVSA!R148),"")</f>
        <v>1179.47</v>
      </c>
      <c r="T148" s="125" t="str">
        <f>IF(AND(b_BDVSA!R148&lt;&gt;"",b_BDVSA!R148&lt;&gt;0)=TRUE,IF(b_BDVSA!R148&gt;0,"D","A"),"")</f>
        <v>A</v>
      </c>
      <c r="U148" s="126" t="str">
        <f>IF(b_BDVSA!S148&lt;&gt;"",ABS(b_BDVSA!S148),"")</f>
        <v/>
      </c>
      <c r="V148" s="125">
        <f>IF(b_BDVSA!V148&lt;&gt;"",ABS(b_BDVSA!V148),"")</f>
        <v>0</v>
      </c>
      <c r="W148" s="125" t="str">
        <f>IF(AND(b_BDVSA!V148&lt;&gt;"",b_BDVSA!V148&lt;&gt;0)=TRUE,IF(b_BDVSA!V148&gt;0,"D","A"),"")</f>
        <v/>
      </c>
      <c r="X148" s="125">
        <f>IF(b_BDVSA!W148&lt;&gt;"",ABS(b_BDVSA!W148),"")</f>
        <v>1179.47</v>
      </c>
      <c r="Y148" s="125" t="str">
        <f>IF(AND(b_BDVSA!W148&lt;&gt;"",b_BDVSA!W148&lt;&gt;0)=TRUE,IF(b_BDVSA!W148&gt;0,"D","A"),"")</f>
        <v>A</v>
      </c>
      <c r="Z148" s="126" t="str">
        <f>IF(b_BDVSA!X148&lt;&gt;"",ABS(b_BDVSA!X148),"")</f>
        <v/>
      </c>
    </row>
    <row r="149" spans="1:26">
      <c r="A149" s="117" t="str">
        <f>IF(dati_pdc!A145&lt;&gt;"",IF(dati_pdc!D145=1,RIGHT(dati_pdc!A145,dati_pdc!E145),dati_pdc!A145),"")</f>
        <v>6307</v>
      </c>
      <c r="B149" s="117" t="str">
        <f>IF(dati_pdc!B145&lt;&gt;"",dati_pdc!B145,"")</f>
        <v>DEBITI VERSO IL PERSONALE</v>
      </c>
      <c r="C149" s="117">
        <f>IF(dati_pdc!C145&lt;&gt;"",dati_pdc!C145,"")</f>
        <v>2</v>
      </c>
      <c r="D149" s="117">
        <f>IF(dati_pdc!D145&lt;&gt;"",dati_pdc!D145,"")</f>
        <v>0</v>
      </c>
      <c r="E149" s="125">
        <f>IF(b_BDVSA!F149&lt;&gt;"",ABS(b_BDVSA!F149),"")</f>
        <v>90955.47</v>
      </c>
      <c r="F149" s="125" t="str">
        <f>IF(AND(b_BDVSA!F149&lt;&gt;"",b_BDVSA!F149&lt;&gt;0)=TRUE,IF(b_BDVSA!F149&gt;0,"D","A"),"")</f>
        <v>A</v>
      </c>
      <c r="G149" s="125">
        <f>IF(b_BDVSA!G149&lt;&gt;"",ABS(b_BDVSA!G149),"")</f>
        <v>77158.289999999994</v>
      </c>
      <c r="H149" s="125" t="str">
        <f>IF(AND(b_BDVSA!G149&lt;&gt;"",b_BDVSA!G149&lt;&gt;0)=TRUE,IF(b_BDVSA!G149&gt;0,"D","A"),"")</f>
        <v>A</v>
      </c>
      <c r="I149" s="125">
        <f>IF(b_BDVSA!H149&lt;&gt;"",ABS(b_BDVSA!H149),"")</f>
        <v>13797.180000000008</v>
      </c>
      <c r="J149" s="125" t="str">
        <f>IF(AND(b_BDVSA!H149&lt;&gt;"",b_BDVSA!H149&lt;&gt;0)=TRUE,IF(b_BDVSA!H149&gt;0,"D","A"),"")</f>
        <v>A</v>
      </c>
      <c r="K149" s="126">
        <f>IF(b_BDVSA!I149&lt;&gt;"",ABS(b_BDVSA!I149),"")</f>
        <v>0.1788165600870627</v>
      </c>
      <c r="L149" s="125">
        <f>IF(b_BDVSA!L149&lt;&gt;"",ABS(b_BDVSA!L149),"")</f>
        <v>0</v>
      </c>
      <c r="M149" s="125" t="str">
        <f>IF(AND(b_BDVSA!L149&lt;&gt;"",b_BDVSA!L149&lt;&gt;0)=TRUE,IF(b_BDVSA!L149&gt;0,"D","A"),"")</f>
        <v/>
      </c>
      <c r="N149" s="125">
        <f>IF(b_BDVSA!M149&lt;&gt;"",ABS(b_BDVSA!M149),"")</f>
        <v>90955.47</v>
      </c>
      <c r="O149" s="125" t="str">
        <f>IF(AND(b_BDVSA!M149&lt;&gt;"",b_BDVSA!M149&lt;&gt;0)=TRUE,IF(b_BDVSA!M149&gt;0,"D","A"),"")</f>
        <v>A</v>
      </c>
      <c r="P149" s="126" t="str">
        <f>IF(b_BDVSA!N149&lt;&gt;"",ABS(b_BDVSA!N149),"")</f>
        <v/>
      </c>
      <c r="Q149" s="125">
        <f>IF(b_BDVSA!Q149&lt;&gt;"",ABS(b_BDVSA!Q149),"")</f>
        <v>0</v>
      </c>
      <c r="R149" s="125" t="str">
        <f>IF(AND(b_BDVSA!Q149&lt;&gt;"",b_BDVSA!Q149&lt;&gt;0)=TRUE,IF(b_BDVSA!Q149&gt;0,"D","A"),"")</f>
        <v/>
      </c>
      <c r="S149" s="125">
        <f>IF(b_BDVSA!R149&lt;&gt;"",ABS(b_BDVSA!R149),"")</f>
        <v>90955.47</v>
      </c>
      <c r="T149" s="125" t="str">
        <f>IF(AND(b_BDVSA!R149&lt;&gt;"",b_BDVSA!R149&lt;&gt;0)=TRUE,IF(b_BDVSA!R149&gt;0,"D","A"),"")</f>
        <v>A</v>
      </c>
      <c r="U149" s="126" t="str">
        <f>IF(b_BDVSA!S149&lt;&gt;"",ABS(b_BDVSA!S149),"")</f>
        <v/>
      </c>
      <c r="V149" s="125">
        <f>IF(b_BDVSA!V149&lt;&gt;"",ABS(b_BDVSA!V149),"")</f>
        <v>0</v>
      </c>
      <c r="W149" s="125" t="str">
        <f>IF(AND(b_BDVSA!V149&lt;&gt;"",b_BDVSA!V149&lt;&gt;0)=TRUE,IF(b_BDVSA!V149&gt;0,"D","A"),"")</f>
        <v/>
      </c>
      <c r="X149" s="125">
        <f>IF(b_BDVSA!W149&lt;&gt;"",ABS(b_BDVSA!W149),"")</f>
        <v>90955.47</v>
      </c>
      <c r="Y149" s="125" t="str">
        <f>IF(AND(b_BDVSA!W149&lt;&gt;"",b_BDVSA!W149&lt;&gt;0)=TRUE,IF(b_BDVSA!W149&gt;0,"D","A"),"")</f>
        <v>A</v>
      </c>
      <c r="Z149" s="126" t="str">
        <f>IF(b_BDVSA!X149&lt;&gt;"",ABS(b_BDVSA!X149),"")</f>
        <v/>
      </c>
    </row>
    <row r="150" spans="1:26">
      <c r="A150" s="117" t="str">
        <f>IF(dati_pdc!A146&lt;&gt;"",IF(dati_pdc!D146=1,RIGHT(dati_pdc!A146,dati_pdc!E146),dati_pdc!A146),"")</f>
        <v>630701</v>
      </c>
      <c r="B150" s="117" t="str">
        <f>IF(dati_pdc!B146&lt;&gt;"",dati_pdc!B146,"")</f>
        <v>Personale c/retribuzioni</v>
      </c>
      <c r="C150" s="117">
        <f>IF(dati_pdc!C146&lt;&gt;"",dati_pdc!C146,"")</f>
        <v>3</v>
      </c>
      <c r="D150" s="117">
        <f>IF(dati_pdc!D146&lt;&gt;"",dati_pdc!D146,"")</f>
        <v>0</v>
      </c>
      <c r="E150" s="125">
        <f>IF(b_BDVSA!F150&lt;&gt;"",ABS(b_BDVSA!F150),"")</f>
        <v>26862</v>
      </c>
      <c r="F150" s="125" t="str">
        <f>IF(AND(b_BDVSA!F150&lt;&gt;"",b_BDVSA!F150&lt;&gt;0)=TRUE,IF(b_BDVSA!F150&gt;0,"D","A"),"")</f>
        <v>A</v>
      </c>
      <c r="G150" s="125">
        <f>IF(b_BDVSA!G150&lt;&gt;"",ABS(b_BDVSA!G150),"")</f>
        <v>24210.21</v>
      </c>
      <c r="H150" s="125" t="str">
        <f>IF(AND(b_BDVSA!G150&lt;&gt;"",b_BDVSA!G150&lt;&gt;0)=TRUE,IF(b_BDVSA!G150&gt;0,"D","A"),"")</f>
        <v>A</v>
      </c>
      <c r="I150" s="125">
        <f>IF(b_BDVSA!H150&lt;&gt;"",ABS(b_BDVSA!H150),"")</f>
        <v>2651.7900000000009</v>
      </c>
      <c r="J150" s="125" t="str">
        <f>IF(AND(b_BDVSA!H150&lt;&gt;"",b_BDVSA!H150&lt;&gt;0)=TRUE,IF(b_BDVSA!H150&gt;0,"D","A"),"")</f>
        <v>A</v>
      </c>
      <c r="K150" s="126">
        <f>IF(b_BDVSA!I150&lt;&gt;"",ABS(b_BDVSA!I150),"")</f>
        <v>0.10953188757966167</v>
      </c>
      <c r="L150" s="125">
        <f>IF(b_BDVSA!L150&lt;&gt;"",ABS(b_BDVSA!L150),"")</f>
        <v>0</v>
      </c>
      <c r="M150" s="125" t="str">
        <f>IF(AND(b_BDVSA!L150&lt;&gt;"",b_BDVSA!L150&lt;&gt;0)=TRUE,IF(b_BDVSA!L150&gt;0,"D","A"),"")</f>
        <v/>
      </c>
      <c r="N150" s="125">
        <f>IF(b_BDVSA!M150&lt;&gt;"",ABS(b_BDVSA!M150),"")</f>
        <v>26862</v>
      </c>
      <c r="O150" s="125" t="str">
        <f>IF(AND(b_BDVSA!M150&lt;&gt;"",b_BDVSA!M150&lt;&gt;0)=TRUE,IF(b_BDVSA!M150&gt;0,"D","A"),"")</f>
        <v>A</v>
      </c>
      <c r="P150" s="126" t="str">
        <f>IF(b_BDVSA!N150&lt;&gt;"",ABS(b_BDVSA!N150),"")</f>
        <v/>
      </c>
      <c r="Q150" s="125">
        <f>IF(b_BDVSA!Q150&lt;&gt;"",ABS(b_BDVSA!Q150),"")</f>
        <v>0</v>
      </c>
      <c r="R150" s="125" t="str">
        <f>IF(AND(b_BDVSA!Q150&lt;&gt;"",b_BDVSA!Q150&lt;&gt;0)=TRUE,IF(b_BDVSA!Q150&gt;0,"D","A"),"")</f>
        <v/>
      </c>
      <c r="S150" s="125">
        <f>IF(b_BDVSA!R150&lt;&gt;"",ABS(b_BDVSA!R150),"")</f>
        <v>26862</v>
      </c>
      <c r="T150" s="125" t="str">
        <f>IF(AND(b_BDVSA!R150&lt;&gt;"",b_BDVSA!R150&lt;&gt;0)=TRUE,IF(b_BDVSA!R150&gt;0,"D","A"),"")</f>
        <v>A</v>
      </c>
      <c r="U150" s="126" t="str">
        <f>IF(b_BDVSA!S150&lt;&gt;"",ABS(b_BDVSA!S150),"")</f>
        <v/>
      </c>
      <c r="V150" s="125">
        <f>IF(b_BDVSA!V150&lt;&gt;"",ABS(b_BDVSA!V150),"")</f>
        <v>0</v>
      </c>
      <c r="W150" s="125" t="str">
        <f>IF(AND(b_BDVSA!V150&lt;&gt;"",b_BDVSA!V150&lt;&gt;0)=TRUE,IF(b_BDVSA!V150&gt;0,"D","A"),"")</f>
        <v/>
      </c>
      <c r="X150" s="125">
        <f>IF(b_BDVSA!W150&lt;&gt;"",ABS(b_BDVSA!W150),"")</f>
        <v>26862</v>
      </c>
      <c r="Y150" s="125" t="str">
        <f>IF(AND(b_BDVSA!W150&lt;&gt;"",b_BDVSA!W150&lt;&gt;0)=TRUE,IF(b_BDVSA!W150&gt;0,"D","A"),"")</f>
        <v>A</v>
      </c>
      <c r="Z150" s="126" t="str">
        <f>IF(b_BDVSA!X150&lt;&gt;"",ABS(b_BDVSA!X150),"")</f>
        <v/>
      </c>
    </row>
    <row r="151" spans="1:26">
      <c r="A151" s="117" t="str">
        <f>IF(dati_pdc!A147&lt;&gt;"",IF(dati_pdc!D147=1,RIGHT(dati_pdc!A147,dati_pdc!E147),dati_pdc!A147),"")</f>
        <v>630703</v>
      </c>
      <c r="B151" s="117" t="str">
        <f>IF(dati_pdc!B147&lt;&gt;"",dati_pdc!B147,"")</f>
        <v>Personale c/nota spese</v>
      </c>
      <c r="C151" s="117">
        <f>IF(dati_pdc!C147&lt;&gt;"",dati_pdc!C147,"")</f>
        <v>3</v>
      </c>
      <c r="D151" s="117">
        <f>IF(dati_pdc!D147&lt;&gt;"",dati_pdc!D147,"")</f>
        <v>0</v>
      </c>
      <c r="E151" s="125">
        <f>IF(b_BDVSA!F151&lt;&gt;"",ABS(b_BDVSA!F151),"")</f>
        <v>0</v>
      </c>
      <c r="F151" s="125" t="str">
        <f>IF(AND(b_BDVSA!F151&lt;&gt;"",b_BDVSA!F151&lt;&gt;0)=TRUE,IF(b_BDVSA!F151&gt;0,"D","A"),"")</f>
        <v/>
      </c>
      <c r="G151" s="125">
        <f>IF(b_BDVSA!G151&lt;&gt;"",ABS(b_BDVSA!G151),"")</f>
        <v>0</v>
      </c>
      <c r="H151" s="125" t="str">
        <f>IF(AND(b_BDVSA!G151&lt;&gt;"",b_BDVSA!G151&lt;&gt;0)=TRUE,IF(b_BDVSA!G151&gt;0,"D","A"),"")</f>
        <v/>
      </c>
      <c r="I151" s="125">
        <f>IF(b_BDVSA!H151&lt;&gt;"",ABS(b_BDVSA!H151),"")</f>
        <v>0</v>
      </c>
      <c r="J151" s="125" t="str">
        <f>IF(AND(b_BDVSA!H151&lt;&gt;"",b_BDVSA!H151&lt;&gt;0)=TRUE,IF(b_BDVSA!H151&gt;0,"D","A"),"")</f>
        <v/>
      </c>
      <c r="K151" s="126" t="str">
        <f>IF(b_BDVSA!I151&lt;&gt;"",ABS(b_BDVSA!I151),"")</f>
        <v/>
      </c>
      <c r="L151" s="125">
        <f>IF(b_BDVSA!L151&lt;&gt;"",ABS(b_BDVSA!L151),"")</f>
        <v>0</v>
      </c>
      <c r="M151" s="125" t="str">
        <f>IF(AND(b_BDVSA!L151&lt;&gt;"",b_BDVSA!L151&lt;&gt;0)=TRUE,IF(b_BDVSA!L151&gt;0,"D","A"),"")</f>
        <v/>
      </c>
      <c r="N151" s="125">
        <f>IF(b_BDVSA!M151&lt;&gt;"",ABS(b_BDVSA!M151),"")</f>
        <v>0</v>
      </c>
      <c r="O151" s="125" t="str">
        <f>IF(AND(b_BDVSA!M151&lt;&gt;"",b_BDVSA!M151&lt;&gt;0)=TRUE,IF(b_BDVSA!M151&gt;0,"D","A"),"")</f>
        <v/>
      </c>
      <c r="P151" s="126" t="str">
        <f>IF(b_BDVSA!N151&lt;&gt;"",ABS(b_BDVSA!N151),"")</f>
        <v/>
      </c>
      <c r="Q151" s="125">
        <f>IF(b_BDVSA!Q151&lt;&gt;"",ABS(b_BDVSA!Q151),"")</f>
        <v>0</v>
      </c>
      <c r="R151" s="125" t="str">
        <f>IF(AND(b_BDVSA!Q151&lt;&gt;"",b_BDVSA!Q151&lt;&gt;0)=TRUE,IF(b_BDVSA!Q151&gt;0,"D","A"),"")</f>
        <v/>
      </c>
      <c r="S151" s="125">
        <f>IF(b_BDVSA!R151&lt;&gt;"",ABS(b_BDVSA!R151),"")</f>
        <v>0</v>
      </c>
      <c r="T151" s="125" t="str">
        <f>IF(AND(b_BDVSA!R151&lt;&gt;"",b_BDVSA!R151&lt;&gt;0)=TRUE,IF(b_BDVSA!R151&gt;0,"D","A"),"")</f>
        <v/>
      </c>
      <c r="U151" s="126" t="str">
        <f>IF(b_BDVSA!S151&lt;&gt;"",ABS(b_BDVSA!S151),"")</f>
        <v/>
      </c>
      <c r="V151" s="125">
        <f>IF(b_BDVSA!V151&lt;&gt;"",ABS(b_BDVSA!V151),"")</f>
        <v>0</v>
      </c>
      <c r="W151" s="125" t="str">
        <f>IF(AND(b_BDVSA!V151&lt;&gt;"",b_BDVSA!V151&lt;&gt;0)=TRUE,IF(b_BDVSA!V151&gt;0,"D","A"),"")</f>
        <v/>
      </c>
      <c r="X151" s="125">
        <f>IF(b_BDVSA!W151&lt;&gt;"",ABS(b_BDVSA!W151),"")</f>
        <v>0</v>
      </c>
      <c r="Y151" s="125" t="str">
        <f>IF(AND(b_BDVSA!W151&lt;&gt;"",b_BDVSA!W151&lt;&gt;0)=TRUE,IF(b_BDVSA!W151&gt;0,"D","A"),"")</f>
        <v/>
      </c>
      <c r="Z151" s="126" t="str">
        <f>IF(b_BDVSA!X151&lt;&gt;"",ABS(b_BDVSA!X151),"")</f>
        <v/>
      </c>
    </row>
    <row r="152" spans="1:26">
      <c r="A152" s="117" t="str">
        <f>IF(dati_pdc!A148&lt;&gt;"",IF(dati_pdc!D148=1,RIGHT(dati_pdc!A148,dati_pdc!E148),dati_pdc!A148),"")</f>
        <v>630707</v>
      </c>
      <c r="B152" s="117" t="str">
        <f>IF(dati_pdc!B148&lt;&gt;"",dati_pdc!B148,"")</f>
        <v>Personale c/arrotondamenti</v>
      </c>
      <c r="C152" s="117">
        <f>IF(dati_pdc!C148&lt;&gt;"",dati_pdc!C148,"")</f>
        <v>3</v>
      </c>
      <c r="D152" s="117">
        <f>IF(dati_pdc!D148&lt;&gt;"",dati_pdc!D148,"")</f>
        <v>0</v>
      </c>
      <c r="E152" s="125">
        <f>IF(b_BDVSA!F152&lt;&gt;"",ABS(b_BDVSA!F152),"")</f>
        <v>2.2400000000000002</v>
      </c>
      <c r="F152" s="125" t="str">
        <f>IF(AND(b_BDVSA!F152&lt;&gt;"",b_BDVSA!F152&lt;&gt;0)=TRUE,IF(b_BDVSA!F152&gt;0,"D","A"),"")</f>
        <v>A</v>
      </c>
      <c r="G152" s="125">
        <f>IF(b_BDVSA!G152&lt;&gt;"",ABS(b_BDVSA!G152),"")</f>
        <v>2.2400000000000002</v>
      </c>
      <c r="H152" s="125" t="str">
        <f>IF(AND(b_BDVSA!G152&lt;&gt;"",b_BDVSA!G152&lt;&gt;0)=TRUE,IF(b_BDVSA!G152&gt;0,"D","A"),"")</f>
        <v>A</v>
      </c>
      <c r="I152" s="125">
        <f>IF(b_BDVSA!H152&lt;&gt;"",ABS(b_BDVSA!H152),"")</f>
        <v>0</v>
      </c>
      <c r="J152" s="125" t="str">
        <f>IF(AND(b_BDVSA!H152&lt;&gt;"",b_BDVSA!H152&lt;&gt;0)=TRUE,IF(b_BDVSA!H152&gt;0,"D","A"),"")</f>
        <v/>
      </c>
      <c r="K152" s="126">
        <f>IF(b_BDVSA!I152&lt;&gt;"",ABS(b_BDVSA!I152),"")</f>
        <v>0</v>
      </c>
      <c r="L152" s="125">
        <f>IF(b_BDVSA!L152&lt;&gt;"",ABS(b_BDVSA!L152),"")</f>
        <v>0</v>
      </c>
      <c r="M152" s="125" t="str">
        <f>IF(AND(b_BDVSA!L152&lt;&gt;"",b_BDVSA!L152&lt;&gt;0)=TRUE,IF(b_BDVSA!L152&gt;0,"D","A"),"")</f>
        <v/>
      </c>
      <c r="N152" s="125">
        <f>IF(b_BDVSA!M152&lt;&gt;"",ABS(b_BDVSA!M152),"")</f>
        <v>2.2400000000000002</v>
      </c>
      <c r="O152" s="125" t="str">
        <f>IF(AND(b_BDVSA!M152&lt;&gt;"",b_BDVSA!M152&lt;&gt;0)=TRUE,IF(b_BDVSA!M152&gt;0,"D","A"),"")</f>
        <v>A</v>
      </c>
      <c r="P152" s="126" t="str">
        <f>IF(b_BDVSA!N152&lt;&gt;"",ABS(b_BDVSA!N152),"")</f>
        <v/>
      </c>
      <c r="Q152" s="125">
        <f>IF(b_BDVSA!Q152&lt;&gt;"",ABS(b_BDVSA!Q152),"")</f>
        <v>0</v>
      </c>
      <c r="R152" s="125" t="str">
        <f>IF(AND(b_BDVSA!Q152&lt;&gt;"",b_BDVSA!Q152&lt;&gt;0)=TRUE,IF(b_BDVSA!Q152&gt;0,"D","A"),"")</f>
        <v/>
      </c>
      <c r="S152" s="125">
        <f>IF(b_BDVSA!R152&lt;&gt;"",ABS(b_BDVSA!R152),"")</f>
        <v>2.2400000000000002</v>
      </c>
      <c r="T152" s="125" t="str">
        <f>IF(AND(b_BDVSA!R152&lt;&gt;"",b_BDVSA!R152&lt;&gt;0)=TRUE,IF(b_BDVSA!R152&gt;0,"D","A"),"")</f>
        <v>A</v>
      </c>
      <c r="U152" s="126" t="str">
        <f>IF(b_BDVSA!S152&lt;&gt;"",ABS(b_BDVSA!S152),"")</f>
        <v/>
      </c>
      <c r="V152" s="125">
        <f>IF(b_BDVSA!V152&lt;&gt;"",ABS(b_BDVSA!V152),"")</f>
        <v>0</v>
      </c>
      <c r="W152" s="125" t="str">
        <f>IF(AND(b_BDVSA!V152&lt;&gt;"",b_BDVSA!V152&lt;&gt;0)=TRUE,IF(b_BDVSA!V152&gt;0,"D","A"),"")</f>
        <v/>
      </c>
      <c r="X152" s="125">
        <f>IF(b_BDVSA!W152&lt;&gt;"",ABS(b_BDVSA!W152),"")</f>
        <v>2.2400000000000002</v>
      </c>
      <c r="Y152" s="125" t="str">
        <f>IF(AND(b_BDVSA!W152&lt;&gt;"",b_BDVSA!W152&lt;&gt;0)=TRUE,IF(b_BDVSA!W152&gt;0,"D","A"),"")</f>
        <v>A</v>
      </c>
      <c r="Z152" s="126" t="str">
        <f>IF(b_BDVSA!X152&lt;&gt;"",ABS(b_BDVSA!X152),"")</f>
        <v/>
      </c>
    </row>
    <row r="153" spans="1:26">
      <c r="A153" s="117" t="str">
        <f>IF(dati_pdc!A149&lt;&gt;"",IF(dati_pdc!D149=1,RIGHT(dati_pdc!A149,dati_pdc!E149),dati_pdc!A149),"")</f>
        <v>630709</v>
      </c>
      <c r="B153" s="117" t="str">
        <f>IF(dati_pdc!B149&lt;&gt;"",dati_pdc!B149,"")</f>
        <v>Ratei dipendenti ferie e permessi</v>
      </c>
      <c r="C153" s="117">
        <f>IF(dati_pdc!C149&lt;&gt;"",dati_pdc!C149,"")</f>
        <v>3</v>
      </c>
      <c r="D153" s="117">
        <f>IF(dati_pdc!D149&lt;&gt;"",dati_pdc!D149,"")</f>
        <v>0</v>
      </c>
      <c r="E153" s="125">
        <f>IF(b_BDVSA!F153&lt;&gt;"",ABS(b_BDVSA!F153),"")</f>
        <v>47762.98</v>
      </c>
      <c r="F153" s="125" t="str">
        <f>IF(AND(b_BDVSA!F153&lt;&gt;"",b_BDVSA!F153&lt;&gt;0)=TRUE,IF(b_BDVSA!F153&gt;0,"D","A"),"")</f>
        <v>A</v>
      </c>
      <c r="G153" s="125">
        <f>IF(b_BDVSA!G153&lt;&gt;"",ABS(b_BDVSA!G153),"")</f>
        <v>39229.86</v>
      </c>
      <c r="H153" s="125" t="str">
        <f>IF(AND(b_BDVSA!G153&lt;&gt;"",b_BDVSA!G153&lt;&gt;0)=TRUE,IF(b_BDVSA!G153&gt;0,"D","A"),"")</f>
        <v>A</v>
      </c>
      <c r="I153" s="125">
        <f>IF(b_BDVSA!H153&lt;&gt;"",ABS(b_BDVSA!H153),"")</f>
        <v>8533.1200000000026</v>
      </c>
      <c r="J153" s="125" t="str">
        <f>IF(AND(b_BDVSA!H153&lt;&gt;"",b_BDVSA!H153&lt;&gt;0)=TRUE,IF(b_BDVSA!H153&gt;0,"D","A"),"")</f>
        <v>A</v>
      </c>
      <c r="K153" s="126">
        <f>IF(b_BDVSA!I153&lt;&gt;"",ABS(b_BDVSA!I153),"")</f>
        <v>0.21751594321264472</v>
      </c>
      <c r="L153" s="125">
        <f>IF(b_BDVSA!L153&lt;&gt;"",ABS(b_BDVSA!L153),"")</f>
        <v>0</v>
      </c>
      <c r="M153" s="125" t="str">
        <f>IF(AND(b_BDVSA!L153&lt;&gt;"",b_BDVSA!L153&lt;&gt;0)=TRUE,IF(b_BDVSA!L153&gt;0,"D","A"),"")</f>
        <v/>
      </c>
      <c r="N153" s="125">
        <f>IF(b_BDVSA!M153&lt;&gt;"",ABS(b_BDVSA!M153),"")</f>
        <v>47762.98</v>
      </c>
      <c r="O153" s="125" t="str">
        <f>IF(AND(b_BDVSA!M153&lt;&gt;"",b_BDVSA!M153&lt;&gt;0)=TRUE,IF(b_BDVSA!M153&gt;0,"D","A"),"")</f>
        <v>A</v>
      </c>
      <c r="P153" s="126" t="str">
        <f>IF(b_BDVSA!N153&lt;&gt;"",ABS(b_BDVSA!N153),"")</f>
        <v/>
      </c>
      <c r="Q153" s="125">
        <f>IF(b_BDVSA!Q153&lt;&gt;"",ABS(b_BDVSA!Q153),"")</f>
        <v>0</v>
      </c>
      <c r="R153" s="125" t="str">
        <f>IF(AND(b_BDVSA!Q153&lt;&gt;"",b_BDVSA!Q153&lt;&gt;0)=TRUE,IF(b_BDVSA!Q153&gt;0,"D","A"),"")</f>
        <v/>
      </c>
      <c r="S153" s="125">
        <f>IF(b_BDVSA!R153&lt;&gt;"",ABS(b_BDVSA!R153),"")</f>
        <v>47762.98</v>
      </c>
      <c r="T153" s="125" t="str">
        <f>IF(AND(b_BDVSA!R153&lt;&gt;"",b_BDVSA!R153&lt;&gt;0)=TRUE,IF(b_BDVSA!R153&gt;0,"D","A"),"")</f>
        <v>A</v>
      </c>
      <c r="U153" s="126" t="str">
        <f>IF(b_BDVSA!S153&lt;&gt;"",ABS(b_BDVSA!S153),"")</f>
        <v/>
      </c>
      <c r="V153" s="125">
        <f>IF(b_BDVSA!V153&lt;&gt;"",ABS(b_BDVSA!V153),"")</f>
        <v>0</v>
      </c>
      <c r="W153" s="125" t="str">
        <f>IF(AND(b_BDVSA!V153&lt;&gt;"",b_BDVSA!V153&lt;&gt;0)=TRUE,IF(b_BDVSA!V153&gt;0,"D","A"),"")</f>
        <v/>
      </c>
      <c r="X153" s="125">
        <f>IF(b_BDVSA!W153&lt;&gt;"",ABS(b_BDVSA!W153),"")</f>
        <v>47762.98</v>
      </c>
      <c r="Y153" s="125" t="str">
        <f>IF(AND(b_BDVSA!W153&lt;&gt;"",b_BDVSA!W153&lt;&gt;0)=TRUE,IF(b_BDVSA!W153&gt;0,"D","A"),"")</f>
        <v>A</v>
      </c>
      <c r="Z153" s="126" t="str">
        <f>IF(b_BDVSA!X153&lt;&gt;"",ABS(b_BDVSA!X153),"")</f>
        <v/>
      </c>
    </row>
    <row r="154" spans="1:26">
      <c r="A154" s="117" t="str">
        <f>IF(dati_pdc!A150&lt;&gt;"",IF(dati_pdc!D150=1,RIGHT(dati_pdc!A150,dati_pdc!E150),dati_pdc!A150),"")</f>
        <v>630711</v>
      </c>
      <c r="B154" s="117" t="str">
        <f>IF(dati_pdc!B150&lt;&gt;"",dati_pdc!B150,"")</f>
        <v>Ratei dipendenti 13^</v>
      </c>
      <c r="C154" s="117">
        <f>IF(dati_pdc!C150&lt;&gt;"",dati_pdc!C150,"")</f>
        <v>3</v>
      </c>
      <c r="D154" s="117">
        <f>IF(dati_pdc!D150&lt;&gt;"",dati_pdc!D150,"")</f>
        <v>0</v>
      </c>
      <c r="E154" s="125">
        <f>IF(b_BDVSA!F154&lt;&gt;"",ABS(b_BDVSA!F154),"")</f>
        <v>0</v>
      </c>
      <c r="F154" s="125" t="str">
        <f>IF(AND(b_BDVSA!F154&lt;&gt;"",b_BDVSA!F154&lt;&gt;0)=TRUE,IF(b_BDVSA!F154&gt;0,"D","A"),"")</f>
        <v/>
      </c>
      <c r="G154" s="125">
        <f>IF(b_BDVSA!G154&lt;&gt;"",ABS(b_BDVSA!G154),"")</f>
        <v>0</v>
      </c>
      <c r="H154" s="125" t="str">
        <f>IF(AND(b_BDVSA!G154&lt;&gt;"",b_BDVSA!G154&lt;&gt;0)=TRUE,IF(b_BDVSA!G154&gt;0,"D","A"),"")</f>
        <v/>
      </c>
      <c r="I154" s="125">
        <f>IF(b_BDVSA!H154&lt;&gt;"",ABS(b_BDVSA!H154),"")</f>
        <v>0</v>
      </c>
      <c r="J154" s="125" t="str">
        <f>IF(AND(b_BDVSA!H154&lt;&gt;"",b_BDVSA!H154&lt;&gt;0)=TRUE,IF(b_BDVSA!H154&gt;0,"D","A"),"")</f>
        <v/>
      </c>
      <c r="K154" s="126" t="str">
        <f>IF(b_BDVSA!I154&lt;&gt;"",ABS(b_BDVSA!I154),"")</f>
        <v/>
      </c>
      <c r="L154" s="125">
        <f>IF(b_BDVSA!L154&lt;&gt;"",ABS(b_BDVSA!L154),"")</f>
        <v>0</v>
      </c>
      <c r="M154" s="125" t="str">
        <f>IF(AND(b_BDVSA!L154&lt;&gt;"",b_BDVSA!L154&lt;&gt;0)=TRUE,IF(b_BDVSA!L154&gt;0,"D","A"),"")</f>
        <v/>
      </c>
      <c r="N154" s="125">
        <f>IF(b_BDVSA!M154&lt;&gt;"",ABS(b_BDVSA!M154),"")</f>
        <v>0</v>
      </c>
      <c r="O154" s="125" t="str">
        <f>IF(AND(b_BDVSA!M154&lt;&gt;"",b_BDVSA!M154&lt;&gt;0)=TRUE,IF(b_BDVSA!M154&gt;0,"D","A"),"")</f>
        <v/>
      </c>
      <c r="P154" s="126" t="str">
        <f>IF(b_BDVSA!N154&lt;&gt;"",ABS(b_BDVSA!N154),"")</f>
        <v/>
      </c>
      <c r="Q154" s="125">
        <f>IF(b_BDVSA!Q154&lt;&gt;"",ABS(b_BDVSA!Q154),"")</f>
        <v>0</v>
      </c>
      <c r="R154" s="125" t="str">
        <f>IF(AND(b_BDVSA!Q154&lt;&gt;"",b_BDVSA!Q154&lt;&gt;0)=TRUE,IF(b_BDVSA!Q154&gt;0,"D","A"),"")</f>
        <v/>
      </c>
      <c r="S154" s="125">
        <f>IF(b_BDVSA!R154&lt;&gt;"",ABS(b_BDVSA!R154),"")</f>
        <v>0</v>
      </c>
      <c r="T154" s="125" t="str">
        <f>IF(AND(b_BDVSA!R154&lt;&gt;"",b_BDVSA!R154&lt;&gt;0)=TRUE,IF(b_BDVSA!R154&gt;0,"D","A"),"")</f>
        <v/>
      </c>
      <c r="U154" s="126" t="str">
        <f>IF(b_BDVSA!S154&lt;&gt;"",ABS(b_BDVSA!S154),"")</f>
        <v/>
      </c>
      <c r="V154" s="125">
        <f>IF(b_BDVSA!V154&lt;&gt;"",ABS(b_BDVSA!V154),"")</f>
        <v>0</v>
      </c>
      <c r="W154" s="125" t="str">
        <f>IF(AND(b_BDVSA!V154&lt;&gt;"",b_BDVSA!V154&lt;&gt;0)=TRUE,IF(b_BDVSA!V154&gt;0,"D","A"),"")</f>
        <v/>
      </c>
      <c r="X154" s="125">
        <f>IF(b_BDVSA!W154&lt;&gt;"",ABS(b_BDVSA!W154),"")</f>
        <v>0</v>
      </c>
      <c r="Y154" s="125" t="str">
        <f>IF(AND(b_BDVSA!W154&lt;&gt;"",b_BDVSA!W154&lt;&gt;0)=TRUE,IF(b_BDVSA!W154&gt;0,"D","A"),"")</f>
        <v/>
      </c>
      <c r="Z154" s="126" t="str">
        <f>IF(b_BDVSA!X154&lt;&gt;"",ABS(b_BDVSA!X154),"")</f>
        <v/>
      </c>
    </row>
    <row r="155" spans="1:26">
      <c r="A155" s="117" t="str">
        <f>IF(dati_pdc!A151&lt;&gt;"",IF(dati_pdc!D151=1,RIGHT(dati_pdc!A151,dati_pdc!E151),dati_pdc!A151),"")</f>
        <v>630712</v>
      </c>
      <c r="B155" s="117" t="str">
        <f>IF(dati_pdc!B151&lt;&gt;"",dati_pdc!B151,"")</f>
        <v>Ratei dipendenti 14^</v>
      </c>
      <c r="C155" s="117">
        <f>IF(dati_pdc!C151&lt;&gt;"",dati_pdc!C151,"")</f>
        <v>3</v>
      </c>
      <c r="D155" s="117">
        <f>IF(dati_pdc!D151&lt;&gt;"",dati_pdc!D151,"")</f>
        <v>0</v>
      </c>
      <c r="E155" s="125">
        <f>IF(b_BDVSA!F155&lt;&gt;"",ABS(b_BDVSA!F155),"")</f>
        <v>16328.25</v>
      </c>
      <c r="F155" s="125" t="str">
        <f>IF(AND(b_BDVSA!F155&lt;&gt;"",b_BDVSA!F155&lt;&gt;0)=TRUE,IF(b_BDVSA!F155&gt;0,"D","A"),"")</f>
        <v>A</v>
      </c>
      <c r="G155" s="125">
        <f>IF(b_BDVSA!G155&lt;&gt;"",ABS(b_BDVSA!G155),"")</f>
        <v>13715.98</v>
      </c>
      <c r="H155" s="125" t="str">
        <f>IF(AND(b_BDVSA!G155&lt;&gt;"",b_BDVSA!G155&lt;&gt;0)=TRUE,IF(b_BDVSA!G155&gt;0,"D","A"),"")</f>
        <v>A</v>
      </c>
      <c r="I155" s="125">
        <f>IF(b_BDVSA!H155&lt;&gt;"",ABS(b_BDVSA!H155),"")</f>
        <v>2612.2700000000004</v>
      </c>
      <c r="J155" s="125" t="str">
        <f>IF(AND(b_BDVSA!H155&lt;&gt;"",b_BDVSA!H155&lt;&gt;0)=TRUE,IF(b_BDVSA!H155&gt;0,"D","A"),"")</f>
        <v>A</v>
      </c>
      <c r="K155" s="126">
        <f>IF(b_BDVSA!I155&lt;&gt;"",ABS(b_BDVSA!I155),"")</f>
        <v>0.1904544917679962</v>
      </c>
      <c r="L155" s="125">
        <f>IF(b_BDVSA!L155&lt;&gt;"",ABS(b_BDVSA!L155),"")</f>
        <v>0</v>
      </c>
      <c r="M155" s="125" t="str">
        <f>IF(AND(b_BDVSA!L155&lt;&gt;"",b_BDVSA!L155&lt;&gt;0)=TRUE,IF(b_BDVSA!L155&gt;0,"D","A"),"")</f>
        <v/>
      </c>
      <c r="N155" s="125">
        <f>IF(b_BDVSA!M155&lt;&gt;"",ABS(b_BDVSA!M155),"")</f>
        <v>16328.25</v>
      </c>
      <c r="O155" s="125" t="str">
        <f>IF(AND(b_BDVSA!M155&lt;&gt;"",b_BDVSA!M155&lt;&gt;0)=TRUE,IF(b_BDVSA!M155&gt;0,"D","A"),"")</f>
        <v>A</v>
      </c>
      <c r="P155" s="126" t="str">
        <f>IF(b_BDVSA!N155&lt;&gt;"",ABS(b_BDVSA!N155),"")</f>
        <v/>
      </c>
      <c r="Q155" s="125">
        <f>IF(b_BDVSA!Q155&lt;&gt;"",ABS(b_BDVSA!Q155),"")</f>
        <v>0</v>
      </c>
      <c r="R155" s="125" t="str">
        <f>IF(AND(b_BDVSA!Q155&lt;&gt;"",b_BDVSA!Q155&lt;&gt;0)=TRUE,IF(b_BDVSA!Q155&gt;0,"D","A"),"")</f>
        <v/>
      </c>
      <c r="S155" s="125">
        <f>IF(b_BDVSA!R155&lt;&gt;"",ABS(b_BDVSA!R155),"")</f>
        <v>16328.25</v>
      </c>
      <c r="T155" s="125" t="str">
        <f>IF(AND(b_BDVSA!R155&lt;&gt;"",b_BDVSA!R155&lt;&gt;0)=TRUE,IF(b_BDVSA!R155&gt;0,"D","A"),"")</f>
        <v>A</v>
      </c>
      <c r="U155" s="126" t="str">
        <f>IF(b_BDVSA!S155&lt;&gt;"",ABS(b_BDVSA!S155),"")</f>
        <v/>
      </c>
      <c r="V155" s="125">
        <f>IF(b_BDVSA!V155&lt;&gt;"",ABS(b_BDVSA!V155),"")</f>
        <v>0</v>
      </c>
      <c r="W155" s="125" t="str">
        <f>IF(AND(b_BDVSA!V155&lt;&gt;"",b_BDVSA!V155&lt;&gt;0)=TRUE,IF(b_BDVSA!V155&gt;0,"D","A"),"")</f>
        <v/>
      </c>
      <c r="X155" s="125">
        <f>IF(b_BDVSA!W155&lt;&gt;"",ABS(b_BDVSA!W155),"")</f>
        <v>16328.25</v>
      </c>
      <c r="Y155" s="125" t="str">
        <f>IF(AND(b_BDVSA!W155&lt;&gt;"",b_BDVSA!W155&lt;&gt;0)=TRUE,IF(b_BDVSA!W155&gt;0,"D","A"),"")</f>
        <v>A</v>
      </c>
      <c r="Z155" s="126" t="str">
        <f>IF(b_BDVSA!X155&lt;&gt;"",ABS(b_BDVSA!X155),"")</f>
        <v/>
      </c>
    </row>
    <row r="156" spans="1:26">
      <c r="A156" s="117" t="str">
        <f>IF(dati_pdc!A152&lt;&gt;"",IF(dati_pdc!D152=1,RIGHT(dati_pdc!A152,dati_pdc!E152),dati_pdc!A152),"")</f>
        <v>65</v>
      </c>
      <c r="B156" s="117" t="str">
        <f>IF(dati_pdc!B152&lt;&gt;"",dati_pdc!B152,"")</f>
        <v>F.DI AMMORTAMENTO IMMOBILIZZAZIONI</v>
      </c>
      <c r="C156" s="117">
        <f>IF(dati_pdc!C152&lt;&gt;"",dati_pdc!C152,"")</f>
        <v>1</v>
      </c>
      <c r="D156" s="117">
        <f>IF(dati_pdc!D152&lt;&gt;"",dati_pdc!D152,"")</f>
        <v>0</v>
      </c>
      <c r="E156" s="125">
        <f>IF(b_BDVSA!F156&lt;&gt;"",ABS(b_BDVSA!F156),"")</f>
        <v>541503.77</v>
      </c>
      <c r="F156" s="125" t="str">
        <f>IF(AND(b_BDVSA!F156&lt;&gt;"",b_BDVSA!F156&lt;&gt;0)=TRUE,IF(b_BDVSA!F156&gt;0,"D","A"),"")</f>
        <v>A</v>
      </c>
      <c r="G156" s="125">
        <f>IF(b_BDVSA!G156&lt;&gt;"",ABS(b_BDVSA!G156),"")</f>
        <v>493604.29</v>
      </c>
      <c r="H156" s="125" t="str">
        <f>IF(AND(b_BDVSA!G156&lt;&gt;"",b_BDVSA!G156&lt;&gt;0)=TRUE,IF(b_BDVSA!G156&gt;0,"D","A"),"")</f>
        <v>A</v>
      </c>
      <c r="I156" s="125">
        <f>IF(b_BDVSA!H156&lt;&gt;"",ABS(b_BDVSA!H156),"")</f>
        <v>47899.48000000004</v>
      </c>
      <c r="J156" s="125" t="str">
        <f>IF(AND(b_BDVSA!H156&lt;&gt;"",b_BDVSA!H156&lt;&gt;0)=TRUE,IF(b_BDVSA!H156&gt;0,"D","A"),"")</f>
        <v>A</v>
      </c>
      <c r="K156" s="126">
        <f>IF(b_BDVSA!I156&lt;&gt;"",ABS(b_BDVSA!I156),"")</f>
        <v>9.7040242498702842E-2</v>
      </c>
      <c r="L156" s="125">
        <f>IF(b_BDVSA!L156&lt;&gt;"",ABS(b_BDVSA!L156),"")</f>
        <v>0</v>
      </c>
      <c r="M156" s="125" t="str">
        <f>IF(AND(b_BDVSA!L156&lt;&gt;"",b_BDVSA!L156&lt;&gt;0)=TRUE,IF(b_BDVSA!L156&gt;0,"D","A"),"")</f>
        <v/>
      </c>
      <c r="N156" s="125">
        <f>IF(b_BDVSA!M156&lt;&gt;"",ABS(b_BDVSA!M156),"")</f>
        <v>541503.77</v>
      </c>
      <c r="O156" s="125" t="str">
        <f>IF(AND(b_BDVSA!M156&lt;&gt;"",b_BDVSA!M156&lt;&gt;0)=TRUE,IF(b_BDVSA!M156&gt;0,"D","A"),"")</f>
        <v>A</v>
      </c>
      <c r="P156" s="126" t="str">
        <f>IF(b_BDVSA!N156&lt;&gt;"",ABS(b_BDVSA!N156),"")</f>
        <v/>
      </c>
      <c r="Q156" s="125">
        <f>IF(b_BDVSA!Q156&lt;&gt;"",ABS(b_BDVSA!Q156),"")</f>
        <v>0</v>
      </c>
      <c r="R156" s="125" t="str">
        <f>IF(AND(b_BDVSA!Q156&lt;&gt;"",b_BDVSA!Q156&lt;&gt;0)=TRUE,IF(b_BDVSA!Q156&gt;0,"D","A"),"")</f>
        <v/>
      </c>
      <c r="S156" s="125">
        <f>IF(b_BDVSA!R156&lt;&gt;"",ABS(b_BDVSA!R156),"")</f>
        <v>541503.77</v>
      </c>
      <c r="T156" s="125" t="str">
        <f>IF(AND(b_BDVSA!R156&lt;&gt;"",b_BDVSA!R156&lt;&gt;0)=TRUE,IF(b_BDVSA!R156&gt;0,"D","A"),"")</f>
        <v>A</v>
      </c>
      <c r="U156" s="126" t="str">
        <f>IF(b_BDVSA!S156&lt;&gt;"",ABS(b_BDVSA!S156),"")</f>
        <v/>
      </c>
      <c r="V156" s="125">
        <f>IF(b_BDVSA!V156&lt;&gt;"",ABS(b_BDVSA!V156),"")</f>
        <v>0</v>
      </c>
      <c r="W156" s="125" t="str">
        <f>IF(AND(b_BDVSA!V156&lt;&gt;"",b_BDVSA!V156&lt;&gt;0)=TRUE,IF(b_BDVSA!V156&gt;0,"D","A"),"")</f>
        <v/>
      </c>
      <c r="X156" s="125">
        <f>IF(b_BDVSA!W156&lt;&gt;"",ABS(b_BDVSA!W156),"")</f>
        <v>541503.77</v>
      </c>
      <c r="Y156" s="125" t="str">
        <f>IF(AND(b_BDVSA!W156&lt;&gt;"",b_BDVSA!W156&lt;&gt;0)=TRUE,IF(b_BDVSA!W156&gt;0,"D","A"),"")</f>
        <v>A</v>
      </c>
      <c r="Z156" s="126" t="str">
        <f>IF(b_BDVSA!X156&lt;&gt;"",ABS(b_BDVSA!X156),"")</f>
        <v/>
      </c>
    </row>
    <row r="157" spans="1:26">
      <c r="A157" s="117" t="str">
        <f>IF(dati_pdc!A153&lt;&gt;"",IF(dati_pdc!D153=1,RIGHT(dati_pdc!A153,dati_pdc!E153),dati_pdc!A153),"")</f>
        <v>6503</v>
      </c>
      <c r="B157" s="117" t="str">
        <f>IF(dati_pdc!B153&lt;&gt;"",dati_pdc!B153,"")</f>
        <v>FONDI AMMORTAMENTO FABBRICATI</v>
      </c>
      <c r="C157" s="117">
        <f>IF(dati_pdc!C153&lt;&gt;"",dati_pdc!C153,"")</f>
        <v>2</v>
      </c>
      <c r="D157" s="117">
        <f>IF(dati_pdc!D153&lt;&gt;"",dati_pdc!D153,"")</f>
        <v>0</v>
      </c>
      <c r="E157" s="125">
        <f>IF(b_BDVSA!F157&lt;&gt;"",ABS(b_BDVSA!F157),"")</f>
        <v>132828.01999999999</v>
      </c>
      <c r="F157" s="125" t="str">
        <f>IF(AND(b_BDVSA!F157&lt;&gt;"",b_BDVSA!F157&lt;&gt;0)=TRUE,IF(b_BDVSA!F157&gt;0,"D","A"),"")</f>
        <v>A</v>
      </c>
      <c r="G157" s="125">
        <f>IF(b_BDVSA!G157&lt;&gt;"",ABS(b_BDVSA!G157),"")</f>
        <v>112392.94</v>
      </c>
      <c r="H157" s="125" t="str">
        <f>IF(AND(b_BDVSA!G157&lt;&gt;"",b_BDVSA!G157&lt;&gt;0)=TRUE,IF(b_BDVSA!G157&gt;0,"D","A"),"")</f>
        <v>A</v>
      </c>
      <c r="I157" s="125">
        <f>IF(b_BDVSA!H157&lt;&gt;"",ABS(b_BDVSA!H157),"")</f>
        <v>20435.079999999987</v>
      </c>
      <c r="J157" s="125" t="str">
        <f>IF(AND(b_BDVSA!H157&lt;&gt;"",b_BDVSA!H157&lt;&gt;0)=TRUE,IF(b_BDVSA!H157&gt;0,"D","A"),"")</f>
        <v>A</v>
      </c>
      <c r="K157" s="126">
        <f>IF(b_BDVSA!I157&lt;&gt;"",ABS(b_BDVSA!I157),"")</f>
        <v>0.18181818181818171</v>
      </c>
      <c r="L157" s="125">
        <f>IF(b_BDVSA!L157&lt;&gt;"",ABS(b_BDVSA!L157),"")</f>
        <v>0</v>
      </c>
      <c r="M157" s="125" t="str">
        <f>IF(AND(b_BDVSA!L157&lt;&gt;"",b_BDVSA!L157&lt;&gt;0)=TRUE,IF(b_BDVSA!L157&gt;0,"D","A"),"")</f>
        <v/>
      </c>
      <c r="N157" s="125">
        <f>IF(b_BDVSA!M157&lt;&gt;"",ABS(b_BDVSA!M157),"")</f>
        <v>132828.01999999999</v>
      </c>
      <c r="O157" s="125" t="str">
        <f>IF(AND(b_BDVSA!M157&lt;&gt;"",b_BDVSA!M157&lt;&gt;0)=TRUE,IF(b_BDVSA!M157&gt;0,"D","A"),"")</f>
        <v>A</v>
      </c>
      <c r="P157" s="126" t="str">
        <f>IF(b_BDVSA!N157&lt;&gt;"",ABS(b_BDVSA!N157),"")</f>
        <v/>
      </c>
      <c r="Q157" s="125">
        <f>IF(b_BDVSA!Q157&lt;&gt;"",ABS(b_BDVSA!Q157),"")</f>
        <v>0</v>
      </c>
      <c r="R157" s="125" t="str">
        <f>IF(AND(b_BDVSA!Q157&lt;&gt;"",b_BDVSA!Q157&lt;&gt;0)=TRUE,IF(b_BDVSA!Q157&gt;0,"D","A"),"")</f>
        <v/>
      </c>
      <c r="S157" s="125">
        <f>IF(b_BDVSA!R157&lt;&gt;"",ABS(b_BDVSA!R157),"")</f>
        <v>132828.01999999999</v>
      </c>
      <c r="T157" s="125" t="str">
        <f>IF(AND(b_BDVSA!R157&lt;&gt;"",b_BDVSA!R157&lt;&gt;0)=TRUE,IF(b_BDVSA!R157&gt;0,"D","A"),"")</f>
        <v>A</v>
      </c>
      <c r="U157" s="126" t="str">
        <f>IF(b_BDVSA!S157&lt;&gt;"",ABS(b_BDVSA!S157),"")</f>
        <v/>
      </c>
      <c r="V157" s="125">
        <f>IF(b_BDVSA!V157&lt;&gt;"",ABS(b_BDVSA!V157),"")</f>
        <v>0</v>
      </c>
      <c r="W157" s="125" t="str">
        <f>IF(AND(b_BDVSA!V157&lt;&gt;"",b_BDVSA!V157&lt;&gt;0)=TRUE,IF(b_BDVSA!V157&gt;0,"D","A"),"")</f>
        <v/>
      </c>
      <c r="X157" s="125">
        <f>IF(b_BDVSA!W157&lt;&gt;"",ABS(b_BDVSA!W157),"")</f>
        <v>132828.01999999999</v>
      </c>
      <c r="Y157" s="125" t="str">
        <f>IF(AND(b_BDVSA!W157&lt;&gt;"",b_BDVSA!W157&lt;&gt;0)=TRUE,IF(b_BDVSA!W157&gt;0,"D","A"),"")</f>
        <v>A</v>
      </c>
      <c r="Z157" s="126" t="str">
        <f>IF(b_BDVSA!X157&lt;&gt;"",ABS(b_BDVSA!X157),"")</f>
        <v/>
      </c>
    </row>
    <row r="158" spans="1:26">
      <c r="A158" s="117" t="str">
        <f>IF(dati_pdc!A154&lt;&gt;"",IF(dati_pdc!D154=1,RIGHT(dati_pdc!A154,dati_pdc!E154),dati_pdc!A154),"")</f>
        <v>650303</v>
      </c>
      <c r="B158" s="117" t="str">
        <f>IF(dati_pdc!B154&lt;&gt;"",dati_pdc!B154,"")</f>
        <v>F.do ammortamento fabbr.ti industriali</v>
      </c>
      <c r="C158" s="117">
        <f>IF(dati_pdc!C154&lt;&gt;"",dati_pdc!C154,"")</f>
        <v>3</v>
      </c>
      <c r="D158" s="117">
        <f>IF(dati_pdc!D154&lt;&gt;"",dati_pdc!D154,"")</f>
        <v>0</v>
      </c>
      <c r="E158" s="125">
        <f>IF(b_BDVSA!F158&lt;&gt;"",ABS(b_BDVSA!F158),"")</f>
        <v>132828.01999999999</v>
      </c>
      <c r="F158" s="125" t="str">
        <f>IF(AND(b_BDVSA!F158&lt;&gt;"",b_BDVSA!F158&lt;&gt;0)=TRUE,IF(b_BDVSA!F158&gt;0,"D","A"),"")</f>
        <v>A</v>
      </c>
      <c r="G158" s="125">
        <f>IF(b_BDVSA!G158&lt;&gt;"",ABS(b_BDVSA!G158),"")</f>
        <v>112392.94</v>
      </c>
      <c r="H158" s="125" t="str">
        <f>IF(AND(b_BDVSA!G158&lt;&gt;"",b_BDVSA!G158&lt;&gt;0)=TRUE,IF(b_BDVSA!G158&gt;0,"D","A"),"")</f>
        <v>A</v>
      </c>
      <c r="I158" s="125">
        <f>IF(b_BDVSA!H158&lt;&gt;"",ABS(b_BDVSA!H158),"")</f>
        <v>20435.079999999987</v>
      </c>
      <c r="J158" s="125" t="str">
        <f>IF(AND(b_BDVSA!H158&lt;&gt;"",b_BDVSA!H158&lt;&gt;0)=TRUE,IF(b_BDVSA!H158&gt;0,"D","A"),"")</f>
        <v>A</v>
      </c>
      <c r="K158" s="126">
        <f>IF(b_BDVSA!I158&lt;&gt;"",ABS(b_BDVSA!I158),"")</f>
        <v>0.18181818181818171</v>
      </c>
      <c r="L158" s="125">
        <f>IF(b_BDVSA!L158&lt;&gt;"",ABS(b_BDVSA!L158),"")</f>
        <v>0</v>
      </c>
      <c r="M158" s="125" t="str">
        <f>IF(AND(b_BDVSA!L158&lt;&gt;"",b_BDVSA!L158&lt;&gt;0)=TRUE,IF(b_BDVSA!L158&gt;0,"D","A"),"")</f>
        <v/>
      </c>
      <c r="N158" s="125">
        <f>IF(b_BDVSA!M158&lt;&gt;"",ABS(b_BDVSA!M158),"")</f>
        <v>132828.01999999999</v>
      </c>
      <c r="O158" s="125" t="str">
        <f>IF(AND(b_BDVSA!M158&lt;&gt;"",b_BDVSA!M158&lt;&gt;0)=TRUE,IF(b_BDVSA!M158&gt;0,"D","A"),"")</f>
        <v>A</v>
      </c>
      <c r="P158" s="126" t="str">
        <f>IF(b_BDVSA!N158&lt;&gt;"",ABS(b_BDVSA!N158),"")</f>
        <v/>
      </c>
      <c r="Q158" s="125">
        <f>IF(b_BDVSA!Q158&lt;&gt;"",ABS(b_BDVSA!Q158),"")</f>
        <v>0</v>
      </c>
      <c r="R158" s="125" t="str">
        <f>IF(AND(b_BDVSA!Q158&lt;&gt;"",b_BDVSA!Q158&lt;&gt;0)=TRUE,IF(b_BDVSA!Q158&gt;0,"D","A"),"")</f>
        <v/>
      </c>
      <c r="S158" s="125">
        <f>IF(b_BDVSA!R158&lt;&gt;"",ABS(b_BDVSA!R158),"")</f>
        <v>132828.01999999999</v>
      </c>
      <c r="T158" s="125" t="str">
        <f>IF(AND(b_BDVSA!R158&lt;&gt;"",b_BDVSA!R158&lt;&gt;0)=TRUE,IF(b_BDVSA!R158&gt;0,"D","A"),"")</f>
        <v>A</v>
      </c>
      <c r="U158" s="126" t="str">
        <f>IF(b_BDVSA!S158&lt;&gt;"",ABS(b_BDVSA!S158),"")</f>
        <v/>
      </c>
      <c r="V158" s="125">
        <f>IF(b_BDVSA!V158&lt;&gt;"",ABS(b_BDVSA!V158),"")</f>
        <v>0</v>
      </c>
      <c r="W158" s="125" t="str">
        <f>IF(AND(b_BDVSA!V158&lt;&gt;"",b_BDVSA!V158&lt;&gt;0)=TRUE,IF(b_BDVSA!V158&gt;0,"D","A"),"")</f>
        <v/>
      </c>
      <c r="X158" s="125">
        <f>IF(b_BDVSA!W158&lt;&gt;"",ABS(b_BDVSA!W158),"")</f>
        <v>132828.01999999999</v>
      </c>
      <c r="Y158" s="125" t="str">
        <f>IF(AND(b_BDVSA!W158&lt;&gt;"",b_BDVSA!W158&lt;&gt;0)=TRUE,IF(b_BDVSA!W158&gt;0,"D","A"),"")</f>
        <v>A</v>
      </c>
      <c r="Z158" s="126" t="str">
        <f>IF(b_BDVSA!X158&lt;&gt;"",ABS(b_BDVSA!X158),"")</f>
        <v/>
      </c>
    </row>
    <row r="159" spans="1:26">
      <c r="A159" s="117" t="str">
        <f>IF(dati_pdc!A155&lt;&gt;"",IF(dati_pdc!D155=1,RIGHT(dati_pdc!A155,dati_pdc!E155),dati_pdc!A155),"")</f>
        <v>6505</v>
      </c>
      <c r="B159" s="117" t="str">
        <f>IF(dati_pdc!B155&lt;&gt;"",dati_pdc!B155,"")</f>
        <v>FONDI AMMORTAMENTO IMPIANTI E MACCHINARI</v>
      </c>
      <c r="C159" s="117">
        <f>IF(dati_pdc!C155&lt;&gt;"",dati_pdc!C155,"")</f>
        <v>2</v>
      </c>
      <c r="D159" s="117">
        <f>IF(dati_pdc!D155&lt;&gt;"",dati_pdc!D155,"")</f>
        <v>0</v>
      </c>
      <c r="E159" s="125">
        <f>IF(b_BDVSA!F159&lt;&gt;"",ABS(b_BDVSA!F159),"")</f>
        <v>38980.230000000003</v>
      </c>
      <c r="F159" s="125" t="str">
        <f>IF(AND(b_BDVSA!F159&lt;&gt;"",b_BDVSA!F159&lt;&gt;0)=TRUE,IF(b_BDVSA!F159&gt;0,"D","A"),"")</f>
        <v>A</v>
      </c>
      <c r="G159" s="125">
        <f>IF(b_BDVSA!G159&lt;&gt;"",ABS(b_BDVSA!G159),"")</f>
        <v>36024.82</v>
      </c>
      <c r="H159" s="125" t="str">
        <f>IF(AND(b_BDVSA!G159&lt;&gt;"",b_BDVSA!G159&lt;&gt;0)=TRUE,IF(b_BDVSA!G159&gt;0,"D","A"),"")</f>
        <v>A</v>
      </c>
      <c r="I159" s="125">
        <f>IF(b_BDVSA!H159&lt;&gt;"",ABS(b_BDVSA!H159),"")</f>
        <v>2955.4100000000035</v>
      </c>
      <c r="J159" s="125" t="str">
        <f>IF(AND(b_BDVSA!H159&lt;&gt;"",b_BDVSA!H159&lt;&gt;0)=TRUE,IF(b_BDVSA!H159&gt;0,"D","A"),"")</f>
        <v>A</v>
      </c>
      <c r="K159" s="126">
        <f>IF(b_BDVSA!I159&lt;&gt;"",ABS(b_BDVSA!I159),"")</f>
        <v>8.2038161467566068E-2</v>
      </c>
      <c r="L159" s="125">
        <f>IF(b_BDVSA!L159&lt;&gt;"",ABS(b_BDVSA!L159),"")</f>
        <v>0</v>
      </c>
      <c r="M159" s="125" t="str">
        <f>IF(AND(b_BDVSA!L159&lt;&gt;"",b_BDVSA!L159&lt;&gt;0)=TRUE,IF(b_BDVSA!L159&gt;0,"D","A"),"")</f>
        <v/>
      </c>
      <c r="N159" s="125">
        <f>IF(b_BDVSA!M159&lt;&gt;"",ABS(b_BDVSA!M159),"")</f>
        <v>38980.230000000003</v>
      </c>
      <c r="O159" s="125" t="str">
        <f>IF(AND(b_BDVSA!M159&lt;&gt;"",b_BDVSA!M159&lt;&gt;0)=TRUE,IF(b_BDVSA!M159&gt;0,"D","A"),"")</f>
        <v>A</v>
      </c>
      <c r="P159" s="126" t="str">
        <f>IF(b_BDVSA!N159&lt;&gt;"",ABS(b_BDVSA!N159),"")</f>
        <v/>
      </c>
      <c r="Q159" s="125">
        <f>IF(b_BDVSA!Q159&lt;&gt;"",ABS(b_BDVSA!Q159),"")</f>
        <v>0</v>
      </c>
      <c r="R159" s="125" t="str">
        <f>IF(AND(b_BDVSA!Q159&lt;&gt;"",b_BDVSA!Q159&lt;&gt;0)=TRUE,IF(b_BDVSA!Q159&gt;0,"D","A"),"")</f>
        <v/>
      </c>
      <c r="S159" s="125">
        <f>IF(b_BDVSA!R159&lt;&gt;"",ABS(b_BDVSA!R159),"")</f>
        <v>38980.230000000003</v>
      </c>
      <c r="T159" s="125" t="str">
        <f>IF(AND(b_BDVSA!R159&lt;&gt;"",b_BDVSA!R159&lt;&gt;0)=TRUE,IF(b_BDVSA!R159&gt;0,"D","A"),"")</f>
        <v>A</v>
      </c>
      <c r="U159" s="126" t="str">
        <f>IF(b_BDVSA!S159&lt;&gt;"",ABS(b_BDVSA!S159),"")</f>
        <v/>
      </c>
      <c r="V159" s="125">
        <f>IF(b_BDVSA!V159&lt;&gt;"",ABS(b_BDVSA!V159),"")</f>
        <v>0</v>
      </c>
      <c r="W159" s="125" t="str">
        <f>IF(AND(b_BDVSA!V159&lt;&gt;"",b_BDVSA!V159&lt;&gt;0)=TRUE,IF(b_BDVSA!V159&gt;0,"D","A"),"")</f>
        <v/>
      </c>
      <c r="X159" s="125">
        <f>IF(b_BDVSA!W159&lt;&gt;"",ABS(b_BDVSA!W159),"")</f>
        <v>38980.230000000003</v>
      </c>
      <c r="Y159" s="125" t="str">
        <f>IF(AND(b_BDVSA!W159&lt;&gt;"",b_BDVSA!W159&lt;&gt;0)=TRUE,IF(b_BDVSA!W159&gt;0,"D","A"),"")</f>
        <v>A</v>
      </c>
      <c r="Z159" s="126" t="str">
        <f>IF(b_BDVSA!X159&lt;&gt;"",ABS(b_BDVSA!X159),"")</f>
        <v/>
      </c>
    </row>
    <row r="160" spans="1:26">
      <c r="A160" s="117" t="str">
        <f>IF(dati_pdc!A156&lt;&gt;"",IF(dati_pdc!D156=1,RIGHT(dati_pdc!A156,dati_pdc!E156),dati_pdc!A156),"")</f>
        <v>650501</v>
      </c>
      <c r="B160" s="117" t="str">
        <f>IF(dati_pdc!B156&lt;&gt;"",dati_pdc!B156,"")</f>
        <v>F.do ammort. impianti di condizionamento</v>
      </c>
      <c r="C160" s="117">
        <f>IF(dati_pdc!C156&lt;&gt;"",dati_pdc!C156,"")</f>
        <v>3</v>
      </c>
      <c r="D160" s="117">
        <f>IF(dati_pdc!D156&lt;&gt;"",dati_pdc!D156,"")</f>
        <v>0</v>
      </c>
      <c r="E160" s="125">
        <f>IF(b_BDVSA!F160&lt;&gt;"",ABS(b_BDVSA!F160),"")</f>
        <v>4095</v>
      </c>
      <c r="F160" s="125" t="str">
        <f>IF(AND(b_BDVSA!F160&lt;&gt;"",b_BDVSA!F160&lt;&gt;0)=TRUE,IF(b_BDVSA!F160&gt;0,"D","A"),"")</f>
        <v>A</v>
      </c>
      <c r="G160" s="125">
        <f>IF(b_BDVSA!G160&lt;&gt;"",ABS(b_BDVSA!G160),"")</f>
        <v>3465</v>
      </c>
      <c r="H160" s="125" t="str">
        <f>IF(AND(b_BDVSA!G160&lt;&gt;"",b_BDVSA!G160&lt;&gt;0)=TRUE,IF(b_BDVSA!G160&gt;0,"D","A"),"")</f>
        <v>A</v>
      </c>
      <c r="I160" s="125">
        <f>IF(b_BDVSA!H160&lt;&gt;"",ABS(b_BDVSA!H160),"")</f>
        <v>630</v>
      </c>
      <c r="J160" s="125" t="str">
        <f>IF(AND(b_BDVSA!H160&lt;&gt;"",b_BDVSA!H160&lt;&gt;0)=TRUE,IF(b_BDVSA!H160&gt;0,"D","A"),"")</f>
        <v>A</v>
      </c>
      <c r="K160" s="126">
        <f>IF(b_BDVSA!I160&lt;&gt;"",ABS(b_BDVSA!I160),"")</f>
        <v>0.18181818181818182</v>
      </c>
      <c r="L160" s="125">
        <f>IF(b_BDVSA!L160&lt;&gt;"",ABS(b_BDVSA!L160),"")</f>
        <v>0</v>
      </c>
      <c r="M160" s="125" t="str">
        <f>IF(AND(b_BDVSA!L160&lt;&gt;"",b_BDVSA!L160&lt;&gt;0)=TRUE,IF(b_BDVSA!L160&gt;0,"D","A"),"")</f>
        <v/>
      </c>
      <c r="N160" s="125">
        <f>IF(b_BDVSA!M160&lt;&gt;"",ABS(b_BDVSA!M160),"")</f>
        <v>4095</v>
      </c>
      <c r="O160" s="125" t="str">
        <f>IF(AND(b_BDVSA!M160&lt;&gt;"",b_BDVSA!M160&lt;&gt;0)=TRUE,IF(b_BDVSA!M160&gt;0,"D","A"),"")</f>
        <v>A</v>
      </c>
      <c r="P160" s="126" t="str">
        <f>IF(b_BDVSA!N160&lt;&gt;"",ABS(b_BDVSA!N160),"")</f>
        <v/>
      </c>
      <c r="Q160" s="125">
        <f>IF(b_BDVSA!Q160&lt;&gt;"",ABS(b_BDVSA!Q160),"")</f>
        <v>0</v>
      </c>
      <c r="R160" s="125" t="str">
        <f>IF(AND(b_BDVSA!Q160&lt;&gt;"",b_BDVSA!Q160&lt;&gt;0)=TRUE,IF(b_BDVSA!Q160&gt;0,"D","A"),"")</f>
        <v/>
      </c>
      <c r="S160" s="125">
        <f>IF(b_BDVSA!R160&lt;&gt;"",ABS(b_BDVSA!R160),"")</f>
        <v>4095</v>
      </c>
      <c r="T160" s="125" t="str">
        <f>IF(AND(b_BDVSA!R160&lt;&gt;"",b_BDVSA!R160&lt;&gt;0)=TRUE,IF(b_BDVSA!R160&gt;0,"D","A"),"")</f>
        <v>A</v>
      </c>
      <c r="U160" s="126" t="str">
        <f>IF(b_BDVSA!S160&lt;&gt;"",ABS(b_BDVSA!S160),"")</f>
        <v/>
      </c>
      <c r="V160" s="125">
        <f>IF(b_BDVSA!V160&lt;&gt;"",ABS(b_BDVSA!V160),"")</f>
        <v>0</v>
      </c>
      <c r="W160" s="125" t="str">
        <f>IF(AND(b_BDVSA!V160&lt;&gt;"",b_BDVSA!V160&lt;&gt;0)=TRUE,IF(b_BDVSA!V160&gt;0,"D","A"),"")</f>
        <v/>
      </c>
      <c r="X160" s="125">
        <f>IF(b_BDVSA!W160&lt;&gt;"",ABS(b_BDVSA!W160),"")</f>
        <v>4095</v>
      </c>
      <c r="Y160" s="125" t="str">
        <f>IF(AND(b_BDVSA!W160&lt;&gt;"",b_BDVSA!W160&lt;&gt;0)=TRUE,IF(b_BDVSA!W160&gt;0,"D","A"),"")</f>
        <v>A</v>
      </c>
      <c r="Z160" s="126" t="str">
        <f>IF(b_BDVSA!X160&lt;&gt;"",ABS(b_BDVSA!X160),"")</f>
        <v/>
      </c>
    </row>
    <row r="161" spans="1:26">
      <c r="A161" s="117" t="str">
        <f>IF(dati_pdc!A157&lt;&gt;"",IF(dati_pdc!D157=1,RIGHT(dati_pdc!A157,dati_pdc!E157),dati_pdc!A157),"")</f>
        <v>650502</v>
      </c>
      <c r="B161" s="117" t="str">
        <f>IF(dati_pdc!B157&lt;&gt;"",dati_pdc!B157,"")</f>
        <v>F.do ammort. impianto allarme/antifurto</v>
      </c>
      <c r="C161" s="117">
        <f>IF(dati_pdc!C157&lt;&gt;"",dati_pdc!C157,"")</f>
        <v>3</v>
      </c>
      <c r="D161" s="117">
        <f>IF(dati_pdc!D157&lt;&gt;"",dati_pdc!D157,"")</f>
        <v>0</v>
      </c>
      <c r="E161" s="125">
        <f>IF(b_BDVSA!F161&lt;&gt;"",ABS(b_BDVSA!F161),"")</f>
        <v>6154.61</v>
      </c>
      <c r="F161" s="125" t="str">
        <f>IF(AND(b_BDVSA!F161&lt;&gt;"",b_BDVSA!F161&lt;&gt;0)=TRUE,IF(b_BDVSA!F161&gt;0,"D","A"),"")</f>
        <v>A</v>
      </c>
      <c r="G161" s="125">
        <f>IF(b_BDVSA!G161&lt;&gt;"",ABS(b_BDVSA!G161),"")</f>
        <v>6154.61</v>
      </c>
      <c r="H161" s="125" t="str">
        <f>IF(AND(b_BDVSA!G161&lt;&gt;"",b_BDVSA!G161&lt;&gt;0)=TRUE,IF(b_BDVSA!G161&gt;0,"D","A"),"")</f>
        <v>A</v>
      </c>
      <c r="I161" s="125">
        <f>IF(b_BDVSA!H161&lt;&gt;"",ABS(b_BDVSA!H161),"")</f>
        <v>0</v>
      </c>
      <c r="J161" s="125" t="str">
        <f>IF(AND(b_BDVSA!H161&lt;&gt;"",b_BDVSA!H161&lt;&gt;0)=TRUE,IF(b_BDVSA!H161&gt;0,"D","A"),"")</f>
        <v/>
      </c>
      <c r="K161" s="126">
        <f>IF(b_BDVSA!I161&lt;&gt;"",ABS(b_BDVSA!I161),"")</f>
        <v>0</v>
      </c>
      <c r="L161" s="125">
        <f>IF(b_BDVSA!L161&lt;&gt;"",ABS(b_BDVSA!L161),"")</f>
        <v>0</v>
      </c>
      <c r="M161" s="125" t="str">
        <f>IF(AND(b_BDVSA!L161&lt;&gt;"",b_BDVSA!L161&lt;&gt;0)=TRUE,IF(b_BDVSA!L161&gt;0,"D","A"),"")</f>
        <v/>
      </c>
      <c r="N161" s="125">
        <f>IF(b_BDVSA!M161&lt;&gt;"",ABS(b_BDVSA!M161),"")</f>
        <v>6154.61</v>
      </c>
      <c r="O161" s="125" t="str">
        <f>IF(AND(b_BDVSA!M161&lt;&gt;"",b_BDVSA!M161&lt;&gt;0)=TRUE,IF(b_BDVSA!M161&gt;0,"D","A"),"")</f>
        <v>A</v>
      </c>
      <c r="P161" s="126" t="str">
        <f>IF(b_BDVSA!N161&lt;&gt;"",ABS(b_BDVSA!N161),"")</f>
        <v/>
      </c>
      <c r="Q161" s="125">
        <f>IF(b_BDVSA!Q161&lt;&gt;"",ABS(b_BDVSA!Q161),"")</f>
        <v>0</v>
      </c>
      <c r="R161" s="125" t="str">
        <f>IF(AND(b_BDVSA!Q161&lt;&gt;"",b_BDVSA!Q161&lt;&gt;0)=TRUE,IF(b_BDVSA!Q161&gt;0,"D","A"),"")</f>
        <v/>
      </c>
      <c r="S161" s="125">
        <f>IF(b_BDVSA!R161&lt;&gt;"",ABS(b_BDVSA!R161),"")</f>
        <v>6154.61</v>
      </c>
      <c r="T161" s="125" t="str">
        <f>IF(AND(b_BDVSA!R161&lt;&gt;"",b_BDVSA!R161&lt;&gt;0)=TRUE,IF(b_BDVSA!R161&gt;0,"D","A"),"")</f>
        <v>A</v>
      </c>
      <c r="U161" s="126" t="str">
        <f>IF(b_BDVSA!S161&lt;&gt;"",ABS(b_BDVSA!S161),"")</f>
        <v/>
      </c>
      <c r="V161" s="125">
        <f>IF(b_BDVSA!V161&lt;&gt;"",ABS(b_BDVSA!V161),"")</f>
        <v>0</v>
      </c>
      <c r="W161" s="125" t="str">
        <f>IF(AND(b_BDVSA!V161&lt;&gt;"",b_BDVSA!V161&lt;&gt;0)=TRUE,IF(b_BDVSA!V161&gt;0,"D","A"),"")</f>
        <v/>
      </c>
      <c r="X161" s="125">
        <f>IF(b_BDVSA!W161&lt;&gt;"",ABS(b_BDVSA!W161),"")</f>
        <v>6154.61</v>
      </c>
      <c r="Y161" s="125" t="str">
        <f>IF(AND(b_BDVSA!W161&lt;&gt;"",b_BDVSA!W161&lt;&gt;0)=TRUE,IF(b_BDVSA!W161&gt;0,"D","A"),"")</f>
        <v>A</v>
      </c>
      <c r="Z161" s="126" t="str">
        <f>IF(b_BDVSA!X161&lt;&gt;"",ABS(b_BDVSA!X161),"")</f>
        <v/>
      </c>
    </row>
    <row r="162" spans="1:26">
      <c r="A162" s="117" t="str">
        <f>IF(dati_pdc!A158&lt;&gt;"",IF(dati_pdc!D158=1,RIGHT(dati_pdc!A158,dati_pdc!E158),dati_pdc!A158),"")</f>
        <v>650503</v>
      </c>
      <c r="B162" s="117" t="str">
        <f>IF(dati_pdc!B158&lt;&gt;"",dati_pdc!B158,"")</f>
        <v>F.do ammort. impianti idrotermosanitari</v>
      </c>
      <c r="C162" s="117">
        <f>IF(dati_pdc!C158&lt;&gt;"",dati_pdc!C158,"")</f>
        <v>3</v>
      </c>
      <c r="D162" s="117">
        <f>IF(dati_pdc!D158&lt;&gt;"",dati_pdc!D158,"")</f>
        <v>0</v>
      </c>
      <c r="E162" s="125">
        <f>IF(b_BDVSA!F162&lt;&gt;"",ABS(b_BDVSA!F162),"")</f>
        <v>7529.25</v>
      </c>
      <c r="F162" s="125" t="str">
        <f>IF(AND(b_BDVSA!F162&lt;&gt;"",b_BDVSA!F162&lt;&gt;0)=TRUE,IF(b_BDVSA!F162&gt;0,"D","A"),"")</f>
        <v>A</v>
      </c>
      <c r="G162" s="125">
        <f>IF(b_BDVSA!G162&lt;&gt;"",ABS(b_BDVSA!G162),"")</f>
        <v>6553.84</v>
      </c>
      <c r="H162" s="125" t="str">
        <f>IF(AND(b_BDVSA!G162&lt;&gt;"",b_BDVSA!G162&lt;&gt;0)=TRUE,IF(b_BDVSA!G162&gt;0,"D","A"),"")</f>
        <v>A</v>
      </c>
      <c r="I162" s="125">
        <f>IF(b_BDVSA!H162&lt;&gt;"",ABS(b_BDVSA!H162),"")</f>
        <v>975.40999999999985</v>
      </c>
      <c r="J162" s="125" t="str">
        <f>IF(AND(b_BDVSA!H162&lt;&gt;"",b_BDVSA!H162&lt;&gt;0)=TRUE,IF(b_BDVSA!H162&gt;0,"D","A"),"")</f>
        <v>A</v>
      </c>
      <c r="K162" s="126">
        <f>IF(b_BDVSA!I162&lt;&gt;"",ABS(b_BDVSA!I162),"")</f>
        <v>0.14883030406601319</v>
      </c>
      <c r="L162" s="125">
        <f>IF(b_BDVSA!L162&lt;&gt;"",ABS(b_BDVSA!L162),"")</f>
        <v>0</v>
      </c>
      <c r="M162" s="125" t="str">
        <f>IF(AND(b_BDVSA!L162&lt;&gt;"",b_BDVSA!L162&lt;&gt;0)=TRUE,IF(b_BDVSA!L162&gt;0,"D","A"),"")</f>
        <v/>
      </c>
      <c r="N162" s="125">
        <f>IF(b_BDVSA!M162&lt;&gt;"",ABS(b_BDVSA!M162),"")</f>
        <v>7529.25</v>
      </c>
      <c r="O162" s="125" t="str">
        <f>IF(AND(b_BDVSA!M162&lt;&gt;"",b_BDVSA!M162&lt;&gt;0)=TRUE,IF(b_BDVSA!M162&gt;0,"D","A"),"")</f>
        <v>A</v>
      </c>
      <c r="P162" s="126" t="str">
        <f>IF(b_BDVSA!N162&lt;&gt;"",ABS(b_BDVSA!N162),"")</f>
        <v/>
      </c>
      <c r="Q162" s="125">
        <f>IF(b_BDVSA!Q162&lt;&gt;"",ABS(b_BDVSA!Q162),"")</f>
        <v>0</v>
      </c>
      <c r="R162" s="125" t="str">
        <f>IF(AND(b_BDVSA!Q162&lt;&gt;"",b_BDVSA!Q162&lt;&gt;0)=TRUE,IF(b_BDVSA!Q162&gt;0,"D","A"),"")</f>
        <v/>
      </c>
      <c r="S162" s="125">
        <f>IF(b_BDVSA!R162&lt;&gt;"",ABS(b_BDVSA!R162),"")</f>
        <v>7529.25</v>
      </c>
      <c r="T162" s="125" t="str">
        <f>IF(AND(b_BDVSA!R162&lt;&gt;"",b_BDVSA!R162&lt;&gt;0)=TRUE,IF(b_BDVSA!R162&gt;0,"D","A"),"")</f>
        <v>A</v>
      </c>
      <c r="U162" s="126" t="str">
        <f>IF(b_BDVSA!S162&lt;&gt;"",ABS(b_BDVSA!S162),"")</f>
        <v/>
      </c>
      <c r="V162" s="125">
        <f>IF(b_BDVSA!V162&lt;&gt;"",ABS(b_BDVSA!V162),"")</f>
        <v>0</v>
      </c>
      <c r="W162" s="125" t="str">
        <f>IF(AND(b_BDVSA!V162&lt;&gt;"",b_BDVSA!V162&lt;&gt;0)=TRUE,IF(b_BDVSA!V162&gt;0,"D","A"),"")</f>
        <v/>
      </c>
      <c r="X162" s="125">
        <f>IF(b_BDVSA!W162&lt;&gt;"",ABS(b_BDVSA!W162),"")</f>
        <v>7529.25</v>
      </c>
      <c r="Y162" s="125" t="str">
        <f>IF(AND(b_BDVSA!W162&lt;&gt;"",b_BDVSA!W162&lt;&gt;0)=TRUE,IF(b_BDVSA!W162&gt;0,"D","A"),"")</f>
        <v>A</v>
      </c>
      <c r="Z162" s="126" t="str">
        <f>IF(b_BDVSA!X162&lt;&gt;"",ABS(b_BDVSA!X162),"")</f>
        <v/>
      </c>
    </row>
    <row r="163" spans="1:26">
      <c r="A163" s="117" t="str">
        <f>IF(dati_pdc!A159&lt;&gt;"",IF(dati_pdc!D159=1,RIGHT(dati_pdc!A159,dati_pdc!E159),dati_pdc!A159),"")</f>
        <v>650505</v>
      </c>
      <c r="B163" s="117" t="str">
        <f>IF(dati_pdc!B159&lt;&gt;"",dati_pdc!B159,"")</f>
        <v>F.do ammortamento impianti elettrici</v>
      </c>
      <c r="C163" s="117">
        <f>IF(dati_pdc!C159&lt;&gt;"",dati_pdc!C159,"")</f>
        <v>3</v>
      </c>
      <c r="D163" s="117">
        <f>IF(dati_pdc!D159&lt;&gt;"",dati_pdc!D159,"")</f>
        <v>0</v>
      </c>
      <c r="E163" s="125">
        <f>IF(b_BDVSA!F163&lt;&gt;"",ABS(b_BDVSA!F163),"")</f>
        <v>8775</v>
      </c>
      <c r="F163" s="125" t="str">
        <f>IF(AND(b_BDVSA!F163&lt;&gt;"",b_BDVSA!F163&lt;&gt;0)=TRUE,IF(b_BDVSA!F163&gt;0,"D","A"),"")</f>
        <v>A</v>
      </c>
      <c r="G163" s="125">
        <f>IF(b_BDVSA!G163&lt;&gt;"",ABS(b_BDVSA!G163),"")</f>
        <v>7425</v>
      </c>
      <c r="H163" s="125" t="str">
        <f>IF(AND(b_BDVSA!G163&lt;&gt;"",b_BDVSA!G163&lt;&gt;0)=TRUE,IF(b_BDVSA!G163&gt;0,"D","A"),"")</f>
        <v>A</v>
      </c>
      <c r="I163" s="125">
        <f>IF(b_BDVSA!H163&lt;&gt;"",ABS(b_BDVSA!H163),"")</f>
        <v>1350</v>
      </c>
      <c r="J163" s="125" t="str">
        <f>IF(AND(b_BDVSA!H163&lt;&gt;"",b_BDVSA!H163&lt;&gt;0)=TRUE,IF(b_BDVSA!H163&gt;0,"D","A"),"")</f>
        <v>A</v>
      </c>
      <c r="K163" s="126">
        <f>IF(b_BDVSA!I163&lt;&gt;"",ABS(b_BDVSA!I163),"")</f>
        <v>0.18181818181818182</v>
      </c>
      <c r="L163" s="125">
        <f>IF(b_BDVSA!L163&lt;&gt;"",ABS(b_BDVSA!L163),"")</f>
        <v>0</v>
      </c>
      <c r="M163" s="125" t="str">
        <f>IF(AND(b_BDVSA!L163&lt;&gt;"",b_BDVSA!L163&lt;&gt;0)=TRUE,IF(b_BDVSA!L163&gt;0,"D","A"),"")</f>
        <v/>
      </c>
      <c r="N163" s="125">
        <f>IF(b_BDVSA!M163&lt;&gt;"",ABS(b_BDVSA!M163),"")</f>
        <v>8775</v>
      </c>
      <c r="O163" s="125" t="str">
        <f>IF(AND(b_BDVSA!M163&lt;&gt;"",b_BDVSA!M163&lt;&gt;0)=TRUE,IF(b_BDVSA!M163&gt;0,"D","A"),"")</f>
        <v>A</v>
      </c>
      <c r="P163" s="126" t="str">
        <f>IF(b_BDVSA!N163&lt;&gt;"",ABS(b_BDVSA!N163),"")</f>
        <v/>
      </c>
      <c r="Q163" s="125">
        <f>IF(b_BDVSA!Q163&lt;&gt;"",ABS(b_BDVSA!Q163),"")</f>
        <v>0</v>
      </c>
      <c r="R163" s="125" t="str">
        <f>IF(AND(b_BDVSA!Q163&lt;&gt;"",b_BDVSA!Q163&lt;&gt;0)=TRUE,IF(b_BDVSA!Q163&gt;0,"D","A"),"")</f>
        <v/>
      </c>
      <c r="S163" s="125">
        <f>IF(b_BDVSA!R163&lt;&gt;"",ABS(b_BDVSA!R163),"")</f>
        <v>8775</v>
      </c>
      <c r="T163" s="125" t="str">
        <f>IF(AND(b_BDVSA!R163&lt;&gt;"",b_BDVSA!R163&lt;&gt;0)=TRUE,IF(b_BDVSA!R163&gt;0,"D","A"),"")</f>
        <v>A</v>
      </c>
      <c r="U163" s="126" t="str">
        <f>IF(b_BDVSA!S163&lt;&gt;"",ABS(b_BDVSA!S163),"")</f>
        <v/>
      </c>
      <c r="V163" s="125">
        <f>IF(b_BDVSA!V163&lt;&gt;"",ABS(b_BDVSA!V163),"")</f>
        <v>0</v>
      </c>
      <c r="W163" s="125" t="str">
        <f>IF(AND(b_BDVSA!V163&lt;&gt;"",b_BDVSA!V163&lt;&gt;0)=TRUE,IF(b_BDVSA!V163&gt;0,"D","A"),"")</f>
        <v/>
      </c>
      <c r="X163" s="125">
        <f>IF(b_BDVSA!W163&lt;&gt;"",ABS(b_BDVSA!W163),"")</f>
        <v>8775</v>
      </c>
      <c r="Y163" s="125" t="str">
        <f>IF(AND(b_BDVSA!W163&lt;&gt;"",b_BDVSA!W163&lt;&gt;0)=TRUE,IF(b_BDVSA!W163&gt;0,"D","A"),"")</f>
        <v>A</v>
      </c>
      <c r="Z163" s="126" t="str">
        <f>IF(b_BDVSA!X163&lt;&gt;"",ABS(b_BDVSA!X163),"")</f>
        <v/>
      </c>
    </row>
    <row r="164" spans="1:26">
      <c r="A164" s="117" t="str">
        <f>IF(dati_pdc!A160&lt;&gt;"",IF(dati_pdc!D160=1,RIGHT(dati_pdc!A160,dati_pdc!E160),dati_pdc!A160),"")</f>
        <v>650507</v>
      </c>
      <c r="B164" s="117" t="str">
        <f>IF(dati_pdc!B160&lt;&gt;"",dati_pdc!B160,"")</f>
        <v>F.do ammortamento impianti telefonici</v>
      </c>
      <c r="C164" s="117">
        <f>IF(dati_pdc!C160&lt;&gt;"",dati_pdc!C160,"")</f>
        <v>3</v>
      </c>
      <c r="D164" s="117">
        <f>IF(dati_pdc!D160&lt;&gt;"",dati_pdc!D160,"")</f>
        <v>0</v>
      </c>
      <c r="E164" s="125">
        <f>IF(b_BDVSA!F164&lt;&gt;"",ABS(b_BDVSA!F164),"")</f>
        <v>5909.91</v>
      </c>
      <c r="F164" s="125" t="str">
        <f>IF(AND(b_BDVSA!F164&lt;&gt;"",b_BDVSA!F164&lt;&gt;0)=TRUE,IF(b_BDVSA!F164&gt;0,"D","A"),"")</f>
        <v>A</v>
      </c>
      <c r="G164" s="125">
        <f>IF(b_BDVSA!G164&lt;&gt;"",ABS(b_BDVSA!G164),"")</f>
        <v>5909.91</v>
      </c>
      <c r="H164" s="125" t="str">
        <f>IF(AND(b_BDVSA!G164&lt;&gt;"",b_BDVSA!G164&lt;&gt;0)=TRUE,IF(b_BDVSA!G164&gt;0,"D","A"),"")</f>
        <v>A</v>
      </c>
      <c r="I164" s="125">
        <f>IF(b_BDVSA!H164&lt;&gt;"",ABS(b_BDVSA!H164),"")</f>
        <v>0</v>
      </c>
      <c r="J164" s="125" t="str">
        <f>IF(AND(b_BDVSA!H164&lt;&gt;"",b_BDVSA!H164&lt;&gt;0)=TRUE,IF(b_BDVSA!H164&gt;0,"D","A"),"")</f>
        <v/>
      </c>
      <c r="K164" s="126">
        <f>IF(b_BDVSA!I164&lt;&gt;"",ABS(b_BDVSA!I164),"")</f>
        <v>0</v>
      </c>
      <c r="L164" s="125">
        <f>IF(b_BDVSA!L164&lt;&gt;"",ABS(b_BDVSA!L164),"")</f>
        <v>0</v>
      </c>
      <c r="M164" s="125" t="str">
        <f>IF(AND(b_BDVSA!L164&lt;&gt;"",b_BDVSA!L164&lt;&gt;0)=TRUE,IF(b_BDVSA!L164&gt;0,"D","A"),"")</f>
        <v/>
      </c>
      <c r="N164" s="125">
        <f>IF(b_BDVSA!M164&lt;&gt;"",ABS(b_BDVSA!M164),"")</f>
        <v>5909.91</v>
      </c>
      <c r="O164" s="125" t="str">
        <f>IF(AND(b_BDVSA!M164&lt;&gt;"",b_BDVSA!M164&lt;&gt;0)=TRUE,IF(b_BDVSA!M164&gt;0,"D","A"),"")</f>
        <v>A</v>
      </c>
      <c r="P164" s="126" t="str">
        <f>IF(b_BDVSA!N164&lt;&gt;"",ABS(b_BDVSA!N164),"")</f>
        <v/>
      </c>
      <c r="Q164" s="125">
        <f>IF(b_BDVSA!Q164&lt;&gt;"",ABS(b_BDVSA!Q164),"")</f>
        <v>0</v>
      </c>
      <c r="R164" s="125" t="str">
        <f>IF(AND(b_BDVSA!Q164&lt;&gt;"",b_BDVSA!Q164&lt;&gt;0)=TRUE,IF(b_BDVSA!Q164&gt;0,"D","A"),"")</f>
        <v/>
      </c>
      <c r="S164" s="125">
        <f>IF(b_BDVSA!R164&lt;&gt;"",ABS(b_BDVSA!R164),"")</f>
        <v>5909.91</v>
      </c>
      <c r="T164" s="125" t="str">
        <f>IF(AND(b_BDVSA!R164&lt;&gt;"",b_BDVSA!R164&lt;&gt;0)=TRUE,IF(b_BDVSA!R164&gt;0,"D","A"),"")</f>
        <v>A</v>
      </c>
      <c r="U164" s="126" t="str">
        <f>IF(b_BDVSA!S164&lt;&gt;"",ABS(b_BDVSA!S164),"")</f>
        <v/>
      </c>
      <c r="V164" s="125">
        <f>IF(b_BDVSA!V164&lt;&gt;"",ABS(b_BDVSA!V164),"")</f>
        <v>0</v>
      </c>
      <c r="W164" s="125" t="str">
        <f>IF(AND(b_BDVSA!V164&lt;&gt;"",b_BDVSA!V164&lt;&gt;0)=TRUE,IF(b_BDVSA!V164&gt;0,"D","A"),"")</f>
        <v/>
      </c>
      <c r="X164" s="125">
        <f>IF(b_BDVSA!W164&lt;&gt;"",ABS(b_BDVSA!W164),"")</f>
        <v>5909.91</v>
      </c>
      <c r="Y164" s="125" t="str">
        <f>IF(AND(b_BDVSA!W164&lt;&gt;"",b_BDVSA!W164&lt;&gt;0)=TRUE,IF(b_BDVSA!W164&gt;0,"D","A"),"")</f>
        <v>A</v>
      </c>
      <c r="Z164" s="126" t="str">
        <f>IF(b_BDVSA!X164&lt;&gt;"",ABS(b_BDVSA!X164),"")</f>
        <v/>
      </c>
    </row>
    <row r="165" spans="1:26">
      <c r="A165" s="117" t="str">
        <f>IF(dati_pdc!A161&lt;&gt;"",IF(dati_pdc!D161=1,RIGHT(dati_pdc!A161,dati_pdc!E161),dati_pdc!A161),"")</f>
        <v>650508</v>
      </c>
      <c r="B165" s="117" t="str">
        <f>IF(dati_pdc!B161&lt;&gt;"",dati_pdc!B161,"")</f>
        <v>F.do ammort. impianto di cablaggio</v>
      </c>
      <c r="C165" s="117">
        <f>IF(dati_pdc!C161&lt;&gt;"",dati_pdc!C161,"")</f>
        <v>3</v>
      </c>
      <c r="D165" s="117">
        <f>IF(dati_pdc!D161&lt;&gt;"",dati_pdc!D161,"")</f>
        <v>0</v>
      </c>
      <c r="E165" s="125">
        <f>IF(b_BDVSA!F165&lt;&gt;"",ABS(b_BDVSA!F165),"")</f>
        <v>6516.46</v>
      </c>
      <c r="F165" s="125" t="str">
        <f>IF(AND(b_BDVSA!F165&lt;&gt;"",b_BDVSA!F165&lt;&gt;0)=TRUE,IF(b_BDVSA!F165&gt;0,"D","A"),"")</f>
        <v>A</v>
      </c>
      <c r="G165" s="125">
        <f>IF(b_BDVSA!G165&lt;&gt;"",ABS(b_BDVSA!G165),"")</f>
        <v>6516.46</v>
      </c>
      <c r="H165" s="125" t="str">
        <f>IF(AND(b_BDVSA!G165&lt;&gt;"",b_BDVSA!G165&lt;&gt;0)=TRUE,IF(b_BDVSA!G165&gt;0,"D","A"),"")</f>
        <v>A</v>
      </c>
      <c r="I165" s="125">
        <f>IF(b_BDVSA!H165&lt;&gt;"",ABS(b_BDVSA!H165),"")</f>
        <v>0</v>
      </c>
      <c r="J165" s="125" t="str">
        <f>IF(AND(b_BDVSA!H165&lt;&gt;"",b_BDVSA!H165&lt;&gt;0)=TRUE,IF(b_BDVSA!H165&gt;0,"D","A"),"")</f>
        <v/>
      </c>
      <c r="K165" s="126">
        <f>IF(b_BDVSA!I165&lt;&gt;"",ABS(b_BDVSA!I165),"")</f>
        <v>0</v>
      </c>
      <c r="L165" s="125">
        <f>IF(b_BDVSA!L165&lt;&gt;"",ABS(b_BDVSA!L165),"")</f>
        <v>0</v>
      </c>
      <c r="M165" s="125" t="str">
        <f>IF(AND(b_BDVSA!L165&lt;&gt;"",b_BDVSA!L165&lt;&gt;0)=TRUE,IF(b_BDVSA!L165&gt;0,"D","A"),"")</f>
        <v/>
      </c>
      <c r="N165" s="125">
        <f>IF(b_BDVSA!M165&lt;&gt;"",ABS(b_BDVSA!M165),"")</f>
        <v>6516.46</v>
      </c>
      <c r="O165" s="125" t="str">
        <f>IF(AND(b_BDVSA!M165&lt;&gt;"",b_BDVSA!M165&lt;&gt;0)=TRUE,IF(b_BDVSA!M165&gt;0,"D","A"),"")</f>
        <v>A</v>
      </c>
      <c r="P165" s="126" t="str">
        <f>IF(b_BDVSA!N165&lt;&gt;"",ABS(b_BDVSA!N165),"")</f>
        <v/>
      </c>
      <c r="Q165" s="125">
        <f>IF(b_BDVSA!Q165&lt;&gt;"",ABS(b_BDVSA!Q165),"")</f>
        <v>0</v>
      </c>
      <c r="R165" s="125" t="str">
        <f>IF(AND(b_BDVSA!Q165&lt;&gt;"",b_BDVSA!Q165&lt;&gt;0)=TRUE,IF(b_BDVSA!Q165&gt;0,"D","A"),"")</f>
        <v/>
      </c>
      <c r="S165" s="125">
        <f>IF(b_BDVSA!R165&lt;&gt;"",ABS(b_BDVSA!R165),"")</f>
        <v>6516.46</v>
      </c>
      <c r="T165" s="125" t="str">
        <f>IF(AND(b_BDVSA!R165&lt;&gt;"",b_BDVSA!R165&lt;&gt;0)=TRUE,IF(b_BDVSA!R165&gt;0,"D","A"),"")</f>
        <v>A</v>
      </c>
      <c r="U165" s="126" t="str">
        <f>IF(b_BDVSA!S165&lt;&gt;"",ABS(b_BDVSA!S165),"")</f>
        <v/>
      </c>
      <c r="V165" s="125">
        <f>IF(b_BDVSA!V165&lt;&gt;"",ABS(b_BDVSA!V165),"")</f>
        <v>0</v>
      </c>
      <c r="W165" s="125" t="str">
        <f>IF(AND(b_BDVSA!V165&lt;&gt;"",b_BDVSA!V165&lt;&gt;0)=TRUE,IF(b_BDVSA!V165&gt;0,"D","A"),"")</f>
        <v/>
      </c>
      <c r="X165" s="125">
        <f>IF(b_BDVSA!W165&lt;&gt;"",ABS(b_BDVSA!W165),"")</f>
        <v>6516.46</v>
      </c>
      <c r="Y165" s="125" t="str">
        <f>IF(AND(b_BDVSA!W165&lt;&gt;"",b_BDVSA!W165&lt;&gt;0)=TRUE,IF(b_BDVSA!W165&gt;0,"D","A"),"")</f>
        <v>A</v>
      </c>
      <c r="Z165" s="126" t="str">
        <f>IF(b_BDVSA!X165&lt;&gt;"",ABS(b_BDVSA!X165),"")</f>
        <v/>
      </c>
    </row>
    <row r="166" spans="1:26">
      <c r="A166" s="117" t="str">
        <f>IF(dati_pdc!A162&lt;&gt;"",IF(dati_pdc!D162=1,RIGHT(dati_pdc!A162,dati_pdc!E162),dati_pdc!A162),"")</f>
        <v>6507</v>
      </c>
      <c r="B166" s="117" t="str">
        <f>IF(dati_pdc!B162&lt;&gt;"",dati_pdc!B162,"")</f>
        <v>FONDI AMMORT.ATTREZZ.INDUSTR.E COMMERC.</v>
      </c>
      <c r="C166" s="117">
        <f>IF(dati_pdc!C162&lt;&gt;"",dati_pdc!C162,"")</f>
        <v>2</v>
      </c>
      <c r="D166" s="117">
        <f>IF(dati_pdc!D162&lt;&gt;"",dati_pdc!D162,"")</f>
        <v>0</v>
      </c>
      <c r="E166" s="125">
        <f>IF(b_BDVSA!F166&lt;&gt;"",ABS(b_BDVSA!F166),"")</f>
        <v>130070.67</v>
      </c>
      <c r="F166" s="125" t="str">
        <f>IF(AND(b_BDVSA!F166&lt;&gt;"",b_BDVSA!F166&lt;&gt;0)=TRUE,IF(b_BDVSA!F166&gt;0,"D","A"),"")</f>
        <v>A</v>
      </c>
      <c r="G166" s="125">
        <f>IF(b_BDVSA!G166&lt;&gt;"",ABS(b_BDVSA!G166),"")</f>
        <v>106049.10999999999</v>
      </c>
      <c r="H166" s="125" t="str">
        <f>IF(AND(b_BDVSA!G166&lt;&gt;"",b_BDVSA!G166&lt;&gt;0)=TRUE,IF(b_BDVSA!G166&gt;0,"D","A"),"")</f>
        <v>A</v>
      </c>
      <c r="I166" s="125">
        <f>IF(b_BDVSA!H166&lt;&gt;"",ABS(b_BDVSA!H166),"")</f>
        <v>24021.560000000012</v>
      </c>
      <c r="J166" s="125" t="str">
        <f>IF(AND(b_BDVSA!H166&lt;&gt;"",b_BDVSA!H166&lt;&gt;0)=TRUE,IF(b_BDVSA!H166&gt;0,"D","A"),"")</f>
        <v>A</v>
      </c>
      <c r="K166" s="126">
        <f>IF(b_BDVSA!I166&lt;&gt;"",ABS(b_BDVSA!I166),"")</f>
        <v>0.22651354641260088</v>
      </c>
      <c r="L166" s="125">
        <f>IF(b_BDVSA!L166&lt;&gt;"",ABS(b_BDVSA!L166),"")</f>
        <v>0</v>
      </c>
      <c r="M166" s="125" t="str">
        <f>IF(AND(b_BDVSA!L166&lt;&gt;"",b_BDVSA!L166&lt;&gt;0)=TRUE,IF(b_BDVSA!L166&gt;0,"D","A"),"")</f>
        <v/>
      </c>
      <c r="N166" s="125">
        <f>IF(b_BDVSA!M166&lt;&gt;"",ABS(b_BDVSA!M166),"")</f>
        <v>130070.67</v>
      </c>
      <c r="O166" s="125" t="str">
        <f>IF(AND(b_BDVSA!M166&lt;&gt;"",b_BDVSA!M166&lt;&gt;0)=TRUE,IF(b_BDVSA!M166&gt;0,"D","A"),"")</f>
        <v>A</v>
      </c>
      <c r="P166" s="126" t="str">
        <f>IF(b_BDVSA!N166&lt;&gt;"",ABS(b_BDVSA!N166),"")</f>
        <v/>
      </c>
      <c r="Q166" s="125">
        <f>IF(b_BDVSA!Q166&lt;&gt;"",ABS(b_BDVSA!Q166),"")</f>
        <v>0</v>
      </c>
      <c r="R166" s="125" t="str">
        <f>IF(AND(b_BDVSA!Q166&lt;&gt;"",b_BDVSA!Q166&lt;&gt;0)=TRUE,IF(b_BDVSA!Q166&gt;0,"D","A"),"")</f>
        <v/>
      </c>
      <c r="S166" s="125">
        <f>IF(b_BDVSA!R166&lt;&gt;"",ABS(b_BDVSA!R166),"")</f>
        <v>130070.67</v>
      </c>
      <c r="T166" s="125" t="str">
        <f>IF(AND(b_BDVSA!R166&lt;&gt;"",b_BDVSA!R166&lt;&gt;0)=TRUE,IF(b_BDVSA!R166&gt;0,"D","A"),"")</f>
        <v>A</v>
      </c>
      <c r="U166" s="126" t="str">
        <f>IF(b_BDVSA!S166&lt;&gt;"",ABS(b_BDVSA!S166),"")</f>
        <v/>
      </c>
      <c r="V166" s="125">
        <f>IF(b_BDVSA!V166&lt;&gt;"",ABS(b_BDVSA!V166),"")</f>
        <v>0</v>
      </c>
      <c r="W166" s="125" t="str">
        <f>IF(AND(b_BDVSA!V166&lt;&gt;"",b_BDVSA!V166&lt;&gt;0)=TRUE,IF(b_BDVSA!V166&gt;0,"D","A"),"")</f>
        <v/>
      </c>
      <c r="X166" s="125">
        <f>IF(b_BDVSA!W166&lt;&gt;"",ABS(b_BDVSA!W166),"")</f>
        <v>130070.67</v>
      </c>
      <c r="Y166" s="125" t="str">
        <f>IF(AND(b_BDVSA!W166&lt;&gt;"",b_BDVSA!W166&lt;&gt;0)=TRUE,IF(b_BDVSA!W166&gt;0,"D","A"),"")</f>
        <v>A</v>
      </c>
      <c r="Z166" s="126" t="str">
        <f>IF(b_BDVSA!X166&lt;&gt;"",ABS(b_BDVSA!X166),"")</f>
        <v/>
      </c>
    </row>
    <row r="167" spans="1:26">
      <c r="A167" s="117" t="str">
        <f>IF(dati_pdc!A163&lt;&gt;"",IF(dati_pdc!D163=1,RIGHT(dati_pdc!A163,dati_pdc!E163),dati_pdc!A163),"")</f>
        <v>650702</v>
      </c>
      <c r="B167" s="117" t="str">
        <f>IF(dati_pdc!B163&lt;&gt;"",dati_pdc!B163,"")</f>
        <v>F.do ammort. hardware</v>
      </c>
      <c r="C167" s="117">
        <f>IF(dati_pdc!C163&lt;&gt;"",dati_pdc!C163,"")</f>
        <v>3</v>
      </c>
      <c r="D167" s="117">
        <f>IF(dati_pdc!D163&lt;&gt;"",dati_pdc!D163,"")</f>
        <v>0</v>
      </c>
      <c r="E167" s="125">
        <f>IF(b_BDVSA!F167&lt;&gt;"",ABS(b_BDVSA!F167),"")</f>
        <v>107447.33</v>
      </c>
      <c r="F167" s="125" t="str">
        <f>IF(AND(b_BDVSA!F167&lt;&gt;"",b_BDVSA!F167&lt;&gt;0)=TRUE,IF(b_BDVSA!F167&gt;0,"D","A"),"")</f>
        <v>A</v>
      </c>
      <c r="G167" s="125">
        <f>IF(b_BDVSA!G167&lt;&gt;"",ABS(b_BDVSA!G167),"")</f>
        <v>86404.43</v>
      </c>
      <c r="H167" s="125" t="str">
        <f>IF(AND(b_BDVSA!G167&lt;&gt;"",b_BDVSA!G167&lt;&gt;0)=TRUE,IF(b_BDVSA!G167&gt;0,"D","A"),"")</f>
        <v>A</v>
      </c>
      <c r="I167" s="125">
        <f>IF(b_BDVSA!H167&lt;&gt;"",ABS(b_BDVSA!H167),"")</f>
        <v>21042.900000000009</v>
      </c>
      <c r="J167" s="125" t="str">
        <f>IF(AND(b_BDVSA!H167&lt;&gt;"",b_BDVSA!H167&lt;&gt;0)=TRUE,IF(b_BDVSA!H167&gt;0,"D","A"),"")</f>
        <v>A</v>
      </c>
      <c r="K167" s="126">
        <f>IF(b_BDVSA!I167&lt;&gt;"",ABS(b_BDVSA!I167),"")</f>
        <v>0.24353959629153285</v>
      </c>
      <c r="L167" s="125">
        <f>IF(b_BDVSA!L167&lt;&gt;"",ABS(b_BDVSA!L167),"")</f>
        <v>0</v>
      </c>
      <c r="M167" s="125" t="str">
        <f>IF(AND(b_BDVSA!L167&lt;&gt;"",b_BDVSA!L167&lt;&gt;0)=TRUE,IF(b_BDVSA!L167&gt;0,"D","A"),"")</f>
        <v/>
      </c>
      <c r="N167" s="125">
        <f>IF(b_BDVSA!M167&lt;&gt;"",ABS(b_BDVSA!M167),"")</f>
        <v>107447.33</v>
      </c>
      <c r="O167" s="125" t="str">
        <f>IF(AND(b_BDVSA!M167&lt;&gt;"",b_BDVSA!M167&lt;&gt;0)=TRUE,IF(b_BDVSA!M167&gt;0,"D","A"),"")</f>
        <v>A</v>
      </c>
      <c r="P167" s="126" t="str">
        <f>IF(b_BDVSA!N167&lt;&gt;"",ABS(b_BDVSA!N167),"")</f>
        <v/>
      </c>
      <c r="Q167" s="125">
        <f>IF(b_BDVSA!Q167&lt;&gt;"",ABS(b_BDVSA!Q167),"")</f>
        <v>0</v>
      </c>
      <c r="R167" s="125" t="str">
        <f>IF(AND(b_BDVSA!Q167&lt;&gt;"",b_BDVSA!Q167&lt;&gt;0)=TRUE,IF(b_BDVSA!Q167&gt;0,"D","A"),"")</f>
        <v/>
      </c>
      <c r="S167" s="125">
        <f>IF(b_BDVSA!R167&lt;&gt;"",ABS(b_BDVSA!R167),"")</f>
        <v>107447.33</v>
      </c>
      <c r="T167" s="125" t="str">
        <f>IF(AND(b_BDVSA!R167&lt;&gt;"",b_BDVSA!R167&lt;&gt;0)=TRUE,IF(b_BDVSA!R167&gt;0,"D","A"),"")</f>
        <v>A</v>
      </c>
      <c r="U167" s="126" t="str">
        <f>IF(b_BDVSA!S167&lt;&gt;"",ABS(b_BDVSA!S167),"")</f>
        <v/>
      </c>
      <c r="V167" s="125">
        <f>IF(b_BDVSA!V167&lt;&gt;"",ABS(b_BDVSA!V167),"")</f>
        <v>0</v>
      </c>
      <c r="W167" s="125" t="str">
        <f>IF(AND(b_BDVSA!V167&lt;&gt;"",b_BDVSA!V167&lt;&gt;0)=TRUE,IF(b_BDVSA!V167&gt;0,"D","A"),"")</f>
        <v/>
      </c>
      <c r="X167" s="125">
        <f>IF(b_BDVSA!W167&lt;&gt;"",ABS(b_BDVSA!W167),"")</f>
        <v>107447.33</v>
      </c>
      <c r="Y167" s="125" t="str">
        <f>IF(AND(b_BDVSA!W167&lt;&gt;"",b_BDVSA!W167&lt;&gt;0)=TRUE,IF(b_BDVSA!W167&gt;0,"D","A"),"")</f>
        <v>A</v>
      </c>
      <c r="Z167" s="126" t="str">
        <f>IF(b_BDVSA!X167&lt;&gt;"",ABS(b_BDVSA!X167),"")</f>
        <v/>
      </c>
    </row>
    <row r="168" spans="1:26">
      <c r="A168" s="117" t="str">
        <f>IF(dati_pdc!A164&lt;&gt;"",IF(dati_pdc!D164=1,RIGHT(dati_pdc!A164,dati_pdc!E164),dati_pdc!A164),"")</f>
        <v>650703</v>
      </c>
      <c r="B168" s="117" t="str">
        <f>IF(dati_pdc!B164&lt;&gt;"",dati_pdc!B164,"")</f>
        <v>F.do ammort. attrezzatura varia e minuta</v>
      </c>
      <c r="C168" s="117">
        <f>IF(dati_pdc!C164&lt;&gt;"",dati_pdc!C164,"")</f>
        <v>3</v>
      </c>
      <c r="D168" s="117">
        <f>IF(dati_pdc!D164&lt;&gt;"",dati_pdc!D164,"")</f>
        <v>0</v>
      </c>
      <c r="E168" s="125">
        <f>IF(b_BDVSA!F168&lt;&gt;"",ABS(b_BDVSA!F168),"")</f>
        <v>11750.06</v>
      </c>
      <c r="F168" s="125" t="str">
        <f>IF(AND(b_BDVSA!F168&lt;&gt;"",b_BDVSA!F168&lt;&gt;0)=TRUE,IF(b_BDVSA!F168&gt;0,"D","A"),"")</f>
        <v>A</v>
      </c>
      <c r="G168" s="125">
        <f>IF(b_BDVSA!G168&lt;&gt;"",ABS(b_BDVSA!G168),"")</f>
        <v>10381.530000000001</v>
      </c>
      <c r="H168" s="125" t="str">
        <f>IF(AND(b_BDVSA!G168&lt;&gt;"",b_BDVSA!G168&lt;&gt;0)=TRUE,IF(b_BDVSA!G168&gt;0,"D","A"),"")</f>
        <v>A</v>
      </c>
      <c r="I168" s="125">
        <f>IF(b_BDVSA!H168&lt;&gt;"",ABS(b_BDVSA!H168),"")</f>
        <v>1368.5299999999988</v>
      </c>
      <c r="J168" s="125" t="str">
        <f>IF(AND(b_BDVSA!H168&lt;&gt;"",b_BDVSA!H168&lt;&gt;0)=TRUE,IF(b_BDVSA!H168&gt;0,"D","A"),"")</f>
        <v>A</v>
      </c>
      <c r="K168" s="126">
        <f>IF(b_BDVSA!I168&lt;&gt;"",ABS(b_BDVSA!I168),"")</f>
        <v>0.13182353660780238</v>
      </c>
      <c r="L168" s="125">
        <f>IF(b_BDVSA!L168&lt;&gt;"",ABS(b_BDVSA!L168),"")</f>
        <v>0</v>
      </c>
      <c r="M168" s="125" t="str">
        <f>IF(AND(b_BDVSA!L168&lt;&gt;"",b_BDVSA!L168&lt;&gt;0)=TRUE,IF(b_BDVSA!L168&gt;0,"D","A"),"")</f>
        <v/>
      </c>
      <c r="N168" s="125">
        <f>IF(b_BDVSA!M168&lt;&gt;"",ABS(b_BDVSA!M168),"")</f>
        <v>11750.06</v>
      </c>
      <c r="O168" s="125" t="str">
        <f>IF(AND(b_BDVSA!M168&lt;&gt;"",b_BDVSA!M168&lt;&gt;0)=TRUE,IF(b_BDVSA!M168&gt;0,"D","A"),"")</f>
        <v>A</v>
      </c>
      <c r="P168" s="126" t="str">
        <f>IF(b_BDVSA!N168&lt;&gt;"",ABS(b_BDVSA!N168),"")</f>
        <v/>
      </c>
      <c r="Q168" s="125">
        <f>IF(b_BDVSA!Q168&lt;&gt;"",ABS(b_BDVSA!Q168),"")</f>
        <v>0</v>
      </c>
      <c r="R168" s="125" t="str">
        <f>IF(AND(b_BDVSA!Q168&lt;&gt;"",b_BDVSA!Q168&lt;&gt;0)=TRUE,IF(b_BDVSA!Q168&gt;0,"D","A"),"")</f>
        <v/>
      </c>
      <c r="S168" s="125">
        <f>IF(b_BDVSA!R168&lt;&gt;"",ABS(b_BDVSA!R168),"")</f>
        <v>11750.06</v>
      </c>
      <c r="T168" s="125" t="str">
        <f>IF(AND(b_BDVSA!R168&lt;&gt;"",b_BDVSA!R168&lt;&gt;0)=TRUE,IF(b_BDVSA!R168&gt;0,"D","A"),"")</f>
        <v>A</v>
      </c>
      <c r="U168" s="126" t="str">
        <f>IF(b_BDVSA!S168&lt;&gt;"",ABS(b_BDVSA!S168),"")</f>
        <v/>
      </c>
      <c r="V168" s="125">
        <f>IF(b_BDVSA!V168&lt;&gt;"",ABS(b_BDVSA!V168),"")</f>
        <v>0</v>
      </c>
      <c r="W168" s="125" t="str">
        <f>IF(AND(b_BDVSA!V168&lt;&gt;"",b_BDVSA!V168&lt;&gt;0)=TRUE,IF(b_BDVSA!V168&gt;0,"D","A"),"")</f>
        <v/>
      </c>
      <c r="X168" s="125">
        <f>IF(b_BDVSA!W168&lt;&gt;"",ABS(b_BDVSA!W168),"")</f>
        <v>11750.06</v>
      </c>
      <c r="Y168" s="125" t="str">
        <f>IF(AND(b_BDVSA!W168&lt;&gt;"",b_BDVSA!W168&lt;&gt;0)=TRUE,IF(b_BDVSA!W168&gt;0,"D","A"),"")</f>
        <v>A</v>
      </c>
      <c r="Z168" s="126" t="str">
        <f>IF(b_BDVSA!X168&lt;&gt;"",ABS(b_BDVSA!X168),"")</f>
        <v/>
      </c>
    </row>
    <row r="169" spans="1:26">
      <c r="A169" s="117" t="str">
        <f>IF(dati_pdc!A165&lt;&gt;"",IF(dati_pdc!D165=1,RIGHT(dati_pdc!A165,dati_pdc!E165),dati_pdc!A165),"")</f>
        <v>650704</v>
      </c>
      <c r="B169" s="117" t="str">
        <f>IF(dati_pdc!B165&lt;&gt;"",dati_pdc!B165,"")</f>
        <v>F.do ammort. apparecchi telefonici</v>
      </c>
      <c r="C169" s="117">
        <f>IF(dati_pdc!C165&lt;&gt;"",dati_pdc!C165,"")</f>
        <v>3</v>
      </c>
      <c r="D169" s="117">
        <f>IF(dati_pdc!D165&lt;&gt;"",dati_pdc!D165,"")</f>
        <v>0</v>
      </c>
      <c r="E169" s="125">
        <f>IF(b_BDVSA!F169&lt;&gt;"",ABS(b_BDVSA!F169),"")</f>
        <v>10873.28</v>
      </c>
      <c r="F169" s="125" t="str">
        <f>IF(AND(b_BDVSA!F169&lt;&gt;"",b_BDVSA!F169&lt;&gt;0)=TRUE,IF(b_BDVSA!F169&gt;0,"D","A"),"")</f>
        <v>A</v>
      </c>
      <c r="G169" s="125">
        <f>IF(b_BDVSA!G169&lt;&gt;"",ABS(b_BDVSA!G169),"")</f>
        <v>9263.15</v>
      </c>
      <c r="H169" s="125" t="str">
        <f>IF(AND(b_BDVSA!G169&lt;&gt;"",b_BDVSA!G169&lt;&gt;0)=TRUE,IF(b_BDVSA!G169&gt;0,"D","A"),"")</f>
        <v>A</v>
      </c>
      <c r="I169" s="125">
        <f>IF(b_BDVSA!H169&lt;&gt;"",ABS(b_BDVSA!H169),"")</f>
        <v>1610.130000000001</v>
      </c>
      <c r="J169" s="125" t="str">
        <f>IF(AND(b_BDVSA!H169&lt;&gt;"",b_BDVSA!H169&lt;&gt;0)=TRUE,IF(b_BDVSA!H169&gt;0,"D","A"),"")</f>
        <v>A</v>
      </c>
      <c r="K169" s="126">
        <f>IF(b_BDVSA!I169&lt;&gt;"",ABS(b_BDVSA!I169),"")</f>
        <v>0.17382100041562548</v>
      </c>
      <c r="L169" s="125">
        <f>IF(b_BDVSA!L169&lt;&gt;"",ABS(b_BDVSA!L169),"")</f>
        <v>0</v>
      </c>
      <c r="M169" s="125" t="str">
        <f>IF(AND(b_BDVSA!L169&lt;&gt;"",b_BDVSA!L169&lt;&gt;0)=TRUE,IF(b_BDVSA!L169&gt;0,"D","A"),"")</f>
        <v/>
      </c>
      <c r="N169" s="125">
        <f>IF(b_BDVSA!M169&lt;&gt;"",ABS(b_BDVSA!M169),"")</f>
        <v>10873.28</v>
      </c>
      <c r="O169" s="125" t="str">
        <f>IF(AND(b_BDVSA!M169&lt;&gt;"",b_BDVSA!M169&lt;&gt;0)=TRUE,IF(b_BDVSA!M169&gt;0,"D","A"),"")</f>
        <v>A</v>
      </c>
      <c r="P169" s="126" t="str">
        <f>IF(b_BDVSA!N169&lt;&gt;"",ABS(b_BDVSA!N169),"")</f>
        <v/>
      </c>
      <c r="Q169" s="125">
        <f>IF(b_BDVSA!Q169&lt;&gt;"",ABS(b_BDVSA!Q169),"")</f>
        <v>0</v>
      </c>
      <c r="R169" s="125" t="str">
        <f>IF(AND(b_BDVSA!Q169&lt;&gt;"",b_BDVSA!Q169&lt;&gt;0)=TRUE,IF(b_BDVSA!Q169&gt;0,"D","A"),"")</f>
        <v/>
      </c>
      <c r="S169" s="125">
        <f>IF(b_BDVSA!R169&lt;&gt;"",ABS(b_BDVSA!R169),"")</f>
        <v>10873.28</v>
      </c>
      <c r="T169" s="125" t="str">
        <f>IF(AND(b_BDVSA!R169&lt;&gt;"",b_BDVSA!R169&lt;&gt;0)=TRUE,IF(b_BDVSA!R169&gt;0,"D","A"),"")</f>
        <v>A</v>
      </c>
      <c r="U169" s="126" t="str">
        <f>IF(b_BDVSA!S169&lt;&gt;"",ABS(b_BDVSA!S169),"")</f>
        <v/>
      </c>
      <c r="V169" s="125">
        <f>IF(b_BDVSA!V169&lt;&gt;"",ABS(b_BDVSA!V169),"")</f>
        <v>0</v>
      </c>
      <c r="W169" s="125" t="str">
        <f>IF(AND(b_BDVSA!V169&lt;&gt;"",b_BDVSA!V169&lt;&gt;0)=TRUE,IF(b_BDVSA!V169&gt;0,"D","A"),"")</f>
        <v/>
      </c>
      <c r="X169" s="125">
        <f>IF(b_BDVSA!W169&lt;&gt;"",ABS(b_BDVSA!W169),"")</f>
        <v>10873.28</v>
      </c>
      <c r="Y169" s="125" t="str">
        <f>IF(AND(b_BDVSA!W169&lt;&gt;"",b_BDVSA!W169&lt;&gt;0)=TRUE,IF(b_BDVSA!W169&gt;0,"D","A"),"")</f>
        <v>A</v>
      </c>
      <c r="Z169" s="126" t="str">
        <f>IF(b_BDVSA!X169&lt;&gt;"",ABS(b_BDVSA!X169),"")</f>
        <v/>
      </c>
    </row>
    <row r="170" spans="1:26">
      <c r="A170" s="117" t="str">
        <f>IF(dati_pdc!A166&lt;&gt;"",IF(dati_pdc!D166=1,RIGHT(dati_pdc!A166,dati_pdc!E166),dati_pdc!A166),"")</f>
        <v>6509</v>
      </c>
      <c r="B170" s="117" t="str">
        <f>IF(dati_pdc!B166&lt;&gt;"",dati_pdc!B166,"")</f>
        <v>FONDI AMMORTAMENTO ALTRI BENI MATERIALI</v>
      </c>
      <c r="C170" s="117">
        <f>IF(dati_pdc!C166&lt;&gt;"",dati_pdc!C166,"")</f>
        <v>2</v>
      </c>
      <c r="D170" s="117">
        <f>IF(dati_pdc!D166&lt;&gt;"",dati_pdc!D166,"")</f>
        <v>0</v>
      </c>
      <c r="E170" s="125">
        <f>IF(b_BDVSA!F170&lt;&gt;"",ABS(b_BDVSA!F170),"")</f>
        <v>239624.85</v>
      </c>
      <c r="F170" s="125" t="str">
        <f>IF(AND(b_BDVSA!F170&lt;&gt;"",b_BDVSA!F170&lt;&gt;0)=TRUE,IF(b_BDVSA!F170&gt;0,"D","A"),"")</f>
        <v>A</v>
      </c>
      <c r="G170" s="125">
        <f>IF(b_BDVSA!G170&lt;&gt;"",ABS(b_BDVSA!G170),"")</f>
        <v>239137.42</v>
      </c>
      <c r="H170" s="125" t="str">
        <f>IF(AND(b_BDVSA!G170&lt;&gt;"",b_BDVSA!G170&lt;&gt;0)=TRUE,IF(b_BDVSA!G170&gt;0,"D","A"),"")</f>
        <v>A</v>
      </c>
      <c r="I170" s="125">
        <f>IF(b_BDVSA!H170&lt;&gt;"",ABS(b_BDVSA!H170),"")</f>
        <v>487.42999999999302</v>
      </c>
      <c r="J170" s="125" t="str">
        <f>IF(AND(b_BDVSA!H170&lt;&gt;"",b_BDVSA!H170&lt;&gt;0)=TRUE,IF(b_BDVSA!H170&gt;0,"D","A"),"")</f>
        <v>A</v>
      </c>
      <c r="K170" s="126">
        <f>IF(b_BDVSA!I170&lt;&gt;"",ABS(b_BDVSA!I170),"")</f>
        <v>2.0382840962321707E-3</v>
      </c>
      <c r="L170" s="125">
        <f>IF(b_BDVSA!L170&lt;&gt;"",ABS(b_BDVSA!L170),"")</f>
        <v>0</v>
      </c>
      <c r="M170" s="125" t="str">
        <f>IF(AND(b_BDVSA!L170&lt;&gt;"",b_BDVSA!L170&lt;&gt;0)=TRUE,IF(b_BDVSA!L170&gt;0,"D","A"),"")</f>
        <v/>
      </c>
      <c r="N170" s="125">
        <f>IF(b_BDVSA!M170&lt;&gt;"",ABS(b_BDVSA!M170),"")</f>
        <v>239624.85</v>
      </c>
      <c r="O170" s="125" t="str">
        <f>IF(AND(b_BDVSA!M170&lt;&gt;"",b_BDVSA!M170&lt;&gt;0)=TRUE,IF(b_BDVSA!M170&gt;0,"D","A"),"")</f>
        <v>A</v>
      </c>
      <c r="P170" s="126" t="str">
        <f>IF(b_BDVSA!N170&lt;&gt;"",ABS(b_BDVSA!N170),"")</f>
        <v/>
      </c>
      <c r="Q170" s="125">
        <f>IF(b_BDVSA!Q170&lt;&gt;"",ABS(b_BDVSA!Q170),"")</f>
        <v>0</v>
      </c>
      <c r="R170" s="125" t="str">
        <f>IF(AND(b_BDVSA!Q170&lt;&gt;"",b_BDVSA!Q170&lt;&gt;0)=TRUE,IF(b_BDVSA!Q170&gt;0,"D","A"),"")</f>
        <v/>
      </c>
      <c r="S170" s="125">
        <f>IF(b_BDVSA!R170&lt;&gt;"",ABS(b_BDVSA!R170),"")</f>
        <v>239624.85</v>
      </c>
      <c r="T170" s="125" t="str">
        <f>IF(AND(b_BDVSA!R170&lt;&gt;"",b_BDVSA!R170&lt;&gt;0)=TRUE,IF(b_BDVSA!R170&gt;0,"D","A"),"")</f>
        <v>A</v>
      </c>
      <c r="U170" s="126" t="str">
        <f>IF(b_BDVSA!S170&lt;&gt;"",ABS(b_BDVSA!S170),"")</f>
        <v/>
      </c>
      <c r="V170" s="125">
        <f>IF(b_BDVSA!V170&lt;&gt;"",ABS(b_BDVSA!V170),"")</f>
        <v>0</v>
      </c>
      <c r="W170" s="125" t="str">
        <f>IF(AND(b_BDVSA!V170&lt;&gt;"",b_BDVSA!V170&lt;&gt;0)=TRUE,IF(b_BDVSA!V170&gt;0,"D","A"),"")</f>
        <v/>
      </c>
      <c r="X170" s="125">
        <f>IF(b_BDVSA!W170&lt;&gt;"",ABS(b_BDVSA!W170),"")</f>
        <v>239624.85</v>
      </c>
      <c r="Y170" s="125" t="str">
        <f>IF(AND(b_BDVSA!W170&lt;&gt;"",b_BDVSA!W170&lt;&gt;0)=TRUE,IF(b_BDVSA!W170&gt;0,"D","A"),"")</f>
        <v>A</v>
      </c>
      <c r="Z170" s="126" t="str">
        <f>IF(b_BDVSA!X170&lt;&gt;"",ABS(b_BDVSA!X170),"")</f>
        <v/>
      </c>
    </row>
    <row r="171" spans="1:26">
      <c r="A171" s="117" t="str">
        <f>IF(dati_pdc!A167&lt;&gt;"",IF(dati_pdc!D167=1,RIGHT(dati_pdc!A167,dati_pdc!E167),dati_pdc!A167),"")</f>
        <v>650901</v>
      </c>
      <c r="B171" s="117" t="str">
        <f>IF(dati_pdc!B167&lt;&gt;"",dati_pdc!B167,"")</f>
        <v>F.do ammortamento mobili e arredi</v>
      </c>
      <c r="C171" s="117">
        <f>IF(dati_pdc!C167&lt;&gt;"",dati_pdc!C167,"")</f>
        <v>3</v>
      </c>
      <c r="D171" s="117">
        <f>IF(dati_pdc!D167&lt;&gt;"",dati_pdc!D167,"")</f>
        <v>0</v>
      </c>
      <c r="E171" s="125">
        <f>IF(b_BDVSA!F171&lt;&gt;"",ABS(b_BDVSA!F171),"")</f>
        <v>173937.15</v>
      </c>
      <c r="F171" s="125" t="str">
        <f>IF(AND(b_BDVSA!F171&lt;&gt;"",b_BDVSA!F171&lt;&gt;0)=TRUE,IF(b_BDVSA!F171&gt;0,"D","A"),"")</f>
        <v>A</v>
      </c>
      <c r="G171" s="125">
        <f>IF(b_BDVSA!G171&lt;&gt;"",ABS(b_BDVSA!G171),"")</f>
        <v>163032.29</v>
      </c>
      <c r="H171" s="125" t="str">
        <f>IF(AND(b_BDVSA!G171&lt;&gt;"",b_BDVSA!G171&lt;&gt;0)=TRUE,IF(b_BDVSA!G171&gt;0,"D","A"),"")</f>
        <v>A</v>
      </c>
      <c r="I171" s="125">
        <f>IF(b_BDVSA!H171&lt;&gt;"",ABS(b_BDVSA!H171),"")</f>
        <v>10904.859999999986</v>
      </c>
      <c r="J171" s="125" t="str">
        <f>IF(AND(b_BDVSA!H171&lt;&gt;"",b_BDVSA!H171&lt;&gt;0)=TRUE,IF(b_BDVSA!H171&gt;0,"D","A"),"")</f>
        <v>A</v>
      </c>
      <c r="K171" s="126">
        <f>IF(b_BDVSA!I171&lt;&gt;"",ABS(b_BDVSA!I171),"")</f>
        <v>6.6887731258635855E-2</v>
      </c>
      <c r="L171" s="125">
        <f>IF(b_BDVSA!L171&lt;&gt;"",ABS(b_BDVSA!L171),"")</f>
        <v>0</v>
      </c>
      <c r="M171" s="125" t="str">
        <f>IF(AND(b_BDVSA!L171&lt;&gt;"",b_BDVSA!L171&lt;&gt;0)=TRUE,IF(b_BDVSA!L171&gt;0,"D","A"),"")</f>
        <v/>
      </c>
      <c r="N171" s="125">
        <f>IF(b_BDVSA!M171&lt;&gt;"",ABS(b_BDVSA!M171),"")</f>
        <v>173937.15</v>
      </c>
      <c r="O171" s="125" t="str">
        <f>IF(AND(b_BDVSA!M171&lt;&gt;"",b_BDVSA!M171&lt;&gt;0)=TRUE,IF(b_BDVSA!M171&gt;0,"D","A"),"")</f>
        <v>A</v>
      </c>
      <c r="P171" s="126" t="str">
        <f>IF(b_BDVSA!N171&lt;&gt;"",ABS(b_BDVSA!N171),"")</f>
        <v/>
      </c>
      <c r="Q171" s="125">
        <f>IF(b_BDVSA!Q171&lt;&gt;"",ABS(b_BDVSA!Q171),"")</f>
        <v>0</v>
      </c>
      <c r="R171" s="125" t="str">
        <f>IF(AND(b_BDVSA!Q171&lt;&gt;"",b_BDVSA!Q171&lt;&gt;0)=TRUE,IF(b_BDVSA!Q171&gt;0,"D","A"),"")</f>
        <v/>
      </c>
      <c r="S171" s="125">
        <f>IF(b_BDVSA!R171&lt;&gt;"",ABS(b_BDVSA!R171),"")</f>
        <v>173937.15</v>
      </c>
      <c r="T171" s="125" t="str">
        <f>IF(AND(b_BDVSA!R171&lt;&gt;"",b_BDVSA!R171&lt;&gt;0)=TRUE,IF(b_BDVSA!R171&gt;0,"D","A"),"")</f>
        <v>A</v>
      </c>
      <c r="U171" s="126" t="str">
        <f>IF(b_BDVSA!S171&lt;&gt;"",ABS(b_BDVSA!S171),"")</f>
        <v/>
      </c>
      <c r="V171" s="125">
        <f>IF(b_BDVSA!V171&lt;&gt;"",ABS(b_BDVSA!V171),"")</f>
        <v>0</v>
      </c>
      <c r="W171" s="125" t="str">
        <f>IF(AND(b_BDVSA!V171&lt;&gt;"",b_BDVSA!V171&lt;&gt;0)=TRUE,IF(b_BDVSA!V171&gt;0,"D","A"),"")</f>
        <v/>
      </c>
      <c r="X171" s="125">
        <f>IF(b_BDVSA!W171&lt;&gt;"",ABS(b_BDVSA!W171),"")</f>
        <v>173937.15</v>
      </c>
      <c r="Y171" s="125" t="str">
        <f>IF(AND(b_BDVSA!W171&lt;&gt;"",b_BDVSA!W171&lt;&gt;0)=TRUE,IF(b_BDVSA!W171&gt;0,"D","A"),"")</f>
        <v>A</v>
      </c>
      <c r="Z171" s="126" t="str">
        <f>IF(b_BDVSA!X171&lt;&gt;"",ABS(b_BDVSA!X171),"")</f>
        <v/>
      </c>
    </row>
    <row r="172" spans="1:26">
      <c r="A172" s="117" t="str">
        <f>IF(dati_pdc!A168&lt;&gt;"",IF(dati_pdc!D168=1,RIGHT(dati_pdc!A168,dati_pdc!E168),dati_pdc!A168),"")</f>
        <v>650905</v>
      </c>
      <c r="B172" s="117" t="str">
        <f>IF(dati_pdc!B168&lt;&gt;"",dati_pdc!B168,"")</f>
        <v>F.do amm.macchine d'ufficio elettroniche</v>
      </c>
      <c r="C172" s="117">
        <f>IF(dati_pdc!C168&lt;&gt;"",dati_pdc!C168,"")</f>
        <v>3</v>
      </c>
      <c r="D172" s="117">
        <f>IF(dati_pdc!D168&lt;&gt;"",dati_pdc!D168,"")</f>
        <v>0</v>
      </c>
      <c r="E172" s="125">
        <f>IF(b_BDVSA!F172&lt;&gt;"",ABS(b_BDVSA!F172),"")</f>
        <v>395</v>
      </c>
      <c r="F172" s="125" t="str">
        <f>IF(AND(b_BDVSA!F172&lt;&gt;"",b_BDVSA!F172&lt;&gt;0)=TRUE,IF(b_BDVSA!F172&gt;0,"D","A"),"")</f>
        <v>A</v>
      </c>
      <c r="G172" s="125">
        <f>IF(b_BDVSA!G172&lt;&gt;"",ABS(b_BDVSA!G172),"")</f>
        <v>237</v>
      </c>
      <c r="H172" s="125" t="str">
        <f>IF(AND(b_BDVSA!G172&lt;&gt;"",b_BDVSA!G172&lt;&gt;0)=TRUE,IF(b_BDVSA!G172&gt;0,"D","A"),"")</f>
        <v>A</v>
      </c>
      <c r="I172" s="125">
        <f>IF(b_BDVSA!H172&lt;&gt;"",ABS(b_BDVSA!H172),"")</f>
        <v>158</v>
      </c>
      <c r="J172" s="125" t="str">
        <f>IF(AND(b_BDVSA!H172&lt;&gt;"",b_BDVSA!H172&lt;&gt;0)=TRUE,IF(b_BDVSA!H172&gt;0,"D","A"),"")</f>
        <v>A</v>
      </c>
      <c r="K172" s="126">
        <f>IF(b_BDVSA!I172&lt;&gt;"",ABS(b_BDVSA!I172),"")</f>
        <v>0.66666666666666663</v>
      </c>
      <c r="L172" s="125">
        <f>IF(b_BDVSA!L172&lt;&gt;"",ABS(b_BDVSA!L172),"")</f>
        <v>0</v>
      </c>
      <c r="M172" s="125" t="str">
        <f>IF(AND(b_BDVSA!L172&lt;&gt;"",b_BDVSA!L172&lt;&gt;0)=TRUE,IF(b_BDVSA!L172&gt;0,"D","A"),"")</f>
        <v/>
      </c>
      <c r="N172" s="125">
        <f>IF(b_BDVSA!M172&lt;&gt;"",ABS(b_BDVSA!M172),"")</f>
        <v>395</v>
      </c>
      <c r="O172" s="125" t="str">
        <f>IF(AND(b_BDVSA!M172&lt;&gt;"",b_BDVSA!M172&lt;&gt;0)=TRUE,IF(b_BDVSA!M172&gt;0,"D","A"),"")</f>
        <v>A</v>
      </c>
      <c r="P172" s="126" t="str">
        <f>IF(b_BDVSA!N172&lt;&gt;"",ABS(b_BDVSA!N172),"")</f>
        <v/>
      </c>
      <c r="Q172" s="125">
        <f>IF(b_BDVSA!Q172&lt;&gt;"",ABS(b_BDVSA!Q172),"")</f>
        <v>0</v>
      </c>
      <c r="R172" s="125" t="str">
        <f>IF(AND(b_BDVSA!Q172&lt;&gt;"",b_BDVSA!Q172&lt;&gt;0)=TRUE,IF(b_BDVSA!Q172&gt;0,"D","A"),"")</f>
        <v/>
      </c>
      <c r="S172" s="125">
        <f>IF(b_BDVSA!R172&lt;&gt;"",ABS(b_BDVSA!R172),"")</f>
        <v>395</v>
      </c>
      <c r="T172" s="125" t="str">
        <f>IF(AND(b_BDVSA!R172&lt;&gt;"",b_BDVSA!R172&lt;&gt;0)=TRUE,IF(b_BDVSA!R172&gt;0,"D","A"),"")</f>
        <v>A</v>
      </c>
      <c r="U172" s="126" t="str">
        <f>IF(b_BDVSA!S172&lt;&gt;"",ABS(b_BDVSA!S172),"")</f>
        <v/>
      </c>
      <c r="V172" s="125">
        <f>IF(b_BDVSA!V172&lt;&gt;"",ABS(b_BDVSA!V172),"")</f>
        <v>0</v>
      </c>
      <c r="W172" s="125" t="str">
        <f>IF(AND(b_BDVSA!V172&lt;&gt;"",b_BDVSA!V172&lt;&gt;0)=TRUE,IF(b_BDVSA!V172&gt;0,"D","A"),"")</f>
        <v/>
      </c>
      <c r="X172" s="125">
        <f>IF(b_BDVSA!W172&lt;&gt;"",ABS(b_BDVSA!W172),"")</f>
        <v>395</v>
      </c>
      <c r="Y172" s="125" t="str">
        <f>IF(AND(b_BDVSA!W172&lt;&gt;"",b_BDVSA!W172&lt;&gt;0)=TRUE,IF(b_BDVSA!W172&gt;0,"D","A"),"")</f>
        <v>A</v>
      </c>
      <c r="Z172" s="126" t="str">
        <f>IF(b_BDVSA!X172&lt;&gt;"",ABS(b_BDVSA!X172),"")</f>
        <v/>
      </c>
    </row>
    <row r="173" spans="1:26">
      <c r="A173" s="117" t="str">
        <f>IF(dati_pdc!A169&lt;&gt;"",IF(dati_pdc!D169=1,RIGHT(dati_pdc!A169,dati_pdc!E169),dati_pdc!A169),"")</f>
        <v>650908</v>
      </c>
      <c r="B173" s="117" t="str">
        <f>IF(dati_pdc!B169&lt;&gt;"",dati_pdc!B169,"")</f>
        <v>F.do ammortamento motocicli</v>
      </c>
      <c r="C173" s="117">
        <f>IF(dati_pdc!C169&lt;&gt;"",dati_pdc!C169,"")</f>
        <v>3</v>
      </c>
      <c r="D173" s="117">
        <f>IF(dati_pdc!D169&lt;&gt;"",dati_pdc!D169,"")</f>
        <v>0</v>
      </c>
      <c r="E173" s="125">
        <f>IF(b_BDVSA!F173&lt;&gt;"",ABS(b_BDVSA!F173),"")</f>
        <v>667</v>
      </c>
      <c r="F173" s="125" t="str">
        <f>IF(AND(b_BDVSA!F173&lt;&gt;"",b_BDVSA!F173&lt;&gt;0)=TRUE,IF(b_BDVSA!F173&gt;0,"D","A"),"")</f>
        <v>A</v>
      </c>
      <c r="G173" s="125">
        <f>IF(b_BDVSA!G173&lt;&gt;"",ABS(b_BDVSA!G173),"")</f>
        <v>667</v>
      </c>
      <c r="H173" s="125" t="str">
        <f>IF(AND(b_BDVSA!G173&lt;&gt;"",b_BDVSA!G173&lt;&gt;0)=TRUE,IF(b_BDVSA!G173&gt;0,"D","A"),"")</f>
        <v>A</v>
      </c>
      <c r="I173" s="125">
        <f>IF(b_BDVSA!H173&lt;&gt;"",ABS(b_BDVSA!H173),"")</f>
        <v>0</v>
      </c>
      <c r="J173" s="125" t="str">
        <f>IF(AND(b_BDVSA!H173&lt;&gt;"",b_BDVSA!H173&lt;&gt;0)=TRUE,IF(b_BDVSA!H173&gt;0,"D","A"),"")</f>
        <v/>
      </c>
      <c r="K173" s="126">
        <f>IF(b_BDVSA!I173&lt;&gt;"",ABS(b_BDVSA!I173),"")</f>
        <v>0</v>
      </c>
      <c r="L173" s="125">
        <f>IF(b_BDVSA!L173&lt;&gt;"",ABS(b_BDVSA!L173),"")</f>
        <v>0</v>
      </c>
      <c r="M173" s="125" t="str">
        <f>IF(AND(b_BDVSA!L173&lt;&gt;"",b_BDVSA!L173&lt;&gt;0)=TRUE,IF(b_BDVSA!L173&gt;0,"D","A"),"")</f>
        <v/>
      </c>
      <c r="N173" s="125">
        <f>IF(b_BDVSA!M173&lt;&gt;"",ABS(b_BDVSA!M173),"")</f>
        <v>667</v>
      </c>
      <c r="O173" s="125" t="str">
        <f>IF(AND(b_BDVSA!M173&lt;&gt;"",b_BDVSA!M173&lt;&gt;0)=TRUE,IF(b_BDVSA!M173&gt;0,"D","A"),"")</f>
        <v>A</v>
      </c>
      <c r="P173" s="126" t="str">
        <f>IF(b_BDVSA!N173&lt;&gt;"",ABS(b_BDVSA!N173),"")</f>
        <v/>
      </c>
      <c r="Q173" s="125">
        <f>IF(b_BDVSA!Q173&lt;&gt;"",ABS(b_BDVSA!Q173),"")</f>
        <v>0</v>
      </c>
      <c r="R173" s="125" t="str">
        <f>IF(AND(b_BDVSA!Q173&lt;&gt;"",b_BDVSA!Q173&lt;&gt;0)=TRUE,IF(b_BDVSA!Q173&gt;0,"D","A"),"")</f>
        <v/>
      </c>
      <c r="S173" s="125">
        <f>IF(b_BDVSA!R173&lt;&gt;"",ABS(b_BDVSA!R173),"")</f>
        <v>667</v>
      </c>
      <c r="T173" s="125" t="str">
        <f>IF(AND(b_BDVSA!R173&lt;&gt;"",b_BDVSA!R173&lt;&gt;0)=TRUE,IF(b_BDVSA!R173&gt;0,"D","A"),"")</f>
        <v>A</v>
      </c>
      <c r="U173" s="126" t="str">
        <f>IF(b_BDVSA!S173&lt;&gt;"",ABS(b_BDVSA!S173),"")</f>
        <v/>
      </c>
      <c r="V173" s="125">
        <f>IF(b_BDVSA!V173&lt;&gt;"",ABS(b_BDVSA!V173),"")</f>
        <v>0</v>
      </c>
      <c r="W173" s="125" t="str">
        <f>IF(AND(b_BDVSA!V173&lt;&gt;"",b_BDVSA!V173&lt;&gt;0)=TRUE,IF(b_BDVSA!V173&gt;0,"D","A"),"")</f>
        <v/>
      </c>
      <c r="X173" s="125">
        <f>IF(b_BDVSA!W173&lt;&gt;"",ABS(b_BDVSA!W173),"")</f>
        <v>667</v>
      </c>
      <c r="Y173" s="125" t="str">
        <f>IF(AND(b_BDVSA!W173&lt;&gt;"",b_BDVSA!W173&lt;&gt;0)=TRUE,IF(b_BDVSA!W173&gt;0,"D","A"),"")</f>
        <v>A</v>
      </c>
      <c r="Z173" s="126" t="str">
        <f>IF(b_BDVSA!X173&lt;&gt;"",ABS(b_BDVSA!X173),"")</f>
        <v/>
      </c>
    </row>
    <row r="174" spans="1:26">
      <c r="A174" s="117" t="str">
        <f>IF(dati_pdc!A170&lt;&gt;"",IF(dati_pdc!D170=1,RIGHT(dati_pdc!A170,dati_pdc!E170),dati_pdc!A170),"")</f>
        <v>650909</v>
      </c>
      <c r="B174" s="117" t="str">
        <f>IF(dati_pdc!B170&lt;&gt;"",dati_pdc!B170,"")</f>
        <v>F.do ammortamento automezzi</v>
      </c>
      <c r="C174" s="117">
        <f>IF(dati_pdc!C170&lt;&gt;"",dati_pdc!C170,"")</f>
        <v>3</v>
      </c>
      <c r="D174" s="117">
        <f>IF(dati_pdc!D170&lt;&gt;"",dati_pdc!D170,"")</f>
        <v>0</v>
      </c>
      <c r="E174" s="125">
        <f>IF(b_BDVSA!F174&lt;&gt;"",ABS(b_BDVSA!F174),"")</f>
        <v>12675.8</v>
      </c>
      <c r="F174" s="125" t="str">
        <f>IF(AND(b_BDVSA!F174&lt;&gt;"",b_BDVSA!F174&lt;&gt;0)=TRUE,IF(b_BDVSA!F174&gt;0,"D","A"),"")</f>
        <v>A</v>
      </c>
      <c r="G174" s="125">
        <f>IF(b_BDVSA!G174&lt;&gt;"",ABS(b_BDVSA!G174),"")</f>
        <v>23386.35</v>
      </c>
      <c r="H174" s="125" t="str">
        <f>IF(AND(b_BDVSA!G174&lt;&gt;"",b_BDVSA!G174&lt;&gt;0)=TRUE,IF(b_BDVSA!G174&gt;0,"D","A"),"")</f>
        <v>A</v>
      </c>
      <c r="I174" s="125">
        <f>IF(b_BDVSA!H174&lt;&gt;"",ABS(b_BDVSA!H174),"")</f>
        <v>10710.55</v>
      </c>
      <c r="J174" s="125" t="str">
        <f>IF(AND(b_BDVSA!H174&lt;&gt;"",b_BDVSA!H174&lt;&gt;0)=TRUE,IF(b_BDVSA!H174&gt;0,"D","A"),"")</f>
        <v>D</v>
      </c>
      <c r="K174" s="126">
        <f>IF(b_BDVSA!I174&lt;&gt;"",ABS(b_BDVSA!I174),"")</f>
        <v>0.45798296869755223</v>
      </c>
      <c r="L174" s="125">
        <f>IF(b_BDVSA!L174&lt;&gt;"",ABS(b_BDVSA!L174),"")</f>
        <v>0</v>
      </c>
      <c r="M174" s="125" t="str">
        <f>IF(AND(b_BDVSA!L174&lt;&gt;"",b_BDVSA!L174&lt;&gt;0)=TRUE,IF(b_BDVSA!L174&gt;0,"D","A"),"")</f>
        <v/>
      </c>
      <c r="N174" s="125">
        <f>IF(b_BDVSA!M174&lt;&gt;"",ABS(b_BDVSA!M174),"")</f>
        <v>12675.8</v>
      </c>
      <c r="O174" s="125" t="str">
        <f>IF(AND(b_BDVSA!M174&lt;&gt;"",b_BDVSA!M174&lt;&gt;0)=TRUE,IF(b_BDVSA!M174&gt;0,"D","A"),"")</f>
        <v>A</v>
      </c>
      <c r="P174" s="126" t="str">
        <f>IF(b_BDVSA!N174&lt;&gt;"",ABS(b_BDVSA!N174),"")</f>
        <v/>
      </c>
      <c r="Q174" s="125">
        <f>IF(b_BDVSA!Q174&lt;&gt;"",ABS(b_BDVSA!Q174),"")</f>
        <v>0</v>
      </c>
      <c r="R174" s="125" t="str">
        <f>IF(AND(b_BDVSA!Q174&lt;&gt;"",b_BDVSA!Q174&lt;&gt;0)=TRUE,IF(b_BDVSA!Q174&gt;0,"D","A"),"")</f>
        <v/>
      </c>
      <c r="S174" s="125">
        <f>IF(b_BDVSA!R174&lt;&gt;"",ABS(b_BDVSA!R174),"")</f>
        <v>12675.8</v>
      </c>
      <c r="T174" s="125" t="str">
        <f>IF(AND(b_BDVSA!R174&lt;&gt;"",b_BDVSA!R174&lt;&gt;0)=TRUE,IF(b_BDVSA!R174&gt;0,"D","A"),"")</f>
        <v>A</v>
      </c>
      <c r="U174" s="126" t="str">
        <f>IF(b_BDVSA!S174&lt;&gt;"",ABS(b_BDVSA!S174),"")</f>
        <v/>
      </c>
      <c r="V174" s="125">
        <f>IF(b_BDVSA!V174&lt;&gt;"",ABS(b_BDVSA!V174),"")</f>
        <v>0</v>
      </c>
      <c r="W174" s="125" t="str">
        <f>IF(AND(b_BDVSA!V174&lt;&gt;"",b_BDVSA!V174&lt;&gt;0)=TRUE,IF(b_BDVSA!V174&gt;0,"D","A"),"")</f>
        <v/>
      </c>
      <c r="X174" s="125">
        <f>IF(b_BDVSA!W174&lt;&gt;"",ABS(b_BDVSA!W174),"")</f>
        <v>12675.8</v>
      </c>
      <c r="Y174" s="125" t="str">
        <f>IF(AND(b_BDVSA!W174&lt;&gt;"",b_BDVSA!W174&lt;&gt;0)=TRUE,IF(b_BDVSA!W174&gt;0,"D","A"),"")</f>
        <v>A</v>
      </c>
      <c r="Z174" s="126" t="str">
        <f>IF(b_BDVSA!X174&lt;&gt;"",ABS(b_BDVSA!X174),"")</f>
        <v/>
      </c>
    </row>
    <row r="175" spans="1:26">
      <c r="A175" s="117" t="str">
        <f>IF(dati_pdc!A171&lt;&gt;"",IF(dati_pdc!D171=1,RIGHT(dati_pdc!A171,dati_pdc!E171),dati_pdc!A171),"")</f>
        <v>650911</v>
      </c>
      <c r="B175" s="117" t="str">
        <f>IF(dati_pdc!B171&lt;&gt;"",dati_pdc!B171,"")</f>
        <v>F.do ammortamento autovetture</v>
      </c>
      <c r="C175" s="117">
        <f>IF(dati_pdc!C171&lt;&gt;"",dati_pdc!C171,"")</f>
        <v>3</v>
      </c>
      <c r="D175" s="117">
        <f>IF(dati_pdc!D171&lt;&gt;"",dati_pdc!D171,"")</f>
        <v>0</v>
      </c>
      <c r="E175" s="125">
        <f>IF(b_BDVSA!F175&lt;&gt;"",ABS(b_BDVSA!F175),"")</f>
        <v>51091.86</v>
      </c>
      <c r="F175" s="125" t="str">
        <f>IF(AND(b_BDVSA!F175&lt;&gt;"",b_BDVSA!F175&lt;&gt;0)=TRUE,IF(b_BDVSA!F175&gt;0,"D","A"),"")</f>
        <v>A</v>
      </c>
      <c r="G175" s="125">
        <f>IF(b_BDVSA!G175&lt;&gt;"",ABS(b_BDVSA!G175),"")</f>
        <v>51091.86</v>
      </c>
      <c r="H175" s="125" t="str">
        <f>IF(AND(b_BDVSA!G175&lt;&gt;"",b_BDVSA!G175&lt;&gt;0)=TRUE,IF(b_BDVSA!G175&gt;0,"D","A"),"")</f>
        <v>A</v>
      </c>
      <c r="I175" s="125">
        <f>IF(b_BDVSA!H175&lt;&gt;"",ABS(b_BDVSA!H175),"")</f>
        <v>0</v>
      </c>
      <c r="J175" s="125" t="str">
        <f>IF(AND(b_BDVSA!H175&lt;&gt;"",b_BDVSA!H175&lt;&gt;0)=TRUE,IF(b_BDVSA!H175&gt;0,"D","A"),"")</f>
        <v/>
      </c>
      <c r="K175" s="126">
        <f>IF(b_BDVSA!I175&lt;&gt;"",ABS(b_BDVSA!I175),"")</f>
        <v>0</v>
      </c>
      <c r="L175" s="125">
        <f>IF(b_BDVSA!L175&lt;&gt;"",ABS(b_BDVSA!L175),"")</f>
        <v>0</v>
      </c>
      <c r="M175" s="125" t="str">
        <f>IF(AND(b_BDVSA!L175&lt;&gt;"",b_BDVSA!L175&lt;&gt;0)=TRUE,IF(b_BDVSA!L175&gt;0,"D","A"),"")</f>
        <v/>
      </c>
      <c r="N175" s="125">
        <f>IF(b_BDVSA!M175&lt;&gt;"",ABS(b_BDVSA!M175),"")</f>
        <v>51091.86</v>
      </c>
      <c r="O175" s="125" t="str">
        <f>IF(AND(b_BDVSA!M175&lt;&gt;"",b_BDVSA!M175&lt;&gt;0)=TRUE,IF(b_BDVSA!M175&gt;0,"D","A"),"")</f>
        <v>A</v>
      </c>
      <c r="P175" s="126" t="str">
        <f>IF(b_BDVSA!N175&lt;&gt;"",ABS(b_BDVSA!N175),"")</f>
        <v/>
      </c>
      <c r="Q175" s="125">
        <f>IF(b_BDVSA!Q175&lt;&gt;"",ABS(b_BDVSA!Q175),"")</f>
        <v>0</v>
      </c>
      <c r="R175" s="125" t="str">
        <f>IF(AND(b_BDVSA!Q175&lt;&gt;"",b_BDVSA!Q175&lt;&gt;0)=TRUE,IF(b_BDVSA!Q175&gt;0,"D","A"),"")</f>
        <v/>
      </c>
      <c r="S175" s="125">
        <f>IF(b_BDVSA!R175&lt;&gt;"",ABS(b_BDVSA!R175),"")</f>
        <v>51091.86</v>
      </c>
      <c r="T175" s="125" t="str">
        <f>IF(AND(b_BDVSA!R175&lt;&gt;"",b_BDVSA!R175&lt;&gt;0)=TRUE,IF(b_BDVSA!R175&gt;0,"D","A"),"")</f>
        <v>A</v>
      </c>
      <c r="U175" s="126" t="str">
        <f>IF(b_BDVSA!S175&lt;&gt;"",ABS(b_BDVSA!S175),"")</f>
        <v/>
      </c>
      <c r="V175" s="125">
        <f>IF(b_BDVSA!V175&lt;&gt;"",ABS(b_BDVSA!V175),"")</f>
        <v>0</v>
      </c>
      <c r="W175" s="125" t="str">
        <f>IF(AND(b_BDVSA!V175&lt;&gt;"",b_BDVSA!V175&lt;&gt;0)=TRUE,IF(b_BDVSA!V175&gt;0,"D","A"),"")</f>
        <v/>
      </c>
      <c r="X175" s="125">
        <f>IF(b_BDVSA!W175&lt;&gt;"",ABS(b_BDVSA!W175),"")</f>
        <v>51091.86</v>
      </c>
      <c r="Y175" s="125" t="str">
        <f>IF(AND(b_BDVSA!W175&lt;&gt;"",b_BDVSA!W175&lt;&gt;0)=TRUE,IF(b_BDVSA!W175&gt;0,"D","A"),"")</f>
        <v>A</v>
      </c>
      <c r="Z175" s="126" t="str">
        <f>IF(b_BDVSA!X175&lt;&gt;"",ABS(b_BDVSA!X175),"")</f>
        <v/>
      </c>
    </row>
    <row r="176" spans="1:26">
      <c r="A176" s="117" t="str">
        <f>IF(dati_pdc!A172&lt;&gt;"",IF(dati_pdc!D172=1,RIGHT(dati_pdc!A172,dati_pdc!E172),dati_pdc!A172),"")</f>
        <v>650951</v>
      </c>
      <c r="B176" s="117" t="str">
        <f>IF(dati_pdc!B172&lt;&gt;"",dati_pdc!B172,"")</f>
        <v>Fondo ammortamento altri beni materiali</v>
      </c>
      <c r="C176" s="117">
        <f>IF(dati_pdc!C172&lt;&gt;"",dati_pdc!C172,"")</f>
        <v>3</v>
      </c>
      <c r="D176" s="117">
        <f>IF(dati_pdc!D172&lt;&gt;"",dati_pdc!D172,"")</f>
        <v>0</v>
      </c>
      <c r="E176" s="125">
        <f>IF(b_BDVSA!F176&lt;&gt;"",ABS(b_BDVSA!F176),"")</f>
        <v>858.04</v>
      </c>
      <c r="F176" s="125" t="str">
        <f>IF(AND(b_BDVSA!F176&lt;&gt;"",b_BDVSA!F176&lt;&gt;0)=TRUE,IF(b_BDVSA!F176&gt;0,"D","A"),"")</f>
        <v>A</v>
      </c>
      <c r="G176" s="125">
        <f>IF(b_BDVSA!G176&lt;&gt;"",ABS(b_BDVSA!G176),"")</f>
        <v>722.92</v>
      </c>
      <c r="H176" s="125" t="str">
        <f>IF(AND(b_BDVSA!G176&lt;&gt;"",b_BDVSA!G176&lt;&gt;0)=TRUE,IF(b_BDVSA!G176&gt;0,"D","A"),"")</f>
        <v>A</v>
      </c>
      <c r="I176" s="125">
        <f>IF(b_BDVSA!H176&lt;&gt;"",ABS(b_BDVSA!H176),"")</f>
        <v>135.12</v>
      </c>
      <c r="J176" s="125" t="str">
        <f>IF(AND(b_BDVSA!H176&lt;&gt;"",b_BDVSA!H176&lt;&gt;0)=TRUE,IF(b_BDVSA!H176&gt;0,"D","A"),"")</f>
        <v>A</v>
      </c>
      <c r="K176" s="126">
        <f>IF(b_BDVSA!I176&lt;&gt;"",ABS(b_BDVSA!I176),"")</f>
        <v>0.18690864825983514</v>
      </c>
      <c r="L176" s="125">
        <f>IF(b_BDVSA!L176&lt;&gt;"",ABS(b_BDVSA!L176),"")</f>
        <v>0</v>
      </c>
      <c r="M176" s="125" t="str">
        <f>IF(AND(b_BDVSA!L176&lt;&gt;"",b_BDVSA!L176&lt;&gt;0)=TRUE,IF(b_BDVSA!L176&gt;0,"D","A"),"")</f>
        <v/>
      </c>
      <c r="N176" s="125">
        <f>IF(b_BDVSA!M176&lt;&gt;"",ABS(b_BDVSA!M176),"")</f>
        <v>858.04</v>
      </c>
      <c r="O176" s="125" t="str">
        <f>IF(AND(b_BDVSA!M176&lt;&gt;"",b_BDVSA!M176&lt;&gt;0)=TRUE,IF(b_BDVSA!M176&gt;0,"D","A"),"")</f>
        <v>A</v>
      </c>
      <c r="P176" s="126" t="str">
        <f>IF(b_BDVSA!N176&lt;&gt;"",ABS(b_BDVSA!N176),"")</f>
        <v/>
      </c>
      <c r="Q176" s="125">
        <f>IF(b_BDVSA!Q176&lt;&gt;"",ABS(b_BDVSA!Q176),"")</f>
        <v>0</v>
      </c>
      <c r="R176" s="125" t="str">
        <f>IF(AND(b_BDVSA!Q176&lt;&gt;"",b_BDVSA!Q176&lt;&gt;0)=TRUE,IF(b_BDVSA!Q176&gt;0,"D","A"),"")</f>
        <v/>
      </c>
      <c r="S176" s="125">
        <f>IF(b_BDVSA!R176&lt;&gt;"",ABS(b_BDVSA!R176),"")</f>
        <v>858.04</v>
      </c>
      <c r="T176" s="125" t="str">
        <f>IF(AND(b_BDVSA!R176&lt;&gt;"",b_BDVSA!R176&lt;&gt;0)=TRUE,IF(b_BDVSA!R176&gt;0,"D","A"),"")</f>
        <v>A</v>
      </c>
      <c r="U176" s="126" t="str">
        <f>IF(b_BDVSA!S176&lt;&gt;"",ABS(b_BDVSA!S176),"")</f>
        <v/>
      </c>
      <c r="V176" s="125">
        <f>IF(b_BDVSA!V176&lt;&gt;"",ABS(b_BDVSA!V176),"")</f>
        <v>0</v>
      </c>
      <c r="W176" s="125" t="str">
        <f>IF(AND(b_BDVSA!V176&lt;&gt;"",b_BDVSA!V176&lt;&gt;0)=TRUE,IF(b_BDVSA!V176&gt;0,"D","A"),"")</f>
        <v/>
      </c>
      <c r="X176" s="125">
        <f>IF(b_BDVSA!W176&lt;&gt;"",ABS(b_BDVSA!W176),"")</f>
        <v>858.04</v>
      </c>
      <c r="Y176" s="125" t="str">
        <f>IF(AND(b_BDVSA!W176&lt;&gt;"",b_BDVSA!W176&lt;&gt;0)=TRUE,IF(b_BDVSA!W176&gt;0,"D","A"),"")</f>
        <v>A</v>
      </c>
      <c r="Z176" s="126" t="str">
        <f>IF(b_BDVSA!X176&lt;&gt;"",ABS(b_BDVSA!X176),"")</f>
        <v/>
      </c>
    </row>
    <row r="177" spans="1:26">
      <c r="A177" s="117" t="str">
        <f>IF(dati_pdc!A173&lt;&gt;"",IF(dati_pdc!D173=1,RIGHT(dati_pdc!A173,dati_pdc!E173),dati_pdc!A173),"")</f>
        <v>67</v>
      </c>
      <c r="B177" s="117" t="str">
        <f>IF(dati_pdc!B173&lt;&gt;"",dati_pdc!B173,"")</f>
        <v>FONDI SVALUTAZIONE</v>
      </c>
      <c r="C177" s="117">
        <f>IF(dati_pdc!C173&lt;&gt;"",dati_pdc!C173,"")</f>
        <v>1</v>
      </c>
      <c r="D177" s="117">
        <f>IF(dati_pdc!D173&lt;&gt;"",dati_pdc!D173,"")</f>
        <v>0</v>
      </c>
      <c r="E177" s="125">
        <f>IF(b_BDVSA!F177&lt;&gt;"",ABS(b_BDVSA!F177),"")</f>
        <v>2448.31</v>
      </c>
      <c r="F177" s="125" t="str">
        <f>IF(AND(b_BDVSA!F177&lt;&gt;"",b_BDVSA!F177&lt;&gt;0)=TRUE,IF(b_BDVSA!F177&gt;0,"D","A"),"")</f>
        <v>A</v>
      </c>
      <c r="G177" s="125">
        <f>IF(b_BDVSA!G177&lt;&gt;"",ABS(b_BDVSA!G177),"")</f>
        <v>1135.6400000000001</v>
      </c>
      <c r="H177" s="125" t="str">
        <f>IF(AND(b_BDVSA!G177&lt;&gt;"",b_BDVSA!G177&lt;&gt;0)=TRUE,IF(b_BDVSA!G177&gt;0,"D","A"),"")</f>
        <v>A</v>
      </c>
      <c r="I177" s="125">
        <f>IF(b_BDVSA!H177&lt;&gt;"",ABS(b_BDVSA!H177),"")</f>
        <v>1312.6699999999998</v>
      </c>
      <c r="J177" s="125" t="str">
        <f>IF(AND(b_BDVSA!H177&lt;&gt;"",b_BDVSA!H177&lt;&gt;0)=TRUE,IF(b_BDVSA!H177&gt;0,"D","A"),"")</f>
        <v>A</v>
      </c>
      <c r="K177" s="126">
        <f>IF(b_BDVSA!I177&lt;&gt;"",ABS(b_BDVSA!I177),"")</f>
        <v>1.155885667993378</v>
      </c>
      <c r="L177" s="125">
        <f>IF(b_BDVSA!L177&lt;&gt;"",ABS(b_BDVSA!L177),"")</f>
        <v>0</v>
      </c>
      <c r="M177" s="125" t="str">
        <f>IF(AND(b_BDVSA!L177&lt;&gt;"",b_BDVSA!L177&lt;&gt;0)=TRUE,IF(b_BDVSA!L177&gt;0,"D","A"),"")</f>
        <v/>
      </c>
      <c r="N177" s="125">
        <f>IF(b_BDVSA!M177&lt;&gt;"",ABS(b_BDVSA!M177),"")</f>
        <v>2448.31</v>
      </c>
      <c r="O177" s="125" t="str">
        <f>IF(AND(b_BDVSA!M177&lt;&gt;"",b_BDVSA!M177&lt;&gt;0)=TRUE,IF(b_BDVSA!M177&gt;0,"D","A"),"")</f>
        <v>A</v>
      </c>
      <c r="P177" s="126" t="str">
        <f>IF(b_BDVSA!N177&lt;&gt;"",ABS(b_BDVSA!N177),"")</f>
        <v/>
      </c>
      <c r="Q177" s="125">
        <f>IF(b_BDVSA!Q177&lt;&gt;"",ABS(b_BDVSA!Q177),"")</f>
        <v>0</v>
      </c>
      <c r="R177" s="125" t="str">
        <f>IF(AND(b_BDVSA!Q177&lt;&gt;"",b_BDVSA!Q177&lt;&gt;0)=TRUE,IF(b_BDVSA!Q177&gt;0,"D","A"),"")</f>
        <v/>
      </c>
      <c r="S177" s="125">
        <f>IF(b_BDVSA!R177&lt;&gt;"",ABS(b_BDVSA!R177),"")</f>
        <v>2448.31</v>
      </c>
      <c r="T177" s="125" t="str">
        <f>IF(AND(b_BDVSA!R177&lt;&gt;"",b_BDVSA!R177&lt;&gt;0)=TRUE,IF(b_BDVSA!R177&gt;0,"D","A"),"")</f>
        <v>A</v>
      </c>
      <c r="U177" s="126" t="str">
        <f>IF(b_BDVSA!S177&lt;&gt;"",ABS(b_BDVSA!S177),"")</f>
        <v/>
      </c>
      <c r="V177" s="125">
        <f>IF(b_BDVSA!V177&lt;&gt;"",ABS(b_BDVSA!V177),"")</f>
        <v>0</v>
      </c>
      <c r="W177" s="125" t="str">
        <f>IF(AND(b_BDVSA!V177&lt;&gt;"",b_BDVSA!V177&lt;&gt;0)=TRUE,IF(b_BDVSA!V177&gt;0,"D","A"),"")</f>
        <v/>
      </c>
      <c r="X177" s="125">
        <f>IF(b_BDVSA!W177&lt;&gt;"",ABS(b_BDVSA!W177),"")</f>
        <v>2448.31</v>
      </c>
      <c r="Y177" s="125" t="str">
        <f>IF(AND(b_BDVSA!W177&lt;&gt;"",b_BDVSA!W177&lt;&gt;0)=TRUE,IF(b_BDVSA!W177&gt;0,"D","A"),"")</f>
        <v>A</v>
      </c>
      <c r="Z177" s="126" t="str">
        <f>IF(b_BDVSA!X177&lt;&gt;"",ABS(b_BDVSA!X177),"")</f>
        <v/>
      </c>
    </row>
    <row r="178" spans="1:26">
      <c r="A178" s="117" t="str">
        <f>IF(dati_pdc!A174&lt;&gt;"",IF(dati_pdc!D174=1,RIGHT(dati_pdc!A174,dati_pdc!E174),dati_pdc!A174),"")</f>
        <v>6711</v>
      </c>
      <c r="B178" s="117" t="str">
        <f>IF(dati_pdc!B174&lt;&gt;"",dati_pdc!B174,"")</f>
        <v>FONDI SVALUTAZIONE CREDITI</v>
      </c>
      <c r="C178" s="117">
        <f>IF(dati_pdc!C174&lt;&gt;"",dati_pdc!C174,"")</f>
        <v>2</v>
      </c>
      <c r="D178" s="117">
        <f>IF(dati_pdc!D174&lt;&gt;"",dati_pdc!D174,"")</f>
        <v>0</v>
      </c>
      <c r="E178" s="125">
        <f>IF(b_BDVSA!F178&lt;&gt;"",ABS(b_BDVSA!F178),"")</f>
        <v>2448.31</v>
      </c>
      <c r="F178" s="125" t="str">
        <f>IF(AND(b_BDVSA!F178&lt;&gt;"",b_BDVSA!F178&lt;&gt;0)=TRUE,IF(b_BDVSA!F178&gt;0,"D","A"),"")</f>
        <v>A</v>
      </c>
      <c r="G178" s="125">
        <f>IF(b_BDVSA!G178&lt;&gt;"",ABS(b_BDVSA!G178),"")</f>
        <v>1135.6400000000001</v>
      </c>
      <c r="H178" s="125" t="str">
        <f>IF(AND(b_BDVSA!G178&lt;&gt;"",b_BDVSA!G178&lt;&gt;0)=TRUE,IF(b_BDVSA!G178&gt;0,"D","A"),"")</f>
        <v>A</v>
      </c>
      <c r="I178" s="125">
        <f>IF(b_BDVSA!H178&lt;&gt;"",ABS(b_BDVSA!H178),"")</f>
        <v>1312.6699999999998</v>
      </c>
      <c r="J178" s="125" t="str">
        <f>IF(AND(b_BDVSA!H178&lt;&gt;"",b_BDVSA!H178&lt;&gt;0)=TRUE,IF(b_BDVSA!H178&gt;0,"D","A"),"")</f>
        <v>A</v>
      </c>
      <c r="K178" s="126">
        <f>IF(b_BDVSA!I178&lt;&gt;"",ABS(b_BDVSA!I178),"")</f>
        <v>1.155885667993378</v>
      </c>
      <c r="L178" s="125">
        <f>IF(b_BDVSA!L178&lt;&gt;"",ABS(b_BDVSA!L178),"")</f>
        <v>0</v>
      </c>
      <c r="M178" s="125" t="str">
        <f>IF(AND(b_BDVSA!L178&lt;&gt;"",b_BDVSA!L178&lt;&gt;0)=TRUE,IF(b_BDVSA!L178&gt;0,"D","A"),"")</f>
        <v/>
      </c>
      <c r="N178" s="125">
        <f>IF(b_BDVSA!M178&lt;&gt;"",ABS(b_BDVSA!M178),"")</f>
        <v>2448.31</v>
      </c>
      <c r="O178" s="125" t="str">
        <f>IF(AND(b_BDVSA!M178&lt;&gt;"",b_BDVSA!M178&lt;&gt;0)=TRUE,IF(b_BDVSA!M178&gt;0,"D","A"),"")</f>
        <v>A</v>
      </c>
      <c r="P178" s="126" t="str">
        <f>IF(b_BDVSA!N178&lt;&gt;"",ABS(b_BDVSA!N178),"")</f>
        <v/>
      </c>
      <c r="Q178" s="125">
        <f>IF(b_BDVSA!Q178&lt;&gt;"",ABS(b_BDVSA!Q178),"")</f>
        <v>0</v>
      </c>
      <c r="R178" s="125" t="str">
        <f>IF(AND(b_BDVSA!Q178&lt;&gt;"",b_BDVSA!Q178&lt;&gt;0)=TRUE,IF(b_BDVSA!Q178&gt;0,"D","A"),"")</f>
        <v/>
      </c>
      <c r="S178" s="125">
        <f>IF(b_BDVSA!R178&lt;&gt;"",ABS(b_BDVSA!R178),"")</f>
        <v>2448.31</v>
      </c>
      <c r="T178" s="125" t="str">
        <f>IF(AND(b_BDVSA!R178&lt;&gt;"",b_BDVSA!R178&lt;&gt;0)=TRUE,IF(b_BDVSA!R178&gt;0,"D","A"),"")</f>
        <v>A</v>
      </c>
      <c r="U178" s="126" t="str">
        <f>IF(b_BDVSA!S178&lt;&gt;"",ABS(b_BDVSA!S178),"")</f>
        <v/>
      </c>
      <c r="V178" s="125">
        <f>IF(b_BDVSA!V178&lt;&gt;"",ABS(b_BDVSA!V178),"")</f>
        <v>0</v>
      </c>
      <c r="W178" s="125" t="str">
        <f>IF(AND(b_BDVSA!V178&lt;&gt;"",b_BDVSA!V178&lt;&gt;0)=TRUE,IF(b_BDVSA!V178&gt;0,"D","A"),"")</f>
        <v/>
      </c>
      <c r="X178" s="125">
        <f>IF(b_BDVSA!W178&lt;&gt;"",ABS(b_BDVSA!W178),"")</f>
        <v>2448.31</v>
      </c>
      <c r="Y178" s="125" t="str">
        <f>IF(AND(b_BDVSA!W178&lt;&gt;"",b_BDVSA!W178&lt;&gt;0)=TRUE,IF(b_BDVSA!W178&gt;0,"D","A"),"")</f>
        <v>A</v>
      </c>
      <c r="Z178" s="126" t="str">
        <f>IF(b_BDVSA!X178&lt;&gt;"",ABS(b_BDVSA!X178),"")</f>
        <v/>
      </c>
    </row>
    <row r="179" spans="1:26">
      <c r="A179" s="117" t="str">
        <f>IF(dati_pdc!A175&lt;&gt;"",IF(dati_pdc!D175=1,RIGHT(dati_pdc!A175,dati_pdc!E175),dati_pdc!A175),"")</f>
        <v>671101</v>
      </c>
      <c r="B179" s="117" t="str">
        <f>IF(dati_pdc!B175&lt;&gt;"",dati_pdc!B175,"")</f>
        <v>Fondo svalutaz. crediti verso clienti</v>
      </c>
      <c r="C179" s="117">
        <f>IF(dati_pdc!C175&lt;&gt;"",dati_pdc!C175,"")</f>
        <v>3</v>
      </c>
      <c r="D179" s="117">
        <f>IF(dati_pdc!D175&lt;&gt;"",dati_pdc!D175,"")</f>
        <v>0</v>
      </c>
      <c r="E179" s="125">
        <f>IF(b_BDVSA!F179&lt;&gt;"",ABS(b_BDVSA!F179),"")</f>
        <v>2448.31</v>
      </c>
      <c r="F179" s="125" t="str">
        <f>IF(AND(b_BDVSA!F179&lt;&gt;"",b_BDVSA!F179&lt;&gt;0)=TRUE,IF(b_BDVSA!F179&gt;0,"D","A"),"")</f>
        <v>A</v>
      </c>
      <c r="G179" s="125">
        <f>IF(b_BDVSA!G179&lt;&gt;"",ABS(b_BDVSA!G179),"")</f>
        <v>1135.6400000000001</v>
      </c>
      <c r="H179" s="125" t="str">
        <f>IF(AND(b_BDVSA!G179&lt;&gt;"",b_BDVSA!G179&lt;&gt;0)=TRUE,IF(b_BDVSA!G179&gt;0,"D","A"),"")</f>
        <v>A</v>
      </c>
      <c r="I179" s="125">
        <f>IF(b_BDVSA!H179&lt;&gt;"",ABS(b_BDVSA!H179),"")</f>
        <v>1312.6699999999998</v>
      </c>
      <c r="J179" s="125" t="str">
        <f>IF(AND(b_BDVSA!H179&lt;&gt;"",b_BDVSA!H179&lt;&gt;0)=TRUE,IF(b_BDVSA!H179&gt;0,"D","A"),"")</f>
        <v>A</v>
      </c>
      <c r="K179" s="126">
        <f>IF(b_BDVSA!I179&lt;&gt;"",ABS(b_BDVSA!I179),"")</f>
        <v>1.155885667993378</v>
      </c>
      <c r="L179" s="125">
        <f>IF(b_BDVSA!L179&lt;&gt;"",ABS(b_BDVSA!L179),"")</f>
        <v>0</v>
      </c>
      <c r="M179" s="125" t="str">
        <f>IF(AND(b_BDVSA!L179&lt;&gt;"",b_BDVSA!L179&lt;&gt;0)=TRUE,IF(b_BDVSA!L179&gt;0,"D","A"),"")</f>
        <v/>
      </c>
      <c r="N179" s="125">
        <f>IF(b_BDVSA!M179&lt;&gt;"",ABS(b_BDVSA!M179),"")</f>
        <v>2448.31</v>
      </c>
      <c r="O179" s="125" t="str">
        <f>IF(AND(b_BDVSA!M179&lt;&gt;"",b_BDVSA!M179&lt;&gt;0)=TRUE,IF(b_BDVSA!M179&gt;0,"D","A"),"")</f>
        <v>A</v>
      </c>
      <c r="P179" s="126" t="str">
        <f>IF(b_BDVSA!N179&lt;&gt;"",ABS(b_BDVSA!N179),"")</f>
        <v/>
      </c>
      <c r="Q179" s="125">
        <f>IF(b_BDVSA!Q179&lt;&gt;"",ABS(b_BDVSA!Q179),"")</f>
        <v>0</v>
      </c>
      <c r="R179" s="125" t="str">
        <f>IF(AND(b_BDVSA!Q179&lt;&gt;"",b_BDVSA!Q179&lt;&gt;0)=TRUE,IF(b_BDVSA!Q179&gt;0,"D","A"),"")</f>
        <v/>
      </c>
      <c r="S179" s="125">
        <f>IF(b_BDVSA!R179&lt;&gt;"",ABS(b_BDVSA!R179),"")</f>
        <v>2448.31</v>
      </c>
      <c r="T179" s="125" t="str">
        <f>IF(AND(b_BDVSA!R179&lt;&gt;"",b_BDVSA!R179&lt;&gt;0)=TRUE,IF(b_BDVSA!R179&gt;0,"D","A"),"")</f>
        <v>A</v>
      </c>
      <c r="U179" s="126" t="str">
        <f>IF(b_BDVSA!S179&lt;&gt;"",ABS(b_BDVSA!S179),"")</f>
        <v/>
      </c>
      <c r="V179" s="125">
        <f>IF(b_BDVSA!V179&lt;&gt;"",ABS(b_BDVSA!V179),"")</f>
        <v>0</v>
      </c>
      <c r="W179" s="125" t="str">
        <f>IF(AND(b_BDVSA!V179&lt;&gt;"",b_BDVSA!V179&lt;&gt;0)=TRUE,IF(b_BDVSA!V179&gt;0,"D","A"),"")</f>
        <v/>
      </c>
      <c r="X179" s="125">
        <f>IF(b_BDVSA!W179&lt;&gt;"",ABS(b_BDVSA!W179),"")</f>
        <v>2448.31</v>
      </c>
      <c r="Y179" s="125" t="str">
        <f>IF(AND(b_BDVSA!W179&lt;&gt;"",b_BDVSA!W179&lt;&gt;0)=TRUE,IF(b_BDVSA!W179&gt;0,"D","A"),"")</f>
        <v>A</v>
      </c>
      <c r="Z179" s="126" t="str">
        <f>IF(b_BDVSA!X179&lt;&gt;"",ABS(b_BDVSA!X179),"")</f>
        <v/>
      </c>
    </row>
    <row r="180" spans="1:26">
      <c r="A180" s="117" t="str">
        <f>IF(dati_pdc!A176&lt;&gt;"",IF(dati_pdc!D176=1,RIGHT(dati_pdc!A176,dati_pdc!E176),dati_pdc!A176),"")</f>
        <v>69</v>
      </c>
      <c r="B180" s="117" t="str">
        <f>IF(dati_pdc!B176&lt;&gt;"",dati_pdc!B176,"")</f>
        <v>RATEI E RISCONTI PASSIVI</v>
      </c>
      <c r="C180" s="117">
        <f>IF(dati_pdc!C176&lt;&gt;"",dati_pdc!C176,"")</f>
        <v>1</v>
      </c>
      <c r="D180" s="117">
        <f>IF(dati_pdc!D176&lt;&gt;"",dati_pdc!D176,"")</f>
        <v>0</v>
      </c>
      <c r="E180" s="125">
        <f>IF(b_BDVSA!F180&lt;&gt;"",ABS(b_BDVSA!F180),"")</f>
        <v>39576.780000000006</v>
      </c>
      <c r="F180" s="125" t="str">
        <f>IF(AND(b_BDVSA!F180&lt;&gt;"",b_BDVSA!F180&lt;&gt;0)=TRUE,IF(b_BDVSA!F180&gt;0,"D","A"),"")</f>
        <v>A</v>
      </c>
      <c r="G180" s="125">
        <f>IF(b_BDVSA!G180&lt;&gt;"",ABS(b_BDVSA!G180),"")</f>
        <v>69018.31</v>
      </c>
      <c r="H180" s="125" t="str">
        <f>IF(AND(b_BDVSA!G180&lt;&gt;"",b_BDVSA!G180&lt;&gt;0)=TRUE,IF(b_BDVSA!G180&gt;0,"D","A"),"")</f>
        <v>A</v>
      </c>
      <c r="I180" s="125">
        <f>IF(b_BDVSA!H180&lt;&gt;"",ABS(b_BDVSA!H180),"")</f>
        <v>29441.529999999992</v>
      </c>
      <c r="J180" s="125" t="str">
        <f>IF(AND(b_BDVSA!H180&lt;&gt;"",b_BDVSA!H180&lt;&gt;0)=TRUE,IF(b_BDVSA!H180&gt;0,"D","A"),"")</f>
        <v>D</v>
      </c>
      <c r="K180" s="126">
        <f>IF(b_BDVSA!I180&lt;&gt;"",ABS(b_BDVSA!I180),"")</f>
        <v>0.42657564347779586</v>
      </c>
      <c r="L180" s="125">
        <f>IF(b_BDVSA!L180&lt;&gt;"",ABS(b_BDVSA!L180),"")</f>
        <v>0</v>
      </c>
      <c r="M180" s="125" t="str">
        <f>IF(AND(b_BDVSA!L180&lt;&gt;"",b_BDVSA!L180&lt;&gt;0)=TRUE,IF(b_BDVSA!L180&gt;0,"D","A"),"")</f>
        <v/>
      </c>
      <c r="N180" s="125">
        <f>IF(b_BDVSA!M180&lt;&gt;"",ABS(b_BDVSA!M180),"")</f>
        <v>39576.780000000006</v>
      </c>
      <c r="O180" s="125" t="str">
        <f>IF(AND(b_BDVSA!M180&lt;&gt;"",b_BDVSA!M180&lt;&gt;0)=TRUE,IF(b_BDVSA!M180&gt;0,"D","A"),"")</f>
        <v>A</v>
      </c>
      <c r="P180" s="126" t="str">
        <f>IF(b_BDVSA!N180&lt;&gt;"",ABS(b_BDVSA!N180),"")</f>
        <v/>
      </c>
      <c r="Q180" s="125">
        <f>IF(b_BDVSA!Q180&lt;&gt;"",ABS(b_BDVSA!Q180),"")</f>
        <v>0</v>
      </c>
      <c r="R180" s="125" t="str">
        <f>IF(AND(b_BDVSA!Q180&lt;&gt;"",b_BDVSA!Q180&lt;&gt;0)=TRUE,IF(b_BDVSA!Q180&gt;0,"D","A"),"")</f>
        <v/>
      </c>
      <c r="S180" s="125">
        <f>IF(b_BDVSA!R180&lt;&gt;"",ABS(b_BDVSA!R180),"")</f>
        <v>39576.780000000006</v>
      </c>
      <c r="T180" s="125" t="str">
        <f>IF(AND(b_BDVSA!R180&lt;&gt;"",b_BDVSA!R180&lt;&gt;0)=TRUE,IF(b_BDVSA!R180&gt;0,"D","A"),"")</f>
        <v>A</v>
      </c>
      <c r="U180" s="126" t="str">
        <f>IF(b_BDVSA!S180&lt;&gt;"",ABS(b_BDVSA!S180),"")</f>
        <v/>
      </c>
      <c r="V180" s="125">
        <f>IF(b_BDVSA!V180&lt;&gt;"",ABS(b_BDVSA!V180),"")</f>
        <v>0</v>
      </c>
      <c r="W180" s="125" t="str">
        <f>IF(AND(b_BDVSA!V180&lt;&gt;"",b_BDVSA!V180&lt;&gt;0)=TRUE,IF(b_BDVSA!V180&gt;0,"D","A"),"")</f>
        <v/>
      </c>
      <c r="X180" s="125">
        <f>IF(b_BDVSA!W180&lt;&gt;"",ABS(b_BDVSA!W180),"")</f>
        <v>39576.780000000006</v>
      </c>
      <c r="Y180" s="125" t="str">
        <f>IF(AND(b_BDVSA!W180&lt;&gt;"",b_BDVSA!W180&lt;&gt;0)=TRUE,IF(b_BDVSA!W180&gt;0,"D","A"),"")</f>
        <v>A</v>
      </c>
      <c r="Z180" s="126" t="str">
        <f>IF(b_BDVSA!X180&lt;&gt;"",ABS(b_BDVSA!X180),"")</f>
        <v/>
      </c>
    </row>
    <row r="181" spans="1:26">
      <c r="A181" s="117" t="str">
        <f>IF(dati_pdc!A177&lt;&gt;"",IF(dati_pdc!D177=1,RIGHT(dati_pdc!A177,dati_pdc!E177),dati_pdc!A177),"")</f>
        <v>6901</v>
      </c>
      <c r="B181" s="117" t="str">
        <f>IF(dati_pdc!B177&lt;&gt;"",dati_pdc!B177,"")</f>
        <v>RATEI E RISCONTI PASSIVI</v>
      </c>
      <c r="C181" s="117">
        <f>IF(dati_pdc!C177&lt;&gt;"",dati_pdc!C177,"")</f>
        <v>2</v>
      </c>
      <c r="D181" s="117">
        <f>IF(dati_pdc!D177&lt;&gt;"",dati_pdc!D177,"")</f>
        <v>0</v>
      </c>
      <c r="E181" s="125">
        <f>IF(b_BDVSA!F181&lt;&gt;"",ABS(b_BDVSA!F181),"")</f>
        <v>39576.780000000006</v>
      </c>
      <c r="F181" s="125" t="str">
        <f>IF(AND(b_BDVSA!F181&lt;&gt;"",b_BDVSA!F181&lt;&gt;0)=TRUE,IF(b_BDVSA!F181&gt;0,"D","A"),"")</f>
        <v>A</v>
      </c>
      <c r="G181" s="125">
        <f>IF(b_BDVSA!G181&lt;&gt;"",ABS(b_BDVSA!G181),"")</f>
        <v>69018.31</v>
      </c>
      <c r="H181" s="125" t="str">
        <f>IF(AND(b_BDVSA!G181&lt;&gt;"",b_BDVSA!G181&lt;&gt;0)=TRUE,IF(b_BDVSA!G181&gt;0,"D","A"),"")</f>
        <v>A</v>
      </c>
      <c r="I181" s="125">
        <f>IF(b_BDVSA!H181&lt;&gt;"",ABS(b_BDVSA!H181),"")</f>
        <v>29441.529999999992</v>
      </c>
      <c r="J181" s="125" t="str">
        <f>IF(AND(b_BDVSA!H181&lt;&gt;"",b_BDVSA!H181&lt;&gt;0)=TRUE,IF(b_BDVSA!H181&gt;0,"D","A"),"")</f>
        <v>D</v>
      </c>
      <c r="K181" s="126">
        <f>IF(b_BDVSA!I181&lt;&gt;"",ABS(b_BDVSA!I181),"")</f>
        <v>0.42657564347779586</v>
      </c>
      <c r="L181" s="125">
        <f>IF(b_BDVSA!L181&lt;&gt;"",ABS(b_BDVSA!L181),"")</f>
        <v>0</v>
      </c>
      <c r="M181" s="125" t="str">
        <f>IF(AND(b_BDVSA!L181&lt;&gt;"",b_BDVSA!L181&lt;&gt;0)=TRUE,IF(b_BDVSA!L181&gt;0,"D","A"),"")</f>
        <v/>
      </c>
      <c r="N181" s="125">
        <f>IF(b_BDVSA!M181&lt;&gt;"",ABS(b_BDVSA!M181),"")</f>
        <v>39576.780000000006</v>
      </c>
      <c r="O181" s="125" t="str">
        <f>IF(AND(b_BDVSA!M181&lt;&gt;"",b_BDVSA!M181&lt;&gt;0)=TRUE,IF(b_BDVSA!M181&gt;0,"D","A"),"")</f>
        <v>A</v>
      </c>
      <c r="P181" s="126" t="str">
        <f>IF(b_BDVSA!N181&lt;&gt;"",ABS(b_BDVSA!N181),"")</f>
        <v/>
      </c>
      <c r="Q181" s="125">
        <f>IF(b_BDVSA!Q181&lt;&gt;"",ABS(b_BDVSA!Q181),"")</f>
        <v>0</v>
      </c>
      <c r="R181" s="125" t="str">
        <f>IF(AND(b_BDVSA!Q181&lt;&gt;"",b_BDVSA!Q181&lt;&gt;0)=TRUE,IF(b_BDVSA!Q181&gt;0,"D","A"),"")</f>
        <v/>
      </c>
      <c r="S181" s="125">
        <f>IF(b_BDVSA!R181&lt;&gt;"",ABS(b_BDVSA!R181),"")</f>
        <v>39576.780000000006</v>
      </c>
      <c r="T181" s="125" t="str">
        <f>IF(AND(b_BDVSA!R181&lt;&gt;"",b_BDVSA!R181&lt;&gt;0)=TRUE,IF(b_BDVSA!R181&gt;0,"D","A"),"")</f>
        <v>A</v>
      </c>
      <c r="U181" s="126" t="str">
        <f>IF(b_BDVSA!S181&lt;&gt;"",ABS(b_BDVSA!S181),"")</f>
        <v/>
      </c>
      <c r="V181" s="125">
        <f>IF(b_BDVSA!V181&lt;&gt;"",ABS(b_BDVSA!V181),"")</f>
        <v>0</v>
      </c>
      <c r="W181" s="125" t="str">
        <f>IF(AND(b_BDVSA!V181&lt;&gt;"",b_BDVSA!V181&lt;&gt;0)=TRUE,IF(b_BDVSA!V181&gt;0,"D","A"),"")</f>
        <v/>
      </c>
      <c r="X181" s="125">
        <f>IF(b_BDVSA!W181&lt;&gt;"",ABS(b_BDVSA!W181),"")</f>
        <v>39576.780000000006</v>
      </c>
      <c r="Y181" s="125" t="str">
        <f>IF(AND(b_BDVSA!W181&lt;&gt;"",b_BDVSA!W181&lt;&gt;0)=TRUE,IF(b_BDVSA!W181&gt;0,"D","A"),"")</f>
        <v>A</v>
      </c>
      <c r="Z181" s="126" t="str">
        <f>IF(b_BDVSA!X181&lt;&gt;"",ABS(b_BDVSA!X181),"")</f>
        <v/>
      </c>
    </row>
    <row r="182" spans="1:26">
      <c r="A182" s="117" t="str">
        <f>IF(dati_pdc!A178&lt;&gt;"",IF(dati_pdc!D178=1,RIGHT(dati_pdc!A178,dati_pdc!E178),dati_pdc!A178),"")</f>
        <v>690101</v>
      </c>
      <c r="B182" s="117" t="str">
        <f>IF(dati_pdc!B178&lt;&gt;"",dati_pdc!B178,"")</f>
        <v>Ratei passivi</v>
      </c>
      <c r="C182" s="117">
        <f>IF(dati_pdc!C178&lt;&gt;"",dati_pdc!C178,"")</f>
        <v>3</v>
      </c>
      <c r="D182" s="117">
        <f>IF(dati_pdc!D178&lt;&gt;"",dati_pdc!D178,"")</f>
        <v>0</v>
      </c>
      <c r="E182" s="125">
        <f>IF(b_BDVSA!F182&lt;&gt;"",ABS(b_BDVSA!F182),"")</f>
        <v>2294.3000000000002</v>
      </c>
      <c r="F182" s="125" t="str">
        <f>IF(AND(b_BDVSA!F182&lt;&gt;"",b_BDVSA!F182&lt;&gt;0)=TRUE,IF(b_BDVSA!F182&gt;0,"D","A"),"")</f>
        <v>A</v>
      </c>
      <c r="G182" s="125">
        <f>IF(b_BDVSA!G182&lt;&gt;"",ABS(b_BDVSA!G182),"")</f>
        <v>2812.06</v>
      </c>
      <c r="H182" s="125" t="str">
        <f>IF(AND(b_BDVSA!G182&lt;&gt;"",b_BDVSA!G182&lt;&gt;0)=TRUE,IF(b_BDVSA!G182&gt;0,"D","A"),"")</f>
        <v>A</v>
      </c>
      <c r="I182" s="125">
        <f>IF(b_BDVSA!H182&lt;&gt;"",ABS(b_BDVSA!H182),"")</f>
        <v>517.75999999999976</v>
      </c>
      <c r="J182" s="125" t="str">
        <f>IF(AND(b_BDVSA!H182&lt;&gt;"",b_BDVSA!H182&lt;&gt;0)=TRUE,IF(b_BDVSA!H182&gt;0,"D","A"),"")</f>
        <v>D</v>
      </c>
      <c r="K182" s="126">
        <f>IF(b_BDVSA!I182&lt;&gt;"",ABS(b_BDVSA!I182),"")</f>
        <v>0.18412124919098447</v>
      </c>
      <c r="L182" s="125">
        <f>IF(b_BDVSA!L182&lt;&gt;"",ABS(b_BDVSA!L182),"")</f>
        <v>0</v>
      </c>
      <c r="M182" s="125" t="str">
        <f>IF(AND(b_BDVSA!L182&lt;&gt;"",b_BDVSA!L182&lt;&gt;0)=TRUE,IF(b_BDVSA!L182&gt;0,"D","A"),"")</f>
        <v/>
      </c>
      <c r="N182" s="125">
        <f>IF(b_BDVSA!M182&lt;&gt;"",ABS(b_BDVSA!M182),"")</f>
        <v>2294.3000000000002</v>
      </c>
      <c r="O182" s="125" t="str">
        <f>IF(AND(b_BDVSA!M182&lt;&gt;"",b_BDVSA!M182&lt;&gt;0)=TRUE,IF(b_BDVSA!M182&gt;0,"D","A"),"")</f>
        <v>A</v>
      </c>
      <c r="P182" s="126" t="str">
        <f>IF(b_BDVSA!N182&lt;&gt;"",ABS(b_BDVSA!N182),"")</f>
        <v/>
      </c>
      <c r="Q182" s="125">
        <f>IF(b_BDVSA!Q182&lt;&gt;"",ABS(b_BDVSA!Q182),"")</f>
        <v>0</v>
      </c>
      <c r="R182" s="125" t="str">
        <f>IF(AND(b_BDVSA!Q182&lt;&gt;"",b_BDVSA!Q182&lt;&gt;0)=TRUE,IF(b_BDVSA!Q182&gt;0,"D","A"),"")</f>
        <v/>
      </c>
      <c r="S182" s="125">
        <f>IF(b_BDVSA!R182&lt;&gt;"",ABS(b_BDVSA!R182),"")</f>
        <v>2294.3000000000002</v>
      </c>
      <c r="T182" s="125" t="str">
        <f>IF(AND(b_BDVSA!R182&lt;&gt;"",b_BDVSA!R182&lt;&gt;0)=TRUE,IF(b_BDVSA!R182&gt;0,"D","A"),"")</f>
        <v>A</v>
      </c>
      <c r="U182" s="126" t="str">
        <f>IF(b_BDVSA!S182&lt;&gt;"",ABS(b_BDVSA!S182),"")</f>
        <v/>
      </c>
      <c r="V182" s="125">
        <f>IF(b_BDVSA!V182&lt;&gt;"",ABS(b_BDVSA!V182),"")</f>
        <v>0</v>
      </c>
      <c r="W182" s="125" t="str">
        <f>IF(AND(b_BDVSA!V182&lt;&gt;"",b_BDVSA!V182&lt;&gt;0)=TRUE,IF(b_BDVSA!V182&gt;0,"D","A"),"")</f>
        <v/>
      </c>
      <c r="X182" s="125">
        <f>IF(b_BDVSA!W182&lt;&gt;"",ABS(b_BDVSA!W182),"")</f>
        <v>2294.3000000000002</v>
      </c>
      <c r="Y182" s="125" t="str">
        <f>IF(AND(b_BDVSA!W182&lt;&gt;"",b_BDVSA!W182&lt;&gt;0)=TRUE,IF(b_BDVSA!W182&gt;0,"D","A"),"")</f>
        <v>A</v>
      </c>
      <c r="Z182" s="126" t="str">
        <f>IF(b_BDVSA!X182&lt;&gt;"",ABS(b_BDVSA!X182),"")</f>
        <v/>
      </c>
    </row>
    <row r="183" spans="1:26">
      <c r="A183" s="117" t="str">
        <f>IF(dati_pdc!A179&lt;&gt;"",IF(dati_pdc!D179=1,RIGHT(dati_pdc!A179,dati_pdc!E179),dati_pdc!A179),"")</f>
        <v>690103</v>
      </c>
      <c r="B183" s="117" t="str">
        <f>IF(dati_pdc!B179&lt;&gt;"",dati_pdc!B179,"")</f>
        <v>Risconti passivi</v>
      </c>
      <c r="C183" s="117">
        <f>IF(dati_pdc!C179&lt;&gt;"",dati_pdc!C179,"")</f>
        <v>3</v>
      </c>
      <c r="D183" s="117">
        <f>IF(dati_pdc!D179&lt;&gt;"",dati_pdc!D179,"")</f>
        <v>0</v>
      </c>
      <c r="E183" s="125">
        <f>IF(b_BDVSA!F183&lt;&gt;"",ABS(b_BDVSA!F183),"")</f>
        <v>37282.480000000003</v>
      </c>
      <c r="F183" s="125" t="str">
        <f>IF(AND(b_BDVSA!F183&lt;&gt;"",b_BDVSA!F183&lt;&gt;0)=TRUE,IF(b_BDVSA!F183&gt;0,"D","A"),"")</f>
        <v>A</v>
      </c>
      <c r="G183" s="125">
        <f>IF(b_BDVSA!G183&lt;&gt;"",ABS(b_BDVSA!G183),"")</f>
        <v>66206.25</v>
      </c>
      <c r="H183" s="125" t="str">
        <f>IF(AND(b_BDVSA!G183&lt;&gt;"",b_BDVSA!G183&lt;&gt;0)=TRUE,IF(b_BDVSA!G183&gt;0,"D","A"),"")</f>
        <v>A</v>
      </c>
      <c r="I183" s="125">
        <f>IF(b_BDVSA!H183&lt;&gt;"",ABS(b_BDVSA!H183),"")</f>
        <v>28923.769999999997</v>
      </c>
      <c r="J183" s="125" t="str">
        <f>IF(AND(b_BDVSA!H183&lt;&gt;"",b_BDVSA!H183&lt;&gt;0)=TRUE,IF(b_BDVSA!H183&gt;0,"D","A"),"")</f>
        <v>D</v>
      </c>
      <c r="K183" s="126">
        <f>IF(b_BDVSA!I183&lt;&gt;"",ABS(b_BDVSA!I183),"")</f>
        <v>0.43687370905314826</v>
      </c>
      <c r="L183" s="125">
        <f>IF(b_BDVSA!L183&lt;&gt;"",ABS(b_BDVSA!L183),"")</f>
        <v>0</v>
      </c>
      <c r="M183" s="125" t="str">
        <f>IF(AND(b_BDVSA!L183&lt;&gt;"",b_BDVSA!L183&lt;&gt;0)=TRUE,IF(b_BDVSA!L183&gt;0,"D","A"),"")</f>
        <v/>
      </c>
      <c r="N183" s="125">
        <f>IF(b_BDVSA!M183&lt;&gt;"",ABS(b_BDVSA!M183),"")</f>
        <v>37282.480000000003</v>
      </c>
      <c r="O183" s="125" t="str">
        <f>IF(AND(b_BDVSA!M183&lt;&gt;"",b_BDVSA!M183&lt;&gt;0)=TRUE,IF(b_BDVSA!M183&gt;0,"D","A"),"")</f>
        <v>A</v>
      </c>
      <c r="P183" s="126" t="str">
        <f>IF(b_BDVSA!N183&lt;&gt;"",ABS(b_BDVSA!N183),"")</f>
        <v/>
      </c>
      <c r="Q183" s="125">
        <f>IF(b_BDVSA!Q183&lt;&gt;"",ABS(b_BDVSA!Q183),"")</f>
        <v>0</v>
      </c>
      <c r="R183" s="125" t="str">
        <f>IF(AND(b_BDVSA!Q183&lt;&gt;"",b_BDVSA!Q183&lt;&gt;0)=TRUE,IF(b_BDVSA!Q183&gt;0,"D","A"),"")</f>
        <v/>
      </c>
      <c r="S183" s="125">
        <f>IF(b_BDVSA!R183&lt;&gt;"",ABS(b_BDVSA!R183),"")</f>
        <v>37282.480000000003</v>
      </c>
      <c r="T183" s="125" t="str">
        <f>IF(AND(b_BDVSA!R183&lt;&gt;"",b_BDVSA!R183&lt;&gt;0)=TRUE,IF(b_BDVSA!R183&gt;0,"D","A"),"")</f>
        <v>A</v>
      </c>
      <c r="U183" s="126" t="str">
        <f>IF(b_BDVSA!S183&lt;&gt;"",ABS(b_BDVSA!S183),"")</f>
        <v/>
      </c>
      <c r="V183" s="125">
        <f>IF(b_BDVSA!V183&lt;&gt;"",ABS(b_BDVSA!V183),"")</f>
        <v>0</v>
      </c>
      <c r="W183" s="125" t="str">
        <f>IF(AND(b_BDVSA!V183&lt;&gt;"",b_BDVSA!V183&lt;&gt;0)=TRUE,IF(b_BDVSA!V183&gt;0,"D","A"),"")</f>
        <v/>
      </c>
      <c r="X183" s="125">
        <f>IF(b_BDVSA!W183&lt;&gt;"",ABS(b_BDVSA!W183),"")</f>
        <v>37282.480000000003</v>
      </c>
      <c r="Y183" s="125" t="str">
        <f>IF(AND(b_BDVSA!W183&lt;&gt;"",b_BDVSA!W183&lt;&gt;0)=TRUE,IF(b_BDVSA!W183&gt;0,"D","A"),"")</f>
        <v>A</v>
      </c>
      <c r="Z183" s="126" t="str">
        <f>IF(b_BDVSA!X183&lt;&gt;"",ABS(b_BDVSA!X183),"")</f>
        <v/>
      </c>
    </row>
    <row r="184" spans="1:26">
      <c r="A184" s="117" t="str">
        <f>IF(dati_pdc!A180&lt;&gt;"",IF(dati_pdc!D180=1,RIGHT(dati_pdc!A180,dati_pdc!E180),dati_pdc!A180),"")</f>
        <v>71</v>
      </c>
      <c r="B184" s="117" t="str">
        <f>IF(dati_pdc!B180&lt;&gt;"",dati_pdc!B180,"")</f>
        <v>RICAVI DELLE VENDITE E DELLE PRESTAZIONI</v>
      </c>
      <c r="C184" s="117">
        <f>IF(dati_pdc!C180&lt;&gt;"",dati_pdc!C180,"")</f>
        <v>1</v>
      </c>
      <c r="D184" s="117">
        <f>IF(dati_pdc!D180&lt;&gt;"",dati_pdc!D180,"")</f>
        <v>0</v>
      </c>
      <c r="E184" s="125">
        <f>IF(b_BDVSA!F184&lt;&gt;"",ABS(b_BDVSA!F184),"")</f>
        <v>1563209.61</v>
      </c>
      <c r="F184" s="125" t="str">
        <f>IF(AND(b_BDVSA!F184&lt;&gt;"",b_BDVSA!F184&lt;&gt;0)=TRUE,IF(b_BDVSA!F184&gt;0,"D","A"),"")</f>
        <v>A</v>
      </c>
      <c r="G184" s="125">
        <f>IF(b_BDVSA!G184&lt;&gt;"",ABS(b_BDVSA!G184),"")</f>
        <v>1651867.9800000002</v>
      </c>
      <c r="H184" s="125" t="str">
        <f>IF(AND(b_BDVSA!G184&lt;&gt;"",b_BDVSA!G184&lt;&gt;0)=TRUE,IF(b_BDVSA!G184&gt;0,"D","A"),"")</f>
        <v>A</v>
      </c>
      <c r="I184" s="125">
        <f>IF(b_BDVSA!H184&lt;&gt;"",ABS(b_BDVSA!H184),"")</f>
        <v>88658.370000000112</v>
      </c>
      <c r="J184" s="125" t="str">
        <f>IF(AND(b_BDVSA!H184&lt;&gt;"",b_BDVSA!H184&lt;&gt;0)=TRUE,IF(b_BDVSA!H184&gt;0,"D","A"),"")</f>
        <v>D</v>
      </c>
      <c r="K184" s="126">
        <f>IF(b_BDVSA!I184&lt;&gt;"",ABS(b_BDVSA!I184),"")</f>
        <v>5.3671583367092143E-2</v>
      </c>
      <c r="L184" s="125">
        <f>IF(b_BDVSA!L184&lt;&gt;"",ABS(b_BDVSA!L184),"")</f>
        <v>0</v>
      </c>
      <c r="M184" s="125" t="str">
        <f>IF(AND(b_BDVSA!L184&lt;&gt;"",b_BDVSA!L184&lt;&gt;0)=TRUE,IF(b_BDVSA!L184&gt;0,"D","A"),"")</f>
        <v/>
      </c>
      <c r="N184" s="125">
        <f>IF(b_BDVSA!M184&lt;&gt;"",ABS(b_BDVSA!M184),"")</f>
        <v>1563209.61</v>
      </c>
      <c r="O184" s="125" t="str">
        <f>IF(AND(b_BDVSA!M184&lt;&gt;"",b_BDVSA!M184&lt;&gt;0)=TRUE,IF(b_BDVSA!M184&gt;0,"D","A"),"")</f>
        <v>A</v>
      </c>
      <c r="P184" s="126" t="str">
        <f>IF(b_BDVSA!N184&lt;&gt;"",ABS(b_BDVSA!N184),"")</f>
        <v/>
      </c>
      <c r="Q184" s="125">
        <f>IF(b_BDVSA!Q184&lt;&gt;"",ABS(b_BDVSA!Q184),"")</f>
        <v>0</v>
      </c>
      <c r="R184" s="125" t="str">
        <f>IF(AND(b_BDVSA!Q184&lt;&gt;"",b_BDVSA!Q184&lt;&gt;0)=TRUE,IF(b_BDVSA!Q184&gt;0,"D","A"),"")</f>
        <v/>
      </c>
      <c r="S184" s="125">
        <f>IF(b_BDVSA!R184&lt;&gt;"",ABS(b_BDVSA!R184),"")</f>
        <v>1563209.61</v>
      </c>
      <c r="T184" s="125" t="str">
        <f>IF(AND(b_BDVSA!R184&lt;&gt;"",b_BDVSA!R184&lt;&gt;0)=TRUE,IF(b_BDVSA!R184&gt;0,"D","A"),"")</f>
        <v>A</v>
      </c>
      <c r="U184" s="126" t="str">
        <f>IF(b_BDVSA!S184&lt;&gt;"",ABS(b_BDVSA!S184),"")</f>
        <v/>
      </c>
      <c r="V184" s="125">
        <f>IF(b_BDVSA!V184&lt;&gt;"",ABS(b_BDVSA!V184),"")</f>
        <v>0</v>
      </c>
      <c r="W184" s="125" t="str">
        <f>IF(AND(b_BDVSA!V184&lt;&gt;"",b_BDVSA!V184&lt;&gt;0)=TRUE,IF(b_BDVSA!V184&gt;0,"D","A"),"")</f>
        <v/>
      </c>
      <c r="X184" s="125">
        <f>IF(b_BDVSA!W184&lt;&gt;"",ABS(b_BDVSA!W184),"")</f>
        <v>1563209.61</v>
      </c>
      <c r="Y184" s="125" t="str">
        <f>IF(AND(b_BDVSA!W184&lt;&gt;"",b_BDVSA!W184&lt;&gt;0)=TRUE,IF(b_BDVSA!W184&gt;0,"D","A"),"")</f>
        <v>A</v>
      </c>
      <c r="Z184" s="126" t="str">
        <f>IF(b_BDVSA!X184&lt;&gt;"",ABS(b_BDVSA!X184),"")</f>
        <v/>
      </c>
    </row>
    <row r="185" spans="1:26">
      <c r="A185" s="117" t="str">
        <f>IF(dati_pdc!A181&lt;&gt;"",IF(dati_pdc!D181=1,RIGHT(dati_pdc!A181,dati_pdc!E181),dati_pdc!A181),"")</f>
        <v>7101</v>
      </c>
      <c r="B185" s="117" t="str">
        <f>IF(dati_pdc!B181&lt;&gt;"",dati_pdc!B181,"")</f>
        <v>VENDITE PRODOTTI FINITI E MERCI</v>
      </c>
      <c r="C185" s="117">
        <f>IF(dati_pdc!C181&lt;&gt;"",dati_pdc!C181,"")</f>
        <v>2</v>
      </c>
      <c r="D185" s="117">
        <f>IF(dati_pdc!D181&lt;&gt;"",dati_pdc!D181,"")</f>
        <v>0</v>
      </c>
      <c r="E185" s="125">
        <f>IF(b_BDVSA!F185&lt;&gt;"",ABS(b_BDVSA!F185),"")</f>
        <v>301240.64</v>
      </c>
      <c r="F185" s="125" t="str">
        <f>IF(AND(b_BDVSA!F185&lt;&gt;"",b_BDVSA!F185&lt;&gt;0)=TRUE,IF(b_BDVSA!F185&gt;0,"D","A"),"")</f>
        <v>A</v>
      </c>
      <c r="G185" s="125">
        <f>IF(b_BDVSA!G185&lt;&gt;"",ABS(b_BDVSA!G185),"")</f>
        <v>397105.95999999996</v>
      </c>
      <c r="H185" s="125" t="str">
        <f>IF(AND(b_BDVSA!G185&lt;&gt;"",b_BDVSA!G185&lt;&gt;0)=TRUE,IF(b_BDVSA!G185&gt;0,"D","A"),"")</f>
        <v>A</v>
      </c>
      <c r="I185" s="125">
        <f>IF(b_BDVSA!H185&lt;&gt;"",ABS(b_BDVSA!H185),"")</f>
        <v>95865.319999999949</v>
      </c>
      <c r="J185" s="125" t="str">
        <f>IF(AND(b_BDVSA!H185&lt;&gt;"",b_BDVSA!H185&lt;&gt;0)=TRUE,IF(b_BDVSA!H185&gt;0,"D","A"),"")</f>
        <v>D</v>
      </c>
      <c r="K185" s="126">
        <f>IF(b_BDVSA!I185&lt;&gt;"",ABS(b_BDVSA!I185),"")</f>
        <v>0.2414099249479911</v>
      </c>
      <c r="L185" s="125">
        <f>IF(b_BDVSA!L185&lt;&gt;"",ABS(b_BDVSA!L185),"")</f>
        <v>0</v>
      </c>
      <c r="M185" s="125" t="str">
        <f>IF(AND(b_BDVSA!L185&lt;&gt;"",b_BDVSA!L185&lt;&gt;0)=TRUE,IF(b_BDVSA!L185&gt;0,"D","A"),"")</f>
        <v/>
      </c>
      <c r="N185" s="125">
        <f>IF(b_BDVSA!M185&lt;&gt;"",ABS(b_BDVSA!M185),"")</f>
        <v>301240.64</v>
      </c>
      <c r="O185" s="125" t="str">
        <f>IF(AND(b_BDVSA!M185&lt;&gt;"",b_BDVSA!M185&lt;&gt;0)=TRUE,IF(b_BDVSA!M185&gt;0,"D","A"),"")</f>
        <v>A</v>
      </c>
      <c r="P185" s="126" t="str">
        <f>IF(b_BDVSA!N185&lt;&gt;"",ABS(b_BDVSA!N185),"")</f>
        <v/>
      </c>
      <c r="Q185" s="125">
        <f>IF(b_BDVSA!Q185&lt;&gt;"",ABS(b_BDVSA!Q185),"")</f>
        <v>0</v>
      </c>
      <c r="R185" s="125" t="str">
        <f>IF(AND(b_BDVSA!Q185&lt;&gt;"",b_BDVSA!Q185&lt;&gt;0)=TRUE,IF(b_BDVSA!Q185&gt;0,"D","A"),"")</f>
        <v/>
      </c>
      <c r="S185" s="125">
        <f>IF(b_BDVSA!R185&lt;&gt;"",ABS(b_BDVSA!R185),"")</f>
        <v>301240.64</v>
      </c>
      <c r="T185" s="125" t="str">
        <f>IF(AND(b_BDVSA!R185&lt;&gt;"",b_BDVSA!R185&lt;&gt;0)=TRUE,IF(b_BDVSA!R185&gt;0,"D","A"),"")</f>
        <v>A</v>
      </c>
      <c r="U185" s="126" t="str">
        <f>IF(b_BDVSA!S185&lt;&gt;"",ABS(b_BDVSA!S185),"")</f>
        <v/>
      </c>
      <c r="V185" s="125">
        <f>IF(b_BDVSA!V185&lt;&gt;"",ABS(b_BDVSA!V185),"")</f>
        <v>0</v>
      </c>
      <c r="W185" s="125" t="str">
        <f>IF(AND(b_BDVSA!V185&lt;&gt;"",b_BDVSA!V185&lt;&gt;0)=TRUE,IF(b_BDVSA!V185&gt;0,"D","A"),"")</f>
        <v/>
      </c>
      <c r="X185" s="125">
        <f>IF(b_BDVSA!W185&lt;&gt;"",ABS(b_BDVSA!W185),"")</f>
        <v>301240.64</v>
      </c>
      <c r="Y185" s="125" t="str">
        <f>IF(AND(b_BDVSA!W185&lt;&gt;"",b_BDVSA!W185&lt;&gt;0)=TRUE,IF(b_BDVSA!W185&gt;0,"D","A"),"")</f>
        <v>A</v>
      </c>
      <c r="Z185" s="126" t="str">
        <f>IF(b_BDVSA!X185&lt;&gt;"",ABS(b_BDVSA!X185),"")</f>
        <v/>
      </c>
    </row>
    <row r="186" spans="1:26">
      <c r="A186" s="117" t="str">
        <f>IF(dati_pdc!A182&lt;&gt;"",IF(dati_pdc!D182=1,RIGHT(dati_pdc!A182,dati_pdc!E182),dati_pdc!A182),"")</f>
        <v>710101</v>
      </c>
      <c r="B186" s="117" t="str">
        <f>IF(dati_pdc!B182&lt;&gt;"",dati_pdc!B182,"")</f>
        <v>Vendita Software Gestionale</v>
      </c>
      <c r="C186" s="117">
        <f>IF(dati_pdc!C182&lt;&gt;"",dati_pdc!C182,"")</f>
        <v>3</v>
      </c>
      <c r="D186" s="117">
        <f>IF(dati_pdc!D182&lt;&gt;"",dati_pdc!D182,"")</f>
        <v>0</v>
      </c>
      <c r="E186" s="125">
        <f>IF(b_BDVSA!F186&lt;&gt;"",ABS(b_BDVSA!F186),"")</f>
        <v>92158.07</v>
      </c>
      <c r="F186" s="125" t="str">
        <f>IF(AND(b_BDVSA!F186&lt;&gt;"",b_BDVSA!F186&lt;&gt;0)=TRUE,IF(b_BDVSA!F186&gt;0,"D","A"),"")</f>
        <v>A</v>
      </c>
      <c r="G186" s="125">
        <f>IF(b_BDVSA!G186&lt;&gt;"",ABS(b_BDVSA!G186),"")</f>
        <v>96144.6</v>
      </c>
      <c r="H186" s="125" t="str">
        <f>IF(AND(b_BDVSA!G186&lt;&gt;"",b_BDVSA!G186&lt;&gt;0)=TRUE,IF(b_BDVSA!G186&gt;0,"D","A"),"")</f>
        <v>A</v>
      </c>
      <c r="I186" s="125">
        <f>IF(b_BDVSA!H186&lt;&gt;"",ABS(b_BDVSA!H186),"")</f>
        <v>3986.5299999999988</v>
      </c>
      <c r="J186" s="125" t="str">
        <f>IF(AND(b_BDVSA!H186&lt;&gt;"",b_BDVSA!H186&lt;&gt;0)=TRUE,IF(b_BDVSA!H186&gt;0,"D","A"),"")</f>
        <v>D</v>
      </c>
      <c r="K186" s="126">
        <f>IF(b_BDVSA!I186&lt;&gt;"",ABS(b_BDVSA!I186),"")</f>
        <v>4.1463899168544031E-2</v>
      </c>
      <c r="L186" s="125">
        <f>IF(b_BDVSA!L186&lt;&gt;"",ABS(b_BDVSA!L186),"")</f>
        <v>0</v>
      </c>
      <c r="M186" s="125" t="str">
        <f>IF(AND(b_BDVSA!L186&lt;&gt;"",b_BDVSA!L186&lt;&gt;0)=TRUE,IF(b_BDVSA!L186&gt;0,"D","A"),"")</f>
        <v/>
      </c>
      <c r="N186" s="125">
        <f>IF(b_BDVSA!M186&lt;&gt;"",ABS(b_BDVSA!M186),"")</f>
        <v>92158.07</v>
      </c>
      <c r="O186" s="125" t="str">
        <f>IF(AND(b_BDVSA!M186&lt;&gt;"",b_BDVSA!M186&lt;&gt;0)=TRUE,IF(b_BDVSA!M186&gt;0,"D","A"),"")</f>
        <v>A</v>
      </c>
      <c r="P186" s="126" t="str">
        <f>IF(b_BDVSA!N186&lt;&gt;"",ABS(b_BDVSA!N186),"")</f>
        <v/>
      </c>
      <c r="Q186" s="125">
        <f>IF(b_BDVSA!Q186&lt;&gt;"",ABS(b_BDVSA!Q186),"")</f>
        <v>0</v>
      </c>
      <c r="R186" s="125" t="str">
        <f>IF(AND(b_BDVSA!Q186&lt;&gt;"",b_BDVSA!Q186&lt;&gt;0)=TRUE,IF(b_BDVSA!Q186&gt;0,"D","A"),"")</f>
        <v/>
      </c>
      <c r="S186" s="125">
        <f>IF(b_BDVSA!R186&lt;&gt;"",ABS(b_BDVSA!R186),"")</f>
        <v>92158.07</v>
      </c>
      <c r="T186" s="125" t="str">
        <f>IF(AND(b_BDVSA!R186&lt;&gt;"",b_BDVSA!R186&lt;&gt;0)=TRUE,IF(b_BDVSA!R186&gt;0,"D","A"),"")</f>
        <v>A</v>
      </c>
      <c r="U186" s="126" t="str">
        <f>IF(b_BDVSA!S186&lt;&gt;"",ABS(b_BDVSA!S186),"")</f>
        <v/>
      </c>
      <c r="V186" s="125">
        <f>IF(b_BDVSA!V186&lt;&gt;"",ABS(b_BDVSA!V186),"")</f>
        <v>0</v>
      </c>
      <c r="W186" s="125" t="str">
        <f>IF(AND(b_BDVSA!V186&lt;&gt;"",b_BDVSA!V186&lt;&gt;0)=TRUE,IF(b_BDVSA!V186&gt;0,"D","A"),"")</f>
        <v/>
      </c>
      <c r="X186" s="125">
        <f>IF(b_BDVSA!W186&lt;&gt;"",ABS(b_BDVSA!W186),"")</f>
        <v>92158.07</v>
      </c>
      <c r="Y186" s="125" t="str">
        <f>IF(AND(b_BDVSA!W186&lt;&gt;"",b_BDVSA!W186&lt;&gt;0)=TRUE,IF(b_BDVSA!W186&gt;0,"D","A"),"")</f>
        <v>A</v>
      </c>
      <c r="Z186" s="126" t="str">
        <f>IF(b_BDVSA!X186&lt;&gt;"",ABS(b_BDVSA!X186),"")</f>
        <v/>
      </c>
    </row>
    <row r="187" spans="1:26">
      <c r="A187" s="117" t="str">
        <f>IF(dati_pdc!A183&lt;&gt;"",IF(dati_pdc!D183=1,RIGHT(dati_pdc!A183,dati_pdc!E183),dati_pdc!A183),"")</f>
        <v>710102</v>
      </c>
      <c r="B187" s="117" t="str">
        <f>IF(dati_pdc!B183&lt;&gt;"",dati_pdc!B183,"")</f>
        <v>Vendita Software Professionale</v>
      </c>
      <c r="C187" s="117">
        <f>IF(dati_pdc!C183&lt;&gt;"",dati_pdc!C183,"")</f>
        <v>3</v>
      </c>
      <c r="D187" s="117">
        <f>IF(dati_pdc!D183&lt;&gt;"",dati_pdc!D183,"")</f>
        <v>0</v>
      </c>
      <c r="E187" s="125">
        <f>IF(b_BDVSA!F187&lt;&gt;"",ABS(b_BDVSA!F187),"")</f>
        <v>17503.099999999999</v>
      </c>
      <c r="F187" s="125" t="str">
        <f>IF(AND(b_BDVSA!F187&lt;&gt;"",b_BDVSA!F187&lt;&gt;0)=TRUE,IF(b_BDVSA!F187&gt;0,"D","A"),"")</f>
        <v>A</v>
      </c>
      <c r="G187" s="125">
        <f>IF(b_BDVSA!G187&lt;&gt;"",ABS(b_BDVSA!G187),"")</f>
        <v>6479</v>
      </c>
      <c r="H187" s="125" t="str">
        <f>IF(AND(b_BDVSA!G187&lt;&gt;"",b_BDVSA!G187&lt;&gt;0)=TRUE,IF(b_BDVSA!G187&gt;0,"D","A"),"")</f>
        <v>A</v>
      </c>
      <c r="I187" s="125">
        <f>IF(b_BDVSA!H187&lt;&gt;"",ABS(b_BDVSA!H187),"")</f>
        <v>11024.099999999999</v>
      </c>
      <c r="J187" s="125" t="str">
        <f>IF(AND(b_BDVSA!H187&lt;&gt;"",b_BDVSA!H187&lt;&gt;0)=TRUE,IF(b_BDVSA!H187&gt;0,"D","A"),"")</f>
        <v>A</v>
      </c>
      <c r="K187" s="126">
        <f>IF(b_BDVSA!I187&lt;&gt;"",ABS(b_BDVSA!I187),"")</f>
        <v>1.7015125791017129</v>
      </c>
      <c r="L187" s="125">
        <f>IF(b_BDVSA!L187&lt;&gt;"",ABS(b_BDVSA!L187),"")</f>
        <v>0</v>
      </c>
      <c r="M187" s="125" t="str">
        <f>IF(AND(b_BDVSA!L187&lt;&gt;"",b_BDVSA!L187&lt;&gt;0)=TRUE,IF(b_BDVSA!L187&gt;0,"D","A"),"")</f>
        <v/>
      </c>
      <c r="N187" s="125">
        <f>IF(b_BDVSA!M187&lt;&gt;"",ABS(b_BDVSA!M187),"")</f>
        <v>17503.099999999999</v>
      </c>
      <c r="O187" s="125" t="str">
        <f>IF(AND(b_BDVSA!M187&lt;&gt;"",b_BDVSA!M187&lt;&gt;0)=TRUE,IF(b_BDVSA!M187&gt;0,"D","A"),"")</f>
        <v>A</v>
      </c>
      <c r="P187" s="126" t="str">
        <f>IF(b_BDVSA!N187&lt;&gt;"",ABS(b_BDVSA!N187),"")</f>
        <v/>
      </c>
      <c r="Q187" s="125">
        <f>IF(b_BDVSA!Q187&lt;&gt;"",ABS(b_BDVSA!Q187),"")</f>
        <v>0</v>
      </c>
      <c r="R187" s="125" t="str">
        <f>IF(AND(b_BDVSA!Q187&lt;&gt;"",b_BDVSA!Q187&lt;&gt;0)=TRUE,IF(b_BDVSA!Q187&gt;0,"D","A"),"")</f>
        <v/>
      </c>
      <c r="S187" s="125">
        <f>IF(b_BDVSA!R187&lt;&gt;"",ABS(b_BDVSA!R187),"")</f>
        <v>17503.099999999999</v>
      </c>
      <c r="T187" s="125" t="str">
        <f>IF(AND(b_BDVSA!R187&lt;&gt;"",b_BDVSA!R187&lt;&gt;0)=TRUE,IF(b_BDVSA!R187&gt;0,"D","A"),"")</f>
        <v>A</v>
      </c>
      <c r="U187" s="126" t="str">
        <f>IF(b_BDVSA!S187&lt;&gt;"",ABS(b_BDVSA!S187),"")</f>
        <v/>
      </c>
      <c r="V187" s="125">
        <f>IF(b_BDVSA!V187&lt;&gt;"",ABS(b_BDVSA!V187),"")</f>
        <v>0</v>
      </c>
      <c r="W187" s="125" t="str">
        <f>IF(AND(b_BDVSA!V187&lt;&gt;"",b_BDVSA!V187&lt;&gt;0)=TRUE,IF(b_BDVSA!V187&gt;0,"D","A"),"")</f>
        <v/>
      </c>
      <c r="X187" s="125">
        <f>IF(b_BDVSA!W187&lt;&gt;"",ABS(b_BDVSA!W187),"")</f>
        <v>17503.099999999999</v>
      </c>
      <c r="Y187" s="125" t="str">
        <f>IF(AND(b_BDVSA!W187&lt;&gt;"",b_BDVSA!W187&lt;&gt;0)=TRUE,IF(b_BDVSA!W187&gt;0,"D","A"),"")</f>
        <v>A</v>
      </c>
      <c r="Z187" s="126" t="str">
        <f>IF(b_BDVSA!X187&lt;&gt;"",ABS(b_BDVSA!X187),"")</f>
        <v/>
      </c>
    </row>
    <row r="188" spans="1:26">
      <c r="A188" s="117" t="str">
        <f>IF(dati_pdc!A184&lt;&gt;"",IF(dati_pdc!D184=1,RIGHT(dati_pdc!A184,dati_pdc!E184),dati_pdc!A184),"")</f>
        <v>710103</v>
      </c>
      <c r="B188" s="117" t="str">
        <f>IF(dati_pdc!B184&lt;&gt;"",dati_pdc!B184,"")</f>
        <v>Vendita Software Office Automation</v>
      </c>
      <c r="C188" s="117">
        <f>IF(dati_pdc!C184&lt;&gt;"",dati_pdc!C184,"")</f>
        <v>3</v>
      </c>
      <c r="D188" s="117">
        <f>IF(dati_pdc!D184&lt;&gt;"",dati_pdc!D184,"")</f>
        <v>0</v>
      </c>
      <c r="E188" s="125">
        <f>IF(b_BDVSA!F188&lt;&gt;"",ABS(b_BDVSA!F188),"")</f>
        <v>16079</v>
      </c>
      <c r="F188" s="125" t="str">
        <f>IF(AND(b_BDVSA!F188&lt;&gt;"",b_BDVSA!F188&lt;&gt;0)=TRUE,IF(b_BDVSA!F188&gt;0,"D","A"),"")</f>
        <v>A</v>
      </c>
      <c r="G188" s="125">
        <f>IF(b_BDVSA!G188&lt;&gt;"",ABS(b_BDVSA!G188),"")</f>
        <v>9555.67</v>
      </c>
      <c r="H188" s="125" t="str">
        <f>IF(AND(b_BDVSA!G188&lt;&gt;"",b_BDVSA!G188&lt;&gt;0)=TRUE,IF(b_BDVSA!G188&gt;0,"D","A"),"")</f>
        <v>A</v>
      </c>
      <c r="I188" s="125">
        <f>IF(b_BDVSA!H188&lt;&gt;"",ABS(b_BDVSA!H188),"")</f>
        <v>6523.33</v>
      </c>
      <c r="J188" s="125" t="str">
        <f>IF(AND(b_BDVSA!H188&lt;&gt;"",b_BDVSA!H188&lt;&gt;0)=TRUE,IF(b_BDVSA!H188&gt;0,"D","A"),"")</f>
        <v>A</v>
      </c>
      <c r="K188" s="126">
        <f>IF(b_BDVSA!I188&lt;&gt;"",ABS(b_BDVSA!I188),"")</f>
        <v>0.68266589365266905</v>
      </c>
      <c r="L188" s="125">
        <f>IF(b_BDVSA!L188&lt;&gt;"",ABS(b_BDVSA!L188),"")</f>
        <v>0</v>
      </c>
      <c r="M188" s="125" t="str">
        <f>IF(AND(b_BDVSA!L188&lt;&gt;"",b_BDVSA!L188&lt;&gt;0)=TRUE,IF(b_BDVSA!L188&gt;0,"D","A"),"")</f>
        <v/>
      </c>
      <c r="N188" s="125">
        <f>IF(b_BDVSA!M188&lt;&gt;"",ABS(b_BDVSA!M188),"")</f>
        <v>16079</v>
      </c>
      <c r="O188" s="125" t="str">
        <f>IF(AND(b_BDVSA!M188&lt;&gt;"",b_BDVSA!M188&lt;&gt;0)=TRUE,IF(b_BDVSA!M188&gt;0,"D","A"),"")</f>
        <v>A</v>
      </c>
      <c r="P188" s="126" t="str">
        <f>IF(b_BDVSA!N188&lt;&gt;"",ABS(b_BDVSA!N188),"")</f>
        <v/>
      </c>
      <c r="Q188" s="125">
        <f>IF(b_BDVSA!Q188&lt;&gt;"",ABS(b_BDVSA!Q188),"")</f>
        <v>0</v>
      </c>
      <c r="R188" s="125" t="str">
        <f>IF(AND(b_BDVSA!Q188&lt;&gt;"",b_BDVSA!Q188&lt;&gt;0)=TRUE,IF(b_BDVSA!Q188&gt;0,"D","A"),"")</f>
        <v/>
      </c>
      <c r="S188" s="125">
        <f>IF(b_BDVSA!R188&lt;&gt;"",ABS(b_BDVSA!R188),"")</f>
        <v>16079</v>
      </c>
      <c r="T188" s="125" t="str">
        <f>IF(AND(b_BDVSA!R188&lt;&gt;"",b_BDVSA!R188&lt;&gt;0)=TRUE,IF(b_BDVSA!R188&gt;0,"D","A"),"")</f>
        <v>A</v>
      </c>
      <c r="U188" s="126" t="str">
        <f>IF(b_BDVSA!S188&lt;&gt;"",ABS(b_BDVSA!S188),"")</f>
        <v/>
      </c>
      <c r="V188" s="125">
        <f>IF(b_BDVSA!V188&lt;&gt;"",ABS(b_BDVSA!V188),"")</f>
        <v>0</v>
      </c>
      <c r="W188" s="125" t="str">
        <f>IF(AND(b_BDVSA!V188&lt;&gt;"",b_BDVSA!V188&lt;&gt;0)=TRUE,IF(b_BDVSA!V188&gt;0,"D","A"),"")</f>
        <v/>
      </c>
      <c r="X188" s="125">
        <f>IF(b_BDVSA!W188&lt;&gt;"",ABS(b_BDVSA!W188),"")</f>
        <v>16079</v>
      </c>
      <c r="Y188" s="125" t="str">
        <f>IF(AND(b_BDVSA!W188&lt;&gt;"",b_BDVSA!W188&lt;&gt;0)=TRUE,IF(b_BDVSA!W188&gt;0,"D","A"),"")</f>
        <v>A</v>
      </c>
      <c r="Z188" s="126" t="str">
        <f>IF(b_BDVSA!X188&lt;&gt;"",ABS(b_BDVSA!X188),"")</f>
        <v/>
      </c>
    </row>
    <row r="189" spans="1:26">
      <c r="A189" s="117" t="str">
        <f>IF(dati_pdc!A185&lt;&gt;"",IF(dati_pdc!D185=1,RIGHT(dati_pdc!A185,dati_pdc!E185),dati_pdc!A185),"")</f>
        <v>710104</v>
      </c>
      <c r="B189" s="117" t="str">
        <f>IF(dati_pdc!B185&lt;&gt;"",dati_pdc!B185,"")</f>
        <v>Vendita Software di Protezione/Sicurezza</v>
      </c>
      <c r="C189" s="117">
        <f>IF(dati_pdc!C185&lt;&gt;"",dati_pdc!C185,"")</f>
        <v>3</v>
      </c>
      <c r="D189" s="117">
        <f>IF(dati_pdc!D185&lt;&gt;"",dati_pdc!D185,"")</f>
        <v>0</v>
      </c>
      <c r="E189" s="125">
        <f>IF(b_BDVSA!F189&lt;&gt;"",ABS(b_BDVSA!F189),"")</f>
        <v>58582.49</v>
      </c>
      <c r="F189" s="125" t="str">
        <f>IF(AND(b_BDVSA!F189&lt;&gt;"",b_BDVSA!F189&lt;&gt;0)=TRUE,IF(b_BDVSA!F189&gt;0,"D","A"),"")</f>
        <v>A</v>
      </c>
      <c r="G189" s="125">
        <f>IF(b_BDVSA!G189&lt;&gt;"",ABS(b_BDVSA!G189),"")</f>
        <v>54292.79</v>
      </c>
      <c r="H189" s="125" t="str">
        <f>IF(AND(b_BDVSA!G189&lt;&gt;"",b_BDVSA!G189&lt;&gt;0)=TRUE,IF(b_BDVSA!G189&gt;0,"D","A"),"")</f>
        <v>A</v>
      </c>
      <c r="I189" s="125">
        <f>IF(b_BDVSA!H189&lt;&gt;"",ABS(b_BDVSA!H189),"")</f>
        <v>4289.6999999999971</v>
      </c>
      <c r="J189" s="125" t="str">
        <f>IF(AND(b_BDVSA!H189&lt;&gt;"",b_BDVSA!H189&lt;&gt;0)=TRUE,IF(b_BDVSA!H189&gt;0,"D","A"),"")</f>
        <v>A</v>
      </c>
      <c r="K189" s="126">
        <f>IF(b_BDVSA!I189&lt;&gt;"",ABS(b_BDVSA!I189),"")</f>
        <v>7.9010491079938919E-2</v>
      </c>
      <c r="L189" s="125">
        <f>IF(b_BDVSA!L189&lt;&gt;"",ABS(b_BDVSA!L189),"")</f>
        <v>0</v>
      </c>
      <c r="M189" s="125" t="str">
        <f>IF(AND(b_BDVSA!L189&lt;&gt;"",b_BDVSA!L189&lt;&gt;0)=TRUE,IF(b_BDVSA!L189&gt;0,"D","A"),"")</f>
        <v/>
      </c>
      <c r="N189" s="125">
        <f>IF(b_BDVSA!M189&lt;&gt;"",ABS(b_BDVSA!M189),"")</f>
        <v>58582.49</v>
      </c>
      <c r="O189" s="125" t="str">
        <f>IF(AND(b_BDVSA!M189&lt;&gt;"",b_BDVSA!M189&lt;&gt;0)=TRUE,IF(b_BDVSA!M189&gt;0,"D","A"),"")</f>
        <v>A</v>
      </c>
      <c r="P189" s="126" t="str">
        <f>IF(b_BDVSA!N189&lt;&gt;"",ABS(b_BDVSA!N189),"")</f>
        <v/>
      </c>
      <c r="Q189" s="125">
        <f>IF(b_BDVSA!Q189&lt;&gt;"",ABS(b_BDVSA!Q189),"")</f>
        <v>0</v>
      </c>
      <c r="R189" s="125" t="str">
        <f>IF(AND(b_BDVSA!Q189&lt;&gt;"",b_BDVSA!Q189&lt;&gt;0)=TRUE,IF(b_BDVSA!Q189&gt;0,"D","A"),"")</f>
        <v/>
      </c>
      <c r="S189" s="125">
        <f>IF(b_BDVSA!R189&lt;&gt;"",ABS(b_BDVSA!R189),"")</f>
        <v>58582.49</v>
      </c>
      <c r="T189" s="125" t="str">
        <f>IF(AND(b_BDVSA!R189&lt;&gt;"",b_BDVSA!R189&lt;&gt;0)=TRUE,IF(b_BDVSA!R189&gt;0,"D","A"),"")</f>
        <v>A</v>
      </c>
      <c r="U189" s="126" t="str">
        <f>IF(b_BDVSA!S189&lt;&gt;"",ABS(b_BDVSA!S189),"")</f>
        <v/>
      </c>
      <c r="V189" s="125">
        <f>IF(b_BDVSA!V189&lt;&gt;"",ABS(b_BDVSA!V189),"")</f>
        <v>0</v>
      </c>
      <c r="W189" s="125" t="str">
        <f>IF(AND(b_BDVSA!V189&lt;&gt;"",b_BDVSA!V189&lt;&gt;0)=TRUE,IF(b_BDVSA!V189&gt;0,"D","A"),"")</f>
        <v/>
      </c>
      <c r="X189" s="125">
        <f>IF(b_BDVSA!W189&lt;&gt;"",ABS(b_BDVSA!W189),"")</f>
        <v>58582.49</v>
      </c>
      <c r="Y189" s="125" t="str">
        <f>IF(AND(b_BDVSA!W189&lt;&gt;"",b_BDVSA!W189&lt;&gt;0)=TRUE,IF(b_BDVSA!W189&gt;0,"D","A"),"")</f>
        <v>A</v>
      </c>
      <c r="Z189" s="126" t="str">
        <f>IF(b_BDVSA!X189&lt;&gt;"",ABS(b_BDVSA!X189),"")</f>
        <v/>
      </c>
    </row>
    <row r="190" spans="1:26">
      <c r="A190" s="117" t="str">
        <f>IF(dati_pdc!A186&lt;&gt;"",IF(dati_pdc!D186=1,RIGHT(dati_pdc!A186,dati_pdc!E186),dati_pdc!A186),"")</f>
        <v>710105</v>
      </c>
      <c r="B190" s="117" t="str">
        <f>IF(dati_pdc!B186&lt;&gt;"",dati_pdc!B186,"")</f>
        <v>Vendita Software di Sistema e Database</v>
      </c>
      <c r="C190" s="117">
        <f>IF(dati_pdc!C186&lt;&gt;"",dati_pdc!C186,"")</f>
        <v>3</v>
      </c>
      <c r="D190" s="117">
        <f>IF(dati_pdc!D186&lt;&gt;"",dati_pdc!D186,"")</f>
        <v>0</v>
      </c>
      <c r="E190" s="125">
        <f>IF(b_BDVSA!F190&lt;&gt;"",ABS(b_BDVSA!F190),"")</f>
        <v>4058</v>
      </c>
      <c r="F190" s="125" t="str">
        <f>IF(AND(b_BDVSA!F190&lt;&gt;"",b_BDVSA!F190&lt;&gt;0)=TRUE,IF(b_BDVSA!F190&gt;0,"D","A"),"")</f>
        <v>A</v>
      </c>
      <c r="G190" s="125">
        <f>IF(b_BDVSA!G190&lt;&gt;"",ABS(b_BDVSA!G190),"")</f>
        <v>23788.95</v>
      </c>
      <c r="H190" s="125" t="str">
        <f>IF(AND(b_BDVSA!G190&lt;&gt;"",b_BDVSA!G190&lt;&gt;0)=TRUE,IF(b_BDVSA!G190&gt;0,"D","A"),"")</f>
        <v>A</v>
      </c>
      <c r="I190" s="125">
        <f>IF(b_BDVSA!H190&lt;&gt;"",ABS(b_BDVSA!H190),"")</f>
        <v>19730.95</v>
      </c>
      <c r="J190" s="125" t="str">
        <f>IF(AND(b_BDVSA!H190&lt;&gt;"",b_BDVSA!H190&lt;&gt;0)=TRUE,IF(b_BDVSA!H190&gt;0,"D","A"),"")</f>
        <v>D</v>
      </c>
      <c r="K190" s="126">
        <f>IF(b_BDVSA!I190&lt;&gt;"",ABS(b_BDVSA!I190),"")</f>
        <v>0.82941659888309494</v>
      </c>
      <c r="L190" s="125">
        <f>IF(b_BDVSA!L190&lt;&gt;"",ABS(b_BDVSA!L190),"")</f>
        <v>0</v>
      </c>
      <c r="M190" s="125" t="str">
        <f>IF(AND(b_BDVSA!L190&lt;&gt;"",b_BDVSA!L190&lt;&gt;0)=TRUE,IF(b_BDVSA!L190&gt;0,"D","A"),"")</f>
        <v/>
      </c>
      <c r="N190" s="125">
        <f>IF(b_BDVSA!M190&lt;&gt;"",ABS(b_BDVSA!M190),"")</f>
        <v>4058</v>
      </c>
      <c r="O190" s="125" t="str">
        <f>IF(AND(b_BDVSA!M190&lt;&gt;"",b_BDVSA!M190&lt;&gt;0)=TRUE,IF(b_BDVSA!M190&gt;0,"D","A"),"")</f>
        <v>A</v>
      </c>
      <c r="P190" s="126" t="str">
        <f>IF(b_BDVSA!N190&lt;&gt;"",ABS(b_BDVSA!N190),"")</f>
        <v/>
      </c>
      <c r="Q190" s="125">
        <f>IF(b_BDVSA!Q190&lt;&gt;"",ABS(b_BDVSA!Q190),"")</f>
        <v>0</v>
      </c>
      <c r="R190" s="125" t="str">
        <f>IF(AND(b_BDVSA!Q190&lt;&gt;"",b_BDVSA!Q190&lt;&gt;0)=TRUE,IF(b_BDVSA!Q190&gt;0,"D","A"),"")</f>
        <v/>
      </c>
      <c r="S190" s="125">
        <f>IF(b_BDVSA!R190&lt;&gt;"",ABS(b_BDVSA!R190),"")</f>
        <v>4058</v>
      </c>
      <c r="T190" s="125" t="str">
        <f>IF(AND(b_BDVSA!R190&lt;&gt;"",b_BDVSA!R190&lt;&gt;0)=TRUE,IF(b_BDVSA!R190&gt;0,"D","A"),"")</f>
        <v>A</v>
      </c>
      <c r="U190" s="126" t="str">
        <f>IF(b_BDVSA!S190&lt;&gt;"",ABS(b_BDVSA!S190),"")</f>
        <v/>
      </c>
      <c r="V190" s="125">
        <f>IF(b_BDVSA!V190&lt;&gt;"",ABS(b_BDVSA!V190),"")</f>
        <v>0</v>
      </c>
      <c r="W190" s="125" t="str">
        <f>IF(AND(b_BDVSA!V190&lt;&gt;"",b_BDVSA!V190&lt;&gt;0)=TRUE,IF(b_BDVSA!V190&gt;0,"D","A"),"")</f>
        <v/>
      </c>
      <c r="X190" s="125">
        <f>IF(b_BDVSA!W190&lt;&gt;"",ABS(b_BDVSA!W190),"")</f>
        <v>4058</v>
      </c>
      <c r="Y190" s="125" t="str">
        <f>IF(AND(b_BDVSA!W190&lt;&gt;"",b_BDVSA!W190&lt;&gt;0)=TRUE,IF(b_BDVSA!W190&gt;0,"D","A"),"")</f>
        <v>A</v>
      </c>
      <c r="Z190" s="126" t="str">
        <f>IF(b_BDVSA!X190&lt;&gt;"",ABS(b_BDVSA!X190),"")</f>
        <v/>
      </c>
    </row>
    <row r="191" spans="1:26">
      <c r="A191" s="117" t="str">
        <f>IF(dati_pdc!A187&lt;&gt;"",IF(dati_pdc!D187=1,RIGHT(dati_pdc!A187,dati_pdc!E187),dati_pdc!A187),"")</f>
        <v>710106</v>
      </c>
      <c r="B191" s="117" t="str">
        <f>IF(dati_pdc!B187&lt;&gt;"",dati_pdc!B187,"")</f>
        <v>Vendita IT - Licenze Microsoft 365</v>
      </c>
      <c r="C191" s="117">
        <f>IF(dati_pdc!C187&lt;&gt;"",dati_pdc!C187,"")</f>
        <v>3</v>
      </c>
      <c r="D191" s="117">
        <f>IF(dati_pdc!D187&lt;&gt;"",dati_pdc!D187,"")</f>
        <v>0</v>
      </c>
      <c r="E191" s="125">
        <f>IF(b_BDVSA!F191&lt;&gt;"",ABS(b_BDVSA!F191),"")</f>
        <v>35378.57</v>
      </c>
      <c r="F191" s="125" t="str">
        <f>IF(AND(b_BDVSA!F191&lt;&gt;"",b_BDVSA!F191&lt;&gt;0)=TRUE,IF(b_BDVSA!F191&gt;0,"D","A"),"")</f>
        <v>A</v>
      </c>
      <c r="G191" s="125">
        <f>IF(b_BDVSA!G191&lt;&gt;"",ABS(b_BDVSA!G191),"")</f>
        <v>11830.93</v>
      </c>
      <c r="H191" s="125" t="str">
        <f>IF(AND(b_BDVSA!G191&lt;&gt;"",b_BDVSA!G191&lt;&gt;0)=TRUE,IF(b_BDVSA!G191&gt;0,"D","A"),"")</f>
        <v>A</v>
      </c>
      <c r="I191" s="125">
        <f>IF(b_BDVSA!H191&lt;&gt;"",ABS(b_BDVSA!H191),"")</f>
        <v>23547.64</v>
      </c>
      <c r="J191" s="125" t="str">
        <f>IF(AND(b_BDVSA!H191&lt;&gt;"",b_BDVSA!H191&lt;&gt;0)=TRUE,IF(b_BDVSA!H191&gt;0,"D","A"),"")</f>
        <v>A</v>
      </c>
      <c r="K191" s="126">
        <f>IF(b_BDVSA!I191&lt;&gt;"",ABS(b_BDVSA!I191),"")</f>
        <v>1.9903456448478689</v>
      </c>
      <c r="L191" s="125">
        <f>IF(b_BDVSA!L191&lt;&gt;"",ABS(b_BDVSA!L191),"")</f>
        <v>0</v>
      </c>
      <c r="M191" s="125" t="str">
        <f>IF(AND(b_BDVSA!L191&lt;&gt;"",b_BDVSA!L191&lt;&gt;0)=TRUE,IF(b_BDVSA!L191&gt;0,"D","A"),"")</f>
        <v/>
      </c>
      <c r="N191" s="125">
        <f>IF(b_BDVSA!M191&lt;&gt;"",ABS(b_BDVSA!M191),"")</f>
        <v>35378.57</v>
      </c>
      <c r="O191" s="125" t="str">
        <f>IF(AND(b_BDVSA!M191&lt;&gt;"",b_BDVSA!M191&lt;&gt;0)=TRUE,IF(b_BDVSA!M191&gt;0,"D","A"),"")</f>
        <v>A</v>
      </c>
      <c r="P191" s="126" t="str">
        <f>IF(b_BDVSA!N191&lt;&gt;"",ABS(b_BDVSA!N191),"")</f>
        <v/>
      </c>
      <c r="Q191" s="125">
        <f>IF(b_BDVSA!Q191&lt;&gt;"",ABS(b_BDVSA!Q191),"")</f>
        <v>0</v>
      </c>
      <c r="R191" s="125" t="str">
        <f>IF(AND(b_BDVSA!Q191&lt;&gt;"",b_BDVSA!Q191&lt;&gt;0)=TRUE,IF(b_BDVSA!Q191&gt;0,"D","A"),"")</f>
        <v/>
      </c>
      <c r="S191" s="125">
        <f>IF(b_BDVSA!R191&lt;&gt;"",ABS(b_BDVSA!R191),"")</f>
        <v>35378.57</v>
      </c>
      <c r="T191" s="125" t="str">
        <f>IF(AND(b_BDVSA!R191&lt;&gt;"",b_BDVSA!R191&lt;&gt;0)=TRUE,IF(b_BDVSA!R191&gt;0,"D","A"),"")</f>
        <v>A</v>
      </c>
      <c r="U191" s="126" t="str">
        <f>IF(b_BDVSA!S191&lt;&gt;"",ABS(b_BDVSA!S191),"")</f>
        <v/>
      </c>
      <c r="V191" s="125">
        <f>IF(b_BDVSA!V191&lt;&gt;"",ABS(b_BDVSA!V191),"")</f>
        <v>0</v>
      </c>
      <c r="W191" s="125" t="str">
        <f>IF(AND(b_BDVSA!V191&lt;&gt;"",b_BDVSA!V191&lt;&gt;0)=TRUE,IF(b_BDVSA!V191&gt;0,"D","A"),"")</f>
        <v/>
      </c>
      <c r="X191" s="125">
        <f>IF(b_BDVSA!W191&lt;&gt;"",ABS(b_BDVSA!W191),"")</f>
        <v>35378.57</v>
      </c>
      <c r="Y191" s="125" t="str">
        <f>IF(AND(b_BDVSA!W191&lt;&gt;"",b_BDVSA!W191&lt;&gt;0)=TRUE,IF(b_BDVSA!W191&gt;0,"D","A"),"")</f>
        <v>A</v>
      </c>
      <c r="Z191" s="126" t="str">
        <f>IF(b_BDVSA!X191&lt;&gt;"",ABS(b_BDVSA!X191),"")</f>
        <v/>
      </c>
    </row>
    <row r="192" spans="1:26">
      <c r="A192" s="117" t="str">
        <f>IF(dati_pdc!A188&lt;&gt;"",IF(dati_pdc!D188=1,RIGHT(dati_pdc!A188,dati_pdc!E188),dati_pdc!A188),"")</f>
        <v>710107</v>
      </c>
      <c r="B192" s="117" t="str">
        <f>IF(dati_pdc!B188&lt;&gt;"",dati_pdc!B188,"")</f>
        <v>Vendita IT - Licenze Microsoft Azure</v>
      </c>
      <c r="C192" s="117">
        <f>IF(dati_pdc!C188&lt;&gt;"",dati_pdc!C188,"")</f>
        <v>3</v>
      </c>
      <c r="D192" s="117">
        <f>IF(dati_pdc!D188&lt;&gt;"",dati_pdc!D188,"")</f>
        <v>0</v>
      </c>
      <c r="E192" s="125">
        <f>IF(b_BDVSA!F192&lt;&gt;"",ABS(b_BDVSA!F192),"")</f>
        <v>0</v>
      </c>
      <c r="F192" s="125" t="str">
        <f>IF(AND(b_BDVSA!F192&lt;&gt;"",b_BDVSA!F192&lt;&gt;0)=TRUE,IF(b_BDVSA!F192&gt;0,"D","A"),"")</f>
        <v/>
      </c>
      <c r="G192" s="125">
        <f>IF(b_BDVSA!G192&lt;&gt;"",ABS(b_BDVSA!G192),"")</f>
        <v>3743.5</v>
      </c>
      <c r="H192" s="125" t="str">
        <f>IF(AND(b_BDVSA!G192&lt;&gt;"",b_BDVSA!G192&lt;&gt;0)=TRUE,IF(b_BDVSA!G192&gt;0,"D","A"),"")</f>
        <v>A</v>
      </c>
      <c r="I192" s="125">
        <f>IF(b_BDVSA!H192&lt;&gt;"",ABS(b_BDVSA!H192),"")</f>
        <v>3743.5</v>
      </c>
      <c r="J192" s="125" t="str">
        <f>IF(AND(b_BDVSA!H192&lt;&gt;"",b_BDVSA!H192&lt;&gt;0)=TRUE,IF(b_BDVSA!H192&gt;0,"D","A"),"")</f>
        <v>D</v>
      </c>
      <c r="K192" s="126">
        <f>IF(b_BDVSA!I192&lt;&gt;"",ABS(b_BDVSA!I192),"")</f>
        <v>1</v>
      </c>
      <c r="L192" s="125">
        <f>IF(b_BDVSA!L192&lt;&gt;"",ABS(b_BDVSA!L192),"")</f>
        <v>0</v>
      </c>
      <c r="M192" s="125" t="str">
        <f>IF(AND(b_BDVSA!L192&lt;&gt;"",b_BDVSA!L192&lt;&gt;0)=TRUE,IF(b_BDVSA!L192&gt;0,"D","A"),"")</f>
        <v/>
      </c>
      <c r="N192" s="125">
        <f>IF(b_BDVSA!M192&lt;&gt;"",ABS(b_BDVSA!M192),"")</f>
        <v>0</v>
      </c>
      <c r="O192" s="125" t="str">
        <f>IF(AND(b_BDVSA!M192&lt;&gt;"",b_BDVSA!M192&lt;&gt;0)=TRUE,IF(b_BDVSA!M192&gt;0,"D","A"),"")</f>
        <v/>
      </c>
      <c r="P192" s="126" t="str">
        <f>IF(b_BDVSA!N192&lt;&gt;"",ABS(b_BDVSA!N192),"")</f>
        <v/>
      </c>
      <c r="Q192" s="125">
        <f>IF(b_BDVSA!Q192&lt;&gt;"",ABS(b_BDVSA!Q192),"")</f>
        <v>0</v>
      </c>
      <c r="R192" s="125" t="str">
        <f>IF(AND(b_BDVSA!Q192&lt;&gt;"",b_BDVSA!Q192&lt;&gt;0)=TRUE,IF(b_BDVSA!Q192&gt;0,"D","A"),"")</f>
        <v/>
      </c>
      <c r="S192" s="125">
        <f>IF(b_BDVSA!R192&lt;&gt;"",ABS(b_BDVSA!R192),"")</f>
        <v>0</v>
      </c>
      <c r="T192" s="125" t="str">
        <f>IF(AND(b_BDVSA!R192&lt;&gt;"",b_BDVSA!R192&lt;&gt;0)=TRUE,IF(b_BDVSA!R192&gt;0,"D","A"),"")</f>
        <v/>
      </c>
      <c r="U192" s="126" t="str">
        <f>IF(b_BDVSA!S192&lt;&gt;"",ABS(b_BDVSA!S192),"")</f>
        <v/>
      </c>
      <c r="V192" s="125">
        <f>IF(b_BDVSA!V192&lt;&gt;"",ABS(b_BDVSA!V192),"")</f>
        <v>0</v>
      </c>
      <c r="W192" s="125" t="str">
        <f>IF(AND(b_BDVSA!V192&lt;&gt;"",b_BDVSA!V192&lt;&gt;0)=TRUE,IF(b_BDVSA!V192&gt;0,"D","A"),"")</f>
        <v/>
      </c>
      <c r="X192" s="125">
        <f>IF(b_BDVSA!W192&lt;&gt;"",ABS(b_BDVSA!W192),"")</f>
        <v>0</v>
      </c>
      <c r="Y192" s="125" t="str">
        <f>IF(AND(b_BDVSA!W192&lt;&gt;"",b_BDVSA!W192&lt;&gt;0)=TRUE,IF(b_BDVSA!W192&gt;0,"D","A"),"")</f>
        <v/>
      </c>
      <c r="Z192" s="126" t="str">
        <f>IF(b_BDVSA!X192&lt;&gt;"",ABS(b_BDVSA!X192),"")</f>
        <v/>
      </c>
    </row>
    <row r="193" spans="1:26">
      <c r="A193" s="117" t="str">
        <f>IF(dati_pdc!A189&lt;&gt;"",IF(dati_pdc!D189=1,RIGHT(dati_pdc!A189,dati_pdc!E189),dati_pdc!A189),"")</f>
        <v>710108</v>
      </c>
      <c r="B193" s="117" t="str">
        <f>IF(dati_pdc!B189&lt;&gt;"",dati_pdc!B189,"")</f>
        <v>Vendita IT - Licenze CRM</v>
      </c>
      <c r="C193" s="117">
        <f>IF(dati_pdc!C189&lt;&gt;"",dati_pdc!C189,"")</f>
        <v>3</v>
      </c>
      <c r="D193" s="117">
        <f>IF(dati_pdc!D189&lt;&gt;"",dati_pdc!D189,"")</f>
        <v>0</v>
      </c>
      <c r="E193" s="125">
        <f>IF(b_BDVSA!F193&lt;&gt;"",ABS(b_BDVSA!F193),"")</f>
        <v>291.20999999999998</v>
      </c>
      <c r="F193" s="125" t="str">
        <f>IF(AND(b_BDVSA!F193&lt;&gt;"",b_BDVSA!F193&lt;&gt;0)=TRUE,IF(b_BDVSA!F193&gt;0,"D","A"),"")</f>
        <v>A</v>
      </c>
      <c r="G193" s="125">
        <f>IF(b_BDVSA!G193&lt;&gt;"",ABS(b_BDVSA!G193),"")</f>
        <v>0</v>
      </c>
      <c r="H193" s="125" t="str">
        <f>IF(AND(b_BDVSA!G193&lt;&gt;"",b_BDVSA!G193&lt;&gt;0)=TRUE,IF(b_BDVSA!G193&gt;0,"D","A"),"")</f>
        <v/>
      </c>
      <c r="I193" s="125">
        <f>IF(b_BDVSA!H193&lt;&gt;"",ABS(b_BDVSA!H193),"")</f>
        <v>291.20999999999998</v>
      </c>
      <c r="J193" s="125" t="str">
        <f>IF(AND(b_BDVSA!H193&lt;&gt;"",b_BDVSA!H193&lt;&gt;0)=TRUE,IF(b_BDVSA!H193&gt;0,"D","A"),"")</f>
        <v>A</v>
      </c>
      <c r="K193" s="126" t="str">
        <f>IF(b_BDVSA!I193&lt;&gt;"",ABS(b_BDVSA!I193),"")</f>
        <v/>
      </c>
      <c r="L193" s="125">
        <f>IF(b_BDVSA!L193&lt;&gt;"",ABS(b_BDVSA!L193),"")</f>
        <v>0</v>
      </c>
      <c r="M193" s="125" t="str">
        <f>IF(AND(b_BDVSA!L193&lt;&gt;"",b_BDVSA!L193&lt;&gt;0)=TRUE,IF(b_BDVSA!L193&gt;0,"D","A"),"")</f>
        <v/>
      </c>
      <c r="N193" s="125">
        <f>IF(b_BDVSA!M193&lt;&gt;"",ABS(b_BDVSA!M193),"")</f>
        <v>291.20999999999998</v>
      </c>
      <c r="O193" s="125" t="str">
        <f>IF(AND(b_BDVSA!M193&lt;&gt;"",b_BDVSA!M193&lt;&gt;0)=TRUE,IF(b_BDVSA!M193&gt;0,"D","A"),"")</f>
        <v>A</v>
      </c>
      <c r="P193" s="126" t="str">
        <f>IF(b_BDVSA!N193&lt;&gt;"",ABS(b_BDVSA!N193),"")</f>
        <v/>
      </c>
      <c r="Q193" s="125">
        <f>IF(b_BDVSA!Q193&lt;&gt;"",ABS(b_BDVSA!Q193),"")</f>
        <v>0</v>
      </c>
      <c r="R193" s="125" t="str">
        <f>IF(AND(b_BDVSA!Q193&lt;&gt;"",b_BDVSA!Q193&lt;&gt;0)=TRUE,IF(b_BDVSA!Q193&gt;0,"D","A"),"")</f>
        <v/>
      </c>
      <c r="S193" s="125">
        <f>IF(b_BDVSA!R193&lt;&gt;"",ABS(b_BDVSA!R193),"")</f>
        <v>291.20999999999998</v>
      </c>
      <c r="T193" s="125" t="str">
        <f>IF(AND(b_BDVSA!R193&lt;&gt;"",b_BDVSA!R193&lt;&gt;0)=TRUE,IF(b_BDVSA!R193&gt;0,"D","A"),"")</f>
        <v>A</v>
      </c>
      <c r="U193" s="126" t="str">
        <f>IF(b_BDVSA!S193&lt;&gt;"",ABS(b_BDVSA!S193),"")</f>
        <v/>
      </c>
      <c r="V193" s="125">
        <f>IF(b_BDVSA!V193&lt;&gt;"",ABS(b_BDVSA!V193),"")</f>
        <v>0</v>
      </c>
      <c r="W193" s="125" t="str">
        <f>IF(AND(b_BDVSA!V193&lt;&gt;"",b_BDVSA!V193&lt;&gt;0)=TRUE,IF(b_BDVSA!V193&gt;0,"D","A"),"")</f>
        <v/>
      </c>
      <c r="X193" s="125">
        <f>IF(b_BDVSA!W193&lt;&gt;"",ABS(b_BDVSA!W193),"")</f>
        <v>291.20999999999998</v>
      </c>
      <c r="Y193" s="125" t="str">
        <f>IF(AND(b_BDVSA!W193&lt;&gt;"",b_BDVSA!W193&lt;&gt;0)=TRUE,IF(b_BDVSA!W193&gt;0,"D","A"),"")</f>
        <v>A</v>
      </c>
      <c r="Z193" s="126" t="str">
        <f>IF(b_BDVSA!X193&lt;&gt;"",ABS(b_BDVSA!X193),"")</f>
        <v/>
      </c>
    </row>
    <row r="194" spans="1:26">
      <c r="A194" s="117" t="str">
        <f>IF(dati_pdc!A190&lt;&gt;"",IF(dati_pdc!D190=1,RIGHT(dati_pdc!A190,dati_pdc!E190),dati_pdc!A190),"")</f>
        <v>710120</v>
      </c>
      <c r="B194" s="117" t="str">
        <f>IF(dati_pdc!B190&lt;&gt;"",dati_pdc!B190,"")</f>
        <v>Vendita Hardware</v>
      </c>
      <c r="C194" s="117">
        <f>IF(dati_pdc!C190&lt;&gt;"",dati_pdc!C190,"")</f>
        <v>3</v>
      </c>
      <c r="D194" s="117">
        <f>IF(dati_pdc!D190&lt;&gt;"",dati_pdc!D190,"")</f>
        <v>0</v>
      </c>
      <c r="E194" s="125">
        <f>IF(b_BDVSA!F194&lt;&gt;"",ABS(b_BDVSA!F194),"")</f>
        <v>55933.7</v>
      </c>
      <c r="F194" s="125" t="str">
        <f>IF(AND(b_BDVSA!F194&lt;&gt;"",b_BDVSA!F194&lt;&gt;0)=TRUE,IF(b_BDVSA!F194&gt;0,"D","A"),"")</f>
        <v>A</v>
      </c>
      <c r="G194" s="125">
        <f>IF(b_BDVSA!G194&lt;&gt;"",ABS(b_BDVSA!G194),"")</f>
        <v>157099.51999999999</v>
      </c>
      <c r="H194" s="125" t="str">
        <f>IF(AND(b_BDVSA!G194&lt;&gt;"",b_BDVSA!G194&lt;&gt;0)=TRUE,IF(b_BDVSA!G194&gt;0,"D","A"),"")</f>
        <v>A</v>
      </c>
      <c r="I194" s="125">
        <f>IF(b_BDVSA!H194&lt;&gt;"",ABS(b_BDVSA!H194),"")</f>
        <v>101165.81999999999</v>
      </c>
      <c r="J194" s="125" t="str">
        <f>IF(AND(b_BDVSA!H194&lt;&gt;"",b_BDVSA!H194&lt;&gt;0)=TRUE,IF(b_BDVSA!H194&gt;0,"D","A"),"")</f>
        <v>D</v>
      </c>
      <c r="K194" s="126">
        <f>IF(b_BDVSA!I194&lt;&gt;"",ABS(b_BDVSA!I194),"")</f>
        <v>0.64396008339172517</v>
      </c>
      <c r="L194" s="125">
        <f>IF(b_BDVSA!L194&lt;&gt;"",ABS(b_BDVSA!L194),"")</f>
        <v>0</v>
      </c>
      <c r="M194" s="125" t="str">
        <f>IF(AND(b_BDVSA!L194&lt;&gt;"",b_BDVSA!L194&lt;&gt;0)=TRUE,IF(b_BDVSA!L194&gt;0,"D","A"),"")</f>
        <v/>
      </c>
      <c r="N194" s="125">
        <f>IF(b_BDVSA!M194&lt;&gt;"",ABS(b_BDVSA!M194),"")</f>
        <v>55933.7</v>
      </c>
      <c r="O194" s="125" t="str">
        <f>IF(AND(b_BDVSA!M194&lt;&gt;"",b_BDVSA!M194&lt;&gt;0)=TRUE,IF(b_BDVSA!M194&gt;0,"D","A"),"")</f>
        <v>A</v>
      </c>
      <c r="P194" s="126" t="str">
        <f>IF(b_BDVSA!N194&lt;&gt;"",ABS(b_BDVSA!N194),"")</f>
        <v/>
      </c>
      <c r="Q194" s="125">
        <f>IF(b_BDVSA!Q194&lt;&gt;"",ABS(b_BDVSA!Q194),"")</f>
        <v>0</v>
      </c>
      <c r="R194" s="125" t="str">
        <f>IF(AND(b_BDVSA!Q194&lt;&gt;"",b_BDVSA!Q194&lt;&gt;0)=TRUE,IF(b_BDVSA!Q194&gt;0,"D","A"),"")</f>
        <v/>
      </c>
      <c r="S194" s="125">
        <f>IF(b_BDVSA!R194&lt;&gt;"",ABS(b_BDVSA!R194),"")</f>
        <v>55933.7</v>
      </c>
      <c r="T194" s="125" t="str">
        <f>IF(AND(b_BDVSA!R194&lt;&gt;"",b_BDVSA!R194&lt;&gt;0)=TRUE,IF(b_BDVSA!R194&gt;0,"D","A"),"")</f>
        <v>A</v>
      </c>
      <c r="U194" s="126" t="str">
        <f>IF(b_BDVSA!S194&lt;&gt;"",ABS(b_BDVSA!S194),"")</f>
        <v/>
      </c>
      <c r="V194" s="125">
        <f>IF(b_BDVSA!V194&lt;&gt;"",ABS(b_BDVSA!V194),"")</f>
        <v>0</v>
      </c>
      <c r="W194" s="125" t="str">
        <f>IF(AND(b_BDVSA!V194&lt;&gt;"",b_BDVSA!V194&lt;&gt;0)=TRUE,IF(b_BDVSA!V194&gt;0,"D","A"),"")</f>
        <v/>
      </c>
      <c r="X194" s="125">
        <f>IF(b_BDVSA!W194&lt;&gt;"",ABS(b_BDVSA!W194),"")</f>
        <v>55933.7</v>
      </c>
      <c r="Y194" s="125" t="str">
        <f>IF(AND(b_BDVSA!W194&lt;&gt;"",b_BDVSA!W194&lt;&gt;0)=TRUE,IF(b_BDVSA!W194&gt;0,"D","A"),"")</f>
        <v>A</v>
      </c>
      <c r="Z194" s="126" t="str">
        <f>IF(b_BDVSA!X194&lt;&gt;"",ABS(b_BDVSA!X194),"")</f>
        <v/>
      </c>
    </row>
    <row r="195" spans="1:26">
      <c r="A195" s="117" t="str">
        <f>IF(dati_pdc!A191&lt;&gt;"",IF(dati_pdc!D191=1,RIGHT(dati_pdc!A191,dati_pdc!E191),dati_pdc!A191),"")</f>
        <v>710121</v>
      </c>
      <c r="B195" s="117" t="str">
        <f>IF(dati_pdc!B191&lt;&gt;"",dati_pdc!B191,"")</f>
        <v>Vendita Hardware Periferiche Networking</v>
      </c>
      <c r="C195" s="117">
        <f>IF(dati_pdc!C191&lt;&gt;"",dati_pdc!C191,"")</f>
        <v>3</v>
      </c>
      <c r="D195" s="117">
        <f>IF(dati_pdc!D191&lt;&gt;"",dati_pdc!D191,"")</f>
        <v>0</v>
      </c>
      <c r="E195" s="125">
        <f>IF(b_BDVSA!F195&lt;&gt;"",ABS(b_BDVSA!F195),"")</f>
        <v>1102</v>
      </c>
      <c r="F195" s="125" t="str">
        <f>IF(AND(b_BDVSA!F195&lt;&gt;"",b_BDVSA!F195&lt;&gt;0)=TRUE,IF(b_BDVSA!F195&gt;0,"D","A"),"")</f>
        <v>A</v>
      </c>
      <c r="G195" s="125">
        <f>IF(b_BDVSA!G195&lt;&gt;"",ABS(b_BDVSA!G195),"")</f>
        <v>0</v>
      </c>
      <c r="H195" s="125" t="str">
        <f>IF(AND(b_BDVSA!G195&lt;&gt;"",b_BDVSA!G195&lt;&gt;0)=TRUE,IF(b_BDVSA!G195&gt;0,"D","A"),"")</f>
        <v/>
      </c>
      <c r="I195" s="125">
        <f>IF(b_BDVSA!H195&lt;&gt;"",ABS(b_BDVSA!H195),"")</f>
        <v>1102</v>
      </c>
      <c r="J195" s="125" t="str">
        <f>IF(AND(b_BDVSA!H195&lt;&gt;"",b_BDVSA!H195&lt;&gt;0)=TRUE,IF(b_BDVSA!H195&gt;0,"D","A"),"")</f>
        <v>A</v>
      </c>
      <c r="K195" s="126" t="str">
        <f>IF(b_BDVSA!I195&lt;&gt;"",ABS(b_BDVSA!I195),"")</f>
        <v/>
      </c>
      <c r="L195" s="125">
        <f>IF(b_BDVSA!L195&lt;&gt;"",ABS(b_BDVSA!L195),"")</f>
        <v>0</v>
      </c>
      <c r="M195" s="125" t="str">
        <f>IF(AND(b_BDVSA!L195&lt;&gt;"",b_BDVSA!L195&lt;&gt;0)=TRUE,IF(b_BDVSA!L195&gt;0,"D","A"),"")</f>
        <v/>
      </c>
      <c r="N195" s="125">
        <f>IF(b_BDVSA!M195&lt;&gt;"",ABS(b_BDVSA!M195),"")</f>
        <v>1102</v>
      </c>
      <c r="O195" s="125" t="str">
        <f>IF(AND(b_BDVSA!M195&lt;&gt;"",b_BDVSA!M195&lt;&gt;0)=TRUE,IF(b_BDVSA!M195&gt;0,"D","A"),"")</f>
        <v>A</v>
      </c>
      <c r="P195" s="126" t="str">
        <f>IF(b_BDVSA!N195&lt;&gt;"",ABS(b_BDVSA!N195),"")</f>
        <v/>
      </c>
      <c r="Q195" s="125">
        <f>IF(b_BDVSA!Q195&lt;&gt;"",ABS(b_BDVSA!Q195),"")</f>
        <v>0</v>
      </c>
      <c r="R195" s="125" t="str">
        <f>IF(AND(b_BDVSA!Q195&lt;&gt;"",b_BDVSA!Q195&lt;&gt;0)=TRUE,IF(b_BDVSA!Q195&gt;0,"D","A"),"")</f>
        <v/>
      </c>
      <c r="S195" s="125">
        <f>IF(b_BDVSA!R195&lt;&gt;"",ABS(b_BDVSA!R195),"")</f>
        <v>1102</v>
      </c>
      <c r="T195" s="125" t="str">
        <f>IF(AND(b_BDVSA!R195&lt;&gt;"",b_BDVSA!R195&lt;&gt;0)=TRUE,IF(b_BDVSA!R195&gt;0,"D","A"),"")</f>
        <v>A</v>
      </c>
      <c r="U195" s="126" t="str">
        <f>IF(b_BDVSA!S195&lt;&gt;"",ABS(b_BDVSA!S195),"")</f>
        <v/>
      </c>
      <c r="V195" s="125">
        <f>IF(b_BDVSA!V195&lt;&gt;"",ABS(b_BDVSA!V195),"")</f>
        <v>0</v>
      </c>
      <c r="W195" s="125" t="str">
        <f>IF(AND(b_BDVSA!V195&lt;&gt;"",b_BDVSA!V195&lt;&gt;0)=TRUE,IF(b_BDVSA!V195&gt;0,"D","A"),"")</f>
        <v/>
      </c>
      <c r="X195" s="125">
        <f>IF(b_BDVSA!W195&lt;&gt;"",ABS(b_BDVSA!W195),"")</f>
        <v>1102</v>
      </c>
      <c r="Y195" s="125" t="str">
        <f>IF(AND(b_BDVSA!W195&lt;&gt;"",b_BDVSA!W195&lt;&gt;0)=TRUE,IF(b_BDVSA!W195&gt;0,"D","A"),"")</f>
        <v>A</v>
      </c>
      <c r="Z195" s="126" t="str">
        <f>IF(b_BDVSA!X195&lt;&gt;"",ABS(b_BDVSA!X195),"")</f>
        <v/>
      </c>
    </row>
    <row r="196" spans="1:26">
      <c r="A196" s="117" t="str">
        <f>IF(dati_pdc!A192&lt;&gt;"",IF(dati_pdc!D192=1,RIGHT(dati_pdc!A192,dati_pdc!E192),dati_pdc!A192),"")</f>
        <v>710140</v>
      </c>
      <c r="B196" s="117" t="str">
        <f>IF(dati_pdc!B192&lt;&gt;"",dati_pdc!B192,"")</f>
        <v>Vendita Servizi Internet</v>
      </c>
      <c r="C196" s="117">
        <f>IF(dati_pdc!C192&lt;&gt;"",dati_pdc!C192,"")</f>
        <v>3</v>
      </c>
      <c r="D196" s="117">
        <f>IF(dati_pdc!D192&lt;&gt;"",dati_pdc!D192,"")</f>
        <v>0</v>
      </c>
      <c r="E196" s="125">
        <f>IF(b_BDVSA!F196&lt;&gt;"",ABS(b_BDVSA!F196),"")</f>
        <v>15</v>
      </c>
      <c r="F196" s="125" t="str">
        <f>IF(AND(b_BDVSA!F196&lt;&gt;"",b_BDVSA!F196&lt;&gt;0)=TRUE,IF(b_BDVSA!F196&gt;0,"D","A"),"")</f>
        <v>A</v>
      </c>
      <c r="G196" s="125">
        <f>IF(b_BDVSA!G196&lt;&gt;"",ABS(b_BDVSA!G196),"")</f>
        <v>15</v>
      </c>
      <c r="H196" s="125" t="str">
        <f>IF(AND(b_BDVSA!G196&lt;&gt;"",b_BDVSA!G196&lt;&gt;0)=TRUE,IF(b_BDVSA!G196&gt;0,"D","A"),"")</f>
        <v>A</v>
      </c>
      <c r="I196" s="125">
        <f>IF(b_BDVSA!H196&lt;&gt;"",ABS(b_BDVSA!H196),"")</f>
        <v>0</v>
      </c>
      <c r="J196" s="125" t="str">
        <f>IF(AND(b_BDVSA!H196&lt;&gt;"",b_BDVSA!H196&lt;&gt;0)=TRUE,IF(b_BDVSA!H196&gt;0,"D","A"),"")</f>
        <v/>
      </c>
      <c r="K196" s="126">
        <f>IF(b_BDVSA!I196&lt;&gt;"",ABS(b_BDVSA!I196),"")</f>
        <v>0</v>
      </c>
      <c r="L196" s="125">
        <f>IF(b_BDVSA!L196&lt;&gt;"",ABS(b_BDVSA!L196),"")</f>
        <v>0</v>
      </c>
      <c r="M196" s="125" t="str">
        <f>IF(AND(b_BDVSA!L196&lt;&gt;"",b_BDVSA!L196&lt;&gt;0)=TRUE,IF(b_BDVSA!L196&gt;0,"D","A"),"")</f>
        <v/>
      </c>
      <c r="N196" s="125">
        <f>IF(b_BDVSA!M196&lt;&gt;"",ABS(b_BDVSA!M196),"")</f>
        <v>15</v>
      </c>
      <c r="O196" s="125" t="str">
        <f>IF(AND(b_BDVSA!M196&lt;&gt;"",b_BDVSA!M196&lt;&gt;0)=TRUE,IF(b_BDVSA!M196&gt;0,"D","A"),"")</f>
        <v>A</v>
      </c>
      <c r="P196" s="126" t="str">
        <f>IF(b_BDVSA!N196&lt;&gt;"",ABS(b_BDVSA!N196),"")</f>
        <v/>
      </c>
      <c r="Q196" s="125">
        <f>IF(b_BDVSA!Q196&lt;&gt;"",ABS(b_BDVSA!Q196),"")</f>
        <v>0</v>
      </c>
      <c r="R196" s="125" t="str">
        <f>IF(AND(b_BDVSA!Q196&lt;&gt;"",b_BDVSA!Q196&lt;&gt;0)=TRUE,IF(b_BDVSA!Q196&gt;0,"D","A"),"")</f>
        <v/>
      </c>
      <c r="S196" s="125">
        <f>IF(b_BDVSA!R196&lt;&gt;"",ABS(b_BDVSA!R196),"")</f>
        <v>15</v>
      </c>
      <c r="T196" s="125" t="str">
        <f>IF(AND(b_BDVSA!R196&lt;&gt;"",b_BDVSA!R196&lt;&gt;0)=TRUE,IF(b_BDVSA!R196&gt;0,"D","A"),"")</f>
        <v>A</v>
      </c>
      <c r="U196" s="126" t="str">
        <f>IF(b_BDVSA!S196&lt;&gt;"",ABS(b_BDVSA!S196),"")</f>
        <v/>
      </c>
      <c r="V196" s="125">
        <f>IF(b_BDVSA!V196&lt;&gt;"",ABS(b_BDVSA!V196),"")</f>
        <v>0</v>
      </c>
      <c r="W196" s="125" t="str">
        <f>IF(AND(b_BDVSA!V196&lt;&gt;"",b_BDVSA!V196&lt;&gt;0)=TRUE,IF(b_BDVSA!V196&gt;0,"D","A"),"")</f>
        <v/>
      </c>
      <c r="X196" s="125">
        <f>IF(b_BDVSA!W196&lt;&gt;"",ABS(b_BDVSA!W196),"")</f>
        <v>15</v>
      </c>
      <c r="Y196" s="125" t="str">
        <f>IF(AND(b_BDVSA!W196&lt;&gt;"",b_BDVSA!W196&lt;&gt;0)=TRUE,IF(b_BDVSA!W196&gt;0,"D","A"),"")</f>
        <v>A</v>
      </c>
      <c r="Z196" s="126" t="str">
        <f>IF(b_BDVSA!X196&lt;&gt;"",ABS(b_BDVSA!X196),"")</f>
        <v/>
      </c>
    </row>
    <row r="197" spans="1:26">
      <c r="A197" s="117" t="str">
        <f>IF(dati_pdc!A193&lt;&gt;"",IF(dati_pdc!D193=1,RIGHT(dati_pdc!A193,dati_pdc!E193),dati_pdc!A193),"")</f>
        <v>710141</v>
      </c>
      <c r="B197" s="117" t="str">
        <f>IF(dati_pdc!B193&lt;&gt;"",dati_pdc!B193,"")</f>
        <v>Vendita accessori</v>
      </c>
      <c r="C197" s="117">
        <f>IF(dati_pdc!C193&lt;&gt;"",dati_pdc!C193,"")</f>
        <v>3</v>
      </c>
      <c r="D197" s="117">
        <f>IF(dati_pdc!D193&lt;&gt;"",dati_pdc!D193,"")</f>
        <v>0</v>
      </c>
      <c r="E197" s="125">
        <f>IF(b_BDVSA!F197&lt;&gt;"",ABS(b_BDVSA!F197),"")</f>
        <v>40</v>
      </c>
      <c r="F197" s="125" t="str">
        <f>IF(AND(b_BDVSA!F197&lt;&gt;"",b_BDVSA!F197&lt;&gt;0)=TRUE,IF(b_BDVSA!F197&gt;0,"D","A"),"")</f>
        <v>A</v>
      </c>
      <c r="G197" s="125">
        <f>IF(b_BDVSA!G197&lt;&gt;"",ABS(b_BDVSA!G197),"")</f>
        <v>0</v>
      </c>
      <c r="H197" s="125" t="str">
        <f>IF(AND(b_BDVSA!G197&lt;&gt;"",b_BDVSA!G197&lt;&gt;0)=TRUE,IF(b_BDVSA!G197&gt;0,"D","A"),"")</f>
        <v/>
      </c>
      <c r="I197" s="125">
        <f>IF(b_BDVSA!H197&lt;&gt;"",ABS(b_BDVSA!H197),"")</f>
        <v>40</v>
      </c>
      <c r="J197" s="125" t="str">
        <f>IF(AND(b_BDVSA!H197&lt;&gt;"",b_BDVSA!H197&lt;&gt;0)=TRUE,IF(b_BDVSA!H197&gt;0,"D","A"),"")</f>
        <v>A</v>
      </c>
      <c r="K197" s="126" t="str">
        <f>IF(b_BDVSA!I197&lt;&gt;"",ABS(b_BDVSA!I197),"")</f>
        <v/>
      </c>
      <c r="L197" s="125">
        <f>IF(b_BDVSA!L197&lt;&gt;"",ABS(b_BDVSA!L197),"")</f>
        <v>0</v>
      </c>
      <c r="M197" s="125" t="str">
        <f>IF(AND(b_BDVSA!L197&lt;&gt;"",b_BDVSA!L197&lt;&gt;0)=TRUE,IF(b_BDVSA!L197&gt;0,"D","A"),"")</f>
        <v/>
      </c>
      <c r="N197" s="125">
        <f>IF(b_BDVSA!M197&lt;&gt;"",ABS(b_BDVSA!M197),"")</f>
        <v>40</v>
      </c>
      <c r="O197" s="125" t="str">
        <f>IF(AND(b_BDVSA!M197&lt;&gt;"",b_BDVSA!M197&lt;&gt;0)=TRUE,IF(b_BDVSA!M197&gt;0,"D","A"),"")</f>
        <v>A</v>
      </c>
      <c r="P197" s="126" t="str">
        <f>IF(b_BDVSA!N197&lt;&gt;"",ABS(b_BDVSA!N197),"")</f>
        <v/>
      </c>
      <c r="Q197" s="125">
        <f>IF(b_BDVSA!Q197&lt;&gt;"",ABS(b_BDVSA!Q197),"")</f>
        <v>0</v>
      </c>
      <c r="R197" s="125" t="str">
        <f>IF(AND(b_BDVSA!Q197&lt;&gt;"",b_BDVSA!Q197&lt;&gt;0)=TRUE,IF(b_BDVSA!Q197&gt;0,"D","A"),"")</f>
        <v/>
      </c>
      <c r="S197" s="125">
        <f>IF(b_BDVSA!R197&lt;&gt;"",ABS(b_BDVSA!R197),"")</f>
        <v>40</v>
      </c>
      <c r="T197" s="125" t="str">
        <f>IF(AND(b_BDVSA!R197&lt;&gt;"",b_BDVSA!R197&lt;&gt;0)=TRUE,IF(b_BDVSA!R197&gt;0,"D","A"),"")</f>
        <v>A</v>
      </c>
      <c r="U197" s="126" t="str">
        <f>IF(b_BDVSA!S197&lt;&gt;"",ABS(b_BDVSA!S197),"")</f>
        <v/>
      </c>
      <c r="V197" s="125">
        <f>IF(b_BDVSA!V197&lt;&gt;"",ABS(b_BDVSA!V197),"")</f>
        <v>0</v>
      </c>
      <c r="W197" s="125" t="str">
        <f>IF(AND(b_BDVSA!V197&lt;&gt;"",b_BDVSA!V197&lt;&gt;0)=TRUE,IF(b_BDVSA!V197&gt;0,"D","A"),"")</f>
        <v/>
      </c>
      <c r="X197" s="125">
        <f>IF(b_BDVSA!W197&lt;&gt;"",ABS(b_BDVSA!W197),"")</f>
        <v>40</v>
      </c>
      <c r="Y197" s="125" t="str">
        <f>IF(AND(b_BDVSA!W197&lt;&gt;"",b_BDVSA!W197&lt;&gt;0)=TRUE,IF(b_BDVSA!W197&gt;0,"D","A"),"")</f>
        <v>A</v>
      </c>
      <c r="Z197" s="126" t="str">
        <f>IF(b_BDVSA!X197&lt;&gt;"",ABS(b_BDVSA!X197),"")</f>
        <v/>
      </c>
    </row>
    <row r="198" spans="1:26">
      <c r="A198" s="117" t="str">
        <f>IF(dati_pdc!A194&lt;&gt;"",IF(dati_pdc!D194=1,RIGHT(dati_pdc!A194,dati_pdc!E194),dati_pdc!A194),"")</f>
        <v>710142</v>
      </c>
      <c r="B198" s="117" t="str">
        <f>IF(dati_pdc!B194&lt;&gt;"",dati_pdc!B194,"")</f>
        <v>Vendita materiale di consumo</v>
      </c>
      <c r="C198" s="117">
        <f>IF(dati_pdc!C194&lt;&gt;"",dati_pdc!C194,"")</f>
        <v>3</v>
      </c>
      <c r="D198" s="117">
        <f>IF(dati_pdc!D194&lt;&gt;"",dati_pdc!D194,"")</f>
        <v>0</v>
      </c>
      <c r="E198" s="125">
        <f>IF(b_BDVSA!F198&lt;&gt;"",ABS(b_BDVSA!F198),"")</f>
        <v>33</v>
      </c>
      <c r="F198" s="125" t="str">
        <f>IF(AND(b_BDVSA!F198&lt;&gt;"",b_BDVSA!F198&lt;&gt;0)=TRUE,IF(b_BDVSA!F198&gt;0,"D","A"),"")</f>
        <v>A</v>
      </c>
      <c r="G198" s="125">
        <f>IF(b_BDVSA!G198&lt;&gt;"",ABS(b_BDVSA!G198),"")</f>
        <v>1250</v>
      </c>
      <c r="H198" s="125" t="str">
        <f>IF(AND(b_BDVSA!G198&lt;&gt;"",b_BDVSA!G198&lt;&gt;0)=TRUE,IF(b_BDVSA!G198&gt;0,"D","A"),"")</f>
        <v>A</v>
      </c>
      <c r="I198" s="125">
        <f>IF(b_BDVSA!H198&lt;&gt;"",ABS(b_BDVSA!H198),"")</f>
        <v>1217</v>
      </c>
      <c r="J198" s="125" t="str">
        <f>IF(AND(b_BDVSA!H198&lt;&gt;"",b_BDVSA!H198&lt;&gt;0)=TRUE,IF(b_BDVSA!H198&gt;0,"D","A"),"")</f>
        <v>D</v>
      </c>
      <c r="K198" s="126">
        <f>IF(b_BDVSA!I198&lt;&gt;"",ABS(b_BDVSA!I198),"")</f>
        <v>0.97360000000000002</v>
      </c>
      <c r="L198" s="125">
        <f>IF(b_BDVSA!L198&lt;&gt;"",ABS(b_BDVSA!L198),"")</f>
        <v>0</v>
      </c>
      <c r="M198" s="125" t="str">
        <f>IF(AND(b_BDVSA!L198&lt;&gt;"",b_BDVSA!L198&lt;&gt;0)=TRUE,IF(b_BDVSA!L198&gt;0,"D","A"),"")</f>
        <v/>
      </c>
      <c r="N198" s="125">
        <f>IF(b_BDVSA!M198&lt;&gt;"",ABS(b_BDVSA!M198),"")</f>
        <v>33</v>
      </c>
      <c r="O198" s="125" t="str">
        <f>IF(AND(b_BDVSA!M198&lt;&gt;"",b_BDVSA!M198&lt;&gt;0)=TRUE,IF(b_BDVSA!M198&gt;0,"D","A"),"")</f>
        <v>A</v>
      </c>
      <c r="P198" s="126" t="str">
        <f>IF(b_BDVSA!N198&lt;&gt;"",ABS(b_BDVSA!N198),"")</f>
        <v/>
      </c>
      <c r="Q198" s="125">
        <f>IF(b_BDVSA!Q198&lt;&gt;"",ABS(b_BDVSA!Q198),"")</f>
        <v>0</v>
      </c>
      <c r="R198" s="125" t="str">
        <f>IF(AND(b_BDVSA!Q198&lt;&gt;"",b_BDVSA!Q198&lt;&gt;0)=TRUE,IF(b_BDVSA!Q198&gt;0,"D","A"),"")</f>
        <v/>
      </c>
      <c r="S198" s="125">
        <f>IF(b_BDVSA!R198&lt;&gt;"",ABS(b_BDVSA!R198),"")</f>
        <v>33</v>
      </c>
      <c r="T198" s="125" t="str">
        <f>IF(AND(b_BDVSA!R198&lt;&gt;"",b_BDVSA!R198&lt;&gt;0)=TRUE,IF(b_BDVSA!R198&gt;0,"D","A"),"")</f>
        <v>A</v>
      </c>
      <c r="U198" s="126" t="str">
        <f>IF(b_BDVSA!S198&lt;&gt;"",ABS(b_BDVSA!S198),"")</f>
        <v/>
      </c>
      <c r="V198" s="125">
        <f>IF(b_BDVSA!V198&lt;&gt;"",ABS(b_BDVSA!V198),"")</f>
        <v>0</v>
      </c>
      <c r="W198" s="125" t="str">
        <f>IF(AND(b_BDVSA!V198&lt;&gt;"",b_BDVSA!V198&lt;&gt;0)=TRUE,IF(b_BDVSA!V198&gt;0,"D","A"),"")</f>
        <v/>
      </c>
      <c r="X198" s="125">
        <f>IF(b_BDVSA!W198&lt;&gt;"",ABS(b_BDVSA!W198),"")</f>
        <v>33</v>
      </c>
      <c r="Y198" s="125" t="str">
        <f>IF(AND(b_BDVSA!W198&lt;&gt;"",b_BDVSA!W198&lt;&gt;0)=TRUE,IF(b_BDVSA!W198&gt;0,"D","A"),"")</f>
        <v>A</v>
      </c>
      <c r="Z198" s="126" t="str">
        <f>IF(b_BDVSA!X198&lt;&gt;"",ABS(b_BDVSA!X198),"")</f>
        <v/>
      </c>
    </row>
    <row r="199" spans="1:26">
      <c r="A199" s="117" t="str">
        <f>IF(dati_pdc!A195&lt;&gt;"",IF(dati_pdc!D195=1,RIGHT(dati_pdc!A195,dati_pdc!E195),dati_pdc!A195),"")</f>
        <v>710145</v>
      </c>
      <c r="B199" s="117" t="str">
        <f>IF(dati_pdc!B195&lt;&gt;"",dati_pdc!B195,"")</f>
        <v>Vendita supporto assistenza</v>
      </c>
      <c r="C199" s="117">
        <f>IF(dati_pdc!C195&lt;&gt;"",dati_pdc!C195,"")</f>
        <v>3</v>
      </c>
      <c r="D199" s="117">
        <f>IF(dati_pdc!D195&lt;&gt;"",dati_pdc!D195,"")</f>
        <v>0</v>
      </c>
      <c r="E199" s="125">
        <f>IF(b_BDVSA!F199&lt;&gt;"",ABS(b_BDVSA!F199),"")</f>
        <v>20066.5</v>
      </c>
      <c r="F199" s="125" t="str">
        <f>IF(AND(b_BDVSA!F199&lt;&gt;"",b_BDVSA!F199&lt;&gt;0)=TRUE,IF(b_BDVSA!F199&gt;0,"D","A"),"")</f>
        <v>A</v>
      </c>
      <c r="G199" s="125">
        <f>IF(b_BDVSA!G199&lt;&gt;"",ABS(b_BDVSA!G199),"")</f>
        <v>32906</v>
      </c>
      <c r="H199" s="125" t="str">
        <f>IF(AND(b_BDVSA!G199&lt;&gt;"",b_BDVSA!G199&lt;&gt;0)=TRUE,IF(b_BDVSA!G199&gt;0,"D","A"),"")</f>
        <v>A</v>
      </c>
      <c r="I199" s="125">
        <f>IF(b_BDVSA!H199&lt;&gt;"",ABS(b_BDVSA!H199),"")</f>
        <v>12839.5</v>
      </c>
      <c r="J199" s="125" t="str">
        <f>IF(AND(b_BDVSA!H199&lt;&gt;"",b_BDVSA!H199&lt;&gt;0)=TRUE,IF(b_BDVSA!H199&gt;0,"D","A"),"")</f>
        <v>D</v>
      </c>
      <c r="K199" s="126">
        <f>IF(b_BDVSA!I199&lt;&gt;"",ABS(b_BDVSA!I199),"")</f>
        <v>0.3901871999027533</v>
      </c>
      <c r="L199" s="125">
        <f>IF(b_BDVSA!L199&lt;&gt;"",ABS(b_BDVSA!L199),"")</f>
        <v>0</v>
      </c>
      <c r="M199" s="125" t="str">
        <f>IF(AND(b_BDVSA!L199&lt;&gt;"",b_BDVSA!L199&lt;&gt;0)=TRUE,IF(b_BDVSA!L199&gt;0,"D","A"),"")</f>
        <v/>
      </c>
      <c r="N199" s="125">
        <f>IF(b_BDVSA!M199&lt;&gt;"",ABS(b_BDVSA!M199),"")</f>
        <v>20066.5</v>
      </c>
      <c r="O199" s="125" t="str">
        <f>IF(AND(b_BDVSA!M199&lt;&gt;"",b_BDVSA!M199&lt;&gt;0)=TRUE,IF(b_BDVSA!M199&gt;0,"D","A"),"")</f>
        <v>A</v>
      </c>
      <c r="P199" s="126" t="str">
        <f>IF(b_BDVSA!N199&lt;&gt;"",ABS(b_BDVSA!N199),"")</f>
        <v/>
      </c>
      <c r="Q199" s="125">
        <f>IF(b_BDVSA!Q199&lt;&gt;"",ABS(b_BDVSA!Q199),"")</f>
        <v>0</v>
      </c>
      <c r="R199" s="125" t="str">
        <f>IF(AND(b_BDVSA!Q199&lt;&gt;"",b_BDVSA!Q199&lt;&gt;0)=TRUE,IF(b_BDVSA!Q199&gt;0,"D","A"),"")</f>
        <v/>
      </c>
      <c r="S199" s="125">
        <f>IF(b_BDVSA!R199&lt;&gt;"",ABS(b_BDVSA!R199),"")</f>
        <v>20066.5</v>
      </c>
      <c r="T199" s="125" t="str">
        <f>IF(AND(b_BDVSA!R199&lt;&gt;"",b_BDVSA!R199&lt;&gt;0)=TRUE,IF(b_BDVSA!R199&gt;0,"D","A"),"")</f>
        <v>A</v>
      </c>
      <c r="U199" s="126" t="str">
        <f>IF(b_BDVSA!S199&lt;&gt;"",ABS(b_BDVSA!S199),"")</f>
        <v/>
      </c>
      <c r="V199" s="125">
        <f>IF(b_BDVSA!V199&lt;&gt;"",ABS(b_BDVSA!V199),"")</f>
        <v>0</v>
      </c>
      <c r="W199" s="125" t="str">
        <f>IF(AND(b_BDVSA!V199&lt;&gt;"",b_BDVSA!V199&lt;&gt;0)=TRUE,IF(b_BDVSA!V199&gt;0,"D","A"),"")</f>
        <v/>
      </c>
      <c r="X199" s="125">
        <f>IF(b_BDVSA!W199&lt;&gt;"",ABS(b_BDVSA!W199),"")</f>
        <v>20066.5</v>
      </c>
      <c r="Y199" s="125" t="str">
        <f>IF(AND(b_BDVSA!W199&lt;&gt;"",b_BDVSA!W199&lt;&gt;0)=TRUE,IF(b_BDVSA!W199&gt;0,"D","A"),"")</f>
        <v>A</v>
      </c>
      <c r="Z199" s="126" t="str">
        <f>IF(b_BDVSA!X199&lt;&gt;"",ABS(b_BDVSA!X199),"")</f>
        <v/>
      </c>
    </row>
    <row r="200" spans="1:26">
      <c r="A200" s="117" t="str">
        <f>IF(dati_pdc!A196&lt;&gt;"",IF(dati_pdc!D196=1,RIGHT(dati_pdc!A196,dati_pdc!E196),dati_pdc!A196),"")</f>
        <v>7107</v>
      </c>
      <c r="B200" s="117" t="str">
        <f>IF(dati_pdc!B196&lt;&gt;"",dati_pdc!B196,"")</f>
        <v>RICAVI ACCESSORI DI VENDITA</v>
      </c>
      <c r="C200" s="117">
        <f>IF(dati_pdc!C196&lt;&gt;"",dati_pdc!C196,"")</f>
        <v>2</v>
      </c>
      <c r="D200" s="117">
        <f>IF(dati_pdc!D196&lt;&gt;"",dati_pdc!D196,"")</f>
        <v>0</v>
      </c>
      <c r="E200" s="125">
        <f>IF(b_BDVSA!F200&lt;&gt;"",ABS(b_BDVSA!F200),"")</f>
        <v>4218.38</v>
      </c>
      <c r="F200" s="125" t="str">
        <f>IF(AND(b_BDVSA!F200&lt;&gt;"",b_BDVSA!F200&lt;&gt;0)=TRUE,IF(b_BDVSA!F200&gt;0,"D","A"),"")</f>
        <v>A</v>
      </c>
      <c r="G200" s="125">
        <f>IF(b_BDVSA!G200&lt;&gt;"",ABS(b_BDVSA!G200),"")</f>
        <v>5134.7299999999996</v>
      </c>
      <c r="H200" s="125" t="str">
        <f>IF(AND(b_BDVSA!G200&lt;&gt;"",b_BDVSA!G200&lt;&gt;0)=TRUE,IF(b_BDVSA!G200&gt;0,"D","A"),"")</f>
        <v>A</v>
      </c>
      <c r="I200" s="125">
        <f>IF(b_BDVSA!H200&lt;&gt;"",ABS(b_BDVSA!H200),"")</f>
        <v>916.34999999999945</v>
      </c>
      <c r="J200" s="125" t="str">
        <f>IF(AND(b_BDVSA!H200&lt;&gt;"",b_BDVSA!H200&lt;&gt;0)=TRUE,IF(b_BDVSA!H200&gt;0,"D","A"),"")</f>
        <v>D</v>
      </c>
      <c r="K200" s="126">
        <f>IF(b_BDVSA!I200&lt;&gt;"",ABS(b_BDVSA!I200),"")</f>
        <v>0.17846118491137791</v>
      </c>
      <c r="L200" s="125">
        <f>IF(b_BDVSA!L200&lt;&gt;"",ABS(b_BDVSA!L200),"")</f>
        <v>0</v>
      </c>
      <c r="M200" s="125" t="str">
        <f>IF(AND(b_BDVSA!L200&lt;&gt;"",b_BDVSA!L200&lt;&gt;0)=TRUE,IF(b_BDVSA!L200&gt;0,"D","A"),"")</f>
        <v/>
      </c>
      <c r="N200" s="125">
        <f>IF(b_BDVSA!M200&lt;&gt;"",ABS(b_BDVSA!M200),"")</f>
        <v>4218.38</v>
      </c>
      <c r="O200" s="125" t="str">
        <f>IF(AND(b_BDVSA!M200&lt;&gt;"",b_BDVSA!M200&lt;&gt;0)=TRUE,IF(b_BDVSA!M200&gt;0,"D","A"),"")</f>
        <v>A</v>
      </c>
      <c r="P200" s="126" t="str">
        <f>IF(b_BDVSA!N200&lt;&gt;"",ABS(b_BDVSA!N200),"")</f>
        <v/>
      </c>
      <c r="Q200" s="125">
        <f>IF(b_BDVSA!Q200&lt;&gt;"",ABS(b_BDVSA!Q200),"")</f>
        <v>0</v>
      </c>
      <c r="R200" s="125" t="str">
        <f>IF(AND(b_BDVSA!Q200&lt;&gt;"",b_BDVSA!Q200&lt;&gt;0)=TRUE,IF(b_BDVSA!Q200&gt;0,"D","A"),"")</f>
        <v/>
      </c>
      <c r="S200" s="125">
        <f>IF(b_BDVSA!R200&lt;&gt;"",ABS(b_BDVSA!R200),"")</f>
        <v>4218.38</v>
      </c>
      <c r="T200" s="125" t="str">
        <f>IF(AND(b_BDVSA!R200&lt;&gt;"",b_BDVSA!R200&lt;&gt;0)=TRUE,IF(b_BDVSA!R200&gt;0,"D","A"),"")</f>
        <v>A</v>
      </c>
      <c r="U200" s="126" t="str">
        <f>IF(b_BDVSA!S200&lt;&gt;"",ABS(b_BDVSA!S200),"")</f>
        <v/>
      </c>
      <c r="V200" s="125">
        <f>IF(b_BDVSA!V200&lt;&gt;"",ABS(b_BDVSA!V200),"")</f>
        <v>0</v>
      </c>
      <c r="W200" s="125" t="str">
        <f>IF(AND(b_BDVSA!V200&lt;&gt;"",b_BDVSA!V200&lt;&gt;0)=TRUE,IF(b_BDVSA!V200&gt;0,"D","A"),"")</f>
        <v/>
      </c>
      <c r="X200" s="125">
        <f>IF(b_BDVSA!W200&lt;&gt;"",ABS(b_BDVSA!W200),"")</f>
        <v>4218.38</v>
      </c>
      <c r="Y200" s="125" t="str">
        <f>IF(AND(b_BDVSA!W200&lt;&gt;"",b_BDVSA!W200&lt;&gt;0)=TRUE,IF(b_BDVSA!W200&gt;0,"D","A"),"")</f>
        <v>A</v>
      </c>
      <c r="Z200" s="126" t="str">
        <f>IF(b_BDVSA!X200&lt;&gt;"",ABS(b_BDVSA!X200),"")</f>
        <v/>
      </c>
    </row>
    <row r="201" spans="1:26">
      <c r="A201" s="117" t="str">
        <f>IF(dati_pdc!A197&lt;&gt;"",IF(dati_pdc!D197=1,RIGHT(dati_pdc!A197,dati_pdc!E197),dati_pdc!A197),"")</f>
        <v>710701</v>
      </c>
      <c r="B201" s="117" t="str">
        <f>IF(dati_pdc!B197&lt;&gt;"",dati_pdc!B197,"")</f>
        <v>Rivalsa spese di trasporto e installaz.</v>
      </c>
      <c r="C201" s="117">
        <f>IF(dati_pdc!C197&lt;&gt;"",dati_pdc!C197,"")</f>
        <v>3</v>
      </c>
      <c r="D201" s="117">
        <f>IF(dati_pdc!D197&lt;&gt;"",dati_pdc!D197,"")</f>
        <v>0</v>
      </c>
      <c r="E201" s="125">
        <f>IF(b_BDVSA!F201&lt;&gt;"",ABS(b_BDVSA!F201),"")</f>
        <v>0</v>
      </c>
      <c r="F201" s="125" t="str">
        <f>IF(AND(b_BDVSA!F201&lt;&gt;"",b_BDVSA!F201&lt;&gt;0)=TRUE,IF(b_BDVSA!F201&gt;0,"D","A"),"")</f>
        <v/>
      </c>
      <c r="G201" s="125">
        <f>IF(b_BDVSA!G201&lt;&gt;"",ABS(b_BDVSA!G201),"")</f>
        <v>62.5</v>
      </c>
      <c r="H201" s="125" t="str">
        <f>IF(AND(b_BDVSA!G201&lt;&gt;"",b_BDVSA!G201&lt;&gt;0)=TRUE,IF(b_BDVSA!G201&gt;0,"D","A"),"")</f>
        <v>A</v>
      </c>
      <c r="I201" s="125">
        <f>IF(b_BDVSA!H201&lt;&gt;"",ABS(b_BDVSA!H201),"")</f>
        <v>62.5</v>
      </c>
      <c r="J201" s="125" t="str">
        <f>IF(AND(b_BDVSA!H201&lt;&gt;"",b_BDVSA!H201&lt;&gt;0)=TRUE,IF(b_BDVSA!H201&gt;0,"D","A"),"")</f>
        <v>D</v>
      </c>
      <c r="K201" s="126">
        <f>IF(b_BDVSA!I201&lt;&gt;"",ABS(b_BDVSA!I201),"")</f>
        <v>1</v>
      </c>
      <c r="L201" s="125">
        <f>IF(b_BDVSA!L201&lt;&gt;"",ABS(b_BDVSA!L201),"")</f>
        <v>0</v>
      </c>
      <c r="M201" s="125" t="str">
        <f>IF(AND(b_BDVSA!L201&lt;&gt;"",b_BDVSA!L201&lt;&gt;0)=TRUE,IF(b_BDVSA!L201&gt;0,"D","A"),"")</f>
        <v/>
      </c>
      <c r="N201" s="125">
        <f>IF(b_BDVSA!M201&lt;&gt;"",ABS(b_BDVSA!M201),"")</f>
        <v>0</v>
      </c>
      <c r="O201" s="125" t="str">
        <f>IF(AND(b_BDVSA!M201&lt;&gt;"",b_BDVSA!M201&lt;&gt;0)=TRUE,IF(b_BDVSA!M201&gt;0,"D","A"),"")</f>
        <v/>
      </c>
      <c r="P201" s="126" t="str">
        <f>IF(b_BDVSA!N201&lt;&gt;"",ABS(b_BDVSA!N201),"")</f>
        <v/>
      </c>
      <c r="Q201" s="125">
        <f>IF(b_BDVSA!Q201&lt;&gt;"",ABS(b_BDVSA!Q201),"")</f>
        <v>0</v>
      </c>
      <c r="R201" s="125" t="str">
        <f>IF(AND(b_BDVSA!Q201&lt;&gt;"",b_BDVSA!Q201&lt;&gt;0)=TRUE,IF(b_BDVSA!Q201&gt;0,"D","A"),"")</f>
        <v/>
      </c>
      <c r="S201" s="125">
        <f>IF(b_BDVSA!R201&lt;&gt;"",ABS(b_BDVSA!R201),"")</f>
        <v>0</v>
      </c>
      <c r="T201" s="125" t="str">
        <f>IF(AND(b_BDVSA!R201&lt;&gt;"",b_BDVSA!R201&lt;&gt;0)=TRUE,IF(b_BDVSA!R201&gt;0,"D","A"),"")</f>
        <v/>
      </c>
      <c r="U201" s="126" t="str">
        <f>IF(b_BDVSA!S201&lt;&gt;"",ABS(b_BDVSA!S201),"")</f>
        <v/>
      </c>
      <c r="V201" s="125">
        <f>IF(b_BDVSA!V201&lt;&gt;"",ABS(b_BDVSA!V201),"")</f>
        <v>0</v>
      </c>
      <c r="W201" s="125" t="str">
        <f>IF(AND(b_BDVSA!V201&lt;&gt;"",b_BDVSA!V201&lt;&gt;0)=TRUE,IF(b_BDVSA!V201&gt;0,"D","A"),"")</f>
        <v/>
      </c>
      <c r="X201" s="125">
        <f>IF(b_BDVSA!W201&lt;&gt;"",ABS(b_BDVSA!W201),"")</f>
        <v>0</v>
      </c>
      <c r="Y201" s="125" t="str">
        <f>IF(AND(b_BDVSA!W201&lt;&gt;"",b_BDVSA!W201&lt;&gt;0)=TRUE,IF(b_BDVSA!W201&gt;0,"D","A"),"")</f>
        <v/>
      </c>
      <c r="Z201" s="126" t="str">
        <f>IF(b_BDVSA!X201&lt;&gt;"",ABS(b_BDVSA!X201),"")</f>
        <v/>
      </c>
    </row>
    <row r="202" spans="1:26">
      <c r="A202" s="117" t="str">
        <f>IF(dati_pdc!A198&lt;&gt;"",IF(dati_pdc!D198=1,RIGHT(dati_pdc!A198,dati_pdc!E198),dati_pdc!A198),"")</f>
        <v>710721</v>
      </c>
      <c r="B202" s="117" t="str">
        <f>IF(dati_pdc!B198&lt;&gt;"",dati_pdc!B198,"")</f>
        <v>Rivalsa spese di incasso</v>
      </c>
      <c r="C202" s="117">
        <f>IF(dati_pdc!C198&lt;&gt;"",dati_pdc!C198,"")</f>
        <v>3</v>
      </c>
      <c r="D202" s="117">
        <f>IF(dati_pdc!D198&lt;&gt;"",dati_pdc!D198,"")</f>
        <v>0</v>
      </c>
      <c r="E202" s="125">
        <f>IF(b_BDVSA!F202&lt;&gt;"",ABS(b_BDVSA!F202),"")</f>
        <v>1640</v>
      </c>
      <c r="F202" s="125" t="str">
        <f>IF(AND(b_BDVSA!F202&lt;&gt;"",b_BDVSA!F202&lt;&gt;0)=TRUE,IF(b_BDVSA!F202&gt;0,"D","A"),"")</f>
        <v>A</v>
      </c>
      <c r="G202" s="125">
        <f>IF(b_BDVSA!G202&lt;&gt;"",ABS(b_BDVSA!G202),"")</f>
        <v>1587.5</v>
      </c>
      <c r="H202" s="125" t="str">
        <f>IF(AND(b_BDVSA!G202&lt;&gt;"",b_BDVSA!G202&lt;&gt;0)=TRUE,IF(b_BDVSA!G202&gt;0,"D","A"),"")</f>
        <v>A</v>
      </c>
      <c r="I202" s="125">
        <f>IF(b_BDVSA!H202&lt;&gt;"",ABS(b_BDVSA!H202),"")</f>
        <v>52.5</v>
      </c>
      <c r="J202" s="125" t="str">
        <f>IF(AND(b_BDVSA!H202&lt;&gt;"",b_BDVSA!H202&lt;&gt;0)=TRUE,IF(b_BDVSA!H202&gt;0,"D","A"),"")</f>
        <v>A</v>
      </c>
      <c r="K202" s="126">
        <f>IF(b_BDVSA!I202&lt;&gt;"",ABS(b_BDVSA!I202),"")</f>
        <v>3.3070866141732283E-2</v>
      </c>
      <c r="L202" s="125">
        <f>IF(b_BDVSA!L202&lt;&gt;"",ABS(b_BDVSA!L202),"")</f>
        <v>0</v>
      </c>
      <c r="M202" s="125" t="str">
        <f>IF(AND(b_BDVSA!L202&lt;&gt;"",b_BDVSA!L202&lt;&gt;0)=TRUE,IF(b_BDVSA!L202&gt;0,"D","A"),"")</f>
        <v/>
      </c>
      <c r="N202" s="125">
        <f>IF(b_BDVSA!M202&lt;&gt;"",ABS(b_BDVSA!M202),"")</f>
        <v>1640</v>
      </c>
      <c r="O202" s="125" t="str">
        <f>IF(AND(b_BDVSA!M202&lt;&gt;"",b_BDVSA!M202&lt;&gt;0)=TRUE,IF(b_BDVSA!M202&gt;0,"D","A"),"")</f>
        <v>A</v>
      </c>
      <c r="P202" s="126" t="str">
        <f>IF(b_BDVSA!N202&lt;&gt;"",ABS(b_BDVSA!N202),"")</f>
        <v/>
      </c>
      <c r="Q202" s="125">
        <f>IF(b_BDVSA!Q202&lt;&gt;"",ABS(b_BDVSA!Q202),"")</f>
        <v>0</v>
      </c>
      <c r="R202" s="125" t="str">
        <f>IF(AND(b_BDVSA!Q202&lt;&gt;"",b_BDVSA!Q202&lt;&gt;0)=TRUE,IF(b_BDVSA!Q202&gt;0,"D","A"),"")</f>
        <v/>
      </c>
      <c r="S202" s="125">
        <f>IF(b_BDVSA!R202&lt;&gt;"",ABS(b_BDVSA!R202),"")</f>
        <v>1640</v>
      </c>
      <c r="T202" s="125" t="str">
        <f>IF(AND(b_BDVSA!R202&lt;&gt;"",b_BDVSA!R202&lt;&gt;0)=TRUE,IF(b_BDVSA!R202&gt;0,"D","A"),"")</f>
        <v>A</v>
      </c>
      <c r="U202" s="126" t="str">
        <f>IF(b_BDVSA!S202&lt;&gt;"",ABS(b_BDVSA!S202),"")</f>
        <v/>
      </c>
      <c r="V202" s="125">
        <f>IF(b_BDVSA!V202&lt;&gt;"",ABS(b_BDVSA!V202),"")</f>
        <v>0</v>
      </c>
      <c r="W202" s="125" t="str">
        <f>IF(AND(b_BDVSA!V202&lt;&gt;"",b_BDVSA!V202&lt;&gt;0)=TRUE,IF(b_BDVSA!V202&gt;0,"D","A"),"")</f>
        <v/>
      </c>
      <c r="X202" s="125">
        <f>IF(b_BDVSA!W202&lt;&gt;"",ABS(b_BDVSA!W202),"")</f>
        <v>1640</v>
      </c>
      <c r="Y202" s="125" t="str">
        <f>IF(AND(b_BDVSA!W202&lt;&gt;"",b_BDVSA!W202&lt;&gt;0)=TRUE,IF(b_BDVSA!W202&gt;0,"D","A"),"")</f>
        <v>A</v>
      </c>
      <c r="Z202" s="126" t="str">
        <f>IF(b_BDVSA!X202&lt;&gt;"",ABS(b_BDVSA!X202),"")</f>
        <v/>
      </c>
    </row>
    <row r="203" spans="1:26">
      <c r="A203" s="117" t="str">
        <f>IF(dati_pdc!A199&lt;&gt;"",IF(dati_pdc!D199=1,RIGHT(dati_pdc!A199,dati_pdc!E199),dati_pdc!A199),"")</f>
        <v>710724</v>
      </c>
      <c r="B203" s="117" t="str">
        <f>IF(dati_pdc!B199&lt;&gt;"",dati_pdc!B199,"")</f>
        <v>Rivalsa spese di trasferta</v>
      </c>
      <c r="C203" s="117">
        <f>IF(dati_pdc!C199&lt;&gt;"",dati_pdc!C199,"")</f>
        <v>3</v>
      </c>
      <c r="D203" s="117">
        <f>IF(dati_pdc!D199&lt;&gt;"",dati_pdc!D199,"")</f>
        <v>0</v>
      </c>
      <c r="E203" s="125">
        <f>IF(b_BDVSA!F203&lt;&gt;"",ABS(b_BDVSA!F203),"")</f>
        <v>2578.38</v>
      </c>
      <c r="F203" s="125" t="str">
        <f>IF(AND(b_BDVSA!F203&lt;&gt;"",b_BDVSA!F203&lt;&gt;0)=TRUE,IF(b_BDVSA!F203&gt;0,"D","A"),"")</f>
        <v>A</v>
      </c>
      <c r="G203" s="125">
        <f>IF(b_BDVSA!G203&lt;&gt;"",ABS(b_BDVSA!G203),"")</f>
        <v>834.73</v>
      </c>
      <c r="H203" s="125" t="str">
        <f>IF(AND(b_BDVSA!G203&lt;&gt;"",b_BDVSA!G203&lt;&gt;0)=TRUE,IF(b_BDVSA!G203&gt;0,"D","A"),"")</f>
        <v>A</v>
      </c>
      <c r="I203" s="125">
        <f>IF(b_BDVSA!H203&lt;&gt;"",ABS(b_BDVSA!H203),"")</f>
        <v>1743.65</v>
      </c>
      <c r="J203" s="125" t="str">
        <f>IF(AND(b_BDVSA!H203&lt;&gt;"",b_BDVSA!H203&lt;&gt;0)=TRUE,IF(b_BDVSA!H203&gt;0,"D","A"),"")</f>
        <v>A</v>
      </c>
      <c r="K203" s="126">
        <f>IF(b_BDVSA!I203&lt;&gt;"",ABS(b_BDVSA!I203),"")</f>
        <v>2.0888790387310867</v>
      </c>
      <c r="L203" s="125">
        <f>IF(b_BDVSA!L203&lt;&gt;"",ABS(b_BDVSA!L203),"")</f>
        <v>0</v>
      </c>
      <c r="M203" s="125" t="str">
        <f>IF(AND(b_BDVSA!L203&lt;&gt;"",b_BDVSA!L203&lt;&gt;0)=TRUE,IF(b_BDVSA!L203&gt;0,"D","A"),"")</f>
        <v/>
      </c>
      <c r="N203" s="125">
        <f>IF(b_BDVSA!M203&lt;&gt;"",ABS(b_BDVSA!M203),"")</f>
        <v>2578.38</v>
      </c>
      <c r="O203" s="125" t="str">
        <f>IF(AND(b_BDVSA!M203&lt;&gt;"",b_BDVSA!M203&lt;&gt;0)=TRUE,IF(b_BDVSA!M203&gt;0,"D","A"),"")</f>
        <v>A</v>
      </c>
      <c r="P203" s="126" t="str">
        <f>IF(b_BDVSA!N203&lt;&gt;"",ABS(b_BDVSA!N203),"")</f>
        <v/>
      </c>
      <c r="Q203" s="125">
        <f>IF(b_BDVSA!Q203&lt;&gt;"",ABS(b_BDVSA!Q203),"")</f>
        <v>0</v>
      </c>
      <c r="R203" s="125" t="str">
        <f>IF(AND(b_BDVSA!Q203&lt;&gt;"",b_BDVSA!Q203&lt;&gt;0)=TRUE,IF(b_BDVSA!Q203&gt;0,"D","A"),"")</f>
        <v/>
      </c>
      <c r="S203" s="125">
        <f>IF(b_BDVSA!R203&lt;&gt;"",ABS(b_BDVSA!R203),"")</f>
        <v>2578.38</v>
      </c>
      <c r="T203" s="125" t="str">
        <f>IF(AND(b_BDVSA!R203&lt;&gt;"",b_BDVSA!R203&lt;&gt;0)=TRUE,IF(b_BDVSA!R203&gt;0,"D","A"),"")</f>
        <v>A</v>
      </c>
      <c r="U203" s="126" t="str">
        <f>IF(b_BDVSA!S203&lt;&gt;"",ABS(b_BDVSA!S203),"")</f>
        <v/>
      </c>
      <c r="V203" s="125">
        <f>IF(b_BDVSA!V203&lt;&gt;"",ABS(b_BDVSA!V203),"")</f>
        <v>0</v>
      </c>
      <c r="W203" s="125" t="str">
        <f>IF(AND(b_BDVSA!V203&lt;&gt;"",b_BDVSA!V203&lt;&gt;0)=TRUE,IF(b_BDVSA!V203&gt;0,"D","A"),"")</f>
        <v/>
      </c>
      <c r="X203" s="125">
        <f>IF(b_BDVSA!W203&lt;&gt;"",ABS(b_BDVSA!W203),"")</f>
        <v>2578.38</v>
      </c>
      <c r="Y203" s="125" t="str">
        <f>IF(AND(b_BDVSA!W203&lt;&gt;"",b_BDVSA!W203&lt;&gt;0)=TRUE,IF(b_BDVSA!W203&gt;0,"D","A"),"")</f>
        <v>A</v>
      </c>
      <c r="Z203" s="126" t="str">
        <f>IF(b_BDVSA!X203&lt;&gt;"",ABS(b_BDVSA!X203),"")</f>
        <v/>
      </c>
    </row>
    <row r="204" spans="1:26">
      <c r="A204" s="117" t="str">
        <f>IF(dati_pdc!A200&lt;&gt;"",IF(dati_pdc!D200=1,RIGHT(dati_pdc!A200,dati_pdc!E200),dati_pdc!A200),"")</f>
        <v>710741</v>
      </c>
      <c r="B204" s="117" t="str">
        <f>IF(dati_pdc!B200&lt;&gt;"",dati_pdc!B200,"")</f>
        <v>Ricavi accessori diversi</v>
      </c>
      <c r="C204" s="117">
        <f>IF(dati_pdc!C200&lt;&gt;"",dati_pdc!C200,"")</f>
        <v>3</v>
      </c>
      <c r="D204" s="117">
        <f>IF(dati_pdc!D200&lt;&gt;"",dati_pdc!D200,"")</f>
        <v>0</v>
      </c>
      <c r="E204" s="125">
        <f>IF(b_BDVSA!F204&lt;&gt;"",ABS(b_BDVSA!F204),"")</f>
        <v>0</v>
      </c>
      <c r="F204" s="125" t="str">
        <f>IF(AND(b_BDVSA!F204&lt;&gt;"",b_BDVSA!F204&lt;&gt;0)=TRUE,IF(b_BDVSA!F204&gt;0,"D","A"),"")</f>
        <v/>
      </c>
      <c r="G204" s="125">
        <f>IF(b_BDVSA!G204&lt;&gt;"",ABS(b_BDVSA!G204),"")</f>
        <v>2650</v>
      </c>
      <c r="H204" s="125" t="str">
        <f>IF(AND(b_BDVSA!G204&lt;&gt;"",b_BDVSA!G204&lt;&gt;0)=TRUE,IF(b_BDVSA!G204&gt;0,"D","A"),"")</f>
        <v>A</v>
      </c>
      <c r="I204" s="125">
        <f>IF(b_BDVSA!H204&lt;&gt;"",ABS(b_BDVSA!H204),"")</f>
        <v>2650</v>
      </c>
      <c r="J204" s="125" t="str">
        <f>IF(AND(b_BDVSA!H204&lt;&gt;"",b_BDVSA!H204&lt;&gt;0)=TRUE,IF(b_BDVSA!H204&gt;0,"D","A"),"")</f>
        <v>D</v>
      </c>
      <c r="K204" s="126">
        <f>IF(b_BDVSA!I204&lt;&gt;"",ABS(b_BDVSA!I204),"")</f>
        <v>1</v>
      </c>
      <c r="L204" s="125">
        <f>IF(b_BDVSA!L204&lt;&gt;"",ABS(b_BDVSA!L204),"")</f>
        <v>0</v>
      </c>
      <c r="M204" s="125" t="str">
        <f>IF(AND(b_BDVSA!L204&lt;&gt;"",b_BDVSA!L204&lt;&gt;0)=TRUE,IF(b_BDVSA!L204&gt;0,"D","A"),"")</f>
        <v/>
      </c>
      <c r="N204" s="125">
        <f>IF(b_BDVSA!M204&lt;&gt;"",ABS(b_BDVSA!M204),"")</f>
        <v>0</v>
      </c>
      <c r="O204" s="125" t="str">
        <f>IF(AND(b_BDVSA!M204&lt;&gt;"",b_BDVSA!M204&lt;&gt;0)=TRUE,IF(b_BDVSA!M204&gt;0,"D","A"),"")</f>
        <v/>
      </c>
      <c r="P204" s="126" t="str">
        <f>IF(b_BDVSA!N204&lt;&gt;"",ABS(b_BDVSA!N204),"")</f>
        <v/>
      </c>
      <c r="Q204" s="125">
        <f>IF(b_BDVSA!Q204&lt;&gt;"",ABS(b_BDVSA!Q204),"")</f>
        <v>0</v>
      </c>
      <c r="R204" s="125" t="str">
        <f>IF(AND(b_BDVSA!Q204&lt;&gt;"",b_BDVSA!Q204&lt;&gt;0)=TRUE,IF(b_BDVSA!Q204&gt;0,"D","A"),"")</f>
        <v/>
      </c>
      <c r="S204" s="125">
        <f>IF(b_BDVSA!R204&lt;&gt;"",ABS(b_BDVSA!R204),"")</f>
        <v>0</v>
      </c>
      <c r="T204" s="125" t="str">
        <f>IF(AND(b_BDVSA!R204&lt;&gt;"",b_BDVSA!R204&lt;&gt;0)=TRUE,IF(b_BDVSA!R204&gt;0,"D","A"),"")</f>
        <v/>
      </c>
      <c r="U204" s="126" t="str">
        <f>IF(b_BDVSA!S204&lt;&gt;"",ABS(b_BDVSA!S204),"")</f>
        <v/>
      </c>
      <c r="V204" s="125">
        <f>IF(b_BDVSA!V204&lt;&gt;"",ABS(b_BDVSA!V204),"")</f>
        <v>0</v>
      </c>
      <c r="W204" s="125" t="str">
        <f>IF(AND(b_BDVSA!V204&lt;&gt;"",b_BDVSA!V204&lt;&gt;0)=TRUE,IF(b_BDVSA!V204&gt;0,"D","A"),"")</f>
        <v/>
      </c>
      <c r="X204" s="125">
        <f>IF(b_BDVSA!W204&lt;&gt;"",ABS(b_BDVSA!W204),"")</f>
        <v>0</v>
      </c>
      <c r="Y204" s="125" t="str">
        <f>IF(AND(b_BDVSA!W204&lt;&gt;"",b_BDVSA!W204&lt;&gt;0)=TRUE,IF(b_BDVSA!W204&gt;0,"D","A"),"")</f>
        <v/>
      </c>
      <c r="Z204" s="126" t="str">
        <f>IF(b_BDVSA!X204&lt;&gt;"",ABS(b_BDVSA!X204),"")</f>
        <v/>
      </c>
    </row>
    <row r="205" spans="1:26">
      <c r="A205" s="117" t="str">
        <f>IF(dati_pdc!A201&lt;&gt;"",IF(dati_pdc!D201=1,RIGHT(dati_pdc!A201,dati_pdc!E201),dati_pdc!A201),"")</f>
        <v>7109</v>
      </c>
      <c r="B205" s="117" t="str">
        <f>IF(dati_pdc!B201&lt;&gt;"",dati_pdc!B201,"")</f>
        <v>RICAVI DA PRESTAZIONI</v>
      </c>
      <c r="C205" s="117">
        <f>IF(dati_pdc!C201&lt;&gt;"",dati_pdc!C201,"")</f>
        <v>2</v>
      </c>
      <c r="D205" s="117">
        <f>IF(dati_pdc!D201&lt;&gt;"",dati_pdc!D201,"")</f>
        <v>0</v>
      </c>
      <c r="E205" s="125">
        <f>IF(b_BDVSA!F205&lt;&gt;"",ABS(b_BDVSA!F205),"")</f>
        <v>1260754.8799999999</v>
      </c>
      <c r="F205" s="125" t="str">
        <f>IF(AND(b_BDVSA!F205&lt;&gt;"",b_BDVSA!F205&lt;&gt;0)=TRUE,IF(b_BDVSA!F205&gt;0,"D","A"),"")</f>
        <v>A</v>
      </c>
      <c r="G205" s="125">
        <f>IF(b_BDVSA!G205&lt;&gt;"",ABS(b_BDVSA!G205),"")</f>
        <v>1254079.0900000003</v>
      </c>
      <c r="H205" s="125" t="str">
        <f>IF(AND(b_BDVSA!G205&lt;&gt;"",b_BDVSA!G205&lt;&gt;0)=TRUE,IF(b_BDVSA!G205&gt;0,"D","A"),"")</f>
        <v>A</v>
      </c>
      <c r="I205" s="125">
        <f>IF(b_BDVSA!H205&lt;&gt;"",ABS(b_BDVSA!H205),"")</f>
        <v>6675.7899999995716</v>
      </c>
      <c r="J205" s="125" t="str">
        <f>IF(AND(b_BDVSA!H205&lt;&gt;"",b_BDVSA!H205&lt;&gt;0)=TRUE,IF(b_BDVSA!H205&gt;0,"D","A"),"")</f>
        <v>A</v>
      </c>
      <c r="K205" s="126">
        <f>IF(b_BDVSA!I205&lt;&gt;"",ABS(b_BDVSA!I205),"")</f>
        <v>5.3232607522381778E-3</v>
      </c>
      <c r="L205" s="125">
        <f>IF(b_BDVSA!L205&lt;&gt;"",ABS(b_BDVSA!L205),"")</f>
        <v>0</v>
      </c>
      <c r="M205" s="125" t="str">
        <f>IF(AND(b_BDVSA!L205&lt;&gt;"",b_BDVSA!L205&lt;&gt;0)=TRUE,IF(b_BDVSA!L205&gt;0,"D","A"),"")</f>
        <v/>
      </c>
      <c r="N205" s="125">
        <f>IF(b_BDVSA!M205&lt;&gt;"",ABS(b_BDVSA!M205),"")</f>
        <v>1260754.8799999999</v>
      </c>
      <c r="O205" s="125" t="str">
        <f>IF(AND(b_BDVSA!M205&lt;&gt;"",b_BDVSA!M205&lt;&gt;0)=TRUE,IF(b_BDVSA!M205&gt;0,"D","A"),"")</f>
        <v>A</v>
      </c>
      <c r="P205" s="126" t="str">
        <f>IF(b_BDVSA!N205&lt;&gt;"",ABS(b_BDVSA!N205),"")</f>
        <v/>
      </c>
      <c r="Q205" s="125">
        <f>IF(b_BDVSA!Q205&lt;&gt;"",ABS(b_BDVSA!Q205),"")</f>
        <v>0</v>
      </c>
      <c r="R205" s="125" t="str">
        <f>IF(AND(b_BDVSA!Q205&lt;&gt;"",b_BDVSA!Q205&lt;&gt;0)=TRUE,IF(b_BDVSA!Q205&gt;0,"D","A"),"")</f>
        <v/>
      </c>
      <c r="S205" s="125">
        <f>IF(b_BDVSA!R205&lt;&gt;"",ABS(b_BDVSA!R205),"")</f>
        <v>1260754.8799999999</v>
      </c>
      <c r="T205" s="125" t="str">
        <f>IF(AND(b_BDVSA!R205&lt;&gt;"",b_BDVSA!R205&lt;&gt;0)=TRUE,IF(b_BDVSA!R205&gt;0,"D","A"),"")</f>
        <v>A</v>
      </c>
      <c r="U205" s="126" t="str">
        <f>IF(b_BDVSA!S205&lt;&gt;"",ABS(b_BDVSA!S205),"")</f>
        <v/>
      </c>
      <c r="V205" s="125">
        <f>IF(b_BDVSA!V205&lt;&gt;"",ABS(b_BDVSA!V205),"")</f>
        <v>0</v>
      </c>
      <c r="W205" s="125" t="str">
        <f>IF(AND(b_BDVSA!V205&lt;&gt;"",b_BDVSA!V205&lt;&gt;0)=TRUE,IF(b_BDVSA!V205&gt;0,"D","A"),"")</f>
        <v/>
      </c>
      <c r="X205" s="125">
        <f>IF(b_BDVSA!W205&lt;&gt;"",ABS(b_BDVSA!W205),"")</f>
        <v>1260754.8799999999</v>
      </c>
      <c r="Y205" s="125" t="str">
        <f>IF(AND(b_BDVSA!W205&lt;&gt;"",b_BDVSA!W205&lt;&gt;0)=TRUE,IF(b_BDVSA!W205&gt;0,"D","A"),"")</f>
        <v>A</v>
      </c>
      <c r="Z205" s="126" t="str">
        <f>IF(b_BDVSA!X205&lt;&gt;"",ABS(b_BDVSA!X205),"")</f>
        <v/>
      </c>
    </row>
    <row r="206" spans="1:26">
      <c r="A206" s="117" t="str">
        <f>IF(dati_pdc!A202&lt;&gt;"",IF(dati_pdc!D202=1,RIGHT(dati_pdc!A202,dati_pdc!E202),dati_pdc!A202),"")</f>
        <v>710902</v>
      </c>
      <c r="B206" s="117" t="str">
        <f>IF(dati_pdc!B202&lt;&gt;"",dati_pdc!B202,"")</f>
        <v>Assistenza SOFTWARE GESTIONALI</v>
      </c>
      <c r="C206" s="117">
        <f>IF(dati_pdc!C202&lt;&gt;"",dati_pdc!C202,"")</f>
        <v>3</v>
      </c>
      <c r="D206" s="117">
        <f>IF(dati_pdc!D202&lt;&gt;"",dati_pdc!D202,"")</f>
        <v>0</v>
      </c>
      <c r="E206" s="125">
        <f>IF(b_BDVSA!F206&lt;&gt;"",ABS(b_BDVSA!F206),"")</f>
        <v>278323.78999999998</v>
      </c>
      <c r="F206" s="125" t="str">
        <f>IF(AND(b_BDVSA!F206&lt;&gt;"",b_BDVSA!F206&lt;&gt;0)=TRUE,IF(b_BDVSA!F206&gt;0,"D","A"),"")</f>
        <v>A</v>
      </c>
      <c r="G206" s="125">
        <f>IF(b_BDVSA!G206&lt;&gt;"",ABS(b_BDVSA!G206),"")</f>
        <v>236740.66</v>
      </c>
      <c r="H206" s="125" t="str">
        <f>IF(AND(b_BDVSA!G206&lt;&gt;"",b_BDVSA!G206&lt;&gt;0)=TRUE,IF(b_BDVSA!G206&gt;0,"D","A"),"")</f>
        <v>A</v>
      </c>
      <c r="I206" s="125">
        <f>IF(b_BDVSA!H206&lt;&gt;"",ABS(b_BDVSA!H206),"")</f>
        <v>41583.129999999976</v>
      </c>
      <c r="J206" s="125" t="str">
        <f>IF(AND(b_BDVSA!H206&lt;&gt;"",b_BDVSA!H206&lt;&gt;0)=TRUE,IF(b_BDVSA!H206&gt;0,"D","A"),"")</f>
        <v>A</v>
      </c>
      <c r="K206" s="126">
        <f>IF(b_BDVSA!I206&lt;&gt;"",ABS(b_BDVSA!I206),"")</f>
        <v>0.17564845008035365</v>
      </c>
      <c r="L206" s="125">
        <f>IF(b_BDVSA!L206&lt;&gt;"",ABS(b_BDVSA!L206),"")</f>
        <v>0</v>
      </c>
      <c r="M206" s="125" t="str">
        <f>IF(AND(b_BDVSA!L206&lt;&gt;"",b_BDVSA!L206&lt;&gt;0)=TRUE,IF(b_BDVSA!L206&gt;0,"D","A"),"")</f>
        <v/>
      </c>
      <c r="N206" s="125">
        <f>IF(b_BDVSA!M206&lt;&gt;"",ABS(b_BDVSA!M206),"")</f>
        <v>278323.78999999998</v>
      </c>
      <c r="O206" s="125" t="str">
        <f>IF(AND(b_BDVSA!M206&lt;&gt;"",b_BDVSA!M206&lt;&gt;0)=TRUE,IF(b_BDVSA!M206&gt;0,"D","A"),"")</f>
        <v>A</v>
      </c>
      <c r="P206" s="126" t="str">
        <f>IF(b_BDVSA!N206&lt;&gt;"",ABS(b_BDVSA!N206),"")</f>
        <v/>
      </c>
      <c r="Q206" s="125">
        <f>IF(b_BDVSA!Q206&lt;&gt;"",ABS(b_BDVSA!Q206),"")</f>
        <v>0</v>
      </c>
      <c r="R206" s="125" t="str">
        <f>IF(AND(b_BDVSA!Q206&lt;&gt;"",b_BDVSA!Q206&lt;&gt;0)=TRUE,IF(b_BDVSA!Q206&gt;0,"D","A"),"")</f>
        <v/>
      </c>
      <c r="S206" s="125">
        <f>IF(b_BDVSA!R206&lt;&gt;"",ABS(b_BDVSA!R206),"")</f>
        <v>278323.78999999998</v>
      </c>
      <c r="T206" s="125" t="str">
        <f>IF(AND(b_BDVSA!R206&lt;&gt;"",b_BDVSA!R206&lt;&gt;0)=TRUE,IF(b_BDVSA!R206&gt;0,"D","A"),"")</f>
        <v>A</v>
      </c>
      <c r="U206" s="126" t="str">
        <f>IF(b_BDVSA!S206&lt;&gt;"",ABS(b_BDVSA!S206),"")</f>
        <v/>
      </c>
      <c r="V206" s="125">
        <f>IF(b_BDVSA!V206&lt;&gt;"",ABS(b_BDVSA!V206),"")</f>
        <v>0</v>
      </c>
      <c r="W206" s="125" t="str">
        <f>IF(AND(b_BDVSA!V206&lt;&gt;"",b_BDVSA!V206&lt;&gt;0)=TRUE,IF(b_BDVSA!V206&gt;0,"D","A"),"")</f>
        <v/>
      </c>
      <c r="X206" s="125">
        <f>IF(b_BDVSA!W206&lt;&gt;"",ABS(b_BDVSA!W206),"")</f>
        <v>278323.78999999998</v>
      </c>
      <c r="Y206" s="125" t="str">
        <f>IF(AND(b_BDVSA!W206&lt;&gt;"",b_BDVSA!W206&lt;&gt;0)=TRUE,IF(b_BDVSA!W206&gt;0,"D","A"),"")</f>
        <v>A</v>
      </c>
      <c r="Z206" s="126" t="str">
        <f>IF(b_BDVSA!X206&lt;&gt;"",ABS(b_BDVSA!X206),"")</f>
        <v/>
      </c>
    </row>
    <row r="207" spans="1:26">
      <c r="A207" s="117" t="str">
        <f>IF(dati_pdc!A203&lt;&gt;"",IF(dati_pdc!D203=1,RIGHT(dati_pdc!A203,dati_pdc!E203),dati_pdc!A203),"")</f>
        <v>710904</v>
      </c>
      <c r="B207" s="117" t="str">
        <f>IF(dati_pdc!B203&lt;&gt;"",dati_pdc!B203,"")</f>
        <v>Assistenza SISTEMISTICA</v>
      </c>
      <c r="C207" s="117">
        <f>IF(dati_pdc!C203&lt;&gt;"",dati_pdc!C203,"")</f>
        <v>3</v>
      </c>
      <c r="D207" s="117">
        <f>IF(dati_pdc!D203&lt;&gt;"",dati_pdc!D203,"")</f>
        <v>0</v>
      </c>
      <c r="E207" s="125">
        <f>IF(b_BDVSA!F207&lt;&gt;"",ABS(b_BDVSA!F207),"")</f>
        <v>246614.7</v>
      </c>
      <c r="F207" s="125" t="str">
        <f>IF(AND(b_BDVSA!F207&lt;&gt;"",b_BDVSA!F207&lt;&gt;0)=TRUE,IF(b_BDVSA!F207&gt;0,"D","A"),"")</f>
        <v>A</v>
      </c>
      <c r="G207" s="125">
        <f>IF(b_BDVSA!G207&lt;&gt;"",ABS(b_BDVSA!G207),"")</f>
        <v>231095.48</v>
      </c>
      <c r="H207" s="125" t="str">
        <f>IF(AND(b_BDVSA!G207&lt;&gt;"",b_BDVSA!G207&lt;&gt;0)=TRUE,IF(b_BDVSA!G207&gt;0,"D","A"),"")</f>
        <v>A</v>
      </c>
      <c r="I207" s="125">
        <f>IF(b_BDVSA!H207&lt;&gt;"",ABS(b_BDVSA!H207),"")</f>
        <v>15519.220000000001</v>
      </c>
      <c r="J207" s="125" t="str">
        <f>IF(AND(b_BDVSA!H207&lt;&gt;"",b_BDVSA!H207&lt;&gt;0)=TRUE,IF(b_BDVSA!H207&gt;0,"D","A"),"")</f>
        <v>A</v>
      </c>
      <c r="K207" s="126">
        <f>IF(b_BDVSA!I207&lt;&gt;"",ABS(b_BDVSA!I207),"")</f>
        <v>6.7155013157332202E-2</v>
      </c>
      <c r="L207" s="125">
        <f>IF(b_BDVSA!L207&lt;&gt;"",ABS(b_BDVSA!L207),"")</f>
        <v>0</v>
      </c>
      <c r="M207" s="125" t="str">
        <f>IF(AND(b_BDVSA!L207&lt;&gt;"",b_BDVSA!L207&lt;&gt;0)=TRUE,IF(b_BDVSA!L207&gt;0,"D","A"),"")</f>
        <v/>
      </c>
      <c r="N207" s="125">
        <f>IF(b_BDVSA!M207&lt;&gt;"",ABS(b_BDVSA!M207),"")</f>
        <v>246614.7</v>
      </c>
      <c r="O207" s="125" t="str">
        <f>IF(AND(b_BDVSA!M207&lt;&gt;"",b_BDVSA!M207&lt;&gt;0)=TRUE,IF(b_BDVSA!M207&gt;0,"D","A"),"")</f>
        <v>A</v>
      </c>
      <c r="P207" s="126" t="str">
        <f>IF(b_BDVSA!N207&lt;&gt;"",ABS(b_BDVSA!N207),"")</f>
        <v/>
      </c>
      <c r="Q207" s="125">
        <f>IF(b_BDVSA!Q207&lt;&gt;"",ABS(b_BDVSA!Q207),"")</f>
        <v>0</v>
      </c>
      <c r="R207" s="125" t="str">
        <f>IF(AND(b_BDVSA!Q207&lt;&gt;"",b_BDVSA!Q207&lt;&gt;0)=TRUE,IF(b_BDVSA!Q207&gt;0,"D","A"),"")</f>
        <v/>
      </c>
      <c r="S207" s="125">
        <f>IF(b_BDVSA!R207&lt;&gt;"",ABS(b_BDVSA!R207),"")</f>
        <v>246614.7</v>
      </c>
      <c r="T207" s="125" t="str">
        <f>IF(AND(b_BDVSA!R207&lt;&gt;"",b_BDVSA!R207&lt;&gt;0)=TRUE,IF(b_BDVSA!R207&gt;0,"D","A"),"")</f>
        <v>A</v>
      </c>
      <c r="U207" s="126" t="str">
        <f>IF(b_BDVSA!S207&lt;&gt;"",ABS(b_BDVSA!S207),"")</f>
        <v/>
      </c>
      <c r="V207" s="125">
        <f>IF(b_BDVSA!V207&lt;&gt;"",ABS(b_BDVSA!V207),"")</f>
        <v>0</v>
      </c>
      <c r="W207" s="125" t="str">
        <f>IF(AND(b_BDVSA!V207&lt;&gt;"",b_BDVSA!V207&lt;&gt;0)=TRUE,IF(b_BDVSA!V207&gt;0,"D","A"),"")</f>
        <v/>
      </c>
      <c r="X207" s="125">
        <f>IF(b_BDVSA!W207&lt;&gt;"",ABS(b_BDVSA!W207),"")</f>
        <v>246614.7</v>
      </c>
      <c r="Y207" s="125" t="str">
        <f>IF(AND(b_BDVSA!W207&lt;&gt;"",b_BDVSA!W207&lt;&gt;0)=TRUE,IF(b_BDVSA!W207&gt;0,"D","A"),"")</f>
        <v>A</v>
      </c>
      <c r="Z207" s="126" t="str">
        <f>IF(b_BDVSA!X207&lt;&gt;"",ABS(b_BDVSA!X207),"")</f>
        <v/>
      </c>
    </row>
    <row r="208" spans="1:26">
      <c r="A208" s="117" t="str">
        <f>IF(dati_pdc!A204&lt;&gt;"",IF(dati_pdc!D204=1,RIGHT(dati_pdc!A204,dati_pdc!E204),dati_pdc!A204),"")</f>
        <v>710905</v>
      </c>
      <c r="B208" s="117" t="str">
        <f>IF(dati_pdc!B204&lt;&gt;"",dati_pdc!B204,"")</f>
        <v>Assistenza SOFTWARE FISCALE / PAGHE</v>
      </c>
      <c r="C208" s="117">
        <f>IF(dati_pdc!C204&lt;&gt;"",dati_pdc!C204,"")</f>
        <v>3</v>
      </c>
      <c r="D208" s="117">
        <f>IF(dati_pdc!D204&lt;&gt;"",dati_pdc!D204,"")</f>
        <v>0</v>
      </c>
      <c r="E208" s="125">
        <f>IF(b_BDVSA!F208&lt;&gt;"",ABS(b_BDVSA!F208),"")</f>
        <v>373</v>
      </c>
      <c r="F208" s="125" t="str">
        <f>IF(AND(b_BDVSA!F208&lt;&gt;"",b_BDVSA!F208&lt;&gt;0)=TRUE,IF(b_BDVSA!F208&gt;0,"D","A"),"")</f>
        <v>A</v>
      </c>
      <c r="G208" s="125">
        <f>IF(b_BDVSA!G208&lt;&gt;"",ABS(b_BDVSA!G208),"")</f>
        <v>163</v>
      </c>
      <c r="H208" s="125" t="str">
        <f>IF(AND(b_BDVSA!G208&lt;&gt;"",b_BDVSA!G208&lt;&gt;0)=TRUE,IF(b_BDVSA!G208&gt;0,"D","A"),"")</f>
        <v>A</v>
      </c>
      <c r="I208" s="125">
        <f>IF(b_BDVSA!H208&lt;&gt;"",ABS(b_BDVSA!H208),"")</f>
        <v>210</v>
      </c>
      <c r="J208" s="125" t="str">
        <f>IF(AND(b_BDVSA!H208&lt;&gt;"",b_BDVSA!H208&lt;&gt;0)=TRUE,IF(b_BDVSA!H208&gt;0,"D","A"),"")</f>
        <v>A</v>
      </c>
      <c r="K208" s="126">
        <f>IF(b_BDVSA!I208&lt;&gt;"",ABS(b_BDVSA!I208),"")</f>
        <v>1.2883435582822085</v>
      </c>
      <c r="L208" s="125">
        <f>IF(b_BDVSA!L208&lt;&gt;"",ABS(b_BDVSA!L208),"")</f>
        <v>0</v>
      </c>
      <c r="M208" s="125" t="str">
        <f>IF(AND(b_BDVSA!L208&lt;&gt;"",b_BDVSA!L208&lt;&gt;0)=TRUE,IF(b_BDVSA!L208&gt;0,"D","A"),"")</f>
        <v/>
      </c>
      <c r="N208" s="125">
        <f>IF(b_BDVSA!M208&lt;&gt;"",ABS(b_BDVSA!M208),"")</f>
        <v>373</v>
      </c>
      <c r="O208" s="125" t="str">
        <f>IF(AND(b_BDVSA!M208&lt;&gt;"",b_BDVSA!M208&lt;&gt;0)=TRUE,IF(b_BDVSA!M208&gt;0,"D","A"),"")</f>
        <v>A</v>
      </c>
      <c r="P208" s="126" t="str">
        <f>IF(b_BDVSA!N208&lt;&gt;"",ABS(b_BDVSA!N208),"")</f>
        <v/>
      </c>
      <c r="Q208" s="125">
        <f>IF(b_BDVSA!Q208&lt;&gt;"",ABS(b_BDVSA!Q208),"")</f>
        <v>0</v>
      </c>
      <c r="R208" s="125" t="str">
        <f>IF(AND(b_BDVSA!Q208&lt;&gt;"",b_BDVSA!Q208&lt;&gt;0)=TRUE,IF(b_BDVSA!Q208&gt;0,"D","A"),"")</f>
        <v/>
      </c>
      <c r="S208" s="125">
        <f>IF(b_BDVSA!R208&lt;&gt;"",ABS(b_BDVSA!R208),"")</f>
        <v>373</v>
      </c>
      <c r="T208" s="125" t="str">
        <f>IF(AND(b_BDVSA!R208&lt;&gt;"",b_BDVSA!R208&lt;&gt;0)=TRUE,IF(b_BDVSA!R208&gt;0,"D","A"),"")</f>
        <v>A</v>
      </c>
      <c r="U208" s="126" t="str">
        <f>IF(b_BDVSA!S208&lt;&gt;"",ABS(b_BDVSA!S208),"")</f>
        <v/>
      </c>
      <c r="V208" s="125">
        <f>IF(b_BDVSA!V208&lt;&gt;"",ABS(b_BDVSA!V208),"")</f>
        <v>0</v>
      </c>
      <c r="W208" s="125" t="str">
        <f>IF(AND(b_BDVSA!V208&lt;&gt;"",b_BDVSA!V208&lt;&gt;0)=TRUE,IF(b_BDVSA!V208&gt;0,"D","A"),"")</f>
        <v/>
      </c>
      <c r="X208" s="125">
        <f>IF(b_BDVSA!W208&lt;&gt;"",ABS(b_BDVSA!W208),"")</f>
        <v>373</v>
      </c>
      <c r="Y208" s="125" t="str">
        <f>IF(AND(b_BDVSA!W208&lt;&gt;"",b_BDVSA!W208&lt;&gt;0)=TRUE,IF(b_BDVSA!W208&gt;0,"D","A"),"")</f>
        <v>A</v>
      </c>
      <c r="Z208" s="126" t="str">
        <f>IF(b_BDVSA!X208&lt;&gt;"",ABS(b_BDVSA!X208),"")</f>
        <v/>
      </c>
    </row>
    <row r="209" spans="1:26">
      <c r="A209" s="117" t="str">
        <f>IF(dati_pdc!A205&lt;&gt;"",IF(dati_pdc!D205=1,RIGHT(dati_pdc!A205,dati_pdc!E205),dati_pdc!A205),"")</f>
        <v>710906</v>
      </c>
      <c r="B209" s="117" t="str">
        <f>IF(dati_pdc!B205&lt;&gt;"",dati_pdc!B205,"")</f>
        <v>Canoni e Servizi INTERNET</v>
      </c>
      <c r="C209" s="117">
        <f>IF(dati_pdc!C205&lt;&gt;"",dati_pdc!C205,"")</f>
        <v>3</v>
      </c>
      <c r="D209" s="117">
        <f>IF(dati_pdc!D205&lt;&gt;"",dati_pdc!D205,"")</f>
        <v>0</v>
      </c>
      <c r="E209" s="125">
        <f>IF(b_BDVSA!F209&lt;&gt;"",ABS(b_BDVSA!F209),"")</f>
        <v>12499.1</v>
      </c>
      <c r="F209" s="125" t="str">
        <f>IF(AND(b_BDVSA!F209&lt;&gt;"",b_BDVSA!F209&lt;&gt;0)=TRUE,IF(b_BDVSA!F209&gt;0,"D","A"),"")</f>
        <v>A</v>
      </c>
      <c r="G209" s="125">
        <f>IF(b_BDVSA!G209&lt;&gt;"",ABS(b_BDVSA!G209),"")</f>
        <v>14060.39</v>
      </c>
      <c r="H209" s="125" t="str">
        <f>IF(AND(b_BDVSA!G209&lt;&gt;"",b_BDVSA!G209&lt;&gt;0)=TRUE,IF(b_BDVSA!G209&gt;0,"D","A"),"")</f>
        <v>A</v>
      </c>
      <c r="I209" s="125">
        <f>IF(b_BDVSA!H209&lt;&gt;"",ABS(b_BDVSA!H209),"")</f>
        <v>1561.2899999999991</v>
      </c>
      <c r="J209" s="125" t="str">
        <f>IF(AND(b_BDVSA!H209&lt;&gt;"",b_BDVSA!H209&lt;&gt;0)=TRUE,IF(b_BDVSA!H209&gt;0,"D","A"),"")</f>
        <v>D</v>
      </c>
      <c r="K209" s="126">
        <f>IF(b_BDVSA!I209&lt;&gt;"",ABS(b_BDVSA!I209),"")</f>
        <v>0.11104172786103367</v>
      </c>
      <c r="L209" s="125">
        <f>IF(b_BDVSA!L209&lt;&gt;"",ABS(b_BDVSA!L209),"")</f>
        <v>0</v>
      </c>
      <c r="M209" s="125" t="str">
        <f>IF(AND(b_BDVSA!L209&lt;&gt;"",b_BDVSA!L209&lt;&gt;0)=TRUE,IF(b_BDVSA!L209&gt;0,"D","A"),"")</f>
        <v/>
      </c>
      <c r="N209" s="125">
        <f>IF(b_BDVSA!M209&lt;&gt;"",ABS(b_BDVSA!M209),"")</f>
        <v>12499.1</v>
      </c>
      <c r="O209" s="125" t="str">
        <f>IF(AND(b_BDVSA!M209&lt;&gt;"",b_BDVSA!M209&lt;&gt;0)=TRUE,IF(b_BDVSA!M209&gt;0,"D","A"),"")</f>
        <v>A</v>
      </c>
      <c r="P209" s="126" t="str">
        <f>IF(b_BDVSA!N209&lt;&gt;"",ABS(b_BDVSA!N209),"")</f>
        <v/>
      </c>
      <c r="Q209" s="125">
        <f>IF(b_BDVSA!Q209&lt;&gt;"",ABS(b_BDVSA!Q209),"")</f>
        <v>0</v>
      </c>
      <c r="R209" s="125" t="str">
        <f>IF(AND(b_BDVSA!Q209&lt;&gt;"",b_BDVSA!Q209&lt;&gt;0)=TRUE,IF(b_BDVSA!Q209&gt;0,"D","A"),"")</f>
        <v/>
      </c>
      <c r="S209" s="125">
        <f>IF(b_BDVSA!R209&lt;&gt;"",ABS(b_BDVSA!R209),"")</f>
        <v>12499.1</v>
      </c>
      <c r="T209" s="125" t="str">
        <f>IF(AND(b_BDVSA!R209&lt;&gt;"",b_BDVSA!R209&lt;&gt;0)=TRUE,IF(b_BDVSA!R209&gt;0,"D","A"),"")</f>
        <v>A</v>
      </c>
      <c r="U209" s="126" t="str">
        <f>IF(b_BDVSA!S209&lt;&gt;"",ABS(b_BDVSA!S209),"")</f>
        <v/>
      </c>
      <c r="V209" s="125">
        <f>IF(b_BDVSA!V209&lt;&gt;"",ABS(b_BDVSA!V209),"")</f>
        <v>0</v>
      </c>
      <c r="W209" s="125" t="str">
        <f>IF(AND(b_BDVSA!V209&lt;&gt;"",b_BDVSA!V209&lt;&gt;0)=TRUE,IF(b_BDVSA!V209&gt;0,"D","A"),"")</f>
        <v/>
      </c>
      <c r="X209" s="125">
        <f>IF(b_BDVSA!W209&lt;&gt;"",ABS(b_BDVSA!W209),"")</f>
        <v>12499.1</v>
      </c>
      <c r="Y209" s="125" t="str">
        <f>IF(AND(b_BDVSA!W209&lt;&gt;"",b_BDVSA!W209&lt;&gt;0)=TRUE,IF(b_BDVSA!W209&gt;0,"D","A"),"")</f>
        <v>A</v>
      </c>
      <c r="Z209" s="126" t="str">
        <f>IF(b_BDVSA!X209&lt;&gt;"",ABS(b_BDVSA!X209),"")</f>
        <v/>
      </c>
    </row>
    <row r="210" spans="1:26">
      <c r="A210" s="117" t="str">
        <f>IF(dati_pdc!A206&lt;&gt;"",IF(dati_pdc!D206=1,RIGHT(dati_pdc!A206,dati_pdc!E206),dati_pdc!A206),"")</f>
        <v>710907</v>
      </c>
      <c r="B210" s="117" t="str">
        <f>IF(dati_pdc!B206&lt;&gt;"",dati_pdc!B206,"")</f>
        <v>Seminari\Sessioni\Incontri vari</v>
      </c>
      <c r="C210" s="117">
        <f>IF(dati_pdc!C206&lt;&gt;"",dati_pdc!C206,"")</f>
        <v>3</v>
      </c>
      <c r="D210" s="117">
        <f>IF(dati_pdc!D206&lt;&gt;"",dati_pdc!D206,"")</f>
        <v>0</v>
      </c>
      <c r="E210" s="125">
        <f>IF(b_BDVSA!F210&lt;&gt;"",ABS(b_BDVSA!F210),"")</f>
        <v>568.04999999999995</v>
      </c>
      <c r="F210" s="125" t="str">
        <f>IF(AND(b_BDVSA!F210&lt;&gt;"",b_BDVSA!F210&lt;&gt;0)=TRUE,IF(b_BDVSA!F210&gt;0,"D","A"),"")</f>
        <v>A</v>
      </c>
      <c r="G210" s="125">
        <f>IF(b_BDVSA!G210&lt;&gt;"",ABS(b_BDVSA!G210),"")</f>
        <v>576</v>
      </c>
      <c r="H210" s="125" t="str">
        <f>IF(AND(b_BDVSA!G210&lt;&gt;"",b_BDVSA!G210&lt;&gt;0)=TRUE,IF(b_BDVSA!G210&gt;0,"D","A"),"")</f>
        <v>A</v>
      </c>
      <c r="I210" s="125">
        <f>IF(b_BDVSA!H210&lt;&gt;"",ABS(b_BDVSA!H210),"")</f>
        <v>7.9500000000000455</v>
      </c>
      <c r="J210" s="125" t="str">
        <f>IF(AND(b_BDVSA!H210&lt;&gt;"",b_BDVSA!H210&lt;&gt;0)=TRUE,IF(b_BDVSA!H210&gt;0,"D","A"),"")</f>
        <v>D</v>
      </c>
      <c r="K210" s="126">
        <f>IF(b_BDVSA!I210&lt;&gt;"",ABS(b_BDVSA!I210),"")</f>
        <v>1.3802083333333413E-2</v>
      </c>
      <c r="L210" s="125">
        <f>IF(b_BDVSA!L210&lt;&gt;"",ABS(b_BDVSA!L210),"")</f>
        <v>0</v>
      </c>
      <c r="M210" s="125" t="str">
        <f>IF(AND(b_BDVSA!L210&lt;&gt;"",b_BDVSA!L210&lt;&gt;0)=TRUE,IF(b_BDVSA!L210&gt;0,"D","A"),"")</f>
        <v/>
      </c>
      <c r="N210" s="125">
        <f>IF(b_BDVSA!M210&lt;&gt;"",ABS(b_BDVSA!M210),"")</f>
        <v>568.04999999999995</v>
      </c>
      <c r="O210" s="125" t="str">
        <f>IF(AND(b_BDVSA!M210&lt;&gt;"",b_BDVSA!M210&lt;&gt;0)=TRUE,IF(b_BDVSA!M210&gt;0,"D","A"),"")</f>
        <v>A</v>
      </c>
      <c r="P210" s="126" t="str">
        <f>IF(b_BDVSA!N210&lt;&gt;"",ABS(b_BDVSA!N210),"")</f>
        <v/>
      </c>
      <c r="Q210" s="125">
        <f>IF(b_BDVSA!Q210&lt;&gt;"",ABS(b_BDVSA!Q210),"")</f>
        <v>0</v>
      </c>
      <c r="R210" s="125" t="str">
        <f>IF(AND(b_BDVSA!Q210&lt;&gt;"",b_BDVSA!Q210&lt;&gt;0)=TRUE,IF(b_BDVSA!Q210&gt;0,"D","A"),"")</f>
        <v/>
      </c>
      <c r="S210" s="125">
        <f>IF(b_BDVSA!R210&lt;&gt;"",ABS(b_BDVSA!R210),"")</f>
        <v>568.04999999999995</v>
      </c>
      <c r="T210" s="125" t="str">
        <f>IF(AND(b_BDVSA!R210&lt;&gt;"",b_BDVSA!R210&lt;&gt;0)=TRUE,IF(b_BDVSA!R210&gt;0,"D","A"),"")</f>
        <v>A</v>
      </c>
      <c r="U210" s="126" t="str">
        <f>IF(b_BDVSA!S210&lt;&gt;"",ABS(b_BDVSA!S210),"")</f>
        <v/>
      </c>
      <c r="V210" s="125">
        <f>IF(b_BDVSA!V210&lt;&gt;"",ABS(b_BDVSA!V210),"")</f>
        <v>0</v>
      </c>
      <c r="W210" s="125" t="str">
        <f>IF(AND(b_BDVSA!V210&lt;&gt;"",b_BDVSA!V210&lt;&gt;0)=TRUE,IF(b_BDVSA!V210&gt;0,"D","A"),"")</f>
        <v/>
      </c>
      <c r="X210" s="125">
        <f>IF(b_BDVSA!W210&lt;&gt;"",ABS(b_BDVSA!W210),"")</f>
        <v>568.04999999999995</v>
      </c>
      <c r="Y210" s="125" t="str">
        <f>IF(AND(b_BDVSA!W210&lt;&gt;"",b_BDVSA!W210&lt;&gt;0)=TRUE,IF(b_BDVSA!W210&gt;0,"D","A"),"")</f>
        <v>A</v>
      </c>
      <c r="Z210" s="126" t="str">
        <f>IF(b_BDVSA!X210&lt;&gt;"",ABS(b_BDVSA!X210),"")</f>
        <v/>
      </c>
    </row>
    <row r="211" spans="1:26">
      <c r="A211" s="117" t="str">
        <f>IF(dati_pdc!A207&lt;&gt;"",IF(dati_pdc!D207=1,RIGHT(dati_pdc!A207,dati_pdc!E207),dati_pdc!A207),"")</f>
        <v>710910</v>
      </c>
      <c r="B211" s="117" t="str">
        <f>IF(dati_pdc!B207&lt;&gt;"",dati_pdc!B207,"")</f>
        <v>Interventi SOFTWARE</v>
      </c>
      <c r="C211" s="117">
        <f>IF(dati_pdc!C207&lt;&gt;"",dati_pdc!C207,"")</f>
        <v>3</v>
      </c>
      <c r="D211" s="117">
        <f>IF(dati_pdc!D207&lt;&gt;"",dati_pdc!D207,"")</f>
        <v>0</v>
      </c>
      <c r="E211" s="125">
        <f>IF(b_BDVSA!F211&lt;&gt;"",ABS(b_BDVSA!F211),"")</f>
        <v>140356</v>
      </c>
      <c r="F211" s="125" t="str">
        <f>IF(AND(b_BDVSA!F211&lt;&gt;"",b_BDVSA!F211&lt;&gt;0)=TRUE,IF(b_BDVSA!F211&gt;0,"D","A"),"")</f>
        <v>A</v>
      </c>
      <c r="G211" s="125">
        <f>IF(b_BDVSA!G211&lt;&gt;"",ABS(b_BDVSA!G211),"")</f>
        <v>150718.5</v>
      </c>
      <c r="H211" s="125" t="str">
        <f>IF(AND(b_BDVSA!G211&lt;&gt;"",b_BDVSA!G211&lt;&gt;0)=TRUE,IF(b_BDVSA!G211&gt;0,"D","A"),"")</f>
        <v>A</v>
      </c>
      <c r="I211" s="125">
        <f>IF(b_BDVSA!H211&lt;&gt;"",ABS(b_BDVSA!H211),"")</f>
        <v>10362.5</v>
      </c>
      <c r="J211" s="125" t="str">
        <f>IF(AND(b_BDVSA!H211&lt;&gt;"",b_BDVSA!H211&lt;&gt;0)=TRUE,IF(b_BDVSA!H211&gt;0,"D","A"),"")</f>
        <v>D</v>
      </c>
      <c r="K211" s="126">
        <f>IF(b_BDVSA!I211&lt;&gt;"",ABS(b_BDVSA!I211),"")</f>
        <v>6.8754001665356279E-2</v>
      </c>
      <c r="L211" s="125">
        <f>IF(b_BDVSA!L211&lt;&gt;"",ABS(b_BDVSA!L211),"")</f>
        <v>0</v>
      </c>
      <c r="M211" s="125" t="str">
        <f>IF(AND(b_BDVSA!L211&lt;&gt;"",b_BDVSA!L211&lt;&gt;0)=TRUE,IF(b_BDVSA!L211&gt;0,"D","A"),"")</f>
        <v/>
      </c>
      <c r="N211" s="125">
        <f>IF(b_BDVSA!M211&lt;&gt;"",ABS(b_BDVSA!M211),"")</f>
        <v>140356</v>
      </c>
      <c r="O211" s="125" t="str">
        <f>IF(AND(b_BDVSA!M211&lt;&gt;"",b_BDVSA!M211&lt;&gt;0)=TRUE,IF(b_BDVSA!M211&gt;0,"D","A"),"")</f>
        <v>A</v>
      </c>
      <c r="P211" s="126" t="str">
        <f>IF(b_BDVSA!N211&lt;&gt;"",ABS(b_BDVSA!N211),"")</f>
        <v/>
      </c>
      <c r="Q211" s="125">
        <f>IF(b_BDVSA!Q211&lt;&gt;"",ABS(b_BDVSA!Q211),"")</f>
        <v>0</v>
      </c>
      <c r="R211" s="125" t="str">
        <f>IF(AND(b_BDVSA!Q211&lt;&gt;"",b_BDVSA!Q211&lt;&gt;0)=TRUE,IF(b_BDVSA!Q211&gt;0,"D","A"),"")</f>
        <v/>
      </c>
      <c r="S211" s="125">
        <f>IF(b_BDVSA!R211&lt;&gt;"",ABS(b_BDVSA!R211),"")</f>
        <v>140356</v>
      </c>
      <c r="T211" s="125" t="str">
        <f>IF(AND(b_BDVSA!R211&lt;&gt;"",b_BDVSA!R211&lt;&gt;0)=TRUE,IF(b_BDVSA!R211&gt;0,"D","A"),"")</f>
        <v>A</v>
      </c>
      <c r="U211" s="126" t="str">
        <f>IF(b_BDVSA!S211&lt;&gt;"",ABS(b_BDVSA!S211),"")</f>
        <v/>
      </c>
      <c r="V211" s="125">
        <f>IF(b_BDVSA!V211&lt;&gt;"",ABS(b_BDVSA!V211),"")</f>
        <v>0</v>
      </c>
      <c r="W211" s="125" t="str">
        <f>IF(AND(b_BDVSA!V211&lt;&gt;"",b_BDVSA!V211&lt;&gt;0)=TRUE,IF(b_BDVSA!V211&gt;0,"D","A"),"")</f>
        <v/>
      </c>
      <c r="X211" s="125">
        <f>IF(b_BDVSA!W211&lt;&gt;"",ABS(b_BDVSA!W211),"")</f>
        <v>140356</v>
      </c>
      <c r="Y211" s="125" t="str">
        <f>IF(AND(b_BDVSA!W211&lt;&gt;"",b_BDVSA!W211&lt;&gt;0)=TRUE,IF(b_BDVSA!W211&gt;0,"D","A"),"")</f>
        <v>A</v>
      </c>
      <c r="Z211" s="126" t="str">
        <f>IF(b_BDVSA!X211&lt;&gt;"",ABS(b_BDVSA!X211),"")</f>
        <v/>
      </c>
    </row>
    <row r="212" spans="1:26">
      <c r="A212" s="117" t="str">
        <f>IF(dati_pdc!A208&lt;&gt;"",IF(dati_pdc!D208=1,RIGHT(dati_pdc!A208,dati_pdc!E208),dati_pdc!A208),"")</f>
        <v>710911</v>
      </c>
      <c r="B212" s="117" t="str">
        <f>IF(dati_pdc!B208&lt;&gt;"",dati_pdc!B208,"")</f>
        <v>Interventi SISTEMISTICI</v>
      </c>
      <c r="C212" s="117">
        <f>IF(dati_pdc!C208&lt;&gt;"",dati_pdc!C208,"")</f>
        <v>3</v>
      </c>
      <c r="D212" s="117">
        <f>IF(dati_pdc!D208&lt;&gt;"",dati_pdc!D208,"")</f>
        <v>0</v>
      </c>
      <c r="E212" s="125">
        <f>IF(b_BDVSA!F212&lt;&gt;"",ABS(b_BDVSA!F212),"")</f>
        <v>41021.71</v>
      </c>
      <c r="F212" s="125" t="str">
        <f>IF(AND(b_BDVSA!F212&lt;&gt;"",b_BDVSA!F212&lt;&gt;0)=TRUE,IF(b_BDVSA!F212&gt;0,"D","A"),"")</f>
        <v>A</v>
      </c>
      <c r="G212" s="125">
        <f>IF(b_BDVSA!G212&lt;&gt;"",ABS(b_BDVSA!G212),"")</f>
        <v>77944.5</v>
      </c>
      <c r="H212" s="125" t="str">
        <f>IF(AND(b_BDVSA!G212&lt;&gt;"",b_BDVSA!G212&lt;&gt;0)=TRUE,IF(b_BDVSA!G212&gt;0,"D","A"),"")</f>
        <v>A</v>
      </c>
      <c r="I212" s="125">
        <f>IF(b_BDVSA!H212&lt;&gt;"",ABS(b_BDVSA!H212),"")</f>
        <v>36922.79</v>
      </c>
      <c r="J212" s="125" t="str">
        <f>IF(AND(b_BDVSA!H212&lt;&gt;"",b_BDVSA!H212&lt;&gt;0)=TRUE,IF(b_BDVSA!H212&gt;0,"D","A"),"")</f>
        <v>D</v>
      </c>
      <c r="K212" s="126">
        <f>IF(b_BDVSA!I212&lt;&gt;"",ABS(b_BDVSA!I212),"")</f>
        <v>0.47370616271834448</v>
      </c>
      <c r="L212" s="125">
        <f>IF(b_BDVSA!L212&lt;&gt;"",ABS(b_BDVSA!L212),"")</f>
        <v>0</v>
      </c>
      <c r="M212" s="125" t="str">
        <f>IF(AND(b_BDVSA!L212&lt;&gt;"",b_BDVSA!L212&lt;&gt;0)=TRUE,IF(b_BDVSA!L212&gt;0,"D","A"),"")</f>
        <v/>
      </c>
      <c r="N212" s="125">
        <f>IF(b_BDVSA!M212&lt;&gt;"",ABS(b_BDVSA!M212),"")</f>
        <v>41021.71</v>
      </c>
      <c r="O212" s="125" t="str">
        <f>IF(AND(b_BDVSA!M212&lt;&gt;"",b_BDVSA!M212&lt;&gt;0)=TRUE,IF(b_BDVSA!M212&gt;0,"D","A"),"")</f>
        <v>A</v>
      </c>
      <c r="P212" s="126" t="str">
        <f>IF(b_BDVSA!N212&lt;&gt;"",ABS(b_BDVSA!N212),"")</f>
        <v/>
      </c>
      <c r="Q212" s="125">
        <f>IF(b_BDVSA!Q212&lt;&gt;"",ABS(b_BDVSA!Q212),"")</f>
        <v>0</v>
      </c>
      <c r="R212" s="125" t="str">
        <f>IF(AND(b_BDVSA!Q212&lt;&gt;"",b_BDVSA!Q212&lt;&gt;0)=TRUE,IF(b_BDVSA!Q212&gt;0,"D","A"),"")</f>
        <v/>
      </c>
      <c r="S212" s="125">
        <f>IF(b_BDVSA!R212&lt;&gt;"",ABS(b_BDVSA!R212),"")</f>
        <v>41021.71</v>
      </c>
      <c r="T212" s="125" t="str">
        <f>IF(AND(b_BDVSA!R212&lt;&gt;"",b_BDVSA!R212&lt;&gt;0)=TRUE,IF(b_BDVSA!R212&gt;0,"D","A"),"")</f>
        <v>A</v>
      </c>
      <c r="U212" s="126" t="str">
        <f>IF(b_BDVSA!S212&lt;&gt;"",ABS(b_BDVSA!S212),"")</f>
        <v/>
      </c>
      <c r="V212" s="125">
        <f>IF(b_BDVSA!V212&lt;&gt;"",ABS(b_BDVSA!V212),"")</f>
        <v>0</v>
      </c>
      <c r="W212" s="125" t="str">
        <f>IF(AND(b_BDVSA!V212&lt;&gt;"",b_BDVSA!V212&lt;&gt;0)=TRUE,IF(b_BDVSA!V212&gt;0,"D","A"),"")</f>
        <v/>
      </c>
      <c r="X212" s="125">
        <f>IF(b_BDVSA!W212&lt;&gt;"",ABS(b_BDVSA!W212),"")</f>
        <v>41021.71</v>
      </c>
      <c r="Y212" s="125" t="str">
        <f>IF(AND(b_BDVSA!W212&lt;&gt;"",b_BDVSA!W212&lt;&gt;0)=TRUE,IF(b_BDVSA!W212&gt;0,"D","A"),"")</f>
        <v>A</v>
      </c>
      <c r="Z212" s="126" t="str">
        <f>IF(b_BDVSA!X212&lt;&gt;"",ABS(b_BDVSA!X212),"")</f>
        <v/>
      </c>
    </row>
    <row r="213" spans="1:26">
      <c r="A213" s="117" t="str">
        <f>IF(dati_pdc!A209&lt;&gt;"",IF(dati_pdc!D209=1,RIGHT(dati_pdc!A209,dati_pdc!E209),dati_pdc!A209),"")</f>
        <v>710912</v>
      </c>
      <c r="B213" s="117" t="str">
        <f>IF(dati_pdc!B209&lt;&gt;"",dati_pdc!B209,"")</f>
        <v>Competenze Assistenza Utenti PROFIS</v>
      </c>
      <c r="C213" s="117">
        <f>IF(dati_pdc!C209&lt;&gt;"",dati_pdc!C209,"")</f>
        <v>3</v>
      </c>
      <c r="D213" s="117">
        <f>IF(dati_pdc!D209&lt;&gt;"",dati_pdc!D209,"")</f>
        <v>0</v>
      </c>
      <c r="E213" s="125">
        <f>IF(b_BDVSA!F213&lt;&gt;"",ABS(b_BDVSA!F213),"")</f>
        <v>315977.52</v>
      </c>
      <c r="F213" s="125" t="str">
        <f>IF(AND(b_BDVSA!F213&lt;&gt;"",b_BDVSA!F213&lt;&gt;0)=TRUE,IF(b_BDVSA!F213&gt;0,"D","A"),"")</f>
        <v>A</v>
      </c>
      <c r="G213" s="125">
        <f>IF(b_BDVSA!G213&lt;&gt;"",ABS(b_BDVSA!G213),"")</f>
        <v>309750.69</v>
      </c>
      <c r="H213" s="125" t="str">
        <f>IF(AND(b_BDVSA!G213&lt;&gt;"",b_BDVSA!G213&lt;&gt;0)=TRUE,IF(b_BDVSA!G213&gt;0,"D","A"),"")</f>
        <v>A</v>
      </c>
      <c r="I213" s="125">
        <f>IF(b_BDVSA!H213&lt;&gt;"",ABS(b_BDVSA!H213),"")</f>
        <v>6226.8300000000163</v>
      </c>
      <c r="J213" s="125" t="str">
        <f>IF(AND(b_BDVSA!H213&lt;&gt;"",b_BDVSA!H213&lt;&gt;0)=TRUE,IF(b_BDVSA!H213&gt;0,"D","A"),"")</f>
        <v>A</v>
      </c>
      <c r="K213" s="126">
        <f>IF(b_BDVSA!I213&lt;&gt;"",ABS(b_BDVSA!I213),"")</f>
        <v>2.0102715509689475E-2</v>
      </c>
      <c r="L213" s="125">
        <f>IF(b_BDVSA!L213&lt;&gt;"",ABS(b_BDVSA!L213),"")</f>
        <v>0</v>
      </c>
      <c r="M213" s="125" t="str">
        <f>IF(AND(b_BDVSA!L213&lt;&gt;"",b_BDVSA!L213&lt;&gt;0)=TRUE,IF(b_BDVSA!L213&gt;0,"D","A"),"")</f>
        <v/>
      </c>
      <c r="N213" s="125">
        <f>IF(b_BDVSA!M213&lt;&gt;"",ABS(b_BDVSA!M213),"")</f>
        <v>315977.52</v>
      </c>
      <c r="O213" s="125" t="str">
        <f>IF(AND(b_BDVSA!M213&lt;&gt;"",b_BDVSA!M213&lt;&gt;0)=TRUE,IF(b_BDVSA!M213&gt;0,"D","A"),"")</f>
        <v>A</v>
      </c>
      <c r="P213" s="126" t="str">
        <f>IF(b_BDVSA!N213&lt;&gt;"",ABS(b_BDVSA!N213),"")</f>
        <v/>
      </c>
      <c r="Q213" s="125">
        <f>IF(b_BDVSA!Q213&lt;&gt;"",ABS(b_BDVSA!Q213),"")</f>
        <v>0</v>
      </c>
      <c r="R213" s="125" t="str">
        <f>IF(AND(b_BDVSA!Q213&lt;&gt;"",b_BDVSA!Q213&lt;&gt;0)=TRUE,IF(b_BDVSA!Q213&gt;0,"D","A"),"")</f>
        <v/>
      </c>
      <c r="S213" s="125">
        <f>IF(b_BDVSA!R213&lt;&gt;"",ABS(b_BDVSA!R213),"")</f>
        <v>315977.52</v>
      </c>
      <c r="T213" s="125" t="str">
        <f>IF(AND(b_BDVSA!R213&lt;&gt;"",b_BDVSA!R213&lt;&gt;0)=TRUE,IF(b_BDVSA!R213&gt;0,"D","A"),"")</f>
        <v>A</v>
      </c>
      <c r="U213" s="126" t="str">
        <f>IF(b_BDVSA!S213&lt;&gt;"",ABS(b_BDVSA!S213),"")</f>
        <v/>
      </c>
      <c r="V213" s="125">
        <f>IF(b_BDVSA!V213&lt;&gt;"",ABS(b_BDVSA!V213),"")</f>
        <v>0</v>
      </c>
      <c r="W213" s="125" t="str">
        <f>IF(AND(b_BDVSA!V213&lt;&gt;"",b_BDVSA!V213&lt;&gt;0)=TRUE,IF(b_BDVSA!V213&gt;0,"D","A"),"")</f>
        <v/>
      </c>
      <c r="X213" s="125">
        <f>IF(b_BDVSA!W213&lt;&gt;"",ABS(b_BDVSA!W213),"")</f>
        <v>315977.52</v>
      </c>
      <c r="Y213" s="125" t="str">
        <f>IF(AND(b_BDVSA!W213&lt;&gt;"",b_BDVSA!W213&lt;&gt;0)=TRUE,IF(b_BDVSA!W213&gt;0,"D","A"),"")</f>
        <v>A</v>
      </c>
      <c r="Z213" s="126" t="str">
        <f>IF(b_BDVSA!X213&lt;&gt;"",ABS(b_BDVSA!X213),"")</f>
        <v/>
      </c>
    </row>
    <row r="214" spans="1:26">
      <c r="A214" s="117" t="str">
        <f>IF(dati_pdc!A210&lt;&gt;"",IF(dati_pdc!D210=1,RIGHT(dati_pdc!A210,dati_pdc!E210),dati_pdc!A210),"")</f>
        <v>710913</v>
      </c>
      <c r="B214" s="117" t="str">
        <f>IF(dati_pdc!B210&lt;&gt;"",dati_pdc!B210,"")</f>
        <v>Competenze Assistenza Utenti JOB</v>
      </c>
      <c r="C214" s="117">
        <f>IF(dati_pdc!C210&lt;&gt;"",dati_pdc!C210,"")</f>
        <v>3</v>
      </c>
      <c r="D214" s="117">
        <f>IF(dati_pdc!D210&lt;&gt;"",dati_pdc!D210,"")</f>
        <v>0</v>
      </c>
      <c r="E214" s="125">
        <f>IF(b_BDVSA!F214&lt;&gt;"",ABS(b_BDVSA!F214),"")</f>
        <v>57483.27</v>
      </c>
      <c r="F214" s="125" t="str">
        <f>IF(AND(b_BDVSA!F214&lt;&gt;"",b_BDVSA!F214&lt;&gt;0)=TRUE,IF(b_BDVSA!F214&gt;0,"D","A"),"")</f>
        <v>A</v>
      </c>
      <c r="G214" s="125">
        <f>IF(b_BDVSA!G214&lt;&gt;"",ABS(b_BDVSA!G214),"")</f>
        <v>58601.1</v>
      </c>
      <c r="H214" s="125" t="str">
        <f>IF(AND(b_BDVSA!G214&lt;&gt;"",b_BDVSA!G214&lt;&gt;0)=TRUE,IF(b_BDVSA!G214&gt;0,"D","A"),"")</f>
        <v>A</v>
      </c>
      <c r="I214" s="125">
        <f>IF(b_BDVSA!H214&lt;&gt;"",ABS(b_BDVSA!H214),"")</f>
        <v>1117.8300000000017</v>
      </c>
      <c r="J214" s="125" t="str">
        <f>IF(AND(b_BDVSA!H214&lt;&gt;"",b_BDVSA!H214&lt;&gt;0)=TRUE,IF(b_BDVSA!H214&gt;0,"D","A"),"")</f>
        <v>D</v>
      </c>
      <c r="K214" s="126">
        <f>IF(b_BDVSA!I214&lt;&gt;"",ABS(b_BDVSA!I214),"")</f>
        <v>1.9075239201994533E-2</v>
      </c>
      <c r="L214" s="125">
        <f>IF(b_BDVSA!L214&lt;&gt;"",ABS(b_BDVSA!L214),"")</f>
        <v>0</v>
      </c>
      <c r="M214" s="125" t="str">
        <f>IF(AND(b_BDVSA!L214&lt;&gt;"",b_BDVSA!L214&lt;&gt;0)=TRUE,IF(b_BDVSA!L214&gt;0,"D","A"),"")</f>
        <v/>
      </c>
      <c r="N214" s="125">
        <f>IF(b_BDVSA!M214&lt;&gt;"",ABS(b_BDVSA!M214),"")</f>
        <v>57483.27</v>
      </c>
      <c r="O214" s="125" t="str">
        <f>IF(AND(b_BDVSA!M214&lt;&gt;"",b_BDVSA!M214&lt;&gt;0)=TRUE,IF(b_BDVSA!M214&gt;0,"D","A"),"")</f>
        <v>A</v>
      </c>
      <c r="P214" s="126" t="str">
        <f>IF(b_BDVSA!N214&lt;&gt;"",ABS(b_BDVSA!N214),"")</f>
        <v/>
      </c>
      <c r="Q214" s="125">
        <f>IF(b_BDVSA!Q214&lt;&gt;"",ABS(b_BDVSA!Q214),"")</f>
        <v>0</v>
      </c>
      <c r="R214" s="125" t="str">
        <f>IF(AND(b_BDVSA!Q214&lt;&gt;"",b_BDVSA!Q214&lt;&gt;0)=TRUE,IF(b_BDVSA!Q214&gt;0,"D","A"),"")</f>
        <v/>
      </c>
      <c r="S214" s="125">
        <f>IF(b_BDVSA!R214&lt;&gt;"",ABS(b_BDVSA!R214),"")</f>
        <v>57483.27</v>
      </c>
      <c r="T214" s="125" t="str">
        <f>IF(AND(b_BDVSA!R214&lt;&gt;"",b_BDVSA!R214&lt;&gt;0)=TRUE,IF(b_BDVSA!R214&gt;0,"D","A"),"")</f>
        <v>A</v>
      </c>
      <c r="U214" s="126" t="str">
        <f>IF(b_BDVSA!S214&lt;&gt;"",ABS(b_BDVSA!S214),"")</f>
        <v/>
      </c>
      <c r="V214" s="125">
        <f>IF(b_BDVSA!V214&lt;&gt;"",ABS(b_BDVSA!V214),"")</f>
        <v>0</v>
      </c>
      <c r="W214" s="125" t="str">
        <f>IF(AND(b_BDVSA!V214&lt;&gt;"",b_BDVSA!V214&lt;&gt;0)=TRUE,IF(b_BDVSA!V214&gt;0,"D","A"),"")</f>
        <v/>
      </c>
      <c r="X214" s="125">
        <f>IF(b_BDVSA!W214&lt;&gt;"",ABS(b_BDVSA!W214),"")</f>
        <v>57483.27</v>
      </c>
      <c r="Y214" s="125" t="str">
        <f>IF(AND(b_BDVSA!W214&lt;&gt;"",b_BDVSA!W214&lt;&gt;0)=TRUE,IF(b_BDVSA!W214&gt;0,"D","A"),"")</f>
        <v>A</v>
      </c>
      <c r="Z214" s="126" t="str">
        <f>IF(b_BDVSA!X214&lt;&gt;"",ABS(b_BDVSA!X214),"")</f>
        <v/>
      </c>
    </row>
    <row r="215" spans="1:26">
      <c r="A215" s="117" t="str">
        <f>IF(dati_pdc!A211&lt;&gt;"",IF(dati_pdc!D211=1,RIGHT(dati_pdc!A211,dati_pdc!E211),dati_pdc!A211),"")</f>
        <v>710914</v>
      </c>
      <c r="B215" s="117" t="str">
        <f>IF(dati_pdc!B211&lt;&gt;"",dati_pdc!B211,"")</f>
        <v>Competenze Assist. Utenti SPRING/ESOLVER</v>
      </c>
      <c r="C215" s="117">
        <f>IF(dati_pdc!C211&lt;&gt;"",dati_pdc!C211,"")</f>
        <v>3</v>
      </c>
      <c r="D215" s="117">
        <f>IF(dati_pdc!D211&lt;&gt;"",dati_pdc!D211,"")</f>
        <v>0</v>
      </c>
      <c r="E215" s="125">
        <f>IF(b_BDVSA!F215&lt;&gt;"",ABS(b_BDVSA!F215),"")</f>
        <v>15527.93</v>
      </c>
      <c r="F215" s="125" t="str">
        <f>IF(AND(b_BDVSA!F215&lt;&gt;"",b_BDVSA!F215&lt;&gt;0)=TRUE,IF(b_BDVSA!F215&gt;0,"D","A"),"")</f>
        <v>A</v>
      </c>
      <c r="G215" s="125">
        <f>IF(b_BDVSA!G215&lt;&gt;"",ABS(b_BDVSA!G215),"")</f>
        <v>13479.6</v>
      </c>
      <c r="H215" s="125" t="str">
        <f>IF(AND(b_BDVSA!G215&lt;&gt;"",b_BDVSA!G215&lt;&gt;0)=TRUE,IF(b_BDVSA!G215&gt;0,"D","A"),"")</f>
        <v>A</v>
      </c>
      <c r="I215" s="125">
        <f>IF(b_BDVSA!H215&lt;&gt;"",ABS(b_BDVSA!H215),"")</f>
        <v>2048.33</v>
      </c>
      <c r="J215" s="125" t="str">
        <f>IF(AND(b_BDVSA!H215&lt;&gt;"",b_BDVSA!H215&lt;&gt;0)=TRUE,IF(b_BDVSA!H215&gt;0,"D","A"),"")</f>
        <v>A</v>
      </c>
      <c r="K215" s="126">
        <f>IF(b_BDVSA!I215&lt;&gt;"",ABS(b_BDVSA!I215),"")</f>
        <v>0.15195777322769222</v>
      </c>
      <c r="L215" s="125">
        <f>IF(b_BDVSA!L215&lt;&gt;"",ABS(b_BDVSA!L215),"")</f>
        <v>0</v>
      </c>
      <c r="M215" s="125" t="str">
        <f>IF(AND(b_BDVSA!L215&lt;&gt;"",b_BDVSA!L215&lt;&gt;0)=TRUE,IF(b_BDVSA!L215&gt;0,"D","A"),"")</f>
        <v/>
      </c>
      <c r="N215" s="125">
        <f>IF(b_BDVSA!M215&lt;&gt;"",ABS(b_BDVSA!M215),"")</f>
        <v>15527.93</v>
      </c>
      <c r="O215" s="125" t="str">
        <f>IF(AND(b_BDVSA!M215&lt;&gt;"",b_BDVSA!M215&lt;&gt;0)=TRUE,IF(b_BDVSA!M215&gt;0,"D","A"),"")</f>
        <v>A</v>
      </c>
      <c r="P215" s="126" t="str">
        <f>IF(b_BDVSA!N215&lt;&gt;"",ABS(b_BDVSA!N215),"")</f>
        <v/>
      </c>
      <c r="Q215" s="125">
        <f>IF(b_BDVSA!Q215&lt;&gt;"",ABS(b_BDVSA!Q215),"")</f>
        <v>0</v>
      </c>
      <c r="R215" s="125" t="str">
        <f>IF(AND(b_BDVSA!Q215&lt;&gt;"",b_BDVSA!Q215&lt;&gt;0)=TRUE,IF(b_BDVSA!Q215&gt;0,"D","A"),"")</f>
        <v/>
      </c>
      <c r="S215" s="125">
        <f>IF(b_BDVSA!R215&lt;&gt;"",ABS(b_BDVSA!R215),"")</f>
        <v>15527.93</v>
      </c>
      <c r="T215" s="125" t="str">
        <f>IF(AND(b_BDVSA!R215&lt;&gt;"",b_BDVSA!R215&lt;&gt;0)=TRUE,IF(b_BDVSA!R215&gt;0,"D","A"),"")</f>
        <v>A</v>
      </c>
      <c r="U215" s="126" t="str">
        <f>IF(b_BDVSA!S215&lt;&gt;"",ABS(b_BDVSA!S215),"")</f>
        <v/>
      </c>
      <c r="V215" s="125">
        <f>IF(b_BDVSA!V215&lt;&gt;"",ABS(b_BDVSA!V215),"")</f>
        <v>0</v>
      </c>
      <c r="W215" s="125" t="str">
        <f>IF(AND(b_BDVSA!V215&lt;&gt;"",b_BDVSA!V215&lt;&gt;0)=TRUE,IF(b_BDVSA!V215&gt;0,"D","A"),"")</f>
        <v/>
      </c>
      <c r="X215" s="125">
        <f>IF(b_BDVSA!W215&lt;&gt;"",ABS(b_BDVSA!W215),"")</f>
        <v>15527.93</v>
      </c>
      <c r="Y215" s="125" t="str">
        <f>IF(AND(b_BDVSA!W215&lt;&gt;"",b_BDVSA!W215&lt;&gt;0)=TRUE,IF(b_BDVSA!W215&gt;0,"D","A"),"")</f>
        <v>A</v>
      </c>
      <c r="Z215" s="126" t="str">
        <f>IF(b_BDVSA!X215&lt;&gt;"",ABS(b_BDVSA!X215),"")</f>
        <v/>
      </c>
    </row>
    <row r="216" spans="1:26">
      <c r="A216" s="117" t="str">
        <f>IF(dati_pdc!A212&lt;&gt;"",IF(dati_pdc!D212=1,RIGHT(dati_pdc!A212,dati_pdc!E212),dati_pdc!A212),"")</f>
        <v>710916</v>
      </c>
      <c r="B216" s="117" t="str">
        <f>IF(dati_pdc!B212&lt;&gt;"",dati_pdc!B212,"")</f>
        <v>Competenze Incentivi SISTEMI</v>
      </c>
      <c r="C216" s="117">
        <f>IF(dati_pdc!C212&lt;&gt;"",dati_pdc!C212,"")</f>
        <v>3</v>
      </c>
      <c r="D216" s="117">
        <f>IF(dati_pdc!D212&lt;&gt;"",dati_pdc!D212,"")</f>
        <v>0</v>
      </c>
      <c r="E216" s="125">
        <f>IF(b_BDVSA!F216&lt;&gt;"",ABS(b_BDVSA!F216),"")</f>
        <v>99684.29</v>
      </c>
      <c r="F216" s="125" t="str">
        <f>IF(AND(b_BDVSA!F216&lt;&gt;"",b_BDVSA!F216&lt;&gt;0)=TRUE,IF(b_BDVSA!F216&gt;0,"D","A"),"")</f>
        <v>A</v>
      </c>
      <c r="G216" s="125">
        <f>IF(b_BDVSA!G216&lt;&gt;"",ABS(b_BDVSA!G216),"")</f>
        <v>102620.8</v>
      </c>
      <c r="H216" s="125" t="str">
        <f>IF(AND(b_BDVSA!G216&lt;&gt;"",b_BDVSA!G216&lt;&gt;0)=TRUE,IF(b_BDVSA!G216&gt;0,"D","A"),"")</f>
        <v>A</v>
      </c>
      <c r="I216" s="125">
        <f>IF(b_BDVSA!H216&lt;&gt;"",ABS(b_BDVSA!H216),"")</f>
        <v>2936.5100000000093</v>
      </c>
      <c r="J216" s="125" t="str">
        <f>IF(AND(b_BDVSA!H216&lt;&gt;"",b_BDVSA!H216&lt;&gt;0)=TRUE,IF(b_BDVSA!H216&gt;0,"D","A"),"")</f>
        <v>D</v>
      </c>
      <c r="K216" s="126">
        <f>IF(b_BDVSA!I216&lt;&gt;"",ABS(b_BDVSA!I216),"")</f>
        <v>2.8615154042845207E-2</v>
      </c>
      <c r="L216" s="125">
        <f>IF(b_BDVSA!L216&lt;&gt;"",ABS(b_BDVSA!L216),"")</f>
        <v>0</v>
      </c>
      <c r="M216" s="125" t="str">
        <f>IF(AND(b_BDVSA!L216&lt;&gt;"",b_BDVSA!L216&lt;&gt;0)=TRUE,IF(b_BDVSA!L216&gt;0,"D","A"),"")</f>
        <v/>
      </c>
      <c r="N216" s="125">
        <f>IF(b_BDVSA!M216&lt;&gt;"",ABS(b_BDVSA!M216),"")</f>
        <v>99684.29</v>
      </c>
      <c r="O216" s="125" t="str">
        <f>IF(AND(b_BDVSA!M216&lt;&gt;"",b_BDVSA!M216&lt;&gt;0)=TRUE,IF(b_BDVSA!M216&gt;0,"D","A"),"")</f>
        <v>A</v>
      </c>
      <c r="P216" s="126" t="str">
        <f>IF(b_BDVSA!N216&lt;&gt;"",ABS(b_BDVSA!N216),"")</f>
        <v/>
      </c>
      <c r="Q216" s="125">
        <f>IF(b_BDVSA!Q216&lt;&gt;"",ABS(b_BDVSA!Q216),"")</f>
        <v>0</v>
      </c>
      <c r="R216" s="125" t="str">
        <f>IF(AND(b_BDVSA!Q216&lt;&gt;"",b_BDVSA!Q216&lt;&gt;0)=TRUE,IF(b_BDVSA!Q216&gt;0,"D","A"),"")</f>
        <v/>
      </c>
      <c r="S216" s="125">
        <f>IF(b_BDVSA!R216&lt;&gt;"",ABS(b_BDVSA!R216),"")</f>
        <v>99684.29</v>
      </c>
      <c r="T216" s="125" t="str">
        <f>IF(AND(b_BDVSA!R216&lt;&gt;"",b_BDVSA!R216&lt;&gt;0)=TRUE,IF(b_BDVSA!R216&gt;0,"D","A"),"")</f>
        <v>A</v>
      </c>
      <c r="U216" s="126" t="str">
        <f>IF(b_BDVSA!S216&lt;&gt;"",ABS(b_BDVSA!S216),"")</f>
        <v/>
      </c>
      <c r="V216" s="125">
        <f>IF(b_BDVSA!V216&lt;&gt;"",ABS(b_BDVSA!V216),"")</f>
        <v>0</v>
      </c>
      <c r="W216" s="125" t="str">
        <f>IF(AND(b_BDVSA!V216&lt;&gt;"",b_BDVSA!V216&lt;&gt;0)=TRUE,IF(b_BDVSA!V216&gt;0,"D","A"),"")</f>
        <v/>
      </c>
      <c r="X216" s="125">
        <f>IF(b_BDVSA!W216&lt;&gt;"",ABS(b_BDVSA!W216),"")</f>
        <v>99684.29</v>
      </c>
      <c r="Y216" s="125" t="str">
        <f>IF(AND(b_BDVSA!W216&lt;&gt;"",b_BDVSA!W216&lt;&gt;0)=TRUE,IF(b_BDVSA!W216&gt;0,"D","A"),"")</f>
        <v>A</v>
      </c>
      <c r="Z216" s="126" t="str">
        <f>IF(b_BDVSA!X216&lt;&gt;"",ABS(b_BDVSA!X216),"")</f>
        <v/>
      </c>
    </row>
    <row r="217" spans="1:26">
      <c r="A217" s="117" t="str">
        <f>IF(dati_pdc!A213&lt;&gt;"",IF(dati_pdc!D213=1,RIGHT(dati_pdc!A213,dati_pdc!E213),dati_pdc!A213),"")</f>
        <v>710917</v>
      </c>
      <c r="B217" s="117" t="str">
        <f>IF(dati_pdc!B213&lt;&gt;"",dati_pdc!B213,"")</f>
        <v>Canoni di noleggio</v>
      </c>
      <c r="C217" s="117">
        <f>IF(dati_pdc!C213&lt;&gt;"",dati_pdc!C213,"")</f>
        <v>3</v>
      </c>
      <c r="D217" s="117">
        <f>IF(dati_pdc!D213&lt;&gt;"",dati_pdc!D213,"")</f>
        <v>0</v>
      </c>
      <c r="E217" s="125">
        <f>IF(b_BDVSA!F217&lt;&gt;"",ABS(b_BDVSA!F217),"")</f>
        <v>33783.440000000002</v>
      </c>
      <c r="F217" s="125" t="str">
        <f>IF(AND(b_BDVSA!F217&lt;&gt;"",b_BDVSA!F217&lt;&gt;0)=TRUE,IF(b_BDVSA!F217&gt;0,"D","A"),"")</f>
        <v>A</v>
      </c>
      <c r="G217" s="125">
        <f>IF(b_BDVSA!G217&lt;&gt;"",ABS(b_BDVSA!G217),"")</f>
        <v>28270.81</v>
      </c>
      <c r="H217" s="125" t="str">
        <f>IF(AND(b_BDVSA!G217&lt;&gt;"",b_BDVSA!G217&lt;&gt;0)=TRUE,IF(b_BDVSA!G217&gt;0,"D","A"),"")</f>
        <v>A</v>
      </c>
      <c r="I217" s="125">
        <f>IF(b_BDVSA!H217&lt;&gt;"",ABS(b_BDVSA!H217),"")</f>
        <v>5512.630000000001</v>
      </c>
      <c r="J217" s="125" t="str">
        <f>IF(AND(b_BDVSA!H217&lt;&gt;"",b_BDVSA!H217&lt;&gt;0)=TRUE,IF(b_BDVSA!H217&gt;0,"D","A"),"")</f>
        <v>A</v>
      </c>
      <c r="K217" s="126">
        <f>IF(b_BDVSA!I217&lt;&gt;"",ABS(b_BDVSA!I217),"")</f>
        <v>0.19499370552170245</v>
      </c>
      <c r="L217" s="125">
        <f>IF(b_BDVSA!L217&lt;&gt;"",ABS(b_BDVSA!L217),"")</f>
        <v>0</v>
      </c>
      <c r="M217" s="125" t="str">
        <f>IF(AND(b_BDVSA!L217&lt;&gt;"",b_BDVSA!L217&lt;&gt;0)=TRUE,IF(b_BDVSA!L217&gt;0,"D","A"),"")</f>
        <v/>
      </c>
      <c r="N217" s="125">
        <f>IF(b_BDVSA!M217&lt;&gt;"",ABS(b_BDVSA!M217),"")</f>
        <v>33783.440000000002</v>
      </c>
      <c r="O217" s="125" t="str">
        <f>IF(AND(b_BDVSA!M217&lt;&gt;"",b_BDVSA!M217&lt;&gt;0)=TRUE,IF(b_BDVSA!M217&gt;0,"D","A"),"")</f>
        <v>A</v>
      </c>
      <c r="P217" s="126" t="str">
        <f>IF(b_BDVSA!N217&lt;&gt;"",ABS(b_BDVSA!N217),"")</f>
        <v/>
      </c>
      <c r="Q217" s="125">
        <f>IF(b_BDVSA!Q217&lt;&gt;"",ABS(b_BDVSA!Q217),"")</f>
        <v>0</v>
      </c>
      <c r="R217" s="125" t="str">
        <f>IF(AND(b_BDVSA!Q217&lt;&gt;"",b_BDVSA!Q217&lt;&gt;0)=TRUE,IF(b_BDVSA!Q217&gt;0,"D","A"),"")</f>
        <v/>
      </c>
      <c r="S217" s="125">
        <f>IF(b_BDVSA!R217&lt;&gt;"",ABS(b_BDVSA!R217),"")</f>
        <v>33783.440000000002</v>
      </c>
      <c r="T217" s="125" t="str">
        <f>IF(AND(b_BDVSA!R217&lt;&gt;"",b_BDVSA!R217&lt;&gt;0)=TRUE,IF(b_BDVSA!R217&gt;0,"D","A"),"")</f>
        <v>A</v>
      </c>
      <c r="U217" s="126" t="str">
        <f>IF(b_BDVSA!S217&lt;&gt;"",ABS(b_BDVSA!S217),"")</f>
        <v/>
      </c>
      <c r="V217" s="125">
        <f>IF(b_BDVSA!V217&lt;&gt;"",ABS(b_BDVSA!V217),"")</f>
        <v>0</v>
      </c>
      <c r="W217" s="125" t="str">
        <f>IF(AND(b_BDVSA!V217&lt;&gt;"",b_BDVSA!V217&lt;&gt;0)=TRUE,IF(b_BDVSA!V217&gt;0,"D","A"),"")</f>
        <v/>
      </c>
      <c r="X217" s="125">
        <f>IF(b_BDVSA!W217&lt;&gt;"",ABS(b_BDVSA!W217),"")</f>
        <v>33783.440000000002</v>
      </c>
      <c r="Y217" s="125" t="str">
        <f>IF(AND(b_BDVSA!W217&lt;&gt;"",b_BDVSA!W217&lt;&gt;0)=TRUE,IF(b_BDVSA!W217&gt;0,"D","A"),"")</f>
        <v>A</v>
      </c>
      <c r="Z217" s="126" t="str">
        <f>IF(b_BDVSA!X217&lt;&gt;"",ABS(b_BDVSA!X217),"")</f>
        <v/>
      </c>
    </row>
    <row r="218" spans="1:26">
      <c r="A218" s="117" t="str">
        <f>IF(dati_pdc!A214&lt;&gt;"",IF(dati_pdc!D214=1,RIGHT(dati_pdc!A214,dati_pdc!E214),dati_pdc!A214),"")</f>
        <v>710918</v>
      </c>
      <c r="B218" s="117" t="str">
        <f>IF(dati_pdc!B214&lt;&gt;"",dati_pdc!B214,"")</f>
        <v>Consulenza/analisi</v>
      </c>
      <c r="C218" s="117">
        <f>IF(dati_pdc!C214&lt;&gt;"",dati_pdc!C214,"")</f>
        <v>3</v>
      </c>
      <c r="D218" s="117">
        <f>IF(dati_pdc!D214&lt;&gt;"",dati_pdc!D214,"")</f>
        <v>0</v>
      </c>
      <c r="E218" s="125">
        <f>IF(b_BDVSA!F218&lt;&gt;"",ABS(b_BDVSA!F218),"")</f>
        <v>0</v>
      </c>
      <c r="F218" s="125" t="str">
        <f>IF(AND(b_BDVSA!F218&lt;&gt;"",b_BDVSA!F218&lt;&gt;0)=TRUE,IF(b_BDVSA!F218&gt;0,"D","A"),"")</f>
        <v/>
      </c>
      <c r="G218" s="125">
        <f>IF(b_BDVSA!G218&lt;&gt;"",ABS(b_BDVSA!G218),"")</f>
        <v>7000</v>
      </c>
      <c r="H218" s="125" t="str">
        <f>IF(AND(b_BDVSA!G218&lt;&gt;"",b_BDVSA!G218&lt;&gt;0)=TRUE,IF(b_BDVSA!G218&gt;0,"D","A"),"")</f>
        <v>A</v>
      </c>
      <c r="I218" s="125">
        <f>IF(b_BDVSA!H218&lt;&gt;"",ABS(b_BDVSA!H218),"")</f>
        <v>7000</v>
      </c>
      <c r="J218" s="125" t="str">
        <f>IF(AND(b_BDVSA!H218&lt;&gt;"",b_BDVSA!H218&lt;&gt;0)=TRUE,IF(b_BDVSA!H218&gt;0,"D","A"),"")</f>
        <v>D</v>
      </c>
      <c r="K218" s="126">
        <f>IF(b_BDVSA!I218&lt;&gt;"",ABS(b_BDVSA!I218),"")</f>
        <v>1</v>
      </c>
      <c r="L218" s="125">
        <f>IF(b_BDVSA!L218&lt;&gt;"",ABS(b_BDVSA!L218),"")</f>
        <v>0</v>
      </c>
      <c r="M218" s="125" t="str">
        <f>IF(AND(b_BDVSA!L218&lt;&gt;"",b_BDVSA!L218&lt;&gt;0)=TRUE,IF(b_BDVSA!L218&gt;0,"D","A"),"")</f>
        <v/>
      </c>
      <c r="N218" s="125">
        <f>IF(b_BDVSA!M218&lt;&gt;"",ABS(b_BDVSA!M218),"")</f>
        <v>0</v>
      </c>
      <c r="O218" s="125" t="str">
        <f>IF(AND(b_BDVSA!M218&lt;&gt;"",b_BDVSA!M218&lt;&gt;0)=TRUE,IF(b_BDVSA!M218&gt;0,"D","A"),"")</f>
        <v/>
      </c>
      <c r="P218" s="126" t="str">
        <f>IF(b_BDVSA!N218&lt;&gt;"",ABS(b_BDVSA!N218),"")</f>
        <v/>
      </c>
      <c r="Q218" s="125">
        <f>IF(b_BDVSA!Q218&lt;&gt;"",ABS(b_BDVSA!Q218),"")</f>
        <v>0</v>
      </c>
      <c r="R218" s="125" t="str">
        <f>IF(AND(b_BDVSA!Q218&lt;&gt;"",b_BDVSA!Q218&lt;&gt;0)=TRUE,IF(b_BDVSA!Q218&gt;0,"D","A"),"")</f>
        <v/>
      </c>
      <c r="S218" s="125">
        <f>IF(b_BDVSA!R218&lt;&gt;"",ABS(b_BDVSA!R218),"")</f>
        <v>0</v>
      </c>
      <c r="T218" s="125" t="str">
        <f>IF(AND(b_BDVSA!R218&lt;&gt;"",b_BDVSA!R218&lt;&gt;0)=TRUE,IF(b_BDVSA!R218&gt;0,"D","A"),"")</f>
        <v/>
      </c>
      <c r="U218" s="126" t="str">
        <f>IF(b_BDVSA!S218&lt;&gt;"",ABS(b_BDVSA!S218),"")</f>
        <v/>
      </c>
      <c r="V218" s="125">
        <f>IF(b_BDVSA!V218&lt;&gt;"",ABS(b_BDVSA!V218),"")</f>
        <v>0</v>
      </c>
      <c r="W218" s="125" t="str">
        <f>IF(AND(b_BDVSA!V218&lt;&gt;"",b_BDVSA!V218&lt;&gt;0)=TRUE,IF(b_BDVSA!V218&gt;0,"D","A"),"")</f>
        <v/>
      </c>
      <c r="X218" s="125">
        <f>IF(b_BDVSA!W218&lt;&gt;"",ABS(b_BDVSA!W218),"")</f>
        <v>0</v>
      </c>
      <c r="Y218" s="125" t="str">
        <f>IF(AND(b_BDVSA!W218&lt;&gt;"",b_BDVSA!W218&lt;&gt;0)=TRUE,IF(b_BDVSA!W218&gt;0,"D","A"),"")</f>
        <v/>
      </c>
      <c r="Z218" s="126" t="str">
        <f>IF(b_BDVSA!X218&lt;&gt;"",ABS(b_BDVSA!X218),"")</f>
        <v/>
      </c>
    </row>
    <row r="219" spans="1:26">
      <c r="A219" s="117" t="str">
        <f>IF(dati_pdc!A215&lt;&gt;"",IF(dati_pdc!D215=1,RIGHT(dati_pdc!A215,dati_pdc!E215),dati_pdc!A215),"")</f>
        <v>710921</v>
      </c>
      <c r="B219" s="117" t="str">
        <f>IF(dati_pdc!B215&lt;&gt;"",dati_pdc!B215,"")</f>
        <v>Provvigioni varie attive</v>
      </c>
      <c r="C219" s="117">
        <f>IF(dati_pdc!C215&lt;&gt;"",dati_pdc!C215,"")</f>
        <v>3</v>
      </c>
      <c r="D219" s="117">
        <f>IF(dati_pdc!D215&lt;&gt;"",dati_pdc!D215,"")</f>
        <v>0</v>
      </c>
      <c r="E219" s="125">
        <f>IF(b_BDVSA!F219&lt;&gt;"",ABS(b_BDVSA!F219),"")</f>
        <v>14531.28</v>
      </c>
      <c r="F219" s="125" t="str">
        <f>IF(AND(b_BDVSA!F219&lt;&gt;"",b_BDVSA!F219&lt;&gt;0)=TRUE,IF(b_BDVSA!F219&gt;0,"D","A"),"")</f>
        <v>A</v>
      </c>
      <c r="G219" s="125">
        <f>IF(b_BDVSA!G219&lt;&gt;"",ABS(b_BDVSA!G219),"")</f>
        <v>19518.79</v>
      </c>
      <c r="H219" s="125" t="str">
        <f>IF(AND(b_BDVSA!G219&lt;&gt;"",b_BDVSA!G219&lt;&gt;0)=TRUE,IF(b_BDVSA!G219&gt;0,"D","A"),"")</f>
        <v>A</v>
      </c>
      <c r="I219" s="125">
        <f>IF(b_BDVSA!H219&lt;&gt;"",ABS(b_BDVSA!H219),"")</f>
        <v>4987.51</v>
      </c>
      <c r="J219" s="125" t="str">
        <f>IF(AND(b_BDVSA!H219&lt;&gt;"",b_BDVSA!H219&lt;&gt;0)=TRUE,IF(b_BDVSA!H219&gt;0,"D","A"),"")</f>
        <v>D</v>
      </c>
      <c r="K219" s="126">
        <f>IF(b_BDVSA!I219&lt;&gt;"",ABS(b_BDVSA!I219),"")</f>
        <v>0.2555235237430189</v>
      </c>
      <c r="L219" s="125">
        <f>IF(b_BDVSA!L219&lt;&gt;"",ABS(b_BDVSA!L219),"")</f>
        <v>0</v>
      </c>
      <c r="M219" s="125" t="str">
        <f>IF(AND(b_BDVSA!L219&lt;&gt;"",b_BDVSA!L219&lt;&gt;0)=TRUE,IF(b_BDVSA!L219&gt;0,"D","A"),"")</f>
        <v/>
      </c>
      <c r="N219" s="125">
        <f>IF(b_BDVSA!M219&lt;&gt;"",ABS(b_BDVSA!M219),"")</f>
        <v>14531.28</v>
      </c>
      <c r="O219" s="125" t="str">
        <f>IF(AND(b_BDVSA!M219&lt;&gt;"",b_BDVSA!M219&lt;&gt;0)=TRUE,IF(b_BDVSA!M219&gt;0,"D","A"),"")</f>
        <v>A</v>
      </c>
      <c r="P219" s="126" t="str">
        <f>IF(b_BDVSA!N219&lt;&gt;"",ABS(b_BDVSA!N219),"")</f>
        <v/>
      </c>
      <c r="Q219" s="125">
        <f>IF(b_BDVSA!Q219&lt;&gt;"",ABS(b_BDVSA!Q219),"")</f>
        <v>0</v>
      </c>
      <c r="R219" s="125" t="str">
        <f>IF(AND(b_BDVSA!Q219&lt;&gt;"",b_BDVSA!Q219&lt;&gt;0)=TRUE,IF(b_BDVSA!Q219&gt;0,"D","A"),"")</f>
        <v/>
      </c>
      <c r="S219" s="125">
        <f>IF(b_BDVSA!R219&lt;&gt;"",ABS(b_BDVSA!R219),"")</f>
        <v>14531.28</v>
      </c>
      <c r="T219" s="125" t="str">
        <f>IF(AND(b_BDVSA!R219&lt;&gt;"",b_BDVSA!R219&lt;&gt;0)=TRUE,IF(b_BDVSA!R219&gt;0,"D","A"),"")</f>
        <v>A</v>
      </c>
      <c r="U219" s="126" t="str">
        <f>IF(b_BDVSA!S219&lt;&gt;"",ABS(b_BDVSA!S219),"")</f>
        <v/>
      </c>
      <c r="V219" s="125">
        <f>IF(b_BDVSA!V219&lt;&gt;"",ABS(b_BDVSA!V219),"")</f>
        <v>0</v>
      </c>
      <c r="W219" s="125" t="str">
        <f>IF(AND(b_BDVSA!V219&lt;&gt;"",b_BDVSA!V219&lt;&gt;0)=TRUE,IF(b_BDVSA!V219&gt;0,"D","A"),"")</f>
        <v/>
      </c>
      <c r="X219" s="125">
        <f>IF(b_BDVSA!W219&lt;&gt;"",ABS(b_BDVSA!W219),"")</f>
        <v>14531.28</v>
      </c>
      <c r="Y219" s="125" t="str">
        <f>IF(AND(b_BDVSA!W219&lt;&gt;"",b_BDVSA!W219&lt;&gt;0)=TRUE,IF(b_BDVSA!W219&gt;0,"D","A"),"")</f>
        <v>A</v>
      </c>
      <c r="Z219" s="126" t="str">
        <f>IF(b_BDVSA!X219&lt;&gt;"",ABS(b_BDVSA!X219),"")</f>
        <v/>
      </c>
    </row>
    <row r="220" spans="1:26">
      <c r="A220" s="117" t="str">
        <f>IF(dati_pdc!A216&lt;&gt;"",IF(dati_pdc!D216=1,RIGHT(dati_pdc!A216,dati_pdc!E216),dati_pdc!A216),"")</f>
        <v>710922</v>
      </c>
      <c r="B220" s="117" t="str">
        <f>IF(dati_pdc!B216&lt;&gt;"",dati_pdc!B216,"")</f>
        <v>Competenze Incentivi MICROSOFT</v>
      </c>
      <c r="C220" s="117">
        <f>IF(dati_pdc!C216&lt;&gt;"",dati_pdc!C216,"")</f>
        <v>3</v>
      </c>
      <c r="D220" s="117">
        <f>IF(dati_pdc!D216&lt;&gt;"",dati_pdc!D216,"")</f>
        <v>0</v>
      </c>
      <c r="E220" s="125">
        <f>IF(b_BDVSA!F220&lt;&gt;"",ABS(b_BDVSA!F220),"")</f>
        <v>4010.8</v>
      </c>
      <c r="F220" s="125" t="str">
        <f>IF(AND(b_BDVSA!F220&lt;&gt;"",b_BDVSA!F220&lt;&gt;0)=TRUE,IF(b_BDVSA!F220&gt;0,"D","A"),"")</f>
        <v>A</v>
      </c>
      <c r="G220" s="125">
        <f>IF(b_BDVSA!G220&lt;&gt;"",ABS(b_BDVSA!G220),"")</f>
        <v>3538.77</v>
      </c>
      <c r="H220" s="125" t="str">
        <f>IF(AND(b_BDVSA!G220&lt;&gt;"",b_BDVSA!G220&lt;&gt;0)=TRUE,IF(b_BDVSA!G220&gt;0,"D","A"),"")</f>
        <v>A</v>
      </c>
      <c r="I220" s="125">
        <f>IF(b_BDVSA!H220&lt;&gt;"",ABS(b_BDVSA!H220),"")</f>
        <v>472.0300000000002</v>
      </c>
      <c r="J220" s="125" t="str">
        <f>IF(AND(b_BDVSA!H220&lt;&gt;"",b_BDVSA!H220&lt;&gt;0)=TRUE,IF(b_BDVSA!H220&gt;0,"D","A"),"")</f>
        <v>A</v>
      </c>
      <c r="K220" s="126">
        <f>IF(b_BDVSA!I220&lt;&gt;"",ABS(b_BDVSA!I220),"")</f>
        <v>0.13338815464130196</v>
      </c>
      <c r="L220" s="125">
        <f>IF(b_BDVSA!L220&lt;&gt;"",ABS(b_BDVSA!L220),"")</f>
        <v>0</v>
      </c>
      <c r="M220" s="125" t="str">
        <f>IF(AND(b_BDVSA!L220&lt;&gt;"",b_BDVSA!L220&lt;&gt;0)=TRUE,IF(b_BDVSA!L220&gt;0,"D","A"),"")</f>
        <v/>
      </c>
      <c r="N220" s="125">
        <f>IF(b_BDVSA!M220&lt;&gt;"",ABS(b_BDVSA!M220),"")</f>
        <v>4010.8</v>
      </c>
      <c r="O220" s="125" t="str">
        <f>IF(AND(b_BDVSA!M220&lt;&gt;"",b_BDVSA!M220&lt;&gt;0)=TRUE,IF(b_BDVSA!M220&gt;0,"D","A"),"")</f>
        <v>A</v>
      </c>
      <c r="P220" s="126" t="str">
        <f>IF(b_BDVSA!N220&lt;&gt;"",ABS(b_BDVSA!N220),"")</f>
        <v/>
      </c>
      <c r="Q220" s="125">
        <f>IF(b_BDVSA!Q220&lt;&gt;"",ABS(b_BDVSA!Q220),"")</f>
        <v>0</v>
      </c>
      <c r="R220" s="125" t="str">
        <f>IF(AND(b_BDVSA!Q220&lt;&gt;"",b_BDVSA!Q220&lt;&gt;0)=TRUE,IF(b_BDVSA!Q220&gt;0,"D","A"),"")</f>
        <v/>
      </c>
      <c r="S220" s="125">
        <f>IF(b_BDVSA!R220&lt;&gt;"",ABS(b_BDVSA!R220),"")</f>
        <v>4010.8</v>
      </c>
      <c r="T220" s="125" t="str">
        <f>IF(AND(b_BDVSA!R220&lt;&gt;"",b_BDVSA!R220&lt;&gt;0)=TRUE,IF(b_BDVSA!R220&gt;0,"D","A"),"")</f>
        <v>A</v>
      </c>
      <c r="U220" s="126" t="str">
        <f>IF(b_BDVSA!S220&lt;&gt;"",ABS(b_BDVSA!S220),"")</f>
        <v/>
      </c>
      <c r="V220" s="125">
        <f>IF(b_BDVSA!V220&lt;&gt;"",ABS(b_BDVSA!V220),"")</f>
        <v>0</v>
      </c>
      <c r="W220" s="125" t="str">
        <f>IF(AND(b_BDVSA!V220&lt;&gt;"",b_BDVSA!V220&lt;&gt;0)=TRUE,IF(b_BDVSA!V220&gt;0,"D","A"),"")</f>
        <v/>
      </c>
      <c r="X220" s="125">
        <f>IF(b_BDVSA!W220&lt;&gt;"",ABS(b_BDVSA!W220),"")</f>
        <v>4010.8</v>
      </c>
      <c r="Y220" s="125" t="str">
        <f>IF(AND(b_BDVSA!W220&lt;&gt;"",b_BDVSA!W220&lt;&gt;0)=TRUE,IF(b_BDVSA!W220&gt;0,"D","A"),"")</f>
        <v>A</v>
      </c>
      <c r="Z220" s="126" t="str">
        <f>IF(b_BDVSA!X220&lt;&gt;"",ABS(b_BDVSA!X220),"")</f>
        <v/>
      </c>
    </row>
    <row r="221" spans="1:26">
      <c r="A221" s="117" t="str">
        <f>IF(dati_pdc!A217&lt;&gt;"",IF(dati_pdc!D217=1,RIGHT(dati_pdc!A217,dati_pdc!E217),dati_pdc!A217),"")</f>
        <v>7111</v>
      </c>
      <c r="B221" s="117" t="str">
        <f>IF(dati_pdc!B217&lt;&gt;"",dati_pdc!B217,"")</f>
        <v>VARIAZIONI PASSIVE SU VENDITE</v>
      </c>
      <c r="C221" s="117">
        <f>IF(dati_pdc!C217&lt;&gt;"",dati_pdc!C217,"")</f>
        <v>2</v>
      </c>
      <c r="D221" s="117">
        <f>IF(dati_pdc!D217&lt;&gt;"",dati_pdc!D217,"")</f>
        <v>0</v>
      </c>
      <c r="E221" s="125">
        <f>IF(b_BDVSA!F221&lt;&gt;"",ABS(b_BDVSA!F221),"")</f>
        <v>3004.29</v>
      </c>
      <c r="F221" s="125" t="str">
        <f>IF(AND(b_BDVSA!F221&lt;&gt;"",b_BDVSA!F221&lt;&gt;0)=TRUE,IF(b_BDVSA!F221&gt;0,"D","A"),"")</f>
        <v>D</v>
      </c>
      <c r="G221" s="125">
        <f>IF(b_BDVSA!G221&lt;&gt;"",ABS(b_BDVSA!G221),"")</f>
        <v>4451.8</v>
      </c>
      <c r="H221" s="125" t="str">
        <f>IF(AND(b_BDVSA!G221&lt;&gt;"",b_BDVSA!G221&lt;&gt;0)=TRUE,IF(b_BDVSA!G221&gt;0,"D","A"),"")</f>
        <v>D</v>
      </c>
      <c r="I221" s="125">
        <f>IF(b_BDVSA!H221&lt;&gt;"",ABS(b_BDVSA!H221),"")</f>
        <v>1447.5100000000002</v>
      </c>
      <c r="J221" s="125" t="str">
        <f>IF(AND(b_BDVSA!H221&lt;&gt;"",b_BDVSA!H221&lt;&gt;0)=TRUE,IF(b_BDVSA!H221&gt;0,"D","A"),"")</f>
        <v>A</v>
      </c>
      <c r="K221" s="126">
        <f>IF(b_BDVSA!I221&lt;&gt;"",ABS(b_BDVSA!I221),"")</f>
        <v>0.32515162406217712</v>
      </c>
      <c r="L221" s="125">
        <f>IF(b_BDVSA!L221&lt;&gt;"",ABS(b_BDVSA!L221),"")</f>
        <v>0</v>
      </c>
      <c r="M221" s="125" t="str">
        <f>IF(AND(b_BDVSA!L221&lt;&gt;"",b_BDVSA!L221&lt;&gt;0)=TRUE,IF(b_BDVSA!L221&gt;0,"D","A"),"")</f>
        <v/>
      </c>
      <c r="N221" s="125">
        <f>IF(b_BDVSA!M221&lt;&gt;"",ABS(b_BDVSA!M221),"")</f>
        <v>3004.29</v>
      </c>
      <c r="O221" s="125" t="str">
        <f>IF(AND(b_BDVSA!M221&lt;&gt;"",b_BDVSA!M221&lt;&gt;0)=TRUE,IF(b_BDVSA!M221&gt;0,"D","A"),"")</f>
        <v>D</v>
      </c>
      <c r="P221" s="126" t="str">
        <f>IF(b_BDVSA!N221&lt;&gt;"",ABS(b_BDVSA!N221),"")</f>
        <v/>
      </c>
      <c r="Q221" s="125">
        <f>IF(b_BDVSA!Q221&lt;&gt;"",ABS(b_BDVSA!Q221),"")</f>
        <v>0</v>
      </c>
      <c r="R221" s="125" t="str">
        <f>IF(AND(b_BDVSA!Q221&lt;&gt;"",b_BDVSA!Q221&lt;&gt;0)=TRUE,IF(b_BDVSA!Q221&gt;0,"D","A"),"")</f>
        <v/>
      </c>
      <c r="S221" s="125">
        <f>IF(b_BDVSA!R221&lt;&gt;"",ABS(b_BDVSA!R221),"")</f>
        <v>3004.29</v>
      </c>
      <c r="T221" s="125" t="str">
        <f>IF(AND(b_BDVSA!R221&lt;&gt;"",b_BDVSA!R221&lt;&gt;0)=TRUE,IF(b_BDVSA!R221&gt;0,"D","A"),"")</f>
        <v>D</v>
      </c>
      <c r="U221" s="126" t="str">
        <f>IF(b_BDVSA!S221&lt;&gt;"",ABS(b_BDVSA!S221),"")</f>
        <v/>
      </c>
      <c r="V221" s="125">
        <f>IF(b_BDVSA!V221&lt;&gt;"",ABS(b_BDVSA!V221),"")</f>
        <v>0</v>
      </c>
      <c r="W221" s="125" t="str">
        <f>IF(AND(b_BDVSA!V221&lt;&gt;"",b_BDVSA!V221&lt;&gt;0)=TRUE,IF(b_BDVSA!V221&gt;0,"D","A"),"")</f>
        <v/>
      </c>
      <c r="X221" s="125">
        <f>IF(b_BDVSA!W221&lt;&gt;"",ABS(b_BDVSA!W221),"")</f>
        <v>3004.29</v>
      </c>
      <c r="Y221" s="125" t="str">
        <f>IF(AND(b_BDVSA!W221&lt;&gt;"",b_BDVSA!W221&lt;&gt;0)=TRUE,IF(b_BDVSA!W221&gt;0,"D","A"),"")</f>
        <v>D</v>
      </c>
      <c r="Z221" s="126" t="str">
        <f>IF(b_BDVSA!X221&lt;&gt;"",ABS(b_BDVSA!X221),"")</f>
        <v/>
      </c>
    </row>
    <row r="222" spans="1:26">
      <c r="A222" s="117" t="str">
        <f>IF(dati_pdc!A218&lt;&gt;"",IF(dati_pdc!D218=1,RIGHT(dati_pdc!A218,dati_pdc!E218),dati_pdc!A218),"")</f>
        <v>711111</v>
      </c>
      <c r="B222" s="117" t="str">
        <f>IF(dati_pdc!B218&lt;&gt;"",dati_pdc!B218,"")</f>
        <v>Sconti commerciali su vendite</v>
      </c>
      <c r="C222" s="117">
        <f>IF(dati_pdc!C218&lt;&gt;"",dati_pdc!C218,"")</f>
        <v>3</v>
      </c>
      <c r="D222" s="117">
        <f>IF(dati_pdc!D218&lt;&gt;"",dati_pdc!D218,"")</f>
        <v>0</v>
      </c>
      <c r="E222" s="125">
        <f>IF(b_BDVSA!F222&lt;&gt;"",ABS(b_BDVSA!F222),"")</f>
        <v>2975.8</v>
      </c>
      <c r="F222" s="125" t="str">
        <f>IF(AND(b_BDVSA!F222&lt;&gt;"",b_BDVSA!F222&lt;&gt;0)=TRUE,IF(b_BDVSA!F222&gt;0,"D","A"),"")</f>
        <v>D</v>
      </c>
      <c r="G222" s="125">
        <f>IF(b_BDVSA!G222&lt;&gt;"",ABS(b_BDVSA!G222),"")</f>
        <v>4373.93</v>
      </c>
      <c r="H222" s="125" t="str">
        <f>IF(AND(b_BDVSA!G222&lt;&gt;"",b_BDVSA!G222&lt;&gt;0)=TRUE,IF(b_BDVSA!G222&gt;0,"D","A"),"")</f>
        <v>D</v>
      </c>
      <c r="I222" s="125">
        <f>IF(b_BDVSA!H222&lt;&gt;"",ABS(b_BDVSA!H222),"")</f>
        <v>1398.13</v>
      </c>
      <c r="J222" s="125" t="str">
        <f>IF(AND(b_BDVSA!H222&lt;&gt;"",b_BDVSA!H222&lt;&gt;0)=TRUE,IF(b_BDVSA!H222&gt;0,"D","A"),"")</f>
        <v>A</v>
      </c>
      <c r="K222" s="126">
        <f>IF(b_BDVSA!I222&lt;&gt;"",ABS(b_BDVSA!I222),"")</f>
        <v>0.31965074886886624</v>
      </c>
      <c r="L222" s="125">
        <f>IF(b_BDVSA!L222&lt;&gt;"",ABS(b_BDVSA!L222),"")</f>
        <v>0</v>
      </c>
      <c r="M222" s="125" t="str">
        <f>IF(AND(b_BDVSA!L222&lt;&gt;"",b_BDVSA!L222&lt;&gt;0)=TRUE,IF(b_BDVSA!L222&gt;0,"D","A"),"")</f>
        <v/>
      </c>
      <c r="N222" s="125">
        <f>IF(b_BDVSA!M222&lt;&gt;"",ABS(b_BDVSA!M222),"")</f>
        <v>2975.8</v>
      </c>
      <c r="O222" s="125" t="str">
        <f>IF(AND(b_BDVSA!M222&lt;&gt;"",b_BDVSA!M222&lt;&gt;0)=TRUE,IF(b_BDVSA!M222&gt;0,"D","A"),"")</f>
        <v>D</v>
      </c>
      <c r="P222" s="126" t="str">
        <f>IF(b_BDVSA!N222&lt;&gt;"",ABS(b_BDVSA!N222),"")</f>
        <v/>
      </c>
      <c r="Q222" s="125">
        <f>IF(b_BDVSA!Q222&lt;&gt;"",ABS(b_BDVSA!Q222),"")</f>
        <v>0</v>
      </c>
      <c r="R222" s="125" t="str">
        <f>IF(AND(b_BDVSA!Q222&lt;&gt;"",b_BDVSA!Q222&lt;&gt;0)=TRUE,IF(b_BDVSA!Q222&gt;0,"D","A"),"")</f>
        <v/>
      </c>
      <c r="S222" s="125">
        <f>IF(b_BDVSA!R222&lt;&gt;"",ABS(b_BDVSA!R222),"")</f>
        <v>2975.8</v>
      </c>
      <c r="T222" s="125" t="str">
        <f>IF(AND(b_BDVSA!R222&lt;&gt;"",b_BDVSA!R222&lt;&gt;0)=TRUE,IF(b_BDVSA!R222&gt;0,"D","A"),"")</f>
        <v>D</v>
      </c>
      <c r="U222" s="126" t="str">
        <f>IF(b_BDVSA!S222&lt;&gt;"",ABS(b_BDVSA!S222),"")</f>
        <v/>
      </c>
      <c r="V222" s="125">
        <f>IF(b_BDVSA!V222&lt;&gt;"",ABS(b_BDVSA!V222),"")</f>
        <v>0</v>
      </c>
      <c r="W222" s="125" t="str">
        <f>IF(AND(b_BDVSA!V222&lt;&gt;"",b_BDVSA!V222&lt;&gt;0)=TRUE,IF(b_BDVSA!V222&gt;0,"D","A"),"")</f>
        <v/>
      </c>
      <c r="X222" s="125">
        <f>IF(b_BDVSA!W222&lt;&gt;"",ABS(b_BDVSA!W222),"")</f>
        <v>2975.8</v>
      </c>
      <c r="Y222" s="125" t="str">
        <f>IF(AND(b_BDVSA!W222&lt;&gt;"",b_BDVSA!W222&lt;&gt;0)=TRUE,IF(b_BDVSA!W222&gt;0,"D","A"),"")</f>
        <v>D</v>
      </c>
      <c r="Z222" s="126" t="str">
        <f>IF(b_BDVSA!X222&lt;&gt;"",ABS(b_BDVSA!X222),"")</f>
        <v/>
      </c>
    </row>
    <row r="223" spans="1:26">
      <c r="A223" s="117" t="str">
        <f>IF(dati_pdc!A219&lt;&gt;"",IF(dati_pdc!D219=1,RIGHT(dati_pdc!A219,dati_pdc!E219),dati_pdc!A219),"")</f>
        <v>711121</v>
      </c>
      <c r="B223" s="117" t="str">
        <f>IF(dati_pdc!B219&lt;&gt;"",dati_pdc!B219,"")</f>
        <v>Ribassi e abbuoni passivi</v>
      </c>
      <c r="C223" s="117">
        <f>IF(dati_pdc!C219&lt;&gt;"",dati_pdc!C219,"")</f>
        <v>3</v>
      </c>
      <c r="D223" s="117">
        <f>IF(dati_pdc!D219&lt;&gt;"",dati_pdc!D219,"")</f>
        <v>0</v>
      </c>
      <c r="E223" s="125">
        <f>IF(b_BDVSA!F223&lt;&gt;"",ABS(b_BDVSA!F223),"")</f>
        <v>28.49</v>
      </c>
      <c r="F223" s="125" t="str">
        <f>IF(AND(b_BDVSA!F223&lt;&gt;"",b_BDVSA!F223&lt;&gt;0)=TRUE,IF(b_BDVSA!F223&gt;0,"D","A"),"")</f>
        <v>D</v>
      </c>
      <c r="G223" s="125">
        <f>IF(b_BDVSA!G223&lt;&gt;"",ABS(b_BDVSA!G223),"")</f>
        <v>77.87</v>
      </c>
      <c r="H223" s="125" t="str">
        <f>IF(AND(b_BDVSA!G223&lt;&gt;"",b_BDVSA!G223&lt;&gt;0)=TRUE,IF(b_BDVSA!G223&gt;0,"D","A"),"")</f>
        <v>D</v>
      </c>
      <c r="I223" s="125">
        <f>IF(b_BDVSA!H223&lt;&gt;"",ABS(b_BDVSA!H223),"")</f>
        <v>49.38000000000001</v>
      </c>
      <c r="J223" s="125" t="str">
        <f>IF(AND(b_BDVSA!H223&lt;&gt;"",b_BDVSA!H223&lt;&gt;0)=TRUE,IF(b_BDVSA!H223&gt;0,"D","A"),"")</f>
        <v>A</v>
      </c>
      <c r="K223" s="126">
        <f>IF(b_BDVSA!I223&lt;&gt;"",ABS(b_BDVSA!I223),"")</f>
        <v>0.63413381276486458</v>
      </c>
      <c r="L223" s="125">
        <f>IF(b_BDVSA!L223&lt;&gt;"",ABS(b_BDVSA!L223),"")</f>
        <v>0</v>
      </c>
      <c r="M223" s="125" t="str">
        <f>IF(AND(b_BDVSA!L223&lt;&gt;"",b_BDVSA!L223&lt;&gt;0)=TRUE,IF(b_BDVSA!L223&gt;0,"D","A"),"")</f>
        <v/>
      </c>
      <c r="N223" s="125">
        <f>IF(b_BDVSA!M223&lt;&gt;"",ABS(b_BDVSA!M223),"")</f>
        <v>28.49</v>
      </c>
      <c r="O223" s="125" t="str">
        <f>IF(AND(b_BDVSA!M223&lt;&gt;"",b_BDVSA!M223&lt;&gt;0)=TRUE,IF(b_BDVSA!M223&gt;0,"D","A"),"")</f>
        <v>D</v>
      </c>
      <c r="P223" s="126" t="str">
        <f>IF(b_BDVSA!N223&lt;&gt;"",ABS(b_BDVSA!N223),"")</f>
        <v/>
      </c>
      <c r="Q223" s="125">
        <f>IF(b_BDVSA!Q223&lt;&gt;"",ABS(b_BDVSA!Q223),"")</f>
        <v>0</v>
      </c>
      <c r="R223" s="125" t="str">
        <f>IF(AND(b_BDVSA!Q223&lt;&gt;"",b_BDVSA!Q223&lt;&gt;0)=TRUE,IF(b_BDVSA!Q223&gt;0,"D","A"),"")</f>
        <v/>
      </c>
      <c r="S223" s="125">
        <f>IF(b_BDVSA!R223&lt;&gt;"",ABS(b_BDVSA!R223),"")</f>
        <v>28.49</v>
      </c>
      <c r="T223" s="125" t="str">
        <f>IF(AND(b_BDVSA!R223&lt;&gt;"",b_BDVSA!R223&lt;&gt;0)=TRUE,IF(b_BDVSA!R223&gt;0,"D","A"),"")</f>
        <v>D</v>
      </c>
      <c r="U223" s="126" t="str">
        <f>IF(b_BDVSA!S223&lt;&gt;"",ABS(b_BDVSA!S223),"")</f>
        <v/>
      </c>
      <c r="V223" s="125">
        <f>IF(b_BDVSA!V223&lt;&gt;"",ABS(b_BDVSA!V223),"")</f>
        <v>0</v>
      </c>
      <c r="W223" s="125" t="str">
        <f>IF(AND(b_BDVSA!V223&lt;&gt;"",b_BDVSA!V223&lt;&gt;0)=TRUE,IF(b_BDVSA!V223&gt;0,"D","A"),"")</f>
        <v/>
      </c>
      <c r="X223" s="125">
        <f>IF(b_BDVSA!W223&lt;&gt;"",ABS(b_BDVSA!W223),"")</f>
        <v>28.49</v>
      </c>
      <c r="Y223" s="125" t="str">
        <f>IF(AND(b_BDVSA!W223&lt;&gt;"",b_BDVSA!W223&lt;&gt;0)=TRUE,IF(b_BDVSA!W223&gt;0,"D","A"),"")</f>
        <v>D</v>
      </c>
      <c r="Z223" s="126" t="str">
        <f>IF(b_BDVSA!X223&lt;&gt;"",ABS(b_BDVSA!X223),"")</f>
        <v/>
      </c>
    </row>
    <row r="224" spans="1:26">
      <c r="A224" s="117" t="str">
        <f>IF(dati_pdc!A220&lt;&gt;"",IF(dati_pdc!D220=1,RIGHT(dati_pdc!A220,dati_pdc!E220),dati_pdc!A220),"")</f>
        <v>72</v>
      </c>
      <c r="B224" s="117" t="str">
        <f>IF(dati_pdc!B220&lt;&gt;"",dati_pdc!B220,"")</f>
        <v>VARIAZ.RIMANENZE E COSTRUZIONI INTERNE</v>
      </c>
      <c r="C224" s="117">
        <f>IF(dati_pdc!C220&lt;&gt;"",dati_pdc!C220,"")</f>
        <v>1</v>
      </c>
      <c r="D224" s="117">
        <f>IF(dati_pdc!D220&lt;&gt;"",dati_pdc!D220,"")</f>
        <v>0</v>
      </c>
      <c r="E224" s="125">
        <f>IF(b_BDVSA!F224&lt;&gt;"",ABS(b_BDVSA!F224),"")</f>
        <v>3508.7099999999991</v>
      </c>
      <c r="F224" s="125" t="str">
        <f>IF(AND(b_BDVSA!F224&lt;&gt;"",b_BDVSA!F224&lt;&gt;0)=TRUE,IF(b_BDVSA!F224&gt;0,"D","A"),"")</f>
        <v>A</v>
      </c>
      <c r="G224" s="125">
        <f>IF(b_BDVSA!G224&lt;&gt;"",ABS(b_BDVSA!G224),"")</f>
        <v>554.3799999999992</v>
      </c>
      <c r="H224" s="125" t="str">
        <f>IF(AND(b_BDVSA!G224&lt;&gt;"",b_BDVSA!G224&lt;&gt;0)=TRUE,IF(b_BDVSA!G224&gt;0,"D","A"),"")</f>
        <v>D</v>
      </c>
      <c r="I224" s="125">
        <f>IF(b_BDVSA!H224&lt;&gt;"",ABS(b_BDVSA!H224),"")</f>
        <v>4063.0899999999983</v>
      </c>
      <c r="J224" s="125" t="str">
        <f>IF(AND(b_BDVSA!H224&lt;&gt;"",b_BDVSA!H224&lt;&gt;0)=TRUE,IF(b_BDVSA!H224&gt;0,"D","A"),"")</f>
        <v>A</v>
      </c>
      <c r="K224" s="126">
        <f>IF(b_BDVSA!I224&lt;&gt;"",ABS(b_BDVSA!I224),"")</f>
        <v>7.3290703127818544</v>
      </c>
      <c r="L224" s="125">
        <f>IF(b_BDVSA!L224&lt;&gt;"",ABS(b_BDVSA!L224),"")</f>
        <v>0</v>
      </c>
      <c r="M224" s="125" t="str">
        <f>IF(AND(b_BDVSA!L224&lt;&gt;"",b_BDVSA!L224&lt;&gt;0)=TRUE,IF(b_BDVSA!L224&gt;0,"D","A"),"")</f>
        <v/>
      </c>
      <c r="N224" s="125">
        <f>IF(b_BDVSA!M224&lt;&gt;"",ABS(b_BDVSA!M224),"")</f>
        <v>3508.7099999999991</v>
      </c>
      <c r="O224" s="125" t="str">
        <f>IF(AND(b_BDVSA!M224&lt;&gt;"",b_BDVSA!M224&lt;&gt;0)=TRUE,IF(b_BDVSA!M224&gt;0,"D","A"),"")</f>
        <v>A</v>
      </c>
      <c r="P224" s="126" t="str">
        <f>IF(b_BDVSA!N224&lt;&gt;"",ABS(b_BDVSA!N224),"")</f>
        <v/>
      </c>
      <c r="Q224" s="125">
        <f>IF(b_BDVSA!Q224&lt;&gt;"",ABS(b_BDVSA!Q224),"")</f>
        <v>0</v>
      </c>
      <c r="R224" s="125" t="str">
        <f>IF(AND(b_BDVSA!Q224&lt;&gt;"",b_BDVSA!Q224&lt;&gt;0)=TRUE,IF(b_BDVSA!Q224&gt;0,"D","A"),"")</f>
        <v/>
      </c>
      <c r="S224" s="125">
        <f>IF(b_BDVSA!R224&lt;&gt;"",ABS(b_BDVSA!R224),"")</f>
        <v>3508.7099999999991</v>
      </c>
      <c r="T224" s="125" t="str">
        <f>IF(AND(b_BDVSA!R224&lt;&gt;"",b_BDVSA!R224&lt;&gt;0)=TRUE,IF(b_BDVSA!R224&gt;0,"D","A"),"")</f>
        <v>A</v>
      </c>
      <c r="U224" s="126" t="str">
        <f>IF(b_BDVSA!S224&lt;&gt;"",ABS(b_BDVSA!S224),"")</f>
        <v/>
      </c>
      <c r="V224" s="125">
        <f>IF(b_BDVSA!V224&lt;&gt;"",ABS(b_BDVSA!V224),"")</f>
        <v>0</v>
      </c>
      <c r="W224" s="125" t="str">
        <f>IF(AND(b_BDVSA!V224&lt;&gt;"",b_BDVSA!V224&lt;&gt;0)=TRUE,IF(b_BDVSA!V224&gt;0,"D","A"),"")</f>
        <v/>
      </c>
      <c r="X224" s="125">
        <f>IF(b_BDVSA!W224&lt;&gt;"",ABS(b_BDVSA!W224),"")</f>
        <v>3508.7099999999991</v>
      </c>
      <c r="Y224" s="125" t="str">
        <f>IF(AND(b_BDVSA!W224&lt;&gt;"",b_BDVSA!W224&lt;&gt;0)=TRUE,IF(b_BDVSA!W224&gt;0,"D","A"),"")</f>
        <v>A</v>
      </c>
      <c r="Z224" s="126" t="str">
        <f>IF(b_BDVSA!X224&lt;&gt;"",ABS(b_BDVSA!X224),"")</f>
        <v/>
      </c>
    </row>
    <row r="225" spans="1:26">
      <c r="A225" s="117" t="str">
        <f>IF(dati_pdc!A221&lt;&gt;"",IF(dati_pdc!D221=1,RIGHT(dati_pdc!A221,dati_pdc!E221),dati_pdc!A221),"")</f>
        <v>7201</v>
      </c>
      <c r="B225" s="117" t="str">
        <f>IF(dati_pdc!B221&lt;&gt;"",dati_pdc!B221,"")</f>
        <v>RIMANENZE FINALI</v>
      </c>
      <c r="C225" s="117">
        <f>IF(dati_pdc!C221&lt;&gt;"",dati_pdc!C221,"")</f>
        <v>2</v>
      </c>
      <c r="D225" s="117">
        <f>IF(dati_pdc!D221&lt;&gt;"",dati_pdc!D221,"")</f>
        <v>0</v>
      </c>
      <c r="E225" s="125">
        <f>IF(b_BDVSA!F225&lt;&gt;"",ABS(b_BDVSA!F225),"")</f>
        <v>14154.66</v>
      </c>
      <c r="F225" s="125" t="str">
        <f>IF(AND(b_BDVSA!F225&lt;&gt;"",b_BDVSA!F225&lt;&gt;0)=TRUE,IF(b_BDVSA!F225&gt;0,"D","A"),"")</f>
        <v>A</v>
      </c>
      <c r="G225" s="125">
        <f>IF(b_BDVSA!G225&lt;&gt;"",ABS(b_BDVSA!G225),"")</f>
        <v>10906.78</v>
      </c>
      <c r="H225" s="125" t="str">
        <f>IF(AND(b_BDVSA!G225&lt;&gt;"",b_BDVSA!G225&lt;&gt;0)=TRUE,IF(b_BDVSA!G225&gt;0,"D","A"),"")</f>
        <v>A</v>
      </c>
      <c r="I225" s="125">
        <f>IF(b_BDVSA!H225&lt;&gt;"",ABS(b_BDVSA!H225),"")</f>
        <v>3247.8799999999992</v>
      </c>
      <c r="J225" s="125" t="str">
        <f>IF(AND(b_BDVSA!H225&lt;&gt;"",b_BDVSA!H225&lt;&gt;0)=TRUE,IF(b_BDVSA!H225&gt;0,"D","A"),"")</f>
        <v>A</v>
      </c>
      <c r="K225" s="126">
        <f>IF(b_BDVSA!I225&lt;&gt;"",ABS(b_BDVSA!I225),"")</f>
        <v>0.29778541421024346</v>
      </c>
      <c r="L225" s="125">
        <f>IF(b_BDVSA!L225&lt;&gt;"",ABS(b_BDVSA!L225),"")</f>
        <v>0</v>
      </c>
      <c r="M225" s="125" t="str">
        <f>IF(AND(b_BDVSA!L225&lt;&gt;"",b_BDVSA!L225&lt;&gt;0)=TRUE,IF(b_BDVSA!L225&gt;0,"D","A"),"")</f>
        <v/>
      </c>
      <c r="N225" s="125">
        <f>IF(b_BDVSA!M225&lt;&gt;"",ABS(b_BDVSA!M225),"")</f>
        <v>14154.66</v>
      </c>
      <c r="O225" s="125" t="str">
        <f>IF(AND(b_BDVSA!M225&lt;&gt;"",b_BDVSA!M225&lt;&gt;0)=TRUE,IF(b_BDVSA!M225&gt;0,"D","A"),"")</f>
        <v>A</v>
      </c>
      <c r="P225" s="126" t="str">
        <f>IF(b_BDVSA!N225&lt;&gt;"",ABS(b_BDVSA!N225),"")</f>
        <v/>
      </c>
      <c r="Q225" s="125">
        <f>IF(b_BDVSA!Q225&lt;&gt;"",ABS(b_BDVSA!Q225),"")</f>
        <v>0</v>
      </c>
      <c r="R225" s="125" t="str">
        <f>IF(AND(b_BDVSA!Q225&lt;&gt;"",b_BDVSA!Q225&lt;&gt;0)=TRUE,IF(b_BDVSA!Q225&gt;0,"D","A"),"")</f>
        <v/>
      </c>
      <c r="S225" s="125">
        <f>IF(b_BDVSA!R225&lt;&gt;"",ABS(b_BDVSA!R225),"")</f>
        <v>14154.66</v>
      </c>
      <c r="T225" s="125" t="str">
        <f>IF(AND(b_BDVSA!R225&lt;&gt;"",b_BDVSA!R225&lt;&gt;0)=TRUE,IF(b_BDVSA!R225&gt;0,"D","A"),"")</f>
        <v>A</v>
      </c>
      <c r="U225" s="126" t="str">
        <f>IF(b_BDVSA!S225&lt;&gt;"",ABS(b_BDVSA!S225),"")</f>
        <v/>
      </c>
      <c r="V225" s="125">
        <f>IF(b_BDVSA!V225&lt;&gt;"",ABS(b_BDVSA!V225),"")</f>
        <v>0</v>
      </c>
      <c r="W225" s="125" t="str">
        <f>IF(AND(b_BDVSA!V225&lt;&gt;"",b_BDVSA!V225&lt;&gt;0)=TRUE,IF(b_BDVSA!V225&gt;0,"D","A"),"")</f>
        <v/>
      </c>
      <c r="X225" s="125">
        <f>IF(b_BDVSA!W225&lt;&gt;"",ABS(b_BDVSA!W225),"")</f>
        <v>14154.66</v>
      </c>
      <c r="Y225" s="125" t="str">
        <f>IF(AND(b_BDVSA!W225&lt;&gt;"",b_BDVSA!W225&lt;&gt;0)=TRUE,IF(b_BDVSA!W225&gt;0,"D","A"),"")</f>
        <v>A</v>
      </c>
      <c r="Z225" s="126" t="str">
        <f>IF(b_BDVSA!X225&lt;&gt;"",ABS(b_BDVSA!X225),"")</f>
        <v/>
      </c>
    </row>
    <row r="226" spans="1:26">
      <c r="A226" s="117" t="str">
        <f>IF(dati_pdc!A222&lt;&gt;"",IF(dati_pdc!D222=1,RIGHT(dati_pdc!A222,dati_pdc!E222),dati_pdc!A222),"")</f>
        <v>720101</v>
      </c>
      <c r="B226" s="117" t="str">
        <f>IF(dati_pdc!B222&lt;&gt;"",dati_pdc!B222,"")</f>
        <v>Rimanenze finali prodotti finiti</v>
      </c>
      <c r="C226" s="117">
        <f>IF(dati_pdc!C222&lt;&gt;"",dati_pdc!C222,"")</f>
        <v>3</v>
      </c>
      <c r="D226" s="117">
        <f>IF(dati_pdc!D222&lt;&gt;"",dati_pdc!D222,"")</f>
        <v>0</v>
      </c>
      <c r="E226" s="125">
        <f>IF(b_BDVSA!F226&lt;&gt;"",ABS(b_BDVSA!F226),"")</f>
        <v>14154.66</v>
      </c>
      <c r="F226" s="125" t="str">
        <f>IF(AND(b_BDVSA!F226&lt;&gt;"",b_BDVSA!F226&lt;&gt;0)=TRUE,IF(b_BDVSA!F226&gt;0,"D","A"),"")</f>
        <v>A</v>
      </c>
      <c r="G226" s="125">
        <f>IF(b_BDVSA!G226&lt;&gt;"",ABS(b_BDVSA!G226),"")</f>
        <v>10906.78</v>
      </c>
      <c r="H226" s="125" t="str">
        <f>IF(AND(b_BDVSA!G226&lt;&gt;"",b_BDVSA!G226&lt;&gt;0)=TRUE,IF(b_BDVSA!G226&gt;0,"D","A"),"")</f>
        <v>A</v>
      </c>
      <c r="I226" s="125">
        <f>IF(b_BDVSA!H226&lt;&gt;"",ABS(b_BDVSA!H226),"")</f>
        <v>3247.8799999999992</v>
      </c>
      <c r="J226" s="125" t="str">
        <f>IF(AND(b_BDVSA!H226&lt;&gt;"",b_BDVSA!H226&lt;&gt;0)=TRUE,IF(b_BDVSA!H226&gt;0,"D","A"),"")</f>
        <v>A</v>
      </c>
      <c r="K226" s="126">
        <f>IF(b_BDVSA!I226&lt;&gt;"",ABS(b_BDVSA!I226),"")</f>
        <v>0.29778541421024346</v>
      </c>
      <c r="L226" s="125">
        <f>IF(b_BDVSA!L226&lt;&gt;"",ABS(b_BDVSA!L226),"")</f>
        <v>0</v>
      </c>
      <c r="M226" s="125" t="str">
        <f>IF(AND(b_BDVSA!L226&lt;&gt;"",b_BDVSA!L226&lt;&gt;0)=TRUE,IF(b_BDVSA!L226&gt;0,"D","A"),"")</f>
        <v/>
      </c>
      <c r="N226" s="125">
        <f>IF(b_BDVSA!M226&lt;&gt;"",ABS(b_BDVSA!M226),"")</f>
        <v>14154.66</v>
      </c>
      <c r="O226" s="125" t="str">
        <f>IF(AND(b_BDVSA!M226&lt;&gt;"",b_BDVSA!M226&lt;&gt;0)=TRUE,IF(b_BDVSA!M226&gt;0,"D","A"),"")</f>
        <v>A</v>
      </c>
      <c r="P226" s="126" t="str">
        <f>IF(b_BDVSA!N226&lt;&gt;"",ABS(b_BDVSA!N226),"")</f>
        <v/>
      </c>
      <c r="Q226" s="125">
        <f>IF(b_BDVSA!Q226&lt;&gt;"",ABS(b_BDVSA!Q226),"")</f>
        <v>0</v>
      </c>
      <c r="R226" s="125" t="str">
        <f>IF(AND(b_BDVSA!Q226&lt;&gt;"",b_BDVSA!Q226&lt;&gt;0)=TRUE,IF(b_BDVSA!Q226&gt;0,"D","A"),"")</f>
        <v/>
      </c>
      <c r="S226" s="125">
        <f>IF(b_BDVSA!R226&lt;&gt;"",ABS(b_BDVSA!R226),"")</f>
        <v>14154.66</v>
      </c>
      <c r="T226" s="125" t="str">
        <f>IF(AND(b_BDVSA!R226&lt;&gt;"",b_BDVSA!R226&lt;&gt;0)=TRUE,IF(b_BDVSA!R226&gt;0,"D","A"),"")</f>
        <v>A</v>
      </c>
      <c r="U226" s="126" t="str">
        <f>IF(b_BDVSA!S226&lt;&gt;"",ABS(b_BDVSA!S226),"")</f>
        <v/>
      </c>
      <c r="V226" s="125">
        <f>IF(b_BDVSA!V226&lt;&gt;"",ABS(b_BDVSA!V226),"")</f>
        <v>0</v>
      </c>
      <c r="W226" s="125" t="str">
        <f>IF(AND(b_BDVSA!V226&lt;&gt;"",b_BDVSA!V226&lt;&gt;0)=TRUE,IF(b_BDVSA!V226&gt;0,"D","A"),"")</f>
        <v/>
      </c>
      <c r="X226" s="125">
        <f>IF(b_BDVSA!W226&lt;&gt;"",ABS(b_BDVSA!W226),"")</f>
        <v>14154.66</v>
      </c>
      <c r="Y226" s="125" t="str">
        <f>IF(AND(b_BDVSA!W226&lt;&gt;"",b_BDVSA!W226&lt;&gt;0)=TRUE,IF(b_BDVSA!W226&gt;0,"D","A"),"")</f>
        <v>A</v>
      </c>
      <c r="Z226" s="126" t="str">
        <f>IF(b_BDVSA!X226&lt;&gt;"",ABS(b_BDVSA!X226),"")</f>
        <v/>
      </c>
    </row>
    <row r="227" spans="1:26">
      <c r="A227" s="117" t="str">
        <f>IF(dati_pdc!A223&lt;&gt;"",IF(dati_pdc!D223=1,RIGHT(dati_pdc!A223,dati_pdc!E223),dati_pdc!A223),"")</f>
        <v>7205</v>
      </c>
      <c r="B227" s="117" t="str">
        <f>IF(dati_pdc!B223&lt;&gt;"",dati_pdc!B223,"")</f>
        <v>RIMANENZE INIZIALI</v>
      </c>
      <c r="C227" s="117">
        <f>IF(dati_pdc!C223&lt;&gt;"",dati_pdc!C223,"")</f>
        <v>2</v>
      </c>
      <c r="D227" s="117">
        <f>IF(dati_pdc!D223&lt;&gt;"",dati_pdc!D223,"")</f>
        <v>0</v>
      </c>
      <c r="E227" s="125">
        <f>IF(b_BDVSA!F227&lt;&gt;"",ABS(b_BDVSA!F227),"")</f>
        <v>10645.95</v>
      </c>
      <c r="F227" s="125" t="str">
        <f>IF(AND(b_BDVSA!F227&lt;&gt;"",b_BDVSA!F227&lt;&gt;0)=TRUE,IF(b_BDVSA!F227&gt;0,"D","A"),"")</f>
        <v>D</v>
      </c>
      <c r="G227" s="125">
        <f>IF(b_BDVSA!G227&lt;&gt;"",ABS(b_BDVSA!G227),"")</f>
        <v>11461.16</v>
      </c>
      <c r="H227" s="125" t="str">
        <f>IF(AND(b_BDVSA!G227&lt;&gt;"",b_BDVSA!G227&lt;&gt;0)=TRUE,IF(b_BDVSA!G227&gt;0,"D","A"),"")</f>
        <v>D</v>
      </c>
      <c r="I227" s="125">
        <f>IF(b_BDVSA!H227&lt;&gt;"",ABS(b_BDVSA!H227),"")</f>
        <v>815.20999999999913</v>
      </c>
      <c r="J227" s="125" t="str">
        <f>IF(AND(b_BDVSA!H227&lt;&gt;"",b_BDVSA!H227&lt;&gt;0)=TRUE,IF(b_BDVSA!H227&gt;0,"D","A"),"")</f>
        <v>A</v>
      </c>
      <c r="K227" s="126">
        <f>IF(b_BDVSA!I227&lt;&gt;"",ABS(b_BDVSA!I227),"")</f>
        <v>7.1128053355855703E-2</v>
      </c>
      <c r="L227" s="125">
        <f>IF(b_BDVSA!L227&lt;&gt;"",ABS(b_BDVSA!L227),"")</f>
        <v>0</v>
      </c>
      <c r="M227" s="125" t="str">
        <f>IF(AND(b_BDVSA!L227&lt;&gt;"",b_BDVSA!L227&lt;&gt;0)=TRUE,IF(b_BDVSA!L227&gt;0,"D","A"),"")</f>
        <v/>
      </c>
      <c r="N227" s="125">
        <f>IF(b_BDVSA!M227&lt;&gt;"",ABS(b_BDVSA!M227),"")</f>
        <v>10645.95</v>
      </c>
      <c r="O227" s="125" t="str">
        <f>IF(AND(b_BDVSA!M227&lt;&gt;"",b_BDVSA!M227&lt;&gt;0)=TRUE,IF(b_BDVSA!M227&gt;0,"D","A"),"")</f>
        <v>D</v>
      </c>
      <c r="P227" s="126" t="str">
        <f>IF(b_BDVSA!N227&lt;&gt;"",ABS(b_BDVSA!N227),"")</f>
        <v/>
      </c>
      <c r="Q227" s="125">
        <f>IF(b_BDVSA!Q227&lt;&gt;"",ABS(b_BDVSA!Q227),"")</f>
        <v>0</v>
      </c>
      <c r="R227" s="125" t="str">
        <f>IF(AND(b_BDVSA!Q227&lt;&gt;"",b_BDVSA!Q227&lt;&gt;0)=TRUE,IF(b_BDVSA!Q227&gt;0,"D","A"),"")</f>
        <v/>
      </c>
      <c r="S227" s="125">
        <f>IF(b_BDVSA!R227&lt;&gt;"",ABS(b_BDVSA!R227),"")</f>
        <v>10645.95</v>
      </c>
      <c r="T227" s="125" t="str">
        <f>IF(AND(b_BDVSA!R227&lt;&gt;"",b_BDVSA!R227&lt;&gt;0)=TRUE,IF(b_BDVSA!R227&gt;0,"D","A"),"")</f>
        <v>D</v>
      </c>
      <c r="U227" s="126" t="str">
        <f>IF(b_BDVSA!S227&lt;&gt;"",ABS(b_BDVSA!S227),"")</f>
        <v/>
      </c>
      <c r="V227" s="125">
        <f>IF(b_BDVSA!V227&lt;&gt;"",ABS(b_BDVSA!V227),"")</f>
        <v>0</v>
      </c>
      <c r="W227" s="125" t="str">
        <f>IF(AND(b_BDVSA!V227&lt;&gt;"",b_BDVSA!V227&lt;&gt;0)=TRUE,IF(b_BDVSA!V227&gt;0,"D","A"),"")</f>
        <v/>
      </c>
      <c r="X227" s="125">
        <f>IF(b_BDVSA!W227&lt;&gt;"",ABS(b_BDVSA!W227),"")</f>
        <v>10645.95</v>
      </c>
      <c r="Y227" s="125" t="str">
        <f>IF(AND(b_BDVSA!W227&lt;&gt;"",b_BDVSA!W227&lt;&gt;0)=TRUE,IF(b_BDVSA!W227&gt;0,"D","A"),"")</f>
        <v>D</v>
      </c>
      <c r="Z227" s="126" t="str">
        <f>IF(b_BDVSA!X227&lt;&gt;"",ABS(b_BDVSA!X227),"")</f>
        <v/>
      </c>
    </row>
    <row r="228" spans="1:26">
      <c r="A228" s="117" t="str">
        <f>IF(dati_pdc!A224&lt;&gt;"",IF(dati_pdc!D224=1,RIGHT(dati_pdc!A224,dati_pdc!E224),dati_pdc!A224),"")</f>
        <v>720501</v>
      </c>
      <c r="B228" s="117" t="str">
        <f>IF(dati_pdc!B224&lt;&gt;"",dati_pdc!B224,"")</f>
        <v>Rimanenze iniziali prodotti finiti</v>
      </c>
      <c r="C228" s="117">
        <f>IF(dati_pdc!C224&lt;&gt;"",dati_pdc!C224,"")</f>
        <v>3</v>
      </c>
      <c r="D228" s="117">
        <f>IF(dati_pdc!D224&lt;&gt;"",dati_pdc!D224,"")</f>
        <v>0</v>
      </c>
      <c r="E228" s="125">
        <f>IF(b_BDVSA!F228&lt;&gt;"",ABS(b_BDVSA!F228),"")</f>
        <v>10645.95</v>
      </c>
      <c r="F228" s="125" t="str">
        <f>IF(AND(b_BDVSA!F228&lt;&gt;"",b_BDVSA!F228&lt;&gt;0)=TRUE,IF(b_BDVSA!F228&gt;0,"D","A"),"")</f>
        <v>D</v>
      </c>
      <c r="G228" s="125">
        <f>IF(b_BDVSA!G228&lt;&gt;"",ABS(b_BDVSA!G228),"")</f>
        <v>11461.16</v>
      </c>
      <c r="H228" s="125" t="str">
        <f>IF(AND(b_BDVSA!G228&lt;&gt;"",b_BDVSA!G228&lt;&gt;0)=TRUE,IF(b_BDVSA!G228&gt;0,"D","A"),"")</f>
        <v>D</v>
      </c>
      <c r="I228" s="125">
        <f>IF(b_BDVSA!H228&lt;&gt;"",ABS(b_BDVSA!H228),"")</f>
        <v>815.20999999999913</v>
      </c>
      <c r="J228" s="125" t="str">
        <f>IF(AND(b_BDVSA!H228&lt;&gt;"",b_BDVSA!H228&lt;&gt;0)=TRUE,IF(b_BDVSA!H228&gt;0,"D","A"),"")</f>
        <v>A</v>
      </c>
      <c r="K228" s="126">
        <f>IF(b_BDVSA!I228&lt;&gt;"",ABS(b_BDVSA!I228),"")</f>
        <v>7.1128053355855703E-2</v>
      </c>
      <c r="L228" s="125">
        <f>IF(b_BDVSA!L228&lt;&gt;"",ABS(b_BDVSA!L228),"")</f>
        <v>0</v>
      </c>
      <c r="M228" s="125" t="str">
        <f>IF(AND(b_BDVSA!L228&lt;&gt;"",b_BDVSA!L228&lt;&gt;0)=TRUE,IF(b_BDVSA!L228&gt;0,"D","A"),"")</f>
        <v/>
      </c>
      <c r="N228" s="125">
        <f>IF(b_BDVSA!M228&lt;&gt;"",ABS(b_BDVSA!M228),"")</f>
        <v>10645.95</v>
      </c>
      <c r="O228" s="125" t="str">
        <f>IF(AND(b_BDVSA!M228&lt;&gt;"",b_BDVSA!M228&lt;&gt;0)=TRUE,IF(b_BDVSA!M228&gt;0,"D","A"),"")</f>
        <v>D</v>
      </c>
      <c r="P228" s="126" t="str">
        <f>IF(b_BDVSA!N228&lt;&gt;"",ABS(b_BDVSA!N228),"")</f>
        <v/>
      </c>
      <c r="Q228" s="125">
        <f>IF(b_BDVSA!Q228&lt;&gt;"",ABS(b_BDVSA!Q228),"")</f>
        <v>0</v>
      </c>
      <c r="R228" s="125" t="str">
        <f>IF(AND(b_BDVSA!Q228&lt;&gt;"",b_BDVSA!Q228&lt;&gt;0)=TRUE,IF(b_BDVSA!Q228&gt;0,"D","A"),"")</f>
        <v/>
      </c>
      <c r="S228" s="125">
        <f>IF(b_BDVSA!R228&lt;&gt;"",ABS(b_BDVSA!R228),"")</f>
        <v>10645.95</v>
      </c>
      <c r="T228" s="125" t="str">
        <f>IF(AND(b_BDVSA!R228&lt;&gt;"",b_BDVSA!R228&lt;&gt;0)=TRUE,IF(b_BDVSA!R228&gt;0,"D","A"),"")</f>
        <v>D</v>
      </c>
      <c r="U228" s="126" t="str">
        <f>IF(b_BDVSA!S228&lt;&gt;"",ABS(b_BDVSA!S228),"")</f>
        <v/>
      </c>
      <c r="V228" s="125">
        <f>IF(b_BDVSA!V228&lt;&gt;"",ABS(b_BDVSA!V228),"")</f>
        <v>0</v>
      </c>
      <c r="W228" s="125" t="str">
        <f>IF(AND(b_BDVSA!V228&lt;&gt;"",b_BDVSA!V228&lt;&gt;0)=TRUE,IF(b_BDVSA!V228&gt;0,"D","A"),"")</f>
        <v/>
      </c>
      <c r="X228" s="125">
        <f>IF(b_BDVSA!W228&lt;&gt;"",ABS(b_BDVSA!W228),"")</f>
        <v>10645.95</v>
      </c>
      <c r="Y228" s="125" t="str">
        <f>IF(AND(b_BDVSA!W228&lt;&gt;"",b_BDVSA!W228&lt;&gt;0)=TRUE,IF(b_BDVSA!W228&gt;0,"D","A"),"")</f>
        <v>D</v>
      </c>
      <c r="Z228" s="126" t="str">
        <f>IF(b_BDVSA!X228&lt;&gt;"",ABS(b_BDVSA!X228),"")</f>
        <v/>
      </c>
    </row>
    <row r="229" spans="1:26">
      <c r="A229" s="117" t="str">
        <f>IF(dati_pdc!A225&lt;&gt;"",IF(dati_pdc!D225=1,RIGHT(dati_pdc!A225,dati_pdc!E225),dati_pdc!A225),"")</f>
        <v>73</v>
      </c>
      <c r="B229" s="117" t="str">
        <f>IF(dati_pdc!B225&lt;&gt;"",dati_pdc!B225,"")</f>
        <v>ALTRI RICAVI E PROVENTI</v>
      </c>
      <c r="C229" s="117">
        <f>IF(dati_pdc!C225&lt;&gt;"",dati_pdc!C225,"")</f>
        <v>1</v>
      </c>
      <c r="D229" s="117">
        <f>IF(dati_pdc!D225&lt;&gt;"",dati_pdc!D225,"")</f>
        <v>0</v>
      </c>
      <c r="E229" s="125">
        <f>IF(b_BDVSA!F229&lt;&gt;"",ABS(b_BDVSA!F229),"")</f>
        <v>10973.439999999999</v>
      </c>
      <c r="F229" s="125" t="str">
        <f>IF(AND(b_BDVSA!F229&lt;&gt;"",b_BDVSA!F229&lt;&gt;0)=TRUE,IF(b_BDVSA!F229&gt;0,"D","A"),"")</f>
        <v>A</v>
      </c>
      <c r="G229" s="125">
        <f>IF(b_BDVSA!G229&lt;&gt;"",ABS(b_BDVSA!G229),"")</f>
        <v>3916.7699999999995</v>
      </c>
      <c r="H229" s="125" t="str">
        <f>IF(AND(b_BDVSA!G229&lt;&gt;"",b_BDVSA!G229&lt;&gt;0)=TRUE,IF(b_BDVSA!G229&gt;0,"D","A"),"")</f>
        <v>A</v>
      </c>
      <c r="I229" s="125">
        <f>IF(b_BDVSA!H229&lt;&gt;"",ABS(b_BDVSA!H229),"")</f>
        <v>7056.6699999999992</v>
      </c>
      <c r="J229" s="125" t="str">
        <f>IF(AND(b_BDVSA!H229&lt;&gt;"",b_BDVSA!H229&lt;&gt;0)=TRUE,IF(b_BDVSA!H229&gt;0,"D","A"),"")</f>
        <v>A</v>
      </c>
      <c r="K229" s="126">
        <f>IF(b_BDVSA!I229&lt;&gt;"",ABS(b_BDVSA!I229),"")</f>
        <v>1.8016554456861138</v>
      </c>
      <c r="L229" s="125">
        <f>IF(b_BDVSA!L229&lt;&gt;"",ABS(b_BDVSA!L229),"")</f>
        <v>0</v>
      </c>
      <c r="M229" s="125" t="str">
        <f>IF(AND(b_BDVSA!L229&lt;&gt;"",b_BDVSA!L229&lt;&gt;0)=TRUE,IF(b_BDVSA!L229&gt;0,"D","A"),"")</f>
        <v/>
      </c>
      <c r="N229" s="125">
        <f>IF(b_BDVSA!M229&lt;&gt;"",ABS(b_BDVSA!M229),"")</f>
        <v>10973.439999999999</v>
      </c>
      <c r="O229" s="125" t="str">
        <f>IF(AND(b_BDVSA!M229&lt;&gt;"",b_BDVSA!M229&lt;&gt;0)=TRUE,IF(b_BDVSA!M229&gt;0,"D","A"),"")</f>
        <v>A</v>
      </c>
      <c r="P229" s="126" t="str">
        <f>IF(b_BDVSA!N229&lt;&gt;"",ABS(b_BDVSA!N229),"")</f>
        <v/>
      </c>
      <c r="Q229" s="125">
        <f>IF(b_BDVSA!Q229&lt;&gt;"",ABS(b_BDVSA!Q229),"")</f>
        <v>0</v>
      </c>
      <c r="R229" s="125" t="str">
        <f>IF(AND(b_BDVSA!Q229&lt;&gt;"",b_BDVSA!Q229&lt;&gt;0)=TRUE,IF(b_BDVSA!Q229&gt;0,"D","A"),"")</f>
        <v/>
      </c>
      <c r="S229" s="125">
        <f>IF(b_BDVSA!R229&lt;&gt;"",ABS(b_BDVSA!R229),"")</f>
        <v>10973.439999999999</v>
      </c>
      <c r="T229" s="125" t="str">
        <f>IF(AND(b_BDVSA!R229&lt;&gt;"",b_BDVSA!R229&lt;&gt;0)=TRUE,IF(b_BDVSA!R229&gt;0,"D","A"),"")</f>
        <v>A</v>
      </c>
      <c r="U229" s="126" t="str">
        <f>IF(b_BDVSA!S229&lt;&gt;"",ABS(b_BDVSA!S229),"")</f>
        <v/>
      </c>
      <c r="V229" s="125">
        <f>IF(b_BDVSA!V229&lt;&gt;"",ABS(b_BDVSA!V229),"")</f>
        <v>0</v>
      </c>
      <c r="W229" s="125" t="str">
        <f>IF(AND(b_BDVSA!V229&lt;&gt;"",b_BDVSA!V229&lt;&gt;0)=TRUE,IF(b_BDVSA!V229&gt;0,"D","A"),"")</f>
        <v/>
      </c>
      <c r="X229" s="125">
        <f>IF(b_BDVSA!W229&lt;&gt;"",ABS(b_BDVSA!W229),"")</f>
        <v>10973.439999999999</v>
      </c>
      <c r="Y229" s="125" t="str">
        <f>IF(AND(b_BDVSA!W229&lt;&gt;"",b_BDVSA!W229&lt;&gt;0)=TRUE,IF(b_BDVSA!W229&gt;0,"D","A"),"")</f>
        <v>A</v>
      </c>
      <c r="Z229" s="126" t="str">
        <f>IF(b_BDVSA!X229&lt;&gt;"",ABS(b_BDVSA!X229),"")</f>
        <v/>
      </c>
    </row>
    <row r="230" spans="1:26">
      <c r="A230" s="117" t="str">
        <f>IF(dati_pdc!A226&lt;&gt;"",IF(dati_pdc!D226=1,RIGHT(dati_pdc!A226,dati_pdc!E226),dati_pdc!A226),"")</f>
        <v>7301</v>
      </c>
      <c r="B230" s="117" t="str">
        <f>IF(dati_pdc!B226&lt;&gt;"",dati_pdc!B226,"")</f>
        <v>PROVENTI DIVERSI</v>
      </c>
      <c r="C230" s="117">
        <f>IF(dati_pdc!C226&lt;&gt;"",dati_pdc!C226,"")</f>
        <v>2</v>
      </c>
      <c r="D230" s="117">
        <f>IF(dati_pdc!D226&lt;&gt;"",dati_pdc!D226,"")</f>
        <v>0</v>
      </c>
      <c r="E230" s="125">
        <f>IF(b_BDVSA!F230&lt;&gt;"",ABS(b_BDVSA!F230),"")</f>
        <v>10574.98</v>
      </c>
      <c r="F230" s="125" t="str">
        <f>IF(AND(b_BDVSA!F230&lt;&gt;"",b_BDVSA!F230&lt;&gt;0)=TRUE,IF(b_BDVSA!F230&gt;0,"D","A"),"")</f>
        <v>A</v>
      </c>
      <c r="G230" s="125">
        <f>IF(b_BDVSA!G230&lt;&gt;"",ABS(b_BDVSA!G230),"")</f>
        <v>3414.1499999999996</v>
      </c>
      <c r="H230" s="125" t="str">
        <f>IF(AND(b_BDVSA!G230&lt;&gt;"",b_BDVSA!G230&lt;&gt;0)=TRUE,IF(b_BDVSA!G230&gt;0,"D","A"),"")</f>
        <v>A</v>
      </c>
      <c r="I230" s="125">
        <f>IF(b_BDVSA!H230&lt;&gt;"",ABS(b_BDVSA!H230),"")</f>
        <v>7160.83</v>
      </c>
      <c r="J230" s="125" t="str">
        <f>IF(AND(b_BDVSA!H230&lt;&gt;"",b_BDVSA!H230&lt;&gt;0)=TRUE,IF(b_BDVSA!H230&gt;0,"D","A"),"")</f>
        <v>A</v>
      </c>
      <c r="K230" s="126">
        <f>IF(b_BDVSA!I230&lt;&gt;"",ABS(b_BDVSA!I230),"")</f>
        <v>2.0973975953019055</v>
      </c>
      <c r="L230" s="125">
        <f>IF(b_BDVSA!L230&lt;&gt;"",ABS(b_BDVSA!L230),"")</f>
        <v>0</v>
      </c>
      <c r="M230" s="125" t="str">
        <f>IF(AND(b_BDVSA!L230&lt;&gt;"",b_BDVSA!L230&lt;&gt;0)=TRUE,IF(b_BDVSA!L230&gt;0,"D","A"),"")</f>
        <v/>
      </c>
      <c r="N230" s="125">
        <f>IF(b_BDVSA!M230&lt;&gt;"",ABS(b_BDVSA!M230),"")</f>
        <v>10574.98</v>
      </c>
      <c r="O230" s="125" t="str">
        <f>IF(AND(b_BDVSA!M230&lt;&gt;"",b_BDVSA!M230&lt;&gt;0)=TRUE,IF(b_BDVSA!M230&gt;0,"D","A"),"")</f>
        <v>A</v>
      </c>
      <c r="P230" s="126" t="str">
        <f>IF(b_BDVSA!N230&lt;&gt;"",ABS(b_BDVSA!N230),"")</f>
        <v/>
      </c>
      <c r="Q230" s="125">
        <f>IF(b_BDVSA!Q230&lt;&gt;"",ABS(b_BDVSA!Q230),"")</f>
        <v>0</v>
      </c>
      <c r="R230" s="125" t="str">
        <f>IF(AND(b_BDVSA!Q230&lt;&gt;"",b_BDVSA!Q230&lt;&gt;0)=TRUE,IF(b_BDVSA!Q230&gt;0,"D","A"),"")</f>
        <v/>
      </c>
      <c r="S230" s="125">
        <f>IF(b_BDVSA!R230&lt;&gt;"",ABS(b_BDVSA!R230),"")</f>
        <v>10574.98</v>
      </c>
      <c r="T230" s="125" t="str">
        <f>IF(AND(b_BDVSA!R230&lt;&gt;"",b_BDVSA!R230&lt;&gt;0)=TRUE,IF(b_BDVSA!R230&gt;0,"D","A"),"")</f>
        <v>A</v>
      </c>
      <c r="U230" s="126" t="str">
        <f>IF(b_BDVSA!S230&lt;&gt;"",ABS(b_BDVSA!S230),"")</f>
        <v/>
      </c>
      <c r="V230" s="125">
        <f>IF(b_BDVSA!V230&lt;&gt;"",ABS(b_BDVSA!V230),"")</f>
        <v>0</v>
      </c>
      <c r="W230" s="125" t="str">
        <f>IF(AND(b_BDVSA!V230&lt;&gt;"",b_BDVSA!V230&lt;&gt;0)=TRUE,IF(b_BDVSA!V230&gt;0,"D","A"),"")</f>
        <v/>
      </c>
      <c r="X230" s="125">
        <f>IF(b_BDVSA!W230&lt;&gt;"",ABS(b_BDVSA!W230),"")</f>
        <v>10574.98</v>
      </c>
      <c r="Y230" s="125" t="str">
        <f>IF(AND(b_BDVSA!W230&lt;&gt;"",b_BDVSA!W230&lt;&gt;0)=TRUE,IF(b_BDVSA!W230&gt;0,"D","A"),"")</f>
        <v>A</v>
      </c>
      <c r="Z230" s="126" t="str">
        <f>IF(b_BDVSA!X230&lt;&gt;"",ABS(b_BDVSA!X230),"")</f>
        <v/>
      </c>
    </row>
    <row r="231" spans="1:26">
      <c r="A231" s="117" t="str">
        <f>IF(dati_pdc!A227&lt;&gt;"",IF(dati_pdc!D227=1,RIGHT(dati_pdc!A227,dati_pdc!E227),dati_pdc!A227),"")</f>
        <v>730119</v>
      </c>
      <c r="B231" s="117" t="str">
        <f>IF(dati_pdc!B227&lt;&gt;"",dati_pdc!B227,"")</f>
        <v>Sopravvenienze attive da gestione ordin.</v>
      </c>
      <c r="C231" s="117">
        <f>IF(dati_pdc!C227&lt;&gt;"",dati_pdc!C227,"")</f>
        <v>3</v>
      </c>
      <c r="D231" s="117">
        <f>IF(dati_pdc!D227&lt;&gt;"",dati_pdc!D227,"")</f>
        <v>0</v>
      </c>
      <c r="E231" s="125">
        <f>IF(b_BDVSA!F231&lt;&gt;"",ABS(b_BDVSA!F231),"")</f>
        <v>5877.71</v>
      </c>
      <c r="F231" s="125" t="str">
        <f>IF(AND(b_BDVSA!F231&lt;&gt;"",b_BDVSA!F231&lt;&gt;0)=TRUE,IF(b_BDVSA!F231&gt;0,"D","A"),"")</f>
        <v>A</v>
      </c>
      <c r="G231" s="125">
        <f>IF(b_BDVSA!G231&lt;&gt;"",ABS(b_BDVSA!G231),"")</f>
        <v>3181.72</v>
      </c>
      <c r="H231" s="125" t="str">
        <f>IF(AND(b_BDVSA!G231&lt;&gt;"",b_BDVSA!G231&lt;&gt;0)=TRUE,IF(b_BDVSA!G231&gt;0,"D","A"),"")</f>
        <v>A</v>
      </c>
      <c r="I231" s="125">
        <f>IF(b_BDVSA!H231&lt;&gt;"",ABS(b_BDVSA!H231),"")</f>
        <v>2695.9900000000002</v>
      </c>
      <c r="J231" s="125" t="str">
        <f>IF(AND(b_BDVSA!H231&lt;&gt;"",b_BDVSA!H231&lt;&gt;0)=TRUE,IF(b_BDVSA!H231&gt;0,"D","A"),"")</f>
        <v>A</v>
      </c>
      <c r="K231" s="126">
        <f>IF(b_BDVSA!I231&lt;&gt;"",ABS(b_BDVSA!I231),"")</f>
        <v>0.84733728926492602</v>
      </c>
      <c r="L231" s="125">
        <f>IF(b_BDVSA!L231&lt;&gt;"",ABS(b_BDVSA!L231),"")</f>
        <v>0</v>
      </c>
      <c r="M231" s="125" t="str">
        <f>IF(AND(b_BDVSA!L231&lt;&gt;"",b_BDVSA!L231&lt;&gt;0)=TRUE,IF(b_BDVSA!L231&gt;0,"D","A"),"")</f>
        <v/>
      </c>
      <c r="N231" s="125">
        <f>IF(b_BDVSA!M231&lt;&gt;"",ABS(b_BDVSA!M231),"")</f>
        <v>5877.71</v>
      </c>
      <c r="O231" s="125" t="str">
        <f>IF(AND(b_BDVSA!M231&lt;&gt;"",b_BDVSA!M231&lt;&gt;0)=TRUE,IF(b_BDVSA!M231&gt;0,"D","A"),"")</f>
        <v>A</v>
      </c>
      <c r="P231" s="126" t="str">
        <f>IF(b_BDVSA!N231&lt;&gt;"",ABS(b_BDVSA!N231),"")</f>
        <v/>
      </c>
      <c r="Q231" s="125">
        <f>IF(b_BDVSA!Q231&lt;&gt;"",ABS(b_BDVSA!Q231),"")</f>
        <v>0</v>
      </c>
      <c r="R231" s="125" t="str">
        <f>IF(AND(b_BDVSA!Q231&lt;&gt;"",b_BDVSA!Q231&lt;&gt;0)=TRUE,IF(b_BDVSA!Q231&gt;0,"D","A"),"")</f>
        <v/>
      </c>
      <c r="S231" s="125">
        <f>IF(b_BDVSA!R231&lt;&gt;"",ABS(b_BDVSA!R231),"")</f>
        <v>5877.71</v>
      </c>
      <c r="T231" s="125" t="str">
        <f>IF(AND(b_BDVSA!R231&lt;&gt;"",b_BDVSA!R231&lt;&gt;0)=TRUE,IF(b_BDVSA!R231&gt;0,"D","A"),"")</f>
        <v>A</v>
      </c>
      <c r="U231" s="126" t="str">
        <f>IF(b_BDVSA!S231&lt;&gt;"",ABS(b_BDVSA!S231),"")</f>
        <v/>
      </c>
      <c r="V231" s="125">
        <f>IF(b_BDVSA!V231&lt;&gt;"",ABS(b_BDVSA!V231),"")</f>
        <v>0</v>
      </c>
      <c r="W231" s="125" t="str">
        <f>IF(AND(b_BDVSA!V231&lt;&gt;"",b_BDVSA!V231&lt;&gt;0)=TRUE,IF(b_BDVSA!V231&gt;0,"D","A"),"")</f>
        <v/>
      </c>
      <c r="X231" s="125">
        <f>IF(b_BDVSA!W231&lt;&gt;"",ABS(b_BDVSA!W231),"")</f>
        <v>5877.71</v>
      </c>
      <c r="Y231" s="125" t="str">
        <f>IF(AND(b_BDVSA!W231&lt;&gt;"",b_BDVSA!W231&lt;&gt;0)=TRUE,IF(b_BDVSA!W231&gt;0,"D","A"),"")</f>
        <v>A</v>
      </c>
      <c r="Z231" s="126" t="str">
        <f>IF(b_BDVSA!X231&lt;&gt;"",ABS(b_BDVSA!X231),"")</f>
        <v/>
      </c>
    </row>
    <row r="232" spans="1:26">
      <c r="A232" s="117" t="str">
        <f>IF(dati_pdc!A228&lt;&gt;"",IF(dati_pdc!D228=1,RIGHT(dati_pdc!A228,dati_pdc!E228),dati_pdc!A228),"")</f>
        <v>730121</v>
      </c>
      <c r="B232" s="117" t="str">
        <f>IF(dati_pdc!B228&lt;&gt;"",dati_pdc!B228,"")</f>
        <v>Sopravvenienze attive art.55, c.2</v>
      </c>
      <c r="C232" s="117">
        <f>IF(dati_pdc!C228&lt;&gt;"",dati_pdc!C228,"")</f>
        <v>3</v>
      </c>
      <c r="D232" s="117">
        <f>IF(dati_pdc!D228&lt;&gt;"",dati_pdc!D228,"")</f>
        <v>0</v>
      </c>
      <c r="E232" s="125">
        <f>IF(b_BDVSA!F232&lt;&gt;"",ABS(b_BDVSA!F232),"")</f>
        <v>3.97</v>
      </c>
      <c r="F232" s="125" t="str">
        <f>IF(AND(b_BDVSA!F232&lt;&gt;"",b_BDVSA!F232&lt;&gt;0)=TRUE,IF(b_BDVSA!F232&gt;0,"D","A"),"")</f>
        <v>A</v>
      </c>
      <c r="G232" s="125">
        <f>IF(b_BDVSA!G232&lt;&gt;"",ABS(b_BDVSA!G232),"")</f>
        <v>228.68</v>
      </c>
      <c r="H232" s="125" t="str">
        <f>IF(AND(b_BDVSA!G232&lt;&gt;"",b_BDVSA!G232&lt;&gt;0)=TRUE,IF(b_BDVSA!G232&gt;0,"D","A"),"")</f>
        <v>A</v>
      </c>
      <c r="I232" s="125">
        <f>IF(b_BDVSA!H232&lt;&gt;"",ABS(b_BDVSA!H232),"")</f>
        <v>224.71</v>
      </c>
      <c r="J232" s="125" t="str">
        <f>IF(AND(b_BDVSA!H232&lt;&gt;"",b_BDVSA!H232&lt;&gt;0)=TRUE,IF(b_BDVSA!H232&gt;0,"D","A"),"")</f>
        <v>D</v>
      </c>
      <c r="K232" s="126">
        <f>IF(b_BDVSA!I232&lt;&gt;"",ABS(b_BDVSA!I232),"")</f>
        <v>0.98263949623928637</v>
      </c>
      <c r="L232" s="125">
        <f>IF(b_BDVSA!L232&lt;&gt;"",ABS(b_BDVSA!L232),"")</f>
        <v>0</v>
      </c>
      <c r="M232" s="125" t="str">
        <f>IF(AND(b_BDVSA!L232&lt;&gt;"",b_BDVSA!L232&lt;&gt;0)=TRUE,IF(b_BDVSA!L232&gt;0,"D","A"),"")</f>
        <v/>
      </c>
      <c r="N232" s="125">
        <f>IF(b_BDVSA!M232&lt;&gt;"",ABS(b_BDVSA!M232),"")</f>
        <v>3.97</v>
      </c>
      <c r="O232" s="125" t="str">
        <f>IF(AND(b_BDVSA!M232&lt;&gt;"",b_BDVSA!M232&lt;&gt;0)=TRUE,IF(b_BDVSA!M232&gt;0,"D","A"),"")</f>
        <v>A</v>
      </c>
      <c r="P232" s="126" t="str">
        <f>IF(b_BDVSA!N232&lt;&gt;"",ABS(b_BDVSA!N232),"")</f>
        <v/>
      </c>
      <c r="Q232" s="125">
        <f>IF(b_BDVSA!Q232&lt;&gt;"",ABS(b_BDVSA!Q232),"")</f>
        <v>0</v>
      </c>
      <c r="R232" s="125" t="str">
        <f>IF(AND(b_BDVSA!Q232&lt;&gt;"",b_BDVSA!Q232&lt;&gt;0)=TRUE,IF(b_BDVSA!Q232&gt;0,"D","A"),"")</f>
        <v/>
      </c>
      <c r="S232" s="125">
        <f>IF(b_BDVSA!R232&lt;&gt;"",ABS(b_BDVSA!R232),"")</f>
        <v>3.97</v>
      </c>
      <c r="T232" s="125" t="str">
        <f>IF(AND(b_BDVSA!R232&lt;&gt;"",b_BDVSA!R232&lt;&gt;0)=TRUE,IF(b_BDVSA!R232&gt;0,"D","A"),"")</f>
        <v>A</v>
      </c>
      <c r="U232" s="126" t="str">
        <f>IF(b_BDVSA!S232&lt;&gt;"",ABS(b_BDVSA!S232),"")</f>
        <v/>
      </c>
      <c r="V232" s="125">
        <f>IF(b_BDVSA!V232&lt;&gt;"",ABS(b_BDVSA!V232),"")</f>
        <v>0</v>
      </c>
      <c r="W232" s="125" t="str">
        <f>IF(AND(b_BDVSA!V232&lt;&gt;"",b_BDVSA!V232&lt;&gt;0)=TRUE,IF(b_BDVSA!V232&gt;0,"D","A"),"")</f>
        <v/>
      </c>
      <c r="X232" s="125">
        <f>IF(b_BDVSA!W232&lt;&gt;"",ABS(b_BDVSA!W232),"")</f>
        <v>3.97</v>
      </c>
      <c r="Y232" s="125" t="str">
        <f>IF(AND(b_BDVSA!W232&lt;&gt;"",b_BDVSA!W232&lt;&gt;0)=TRUE,IF(b_BDVSA!W232&gt;0,"D","A"),"")</f>
        <v>A</v>
      </c>
      <c r="Z232" s="126" t="str">
        <f>IF(b_BDVSA!X232&lt;&gt;"",ABS(b_BDVSA!X232),"")</f>
        <v/>
      </c>
    </row>
    <row r="233" spans="1:26">
      <c r="A233" s="117" t="str">
        <f>IF(dati_pdc!A229&lt;&gt;"",IF(dati_pdc!D229=1,RIGHT(dati_pdc!A229,dati_pdc!E229),dati_pdc!A229),"")</f>
        <v>73012104</v>
      </c>
      <c r="B233" s="117" t="str">
        <f>IF(dati_pdc!B229&lt;&gt;"",dati_pdc!B229,"")</f>
        <v>Sopravvenienze attive non imponibili</v>
      </c>
      <c r="C233" s="117">
        <f>IF(dati_pdc!C229&lt;&gt;"",dati_pdc!C229,"")</f>
        <v>4</v>
      </c>
      <c r="D233" s="117">
        <f>IF(dati_pdc!D229&lt;&gt;"",dati_pdc!D229,"")</f>
        <v>0</v>
      </c>
      <c r="E233" s="125">
        <f>IF(b_BDVSA!F233&lt;&gt;"",ABS(b_BDVSA!F233),"")</f>
        <v>3.97</v>
      </c>
      <c r="F233" s="125" t="str">
        <f>IF(AND(b_BDVSA!F233&lt;&gt;"",b_BDVSA!F233&lt;&gt;0)=TRUE,IF(b_BDVSA!F233&gt;0,"D","A"),"")</f>
        <v>A</v>
      </c>
      <c r="G233" s="125">
        <f>IF(b_BDVSA!G233&lt;&gt;"",ABS(b_BDVSA!G233),"")</f>
        <v>228.68</v>
      </c>
      <c r="H233" s="125" t="str">
        <f>IF(AND(b_BDVSA!G233&lt;&gt;"",b_BDVSA!G233&lt;&gt;0)=TRUE,IF(b_BDVSA!G233&gt;0,"D","A"),"")</f>
        <v>A</v>
      </c>
      <c r="I233" s="125">
        <f>IF(b_BDVSA!H233&lt;&gt;"",ABS(b_BDVSA!H233),"")</f>
        <v>224.71</v>
      </c>
      <c r="J233" s="125" t="str">
        <f>IF(AND(b_BDVSA!H233&lt;&gt;"",b_BDVSA!H233&lt;&gt;0)=TRUE,IF(b_BDVSA!H233&gt;0,"D","A"),"")</f>
        <v>D</v>
      </c>
      <c r="K233" s="126">
        <f>IF(b_BDVSA!I233&lt;&gt;"",ABS(b_BDVSA!I233),"")</f>
        <v>0.98263949623928637</v>
      </c>
      <c r="L233" s="125">
        <f>IF(b_BDVSA!L233&lt;&gt;"",ABS(b_BDVSA!L233),"")</f>
        <v>0</v>
      </c>
      <c r="M233" s="125" t="str">
        <f>IF(AND(b_BDVSA!L233&lt;&gt;"",b_BDVSA!L233&lt;&gt;0)=TRUE,IF(b_BDVSA!L233&gt;0,"D","A"),"")</f>
        <v/>
      </c>
      <c r="N233" s="125">
        <f>IF(b_BDVSA!M233&lt;&gt;"",ABS(b_BDVSA!M233),"")</f>
        <v>3.97</v>
      </c>
      <c r="O233" s="125" t="str">
        <f>IF(AND(b_BDVSA!M233&lt;&gt;"",b_BDVSA!M233&lt;&gt;0)=TRUE,IF(b_BDVSA!M233&gt;0,"D","A"),"")</f>
        <v>A</v>
      </c>
      <c r="P233" s="126" t="str">
        <f>IF(b_BDVSA!N233&lt;&gt;"",ABS(b_BDVSA!N233),"")</f>
        <v/>
      </c>
      <c r="Q233" s="125">
        <f>IF(b_BDVSA!Q233&lt;&gt;"",ABS(b_BDVSA!Q233),"")</f>
        <v>0</v>
      </c>
      <c r="R233" s="125" t="str">
        <f>IF(AND(b_BDVSA!Q233&lt;&gt;"",b_BDVSA!Q233&lt;&gt;0)=TRUE,IF(b_BDVSA!Q233&gt;0,"D","A"),"")</f>
        <v/>
      </c>
      <c r="S233" s="125">
        <f>IF(b_BDVSA!R233&lt;&gt;"",ABS(b_BDVSA!R233),"")</f>
        <v>3.97</v>
      </c>
      <c r="T233" s="125" t="str">
        <f>IF(AND(b_BDVSA!R233&lt;&gt;"",b_BDVSA!R233&lt;&gt;0)=TRUE,IF(b_BDVSA!R233&gt;0,"D","A"),"")</f>
        <v>A</v>
      </c>
      <c r="U233" s="126" t="str">
        <f>IF(b_BDVSA!S233&lt;&gt;"",ABS(b_BDVSA!S233),"")</f>
        <v/>
      </c>
      <c r="V233" s="125">
        <f>IF(b_BDVSA!V233&lt;&gt;"",ABS(b_BDVSA!V233),"")</f>
        <v>0</v>
      </c>
      <c r="W233" s="125" t="str">
        <f>IF(AND(b_BDVSA!V233&lt;&gt;"",b_BDVSA!V233&lt;&gt;0)=TRUE,IF(b_BDVSA!V233&gt;0,"D","A"),"")</f>
        <v/>
      </c>
      <c r="X233" s="125">
        <f>IF(b_BDVSA!W233&lt;&gt;"",ABS(b_BDVSA!W233),"")</f>
        <v>3.97</v>
      </c>
      <c r="Y233" s="125" t="str">
        <f>IF(AND(b_BDVSA!W233&lt;&gt;"",b_BDVSA!W233&lt;&gt;0)=TRUE,IF(b_BDVSA!W233&gt;0,"D","A"),"")</f>
        <v>A</v>
      </c>
      <c r="Z233" s="126" t="str">
        <f>IF(b_BDVSA!X233&lt;&gt;"",ABS(b_BDVSA!X233),"")</f>
        <v/>
      </c>
    </row>
    <row r="234" spans="1:26">
      <c r="A234" s="117" t="str">
        <f>IF(dati_pdc!A230&lt;&gt;"",IF(dati_pdc!D230=1,RIGHT(dati_pdc!A230,dati_pdc!E230),dati_pdc!A230),"")</f>
        <v>730125</v>
      </c>
      <c r="B234" s="117" t="str">
        <f>IF(dati_pdc!B230&lt;&gt;"",dati_pdc!B230,"")</f>
        <v>Contributi in conto esercizio</v>
      </c>
      <c r="C234" s="117">
        <f>IF(dati_pdc!C230&lt;&gt;"",dati_pdc!C230,"")</f>
        <v>3</v>
      </c>
      <c r="D234" s="117">
        <f>IF(dati_pdc!D230&lt;&gt;"",dati_pdc!D230,"")</f>
        <v>0</v>
      </c>
      <c r="E234" s="125">
        <f>IF(b_BDVSA!F234&lt;&gt;"",ABS(b_BDVSA!F234),"")</f>
        <v>4685</v>
      </c>
      <c r="F234" s="125" t="str">
        <f>IF(AND(b_BDVSA!F234&lt;&gt;"",b_BDVSA!F234&lt;&gt;0)=TRUE,IF(b_BDVSA!F234&gt;0,"D","A"),"")</f>
        <v>A</v>
      </c>
      <c r="G234" s="125">
        <f>IF(b_BDVSA!G234&lt;&gt;"",ABS(b_BDVSA!G234),"")</f>
        <v>0</v>
      </c>
      <c r="H234" s="125" t="str">
        <f>IF(AND(b_BDVSA!G234&lt;&gt;"",b_BDVSA!G234&lt;&gt;0)=TRUE,IF(b_BDVSA!G234&gt;0,"D","A"),"")</f>
        <v/>
      </c>
      <c r="I234" s="125">
        <f>IF(b_BDVSA!H234&lt;&gt;"",ABS(b_BDVSA!H234),"")</f>
        <v>4685</v>
      </c>
      <c r="J234" s="125" t="str">
        <f>IF(AND(b_BDVSA!H234&lt;&gt;"",b_BDVSA!H234&lt;&gt;0)=TRUE,IF(b_BDVSA!H234&gt;0,"D","A"),"")</f>
        <v>A</v>
      </c>
      <c r="K234" s="126" t="str">
        <f>IF(b_BDVSA!I234&lt;&gt;"",ABS(b_BDVSA!I234),"")</f>
        <v/>
      </c>
      <c r="L234" s="125">
        <f>IF(b_BDVSA!L234&lt;&gt;"",ABS(b_BDVSA!L234),"")</f>
        <v>0</v>
      </c>
      <c r="M234" s="125" t="str">
        <f>IF(AND(b_BDVSA!L234&lt;&gt;"",b_BDVSA!L234&lt;&gt;0)=TRUE,IF(b_BDVSA!L234&gt;0,"D","A"),"")</f>
        <v/>
      </c>
      <c r="N234" s="125">
        <f>IF(b_BDVSA!M234&lt;&gt;"",ABS(b_BDVSA!M234),"")</f>
        <v>4685</v>
      </c>
      <c r="O234" s="125" t="str">
        <f>IF(AND(b_BDVSA!M234&lt;&gt;"",b_BDVSA!M234&lt;&gt;0)=TRUE,IF(b_BDVSA!M234&gt;0,"D","A"),"")</f>
        <v>A</v>
      </c>
      <c r="P234" s="126" t="str">
        <f>IF(b_BDVSA!N234&lt;&gt;"",ABS(b_BDVSA!N234),"")</f>
        <v/>
      </c>
      <c r="Q234" s="125">
        <f>IF(b_BDVSA!Q234&lt;&gt;"",ABS(b_BDVSA!Q234),"")</f>
        <v>0</v>
      </c>
      <c r="R234" s="125" t="str">
        <f>IF(AND(b_BDVSA!Q234&lt;&gt;"",b_BDVSA!Q234&lt;&gt;0)=TRUE,IF(b_BDVSA!Q234&gt;0,"D","A"),"")</f>
        <v/>
      </c>
      <c r="S234" s="125">
        <f>IF(b_BDVSA!R234&lt;&gt;"",ABS(b_BDVSA!R234),"")</f>
        <v>4685</v>
      </c>
      <c r="T234" s="125" t="str">
        <f>IF(AND(b_BDVSA!R234&lt;&gt;"",b_BDVSA!R234&lt;&gt;0)=TRUE,IF(b_BDVSA!R234&gt;0,"D","A"),"")</f>
        <v>A</v>
      </c>
      <c r="U234" s="126" t="str">
        <f>IF(b_BDVSA!S234&lt;&gt;"",ABS(b_BDVSA!S234),"")</f>
        <v/>
      </c>
      <c r="V234" s="125">
        <f>IF(b_BDVSA!V234&lt;&gt;"",ABS(b_BDVSA!V234),"")</f>
        <v>0</v>
      </c>
      <c r="W234" s="125" t="str">
        <f>IF(AND(b_BDVSA!V234&lt;&gt;"",b_BDVSA!V234&lt;&gt;0)=TRUE,IF(b_BDVSA!V234&gt;0,"D","A"),"")</f>
        <v/>
      </c>
      <c r="X234" s="125">
        <f>IF(b_BDVSA!W234&lt;&gt;"",ABS(b_BDVSA!W234),"")</f>
        <v>4685</v>
      </c>
      <c r="Y234" s="125" t="str">
        <f>IF(AND(b_BDVSA!W234&lt;&gt;"",b_BDVSA!W234&lt;&gt;0)=TRUE,IF(b_BDVSA!W234&gt;0,"D","A"),"")</f>
        <v>A</v>
      </c>
      <c r="Z234" s="126" t="str">
        <f>IF(b_BDVSA!X234&lt;&gt;"",ABS(b_BDVSA!X234),"")</f>
        <v/>
      </c>
    </row>
    <row r="235" spans="1:26">
      <c r="A235" s="117" t="str">
        <f>IF(dati_pdc!A231&lt;&gt;"",IF(dati_pdc!D231=1,RIGHT(dati_pdc!A231,dati_pdc!E231),dati_pdc!A231),"")</f>
        <v>730135</v>
      </c>
      <c r="B235" s="117" t="str">
        <f>IF(dati_pdc!B231&lt;&gt;"",dati_pdc!B231,"")</f>
        <v>Arrotondamenti attivi diversi</v>
      </c>
      <c r="C235" s="117">
        <f>IF(dati_pdc!C231&lt;&gt;"",dati_pdc!C231,"")</f>
        <v>3</v>
      </c>
      <c r="D235" s="117">
        <f>IF(dati_pdc!D231&lt;&gt;"",dati_pdc!D231,"")</f>
        <v>0</v>
      </c>
      <c r="E235" s="125">
        <f>IF(b_BDVSA!F235&lt;&gt;"",ABS(b_BDVSA!F235),"")</f>
        <v>8.3000000000000007</v>
      </c>
      <c r="F235" s="125" t="str">
        <f>IF(AND(b_BDVSA!F235&lt;&gt;"",b_BDVSA!F235&lt;&gt;0)=TRUE,IF(b_BDVSA!F235&gt;0,"D","A"),"")</f>
        <v>A</v>
      </c>
      <c r="G235" s="125">
        <f>IF(b_BDVSA!G235&lt;&gt;"",ABS(b_BDVSA!G235),"")</f>
        <v>2.82</v>
      </c>
      <c r="H235" s="125" t="str">
        <f>IF(AND(b_BDVSA!G235&lt;&gt;"",b_BDVSA!G235&lt;&gt;0)=TRUE,IF(b_BDVSA!G235&gt;0,"D","A"),"")</f>
        <v>A</v>
      </c>
      <c r="I235" s="125">
        <f>IF(b_BDVSA!H235&lt;&gt;"",ABS(b_BDVSA!H235),"")</f>
        <v>5.48</v>
      </c>
      <c r="J235" s="125" t="str">
        <f>IF(AND(b_BDVSA!H235&lt;&gt;"",b_BDVSA!H235&lt;&gt;0)=TRUE,IF(b_BDVSA!H235&gt;0,"D","A"),"")</f>
        <v>A</v>
      </c>
      <c r="K235" s="126">
        <f>IF(b_BDVSA!I235&lt;&gt;"",ABS(b_BDVSA!I235),"")</f>
        <v>1.9432624113475181</v>
      </c>
      <c r="L235" s="125">
        <f>IF(b_BDVSA!L235&lt;&gt;"",ABS(b_BDVSA!L235),"")</f>
        <v>0</v>
      </c>
      <c r="M235" s="125" t="str">
        <f>IF(AND(b_BDVSA!L235&lt;&gt;"",b_BDVSA!L235&lt;&gt;0)=TRUE,IF(b_BDVSA!L235&gt;0,"D","A"),"")</f>
        <v/>
      </c>
      <c r="N235" s="125">
        <f>IF(b_BDVSA!M235&lt;&gt;"",ABS(b_BDVSA!M235),"")</f>
        <v>8.3000000000000007</v>
      </c>
      <c r="O235" s="125" t="str">
        <f>IF(AND(b_BDVSA!M235&lt;&gt;"",b_BDVSA!M235&lt;&gt;0)=TRUE,IF(b_BDVSA!M235&gt;0,"D","A"),"")</f>
        <v>A</v>
      </c>
      <c r="P235" s="126" t="str">
        <f>IF(b_BDVSA!N235&lt;&gt;"",ABS(b_BDVSA!N235),"")</f>
        <v/>
      </c>
      <c r="Q235" s="125">
        <f>IF(b_BDVSA!Q235&lt;&gt;"",ABS(b_BDVSA!Q235),"")</f>
        <v>0</v>
      </c>
      <c r="R235" s="125" t="str">
        <f>IF(AND(b_BDVSA!Q235&lt;&gt;"",b_BDVSA!Q235&lt;&gt;0)=TRUE,IF(b_BDVSA!Q235&gt;0,"D","A"),"")</f>
        <v/>
      </c>
      <c r="S235" s="125">
        <f>IF(b_BDVSA!R235&lt;&gt;"",ABS(b_BDVSA!R235),"")</f>
        <v>8.3000000000000007</v>
      </c>
      <c r="T235" s="125" t="str">
        <f>IF(AND(b_BDVSA!R235&lt;&gt;"",b_BDVSA!R235&lt;&gt;0)=TRUE,IF(b_BDVSA!R235&gt;0,"D","A"),"")</f>
        <v>A</v>
      </c>
      <c r="U235" s="126" t="str">
        <f>IF(b_BDVSA!S235&lt;&gt;"",ABS(b_BDVSA!S235),"")</f>
        <v/>
      </c>
      <c r="V235" s="125">
        <f>IF(b_BDVSA!V235&lt;&gt;"",ABS(b_BDVSA!V235),"")</f>
        <v>0</v>
      </c>
      <c r="W235" s="125" t="str">
        <f>IF(AND(b_BDVSA!V235&lt;&gt;"",b_BDVSA!V235&lt;&gt;0)=TRUE,IF(b_BDVSA!V235&gt;0,"D","A"),"")</f>
        <v/>
      </c>
      <c r="X235" s="125">
        <f>IF(b_BDVSA!W235&lt;&gt;"",ABS(b_BDVSA!W235),"")</f>
        <v>8.3000000000000007</v>
      </c>
      <c r="Y235" s="125" t="str">
        <f>IF(AND(b_BDVSA!W235&lt;&gt;"",b_BDVSA!W235&lt;&gt;0)=TRUE,IF(b_BDVSA!W235&gt;0,"D","A"),"")</f>
        <v>A</v>
      </c>
      <c r="Z235" s="126" t="str">
        <f>IF(b_BDVSA!X235&lt;&gt;"",ABS(b_BDVSA!X235),"")</f>
        <v/>
      </c>
    </row>
    <row r="236" spans="1:26">
      <c r="A236" s="117" t="str">
        <f>IF(dati_pdc!A232&lt;&gt;"",IF(dati_pdc!D232=1,RIGHT(dati_pdc!A232,dati_pdc!E232),dati_pdc!A232),"")</f>
        <v>730151</v>
      </c>
      <c r="B236" s="117" t="str">
        <f>IF(dati_pdc!B232&lt;&gt;"",dati_pdc!B232,"")</f>
        <v>Altri ricavi e proventi</v>
      </c>
      <c r="C236" s="117">
        <f>IF(dati_pdc!C232&lt;&gt;"",dati_pdc!C232,"")</f>
        <v>3</v>
      </c>
      <c r="D236" s="117">
        <f>IF(dati_pdc!D232&lt;&gt;"",dati_pdc!D232,"")</f>
        <v>0</v>
      </c>
      <c r="E236" s="125">
        <f>IF(b_BDVSA!F236&lt;&gt;"",ABS(b_BDVSA!F236),"")</f>
        <v>0</v>
      </c>
      <c r="F236" s="125" t="str">
        <f>IF(AND(b_BDVSA!F236&lt;&gt;"",b_BDVSA!F236&lt;&gt;0)=TRUE,IF(b_BDVSA!F236&gt;0,"D","A"),"")</f>
        <v/>
      </c>
      <c r="G236" s="125">
        <f>IF(b_BDVSA!G236&lt;&gt;"",ABS(b_BDVSA!G236),"")</f>
        <v>0.93</v>
      </c>
      <c r="H236" s="125" t="str">
        <f>IF(AND(b_BDVSA!G236&lt;&gt;"",b_BDVSA!G236&lt;&gt;0)=TRUE,IF(b_BDVSA!G236&gt;0,"D","A"),"")</f>
        <v>A</v>
      </c>
      <c r="I236" s="125">
        <f>IF(b_BDVSA!H236&lt;&gt;"",ABS(b_BDVSA!H236),"")</f>
        <v>0.93</v>
      </c>
      <c r="J236" s="125" t="str">
        <f>IF(AND(b_BDVSA!H236&lt;&gt;"",b_BDVSA!H236&lt;&gt;0)=TRUE,IF(b_BDVSA!H236&gt;0,"D","A"),"")</f>
        <v>D</v>
      </c>
      <c r="K236" s="126">
        <f>IF(b_BDVSA!I236&lt;&gt;"",ABS(b_BDVSA!I236),"")</f>
        <v>1</v>
      </c>
      <c r="L236" s="125">
        <f>IF(b_BDVSA!L236&lt;&gt;"",ABS(b_BDVSA!L236),"")</f>
        <v>0</v>
      </c>
      <c r="M236" s="125" t="str">
        <f>IF(AND(b_BDVSA!L236&lt;&gt;"",b_BDVSA!L236&lt;&gt;0)=TRUE,IF(b_BDVSA!L236&gt;0,"D","A"),"")</f>
        <v/>
      </c>
      <c r="N236" s="125">
        <f>IF(b_BDVSA!M236&lt;&gt;"",ABS(b_BDVSA!M236),"")</f>
        <v>0</v>
      </c>
      <c r="O236" s="125" t="str">
        <f>IF(AND(b_BDVSA!M236&lt;&gt;"",b_BDVSA!M236&lt;&gt;0)=TRUE,IF(b_BDVSA!M236&gt;0,"D","A"),"")</f>
        <v/>
      </c>
      <c r="P236" s="126" t="str">
        <f>IF(b_BDVSA!N236&lt;&gt;"",ABS(b_BDVSA!N236),"")</f>
        <v/>
      </c>
      <c r="Q236" s="125">
        <f>IF(b_BDVSA!Q236&lt;&gt;"",ABS(b_BDVSA!Q236),"")</f>
        <v>0</v>
      </c>
      <c r="R236" s="125" t="str">
        <f>IF(AND(b_BDVSA!Q236&lt;&gt;"",b_BDVSA!Q236&lt;&gt;0)=TRUE,IF(b_BDVSA!Q236&gt;0,"D","A"),"")</f>
        <v/>
      </c>
      <c r="S236" s="125">
        <f>IF(b_BDVSA!R236&lt;&gt;"",ABS(b_BDVSA!R236),"")</f>
        <v>0</v>
      </c>
      <c r="T236" s="125" t="str">
        <f>IF(AND(b_BDVSA!R236&lt;&gt;"",b_BDVSA!R236&lt;&gt;0)=TRUE,IF(b_BDVSA!R236&gt;0,"D","A"),"")</f>
        <v/>
      </c>
      <c r="U236" s="126" t="str">
        <f>IF(b_BDVSA!S236&lt;&gt;"",ABS(b_BDVSA!S236),"")</f>
        <v/>
      </c>
      <c r="V236" s="125">
        <f>IF(b_BDVSA!V236&lt;&gt;"",ABS(b_BDVSA!V236),"")</f>
        <v>0</v>
      </c>
      <c r="W236" s="125" t="str">
        <f>IF(AND(b_BDVSA!V236&lt;&gt;"",b_BDVSA!V236&lt;&gt;0)=TRUE,IF(b_BDVSA!V236&gt;0,"D","A"),"")</f>
        <v/>
      </c>
      <c r="X236" s="125">
        <f>IF(b_BDVSA!W236&lt;&gt;"",ABS(b_BDVSA!W236),"")</f>
        <v>0</v>
      </c>
      <c r="Y236" s="125" t="str">
        <f>IF(AND(b_BDVSA!W236&lt;&gt;"",b_BDVSA!W236&lt;&gt;0)=TRUE,IF(b_BDVSA!W236&gt;0,"D","A"),"")</f>
        <v/>
      </c>
      <c r="Z236" s="126" t="str">
        <f>IF(b_BDVSA!X236&lt;&gt;"",ABS(b_BDVSA!X236),"")</f>
        <v/>
      </c>
    </row>
    <row r="237" spans="1:26">
      <c r="A237" s="117" t="str">
        <f>IF(dati_pdc!A233&lt;&gt;"",IF(dati_pdc!D233=1,RIGHT(dati_pdc!A233,dati_pdc!E233),dati_pdc!A233),"")</f>
        <v>73015101</v>
      </c>
      <c r="B237" s="117" t="str">
        <f>IF(dati_pdc!B233&lt;&gt;"",dati_pdc!B233,"")</f>
        <v>Altri ricavi e proventi imponibili</v>
      </c>
      <c r="C237" s="117">
        <f>IF(dati_pdc!C233&lt;&gt;"",dati_pdc!C233,"")</f>
        <v>4</v>
      </c>
      <c r="D237" s="117">
        <f>IF(dati_pdc!D233&lt;&gt;"",dati_pdc!D233,"")</f>
        <v>0</v>
      </c>
      <c r="E237" s="125">
        <f>IF(b_BDVSA!F237&lt;&gt;"",ABS(b_BDVSA!F237),"")</f>
        <v>0</v>
      </c>
      <c r="F237" s="125" t="str">
        <f>IF(AND(b_BDVSA!F237&lt;&gt;"",b_BDVSA!F237&lt;&gt;0)=TRUE,IF(b_BDVSA!F237&gt;0,"D","A"),"")</f>
        <v/>
      </c>
      <c r="G237" s="125">
        <f>IF(b_BDVSA!G237&lt;&gt;"",ABS(b_BDVSA!G237),"")</f>
        <v>0.93</v>
      </c>
      <c r="H237" s="125" t="str">
        <f>IF(AND(b_BDVSA!G237&lt;&gt;"",b_BDVSA!G237&lt;&gt;0)=TRUE,IF(b_BDVSA!G237&gt;0,"D","A"),"")</f>
        <v>A</v>
      </c>
      <c r="I237" s="125">
        <f>IF(b_BDVSA!H237&lt;&gt;"",ABS(b_BDVSA!H237),"")</f>
        <v>0.93</v>
      </c>
      <c r="J237" s="125" t="str">
        <f>IF(AND(b_BDVSA!H237&lt;&gt;"",b_BDVSA!H237&lt;&gt;0)=TRUE,IF(b_BDVSA!H237&gt;0,"D","A"),"")</f>
        <v>D</v>
      </c>
      <c r="K237" s="126">
        <f>IF(b_BDVSA!I237&lt;&gt;"",ABS(b_BDVSA!I237),"")</f>
        <v>1</v>
      </c>
      <c r="L237" s="125">
        <f>IF(b_BDVSA!L237&lt;&gt;"",ABS(b_BDVSA!L237),"")</f>
        <v>0</v>
      </c>
      <c r="M237" s="125" t="str">
        <f>IF(AND(b_BDVSA!L237&lt;&gt;"",b_BDVSA!L237&lt;&gt;0)=TRUE,IF(b_BDVSA!L237&gt;0,"D","A"),"")</f>
        <v/>
      </c>
      <c r="N237" s="125">
        <f>IF(b_BDVSA!M237&lt;&gt;"",ABS(b_BDVSA!M237),"")</f>
        <v>0</v>
      </c>
      <c r="O237" s="125" t="str">
        <f>IF(AND(b_BDVSA!M237&lt;&gt;"",b_BDVSA!M237&lt;&gt;0)=TRUE,IF(b_BDVSA!M237&gt;0,"D","A"),"")</f>
        <v/>
      </c>
      <c r="P237" s="126" t="str">
        <f>IF(b_BDVSA!N237&lt;&gt;"",ABS(b_BDVSA!N237),"")</f>
        <v/>
      </c>
      <c r="Q237" s="125">
        <f>IF(b_BDVSA!Q237&lt;&gt;"",ABS(b_BDVSA!Q237),"")</f>
        <v>0</v>
      </c>
      <c r="R237" s="125" t="str">
        <f>IF(AND(b_BDVSA!Q237&lt;&gt;"",b_BDVSA!Q237&lt;&gt;0)=TRUE,IF(b_BDVSA!Q237&gt;0,"D","A"),"")</f>
        <v/>
      </c>
      <c r="S237" s="125">
        <f>IF(b_BDVSA!R237&lt;&gt;"",ABS(b_BDVSA!R237),"")</f>
        <v>0</v>
      </c>
      <c r="T237" s="125" t="str">
        <f>IF(AND(b_BDVSA!R237&lt;&gt;"",b_BDVSA!R237&lt;&gt;0)=TRUE,IF(b_BDVSA!R237&gt;0,"D","A"),"")</f>
        <v/>
      </c>
      <c r="U237" s="126" t="str">
        <f>IF(b_BDVSA!S237&lt;&gt;"",ABS(b_BDVSA!S237),"")</f>
        <v/>
      </c>
      <c r="V237" s="125">
        <f>IF(b_BDVSA!V237&lt;&gt;"",ABS(b_BDVSA!V237),"")</f>
        <v>0</v>
      </c>
      <c r="W237" s="125" t="str">
        <f>IF(AND(b_BDVSA!V237&lt;&gt;"",b_BDVSA!V237&lt;&gt;0)=TRUE,IF(b_BDVSA!V237&gt;0,"D","A"),"")</f>
        <v/>
      </c>
      <c r="X237" s="125">
        <f>IF(b_BDVSA!W237&lt;&gt;"",ABS(b_BDVSA!W237),"")</f>
        <v>0</v>
      </c>
      <c r="Y237" s="125" t="str">
        <f>IF(AND(b_BDVSA!W237&lt;&gt;"",b_BDVSA!W237&lt;&gt;0)=TRUE,IF(b_BDVSA!W237&gt;0,"D","A"),"")</f>
        <v/>
      </c>
      <c r="Z237" s="126" t="str">
        <f>IF(b_BDVSA!X237&lt;&gt;"",ABS(b_BDVSA!X237),"")</f>
        <v/>
      </c>
    </row>
    <row r="238" spans="1:26">
      <c r="A238" s="117" t="str">
        <f>IF(dati_pdc!A234&lt;&gt;"",IF(dati_pdc!D234=1,RIGHT(dati_pdc!A234,dati_pdc!E234),dati_pdc!A234),"")</f>
        <v>7303</v>
      </c>
      <c r="B238" s="117" t="str">
        <f>IF(dati_pdc!B234&lt;&gt;"",dati_pdc!B234,"")</f>
        <v>PLUSVAL.DA ALIENAZIONE CESPITI</v>
      </c>
      <c r="C238" s="117">
        <f>IF(dati_pdc!C234&lt;&gt;"",dati_pdc!C234,"")</f>
        <v>2</v>
      </c>
      <c r="D238" s="117">
        <f>IF(dati_pdc!D234&lt;&gt;"",dati_pdc!D234,"")</f>
        <v>0</v>
      </c>
      <c r="E238" s="125">
        <f>IF(b_BDVSA!F238&lt;&gt;"",ABS(b_BDVSA!F238),"")</f>
        <v>398.46</v>
      </c>
      <c r="F238" s="125" t="str">
        <f>IF(AND(b_BDVSA!F238&lt;&gt;"",b_BDVSA!F238&lt;&gt;0)=TRUE,IF(b_BDVSA!F238&gt;0,"D","A"),"")</f>
        <v>A</v>
      </c>
      <c r="G238" s="125">
        <f>IF(b_BDVSA!G238&lt;&gt;"",ABS(b_BDVSA!G238),"")</f>
        <v>502.62</v>
      </c>
      <c r="H238" s="125" t="str">
        <f>IF(AND(b_BDVSA!G238&lt;&gt;"",b_BDVSA!G238&lt;&gt;0)=TRUE,IF(b_BDVSA!G238&gt;0,"D","A"),"")</f>
        <v>A</v>
      </c>
      <c r="I238" s="125">
        <f>IF(b_BDVSA!H238&lt;&gt;"",ABS(b_BDVSA!H238),"")</f>
        <v>104.16000000000003</v>
      </c>
      <c r="J238" s="125" t="str">
        <f>IF(AND(b_BDVSA!H238&lt;&gt;"",b_BDVSA!H238&lt;&gt;0)=TRUE,IF(b_BDVSA!H238&gt;0,"D","A"),"")</f>
        <v>D</v>
      </c>
      <c r="K238" s="126">
        <f>IF(b_BDVSA!I238&lt;&gt;"",ABS(b_BDVSA!I238),"")</f>
        <v>0.20723409335084164</v>
      </c>
      <c r="L238" s="125">
        <f>IF(b_BDVSA!L238&lt;&gt;"",ABS(b_BDVSA!L238),"")</f>
        <v>0</v>
      </c>
      <c r="M238" s="125" t="str">
        <f>IF(AND(b_BDVSA!L238&lt;&gt;"",b_BDVSA!L238&lt;&gt;0)=TRUE,IF(b_BDVSA!L238&gt;0,"D","A"),"")</f>
        <v/>
      </c>
      <c r="N238" s="125">
        <f>IF(b_BDVSA!M238&lt;&gt;"",ABS(b_BDVSA!M238),"")</f>
        <v>398.46</v>
      </c>
      <c r="O238" s="125" t="str">
        <f>IF(AND(b_BDVSA!M238&lt;&gt;"",b_BDVSA!M238&lt;&gt;0)=TRUE,IF(b_BDVSA!M238&gt;0,"D","A"),"")</f>
        <v>A</v>
      </c>
      <c r="P238" s="126" t="str">
        <f>IF(b_BDVSA!N238&lt;&gt;"",ABS(b_BDVSA!N238),"")</f>
        <v/>
      </c>
      <c r="Q238" s="125">
        <f>IF(b_BDVSA!Q238&lt;&gt;"",ABS(b_BDVSA!Q238),"")</f>
        <v>0</v>
      </c>
      <c r="R238" s="125" t="str">
        <f>IF(AND(b_BDVSA!Q238&lt;&gt;"",b_BDVSA!Q238&lt;&gt;0)=TRUE,IF(b_BDVSA!Q238&gt;0,"D","A"),"")</f>
        <v/>
      </c>
      <c r="S238" s="125">
        <f>IF(b_BDVSA!R238&lt;&gt;"",ABS(b_BDVSA!R238),"")</f>
        <v>398.46</v>
      </c>
      <c r="T238" s="125" t="str">
        <f>IF(AND(b_BDVSA!R238&lt;&gt;"",b_BDVSA!R238&lt;&gt;0)=TRUE,IF(b_BDVSA!R238&gt;0,"D","A"),"")</f>
        <v>A</v>
      </c>
      <c r="U238" s="126" t="str">
        <f>IF(b_BDVSA!S238&lt;&gt;"",ABS(b_BDVSA!S238),"")</f>
        <v/>
      </c>
      <c r="V238" s="125">
        <f>IF(b_BDVSA!V238&lt;&gt;"",ABS(b_BDVSA!V238),"")</f>
        <v>0</v>
      </c>
      <c r="W238" s="125" t="str">
        <f>IF(AND(b_BDVSA!V238&lt;&gt;"",b_BDVSA!V238&lt;&gt;0)=TRUE,IF(b_BDVSA!V238&gt;0,"D","A"),"")</f>
        <v/>
      </c>
      <c r="X238" s="125">
        <f>IF(b_BDVSA!W238&lt;&gt;"",ABS(b_BDVSA!W238),"")</f>
        <v>398.46</v>
      </c>
      <c r="Y238" s="125" t="str">
        <f>IF(AND(b_BDVSA!W238&lt;&gt;"",b_BDVSA!W238&lt;&gt;0)=TRUE,IF(b_BDVSA!W238&gt;0,"D","A"),"")</f>
        <v>A</v>
      </c>
      <c r="Z238" s="126" t="str">
        <f>IF(b_BDVSA!X238&lt;&gt;"",ABS(b_BDVSA!X238),"")</f>
        <v/>
      </c>
    </row>
    <row r="239" spans="1:26">
      <c r="A239" s="117" t="str">
        <f>IF(dati_pdc!A235&lt;&gt;"",IF(dati_pdc!D235=1,RIGHT(dati_pdc!A235,dati_pdc!E235),dati_pdc!A235),"")</f>
        <v>730301</v>
      </c>
      <c r="B239" s="117" t="str">
        <f>IF(dati_pdc!B235&lt;&gt;"",dati_pdc!B235,"")</f>
        <v>Plusvalenze da alienazione cespiti</v>
      </c>
      <c r="C239" s="117">
        <f>IF(dati_pdc!C235&lt;&gt;"",dati_pdc!C235,"")</f>
        <v>3</v>
      </c>
      <c r="D239" s="117">
        <f>IF(dati_pdc!D235&lt;&gt;"",dati_pdc!D235,"")</f>
        <v>0</v>
      </c>
      <c r="E239" s="125">
        <f>IF(b_BDVSA!F239&lt;&gt;"",ABS(b_BDVSA!F239),"")</f>
        <v>398.46</v>
      </c>
      <c r="F239" s="125" t="str">
        <f>IF(AND(b_BDVSA!F239&lt;&gt;"",b_BDVSA!F239&lt;&gt;0)=TRUE,IF(b_BDVSA!F239&gt;0,"D","A"),"")</f>
        <v>A</v>
      </c>
      <c r="G239" s="125">
        <f>IF(b_BDVSA!G239&lt;&gt;"",ABS(b_BDVSA!G239),"")</f>
        <v>502.62</v>
      </c>
      <c r="H239" s="125" t="str">
        <f>IF(AND(b_BDVSA!G239&lt;&gt;"",b_BDVSA!G239&lt;&gt;0)=TRUE,IF(b_BDVSA!G239&gt;0,"D","A"),"")</f>
        <v>A</v>
      </c>
      <c r="I239" s="125">
        <f>IF(b_BDVSA!H239&lt;&gt;"",ABS(b_BDVSA!H239),"")</f>
        <v>104.16000000000003</v>
      </c>
      <c r="J239" s="125" t="str">
        <f>IF(AND(b_BDVSA!H239&lt;&gt;"",b_BDVSA!H239&lt;&gt;0)=TRUE,IF(b_BDVSA!H239&gt;0,"D","A"),"")</f>
        <v>D</v>
      </c>
      <c r="K239" s="126">
        <f>IF(b_BDVSA!I239&lt;&gt;"",ABS(b_BDVSA!I239),"")</f>
        <v>0.20723409335084164</v>
      </c>
      <c r="L239" s="125">
        <f>IF(b_BDVSA!L239&lt;&gt;"",ABS(b_BDVSA!L239),"")</f>
        <v>0</v>
      </c>
      <c r="M239" s="125" t="str">
        <f>IF(AND(b_BDVSA!L239&lt;&gt;"",b_BDVSA!L239&lt;&gt;0)=TRUE,IF(b_BDVSA!L239&gt;0,"D","A"),"")</f>
        <v/>
      </c>
      <c r="N239" s="125">
        <f>IF(b_BDVSA!M239&lt;&gt;"",ABS(b_BDVSA!M239),"")</f>
        <v>398.46</v>
      </c>
      <c r="O239" s="125" t="str">
        <f>IF(AND(b_BDVSA!M239&lt;&gt;"",b_BDVSA!M239&lt;&gt;0)=TRUE,IF(b_BDVSA!M239&gt;0,"D","A"),"")</f>
        <v>A</v>
      </c>
      <c r="P239" s="126" t="str">
        <f>IF(b_BDVSA!N239&lt;&gt;"",ABS(b_BDVSA!N239),"")</f>
        <v/>
      </c>
      <c r="Q239" s="125">
        <f>IF(b_BDVSA!Q239&lt;&gt;"",ABS(b_BDVSA!Q239),"")</f>
        <v>0</v>
      </c>
      <c r="R239" s="125" t="str">
        <f>IF(AND(b_BDVSA!Q239&lt;&gt;"",b_BDVSA!Q239&lt;&gt;0)=TRUE,IF(b_BDVSA!Q239&gt;0,"D","A"),"")</f>
        <v/>
      </c>
      <c r="S239" s="125">
        <f>IF(b_BDVSA!R239&lt;&gt;"",ABS(b_BDVSA!R239),"")</f>
        <v>398.46</v>
      </c>
      <c r="T239" s="125" t="str">
        <f>IF(AND(b_BDVSA!R239&lt;&gt;"",b_BDVSA!R239&lt;&gt;0)=TRUE,IF(b_BDVSA!R239&gt;0,"D","A"),"")</f>
        <v>A</v>
      </c>
      <c r="U239" s="126" t="str">
        <f>IF(b_BDVSA!S239&lt;&gt;"",ABS(b_BDVSA!S239),"")</f>
        <v/>
      </c>
      <c r="V239" s="125">
        <f>IF(b_BDVSA!V239&lt;&gt;"",ABS(b_BDVSA!V239),"")</f>
        <v>0</v>
      </c>
      <c r="W239" s="125" t="str">
        <f>IF(AND(b_BDVSA!V239&lt;&gt;"",b_BDVSA!V239&lt;&gt;0)=TRUE,IF(b_BDVSA!V239&gt;0,"D","A"),"")</f>
        <v/>
      </c>
      <c r="X239" s="125">
        <f>IF(b_BDVSA!W239&lt;&gt;"",ABS(b_BDVSA!W239),"")</f>
        <v>398.46</v>
      </c>
      <c r="Y239" s="125" t="str">
        <f>IF(AND(b_BDVSA!W239&lt;&gt;"",b_BDVSA!W239&lt;&gt;0)=TRUE,IF(b_BDVSA!W239&gt;0,"D","A"),"")</f>
        <v>A</v>
      </c>
      <c r="Z239" s="126" t="str">
        <f>IF(b_BDVSA!X239&lt;&gt;"",ABS(b_BDVSA!X239),"")</f>
        <v/>
      </c>
    </row>
    <row r="240" spans="1:26">
      <c r="A240" s="117" t="str">
        <f>IF(dati_pdc!A236&lt;&gt;"",IF(dati_pdc!D236=1,RIGHT(dati_pdc!A236,dati_pdc!E236),dati_pdc!A236),"")</f>
        <v>730311</v>
      </c>
      <c r="B240" s="117" t="str">
        <f>IF(dati_pdc!B236&lt;&gt;"",dati_pdc!B236,"")</f>
        <v>Ricavi per cessione cespiti ammortizzati</v>
      </c>
      <c r="C240" s="117">
        <f>IF(dati_pdc!C236&lt;&gt;"",dati_pdc!C236,"")</f>
        <v>3</v>
      </c>
      <c r="D240" s="117">
        <f>IF(dati_pdc!D236&lt;&gt;"",dati_pdc!D236,"")</f>
        <v>0</v>
      </c>
      <c r="E240" s="125">
        <f>IF(b_BDVSA!F240&lt;&gt;"",ABS(b_BDVSA!F240),"")</f>
        <v>0</v>
      </c>
      <c r="F240" s="125" t="str">
        <f>IF(AND(b_BDVSA!F240&lt;&gt;"",b_BDVSA!F240&lt;&gt;0)=TRUE,IF(b_BDVSA!F240&gt;0,"D","A"),"")</f>
        <v/>
      </c>
      <c r="G240" s="125">
        <f>IF(b_BDVSA!G240&lt;&gt;"",ABS(b_BDVSA!G240),"")</f>
        <v>0</v>
      </c>
      <c r="H240" s="125" t="str">
        <f>IF(AND(b_BDVSA!G240&lt;&gt;"",b_BDVSA!G240&lt;&gt;0)=TRUE,IF(b_BDVSA!G240&gt;0,"D","A"),"")</f>
        <v/>
      </c>
      <c r="I240" s="125">
        <f>IF(b_BDVSA!H240&lt;&gt;"",ABS(b_BDVSA!H240),"")</f>
        <v>0</v>
      </c>
      <c r="J240" s="125" t="str">
        <f>IF(AND(b_BDVSA!H240&lt;&gt;"",b_BDVSA!H240&lt;&gt;0)=TRUE,IF(b_BDVSA!H240&gt;0,"D","A"),"")</f>
        <v/>
      </c>
      <c r="K240" s="126" t="str">
        <f>IF(b_BDVSA!I240&lt;&gt;"",ABS(b_BDVSA!I240),"")</f>
        <v/>
      </c>
      <c r="L240" s="125">
        <f>IF(b_BDVSA!L240&lt;&gt;"",ABS(b_BDVSA!L240),"")</f>
        <v>0</v>
      </c>
      <c r="M240" s="125" t="str">
        <f>IF(AND(b_BDVSA!L240&lt;&gt;"",b_BDVSA!L240&lt;&gt;0)=TRUE,IF(b_BDVSA!L240&gt;0,"D","A"),"")</f>
        <v/>
      </c>
      <c r="N240" s="125">
        <f>IF(b_BDVSA!M240&lt;&gt;"",ABS(b_BDVSA!M240),"")</f>
        <v>0</v>
      </c>
      <c r="O240" s="125" t="str">
        <f>IF(AND(b_BDVSA!M240&lt;&gt;"",b_BDVSA!M240&lt;&gt;0)=TRUE,IF(b_BDVSA!M240&gt;0,"D","A"),"")</f>
        <v/>
      </c>
      <c r="P240" s="126" t="str">
        <f>IF(b_BDVSA!N240&lt;&gt;"",ABS(b_BDVSA!N240),"")</f>
        <v/>
      </c>
      <c r="Q240" s="125">
        <f>IF(b_BDVSA!Q240&lt;&gt;"",ABS(b_BDVSA!Q240),"")</f>
        <v>0</v>
      </c>
      <c r="R240" s="125" t="str">
        <f>IF(AND(b_BDVSA!Q240&lt;&gt;"",b_BDVSA!Q240&lt;&gt;0)=TRUE,IF(b_BDVSA!Q240&gt;0,"D","A"),"")</f>
        <v/>
      </c>
      <c r="S240" s="125">
        <f>IF(b_BDVSA!R240&lt;&gt;"",ABS(b_BDVSA!R240),"")</f>
        <v>0</v>
      </c>
      <c r="T240" s="125" t="str">
        <f>IF(AND(b_BDVSA!R240&lt;&gt;"",b_BDVSA!R240&lt;&gt;0)=TRUE,IF(b_BDVSA!R240&gt;0,"D","A"),"")</f>
        <v/>
      </c>
      <c r="U240" s="126" t="str">
        <f>IF(b_BDVSA!S240&lt;&gt;"",ABS(b_BDVSA!S240),"")</f>
        <v/>
      </c>
      <c r="V240" s="125">
        <f>IF(b_BDVSA!V240&lt;&gt;"",ABS(b_BDVSA!V240),"")</f>
        <v>0</v>
      </c>
      <c r="W240" s="125" t="str">
        <f>IF(AND(b_BDVSA!V240&lt;&gt;"",b_BDVSA!V240&lt;&gt;0)=TRUE,IF(b_BDVSA!V240&gt;0,"D","A"),"")</f>
        <v/>
      </c>
      <c r="X240" s="125">
        <f>IF(b_BDVSA!W240&lt;&gt;"",ABS(b_BDVSA!W240),"")</f>
        <v>0</v>
      </c>
      <c r="Y240" s="125" t="str">
        <f>IF(AND(b_BDVSA!W240&lt;&gt;"",b_BDVSA!W240&lt;&gt;0)=TRUE,IF(b_BDVSA!W240&gt;0,"D","A"),"")</f>
        <v/>
      </c>
      <c r="Z240" s="126" t="str">
        <f>IF(b_BDVSA!X240&lt;&gt;"",ABS(b_BDVSA!X240),"")</f>
        <v/>
      </c>
    </row>
    <row r="241" spans="1:26">
      <c r="A241" s="117" t="str">
        <f>IF(dati_pdc!A237&lt;&gt;"",IF(dati_pdc!D237=1,RIGHT(dati_pdc!A237,dati_pdc!E237),dati_pdc!A237),"")</f>
        <v>7305</v>
      </c>
      <c r="B241" s="117" t="str">
        <f>IF(dati_pdc!B237&lt;&gt;"",dati_pdc!B237,"")</f>
        <v>ALTRI COMPONENTI POSITIVI</v>
      </c>
      <c r="C241" s="117">
        <f>IF(dati_pdc!C237&lt;&gt;"",dati_pdc!C237,"")</f>
        <v>2</v>
      </c>
      <c r="D241" s="117">
        <f>IF(dati_pdc!D237&lt;&gt;"",dati_pdc!D237,"")</f>
        <v>0</v>
      </c>
      <c r="E241" s="125">
        <f>IF(b_BDVSA!F241&lt;&gt;"",ABS(b_BDVSA!F241),"")</f>
        <v>0</v>
      </c>
      <c r="F241" s="125" t="str">
        <f>IF(AND(b_BDVSA!F241&lt;&gt;"",b_BDVSA!F241&lt;&gt;0)=TRUE,IF(b_BDVSA!F241&gt;0,"D","A"),"")</f>
        <v/>
      </c>
      <c r="G241" s="125">
        <f>IF(b_BDVSA!G241&lt;&gt;"",ABS(b_BDVSA!G241),"")</f>
        <v>0</v>
      </c>
      <c r="H241" s="125" t="str">
        <f>IF(AND(b_BDVSA!G241&lt;&gt;"",b_BDVSA!G241&lt;&gt;0)=TRUE,IF(b_BDVSA!G241&gt;0,"D","A"),"")</f>
        <v/>
      </c>
      <c r="I241" s="125">
        <f>IF(b_BDVSA!H241&lt;&gt;"",ABS(b_BDVSA!H241),"")</f>
        <v>0</v>
      </c>
      <c r="J241" s="125" t="str">
        <f>IF(AND(b_BDVSA!H241&lt;&gt;"",b_BDVSA!H241&lt;&gt;0)=TRUE,IF(b_BDVSA!H241&gt;0,"D","A"),"")</f>
        <v/>
      </c>
      <c r="K241" s="126" t="str">
        <f>IF(b_BDVSA!I241&lt;&gt;"",ABS(b_BDVSA!I241),"")</f>
        <v/>
      </c>
      <c r="L241" s="125">
        <f>IF(b_BDVSA!L241&lt;&gt;"",ABS(b_BDVSA!L241),"")</f>
        <v>0</v>
      </c>
      <c r="M241" s="125" t="str">
        <f>IF(AND(b_BDVSA!L241&lt;&gt;"",b_BDVSA!L241&lt;&gt;0)=TRUE,IF(b_BDVSA!L241&gt;0,"D","A"),"")</f>
        <v/>
      </c>
      <c r="N241" s="125">
        <f>IF(b_BDVSA!M241&lt;&gt;"",ABS(b_BDVSA!M241),"")</f>
        <v>0</v>
      </c>
      <c r="O241" s="125" t="str">
        <f>IF(AND(b_BDVSA!M241&lt;&gt;"",b_BDVSA!M241&lt;&gt;0)=TRUE,IF(b_BDVSA!M241&gt;0,"D","A"),"")</f>
        <v/>
      </c>
      <c r="P241" s="126" t="str">
        <f>IF(b_BDVSA!N241&lt;&gt;"",ABS(b_BDVSA!N241),"")</f>
        <v/>
      </c>
      <c r="Q241" s="125">
        <f>IF(b_BDVSA!Q241&lt;&gt;"",ABS(b_BDVSA!Q241),"")</f>
        <v>0</v>
      </c>
      <c r="R241" s="125" t="str">
        <f>IF(AND(b_BDVSA!Q241&lt;&gt;"",b_BDVSA!Q241&lt;&gt;0)=TRUE,IF(b_BDVSA!Q241&gt;0,"D","A"),"")</f>
        <v/>
      </c>
      <c r="S241" s="125">
        <f>IF(b_BDVSA!R241&lt;&gt;"",ABS(b_BDVSA!R241),"")</f>
        <v>0</v>
      </c>
      <c r="T241" s="125" t="str">
        <f>IF(AND(b_BDVSA!R241&lt;&gt;"",b_BDVSA!R241&lt;&gt;0)=TRUE,IF(b_BDVSA!R241&gt;0,"D","A"),"")</f>
        <v/>
      </c>
      <c r="U241" s="126" t="str">
        <f>IF(b_BDVSA!S241&lt;&gt;"",ABS(b_BDVSA!S241),"")</f>
        <v/>
      </c>
      <c r="V241" s="125">
        <f>IF(b_BDVSA!V241&lt;&gt;"",ABS(b_BDVSA!V241),"")</f>
        <v>0</v>
      </c>
      <c r="W241" s="125" t="str">
        <f>IF(AND(b_BDVSA!V241&lt;&gt;"",b_BDVSA!V241&lt;&gt;0)=TRUE,IF(b_BDVSA!V241&gt;0,"D","A"),"")</f>
        <v/>
      </c>
      <c r="X241" s="125">
        <f>IF(b_BDVSA!W241&lt;&gt;"",ABS(b_BDVSA!W241),"")</f>
        <v>0</v>
      </c>
      <c r="Y241" s="125" t="str">
        <f>IF(AND(b_BDVSA!W241&lt;&gt;"",b_BDVSA!W241&lt;&gt;0)=TRUE,IF(b_BDVSA!W241&gt;0,"D","A"),"")</f>
        <v/>
      </c>
      <c r="Z241" s="126" t="str">
        <f>IF(b_BDVSA!X241&lt;&gt;"",ABS(b_BDVSA!X241),"")</f>
        <v/>
      </c>
    </row>
    <row r="242" spans="1:26">
      <c r="A242" s="117" t="str">
        <f>IF(dati_pdc!A238&lt;&gt;"",IF(dati_pdc!D238=1,RIGHT(dati_pdc!A238,dati_pdc!E238),dati_pdc!A238),"")</f>
        <v>730502</v>
      </c>
      <c r="B242" s="117" t="str">
        <f>IF(dati_pdc!B238&lt;&gt;"",dati_pdc!B238,"")</f>
        <v>Ricavi per cessioni in omaggio</v>
      </c>
      <c r="C242" s="117">
        <f>IF(dati_pdc!C238&lt;&gt;"",dati_pdc!C238,"")</f>
        <v>3</v>
      </c>
      <c r="D242" s="117">
        <f>IF(dati_pdc!D238&lt;&gt;"",dati_pdc!D238,"")</f>
        <v>0</v>
      </c>
      <c r="E242" s="125">
        <f>IF(b_BDVSA!F242&lt;&gt;"",ABS(b_BDVSA!F242),"")</f>
        <v>0</v>
      </c>
      <c r="F242" s="125" t="str">
        <f>IF(AND(b_BDVSA!F242&lt;&gt;"",b_BDVSA!F242&lt;&gt;0)=TRUE,IF(b_BDVSA!F242&gt;0,"D","A"),"")</f>
        <v/>
      </c>
      <c r="G242" s="125">
        <f>IF(b_BDVSA!G242&lt;&gt;"",ABS(b_BDVSA!G242),"")</f>
        <v>0</v>
      </c>
      <c r="H242" s="125" t="str">
        <f>IF(AND(b_BDVSA!G242&lt;&gt;"",b_BDVSA!G242&lt;&gt;0)=TRUE,IF(b_BDVSA!G242&gt;0,"D","A"),"")</f>
        <v/>
      </c>
      <c r="I242" s="125">
        <f>IF(b_BDVSA!H242&lt;&gt;"",ABS(b_BDVSA!H242),"")</f>
        <v>0</v>
      </c>
      <c r="J242" s="125" t="str">
        <f>IF(AND(b_BDVSA!H242&lt;&gt;"",b_BDVSA!H242&lt;&gt;0)=TRUE,IF(b_BDVSA!H242&gt;0,"D","A"),"")</f>
        <v/>
      </c>
      <c r="K242" s="126" t="str">
        <f>IF(b_BDVSA!I242&lt;&gt;"",ABS(b_BDVSA!I242),"")</f>
        <v/>
      </c>
      <c r="L242" s="125">
        <f>IF(b_BDVSA!L242&lt;&gt;"",ABS(b_BDVSA!L242),"")</f>
        <v>0</v>
      </c>
      <c r="M242" s="125" t="str">
        <f>IF(AND(b_BDVSA!L242&lt;&gt;"",b_BDVSA!L242&lt;&gt;0)=TRUE,IF(b_BDVSA!L242&gt;0,"D","A"),"")</f>
        <v/>
      </c>
      <c r="N242" s="125">
        <f>IF(b_BDVSA!M242&lt;&gt;"",ABS(b_BDVSA!M242),"")</f>
        <v>0</v>
      </c>
      <c r="O242" s="125" t="str">
        <f>IF(AND(b_BDVSA!M242&lt;&gt;"",b_BDVSA!M242&lt;&gt;0)=TRUE,IF(b_BDVSA!M242&gt;0,"D","A"),"")</f>
        <v/>
      </c>
      <c r="P242" s="126" t="str">
        <f>IF(b_BDVSA!N242&lt;&gt;"",ABS(b_BDVSA!N242),"")</f>
        <v/>
      </c>
      <c r="Q242" s="125">
        <f>IF(b_BDVSA!Q242&lt;&gt;"",ABS(b_BDVSA!Q242),"")</f>
        <v>0</v>
      </c>
      <c r="R242" s="125" t="str">
        <f>IF(AND(b_BDVSA!Q242&lt;&gt;"",b_BDVSA!Q242&lt;&gt;0)=TRUE,IF(b_BDVSA!Q242&gt;0,"D","A"),"")</f>
        <v/>
      </c>
      <c r="S242" s="125">
        <f>IF(b_BDVSA!R242&lt;&gt;"",ABS(b_BDVSA!R242),"")</f>
        <v>0</v>
      </c>
      <c r="T242" s="125" t="str">
        <f>IF(AND(b_BDVSA!R242&lt;&gt;"",b_BDVSA!R242&lt;&gt;0)=TRUE,IF(b_BDVSA!R242&gt;0,"D","A"),"")</f>
        <v/>
      </c>
      <c r="U242" s="126" t="str">
        <f>IF(b_BDVSA!S242&lt;&gt;"",ABS(b_BDVSA!S242),"")</f>
        <v/>
      </c>
      <c r="V242" s="125">
        <f>IF(b_BDVSA!V242&lt;&gt;"",ABS(b_BDVSA!V242),"")</f>
        <v>0</v>
      </c>
      <c r="W242" s="125" t="str">
        <f>IF(AND(b_BDVSA!V242&lt;&gt;"",b_BDVSA!V242&lt;&gt;0)=TRUE,IF(b_BDVSA!V242&gt;0,"D","A"),"")</f>
        <v/>
      </c>
      <c r="X242" s="125">
        <f>IF(b_BDVSA!W242&lt;&gt;"",ABS(b_BDVSA!W242),"")</f>
        <v>0</v>
      </c>
      <c r="Y242" s="125" t="str">
        <f>IF(AND(b_BDVSA!W242&lt;&gt;"",b_BDVSA!W242&lt;&gt;0)=TRUE,IF(b_BDVSA!W242&gt;0,"D","A"),"")</f>
        <v/>
      </c>
      <c r="Z242" s="126" t="str">
        <f>IF(b_BDVSA!X242&lt;&gt;"",ABS(b_BDVSA!X242),"")</f>
        <v/>
      </c>
    </row>
    <row r="243" spans="1:26">
      <c r="A243" s="117" t="str">
        <f>IF(dati_pdc!A239&lt;&gt;"",IF(dati_pdc!D239=1,RIGHT(dati_pdc!A239,dati_pdc!E239),dati_pdc!A239),"")</f>
        <v>75</v>
      </c>
      <c r="B243" s="117" t="str">
        <f>IF(dati_pdc!B239&lt;&gt;"",dati_pdc!B239,"")</f>
        <v>ACQUISTI DI BENI</v>
      </c>
      <c r="C243" s="117">
        <f>IF(dati_pdc!C239&lt;&gt;"",dati_pdc!C239,"")</f>
        <v>1</v>
      </c>
      <c r="D243" s="117">
        <f>IF(dati_pdc!D239&lt;&gt;"",dati_pdc!D239,"")</f>
        <v>0</v>
      </c>
      <c r="E243" s="125">
        <f>IF(b_BDVSA!F243&lt;&gt;"",ABS(b_BDVSA!F243),"")</f>
        <v>156535.06000000003</v>
      </c>
      <c r="F243" s="125" t="str">
        <f>IF(AND(b_BDVSA!F243&lt;&gt;"",b_BDVSA!F243&lt;&gt;0)=TRUE,IF(b_BDVSA!F243&gt;0,"D","A"),"")</f>
        <v>D</v>
      </c>
      <c r="G243" s="125">
        <f>IF(b_BDVSA!G243&lt;&gt;"",ABS(b_BDVSA!G243),"")</f>
        <v>295764.92999999993</v>
      </c>
      <c r="H243" s="125" t="str">
        <f>IF(AND(b_BDVSA!G243&lt;&gt;"",b_BDVSA!G243&lt;&gt;0)=TRUE,IF(b_BDVSA!G243&gt;0,"D","A"),"")</f>
        <v>D</v>
      </c>
      <c r="I243" s="125">
        <f>IF(b_BDVSA!H243&lt;&gt;"",ABS(b_BDVSA!H243),"")</f>
        <v>139229.86999999991</v>
      </c>
      <c r="J243" s="125" t="str">
        <f>IF(AND(b_BDVSA!H243&lt;&gt;"",b_BDVSA!H243&lt;&gt;0)=TRUE,IF(b_BDVSA!H243&gt;0,"D","A"),"")</f>
        <v>A</v>
      </c>
      <c r="K243" s="126">
        <f>IF(b_BDVSA!I243&lt;&gt;"",ABS(b_BDVSA!I243),"")</f>
        <v>0.47074502714030342</v>
      </c>
      <c r="L243" s="125">
        <f>IF(b_BDVSA!L243&lt;&gt;"",ABS(b_BDVSA!L243),"")</f>
        <v>0</v>
      </c>
      <c r="M243" s="125" t="str">
        <f>IF(AND(b_BDVSA!L243&lt;&gt;"",b_BDVSA!L243&lt;&gt;0)=TRUE,IF(b_BDVSA!L243&gt;0,"D","A"),"")</f>
        <v/>
      </c>
      <c r="N243" s="125">
        <f>IF(b_BDVSA!M243&lt;&gt;"",ABS(b_BDVSA!M243),"")</f>
        <v>156535.06000000003</v>
      </c>
      <c r="O243" s="125" t="str">
        <f>IF(AND(b_BDVSA!M243&lt;&gt;"",b_BDVSA!M243&lt;&gt;0)=TRUE,IF(b_BDVSA!M243&gt;0,"D","A"),"")</f>
        <v>D</v>
      </c>
      <c r="P243" s="126" t="str">
        <f>IF(b_BDVSA!N243&lt;&gt;"",ABS(b_BDVSA!N243),"")</f>
        <v/>
      </c>
      <c r="Q243" s="125">
        <f>IF(b_BDVSA!Q243&lt;&gt;"",ABS(b_BDVSA!Q243),"")</f>
        <v>0</v>
      </c>
      <c r="R243" s="125" t="str">
        <f>IF(AND(b_BDVSA!Q243&lt;&gt;"",b_BDVSA!Q243&lt;&gt;0)=TRUE,IF(b_BDVSA!Q243&gt;0,"D","A"),"")</f>
        <v/>
      </c>
      <c r="S243" s="125">
        <f>IF(b_BDVSA!R243&lt;&gt;"",ABS(b_BDVSA!R243),"")</f>
        <v>156535.06000000003</v>
      </c>
      <c r="T243" s="125" t="str">
        <f>IF(AND(b_BDVSA!R243&lt;&gt;"",b_BDVSA!R243&lt;&gt;0)=TRUE,IF(b_BDVSA!R243&gt;0,"D","A"),"")</f>
        <v>D</v>
      </c>
      <c r="U243" s="126" t="str">
        <f>IF(b_BDVSA!S243&lt;&gt;"",ABS(b_BDVSA!S243),"")</f>
        <v/>
      </c>
      <c r="V243" s="125">
        <f>IF(b_BDVSA!V243&lt;&gt;"",ABS(b_BDVSA!V243),"")</f>
        <v>0</v>
      </c>
      <c r="W243" s="125" t="str">
        <f>IF(AND(b_BDVSA!V243&lt;&gt;"",b_BDVSA!V243&lt;&gt;0)=TRUE,IF(b_BDVSA!V243&gt;0,"D","A"),"")</f>
        <v/>
      </c>
      <c r="X243" s="125">
        <f>IF(b_BDVSA!W243&lt;&gt;"",ABS(b_BDVSA!W243),"")</f>
        <v>156535.06000000003</v>
      </c>
      <c r="Y243" s="125" t="str">
        <f>IF(AND(b_BDVSA!W243&lt;&gt;"",b_BDVSA!W243&lt;&gt;0)=TRUE,IF(b_BDVSA!W243&gt;0,"D","A"),"")</f>
        <v>D</v>
      </c>
      <c r="Z243" s="126" t="str">
        <f>IF(b_BDVSA!X243&lt;&gt;"",ABS(b_BDVSA!X243),"")</f>
        <v/>
      </c>
    </row>
    <row r="244" spans="1:26">
      <c r="A244" s="117" t="str">
        <f>IF(dati_pdc!A240&lt;&gt;"",IF(dati_pdc!D240=1,RIGHT(dati_pdc!A240,dati_pdc!E240),dati_pdc!A240),"")</f>
        <v>7502</v>
      </c>
      <c r="B244" s="117" t="str">
        <f>IF(dati_pdc!B240&lt;&gt;"",dati_pdc!B240,"")</f>
        <v>ACQUISTI BENI DESTINATI ALLA VENDITA</v>
      </c>
      <c r="C244" s="117">
        <f>IF(dati_pdc!C240&lt;&gt;"",dati_pdc!C240,"")</f>
        <v>2</v>
      </c>
      <c r="D244" s="117">
        <f>IF(dati_pdc!D240&lt;&gt;"",dati_pdc!D240,"")</f>
        <v>0</v>
      </c>
      <c r="E244" s="125">
        <f>IF(b_BDVSA!F244&lt;&gt;"",ABS(b_BDVSA!F244),"")</f>
        <v>151203.67000000001</v>
      </c>
      <c r="F244" s="125" t="str">
        <f>IF(AND(b_BDVSA!F244&lt;&gt;"",b_BDVSA!F244&lt;&gt;0)=TRUE,IF(b_BDVSA!F244&gt;0,"D","A"),"")</f>
        <v>D</v>
      </c>
      <c r="G244" s="125">
        <f>IF(b_BDVSA!G244&lt;&gt;"",ABS(b_BDVSA!G244),"")</f>
        <v>289710.83999999997</v>
      </c>
      <c r="H244" s="125" t="str">
        <f>IF(AND(b_BDVSA!G244&lt;&gt;"",b_BDVSA!G244&lt;&gt;0)=TRUE,IF(b_BDVSA!G244&gt;0,"D","A"),"")</f>
        <v>D</v>
      </c>
      <c r="I244" s="125">
        <f>IF(b_BDVSA!H244&lt;&gt;"",ABS(b_BDVSA!H244),"")</f>
        <v>138507.16999999995</v>
      </c>
      <c r="J244" s="125" t="str">
        <f>IF(AND(b_BDVSA!H244&lt;&gt;"",b_BDVSA!H244&lt;&gt;0)=TRUE,IF(b_BDVSA!H244&gt;0,"D","A"),"")</f>
        <v>A</v>
      </c>
      <c r="K244" s="126">
        <f>IF(b_BDVSA!I244&lt;&gt;"",ABS(b_BDVSA!I244),"")</f>
        <v>0.4780876338627853</v>
      </c>
      <c r="L244" s="125">
        <f>IF(b_BDVSA!L244&lt;&gt;"",ABS(b_BDVSA!L244),"")</f>
        <v>0</v>
      </c>
      <c r="M244" s="125" t="str">
        <f>IF(AND(b_BDVSA!L244&lt;&gt;"",b_BDVSA!L244&lt;&gt;0)=TRUE,IF(b_BDVSA!L244&gt;0,"D","A"),"")</f>
        <v/>
      </c>
      <c r="N244" s="125">
        <f>IF(b_BDVSA!M244&lt;&gt;"",ABS(b_BDVSA!M244),"")</f>
        <v>151203.67000000001</v>
      </c>
      <c r="O244" s="125" t="str">
        <f>IF(AND(b_BDVSA!M244&lt;&gt;"",b_BDVSA!M244&lt;&gt;0)=TRUE,IF(b_BDVSA!M244&gt;0,"D","A"),"")</f>
        <v>D</v>
      </c>
      <c r="P244" s="126" t="str">
        <f>IF(b_BDVSA!N244&lt;&gt;"",ABS(b_BDVSA!N244),"")</f>
        <v/>
      </c>
      <c r="Q244" s="125">
        <f>IF(b_BDVSA!Q244&lt;&gt;"",ABS(b_BDVSA!Q244),"")</f>
        <v>0</v>
      </c>
      <c r="R244" s="125" t="str">
        <f>IF(AND(b_BDVSA!Q244&lt;&gt;"",b_BDVSA!Q244&lt;&gt;0)=TRUE,IF(b_BDVSA!Q244&gt;0,"D","A"),"")</f>
        <v/>
      </c>
      <c r="S244" s="125">
        <f>IF(b_BDVSA!R244&lt;&gt;"",ABS(b_BDVSA!R244),"")</f>
        <v>151203.67000000001</v>
      </c>
      <c r="T244" s="125" t="str">
        <f>IF(AND(b_BDVSA!R244&lt;&gt;"",b_BDVSA!R244&lt;&gt;0)=TRUE,IF(b_BDVSA!R244&gt;0,"D","A"),"")</f>
        <v>D</v>
      </c>
      <c r="U244" s="126" t="str">
        <f>IF(b_BDVSA!S244&lt;&gt;"",ABS(b_BDVSA!S244),"")</f>
        <v/>
      </c>
      <c r="V244" s="125">
        <f>IF(b_BDVSA!V244&lt;&gt;"",ABS(b_BDVSA!V244),"")</f>
        <v>0</v>
      </c>
      <c r="W244" s="125" t="str">
        <f>IF(AND(b_BDVSA!V244&lt;&gt;"",b_BDVSA!V244&lt;&gt;0)=TRUE,IF(b_BDVSA!V244&gt;0,"D","A"),"")</f>
        <v/>
      </c>
      <c r="X244" s="125">
        <f>IF(b_BDVSA!W244&lt;&gt;"",ABS(b_BDVSA!W244),"")</f>
        <v>151203.67000000001</v>
      </c>
      <c r="Y244" s="125" t="str">
        <f>IF(AND(b_BDVSA!W244&lt;&gt;"",b_BDVSA!W244&lt;&gt;0)=TRUE,IF(b_BDVSA!W244&gt;0,"D","A"),"")</f>
        <v>D</v>
      </c>
      <c r="Z244" s="126" t="str">
        <f>IF(b_BDVSA!X244&lt;&gt;"",ABS(b_BDVSA!X244),"")</f>
        <v/>
      </c>
    </row>
    <row r="245" spans="1:26">
      <c r="A245" s="117" t="str">
        <f>IF(dati_pdc!A241&lt;&gt;"",IF(dati_pdc!D241=1,RIGHT(dati_pdc!A241,dati_pdc!E241),dati_pdc!A241),"")</f>
        <v>750202</v>
      </c>
      <c r="B245" s="117" t="str">
        <f>IF(dati_pdc!B241&lt;&gt;"",dati_pdc!B241,"")</f>
        <v>Acquisto SOFTWARE</v>
      </c>
      <c r="C245" s="117">
        <f>IF(dati_pdc!C241&lt;&gt;"",dati_pdc!C241,"")</f>
        <v>3</v>
      </c>
      <c r="D245" s="117">
        <f>IF(dati_pdc!D241&lt;&gt;"",dati_pdc!D241,"")</f>
        <v>0</v>
      </c>
      <c r="E245" s="125">
        <f>IF(b_BDVSA!F245&lt;&gt;"",ABS(b_BDVSA!F245),"")</f>
        <v>7506.92</v>
      </c>
      <c r="F245" s="125" t="str">
        <f>IF(AND(b_BDVSA!F245&lt;&gt;"",b_BDVSA!F245&lt;&gt;0)=TRUE,IF(b_BDVSA!F245&gt;0,"D","A"),"")</f>
        <v>D</v>
      </c>
      <c r="G245" s="125">
        <f>IF(b_BDVSA!G245&lt;&gt;"",ABS(b_BDVSA!G245),"")</f>
        <v>32224.41</v>
      </c>
      <c r="H245" s="125" t="str">
        <f>IF(AND(b_BDVSA!G245&lt;&gt;"",b_BDVSA!G245&lt;&gt;0)=TRUE,IF(b_BDVSA!G245&gt;0,"D","A"),"")</f>
        <v>D</v>
      </c>
      <c r="I245" s="125">
        <f>IF(b_BDVSA!H245&lt;&gt;"",ABS(b_BDVSA!H245),"")</f>
        <v>24717.489999999998</v>
      </c>
      <c r="J245" s="125" t="str">
        <f>IF(AND(b_BDVSA!H245&lt;&gt;"",b_BDVSA!H245&lt;&gt;0)=TRUE,IF(b_BDVSA!H245&gt;0,"D","A"),"")</f>
        <v>A</v>
      </c>
      <c r="K245" s="126">
        <f>IF(b_BDVSA!I245&lt;&gt;"",ABS(b_BDVSA!I245),"")</f>
        <v>0.76704243770483305</v>
      </c>
      <c r="L245" s="125">
        <f>IF(b_BDVSA!L245&lt;&gt;"",ABS(b_BDVSA!L245),"")</f>
        <v>0</v>
      </c>
      <c r="M245" s="125" t="str">
        <f>IF(AND(b_BDVSA!L245&lt;&gt;"",b_BDVSA!L245&lt;&gt;0)=TRUE,IF(b_BDVSA!L245&gt;0,"D","A"),"")</f>
        <v/>
      </c>
      <c r="N245" s="125">
        <f>IF(b_BDVSA!M245&lt;&gt;"",ABS(b_BDVSA!M245),"")</f>
        <v>7506.92</v>
      </c>
      <c r="O245" s="125" t="str">
        <f>IF(AND(b_BDVSA!M245&lt;&gt;"",b_BDVSA!M245&lt;&gt;0)=TRUE,IF(b_BDVSA!M245&gt;0,"D","A"),"")</f>
        <v>D</v>
      </c>
      <c r="P245" s="126" t="str">
        <f>IF(b_BDVSA!N245&lt;&gt;"",ABS(b_BDVSA!N245),"")</f>
        <v/>
      </c>
      <c r="Q245" s="125">
        <f>IF(b_BDVSA!Q245&lt;&gt;"",ABS(b_BDVSA!Q245),"")</f>
        <v>0</v>
      </c>
      <c r="R245" s="125" t="str">
        <f>IF(AND(b_BDVSA!Q245&lt;&gt;"",b_BDVSA!Q245&lt;&gt;0)=TRUE,IF(b_BDVSA!Q245&gt;0,"D","A"),"")</f>
        <v/>
      </c>
      <c r="S245" s="125">
        <f>IF(b_BDVSA!R245&lt;&gt;"",ABS(b_BDVSA!R245),"")</f>
        <v>7506.92</v>
      </c>
      <c r="T245" s="125" t="str">
        <f>IF(AND(b_BDVSA!R245&lt;&gt;"",b_BDVSA!R245&lt;&gt;0)=TRUE,IF(b_BDVSA!R245&gt;0,"D","A"),"")</f>
        <v>D</v>
      </c>
      <c r="U245" s="126" t="str">
        <f>IF(b_BDVSA!S245&lt;&gt;"",ABS(b_BDVSA!S245),"")</f>
        <v/>
      </c>
      <c r="V245" s="125">
        <f>IF(b_BDVSA!V245&lt;&gt;"",ABS(b_BDVSA!V245),"")</f>
        <v>0</v>
      </c>
      <c r="W245" s="125" t="str">
        <f>IF(AND(b_BDVSA!V245&lt;&gt;"",b_BDVSA!V245&lt;&gt;0)=TRUE,IF(b_BDVSA!V245&gt;0,"D","A"),"")</f>
        <v/>
      </c>
      <c r="X245" s="125">
        <f>IF(b_BDVSA!W245&lt;&gt;"",ABS(b_BDVSA!W245),"")</f>
        <v>7506.92</v>
      </c>
      <c r="Y245" s="125" t="str">
        <f>IF(AND(b_BDVSA!W245&lt;&gt;"",b_BDVSA!W245&lt;&gt;0)=TRUE,IF(b_BDVSA!W245&gt;0,"D","A"),"")</f>
        <v>D</v>
      </c>
      <c r="Z245" s="126" t="str">
        <f>IF(b_BDVSA!X245&lt;&gt;"",ABS(b_BDVSA!X245),"")</f>
        <v/>
      </c>
    </row>
    <row r="246" spans="1:26">
      <c r="A246" s="117" t="str">
        <f>IF(dati_pdc!A242&lt;&gt;"",IF(dati_pdc!D242=1,RIGHT(dati_pdc!A242,dati_pdc!E242),dati_pdc!A242),"")</f>
        <v>750203</v>
      </c>
      <c r="B246" s="117" t="str">
        <f>IF(dati_pdc!B242&lt;&gt;"",dati_pdc!B242,"")</f>
        <v>Acquisto HARDWARE</v>
      </c>
      <c r="C246" s="117">
        <f>IF(dati_pdc!C242&lt;&gt;"",dati_pdc!C242,"")</f>
        <v>3</v>
      </c>
      <c r="D246" s="117">
        <f>IF(dati_pdc!D242&lt;&gt;"",dati_pdc!D242,"")</f>
        <v>0</v>
      </c>
      <c r="E246" s="125">
        <f>IF(b_BDVSA!F246&lt;&gt;"",ABS(b_BDVSA!F246),"")</f>
        <v>46477.48</v>
      </c>
      <c r="F246" s="125" t="str">
        <f>IF(AND(b_BDVSA!F246&lt;&gt;"",b_BDVSA!F246&lt;&gt;0)=TRUE,IF(b_BDVSA!F246&gt;0,"D","A"),"")</f>
        <v>D</v>
      </c>
      <c r="G246" s="125">
        <f>IF(b_BDVSA!G246&lt;&gt;"",ABS(b_BDVSA!G246),"")</f>
        <v>105905.08</v>
      </c>
      <c r="H246" s="125" t="str">
        <f>IF(AND(b_BDVSA!G246&lt;&gt;"",b_BDVSA!G246&lt;&gt;0)=TRUE,IF(b_BDVSA!G246&gt;0,"D","A"),"")</f>
        <v>D</v>
      </c>
      <c r="I246" s="125">
        <f>IF(b_BDVSA!H246&lt;&gt;"",ABS(b_BDVSA!H246),"")</f>
        <v>59427.6</v>
      </c>
      <c r="J246" s="125" t="str">
        <f>IF(AND(b_BDVSA!H246&lt;&gt;"",b_BDVSA!H246&lt;&gt;0)=TRUE,IF(b_BDVSA!H246&gt;0,"D","A"),"")</f>
        <v>A</v>
      </c>
      <c r="K246" s="126">
        <f>IF(b_BDVSA!I246&lt;&gt;"",ABS(b_BDVSA!I246),"")</f>
        <v>0.56114022103566696</v>
      </c>
      <c r="L246" s="125">
        <f>IF(b_BDVSA!L246&lt;&gt;"",ABS(b_BDVSA!L246),"")</f>
        <v>0</v>
      </c>
      <c r="M246" s="125" t="str">
        <f>IF(AND(b_BDVSA!L246&lt;&gt;"",b_BDVSA!L246&lt;&gt;0)=TRUE,IF(b_BDVSA!L246&gt;0,"D","A"),"")</f>
        <v/>
      </c>
      <c r="N246" s="125">
        <f>IF(b_BDVSA!M246&lt;&gt;"",ABS(b_BDVSA!M246),"")</f>
        <v>46477.48</v>
      </c>
      <c r="O246" s="125" t="str">
        <f>IF(AND(b_BDVSA!M246&lt;&gt;"",b_BDVSA!M246&lt;&gt;0)=TRUE,IF(b_BDVSA!M246&gt;0,"D","A"),"")</f>
        <v>D</v>
      </c>
      <c r="P246" s="126" t="str">
        <f>IF(b_BDVSA!N246&lt;&gt;"",ABS(b_BDVSA!N246),"")</f>
        <v/>
      </c>
      <c r="Q246" s="125">
        <f>IF(b_BDVSA!Q246&lt;&gt;"",ABS(b_BDVSA!Q246),"")</f>
        <v>0</v>
      </c>
      <c r="R246" s="125" t="str">
        <f>IF(AND(b_BDVSA!Q246&lt;&gt;"",b_BDVSA!Q246&lt;&gt;0)=TRUE,IF(b_BDVSA!Q246&gt;0,"D","A"),"")</f>
        <v/>
      </c>
      <c r="S246" s="125">
        <f>IF(b_BDVSA!R246&lt;&gt;"",ABS(b_BDVSA!R246),"")</f>
        <v>46477.48</v>
      </c>
      <c r="T246" s="125" t="str">
        <f>IF(AND(b_BDVSA!R246&lt;&gt;"",b_BDVSA!R246&lt;&gt;0)=TRUE,IF(b_BDVSA!R246&gt;0,"D","A"),"")</f>
        <v>D</v>
      </c>
      <c r="U246" s="126" t="str">
        <f>IF(b_BDVSA!S246&lt;&gt;"",ABS(b_BDVSA!S246),"")</f>
        <v/>
      </c>
      <c r="V246" s="125">
        <f>IF(b_BDVSA!V246&lt;&gt;"",ABS(b_BDVSA!V246),"")</f>
        <v>0</v>
      </c>
      <c r="W246" s="125" t="str">
        <f>IF(AND(b_BDVSA!V246&lt;&gt;"",b_BDVSA!V246&lt;&gt;0)=TRUE,IF(b_BDVSA!V246&gt;0,"D","A"),"")</f>
        <v/>
      </c>
      <c r="X246" s="125">
        <f>IF(b_BDVSA!W246&lt;&gt;"",ABS(b_BDVSA!W246),"")</f>
        <v>46477.48</v>
      </c>
      <c r="Y246" s="125" t="str">
        <f>IF(AND(b_BDVSA!W246&lt;&gt;"",b_BDVSA!W246&lt;&gt;0)=TRUE,IF(b_BDVSA!W246&gt;0,"D","A"),"")</f>
        <v>D</v>
      </c>
      <c r="Z246" s="126" t="str">
        <f>IF(b_BDVSA!X246&lt;&gt;"",ABS(b_BDVSA!X246),"")</f>
        <v/>
      </c>
    </row>
    <row r="247" spans="1:26">
      <c r="A247" s="117" t="str">
        <f>IF(dati_pdc!A243&lt;&gt;"",IF(dati_pdc!D243=1,RIGHT(dati_pdc!A243,dati_pdc!E243),dati_pdc!A243),"")</f>
        <v>750204</v>
      </c>
      <c r="B247" s="117" t="str">
        <f>IF(dati_pdc!B243&lt;&gt;"",dati_pdc!B243,"")</f>
        <v>Acquisto ACCESSORI</v>
      </c>
      <c r="C247" s="117">
        <f>IF(dati_pdc!C243&lt;&gt;"",dati_pdc!C243,"")</f>
        <v>3</v>
      </c>
      <c r="D247" s="117">
        <f>IF(dati_pdc!D243&lt;&gt;"",dati_pdc!D243,"")</f>
        <v>0</v>
      </c>
      <c r="E247" s="125">
        <f>IF(b_BDVSA!F247&lt;&gt;"",ABS(b_BDVSA!F247),"")</f>
        <v>233.13</v>
      </c>
      <c r="F247" s="125" t="str">
        <f>IF(AND(b_BDVSA!F247&lt;&gt;"",b_BDVSA!F247&lt;&gt;0)=TRUE,IF(b_BDVSA!F247&gt;0,"D","A"),"")</f>
        <v>D</v>
      </c>
      <c r="G247" s="125">
        <f>IF(b_BDVSA!G247&lt;&gt;"",ABS(b_BDVSA!G247),"")</f>
        <v>90</v>
      </c>
      <c r="H247" s="125" t="str">
        <f>IF(AND(b_BDVSA!G247&lt;&gt;"",b_BDVSA!G247&lt;&gt;0)=TRUE,IF(b_BDVSA!G247&gt;0,"D","A"),"")</f>
        <v>D</v>
      </c>
      <c r="I247" s="125">
        <f>IF(b_BDVSA!H247&lt;&gt;"",ABS(b_BDVSA!H247),"")</f>
        <v>143.13</v>
      </c>
      <c r="J247" s="125" t="str">
        <f>IF(AND(b_BDVSA!H247&lt;&gt;"",b_BDVSA!H247&lt;&gt;0)=TRUE,IF(b_BDVSA!H247&gt;0,"D","A"),"")</f>
        <v>D</v>
      </c>
      <c r="K247" s="126">
        <f>IF(b_BDVSA!I247&lt;&gt;"",ABS(b_BDVSA!I247),"")</f>
        <v>1.5903333333333334</v>
      </c>
      <c r="L247" s="125">
        <f>IF(b_BDVSA!L247&lt;&gt;"",ABS(b_BDVSA!L247),"")</f>
        <v>0</v>
      </c>
      <c r="M247" s="125" t="str">
        <f>IF(AND(b_BDVSA!L247&lt;&gt;"",b_BDVSA!L247&lt;&gt;0)=TRUE,IF(b_BDVSA!L247&gt;0,"D","A"),"")</f>
        <v/>
      </c>
      <c r="N247" s="125">
        <f>IF(b_BDVSA!M247&lt;&gt;"",ABS(b_BDVSA!M247),"")</f>
        <v>233.13</v>
      </c>
      <c r="O247" s="125" t="str">
        <f>IF(AND(b_BDVSA!M247&lt;&gt;"",b_BDVSA!M247&lt;&gt;0)=TRUE,IF(b_BDVSA!M247&gt;0,"D","A"),"")</f>
        <v>D</v>
      </c>
      <c r="P247" s="126" t="str">
        <f>IF(b_BDVSA!N247&lt;&gt;"",ABS(b_BDVSA!N247),"")</f>
        <v/>
      </c>
      <c r="Q247" s="125">
        <f>IF(b_BDVSA!Q247&lt;&gt;"",ABS(b_BDVSA!Q247),"")</f>
        <v>0</v>
      </c>
      <c r="R247" s="125" t="str">
        <f>IF(AND(b_BDVSA!Q247&lt;&gt;"",b_BDVSA!Q247&lt;&gt;0)=TRUE,IF(b_BDVSA!Q247&gt;0,"D","A"),"")</f>
        <v/>
      </c>
      <c r="S247" s="125">
        <f>IF(b_BDVSA!R247&lt;&gt;"",ABS(b_BDVSA!R247),"")</f>
        <v>233.13</v>
      </c>
      <c r="T247" s="125" t="str">
        <f>IF(AND(b_BDVSA!R247&lt;&gt;"",b_BDVSA!R247&lt;&gt;0)=TRUE,IF(b_BDVSA!R247&gt;0,"D","A"),"")</f>
        <v>D</v>
      </c>
      <c r="U247" s="126" t="str">
        <f>IF(b_BDVSA!S247&lt;&gt;"",ABS(b_BDVSA!S247),"")</f>
        <v/>
      </c>
      <c r="V247" s="125">
        <f>IF(b_BDVSA!V247&lt;&gt;"",ABS(b_BDVSA!V247),"")</f>
        <v>0</v>
      </c>
      <c r="W247" s="125" t="str">
        <f>IF(AND(b_BDVSA!V247&lt;&gt;"",b_BDVSA!V247&lt;&gt;0)=TRUE,IF(b_BDVSA!V247&gt;0,"D","A"),"")</f>
        <v/>
      </c>
      <c r="X247" s="125">
        <f>IF(b_BDVSA!W247&lt;&gt;"",ABS(b_BDVSA!W247),"")</f>
        <v>233.13</v>
      </c>
      <c r="Y247" s="125" t="str">
        <f>IF(AND(b_BDVSA!W247&lt;&gt;"",b_BDVSA!W247&lt;&gt;0)=TRUE,IF(b_BDVSA!W247&gt;0,"D","A"),"")</f>
        <v>D</v>
      </c>
      <c r="Z247" s="126" t="str">
        <f>IF(b_BDVSA!X247&lt;&gt;"",ABS(b_BDVSA!X247),"")</f>
        <v/>
      </c>
    </row>
    <row r="248" spans="1:26">
      <c r="A248" s="117" t="str">
        <f>IF(dati_pdc!A244&lt;&gt;"",IF(dati_pdc!D244=1,RIGHT(dati_pdc!A244,dati_pdc!E244),dati_pdc!A244),"")</f>
        <v>750205</v>
      </c>
      <c r="B248" s="117" t="str">
        <f>IF(dati_pdc!B244&lt;&gt;"",dati_pdc!B244,"")</f>
        <v>Acquisto Supporto Assistenza</v>
      </c>
      <c r="C248" s="117">
        <f>IF(dati_pdc!C244&lt;&gt;"",dati_pdc!C244,"")</f>
        <v>3</v>
      </c>
      <c r="D248" s="117">
        <f>IF(dati_pdc!D244&lt;&gt;"",dati_pdc!D244,"")</f>
        <v>0</v>
      </c>
      <c r="E248" s="125">
        <f>IF(b_BDVSA!F248&lt;&gt;"",ABS(b_BDVSA!F248),"")</f>
        <v>16487.78</v>
      </c>
      <c r="F248" s="125" t="str">
        <f>IF(AND(b_BDVSA!F248&lt;&gt;"",b_BDVSA!F248&lt;&gt;0)=TRUE,IF(b_BDVSA!F248&gt;0,"D","A"),"")</f>
        <v>D</v>
      </c>
      <c r="G248" s="125">
        <f>IF(b_BDVSA!G248&lt;&gt;"",ABS(b_BDVSA!G248),"")</f>
        <v>27202.18</v>
      </c>
      <c r="H248" s="125" t="str">
        <f>IF(AND(b_BDVSA!G248&lt;&gt;"",b_BDVSA!G248&lt;&gt;0)=TRUE,IF(b_BDVSA!G248&gt;0,"D","A"),"")</f>
        <v>D</v>
      </c>
      <c r="I248" s="125">
        <f>IF(b_BDVSA!H248&lt;&gt;"",ABS(b_BDVSA!H248),"")</f>
        <v>10714.400000000001</v>
      </c>
      <c r="J248" s="125" t="str">
        <f>IF(AND(b_BDVSA!H248&lt;&gt;"",b_BDVSA!H248&lt;&gt;0)=TRUE,IF(b_BDVSA!H248&gt;0,"D","A"),"")</f>
        <v>A</v>
      </c>
      <c r="K248" s="126">
        <f>IF(b_BDVSA!I248&lt;&gt;"",ABS(b_BDVSA!I248),"")</f>
        <v>0.39388019636661481</v>
      </c>
      <c r="L248" s="125">
        <f>IF(b_BDVSA!L248&lt;&gt;"",ABS(b_BDVSA!L248),"")</f>
        <v>0</v>
      </c>
      <c r="M248" s="125" t="str">
        <f>IF(AND(b_BDVSA!L248&lt;&gt;"",b_BDVSA!L248&lt;&gt;0)=TRUE,IF(b_BDVSA!L248&gt;0,"D","A"),"")</f>
        <v/>
      </c>
      <c r="N248" s="125">
        <f>IF(b_BDVSA!M248&lt;&gt;"",ABS(b_BDVSA!M248),"")</f>
        <v>16487.78</v>
      </c>
      <c r="O248" s="125" t="str">
        <f>IF(AND(b_BDVSA!M248&lt;&gt;"",b_BDVSA!M248&lt;&gt;0)=TRUE,IF(b_BDVSA!M248&gt;0,"D","A"),"")</f>
        <v>D</v>
      </c>
      <c r="P248" s="126" t="str">
        <f>IF(b_BDVSA!N248&lt;&gt;"",ABS(b_BDVSA!N248),"")</f>
        <v/>
      </c>
      <c r="Q248" s="125">
        <f>IF(b_BDVSA!Q248&lt;&gt;"",ABS(b_BDVSA!Q248),"")</f>
        <v>0</v>
      </c>
      <c r="R248" s="125" t="str">
        <f>IF(AND(b_BDVSA!Q248&lt;&gt;"",b_BDVSA!Q248&lt;&gt;0)=TRUE,IF(b_BDVSA!Q248&gt;0,"D","A"),"")</f>
        <v/>
      </c>
      <c r="S248" s="125">
        <f>IF(b_BDVSA!R248&lt;&gt;"",ABS(b_BDVSA!R248),"")</f>
        <v>16487.78</v>
      </c>
      <c r="T248" s="125" t="str">
        <f>IF(AND(b_BDVSA!R248&lt;&gt;"",b_BDVSA!R248&lt;&gt;0)=TRUE,IF(b_BDVSA!R248&gt;0,"D","A"),"")</f>
        <v>D</v>
      </c>
      <c r="U248" s="126" t="str">
        <f>IF(b_BDVSA!S248&lt;&gt;"",ABS(b_BDVSA!S248),"")</f>
        <v/>
      </c>
      <c r="V248" s="125">
        <f>IF(b_BDVSA!V248&lt;&gt;"",ABS(b_BDVSA!V248),"")</f>
        <v>0</v>
      </c>
      <c r="W248" s="125" t="str">
        <f>IF(AND(b_BDVSA!V248&lt;&gt;"",b_BDVSA!V248&lt;&gt;0)=TRUE,IF(b_BDVSA!V248&gt;0,"D","A"),"")</f>
        <v/>
      </c>
      <c r="X248" s="125">
        <f>IF(b_BDVSA!W248&lt;&gt;"",ABS(b_BDVSA!W248),"")</f>
        <v>16487.78</v>
      </c>
      <c r="Y248" s="125" t="str">
        <f>IF(AND(b_BDVSA!W248&lt;&gt;"",b_BDVSA!W248&lt;&gt;0)=TRUE,IF(b_BDVSA!W248&gt;0,"D","A"),"")</f>
        <v>D</v>
      </c>
      <c r="Z248" s="126" t="str">
        <f>IF(b_BDVSA!X248&lt;&gt;"",ABS(b_BDVSA!X248),"")</f>
        <v/>
      </c>
    </row>
    <row r="249" spans="1:26">
      <c r="A249" s="117" t="str">
        <f>IF(dati_pdc!A245&lt;&gt;"",IF(dati_pdc!D245=1,RIGHT(dati_pdc!A245,dati_pdc!E245),dati_pdc!A245),"")</f>
        <v>750206</v>
      </c>
      <c r="B249" s="117" t="str">
        <f>IF(dati_pdc!B245&lt;&gt;"",dati_pdc!B245,"")</f>
        <v>Acquisto Materiale di Consumo</v>
      </c>
      <c r="C249" s="117">
        <f>IF(dati_pdc!C245&lt;&gt;"",dati_pdc!C245,"")</f>
        <v>3</v>
      </c>
      <c r="D249" s="117">
        <f>IF(dati_pdc!D245&lt;&gt;"",dati_pdc!D245,"")</f>
        <v>0</v>
      </c>
      <c r="E249" s="125">
        <f>IF(b_BDVSA!F249&lt;&gt;"",ABS(b_BDVSA!F249),"")</f>
        <v>65.27</v>
      </c>
      <c r="F249" s="125" t="str">
        <f>IF(AND(b_BDVSA!F249&lt;&gt;"",b_BDVSA!F249&lt;&gt;0)=TRUE,IF(b_BDVSA!F249&gt;0,"D","A"),"")</f>
        <v>D</v>
      </c>
      <c r="G249" s="125">
        <f>IF(b_BDVSA!G249&lt;&gt;"",ABS(b_BDVSA!G249),"")</f>
        <v>1152.51</v>
      </c>
      <c r="H249" s="125" t="str">
        <f>IF(AND(b_BDVSA!G249&lt;&gt;"",b_BDVSA!G249&lt;&gt;0)=TRUE,IF(b_BDVSA!G249&gt;0,"D","A"),"")</f>
        <v>D</v>
      </c>
      <c r="I249" s="125">
        <f>IF(b_BDVSA!H249&lt;&gt;"",ABS(b_BDVSA!H249),"")</f>
        <v>1087.24</v>
      </c>
      <c r="J249" s="125" t="str">
        <f>IF(AND(b_BDVSA!H249&lt;&gt;"",b_BDVSA!H249&lt;&gt;0)=TRUE,IF(b_BDVSA!H249&gt;0,"D","A"),"")</f>
        <v>A</v>
      </c>
      <c r="K249" s="126">
        <f>IF(b_BDVSA!I249&lt;&gt;"",ABS(b_BDVSA!I249),"")</f>
        <v>0.94336708575196748</v>
      </c>
      <c r="L249" s="125">
        <f>IF(b_BDVSA!L249&lt;&gt;"",ABS(b_BDVSA!L249),"")</f>
        <v>0</v>
      </c>
      <c r="M249" s="125" t="str">
        <f>IF(AND(b_BDVSA!L249&lt;&gt;"",b_BDVSA!L249&lt;&gt;0)=TRUE,IF(b_BDVSA!L249&gt;0,"D","A"),"")</f>
        <v/>
      </c>
      <c r="N249" s="125">
        <f>IF(b_BDVSA!M249&lt;&gt;"",ABS(b_BDVSA!M249),"")</f>
        <v>65.27</v>
      </c>
      <c r="O249" s="125" t="str">
        <f>IF(AND(b_BDVSA!M249&lt;&gt;"",b_BDVSA!M249&lt;&gt;0)=TRUE,IF(b_BDVSA!M249&gt;0,"D","A"),"")</f>
        <v>D</v>
      </c>
      <c r="P249" s="126" t="str">
        <f>IF(b_BDVSA!N249&lt;&gt;"",ABS(b_BDVSA!N249),"")</f>
        <v/>
      </c>
      <c r="Q249" s="125">
        <f>IF(b_BDVSA!Q249&lt;&gt;"",ABS(b_BDVSA!Q249),"")</f>
        <v>0</v>
      </c>
      <c r="R249" s="125" t="str">
        <f>IF(AND(b_BDVSA!Q249&lt;&gt;"",b_BDVSA!Q249&lt;&gt;0)=TRUE,IF(b_BDVSA!Q249&gt;0,"D","A"),"")</f>
        <v/>
      </c>
      <c r="S249" s="125">
        <f>IF(b_BDVSA!R249&lt;&gt;"",ABS(b_BDVSA!R249),"")</f>
        <v>65.27</v>
      </c>
      <c r="T249" s="125" t="str">
        <f>IF(AND(b_BDVSA!R249&lt;&gt;"",b_BDVSA!R249&lt;&gt;0)=TRUE,IF(b_BDVSA!R249&gt;0,"D","A"),"")</f>
        <v>D</v>
      </c>
      <c r="U249" s="126" t="str">
        <f>IF(b_BDVSA!S249&lt;&gt;"",ABS(b_BDVSA!S249),"")</f>
        <v/>
      </c>
      <c r="V249" s="125">
        <f>IF(b_BDVSA!V249&lt;&gt;"",ABS(b_BDVSA!V249),"")</f>
        <v>0</v>
      </c>
      <c r="W249" s="125" t="str">
        <f>IF(AND(b_BDVSA!V249&lt;&gt;"",b_BDVSA!V249&lt;&gt;0)=TRUE,IF(b_BDVSA!V249&gt;0,"D","A"),"")</f>
        <v/>
      </c>
      <c r="X249" s="125">
        <f>IF(b_BDVSA!W249&lt;&gt;"",ABS(b_BDVSA!W249),"")</f>
        <v>65.27</v>
      </c>
      <c r="Y249" s="125" t="str">
        <f>IF(AND(b_BDVSA!W249&lt;&gt;"",b_BDVSA!W249&lt;&gt;0)=TRUE,IF(b_BDVSA!W249&gt;0,"D","A"),"")</f>
        <v>D</v>
      </c>
      <c r="Z249" s="126" t="str">
        <f>IF(b_BDVSA!X249&lt;&gt;"",ABS(b_BDVSA!X249),"")</f>
        <v/>
      </c>
    </row>
    <row r="250" spans="1:26">
      <c r="A250" s="117" t="str">
        <f>IF(dati_pdc!A246&lt;&gt;"",IF(dati_pdc!D246=1,RIGHT(dati_pdc!A246,dati_pdc!E246),dati_pdc!A246),"")</f>
        <v>750208</v>
      </c>
      <c r="B250" s="117" t="str">
        <f>IF(dati_pdc!B246&lt;&gt;"",dati_pdc!B246,"")</f>
        <v>Canoni e Servizi Internet</v>
      </c>
      <c r="C250" s="117">
        <f>IF(dati_pdc!C246&lt;&gt;"",dati_pdc!C246,"")</f>
        <v>3</v>
      </c>
      <c r="D250" s="117">
        <f>IF(dati_pdc!D246&lt;&gt;"",dati_pdc!D246,"")</f>
        <v>0</v>
      </c>
      <c r="E250" s="125">
        <f>IF(b_BDVSA!F250&lt;&gt;"",ABS(b_BDVSA!F250),"")</f>
        <v>4452.2299999999996</v>
      </c>
      <c r="F250" s="125" t="str">
        <f>IF(AND(b_BDVSA!F250&lt;&gt;"",b_BDVSA!F250&lt;&gt;0)=TRUE,IF(b_BDVSA!F250&gt;0,"D","A"),"")</f>
        <v>D</v>
      </c>
      <c r="G250" s="125">
        <f>IF(b_BDVSA!G250&lt;&gt;"",ABS(b_BDVSA!G250),"")</f>
        <v>3789.07</v>
      </c>
      <c r="H250" s="125" t="str">
        <f>IF(AND(b_BDVSA!G250&lt;&gt;"",b_BDVSA!G250&lt;&gt;0)=TRUE,IF(b_BDVSA!G250&gt;0,"D","A"),"")</f>
        <v>D</v>
      </c>
      <c r="I250" s="125">
        <f>IF(b_BDVSA!H250&lt;&gt;"",ABS(b_BDVSA!H250),"")</f>
        <v>663.1599999999994</v>
      </c>
      <c r="J250" s="125" t="str">
        <f>IF(AND(b_BDVSA!H250&lt;&gt;"",b_BDVSA!H250&lt;&gt;0)=TRUE,IF(b_BDVSA!H250&gt;0,"D","A"),"")</f>
        <v>D</v>
      </c>
      <c r="K250" s="126">
        <f>IF(b_BDVSA!I250&lt;&gt;"",ABS(b_BDVSA!I250),"")</f>
        <v>0.17501919996199578</v>
      </c>
      <c r="L250" s="125">
        <f>IF(b_BDVSA!L250&lt;&gt;"",ABS(b_BDVSA!L250),"")</f>
        <v>0</v>
      </c>
      <c r="M250" s="125" t="str">
        <f>IF(AND(b_BDVSA!L250&lt;&gt;"",b_BDVSA!L250&lt;&gt;0)=TRUE,IF(b_BDVSA!L250&gt;0,"D","A"),"")</f>
        <v/>
      </c>
      <c r="N250" s="125">
        <f>IF(b_BDVSA!M250&lt;&gt;"",ABS(b_BDVSA!M250),"")</f>
        <v>4452.2299999999996</v>
      </c>
      <c r="O250" s="125" t="str">
        <f>IF(AND(b_BDVSA!M250&lt;&gt;"",b_BDVSA!M250&lt;&gt;0)=TRUE,IF(b_BDVSA!M250&gt;0,"D","A"),"")</f>
        <v>D</v>
      </c>
      <c r="P250" s="126" t="str">
        <f>IF(b_BDVSA!N250&lt;&gt;"",ABS(b_BDVSA!N250),"")</f>
        <v/>
      </c>
      <c r="Q250" s="125">
        <f>IF(b_BDVSA!Q250&lt;&gt;"",ABS(b_BDVSA!Q250),"")</f>
        <v>0</v>
      </c>
      <c r="R250" s="125" t="str">
        <f>IF(AND(b_BDVSA!Q250&lt;&gt;"",b_BDVSA!Q250&lt;&gt;0)=TRUE,IF(b_BDVSA!Q250&gt;0,"D","A"),"")</f>
        <v/>
      </c>
      <c r="S250" s="125">
        <f>IF(b_BDVSA!R250&lt;&gt;"",ABS(b_BDVSA!R250),"")</f>
        <v>4452.2299999999996</v>
      </c>
      <c r="T250" s="125" t="str">
        <f>IF(AND(b_BDVSA!R250&lt;&gt;"",b_BDVSA!R250&lt;&gt;0)=TRUE,IF(b_BDVSA!R250&gt;0,"D","A"),"")</f>
        <v>D</v>
      </c>
      <c r="U250" s="126" t="str">
        <f>IF(b_BDVSA!S250&lt;&gt;"",ABS(b_BDVSA!S250),"")</f>
        <v/>
      </c>
      <c r="V250" s="125">
        <f>IF(b_BDVSA!V250&lt;&gt;"",ABS(b_BDVSA!V250),"")</f>
        <v>0</v>
      </c>
      <c r="W250" s="125" t="str">
        <f>IF(AND(b_BDVSA!V250&lt;&gt;"",b_BDVSA!V250&lt;&gt;0)=TRUE,IF(b_BDVSA!V250&gt;0,"D","A"),"")</f>
        <v/>
      </c>
      <c r="X250" s="125">
        <f>IF(b_BDVSA!W250&lt;&gt;"",ABS(b_BDVSA!W250),"")</f>
        <v>4452.2299999999996</v>
      </c>
      <c r="Y250" s="125" t="str">
        <f>IF(AND(b_BDVSA!W250&lt;&gt;"",b_BDVSA!W250&lt;&gt;0)=TRUE,IF(b_BDVSA!W250&gt;0,"D","A"),"")</f>
        <v>D</v>
      </c>
      <c r="Z250" s="126" t="str">
        <f>IF(b_BDVSA!X250&lt;&gt;"",ABS(b_BDVSA!X250),"")</f>
        <v/>
      </c>
    </row>
    <row r="251" spans="1:26">
      <c r="A251" s="117" t="str">
        <f>IF(dati_pdc!A247&lt;&gt;"",IF(dati_pdc!D247=1,RIGHT(dati_pdc!A247,dati_pdc!E247),dati_pdc!A247),"")</f>
        <v>750212</v>
      </c>
      <c r="B251" s="117" t="str">
        <f>IF(dati_pdc!B247&lt;&gt;"",dati_pdc!B247,"")</f>
        <v>Spese Trasporto su Fatt. Fornitori</v>
      </c>
      <c r="C251" s="117">
        <f>IF(dati_pdc!C247&lt;&gt;"",dati_pdc!C247,"")</f>
        <v>3</v>
      </c>
      <c r="D251" s="117">
        <f>IF(dati_pdc!D247&lt;&gt;"",dati_pdc!D247,"")</f>
        <v>0</v>
      </c>
      <c r="E251" s="125">
        <f>IF(b_BDVSA!F251&lt;&gt;"",ABS(b_BDVSA!F251),"")</f>
        <v>0</v>
      </c>
      <c r="F251" s="125" t="str">
        <f>IF(AND(b_BDVSA!F251&lt;&gt;"",b_BDVSA!F251&lt;&gt;0)=TRUE,IF(b_BDVSA!F251&gt;0,"D","A"),"")</f>
        <v/>
      </c>
      <c r="G251" s="125">
        <f>IF(b_BDVSA!G251&lt;&gt;"",ABS(b_BDVSA!G251),"")</f>
        <v>28.8</v>
      </c>
      <c r="H251" s="125" t="str">
        <f>IF(AND(b_BDVSA!G251&lt;&gt;"",b_BDVSA!G251&lt;&gt;0)=TRUE,IF(b_BDVSA!G251&gt;0,"D","A"),"")</f>
        <v>D</v>
      </c>
      <c r="I251" s="125">
        <f>IF(b_BDVSA!H251&lt;&gt;"",ABS(b_BDVSA!H251),"")</f>
        <v>28.8</v>
      </c>
      <c r="J251" s="125" t="str">
        <f>IF(AND(b_BDVSA!H251&lt;&gt;"",b_BDVSA!H251&lt;&gt;0)=TRUE,IF(b_BDVSA!H251&gt;0,"D","A"),"")</f>
        <v>A</v>
      </c>
      <c r="K251" s="126">
        <f>IF(b_BDVSA!I251&lt;&gt;"",ABS(b_BDVSA!I251),"")</f>
        <v>1</v>
      </c>
      <c r="L251" s="125">
        <f>IF(b_BDVSA!L251&lt;&gt;"",ABS(b_BDVSA!L251),"")</f>
        <v>0</v>
      </c>
      <c r="M251" s="125" t="str">
        <f>IF(AND(b_BDVSA!L251&lt;&gt;"",b_BDVSA!L251&lt;&gt;0)=TRUE,IF(b_BDVSA!L251&gt;0,"D","A"),"")</f>
        <v/>
      </c>
      <c r="N251" s="125">
        <f>IF(b_BDVSA!M251&lt;&gt;"",ABS(b_BDVSA!M251),"")</f>
        <v>0</v>
      </c>
      <c r="O251" s="125" t="str">
        <f>IF(AND(b_BDVSA!M251&lt;&gt;"",b_BDVSA!M251&lt;&gt;0)=TRUE,IF(b_BDVSA!M251&gt;0,"D","A"),"")</f>
        <v/>
      </c>
      <c r="P251" s="126" t="str">
        <f>IF(b_BDVSA!N251&lt;&gt;"",ABS(b_BDVSA!N251),"")</f>
        <v/>
      </c>
      <c r="Q251" s="125">
        <f>IF(b_BDVSA!Q251&lt;&gt;"",ABS(b_BDVSA!Q251),"")</f>
        <v>0</v>
      </c>
      <c r="R251" s="125" t="str">
        <f>IF(AND(b_BDVSA!Q251&lt;&gt;"",b_BDVSA!Q251&lt;&gt;0)=TRUE,IF(b_BDVSA!Q251&gt;0,"D","A"),"")</f>
        <v/>
      </c>
      <c r="S251" s="125">
        <f>IF(b_BDVSA!R251&lt;&gt;"",ABS(b_BDVSA!R251),"")</f>
        <v>0</v>
      </c>
      <c r="T251" s="125" t="str">
        <f>IF(AND(b_BDVSA!R251&lt;&gt;"",b_BDVSA!R251&lt;&gt;0)=TRUE,IF(b_BDVSA!R251&gt;0,"D","A"),"")</f>
        <v/>
      </c>
      <c r="U251" s="126" t="str">
        <f>IF(b_BDVSA!S251&lt;&gt;"",ABS(b_BDVSA!S251),"")</f>
        <v/>
      </c>
      <c r="V251" s="125">
        <f>IF(b_BDVSA!V251&lt;&gt;"",ABS(b_BDVSA!V251),"")</f>
        <v>0</v>
      </c>
      <c r="W251" s="125" t="str">
        <f>IF(AND(b_BDVSA!V251&lt;&gt;"",b_BDVSA!V251&lt;&gt;0)=TRUE,IF(b_BDVSA!V251&gt;0,"D","A"),"")</f>
        <v/>
      </c>
      <c r="X251" s="125">
        <f>IF(b_BDVSA!W251&lt;&gt;"",ABS(b_BDVSA!W251),"")</f>
        <v>0</v>
      </c>
      <c r="Y251" s="125" t="str">
        <f>IF(AND(b_BDVSA!W251&lt;&gt;"",b_BDVSA!W251&lt;&gt;0)=TRUE,IF(b_BDVSA!W251&gt;0,"D","A"),"")</f>
        <v/>
      </c>
      <c r="Z251" s="126" t="str">
        <f>IF(b_BDVSA!X251&lt;&gt;"",ABS(b_BDVSA!X251),"")</f>
        <v/>
      </c>
    </row>
    <row r="252" spans="1:26">
      <c r="A252" s="117" t="str">
        <f>IF(dati_pdc!A248&lt;&gt;"",IF(dati_pdc!D248=1,RIGHT(dati_pdc!A248,dati_pdc!E248),dati_pdc!A248),"")</f>
        <v>750214</v>
      </c>
      <c r="B252" s="117" t="str">
        <f>IF(dati_pdc!B248&lt;&gt;"",dati_pdc!B248,"")</f>
        <v>Acquisto Software Gestionale</v>
      </c>
      <c r="C252" s="117">
        <f>IF(dati_pdc!C248&lt;&gt;"",dati_pdc!C248,"")</f>
        <v>3</v>
      </c>
      <c r="D252" s="117">
        <f>IF(dati_pdc!D248&lt;&gt;"",dati_pdc!D248,"")</f>
        <v>0</v>
      </c>
      <c r="E252" s="125">
        <f>IF(b_BDVSA!F252&lt;&gt;"",ABS(b_BDVSA!F252),"")</f>
        <v>40190.6</v>
      </c>
      <c r="F252" s="125" t="str">
        <f>IF(AND(b_BDVSA!F252&lt;&gt;"",b_BDVSA!F252&lt;&gt;0)=TRUE,IF(b_BDVSA!F252&gt;0,"D","A"),"")</f>
        <v>D</v>
      </c>
      <c r="G252" s="125">
        <f>IF(b_BDVSA!G252&lt;&gt;"",ABS(b_BDVSA!G252),"")</f>
        <v>68847.3</v>
      </c>
      <c r="H252" s="125" t="str">
        <f>IF(AND(b_BDVSA!G252&lt;&gt;"",b_BDVSA!G252&lt;&gt;0)=TRUE,IF(b_BDVSA!G252&gt;0,"D","A"),"")</f>
        <v>D</v>
      </c>
      <c r="I252" s="125">
        <f>IF(b_BDVSA!H252&lt;&gt;"",ABS(b_BDVSA!H252),"")</f>
        <v>28656.700000000004</v>
      </c>
      <c r="J252" s="125" t="str">
        <f>IF(AND(b_BDVSA!H252&lt;&gt;"",b_BDVSA!H252&lt;&gt;0)=TRUE,IF(b_BDVSA!H252&gt;0,"D","A"),"")</f>
        <v>A</v>
      </c>
      <c r="K252" s="126">
        <f>IF(b_BDVSA!I252&lt;&gt;"",ABS(b_BDVSA!I252),"")</f>
        <v>0.41623564032285948</v>
      </c>
      <c r="L252" s="125">
        <f>IF(b_BDVSA!L252&lt;&gt;"",ABS(b_BDVSA!L252),"")</f>
        <v>0</v>
      </c>
      <c r="M252" s="125" t="str">
        <f>IF(AND(b_BDVSA!L252&lt;&gt;"",b_BDVSA!L252&lt;&gt;0)=TRUE,IF(b_BDVSA!L252&gt;0,"D","A"),"")</f>
        <v/>
      </c>
      <c r="N252" s="125">
        <f>IF(b_BDVSA!M252&lt;&gt;"",ABS(b_BDVSA!M252),"")</f>
        <v>40190.6</v>
      </c>
      <c r="O252" s="125" t="str">
        <f>IF(AND(b_BDVSA!M252&lt;&gt;"",b_BDVSA!M252&lt;&gt;0)=TRUE,IF(b_BDVSA!M252&gt;0,"D","A"),"")</f>
        <v>D</v>
      </c>
      <c r="P252" s="126" t="str">
        <f>IF(b_BDVSA!N252&lt;&gt;"",ABS(b_BDVSA!N252),"")</f>
        <v/>
      </c>
      <c r="Q252" s="125">
        <f>IF(b_BDVSA!Q252&lt;&gt;"",ABS(b_BDVSA!Q252),"")</f>
        <v>0</v>
      </c>
      <c r="R252" s="125" t="str">
        <f>IF(AND(b_BDVSA!Q252&lt;&gt;"",b_BDVSA!Q252&lt;&gt;0)=TRUE,IF(b_BDVSA!Q252&gt;0,"D","A"),"")</f>
        <v/>
      </c>
      <c r="S252" s="125">
        <f>IF(b_BDVSA!R252&lt;&gt;"",ABS(b_BDVSA!R252),"")</f>
        <v>40190.6</v>
      </c>
      <c r="T252" s="125" t="str">
        <f>IF(AND(b_BDVSA!R252&lt;&gt;"",b_BDVSA!R252&lt;&gt;0)=TRUE,IF(b_BDVSA!R252&gt;0,"D","A"),"")</f>
        <v>D</v>
      </c>
      <c r="U252" s="126" t="str">
        <f>IF(b_BDVSA!S252&lt;&gt;"",ABS(b_BDVSA!S252),"")</f>
        <v/>
      </c>
      <c r="V252" s="125">
        <f>IF(b_BDVSA!V252&lt;&gt;"",ABS(b_BDVSA!V252),"")</f>
        <v>0</v>
      </c>
      <c r="W252" s="125" t="str">
        <f>IF(AND(b_BDVSA!V252&lt;&gt;"",b_BDVSA!V252&lt;&gt;0)=TRUE,IF(b_BDVSA!V252&gt;0,"D","A"),"")</f>
        <v/>
      </c>
      <c r="X252" s="125">
        <f>IF(b_BDVSA!W252&lt;&gt;"",ABS(b_BDVSA!W252),"")</f>
        <v>40190.6</v>
      </c>
      <c r="Y252" s="125" t="str">
        <f>IF(AND(b_BDVSA!W252&lt;&gt;"",b_BDVSA!W252&lt;&gt;0)=TRUE,IF(b_BDVSA!W252&gt;0,"D","A"),"")</f>
        <v>D</v>
      </c>
      <c r="Z252" s="126" t="str">
        <f>IF(b_BDVSA!X252&lt;&gt;"",ABS(b_BDVSA!X252),"")</f>
        <v/>
      </c>
    </row>
    <row r="253" spans="1:26">
      <c r="A253" s="117" t="str">
        <f>IF(dati_pdc!A249&lt;&gt;"",IF(dati_pdc!D249=1,RIGHT(dati_pdc!A249,dati_pdc!E249),dati_pdc!A249),"")</f>
        <v>750215</v>
      </c>
      <c r="B253" s="117" t="str">
        <f>IF(dati_pdc!B249&lt;&gt;"",dati_pdc!B249,"")</f>
        <v>Acquisto Software Professionale</v>
      </c>
      <c r="C253" s="117">
        <f>IF(dati_pdc!C249&lt;&gt;"",dati_pdc!C249,"")</f>
        <v>3</v>
      </c>
      <c r="D253" s="117">
        <f>IF(dati_pdc!D249&lt;&gt;"",dati_pdc!D249,"")</f>
        <v>0</v>
      </c>
      <c r="E253" s="125">
        <f>IF(b_BDVSA!F253&lt;&gt;"",ABS(b_BDVSA!F253),"")</f>
        <v>9175.7999999999993</v>
      </c>
      <c r="F253" s="125" t="str">
        <f>IF(AND(b_BDVSA!F253&lt;&gt;"",b_BDVSA!F253&lt;&gt;0)=TRUE,IF(b_BDVSA!F253&gt;0,"D","A"),"")</f>
        <v>D</v>
      </c>
      <c r="G253" s="125">
        <f>IF(b_BDVSA!G253&lt;&gt;"",ABS(b_BDVSA!G253),"")</f>
        <v>8239.25</v>
      </c>
      <c r="H253" s="125" t="str">
        <f>IF(AND(b_BDVSA!G253&lt;&gt;"",b_BDVSA!G253&lt;&gt;0)=TRUE,IF(b_BDVSA!G253&gt;0,"D","A"),"")</f>
        <v>D</v>
      </c>
      <c r="I253" s="125">
        <f>IF(b_BDVSA!H253&lt;&gt;"",ABS(b_BDVSA!H253),"")</f>
        <v>936.54999999999927</v>
      </c>
      <c r="J253" s="125" t="str">
        <f>IF(AND(b_BDVSA!H253&lt;&gt;"",b_BDVSA!H253&lt;&gt;0)=TRUE,IF(b_BDVSA!H253&gt;0,"D","A"),"")</f>
        <v>D</v>
      </c>
      <c r="K253" s="126">
        <f>IF(b_BDVSA!I253&lt;&gt;"",ABS(b_BDVSA!I253),"")</f>
        <v>0.11366932669842514</v>
      </c>
      <c r="L253" s="125">
        <f>IF(b_BDVSA!L253&lt;&gt;"",ABS(b_BDVSA!L253),"")</f>
        <v>0</v>
      </c>
      <c r="M253" s="125" t="str">
        <f>IF(AND(b_BDVSA!L253&lt;&gt;"",b_BDVSA!L253&lt;&gt;0)=TRUE,IF(b_BDVSA!L253&gt;0,"D","A"),"")</f>
        <v/>
      </c>
      <c r="N253" s="125">
        <f>IF(b_BDVSA!M253&lt;&gt;"",ABS(b_BDVSA!M253),"")</f>
        <v>9175.7999999999993</v>
      </c>
      <c r="O253" s="125" t="str">
        <f>IF(AND(b_BDVSA!M253&lt;&gt;"",b_BDVSA!M253&lt;&gt;0)=TRUE,IF(b_BDVSA!M253&gt;0,"D","A"),"")</f>
        <v>D</v>
      </c>
      <c r="P253" s="126" t="str">
        <f>IF(b_BDVSA!N253&lt;&gt;"",ABS(b_BDVSA!N253),"")</f>
        <v/>
      </c>
      <c r="Q253" s="125">
        <f>IF(b_BDVSA!Q253&lt;&gt;"",ABS(b_BDVSA!Q253),"")</f>
        <v>0</v>
      </c>
      <c r="R253" s="125" t="str">
        <f>IF(AND(b_BDVSA!Q253&lt;&gt;"",b_BDVSA!Q253&lt;&gt;0)=TRUE,IF(b_BDVSA!Q253&gt;0,"D","A"),"")</f>
        <v/>
      </c>
      <c r="S253" s="125">
        <f>IF(b_BDVSA!R253&lt;&gt;"",ABS(b_BDVSA!R253),"")</f>
        <v>9175.7999999999993</v>
      </c>
      <c r="T253" s="125" t="str">
        <f>IF(AND(b_BDVSA!R253&lt;&gt;"",b_BDVSA!R253&lt;&gt;0)=TRUE,IF(b_BDVSA!R253&gt;0,"D","A"),"")</f>
        <v>D</v>
      </c>
      <c r="U253" s="126" t="str">
        <f>IF(b_BDVSA!S253&lt;&gt;"",ABS(b_BDVSA!S253),"")</f>
        <v/>
      </c>
      <c r="V253" s="125">
        <f>IF(b_BDVSA!V253&lt;&gt;"",ABS(b_BDVSA!V253),"")</f>
        <v>0</v>
      </c>
      <c r="W253" s="125" t="str">
        <f>IF(AND(b_BDVSA!V253&lt;&gt;"",b_BDVSA!V253&lt;&gt;0)=TRUE,IF(b_BDVSA!V253&gt;0,"D","A"),"")</f>
        <v/>
      </c>
      <c r="X253" s="125">
        <f>IF(b_BDVSA!W253&lt;&gt;"",ABS(b_BDVSA!W253),"")</f>
        <v>9175.7999999999993</v>
      </c>
      <c r="Y253" s="125" t="str">
        <f>IF(AND(b_BDVSA!W253&lt;&gt;"",b_BDVSA!W253&lt;&gt;0)=TRUE,IF(b_BDVSA!W253&gt;0,"D","A"),"")</f>
        <v>D</v>
      </c>
      <c r="Z253" s="126" t="str">
        <f>IF(b_BDVSA!X253&lt;&gt;"",ABS(b_BDVSA!X253),"")</f>
        <v/>
      </c>
    </row>
    <row r="254" spans="1:26">
      <c r="A254" s="117" t="str">
        <f>IF(dati_pdc!A250&lt;&gt;"",IF(dati_pdc!D250=1,RIGHT(dati_pdc!A250,dati_pdc!E250),dati_pdc!A250),"")</f>
        <v>750216</v>
      </c>
      <c r="B254" s="117" t="str">
        <f>IF(dati_pdc!B250&lt;&gt;"",dati_pdc!B250,"")</f>
        <v>Acquisto IT - Licenze Microsoft 365</v>
      </c>
      <c r="C254" s="117">
        <f>IF(dati_pdc!C250&lt;&gt;"",dati_pdc!C250,"")</f>
        <v>3</v>
      </c>
      <c r="D254" s="117">
        <f>IF(dati_pdc!D250&lt;&gt;"",dati_pdc!D250,"")</f>
        <v>0</v>
      </c>
      <c r="E254" s="125">
        <f>IF(b_BDVSA!F254&lt;&gt;"",ABS(b_BDVSA!F254),"")</f>
        <v>26614.46</v>
      </c>
      <c r="F254" s="125" t="str">
        <f>IF(AND(b_BDVSA!F254&lt;&gt;"",b_BDVSA!F254&lt;&gt;0)=TRUE,IF(b_BDVSA!F254&gt;0,"D","A"),"")</f>
        <v>D</v>
      </c>
      <c r="G254" s="125">
        <f>IF(b_BDVSA!G254&lt;&gt;"",ABS(b_BDVSA!G254),"")</f>
        <v>20887.240000000002</v>
      </c>
      <c r="H254" s="125" t="str">
        <f>IF(AND(b_BDVSA!G254&lt;&gt;"",b_BDVSA!G254&lt;&gt;0)=TRUE,IF(b_BDVSA!G254&gt;0,"D","A"),"")</f>
        <v>D</v>
      </c>
      <c r="I254" s="125">
        <f>IF(b_BDVSA!H254&lt;&gt;"",ABS(b_BDVSA!H254),"")</f>
        <v>5727.2199999999975</v>
      </c>
      <c r="J254" s="125" t="str">
        <f>IF(AND(b_BDVSA!H254&lt;&gt;"",b_BDVSA!H254&lt;&gt;0)=TRUE,IF(b_BDVSA!H254&gt;0,"D","A"),"")</f>
        <v>D</v>
      </c>
      <c r="K254" s="126">
        <f>IF(b_BDVSA!I254&lt;&gt;"",ABS(b_BDVSA!I254),"")</f>
        <v>0.2741970695984724</v>
      </c>
      <c r="L254" s="125">
        <f>IF(b_BDVSA!L254&lt;&gt;"",ABS(b_BDVSA!L254),"")</f>
        <v>0</v>
      </c>
      <c r="M254" s="125" t="str">
        <f>IF(AND(b_BDVSA!L254&lt;&gt;"",b_BDVSA!L254&lt;&gt;0)=TRUE,IF(b_BDVSA!L254&gt;0,"D","A"),"")</f>
        <v/>
      </c>
      <c r="N254" s="125">
        <f>IF(b_BDVSA!M254&lt;&gt;"",ABS(b_BDVSA!M254),"")</f>
        <v>26614.46</v>
      </c>
      <c r="O254" s="125" t="str">
        <f>IF(AND(b_BDVSA!M254&lt;&gt;"",b_BDVSA!M254&lt;&gt;0)=TRUE,IF(b_BDVSA!M254&gt;0,"D","A"),"")</f>
        <v>D</v>
      </c>
      <c r="P254" s="126" t="str">
        <f>IF(b_BDVSA!N254&lt;&gt;"",ABS(b_BDVSA!N254),"")</f>
        <v/>
      </c>
      <c r="Q254" s="125">
        <f>IF(b_BDVSA!Q254&lt;&gt;"",ABS(b_BDVSA!Q254),"")</f>
        <v>0</v>
      </c>
      <c r="R254" s="125" t="str">
        <f>IF(AND(b_BDVSA!Q254&lt;&gt;"",b_BDVSA!Q254&lt;&gt;0)=TRUE,IF(b_BDVSA!Q254&gt;0,"D","A"),"")</f>
        <v/>
      </c>
      <c r="S254" s="125">
        <f>IF(b_BDVSA!R254&lt;&gt;"",ABS(b_BDVSA!R254),"")</f>
        <v>26614.46</v>
      </c>
      <c r="T254" s="125" t="str">
        <f>IF(AND(b_BDVSA!R254&lt;&gt;"",b_BDVSA!R254&lt;&gt;0)=TRUE,IF(b_BDVSA!R254&gt;0,"D","A"),"")</f>
        <v>D</v>
      </c>
      <c r="U254" s="126" t="str">
        <f>IF(b_BDVSA!S254&lt;&gt;"",ABS(b_BDVSA!S254),"")</f>
        <v/>
      </c>
      <c r="V254" s="125">
        <f>IF(b_BDVSA!V254&lt;&gt;"",ABS(b_BDVSA!V254),"")</f>
        <v>0</v>
      </c>
      <c r="W254" s="125" t="str">
        <f>IF(AND(b_BDVSA!V254&lt;&gt;"",b_BDVSA!V254&lt;&gt;0)=TRUE,IF(b_BDVSA!V254&gt;0,"D","A"),"")</f>
        <v/>
      </c>
      <c r="X254" s="125">
        <f>IF(b_BDVSA!W254&lt;&gt;"",ABS(b_BDVSA!W254),"")</f>
        <v>26614.46</v>
      </c>
      <c r="Y254" s="125" t="str">
        <f>IF(AND(b_BDVSA!W254&lt;&gt;"",b_BDVSA!W254&lt;&gt;0)=TRUE,IF(b_BDVSA!W254&gt;0,"D","A"),"")</f>
        <v>D</v>
      </c>
      <c r="Z254" s="126" t="str">
        <f>IF(b_BDVSA!X254&lt;&gt;"",ABS(b_BDVSA!X254),"")</f>
        <v/>
      </c>
    </row>
    <row r="255" spans="1:26">
      <c r="A255" s="117" t="str">
        <f>IF(dati_pdc!A251&lt;&gt;"",IF(dati_pdc!D251=1,RIGHT(dati_pdc!A251,dati_pdc!E251),dati_pdc!A251),"")</f>
        <v>750217</v>
      </c>
      <c r="B255" s="117" t="str">
        <f>IF(dati_pdc!B251&lt;&gt;"",dati_pdc!B251,"")</f>
        <v>Acquisto IT - Licenze Microsoft Azure</v>
      </c>
      <c r="C255" s="117">
        <f>IF(dati_pdc!C251&lt;&gt;"",dati_pdc!C251,"")</f>
        <v>3</v>
      </c>
      <c r="D255" s="117">
        <f>IF(dati_pdc!D251&lt;&gt;"",dati_pdc!D251,"")</f>
        <v>0</v>
      </c>
      <c r="E255" s="125">
        <f>IF(b_BDVSA!F255&lt;&gt;"",ABS(b_BDVSA!F255),"")</f>
        <v>0</v>
      </c>
      <c r="F255" s="125" t="str">
        <f>IF(AND(b_BDVSA!F255&lt;&gt;"",b_BDVSA!F255&lt;&gt;0)=TRUE,IF(b_BDVSA!F255&gt;0,"D","A"),"")</f>
        <v/>
      </c>
      <c r="G255" s="125">
        <f>IF(b_BDVSA!G255&lt;&gt;"",ABS(b_BDVSA!G255),"")</f>
        <v>21345</v>
      </c>
      <c r="H255" s="125" t="str">
        <f>IF(AND(b_BDVSA!G255&lt;&gt;"",b_BDVSA!G255&lt;&gt;0)=TRUE,IF(b_BDVSA!G255&gt;0,"D","A"),"")</f>
        <v>D</v>
      </c>
      <c r="I255" s="125">
        <f>IF(b_BDVSA!H255&lt;&gt;"",ABS(b_BDVSA!H255),"")</f>
        <v>21345</v>
      </c>
      <c r="J255" s="125" t="str">
        <f>IF(AND(b_BDVSA!H255&lt;&gt;"",b_BDVSA!H255&lt;&gt;0)=TRUE,IF(b_BDVSA!H255&gt;0,"D","A"),"")</f>
        <v>A</v>
      </c>
      <c r="K255" s="126">
        <f>IF(b_BDVSA!I255&lt;&gt;"",ABS(b_BDVSA!I255),"")</f>
        <v>1</v>
      </c>
      <c r="L255" s="125">
        <f>IF(b_BDVSA!L255&lt;&gt;"",ABS(b_BDVSA!L255),"")</f>
        <v>0</v>
      </c>
      <c r="M255" s="125" t="str">
        <f>IF(AND(b_BDVSA!L255&lt;&gt;"",b_BDVSA!L255&lt;&gt;0)=TRUE,IF(b_BDVSA!L255&gt;0,"D","A"),"")</f>
        <v/>
      </c>
      <c r="N255" s="125">
        <f>IF(b_BDVSA!M255&lt;&gt;"",ABS(b_BDVSA!M255),"")</f>
        <v>0</v>
      </c>
      <c r="O255" s="125" t="str">
        <f>IF(AND(b_BDVSA!M255&lt;&gt;"",b_BDVSA!M255&lt;&gt;0)=TRUE,IF(b_BDVSA!M255&gt;0,"D","A"),"")</f>
        <v/>
      </c>
      <c r="P255" s="126" t="str">
        <f>IF(b_BDVSA!N255&lt;&gt;"",ABS(b_BDVSA!N255),"")</f>
        <v/>
      </c>
      <c r="Q255" s="125">
        <f>IF(b_BDVSA!Q255&lt;&gt;"",ABS(b_BDVSA!Q255),"")</f>
        <v>0</v>
      </c>
      <c r="R255" s="125" t="str">
        <f>IF(AND(b_BDVSA!Q255&lt;&gt;"",b_BDVSA!Q255&lt;&gt;0)=TRUE,IF(b_BDVSA!Q255&gt;0,"D","A"),"")</f>
        <v/>
      </c>
      <c r="S255" s="125">
        <f>IF(b_BDVSA!R255&lt;&gt;"",ABS(b_BDVSA!R255),"")</f>
        <v>0</v>
      </c>
      <c r="T255" s="125" t="str">
        <f>IF(AND(b_BDVSA!R255&lt;&gt;"",b_BDVSA!R255&lt;&gt;0)=TRUE,IF(b_BDVSA!R255&gt;0,"D","A"),"")</f>
        <v/>
      </c>
      <c r="U255" s="126" t="str">
        <f>IF(b_BDVSA!S255&lt;&gt;"",ABS(b_BDVSA!S255),"")</f>
        <v/>
      </c>
      <c r="V255" s="125">
        <f>IF(b_BDVSA!V255&lt;&gt;"",ABS(b_BDVSA!V255),"")</f>
        <v>0</v>
      </c>
      <c r="W255" s="125" t="str">
        <f>IF(AND(b_BDVSA!V255&lt;&gt;"",b_BDVSA!V255&lt;&gt;0)=TRUE,IF(b_BDVSA!V255&gt;0,"D","A"),"")</f>
        <v/>
      </c>
      <c r="X255" s="125">
        <f>IF(b_BDVSA!W255&lt;&gt;"",ABS(b_BDVSA!W255),"")</f>
        <v>0</v>
      </c>
      <c r="Y255" s="125" t="str">
        <f>IF(AND(b_BDVSA!W255&lt;&gt;"",b_BDVSA!W255&lt;&gt;0)=TRUE,IF(b_BDVSA!W255&gt;0,"D","A"),"")</f>
        <v/>
      </c>
      <c r="Z255" s="126" t="str">
        <f>IF(b_BDVSA!X255&lt;&gt;"",ABS(b_BDVSA!X255),"")</f>
        <v/>
      </c>
    </row>
    <row r="256" spans="1:26">
      <c r="A256" s="117" t="str">
        <f>IF(dati_pdc!A252&lt;&gt;"",IF(dati_pdc!D252=1,RIGHT(dati_pdc!A252,dati_pdc!E252),dati_pdc!A252),"")</f>
        <v>7505</v>
      </c>
      <c r="B256" s="117" t="str">
        <f>IF(dati_pdc!B252&lt;&gt;"",dati_pdc!B252,"")</f>
        <v>VARIAZIONI ATTIVE SU ACQUISTI</v>
      </c>
      <c r="C256" s="117">
        <f>IF(dati_pdc!C252&lt;&gt;"",dati_pdc!C252,"")</f>
        <v>2</v>
      </c>
      <c r="D256" s="117">
        <f>IF(dati_pdc!D252&lt;&gt;"",dati_pdc!D252,"")</f>
        <v>0</v>
      </c>
      <c r="E256" s="125">
        <f>IF(b_BDVSA!F256&lt;&gt;"",ABS(b_BDVSA!F256),"")</f>
        <v>22.1</v>
      </c>
      <c r="F256" s="125" t="str">
        <f>IF(AND(b_BDVSA!F256&lt;&gt;"",b_BDVSA!F256&lt;&gt;0)=TRUE,IF(b_BDVSA!F256&gt;0,"D","A"),"")</f>
        <v>A</v>
      </c>
      <c r="G256" s="125">
        <f>IF(b_BDVSA!G256&lt;&gt;"",ABS(b_BDVSA!G256),"")</f>
        <v>20.399999999999999</v>
      </c>
      <c r="H256" s="125" t="str">
        <f>IF(AND(b_BDVSA!G256&lt;&gt;"",b_BDVSA!G256&lt;&gt;0)=TRUE,IF(b_BDVSA!G256&gt;0,"D","A"),"")</f>
        <v>A</v>
      </c>
      <c r="I256" s="125">
        <f>IF(b_BDVSA!H256&lt;&gt;"",ABS(b_BDVSA!H256),"")</f>
        <v>1.7000000000000028</v>
      </c>
      <c r="J256" s="125" t="str">
        <f>IF(AND(b_BDVSA!H256&lt;&gt;"",b_BDVSA!H256&lt;&gt;0)=TRUE,IF(b_BDVSA!H256&gt;0,"D","A"),"")</f>
        <v>A</v>
      </c>
      <c r="K256" s="126">
        <f>IF(b_BDVSA!I256&lt;&gt;"",ABS(b_BDVSA!I256),"")</f>
        <v>8.3333333333333481E-2</v>
      </c>
      <c r="L256" s="125">
        <f>IF(b_BDVSA!L256&lt;&gt;"",ABS(b_BDVSA!L256),"")</f>
        <v>0</v>
      </c>
      <c r="M256" s="125" t="str">
        <f>IF(AND(b_BDVSA!L256&lt;&gt;"",b_BDVSA!L256&lt;&gt;0)=TRUE,IF(b_BDVSA!L256&gt;0,"D","A"),"")</f>
        <v/>
      </c>
      <c r="N256" s="125">
        <f>IF(b_BDVSA!M256&lt;&gt;"",ABS(b_BDVSA!M256),"")</f>
        <v>22.1</v>
      </c>
      <c r="O256" s="125" t="str">
        <f>IF(AND(b_BDVSA!M256&lt;&gt;"",b_BDVSA!M256&lt;&gt;0)=TRUE,IF(b_BDVSA!M256&gt;0,"D","A"),"")</f>
        <v>A</v>
      </c>
      <c r="P256" s="126" t="str">
        <f>IF(b_BDVSA!N256&lt;&gt;"",ABS(b_BDVSA!N256),"")</f>
        <v/>
      </c>
      <c r="Q256" s="125">
        <f>IF(b_BDVSA!Q256&lt;&gt;"",ABS(b_BDVSA!Q256),"")</f>
        <v>0</v>
      </c>
      <c r="R256" s="125" t="str">
        <f>IF(AND(b_BDVSA!Q256&lt;&gt;"",b_BDVSA!Q256&lt;&gt;0)=TRUE,IF(b_BDVSA!Q256&gt;0,"D","A"),"")</f>
        <v/>
      </c>
      <c r="S256" s="125">
        <f>IF(b_BDVSA!R256&lt;&gt;"",ABS(b_BDVSA!R256),"")</f>
        <v>22.1</v>
      </c>
      <c r="T256" s="125" t="str">
        <f>IF(AND(b_BDVSA!R256&lt;&gt;"",b_BDVSA!R256&lt;&gt;0)=TRUE,IF(b_BDVSA!R256&gt;0,"D","A"),"")</f>
        <v>A</v>
      </c>
      <c r="U256" s="126" t="str">
        <f>IF(b_BDVSA!S256&lt;&gt;"",ABS(b_BDVSA!S256),"")</f>
        <v/>
      </c>
      <c r="V256" s="125">
        <f>IF(b_BDVSA!V256&lt;&gt;"",ABS(b_BDVSA!V256),"")</f>
        <v>0</v>
      </c>
      <c r="W256" s="125" t="str">
        <f>IF(AND(b_BDVSA!V256&lt;&gt;"",b_BDVSA!V256&lt;&gt;0)=TRUE,IF(b_BDVSA!V256&gt;0,"D","A"),"")</f>
        <v/>
      </c>
      <c r="X256" s="125">
        <f>IF(b_BDVSA!W256&lt;&gt;"",ABS(b_BDVSA!W256),"")</f>
        <v>22.1</v>
      </c>
      <c r="Y256" s="125" t="str">
        <f>IF(AND(b_BDVSA!W256&lt;&gt;"",b_BDVSA!W256&lt;&gt;0)=TRUE,IF(b_BDVSA!W256&gt;0,"D","A"),"")</f>
        <v>A</v>
      </c>
      <c r="Z256" s="126" t="str">
        <f>IF(b_BDVSA!X256&lt;&gt;"",ABS(b_BDVSA!X256),"")</f>
        <v/>
      </c>
    </row>
    <row r="257" spans="1:26">
      <c r="A257" s="117" t="str">
        <f>IF(dati_pdc!A253&lt;&gt;"",IF(dati_pdc!D253=1,RIGHT(dati_pdc!A253,dati_pdc!E253),dati_pdc!A253),"")</f>
        <v>750501</v>
      </c>
      <c r="B257" s="117" t="str">
        <f>IF(dati_pdc!B253&lt;&gt;"",dati_pdc!B253,"")</f>
        <v>Sconti su acquisti</v>
      </c>
      <c r="C257" s="117">
        <f>IF(dati_pdc!C253&lt;&gt;"",dati_pdc!C253,"")</f>
        <v>3</v>
      </c>
      <c r="D257" s="117">
        <f>IF(dati_pdc!D253&lt;&gt;"",dati_pdc!D253,"")</f>
        <v>0</v>
      </c>
      <c r="E257" s="125">
        <f>IF(b_BDVSA!F257&lt;&gt;"",ABS(b_BDVSA!F257),"")</f>
        <v>15</v>
      </c>
      <c r="F257" s="125" t="str">
        <f>IF(AND(b_BDVSA!F257&lt;&gt;"",b_BDVSA!F257&lt;&gt;0)=TRUE,IF(b_BDVSA!F257&gt;0,"D","A"),"")</f>
        <v>A</v>
      </c>
      <c r="G257" s="125">
        <f>IF(b_BDVSA!G257&lt;&gt;"",ABS(b_BDVSA!G257),"")</f>
        <v>20</v>
      </c>
      <c r="H257" s="125" t="str">
        <f>IF(AND(b_BDVSA!G257&lt;&gt;"",b_BDVSA!G257&lt;&gt;0)=TRUE,IF(b_BDVSA!G257&gt;0,"D","A"),"")</f>
        <v>A</v>
      </c>
      <c r="I257" s="125">
        <f>IF(b_BDVSA!H257&lt;&gt;"",ABS(b_BDVSA!H257),"")</f>
        <v>5</v>
      </c>
      <c r="J257" s="125" t="str">
        <f>IF(AND(b_BDVSA!H257&lt;&gt;"",b_BDVSA!H257&lt;&gt;0)=TRUE,IF(b_BDVSA!H257&gt;0,"D","A"),"")</f>
        <v>D</v>
      </c>
      <c r="K257" s="126">
        <f>IF(b_BDVSA!I257&lt;&gt;"",ABS(b_BDVSA!I257),"")</f>
        <v>0.25</v>
      </c>
      <c r="L257" s="125">
        <f>IF(b_BDVSA!L257&lt;&gt;"",ABS(b_BDVSA!L257),"")</f>
        <v>0</v>
      </c>
      <c r="M257" s="125" t="str">
        <f>IF(AND(b_BDVSA!L257&lt;&gt;"",b_BDVSA!L257&lt;&gt;0)=TRUE,IF(b_BDVSA!L257&gt;0,"D","A"),"")</f>
        <v/>
      </c>
      <c r="N257" s="125">
        <f>IF(b_BDVSA!M257&lt;&gt;"",ABS(b_BDVSA!M257),"")</f>
        <v>15</v>
      </c>
      <c r="O257" s="125" t="str">
        <f>IF(AND(b_BDVSA!M257&lt;&gt;"",b_BDVSA!M257&lt;&gt;0)=TRUE,IF(b_BDVSA!M257&gt;0,"D","A"),"")</f>
        <v>A</v>
      </c>
      <c r="P257" s="126" t="str">
        <f>IF(b_BDVSA!N257&lt;&gt;"",ABS(b_BDVSA!N257),"")</f>
        <v/>
      </c>
      <c r="Q257" s="125">
        <f>IF(b_BDVSA!Q257&lt;&gt;"",ABS(b_BDVSA!Q257),"")</f>
        <v>0</v>
      </c>
      <c r="R257" s="125" t="str">
        <f>IF(AND(b_BDVSA!Q257&lt;&gt;"",b_BDVSA!Q257&lt;&gt;0)=TRUE,IF(b_BDVSA!Q257&gt;0,"D","A"),"")</f>
        <v/>
      </c>
      <c r="S257" s="125">
        <f>IF(b_BDVSA!R257&lt;&gt;"",ABS(b_BDVSA!R257),"")</f>
        <v>15</v>
      </c>
      <c r="T257" s="125" t="str">
        <f>IF(AND(b_BDVSA!R257&lt;&gt;"",b_BDVSA!R257&lt;&gt;0)=TRUE,IF(b_BDVSA!R257&gt;0,"D","A"),"")</f>
        <v>A</v>
      </c>
      <c r="U257" s="126" t="str">
        <f>IF(b_BDVSA!S257&lt;&gt;"",ABS(b_BDVSA!S257),"")</f>
        <v/>
      </c>
      <c r="V257" s="125">
        <f>IF(b_BDVSA!V257&lt;&gt;"",ABS(b_BDVSA!V257),"")</f>
        <v>0</v>
      </c>
      <c r="W257" s="125" t="str">
        <f>IF(AND(b_BDVSA!V257&lt;&gt;"",b_BDVSA!V257&lt;&gt;0)=TRUE,IF(b_BDVSA!V257&gt;0,"D","A"),"")</f>
        <v/>
      </c>
      <c r="X257" s="125">
        <f>IF(b_BDVSA!W257&lt;&gt;"",ABS(b_BDVSA!W257),"")</f>
        <v>15</v>
      </c>
      <c r="Y257" s="125" t="str">
        <f>IF(AND(b_BDVSA!W257&lt;&gt;"",b_BDVSA!W257&lt;&gt;0)=TRUE,IF(b_BDVSA!W257&gt;0,"D","A"),"")</f>
        <v>A</v>
      </c>
      <c r="Z257" s="126" t="str">
        <f>IF(b_BDVSA!X257&lt;&gt;"",ABS(b_BDVSA!X257),"")</f>
        <v/>
      </c>
    </row>
    <row r="258" spans="1:26">
      <c r="A258" s="117" t="str">
        <f>IF(dati_pdc!A254&lt;&gt;"",IF(dati_pdc!D254=1,RIGHT(dati_pdc!A254,dati_pdc!E254),dati_pdc!A254),"")</f>
        <v>750503</v>
      </c>
      <c r="B258" s="117" t="str">
        <f>IF(dati_pdc!B254&lt;&gt;"",dati_pdc!B254,"")</f>
        <v>Abb.e arrotond.attivi su acquisti</v>
      </c>
      <c r="C258" s="117">
        <f>IF(dati_pdc!C254&lt;&gt;"",dati_pdc!C254,"")</f>
        <v>3</v>
      </c>
      <c r="D258" s="117">
        <f>IF(dati_pdc!D254&lt;&gt;"",dati_pdc!D254,"")</f>
        <v>0</v>
      </c>
      <c r="E258" s="125">
        <f>IF(b_BDVSA!F258&lt;&gt;"",ABS(b_BDVSA!F258),"")</f>
        <v>7.1</v>
      </c>
      <c r="F258" s="125" t="str">
        <f>IF(AND(b_BDVSA!F258&lt;&gt;"",b_BDVSA!F258&lt;&gt;0)=TRUE,IF(b_BDVSA!F258&gt;0,"D","A"),"")</f>
        <v>A</v>
      </c>
      <c r="G258" s="125">
        <f>IF(b_BDVSA!G258&lt;&gt;"",ABS(b_BDVSA!G258),"")</f>
        <v>0.4</v>
      </c>
      <c r="H258" s="125" t="str">
        <f>IF(AND(b_BDVSA!G258&lt;&gt;"",b_BDVSA!G258&lt;&gt;0)=TRUE,IF(b_BDVSA!G258&gt;0,"D","A"),"")</f>
        <v>A</v>
      </c>
      <c r="I258" s="125">
        <f>IF(b_BDVSA!H258&lt;&gt;"",ABS(b_BDVSA!H258),"")</f>
        <v>6.6999999999999993</v>
      </c>
      <c r="J258" s="125" t="str">
        <f>IF(AND(b_BDVSA!H258&lt;&gt;"",b_BDVSA!H258&lt;&gt;0)=TRUE,IF(b_BDVSA!H258&gt;0,"D","A"),"")</f>
        <v>A</v>
      </c>
      <c r="K258" s="126">
        <f>IF(b_BDVSA!I258&lt;&gt;"",ABS(b_BDVSA!I258),"")</f>
        <v>16.749999999999996</v>
      </c>
      <c r="L258" s="125">
        <f>IF(b_BDVSA!L258&lt;&gt;"",ABS(b_BDVSA!L258),"")</f>
        <v>0</v>
      </c>
      <c r="M258" s="125" t="str">
        <f>IF(AND(b_BDVSA!L258&lt;&gt;"",b_BDVSA!L258&lt;&gt;0)=TRUE,IF(b_BDVSA!L258&gt;0,"D","A"),"")</f>
        <v/>
      </c>
      <c r="N258" s="125">
        <f>IF(b_BDVSA!M258&lt;&gt;"",ABS(b_BDVSA!M258),"")</f>
        <v>7.1</v>
      </c>
      <c r="O258" s="125" t="str">
        <f>IF(AND(b_BDVSA!M258&lt;&gt;"",b_BDVSA!M258&lt;&gt;0)=TRUE,IF(b_BDVSA!M258&gt;0,"D","A"),"")</f>
        <v>A</v>
      </c>
      <c r="P258" s="126" t="str">
        <f>IF(b_BDVSA!N258&lt;&gt;"",ABS(b_BDVSA!N258),"")</f>
        <v/>
      </c>
      <c r="Q258" s="125">
        <f>IF(b_BDVSA!Q258&lt;&gt;"",ABS(b_BDVSA!Q258),"")</f>
        <v>0</v>
      </c>
      <c r="R258" s="125" t="str">
        <f>IF(AND(b_BDVSA!Q258&lt;&gt;"",b_BDVSA!Q258&lt;&gt;0)=TRUE,IF(b_BDVSA!Q258&gt;0,"D","A"),"")</f>
        <v/>
      </c>
      <c r="S258" s="125">
        <f>IF(b_BDVSA!R258&lt;&gt;"",ABS(b_BDVSA!R258),"")</f>
        <v>7.1</v>
      </c>
      <c r="T258" s="125" t="str">
        <f>IF(AND(b_BDVSA!R258&lt;&gt;"",b_BDVSA!R258&lt;&gt;0)=TRUE,IF(b_BDVSA!R258&gt;0,"D","A"),"")</f>
        <v>A</v>
      </c>
      <c r="U258" s="126" t="str">
        <f>IF(b_BDVSA!S258&lt;&gt;"",ABS(b_BDVSA!S258),"")</f>
        <v/>
      </c>
      <c r="V258" s="125">
        <f>IF(b_BDVSA!V258&lt;&gt;"",ABS(b_BDVSA!V258),"")</f>
        <v>0</v>
      </c>
      <c r="W258" s="125" t="str">
        <f>IF(AND(b_BDVSA!V258&lt;&gt;"",b_BDVSA!V258&lt;&gt;0)=TRUE,IF(b_BDVSA!V258&gt;0,"D","A"),"")</f>
        <v/>
      </c>
      <c r="X258" s="125">
        <f>IF(b_BDVSA!W258&lt;&gt;"",ABS(b_BDVSA!W258),"")</f>
        <v>7.1</v>
      </c>
      <c r="Y258" s="125" t="str">
        <f>IF(AND(b_BDVSA!W258&lt;&gt;"",b_BDVSA!W258&lt;&gt;0)=TRUE,IF(b_BDVSA!W258&gt;0,"D","A"),"")</f>
        <v>A</v>
      </c>
      <c r="Z258" s="126" t="str">
        <f>IF(b_BDVSA!X258&lt;&gt;"",ABS(b_BDVSA!X258),"")</f>
        <v/>
      </c>
    </row>
    <row r="259" spans="1:26">
      <c r="A259" s="117" t="str">
        <f>IF(dati_pdc!A255&lt;&gt;"",IF(dati_pdc!D255=1,RIGHT(dati_pdc!A255,dati_pdc!E255),dati_pdc!A255),"")</f>
        <v>7507</v>
      </c>
      <c r="B259" s="117" t="str">
        <f>IF(dati_pdc!B255&lt;&gt;"",dati_pdc!B255,"")</f>
        <v>ACQUISTI DIVERSI</v>
      </c>
      <c r="C259" s="117">
        <f>IF(dati_pdc!C255&lt;&gt;"",dati_pdc!C255,"")</f>
        <v>2</v>
      </c>
      <c r="D259" s="117">
        <f>IF(dati_pdc!D255&lt;&gt;"",dati_pdc!D255,"")</f>
        <v>0</v>
      </c>
      <c r="E259" s="125">
        <f>IF(b_BDVSA!F259&lt;&gt;"",ABS(b_BDVSA!F259),"")</f>
        <v>5353.49</v>
      </c>
      <c r="F259" s="125" t="str">
        <f>IF(AND(b_BDVSA!F259&lt;&gt;"",b_BDVSA!F259&lt;&gt;0)=TRUE,IF(b_BDVSA!F259&gt;0,"D","A"),"")</f>
        <v>D</v>
      </c>
      <c r="G259" s="125">
        <f>IF(b_BDVSA!G259&lt;&gt;"",ABS(b_BDVSA!G259),"")</f>
        <v>6074.49</v>
      </c>
      <c r="H259" s="125" t="str">
        <f>IF(AND(b_BDVSA!G259&lt;&gt;"",b_BDVSA!G259&lt;&gt;0)=TRUE,IF(b_BDVSA!G259&gt;0,"D","A"),"")</f>
        <v>D</v>
      </c>
      <c r="I259" s="125">
        <f>IF(b_BDVSA!H259&lt;&gt;"",ABS(b_BDVSA!H259),"")</f>
        <v>721</v>
      </c>
      <c r="J259" s="125" t="str">
        <f>IF(AND(b_BDVSA!H259&lt;&gt;"",b_BDVSA!H259&lt;&gt;0)=TRUE,IF(b_BDVSA!H259&gt;0,"D","A"),"")</f>
        <v>A</v>
      </c>
      <c r="K259" s="126">
        <f>IF(b_BDVSA!I259&lt;&gt;"",ABS(b_BDVSA!I259),"")</f>
        <v>0.11869309193035135</v>
      </c>
      <c r="L259" s="125">
        <f>IF(b_BDVSA!L259&lt;&gt;"",ABS(b_BDVSA!L259),"")</f>
        <v>0</v>
      </c>
      <c r="M259" s="125" t="str">
        <f>IF(AND(b_BDVSA!L259&lt;&gt;"",b_BDVSA!L259&lt;&gt;0)=TRUE,IF(b_BDVSA!L259&gt;0,"D","A"),"")</f>
        <v/>
      </c>
      <c r="N259" s="125">
        <f>IF(b_BDVSA!M259&lt;&gt;"",ABS(b_BDVSA!M259),"")</f>
        <v>5353.49</v>
      </c>
      <c r="O259" s="125" t="str">
        <f>IF(AND(b_BDVSA!M259&lt;&gt;"",b_BDVSA!M259&lt;&gt;0)=TRUE,IF(b_BDVSA!M259&gt;0,"D","A"),"")</f>
        <v>D</v>
      </c>
      <c r="P259" s="126" t="str">
        <f>IF(b_BDVSA!N259&lt;&gt;"",ABS(b_BDVSA!N259),"")</f>
        <v/>
      </c>
      <c r="Q259" s="125">
        <f>IF(b_BDVSA!Q259&lt;&gt;"",ABS(b_BDVSA!Q259),"")</f>
        <v>0</v>
      </c>
      <c r="R259" s="125" t="str">
        <f>IF(AND(b_BDVSA!Q259&lt;&gt;"",b_BDVSA!Q259&lt;&gt;0)=TRUE,IF(b_BDVSA!Q259&gt;0,"D","A"),"")</f>
        <v/>
      </c>
      <c r="S259" s="125">
        <f>IF(b_BDVSA!R259&lt;&gt;"",ABS(b_BDVSA!R259),"")</f>
        <v>5353.49</v>
      </c>
      <c r="T259" s="125" t="str">
        <f>IF(AND(b_BDVSA!R259&lt;&gt;"",b_BDVSA!R259&lt;&gt;0)=TRUE,IF(b_BDVSA!R259&gt;0,"D","A"),"")</f>
        <v>D</v>
      </c>
      <c r="U259" s="126" t="str">
        <f>IF(b_BDVSA!S259&lt;&gt;"",ABS(b_BDVSA!S259),"")</f>
        <v/>
      </c>
      <c r="V259" s="125">
        <f>IF(b_BDVSA!V259&lt;&gt;"",ABS(b_BDVSA!V259),"")</f>
        <v>0</v>
      </c>
      <c r="W259" s="125" t="str">
        <f>IF(AND(b_BDVSA!V259&lt;&gt;"",b_BDVSA!V259&lt;&gt;0)=TRUE,IF(b_BDVSA!V259&gt;0,"D","A"),"")</f>
        <v/>
      </c>
      <c r="X259" s="125">
        <f>IF(b_BDVSA!W259&lt;&gt;"",ABS(b_BDVSA!W259),"")</f>
        <v>5353.49</v>
      </c>
      <c r="Y259" s="125" t="str">
        <f>IF(AND(b_BDVSA!W259&lt;&gt;"",b_BDVSA!W259&lt;&gt;0)=TRUE,IF(b_BDVSA!W259&gt;0,"D","A"),"")</f>
        <v>D</v>
      </c>
      <c r="Z259" s="126" t="str">
        <f>IF(b_BDVSA!X259&lt;&gt;"",ABS(b_BDVSA!X259),"")</f>
        <v/>
      </c>
    </row>
    <row r="260" spans="1:26">
      <c r="A260" s="117" t="str">
        <f>IF(dati_pdc!A256&lt;&gt;"",IF(dati_pdc!D256=1,RIGHT(dati_pdc!A256,dati_pdc!E256),dati_pdc!A256),"")</f>
        <v>750701</v>
      </c>
      <c r="B260" s="117" t="str">
        <f>IF(dati_pdc!B256&lt;&gt;"",dati_pdc!B256,"")</f>
        <v>Acquisto beni strumentali &lt;  516,46 euro</v>
      </c>
      <c r="C260" s="117">
        <f>IF(dati_pdc!C256&lt;&gt;"",dati_pdc!C256,"")</f>
        <v>3</v>
      </c>
      <c r="D260" s="117">
        <f>IF(dati_pdc!D256&lt;&gt;"",dati_pdc!D256,"")</f>
        <v>0</v>
      </c>
      <c r="E260" s="125">
        <f>IF(b_BDVSA!F260&lt;&gt;"",ABS(b_BDVSA!F260),"")</f>
        <v>0</v>
      </c>
      <c r="F260" s="125" t="str">
        <f>IF(AND(b_BDVSA!F260&lt;&gt;"",b_BDVSA!F260&lt;&gt;0)=TRUE,IF(b_BDVSA!F260&gt;0,"D","A"),"")</f>
        <v/>
      </c>
      <c r="G260" s="125">
        <f>IF(b_BDVSA!G260&lt;&gt;"",ABS(b_BDVSA!G260),"")</f>
        <v>607.6</v>
      </c>
      <c r="H260" s="125" t="str">
        <f>IF(AND(b_BDVSA!G260&lt;&gt;"",b_BDVSA!G260&lt;&gt;0)=TRUE,IF(b_BDVSA!G260&gt;0,"D","A"),"")</f>
        <v>D</v>
      </c>
      <c r="I260" s="125">
        <f>IF(b_BDVSA!H260&lt;&gt;"",ABS(b_BDVSA!H260),"")</f>
        <v>607.6</v>
      </c>
      <c r="J260" s="125" t="str">
        <f>IF(AND(b_BDVSA!H260&lt;&gt;"",b_BDVSA!H260&lt;&gt;0)=TRUE,IF(b_BDVSA!H260&gt;0,"D","A"),"")</f>
        <v>A</v>
      </c>
      <c r="K260" s="126">
        <f>IF(b_BDVSA!I260&lt;&gt;"",ABS(b_BDVSA!I260),"")</f>
        <v>1</v>
      </c>
      <c r="L260" s="125">
        <f>IF(b_BDVSA!L260&lt;&gt;"",ABS(b_BDVSA!L260),"")</f>
        <v>0</v>
      </c>
      <c r="M260" s="125" t="str">
        <f>IF(AND(b_BDVSA!L260&lt;&gt;"",b_BDVSA!L260&lt;&gt;0)=TRUE,IF(b_BDVSA!L260&gt;0,"D","A"),"")</f>
        <v/>
      </c>
      <c r="N260" s="125">
        <f>IF(b_BDVSA!M260&lt;&gt;"",ABS(b_BDVSA!M260),"")</f>
        <v>0</v>
      </c>
      <c r="O260" s="125" t="str">
        <f>IF(AND(b_BDVSA!M260&lt;&gt;"",b_BDVSA!M260&lt;&gt;0)=TRUE,IF(b_BDVSA!M260&gt;0,"D","A"),"")</f>
        <v/>
      </c>
      <c r="P260" s="126" t="str">
        <f>IF(b_BDVSA!N260&lt;&gt;"",ABS(b_BDVSA!N260),"")</f>
        <v/>
      </c>
      <c r="Q260" s="125">
        <f>IF(b_BDVSA!Q260&lt;&gt;"",ABS(b_BDVSA!Q260),"")</f>
        <v>0</v>
      </c>
      <c r="R260" s="125" t="str">
        <f>IF(AND(b_BDVSA!Q260&lt;&gt;"",b_BDVSA!Q260&lt;&gt;0)=TRUE,IF(b_BDVSA!Q260&gt;0,"D","A"),"")</f>
        <v/>
      </c>
      <c r="S260" s="125">
        <f>IF(b_BDVSA!R260&lt;&gt;"",ABS(b_BDVSA!R260),"")</f>
        <v>0</v>
      </c>
      <c r="T260" s="125" t="str">
        <f>IF(AND(b_BDVSA!R260&lt;&gt;"",b_BDVSA!R260&lt;&gt;0)=TRUE,IF(b_BDVSA!R260&gt;0,"D","A"),"")</f>
        <v/>
      </c>
      <c r="U260" s="126" t="str">
        <f>IF(b_BDVSA!S260&lt;&gt;"",ABS(b_BDVSA!S260),"")</f>
        <v/>
      </c>
      <c r="V260" s="125">
        <f>IF(b_BDVSA!V260&lt;&gt;"",ABS(b_BDVSA!V260),"")</f>
        <v>0</v>
      </c>
      <c r="W260" s="125" t="str">
        <f>IF(AND(b_BDVSA!V260&lt;&gt;"",b_BDVSA!V260&lt;&gt;0)=TRUE,IF(b_BDVSA!V260&gt;0,"D","A"),"")</f>
        <v/>
      </c>
      <c r="X260" s="125">
        <f>IF(b_BDVSA!W260&lt;&gt;"",ABS(b_BDVSA!W260),"")</f>
        <v>0</v>
      </c>
      <c r="Y260" s="125" t="str">
        <f>IF(AND(b_BDVSA!W260&lt;&gt;"",b_BDVSA!W260&lt;&gt;0)=TRUE,IF(b_BDVSA!W260&gt;0,"D","A"),"")</f>
        <v/>
      </c>
      <c r="Z260" s="126" t="str">
        <f>IF(b_BDVSA!X260&lt;&gt;"",ABS(b_BDVSA!X260),"")</f>
        <v/>
      </c>
    </row>
    <row r="261" spans="1:26">
      <c r="A261" s="117" t="str">
        <f>IF(dati_pdc!A257&lt;&gt;"",IF(dati_pdc!D257=1,RIGHT(dati_pdc!A257,dati_pdc!E257),dati_pdc!A257),"")</f>
        <v>750711</v>
      </c>
      <c r="B261" s="117" t="str">
        <f>IF(dati_pdc!B257&lt;&gt;"",dati_pdc!B257,"")</f>
        <v>Attrezzatura minuta</v>
      </c>
      <c r="C261" s="117">
        <f>IF(dati_pdc!C257&lt;&gt;"",dati_pdc!C257,"")</f>
        <v>3</v>
      </c>
      <c r="D261" s="117">
        <f>IF(dati_pdc!D257&lt;&gt;"",dati_pdc!D257,"")</f>
        <v>0</v>
      </c>
      <c r="E261" s="125">
        <f>IF(b_BDVSA!F261&lt;&gt;"",ABS(b_BDVSA!F261),"")</f>
        <v>1623.39</v>
      </c>
      <c r="F261" s="125" t="str">
        <f>IF(AND(b_BDVSA!F261&lt;&gt;"",b_BDVSA!F261&lt;&gt;0)=TRUE,IF(b_BDVSA!F261&gt;0,"D","A"),"")</f>
        <v>D</v>
      </c>
      <c r="G261" s="125">
        <f>IF(b_BDVSA!G261&lt;&gt;"",ABS(b_BDVSA!G261),"")</f>
        <v>1812.86</v>
      </c>
      <c r="H261" s="125" t="str">
        <f>IF(AND(b_BDVSA!G261&lt;&gt;"",b_BDVSA!G261&lt;&gt;0)=TRUE,IF(b_BDVSA!G261&gt;0,"D","A"),"")</f>
        <v>D</v>
      </c>
      <c r="I261" s="125">
        <f>IF(b_BDVSA!H261&lt;&gt;"",ABS(b_BDVSA!H261),"")</f>
        <v>189.4699999999998</v>
      </c>
      <c r="J261" s="125" t="str">
        <f>IF(AND(b_BDVSA!H261&lt;&gt;"",b_BDVSA!H261&lt;&gt;0)=TRUE,IF(b_BDVSA!H261&gt;0,"D","A"),"")</f>
        <v>A</v>
      </c>
      <c r="K261" s="126">
        <f>IF(b_BDVSA!I261&lt;&gt;"",ABS(b_BDVSA!I261),"")</f>
        <v>0.10451441368886721</v>
      </c>
      <c r="L261" s="125">
        <f>IF(b_BDVSA!L261&lt;&gt;"",ABS(b_BDVSA!L261),"")</f>
        <v>0</v>
      </c>
      <c r="M261" s="125" t="str">
        <f>IF(AND(b_BDVSA!L261&lt;&gt;"",b_BDVSA!L261&lt;&gt;0)=TRUE,IF(b_BDVSA!L261&gt;0,"D","A"),"")</f>
        <v/>
      </c>
      <c r="N261" s="125">
        <f>IF(b_BDVSA!M261&lt;&gt;"",ABS(b_BDVSA!M261),"")</f>
        <v>1623.39</v>
      </c>
      <c r="O261" s="125" t="str">
        <f>IF(AND(b_BDVSA!M261&lt;&gt;"",b_BDVSA!M261&lt;&gt;0)=TRUE,IF(b_BDVSA!M261&gt;0,"D","A"),"")</f>
        <v>D</v>
      </c>
      <c r="P261" s="126" t="str">
        <f>IF(b_BDVSA!N261&lt;&gt;"",ABS(b_BDVSA!N261),"")</f>
        <v/>
      </c>
      <c r="Q261" s="125">
        <f>IF(b_BDVSA!Q261&lt;&gt;"",ABS(b_BDVSA!Q261),"")</f>
        <v>0</v>
      </c>
      <c r="R261" s="125" t="str">
        <f>IF(AND(b_BDVSA!Q261&lt;&gt;"",b_BDVSA!Q261&lt;&gt;0)=TRUE,IF(b_BDVSA!Q261&gt;0,"D","A"),"")</f>
        <v/>
      </c>
      <c r="S261" s="125">
        <f>IF(b_BDVSA!R261&lt;&gt;"",ABS(b_BDVSA!R261),"")</f>
        <v>1623.39</v>
      </c>
      <c r="T261" s="125" t="str">
        <f>IF(AND(b_BDVSA!R261&lt;&gt;"",b_BDVSA!R261&lt;&gt;0)=TRUE,IF(b_BDVSA!R261&gt;0,"D","A"),"")</f>
        <v>D</v>
      </c>
      <c r="U261" s="126" t="str">
        <f>IF(b_BDVSA!S261&lt;&gt;"",ABS(b_BDVSA!S261),"")</f>
        <v/>
      </c>
      <c r="V261" s="125">
        <f>IF(b_BDVSA!V261&lt;&gt;"",ABS(b_BDVSA!V261),"")</f>
        <v>0</v>
      </c>
      <c r="W261" s="125" t="str">
        <f>IF(AND(b_BDVSA!V261&lt;&gt;"",b_BDVSA!V261&lt;&gt;0)=TRUE,IF(b_BDVSA!V261&gt;0,"D","A"),"")</f>
        <v/>
      </c>
      <c r="X261" s="125">
        <f>IF(b_BDVSA!W261&lt;&gt;"",ABS(b_BDVSA!W261),"")</f>
        <v>1623.39</v>
      </c>
      <c r="Y261" s="125" t="str">
        <f>IF(AND(b_BDVSA!W261&lt;&gt;"",b_BDVSA!W261&lt;&gt;0)=TRUE,IF(b_BDVSA!W261&gt;0,"D","A"),"")</f>
        <v>D</v>
      </c>
      <c r="Z261" s="126" t="str">
        <f>IF(b_BDVSA!X261&lt;&gt;"",ABS(b_BDVSA!X261),"")</f>
        <v/>
      </c>
    </row>
    <row r="262" spans="1:26">
      <c r="A262" s="117" t="str">
        <f>IF(dati_pdc!A258&lt;&gt;"",IF(dati_pdc!D258=1,RIGHT(dati_pdc!A258,dati_pdc!E258),dati_pdc!A258),"")</f>
        <v>750712</v>
      </c>
      <c r="B262" s="117" t="str">
        <f>IF(dati_pdc!B258&lt;&gt;"",dati_pdc!B258,"")</f>
        <v>Materiale ritirato da rottamare</v>
      </c>
      <c r="C262" s="117">
        <f>IF(dati_pdc!C258&lt;&gt;"",dati_pdc!C258,"")</f>
        <v>3</v>
      </c>
      <c r="D262" s="117">
        <f>IF(dati_pdc!D258&lt;&gt;"",dati_pdc!D258,"")</f>
        <v>0</v>
      </c>
      <c r="E262" s="125">
        <f>IF(b_BDVSA!F262&lt;&gt;"",ABS(b_BDVSA!F262),"")</f>
        <v>24</v>
      </c>
      <c r="F262" s="125" t="str">
        <f>IF(AND(b_BDVSA!F262&lt;&gt;"",b_BDVSA!F262&lt;&gt;0)=TRUE,IF(b_BDVSA!F262&gt;0,"D","A"),"")</f>
        <v>D</v>
      </c>
      <c r="G262" s="125">
        <f>IF(b_BDVSA!G262&lt;&gt;"",ABS(b_BDVSA!G262),"")</f>
        <v>0</v>
      </c>
      <c r="H262" s="125" t="str">
        <f>IF(AND(b_BDVSA!G262&lt;&gt;"",b_BDVSA!G262&lt;&gt;0)=TRUE,IF(b_BDVSA!G262&gt;0,"D","A"),"")</f>
        <v/>
      </c>
      <c r="I262" s="125">
        <f>IF(b_BDVSA!H262&lt;&gt;"",ABS(b_BDVSA!H262),"")</f>
        <v>24</v>
      </c>
      <c r="J262" s="125" t="str">
        <f>IF(AND(b_BDVSA!H262&lt;&gt;"",b_BDVSA!H262&lt;&gt;0)=TRUE,IF(b_BDVSA!H262&gt;0,"D","A"),"")</f>
        <v>D</v>
      </c>
      <c r="K262" s="126" t="str">
        <f>IF(b_BDVSA!I262&lt;&gt;"",ABS(b_BDVSA!I262),"")</f>
        <v/>
      </c>
      <c r="L262" s="125">
        <f>IF(b_BDVSA!L262&lt;&gt;"",ABS(b_BDVSA!L262),"")</f>
        <v>0</v>
      </c>
      <c r="M262" s="125" t="str">
        <f>IF(AND(b_BDVSA!L262&lt;&gt;"",b_BDVSA!L262&lt;&gt;0)=TRUE,IF(b_BDVSA!L262&gt;0,"D","A"),"")</f>
        <v/>
      </c>
      <c r="N262" s="125">
        <f>IF(b_BDVSA!M262&lt;&gt;"",ABS(b_BDVSA!M262),"")</f>
        <v>24</v>
      </c>
      <c r="O262" s="125" t="str">
        <f>IF(AND(b_BDVSA!M262&lt;&gt;"",b_BDVSA!M262&lt;&gt;0)=TRUE,IF(b_BDVSA!M262&gt;0,"D","A"),"")</f>
        <v>D</v>
      </c>
      <c r="P262" s="126" t="str">
        <f>IF(b_BDVSA!N262&lt;&gt;"",ABS(b_BDVSA!N262),"")</f>
        <v/>
      </c>
      <c r="Q262" s="125">
        <f>IF(b_BDVSA!Q262&lt;&gt;"",ABS(b_BDVSA!Q262),"")</f>
        <v>0</v>
      </c>
      <c r="R262" s="125" t="str">
        <f>IF(AND(b_BDVSA!Q262&lt;&gt;"",b_BDVSA!Q262&lt;&gt;0)=TRUE,IF(b_BDVSA!Q262&gt;0,"D","A"),"")</f>
        <v/>
      </c>
      <c r="S262" s="125">
        <f>IF(b_BDVSA!R262&lt;&gt;"",ABS(b_BDVSA!R262),"")</f>
        <v>24</v>
      </c>
      <c r="T262" s="125" t="str">
        <f>IF(AND(b_BDVSA!R262&lt;&gt;"",b_BDVSA!R262&lt;&gt;0)=TRUE,IF(b_BDVSA!R262&gt;0,"D","A"),"")</f>
        <v>D</v>
      </c>
      <c r="U262" s="126" t="str">
        <f>IF(b_BDVSA!S262&lt;&gt;"",ABS(b_BDVSA!S262),"")</f>
        <v/>
      </c>
      <c r="V262" s="125">
        <f>IF(b_BDVSA!V262&lt;&gt;"",ABS(b_BDVSA!V262),"")</f>
        <v>0</v>
      </c>
      <c r="W262" s="125" t="str">
        <f>IF(AND(b_BDVSA!V262&lt;&gt;"",b_BDVSA!V262&lt;&gt;0)=TRUE,IF(b_BDVSA!V262&gt;0,"D","A"),"")</f>
        <v/>
      </c>
      <c r="X262" s="125">
        <f>IF(b_BDVSA!W262&lt;&gt;"",ABS(b_BDVSA!W262),"")</f>
        <v>24</v>
      </c>
      <c r="Y262" s="125" t="str">
        <f>IF(AND(b_BDVSA!W262&lt;&gt;"",b_BDVSA!W262&lt;&gt;0)=TRUE,IF(b_BDVSA!W262&gt;0,"D","A"),"")</f>
        <v>D</v>
      </c>
      <c r="Z262" s="126" t="str">
        <f>IF(b_BDVSA!X262&lt;&gt;"",ABS(b_BDVSA!X262),"")</f>
        <v/>
      </c>
    </row>
    <row r="263" spans="1:26">
      <c r="A263" s="117" t="str">
        <f>IF(dati_pdc!A259&lt;&gt;"",IF(dati_pdc!D259=1,RIGHT(dati_pdc!A259,dati_pdc!E259),dati_pdc!A259),"")</f>
        <v>750731</v>
      </c>
      <c r="B263" s="117" t="str">
        <f>IF(dati_pdc!B259&lt;&gt;"",dati_pdc!B259,"")</f>
        <v>Cancelleria varia</v>
      </c>
      <c r="C263" s="117">
        <f>IF(dati_pdc!C259&lt;&gt;"",dati_pdc!C259,"")</f>
        <v>3</v>
      </c>
      <c r="D263" s="117">
        <f>IF(dati_pdc!D259&lt;&gt;"",dati_pdc!D259,"")</f>
        <v>0</v>
      </c>
      <c r="E263" s="125">
        <f>IF(b_BDVSA!F263&lt;&gt;"",ABS(b_BDVSA!F263),"")</f>
        <v>1075.32</v>
      </c>
      <c r="F263" s="125" t="str">
        <f>IF(AND(b_BDVSA!F263&lt;&gt;"",b_BDVSA!F263&lt;&gt;0)=TRUE,IF(b_BDVSA!F263&gt;0,"D","A"),"")</f>
        <v>D</v>
      </c>
      <c r="G263" s="125">
        <f>IF(b_BDVSA!G263&lt;&gt;"",ABS(b_BDVSA!G263),"")</f>
        <v>1036.5899999999999</v>
      </c>
      <c r="H263" s="125" t="str">
        <f>IF(AND(b_BDVSA!G263&lt;&gt;"",b_BDVSA!G263&lt;&gt;0)=TRUE,IF(b_BDVSA!G263&gt;0,"D","A"),"")</f>
        <v>D</v>
      </c>
      <c r="I263" s="125">
        <f>IF(b_BDVSA!H263&lt;&gt;"",ABS(b_BDVSA!H263),"")</f>
        <v>38.730000000000018</v>
      </c>
      <c r="J263" s="125" t="str">
        <f>IF(AND(b_BDVSA!H263&lt;&gt;"",b_BDVSA!H263&lt;&gt;0)=TRUE,IF(b_BDVSA!H263&gt;0,"D","A"),"")</f>
        <v>D</v>
      </c>
      <c r="K263" s="126">
        <f>IF(b_BDVSA!I263&lt;&gt;"",ABS(b_BDVSA!I263),"")</f>
        <v>3.7362891789424965E-2</v>
      </c>
      <c r="L263" s="125">
        <f>IF(b_BDVSA!L263&lt;&gt;"",ABS(b_BDVSA!L263),"")</f>
        <v>0</v>
      </c>
      <c r="M263" s="125" t="str">
        <f>IF(AND(b_BDVSA!L263&lt;&gt;"",b_BDVSA!L263&lt;&gt;0)=TRUE,IF(b_BDVSA!L263&gt;0,"D","A"),"")</f>
        <v/>
      </c>
      <c r="N263" s="125">
        <f>IF(b_BDVSA!M263&lt;&gt;"",ABS(b_BDVSA!M263),"")</f>
        <v>1075.32</v>
      </c>
      <c r="O263" s="125" t="str">
        <f>IF(AND(b_BDVSA!M263&lt;&gt;"",b_BDVSA!M263&lt;&gt;0)=TRUE,IF(b_BDVSA!M263&gt;0,"D","A"),"")</f>
        <v>D</v>
      </c>
      <c r="P263" s="126" t="str">
        <f>IF(b_BDVSA!N263&lt;&gt;"",ABS(b_BDVSA!N263),"")</f>
        <v/>
      </c>
      <c r="Q263" s="125">
        <f>IF(b_BDVSA!Q263&lt;&gt;"",ABS(b_BDVSA!Q263),"")</f>
        <v>0</v>
      </c>
      <c r="R263" s="125" t="str">
        <f>IF(AND(b_BDVSA!Q263&lt;&gt;"",b_BDVSA!Q263&lt;&gt;0)=TRUE,IF(b_BDVSA!Q263&gt;0,"D","A"),"")</f>
        <v/>
      </c>
      <c r="S263" s="125">
        <f>IF(b_BDVSA!R263&lt;&gt;"",ABS(b_BDVSA!R263),"")</f>
        <v>1075.32</v>
      </c>
      <c r="T263" s="125" t="str">
        <f>IF(AND(b_BDVSA!R263&lt;&gt;"",b_BDVSA!R263&lt;&gt;0)=TRUE,IF(b_BDVSA!R263&gt;0,"D","A"),"")</f>
        <v>D</v>
      </c>
      <c r="U263" s="126" t="str">
        <f>IF(b_BDVSA!S263&lt;&gt;"",ABS(b_BDVSA!S263),"")</f>
        <v/>
      </c>
      <c r="V263" s="125">
        <f>IF(b_BDVSA!V263&lt;&gt;"",ABS(b_BDVSA!V263),"")</f>
        <v>0</v>
      </c>
      <c r="W263" s="125" t="str">
        <f>IF(AND(b_BDVSA!V263&lt;&gt;"",b_BDVSA!V263&lt;&gt;0)=TRUE,IF(b_BDVSA!V263&gt;0,"D","A"),"")</f>
        <v/>
      </c>
      <c r="X263" s="125">
        <f>IF(b_BDVSA!W263&lt;&gt;"",ABS(b_BDVSA!W263),"")</f>
        <v>1075.32</v>
      </c>
      <c r="Y263" s="125" t="str">
        <f>IF(AND(b_BDVSA!W263&lt;&gt;"",b_BDVSA!W263&lt;&gt;0)=TRUE,IF(b_BDVSA!W263&gt;0,"D","A"),"")</f>
        <v>D</v>
      </c>
      <c r="Z263" s="126" t="str">
        <f>IF(b_BDVSA!X263&lt;&gt;"",ABS(b_BDVSA!X263),"")</f>
        <v/>
      </c>
    </row>
    <row r="264" spans="1:26">
      <c r="A264" s="117" t="str">
        <f>IF(dati_pdc!A260&lt;&gt;"",IF(dati_pdc!D260=1,RIGHT(dati_pdc!A260,dati_pdc!E260),dati_pdc!A260),"")</f>
        <v>750751</v>
      </c>
      <c r="B264" s="117" t="str">
        <f>IF(dati_pdc!B260&lt;&gt;"",dati_pdc!B260,"")</f>
        <v>Materiale vario di consumo</v>
      </c>
      <c r="C264" s="117">
        <f>IF(dati_pdc!C260&lt;&gt;"",dati_pdc!C260,"")</f>
        <v>3</v>
      </c>
      <c r="D264" s="117">
        <f>IF(dati_pdc!D260&lt;&gt;"",dati_pdc!D260,"")</f>
        <v>0</v>
      </c>
      <c r="E264" s="125">
        <f>IF(b_BDVSA!F264&lt;&gt;"",ABS(b_BDVSA!F264),"")</f>
        <v>2630.78</v>
      </c>
      <c r="F264" s="125" t="str">
        <f>IF(AND(b_BDVSA!F264&lt;&gt;"",b_BDVSA!F264&lt;&gt;0)=TRUE,IF(b_BDVSA!F264&gt;0,"D","A"),"")</f>
        <v>D</v>
      </c>
      <c r="G264" s="125">
        <f>IF(b_BDVSA!G264&lt;&gt;"",ABS(b_BDVSA!G264),"")</f>
        <v>2617.44</v>
      </c>
      <c r="H264" s="125" t="str">
        <f>IF(AND(b_BDVSA!G264&lt;&gt;"",b_BDVSA!G264&lt;&gt;0)=TRUE,IF(b_BDVSA!G264&gt;0,"D","A"),"")</f>
        <v>D</v>
      </c>
      <c r="I264" s="125">
        <f>IF(b_BDVSA!H264&lt;&gt;"",ABS(b_BDVSA!H264),"")</f>
        <v>13.340000000000146</v>
      </c>
      <c r="J264" s="125" t="str">
        <f>IF(AND(b_BDVSA!H264&lt;&gt;"",b_BDVSA!H264&lt;&gt;0)=TRUE,IF(b_BDVSA!H264&gt;0,"D","A"),"")</f>
        <v>D</v>
      </c>
      <c r="K264" s="126">
        <f>IF(b_BDVSA!I264&lt;&gt;"",ABS(b_BDVSA!I264),"")</f>
        <v>5.096582920716481E-3</v>
      </c>
      <c r="L264" s="125">
        <f>IF(b_BDVSA!L264&lt;&gt;"",ABS(b_BDVSA!L264),"")</f>
        <v>0</v>
      </c>
      <c r="M264" s="125" t="str">
        <f>IF(AND(b_BDVSA!L264&lt;&gt;"",b_BDVSA!L264&lt;&gt;0)=TRUE,IF(b_BDVSA!L264&gt;0,"D","A"),"")</f>
        <v/>
      </c>
      <c r="N264" s="125">
        <f>IF(b_BDVSA!M264&lt;&gt;"",ABS(b_BDVSA!M264),"")</f>
        <v>2630.78</v>
      </c>
      <c r="O264" s="125" t="str">
        <f>IF(AND(b_BDVSA!M264&lt;&gt;"",b_BDVSA!M264&lt;&gt;0)=TRUE,IF(b_BDVSA!M264&gt;0,"D","A"),"")</f>
        <v>D</v>
      </c>
      <c r="P264" s="126" t="str">
        <f>IF(b_BDVSA!N264&lt;&gt;"",ABS(b_BDVSA!N264),"")</f>
        <v/>
      </c>
      <c r="Q264" s="125">
        <f>IF(b_BDVSA!Q264&lt;&gt;"",ABS(b_BDVSA!Q264),"")</f>
        <v>0</v>
      </c>
      <c r="R264" s="125" t="str">
        <f>IF(AND(b_BDVSA!Q264&lt;&gt;"",b_BDVSA!Q264&lt;&gt;0)=TRUE,IF(b_BDVSA!Q264&gt;0,"D","A"),"")</f>
        <v/>
      </c>
      <c r="S264" s="125">
        <f>IF(b_BDVSA!R264&lt;&gt;"",ABS(b_BDVSA!R264),"")</f>
        <v>2630.78</v>
      </c>
      <c r="T264" s="125" t="str">
        <f>IF(AND(b_BDVSA!R264&lt;&gt;"",b_BDVSA!R264&lt;&gt;0)=TRUE,IF(b_BDVSA!R264&gt;0,"D","A"),"")</f>
        <v>D</v>
      </c>
      <c r="U264" s="126" t="str">
        <f>IF(b_BDVSA!S264&lt;&gt;"",ABS(b_BDVSA!S264),"")</f>
        <v/>
      </c>
      <c r="V264" s="125">
        <f>IF(b_BDVSA!V264&lt;&gt;"",ABS(b_BDVSA!V264),"")</f>
        <v>0</v>
      </c>
      <c r="W264" s="125" t="str">
        <f>IF(AND(b_BDVSA!V264&lt;&gt;"",b_BDVSA!V264&lt;&gt;0)=TRUE,IF(b_BDVSA!V264&gt;0,"D","A"),"")</f>
        <v/>
      </c>
      <c r="X264" s="125">
        <f>IF(b_BDVSA!W264&lt;&gt;"",ABS(b_BDVSA!W264),"")</f>
        <v>2630.78</v>
      </c>
      <c r="Y264" s="125" t="str">
        <f>IF(AND(b_BDVSA!W264&lt;&gt;"",b_BDVSA!W264&lt;&gt;0)=TRUE,IF(b_BDVSA!W264&gt;0,"D","A"),"")</f>
        <v>D</v>
      </c>
      <c r="Z264" s="126" t="str">
        <f>IF(b_BDVSA!X264&lt;&gt;"",ABS(b_BDVSA!X264),"")</f>
        <v/>
      </c>
    </row>
    <row r="265" spans="1:26">
      <c r="A265" s="117" t="str">
        <f>IF(dati_pdc!A261&lt;&gt;"",IF(dati_pdc!D261=1,RIGHT(dati_pdc!A261,dati_pdc!E261),dati_pdc!A261),"")</f>
        <v>76</v>
      </c>
      <c r="B265" s="117" t="str">
        <f>IF(dati_pdc!B261&lt;&gt;"",dati_pdc!B261,"")</f>
        <v>ACQUISTI DI SERVIZI</v>
      </c>
      <c r="C265" s="117">
        <f>IF(dati_pdc!C261&lt;&gt;"",dati_pdc!C261,"")</f>
        <v>1</v>
      </c>
      <c r="D265" s="117">
        <f>IF(dati_pdc!D261&lt;&gt;"",dati_pdc!D261,"")</f>
        <v>0</v>
      </c>
      <c r="E265" s="125">
        <f>IF(b_BDVSA!F265&lt;&gt;"",ABS(b_BDVSA!F265),"")</f>
        <v>27949.98</v>
      </c>
      <c r="F265" s="125" t="str">
        <f>IF(AND(b_BDVSA!F265&lt;&gt;"",b_BDVSA!F265&lt;&gt;0)=TRUE,IF(b_BDVSA!F265&gt;0,"D","A"),"")</f>
        <v>D</v>
      </c>
      <c r="G265" s="125">
        <f>IF(b_BDVSA!G265&lt;&gt;"",ABS(b_BDVSA!G265),"")</f>
        <v>34510.57</v>
      </c>
      <c r="H265" s="125" t="str">
        <f>IF(AND(b_BDVSA!G265&lt;&gt;"",b_BDVSA!G265&lt;&gt;0)=TRUE,IF(b_BDVSA!G265&gt;0,"D","A"),"")</f>
        <v>D</v>
      </c>
      <c r="I265" s="125">
        <f>IF(b_BDVSA!H265&lt;&gt;"",ABS(b_BDVSA!H265),"")</f>
        <v>6560.59</v>
      </c>
      <c r="J265" s="125" t="str">
        <f>IF(AND(b_BDVSA!H265&lt;&gt;"",b_BDVSA!H265&lt;&gt;0)=TRUE,IF(b_BDVSA!H265&gt;0,"D","A"),"")</f>
        <v>A</v>
      </c>
      <c r="K265" s="126">
        <f>IF(b_BDVSA!I265&lt;&gt;"",ABS(b_BDVSA!I265),"")</f>
        <v>0.19010378559380503</v>
      </c>
      <c r="L265" s="125">
        <f>IF(b_BDVSA!L265&lt;&gt;"",ABS(b_BDVSA!L265),"")</f>
        <v>0</v>
      </c>
      <c r="M265" s="125" t="str">
        <f>IF(AND(b_BDVSA!L265&lt;&gt;"",b_BDVSA!L265&lt;&gt;0)=TRUE,IF(b_BDVSA!L265&gt;0,"D","A"),"")</f>
        <v/>
      </c>
      <c r="N265" s="125">
        <f>IF(b_BDVSA!M265&lt;&gt;"",ABS(b_BDVSA!M265),"")</f>
        <v>27949.98</v>
      </c>
      <c r="O265" s="125" t="str">
        <f>IF(AND(b_BDVSA!M265&lt;&gt;"",b_BDVSA!M265&lt;&gt;0)=TRUE,IF(b_BDVSA!M265&gt;0,"D","A"),"")</f>
        <v>D</v>
      </c>
      <c r="P265" s="126" t="str">
        <f>IF(b_BDVSA!N265&lt;&gt;"",ABS(b_BDVSA!N265),"")</f>
        <v/>
      </c>
      <c r="Q265" s="125">
        <f>IF(b_BDVSA!Q265&lt;&gt;"",ABS(b_BDVSA!Q265),"")</f>
        <v>0</v>
      </c>
      <c r="R265" s="125" t="str">
        <f>IF(AND(b_BDVSA!Q265&lt;&gt;"",b_BDVSA!Q265&lt;&gt;0)=TRUE,IF(b_BDVSA!Q265&gt;0,"D","A"),"")</f>
        <v/>
      </c>
      <c r="S265" s="125">
        <f>IF(b_BDVSA!R265&lt;&gt;"",ABS(b_BDVSA!R265),"")</f>
        <v>27949.98</v>
      </c>
      <c r="T265" s="125" t="str">
        <f>IF(AND(b_BDVSA!R265&lt;&gt;"",b_BDVSA!R265&lt;&gt;0)=TRUE,IF(b_BDVSA!R265&gt;0,"D","A"),"")</f>
        <v>D</v>
      </c>
      <c r="U265" s="126" t="str">
        <f>IF(b_BDVSA!S265&lt;&gt;"",ABS(b_BDVSA!S265),"")</f>
        <v/>
      </c>
      <c r="V265" s="125">
        <f>IF(b_BDVSA!V265&lt;&gt;"",ABS(b_BDVSA!V265),"")</f>
        <v>0</v>
      </c>
      <c r="W265" s="125" t="str">
        <f>IF(AND(b_BDVSA!V265&lt;&gt;"",b_BDVSA!V265&lt;&gt;0)=TRUE,IF(b_BDVSA!V265&gt;0,"D","A"),"")</f>
        <v/>
      </c>
      <c r="X265" s="125">
        <f>IF(b_BDVSA!W265&lt;&gt;"",ABS(b_BDVSA!W265),"")</f>
        <v>27949.98</v>
      </c>
      <c r="Y265" s="125" t="str">
        <f>IF(AND(b_BDVSA!W265&lt;&gt;"",b_BDVSA!W265&lt;&gt;0)=TRUE,IF(b_BDVSA!W265&gt;0,"D","A"),"")</f>
        <v>D</v>
      </c>
      <c r="Z265" s="126" t="str">
        <f>IF(b_BDVSA!X265&lt;&gt;"",ABS(b_BDVSA!X265),"")</f>
        <v/>
      </c>
    </row>
    <row r="266" spans="1:26">
      <c r="A266" s="117" t="str">
        <f>IF(dati_pdc!A262&lt;&gt;"",IF(dati_pdc!D262=1,RIGHT(dati_pdc!A262,dati_pdc!E262),dati_pdc!A262),"")</f>
        <v>7603</v>
      </c>
      <c r="B266" s="117" t="str">
        <f>IF(dati_pdc!B262&lt;&gt;"",dati_pdc!B262,"")</f>
        <v>COSTI ACCESSORI PER VENDITE</v>
      </c>
      <c r="C266" s="117">
        <f>IF(dati_pdc!C262&lt;&gt;"",dati_pdc!C262,"")</f>
        <v>2</v>
      </c>
      <c r="D266" s="117">
        <f>IF(dati_pdc!D262&lt;&gt;"",dati_pdc!D262,"")</f>
        <v>0</v>
      </c>
      <c r="E266" s="125">
        <f>IF(b_BDVSA!F266&lt;&gt;"",ABS(b_BDVSA!F266),"")</f>
        <v>241.14</v>
      </c>
      <c r="F266" s="125" t="str">
        <f>IF(AND(b_BDVSA!F266&lt;&gt;"",b_BDVSA!F266&lt;&gt;0)=TRUE,IF(b_BDVSA!F266&gt;0,"D","A"),"")</f>
        <v>D</v>
      </c>
      <c r="G266" s="125">
        <f>IF(b_BDVSA!G266&lt;&gt;"",ABS(b_BDVSA!G266),"")</f>
        <v>34</v>
      </c>
      <c r="H266" s="125" t="str">
        <f>IF(AND(b_BDVSA!G266&lt;&gt;"",b_BDVSA!G266&lt;&gt;0)=TRUE,IF(b_BDVSA!G266&gt;0,"D","A"),"")</f>
        <v>D</v>
      </c>
      <c r="I266" s="125">
        <f>IF(b_BDVSA!H266&lt;&gt;"",ABS(b_BDVSA!H266),"")</f>
        <v>207.14</v>
      </c>
      <c r="J266" s="125" t="str">
        <f>IF(AND(b_BDVSA!H266&lt;&gt;"",b_BDVSA!H266&lt;&gt;0)=TRUE,IF(b_BDVSA!H266&gt;0,"D","A"),"")</f>
        <v>D</v>
      </c>
      <c r="K266" s="126">
        <f>IF(b_BDVSA!I266&lt;&gt;"",ABS(b_BDVSA!I266),"")</f>
        <v>6.0923529411764701</v>
      </c>
      <c r="L266" s="125">
        <f>IF(b_BDVSA!L266&lt;&gt;"",ABS(b_BDVSA!L266),"")</f>
        <v>0</v>
      </c>
      <c r="M266" s="125" t="str">
        <f>IF(AND(b_BDVSA!L266&lt;&gt;"",b_BDVSA!L266&lt;&gt;0)=TRUE,IF(b_BDVSA!L266&gt;0,"D","A"),"")</f>
        <v/>
      </c>
      <c r="N266" s="125">
        <f>IF(b_BDVSA!M266&lt;&gt;"",ABS(b_BDVSA!M266),"")</f>
        <v>241.14</v>
      </c>
      <c r="O266" s="125" t="str">
        <f>IF(AND(b_BDVSA!M266&lt;&gt;"",b_BDVSA!M266&lt;&gt;0)=TRUE,IF(b_BDVSA!M266&gt;0,"D","A"),"")</f>
        <v>D</v>
      </c>
      <c r="P266" s="126" t="str">
        <f>IF(b_BDVSA!N266&lt;&gt;"",ABS(b_BDVSA!N266),"")</f>
        <v/>
      </c>
      <c r="Q266" s="125">
        <f>IF(b_BDVSA!Q266&lt;&gt;"",ABS(b_BDVSA!Q266),"")</f>
        <v>0</v>
      </c>
      <c r="R266" s="125" t="str">
        <f>IF(AND(b_BDVSA!Q266&lt;&gt;"",b_BDVSA!Q266&lt;&gt;0)=TRUE,IF(b_BDVSA!Q266&gt;0,"D","A"),"")</f>
        <v/>
      </c>
      <c r="S266" s="125">
        <f>IF(b_BDVSA!R266&lt;&gt;"",ABS(b_BDVSA!R266),"")</f>
        <v>241.14</v>
      </c>
      <c r="T266" s="125" t="str">
        <f>IF(AND(b_BDVSA!R266&lt;&gt;"",b_BDVSA!R266&lt;&gt;0)=TRUE,IF(b_BDVSA!R266&gt;0,"D","A"),"")</f>
        <v>D</v>
      </c>
      <c r="U266" s="126" t="str">
        <f>IF(b_BDVSA!S266&lt;&gt;"",ABS(b_BDVSA!S266),"")</f>
        <v/>
      </c>
      <c r="V266" s="125">
        <f>IF(b_BDVSA!V266&lt;&gt;"",ABS(b_BDVSA!V266),"")</f>
        <v>0</v>
      </c>
      <c r="W266" s="125" t="str">
        <f>IF(AND(b_BDVSA!V266&lt;&gt;"",b_BDVSA!V266&lt;&gt;0)=TRUE,IF(b_BDVSA!V266&gt;0,"D","A"),"")</f>
        <v/>
      </c>
      <c r="X266" s="125">
        <f>IF(b_BDVSA!W266&lt;&gt;"",ABS(b_BDVSA!W266),"")</f>
        <v>241.14</v>
      </c>
      <c r="Y266" s="125" t="str">
        <f>IF(AND(b_BDVSA!W266&lt;&gt;"",b_BDVSA!W266&lt;&gt;0)=TRUE,IF(b_BDVSA!W266&gt;0,"D","A"),"")</f>
        <v>D</v>
      </c>
      <c r="Z266" s="126" t="str">
        <f>IF(b_BDVSA!X266&lt;&gt;"",ABS(b_BDVSA!X266),"")</f>
        <v/>
      </c>
    </row>
    <row r="267" spans="1:26">
      <c r="A267" s="117" t="str">
        <f>IF(dati_pdc!A263&lt;&gt;"",IF(dati_pdc!D263=1,RIGHT(dati_pdc!A263,dati_pdc!E263),dati_pdc!A263),"")</f>
        <v>760301</v>
      </c>
      <c r="B267" s="117" t="str">
        <f>IF(dati_pdc!B263&lt;&gt;"",dati_pdc!B263,"")</f>
        <v>Trasporti</v>
      </c>
      <c r="C267" s="117">
        <f>IF(dati_pdc!C263&lt;&gt;"",dati_pdc!C263,"")</f>
        <v>3</v>
      </c>
      <c r="D267" s="117">
        <f>IF(dati_pdc!D263&lt;&gt;"",dati_pdc!D263,"")</f>
        <v>0</v>
      </c>
      <c r="E267" s="125">
        <f>IF(b_BDVSA!F267&lt;&gt;"",ABS(b_BDVSA!F267),"")</f>
        <v>241.14</v>
      </c>
      <c r="F267" s="125" t="str">
        <f>IF(AND(b_BDVSA!F267&lt;&gt;"",b_BDVSA!F267&lt;&gt;0)=TRUE,IF(b_BDVSA!F267&gt;0,"D","A"),"")</f>
        <v>D</v>
      </c>
      <c r="G267" s="125">
        <f>IF(b_BDVSA!G267&lt;&gt;"",ABS(b_BDVSA!G267),"")</f>
        <v>34</v>
      </c>
      <c r="H267" s="125" t="str">
        <f>IF(AND(b_BDVSA!G267&lt;&gt;"",b_BDVSA!G267&lt;&gt;0)=TRUE,IF(b_BDVSA!G267&gt;0,"D","A"),"")</f>
        <v>D</v>
      </c>
      <c r="I267" s="125">
        <f>IF(b_BDVSA!H267&lt;&gt;"",ABS(b_BDVSA!H267),"")</f>
        <v>207.14</v>
      </c>
      <c r="J267" s="125" t="str">
        <f>IF(AND(b_BDVSA!H267&lt;&gt;"",b_BDVSA!H267&lt;&gt;0)=TRUE,IF(b_BDVSA!H267&gt;0,"D","A"),"")</f>
        <v>D</v>
      </c>
      <c r="K267" s="126">
        <f>IF(b_BDVSA!I267&lt;&gt;"",ABS(b_BDVSA!I267),"")</f>
        <v>6.0923529411764701</v>
      </c>
      <c r="L267" s="125">
        <f>IF(b_BDVSA!L267&lt;&gt;"",ABS(b_BDVSA!L267),"")</f>
        <v>0</v>
      </c>
      <c r="M267" s="125" t="str">
        <f>IF(AND(b_BDVSA!L267&lt;&gt;"",b_BDVSA!L267&lt;&gt;0)=TRUE,IF(b_BDVSA!L267&gt;0,"D","A"),"")</f>
        <v/>
      </c>
      <c r="N267" s="125">
        <f>IF(b_BDVSA!M267&lt;&gt;"",ABS(b_BDVSA!M267),"")</f>
        <v>241.14</v>
      </c>
      <c r="O267" s="125" t="str">
        <f>IF(AND(b_BDVSA!M267&lt;&gt;"",b_BDVSA!M267&lt;&gt;0)=TRUE,IF(b_BDVSA!M267&gt;0,"D","A"),"")</f>
        <v>D</v>
      </c>
      <c r="P267" s="126" t="str">
        <f>IF(b_BDVSA!N267&lt;&gt;"",ABS(b_BDVSA!N267),"")</f>
        <v/>
      </c>
      <c r="Q267" s="125">
        <f>IF(b_BDVSA!Q267&lt;&gt;"",ABS(b_BDVSA!Q267),"")</f>
        <v>0</v>
      </c>
      <c r="R267" s="125" t="str">
        <f>IF(AND(b_BDVSA!Q267&lt;&gt;"",b_BDVSA!Q267&lt;&gt;0)=TRUE,IF(b_BDVSA!Q267&gt;0,"D","A"),"")</f>
        <v/>
      </c>
      <c r="S267" s="125">
        <f>IF(b_BDVSA!R267&lt;&gt;"",ABS(b_BDVSA!R267),"")</f>
        <v>241.14</v>
      </c>
      <c r="T267" s="125" t="str">
        <f>IF(AND(b_BDVSA!R267&lt;&gt;"",b_BDVSA!R267&lt;&gt;0)=TRUE,IF(b_BDVSA!R267&gt;0,"D","A"),"")</f>
        <v>D</v>
      </c>
      <c r="U267" s="126" t="str">
        <f>IF(b_BDVSA!S267&lt;&gt;"",ABS(b_BDVSA!S267),"")</f>
        <v/>
      </c>
      <c r="V267" s="125">
        <f>IF(b_BDVSA!V267&lt;&gt;"",ABS(b_BDVSA!V267),"")</f>
        <v>0</v>
      </c>
      <c r="W267" s="125" t="str">
        <f>IF(AND(b_BDVSA!V267&lt;&gt;"",b_BDVSA!V267&lt;&gt;0)=TRUE,IF(b_BDVSA!V267&gt;0,"D","A"),"")</f>
        <v/>
      </c>
      <c r="X267" s="125">
        <f>IF(b_BDVSA!W267&lt;&gt;"",ABS(b_BDVSA!W267),"")</f>
        <v>241.14</v>
      </c>
      <c r="Y267" s="125" t="str">
        <f>IF(AND(b_BDVSA!W267&lt;&gt;"",b_BDVSA!W267&lt;&gt;0)=TRUE,IF(b_BDVSA!W267&gt;0,"D","A"),"")</f>
        <v>D</v>
      </c>
      <c r="Z267" s="126" t="str">
        <f>IF(b_BDVSA!X267&lt;&gt;"",ABS(b_BDVSA!X267),"")</f>
        <v/>
      </c>
    </row>
    <row r="268" spans="1:26">
      <c r="A268" s="117" t="str">
        <f>IF(dati_pdc!A264&lt;&gt;"",IF(dati_pdc!D264=1,RIGHT(dati_pdc!A264,dati_pdc!E264),dati_pdc!A264),"")</f>
        <v>7605</v>
      </c>
      <c r="B268" s="117" t="str">
        <f>IF(dati_pdc!B264&lt;&gt;"",dati_pdc!B264,"")</f>
        <v>COSTI ACCESSORI PER ACQUISTI</v>
      </c>
      <c r="C268" s="117">
        <f>IF(dati_pdc!C264&lt;&gt;"",dati_pdc!C264,"")</f>
        <v>2</v>
      </c>
      <c r="D268" s="117">
        <f>IF(dati_pdc!D264&lt;&gt;"",dati_pdc!D264,"")</f>
        <v>0</v>
      </c>
      <c r="E268" s="125">
        <f>IF(b_BDVSA!F268&lt;&gt;"",ABS(b_BDVSA!F268),"")</f>
        <v>1532.8899999999999</v>
      </c>
      <c r="F268" s="125" t="str">
        <f>IF(AND(b_BDVSA!F268&lt;&gt;"",b_BDVSA!F268&lt;&gt;0)=TRUE,IF(b_BDVSA!F268&gt;0,"D","A"),"")</f>
        <v>D</v>
      </c>
      <c r="G268" s="125">
        <f>IF(b_BDVSA!G268&lt;&gt;"",ABS(b_BDVSA!G268),"")</f>
        <v>1914.4099999999999</v>
      </c>
      <c r="H268" s="125" t="str">
        <f>IF(AND(b_BDVSA!G268&lt;&gt;"",b_BDVSA!G268&lt;&gt;0)=TRUE,IF(b_BDVSA!G268&gt;0,"D","A"),"")</f>
        <v>D</v>
      </c>
      <c r="I268" s="125">
        <f>IF(b_BDVSA!H268&lt;&gt;"",ABS(b_BDVSA!H268),"")</f>
        <v>381.52</v>
      </c>
      <c r="J268" s="125" t="str">
        <f>IF(AND(b_BDVSA!H268&lt;&gt;"",b_BDVSA!H268&lt;&gt;0)=TRUE,IF(b_BDVSA!H268&gt;0,"D","A"),"")</f>
        <v>A</v>
      </c>
      <c r="K268" s="126">
        <f>IF(b_BDVSA!I268&lt;&gt;"",ABS(b_BDVSA!I268),"")</f>
        <v>0.19928855365360607</v>
      </c>
      <c r="L268" s="125">
        <f>IF(b_BDVSA!L268&lt;&gt;"",ABS(b_BDVSA!L268),"")</f>
        <v>0</v>
      </c>
      <c r="M268" s="125" t="str">
        <f>IF(AND(b_BDVSA!L268&lt;&gt;"",b_BDVSA!L268&lt;&gt;0)=TRUE,IF(b_BDVSA!L268&gt;0,"D","A"),"")</f>
        <v/>
      </c>
      <c r="N268" s="125">
        <f>IF(b_BDVSA!M268&lt;&gt;"",ABS(b_BDVSA!M268),"")</f>
        <v>1532.8899999999999</v>
      </c>
      <c r="O268" s="125" t="str">
        <f>IF(AND(b_BDVSA!M268&lt;&gt;"",b_BDVSA!M268&lt;&gt;0)=TRUE,IF(b_BDVSA!M268&gt;0,"D","A"),"")</f>
        <v>D</v>
      </c>
      <c r="P268" s="126" t="str">
        <f>IF(b_BDVSA!N268&lt;&gt;"",ABS(b_BDVSA!N268),"")</f>
        <v/>
      </c>
      <c r="Q268" s="125">
        <f>IF(b_BDVSA!Q268&lt;&gt;"",ABS(b_BDVSA!Q268),"")</f>
        <v>0</v>
      </c>
      <c r="R268" s="125" t="str">
        <f>IF(AND(b_BDVSA!Q268&lt;&gt;"",b_BDVSA!Q268&lt;&gt;0)=TRUE,IF(b_BDVSA!Q268&gt;0,"D","A"),"")</f>
        <v/>
      </c>
      <c r="S268" s="125">
        <f>IF(b_BDVSA!R268&lt;&gt;"",ABS(b_BDVSA!R268),"")</f>
        <v>1532.8899999999999</v>
      </c>
      <c r="T268" s="125" t="str">
        <f>IF(AND(b_BDVSA!R268&lt;&gt;"",b_BDVSA!R268&lt;&gt;0)=TRUE,IF(b_BDVSA!R268&gt;0,"D","A"),"")</f>
        <v>D</v>
      </c>
      <c r="U268" s="126" t="str">
        <f>IF(b_BDVSA!S268&lt;&gt;"",ABS(b_BDVSA!S268),"")</f>
        <v/>
      </c>
      <c r="V268" s="125">
        <f>IF(b_BDVSA!V268&lt;&gt;"",ABS(b_BDVSA!V268),"")</f>
        <v>0</v>
      </c>
      <c r="W268" s="125" t="str">
        <f>IF(AND(b_BDVSA!V268&lt;&gt;"",b_BDVSA!V268&lt;&gt;0)=TRUE,IF(b_BDVSA!V268&gt;0,"D","A"),"")</f>
        <v/>
      </c>
      <c r="X268" s="125">
        <f>IF(b_BDVSA!W268&lt;&gt;"",ABS(b_BDVSA!W268),"")</f>
        <v>1532.8899999999999</v>
      </c>
      <c r="Y268" s="125" t="str">
        <f>IF(AND(b_BDVSA!W268&lt;&gt;"",b_BDVSA!W268&lt;&gt;0)=TRUE,IF(b_BDVSA!W268&gt;0,"D","A"),"")</f>
        <v>D</v>
      </c>
      <c r="Z268" s="126" t="str">
        <f>IF(b_BDVSA!X268&lt;&gt;"",ABS(b_BDVSA!X268),"")</f>
        <v/>
      </c>
    </row>
    <row r="269" spans="1:26">
      <c r="A269" s="117" t="str">
        <f>IF(dati_pdc!A265&lt;&gt;"",IF(dati_pdc!D265=1,RIGHT(dati_pdc!A265,dati_pdc!E265),dati_pdc!A265),"")</f>
        <v>760501</v>
      </c>
      <c r="B269" s="117" t="str">
        <f>IF(dati_pdc!B265&lt;&gt;"",dati_pdc!B265,"")</f>
        <v>Spese Trasporto su ft.Fo/</v>
      </c>
      <c r="C269" s="117">
        <f>IF(dati_pdc!C265&lt;&gt;"",dati_pdc!C265,"")</f>
        <v>3</v>
      </c>
      <c r="D269" s="117">
        <f>IF(dati_pdc!D265&lt;&gt;"",dati_pdc!D265,"")</f>
        <v>0</v>
      </c>
      <c r="E269" s="125">
        <f>IF(b_BDVSA!F269&lt;&gt;"",ABS(b_BDVSA!F269),"")</f>
        <v>1333.55</v>
      </c>
      <c r="F269" s="125" t="str">
        <f>IF(AND(b_BDVSA!F269&lt;&gt;"",b_BDVSA!F269&lt;&gt;0)=TRUE,IF(b_BDVSA!F269&gt;0,"D","A"),"")</f>
        <v>D</v>
      </c>
      <c r="G269" s="125">
        <f>IF(b_BDVSA!G269&lt;&gt;"",ABS(b_BDVSA!G269),"")</f>
        <v>1736.85</v>
      </c>
      <c r="H269" s="125" t="str">
        <f>IF(AND(b_BDVSA!G269&lt;&gt;"",b_BDVSA!G269&lt;&gt;0)=TRUE,IF(b_BDVSA!G269&gt;0,"D","A"),"")</f>
        <v>D</v>
      </c>
      <c r="I269" s="125">
        <f>IF(b_BDVSA!H269&lt;&gt;"",ABS(b_BDVSA!H269),"")</f>
        <v>403.29999999999995</v>
      </c>
      <c r="J269" s="125" t="str">
        <f>IF(AND(b_BDVSA!H269&lt;&gt;"",b_BDVSA!H269&lt;&gt;0)=TRUE,IF(b_BDVSA!H269&gt;0,"D","A"),"")</f>
        <v>A</v>
      </c>
      <c r="K269" s="126">
        <f>IF(b_BDVSA!I269&lt;&gt;"",ABS(b_BDVSA!I269),"")</f>
        <v>0.2322019748395083</v>
      </c>
      <c r="L269" s="125">
        <f>IF(b_BDVSA!L269&lt;&gt;"",ABS(b_BDVSA!L269),"")</f>
        <v>0</v>
      </c>
      <c r="M269" s="125" t="str">
        <f>IF(AND(b_BDVSA!L269&lt;&gt;"",b_BDVSA!L269&lt;&gt;0)=TRUE,IF(b_BDVSA!L269&gt;0,"D","A"),"")</f>
        <v/>
      </c>
      <c r="N269" s="125">
        <f>IF(b_BDVSA!M269&lt;&gt;"",ABS(b_BDVSA!M269),"")</f>
        <v>1333.55</v>
      </c>
      <c r="O269" s="125" t="str">
        <f>IF(AND(b_BDVSA!M269&lt;&gt;"",b_BDVSA!M269&lt;&gt;0)=TRUE,IF(b_BDVSA!M269&gt;0,"D","A"),"")</f>
        <v>D</v>
      </c>
      <c r="P269" s="126" t="str">
        <f>IF(b_BDVSA!N269&lt;&gt;"",ABS(b_BDVSA!N269),"")</f>
        <v/>
      </c>
      <c r="Q269" s="125">
        <f>IF(b_BDVSA!Q269&lt;&gt;"",ABS(b_BDVSA!Q269),"")</f>
        <v>0</v>
      </c>
      <c r="R269" s="125" t="str">
        <f>IF(AND(b_BDVSA!Q269&lt;&gt;"",b_BDVSA!Q269&lt;&gt;0)=TRUE,IF(b_BDVSA!Q269&gt;0,"D","A"),"")</f>
        <v/>
      </c>
      <c r="S269" s="125">
        <f>IF(b_BDVSA!R269&lt;&gt;"",ABS(b_BDVSA!R269),"")</f>
        <v>1333.55</v>
      </c>
      <c r="T269" s="125" t="str">
        <f>IF(AND(b_BDVSA!R269&lt;&gt;"",b_BDVSA!R269&lt;&gt;0)=TRUE,IF(b_BDVSA!R269&gt;0,"D","A"),"")</f>
        <v>D</v>
      </c>
      <c r="U269" s="126" t="str">
        <f>IF(b_BDVSA!S269&lt;&gt;"",ABS(b_BDVSA!S269),"")</f>
        <v/>
      </c>
      <c r="V269" s="125">
        <f>IF(b_BDVSA!V269&lt;&gt;"",ABS(b_BDVSA!V269),"")</f>
        <v>0</v>
      </c>
      <c r="W269" s="125" t="str">
        <f>IF(AND(b_BDVSA!V269&lt;&gt;"",b_BDVSA!V269&lt;&gt;0)=TRUE,IF(b_BDVSA!V269&gt;0,"D","A"),"")</f>
        <v/>
      </c>
      <c r="X269" s="125">
        <f>IF(b_BDVSA!W269&lt;&gt;"",ABS(b_BDVSA!W269),"")</f>
        <v>1333.55</v>
      </c>
      <c r="Y269" s="125" t="str">
        <f>IF(AND(b_BDVSA!W269&lt;&gt;"",b_BDVSA!W269&lt;&gt;0)=TRUE,IF(b_BDVSA!W269&gt;0,"D","A"),"")</f>
        <v>D</v>
      </c>
      <c r="Z269" s="126" t="str">
        <f>IF(b_BDVSA!X269&lt;&gt;"",ABS(b_BDVSA!X269),"")</f>
        <v/>
      </c>
    </row>
    <row r="270" spans="1:26">
      <c r="A270" s="117" t="str">
        <f>IF(dati_pdc!A266&lt;&gt;"",IF(dati_pdc!D266=1,RIGHT(dati_pdc!A266,dati_pdc!E266),dati_pdc!A266),"")</f>
        <v>760502</v>
      </c>
      <c r="B270" s="117" t="str">
        <f>IF(dati_pdc!B266&lt;&gt;"",dati_pdc!B266,"")</f>
        <v>Spese bollo su ft.fo/</v>
      </c>
      <c r="C270" s="117">
        <f>IF(dati_pdc!C266&lt;&gt;"",dati_pdc!C266,"")</f>
        <v>3</v>
      </c>
      <c r="D270" s="117">
        <f>IF(dati_pdc!D266&lt;&gt;"",dati_pdc!D266,"")</f>
        <v>0</v>
      </c>
      <c r="E270" s="125">
        <f>IF(b_BDVSA!F270&lt;&gt;"",ABS(b_BDVSA!F270),"")</f>
        <v>2</v>
      </c>
      <c r="F270" s="125" t="str">
        <f>IF(AND(b_BDVSA!F270&lt;&gt;"",b_BDVSA!F270&lt;&gt;0)=TRUE,IF(b_BDVSA!F270&gt;0,"D","A"),"")</f>
        <v>D</v>
      </c>
      <c r="G270" s="125">
        <f>IF(b_BDVSA!G270&lt;&gt;"",ABS(b_BDVSA!G270),"")</f>
        <v>0</v>
      </c>
      <c r="H270" s="125" t="str">
        <f>IF(AND(b_BDVSA!G270&lt;&gt;"",b_BDVSA!G270&lt;&gt;0)=TRUE,IF(b_BDVSA!G270&gt;0,"D","A"),"")</f>
        <v/>
      </c>
      <c r="I270" s="125">
        <f>IF(b_BDVSA!H270&lt;&gt;"",ABS(b_BDVSA!H270),"")</f>
        <v>2</v>
      </c>
      <c r="J270" s="125" t="str">
        <f>IF(AND(b_BDVSA!H270&lt;&gt;"",b_BDVSA!H270&lt;&gt;0)=TRUE,IF(b_BDVSA!H270&gt;0,"D","A"),"")</f>
        <v>D</v>
      </c>
      <c r="K270" s="126" t="str">
        <f>IF(b_BDVSA!I270&lt;&gt;"",ABS(b_BDVSA!I270),"")</f>
        <v/>
      </c>
      <c r="L270" s="125">
        <f>IF(b_BDVSA!L270&lt;&gt;"",ABS(b_BDVSA!L270),"")</f>
        <v>0</v>
      </c>
      <c r="M270" s="125" t="str">
        <f>IF(AND(b_BDVSA!L270&lt;&gt;"",b_BDVSA!L270&lt;&gt;0)=TRUE,IF(b_BDVSA!L270&gt;0,"D","A"),"")</f>
        <v/>
      </c>
      <c r="N270" s="125">
        <f>IF(b_BDVSA!M270&lt;&gt;"",ABS(b_BDVSA!M270),"")</f>
        <v>2</v>
      </c>
      <c r="O270" s="125" t="str">
        <f>IF(AND(b_BDVSA!M270&lt;&gt;"",b_BDVSA!M270&lt;&gt;0)=TRUE,IF(b_BDVSA!M270&gt;0,"D","A"),"")</f>
        <v>D</v>
      </c>
      <c r="P270" s="126" t="str">
        <f>IF(b_BDVSA!N270&lt;&gt;"",ABS(b_BDVSA!N270),"")</f>
        <v/>
      </c>
      <c r="Q270" s="125">
        <f>IF(b_BDVSA!Q270&lt;&gt;"",ABS(b_BDVSA!Q270),"")</f>
        <v>0</v>
      </c>
      <c r="R270" s="125" t="str">
        <f>IF(AND(b_BDVSA!Q270&lt;&gt;"",b_BDVSA!Q270&lt;&gt;0)=TRUE,IF(b_BDVSA!Q270&gt;0,"D","A"),"")</f>
        <v/>
      </c>
      <c r="S270" s="125">
        <f>IF(b_BDVSA!R270&lt;&gt;"",ABS(b_BDVSA!R270),"")</f>
        <v>2</v>
      </c>
      <c r="T270" s="125" t="str">
        <f>IF(AND(b_BDVSA!R270&lt;&gt;"",b_BDVSA!R270&lt;&gt;0)=TRUE,IF(b_BDVSA!R270&gt;0,"D","A"),"")</f>
        <v>D</v>
      </c>
      <c r="U270" s="126" t="str">
        <f>IF(b_BDVSA!S270&lt;&gt;"",ABS(b_BDVSA!S270),"")</f>
        <v/>
      </c>
      <c r="V270" s="125">
        <f>IF(b_BDVSA!V270&lt;&gt;"",ABS(b_BDVSA!V270),"")</f>
        <v>0</v>
      </c>
      <c r="W270" s="125" t="str">
        <f>IF(AND(b_BDVSA!V270&lt;&gt;"",b_BDVSA!V270&lt;&gt;0)=TRUE,IF(b_BDVSA!V270&gt;0,"D","A"),"")</f>
        <v/>
      </c>
      <c r="X270" s="125">
        <f>IF(b_BDVSA!W270&lt;&gt;"",ABS(b_BDVSA!W270),"")</f>
        <v>2</v>
      </c>
      <c r="Y270" s="125" t="str">
        <f>IF(AND(b_BDVSA!W270&lt;&gt;"",b_BDVSA!W270&lt;&gt;0)=TRUE,IF(b_BDVSA!W270&gt;0,"D","A"),"")</f>
        <v>D</v>
      </c>
      <c r="Z270" s="126" t="str">
        <f>IF(b_BDVSA!X270&lt;&gt;"",ABS(b_BDVSA!X270),"")</f>
        <v/>
      </c>
    </row>
    <row r="271" spans="1:26">
      <c r="A271" s="117" t="str">
        <f>IF(dati_pdc!A267&lt;&gt;"",IF(dati_pdc!D267=1,RIGHT(dati_pdc!A267,dati_pdc!E267),dati_pdc!A267),"")</f>
        <v>760504</v>
      </c>
      <c r="B271" s="117" t="str">
        <f>IF(dati_pdc!B267&lt;&gt;"",dati_pdc!B267,"")</f>
        <v>Spese incasso su ft.fo/</v>
      </c>
      <c r="C271" s="117">
        <f>IF(dati_pdc!C267&lt;&gt;"",dati_pdc!C267,"")</f>
        <v>3</v>
      </c>
      <c r="D271" s="117">
        <f>IF(dati_pdc!D267&lt;&gt;"",dati_pdc!D267,"")</f>
        <v>0</v>
      </c>
      <c r="E271" s="125">
        <f>IF(b_BDVSA!F271&lt;&gt;"",ABS(b_BDVSA!F271),"")</f>
        <v>137.34</v>
      </c>
      <c r="F271" s="125" t="str">
        <f>IF(AND(b_BDVSA!F271&lt;&gt;"",b_BDVSA!F271&lt;&gt;0)=TRUE,IF(b_BDVSA!F271&gt;0,"D","A"),"")</f>
        <v>D</v>
      </c>
      <c r="G271" s="125">
        <f>IF(b_BDVSA!G271&lt;&gt;"",ABS(b_BDVSA!G271),"")</f>
        <v>92.56</v>
      </c>
      <c r="H271" s="125" t="str">
        <f>IF(AND(b_BDVSA!G271&lt;&gt;"",b_BDVSA!G271&lt;&gt;0)=TRUE,IF(b_BDVSA!G271&gt;0,"D","A"),"")</f>
        <v>D</v>
      </c>
      <c r="I271" s="125">
        <f>IF(b_BDVSA!H271&lt;&gt;"",ABS(b_BDVSA!H271),"")</f>
        <v>44.78</v>
      </c>
      <c r="J271" s="125" t="str">
        <f>IF(AND(b_BDVSA!H271&lt;&gt;"",b_BDVSA!H271&lt;&gt;0)=TRUE,IF(b_BDVSA!H271&gt;0,"D","A"),"")</f>
        <v>D</v>
      </c>
      <c r="K271" s="126">
        <f>IF(b_BDVSA!I271&lt;&gt;"",ABS(b_BDVSA!I271),"")</f>
        <v>0.4837942955920484</v>
      </c>
      <c r="L271" s="125">
        <f>IF(b_BDVSA!L271&lt;&gt;"",ABS(b_BDVSA!L271),"")</f>
        <v>0</v>
      </c>
      <c r="M271" s="125" t="str">
        <f>IF(AND(b_BDVSA!L271&lt;&gt;"",b_BDVSA!L271&lt;&gt;0)=TRUE,IF(b_BDVSA!L271&gt;0,"D","A"),"")</f>
        <v/>
      </c>
      <c r="N271" s="125">
        <f>IF(b_BDVSA!M271&lt;&gt;"",ABS(b_BDVSA!M271),"")</f>
        <v>137.34</v>
      </c>
      <c r="O271" s="125" t="str">
        <f>IF(AND(b_BDVSA!M271&lt;&gt;"",b_BDVSA!M271&lt;&gt;0)=TRUE,IF(b_BDVSA!M271&gt;0,"D","A"),"")</f>
        <v>D</v>
      </c>
      <c r="P271" s="126" t="str">
        <f>IF(b_BDVSA!N271&lt;&gt;"",ABS(b_BDVSA!N271),"")</f>
        <v/>
      </c>
      <c r="Q271" s="125">
        <f>IF(b_BDVSA!Q271&lt;&gt;"",ABS(b_BDVSA!Q271),"")</f>
        <v>0</v>
      </c>
      <c r="R271" s="125" t="str">
        <f>IF(AND(b_BDVSA!Q271&lt;&gt;"",b_BDVSA!Q271&lt;&gt;0)=TRUE,IF(b_BDVSA!Q271&gt;0,"D","A"),"")</f>
        <v/>
      </c>
      <c r="S271" s="125">
        <f>IF(b_BDVSA!R271&lt;&gt;"",ABS(b_BDVSA!R271),"")</f>
        <v>137.34</v>
      </c>
      <c r="T271" s="125" t="str">
        <f>IF(AND(b_BDVSA!R271&lt;&gt;"",b_BDVSA!R271&lt;&gt;0)=TRUE,IF(b_BDVSA!R271&gt;0,"D","A"),"")</f>
        <v>D</v>
      </c>
      <c r="U271" s="126" t="str">
        <f>IF(b_BDVSA!S271&lt;&gt;"",ABS(b_BDVSA!S271),"")</f>
        <v/>
      </c>
      <c r="V271" s="125">
        <f>IF(b_BDVSA!V271&lt;&gt;"",ABS(b_BDVSA!V271),"")</f>
        <v>0</v>
      </c>
      <c r="W271" s="125" t="str">
        <f>IF(AND(b_BDVSA!V271&lt;&gt;"",b_BDVSA!V271&lt;&gt;0)=TRUE,IF(b_BDVSA!V271&gt;0,"D","A"),"")</f>
        <v/>
      </c>
      <c r="X271" s="125">
        <f>IF(b_BDVSA!W271&lt;&gt;"",ABS(b_BDVSA!W271),"")</f>
        <v>137.34</v>
      </c>
      <c r="Y271" s="125" t="str">
        <f>IF(AND(b_BDVSA!W271&lt;&gt;"",b_BDVSA!W271&lt;&gt;0)=TRUE,IF(b_BDVSA!W271&gt;0,"D","A"),"")</f>
        <v>D</v>
      </c>
      <c r="Z271" s="126" t="str">
        <f>IF(b_BDVSA!X271&lt;&gt;"",ABS(b_BDVSA!X271),"")</f>
        <v/>
      </c>
    </row>
    <row r="272" spans="1:26">
      <c r="A272" s="117" t="str">
        <f>IF(dati_pdc!A268&lt;&gt;"",IF(dati_pdc!D268=1,RIGHT(dati_pdc!A268,dati_pdc!E268),dati_pdc!A268),"")</f>
        <v>760506</v>
      </c>
      <c r="B272" s="117" t="str">
        <f>IF(dati_pdc!B268&lt;&gt;"",dati_pdc!B268,"")</f>
        <v>Spese varie su fatture fo/</v>
      </c>
      <c r="C272" s="117">
        <f>IF(dati_pdc!C268&lt;&gt;"",dati_pdc!C268,"")</f>
        <v>3</v>
      </c>
      <c r="D272" s="117">
        <f>IF(dati_pdc!D268&lt;&gt;"",dati_pdc!D268,"")</f>
        <v>0</v>
      </c>
      <c r="E272" s="125">
        <f>IF(b_BDVSA!F272&lt;&gt;"",ABS(b_BDVSA!F272),"")</f>
        <v>60</v>
      </c>
      <c r="F272" s="125" t="str">
        <f>IF(AND(b_BDVSA!F272&lt;&gt;"",b_BDVSA!F272&lt;&gt;0)=TRUE,IF(b_BDVSA!F272&gt;0,"D","A"),"")</f>
        <v>D</v>
      </c>
      <c r="G272" s="125">
        <f>IF(b_BDVSA!G272&lt;&gt;"",ABS(b_BDVSA!G272),"")</f>
        <v>85</v>
      </c>
      <c r="H272" s="125" t="str">
        <f>IF(AND(b_BDVSA!G272&lt;&gt;"",b_BDVSA!G272&lt;&gt;0)=TRUE,IF(b_BDVSA!G272&gt;0,"D","A"),"")</f>
        <v>D</v>
      </c>
      <c r="I272" s="125">
        <f>IF(b_BDVSA!H272&lt;&gt;"",ABS(b_BDVSA!H272),"")</f>
        <v>25</v>
      </c>
      <c r="J272" s="125" t="str">
        <f>IF(AND(b_BDVSA!H272&lt;&gt;"",b_BDVSA!H272&lt;&gt;0)=TRUE,IF(b_BDVSA!H272&gt;0,"D","A"),"")</f>
        <v>A</v>
      </c>
      <c r="K272" s="126">
        <f>IF(b_BDVSA!I272&lt;&gt;"",ABS(b_BDVSA!I272),"")</f>
        <v>0.29411764705882354</v>
      </c>
      <c r="L272" s="125">
        <f>IF(b_BDVSA!L272&lt;&gt;"",ABS(b_BDVSA!L272),"")</f>
        <v>0</v>
      </c>
      <c r="M272" s="125" t="str">
        <f>IF(AND(b_BDVSA!L272&lt;&gt;"",b_BDVSA!L272&lt;&gt;0)=TRUE,IF(b_BDVSA!L272&gt;0,"D","A"),"")</f>
        <v/>
      </c>
      <c r="N272" s="125">
        <f>IF(b_BDVSA!M272&lt;&gt;"",ABS(b_BDVSA!M272),"")</f>
        <v>60</v>
      </c>
      <c r="O272" s="125" t="str">
        <f>IF(AND(b_BDVSA!M272&lt;&gt;"",b_BDVSA!M272&lt;&gt;0)=TRUE,IF(b_BDVSA!M272&gt;0,"D","A"),"")</f>
        <v>D</v>
      </c>
      <c r="P272" s="126" t="str">
        <f>IF(b_BDVSA!N272&lt;&gt;"",ABS(b_BDVSA!N272),"")</f>
        <v/>
      </c>
      <c r="Q272" s="125">
        <f>IF(b_BDVSA!Q272&lt;&gt;"",ABS(b_BDVSA!Q272),"")</f>
        <v>0</v>
      </c>
      <c r="R272" s="125" t="str">
        <f>IF(AND(b_BDVSA!Q272&lt;&gt;"",b_BDVSA!Q272&lt;&gt;0)=TRUE,IF(b_BDVSA!Q272&gt;0,"D","A"),"")</f>
        <v/>
      </c>
      <c r="S272" s="125">
        <f>IF(b_BDVSA!R272&lt;&gt;"",ABS(b_BDVSA!R272),"")</f>
        <v>60</v>
      </c>
      <c r="T272" s="125" t="str">
        <f>IF(AND(b_BDVSA!R272&lt;&gt;"",b_BDVSA!R272&lt;&gt;0)=TRUE,IF(b_BDVSA!R272&gt;0,"D","A"),"")</f>
        <v>D</v>
      </c>
      <c r="U272" s="126" t="str">
        <f>IF(b_BDVSA!S272&lt;&gt;"",ABS(b_BDVSA!S272),"")</f>
        <v/>
      </c>
      <c r="V272" s="125">
        <f>IF(b_BDVSA!V272&lt;&gt;"",ABS(b_BDVSA!V272),"")</f>
        <v>0</v>
      </c>
      <c r="W272" s="125" t="str">
        <f>IF(AND(b_BDVSA!V272&lt;&gt;"",b_BDVSA!V272&lt;&gt;0)=TRUE,IF(b_BDVSA!V272&gt;0,"D","A"),"")</f>
        <v/>
      </c>
      <c r="X272" s="125">
        <f>IF(b_BDVSA!W272&lt;&gt;"",ABS(b_BDVSA!W272),"")</f>
        <v>60</v>
      </c>
      <c r="Y272" s="125" t="str">
        <f>IF(AND(b_BDVSA!W272&lt;&gt;"",b_BDVSA!W272&lt;&gt;0)=TRUE,IF(b_BDVSA!W272&gt;0,"D","A"),"")</f>
        <v>D</v>
      </c>
      <c r="Z272" s="126" t="str">
        <f>IF(b_BDVSA!X272&lt;&gt;"",ABS(b_BDVSA!X272),"")</f>
        <v/>
      </c>
    </row>
    <row r="273" spans="1:26">
      <c r="A273" s="117" t="str">
        <f>IF(dati_pdc!A269&lt;&gt;"",IF(dati_pdc!D269=1,RIGHT(dati_pdc!A269,dati_pdc!E269),dati_pdc!A269),"")</f>
        <v>7609</v>
      </c>
      <c r="B273" s="117" t="str">
        <f>IF(dati_pdc!B269&lt;&gt;"",dati_pdc!B269,"")</f>
        <v>COSTI PER UTENZE</v>
      </c>
      <c r="C273" s="117">
        <f>IF(dati_pdc!C269&lt;&gt;"",dati_pdc!C269,"")</f>
        <v>2</v>
      </c>
      <c r="D273" s="117">
        <f>IF(dati_pdc!D269&lt;&gt;"",dati_pdc!D269,"")</f>
        <v>0</v>
      </c>
      <c r="E273" s="125">
        <f>IF(b_BDVSA!F273&lt;&gt;"",ABS(b_BDVSA!F273),"")</f>
        <v>25297.190000000002</v>
      </c>
      <c r="F273" s="125" t="str">
        <f>IF(AND(b_BDVSA!F273&lt;&gt;"",b_BDVSA!F273&lt;&gt;0)=TRUE,IF(b_BDVSA!F273&gt;0,"D","A"),"")</f>
        <v>D</v>
      </c>
      <c r="G273" s="125">
        <f>IF(b_BDVSA!G273&lt;&gt;"",ABS(b_BDVSA!G273),"")</f>
        <v>31031.78</v>
      </c>
      <c r="H273" s="125" t="str">
        <f>IF(AND(b_BDVSA!G273&lt;&gt;"",b_BDVSA!G273&lt;&gt;0)=TRUE,IF(b_BDVSA!G273&gt;0,"D","A"),"")</f>
        <v>D</v>
      </c>
      <c r="I273" s="125">
        <f>IF(b_BDVSA!H273&lt;&gt;"",ABS(b_BDVSA!H273),"")</f>
        <v>5734.5899999999965</v>
      </c>
      <c r="J273" s="125" t="str">
        <f>IF(AND(b_BDVSA!H273&lt;&gt;"",b_BDVSA!H273&lt;&gt;0)=TRUE,IF(b_BDVSA!H273&gt;0,"D","A"),"")</f>
        <v>A</v>
      </c>
      <c r="K273" s="126">
        <f>IF(b_BDVSA!I273&lt;&gt;"",ABS(b_BDVSA!I273),"")</f>
        <v>0.18479732712722238</v>
      </c>
      <c r="L273" s="125">
        <f>IF(b_BDVSA!L273&lt;&gt;"",ABS(b_BDVSA!L273),"")</f>
        <v>0</v>
      </c>
      <c r="M273" s="125" t="str">
        <f>IF(AND(b_BDVSA!L273&lt;&gt;"",b_BDVSA!L273&lt;&gt;0)=TRUE,IF(b_BDVSA!L273&gt;0,"D","A"),"")</f>
        <v/>
      </c>
      <c r="N273" s="125">
        <f>IF(b_BDVSA!M273&lt;&gt;"",ABS(b_BDVSA!M273),"")</f>
        <v>25297.190000000002</v>
      </c>
      <c r="O273" s="125" t="str">
        <f>IF(AND(b_BDVSA!M273&lt;&gt;"",b_BDVSA!M273&lt;&gt;0)=TRUE,IF(b_BDVSA!M273&gt;0,"D","A"),"")</f>
        <v>D</v>
      </c>
      <c r="P273" s="126" t="str">
        <f>IF(b_BDVSA!N273&lt;&gt;"",ABS(b_BDVSA!N273),"")</f>
        <v/>
      </c>
      <c r="Q273" s="125">
        <f>IF(b_BDVSA!Q273&lt;&gt;"",ABS(b_BDVSA!Q273),"")</f>
        <v>0</v>
      </c>
      <c r="R273" s="125" t="str">
        <f>IF(AND(b_BDVSA!Q273&lt;&gt;"",b_BDVSA!Q273&lt;&gt;0)=TRUE,IF(b_BDVSA!Q273&gt;0,"D","A"),"")</f>
        <v/>
      </c>
      <c r="S273" s="125">
        <f>IF(b_BDVSA!R273&lt;&gt;"",ABS(b_BDVSA!R273),"")</f>
        <v>25297.190000000002</v>
      </c>
      <c r="T273" s="125" t="str">
        <f>IF(AND(b_BDVSA!R273&lt;&gt;"",b_BDVSA!R273&lt;&gt;0)=TRUE,IF(b_BDVSA!R273&gt;0,"D","A"),"")</f>
        <v>D</v>
      </c>
      <c r="U273" s="126" t="str">
        <f>IF(b_BDVSA!S273&lt;&gt;"",ABS(b_BDVSA!S273),"")</f>
        <v/>
      </c>
      <c r="V273" s="125">
        <f>IF(b_BDVSA!V273&lt;&gt;"",ABS(b_BDVSA!V273),"")</f>
        <v>0</v>
      </c>
      <c r="W273" s="125" t="str">
        <f>IF(AND(b_BDVSA!V273&lt;&gt;"",b_BDVSA!V273&lt;&gt;0)=TRUE,IF(b_BDVSA!V273&gt;0,"D","A"),"")</f>
        <v/>
      </c>
      <c r="X273" s="125">
        <f>IF(b_BDVSA!W273&lt;&gt;"",ABS(b_BDVSA!W273),"")</f>
        <v>25297.190000000002</v>
      </c>
      <c r="Y273" s="125" t="str">
        <f>IF(AND(b_BDVSA!W273&lt;&gt;"",b_BDVSA!W273&lt;&gt;0)=TRUE,IF(b_BDVSA!W273&gt;0,"D","A"),"")</f>
        <v>D</v>
      </c>
      <c r="Z273" s="126" t="str">
        <f>IF(b_BDVSA!X273&lt;&gt;"",ABS(b_BDVSA!X273),"")</f>
        <v/>
      </c>
    </row>
    <row r="274" spans="1:26">
      <c r="A274" s="117" t="str">
        <f>IF(dati_pdc!A270&lt;&gt;"",IF(dati_pdc!D270=1,RIGHT(dati_pdc!A270,dati_pdc!E270),dati_pdc!A270),"")</f>
        <v>760904</v>
      </c>
      <c r="B274" s="117" t="str">
        <f>IF(dati_pdc!B270&lt;&gt;"",dati_pdc!B270,"")</f>
        <v>Spese telefoniche ord. ded.80%</v>
      </c>
      <c r="C274" s="117">
        <f>IF(dati_pdc!C270&lt;&gt;"",dati_pdc!C270,"")</f>
        <v>3</v>
      </c>
      <c r="D274" s="117">
        <f>IF(dati_pdc!D270&lt;&gt;"",dati_pdc!D270,"")</f>
        <v>0</v>
      </c>
      <c r="E274" s="125">
        <f>IF(b_BDVSA!F274&lt;&gt;"",ABS(b_BDVSA!F274),"")</f>
        <v>4169.83</v>
      </c>
      <c r="F274" s="125" t="str">
        <f>IF(AND(b_BDVSA!F274&lt;&gt;"",b_BDVSA!F274&lt;&gt;0)=TRUE,IF(b_BDVSA!F274&gt;0,"D","A"),"")</f>
        <v>D</v>
      </c>
      <c r="G274" s="125">
        <f>IF(b_BDVSA!G274&lt;&gt;"",ABS(b_BDVSA!G274),"")</f>
        <v>3978.33</v>
      </c>
      <c r="H274" s="125" t="str">
        <f>IF(AND(b_BDVSA!G274&lt;&gt;"",b_BDVSA!G274&lt;&gt;0)=TRUE,IF(b_BDVSA!G274&gt;0,"D","A"),"")</f>
        <v>D</v>
      </c>
      <c r="I274" s="125">
        <f>IF(b_BDVSA!H274&lt;&gt;"",ABS(b_BDVSA!H274),"")</f>
        <v>191.5</v>
      </c>
      <c r="J274" s="125" t="str">
        <f>IF(AND(b_BDVSA!H274&lt;&gt;"",b_BDVSA!H274&lt;&gt;0)=TRUE,IF(b_BDVSA!H274&gt;0,"D","A"),"")</f>
        <v>D</v>
      </c>
      <c r="K274" s="126">
        <f>IF(b_BDVSA!I274&lt;&gt;"",ABS(b_BDVSA!I274),"")</f>
        <v>4.8135775564118612E-2</v>
      </c>
      <c r="L274" s="125">
        <f>IF(b_BDVSA!L274&lt;&gt;"",ABS(b_BDVSA!L274),"")</f>
        <v>0</v>
      </c>
      <c r="M274" s="125" t="str">
        <f>IF(AND(b_BDVSA!L274&lt;&gt;"",b_BDVSA!L274&lt;&gt;0)=TRUE,IF(b_BDVSA!L274&gt;0,"D","A"),"")</f>
        <v/>
      </c>
      <c r="N274" s="125">
        <f>IF(b_BDVSA!M274&lt;&gt;"",ABS(b_BDVSA!M274),"")</f>
        <v>4169.83</v>
      </c>
      <c r="O274" s="125" t="str">
        <f>IF(AND(b_BDVSA!M274&lt;&gt;"",b_BDVSA!M274&lt;&gt;0)=TRUE,IF(b_BDVSA!M274&gt;0,"D","A"),"")</f>
        <v>D</v>
      </c>
      <c r="P274" s="126" t="str">
        <f>IF(b_BDVSA!N274&lt;&gt;"",ABS(b_BDVSA!N274),"")</f>
        <v/>
      </c>
      <c r="Q274" s="125">
        <f>IF(b_BDVSA!Q274&lt;&gt;"",ABS(b_BDVSA!Q274),"")</f>
        <v>0</v>
      </c>
      <c r="R274" s="125" t="str">
        <f>IF(AND(b_BDVSA!Q274&lt;&gt;"",b_BDVSA!Q274&lt;&gt;0)=TRUE,IF(b_BDVSA!Q274&gt;0,"D","A"),"")</f>
        <v/>
      </c>
      <c r="S274" s="125">
        <f>IF(b_BDVSA!R274&lt;&gt;"",ABS(b_BDVSA!R274),"")</f>
        <v>4169.83</v>
      </c>
      <c r="T274" s="125" t="str">
        <f>IF(AND(b_BDVSA!R274&lt;&gt;"",b_BDVSA!R274&lt;&gt;0)=TRUE,IF(b_BDVSA!R274&gt;0,"D","A"),"")</f>
        <v>D</v>
      </c>
      <c r="U274" s="126" t="str">
        <f>IF(b_BDVSA!S274&lt;&gt;"",ABS(b_BDVSA!S274),"")</f>
        <v/>
      </c>
      <c r="V274" s="125">
        <f>IF(b_BDVSA!V274&lt;&gt;"",ABS(b_BDVSA!V274),"")</f>
        <v>0</v>
      </c>
      <c r="W274" s="125" t="str">
        <f>IF(AND(b_BDVSA!V274&lt;&gt;"",b_BDVSA!V274&lt;&gt;0)=TRUE,IF(b_BDVSA!V274&gt;0,"D","A"),"")</f>
        <v/>
      </c>
      <c r="X274" s="125">
        <f>IF(b_BDVSA!W274&lt;&gt;"",ABS(b_BDVSA!W274),"")</f>
        <v>4169.83</v>
      </c>
      <c r="Y274" s="125" t="str">
        <f>IF(AND(b_BDVSA!W274&lt;&gt;"",b_BDVSA!W274&lt;&gt;0)=TRUE,IF(b_BDVSA!W274&gt;0,"D","A"),"")</f>
        <v>D</v>
      </c>
      <c r="Z274" s="126" t="str">
        <f>IF(b_BDVSA!X274&lt;&gt;"",ABS(b_BDVSA!X274),"")</f>
        <v/>
      </c>
    </row>
    <row r="275" spans="1:26">
      <c r="A275" s="117" t="str">
        <f>IF(dati_pdc!A271&lt;&gt;"",IF(dati_pdc!D271=1,RIGHT(dati_pdc!A271,dati_pdc!E271),dati_pdc!A271),"")</f>
        <v>760906</v>
      </c>
      <c r="B275" s="117" t="str">
        <f>IF(dati_pdc!B271&lt;&gt;"",dati_pdc!B271,"")</f>
        <v>Spese telefoniche radiomobili ded.80%</v>
      </c>
      <c r="C275" s="117">
        <f>IF(dati_pdc!C271&lt;&gt;"",dati_pdc!C271,"")</f>
        <v>3</v>
      </c>
      <c r="D275" s="117">
        <f>IF(dati_pdc!D271&lt;&gt;"",dati_pdc!D271,"")</f>
        <v>0</v>
      </c>
      <c r="E275" s="125">
        <f>IF(b_BDVSA!F275&lt;&gt;"",ABS(b_BDVSA!F275),"")</f>
        <v>5862.73</v>
      </c>
      <c r="F275" s="125" t="str">
        <f>IF(AND(b_BDVSA!F275&lt;&gt;"",b_BDVSA!F275&lt;&gt;0)=TRUE,IF(b_BDVSA!F275&gt;0,"D","A"),"")</f>
        <v>D</v>
      </c>
      <c r="G275" s="125">
        <f>IF(b_BDVSA!G275&lt;&gt;"",ABS(b_BDVSA!G275),"")</f>
        <v>5615.87</v>
      </c>
      <c r="H275" s="125" t="str">
        <f>IF(AND(b_BDVSA!G275&lt;&gt;"",b_BDVSA!G275&lt;&gt;0)=TRUE,IF(b_BDVSA!G275&gt;0,"D","A"),"")</f>
        <v>D</v>
      </c>
      <c r="I275" s="125">
        <f>IF(b_BDVSA!H275&lt;&gt;"",ABS(b_BDVSA!H275),"")</f>
        <v>246.85999999999967</v>
      </c>
      <c r="J275" s="125" t="str">
        <f>IF(AND(b_BDVSA!H275&lt;&gt;"",b_BDVSA!H275&lt;&gt;0)=TRUE,IF(b_BDVSA!H275&gt;0,"D","A"),"")</f>
        <v>D</v>
      </c>
      <c r="K275" s="126">
        <f>IF(b_BDVSA!I275&lt;&gt;"",ABS(b_BDVSA!I275),"")</f>
        <v>4.3957570242900867E-2</v>
      </c>
      <c r="L275" s="125">
        <f>IF(b_BDVSA!L275&lt;&gt;"",ABS(b_BDVSA!L275),"")</f>
        <v>0</v>
      </c>
      <c r="M275" s="125" t="str">
        <f>IF(AND(b_BDVSA!L275&lt;&gt;"",b_BDVSA!L275&lt;&gt;0)=TRUE,IF(b_BDVSA!L275&gt;0,"D","A"),"")</f>
        <v/>
      </c>
      <c r="N275" s="125">
        <f>IF(b_BDVSA!M275&lt;&gt;"",ABS(b_BDVSA!M275),"")</f>
        <v>5862.73</v>
      </c>
      <c r="O275" s="125" t="str">
        <f>IF(AND(b_BDVSA!M275&lt;&gt;"",b_BDVSA!M275&lt;&gt;0)=TRUE,IF(b_BDVSA!M275&gt;0,"D","A"),"")</f>
        <v>D</v>
      </c>
      <c r="P275" s="126" t="str">
        <f>IF(b_BDVSA!N275&lt;&gt;"",ABS(b_BDVSA!N275),"")</f>
        <v/>
      </c>
      <c r="Q275" s="125">
        <f>IF(b_BDVSA!Q275&lt;&gt;"",ABS(b_BDVSA!Q275),"")</f>
        <v>0</v>
      </c>
      <c r="R275" s="125" t="str">
        <f>IF(AND(b_BDVSA!Q275&lt;&gt;"",b_BDVSA!Q275&lt;&gt;0)=TRUE,IF(b_BDVSA!Q275&gt;0,"D","A"),"")</f>
        <v/>
      </c>
      <c r="S275" s="125">
        <f>IF(b_BDVSA!R275&lt;&gt;"",ABS(b_BDVSA!R275),"")</f>
        <v>5862.73</v>
      </c>
      <c r="T275" s="125" t="str">
        <f>IF(AND(b_BDVSA!R275&lt;&gt;"",b_BDVSA!R275&lt;&gt;0)=TRUE,IF(b_BDVSA!R275&gt;0,"D","A"),"")</f>
        <v>D</v>
      </c>
      <c r="U275" s="126" t="str">
        <f>IF(b_BDVSA!S275&lt;&gt;"",ABS(b_BDVSA!S275),"")</f>
        <v/>
      </c>
      <c r="V275" s="125">
        <f>IF(b_BDVSA!V275&lt;&gt;"",ABS(b_BDVSA!V275),"")</f>
        <v>0</v>
      </c>
      <c r="W275" s="125" t="str">
        <f>IF(AND(b_BDVSA!V275&lt;&gt;"",b_BDVSA!V275&lt;&gt;0)=TRUE,IF(b_BDVSA!V275&gt;0,"D","A"),"")</f>
        <v/>
      </c>
      <c r="X275" s="125">
        <f>IF(b_BDVSA!W275&lt;&gt;"",ABS(b_BDVSA!W275),"")</f>
        <v>5862.73</v>
      </c>
      <c r="Y275" s="125" t="str">
        <f>IF(AND(b_BDVSA!W275&lt;&gt;"",b_BDVSA!W275&lt;&gt;0)=TRUE,IF(b_BDVSA!W275&gt;0,"D","A"),"")</f>
        <v>D</v>
      </c>
      <c r="Z275" s="126" t="str">
        <f>IF(b_BDVSA!X275&lt;&gt;"",ABS(b_BDVSA!X275),"")</f>
        <v/>
      </c>
    </row>
    <row r="276" spans="1:26">
      <c r="A276" s="117" t="str">
        <f>IF(dati_pdc!A272&lt;&gt;"",IF(dati_pdc!D272=1,RIGHT(dati_pdc!A272,dati_pdc!E272),dati_pdc!A272),"")</f>
        <v>760907</v>
      </c>
      <c r="B276" s="117" t="str">
        <f>IF(dati_pdc!B272&lt;&gt;"",dati_pdc!B272,"")</f>
        <v>Servizi telematici</v>
      </c>
      <c r="C276" s="117">
        <f>IF(dati_pdc!C272&lt;&gt;"",dati_pdc!C272,"")</f>
        <v>3</v>
      </c>
      <c r="D276" s="117">
        <f>IF(dati_pdc!D272&lt;&gt;"",dati_pdc!D272,"")</f>
        <v>0</v>
      </c>
      <c r="E276" s="125">
        <f>IF(b_BDVSA!F276&lt;&gt;"",ABS(b_BDVSA!F276),"")</f>
        <v>0</v>
      </c>
      <c r="F276" s="125" t="str">
        <f>IF(AND(b_BDVSA!F276&lt;&gt;"",b_BDVSA!F276&lt;&gt;0)=TRUE,IF(b_BDVSA!F276&gt;0,"D","A"),"")</f>
        <v/>
      </c>
      <c r="G276" s="125">
        <f>IF(b_BDVSA!G276&lt;&gt;"",ABS(b_BDVSA!G276),"")</f>
        <v>45</v>
      </c>
      <c r="H276" s="125" t="str">
        <f>IF(AND(b_BDVSA!G276&lt;&gt;"",b_BDVSA!G276&lt;&gt;0)=TRUE,IF(b_BDVSA!G276&gt;0,"D","A"),"")</f>
        <v>D</v>
      </c>
      <c r="I276" s="125">
        <f>IF(b_BDVSA!H276&lt;&gt;"",ABS(b_BDVSA!H276),"")</f>
        <v>45</v>
      </c>
      <c r="J276" s="125" t="str">
        <f>IF(AND(b_BDVSA!H276&lt;&gt;"",b_BDVSA!H276&lt;&gt;0)=TRUE,IF(b_BDVSA!H276&gt;0,"D","A"),"")</f>
        <v>A</v>
      </c>
      <c r="K276" s="126">
        <f>IF(b_BDVSA!I276&lt;&gt;"",ABS(b_BDVSA!I276),"")</f>
        <v>1</v>
      </c>
      <c r="L276" s="125">
        <f>IF(b_BDVSA!L276&lt;&gt;"",ABS(b_BDVSA!L276),"")</f>
        <v>0</v>
      </c>
      <c r="M276" s="125" t="str">
        <f>IF(AND(b_BDVSA!L276&lt;&gt;"",b_BDVSA!L276&lt;&gt;0)=TRUE,IF(b_BDVSA!L276&gt;0,"D","A"),"")</f>
        <v/>
      </c>
      <c r="N276" s="125">
        <f>IF(b_BDVSA!M276&lt;&gt;"",ABS(b_BDVSA!M276),"")</f>
        <v>0</v>
      </c>
      <c r="O276" s="125" t="str">
        <f>IF(AND(b_BDVSA!M276&lt;&gt;"",b_BDVSA!M276&lt;&gt;0)=TRUE,IF(b_BDVSA!M276&gt;0,"D","A"),"")</f>
        <v/>
      </c>
      <c r="P276" s="126" t="str">
        <f>IF(b_BDVSA!N276&lt;&gt;"",ABS(b_BDVSA!N276),"")</f>
        <v/>
      </c>
      <c r="Q276" s="125">
        <f>IF(b_BDVSA!Q276&lt;&gt;"",ABS(b_BDVSA!Q276),"")</f>
        <v>0</v>
      </c>
      <c r="R276" s="125" t="str">
        <f>IF(AND(b_BDVSA!Q276&lt;&gt;"",b_BDVSA!Q276&lt;&gt;0)=TRUE,IF(b_BDVSA!Q276&gt;0,"D","A"),"")</f>
        <v/>
      </c>
      <c r="S276" s="125">
        <f>IF(b_BDVSA!R276&lt;&gt;"",ABS(b_BDVSA!R276),"")</f>
        <v>0</v>
      </c>
      <c r="T276" s="125" t="str">
        <f>IF(AND(b_BDVSA!R276&lt;&gt;"",b_BDVSA!R276&lt;&gt;0)=TRUE,IF(b_BDVSA!R276&gt;0,"D","A"),"")</f>
        <v/>
      </c>
      <c r="U276" s="126" t="str">
        <f>IF(b_BDVSA!S276&lt;&gt;"",ABS(b_BDVSA!S276),"")</f>
        <v/>
      </c>
      <c r="V276" s="125">
        <f>IF(b_BDVSA!V276&lt;&gt;"",ABS(b_BDVSA!V276),"")</f>
        <v>0</v>
      </c>
      <c r="W276" s="125" t="str">
        <f>IF(AND(b_BDVSA!V276&lt;&gt;"",b_BDVSA!V276&lt;&gt;0)=TRUE,IF(b_BDVSA!V276&gt;0,"D","A"),"")</f>
        <v/>
      </c>
      <c r="X276" s="125">
        <f>IF(b_BDVSA!W276&lt;&gt;"",ABS(b_BDVSA!W276),"")</f>
        <v>0</v>
      </c>
      <c r="Y276" s="125" t="str">
        <f>IF(AND(b_BDVSA!W276&lt;&gt;"",b_BDVSA!W276&lt;&gt;0)=TRUE,IF(b_BDVSA!W276&gt;0,"D","A"),"")</f>
        <v/>
      </c>
      <c r="Z276" s="126" t="str">
        <f>IF(b_BDVSA!X276&lt;&gt;"",ABS(b_BDVSA!X276),"")</f>
        <v/>
      </c>
    </row>
    <row r="277" spans="1:26">
      <c r="A277" s="117" t="str">
        <f>IF(dati_pdc!A273&lt;&gt;"",IF(dati_pdc!D273=1,RIGHT(dati_pdc!A273,dati_pdc!E273),dati_pdc!A273),"")</f>
        <v>760908</v>
      </c>
      <c r="B277" s="117" t="str">
        <f>IF(dati_pdc!B273&lt;&gt;"",dati_pdc!B273,"")</f>
        <v>Servizi telematici 80%</v>
      </c>
      <c r="C277" s="117">
        <f>IF(dati_pdc!C273&lt;&gt;"",dati_pdc!C273,"")</f>
        <v>3</v>
      </c>
      <c r="D277" s="117">
        <f>IF(dati_pdc!D273&lt;&gt;"",dati_pdc!D273,"")</f>
        <v>0</v>
      </c>
      <c r="E277" s="125">
        <f>IF(b_BDVSA!F277&lt;&gt;"",ABS(b_BDVSA!F277),"")</f>
        <v>3265.82</v>
      </c>
      <c r="F277" s="125" t="str">
        <f>IF(AND(b_BDVSA!F277&lt;&gt;"",b_BDVSA!F277&lt;&gt;0)=TRUE,IF(b_BDVSA!F277&gt;0,"D","A"),"")</f>
        <v>D</v>
      </c>
      <c r="G277" s="125">
        <f>IF(b_BDVSA!G277&lt;&gt;"",ABS(b_BDVSA!G277),"")</f>
        <v>6162.79</v>
      </c>
      <c r="H277" s="125" t="str">
        <f>IF(AND(b_BDVSA!G277&lt;&gt;"",b_BDVSA!G277&lt;&gt;0)=TRUE,IF(b_BDVSA!G277&gt;0,"D","A"),"")</f>
        <v>D</v>
      </c>
      <c r="I277" s="125">
        <f>IF(b_BDVSA!H277&lt;&gt;"",ABS(b_BDVSA!H277),"")</f>
        <v>2896.97</v>
      </c>
      <c r="J277" s="125" t="str">
        <f>IF(AND(b_BDVSA!H277&lt;&gt;"",b_BDVSA!H277&lt;&gt;0)=TRUE,IF(b_BDVSA!H277&gt;0,"D","A"),"")</f>
        <v>A</v>
      </c>
      <c r="K277" s="126">
        <f>IF(b_BDVSA!I277&lt;&gt;"",ABS(b_BDVSA!I277),"")</f>
        <v>0.4700744305744638</v>
      </c>
      <c r="L277" s="125">
        <f>IF(b_BDVSA!L277&lt;&gt;"",ABS(b_BDVSA!L277),"")</f>
        <v>0</v>
      </c>
      <c r="M277" s="125" t="str">
        <f>IF(AND(b_BDVSA!L277&lt;&gt;"",b_BDVSA!L277&lt;&gt;0)=TRUE,IF(b_BDVSA!L277&gt;0,"D","A"),"")</f>
        <v/>
      </c>
      <c r="N277" s="125">
        <f>IF(b_BDVSA!M277&lt;&gt;"",ABS(b_BDVSA!M277),"")</f>
        <v>3265.82</v>
      </c>
      <c r="O277" s="125" t="str">
        <f>IF(AND(b_BDVSA!M277&lt;&gt;"",b_BDVSA!M277&lt;&gt;0)=TRUE,IF(b_BDVSA!M277&gt;0,"D","A"),"")</f>
        <v>D</v>
      </c>
      <c r="P277" s="126" t="str">
        <f>IF(b_BDVSA!N277&lt;&gt;"",ABS(b_BDVSA!N277),"")</f>
        <v/>
      </c>
      <c r="Q277" s="125">
        <f>IF(b_BDVSA!Q277&lt;&gt;"",ABS(b_BDVSA!Q277),"")</f>
        <v>0</v>
      </c>
      <c r="R277" s="125" t="str">
        <f>IF(AND(b_BDVSA!Q277&lt;&gt;"",b_BDVSA!Q277&lt;&gt;0)=TRUE,IF(b_BDVSA!Q277&gt;0,"D","A"),"")</f>
        <v/>
      </c>
      <c r="S277" s="125">
        <f>IF(b_BDVSA!R277&lt;&gt;"",ABS(b_BDVSA!R277),"")</f>
        <v>3265.82</v>
      </c>
      <c r="T277" s="125" t="str">
        <f>IF(AND(b_BDVSA!R277&lt;&gt;"",b_BDVSA!R277&lt;&gt;0)=TRUE,IF(b_BDVSA!R277&gt;0,"D","A"),"")</f>
        <v>D</v>
      </c>
      <c r="U277" s="126" t="str">
        <f>IF(b_BDVSA!S277&lt;&gt;"",ABS(b_BDVSA!S277),"")</f>
        <v/>
      </c>
      <c r="V277" s="125">
        <f>IF(b_BDVSA!V277&lt;&gt;"",ABS(b_BDVSA!V277),"")</f>
        <v>0</v>
      </c>
      <c r="W277" s="125" t="str">
        <f>IF(AND(b_BDVSA!V277&lt;&gt;"",b_BDVSA!V277&lt;&gt;0)=TRUE,IF(b_BDVSA!V277&gt;0,"D","A"),"")</f>
        <v/>
      </c>
      <c r="X277" s="125">
        <f>IF(b_BDVSA!W277&lt;&gt;"",ABS(b_BDVSA!W277),"")</f>
        <v>3265.82</v>
      </c>
      <c r="Y277" s="125" t="str">
        <f>IF(AND(b_BDVSA!W277&lt;&gt;"",b_BDVSA!W277&lt;&gt;0)=TRUE,IF(b_BDVSA!W277&gt;0,"D","A"),"")</f>
        <v>D</v>
      </c>
      <c r="Z277" s="126" t="str">
        <f>IF(b_BDVSA!X277&lt;&gt;"",ABS(b_BDVSA!X277),"")</f>
        <v/>
      </c>
    </row>
    <row r="278" spans="1:26">
      <c r="A278" s="117" t="str">
        <f>IF(dati_pdc!A274&lt;&gt;"",IF(dati_pdc!D274=1,RIGHT(dati_pdc!A274,dati_pdc!E274),dati_pdc!A274),"")</f>
        <v>760913</v>
      </c>
      <c r="B278" s="117" t="str">
        <f>IF(dati_pdc!B274&lt;&gt;"",dati_pdc!B274,"")</f>
        <v>Energia elettrica</v>
      </c>
      <c r="C278" s="117">
        <f>IF(dati_pdc!C274&lt;&gt;"",dati_pdc!C274,"")</f>
        <v>3</v>
      </c>
      <c r="D278" s="117">
        <f>IF(dati_pdc!D274&lt;&gt;"",dati_pdc!D274,"")</f>
        <v>0</v>
      </c>
      <c r="E278" s="125">
        <f>IF(b_BDVSA!F278&lt;&gt;"",ABS(b_BDVSA!F278),"")</f>
        <v>6720.23</v>
      </c>
      <c r="F278" s="125" t="str">
        <f>IF(AND(b_BDVSA!F278&lt;&gt;"",b_BDVSA!F278&lt;&gt;0)=TRUE,IF(b_BDVSA!F278&gt;0,"D","A"),"")</f>
        <v>D</v>
      </c>
      <c r="G278" s="125">
        <f>IF(b_BDVSA!G278&lt;&gt;"",ABS(b_BDVSA!G278),"")</f>
        <v>8339.4599999999991</v>
      </c>
      <c r="H278" s="125" t="str">
        <f>IF(AND(b_BDVSA!G278&lt;&gt;"",b_BDVSA!G278&lt;&gt;0)=TRUE,IF(b_BDVSA!G278&gt;0,"D","A"),"")</f>
        <v>D</v>
      </c>
      <c r="I278" s="125">
        <f>IF(b_BDVSA!H278&lt;&gt;"",ABS(b_BDVSA!H278),"")</f>
        <v>1619.2299999999996</v>
      </c>
      <c r="J278" s="125" t="str">
        <f>IF(AND(b_BDVSA!H278&lt;&gt;"",b_BDVSA!H278&lt;&gt;0)=TRUE,IF(b_BDVSA!H278&gt;0,"D","A"),"")</f>
        <v>A</v>
      </c>
      <c r="K278" s="126">
        <f>IF(b_BDVSA!I278&lt;&gt;"",ABS(b_BDVSA!I278),"")</f>
        <v>0.19416485000227829</v>
      </c>
      <c r="L278" s="125">
        <f>IF(b_BDVSA!L278&lt;&gt;"",ABS(b_BDVSA!L278),"")</f>
        <v>0</v>
      </c>
      <c r="M278" s="125" t="str">
        <f>IF(AND(b_BDVSA!L278&lt;&gt;"",b_BDVSA!L278&lt;&gt;0)=TRUE,IF(b_BDVSA!L278&gt;0,"D","A"),"")</f>
        <v/>
      </c>
      <c r="N278" s="125">
        <f>IF(b_BDVSA!M278&lt;&gt;"",ABS(b_BDVSA!M278),"")</f>
        <v>6720.23</v>
      </c>
      <c r="O278" s="125" t="str">
        <f>IF(AND(b_BDVSA!M278&lt;&gt;"",b_BDVSA!M278&lt;&gt;0)=TRUE,IF(b_BDVSA!M278&gt;0,"D","A"),"")</f>
        <v>D</v>
      </c>
      <c r="P278" s="126" t="str">
        <f>IF(b_BDVSA!N278&lt;&gt;"",ABS(b_BDVSA!N278),"")</f>
        <v/>
      </c>
      <c r="Q278" s="125">
        <f>IF(b_BDVSA!Q278&lt;&gt;"",ABS(b_BDVSA!Q278),"")</f>
        <v>0</v>
      </c>
      <c r="R278" s="125" t="str">
        <f>IF(AND(b_BDVSA!Q278&lt;&gt;"",b_BDVSA!Q278&lt;&gt;0)=TRUE,IF(b_BDVSA!Q278&gt;0,"D","A"),"")</f>
        <v/>
      </c>
      <c r="S278" s="125">
        <f>IF(b_BDVSA!R278&lt;&gt;"",ABS(b_BDVSA!R278),"")</f>
        <v>6720.23</v>
      </c>
      <c r="T278" s="125" t="str">
        <f>IF(AND(b_BDVSA!R278&lt;&gt;"",b_BDVSA!R278&lt;&gt;0)=TRUE,IF(b_BDVSA!R278&gt;0,"D","A"),"")</f>
        <v>D</v>
      </c>
      <c r="U278" s="126" t="str">
        <f>IF(b_BDVSA!S278&lt;&gt;"",ABS(b_BDVSA!S278),"")</f>
        <v/>
      </c>
      <c r="V278" s="125">
        <f>IF(b_BDVSA!V278&lt;&gt;"",ABS(b_BDVSA!V278),"")</f>
        <v>0</v>
      </c>
      <c r="W278" s="125" t="str">
        <f>IF(AND(b_BDVSA!V278&lt;&gt;"",b_BDVSA!V278&lt;&gt;0)=TRUE,IF(b_BDVSA!V278&gt;0,"D","A"),"")</f>
        <v/>
      </c>
      <c r="X278" s="125">
        <f>IF(b_BDVSA!W278&lt;&gt;"",ABS(b_BDVSA!W278),"")</f>
        <v>6720.23</v>
      </c>
      <c r="Y278" s="125" t="str">
        <f>IF(AND(b_BDVSA!W278&lt;&gt;"",b_BDVSA!W278&lt;&gt;0)=TRUE,IF(b_BDVSA!W278&gt;0,"D","A"),"")</f>
        <v>D</v>
      </c>
      <c r="Z278" s="126" t="str">
        <f>IF(b_BDVSA!X278&lt;&gt;"",ABS(b_BDVSA!X278),"")</f>
        <v/>
      </c>
    </row>
    <row r="279" spans="1:26">
      <c r="A279" s="117" t="str">
        <f>IF(dati_pdc!A275&lt;&gt;"",IF(dati_pdc!D275=1,RIGHT(dati_pdc!A275,dati_pdc!E275),dati_pdc!A275),"")</f>
        <v>760923</v>
      </c>
      <c r="B279" s="117" t="str">
        <f>IF(dati_pdc!B275&lt;&gt;"",dati_pdc!B275,"")</f>
        <v>Gas</v>
      </c>
      <c r="C279" s="117">
        <f>IF(dati_pdc!C275&lt;&gt;"",dati_pdc!C275,"")</f>
        <v>3</v>
      </c>
      <c r="D279" s="117">
        <f>IF(dati_pdc!D275&lt;&gt;"",dati_pdc!D275,"")</f>
        <v>0</v>
      </c>
      <c r="E279" s="125">
        <f>IF(b_BDVSA!F279&lt;&gt;"",ABS(b_BDVSA!F279),"")</f>
        <v>900.58</v>
      </c>
      <c r="F279" s="125" t="str">
        <f>IF(AND(b_BDVSA!F279&lt;&gt;"",b_BDVSA!F279&lt;&gt;0)=TRUE,IF(b_BDVSA!F279&gt;0,"D","A"),"")</f>
        <v>D</v>
      </c>
      <c r="G279" s="125">
        <f>IF(b_BDVSA!G279&lt;&gt;"",ABS(b_BDVSA!G279),"")</f>
        <v>2405.33</v>
      </c>
      <c r="H279" s="125" t="str">
        <f>IF(AND(b_BDVSA!G279&lt;&gt;"",b_BDVSA!G279&lt;&gt;0)=TRUE,IF(b_BDVSA!G279&gt;0,"D","A"),"")</f>
        <v>D</v>
      </c>
      <c r="I279" s="125">
        <f>IF(b_BDVSA!H279&lt;&gt;"",ABS(b_BDVSA!H279),"")</f>
        <v>1504.75</v>
      </c>
      <c r="J279" s="125" t="str">
        <f>IF(AND(b_BDVSA!H279&lt;&gt;"",b_BDVSA!H279&lt;&gt;0)=TRUE,IF(b_BDVSA!H279&gt;0,"D","A"),"")</f>
        <v>A</v>
      </c>
      <c r="K279" s="126">
        <f>IF(b_BDVSA!I279&lt;&gt;"",ABS(b_BDVSA!I279),"")</f>
        <v>0.62558983590609185</v>
      </c>
      <c r="L279" s="125">
        <f>IF(b_BDVSA!L279&lt;&gt;"",ABS(b_BDVSA!L279),"")</f>
        <v>0</v>
      </c>
      <c r="M279" s="125" t="str">
        <f>IF(AND(b_BDVSA!L279&lt;&gt;"",b_BDVSA!L279&lt;&gt;0)=TRUE,IF(b_BDVSA!L279&gt;0,"D","A"),"")</f>
        <v/>
      </c>
      <c r="N279" s="125">
        <f>IF(b_BDVSA!M279&lt;&gt;"",ABS(b_BDVSA!M279),"")</f>
        <v>900.58</v>
      </c>
      <c r="O279" s="125" t="str">
        <f>IF(AND(b_BDVSA!M279&lt;&gt;"",b_BDVSA!M279&lt;&gt;0)=TRUE,IF(b_BDVSA!M279&gt;0,"D","A"),"")</f>
        <v>D</v>
      </c>
      <c r="P279" s="126" t="str">
        <f>IF(b_BDVSA!N279&lt;&gt;"",ABS(b_BDVSA!N279),"")</f>
        <v/>
      </c>
      <c r="Q279" s="125">
        <f>IF(b_BDVSA!Q279&lt;&gt;"",ABS(b_BDVSA!Q279),"")</f>
        <v>0</v>
      </c>
      <c r="R279" s="125" t="str">
        <f>IF(AND(b_BDVSA!Q279&lt;&gt;"",b_BDVSA!Q279&lt;&gt;0)=TRUE,IF(b_BDVSA!Q279&gt;0,"D","A"),"")</f>
        <v/>
      </c>
      <c r="S279" s="125">
        <f>IF(b_BDVSA!R279&lt;&gt;"",ABS(b_BDVSA!R279),"")</f>
        <v>900.58</v>
      </c>
      <c r="T279" s="125" t="str">
        <f>IF(AND(b_BDVSA!R279&lt;&gt;"",b_BDVSA!R279&lt;&gt;0)=TRUE,IF(b_BDVSA!R279&gt;0,"D","A"),"")</f>
        <v>D</v>
      </c>
      <c r="U279" s="126" t="str">
        <f>IF(b_BDVSA!S279&lt;&gt;"",ABS(b_BDVSA!S279),"")</f>
        <v/>
      </c>
      <c r="V279" s="125">
        <f>IF(b_BDVSA!V279&lt;&gt;"",ABS(b_BDVSA!V279),"")</f>
        <v>0</v>
      </c>
      <c r="W279" s="125" t="str">
        <f>IF(AND(b_BDVSA!V279&lt;&gt;"",b_BDVSA!V279&lt;&gt;0)=TRUE,IF(b_BDVSA!V279&gt;0,"D","A"),"")</f>
        <v/>
      </c>
      <c r="X279" s="125">
        <f>IF(b_BDVSA!W279&lt;&gt;"",ABS(b_BDVSA!W279),"")</f>
        <v>900.58</v>
      </c>
      <c r="Y279" s="125" t="str">
        <f>IF(AND(b_BDVSA!W279&lt;&gt;"",b_BDVSA!W279&lt;&gt;0)=TRUE,IF(b_BDVSA!W279&gt;0,"D","A"),"")</f>
        <v>D</v>
      </c>
      <c r="Z279" s="126" t="str">
        <f>IF(b_BDVSA!X279&lt;&gt;"",ABS(b_BDVSA!X279),"")</f>
        <v/>
      </c>
    </row>
    <row r="280" spans="1:26">
      <c r="A280" s="117" t="str">
        <f>IF(dati_pdc!A276&lt;&gt;"",IF(dati_pdc!D276=1,RIGHT(dati_pdc!A276,dati_pdc!E276),dati_pdc!A276),"")</f>
        <v>760931</v>
      </c>
      <c r="B280" s="117" t="str">
        <f>IF(dati_pdc!B276&lt;&gt;"",dati_pdc!B276,"")</f>
        <v>Pulizia locali</v>
      </c>
      <c r="C280" s="117">
        <f>IF(dati_pdc!C276&lt;&gt;"",dati_pdc!C276,"")</f>
        <v>3</v>
      </c>
      <c r="D280" s="117">
        <f>IF(dati_pdc!D276&lt;&gt;"",dati_pdc!D276,"")</f>
        <v>0</v>
      </c>
      <c r="E280" s="125">
        <f>IF(b_BDVSA!F280&lt;&gt;"",ABS(b_BDVSA!F280),"")</f>
        <v>4378</v>
      </c>
      <c r="F280" s="125" t="str">
        <f>IF(AND(b_BDVSA!F280&lt;&gt;"",b_BDVSA!F280&lt;&gt;0)=TRUE,IF(b_BDVSA!F280&gt;0,"D","A"),"")</f>
        <v>D</v>
      </c>
      <c r="G280" s="125">
        <f>IF(b_BDVSA!G280&lt;&gt;"",ABS(b_BDVSA!G280),"")</f>
        <v>4485</v>
      </c>
      <c r="H280" s="125" t="str">
        <f>IF(AND(b_BDVSA!G280&lt;&gt;"",b_BDVSA!G280&lt;&gt;0)=TRUE,IF(b_BDVSA!G280&gt;0,"D","A"),"")</f>
        <v>D</v>
      </c>
      <c r="I280" s="125">
        <f>IF(b_BDVSA!H280&lt;&gt;"",ABS(b_BDVSA!H280),"")</f>
        <v>107</v>
      </c>
      <c r="J280" s="125" t="str">
        <f>IF(AND(b_BDVSA!H280&lt;&gt;"",b_BDVSA!H280&lt;&gt;0)=TRUE,IF(b_BDVSA!H280&gt;0,"D","A"),"")</f>
        <v>A</v>
      </c>
      <c r="K280" s="126">
        <f>IF(b_BDVSA!I280&lt;&gt;"",ABS(b_BDVSA!I280),"")</f>
        <v>2.3857302118171685E-2</v>
      </c>
      <c r="L280" s="125">
        <f>IF(b_BDVSA!L280&lt;&gt;"",ABS(b_BDVSA!L280),"")</f>
        <v>0</v>
      </c>
      <c r="M280" s="125" t="str">
        <f>IF(AND(b_BDVSA!L280&lt;&gt;"",b_BDVSA!L280&lt;&gt;0)=TRUE,IF(b_BDVSA!L280&gt;0,"D","A"),"")</f>
        <v/>
      </c>
      <c r="N280" s="125">
        <f>IF(b_BDVSA!M280&lt;&gt;"",ABS(b_BDVSA!M280),"")</f>
        <v>4378</v>
      </c>
      <c r="O280" s="125" t="str">
        <f>IF(AND(b_BDVSA!M280&lt;&gt;"",b_BDVSA!M280&lt;&gt;0)=TRUE,IF(b_BDVSA!M280&gt;0,"D","A"),"")</f>
        <v>D</v>
      </c>
      <c r="P280" s="126" t="str">
        <f>IF(b_BDVSA!N280&lt;&gt;"",ABS(b_BDVSA!N280),"")</f>
        <v/>
      </c>
      <c r="Q280" s="125">
        <f>IF(b_BDVSA!Q280&lt;&gt;"",ABS(b_BDVSA!Q280),"")</f>
        <v>0</v>
      </c>
      <c r="R280" s="125" t="str">
        <f>IF(AND(b_BDVSA!Q280&lt;&gt;"",b_BDVSA!Q280&lt;&gt;0)=TRUE,IF(b_BDVSA!Q280&gt;0,"D","A"),"")</f>
        <v/>
      </c>
      <c r="S280" s="125">
        <f>IF(b_BDVSA!R280&lt;&gt;"",ABS(b_BDVSA!R280),"")</f>
        <v>4378</v>
      </c>
      <c r="T280" s="125" t="str">
        <f>IF(AND(b_BDVSA!R280&lt;&gt;"",b_BDVSA!R280&lt;&gt;0)=TRUE,IF(b_BDVSA!R280&gt;0,"D","A"),"")</f>
        <v>D</v>
      </c>
      <c r="U280" s="126" t="str">
        <f>IF(b_BDVSA!S280&lt;&gt;"",ABS(b_BDVSA!S280),"")</f>
        <v/>
      </c>
      <c r="V280" s="125">
        <f>IF(b_BDVSA!V280&lt;&gt;"",ABS(b_BDVSA!V280),"")</f>
        <v>0</v>
      </c>
      <c r="W280" s="125" t="str">
        <f>IF(AND(b_BDVSA!V280&lt;&gt;"",b_BDVSA!V280&lt;&gt;0)=TRUE,IF(b_BDVSA!V280&gt;0,"D","A"),"")</f>
        <v/>
      </c>
      <c r="X280" s="125">
        <f>IF(b_BDVSA!W280&lt;&gt;"",ABS(b_BDVSA!W280),"")</f>
        <v>4378</v>
      </c>
      <c r="Y280" s="125" t="str">
        <f>IF(AND(b_BDVSA!W280&lt;&gt;"",b_BDVSA!W280&lt;&gt;0)=TRUE,IF(b_BDVSA!W280&gt;0,"D","A"),"")</f>
        <v>D</v>
      </c>
      <c r="Z280" s="126" t="str">
        <f>IF(b_BDVSA!X280&lt;&gt;"",ABS(b_BDVSA!X280),"")</f>
        <v/>
      </c>
    </row>
    <row r="281" spans="1:26">
      <c r="A281" s="117" t="str">
        <f>IF(dati_pdc!A277&lt;&gt;"",IF(dati_pdc!D277=1,RIGHT(dati_pdc!A277,dati_pdc!E277),dati_pdc!A277),"")</f>
        <v>7611</v>
      </c>
      <c r="B281" s="117" t="str">
        <f>IF(dati_pdc!B277&lt;&gt;"",dati_pdc!B277,"")</f>
        <v>MANUTENZIONI MACCHINARI E ATTREZZATURE</v>
      </c>
      <c r="C281" s="117">
        <f>IF(dati_pdc!C277&lt;&gt;"",dati_pdc!C277,"")</f>
        <v>2</v>
      </c>
      <c r="D281" s="117">
        <f>IF(dati_pdc!D277&lt;&gt;"",dati_pdc!D277,"")</f>
        <v>0</v>
      </c>
      <c r="E281" s="125">
        <f>IF(b_BDVSA!F281&lt;&gt;"",ABS(b_BDVSA!F281),"")</f>
        <v>825.66</v>
      </c>
      <c r="F281" s="125" t="str">
        <f>IF(AND(b_BDVSA!F281&lt;&gt;"",b_BDVSA!F281&lt;&gt;0)=TRUE,IF(b_BDVSA!F281&gt;0,"D","A"),"")</f>
        <v>D</v>
      </c>
      <c r="G281" s="125">
        <f>IF(b_BDVSA!G281&lt;&gt;"",ABS(b_BDVSA!G281),"")</f>
        <v>966.38</v>
      </c>
      <c r="H281" s="125" t="str">
        <f>IF(AND(b_BDVSA!G281&lt;&gt;"",b_BDVSA!G281&lt;&gt;0)=TRUE,IF(b_BDVSA!G281&gt;0,"D","A"),"")</f>
        <v>D</v>
      </c>
      <c r="I281" s="125">
        <f>IF(b_BDVSA!H281&lt;&gt;"",ABS(b_BDVSA!H281),"")</f>
        <v>140.72000000000003</v>
      </c>
      <c r="J281" s="125" t="str">
        <f>IF(AND(b_BDVSA!H281&lt;&gt;"",b_BDVSA!H281&lt;&gt;0)=TRUE,IF(b_BDVSA!H281&gt;0,"D","A"),"")</f>
        <v>A</v>
      </c>
      <c r="K281" s="126">
        <f>IF(b_BDVSA!I281&lt;&gt;"",ABS(b_BDVSA!I281),"")</f>
        <v>0.14561559634926222</v>
      </c>
      <c r="L281" s="125">
        <f>IF(b_BDVSA!L281&lt;&gt;"",ABS(b_BDVSA!L281),"")</f>
        <v>0</v>
      </c>
      <c r="M281" s="125" t="str">
        <f>IF(AND(b_BDVSA!L281&lt;&gt;"",b_BDVSA!L281&lt;&gt;0)=TRUE,IF(b_BDVSA!L281&gt;0,"D","A"),"")</f>
        <v/>
      </c>
      <c r="N281" s="125">
        <f>IF(b_BDVSA!M281&lt;&gt;"",ABS(b_BDVSA!M281),"")</f>
        <v>825.66</v>
      </c>
      <c r="O281" s="125" t="str">
        <f>IF(AND(b_BDVSA!M281&lt;&gt;"",b_BDVSA!M281&lt;&gt;0)=TRUE,IF(b_BDVSA!M281&gt;0,"D","A"),"")</f>
        <v>D</v>
      </c>
      <c r="P281" s="126" t="str">
        <f>IF(b_BDVSA!N281&lt;&gt;"",ABS(b_BDVSA!N281),"")</f>
        <v/>
      </c>
      <c r="Q281" s="125">
        <f>IF(b_BDVSA!Q281&lt;&gt;"",ABS(b_BDVSA!Q281),"")</f>
        <v>0</v>
      </c>
      <c r="R281" s="125" t="str">
        <f>IF(AND(b_BDVSA!Q281&lt;&gt;"",b_BDVSA!Q281&lt;&gt;0)=TRUE,IF(b_BDVSA!Q281&gt;0,"D","A"),"")</f>
        <v/>
      </c>
      <c r="S281" s="125">
        <f>IF(b_BDVSA!R281&lt;&gt;"",ABS(b_BDVSA!R281),"")</f>
        <v>825.66</v>
      </c>
      <c r="T281" s="125" t="str">
        <f>IF(AND(b_BDVSA!R281&lt;&gt;"",b_BDVSA!R281&lt;&gt;0)=TRUE,IF(b_BDVSA!R281&gt;0,"D","A"),"")</f>
        <v>D</v>
      </c>
      <c r="U281" s="126" t="str">
        <f>IF(b_BDVSA!S281&lt;&gt;"",ABS(b_BDVSA!S281),"")</f>
        <v/>
      </c>
      <c r="V281" s="125">
        <f>IF(b_BDVSA!V281&lt;&gt;"",ABS(b_BDVSA!V281),"")</f>
        <v>0</v>
      </c>
      <c r="W281" s="125" t="str">
        <f>IF(AND(b_BDVSA!V281&lt;&gt;"",b_BDVSA!V281&lt;&gt;0)=TRUE,IF(b_BDVSA!V281&gt;0,"D","A"),"")</f>
        <v/>
      </c>
      <c r="X281" s="125">
        <f>IF(b_BDVSA!W281&lt;&gt;"",ABS(b_BDVSA!W281),"")</f>
        <v>825.66</v>
      </c>
      <c r="Y281" s="125" t="str">
        <f>IF(AND(b_BDVSA!W281&lt;&gt;"",b_BDVSA!W281&lt;&gt;0)=TRUE,IF(b_BDVSA!W281&gt;0,"D","A"),"")</f>
        <v>D</v>
      </c>
      <c r="Z281" s="126" t="str">
        <f>IF(b_BDVSA!X281&lt;&gt;"",ABS(b_BDVSA!X281),"")</f>
        <v/>
      </c>
    </row>
    <row r="282" spans="1:26">
      <c r="A282" s="117" t="str">
        <f>IF(dati_pdc!A278&lt;&gt;"",IF(dati_pdc!D278=1,RIGHT(dati_pdc!A278,dati_pdc!E278),dati_pdc!A278),"")</f>
        <v>761101</v>
      </c>
      <c r="B282" s="117" t="str">
        <f>IF(dati_pdc!B278&lt;&gt;"",dati_pdc!B278,"")</f>
        <v>Manutenzione impianti e macchinari</v>
      </c>
      <c r="C282" s="117">
        <f>IF(dati_pdc!C278&lt;&gt;"",dati_pdc!C278,"")</f>
        <v>3</v>
      </c>
      <c r="D282" s="117">
        <f>IF(dati_pdc!D278&lt;&gt;"",dati_pdc!D278,"")</f>
        <v>0</v>
      </c>
      <c r="E282" s="125">
        <f>IF(b_BDVSA!F282&lt;&gt;"",ABS(b_BDVSA!F282),"")</f>
        <v>242.5</v>
      </c>
      <c r="F282" s="125" t="str">
        <f>IF(AND(b_BDVSA!F282&lt;&gt;"",b_BDVSA!F282&lt;&gt;0)=TRUE,IF(b_BDVSA!F282&gt;0,"D","A"),"")</f>
        <v>D</v>
      </c>
      <c r="G282" s="125">
        <f>IF(b_BDVSA!G282&lt;&gt;"",ABS(b_BDVSA!G282),"")</f>
        <v>692.5</v>
      </c>
      <c r="H282" s="125" t="str">
        <f>IF(AND(b_BDVSA!G282&lt;&gt;"",b_BDVSA!G282&lt;&gt;0)=TRUE,IF(b_BDVSA!G282&gt;0,"D","A"),"")</f>
        <v>D</v>
      </c>
      <c r="I282" s="125">
        <f>IF(b_BDVSA!H282&lt;&gt;"",ABS(b_BDVSA!H282),"")</f>
        <v>450</v>
      </c>
      <c r="J282" s="125" t="str">
        <f>IF(AND(b_BDVSA!H282&lt;&gt;"",b_BDVSA!H282&lt;&gt;0)=TRUE,IF(b_BDVSA!H282&gt;0,"D","A"),"")</f>
        <v>A</v>
      </c>
      <c r="K282" s="126">
        <f>IF(b_BDVSA!I282&lt;&gt;"",ABS(b_BDVSA!I282),"")</f>
        <v>0.64981949458483756</v>
      </c>
      <c r="L282" s="125">
        <f>IF(b_BDVSA!L282&lt;&gt;"",ABS(b_BDVSA!L282),"")</f>
        <v>0</v>
      </c>
      <c r="M282" s="125" t="str">
        <f>IF(AND(b_BDVSA!L282&lt;&gt;"",b_BDVSA!L282&lt;&gt;0)=TRUE,IF(b_BDVSA!L282&gt;0,"D","A"),"")</f>
        <v/>
      </c>
      <c r="N282" s="125">
        <f>IF(b_BDVSA!M282&lt;&gt;"",ABS(b_BDVSA!M282),"")</f>
        <v>242.5</v>
      </c>
      <c r="O282" s="125" t="str">
        <f>IF(AND(b_BDVSA!M282&lt;&gt;"",b_BDVSA!M282&lt;&gt;0)=TRUE,IF(b_BDVSA!M282&gt;0,"D","A"),"")</f>
        <v>D</v>
      </c>
      <c r="P282" s="126" t="str">
        <f>IF(b_BDVSA!N282&lt;&gt;"",ABS(b_BDVSA!N282),"")</f>
        <v/>
      </c>
      <c r="Q282" s="125">
        <f>IF(b_BDVSA!Q282&lt;&gt;"",ABS(b_BDVSA!Q282),"")</f>
        <v>0</v>
      </c>
      <c r="R282" s="125" t="str">
        <f>IF(AND(b_BDVSA!Q282&lt;&gt;"",b_BDVSA!Q282&lt;&gt;0)=TRUE,IF(b_BDVSA!Q282&gt;0,"D","A"),"")</f>
        <v/>
      </c>
      <c r="S282" s="125">
        <f>IF(b_BDVSA!R282&lt;&gt;"",ABS(b_BDVSA!R282),"")</f>
        <v>242.5</v>
      </c>
      <c r="T282" s="125" t="str">
        <f>IF(AND(b_BDVSA!R282&lt;&gt;"",b_BDVSA!R282&lt;&gt;0)=TRUE,IF(b_BDVSA!R282&gt;0,"D","A"),"")</f>
        <v>D</v>
      </c>
      <c r="U282" s="126" t="str">
        <f>IF(b_BDVSA!S282&lt;&gt;"",ABS(b_BDVSA!S282),"")</f>
        <v/>
      </c>
      <c r="V282" s="125">
        <f>IF(b_BDVSA!V282&lt;&gt;"",ABS(b_BDVSA!V282),"")</f>
        <v>0</v>
      </c>
      <c r="W282" s="125" t="str">
        <f>IF(AND(b_BDVSA!V282&lt;&gt;"",b_BDVSA!V282&lt;&gt;0)=TRUE,IF(b_BDVSA!V282&gt;0,"D","A"),"")</f>
        <v/>
      </c>
      <c r="X282" s="125">
        <f>IF(b_BDVSA!W282&lt;&gt;"",ABS(b_BDVSA!W282),"")</f>
        <v>242.5</v>
      </c>
      <c r="Y282" s="125" t="str">
        <f>IF(AND(b_BDVSA!W282&lt;&gt;"",b_BDVSA!W282&lt;&gt;0)=TRUE,IF(b_BDVSA!W282&gt;0,"D","A"),"")</f>
        <v>D</v>
      </c>
      <c r="Z282" s="126" t="str">
        <f>IF(b_BDVSA!X282&lt;&gt;"",ABS(b_BDVSA!X282),"")</f>
        <v/>
      </c>
    </row>
    <row r="283" spans="1:26">
      <c r="A283" s="117" t="str">
        <f>IF(dati_pdc!A279&lt;&gt;"",IF(dati_pdc!D279=1,RIGHT(dati_pdc!A279,dati_pdc!E279),dati_pdc!A279),"")</f>
        <v>761102</v>
      </c>
      <c r="B283" s="117" t="str">
        <f>IF(dati_pdc!B279&lt;&gt;"",dati_pdc!B279,"")</f>
        <v>Manutenzione hardware ed accessori</v>
      </c>
      <c r="C283" s="117">
        <f>IF(dati_pdc!C279&lt;&gt;"",dati_pdc!C279,"")</f>
        <v>3</v>
      </c>
      <c r="D283" s="117">
        <f>IF(dati_pdc!D279&lt;&gt;"",dati_pdc!D279,"")</f>
        <v>0</v>
      </c>
      <c r="E283" s="125">
        <f>IF(b_BDVSA!F283&lt;&gt;"",ABS(b_BDVSA!F283),"")</f>
        <v>0</v>
      </c>
      <c r="F283" s="125" t="str">
        <f>IF(AND(b_BDVSA!F283&lt;&gt;"",b_BDVSA!F283&lt;&gt;0)=TRUE,IF(b_BDVSA!F283&gt;0,"D","A"),"")</f>
        <v/>
      </c>
      <c r="G283" s="125">
        <f>IF(b_BDVSA!G283&lt;&gt;"",ABS(b_BDVSA!G283),"")</f>
        <v>32.04</v>
      </c>
      <c r="H283" s="125" t="str">
        <f>IF(AND(b_BDVSA!G283&lt;&gt;"",b_BDVSA!G283&lt;&gt;0)=TRUE,IF(b_BDVSA!G283&gt;0,"D","A"),"")</f>
        <v>D</v>
      </c>
      <c r="I283" s="125">
        <f>IF(b_BDVSA!H283&lt;&gt;"",ABS(b_BDVSA!H283),"")</f>
        <v>32.04</v>
      </c>
      <c r="J283" s="125" t="str">
        <f>IF(AND(b_BDVSA!H283&lt;&gt;"",b_BDVSA!H283&lt;&gt;0)=TRUE,IF(b_BDVSA!H283&gt;0,"D","A"),"")</f>
        <v>A</v>
      </c>
      <c r="K283" s="126">
        <f>IF(b_BDVSA!I283&lt;&gt;"",ABS(b_BDVSA!I283),"")</f>
        <v>1</v>
      </c>
      <c r="L283" s="125">
        <f>IF(b_BDVSA!L283&lt;&gt;"",ABS(b_BDVSA!L283),"")</f>
        <v>0</v>
      </c>
      <c r="M283" s="125" t="str">
        <f>IF(AND(b_BDVSA!L283&lt;&gt;"",b_BDVSA!L283&lt;&gt;0)=TRUE,IF(b_BDVSA!L283&gt;0,"D","A"),"")</f>
        <v/>
      </c>
      <c r="N283" s="125">
        <f>IF(b_BDVSA!M283&lt;&gt;"",ABS(b_BDVSA!M283),"")</f>
        <v>0</v>
      </c>
      <c r="O283" s="125" t="str">
        <f>IF(AND(b_BDVSA!M283&lt;&gt;"",b_BDVSA!M283&lt;&gt;0)=TRUE,IF(b_BDVSA!M283&gt;0,"D","A"),"")</f>
        <v/>
      </c>
      <c r="P283" s="126" t="str">
        <f>IF(b_BDVSA!N283&lt;&gt;"",ABS(b_BDVSA!N283),"")</f>
        <v/>
      </c>
      <c r="Q283" s="125">
        <f>IF(b_BDVSA!Q283&lt;&gt;"",ABS(b_BDVSA!Q283),"")</f>
        <v>0</v>
      </c>
      <c r="R283" s="125" t="str">
        <f>IF(AND(b_BDVSA!Q283&lt;&gt;"",b_BDVSA!Q283&lt;&gt;0)=TRUE,IF(b_BDVSA!Q283&gt;0,"D","A"),"")</f>
        <v/>
      </c>
      <c r="S283" s="125">
        <f>IF(b_BDVSA!R283&lt;&gt;"",ABS(b_BDVSA!R283),"")</f>
        <v>0</v>
      </c>
      <c r="T283" s="125" t="str">
        <f>IF(AND(b_BDVSA!R283&lt;&gt;"",b_BDVSA!R283&lt;&gt;0)=TRUE,IF(b_BDVSA!R283&gt;0,"D","A"),"")</f>
        <v/>
      </c>
      <c r="U283" s="126" t="str">
        <f>IF(b_BDVSA!S283&lt;&gt;"",ABS(b_BDVSA!S283),"")</f>
        <v/>
      </c>
      <c r="V283" s="125">
        <f>IF(b_BDVSA!V283&lt;&gt;"",ABS(b_BDVSA!V283),"")</f>
        <v>0</v>
      </c>
      <c r="W283" s="125" t="str">
        <f>IF(AND(b_BDVSA!V283&lt;&gt;"",b_BDVSA!V283&lt;&gt;0)=TRUE,IF(b_BDVSA!V283&gt;0,"D","A"),"")</f>
        <v/>
      </c>
      <c r="X283" s="125">
        <f>IF(b_BDVSA!W283&lt;&gt;"",ABS(b_BDVSA!W283),"")</f>
        <v>0</v>
      </c>
      <c r="Y283" s="125" t="str">
        <f>IF(AND(b_BDVSA!W283&lt;&gt;"",b_BDVSA!W283&lt;&gt;0)=TRUE,IF(b_BDVSA!W283&gt;0,"D","A"),"")</f>
        <v/>
      </c>
      <c r="Z283" s="126" t="str">
        <f>IF(b_BDVSA!X283&lt;&gt;"",ABS(b_BDVSA!X283),"")</f>
        <v/>
      </c>
    </row>
    <row r="284" spans="1:26">
      <c r="A284" s="117" t="str">
        <f>IF(dati_pdc!A280&lt;&gt;"",IF(dati_pdc!D280=1,RIGHT(dati_pdc!A280,dati_pdc!E280),dati_pdc!A280),"")</f>
        <v>761103</v>
      </c>
      <c r="B284" s="117" t="str">
        <f>IF(dati_pdc!B280&lt;&gt;"",dati_pdc!B280,"")</f>
        <v>Manutenzione attrezzature</v>
      </c>
      <c r="C284" s="117">
        <f>IF(dati_pdc!C280&lt;&gt;"",dati_pdc!C280,"")</f>
        <v>3</v>
      </c>
      <c r="D284" s="117">
        <f>IF(dati_pdc!D280&lt;&gt;"",dati_pdc!D280,"")</f>
        <v>0</v>
      </c>
      <c r="E284" s="125">
        <f>IF(b_BDVSA!F284&lt;&gt;"",ABS(b_BDVSA!F284),"")</f>
        <v>583.16</v>
      </c>
      <c r="F284" s="125" t="str">
        <f>IF(AND(b_BDVSA!F284&lt;&gt;"",b_BDVSA!F284&lt;&gt;0)=TRUE,IF(b_BDVSA!F284&gt;0,"D","A"),"")</f>
        <v>D</v>
      </c>
      <c r="G284" s="125">
        <f>IF(b_BDVSA!G284&lt;&gt;"",ABS(b_BDVSA!G284),"")</f>
        <v>241.84</v>
      </c>
      <c r="H284" s="125" t="str">
        <f>IF(AND(b_BDVSA!G284&lt;&gt;"",b_BDVSA!G284&lt;&gt;0)=TRUE,IF(b_BDVSA!G284&gt;0,"D","A"),"")</f>
        <v>D</v>
      </c>
      <c r="I284" s="125">
        <f>IF(b_BDVSA!H284&lt;&gt;"",ABS(b_BDVSA!H284),"")</f>
        <v>341.31999999999994</v>
      </c>
      <c r="J284" s="125" t="str">
        <f>IF(AND(b_BDVSA!H284&lt;&gt;"",b_BDVSA!H284&lt;&gt;0)=TRUE,IF(b_BDVSA!H284&gt;0,"D","A"),"")</f>
        <v>D</v>
      </c>
      <c r="K284" s="126">
        <f>IF(b_BDVSA!I284&lt;&gt;"",ABS(b_BDVSA!I284),"")</f>
        <v>1.4113463446907044</v>
      </c>
      <c r="L284" s="125">
        <f>IF(b_BDVSA!L284&lt;&gt;"",ABS(b_BDVSA!L284),"")</f>
        <v>0</v>
      </c>
      <c r="M284" s="125" t="str">
        <f>IF(AND(b_BDVSA!L284&lt;&gt;"",b_BDVSA!L284&lt;&gt;0)=TRUE,IF(b_BDVSA!L284&gt;0,"D","A"),"")</f>
        <v/>
      </c>
      <c r="N284" s="125">
        <f>IF(b_BDVSA!M284&lt;&gt;"",ABS(b_BDVSA!M284),"")</f>
        <v>583.16</v>
      </c>
      <c r="O284" s="125" t="str">
        <f>IF(AND(b_BDVSA!M284&lt;&gt;"",b_BDVSA!M284&lt;&gt;0)=TRUE,IF(b_BDVSA!M284&gt;0,"D","A"),"")</f>
        <v>D</v>
      </c>
      <c r="P284" s="126" t="str">
        <f>IF(b_BDVSA!N284&lt;&gt;"",ABS(b_BDVSA!N284),"")</f>
        <v/>
      </c>
      <c r="Q284" s="125">
        <f>IF(b_BDVSA!Q284&lt;&gt;"",ABS(b_BDVSA!Q284),"")</f>
        <v>0</v>
      </c>
      <c r="R284" s="125" t="str">
        <f>IF(AND(b_BDVSA!Q284&lt;&gt;"",b_BDVSA!Q284&lt;&gt;0)=TRUE,IF(b_BDVSA!Q284&gt;0,"D","A"),"")</f>
        <v/>
      </c>
      <c r="S284" s="125">
        <f>IF(b_BDVSA!R284&lt;&gt;"",ABS(b_BDVSA!R284),"")</f>
        <v>583.16</v>
      </c>
      <c r="T284" s="125" t="str">
        <f>IF(AND(b_BDVSA!R284&lt;&gt;"",b_BDVSA!R284&lt;&gt;0)=TRUE,IF(b_BDVSA!R284&gt;0,"D","A"),"")</f>
        <v>D</v>
      </c>
      <c r="U284" s="126" t="str">
        <f>IF(b_BDVSA!S284&lt;&gt;"",ABS(b_BDVSA!S284),"")</f>
        <v/>
      </c>
      <c r="V284" s="125">
        <f>IF(b_BDVSA!V284&lt;&gt;"",ABS(b_BDVSA!V284),"")</f>
        <v>0</v>
      </c>
      <c r="W284" s="125" t="str">
        <f>IF(AND(b_BDVSA!V284&lt;&gt;"",b_BDVSA!V284&lt;&gt;0)=TRUE,IF(b_BDVSA!V284&gt;0,"D","A"),"")</f>
        <v/>
      </c>
      <c r="X284" s="125">
        <f>IF(b_BDVSA!W284&lt;&gt;"",ABS(b_BDVSA!W284),"")</f>
        <v>583.16</v>
      </c>
      <c r="Y284" s="125" t="str">
        <f>IF(AND(b_BDVSA!W284&lt;&gt;"",b_BDVSA!W284&lt;&gt;0)=TRUE,IF(b_BDVSA!W284&gt;0,"D","A"),"")</f>
        <v>D</v>
      </c>
      <c r="Z284" s="126" t="str">
        <f>IF(b_BDVSA!X284&lt;&gt;"",ABS(b_BDVSA!X284),"")</f>
        <v/>
      </c>
    </row>
    <row r="285" spans="1:26">
      <c r="A285" s="117" t="str">
        <f>IF(dati_pdc!A281&lt;&gt;"",IF(dati_pdc!D281=1,RIGHT(dati_pdc!A281,dati_pdc!E281),dati_pdc!A281),"")</f>
        <v>7613</v>
      </c>
      <c r="B285" s="117" t="str">
        <f>IF(dati_pdc!B281&lt;&gt;"",dati_pdc!B281,"")</f>
        <v>MANUTENZIONE FABBRICATI</v>
      </c>
      <c r="C285" s="117">
        <f>IF(dati_pdc!C281&lt;&gt;"",dati_pdc!C281,"")</f>
        <v>2</v>
      </c>
      <c r="D285" s="117">
        <f>IF(dati_pdc!D281&lt;&gt;"",dati_pdc!D281,"")</f>
        <v>0</v>
      </c>
      <c r="E285" s="125">
        <f>IF(b_BDVSA!F285&lt;&gt;"",ABS(b_BDVSA!F285),"")</f>
        <v>53.1</v>
      </c>
      <c r="F285" s="125" t="str">
        <f>IF(AND(b_BDVSA!F285&lt;&gt;"",b_BDVSA!F285&lt;&gt;0)=TRUE,IF(b_BDVSA!F285&gt;0,"D","A"),"")</f>
        <v>D</v>
      </c>
      <c r="G285" s="125">
        <f>IF(b_BDVSA!G285&lt;&gt;"",ABS(b_BDVSA!G285),"")</f>
        <v>564</v>
      </c>
      <c r="H285" s="125" t="str">
        <f>IF(AND(b_BDVSA!G285&lt;&gt;"",b_BDVSA!G285&lt;&gt;0)=TRUE,IF(b_BDVSA!G285&gt;0,"D","A"),"")</f>
        <v>D</v>
      </c>
      <c r="I285" s="125">
        <f>IF(b_BDVSA!H285&lt;&gt;"",ABS(b_BDVSA!H285),"")</f>
        <v>510.9</v>
      </c>
      <c r="J285" s="125" t="str">
        <f>IF(AND(b_BDVSA!H285&lt;&gt;"",b_BDVSA!H285&lt;&gt;0)=TRUE,IF(b_BDVSA!H285&gt;0,"D","A"),"")</f>
        <v>A</v>
      </c>
      <c r="K285" s="126">
        <f>IF(b_BDVSA!I285&lt;&gt;"",ABS(b_BDVSA!I285),"")</f>
        <v>0.9058510638297872</v>
      </c>
      <c r="L285" s="125">
        <f>IF(b_BDVSA!L285&lt;&gt;"",ABS(b_BDVSA!L285),"")</f>
        <v>0</v>
      </c>
      <c r="M285" s="125" t="str">
        <f>IF(AND(b_BDVSA!L285&lt;&gt;"",b_BDVSA!L285&lt;&gt;0)=TRUE,IF(b_BDVSA!L285&gt;0,"D","A"),"")</f>
        <v/>
      </c>
      <c r="N285" s="125">
        <f>IF(b_BDVSA!M285&lt;&gt;"",ABS(b_BDVSA!M285),"")</f>
        <v>53.1</v>
      </c>
      <c r="O285" s="125" t="str">
        <f>IF(AND(b_BDVSA!M285&lt;&gt;"",b_BDVSA!M285&lt;&gt;0)=TRUE,IF(b_BDVSA!M285&gt;0,"D","A"),"")</f>
        <v>D</v>
      </c>
      <c r="P285" s="126" t="str">
        <f>IF(b_BDVSA!N285&lt;&gt;"",ABS(b_BDVSA!N285),"")</f>
        <v/>
      </c>
      <c r="Q285" s="125">
        <f>IF(b_BDVSA!Q285&lt;&gt;"",ABS(b_BDVSA!Q285),"")</f>
        <v>0</v>
      </c>
      <c r="R285" s="125" t="str">
        <f>IF(AND(b_BDVSA!Q285&lt;&gt;"",b_BDVSA!Q285&lt;&gt;0)=TRUE,IF(b_BDVSA!Q285&gt;0,"D","A"),"")</f>
        <v/>
      </c>
      <c r="S285" s="125">
        <f>IF(b_BDVSA!R285&lt;&gt;"",ABS(b_BDVSA!R285),"")</f>
        <v>53.1</v>
      </c>
      <c r="T285" s="125" t="str">
        <f>IF(AND(b_BDVSA!R285&lt;&gt;"",b_BDVSA!R285&lt;&gt;0)=TRUE,IF(b_BDVSA!R285&gt;0,"D","A"),"")</f>
        <v>D</v>
      </c>
      <c r="U285" s="126" t="str">
        <f>IF(b_BDVSA!S285&lt;&gt;"",ABS(b_BDVSA!S285),"")</f>
        <v/>
      </c>
      <c r="V285" s="125">
        <f>IF(b_BDVSA!V285&lt;&gt;"",ABS(b_BDVSA!V285),"")</f>
        <v>0</v>
      </c>
      <c r="W285" s="125" t="str">
        <f>IF(AND(b_BDVSA!V285&lt;&gt;"",b_BDVSA!V285&lt;&gt;0)=TRUE,IF(b_BDVSA!V285&gt;0,"D","A"),"")</f>
        <v/>
      </c>
      <c r="X285" s="125">
        <f>IF(b_BDVSA!W285&lt;&gt;"",ABS(b_BDVSA!W285),"")</f>
        <v>53.1</v>
      </c>
      <c r="Y285" s="125" t="str">
        <f>IF(AND(b_BDVSA!W285&lt;&gt;"",b_BDVSA!W285&lt;&gt;0)=TRUE,IF(b_BDVSA!W285&gt;0,"D","A"),"")</f>
        <v>D</v>
      </c>
      <c r="Z285" s="126" t="str">
        <f>IF(b_BDVSA!X285&lt;&gt;"",ABS(b_BDVSA!X285),"")</f>
        <v/>
      </c>
    </row>
    <row r="286" spans="1:26">
      <c r="A286" s="117" t="str">
        <f>IF(dati_pdc!A282&lt;&gt;"",IF(dati_pdc!D282=1,RIGHT(dati_pdc!A282,dati_pdc!E282),dati_pdc!A282),"")</f>
        <v>761301</v>
      </c>
      <c r="B286" s="117" t="str">
        <f>IF(dati_pdc!B282&lt;&gt;"",dati_pdc!B282,"")</f>
        <v>Manutenzione fabbricati</v>
      </c>
      <c r="C286" s="117">
        <f>IF(dati_pdc!C282&lt;&gt;"",dati_pdc!C282,"")</f>
        <v>3</v>
      </c>
      <c r="D286" s="117">
        <f>IF(dati_pdc!D282&lt;&gt;"",dati_pdc!D282,"")</f>
        <v>0</v>
      </c>
      <c r="E286" s="125">
        <f>IF(b_BDVSA!F286&lt;&gt;"",ABS(b_BDVSA!F286),"")</f>
        <v>53.1</v>
      </c>
      <c r="F286" s="125" t="str">
        <f>IF(AND(b_BDVSA!F286&lt;&gt;"",b_BDVSA!F286&lt;&gt;0)=TRUE,IF(b_BDVSA!F286&gt;0,"D","A"),"")</f>
        <v>D</v>
      </c>
      <c r="G286" s="125">
        <f>IF(b_BDVSA!G286&lt;&gt;"",ABS(b_BDVSA!G286),"")</f>
        <v>564</v>
      </c>
      <c r="H286" s="125" t="str">
        <f>IF(AND(b_BDVSA!G286&lt;&gt;"",b_BDVSA!G286&lt;&gt;0)=TRUE,IF(b_BDVSA!G286&gt;0,"D","A"),"")</f>
        <v>D</v>
      </c>
      <c r="I286" s="125">
        <f>IF(b_BDVSA!H286&lt;&gt;"",ABS(b_BDVSA!H286),"")</f>
        <v>510.9</v>
      </c>
      <c r="J286" s="125" t="str">
        <f>IF(AND(b_BDVSA!H286&lt;&gt;"",b_BDVSA!H286&lt;&gt;0)=TRUE,IF(b_BDVSA!H286&gt;0,"D","A"),"")</f>
        <v>A</v>
      </c>
      <c r="K286" s="126">
        <f>IF(b_BDVSA!I286&lt;&gt;"",ABS(b_BDVSA!I286),"")</f>
        <v>0.9058510638297872</v>
      </c>
      <c r="L286" s="125">
        <f>IF(b_BDVSA!L286&lt;&gt;"",ABS(b_BDVSA!L286),"")</f>
        <v>0</v>
      </c>
      <c r="M286" s="125" t="str">
        <f>IF(AND(b_BDVSA!L286&lt;&gt;"",b_BDVSA!L286&lt;&gt;0)=TRUE,IF(b_BDVSA!L286&gt;0,"D","A"),"")</f>
        <v/>
      </c>
      <c r="N286" s="125">
        <f>IF(b_BDVSA!M286&lt;&gt;"",ABS(b_BDVSA!M286),"")</f>
        <v>53.1</v>
      </c>
      <c r="O286" s="125" t="str">
        <f>IF(AND(b_BDVSA!M286&lt;&gt;"",b_BDVSA!M286&lt;&gt;0)=TRUE,IF(b_BDVSA!M286&gt;0,"D","A"),"")</f>
        <v>D</v>
      </c>
      <c r="P286" s="126" t="str">
        <f>IF(b_BDVSA!N286&lt;&gt;"",ABS(b_BDVSA!N286),"")</f>
        <v/>
      </c>
      <c r="Q286" s="125">
        <f>IF(b_BDVSA!Q286&lt;&gt;"",ABS(b_BDVSA!Q286),"")</f>
        <v>0</v>
      </c>
      <c r="R286" s="125" t="str">
        <f>IF(AND(b_BDVSA!Q286&lt;&gt;"",b_BDVSA!Q286&lt;&gt;0)=TRUE,IF(b_BDVSA!Q286&gt;0,"D","A"),"")</f>
        <v/>
      </c>
      <c r="S286" s="125">
        <f>IF(b_BDVSA!R286&lt;&gt;"",ABS(b_BDVSA!R286),"")</f>
        <v>53.1</v>
      </c>
      <c r="T286" s="125" t="str">
        <f>IF(AND(b_BDVSA!R286&lt;&gt;"",b_BDVSA!R286&lt;&gt;0)=TRUE,IF(b_BDVSA!R286&gt;0,"D","A"),"")</f>
        <v>D</v>
      </c>
      <c r="U286" s="126" t="str">
        <f>IF(b_BDVSA!S286&lt;&gt;"",ABS(b_BDVSA!S286),"")</f>
        <v/>
      </c>
      <c r="V286" s="125">
        <f>IF(b_BDVSA!V286&lt;&gt;"",ABS(b_BDVSA!V286),"")</f>
        <v>0</v>
      </c>
      <c r="W286" s="125" t="str">
        <f>IF(AND(b_BDVSA!V286&lt;&gt;"",b_BDVSA!V286&lt;&gt;0)=TRUE,IF(b_BDVSA!V286&gt;0,"D","A"),"")</f>
        <v/>
      </c>
      <c r="X286" s="125">
        <f>IF(b_BDVSA!W286&lt;&gt;"",ABS(b_BDVSA!W286),"")</f>
        <v>53.1</v>
      </c>
      <c r="Y286" s="125" t="str">
        <f>IF(AND(b_BDVSA!W286&lt;&gt;"",b_BDVSA!W286&lt;&gt;0)=TRUE,IF(b_BDVSA!W286&gt;0,"D","A"),"")</f>
        <v>D</v>
      </c>
      <c r="Z286" s="126" t="str">
        <f>IF(b_BDVSA!X286&lt;&gt;"",ABS(b_BDVSA!X286),"")</f>
        <v/>
      </c>
    </row>
    <row r="287" spans="1:26">
      <c r="A287" s="117" t="str">
        <f>IF(dati_pdc!A283&lt;&gt;"",IF(dati_pdc!D283=1,RIGHT(dati_pdc!A283,dati_pdc!E283),dati_pdc!A283),"")</f>
        <v>76130101</v>
      </c>
      <c r="B287" s="117" t="str">
        <f>IF(dati_pdc!B283&lt;&gt;"",dati_pdc!B283,"")</f>
        <v>Manutenzione fabbricati strumentali</v>
      </c>
      <c r="C287" s="117">
        <f>IF(dati_pdc!C283&lt;&gt;"",dati_pdc!C283,"")</f>
        <v>4</v>
      </c>
      <c r="D287" s="117">
        <f>IF(dati_pdc!D283&lt;&gt;"",dati_pdc!D283,"")</f>
        <v>0</v>
      </c>
      <c r="E287" s="125">
        <f>IF(b_BDVSA!F287&lt;&gt;"",ABS(b_BDVSA!F287),"")</f>
        <v>53.1</v>
      </c>
      <c r="F287" s="125" t="str">
        <f>IF(AND(b_BDVSA!F287&lt;&gt;"",b_BDVSA!F287&lt;&gt;0)=TRUE,IF(b_BDVSA!F287&gt;0,"D","A"),"")</f>
        <v>D</v>
      </c>
      <c r="G287" s="125">
        <f>IF(b_BDVSA!G287&lt;&gt;"",ABS(b_BDVSA!G287),"")</f>
        <v>564</v>
      </c>
      <c r="H287" s="125" t="str">
        <f>IF(AND(b_BDVSA!G287&lt;&gt;"",b_BDVSA!G287&lt;&gt;0)=TRUE,IF(b_BDVSA!G287&gt;0,"D","A"),"")</f>
        <v>D</v>
      </c>
      <c r="I287" s="125">
        <f>IF(b_BDVSA!H287&lt;&gt;"",ABS(b_BDVSA!H287),"")</f>
        <v>510.9</v>
      </c>
      <c r="J287" s="125" t="str">
        <f>IF(AND(b_BDVSA!H287&lt;&gt;"",b_BDVSA!H287&lt;&gt;0)=TRUE,IF(b_BDVSA!H287&gt;0,"D","A"),"")</f>
        <v>A</v>
      </c>
      <c r="K287" s="126">
        <f>IF(b_BDVSA!I287&lt;&gt;"",ABS(b_BDVSA!I287),"")</f>
        <v>0.9058510638297872</v>
      </c>
      <c r="L287" s="125">
        <f>IF(b_BDVSA!L287&lt;&gt;"",ABS(b_BDVSA!L287),"")</f>
        <v>0</v>
      </c>
      <c r="M287" s="125" t="str">
        <f>IF(AND(b_BDVSA!L287&lt;&gt;"",b_BDVSA!L287&lt;&gt;0)=TRUE,IF(b_BDVSA!L287&gt;0,"D","A"),"")</f>
        <v/>
      </c>
      <c r="N287" s="125">
        <f>IF(b_BDVSA!M287&lt;&gt;"",ABS(b_BDVSA!M287),"")</f>
        <v>53.1</v>
      </c>
      <c r="O287" s="125" t="str">
        <f>IF(AND(b_BDVSA!M287&lt;&gt;"",b_BDVSA!M287&lt;&gt;0)=TRUE,IF(b_BDVSA!M287&gt;0,"D","A"),"")</f>
        <v>D</v>
      </c>
      <c r="P287" s="126" t="str">
        <f>IF(b_BDVSA!N287&lt;&gt;"",ABS(b_BDVSA!N287),"")</f>
        <v/>
      </c>
      <c r="Q287" s="125">
        <f>IF(b_BDVSA!Q287&lt;&gt;"",ABS(b_BDVSA!Q287),"")</f>
        <v>0</v>
      </c>
      <c r="R287" s="125" t="str">
        <f>IF(AND(b_BDVSA!Q287&lt;&gt;"",b_BDVSA!Q287&lt;&gt;0)=TRUE,IF(b_BDVSA!Q287&gt;0,"D","A"),"")</f>
        <v/>
      </c>
      <c r="S287" s="125">
        <f>IF(b_BDVSA!R287&lt;&gt;"",ABS(b_BDVSA!R287),"")</f>
        <v>53.1</v>
      </c>
      <c r="T287" s="125" t="str">
        <f>IF(AND(b_BDVSA!R287&lt;&gt;"",b_BDVSA!R287&lt;&gt;0)=TRUE,IF(b_BDVSA!R287&gt;0,"D","A"),"")</f>
        <v>D</v>
      </c>
      <c r="U287" s="126" t="str">
        <f>IF(b_BDVSA!S287&lt;&gt;"",ABS(b_BDVSA!S287),"")</f>
        <v/>
      </c>
      <c r="V287" s="125">
        <f>IF(b_BDVSA!V287&lt;&gt;"",ABS(b_BDVSA!V287),"")</f>
        <v>0</v>
      </c>
      <c r="W287" s="125" t="str">
        <f>IF(AND(b_BDVSA!V287&lt;&gt;"",b_BDVSA!V287&lt;&gt;0)=TRUE,IF(b_BDVSA!V287&gt;0,"D","A"),"")</f>
        <v/>
      </c>
      <c r="X287" s="125">
        <f>IF(b_BDVSA!W287&lt;&gt;"",ABS(b_BDVSA!W287),"")</f>
        <v>53.1</v>
      </c>
      <c r="Y287" s="125" t="str">
        <f>IF(AND(b_BDVSA!W287&lt;&gt;"",b_BDVSA!W287&lt;&gt;0)=TRUE,IF(b_BDVSA!W287&gt;0,"D","A"),"")</f>
        <v>D</v>
      </c>
      <c r="Z287" s="126" t="str">
        <f>IF(b_BDVSA!X287&lt;&gt;"",ABS(b_BDVSA!X287),"")</f>
        <v/>
      </c>
    </row>
    <row r="288" spans="1:26">
      <c r="A288" s="117" t="str">
        <f>IF(dati_pdc!A284&lt;&gt;"",IF(dati_pdc!D284=1,RIGHT(dati_pdc!A284,dati_pdc!E284),dati_pdc!A284),"")</f>
        <v>77</v>
      </c>
      <c r="B288" s="117" t="str">
        <f>IF(dati_pdc!B284&lt;&gt;"",dati_pdc!B284,"")</f>
        <v>GESTIONE VEICOLI AZIENDALI</v>
      </c>
      <c r="C288" s="117">
        <f>IF(dati_pdc!C284&lt;&gt;"",dati_pdc!C284,"")</f>
        <v>1</v>
      </c>
      <c r="D288" s="117">
        <f>IF(dati_pdc!D284&lt;&gt;"",dati_pdc!D284,"")</f>
        <v>0</v>
      </c>
      <c r="E288" s="125">
        <f>IF(b_BDVSA!F288&lt;&gt;"",ABS(b_BDVSA!F288),"")</f>
        <v>25307.14</v>
      </c>
      <c r="F288" s="125" t="str">
        <f>IF(AND(b_BDVSA!F288&lt;&gt;"",b_BDVSA!F288&lt;&gt;0)=TRUE,IF(b_BDVSA!F288&gt;0,"D","A"),"")</f>
        <v>D</v>
      </c>
      <c r="G288" s="125">
        <f>IF(b_BDVSA!G288&lt;&gt;"",ABS(b_BDVSA!G288),"")</f>
        <v>25798.320000000003</v>
      </c>
      <c r="H288" s="125" t="str">
        <f>IF(AND(b_BDVSA!G288&lt;&gt;"",b_BDVSA!G288&lt;&gt;0)=TRUE,IF(b_BDVSA!G288&gt;0,"D","A"),"")</f>
        <v>D</v>
      </c>
      <c r="I288" s="125">
        <f>IF(b_BDVSA!H288&lt;&gt;"",ABS(b_BDVSA!H288),"")</f>
        <v>491.18000000000393</v>
      </c>
      <c r="J288" s="125" t="str">
        <f>IF(AND(b_BDVSA!H288&lt;&gt;"",b_BDVSA!H288&lt;&gt;0)=TRUE,IF(b_BDVSA!H288&gt;0,"D","A"),"")</f>
        <v>A</v>
      </c>
      <c r="K288" s="126">
        <f>IF(b_BDVSA!I288&lt;&gt;"",ABS(b_BDVSA!I288),"")</f>
        <v>1.9039224259564339E-2</v>
      </c>
      <c r="L288" s="125">
        <f>IF(b_BDVSA!L288&lt;&gt;"",ABS(b_BDVSA!L288),"")</f>
        <v>0</v>
      </c>
      <c r="M288" s="125" t="str">
        <f>IF(AND(b_BDVSA!L288&lt;&gt;"",b_BDVSA!L288&lt;&gt;0)=TRUE,IF(b_BDVSA!L288&gt;0,"D","A"),"")</f>
        <v/>
      </c>
      <c r="N288" s="125">
        <f>IF(b_BDVSA!M288&lt;&gt;"",ABS(b_BDVSA!M288),"")</f>
        <v>25307.14</v>
      </c>
      <c r="O288" s="125" t="str">
        <f>IF(AND(b_BDVSA!M288&lt;&gt;"",b_BDVSA!M288&lt;&gt;0)=TRUE,IF(b_BDVSA!M288&gt;0,"D","A"),"")</f>
        <v>D</v>
      </c>
      <c r="P288" s="126" t="str">
        <f>IF(b_BDVSA!N288&lt;&gt;"",ABS(b_BDVSA!N288),"")</f>
        <v/>
      </c>
      <c r="Q288" s="125">
        <f>IF(b_BDVSA!Q288&lt;&gt;"",ABS(b_BDVSA!Q288),"")</f>
        <v>0</v>
      </c>
      <c r="R288" s="125" t="str">
        <f>IF(AND(b_BDVSA!Q288&lt;&gt;"",b_BDVSA!Q288&lt;&gt;0)=TRUE,IF(b_BDVSA!Q288&gt;0,"D","A"),"")</f>
        <v/>
      </c>
      <c r="S288" s="125">
        <f>IF(b_BDVSA!R288&lt;&gt;"",ABS(b_BDVSA!R288),"")</f>
        <v>25307.14</v>
      </c>
      <c r="T288" s="125" t="str">
        <f>IF(AND(b_BDVSA!R288&lt;&gt;"",b_BDVSA!R288&lt;&gt;0)=TRUE,IF(b_BDVSA!R288&gt;0,"D","A"),"")</f>
        <v>D</v>
      </c>
      <c r="U288" s="126" t="str">
        <f>IF(b_BDVSA!S288&lt;&gt;"",ABS(b_BDVSA!S288),"")</f>
        <v/>
      </c>
      <c r="V288" s="125">
        <f>IF(b_BDVSA!V288&lt;&gt;"",ABS(b_BDVSA!V288),"")</f>
        <v>0</v>
      </c>
      <c r="W288" s="125" t="str">
        <f>IF(AND(b_BDVSA!V288&lt;&gt;"",b_BDVSA!V288&lt;&gt;0)=TRUE,IF(b_BDVSA!V288&gt;0,"D","A"),"")</f>
        <v/>
      </c>
      <c r="X288" s="125">
        <f>IF(b_BDVSA!W288&lt;&gt;"",ABS(b_BDVSA!W288),"")</f>
        <v>25307.14</v>
      </c>
      <c r="Y288" s="125" t="str">
        <f>IF(AND(b_BDVSA!W288&lt;&gt;"",b_BDVSA!W288&lt;&gt;0)=TRUE,IF(b_BDVSA!W288&gt;0,"D","A"),"")</f>
        <v>D</v>
      </c>
      <c r="Z288" s="126" t="str">
        <f>IF(b_BDVSA!X288&lt;&gt;"",ABS(b_BDVSA!X288),"")</f>
        <v/>
      </c>
    </row>
    <row r="289" spans="1:26">
      <c r="A289" s="117" t="str">
        <f>IF(dati_pdc!A285&lt;&gt;"",IF(dati_pdc!D285=1,RIGHT(dati_pdc!A285,dati_pdc!E285),dati_pdc!A285),"")</f>
        <v>7701</v>
      </c>
      <c r="B289" s="117" t="str">
        <f>IF(dati_pdc!B285&lt;&gt;"",dati_pdc!B285,"")</f>
        <v>ESERCIZIO AUTOMEZZI</v>
      </c>
      <c r="C289" s="117">
        <f>IF(dati_pdc!C285&lt;&gt;"",dati_pdc!C285,"")</f>
        <v>2</v>
      </c>
      <c r="D289" s="117">
        <f>IF(dati_pdc!D285&lt;&gt;"",dati_pdc!D285,"")</f>
        <v>0</v>
      </c>
      <c r="E289" s="125">
        <f>IF(b_BDVSA!F289&lt;&gt;"",ABS(b_BDVSA!F289),"")</f>
        <v>3925.5</v>
      </c>
      <c r="F289" s="125" t="str">
        <f>IF(AND(b_BDVSA!F289&lt;&gt;"",b_BDVSA!F289&lt;&gt;0)=TRUE,IF(b_BDVSA!F289&gt;0,"D","A"),"")</f>
        <v>D</v>
      </c>
      <c r="G289" s="125">
        <f>IF(b_BDVSA!G289&lt;&gt;"",ABS(b_BDVSA!G289),"")</f>
        <v>4688.88</v>
      </c>
      <c r="H289" s="125" t="str">
        <f>IF(AND(b_BDVSA!G289&lt;&gt;"",b_BDVSA!G289&lt;&gt;0)=TRUE,IF(b_BDVSA!G289&gt;0,"D","A"),"")</f>
        <v>D</v>
      </c>
      <c r="I289" s="125">
        <f>IF(b_BDVSA!H289&lt;&gt;"",ABS(b_BDVSA!H289),"")</f>
        <v>763.38000000000011</v>
      </c>
      <c r="J289" s="125" t="str">
        <f>IF(AND(b_BDVSA!H289&lt;&gt;"",b_BDVSA!H289&lt;&gt;0)=TRUE,IF(b_BDVSA!H289&gt;0,"D","A"),"")</f>
        <v>A</v>
      </c>
      <c r="K289" s="126">
        <f>IF(b_BDVSA!I289&lt;&gt;"",ABS(b_BDVSA!I289),"")</f>
        <v>0.16280646977529817</v>
      </c>
      <c r="L289" s="125">
        <f>IF(b_BDVSA!L289&lt;&gt;"",ABS(b_BDVSA!L289),"")</f>
        <v>0</v>
      </c>
      <c r="M289" s="125" t="str">
        <f>IF(AND(b_BDVSA!L289&lt;&gt;"",b_BDVSA!L289&lt;&gt;0)=TRUE,IF(b_BDVSA!L289&gt;0,"D","A"),"")</f>
        <v/>
      </c>
      <c r="N289" s="125">
        <f>IF(b_BDVSA!M289&lt;&gt;"",ABS(b_BDVSA!M289),"")</f>
        <v>3925.5</v>
      </c>
      <c r="O289" s="125" t="str">
        <f>IF(AND(b_BDVSA!M289&lt;&gt;"",b_BDVSA!M289&lt;&gt;0)=TRUE,IF(b_BDVSA!M289&gt;0,"D","A"),"")</f>
        <v>D</v>
      </c>
      <c r="P289" s="126" t="str">
        <f>IF(b_BDVSA!N289&lt;&gt;"",ABS(b_BDVSA!N289),"")</f>
        <v/>
      </c>
      <c r="Q289" s="125">
        <f>IF(b_BDVSA!Q289&lt;&gt;"",ABS(b_BDVSA!Q289),"")</f>
        <v>0</v>
      </c>
      <c r="R289" s="125" t="str">
        <f>IF(AND(b_BDVSA!Q289&lt;&gt;"",b_BDVSA!Q289&lt;&gt;0)=TRUE,IF(b_BDVSA!Q289&gt;0,"D","A"),"")</f>
        <v/>
      </c>
      <c r="S289" s="125">
        <f>IF(b_BDVSA!R289&lt;&gt;"",ABS(b_BDVSA!R289),"")</f>
        <v>3925.5</v>
      </c>
      <c r="T289" s="125" t="str">
        <f>IF(AND(b_BDVSA!R289&lt;&gt;"",b_BDVSA!R289&lt;&gt;0)=TRUE,IF(b_BDVSA!R289&gt;0,"D","A"),"")</f>
        <v>D</v>
      </c>
      <c r="U289" s="126" t="str">
        <f>IF(b_BDVSA!S289&lt;&gt;"",ABS(b_BDVSA!S289),"")</f>
        <v/>
      </c>
      <c r="V289" s="125">
        <f>IF(b_BDVSA!V289&lt;&gt;"",ABS(b_BDVSA!V289),"")</f>
        <v>0</v>
      </c>
      <c r="W289" s="125" t="str">
        <f>IF(AND(b_BDVSA!V289&lt;&gt;"",b_BDVSA!V289&lt;&gt;0)=TRUE,IF(b_BDVSA!V289&gt;0,"D","A"),"")</f>
        <v/>
      </c>
      <c r="X289" s="125">
        <f>IF(b_BDVSA!W289&lt;&gt;"",ABS(b_BDVSA!W289),"")</f>
        <v>3925.5</v>
      </c>
      <c r="Y289" s="125" t="str">
        <f>IF(AND(b_BDVSA!W289&lt;&gt;"",b_BDVSA!W289&lt;&gt;0)=TRUE,IF(b_BDVSA!W289&gt;0,"D","A"),"")</f>
        <v>D</v>
      </c>
      <c r="Z289" s="126" t="str">
        <f>IF(b_BDVSA!X289&lt;&gt;"",ABS(b_BDVSA!X289),"")</f>
        <v/>
      </c>
    </row>
    <row r="290" spans="1:26">
      <c r="A290" s="117" t="str">
        <f>IF(dati_pdc!A286&lt;&gt;"",IF(dati_pdc!D286=1,RIGHT(dati_pdc!A286,dati_pdc!E286),dati_pdc!A286),"")</f>
        <v>770101</v>
      </c>
      <c r="B290" s="117" t="str">
        <f>IF(dati_pdc!B286&lt;&gt;"",dati_pdc!B286,"")</f>
        <v>Carburanti e lubrificanti automezzi</v>
      </c>
      <c r="C290" s="117">
        <f>IF(dati_pdc!C286&lt;&gt;"",dati_pdc!C286,"")</f>
        <v>3</v>
      </c>
      <c r="D290" s="117">
        <f>IF(dati_pdc!D286&lt;&gt;"",dati_pdc!D286,"")</f>
        <v>0</v>
      </c>
      <c r="E290" s="125">
        <f>IF(b_BDVSA!F290&lt;&gt;"",ABS(b_BDVSA!F290),"")</f>
        <v>957.75</v>
      </c>
      <c r="F290" s="125" t="str">
        <f>IF(AND(b_BDVSA!F290&lt;&gt;"",b_BDVSA!F290&lt;&gt;0)=TRUE,IF(b_BDVSA!F290&gt;0,"D","A"),"")</f>
        <v>D</v>
      </c>
      <c r="G290" s="125">
        <f>IF(b_BDVSA!G290&lt;&gt;"",ABS(b_BDVSA!G290),"")</f>
        <v>1669.85</v>
      </c>
      <c r="H290" s="125" t="str">
        <f>IF(AND(b_BDVSA!G290&lt;&gt;"",b_BDVSA!G290&lt;&gt;0)=TRUE,IF(b_BDVSA!G290&gt;0,"D","A"),"")</f>
        <v>D</v>
      </c>
      <c r="I290" s="125">
        <f>IF(b_BDVSA!H290&lt;&gt;"",ABS(b_BDVSA!H290),"")</f>
        <v>712.09999999999991</v>
      </c>
      <c r="J290" s="125" t="str">
        <f>IF(AND(b_BDVSA!H290&lt;&gt;"",b_BDVSA!H290&lt;&gt;0)=TRUE,IF(b_BDVSA!H290&gt;0,"D","A"),"")</f>
        <v>A</v>
      </c>
      <c r="K290" s="126">
        <f>IF(b_BDVSA!I290&lt;&gt;"",ABS(b_BDVSA!I290),"")</f>
        <v>0.42644548911578883</v>
      </c>
      <c r="L290" s="125">
        <f>IF(b_BDVSA!L290&lt;&gt;"",ABS(b_BDVSA!L290),"")</f>
        <v>0</v>
      </c>
      <c r="M290" s="125" t="str">
        <f>IF(AND(b_BDVSA!L290&lt;&gt;"",b_BDVSA!L290&lt;&gt;0)=TRUE,IF(b_BDVSA!L290&gt;0,"D","A"),"")</f>
        <v/>
      </c>
      <c r="N290" s="125">
        <f>IF(b_BDVSA!M290&lt;&gt;"",ABS(b_BDVSA!M290),"")</f>
        <v>957.75</v>
      </c>
      <c r="O290" s="125" t="str">
        <f>IF(AND(b_BDVSA!M290&lt;&gt;"",b_BDVSA!M290&lt;&gt;0)=TRUE,IF(b_BDVSA!M290&gt;0,"D","A"),"")</f>
        <v>D</v>
      </c>
      <c r="P290" s="126" t="str">
        <f>IF(b_BDVSA!N290&lt;&gt;"",ABS(b_BDVSA!N290),"")</f>
        <v/>
      </c>
      <c r="Q290" s="125">
        <f>IF(b_BDVSA!Q290&lt;&gt;"",ABS(b_BDVSA!Q290),"")</f>
        <v>0</v>
      </c>
      <c r="R290" s="125" t="str">
        <f>IF(AND(b_BDVSA!Q290&lt;&gt;"",b_BDVSA!Q290&lt;&gt;0)=TRUE,IF(b_BDVSA!Q290&gt;0,"D","A"),"")</f>
        <v/>
      </c>
      <c r="S290" s="125">
        <f>IF(b_BDVSA!R290&lt;&gt;"",ABS(b_BDVSA!R290),"")</f>
        <v>957.75</v>
      </c>
      <c r="T290" s="125" t="str">
        <f>IF(AND(b_BDVSA!R290&lt;&gt;"",b_BDVSA!R290&lt;&gt;0)=TRUE,IF(b_BDVSA!R290&gt;0,"D","A"),"")</f>
        <v>D</v>
      </c>
      <c r="U290" s="126" t="str">
        <f>IF(b_BDVSA!S290&lt;&gt;"",ABS(b_BDVSA!S290),"")</f>
        <v/>
      </c>
      <c r="V290" s="125">
        <f>IF(b_BDVSA!V290&lt;&gt;"",ABS(b_BDVSA!V290),"")</f>
        <v>0</v>
      </c>
      <c r="W290" s="125" t="str">
        <f>IF(AND(b_BDVSA!V290&lt;&gt;"",b_BDVSA!V290&lt;&gt;0)=TRUE,IF(b_BDVSA!V290&gt;0,"D","A"),"")</f>
        <v/>
      </c>
      <c r="X290" s="125">
        <f>IF(b_BDVSA!W290&lt;&gt;"",ABS(b_BDVSA!W290),"")</f>
        <v>957.75</v>
      </c>
      <c r="Y290" s="125" t="str">
        <f>IF(AND(b_BDVSA!W290&lt;&gt;"",b_BDVSA!W290&lt;&gt;0)=TRUE,IF(b_BDVSA!W290&gt;0,"D","A"),"")</f>
        <v>D</v>
      </c>
      <c r="Z290" s="126" t="str">
        <f>IF(b_BDVSA!X290&lt;&gt;"",ABS(b_BDVSA!X290),"")</f>
        <v/>
      </c>
    </row>
    <row r="291" spans="1:26">
      <c r="A291" s="117" t="str">
        <f>IF(dati_pdc!A287&lt;&gt;"",IF(dati_pdc!D287=1,RIGHT(dati_pdc!A287,dati_pdc!E287),dati_pdc!A287),"")</f>
        <v>770103</v>
      </c>
      <c r="B291" s="117" t="str">
        <f>IF(dati_pdc!B287&lt;&gt;"",dati_pdc!B287,"")</f>
        <v>Premi di assicurazione automezzi</v>
      </c>
      <c r="C291" s="117">
        <f>IF(dati_pdc!C287&lt;&gt;"",dati_pdc!C287,"")</f>
        <v>3</v>
      </c>
      <c r="D291" s="117">
        <f>IF(dati_pdc!D287&lt;&gt;"",dati_pdc!D287,"")</f>
        <v>0</v>
      </c>
      <c r="E291" s="125">
        <f>IF(b_BDVSA!F291&lt;&gt;"",ABS(b_BDVSA!F291),"")</f>
        <v>2035.39</v>
      </c>
      <c r="F291" s="125" t="str">
        <f>IF(AND(b_BDVSA!F291&lt;&gt;"",b_BDVSA!F291&lt;&gt;0)=TRUE,IF(b_BDVSA!F291&gt;0,"D","A"),"")</f>
        <v>D</v>
      </c>
      <c r="G291" s="125">
        <f>IF(b_BDVSA!G291&lt;&gt;"",ABS(b_BDVSA!G291),"")</f>
        <v>1665.66</v>
      </c>
      <c r="H291" s="125" t="str">
        <f>IF(AND(b_BDVSA!G291&lt;&gt;"",b_BDVSA!G291&lt;&gt;0)=TRUE,IF(b_BDVSA!G291&gt;0,"D","A"),"")</f>
        <v>D</v>
      </c>
      <c r="I291" s="125">
        <f>IF(b_BDVSA!H291&lt;&gt;"",ABS(b_BDVSA!H291),"")</f>
        <v>369.73</v>
      </c>
      <c r="J291" s="125" t="str">
        <f>IF(AND(b_BDVSA!H291&lt;&gt;"",b_BDVSA!H291&lt;&gt;0)=TRUE,IF(b_BDVSA!H291&gt;0,"D","A"),"")</f>
        <v>D</v>
      </c>
      <c r="K291" s="126">
        <f>IF(b_BDVSA!I291&lt;&gt;"",ABS(b_BDVSA!I291),"")</f>
        <v>0.22197207113096309</v>
      </c>
      <c r="L291" s="125">
        <f>IF(b_BDVSA!L291&lt;&gt;"",ABS(b_BDVSA!L291),"")</f>
        <v>0</v>
      </c>
      <c r="M291" s="125" t="str">
        <f>IF(AND(b_BDVSA!L291&lt;&gt;"",b_BDVSA!L291&lt;&gt;0)=TRUE,IF(b_BDVSA!L291&gt;0,"D","A"),"")</f>
        <v/>
      </c>
      <c r="N291" s="125">
        <f>IF(b_BDVSA!M291&lt;&gt;"",ABS(b_BDVSA!M291),"")</f>
        <v>2035.39</v>
      </c>
      <c r="O291" s="125" t="str">
        <f>IF(AND(b_BDVSA!M291&lt;&gt;"",b_BDVSA!M291&lt;&gt;0)=TRUE,IF(b_BDVSA!M291&gt;0,"D","A"),"")</f>
        <v>D</v>
      </c>
      <c r="P291" s="126" t="str">
        <f>IF(b_BDVSA!N291&lt;&gt;"",ABS(b_BDVSA!N291),"")</f>
        <v/>
      </c>
      <c r="Q291" s="125">
        <f>IF(b_BDVSA!Q291&lt;&gt;"",ABS(b_BDVSA!Q291),"")</f>
        <v>0</v>
      </c>
      <c r="R291" s="125" t="str">
        <f>IF(AND(b_BDVSA!Q291&lt;&gt;"",b_BDVSA!Q291&lt;&gt;0)=TRUE,IF(b_BDVSA!Q291&gt;0,"D","A"),"")</f>
        <v/>
      </c>
      <c r="S291" s="125">
        <f>IF(b_BDVSA!R291&lt;&gt;"",ABS(b_BDVSA!R291),"")</f>
        <v>2035.39</v>
      </c>
      <c r="T291" s="125" t="str">
        <f>IF(AND(b_BDVSA!R291&lt;&gt;"",b_BDVSA!R291&lt;&gt;0)=TRUE,IF(b_BDVSA!R291&gt;0,"D","A"),"")</f>
        <v>D</v>
      </c>
      <c r="U291" s="126" t="str">
        <f>IF(b_BDVSA!S291&lt;&gt;"",ABS(b_BDVSA!S291),"")</f>
        <v/>
      </c>
      <c r="V291" s="125">
        <f>IF(b_BDVSA!V291&lt;&gt;"",ABS(b_BDVSA!V291),"")</f>
        <v>0</v>
      </c>
      <c r="W291" s="125" t="str">
        <f>IF(AND(b_BDVSA!V291&lt;&gt;"",b_BDVSA!V291&lt;&gt;0)=TRUE,IF(b_BDVSA!V291&gt;0,"D","A"),"")</f>
        <v/>
      </c>
      <c r="X291" s="125">
        <f>IF(b_BDVSA!W291&lt;&gt;"",ABS(b_BDVSA!W291),"")</f>
        <v>2035.39</v>
      </c>
      <c r="Y291" s="125" t="str">
        <f>IF(AND(b_BDVSA!W291&lt;&gt;"",b_BDVSA!W291&lt;&gt;0)=TRUE,IF(b_BDVSA!W291&gt;0,"D","A"),"")</f>
        <v>D</v>
      </c>
      <c r="Z291" s="126" t="str">
        <f>IF(b_BDVSA!X291&lt;&gt;"",ABS(b_BDVSA!X291),"")</f>
        <v/>
      </c>
    </row>
    <row r="292" spans="1:26">
      <c r="A292" s="117" t="str">
        <f>IF(dati_pdc!A288&lt;&gt;"",IF(dati_pdc!D288=1,RIGHT(dati_pdc!A288,dati_pdc!E288),dati_pdc!A288),"")</f>
        <v>770105</v>
      </c>
      <c r="B292" s="117" t="str">
        <f>IF(dati_pdc!B288&lt;&gt;"",dati_pdc!B288,"")</f>
        <v>Multe e spese varie automezzi</v>
      </c>
      <c r="C292" s="117">
        <f>IF(dati_pdc!C288&lt;&gt;"",dati_pdc!C288,"")</f>
        <v>3</v>
      </c>
      <c r="D292" s="117">
        <f>IF(dati_pdc!D288&lt;&gt;"",dati_pdc!D288,"")</f>
        <v>0</v>
      </c>
      <c r="E292" s="125">
        <f>IF(b_BDVSA!F292&lt;&gt;"",ABS(b_BDVSA!F292),"")</f>
        <v>0</v>
      </c>
      <c r="F292" s="125" t="str">
        <f>IF(AND(b_BDVSA!F292&lt;&gt;"",b_BDVSA!F292&lt;&gt;0)=TRUE,IF(b_BDVSA!F292&gt;0,"D","A"),"")</f>
        <v/>
      </c>
      <c r="G292" s="125">
        <f>IF(b_BDVSA!G292&lt;&gt;"",ABS(b_BDVSA!G292),"")</f>
        <v>0.41</v>
      </c>
      <c r="H292" s="125" t="str">
        <f>IF(AND(b_BDVSA!G292&lt;&gt;"",b_BDVSA!G292&lt;&gt;0)=TRUE,IF(b_BDVSA!G292&gt;0,"D","A"),"")</f>
        <v>D</v>
      </c>
      <c r="I292" s="125">
        <f>IF(b_BDVSA!H292&lt;&gt;"",ABS(b_BDVSA!H292),"")</f>
        <v>0.41</v>
      </c>
      <c r="J292" s="125" t="str">
        <f>IF(AND(b_BDVSA!H292&lt;&gt;"",b_BDVSA!H292&lt;&gt;0)=TRUE,IF(b_BDVSA!H292&gt;0,"D","A"),"")</f>
        <v>A</v>
      </c>
      <c r="K292" s="126">
        <f>IF(b_BDVSA!I292&lt;&gt;"",ABS(b_BDVSA!I292),"")</f>
        <v>1</v>
      </c>
      <c r="L292" s="125">
        <f>IF(b_BDVSA!L292&lt;&gt;"",ABS(b_BDVSA!L292),"")</f>
        <v>0</v>
      </c>
      <c r="M292" s="125" t="str">
        <f>IF(AND(b_BDVSA!L292&lt;&gt;"",b_BDVSA!L292&lt;&gt;0)=TRUE,IF(b_BDVSA!L292&gt;0,"D","A"),"")</f>
        <v/>
      </c>
      <c r="N292" s="125">
        <f>IF(b_BDVSA!M292&lt;&gt;"",ABS(b_BDVSA!M292),"")</f>
        <v>0</v>
      </c>
      <c r="O292" s="125" t="str">
        <f>IF(AND(b_BDVSA!M292&lt;&gt;"",b_BDVSA!M292&lt;&gt;0)=TRUE,IF(b_BDVSA!M292&gt;0,"D","A"),"")</f>
        <v/>
      </c>
      <c r="P292" s="126" t="str">
        <f>IF(b_BDVSA!N292&lt;&gt;"",ABS(b_BDVSA!N292),"")</f>
        <v/>
      </c>
      <c r="Q292" s="125">
        <f>IF(b_BDVSA!Q292&lt;&gt;"",ABS(b_BDVSA!Q292),"")</f>
        <v>0</v>
      </c>
      <c r="R292" s="125" t="str">
        <f>IF(AND(b_BDVSA!Q292&lt;&gt;"",b_BDVSA!Q292&lt;&gt;0)=TRUE,IF(b_BDVSA!Q292&gt;0,"D","A"),"")</f>
        <v/>
      </c>
      <c r="S292" s="125">
        <f>IF(b_BDVSA!R292&lt;&gt;"",ABS(b_BDVSA!R292),"")</f>
        <v>0</v>
      </c>
      <c r="T292" s="125" t="str">
        <f>IF(AND(b_BDVSA!R292&lt;&gt;"",b_BDVSA!R292&lt;&gt;0)=TRUE,IF(b_BDVSA!R292&gt;0,"D","A"),"")</f>
        <v/>
      </c>
      <c r="U292" s="126" t="str">
        <f>IF(b_BDVSA!S292&lt;&gt;"",ABS(b_BDVSA!S292),"")</f>
        <v/>
      </c>
      <c r="V292" s="125">
        <f>IF(b_BDVSA!V292&lt;&gt;"",ABS(b_BDVSA!V292),"")</f>
        <v>0</v>
      </c>
      <c r="W292" s="125" t="str">
        <f>IF(AND(b_BDVSA!V292&lt;&gt;"",b_BDVSA!V292&lt;&gt;0)=TRUE,IF(b_BDVSA!V292&gt;0,"D","A"),"")</f>
        <v/>
      </c>
      <c r="X292" s="125">
        <f>IF(b_BDVSA!W292&lt;&gt;"",ABS(b_BDVSA!W292),"")</f>
        <v>0</v>
      </c>
      <c r="Y292" s="125" t="str">
        <f>IF(AND(b_BDVSA!W292&lt;&gt;"",b_BDVSA!W292&lt;&gt;0)=TRUE,IF(b_BDVSA!W292&gt;0,"D","A"),"")</f>
        <v/>
      </c>
      <c r="Z292" s="126" t="str">
        <f>IF(b_BDVSA!X292&lt;&gt;"",ABS(b_BDVSA!X292),"")</f>
        <v/>
      </c>
    </row>
    <row r="293" spans="1:26">
      <c r="A293" s="117" t="str">
        <f>IF(dati_pdc!A289&lt;&gt;"",IF(dati_pdc!D289=1,RIGHT(dati_pdc!A289,dati_pdc!E289),dati_pdc!A289),"")</f>
        <v>770106</v>
      </c>
      <c r="B293" s="117" t="str">
        <f>IF(dati_pdc!B289&lt;&gt;"",dati_pdc!B289,"")</f>
        <v>Pedaggi autostradali automezzi</v>
      </c>
      <c r="C293" s="117">
        <f>IF(dati_pdc!C289&lt;&gt;"",dati_pdc!C289,"")</f>
        <v>3</v>
      </c>
      <c r="D293" s="117">
        <f>IF(dati_pdc!D289&lt;&gt;"",dati_pdc!D289,"")</f>
        <v>0</v>
      </c>
      <c r="E293" s="125">
        <f>IF(b_BDVSA!F293&lt;&gt;"",ABS(b_BDVSA!F293),"")</f>
        <v>190.26</v>
      </c>
      <c r="F293" s="125" t="str">
        <f>IF(AND(b_BDVSA!F293&lt;&gt;"",b_BDVSA!F293&lt;&gt;0)=TRUE,IF(b_BDVSA!F293&gt;0,"D","A"),"")</f>
        <v>D</v>
      </c>
      <c r="G293" s="125">
        <f>IF(b_BDVSA!G293&lt;&gt;"",ABS(b_BDVSA!G293),"")</f>
        <v>448.31</v>
      </c>
      <c r="H293" s="125" t="str">
        <f>IF(AND(b_BDVSA!G293&lt;&gt;"",b_BDVSA!G293&lt;&gt;0)=TRUE,IF(b_BDVSA!G293&gt;0,"D","A"),"")</f>
        <v>D</v>
      </c>
      <c r="I293" s="125">
        <f>IF(b_BDVSA!H293&lt;&gt;"",ABS(b_BDVSA!H293),"")</f>
        <v>258.05</v>
      </c>
      <c r="J293" s="125" t="str">
        <f>IF(AND(b_BDVSA!H293&lt;&gt;"",b_BDVSA!H293&lt;&gt;0)=TRUE,IF(b_BDVSA!H293&gt;0,"D","A"),"")</f>
        <v>A</v>
      </c>
      <c r="K293" s="126">
        <f>IF(b_BDVSA!I293&lt;&gt;"",ABS(b_BDVSA!I293),"")</f>
        <v>0.57560616537663667</v>
      </c>
      <c r="L293" s="125">
        <f>IF(b_BDVSA!L293&lt;&gt;"",ABS(b_BDVSA!L293),"")</f>
        <v>0</v>
      </c>
      <c r="M293" s="125" t="str">
        <f>IF(AND(b_BDVSA!L293&lt;&gt;"",b_BDVSA!L293&lt;&gt;0)=TRUE,IF(b_BDVSA!L293&gt;0,"D","A"),"")</f>
        <v/>
      </c>
      <c r="N293" s="125">
        <f>IF(b_BDVSA!M293&lt;&gt;"",ABS(b_BDVSA!M293),"")</f>
        <v>190.26</v>
      </c>
      <c r="O293" s="125" t="str">
        <f>IF(AND(b_BDVSA!M293&lt;&gt;"",b_BDVSA!M293&lt;&gt;0)=TRUE,IF(b_BDVSA!M293&gt;0,"D","A"),"")</f>
        <v>D</v>
      </c>
      <c r="P293" s="126" t="str">
        <f>IF(b_BDVSA!N293&lt;&gt;"",ABS(b_BDVSA!N293),"")</f>
        <v/>
      </c>
      <c r="Q293" s="125">
        <f>IF(b_BDVSA!Q293&lt;&gt;"",ABS(b_BDVSA!Q293),"")</f>
        <v>0</v>
      </c>
      <c r="R293" s="125" t="str">
        <f>IF(AND(b_BDVSA!Q293&lt;&gt;"",b_BDVSA!Q293&lt;&gt;0)=TRUE,IF(b_BDVSA!Q293&gt;0,"D","A"),"")</f>
        <v/>
      </c>
      <c r="S293" s="125">
        <f>IF(b_BDVSA!R293&lt;&gt;"",ABS(b_BDVSA!R293),"")</f>
        <v>190.26</v>
      </c>
      <c r="T293" s="125" t="str">
        <f>IF(AND(b_BDVSA!R293&lt;&gt;"",b_BDVSA!R293&lt;&gt;0)=TRUE,IF(b_BDVSA!R293&gt;0,"D","A"),"")</f>
        <v>D</v>
      </c>
      <c r="U293" s="126" t="str">
        <f>IF(b_BDVSA!S293&lt;&gt;"",ABS(b_BDVSA!S293),"")</f>
        <v/>
      </c>
      <c r="V293" s="125">
        <f>IF(b_BDVSA!V293&lt;&gt;"",ABS(b_BDVSA!V293),"")</f>
        <v>0</v>
      </c>
      <c r="W293" s="125" t="str">
        <f>IF(AND(b_BDVSA!V293&lt;&gt;"",b_BDVSA!V293&lt;&gt;0)=TRUE,IF(b_BDVSA!V293&gt;0,"D","A"),"")</f>
        <v/>
      </c>
      <c r="X293" s="125">
        <f>IF(b_BDVSA!W293&lt;&gt;"",ABS(b_BDVSA!W293),"")</f>
        <v>190.26</v>
      </c>
      <c r="Y293" s="125" t="str">
        <f>IF(AND(b_BDVSA!W293&lt;&gt;"",b_BDVSA!W293&lt;&gt;0)=TRUE,IF(b_BDVSA!W293&gt;0,"D","A"),"")</f>
        <v>D</v>
      </c>
      <c r="Z293" s="126" t="str">
        <f>IF(b_BDVSA!X293&lt;&gt;"",ABS(b_BDVSA!X293),"")</f>
        <v/>
      </c>
    </row>
    <row r="294" spans="1:26">
      <c r="A294" s="117" t="str">
        <f>IF(dati_pdc!A290&lt;&gt;"",IF(dati_pdc!D290=1,RIGHT(dati_pdc!A290,dati_pdc!E290),dati_pdc!A290),"")</f>
        <v>770107</v>
      </c>
      <c r="B294" s="117" t="str">
        <f>IF(dati_pdc!B290&lt;&gt;"",dati_pdc!B290,"")</f>
        <v>Tasse di circolazione automezzi</v>
      </c>
      <c r="C294" s="117">
        <f>IF(dati_pdc!C290&lt;&gt;"",dati_pdc!C290,"")</f>
        <v>3</v>
      </c>
      <c r="D294" s="117">
        <f>IF(dati_pdc!D290&lt;&gt;"",dati_pdc!D290,"")</f>
        <v>0</v>
      </c>
      <c r="E294" s="125">
        <f>IF(b_BDVSA!F294&lt;&gt;"",ABS(b_BDVSA!F294),"")</f>
        <v>45.22</v>
      </c>
      <c r="F294" s="125" t="str">
        <f>IF(AND(b_BDVSA!F294&lt;&gt;"",b_BDVSA!F294&lt;&gt;0)=TRUE,IF(b_BDVSA!F294&gt;0,"D","A"),"")</f>
        <v>D</v>
      </c>
      <c r="G294" s="125">
        <f>IF(b_BDVSA!G294&lt;&gt;"",ABS(b_BDVSA!G294),"")</f>
        <v>63.77</v>
      </c>
      <c r="H294" s="125" t="str">
        <f>IF(AND(b_BDVSA!G294&lt;&gt;"",b_BDVSA!G294&lt;&gt;0)=TRUE,IF(b_BDVSA!G294&gt;0,"D","A"),"")</f>
        <v>D</v>
      </c>
      <c r="I294" s="125">
        <f>IF(b_BDVSA!H294&lt;&gt;"",ABS(b_BDVSA!H294),"")</f>
        <v>18.550000000000004</v>
      </c>
      <c r="J294" s="125" t="str">
        <f>IF(AND(b_BDVSA!H294&lt;&gt;"",b_BDVSA!H294&lt;&gt;0)=TRUE,IF(b_BDVSA!H294&gt;0,"D","A"),"")</f>
        <v>A</v>
      </c>
      <c r="K294" s="126">
        <f>IF(b_BDVSA!I294&lt;&gt;"",ABS(b_BDVSA!I294),"")</f>
        <v>0.29088913282107581</v>
      </c>
      <c r="L294" s="125">
        <f>IF(b_BDVSA!L294&lt;&gt;"",ABS(b_BDVSA!L294),"")</f>
        <v>0</v>
      </c>
      <c r="M294" s="125" t="str">
        <f>IF(AND(b_BDVSA!L294&lt;&gt;"",b_BDVSA!L294&lt;&gt;0)=TRUE,IF(b_BDVSA!L294&gt;0,"D","A"),"")</f>
        <v/>
      </c>
      <c r="N294" s="125">
        <f>IF(b_BDVSA!M294&lt;&gt;"",ABS(b_BDVSA!M294),"")</f>
        <v>45.22</v>
      </c>
      <c r="O294" s="125" t="str">
        <f>IF(AND(b_BDVSA!M294&lt;&gt;"",b_BDVSA!M294&lt;&gt;0)=TRUE,IF(b_BDVSA!M294&gt;0,"D","A"),"")</f>
        <v>D</v>
      </c>
      <c r="P294" s="126" t="str">
        <f>IF(b_BDVSA!N294&lt;&gt;"",ABS(b_BDVSA!N294),"")</f>
        <v/>
      </c>
      <c r="Q294" s="125">
        <f>IF(b_BDVSA!Q294&lt;&gt;"",ABS(b_BDVSA!Q294),"")</f>
        <v>0</v>
      </c>
      <c r="R294" s="125" t="str">
        <f>IF(AND(b_BDVSA!Q294&lt;&gt;"",b_BDVSA!Q294&lt;&gt;0)=TRUE,IF(b_BDVSA!Q294&gt;0,"D","A"),"")</f>
        <v/>
      </c>
      <c r="S294" s="125">
        <f>IF(b_BDVSA!R294&lt;&gt;"",ABS(b_BDVSA!R294),"")</f>
        <v>45.22</v>
      </c>
      <c r="T294" s="125" t="str">
        <f>IF(AND(b_BDVSA!R294&lt;&gt;"",b_BDVSA!R294&lt;&gt;0)=TRUE,IF(b_BDVSA!R294&gt;0,"D","A"),"")</f>
        <v>D</v>
      </c>
      <c r="U294" s="126" t="str">
        <f>IF(b_BDVSA!S294&lt;&gt;"",ABS(b_BDVSA!S294),"")</f>
        <v/>
      </c>
      <c r="V294" s="125">
        <f>IF(b_BDVSA!V294&lt;&gt;"",ABS(b_BDVSA!V294),"")</f>
        <v>0</v>
      </c>
      <c r="W294" s="125" t="str">
        <f>IF(AND(b_BDVSA!V294&lt;&gt;"",b_BDVSA!V294&lt;&gt;0)=TRUE,IF(b_BDVSA!V294&gt;0,"D","A"),"")</f>
        <v/>
      </c>
      <c r="X294" s="125">
        <f>IF(b_BDVSA!W294&lt;&gt;"",ABS(b_BDVSA!W294),"")</f>
        <v>45.22</v>
      </c>
      <c r="Y294" s="125" t="str">
        <f>IF(AND(b_BDVSA!W294&lt;&gt;"",b_BDVSA!W294&lt;&gt;0)=TRUE,IF(b_BDVSA!W294&gt;0,"D","A"),"")</f>
        <v>D</v>
      </c>
      <c r="Z294" s="126" t="str">
        <f>IF(b_BDVSA!X294&lt;&gt;"",ABS(b_BDVSA!X294),"")</f>
        <v/>
      </c>
    </row>
    <row r="295" spans="1:26">
      <c r="A295" s="117" t="str">
        <f>IF(dati_pdc!A291&lt;&gt;"",IF(dati_pdc!D291=1,RIGHT(dati_pdc!A291,dati_pdc!E291),dati_pdc!A291),"")</f>
        <v>770108</v>
      </c>
      <c r="B295" s="117" t="str">
        <f>IF(dati_pdc!B291&lt;&gt;"",dati_pdc!B291,"")</f>
        <v>Spese varie automezzi</v>
      </c>
      <c r="C295" s="117">
        <f>IF(dati_pdc!C291&lt;&gt;"",dati_pdc!C291,"")</f>
        <v>3</v>
      </c>
      <c r="D295" s="117">
        <f>IF(dati_pdc!D291&lt;&gt;"",dati_pdc!D291,"")</f>
        <v>0</v>
      </c>
      <c r="E295" s="125">
        <f>IF(b_BDVSA!F295&lt;&gt;"",ABS(b_BDVSA!F295),"")</f>
        <v>163.93</v>
      </c>
      <c r="F295" s="125" t="str">
        <f>IF(AND(b_BDVSA!F295&lt;&gt;"",b_BDVSA!F295&lt;&gt;0)=TRUE,IF(b_BDVSA!F295&gt;0,"D","A"),"")</f>
        <v>D</v>
      </c>
      <c r="G295" s="125">
        <f>IF(b_BDVSA!G295&lt;&gt;"",ABS(b_BDVSA!G295),"")</f>
        <v>0</v>
      </c>
      <c r="H295" s="125" t="str">
        <f>IF(AND(b_BDVSA!G295&lt;&gt;"",b_BDVSA!G295&lt;&gt;0)=TRUE,IF(b_BDVSA!G295&gt;0,"D","A"),"")</f>
        <v/>
      </c>
      <c r="I295" s="125">
        <f>IF(b_BDVSA!H295&lt;&gt;"",ABS(b_BDVSA!H295),"")</f>
        <v>163.93</v>
      </c>
      <c r="J295" s="125" t="str">
        <f>IF(AND(b_BDVSA!H295&lt;&gt;"",b_BDVSA!H295&lt;&gt;0)=TRUE,IF(b_BDVSA!H295&gt;0,"D","A"),"")</f>
        <v>D</v>
      </c>
      <c r="K295" s="126" t="str">
        <f>IF(b_BDVSA!I295&lt;&gt;"",ABS(b_BDVSA!I295),"")</f>
        <v/>
      </c>
      <c r="L295" s="125">
        <f>IF(b_BDVSA!L295&lt;&gt;"",ABS(b_BDVSA!L295),"")</f>
        <v>0</v>
      </c>
      <c r="M295" s="125" t="str">
        <f>IF(AND(b_BDVSA!L295&lt;&gt;"",b_BDVSA!L295&lt;&gt;0)=TRUE,IF(b_BDVSA!L295&gt;0,"D","A"),"")</f>
        <v/>
      </c>
      <c r="N295" s="125">
        <f>IF(b_BDVSA!M295&lt;&gt;"",ABS(b_BDVSA!M295),"")</f>
        <v>163.93</v>
      </c>
      <c r="O295" s="125" t="str">
        <f>IF(AND(b_BDVSA!M295&lt;&gt;"",b_BDVSA!M295&lt;&gt;0)=TRUE,IF(b_BDVSA!M295&gt;0,"D","A"),"")</f>
        <v>D</v>
      </c>
      <c r="P295" s="126" t="str">
        <f>IF(b_BDVSA!N295&lt;&gt;"",ABS(b_BDVSA!N295),"")</f>
        <v/>
      </c>
      <c r="Q295" s="125">
        <f>IF(b_BDVSA!Q295&lt;&gt;"",ABS(b_BDVSA!Q295),"")</f>
        <v>0</v>
      </c>
      <c r="R295" s="125" t="str">
        <f>IF(AND(b_BDVSA!Q295&lt;&gt;"",b_BDVSA!Q295&lt;&gt;0)=TRUE,IF(b_BDVSA!Q295&gt;0,"D","A"),"")</f>
        <v/>
      </c>
      <c r="S295" s="125">
        <f>IF(b_BDVSA!R295&lt;&gt;"",ABS(b_BDVSA!R295),"")</f>
        <v>163.93</v>
      </c>
      <c r="T295" s="125" t="str">
        <f>IF(AND(b_BDVSA!R295&lt;&gt;"",b_BDVSA!R295&lt;&gt;0)=TRUE,IF(b_BDVSA!R295&gt;0,"D","A"),"")</f>
        <v>D</v>
      </c>
      <c r="U295" s="126" t="str">
        <f>IF(b_BDVSA!S295&lt;&gt;"",ABS(b_BDVSA!S295),"")</f>
        <v/>
      </c>
      <c r="V295" s="125">
        <f>IF(b_BDVSA!V295&lt;&gt;"",ABS(b_BDVSA!V295),"")</f>
        <v>0</v>
      </c>
      <c r="W295" s="125" t="str">
        <f>IF(AND(b_BDVSA!V295&lt;&gt;"",b_BDVSA!V295&lt;&gt;0)=TRUE,IF(b_BDVSA!V295&gt;0,"D","A"),"")</f>
        <v/>
      </c>
      <c r="X295" s="125">
        <f>IF(b_BDVSA!W295&lt;&gt;"",ABS(b_BDVSA!W295),"")</f>
        <v>163.93</v>
      </c>
      <c r="Y295" s="125" t="str">
        <f>IF(AND(b_BDVSA!W295&lt;&gt;"",b_BDVSA!W295&lt;&gt;0)=TRUE,IF(b_BDVSA!W295&gt;0,"D","A"),"")</f>
        <v>D</v>
      </c>
      <c r="Z295" s="126" t="str">
        <f>IF(b_BDVSA!X295&lt;&gt;"",ABS(b_BDVSA!X295),"")</f>
        <v/>
      </c>
    </row>
    <row r="296" spans="1:26">
      <c r="A296" s="117" t="str">
        <f>IF(dati_pdc!A292&lt;&gt;"",IF(dati_pdc!D292=1,RIGHT(dati_pdc!A292,dati_pdc!E292),dati_pdc!A292),"")</f>
        <v>770109</v>
      </c>
      <c r="B296" s="117" t="str">
        <f>IF(dati_pdc!B292&lt;&gt;"",dati_pdc!B292,"")</f>
        <v>Spese di manutenzione automezzi propri</v>
      </c>
      <c r="C296" s="117">
        <f>IF(dati_pdc!C292&lt;&gt;"",dati_pdc!C292,"")</f>
        <v>3</v>
      </c>
      <c r="D296" s="117">
        <f>IF(dati_pdc!D292&lt;&gt;"",dati_pdc!D292,"")</f>
        <v>0</v>
      </c>
      <c r="E296" s="125">
        <f>IF(b_BDVSA!F296&lt;&gt;"",ABS(b_BDVSA!F296),"")</f>
        <v>532.95000000000005</v>
      </c>
      <c r="F296" s="125" t="str">
        <f>IF(AND(b_BDVSA!F296&lt;&gt;"",b_BDVSA!F296&lt;&gt;0)=TRUE,IF(b_BDVSA!F296&gt;0,"D","A"),"")</f>
        <v>D</v>
      </c>
      <c r="G296" s="125">
        <f>IF(b_BDVSA!G296&lt;&gt;"",ABS(b_BDVSA!G296),"")</f>
        <v>840.88</v>
      </c>
      <c r="H296" s="125" t="str">
        <f>IF(AND(b_BDVSA!G296&lt;&gt;"",b_BDVSA!G296&lt;&gt;0)=TRUE,IF(b_BDVSA!G296&gt;0,"D","A"),"")</f>
        <v>D</v>
      </c>
      <c r="I296" s="125">
        <f>IF(b_BDVSA!H296&lt;&gt;"",ABS(b_BDVSA!H296),"")</f>
        <v>307.92999999999995</v>
      </c>
      <c r="J296" s="125" t="str">
        <f>IF(AND(b_BDVSA!H296&lt;&gt;"",b_BDVSA!H296&lt;&gt;0)=TRUE,IF(b_BDVSA!H296&gt;0,"D","A"),"")</f>
        <v>A</v>
      </c>
      <c r="K296" s="126">
        <f>IF(b_BDVSA!I296&lt;&gt;"",ABS(b_BDVSA!I296),"")</f>
        <v>0.36619969555703541</v>
      </c>
      <c r="L296" s="125">
        <f>IF(b_BDVSA!L296&lt;&gt;"",ABS(b_BDVSA!L296),"")</f>
        <v>0</v>
      </c>
      <c r="M296" s="125" t="str">
        <f>IF(AND(b_BDVSA!L296&lt;&gt;"",b_BDVSA!L296&lt;&gt;0)=TRUE,IF(b_BDVSA!L296&gt;0,"D","A"),"")</f>
        <v/>
      </c>
      <c r="N296" s="125">
        <f>IF(b_BDVSA!M296&lt;&gt;"",ABS(b_BDVSA!M296),"")</f>
        <v>532.95000000000005</v>
      </c>
      <c r="O296" s="125" t="str">
        <f>IF(AND(b_BDVSA!M296&lt;&gt;"",b_BDVSA!M296&lt;&gt;0)=TRUE,IF(b_BDVSA!M296&gt;0,"D","A"),"")</f>
        <v>D</v>
      </c>
      <c r="P296" s="126" t="str">
        <f>IF(b_BDVSA!N296&lt;&gt;"",ABS(b_BDVSA!N296),"")</f>
        <v/>
      </c>
      <c r="Q296" s="125">
        <f>IF(b_BDVSA!Q296&lt;&gt;"",ABS(b_BDVSA!Q296),"")</f>
        <v>0</v>
      </c>
      <c r="R296" s="125" t="str">
        <f>IF(AND(b_BDVSA!Q296&lt;&gt;"",b_BDVSA!Q296&lt;&gt;0)=TRUE,IF(b_BDVSA!Q296&gt;0,"D","A"),"")</f>
        <v/>
      </c>
      <c r="S296" s="125">
        <f>IF(b_BDVSA!R296&lt;&gt;"",ABS(b_BDVSA!R296),"")</f>
        <v>532.95000000000005</v>
      </c>
      <c r="T296" s="125" t="str">
        <f>IF(AND(b_BDVSA!R296&lt;&gt;"",b_BDVSA!R296&lt;&gt;0)=TRUE,IF(b_BDVSA!R296&gt;0,"D","A"),"")</f>
        <v>D</v>
      </c>
      <c r="U296" s="126" t="str">
        <f>IF(b_BDVSA!S296&lt;&gt;"",ABS(b_BDVSA!S296),"")</f>
        <v/>
      </c>
      <c r="V296" s="125">
        <f>IF(b_BDVSA!V296&lt;&gt;"",ABS(b_BDVSA!V296),"")</f>
        <v>0</v>
      </c>
      <c r="W296" s="125" t="str">
        <f>IF(AND(b_BDVSA!V296&lt;&gt;"",b_BDVSA!V296&lt;&gt;0)=TRUE,IF(b_BDVSA!V296&gt;0,"D","A"),"")</f>
        <v/>
      </c>
      <c r="X296" s="125">
        <f>IF(b_BDVSA!W296&lt;&gt;"",ABS(b_BDVSA!W296),"")</f>
        <v>532.95000000000005</v>
      </c>
      <c r="Y296" s="125" t="str">
        <f>IF(AND(b_BDVSA!W296&lt;&gt;"",b_BDVSA!W296&lt;&gt;0)=TRUE,IF(b_BDVSA!W296&gt;0,"D","A"),"")</f>
        <v>D</v>
      </c>
      <c r="Z296" s="126" t="str">
        <f>IF(b_BDVSA!X296&lt;&gt;"",ABS(b_BDVSA!X296),"")</f>
        <v/>
      </c>
    </row>
    <row r="297" spans="1:26">
      <c r="A297" s="117" t="str">
        <f>IF(dati_pdc!A293&lt;&gt;"",IF(dati_pdc!D293=1,RIGHT(dati_pdc!A293,dati_pdc!E293),dati_pdc!A293),"")</f>
        <v>77010903</v>
      </c>
      <c r="B297" s="117" t="str">
        <f>IF(dati_pdc!B293&lt;&gt;"",dati_pdc!B293,"")</f>
        <v>Spese di manutenz.altri automezzi propri</v>
      </c>
      <c r="C297" s="117">
        <f>IF(dati_pdc!C293&lt;&gt;"",dati_pdc!C293,"")</f>
        <v>4</v>
      </c>
      <c r="D297" s="117">
        <f>IF(dati_pdc!D293&lt;&gt;"",dati_pdc!D293,"")</f>
        <v>0</v>
      </c>
      <c r="E297" s="125">
        <f>IF(b_BDVSA!F297&lt;&gt;"",ABS(b_BDVSA!F297),"")</f>
        <v>532.95000000000005</v>
      </c>
      <c r="F297" s="125" t="str">
        <f>IF(AND(b_BDVSA!F297&lt;&gt;"",b_BDVSA!F297&lt;&gt;0)=TRUE,IF(b_BDVSA!F297&gt;0,"D","A"),"")</f>
        <v>D</v>
      </c>
      <c r="G297" s="125">
        <f>IF(b_BDVSA!G297&lt;&gt;"",ABS(b_BDVSA!G297),"")</f>
        <v>840.88</v>
      </c>
      <c r="H297" s="125" t="str">
        <f>IF(AND(b_BDVSA!G297&lt;&gt;"",b_BDVSA!G297&lt;&gt;0)=TRUE,IF(b_BDVSA!G297&gt;0,"D","A"),"")</f>
        <v>D</v>
      </c>
      <c r="I297" s="125">
        <f>IF(b_BDVSA!H297&lt;&gt;"",ABS(b_BDVSA!H297),"")</f>
        <v>307.92999999999995</v>
      </c>
      <c r="J297" s="125" t="str">
        <f>IF(AND(b_BDVSA!H297&lt;&gt;"",b_BDVSA!H297&lt;&gt;0)=TRUE,IF(b_BDVSA!H297&gt;0,"D","A"),"")</f>
        <v>A</v>
      </c>
      <c r="K297" s="126">
        <f>IF(b_BDVSA!I297&lt;&gt;"",ABS(b_BDVSA!I297),"")</f>
        <v>0.36619969555703541</v>
      </c>
      <c r="L297" s="125">
        <f>IF(b_BDVSA!L297&lt;&gt;"",ABS(b_BDVSA!L297),"")</f>
        <v>0</v>
      </c>
      <c r="M297" s="125" t="str">
        <f>IF(AND(b_BDVSA!L297&lt;&gt;"",b_BDVSA!L297&lt;&gt;0)=TRUE,IF(b_BDVSA!L297&gt;0,"D","A"),"")</f>
        <v/>
      </c>
      <c r="N297" s="125">
        <f>IF(b_BDVSA!M297&lt;&gt;"",ABS(b_BDVSA!M297),"")</f>
        <v>532.95000000000005</v>
      </c>
      <c r="O297" s="125" t="str">
        <f>IF(AND(b_BDVSA!M297&lt;&gt;"",b_BDVSA!M297&lt;&gt;0)=TRUE,IF(b_BDVSA!M297&gt;0,"D","A"),"")</f>
        <v>D</v>
      </c>
      <c r="P297" s="126" t="str">
        <f>IF(b_BDVSA!N297&lt;&gt;"",ABS(b_BDVSA!N297),"")</f>
        <v/>
      </c>
      <c r="Q297" s="125">
        <f>IF(b_BDVSA!Q297&lt;&gt;"",ABS(b_BDVSA!Q297),"")</f>
        <v>0</v>
      </c>
      <c r="R297" s="125" t="str">
        <f>IF(AND(b_BDVSA!Q297&lt;&gt;"",b_BDVSA!Q297&lt;&gt;0)=TRUE,IF(b_BDVSA!Q297&gt;0,"D","A"),"")</f>
        <v/>
      </c>
      <c r="S297" s="125">
        <f>IF(b_BDVSA!R297&lt;&gt;"",ABS(b_BDVSA!R297),"")</f>
        <v>532.95000000000005</v>
      </c>
      <c r="T297" s="125" t="str">
        <f>IF(AND(b_BDVSA!R297&lt;&gt;"",b_BDVSA!R297&lt;&gt;0)=TRUE,IF(b_BDVSA!R297&gt;0,"D","A"),"")</f>
        <v>D</v>
      </c>
      <c r="U297" s="126" t="str">
        <f>IF(b_BDVSA!S297&lt;&gt;"",ABS(b_BDVSA!S297),"")</f>
        <v/>
      </c>
      <c r="V297" s="125">
        <f>IF(b_BDVSA!V297&lt;&gt;"",ABS(b_BDVSA!V297),"")</f>
        <v>0</v>
      </c>
      <c r="W297" s="125" t="str">
        <f>IF(AND(b_BDVSA!V297&lt;&gt;"",b_BDVSA!V297&lt;&gt;0)=TRUE,IF(b_BDVSA!V297&gt;0,"D","A"),"")</f>
        <v/>
      </c>
      <c r="X297" s="125">
        <f>IF(b_BDVSA!W297&lt;&gt;"",ABS(b_BDVSA!W297),"")</f>
        <v>532.95000000000005</v>
      </c>
      <c r="Y297" s="125" t="str">
        <f>IF(AND(b_BDVSA!W297&lt;&gt;"",b_BDVSA!W297&lt;&gt;0)=TRUE,IF(b_BDVSA!W297&gt;0,"D","A"),"")</f>
        <v>D</v>
      </c>
      <c r="Z297" s="126" t="str">
        <f>IF(b_BDVSA!X297&lt;&gt;"",ABS(b_BDVSA!X297),"")</f>
        <v/>
      </c>
    </row>
    <row r="298" spans="1:26">
      <c r="A298" s="117" t="str">
        <f>IF(dati_pdc!A294&lt;&gt;"",IF(dati_pdc!D294=1,RIGHT(dati_pdc!A294,dati_pdc!E294),dati_pdc!A294),"")</f>
        <v>7703</v>
      </c>
      <c r="B298" s="117" t="str">
        <f>IF(dati_pdc!B294&lt;&gt;"",dati_pdc!B294,"")</f>
        <v>ESERCIZIO AUTOVETTURE E ALTRI VEICOLI</v>
      </c>
      <c r="C298" s="117">
        <f>IF(dati_pdc!C294&lt;&gt;"",dati_pdc!C294,"")</f>
        <v>2</v>
      </c>
      <c r="D298" s="117">
        <f>IF(dati_pdc!D294&lt;&gt;"",dati_pdc!D294,"")</f>
        <v>0</v>
      </c>
      <c r="E298" s="125">
        <f>IF(b_BDVSA!F298&lt;&gt;"",ABS(b_BDVSA!F298),"")</f>
        <v>21381.64</v>
      </c>
      <c r="F298" s="125" t="str">
        <f>IF(AND(b_BDVSA!F298&lt;&gt;"",b_BDVSA!F298&lt;&gt;0)=TRUE,IF(b_BDVSA!F298&gt;0,"D","A"),"")</f>
        <v>D</v>
      </c>
      <c r="G298" s="125">
        <f>IF(b_BDVSA!G298&lt;&gt;"",ABS(b_BDVSA!G298),"")</f>
        <v>21109.439999999999</v>
      </c>
      <c r="H298" s="125" t="str">
        <f>IF(AND(b_BDVSA!G298&lt;&gt;"",b_BDVSA!G298&lt;&gt;0)=TRUE,IF(b_BDVSA!G298&gt;0,"D","A"),"")</f>
        <v>D</v>
      </c>
      <c r="I298" s="125">
        <f>IF(b_BDVSA!H298&lt;&gt;"",ABS(b_BDVSA!H298),"")</f>
        <v>272.20000000000073</v>
      </c>
      <c r="J298" s="125" t="str">
        <f>IF(AND(b_BDVSA!H298&lt;&gt;"",b_BDVSA!H298&lt;&gt;0)=TRUE,IF(b_BDVSA!H298&gt;0,"D","A"),"")</f>
        <v>D</v>
      </c>
      <c r="K298" s="126">
        <f>IF(b_BDVSA!I298&lt;&gt;"",ABS(b_BDVSA!I298),"")</f>
        <v>1.2894704928221722E-2</v>
      </c>
      <c r="L298" s="125">
        <f>IF(b_BDVSA!L298&lt;&gt;"",ABS(b_BDVSA!L298),"")</f>
        <v>0</v>
      </c>
      <c r="M298" s="125" t="str">
        <f>IF(AND(b_BDVSA!L298&lt;&gt;"",b_BDVSA!L298&lt;&gt;0)=TRUE,IF(b_BDVSA!L298&gt;0,"D","A"),"")</f>
        <v/>
      </c>
      <c r="N298" s="125">
        <f>IF(b_BDVSA!M298&lt;&gt;"",ABS(b_BDVSA!M298),"")</f>
        <v>21381.64</v>
      </c>
      <c r="O298" s="125" t="str">
        <f>IF(AND(b_BDVSA!M298&lt;&gt;"",b_BDVSA!M298&lt;&gt;0)=TRUE,IF(b_BDVSA!M298&gt;0,"D","A"),"")</f>
        <v>D</v>
      </c>
      <c r="P298" s="126" t="str">
        <f>IF(b_BDVSA!N298&lt;&gt;"",ABS(b_BDVSA!N298),"")</f>
        <v/>
      </c>
      <c r="Q298" s="125">
        <f>IF(b_BDVSA!Q298&lt;&gt;"",ABS(b_BDVSA!Q298),"")</f>
        <v>0</v>
      </c>
      <c r="R298" s="125" t="str">
        <f>IF(AND(b_BDVSA!Q298&lt;&gt;"",b_BDVSA!Q298&lt;&gt;0)=TRUE,IF(b_BDVSA!Q298&gt;0,"D","A"),"")</f>
        <v/>
      </c>
      <c r="S298" s="125">
        <f>IF(b_BDVSA!R298&lt;&gt;"",ABS(b_BDVSA!R298),"")</f>
        <v>21381.64</v>
      </c>
      <c r="T298" s="125" t="str">
        <f>IF(AND(b_BDVSA!R298&lt;&gt;"",b_BDVSA!R298&lt;&gt;0)=TRUE,IF(b_BDVSA!R298&gt;0,"D","A"),"")</f>
        <v>D</v>
      </c>
      <c r="U298" s="126" t="str">
        <f>IF(b_BDVSA!S298&lt;&gt;"",ABS(b_BDVSA!S298),"")</f>
        <v/>
      </c>
      <c r="V298" s="125">
        <f>IF(b_BDVSA!V298&lt;&gt;"",ABS(b_BDVSA!V298),"")</f>
        <v>0</v>
      </c>
      <c r="W298" s="125" t="str">
        <f>IF(AND(b_BDVSA!V298&lt;&gt;"",b_BDVSA!V298&lt;&gt;0)=TRUE,IF(b_BDVSA!V298&gt;0,"D","A"),"")</f>
        <v/>
      </c>
      <c r="X298" s="125">
        <f>IF(b_BDVSA!W298&lt;&gt;"",ABS(b_BDVSA!W298),"")</f>
        <v>21381.64</v>
      </c>
      <c r="Y298" s="125" t="str">
        <f>IF(AND(b_BDVSA!W298&lt;&gt;"",b_BDVSA!W298&lt;&gt;0)=TRUE,IF(b_BDVSA!W298&gt;0,"D","A"),"")</f>
        <v>D</v>
      </c>
      <c r="Z298" s="126" t="str">
        <f>IF(b_BDVSA!X298&lt;&gt;"",ABS(b_BDVSA!X298),"")</f>
        <v/>
      </c>
    </row>
    <row r="299" spans="1:26">
      <c r="A299" s="117" t="str">
        <f>IF(dati_pdc!A295&lt;&gt;"",IF(dati_pdc!D295=1,RIGHT(dati_pdc!A295,dati_pdc!E295),dati_pdc!A295),"")</f>
        <v>770301</v>
      </c>
      <c r="B299" s="117" t="str">
        <f>IF(dati_pdc!B295&lt;&gt;"",dati_pdc!B295,"")</f>
        <v>Carbur.e lubrific.autovett.e altri veic.</v>
      </c>
      <c r="C299" s="117">
        <f>IF(dati_pdc!C295&lt;&gt;"",dati_pdc!C295,"")</f>
        <v>3</v>
      </c>
      <c r="D299" s="117">
        <f>IF(dati_pdc!D295&lt;&gt;"",dati_pdc!D295,"")</f>
        <v>0</v>
      </c>
      <c r="E299" s="125">
        <f>IF(b_BDVSA!F299&lt;&gt;"",ABS(b_BDVSA!F299),"")</f>
        <v>6299.96</v>
      </c>
      <c r="F299" s="125" t="str">
        <f>IF(AND(b_BDVSA!F299&lt;&gt;"",b_BDVSA!F299&lt;&gt;0)=TRUE,IF(b_BDVSA!F299&gt;0,"D","A"),"")</f>
        <v>D</v>
      </c>
      <c r="G299" s="125">
        <f>IF(b_BDVSA!G299&lt;&gt;"",ABS(b_BDVSA!G299),"")</f>
        <v>6517.17</v>
      </c>
      <c r="H299" s="125" t="str">
        <f>IF(AND(b_BDVSA!G299&lt;&gt;"",b_BDVSA!G299&lt;&gt;0)=TRUE,IF(b_BDVSA!G299&gt;0,"D","A"),"")</f>
        <v>D</v>
      </c>
      <c r="I299" s="125">
        <f>IF(b_BDVSA!H299&lt;&gt;"",ABS(b_BDVSA!H299),"")</f>
        <v>217.21000000000004</v>
      </c>
      <c r="J299" s="125" t="str">
        <f>IF(AND(b_BDVSA!H299&lt;&gt;"",b_BDVSA!H299&lt;&gt;0)=TRUE,IF(b_BDVSA!H299&gt;0,"D","A"),"")</f>
        <v>A</v>
      </c>
      <c r="K299" s="126">
        <f>IF(b_BDVSA!I299&lt;&gt;"",ABS(b_BDVSA!I299),"")</f>
        <v>3.332888354914787E-2</v>
      </c>
      <c r="L299" s="125">
        <f>IF(b_BDVSA!L299&lt;&gt;"",ABS(b_BDVSA!L299),"")</f>
        <v>0</v>
      </c>
      <c r="M299" s="125" t="str">
        <f>IF(AND(b_BDVSA!L299&lt;&gt;"",b_BDVSA!L299&lt;&gt;0)=TRUE,IF(b_BDVSA!L299&gt;0,"D","A"),"")</f>
        <v/>
      </c>
      <c r="N299" s="125">
        <f>IF(b_BDVSA!M299&lt;&gt;"",ABS(b_BDVSA!M299),"")</f>
        <v>6299.96</v>
      </c>
      <c r="O299" s="125" t="str">
        <f>IF(AND(b_BDVSA!M299&lt;&gt;"",b_BDVSA!M299&lt;&gt;0)=TRUE,IF(b_BDVSA!M299&gt;0,"D","A"),"")</f>
        <v>D</v>
      </c>
      <c r="P299" s="126" t="str">
        <f>IF(b_BDVSA!N299&lt;&gt;"",ABS(b_BDVSA!N299),"")</f>
        <v/>
      </c>
      <c r="Q299" s="125">
        <f>IF(b_BDVSA!Q299&lt;&gt;"",ABS(b_BDVSA!Q299),"")</f>
        <v>0</v>
      </c>
      <c r="R299" s="125" t="str">
        <f>IF(AND(b_BDVSA!Q299&lt;&gt;"",b_BDVSA!Q299&lt;&gt;0)=TRUE,IF(b_BDVSA!Q299&gt;0,"D","A"),"")</f>
        <v/>
      </c>
      <c r="S299" s="125">
        <f>IF(b_BDVSA!R299&lt;&gt;"",ABS(b_BDVSA!R299),"")</f>
        <v>6299.96</v>
      </c>
      <c r="T299" s="125" t="str">
        <f>IF(AND(b_BDVSA!R299&lt;&gt;"",b_BDVSA!R299&lt;&gt;0)=TRUE,IF(b_BDVSA!R299&gt;0,"D","A"),"")</f>
        <v>D</v>
      </c>
      <c r="U299" s="126" t="str">
        <f>IF(b_BDVSA!S299&lt;&gt;"",ABS(b_BDVSA!S299),"")</f>
        <v/>
      </c>
      <c r="V299" s="125">
        <f>IF(b_BDVSA!V299&lt;&gt;"",ABS(b_BDVSA!V299),"")</f>
        <v>0</v>
      </c>
      <c r="W299" s="125" t="str">
        <f>IF(AND(b_BDVSA!V299&lt;&gt;"",b_BDVSA!V299&lt;&gt;0)=TRUE,IF(b_BDVSA!V299&gt;0,"D","A"),"")</f>
        <v/>
      </c>
      <c r="X299" s="125">
        <f>IF(b_BDVSA!W299&lt;&gt;"",ABS(b_BDVSA!W299),"")</f>
        <v>6299.96</v>
      </c>
      <c r="Y299" s="125" t="str">
        <f>IF(AND(b_BDVSA!W299&lt;&gt;"",b_BDVSA!W299&lt;&gt;0)=TRUE,IF(b_BDVSA!W299&gt;0,"D","A"),"")</f>
        <v>D</v>
      </c>
      <c r="Z299" s="126" t="str">
        <f>IF(b_BDVSA!X299&lt;&gt;"",ABS(b_BDVSA!X299),"")</f>
        <v/>
      </c>
    </row>
    <row r="300" spans="1:26">
      <c r="A300" s="117" t="str">
        <f>IF(dati_pdc!A296&lt;&gt;"",IF(dati_pdc!D296=1,RIGHT(dati_pdc!A296,dati_pdc!E296),dati_pdc!A296),"")</f>
        <v>77030107</v>
      </c>
      <c r="B300" s="117" t="str">
        <f>IF(dati_pdc!B296&lt;&gt;"",dati_pdc!B296,"")</f>
        <v>Carb.e lubr.aut.e altri veic.non strum.</v>
      </c>
      <c r="C300" s="117">
        <f>IF(dati_pdc!C296&lt;&gt;"",dati_pdc!C296,"")</f>
        <v>4</v>
      </c>
      <c r="D300" s="117">
        <f>IF(dati_pdc!D296&lt;&gt;"",dati_pdc!D296,"")</f>
        <v>0</v>
      </c>
      <c r="E300" s="125">
        <f>IF(b_BDVSA!F300&lt;&gt;"",ABS(b_BDVSA!F300),"")</f>
        <v>3454.89</v>
      </c>
      <c r="F300" s="125" t="str">
        <f>IF(AND(b_BDVSA!F300&lt;&gt;"",b_BDVSA!F300&lt;&gt;0)=TRUE,IF(b_BDVSA!F300&gt;0,"D","A"),"")</f>
        <v>D</v>
      </c>
      <c r="G300" s="125">
        <f>IF(b_BDVSA!G300&lt;&gt;"",ABS(b_BDVSA!G300),"")</f>
        <v>3145.76</v>
      </c>
      <c r="H300" s="125" t="str">
        <f>IF(AND(b_BDVSA!G300&lt;&gt;"",b_BDVSA!G300&lt;&gt;0)=TRUE,IF(b_BDVSA!G300&gt;0,"D","A"),"")</f>
        <v>D</v>
      </c>
      <c r="I300" s="125">
        <f>IF(b_BDVSA!H300&lt;&gt;"",ABS(b_BDVSA!H300),"")</f>
        <v>309.12999999999965</v>
      </c>
      <c r="J300" s="125" t="str">
        <f>IF(AND(b_BDVSA!H300&lt;&gt;"",b_BDVSA!H300&lt;&gt;0)=TRUE,IF(b_BDVSA!H300&gt;0,"D","A"),"")</f>
        <v>D</v>
      </c>
      <c r="K300" s="126">
        <f>IF(b_BDVSA!I300&lt;&gt;"",ABS(b_BDVSA!I300),"")</f>
        <v>9.8268780835155778E-2</v>
      </c>
      <c r="L300" s="125">
        <f>IF(b_BDVSA!L300&lt;&gt;"",ABS(b_BDVSA!L300),"")</f>
        <v>0</v>
      </c>
      <c r="M300" s="125" t="str">
        <f>IF(AND(b_BDVSA!L300&lt;&gt;"",b_BDVSA!L300&lt;&gt;0)=TRUE,IF(b_BDVSA!L300&gt;0,"D","A"),"")</f>
        <v/>
      </c>
      <c r="N300" s="125">
        <f>IF(b_BDVSA!M300&lt;&gt;"",ABS(b_BDVSA!M300),"")</f>
        <v>3454.89</v>
      </c>
      <c r="O300" s="125" t="str">
        <f>IF(AND(b_BDVSA!M300&lt;&gt;"",b_BDVSA!M300&lt;&gt;0)=TRUE,IF(b_BDVSA!M300&gt;0,"D","A"),"")</f>
        <v>D</v>
      </c>
      <c r="P300" s="126" t="str">
        <f>IF(b_BDVSA!N300&lt;&gt;"",ABS(b_BDVSA!N300),"")</f>
        <v/>
      </c>
      <c r="Q300" s="125">
        <f>IF(b_BDVSA!Q300&lt;&gt;"",ABS(b_BDVSA!Q300),"")</f>
        <v>0</v>
      </c>
      <c r="R300" s="125" t="str">
        <f>IF(AND(b_BDVSA!Q300&lt;&gt;"",b_BDVSA!Q300&lt;&gt;0)=TRUE,IF(b_BDVSA!Q300&gt;0,"D","A"),"")</f>
        <v/>
      </c>
      <c r="S300" s="125">
        <f>IF(b_BDVSA!R300&lt;&gt;"",ABS(b_BDVSA!R300),"")</f>
        <v>3454.89</v>
      </c>
      <c r="T300" s="125" t="str">
        <f>IF(AND(b_BDVSA!R300&lt;&gt;"",b_BDVSA!R300&lt;&gt;0)=TRUE,IF(b_BDVSA!R300&gt;0,"D","A"),"")</f>
        <v>D</v>
      </c>
      <c r="U300" s="126" t="str">
        <f>IF(b_BDVSA!S300&lt;&gt;"",ABS(b_BDVSA!S300),"")</f>
        <v/>
      </c>
      <c r="V300" s="125">
        <f>IF(b_BDVSA!V300&lt;&gt;"",ABS(b_BDVSA!V300),"")</f>
        <v>0</v>
      </c>
      <c r="W300" s="125" t="str">
        <f>IF(AND(b_BDVSA!V300&lt;&gt;"",b_BDVSA!V300&lt;&gt;0)=TRUE,IF(b_BDVSA!V300&gt;0,"D","A"),"")</f>
        <v/>
      </c>
      <c r="X300" s="125">
        <f>IF(b_BDVSA!W300&lt;&gt;"",ABS(b_BDVSA!W300),"")</f>
        <v>3454.89</v>
      </c>
      <c r="Y300" s="125" t="str">
        <f>IF(AND(b_BDVSA!W300&lt;&gt;"",b_BDVSA!W300&lt;&gt;0)=TRUE,IF(b_BDVSA!W300&gt;0,"D","A"),"")</f>
        <v>D</v>
      </c>
      <c r="Z300" s="126" t="str">
        <f>IF(b_BDVSA!X300&lt;&gt;"",ABS(b_BDVSA!X300),"")</f>
        <v/>
      </c>
    </row>
    <row r="301" spans="1:26">
      <c r="A301" s="117" t="str">
        <f>IF(dati_pdc!A297&lt;&gt;"",IF(dati_pdc!D297=1,RIGHT(dati_pdc!A297,dati_pdc!E297),dati_pdc!A297),"")</f>
        <v>77030108</v>
      </c>
      <c r="B301" s="117" t="str">
        <f>IF(dati_pdc!B297&lt;&gt;"",dati_pdc!B297,"")</f>
        <v>Carb.e lubr.aut.e altri veic.aziend.ded.</v>
      </c>
      <c r="C301" s="117">
        <f>IF(dati_pdc!C297&lt;&gt;"",dati_pdc!C297,"")</f>
        <v>4</v>
      </c>
      <c r="D301" s="117">
        <f>IF(dati_pdc!D297&lt;&gt;"",dati_pdc!D297,"")</f>
        <v>0</v>
      </c>
      <c r="E301" s="125">
        <f>IF(b_BDVSA!F301&lt;&gt;"",ABS(b_BDVSA!F301),"")</f>
        <v>2845.07</v>
      </c>
      <c r="F301" s="125" t="str">
        <f>IF(AND(b_BDVSA!F301&lt;&gt;"",b_BDVSA!F301&lt;&gt;0)=TRUE,IF(b_BDVSA!F301&gt;0,"D","A"),"")</f>
        <v>D</v>
      </c>
      <c r="G301" s="125">
        <f>IF(b_BDVSA!G301&lt;&gt;"",ABS(b_BDVSA!G301),"")</f>
        <v>3371.41</v>
      </c>
      <c r="H301" s="125" t="str">
        <f>IF(AND(b_BDVSA!G301&lt;&gt;"",b_BDVSA!G301&lt;&gt;0)=TRUE,IF(b_BDVSA!G301&gt;0,"D","A"),"")</f>
        <v>D</v>
      </c>
      <c r="I301" s="125">
        <f>IF(b_BDVSA!H301&lt;&gt;"",ABS(b_BDVSA!H301),"")</f>
        <v>526.33999999999969</v>
      </c>
      <c r="J301" s="125" t="str">
        <f>IF(AND(b_BDVSA!H301&lt;&gt;"",b_BDVSA!H301&lt;&gt;0)=TRUE,IF(b_BDVSA!H301&gt;0,"D","A"),"")</f>
        <v>A</v>
      </c>
      <c r="K301" s="126">
        <f>IF(b_BDVSA!I301&lt;&gt;"",ABS(b_BDVSA!I301),"")</f>
        <v>0.15611865658582008</v>
      </c>
      <c r="L301" s="125">
        <f>IF(b_BDVSA!L301&lt;&gt;"",ABS(b_BDVSA!L301),"")</f>
        <v>0</v>
      </c>
      <c r="M301" s="125" t="str">
        <f>IF(AND(b_BDVSA!L301&lt;&gt;"",b_BDVSA!L301&lt;&gt;0)=TRUE,IF(b_BDVSA!L301&gt;0,"D","A"),"")</f>
        <v/>
      </c>
      <c r="N301" s="125">
        <f>IF(b_BDVSA!M301&lt;&gt;"",ABS(b_BDVSA!M301),"")</f>
        <v>2845.07</v>
      </c>
      <c r="O301" s="125" t="str">
        <f>IF(AND(b_BDVSA!M301&lt;&gt;"",b_BDVSA!M301&lt;&gt;0)=TRUE,IF(b_BDVSA!M301&gt;0,"D","A"),"")</f>
        <v>D</v>
      </c>
      <c r="P301" s="126" t="str">
        <f>IF(b_BDVSA!N301&lt;&gt;"",ABS(b_BDVSA!N301),"")</f>
        <v/>
      </c>
      <c r="Q301" s="125">
        <f>IF(b_BDVSA!Q301&lt;&gt;"",ABS(b_BDVSA!Q301),"")</f>
        <v>0</v>
      </c>
      <c r="R301" s="125" t="str">
        <f>IF(AND(b_BDVSA!Q301&lt;&gt;"",b_BDVSA!Q301&lt;&gt;0)=TRUE,IF(b_BDVSA!Q301&gt;0,"D","A"),"")</f>
        <v/>
      </c>
      <c r="S301" s="125">
        <f>IF(b_BDVSA!R301&lt;&gt;"",ABS(b_BDVSA!R301),"")</f>
        <v>2845.07</v>
      </c>
      <c r="T301" s="125" t="str">
        <f>IF(AND(b_BDVSA!R301&lt;&gt;"",b_BDVSA!R301&lt;&gt;0)=TRUE,IF(b_BDVSA!R301&gt;0,"D","A"),"")</f>
        <v>D</v>
      </c>
      <c r="U301" s="126" t="str">
        <f>IF(b_BDVSA!S301&lt;&gt;"",ABS(b_BDVSA!S301),"")</f>
        <v/>
      </c>
      <c r="V301" s="125">
        <f>IF(b_BDVSA!V301&lt;&gt;"",ABS(b_BDVSA!V301),"")</f>
        <v>0</v>
      </c>
      <c r="W301" s="125" t="str">
        <f>IF(AND(b_BDVSA!V301&lt;&gt;"",b_BDVSA!V301&lt;&gt;0)=TRUE,IF(b_BDVSA!V301&gt;0,"D","A"),"")</f>
        <v/>
      </c>
      <c r="X301" s="125">
        <f>IF(b_BDVSA!W301&lt;&gt;"",ABS(b_BDVSA!W301),"")</f>
        <v>2845.07</v>
      </c>
      <c r="Y301" s="125" t="str">
        <f>IF(AND(b_BDVSA!W301&lt;&gt;"",b_BDVSA!W301&lt;&gt;0)=TRUE,IF(b_BDVSA!W301&gt;0,"D","A"),"")</f>
        <v>D</v>
      </c>
      <c r="Z301" s="126" t="str">
        <f>IF(b_BDVSA!X301&lt;&gt;"",ABS(b_BDVSA!X301),"")</f>
        <v/>
      </c>
    </row>
    <row r="302" spans="1:26">
      <c r="A302" s="117" t="str">
        <f>IF(dati_pdc!A298&lt;&gt;"",IF(dati_pdc!D298=1,RIGHT(dati_pdc!A298,dati_pdc!E298),dati_pdc!A298),"")</f>
        <v>770307</v>
      </c>
      <c r="B302" s="117" t="str">
        <f>IF(dati_pdc!B298&lt;&gt;"",dati_pdc!B298,"")</f>
        <v>Premi di assicuraz.autovett.e veicoli</v>
      </c>
      <c r="C302" s="117">
        <f>IF(dati_pdc!C298&lt;&gt;"",dati_pdc!C298,"")</f>
        <v>3</v>
      </c>
      <c r="D302" s="117">
        <f>IF(dati_pdc!D298&lt;&gt;"",dati_pdc!D298,"")</f>
        <v>0</v>
      </c>
      <c r="E302" s="125">
        <f>IF(b_BDVSA!F302&lt;&gt;"",ABS(b_BDVSA!F302),"")</f>
        <v>5755.7</v>
      </c>
      <c r="F302" s="125" t="str">
        <f>IF(AND(b_BDVSA!F302&lt;&gt;"",b_BDVSA!F302&lt;&gt;0)=TRUE,IF(b_BDVSA!F302&gt;0,"D","A"),"")</f>
        <v>D</v>
      </c>
      <c r="G302" s="125">
        <f>IF(b_BDVSA!G302&lt;&gt;"",ABS(b_BDVSA!G302),"")</f>
        <v>5916.05</v>
      </c>
      <c r="H302" s="125" t="str">
        <f>IF(AND(b_BDVSA!G302&lt;&gt;"",b_BDVSA!G302&lt;&gt;0)=TRUE,IF(b_BDVSA!G302&gt;0,"D","A"),"")</f>
        <v>D</v>
      </c>
      <c r="I302" s="125">
        <f>IF(b_BDVSA!H302&lt;&gt;"",ABS(b_BDVSA!H302),"")</f>
        <v>160.35000000000036</v>
      </c>
      <c r="J302" s="125" t="str">
        <f>IF(AND(b_BDVSA!H302&lt;&gt;"",b_BDVSA!H302&lt;&gt;0)=TRUE,IF(b_BDVSA!H302&gt;0,"D","A"),"")</f>
        <v>A</v>
      </c>
      <c r="K302" s="126">
        <f>IF(b_BDVSA!I302&lt;&gt;"",ABS(b_BDVSA!I302),"")</f>
        <v>2.710423339897404E-2</v>
      </c>
      <c r="L302" s="125">
        <f>IF(b_BDVSA!L302&lt;&gt;"",ABS(b_BDVSA!L302),"")</f>
        <v>0</v>
      </c>
      <c r="M302" s="125" t="str">
        <f>IF(AND(b_BDVSA!L302&lt;&gt;"",b_BDVSA!L302&lt;&gt;0)=TRUE,IF(b_BDVSA!L302&gt;0,"D","A"),"")</f>
        <v/>
      </c>
      <c r="N302" s="125">
        <f>IF(b_BDVSA!M302&lt;&gt;"",ABS(b_BDVSA!M302),"")</f>
        <v>5755.7</v>
      </c>
      <c r="O302" s="125" t="str">
        <f>IF(AND(b_BDVSA!M302&lt;&gt;"",b_BDVSA!M302&lt;&gt;0)=TRUE,IF(b_BDVSA!M302&gt;0,"D","A"),"")</f>
        <v>D</v>
      </c>
      <c r="P302" s="126" t="str">
        <f>IF(b_BDVSA!N302&lt;&gt;"",ABS(b_BDVSA!N302),"")</f>
        <v/>
      </c>
      <c r="Q302" s="125">
        <f>IF(b_BDVSA!Q302&lt;&gt;"",ABS(b_BDVSA!Q302),"")</f>
        <v>0</v>
      </c>
      <c r="R302" s="125" t="str">
        <f>IF(AND(b_BDVSA!Q302&lt;&gt;"",b_BDVSA!Q302&lt;&gt;0)=TRUE,IF(b_BDVSA!Q302&gt;0,"D","A"),"")</f>
        <v/>
      </c>
      <c r="S302" s="125">
        <f>IF(b_BDVSA!R302&lt;&gt;"",ABS(b_BDVSA!R302),"")</f>
        <v>5755.7</v>
      </c>
      <c r="T302" s="125" t="str">
        <f>IF(AND(b_BDVSA!R302&lt;&gt;"",b_BDVSA!R302&lt;&gt;0)=TRUE,IF(b_BDVSA!R302&gt;0,"D","A"),"")</f>
        <v>D</v>
      </c>
      <c r="U302" s="126" t="str">
        <f>IF(b_BDVSA!S302&lt;&gt;"",ABS(b_BDVSA!S302),"")</f>
        <v/>
      </c>
      <c r="V302" s="125">
        <f>IF(b_BDVSA!V302&lt;&gt;"",ABS(b_BDVSA!V302),"")</f>
        <v>0</v>
      </c>
      <c r="W302" s="125" t="str">
        <f>IF(AND(b_BDVSA!V302&lt;&gt;"",b_BDVSA!V302&lt;&gt;0)=TRUE,IF(b_BDVSA!V302&gt;0,"D","A"),"")</f>
        <v/>
      </c>
      <c r="X302" s="125">
        <f>IF(b_BDVSA!W302&lt;&gt;"",ABS(b_BDVSA!W302),"")</f>
        <v>5755.7</v>
      </c>
      <c r="Y302" s="125" t="str">
        <f>IF(AND(b_BDVSA!W302&lt;&gt;"",b_BDVSA!W302&lt;&gt;0)=TRUE,IF(b_BDVSA!W302&gt;0,"D","A"),"")</f>
        <v>D</v>
      </c>
      <c r="Z302" s="126" t="str">
        <f>IF(b_BDVSA!X302&lt;&gt;"",ABS(b_BDVSA!X302),"")</f>
        <v/>
      </c>
    </row>
    <row r="303" spans="1:26">
      <c r="A303" s="117" t="str">
        <f>IF(dati_pdc!A299&lt;&gt;"",IF(dati_pdc!D299=1,RIGHT(dati_pdc!A299,dati_pdc!E299),dati_pdc!A299),"")</f>
        <v>77030706</v>
      </c>
      <c r="B303" s="117" t="str">
        <f>IF(dati_pdc!B299&lt;&gt;"",dati_pdc!B299,"")</f>
        <v>Premi di assicur.autovett.e veic.non str</v>
      </c>
      <c r="C303" s="117">
        <f>IF(dati_pdc!C299&lt;&gt;"",dati_pdc!C299,"")</f>
        <v>4</v>
      </c>
      <c r="D303" s="117">
        <f>IF(dati_pdc!D299&lt;&gt;"",dati_pdc!D299,"")</f>
        <v>0</v>
      </c>
      <c r="E303" s="125">
        <f>IF(b_BDVSA!F303&lt;&gt;"",ABS(b_BDVSA!F303),"")</f>
        <v>2450.46</v>
      </c>
      <c r="F303" s="125" t="str">
        <f>IF(AND(b_BDVSA!F303&lt;&gt;"",b_BDVSA!F303&lt;&gt;0)=TRUE,IF(b_BDVSA!F303&gt;0,"D","A"),"")</f>
        <v>D</v>
      </c>
      <c r="G303" s="125">
        <f>IF(b_BDVSA!G303&lt;&gt;"",ABS(b_BDVSA!G303),"")</f>
        <v>2783.63</v>
      </c>
      <c r="H303" s="125" t="str">
        <f>IF(AND(b_BDVSA!G303&lt;&gt;"",b_BDVSA!G303&lt;&gt;0)=TRUE,IF(b_BDVSA!G303&gt;0,"D","A"),"")</f>
        <v>D</v>
      </c>
      <c r="I303" s="125">
        <f>IF(b_BDVSA!H303&lt;&gt;"",ABS(b_BDVSA!H303),"")</f>
        <v>333.17000000000007</v>
      </c>
      <c r="J303" s="125" t="str">
        <f>IF(AND(b_BDVSA!H303&lt;&gt;"",b_BDVSA!H303&lt;&gt;0)=TRUE,IF(b_BDVSA!H303&gt;0,"D","A"),"")</f>
        <v>A</v>
      </c>
      <c r="K303" s="126">
        <f>IF(b_BDVSA!I303&lt;&gt;"",ABS(b_BDVSA!I303),"")</f>
        <v>0.11968903913235597</v>
      </c>
      <c r="L303" s="125">
        <f>IF(b_BDVSA!L303&lt;&gt;"",ABS(b_BDVSA!L303),"")</f>
        <v>0</v>
      </c>
      <c r="M303" s="125" t="str">
        <f>IF(AND(b_BDVSA!L303&lt;&gt;"",b_BDVSA!L303&lt;&gt;0)=TRUE,IF(b_BDVSA!L303&gt;0,"D","A"),"")</f>
        <v/>
      </c>
      <c r="N303" s="125">
        <f>IF(b_BDVSA!M303&lt;&gt;"",ABS(b_BDVSA!M303),"")</f>
        <v>2450.46</v>
      </c>
      <c r="O303" s="125" t="str">
        <f>IF(AND(b_BDVSA!M303&lt;&gt;"",b_BDVSA!M303&lt;&gt;0)=TRUE,IF(b_BDVSA!M303&gt;0,"D","A"),"")</f>
        <v>D</v>
      </c>
      <c r="P303" s="126" t="str">
        <f>IF(b_BDVSA!N303&lt;&gt;"",ABS(b_BDVSA!N303),"")</f>
        <v/>
      </c>
      <c r="Q303" s="125">
        <f>IF(b_BDVSA!Q303&lt;&gt;"",ABS(b_BDVSA!Q303),"")</f>
        <v>0</v>
      </c>
      <c r="R303" s="125" t="str">
        <f>IF(AND(b_BDVSA!Q303&lt;&gt;"",b_BDVSA!Q303&lt;&gt;0)=TRUE,IF(b_BDVSA!Q303&gt;0,"D","A"),"")</f>
        <v/>
      </c>
      <c r="S303" s="125">
        <f>IF(b_BDVSA!R303&lt;&gt;"",ABS(b_BDVSA!R303),"")</f>
        <v>2450.46</v>
      </c>
      <c r="T303" s="125" t="str">
        <f>IF(AND(b_BDVSA!R303&lt;&gt;"",b_BDVSA!R303&lt;&gt;0)=TRUE,IF(b_BDVSA!R303&gt;0,"D","A"),"")</f>
        <v>D</v>
      </c>
      <c r="U303" s="126" t="str">
        <f>IF(b_BDVSA!S303&lt;&gt;"",ABS(b_BDVSA!S303),"")</f>
        <v/>
      </c>
      <c r="V303" s="125">
        <f>IF(b_BDVSA!V303&lt;&gt;"",ABS(b_BDVSA!V303),"")</f>
        <v>0</v>
      </c>
      <c r="W303" s="125" t="str">
        <f>IF(AND(b_BDVSA!V303&lt;&gt;"",b_BDVSA!V303&lt;&gt;0)=TRUE,IF(b_BDVSA!V303&gt;0,"D","A"),"")</f>
        <v/>
      </c>
      <c r="X303" s="125">
        <f>IF(b_BDVSA!W303&lt;&gt;"",ABS(b_BDVSA!W303),"")</f>
        <v>2450.46</v>
      </c>
      <c r="Y303" s="125" t="str">
        <f>IF(AND(b_BDVSA!W303&lt;&gt;"",b_BDVSA!W303&lt;&gt;0)=TRUE,IF(b_BDVSA!W303&gt;0,"D","A"),"")</f>
        <v>D</v>
      </c>
      <c r="Z303" s="126" t="str">
        <f>IF(b_BDVSA!X303&lt;&gt;"",ABS(b_BDVSA!X303),"")</f>
        <v/>
      </c>
    </row>
    <row r="304" spans="1:26">
      <c r="A304" s="117" t="str">
        <f>IF(dati_pdc!A300&lt;&gt;"",IF(dati_pdc!D300=1,RIGHT(dati_pdc!A300,dati_pdc!E300),dati_pdc!A300),"")</f>
        <v>77030707</v>
      </c>
      <c r="B304" s="117" t="str">
        <f>IF(dati_pdc!B300&lt;&gt;"",dati_pdc!B300,"")</f>
        <v>Premi di assicur.autov.e veic.azien.ded.</v>
      </c>
      <c r="C304" s="117">
        <f>IF(dati_pdc!C300&lt;&gt;"",dati_pdc!C300,"")</f>
        <v>4</v>
      </c>
      <c r="D304" s="117">
        <f>IF(dati_pdc!D300&lt;&gt;"",dati_pdc!D300,"")</f>
        <v>0</v>
      </c>
      <c r="E304" s="125">
        <f>IF(b_BDVSA!F304&lt;&gt;"",ABS(b_BDVSA!F304),"")</f>
        <v>3305.24</v>
      </c>
      <c r="F304" s="125" t="str">
        <f>IF(AND(b_BDVSA!F304&lt;&gt;"",b_BDVSA!F304&lt;&gt;0)=TRUE,IF(b_BDVSA!F304&gt;0,"D","A"),"")</f>
        <v>D</v>
      </c>
      <c r="G304" s="125">
        <f>IF(b_BDVSA!G304&lt;&gt;"",ABS(b_BDVSA!G304),"")</f>
        <v>3132.42</v>
      </c>
      <c r="H304" s="125" t="str">
        <f>IF(AND(b_BDVSA!G304&lt;&gt;"",b_BDVSA!G304&lt;&gt;0)=TRUE,IF(b_BDVSA!G304&gt;0,"D","A"),"")</f>
        <v>D</v>
      </c>
      <c r="I304" s="125">
        <f>IF(b_BDVSA!H304&lt;&gt;"",ABS(b_BDVSA!H304),"")</f>
        <v>172.81999999999971</v>
      </c>
      <c r="J304" s="125" t="str">
        <f>IF(AND(b_BDVSA!H304&lt;&gt;"",b_BDVSA!H304&lt;&gt;0)=TRUE,IF(b_BDVSA!H304&gt;0,"D","A"),"")</f>
        <v>D</v>
      </c>
      <c r="K304" s="126">
        <f>IF(b_BDVSA!I304&lt;&gt;"",ABS(b_BDVSA!I304),"")</f>
        <v>5.5171401025405187E-2</v>
      </c>
      <c r="L304" s="125">
        <f>IF(b_BDVSA!L304&lt;&gt;"",ABS(b_BDVSA!L304),"")</f>
        <v>0</v>
      </c>
      <c r="M304" s="125" t="str">
        <f>IF(AND(b_BDVSA!L304&lt;&gt;"",b_BDVSA!L304&lt;&gt;0)=TRUE,IF(b_BDVSA!L304&gt;0,"D","A"),"")</f>
        <v/>
      </c>
      <c r="N304" s="125">
        <f>IF(b_BDVSA!M304&lt;&gt;"",ABS(b_BDVSA!M304),"")</f>
        <v>3305.24</v>
      </c>
      <c r="O304" s="125" t="str">
        <f>IF(AND(b_BDVSA!M304&lt;&gt;"",b_BDVSA!M304&lt;&gt;0)=TRUE,IF(b_BDVSA!M304&gt;0,"D","A"),"")</f>
        <v>D</v>
      </c>
      <c r="P304" s="126" t="str">
        <f>IF(b_BDVSA!N304&lt;&gt;"",ABS(b_BDVSA!N304),"")</f>
        <v/>
      </c>
      <c r="Q304" s="125">
        <f>IF(b_BDVSA!Q304&lt;&gt;"",ABS(b_BDVSA!Q304),"")</f>
        <v>0</v>
      </c>
      <c r="R304" s="125" t="str">
        <f>IF(AND(b_BDVSA!Q304&lt;&gt;"",b_BDVSA!Q304&lt;&gt;0)=TRUE,IF(b_BDVSA!Q304&gt;0,"D","A"),"")</f>
        <v/>
      </c>
      <c r="S304" s="125">
        <f>IF(b_BDVSA!R304&lt;&gt;"",ABS(b_BDVSA!R304),"")</f>
        <v>3305.24</v>
      </c>
      <c r="T304" s="125" t="str">
        <f>IF(AND(b_BDVSA!R304&lt;&gt;"",b_BDVSA!R304&lt;&gt;0)=TRUE,IF(b_BDVSA!R304&gt;0,"D","A"),"")</f>
        <v>D</v>
      </c>
      <c r="U304" s="126" t="str">
        <f>IF(b_BDVSA!S304&lt;&gt;"",ABS(b_BDVSA!S304),"")</f>
        <v/>
      </c>
      <c r="V304" s="125">
        <f>IF(b_BDVSA!V304&lt;&gt;"",ABS(b_BDVSA!V304),"")</f>
        <v>0</v>
      </c>
      <c r="W304" s="125" t="str">
        <f>IF(AND(b_BDVSA!V304&lt;&gt;"",b_BDVSA!V304&lt;&gt;0)=TRUE,IF(b_BDVSA!V304&gt;0,"D","A"),"")</f>
        <v/>
      </c>
      <c r="X304" s="125">
        <f>IF(b_BDVSA!W304&lt;&gt;"",ABS(b_BDVSA!W304),"")</f>
        <v>3305.24</v>
      </c>
      <c r="Y304" s="125" t="str">
        <f>IF(AND(b_BDVSA!W304&lt;&gt;"",b_BDVSA!W304&lt;&gt;0)=TRUE,IF(b_BDVSA!W304&gt;0,"D","A"),"")</f>
        <v>D</v>
      </c>
      <c r="Z304" s="126" t="str">
        <f>IF(b_BDVSA!X304&lt;&gt;"",ABS(b_BDVSA!X304),"")</f>
        <v/>
      </c>
    </row>
    <row r="305" spans="1:26">
      <c r="A305" s="117" t="str">
        <f>IF(dati_pdc!A301&lt;&gt;"",IF(dati_pdc!D301=1,RIGHT(dati_pdc!A301,dati_pdc!E301),dati_pdc!A301),"")</f>
        <v>770313</v>
      </c>
      <c r="B305" s="117" t="str">
        <f>IF(dati_pdc!B301&lt;&gt;"",dati_pdc!B301,"")</f>
        <v>Multe e spese varie autovett. e veicoli</v>
      </c>
      <c r="C305" s="117">
        <f>IF(dati_pdc!C301&lt;&gt;"",dati_pdc!C301,"")</f>
        <v>3</v>
      </c>
      <c r="D305" s="117">
        <f>IF(dati_pdc!D301&lt;&gt;"",dati_pdc!D301,"")</f>
        <v>0</v>
      </c>
      <c r="E305" s="125">
        <f>IF(b_BDVSA!F305&lt;&gt;"",ABS(b_BDVSA!F305),"")</f>
        <v>1410.76</v>
      </c>
      <c r="F305" s="125" t="str">
        <f>IF(AND(b_BDVSA!F305&lt;&gt;"",b_BDVSA!F305&lt;&gt;0)=TRUE,IF(b_BDVSA!F305&gt;0,"D","A"),"")</f>
        <v>D</v>
      </c>
      <c r="G305" s="125">
        <f>IF(b_BDVSA!G305&lt;&gt;"",ABS(b_BDVSA!G305),"")</f>
        <v>1423.8600000000001</v>
      </c>
      <c r="H305" s="125" t="str">
        <f>IF(AND(b_BDVSA!G305&lt;&gt;"",b_BDVSA!G305&lt;&gt;0)=TRUE,IF(b_BDVSA!G305&gt;0,"D","A"),"")</f>
        <v>D</v>
      </c>
      <c r="I305" s="125">
        <f>IF(b_BDVSA!H305&lt;&gt;"",ABS(b_BDVSA!H305),"")</f>
        <v>13.100000000000136</v>
      </c>
      <c r="J305" s="125" t="str">
        <f>IF(AND(b_BDVSA!H305&lt;&gt;"",b_BDVSA!H305&lt;&gt;0)=TRUE,IF(b_BDVSA!H305&gt;0,"D","A"),"")</f>
        <v>A</v>
      </c>
      <c r="K305" s="126">
        <f>IF(b_BDVSA!I305&lt;&gt;"",ABS(b_BDVSA!I305),"")</f>
        <v>9.2003427303247055E-3</v>
      </c>
      <c r="L305" s="125">
        <f>IF(b_BDVSA!L305&lt;&gt;"",ABS(b_BDVSA!L305),"")</f>
        <v>0</v>
      </c>
      <c r="M305" s="125" t="str">
        <f>IF(AND(b_BDVSA!L305&lt;&gt;"",b_BDVSA!L305&lt;&gt;0)=TRUE,IF(b_BDVSA!L305&gt;0,"D","A"),"")</f>
        <v/>
      </c>
      <c r="N305" s="125">
        <f>IF(b_BDVSA!M305&lt;&gt;"",ABS(b_BDVSA!M305),"")</f>
        <v>1410.76</v>
      </c>
      <c r="O305" s="125" t="str">
        <f>IF(AND(b_BDVSA!M305&lt;&gt;"",b_BDVSA!M305&lt;&gt;0)=TRUE,IF(b_BDVSA!M305&gt;0,"D","A"),"")</f>
        <v>D</v>
      </c>
      <c r="P305" s="126" t="str">
        <f>IF(b_BDVSA!N305&lt;&gt;"",ABS(b_BDVSA!N305),"")</f>
        <v/>
      </c>
      <c r="Q305" s="125">
        <f>IF(b_BDVSA!Q305&lt;&gt;"",ABS(b_BDVSA!Q305),"")</f>
        <v>0</v>
      </c>
      <c r="R305" s="125" t="str">
        <f>IF(AND(b_BDVSA!Q305&lt;&gt;"",b_BDVSA!Q305&lt;&gt;0)=TRUE,IF(b_BDVSA!Q305&gt;0,"D","A"),"")</f>
        <v/>
      </c>
      <c r="S305" s="125">
        <f>IF(b_BDVSA!R305&lt;&gt;"",ABS(b_BDVSA!R305),"")</f>
        <v>1410.76</v>
      </c>
      <c r="T305" s="125" t="str">
        <f>IF(AND(b_BDVSA!R305&lt;&gt;"",b_BDVSA!R305&lt;&gt;0)=TRUE,IF(b_BDVSA!R305&gt;0,"D","A"),"")</f>
        <v>D</v>
      </c>
      <c r="U305" s="126" t="str">
        <f>IF(b_BDVSA!S305&lt;&gt;"",ABS(b_BDVSA!S305),"")</f>
        <v/>
      </c>
      <c r="V305" s="125">
        <f>IF(b_BDVSA!V305&lt;&gt;"",ABS(b_BDVSA!V305),"")</f>
        <v>0</v>
      </c>
      <c r="W305" s="125" t="str">
        <f>IF(AND(b_BDVSA!V305&lt;&gt;"",b_BDVSA!V305&lt;&gt;0)=TRUE,IF(b_BDVSA!V305&gt;0,"D","A"),"")</f>
        <v/>
      </c>
      <c r="X305" s="125">
        <f>IF(b_BDVSA!W305&lt;&gt;"",ABS(b_BDVSA!W305),"")</f>
        <v>1410.76</v>
      </c>
      <c r="Y305" s="125" t="str">
        <f>IF(AND(b_BDVSA!W305&lt;&gt;"",b_BDVSA!W305&lt;&gt;0)=TRUE,IF(b_BDVSA!W305&gt;0,"D","A"),"")</f>
        <v>D</v>
      </c>
      <c r="Z305" s="126" t="str">
        <f>IF(b_BDVSA!X305&lt;&gt;"",ABS(b_BDVSA!X305),"")</f>
        <v/>
      </c>
    </row>
    <row r="306" spans="1:26">
      <c r="A306" s="117" t="str">
        <f>IF(dati_pdc!A302&lt;&gt;"",IF(dati_pdc!D302=1,RIGHT(dati_pdc!A302,dati_pdc!E302),dati_pdc!A302),"")</f>
        <v>77031308</v>
      </c>
      <c r="B306" s="117" t="str">
        <f>IF(dati_pdc!B302&lt;&gt;"",dati_pdc!B302,"")</f>
        <v>Multe e spese varie autov.e veic.non str</v>
      </c>
      <c r="C306" s="117">
        <f>IF(dati_pdc!C302&lt;&gt;"",dati_pdc!C302,"")</f>
        <v>4</v>
      </c>
      <c r="D306" s="117">
        <f>IF(dati_pdc!D302&lt;&gt;"",dati_pdc!D302,"")</f>
        <v>0</v>
      </c>
      <c r="E306" s="125">
        <f>IF(b_BDVSA!F306&lt;&gt;"",ABS(b_BDVSA!F306),"")</f>
        <v>408.45</v>
      </c>
      <c r="F306" s="125" t="str">
        <f>IF(AND(b_BDVSA!F306&lt;&gt;"",b_BDVSA!F306&lt;&gt;0)=TRUE,IF(b_BDVSA!F306&gt;0,"D","A"),"")</f>
        <v>D</v>
      </c>
      <c r="G306" s="125">
        <f>IF(b_BDVSA!G306&lt;&gt;"",ABS(b_BDVSA!G306),"")</f>
        <v>309.63</v>
      </c>
      <c r="H306" s="125" t="str">
        <f>IF(AND(b_BDVSA!G306&lt;&gt;"",b_BDVSA!G306&lt;&gt;0)=TRUE,IF(b_BDVSA!G306&gt;0,"D","A"),"")</f>
        <v>D</v>
      </c>
      <c r="I306" s="125">
        <f>IF(b_BDVSA!H306&lt;&gt;"",ABS(b_BDVSA!H306),"")</f>
        <v>98.82</v>
      </c>
      <c r="J306" s="125" t="str">
        <f>IF(AND(b_BDVSA!H306&lt;&gt;"",b_BDVSA!H306&lt;&gt;0)=TRUE,IF(b_BDVSA!H306&gt;0,"D","A"),"")</f>
        <v>D</v>
      </c>
      <c r="K306" s="126">
        <f>IF(b_BDVSA!I306&lt;&gt;"",ABS(b_BDVSA!I306),"")</f>
        <v>0.31915512062784612</v>
      </c>
      <c r="L306" s="125">
        <f>IF(b_BDVSA!L306&lt;&gt;"",ABS(b_BDVSA!L306),"")</f>
        <v>0</v>
      </c>
      <c r="M306" s="125" t="str">
        <f>IF(AND(b_BDVSA!L306&lt;&gt;"",b_BDVSA!L306&lt;&gt;0)=TRUE,IF(b_BDVSA!L306&gt;0,"D","A"),"")</f>
        <v/>
      </c>
      <c r="N306" s="125">
        <f>IF(b_BDVSA!M306&lt;&gt;"",ABS(b_BDVSA!M306),"")</f>
        <v>408.45</v>
      </c>
      <c r="O306" s="125" t="str">
        <f>IF(AND(b_BDVSA!M306&lt;&gt;"",b_BDVSA!M306&lt;&gt;0)=TRUE,IF(b_BDVSA!M306&gt;0,"D","A"),"")</f>
        <v>D</v>
      </c>
      <c r="P306" s="126" t="str">
        <f>IF(b_BDVSA!N306&lt;&gt;"",ABS(b_BDVSA!N306),"")</f>
        <v/>
      </c>
      <c r="Q306" s="125">
        <f>IF(b_BDVSA!Q306&lt;&gt;"",ABS(b_BDVSA!Q306),"")</f>
        <v>0</v>
      </c>
      <c r="R306" s="125" t="str">
        <f>IF(AND(b_BDVSA!Q306&lt;&gt;"",b_BDVSA!Q306&lt;&gt;0)=TRUE,IF(b_BDVSA!Q306&gt;0,"D","A"),"")</f>
        <v/>
      </c>
      <c r="S306" s="125">
        <f>IF(b_BDVSA!R306&lt;&gt;"",ABS(b_BDVSA!R306),"")</f>
        <v>408.45</v>
      </c>
      <c r="T306" s="125" t="str">
        <f>IF(AND(b_BDVSA!R306&lt;&gt;"",b_BDVSA!R306&lt;&gt;0)=TRUE,IF(b_BDVSA!R306&gt;0,"D","A"),"")</f>
        <v>D</v>
      </c>
      <c r="U306" s="126" t="str">
        <f>IF(b_BDVSA!S306&lt;&gt;"",ABS(b_BDVSA!S306),"")</f>
        <v/>
      </c>
      <c r="V306" s="125">
        <f>IF(b_BDVSA!V306&lt;&gt;"",ABS(b_BDVSA!V306),"")</f>
        <v>0</v>
      </c>
      <c r="W306" s="125" t="str">
        <f>IF(AND(b_BDVSA!V306&lt;&gt;"",b_BDVSA!V306&lt;&gt;0)=TRUE,IF(b_BDVSA!V306&gt;0,"D","A"),"")</f>
        <v/>
      </c>
      <c r="X306" s="125">
        <f>IF(b_BDVSA!W306&lt;&gt;"",ABS(b_BDVSA!W306),"")</f>
        <v>408.45</v>
      </c>
      <c r="Y306" s="125" t="str">
        <f>IF(AND(b_BDVSA!W306&lt;&gt;"",b_BDVSA!W306&lt;&gt;0)=TRUE,IF(b_BDVSA!W306&gt;0,"D","A"),"")</f>
        <v>D</v>
      </c>
      <c r="Z306" s="126" t="str">
        <f>IF(b_BDVSA!X306&lt;&gt;"",ABS(b_BDVSA!X306),"")</f>
        <v/>
      </c>
    </row>
    <row r="307" spans="1:26">
      <c r="A307" s="117" t="str">
        <f>IF(dati_pdc!A303&lt;&gt;"",IF(dati_pdc!D303=1,RIGHT(dati_pdc!A303,dati_pdc!E303),dati_pdc!A303),"")</f>
        <v>77031309</v>
      </c>
      <c r="B307" s="117" t="str">
        <f>IF(dati_pdc!B303&lt;&gt;"",dati_pdc!B303,"")</f>
        <v>Altre spese veicoli aziend.ded.</v>
      </c>
      <c r="C307" s="117">
        <f>IF(dati_pdc!C303&lt;&gt;"",dati_pdc!C303,"")</f>
        <v>4</v>
      </c>
      <c r="D307" s="117">
        <f>IF(dati_pdc!D303&lt;&gt;"",dati_pdc!D303,"")</f>
        <v>0</v>
      </c>
      <c r="E307" s="125">
        <f>IF(b_BDVSA!F307&lt;&gt;"",ABS(b_BDVSA!F307),"")</f>
        <v>643.80999999999995</v>
      </c>
      <c r="F307" s="125" t="str">
        <f>IF(AND(b_BDVSA!F307&lt;&gt;"",b_BDVSA!F307&lt;&gt;0)=TRUE,IF(b_BDVSA!F307&gt;0,"D","A"),"")</f>
        <v>D</v>
      </c>
      <c r="G307" s="125">
        <f>IF(b_BDVSA!G307&lt;&gt;"",ABS(b_BDVSA!G307),"")</f>
        <v>682.31</v>
      </c>
      <c r="H307" s="125" t="str">
        <f>IF(AND(b_BDVSA!G307&lt;&gt;"",b_BDVSA!G307&lt;&gt;0)=TRUE,IF(b_BDVSA!G307&gt;0,"D","A"),"")</f>
        <v>D</v>
      </c>
      <c r="I307" s="125">
        <f>IF(b_BDVSA!H307&lt;&gt;"",ABS(b_BDVSA!H307),"")</f>
        <v>38.5</v>
      </c>
      <c r="J307" s="125" t="str">
        <f>IF(AND(b_BDVSA!H307&lt;&gt;"",b_BDVSA!H307&lt;&gt;0)=TRUE,IF(b_BDVSA!H307&gt;0,"D","A"),"")</f>
        <v>A</v>
      </c>
      <c r="K307" s="126">
        <f>IF(b_BDVSA!I307&lt;&gt;"",ABS(b_BDVSA!I307),"")</f>
        <v>5.6425964737436066E-2</v>
      </c>
      <c r="L307" s="125">
        <f>IF(b_BDVSA!L307&lt;&gt;"",ABS(b_BDVSA!L307),"")</f>
        <v>0</v>
      </c>
      <c r="M307" s="125" t="str">
        <f>IF(AND(b_BDVSA!L307&lt;&gt;"",b_BDVSA!L307&lt;&gt;0)=TRUE,IF(b_BDVSA!L307&gt;0,"D","A"),"")</f>
        <v/>
      </c>
      <c r="N307" s="125">
        <f>IF(b_BDVSA!M307&lt;&gt;"",ABS(b_BDVSA!M307),"")</f>
        <v>643.80999999999995</v>
      </c>
      <c r="O307" s="125" t="str">
        <f>IF(AND(b_BDVSA!M307&lt;&gt;"",b_BDVSA!M307&lt;&gt;0)=TRUE,IF(b_BDVSA!M307&gt;0,"D","A"),"")</f>
        <v>D</v>
      </c>
      <c r="P307" s="126" t="str">
        <f>IF(b_BDVSA!N307&lt;&gt;"",ABS(b_BDVSA!N307),"")</f>
        <v/>
      </c>
      <c r="Q307" s="125">
        <f>IF(b_BDVSA!Q307&lt;&gt;"",ABS(b_BDVSA!Q307),"")</f>
        <v>0</v>
      </c>
      <c r="R307" s="125" t="str">
        <f>IF(AND(b_BDVSA!Q307&lt;&gt;"",b_BDVSA!Q307&lt;&gt;0)=TRUE,IF(b_BDVSA!Q307&gt;0,"D","A"),"")</f>
        <v/>
      </c>
      <c r="S307" s="125">
        <f>IF(b_BDVSA!R307&lt;&gt;"",ABS(b_BDVSA!R307),"")</f>
        <v>643.80999999999995</v>
      </c>
      <c r="T307" s="125" t="str">
        <f>IF(AND(b_BDVSA!R307&lt;&gt;"",b_BDVSA!R307&lt;&gt;0)=TRUE,IF(b_BDVSA!R307&gt;0,"D","A"),"")</f>
        <v>D</v>
      </c>
      <c r="U307" s="126" t="str">
        <f>IF(b_BDVSA!S307&lt;&gt;"",ABS(b_BDVSA!S307),"")</f>
        <v/>
      </c>
      <c r="V307" s="125">
        <f>IF(b_BDVSA!V307&lt;&gt;"",ABS(b_BDVSA!V307),"")</f>
        <v>0</v>
      </c>
      <c r="W307" s="125" t="str">
        <f>IF(AND(b_BDVSA!V307&lt;&gt;"",b_BDVSA!V307&lt;&gt;0)=TRUE,IF(b_BDVSA!V307&gt;0,"D","A"),"")</f>
        <v/>
      </c>
      <c r="X307" s="125">
        <f>IF(b_BDVSA!W307&lt;&gt;"",ABS(b_BDVSA!W307),"")</f>
        <v>643.80999999999995</v>
      </c>
      <c r="Y307" s="125" t="str">
        <f>IF(AND(b_BDVSA!W307&lt;&gt;"",b_BDVSA!W307&lt;&gt;0)=TRUE,IF(b_BDVSA!W307&gt;0,"D","A"),"")</f>
        <v>D</v>
      </c>
      <c r="Z307" s="126" t="str">
        <f>IF(b_BDVSA!X307&lt;&gt;"",ABS(b_BDVSA!X307),"")</f>
        <v/>
      </c>
    </row>
    <row r="308" spans="1:26">
      <c r="A308" s="117" t="str">
        <f>IF(dati_pdc!A304&lt;&gt;"",IF(dati_pdc!D304=1,RIGHT(dati_pdc!A304,dati_pdc!E304),dati_pdc!A304),"")</f>
        <v>77031310</v>
      </c>
      <c r="B308" s="117" t="str">
        <f>IF(dati_pdc!B304&lt;&gt;"",dati_pdc!B304,"")</f>
        <v>Multe autov.e veic.aziend.</v>
      </c>
      <c r="C308" s="117">
        <f>IF(dati_pdc!C304&lt;&gt;"",dati_pdc!C304,"")</f>
        <v>4</v>
      </c>
      <c r="D308" s="117">
        <f>IF(dati_pdc!D304&lt;&gt;"",dati_pdc!D304,"")</f>
        <v>0</v>
      </c>
      <c r="E308" s="125">
        <f>IF(b_BDVSA!F308&lt;&gt;"",ABS(b_BDVSA!F308),"")</f>
        <v>28.7</v>
      </c>
      <c r="F308" s="125" t="str">
        <f>IF(AND(b_BDVSA!F308&lt;&gt;"",b_BDVSA!F308&lt;&gt;0)=TRUE,IF(b_BDVSA!F308&gt;0,"D","A"),"")</f>
        <v>D</v>
      </c>
      <c r="G308" s="125">
        <f>IF(b_BDVSA!G308&lt;&gt;"",ABS(b_BDVSA!G308),"")</f>
        <v>147</v>
      </c>
      <c r="H308" s="125" t="str">
        <f>IF(AND(b_BDVSA!G308&lt;&gt;"",b_BDVSA!G308&lt;&gt;0)=TRUE,IF(b_BDVSA!G308&gt;0,"D","A"),"")</f>
        <v>D</v>
      </c>
      <c r="I308" s="125">
        <f>IF(b_BDVSA!H308&lt;&gt;"",ABS(b_BDVSA!H308),"")</f>
        <v>118.3</v>
      </c>
      <c r="J308" s="125" t="str">
        <f>IF(AND(b_BDVSA!H308&lt;&gt;"",b_BDVSA!H308&lt;&gt;0)=TRUE,IF(b_BDVSA!H308&gt;0,"D","A"),"")</f>
        <v>A</v>
      </c>
      <c r="K308" s="126">
        <f>IF(b_BDVSA!I308&lt;&gt;"",ABS(b_BDVSA!I308),"")</f>
        <v>0.80476190476190479</v>
      </c>
      <c r="L308" s="125">
        <f>IF(b_BDVSA!L308&lt;&gt;"",ABS(b_BDVSA!L308),"")</f>
        <v>0</v>
      </c>
      <c r="M308" s="125" t="str">
        <f>IF(AND(b_BDVSA!L308&lt;&gt;"",b_BDVSA!L308&lt;&gt;0)=TRUE,IF(b_BDVSA!L308&gt;0,"D","A"),"")</f>
        <v/>
      </c>
      <c r="N308" s="125">
        <f>IF(b_BDVSA!M308&lt;&gt;"",ABS(b_BDVSA!M308),"")</f>
        <v>28.7</v>
      </c>
      <c r="O308" s="125" t="str">
        <f>IF(AND(b_BDVSA!M308&lt;&gt;"",b_BDVSA!M308&lt;&gt;0)=TRUE,IF(b_BDVSA!M308&gt;0,"D","A"),"")</f>
        <v>D</v>
      </c>
      <c r="P308" s="126" t="str">
        <f>IF(b_BDVSA!N308&lt;&gt;"",ABS(b_BDVSA!N308),"")</f>
        <v/>
      </c>
      <c r="Q308" s="125">
        <f>IF(b_BDVSA!Q308&lt;&gt;"",ABS(b_BDVSA!Q308),"")</f>
        <v>0</v>
      </c>
      <c r="R308" s="125" t="str">
        <f>IF(AND(b_BDVSA!Q308&lt;&gt;"",b_BDVSA!Q308&lt;&gt;0)=TRUE,IF(b_BDVSA!Q308&gt;0,"D","A"),"")</f>
        <v/>
      </c>
      <c r="S308" s="125">
        <f>IF(b_BDVSA!R308&lt;&gt;"",ABS(b_BDVSA!R308),"")</f>
        <v>28.7</v>
      </c>
      <c r="T308" s="125" t="str">
        <f>IF(AND(b_BDVSA!R308&lt;&gt;"",b_BDVSA!R308&lt;&gt;0)=TRUE,IF(b_BDVSA!R308&gt;0,"D","A"),"")</f>
        <v>D</v>
      </c>
      <c r="U308" s="126" t="str">
        <f>IF(b_BDVSA!S308&lt;&gt;"",ABS(b_BDVSA!S308),"")</f>
        <v/>
      </c>
      <c r="V308" s="125">
        <f>IF(b_BDVSA!V308&lt;&gt;"",ABS(b_BDVSA!V308),"")</f>
        <v>0</v>
      </c>
      <c r="W308" s="125" t="str">
        <f>IF(AND(b_BDVSA!V308&lt;&gt;"",b_BDVSA!V308&lt;&gt;0)=TRUE,IF(b_BDVSA!V308&gt;0,"D","A"),"")</f>
        <v/>
      </c>
      <c r="X308" s="125">
        <f>IF(b_BDVSA!W308&lt;&gt;"",ABS(b_BDVSA!W308),"")</f>
        <v>28.7</v>
      </c>
      <c r="Y308" s="125" t="str">
        <f>IF(AND(b_BDVSA!W308&lt;&gt;"",b_BDVSA!W308&lt;&gt;0)=TRUE,IF(b_BDVSA!W308&gt;0,"D","A"),"")</f>
        <v>D</v>
      </c>
      <c r="Z308" s="126" t="str">
        <f>IF(b_BDVSA!X308&lt;&gt;"",ABS(b_BDVSA!X308),"")</f>
        <v/>
      </c>
    </row>
    <row r="309" spans="1:26">
      <c r="A309" s="117" t="str">
        <f>IF(dati_pdc!A305&lt;&gt;"",IF(dati_pdc!D305=1,RIGHT(dati_pdc!A305,dati_pdc!E305),dati_pdc!A305),"")</f>
        <v>77031311</v>
      </c>
      <c r="B309" s="117" t="str">
        <f>IF(dati_pdc!B305&lt;&gt;"",dati_pdc!B305,"")</f>
        <v>Altre spese veicoli aziend.non strum</v>
      </c>
      <c r="C309" s="117">
        <f>IF(dati_pdc!C305&lt;&gt;"",dati_pdc!C305,"")</f>
        <v>4</v>
      </c>
      <c r="D309" s="117">
        <f>IF(dati_pdc!D305&lt;&gt;"",dati_pdc!D305,"")</f>
        <v>0</v>
      </c>
      <c r="E309" s="125">
        <f>IF(b_BDVSA!F309&lt;&gt;"",ABS(b_BDVSA!F309),"")</f>
        <v>329.8</v>
      </c>
      <c r="F309" s="125" t="str">
        <f>IF(AND(b_BDVSA!F309&lt;&gt;"",b_BDVSA!F309&lt;&gt;0)=TRUE,IF(b_BDVSA!F309&gt;0,"D","A"),"")</f>
        <v>D</v>
      </c>
      <c r="G309" s="125">
        <f>IF(b_BDVSA!G309&lt;&gt;"",ABS(b_BDVSA!G309),"")</f>
        <v>284.92</v>
      </c>
      <c r="H309" s="125" t="str">
        <f>IF(AND(b_BDVSA!G309&lt;&gt;"",b_BDVSA!G309&lt;&gt;0)=TRUE,IF(b_BDVSA!G309&gt;0,"D","A"),"")</f>
        <v>D</v>
      </c>
      <c r="I309" s="125">
        <f>IF(b_BDVSA!H309&lt;&gt;"",ABS(b_BDVSA!H309),"")</f>
        <v>44.879999999999995</v>
      </c>
      <c r="J309" s="125" t="str">
        <f>IF(AND(b_BDVSA!H309&lt;&gt;"",b_BDVSA!H309&lt;&gt;0)=TRUE,IF(b_BDVSA!H309&gt;0,"D","A"),"")</f>
        <v>D</v>
      </c>
      <c r="K309" s="126">
        <f>IF(b_BDVSA!I309&lt;&gt;"",ABS(b_BDVSA!I309),"")</f>
        <v>0.15751789976133648</v>
      </c>
      <c r="L309" s="125">
        <f>IF(b_BDVSA!L309&lt;&gt;"",ABS(b_BDVSA!L309),"")</f>
        <v>0</v>
      </c>
      <c r="M309" s="125" t="str">
        <f>IF(AND(b_BDVSA!L309&lt;&gt;"",b_BDVSA!L309&lt;&gt;0)=TRUE,IF(b_BDVSA!L309&gt;0,"D","A"),"")</f>
        <v/>
      </c>
      <c r="N309" s="125">
        <f>IF(b_BDVSA!M309&lt;&gt;"",ABS(b_BDVSA!M309),"")</f>
        <v>329.8</v>
      </c>
      <c r="O309" s="125" t="str">
        <f>IF(AND(b_BDVSA!M309&lt;&gt;"",b_BDVSA!M309&lt;&gt;0)=TRUE,IF(b_BDVSA!M309&gt;0,"D","A"),"")</f>
        <v>D</v>
      </c>
      <c r="P309" s="126" t="str">
        <f>IF(b_BDVSA!N309&lt;&gt;"",ABS(b_BDVSA!N309),"")</f>
        <v/>
      </c>
      <c r="Q309" s="125">
        <f>IF(b_BDVSA!Q309&lt;&gt;"",ABS(b_BDVSA!Q309),"")</f>
        <v>0</v>
      </c>
      <c r="R309" s="125" t="str">
        <f>IF(AND(b_BDVSA!Q309&lt;&gt;"",b_BDVSA!Q309&lt;&gt;0)=TRUE,IF(b_BDVSA!Q309&gt;0,"D","A"),"")</f>
        <v/>
      </c>
      <c r="S309" s="125">
        <f>IF(b_BDVSA!R309&lt;&gt;"",ABS(b_BDVSA!R309),"")</f>
        <v>329.8</v>
      </c>
      <c r="T309" s="125" t="str">
        <f>IF(AND(b_BDVSA!R309&lt;&gt;"",b_BDVSA!R309&lt;&gt;0)=TRUE,IF(b_BDVSA!R309&gt;0,"D","A"),"")</f>
        <v>D</v>
      </c>
      <c r="U309" s="126" t="str">
        <f>IF(b_BDVSA!S309&lt;&gt;"",ABS(b_BDVSA!S309),"")</f>
        <v/>
      </c>
      <c r="V309" s="125">
        <f>IF(b_BDVSA!V309&lt;&gt;"",ABS(b_BDVSA!V309),"")</f>
        <v>0</v>
      </c>
      <c r="W309" s="125" t="str">
        <f>IF(AND(b_BDVSA!V309&lt;&gt;"",b_BDVSA!V309&lt;&gt;0)=TRUE,IF(b_BDVSA!V309&gt;0,"D","A"),"")</f>
        <v/>
      </c>
      <c r="X309" s="125">
        <f>IF(b_BDVSA!W309&lt;&gt;"",ABS(b_BDVSA!W309),"")</f>
        <v>329.8</v>
      </c>
      <c r="Y309" s="125" t="str">
        <f>IF(AND(b_BDVSA!W309&lt;&gt;"",b_BDVSA!W309&lt;&gt;0)=TRUE,IF(b_BDVSA!W309&gt;0,"D","A"),"")</f>
        <v>D</v>
      </c>
      <c r="Z309" s="126" t="str">
        <f>IF(b_BDVSA!X309&lt;&gt;"",ABS(b_BDVSA!X309),"")</f>
        <v/>
      </c>
    </row>
    <row r="310" spans="1:26">
      <c r="A310" s="117" t="str">
        <f>IF(dati_pdc!A306&lt;&gt;"",IF(dati_pdc!D306=1,RIGHT(dati_pdc!A306,dati_pdc!E306),dati_pdc!A306),"")</f>
        <v>770316</v>
      </c>
      <c r="B310" s="117" t="str">
        <f>IF(dati_pdc!B306&lt;&gt;"",dati_pdc!B306,"")</f>
        <v>Pedaggi autostradali aut.non strum.</v>
      </c>
      <c r="C310" s="117">
        <f>IF(dati_pdc!C306&lt;&gt;"",dati_pdc!C306,"")</f>
        <v>3</v>
      </c>
      <c r="D310" s="117">
        <f>IF(dati_pdc!D306&lt;&gt;"",dati_pdc!D306,"")</f>
        <v>0</v>
      </c>
      <c r="E310" s="125">
        <f>IF(b_BDVSA!F310&lt;&gt;"",ABS(b_BDVSA!F310),"")</f>
        <v>1334.8</v>
      </c>
      <c r="F310" s="125" t="str">
        <f>IF(AND(b_BDVSA!F310&lt;&gt;"",b_BDVSA!F310&lt;&gt;0)=TRUE,IF(b_BDVSA!F310&gt;0,"D","A"),"")</f>
        <v>D</v>
      </c>
      <c r="G310" s="125">
        <f>IF(b_BDVSA!G310&lt;&gt;"",ABS(b_BDVSA!G310),"")</f>
        <v>1035.0899999999999</v>
      </c>
      <c r="H310" s="125" t="str">
        <f>IF(AND(b_BDVSA!G310&lt;&gt;"",b_BDVSA!G310&lt;&gt;0)=TRUE,IF(b_BDVSA!G310&gt;0,"D","A"),"")</f>
        <v>D</v>
      </c>
      <c r="I310" s="125">
        <f>IF(b_BDVSA!H310&lt;&gt;"",ABS(b_BDVSA!H310),"")</f>
        <v>299.71000000000004</v>
      </c>
      <c r="J310" s="125" t="str">
        <f>IF(AND(b_BDVSA!H310&lt;&gt;"",b_BDVSA!H310&lt;&gt;0)=TRUE,IF(b_BDVSA!H310&gt;0,"D","A"),"")</f>
        <v>D</v>
      </c>
      <c r="K310" s="126">
        <f>IF(b_BDVSA!I310&lt;&gt;"",ABS(b_BDVSA!I310),"")</f>
        <v>0.2895497009921843</v>
      </c>
      <c r="L310" s="125">
        <f>IF(b_BDVSA!L310&lt;&gt;"",ABS(b_BDVSA!L310),"")</f>
        <v>0</v>
      </c>
      <c r="M310" s="125" t="str">
        <f>IF(AND(b_BDVSA!L310&lt;&gt;"",b_BDVSA!L310&lt;&gt;0)=TRUE,IF(b_BDVSA!L310&gt;0,"D","A"),"")</f>
        <v/>
      </c>
      <c r="N310" s="125">
        <f>IF(b_BDVSA!M310&lt;&gt;"",ABS(b_BDVSA!M310),"")</f>
        <v>1334.8</v>
      </c>
      <c r="O310" s="125" t="str">
        <f>IF(AND(b_BDVSA!M310&lt;&gt;"",b_BDVSA!M310&lt;&gt;0)=TRUE,IF(b_BDVSA!M310&gt;0,"D","A"),"")</f>
        <v>D</v>
      </c>
      <c r="P310" s="126" t="str">
        <f>IF(b_BDVSA!N310&lt;&gt;"",ABS(b_BDVSA!N310),"")</f>
        <v/>
      </c>
      <c r="Q310" s="125">
        <f>IF(b_BDVSA!Q310&lt;&gt;"",ABS(b_BDVSA!Q310),"")</f>
        <v>0</v>
      </c>
      <c r="R310" s="125" t="str">
        <f>IF(AND(b_BDVSA!Q310&lt;&gt;"",b_BDVSA!Q310&lt;&gt;0)=TRUE,IF(b_BDVSA!Q310&gt;0,"D","A"),"")</f>
        <v/>
      </c>
      <c r="S310" s="125">
        <f>IF(b_BDVSA!R310&lt;&gt;"",ABS(b_BDVSA!R310),"")</f>
        <v>1334.8</v>
      </c>
      <c r="T310" s="125" t="str">
        <f>IF(AND(b_BDVSA!R310&lt;&gt;"",b_BDVSA!R310&lt;&gt;0)=TRUE,IF(b_BDVSA!R310&gt;0,"D","A"),"")</f>
        <v>D</v>
      </c>
      <c r="U310" s="126" t="str">
        <f>IF(b_BDVSA!S310&lt;&gt;"",ABS(b_BDVSA!S310),"")</f>
        <v/>
      </c>
      <c r="V310" s="125">
        <f>IF(b_BDVSA!V310&lt;&gt;"",ABS(b_BDVSA!V310),"")</f>
        <v>0</v>
      </c>
      <c r="W310" s="125" t="str">
        <f>IF(AND(b_BDVSA!V310&lt;&gt;"",b_BDVSA!V310&lt;&gt;0)=TRUE,IF(b_BDVSA!V310&gt;0,"D","A"),"")</f>
        <v/>
      </c>
      <c r="X310" s="125">
        <f>IF(b_BDVSA!W310&lt;&gt;"",ABS(b_BDVSA!W310),"")</f>
        <v>1334.8</v>
      </c>
      <c r="Y310" s="125" t="str">
        <f>IF(AND(b_BDVSA!W310&lt;&gt;"",b_BDVSA!W310&lt;&gt;0)=TRUE,IF(b_BDVSA!W310&gt;0,"D","A"),"")</f>
        <v>D</v>
      </c>
      <c r="Z310" s="126" t="str">
        <f>IF(b_BDVSA!X310&lt;&gt;"",ABS(b_BDVSA!X310),"")</f>
        <v/>
      </c>
    </row>
    <row r="311" spans="1:26">
      <c r="A311" s="117" t="str">
        <f>IF(dati_pdc!A307&lt;&gt;"",IF(dati_pdc!D307=1,RIGHT(dati_pdc!A307,dati_pdc!E307),dati_pdc!A307),"")</f>
        <v>770317</v>
      </c>
      <c r="B311" s="117" t="str">
        <f>IF(dati_pdc!B307&lt;&gt;"",dati_pdc!B307,"")</f>
        <v>Pedaggi autostradali aut.aziend.ded.</v>
      </c>
      <c r="C311" s="117">
        <f>IF(dati_pdc!C307&lt;&gt;"",dati_pdc!C307,"")</f>
        <v>3</v>
      </c>
      <c r="D311" s="117">
        <f>IF(dati_pdc!D307&lt;&gt;"",dati_pdc!D307,"")</f>
        <v>0</v>
      </c>
      <c r="E311" s="125">
        <f>IF(b_BDVSA!F311&lt;&gt;"",ABS(b_BDVSA!F311),"")</f>
        <v>1114.19</v>
      </c>
      <c r="F311" s="125" t="str">
        <f>IF(AND(b_BDVSA!F311&lt;&gt;"",b_BDVSA!F311&lt;&gt;0)=TRUE,IF(b_BDVSA!F311&gt;0,"D","A"),"")</f>
        <v>D</v>
      </c>
      <c r="G311" s="125">
        <f>IF(b_BDVSA!G311&lt;&gt;"",ABS(b_BDVSA!G311),"")</f>
        <v>1378.85</v>
      </c>
      <c r="H311" s="125" t="str">
        <f>IF(AND(b_BDVSA!G311&lt;&gt;"",b_BDVSA!G311&lt;&gt;0)=TRUE,IF(b_BDVSA!G311&gt;0,"D","A"),"")</f>
        <v>D</v>
      </c>
      <c r="I311" s="125">
        <f>IF(b_BDVSA!H311&lt;&gt;"",ABS(b_BDVSA!H311),"")</f>
        <v>264.65999999999985</v>
      </c>
      <c r="J311" s="125" t="str">
        <f>IF(AND(b_BDVSA!H311&lt;&gt;"",b_BDVSA!H311&lt;&gt;0)=TRUE,IF(b_BDVSA!H311&gt;0,"D","A"),"")</f>
        <v>A</v>
      </c>
      <c r="K311" s="126">
        <f>IF(b_BDVSA!I311&lt;&gt;"",ABS(b_BDVSA!I311),"")</f>
        <v>0.19194256082967681</v>
      </c>
      <c r="L311" s="125">
        <f>IF(b_BDVSA!L311&lt;&gt;"",ABS(b_BDVSA!L311),"")</f>
        <v>0</v>
      </c>
      <c r="M311" s="125" t="str">
        <f>IF(AND(b_BDVSA!L311&lt;&gt;"",b_BDVSA!L311&lt;&gt;0)=TRUE,IF(b_BDVSA!L311&gt;0,"D","A"),"")</f>
        <v/>
      </c>
      <c r="N311" s="125">
        <f>IF(b_BDVSA!M311&lt;&gt;"",ABS(b_BDVSA!M311),"")</f>
        <v>1114.19</v>
      </c>
      <c r="O311" s="125" t="str">
        <f>IF(AND(b_BDVSA!M311&lt;&gt;"",b_BDVSA!M311&lt;&gt;0)=TRUE,IF(b_BDVSA!M311&gt;0,"D","A"),"")</f>
        <v>D</v>
      </c>
      <c r="P311" s="126" t="str">
        <f>IF(b_BDVSA!N311&lt;&gt;"",ABS(b_BDVSA!N311),"")</f>
        <v/>
      </c>
      <c r="Q311" s="125">
        <f>IF(b_BDVSA!Q311&lt;&gt;"",ABS(b_BDVSA!Q311),"")</f>
        <v>0</v>
      </c>
      <c r="R311" s="125" t="str">
        <f>IF(AND(b_BDVSA!Q311&lt;&gt;"",b_BDVSA!Q311&lt;&gt;0)=TRUE,IF(b_BDVSA!Q311&gt;0,"D","A"),"")</f>
        <v/>
      </c>
      <c r="S311" s="125">
        <f>IF(b_BDVSA!R311&lt;&gt;"",ABS(b_BDVSA!R311),"")</f>
        <v>1114.19</v>
      </c>
      <c r="T311" s="125" t="str">
        <f>IF(AND(b_BDVSA!R311&lt;&gt;"",b_BDVSA!R311&lt;&gt;0)=TRUE,IF(b_BDVSA!R311&gt;0,"D","A"),"")</f>
        <v>D</v>
      </c>
      <c r="U311" s="126" t="str">
        <f>IF(b_BDVSA!S311&lt;&gt;"",ABS(b_BDVSA!S311),"")</f>
        <v/>
      </c>
      <c r="V311" s="125">
        <f>IF(b_BDVSA!V311&lt;&gt;"",ABS(b_BDVSA!V311),"")</f>
        <v>0</v>
      </c>
      <c r="W311" s="125" t="str">
        <f>IF(AND(b_BDVSA!V311&lt;&gt;"",b_BDVSA!V311&lt;&gt;0)=TRUE,IF(b_BDVSA!V311&gt;0,"D","A"),"")</f>
        <v/>
      </c>
      <c r="X311" s="125">
        <f>IF(b_BDVSA!W311&lt;&gt;"",ABS(b_BDVSA!W311),"")</f>
        <v>1114.19</v>
      </c>
      <c r="Y311" s="125" t="str">
        <f>IF(AND(b_BDVSA!W311&lt;&gt;"",b_BDVSA!W311&lt;&gt;0)=TRUE,IF(b_BDVSA!W311&gt;0,"D","A"),"")</f>
        <v>D</v>
      </c>
      <c r="Z311" s="126" t="str">
        <f>IF(b_BDVSA!X311&lt;&gt;"",ABS(b_BDVSA!X311),"")</f>
        <v/>
      </c>
    </row>
    <row r="312" spans="1:26">
      <c r="A312" s="117" t="str">
        <f>IF(dati_pdc!A308&lt;&gt;"",IF(dati_pdc!D308=1,RIGHT(dati_pdc!A308,dati_pdc!E308),dati_pdc!A308),"")</f>
        <v>770321</v>
      </c>
      <c r="B312" s="117" t="str">
        <f>IF(dati_pdc!B308&lt;&gt;"",dati_pdc!B308,"")</f>
        <v>Tasse circolaz.autovett. e altri veicoli</v>
      </c>
      <c r="C312" s="117">
        <f>IF(dati_pdc!C308&lt;&gt;"",dati_pdc!C308,"")</f>
        <v>3</v>
      </c>
      <c r="D312" s="117">
        <f>IF(dati_pdc!D308&lt;&gt;"",dati_pdc!D308,"")</f>
        <v>0</v>
      </c>
      <c r="E312" s="125">
        <f>IF(b_BDVSA!F312&lt;&gt;"",ABS(b_BDVSA!F312),"")</f>
        <v>1200.32</v>
      </c>
      <c r="F312" s="125" t="str">
        <f>IF(AND(b_BDVSA!F312&lt;&gt;"",b_BDVSA!F312&lt;&gt;0)=TRUE,IF(b_BDVSA!F312&gt;0,"D","A"),"")</f>
        <v>D</v>
      </c>
      <c r="G312" s="125">
        <f>IF(b_BDVSA!G312&lt;&gt;"",ABS(b_BDVSA!G312),"")</f>
        <v>1170.3699999999999</v>
      </c>
      <c r="H312" s="125" t="str">
        <f>IF(AND(b_BDVSA!G312&lt;&gt;"",b_BDVSA!G312&lt;&gt;0)=TRUE,IF(b_BDVSA!G312&gt;0,"D","A"),"")</f>
        <v>D</v>
      </c>
      <c r="I312" s="125">
        <f>IF(b_BDVSA!H312&lt;&gt;"",ABS(b_BDVSA!H312),"")</f>
        <v>29.950000000000045</v>
      </c>
      <c r="J312" s="125" t="str">
        <f>IF(AND(b_BDVSA!H312&lt;&gt;"",b_BDVSA!H312&lt;&gt;0)=TRUE,IF(b_BDVSA!H312&gt;0,"D","A"),"")</f>
        <v>D</v>
      </c>
      <c r="K312" s="126">
        <f>IF(b_BDVSA!I312&lt;&gt;"",ABS(b_BDVSA!I312),"")</f>
        <v>2.5590197971581678E-2</v>
      </c>
      <c r="L312" s="125">
        <f>IF(b_BDVSA!L312&lt;&gt;"",ABS(b_BDVSA!L312),"")</f>
        <v>0</v>
      </c>
      <c r="M312" s="125" t="str">
        <f>IF(AND(b_BDVSA!L312&lt;&gt;"",b_BDVSA!L312&lt;&gt;0)=TRUE,IF(b_BDVSA!L312&gt;0,"D","A"),"")</f>
        <v/>
      </c>
      <c r="N312" s="125">
        <f>IF(b_BDVSA!M312&lt;&gt;"",ABS(b_BDVSA!M312),"")</f>
        <v>1200.32</v>
      </c>
      <c r="O312" s="125" t="str">
        <f>IF(AND(b_BDVSA!M312&lt;&gt;"",b_BDVSA!M312&lt;&gt;0)=TRUE,IF(b_BDVSA!M312&gt;0,"D","A"),"")</f>
        <v>D</v>
      </c>
      <c r="P312" s="126" t="str">
        <f>IF(b_BDVSA!N312&lt;&gt;"",ABS(b_BDVSA!N312),"")</f>
        <v/>
      </c>
      <c r="Q312" s="125">
        <f>IF(b_BDVSA!Q312&lt;&gt;"",ABS(b_BDVSA!Q312),"")</f>
        <v>0</v>
      </c>
      <c r="R312" s="125" t="str">
        <f>IF(AND(b_BDVSA!Q312&lt;&gt;"",b_BDVSA!Q312&lt;&gt;0)=TRUE,IF(b_BDVSA!Q312&gt;0,"D","A"),"")</f>
        <v/>
      </c>
      <c r="S312" s="125">
        <f>IF(b_BDVSA!R312&lt;&gt;"",ABS(b_BDVSA!R312),"")</f>
        <v>1200.32</v>
      </c>
      <c r="T312" s="125" t="str">
        <f>IF(AND(b_BDVSA!R312&lt;&gt;"",b_BDVSA!R312&lt;&gt;0)=TRUE,IF(b_BDVSA!R312&gt;0,"D","A"),"")</f>
        <v>D</v>
      </c>
      <c r="U312" s="126" t="str">
        <f>IF(b_BDVSA!S312&lt;&gt;"",ABS(b_BDVSA!S312),"")</f>
        <v/>
      </c>
      <c r="V312" s="125">
        <f>IF(b_BDVSA!V312&lt;&gt;"",ABS(b_BDVSA!V312),"")</f>
        <v>0</v>
      </c>
      <c r="W312" s="125" t="str">
        <f>IF(AND(b_BDVSA!V312&lt;&gt;"",b_BDVSA!V312&lt;&gt;0)=TRUE,IF(b_BDVSA!V312&gt;0,"D","A"),"")</f>
        <v/>
      </c>
      <c r="X312" s="125">
        <f>IF(b_BDVSA!W312&lt;&gt;"",ABS(b_BDVSA!W312),"")</f>
        <v>1200.32</v>
      </c>
      <c r="Y312" s="125" t="str">
        <f>IF(AND(b_BDVSA!W312&lt;&gt;"",b_BDVSA!W312&lt;&gt;0)=TRUE,IF(b_BDVSA!W312&gt;0,"D","A"),"")</f>
        <v>D</v>
      </c>
      <c r="Z312" s="126" t="str">
        <f>IF(b_BDVSA!X312&lt;&gt;"",ABS(b_BDVSA!X312),"")</f>
        <v/>
      </c>
    </row>
    <row r="313" spans="1:26">
      <c r="A313" s="117" t="str">
        <f>IF(dati_pdc!A309&lt;&gt;"",IF(dati_pdc!D309=1,RIGHT(dati_pdc!A309,dati_pdc!E309),dati_pdc!A309),"")</f>
        <v>77032108</v>
      </c>
      <c r="B313" s="117" t="str">
        <f>IF(dati_pdc!B309&lt;&gt;"",dati_pdc!B309,"")</f>
        <v>Tassa possesso autovett.e veic.non strum</v>
      </c>
      <c r="C313" s="117">
        <f>IF(dati_pdc!C309&lt;&gt;"",dati_pdc!C309,"")</f>
        <v>4</v>
      </c>
      <c r="D313" s="117">
        <f>IF(dati_pdc!D309&lt;&gt;"",dati_pdc!D309,"")</f>
        <v>0</v>
      </c>
      <c r="E313" s="125">
        <f>IF(b_BDVSA!F313&lt;&gt;"",ABS(b_BDVSA!F313),"")</f>
        <v>568.64</v>
      </c>
      <c r="F313" s="125" t="str">
        <f>IF(AND(b_BDVSA!F313&lt;&gt;"",b_BDVSA!F313&lt;&gt;0)=TRUE,IF(b_BDVSA!F313&gt;0,"D","A"),"")</f>
        <v>D</v>
      </c>
      <c r="G313" s="125">
        <f>IF(b_BDVSA!G313&lt;&gt;"",ABS(b_BDVSA!G313),"")</f>
        <v>566.55999999999995</v>
      </c>
      <c r="H313" s="125" t="str">
        <f>IF(AND(b_BDVSA!G313&lt;&gt;"",b_BDVSA!G313&lt;&gt;0)=TRUE,IF(b_BDVSA!G313&gt;0,"D","A"),"")</f>
        <v>D</v>
      </c>
      <c r="I313" s="125">
        <f>IF(b_BDVSA!H313&lt;&gt;"",ABS(b_BDVSA!H313),"")</f>
        <v>2.0800000000000409</v>
      </c>
      <c r="J313" s="125" t="str">
        <f>IF(AND(b_BDVSA!H313&lt;&gt;"",b_BDVSA!H313&lt;&gt;0)=TRUE,IF(b_BDVSA!H313&gt;0,"D","A"),"")</f>
        <v>D</v>
      </c>
      <c r="K313" s="126">
        <f>IF(b_BDVSA!I313&lt;&gt;"",ABS(b_BDVSA!I313),"")</f>
        <v>3.6712792996329447E-3</v>
      </c>
      <c r="L313" s="125">
        <f>IF(b_BDVSA!L313&lt;&gt;"",ABS(b_BDVSA!L313),"")</f>
        <v>0</v>
      </c>
      <c r="M313" s="125" t="str">
        <f>IF(AND(b_BDVSA!L313&lt;&gt;"",b_BDVSA!L313&lt;&gt;0)=TRUE,IF(b_BDVSA!L313&gt;0,"D","A"),"")</f>
        <v/>
      </c>
      <c r="N313" s="125">
        <f>IF(b_BDVSA!M313&lt;&gt;"",ABS(b_BDVSA!M313),"")</f>
        <v>568.64</v>
      </c>
      <c r="O313" s="125" t="str">
        <f>IF(AND(b_BDVSA!M313&lt;&gt;"",b_BDVSA!M313&lt;&gt;0)=TRUE,IF(b_BDVSA!M313&gt;0,"D","A"),"")</f>
        <v>D</v>
      </c>
      <c r="P313" s="126" t="str">
        <f>IF(b_BDVSA!N313&lt;&gt;"",ABS(b_BDVSA!N313),"")</f>
        <v/>
      </c>
      <c r="Q313" s="125">
        <f>IF(b_BDVSA!Q313&lt;&gt;"",ABS(b_BDVSA!Q313),"")</f>
        <v>0</v>
      </c>
      <c r="R313" s="125" t="str">
        <f>IF(AND(b_BDVSA!Q313&lt;&gt;"",b_BDVSA!Q313&lt;&gt;0)=TRUE,IF(b_BDVSA!Q313&gt;0,"D","A"),"")</f>
        <v/>
      </c>
      <c r="S313" s="125">
        <f>IF(b_BDVSA!R313&lt;&gt;"",ABS(b_BDVSA!R313),"")</f>
        <v>568.64</v>
      </c>
      <c r="T313" s="125" t="str">
        <f>IF(AND(b_BDVSA!R313&lt;&gt;"",b_BDVSA!R313&lt;&gt;0)=TRUE,IF(b_BDVSA!R313&gt;0,"D","A"),"")</f>
        <v>D</v>
      </c>
      <c r="U313" s="126" t="str">
        <f>IF(b_BDVSA!S313&lt;&gt;"",ABS(b_BDVSA!S313),"")</f>
        <v/>
      </c>
      <c r="V313" s="125">
        <f>IF(b_BDVSA!V313&lt;&gt;"",ABS(b_BDVSA!V313),"")</f>
        <v>0</v>
      </c>
      <c r="W313" s="125" t="str">
        <f>IF(AND(b_BDVSA!V313&lt;&gt;"",b_BDVSA!V313&lt;&gt;0)=TRUE,IF(b_BDVSA!V313&gt;0,"D","A"),"")</f>
        <v/>
      </c>
      <c r="X313" s="125">
        <f>IF(b_BDVSA!W313&lt;&gt;"",ABS(b_BDVSA!W313),"")</f>
        <v>568.64</v>
      </c>
      <c r="Y313" s="125" t="str">
        <f>IF(AND(b_BDVSA!W313&lt;&gt;"",b_BDVSA!W313&lt;&gt;0)=TRUE,IF(b_BDVSA!W313&gt;0,"D","A"),"")</f>
        <v>D</v>
      </c>
      <c r="Z313" s="126" t="str">
        <f>IF(b_BDVSA!X313&lt;&gt;"",ABS(b_BDVSA!X313),"")</f>
        <v/>
      </c>
    </row>
    <row r="314" spans="1:26">
      <c r="A314" s="117" t="str">
        <f>IF(dati_pdc!A310&lt;&gt;"",IF(dati_pdc!D310=1,RIGHT(dati_pdc!A310,dati_pdc!E310),dati_pdc!A310),"")</f>
        <v>77032109</v>
      </c>
      <c r="B314" s="117" t="str">
        <f>IF(dati_pdc!B310&lt;&gt;"",dati_pdc!B310,"")</f>
        <v>Tassa possesso autovet.e veic.aziend.ded</v>
      </c>
      <c r="C314" s="117">
        <f>IF(dati_pdc!C310&lt;&gt;"",dati_pdc!C310,"")</f>
        <v>4</v>
      </c>
      <c r="D314" s="117">
        <f>IF(dati_pdc!D310&lt;&gt;"",dati_pdc!D310,"")</f>
        <v>0</v>
      </c>
      <c r="E314" s="125">
        <f>IF(b_BDVSA!F314&lt;&gt;"",ABS(b_BDVSA!F314),"")</f>
        <v>631.67999999999995</v>
      </c>
      <c r="F314" s="125" t="str">
        <f>IF(AND(b_BDVSA!F314&lt;&gt;"",b_BDVSA!F314&lt;&gt;0)=TRUE,IF(b_BDVSA!F314&gt;0,"D","A"),"")</f>
        <v>D</v>
      </c>
      <c r="G314" s="125">
        <f>IF(b_BDVSA!G314&lt;&gt;"",ABS(b_BDVSA!G314),"")</f>
        <v>603.80999999999995</v>
      </c>
      <c r="H314" s="125" t="str">
        <f>IF(AND(b_BDVSA!G314&lt;&gt;"",b_BDVSA!G314&lt;&gt;0)=TRUE,IF(b_BDVSA!G314&gt;0,"D","A"),"")</f>
        <v>D</v>
      </c>
      <c r="I314" s="125">
        <f>IF(b_BDVSA!H314&lt;&gt;"",ABS(b_BDVSA!H314),"")</f>
        <v>27.870000000000005</v>
      </c>
      <c r="J314" s="125" t="str">
        <f>IF(AND(b_BDVSA!H314&lt;&gt;"",b_BDVSA!H314&lt;&gt;0)=TRUE,IF(b_BDVSA!H314&gt;0,"D","A"),"")</f>
        <v>D</v>
      </c>
      <c r="K314" s="126">
        <f>IF(b_BDVSA!I314&lt;&gt;"",ABS(b_BDVSA!I314),"")</f>
        <v>4.6156903661747913E-2</v>
      </c>
      <c r="L314" s="125">
        <f>IF(b_BDVSA!L314&lt;&gt;"",ABS(b_BDVSA!L314),"")</f>
        <v>0</v>
      </c>
      <c r="M314" s="125" t="str">
        <f>IF(AND(b_BDVSA!L314&lt;&gt;"",b_BDVSA!L314&lt;&gt;0)=TRUE,IF(b_BDVSA!L314&gt;0,"D","A"),"")</f>
        <v/>
      </c>
      <c r="N314" s="125">
        <f>IF(b_BDVSA!M314&lt;&gt;"",ABS(b_BDVSA!M314),"")</f>
        <v>631.67999999999995</v>
      </c>
      <c r="O314" s="125" t="str">
        <f>IF(AND(b_BDVSA!M314&lt;&gt;"",b_BDVSA!M314&lt;&gt;0)=TRUE,IF(b_BDVSA!M314&gt;0,"D","A"),"")</f>
        <v>D</v>
      </c>
      <c r="P314" s="126" t="str">
        <f>IF(b_BDVSA!N314&lt;&gt;"",ABS(b_BDVSA!N314),"")</f>
        <v/>
      </c>
      <c r="Q314" s="125">
        <f>IF(b_BDVSA!Q314&lt;&gt;"",ABS(b_BDVSA!Q314),"")</f>
        <v>0</v>
      </c>
      <c r="R314" s="125" t="str">
        <f>IF(AND(b_BDVSA!Q314&lt;&gt;"",b_BDVSA!Q314&lt;&gt;0)=TRUE,IF(b_BDVSA!Q314&gt;0,"D","A"),"")</f>
        <v/>
      </c>
      <c r="S314" s="125">
        <f>IF(b_BDVSA!R314&lt;&gt;"",ABS(b_BDVSA!R314),"")</f>
        <v>631.67999999999995</v>
      </c>
      <c r="T314" s="125" t="str">
        <f>IF(AND(b_BDVSA!R314&lt;&gt;"",b_BDVSA!R314&lt;&gt;0)=TRUE,IF(b_BDVSA!R314&gt;0,"D","A"),"")</f>
        <v>D</v>
      </c>
      <c r="U314" s="126" t="str">
        <f>IF(b_BDVSA!S314&lt;&gt;"",ABS(b_BDVSA!S314),"")</f>
        <v/>
      </c>
      <c r="V314" s="125">
        <f>IF(b_BDVSA!V314&lt;&gt;"",ABS(b_BDVSA!V314),"")</f>
        <v>0</v>
      </c>
      <c r="W314" s="125" t="str">
        <f>IF(AND(b_BDVSA!V314&lt;&gt;"",b_BDVSA!V314&lt;&gt;0)=TRUE,IF(b_BDVSA!V314&gt;0,"D","A"),"")</f>
        <v/>
      </c>
      <c r="X314" s="125">
        <f>IF(b_BDVSA!W314&lt;&gt;"",ABS(b_BDVSA!W314),"")</f>
        <v>631.67999999999995</v>
      </c>
      <c r="Y314" s="125" t="str">
        <f>IF(AND(b_BDVSA!W314&lt;&gt;"",b_BDVSA!W314&lt;&gt;0)=TRUE,IF(b_BDVSA!W314&gt;0,"D","A"),"")</f>
        <v>D</v>
      </c>
      <c r="Z314" s="126" t="str">
        <f>IF(b_BDVSA!X314&lt;&gt;"",ABS(b_BDVSA!X314),"")</f>
        <v/>
      </c>
    </row>
    <row r="315" spans="1:26">
      <c r="A315" s="117" t="str">
        <f>IF(dati_pdc!A311&lt;&gt;"",IF(dati_pdc!D311=1,RIGHT(dati_pdc!A311,dati_pdc!E311),dati_pdc!A311),"")</f>
        <v>770329</v>
      </c>
      <c r="B315" s="117" t="str">
        <f>IF(dati_pdc!B311&lt;&gt;"",dati_pdc!B311,"")</f>
        <v>Spese manut.autovett.e veicoli propri</v>
      </c>
      <c r="C315" s="117">
        <f>IF(dati_pdc!C311&lt;&gt;"",dati_pdc!C311,"")</f>
        <v>3</v>
      </c>
      <c r="D315" s="117">
        <f>IF(dati_pdc!D311&lt;&gt;"",dati_pdc!D311,"")</f>
        <v>0</v>
      </c>
      <c r="E315" s="125">
        <f>IF(b_BDVSA!F315&lt;&gt;"",ABS(b_BDVSA!F315),"")</f>
        <v>4265.91</v>
      </c>
      <c r="F315" s="125" t="str">
        <f>IF(AND(b_BDVSA!F315&lt;&gt;"",b_BDVSA!F315&lt;&gt;0)=TRUE,IF(b_BDVSA!F315&gt;0,"D","A"),"")</f>
        <v>D</v>
      </c>
      <c r="G315" s="125">
        <f>IF(b_BDVSA!G315&lt;&gt;"",ABS(b_BDVSA!G315),"")</f>
        <v>3668.0499999999997</v>
      </c>
      <c r="H315" s="125" t="str">
        <f>IF(AND(b_BDVSA!G315&lt;&gt;"",b_BDVSA!G315&lt;&gt;0)=TRUE,IF(b_BDVSA!G315&gt;0,"D","A"),"")</f>
        <v>D</v>
      </c>
      <c r="I315" s="125">
        <f>IF(b_BDVSA!H315&lt;&gt;"",ABS(b_BDVSA!H315),"")</f>
        <v>597.86000000000013</v>
      </c>
      <c r="J315" s="125" t="str">
        <f>IF(AND(b_BDVSA!H315&lt;&gt;"",b_BDVSA!H315&lt;&gt;0)=TRUE,IF(b_BDVSA!H315&gt;0,"D","A"),"")</f>
        <v>D</v>
      </c>
      <c r="K315" s="126">
        <f>IF(b_BDVSA!I315&lt;&gt;"",ABS(b_BDVSA!I315),"")</f>
        <v>0.16299123512493019</v>
      </c>
      <c r="L315" s="125">
        <f>IF(b_BDVSA!L315&lt;&gt;"",ABS(b_BDVSA!L315),"")</f>
        <v>0</v>
      </c>
      <c r="M315" s="125" t="str">
        <f>IF(AND(b_BDVSA!L315&lt;&gt;"",b_BDVSA!L315&lt;&gt;0)=TRUE,IF(b_BDVSA!L315&gt;0,"D","A"),"")</f>
        <v/>
      </c>
      <c r="N315" s="125">
        <f>IF(b_BDVSA!M315&lt;&gt;"",ABS(b_BDVSA!M315),"")</f>
        <v>4265.91</v>
      </c>
      <c r="O315" s="125" t="str">
        <f>IF(AND(b_BDVSA!M315&lt;&gt;"",b_BDVSA!M315&lt;&gt;0)=TRUE,IF(b_BDVSA!M315&gt;0,"D","A"),"")</f>
        <v>D</v>
      </c>
      <c r="P315" s="126" t="str">
        <f>IF(b_BDVSA!N315&lt;&gt;"",ABS(b_BDVSA!N315),"")</f>
        <v/>
      </c>
      <c r="Q315" s="125">
        <f>IF(b_BDVSA!Q315&lt;&gt;"",ABS(b_BDVSA!Q315),"")</f>
        <v>0</v>
      </c>
      <c r="R315" s="125" t="str">
        <f>IF(AND(b_BDVSA!Q315&lt;&gt;"",b_BDVSA!Q315&lt;&gt;0)=TRUE,IF(b_BDVSA!Q315&gt;0,"D","A"),"")</f>
        <v/>
      </c>
      <c r="S315" s="125">
        <f>IF(b_BDVSA!R315&lt;&gt;"",ABS(b_BDVSA!R315),"")</f>
        <v>4265.91</v>
      </c>
      <c r="T315" s="125" t="str">
        <f>IF(AND(b_BDVSA!R315&lt;&gt;"",b_BDVSA!R315&lt;&gt;0)=TRUE,IF(b_BDVSA!R315&gt;0,"D","A"),"")</f>
        <v>D</v>
      </c>
      <c r="U315" s="126" t="str">
        <f>IF(b_BDVSA!S315&lt;&gt;"",ABS(b_BDVSA!S315),"")</f>
        <v/>
      </c>
      <c r="V315" s="125">
        <f>IF(b_BDVSA!V315&lt;&gt;"",ABS(b_BDVSA!V315),"")</f>
        <v>0</v>
      </c>
      <c r="W315" s="125" t="str">
        <f>IF(AND(b_BDVSA!V315&lt;&gt;"",b_BDVSA!V315&lt;&gt;0)=TRUE,IF(b_BDVSA!V315&gt;0,"D","A"),"")</f>
        <v/>
      </c>
      <c r="X315" s="125">
        <f>IF(b_BDVSA!W315&lt;&gt;"",ABS(b_BDVSA!W315),"")</f>
        <v>4265.91</v>
      </c>
      <c r="Y315" s="125" t="str">
        <f>IF(AND(b_BDVSA!W315&lt;&gt;"",b_BDVSA!W315&lt;&gt;0)=TRUE,IF(b_BDVSA!W315&gt;0,"D","A"),"")</f>
        <v>D</v>
      </c>
      <c r="Z315" s="126" t="str">
        <f>IF(b_BDVSA!X315&lt;&gt;"",ABS(b_BDVSA!X315),"")</f>
        <v/>
      </c>
    </row>
    <row r="316" spans="1:26">
      <c r="A316" s="117" t="str">
        <f>IF(dati_pdc!A312&lt;&gt;"",IF(dati_pdc!D312=1,RIGHT(dati_pdc!A312,dati_pdc!E312),dati_pdc!A312),"")</f>
        <v>77032908</v>
      </c>
      <c r="B316" s="117" t="str">
        <f>IF(dati_pdc!B312&lt;&gt;"",dati_pdc!B312,"")</f>
        <v>Spese manut.autov.e veic.propri non stru</v>
      </c>
      <c r="C316" s="117">
        <f>IF(dati_pdc!C312&lt;&gt;"",dati_pdc!C312,"")</f>
        <v>4</v>
      </c>
      <c r="D316" s="117">
        <f>IF(dati_pdc!D312&lt;&gt;"",dati_pdc!D312,"")</f>
        <v>0</v>
      </c>
      <c r="E316" s="125">
        <f>IF(b_BDVSA!F316&lt;&gt;"",ABS(b_BDVSA!F316),"")</f>
        <v>2401.08</v>
      </c>
      <c r="F316" s="125" t="str">
        <f>IF(AND(b_BDVSA!F316&lt;&gt;"",b_BDVSA!F316&lt;&gt;0)=TRUE,IF(b_BDVSA!F316&gt;0,"D","A"),"")</f>
        <v>D</v>
      </c>
      <c r="G316" s="125">
        <f>IF(b_BDVSA!G316&lt;&gt;"",ABS(b_BDVSA!G316),"")</f>
        <v>2097.4899999999998</v>
      </c>
      <c r="H316" s="125" t="str">
        <f>IF(AND(b_BDVSA!G316&lt;&gt;"",b_BDVSA!G316&lt;&gt;0)=TRUE,IF(b_BDVSA!G316&gt;0,"D","A"),"")</f>
        <v>D</v>
      </c>
      <c r="I316" s="125">
        <f>IF(b_BDVSA!H316&lt;&gt;"",ABS(b_BDVSA!H316),"")</f>
        <v>303.59000000000015</v>
      </c>
      <c r="J316" s="125" t="str">
        <f>IF(AND(b_BDVSA!H316&lt;&gt;"",b_BDVSA!H316&lt;&gt;0)=TRUE,IF(b_BDVSA!H316&gt;0,"D","A"),"")</f>
        <v>D</v>
      </c>
      <c r="K316" s="126">
        <f>IF(b_BDVSA!I316&lt;&gt;"",ABS(b_BDVSA!I316),"")</f>
        <v>0.14473966502820046</v>
      </c>
      <c r="L316" s="125">
        <f>IF(b_BDVSA!L316&lt;&gt;"",ABS(b_BDVSA!L316),"")</f>
        <v>0</v>
      </c>
      <c r="M316" s="125" t="str">
        <f>IF(AND(b_BDVSA!L316&lt;&gt;"",b_BDVSA!L316&lt;&gt;0)=TRUE,IF(b_BDVSA!L316&gt;0,"D","A"),"")</f>
        <v/>
      </c>
      <c r="N316" s="125">
        <f>IF(b_BDVSA!M316&lt;&gt;"",ABS(b_BDVSA!M316),"")</f>
        <v>2401.08</v>
      </c>
      <c r="O316" s="125" t="str">
        <f>IF(AND(b_BDVSA!M316&lt;&gt;"",b_BDVSA!M316&lt;&gt;0)=TRUE,IF(b_BDVSA!M316&gt;0,"D","A"),"")</f>
        <v>D</v>
      </c>
      <c r="P316" s="126" t="str">
        <f>IF(b_BDVSA!N316&lt;&gt;"",ABS(b_BDVSA!N316),"")</f>
        <v/>
      </c>
      <c r="Q316" s="125">
        <f>IF(b_BDVSA!Q316&lt;&gt;"",ABS(b_BDVSA!Q316),"")</f>
        <v>0</v>
      </c>
      <c r="R316" s="125" t="str">
        <f>IF(AND(b_BDVSA!Q316&lt;&gt;"",b_BDVSA!Q316&lt;&gt;0)=TRUE,IF(b_BDVSA!Q316&gt;0,"D","A"),"")</f>
        <v/>
      </c>
      <c r="S316" s="125">
        <f>IF(b_BDVSA!R316&lt;&gt;"",ABS(b_BDVSA!R316),"")</f>
        <v>2401.08</v>
      </c>
      <c r="T316" s="125" t="str">
        <f>IF(AND(b_BDVSA!R316&lt;&gt;"",b_BDVSA!R316&lt;&gt;0)=TRUE,IF(b_BDVSA!R316&gt;0,"D","A"),"")</f>
        <v>D</v>
      </c>
      <c r="U316" s="126" t="str">
        <f>IF(b_BDVSA!S316&lt;&gt;"",ABS(b_BDVSA!S316),"")</f>
        <v/>
      </c>
      <c r="V316" s="125">
        <f>IF(b_BDVSA!V316&lt;&gt;"",ABS(b_BDVSA!V316),"")</f>
        <v>0</v>
      </c>
      <c r="W316" s="125" t="str">
        <f>IF(AND(b_BDVSA!V316&lt;&gt;"",b_BDVSA!V316&lt;&gt;0)=TRUE,IF(b_BDVSA!V316&gt;0,"D","A"),"")</f>
        <v/>
      </c>
      <c r="X316" s="125">
        <f>IF(b_BDVSA!W316&lt;&gt;"",ABS(b_BDVSA!W316),"")</f>
        <v>2401.08</v>
      </c>
      <c r="Y316" s="125" t="str">
        <f>IF(AND(b_BDVSA!W316&lt;&gt;"",b_BDVSA!W316&lt;&gt;0)=TRUE,IF(b_BDVSA!W316&gt;0,"D","A"),"")</f>
        <v>D</v>
      </c>
      <c r="Z316" s="126" t="str">
        <f>IF(b_BDVSA!X316&lt;&gt;"",ABS(b_BDVSA!X316),"")</f>
        <v/>
      </c>
    </row>
    <row r="317" spans="1:26">
      <c r="A317" s="117" t="str">
        <f>IF(dati_pdc!A313&lt;&gt;"",IF(dati_pdc!D313=1,RIGHT(dati_pdc!A313,dati_pdc!E313),dati_pdc!A313),"")</f>
        <v>77032909</v>
      </c>
      <c r="B317" s="117" t="str">
        <f>IF(dati_pdc!B313&lt;&gt;"",dati_pdc!B313,"")</f>
        <v>Spese manut.aut.e veic.propri aziend.ded</v>
      </c>
      <c r="C317" s="117">
        <f>IF(dati_pdc!C313&lt;&gt;"",dati_pdc!C313,"")</f>
        <v>4</v>
      </c>
      <c r="D317" s="117">
        <f>IF(dati_pdc!D313&lt;&gt;"",dati_pdc!D313,"")</f>
        <v>0</v>
      </c>
      <c r="E317" s="125">
        <f>IF(b_BDVSA!F317&lt;&gt;"",ABS(b_BDVSA!F317),"")</f>
        <v>1864.83</v>
      </c>
      <c r="F317" s="125" t="str">
        <f>IF(AND(b_BDVSA!F317&lt;&gt;"",b_BDVSA!F317&lt;&gt;0)=TRUE,IF(b_BDVSA!F317&gt;0,"D","A"),"")</f>
        <v>D</v>
      </c>
      <c r="G317" s="125">
        <f>IF(b_BDVSA!G317&lt;&gt;"",ABS(b_BDVSA!G317),"")</f>
        <v>1570.56</v>
      </c>
      <c r="H317" s="125" t="str">
        <f>IF(AND(b_BDVSA!G317&lt;&gt;"",b_BDVSA!G317&lt;&gt;0)=TRUE,IF(b_BDVSA!G317&gt;0,"D","A"),"")</f>
        <v>D</v>
      </c>
      <c r="I317" s="125">
        <f>IF(b_BDVSA!H317&lt;&gt;"",ABS(b_BDVSA!H317),"")</f>
        <v>294.27</v>
      </c>
      <c r="J317" s="125" t="str">
        <f>IF(AND(b_BDVSA!H317&lt;&gt;"",b_BDVSA!H317&lt;&gt;0)=TRUE,IF(b_BDVSA!H317&gt;0,"D","A"),"")</f>
        <v>D</v>
      </c>
      <c r="K317" s="126">
        <f>IF(b_BDVSA!I317&lt;&gt;"",ABS(b_BDVSA!I317),"")</f>
        <v>0.18736628973105135</v>
      </c>
      <c r="L317" s="125">
        <f>IF(b_BDVSA!L317&lt;&gt;"",ABS(b_BDVSA!L317),"")</f>
        <v>0</v>
      </c>
      <c r="M317" s="125" t="str">
        <f>IF(AND(b_BDVSA!L317&lt;&gt;"",b_BDVSA!L317&lt;&gt;0)=TRUE,IF(b_BDVSA!L317&gt;0,"D","A"),"")</f>
        <v/>
      </c>
      <c r="N317" s="125">
        <f>IF(b_BDVSA!M317&lt;&gt;"",ABS(b_BDVSA!M317),"")</f>
        <v>1864.83</v>
      </c>
      <c r="O317" s="125" t="str">
        <f>IF(AND(b_BDVSA!M317&lt;&gt;"",b_BDVSA!M317&lt;&gt;0)=TRUE,IF(b_BDVSA!M317&gt;0,"D","A"),"")</f>
        <v>D</v>
      </c>
      <c r="P317" s="126" t="str">
        <f>IF(b_BDVSA!N317&lt;&gt;"",ABS(b_BDVSA!N317),"")</f>
        <v/>
      </c>
      <c r="Q317" s="125">
        <f>IF(b_BDVSA!Q317&lt;&gt;"",ABS(b_BDVSA!Q317),"")</f>
        <v>0</v>
      </c>
      <c r="R317" s="125" t="str">
        <f>IF(AND(b_BDVSA!Q317&lt;&gt;"",b_BDVSA!Q317&lt;&gt;0)=TRUE,IF(b_BDVSA!Q317&gt;0,"D","A"),"")</f>
        <v/>
      </c>
      <c r="S317" s="125">
        <f>IF(b_BDVSA!R317&lt;&gt;"",ABS(b_BDVSA!R317),"")</f>
        <v>1864.83</v>
      </c>
      <c r="T317" s="125" t="str">
        <f>IF(AND(b_BDVSA!R317&lt;&gt;"",b_BDVSA!R317&lt;&gt;0)=TRUE,IF(b_BDVSA!R317&gt;0,"D","A"),"")</f>
        <v>D</v>
      </c>
      <c r="U317" s="126" t="str">
        <f>IF(b_BDVSA!S317&lt;&gt;"",ABS(b_BDVSA!S317),"")</f>
        <v/>
      </c>
      <c r="V317" s="125">
        <f>IF(b_BDVSA!V317&lt;&gt;"",ABS(b_BDVSA!V317),"")</f>
        <v>0</v>
      </c>
      <c r="W317" s="125" t="str">
        <f>IF(AND(b_BDVSA!V317&lt;&gt;"",b_BDVSA!V317&lt;&gt;0)=TRUE,IF(b_BDVSA!V317&gt;0,"D","A"),"")</f>
        <v/>
      </c>
      <c r="X317" s="125">
        <f>IF(b_BDVSA!W317&lt;&gt;"",ABS(b_BDVSA!W317),"")</f>
        <v>1864.83</v>
      </c>
      <c r="Y317" s="125" t="str">
        <f>IF(AND(b_BDVSA!W317&lt;&gt;"",b_BDVSA!W317&lt;&gt;0)=TRUE,IF(b_BDVSA!W317&gt;0,"D","A"),"")</f>
        <v>D</v>
      </c>
      <c r="Z317" s="126" t="str">
        <f>IF(b_BDVSA!X317&lt;&gt;"",ABS(b_BDVSA!X317),"")</f>
        <v/>
      </c>
    </row>
    <row r="318" spans="1:26">
      <c r="A318" s="117" t="str">
        <f>IF(dati_pdc!A314&lt;&gt;"",IF(dati_pdc!D314=1,RIGHT(dati_pdc!A314,dati_pdc!E314),dati_pdc!A314),"")</f>
        <v>78</v>
      </c>
      <c r="B318" s="117" t="str">
        <f>IF(dati_pdc!B314&lt;&gt;"",dati_pdc!B314,"")</f>
        <v>PRESTAZIONI DI LAVORO NON DIPENDENTE</v>
      </c>
      <c r="C318" s="117">
        <f>IF(dati_pdc!C314&lt;&gt;"",dati_pdc!C314,"")</f>
        <v>1</v>
      </c>
      <c r="D318" s="117">
        <f>IF(dati_pdc!D314&lt;&gt;"",dati_pdc!D314,"")</f>
        <v>0</v>
      </c>
      <c r="E318" s="125">
        <f>IF(b_BDVSA!F318&lt;&gt;"",ABS(b_BDVSA!F318),"")</f>
        <v>142788.19</v>
      </c>
      <c r="F318" s="125" t="str">
        <f>IF(AND(b_BDVSA!F318&lt;&gt;"",b_BDVSA!F318&lt;&gt;0)=TRUE,IF(b_BDVSA!F318&gt;0,"D","A"),"")</f>
        <v>D</v>
      </c>
      <c r="G318" s="125">
        <f>IF(b_BDVSA!G318&lt;&gt;"",ABS(b_BDVSA!G318),"")</f>
        <v>126622.81999999999</v>
      </c>
      <c r="H318" s="125" t="str">
        <f>IF(AND(b_BDVSA!G318&lt;&gt;"",b_BDVSA!G318&lt;&gt;0)=TRUE,IF(b_BDVSA!G318&gt;0,"D","A"),"")</f>
        <v>D</v>
      </c>
      <c r="I318" s="125">
        <f>IF(b_BDVSA!H318&lt;&gt;"",ABS(b_BDVSA!H318),"")</f>
        <v>16165.37000000001</v>
      </c>
      <c r="J318" s="125" t="str">
        <f>IF(AND(b_BDVSA!H318&lt;&gt;"",b_BDVSA!H318&lt;&gt;0)=TRUE,IF(b_BDVSA!H318&gt;0,"D","A"),"")</f>
        <v>D</v>
      </c>
      <c r="K318" s="126">
        <f>IF(b_BDVSA!I318&lt;&gt;"",ABS(b_BDVSA!I318),"")</f>
        <v>0.12766553453792934</v>
      </c>
      <c r="L318" s="125">
        <f>IF(b_BDVSA!L318&lt;&gt;"",ABS(b_BDVSA!L318),"")</f>
        <v>0</v>
      </c>
      <c r="M318" s="125" t="str">
        <f>IF(AND(b_BDVSA!L318&lt;&gt;"",b_BDVSA!L318&lt;&gt;0)=TRUE,IF(b_BDVSA!L318&gt;0,"D","A"),"")</f>
        <v/>
      </c>
      <c r="N318" s="125">
        <f>IF(b_BDVSA!M318&lt;&gt;"",ABS(b_BDVSA!M318),"")</f>
        <v>142788.19</v>
      </c>
      <c r="O318" s="125" t="str">
        <f>IF(AND(b_BDVSA!M318&lt;&gt;"",b_BDVSA!M318&lt;&gt;0)=TRUE,IF(b_BDVSA!M318&gt;0,"D","A"),"")</f>
        <v>D</v>
      </c>
      <c r="P318" s="126" t="str">
        <f>IF(b_BDVSA!N318&lt;&gt;"",ABS(b_BDVSA!N318),"")</f>
        <v/>
      </c>
      <c r="Q318" s="125">
        <f>IF(b_BDVSA!Q318&lt;&gt;"",ABS(b_BDVSA!Q318),"")</f>
        <v>0</v>
      </c>
      <c r="R318" s="125" t="str">
        <f>IF(AND(b_BDVSA!Q318&lt;&gt;"",b_BDVSA!Q318&lt;&gt;0)=TRUE,IF(b_BDVSA!Q318&gt;0,"D","A"),"")</f>
        <v/>
      </c>
      <c r="S318" s="125">
        <f>IF(b_BDVSA!R318&lt;&gt;"",ABS(b_BDVSA!R318),"")</f>
        <v>142788.19</v>
      </c>
      <c r="T318" s="125" t="str">
        <f>IF(AND(b_BDVSA!R318&lt;&gt;"",b_BDVSA!R318&lt;&gt;0)=TRUE,IF(b_BDVSA!R318&gt;0,"D","A"),"")</f>
        <v>D</v>
      </c>
      <c r="U318" s="126" t="str">
        <f>IF(b_BDVSA!S318&lt;&gt;"",ABS(b_BDVSA!S318),"")</f>
        <v/>
      </c>
      <c r="V318" s="125">
        <f>IF(b_BDVSA!V318&lt;&gt;"",ABS(b_BDVSA!V318),"")</f>
        <v>0</v>
      </c>
      <c r="W318" s="125" t="str">
        <f>IF(AND(b_BDVSA!V318&lt;&gt;"",b_BDVSA!V318&lt;&gt;0)=TRUE,IF(b_BDVSA!V318&gt;0,"D","A"),"")</f>
        <v/>
      </c>
      <c r="X318" s="125">
        <f>IF(b_BDVSA!W318&lt;&gt;"",ABS(b_BDVSA!W318),"")</f>
        <v>142788.19</v>
      </c>
      <c r="Y318" s="125" t="str">
        <f>IF(AND(b_BDVSA!W318&lt;&gt;"",b_BDVSA!W318&lt;&gt;0)=TRUE,IF(b_BDVSA!W318&gt;0,"D","A"),"")</f>
        <v>D</v>
      </c>
      <c r="Z318" s="126" t="str">
        <f>IF(b_BDVSA!X318&lt;&gt;"",ABS(b_BDVSA!X318),"")</f>
        <v/>
      </c>
    </row>
    <row r="319" spans="1:26">
      <c r="A319" s="117" t="str">
        <f>IF(dati_pdc!A315&lt;&gt;"",IF(dati_pdc!D315=1,RIGHT(dati_pdc!A315,dati_pdc!E315),dati_pdc!A315),"")</f>
        <v>7801</v>
      </c>
      <c r="B319" s="117" t="str">
        <f>IF(dati_pdc!B315&lt;&gt;"",dati_pdc!B315,"")</f>
        <v>PRESTAZIONI DI LAVORO AUTONOMO</v>
      </c>
      <c r="C319" s="117">
        <f>IF(dati_pdc!C315&lt;&gt;"",dati_pdc!C315,"")</f>
        <v>2</v>
      </c>
      <c r="D319" s="117">
        <f>IF(dati_pdc!D315&lt;&gt;"",dati_pdc!D315,"")</f>
        <v>0</v>
      </c>
      <c r="E319" s="125">
        <f>IF(b_BDVSA!F319&lt;&gt;"",ABS(b_BDVSA!F319),"")</f>
        <v>57012.92</v>
      </c>
      <c r="F319" s="125" t="str">
        <f>IF(AND(b_BDVSA!F319&lt;&gt;"",b_BDVSA!F319&lt;&gt;0)=TRUE,IF(b_BDVSA!F319&gt;0,"D","A"),"")</f>
        <v>D</v>
      </c>
      <c r="G319" s="125">
        <f>IF(b_BDVSA!G319&lt;&gt;"",ABS(b_BDVSA!G319),"")</f>
        <v>53266.350000000006</v>
      </c>
      <c r="H319" s="125" t="str">
        <f>IF(AND(b_BDVSA!G319&lt;&gt;"",b_BDVSA!G319&lt;&gt;0)=TRUE,IF(b_BDVSA!G319&gt;0,"D","A"),"")</f>
        <v>D</v>
      </c>
      <c r="I319" s="125">
        <f>IF(b_BDVSA!H319&lt;&gt;"",ABS(b_BDVSA!H319),"")</f>
        <v>3746.5699999999924</v>
      </c>
      <c r="J319" s="125" t="str">
        <f>IF(AND(b_BDVSA!H319&lt;&gt;"",b_BDVSA!H319&lt;&gt;0)=TRUE,IF(b_BDVSA!H319&gt;0,"D","A"),"")</f>
        <v>D</v>
      </c>
      <c r="K319" s="126">
        <f>IF(b_BDVSA!I319&lt;&gt;"",ABS(b_BDVSA!I319),"")</f>
        <v>7.0336525780347103E-2</v>
      </c>
      <c r="L319" s="125">
        <f>IF(b_BDVSA!L319&lt;&gt;"",ABS(b_BDVSA!L319),"")</f>
        <v>0</v>
      </c>
      <c r="M319" s="125" t="str">
        <f>IF(AND(b_BDVSA!L319&lt;&gt;"",b_BDVSA!L319&lt;&gt;0)=TRUE,IF(b_BDVSA!L319&gt;0,"D","A"),"")</f>
        <v/>
      </c>
      <c r="N319" s="125">
        <f>IF(b_BDVSA!M319&lt;&gt;"",ABS(b_BDVSA!M319),"")</f>
        <v>57012.92</v>
      </c>
      <c r="O319" s="125" t="str">
        <f>IF(AND(b_BDVSA!M319&lt;&gt;"",b_BDVSA!M319&lt;&gt;0)=TRUE,IF(b_BDVSA!M319&gt;0,"D","A"),"")</f>
        <v>D</v>
      </c>
      <c r="P319" s="126" t="str">
        <f>IF(b_BDVSA!N319&lt;&gt;"",ABS(b_BDVSA!N319),"")</f>
        <v/>
      </c>
      <c r="Q319" s="125">
        <f>IF(b_BDVSA!Q319&lt;&gt;"",ABS(b_BDVSA!Q319),"")</f>
        <v>0</v>
      </c>
      <c r="R319" s="125" t="str">
        <f>IF(AND(b_BDVSA!Q319&lt;&gt;"",b_BDVSA!Q319&lt;&gt;0)=TRUE,IF(b_BDVSA!Q319&gt;0,"D","A"),"")</f>
        <v/>
      </c>
      <c r="S319" s="125">
        <f>IF(b_BDVSA!R319&lt;&gt;"",ABS(b_BDVSA!R319),"")</f>
        <v>57012.92</v>
      </c>
      <c r="T319" s="125" t="str">
        <f>IF(AND(b_BDVSA!R319&lt;&gt;"",b_BDVSA!R319&lt;&gt;0)=TRUE,IF(b_BDVSA!R319&gt;0,"D","A"),"")</f>
        <v>D</v>
      </c>
      <c r="U319" s="126" t="str">
        <f>IF(b_BDVSA!S319&lt;&gt;"",ABS(b_BDVSA!S319),"")</f>
        <v/>
      </c>
      <c r="V319" s="125">
        <f>IF(b_BDVSA!V319&lt;&gt;"",ABS(b_BDVSA!V319),"")</f>
        <v>0</v>
      </c>
      <c r="W319" s="125" t="str">
        <f>IF(AND(b_BDVSA!V319&lt;&gt;"",b_BDVSA!V319&lt;&gt;0)=TRUE,IF(b_BDVSA!V319&gt;0,"D","A"),"")</f>
        <v/>
      </c>
      <c r="X319" s="125">
        <f>IF(b_BDVSA!W319&lt;&gt;"",ABS(b_BDVSA!W319),"")</f>
        <v>57012.92</v>
      </c>
      <c r="Y319" s="125" t="str">
        <f>IF(AND(b_BDVSA!W319&lt;&gt;"",b_BDVSA!W319&lt;&gt;0)=TRUE,IF(b_BDVSA!W319&gt;0,"D","A"),"")</f>
        <v>D</v>
      </c>
      <c r="Z319" s="126" t="str">
        <f>IF(b_BDVSA!X319&lt;&gt;"",ABS(b_BDVSA!X319),"")</f>
        <v/>
      </c>
    </row>
    <row r="320" spans="1:26">
      <c r="A320" s="117" t="str">
        <f>IF(dati_pdc!A316&lt;&gt;"",IF(dati_pdc!D316=1,RIGHT(dati_pdc!A316,dati_pdc!E316),dati_pdc!A316),"")</f>
        <v>780101</v>
      </c>
      <c r="B320" s="117" t="str">
        <f>IF(dati_pdc!B316&lt;&gt;"",dati_pdc!B316,"")</f>
        <v>Consulenze Amministrative e Fiscali</v>
      </c>
      <c r="C320" s="117">
        <f>IF(dati_pdc!C316&lt;&gt;"",dati_pdc!C316,"")</f>
        <v>3</v>
      </c>
      <c r="D320" s="117">
        <f>IF(dati_pdc!D316&lt;&gt;"",dati_pdc!D316,"")</f>
        <v>0</v>
      </c>
      <c r="E320" s="125">
        <f>IF(b_BDVSA!F320&lt;&gt;"",ABS(b_BDVSA!F320),"")</f>
        <v>6200</v>
      </c>
      <c r="F320" s="125" t="str">
        <f>IF(AND(b_BDVSA!F320&lt;&gt;"",b_BDVSA!F320&lt;&gt;0)=TRUE,IF(b_BDVSA!F320&gt;0,"D","A"),"")</f>
        <v>D</v>
      </c>
      <c r="G320" s="125">
        <f>IF(b_BDVSA!G320&lt;&gt;"",ABS(b_BDVSA!G320),"")</f>
        <v>7000</v>
      </c>
      <c r="H320" s="125" t="str">
        <f>IF(AND(b_BDVSA!G320&lt;&gt;"",b_BDVSA!G320&lt;&gt;0)=TRUE,IF(b_BDVSA!G320&gt;0,"D","A"),"")</f>
        <v>D</v>
      </c>
      <c r="I320" s="125">
        <f>IF(b_BDVSA!H320&lt;&gt;"",ABS(b_BDVSA!H320),"")</f>
        <v>800</v>
      </c>
      <c r="J320" s="125" t="str">
        <f>IF(AND(b_BDVSA!H320&lt;&gt;"",b_BDVSA!H320&lt;&gt;0)=TRUE,IF(b_BDVSA!H320&gt;0,"D","A"),"")</f>
        <v>A</v>
      </c>
      <c r="K320" s="126">
        <f>IF(b_BDVSA!I320&lt;&gt;"",ABS(b_BDVSA!I320),"")</f>
        <v>0.11428571428571428</v>
      </c>
      <c r="L320" s="125">
        <f>IF(b_BDVSA!L320&lt;&gt;"",ABS(b_BDVSA!L320),"")</f>
        <v>0</v>
      </c>
      <c r="M320" s="125" t="str">
        <f>IF(AND(b_BDVSA!L320&lt;&gt;"",b_BDVSA!L320&lt;&gt;0)=TRUE,IF(b_BDVSA!L320&gt;0,"D","A"),"")</f>
        <v/>
      </c>
      <c r="N320" s="125">
        <f>IF(b_BDVSA!M320&lt;&gt;"",ABS(b_BDVSA!M320),"")</f>
        <v>6200</v>
      </c>
      <c r="O320" s="125" t="str">
        <f>IF(AND(b_BDVSA!M320&lt;&gt;"",b_BDVSA!M320&lt;&gt;0)=TRUE,IF(b_BDVSA!M320&gt;0,"D","A"),"")</f>
        <v>D</v>
      </c>
      <c r="P320" s="126" t="str">
        <f>IF(b_BDVSA!N320&lt;&gt;"",ABS(b_BDVSA!N320),"")</f>
        <v/>
      </c>
      <c r="Q320" s="125">
        <f>IF(b_BDVSA!Q320&lt;&gt;"",ABS(b_BDVSA!Q320),"")</f>
        <v>0</v>
      </c>
      <c r="R320" s="125" t="str">
        <f>IF(AND(b_BDVSA!Q320&lt;&gt;"",b_BDVSA!Q320&lt;&gt;0)=TRUE,IF(b_BDVSA!Q320&gt;0,"D","A"),"")</f>
        <v/>
      </c>
      <c r="S320" s="125">
        <f>IF(b_BDVSA!R320&lt;&gt;"",ABS(b_BDVSA!R320),"")</f>
        <v>6200</v>
      </c>
      <c r="T320" s="125" t="str">
        <f>IF(AND(b_BDVSA!R320&lt;&gt;"",b_BDVSA!R320&lt;&gt;0)=TRUE,IF(b_BDVSA!R320&gt;0,"D","A"),"")</f>
        <v>D</v>
      </c>
      <c r="U320" s="126" t="str">
        <f>IF(b_BDVSA!S320&lt;&gt;"",ABS(b_BDVSA!S320),"")</f>
        <v/>
      </c>
      <c r="V320" s="125">
        <f>IF(b_BDVSA!V320&lt;&gt;"",ABS(b_BDVSA!V320),"")</f>
        <v>0</v>
      </c>
      <c r="W320" s="125" t="str">
        <f>IF(AND(b_BDVSA!V320&lt;&gt;"",b_BDVSA!V320&lt;&gt;0)=TRUE,IF(b_BDVSA!V320&gt;0,"D","A"),"")</f>
        <v/>
      </c>
      <c r="X320" s="125">
        <f>IF(b_BDVSA!W320&lt;&gt;"",ABS(b_BDVSA!W320),"")</f>
        <v>6200</v>
      </c>
      <c r="Y320" s="125" t="str">
        <f>IF(AND(b_BDVSA!W320&lt;&gt;"",b_BDVSA!W320&lt;&gt;0)=TRUE,IF(b_BDVSA!W320&gt;0,"D","A"),"")</f>
        <v>D</v>
      </c>
      <c r="Z320" s="126" t="str">
        <f>IF(b_BDVSA!X320&lt;&gt;"",ABS(b_BDVSA!X320),"")</f>
        <v/>
      </c>
    </row>
    <row r="321" spans="1:26">
      <c r="A321" s="117" t="str">
        <f>IF(dati_pdc!A317&lt;&gt;"",IF(dati_pdc!D317=1,RIGHT(dati_pdc!A317,dati_pdc!E317),dati_pdc!A317),"")</f>
        <v>780102</v>
      </c>
      <c r="B321" s="117" t="str">
        <f>IF(dati_pdc!B317&lt;&gt;"",dati_pdc!B317,"")</f>
        <v>Consulenze paghe</v>
      </c>
      <c r="C321" s="117">
        <f>IF(dati_pdc!C317&lt;&gt;"",dati_pdc!C317,"")</f>
        <v>3</v>
      </c>
      <c r="D321" s="117">
        <f>IF(dati_pdc!D317&lt;&gt;"",dati_pdc!D317,"")</f>
        <v>0</v>
      </c>
      <c r="E321" s="125">
        <f>IF(b_BDVSA!F321&lt;&gt;"",ABS(b_BDVSA!F321),"")</f>
        <v>6955.4</v>
      </c>
      <c r="F321" s="125" t="str">
        <f>IF(AND(b_BDVSA!F321&lt;&gt;"",b_BDVSA!F321&lt;&gt;0)=TRUE,IF(b_BDVSA!F321&gt;0,"D","A"),"")</f>
        <v>D</v>
      </c>
      <c r="G321" s="125">
        <f>IF(b_BDVSA!G321&lt;&gt;"",ABS(b_BDVSA!G321),"")</f>
        <v>6517.7</v>
      </c>
      <c r="H321" s="125" t="str">
        <f>IF(AND(b_BDVSA!G321&lt;&gt;"",b_BDVSA!G321&lt;&gt;0)=TRUE,IF(b_BDVSA!G321&gt;0,"D","A"),"")</f>
        <v>D</v>
      </c>
      <c r="I321" s="125">
        <f>IF(b_BDVSA!H321&lt;&gt;"",ABS(b_BDVSA!H321),"")</f>
        <v>437.69999999999982</v>
      </c>
      <c r="J321" s="125" t="str">
        <f>IF(AND(b_BDVSA!H321&lt;&gt;"",b_BDVSA!H321&lt;&gt;0)=TRUE,IF(b_BDVSA!H321&gt;0,"D","A"),"")</f>
        <v>D</v>
      </c>
      <c r="K321" s="126">
        <f>IF(b_BDVSA!I321&lt;&gt;"",ABS(b_BDVSA!I321),"")</f>
        <v>6.7155591696457309E-2</v>
      </c>
      <c r="L321" s="125">
        <f>IF(b_BDVSA!L321&lt;&gt;"",ABS(b_BDVSA!L321),"")</f>
        <v>0</v>
      </c>
      <c r="M321" s="125" t="str">
        <f>IF(AND(b_BDVSA!L321&lt;&gt;"",b_BDVSA!L321&lt;&gt;0)=TRUE,IF(b_BDVSA!L321&gt;0,"D","A"),"")</f>
        <v/>
      </c>
      <c r="N321" s="125">
        <f>IF(b_BDVSA!M321&lt;&gt;"",ABS(b_BDVSA!M321),"")</f>
        <v>6955.4</v>
      </c>
      <c r="O321" s="125" t="str">
        <f>IF(AND(b_BDVSA!M321&lt;&gt;"",b_BDVSA!M321&lt;&gt;0)=TRUE,IF(b_BDVSA!M321&gt;0,"D","A"),"")</f>
        <v>D</v>
      </c>
      <c r="P321" s="126" t="str">
        <f>IF(b_BDVSA!N321&lt;&gt;"",ABS(b_BDVSA!N321),"")</f>
        <v/>
      </c>
      <c r="Q321" s="125">
        <f>IF(b_BDVSA!Q321&lt;&gt;"",ABS(b_BDVSA!Q321),"")</f>
        <v>0</v>
      </c>
      <c r="R321" s="125" t="str">
        <f>IF(AND(b_BDVSA!Q321&lt;&gt;"",b_BDVSA!Q321&lt;&gt;0)=TRUE,IF(b_BDVSA!Q321&gt;0,"D","A"),"")</f>
        <v/>
      </c>
      <c r="S321" s="125">
        <f>IF(b_BDVSA!R321&lt;&gt;"",ABS(b_BDVSA!R321),"")</f>
        <v>6955.4</v>
      </c>
      <c r="T321" s="125" t="str">
        <f>IF(AND(b_BDVSA!R321&lt;&gt;"",b_BDVSA!R321&lt;&gt;0)=TRUE,IF(b_BDVSA!R321&gt;0,"D","A"),"")</f>
        <v>D</v>
      </c>
      <c r="U321" s="126" t="str">
        <f>IF(b_BDVSA!S321&lt;&gt;"",ABS(b_BDVSA!S321),"")</f>
        <v/>
      </c>
      <c r="V321" s="125">
        <f>IF(b_BDVSA!V321&lt;&gt;"",ABS(b_BDVSA!V321),"")</f>
        <v>0</v>
      </c>
      <c r="W321" s="125" t="str">
        <f>IF(AND(b_BDVSA!V321&lt;&gt;"",b_BDVSA!V321&lt;&gt;0)=TRUE,IF(b_BDVSA!V321&gt;0,"D","A"),"")</f>
        <v/>
      </c>
      <c r="X321" s="125">
        <f>IF(b_BDVSA!W321&lt;&gt;"",ABS(b_BDVSA!W321),"")</f>
        <v>6955.4</v>
      </c>
      <c r="Y321" s="125" t="str">
        <f>IF(AND(b_BDVSA!W321&lt;&gt;"",b_BDVSA!W321&lt;&gt;0)=TRUE,IF(b_BDVSA!W321&gt;0,"D","A"),"")</f>
        <v>D</v>
      </c>
      <c r="Z321" s="126" t="str">
        <f>IF(b_BDVSA!X321&lt;&gt;"",ABS(b_BDVSA!X321),"")</f>
        <v/>
      </c>
    </row>
    <row r="322" spans="1:26">
      <c r="A322" s="117" t="str">
        <f>IF(dati_pdc!A318&lt;&gt;"",IF(dati_pdc!D318=1,RIGHT(dati_pdc!A318,dati_pdc!E318),dati_pdc!A318),"")</f>
        <v>780105</v>
      </c>
      <c r="B322" s="117" t="str">
        <f>IF(dati_pdc!B318&lt;&gt;"",dati_pdc!B318,"")</f>
        <v>Consulenze  Legali</v>
      </c>
      <c r="C322" s="117">
        <f>IF(dati_pdc!C318&lt;&gt;"",dati_pdc!C318,"")</f>
        <v>3</v>
      </c>
      <c r="D322" s="117">
        <f>IF(dati_pdc!D318&lt;&gt;"",dati_pdc!D318,"")</f>
        <v>0</v>
      </c>
      <c r="E322" s="125">
        <f>IF(b_BDVSA!F322&lt;&gt;"",ABS(b_BDVSA!F322),"")</f>
        <v>0</v>
      </c>
      <c r="F322" s="125" t="str">
        <f>IF(AND(b_BDVSA!F322&lt;&gt;"",b_BDVSA!F322&lt;&gt;0)=TRUE,IF(b_BDVSA!F322&gt;0,"D","A"),"")</f>
        <v/>
      </c>
      <c r="G322" s="125">
        <f>IF(b_BDVSA!G322&lt;&gt;"",ABS(b_BDVSA!G322),"")</f>
        <v>9925.5</v>
      </c>
      <c r="H322" s="125" t="str">
        <f>IF(AND(b_BDVSA!G322&lt;&gt;"",b_BDVSA!G322&lt;&gt;0)=TRUE,IF(b_BDVSA!G322&gt;0,"D","A"),"")</f>
        <v>D</v>
      </c>
      <c r="I322" s="125">
        <f>IF(b_BDVSA!H322&lt;&gt;"",ABS(b_BDVSA!H322),"")</f>
        <v>9925.5</v>
      </c>
      <c r="J322" s="125" t="str">
        <f>IF(AND(b_BDVSA!H322&lt;&gt;"",b_BDVSA!H322&lt;&gt;0)=TRUE,IF(b_BDVSA!H322&gt;0,"D","A"),"")</f>
        <v>A</v>
      </c>
      <c r="K322" s="126">
        <f>IF(b_BDVSA!I322&lt;&gt;"",ABS(b_BDVSA!I322),"")</f>
        <v>1</v>
      </c>
      <c r="L322" s="125">
        <f>IF(b_BDVSA!L322&lt;&gt;"",ABS(b_BDVSA!L322),"")</f>
        <v>0</v>
      </c>
      <c r="M322" s="125" t="str">
        <f>IF(AND(b_BDVSA!L322&lt;&gt;"",b_BDVSA!L322&lt;&gt;0)=TRUE,IF(b_BDVSA!L322&gt;0,"D","A"),"")</f>
        <v/>
      </c>
      <c r="N322" s="125">
        <f>IF(b_BDVSA!M322&lt;&gt;"",ABS(b_BDVSA!M322),"")</f>
        <v>0</v>
      </c>
      <c r="O322" s="125" t="str">
        <f>IF(AND(b_BDVSA!M322&lt;&gt;"",b_BDVSA!M322&lt;&gt;0)=TRUE,IF(b_BDVSA!M322&gt;0,"D","A"),"")</f>
        <v/>
      </c>
      <c r="P322" s="126" t="str">
        <f>IF(b_BDVSA!N322&lt;&gt;"",ABS(b_BDVSA!N322),"")</f>
        <v/>
      </c>
      <c r="Q322" s="125">
        <f>IF(b_BDVSA!Q322&lt;&gt;"",ABS(b_BDVSA!Q322),"")</f>
        <v>0</v>
      </c>
      <c r="R322" s="125" t="str">
        <f>IF(AND(b_BDVSA!Q322&lt;&gt;"",b_BDVSA!Q322&lt;&gt;0)=TRUE,IF(b_BDVSA!Q322&gt;0,"D","A"),"")</f>
        <v/>
      </c>
      <c r="S322" s="125">
        <f>IF(b_BDVSA!R322&lt;&gt;"",ABS(b_BDVSA!R322),"")</f>
        <v>0</v>
      </c>
      <c r="T322" s="125" t="str">
        <f>IF(AND(b_BDVSA!R322&lt;&gt;"",b_BDVSA!R322&lt;&gt;0)=TRUE,IF(b_BDVSA!R322&gt;0,"D","A"),"")</f>
        <v/>
      </c>
      <c r="U322" s="126" t="str">
        <f>IF(b_BDVSA!S322&lt;&gt;"",ABS(b_BDVSA!S322),"")</f>
        <v/>
      </c>
      <c r="V322" s="125">
        <f>IF(b_BDVSA!V322&lt;&gt;"",ABS(b_BDVSA!V322),"")</f>
        <v>0</v>
      </c>
      <c r="W322" s="125" t="str">
        <f>IF(AND(b_BDVSA!V322&lt;&gt;"",b_BDVSA!V322&lt;&gt;0)=TRUE,IF(b_BDVSA!V322&gt;0,"D","A"),"")</f>
        <v/>
      </c>
      <c r="X322" s="125">
        <f>IF(b_BDVSA!W322&lt;&gt;"",ABS(b_BDVSA!W322),"")</f>
        <v>0</v>
      </c>
      <c r="Y322" s="125" t="str">
        <f>IF(AND(b_BDVSA!W322&lt;&gt;"",b_BDVSA!W322&lt;&gt;0)=TRUE,IF(b_BDVSA!W322&gt;0,"D","A"),"")</f>
        <v/>
      </c>
      <c r="Z322" s="126" t="str">
        <f>IF(b_BDVSA!X322&lt;&gt;"",ABS(b_BDVSA!X322),"")</f>
        <v/>
      </c>
    </row>
    <row r="323" spans="1:26">
      <c r="A323" s="117" t="str">
        <f>IF(dati_pdc!A319&lt;&gt;"",IF(dati_pdc!D319=1,RIGHT(dati_pdc!A319,dati_pdc!E319),dati_pdc!A319),"")</f>
        <v>780111</v>
      </c>
      <c r="B323" s="117" t="str">
        <f>IF(dati_pdc!B319&lt;&gt;"",dati_pdc!B319,"")</f>
        <v>Consulenze marketing e pubblicitarie</v>
      </c>
      <c r="C323" s="117">
        <f>IF(dati_pdc!C319&lt;&gt;"",dati_pdc!C319,"")</f>
        <v>3</v>
      </c>
      <c r="D323" s="117">
        <f>IF(dati_pdc!D319&lt;&gt;"",dati_pdc!D319,"")</f>
        <v>0</v>
      </c>
      <c r="E323" s="125">
        <f>IF(b_BDVSA!F323&lt;&gt;"",ABS(b_BDVSA!F323),"")</f>
        <v>29375</v>
      </c>
      <c r="F323" s="125" t="str">
        <f>IF(AND(b_BDVSA!F323&lt;&gt;"",b_BDVSA!F323&lt;&gt;0)=TRUE,IF(b_BDVSA!F323&gt;0,"D","A"),"")</f>
        <v>D</v>
      </c>
      <c r="G323" s="125">
        <f>IF(b_BDVSA!G323&lt;&gt;"",ABS(b_BDVSA!G323),"")</f>
        <v>7195</v>
      </c>
      <c r="H323" s="125" t="str">
        <f>IF(AND(b_BDVSA!G323&lt;&gt;"",b_BDVSA!G323&lt;&gt;0)=TRUE,IF(b_BDVSA!G323&gt;0,"D","A"),"")</f>
        <v>D</v>
      </c>
      <c r="I323" s="125">
        <f>IF(b_BDVSA!H323&lt;&gt;"",ABS(b_BDVSA!H323),"")</f>
        <v>22180</v>
      </c>
      <c r="J323" s="125" t="str">
        <f>IF(AND(b_BDVSA!H323&lt;&gt;"",b_BDVSA!H323&lt;&gt;0)=TRUE,IF(b_BDVSA!H323&gt;0,"D","A"),"")</f>
        <v>D</v>
      </c>
      <c r="K323" s="126">
        <f>IF(b_BDVSA!I323&lt;&gt;"",ABS(b_BDVSA!I323),"")</f>
        <v>3.082696316886727</v>
      </c>
      <c r="L323" s="125">
        <f>IF(b_BDVSA!L323&lt;&gt;"",ABS(b_BDVSA!L323),"")</f>
        <v>0</v>
      </c>
      <c r="M323" s="125" t="str">
        <f>IF(AND(b_BDVSA!L323&lt;&gt;"",b_BDVSA!L323&lt;&gt;0)=TRUE,IF(b_BDVSA!L323&gt;0,"D","A"),"")</f>
        <v/>
      </c>
      <c r="N323" s="125">
        <f>IF(b_BDVSA!M323&lt;&gt;"",ABS(b_BDVSA!M323),"")</f>
        <v>29375</v>
      </c>
      <c r="O323" s="125" t="str">
        <f>IF(AND(b_BDVSA!M323&lt;&gt;"",b_BDVSA!M323&lt;&gt;0)=TRUE,IF(b_BDVSA!M323&gt;0,"D","A"),"")</f>
        <v>D</v>
      </c>
      <c r="P323" s="126" t="str">
        <f>IF(b_BDVSA!N323&lt;&gt;"",ABS(b_BDVSA!N323),"")</f>
        <v/>
      </c>
      <c r="Q323" s="125">
        <f>IF(b_BDVSA!Q323&lt;&gt;"",ABS(b_BDVSA!Q323),"")</f>
        <v>0</v>
      </c>
      <c r="R323" s="125" t="str">
        <f>IF(AND(b_BDVSA!Q323&lt;&gt;"",b_BDVSA!Q323&lt;&gt;0)=TRUE,IF(b_BDVSA!Q323&gt;0,"D","A"),"")</f>
        <v/>
      </c>
      <c r="S323" s="125">
        <f>IF(b_BDVSA!R323&lt;&gt;"",ABS(b_BDVSA!R323),"")</f>
        <v>29375</v>
      </c>
      <c r="T323" s="125" t="str">
        <f>IF(AND(b_BDVSA!R323&lt;&gt;"",b_BDVSA!R323&lt;&gt;0)=TRUE,IF(b_BDVSA!R323&gt;0,"D","A"),"")</f>
        <v>D</v>
      </c>
      <c r="U323" s="126" t="str">
        <f>IF(b_BDVSA!S323&lt;&gt;"",ABS(b_BDVSA!S323),"")</f>
        <v/>
      </c>
      <c r="V323" s="125">
        <f>IF(b_BDVSA!V323&lt;&gt;"",ABS(b_BDVSA!V323),"")</f>
        <v>0</v>
      </c>
      <c r="W323" s="125" t="str">
        <f>IF(AND(b_BDVSA!V323&lt;&gt;"",b_BDVSA!V323&lt;&gt;0)=TRUE,IF(b_BDVSA!V323&gt;0,"D","A"),"")</f>
        <v/>
      </c>
      <c r="X323" s="125">
        <f>IF(b_BDVSA!W323&lt;&gt;"",ABS(b_BDVSA!W323),"")</f>
        <v>29375</v>
      </c>
      <c r="Y323" s="125" t="str">
        <f>IF(AND(b_BDVSA!W323&lt;&gt;"",b_BDVSA!W323&lt;&gt;0)=TRUE,IF(b_BDVSA!W323&gt;0,"D","A"),"")</f>
        <v>D</v>
      </c>
      <c r="Z323" s="126" t="str">
        <f>IF(b_BDVSA!X323&lt;&gt;"",ABS(b_BDVSA!X323),"")</f>
        <v/>
      </c>
    </row>
    <row r="324" spans="1:26">
      <c r="A324" s="117" t="str">
        <f>IF(dati_pdc!A320&lt;&gt;"",IF(dati_pdc!D320=1,RIGHT(dati_pdc!A320,dati_pdc!E320),dati_pdc!A320),"")</f>
        <v>780113</v>
      </c>
      <c r="B324" s="117" t="str">
        <f>IF(dati_pdc!B320&lt;&gt;"",dati_pdc!B320,"")</f>
        <v>Altre Consulenze</v>
      </c>
      <c r="C324" s="117">
        <f>IF(dati_pdc!C320&lt;&gt;"",dati_pdc!C320,"")</f>
        <v>3</v>
      </c>
      <c r="D324" s="117">
        <f>IF(dati_pdc!D320&lt;&gt;"",dati_pdc!D320,"")</f>
        <v>0</v>
      </c>
      <c r="E324" s="125">
        <f>IF(b_BDVSA!F324&lt;&gt;"",ABS(b_BDVSA!F324),"")</f>
        <v>9863.2000000000007</v>
      </c>
      <c r="F324" s="125" t="str">
        <f>IF(AND(b_BDVSA!F324&lt;&gt;"",b_BDVSA!F324&lt;&gt;0)=TRUE,IF(b_BDVSA!F324&gt;0,"D","A"),"")</f>
        <v>D</v>
      </c>
      <c r="G324" s="125">
        <f>IF(b_BDVSA!G324&lt;&gt;"",ABS(b_BDVSA!G324),"")</f>
        <v>11617.449999999999</v>
      </c>
      <c r="H324" s="125" t="str">
        <f>IF(AND(b_BDVSA!G324&lt;&gt;"",b_BDVSA!G324&lt;&gt;0)=TRUE,IF(b_BDVSA!G324&gt;0,"D","A"),"")</f>
        <v>D</v>
      </c>
      <c r="I324" s="125">
        <f>IF(b_BDVSA!H324&lt;&gt;"",ABS(b_BDVSA!H324),"")</f>
        <v>1754.2499999999982</v>
      </c>
      <c r="J324" s="125" t="str">
        <f>IF(AND(b_BDVSA!H324&lt;&gt;"",b_BDVSA!H324&lt;&gt;0)=TRUE,IF(b_BDVSA!H324&gt;0,"D","A"),"")</f>
        <v>A</v>
      </c>
      <c r="K324" s="126">
        <f>IF(b_BDVSA!I324&lt;&gt;"",ABS(b_BDVSA!I324),"")</f>
        <v>0.15100129546501154</v>
      </c>
      <c r="L324" s="125">
        <f>IF(b_BDVSA!L324&lt;&gt;"",ABS(b_BDVSA!L324),"")</f>
        <v>0</v>
      </c>
      <c r="M324" s="125" t="str">
        <f>IF(AND(b_BDVSA!L324&lt;&gt;"",b_BDVSA!L324&lt;&gt;0)=TRUE,IF(b_BDVSA!L324&gt;0,"D","A"),"")</f>
        <v/>
      </c>
      <c r="N324" s="125">
        <f>IF(b_BDVSA!M324&lt;&gt;"",ABS(b_BDVSA!M324),"")</f>
        <v>9863.2000000000007</v>
      </c>
      <c r="O324" s="125" t="str">
        <f>IF(AND(b_BDVSA!M324&lt;&gt;"",b_BDVSA!M324&lt;&gt;0)=TRUE,IF(b_BDVSA!M324&gt;0,"D","A"),"")</f>
        <v>D</v>
      </c>
      <c r="P324" s="126" t="str">
        <f>IF(b_BDVSA!N324&lt;&gt;"",ABS(b_BDVSA!N324),"")</f>
        <v/>
      </c>
      <c r="Q324" s="125">
        <f>IF(b_BDVSA!Q324&lt;&gt;"",ABS(b_BDVSA!Q324),"")</f>
        <v>0</v>
      </c>
      <c r="R324" s="125" t="str">
        <f>IF(AND(b_BDVSA!Q324&lt;&gt;"",b_BDVSA!Q324&lt;&gt;0)=TRUE,IF(b_BDVSA!Q324&gt;0,"D","A"),"")</f>
        <v/>
      </c>
      <c r="S324" s="125">
        <f>IF(b_BDVSA!R324&lt;&gt;"",ABS(b_BDVSA!R324),"")</f>
        <v>9863.2000000000007</v>
      </c>
      <c r="T324" s="125" t="str">
        <f>IF(AND(b_BDVSA!R324&lt;&gt;"",b_BDVSA!R324&lt;&gt;0)=TRUE,IF(b_BDVSA!R324&gt;0,"D","A"),"")</f>
        <v>D</v>
      </c>
      <c r="U324" s="126" t="str">
        <f>IF(b_BDVSA!S324&lt;&gt;"",ABS(b_BDVSA!S324),"")</f>
        <v/>
      </c>
      <c r="V324" s="125">
        <f>IF(b_BDVSA!V324&lt;&gt;"",ABS(b_BDVSA!V324),"")</f>
        <v>0</v>
      </c>
      <c r="W324" s="125" t="str">
        <f>IF(AND(b_BDVSA!V324&lt;&gt;"",b_BDVSA!V324&lt;&gt;0)=TRUE,IF(b_BDVSA!V324&gt;0,"D","A"),"")</f>
        <v/>
      </c>
      <c r="X324" s="125">
        <f>IF(b_BDVSA!W324&lt;&gt;"",ABS(b_BDVSA!W324),"")</f>
        <v>9863.2000000000007</v>
      </c>
      <c r="Y324" s="125" t="str">
        <f>IF(AND(b_BDVSA!W324&lt;&gt;"",b_BDVSA!W324&lt;&gt;0)=TRUE,IF(b_BDVSA!W324&gt;0,"D","A"),"")</f>
        <v>D</v>
      </c>
      <c r="Z324" s="126" t="str">
        <f>IF(b_BDVSA!X324&lt;&gt;"",ABS(b_BDVSA!X324),"")</f>
        <v/>
      </c>
    </row>
    <row r="325" spans="1:26">
      <c r="A325" s="117" t="str">
        <f>IF(dati_pdc!A321&lt;&gt;"",IF(dati_pdc!D321=1,RIGHT(dati_pdc!A321,dati_pdc!E321),dati_pdc!A321),"")</f>
        <v>78011301</v>
      </c>
      <c r="B325" s="117" t="str">
        <f>IF(dati_pdc!B321&lt;&gt;"",dati_pdc!B321,"")</f>
        <v>Altre Consulenze  Afferenti</v>
      </c>
      <c r="C325" s="117">
        <f>IF(dati_pdc!C321&lt;&gt;"",dati_pdc!C321,"")</f>
        <v>4</v>
      </c>
      <c r="D325" s="117">
        <f>IF(dati_pdc!D321&lt;&gt;"",dati_pdc!D321,"")</f>
        <v>0</v>
      </c>
      <c r="E325" s="125">
        <f>IF(b_BDVSA!F325&lt;&gt;"",ABS(b_BDVSA!F325),"")</f>
        <v>5532.5</v>
      </c>
      <c r="F325" s="125" t="str">
        <f>IF(AND(b_BDVSA!F325&lt;&gt;"",b_BDVSA!F325&lt;&gt;0)=TRUE,IF(b_BDVSA!F325&gt;0,"D","A"),"")</f>
        <v>D</v>
      </c>
      <c r="G325" s="125">
        <f>IF(b_BDVSA!G325&lt;&gt;"",ABS(b_BDVSA!G325),"")</f>
        <v>11018.15</v>
      </c>
      <c r="H325" s="125" t="str">
        <f>IF(AND(b_BDVSA!G325&lt;&gt;"",b_BDVSA!G325&lt;&gt;0)=TRUE,IF(b_BDVSA!G325&gt;0,"D","A"),"")</f>
        <v>D</v>
      </c>
      <c r="I325" s="125">
        <f>IF(b_BDVSA!H325&lt;&gt;"",ABS(b_BDVSA!H325),"")</f>
        <v>5485.65</v>
      </c>
      <c r="J325" s="125" t="str">
        <f>IF(AND(b_BDVSA!H325&lt;&gt;"",b_BDVSA!H325&lt;&gt;0)=TRUE,IF(b_BDVSA!H325&gt;0,"D","A"),"")</f>
        <v>A</v>
      </c>
      <c r="K325" s="126">
        <f>IF(b_BDVSA!I325&lt;&gt;"",ABS(b_BDVSA!I325),"")</f>
        <v>0.49787396250731747</v>
      </c>
      <c r="L325" s="125">
        <f>IF(b_BDVSA!L325&lt;&gt;"",ABS(b_BDVSA!L325),"")</f>
        <v>0</v>
      </c>
      <c r="M325" s="125" t="str">
        <f>IF(AND(b_BDVSA!L325&lt;&gt;"",b_BDVSA!L325&lt;&gt;0)=TRUE,IF(b_BDVSA!L325&gt;0,"D","A"),"")</f>
        <v/>
      </c>
      <c r="N325" s="125">
        <f>IF(b_BDVSA!M325&lt;&gt;"",ABS(b_BDVSA!M325),"")</f>
        <v>5532.5</v>
      </c>
      <c r="O325" s="125" t="str">
        <f>IF(AND(b_BDVSA!M325&lt;&gt;"",b_BDVSA!M325&lt;&gt;0)=TRUE,IF(b_BDVSA!M325&gt;0,"D","A"),"")</f>
        <v>D</v>
      </c>
      <c r="P325" s="126" t="str">
        <f>IF(b_BDVSA!N325&lt;&gt;"",ABS(b_BDVSA!N325),"")</f>
        <v/>
      </c>
      <c r="Q325" s="125">
        <f>IF(b_BDVSA!Q325&lt;&gt;"",ABS(b_BDVSA!Q325),"")</f>
        <v>0</v>
      </c>
      <c r="R325" s="125" t="str">
        <f>IF(AND(b_BDVSA!Q325&lt;&gt;"",b_BDVSA!Q325&lt;&gt;0)=TRUE,IF(b_BDVSA!Q325&gt;0,"D","A"),"")</f>
        <v/>
      </c>
      <c r="S325" s="125">
        <f>IF(b_BDVSA!R325&lt;&gt;"",ABS(b_BDVSA!R325),"")</f>
        <v>5532.5</v>
      </c>
      <c r="T325" s="125" t="str">
        <f>IF(AND(b_BDVSA!R325&lt;&gt;"",b_BDVSA!R325&lt;&gt;0)=TRUE,IF(b_BDVSA!R325&gt;0,"D","A"),"")</f>
        <v>D</v>
      </c>
      <c r="U325" s="126" t="str">
        <f>IF(b_BDVSA!S325&lt;&gt;"",ABS(b_BDVSA!S325),"")</f>
        <v/>
      </c>
      <c r="V325" s="125">
        <f>IF(b_BDVSA!V325&lt;&gt;"",ABS(b_BDVSA!V325),"")</f>
        <v>0</v>
      </c>
      <c r="W325" s="125" t="str">
        <f>IF(AND(b_BDVSA!V325&lt;&gt;"",b_BDVSA!V325&lt;&gt;0)=TRUE,IF(b_BDVSA!V325&gt;0,"D","A"),"")</f>
        <v/>
      </c>
      <c r="X325" s="125">
        <f>IF(b_BDVSA!W325&lt;&gt;"",ABS(b_BDVSA!W325),"")</f>
        <v>5532.5</v>
      </c>
      <c r="Y325" s="125" t="str">
        <f>IF(AND(b_BDVSA!W325&lt;&gt;"",b_BDVSA!W325&lt;&gt;0)=TRUE,IF(b_BDVSA!W325&gt;0,"D","A"),"")</f>
        <v>D</v>
      </c>
      <c r="Z325" s="126" t="str">
        <f>IF(b_BDVSA!X325&lt;&gt;"",ABS(b_BDVSA!X325),"")</f>
        <v/>
      </c>
    </row>
    <row r="326" spans="1:26">
      <c r="A326" s="117" t="str">
        <f>IF(dati_pdc!A322&lt;&gt;"",IF(dati_pdc!D322=1,RIGHT(dati_pdc!A322,dati_pdc!E322),dati_pdc!A322),"")</f>
        <v>78011303</v>
      </c>
      <c r="B326" s="117" t="str">
        <f>IF(dati_pdc!B322&lt;&gt;"",dati_pdc!B322,"")</f>
        <v>Altre Consulenze  NON Afferenti</v>
      </c>
      <c r="C326" s="117">
        <f>IF(dati_pdc!C322&lt;&gt;"",dati_pdc!C322,"")</f>
        <v>4</v>
      </c>
      <c r="D326" s="117">
        <f>IF(dati_pdc!D322&lt;&gt;"",dati_pdc!D322,"")</f>
        <v>0</v>
      </c>
      <c r="E326" s="125">
        <f>IF(b_BDVSA!F326&lt;&gt;"",ABS(b_BDVSA!F326),"")</f>
        <v>4330.7</v>
      </c>
      <c r="F326" s="125" t="str">
        <f>IF(AND(b_BDVSA!F326&lt;&gt;"",b_BDVSA!F326&lt;&gt;0)=TRUE,IF(b_BDVSA!F326&gt;0,"D","A"),"")</f>
        <v>D</v>
      </c>
      <c r="G326" s="125">
        <f>IF(b_BDVSA!G326&lt;&gt;"",ABS(b_BDVSA!G326),"")</f>
        <v>599.29999999999995</v>
      </c>
      <c r="H326" s="125" t="str">
        <f>IF(AND(b_BDVSA!G326&lt;&gt;"",b_BDVSA!G326&lt;&gt;0)=TRUE,IF(b_BDVSA!G326&gt;0,"D","A"),"")</f>
        <v>D</v>
      </c>
      <c r="I326" s="125">
        <f>IF(b_BDVSA!H326&lt;&gt;"",ABS(b_BDVSA!H326),"")</f>
        <v>3731.3999999999996</v>
      </c>
      <c r="J326" s="125" t="str">
        <f>IF(AND(b_BDVSA!H326&lt;&gt;"",b_BDVSA!H326&lt;&gt;0)=TRUE,IF(b_BDVSA!H326&gt;0,"D","A"),"")</f>
        <v>D</v>
      </c>
      <c r="K326" s="126">
        <f>IF(b_BDVSA!I326&lt;&gt;"",ABS(b_BDVSA!I326),"")</f>
        <v>6.2262639746370763</v>
      </c>
      <c r="L326" s="125">
        <f>IF(b_BDVSA!L326&lt;&gt;"",ABS(b_BDVSA!L326),"")</f>
        <v>0</v>
      </c>
      <c r="M326" s="125" t="str">
        <f>IF(AND(b_BDVSA!L326&lt;&gt;"",b_BDVSA!L326&lt;&gt;0)=TRUE,IF(b_BDVSA!L326&gt;0,"D","A"),"")</f>
        <v/>
      </c>
      <c r="N326" s="125">
        <f>IF(b_BDVSA!M326&lt;&gt;"",ABS(b_BDVSA!M326),"")</f>
        <v>4330.7</v>
      </c>
      <c r="O326" s="125" t="str">
        <f>IF(AND(b_BDVSA!M326&lt;&gt;"",b_BDVSA!M326&lt;&gt;0)=TRUE,IF(b_BDVSA!M326&gt;0,"D","A"),"")</f>
        <v>D</v>
      </c>
      <c r="P326" s="126" t="str">
        <f>IF(b_BDVSA!N326&lt;&gt;"",ABS(b_BDVSA!N326),"")</f>
        <v/>
      </c>
      <c r="Q326" s="125">
        <f>IF(b_BDVSA!Q326&lt;&gt;"",ABS(b_BDVSA!Q326),"")</f>
        <v>0</v>
      </c>
      <c r="R326" s="125" t="str">
        <f>IF(AND(b_BDVSA!Q326&lt;&gt;"",b_BDVSA!Q326&lt;&gt;0)=TRUE,IF(b_BDVSA!Q326&gt;0,"D","A"),"")</f>
        <v/>
      </c>
      <c r="S326" s="125">
        <f>IF(b_BDVSA!R326&lt;&gt;"",ABS(b_BDVSA!R326),"")</f>
        <v>4330.7</v>
      </c>
      <c r="T326" s="125" t="str">
        <f>IF(AND(b_BDVSA!R326&lt;&gt;"",b_BDVSA!R326&lt;&gt;0)=TRUE,IF(b_BDVSA!R326&gt;0,"D","A"),"")</f>
        <v>D</v>
      </c>
      <c r="U326" s="126" t="str">
        <f>IF(b_BDVSA!S326&lt;&gt;"",ABS(b_BDVSA!S326),"")</f>
        <v/>
      </c>
      <c r="V326" s="125">
        <f>IF(b_BDVSA!V326&lt;&gt;"",ABS(b_BDVSA!V326),"")</f>
        <v>0</v>
      </c>
      <c r="W326" s="125" t="str">
        <f>IF(AND(b_BDVSA!V326&lt;&gt;"",b_BDVSA!V326&lt;&gt;0)=TRUE,IF(b_BDVSA!V326&gt;0,"D","A"),"")</f>
        <v/>
      </c>
      <c r="X326" s="125">
        <f>IF(b_BDVSA!W326&lt;&gt;"",ABS(b_BDVSA!W326),"")</f>
        <v>4330.7</v>
      </c>
      <c r="Y326" s="125" t="str">
        <f>IF(AND(b_BDVSA!W326&lt;&gt;"",b_BDVSA!W326&lt;&gt;0)=TRUE,IF(b_BDVSA!W326&gt;0,"D","A"),"")</f>
        <v>D</v>
      </c>
      <c r="Z326" s="126" t="str">
        <f>IF(b_BDVSA!X326&lt;&gt;"",ABS(b_BDVSA!X326),"")</f>
        <v/>
      </c>
    </row>
    <row r="327" spans="1:26">
      <c r="A327" s="117" t="str">
        <f>IF(dati_pdc!A323&lt;&gt;"",IF(dati_pdc!D323=1,RIGHT(dati_pdc!A323,dati_pdc!E323),dati_pdc!A323),"")</f>
        <v>780117</v>
      </c>
      <c r="B327" s="117" t="str">
        <f>IF(dati_pdc!B323&lt;&gt;"",dati_pdc!B323,"")</f>
        <v>Rimb.spese forf.e chilom. lav.autonomo</v>
      </c>
      <c r="C327" s="117">
        <f>IF(dati_pdc!C323&lt;&gt;"",dati_pdc!C323,"")</f>
        <v>3</v>
      </c>
      <c r="D327" s="117">
        <f>IF(dati_pdc!D323&lt;&gt;"",dati_pdc!D323,"")</f>
        <v>0</v>
      </c>
      <c r="E327" s="125">
        <f>IF(b_BDVSA!F327&lt;&gt;"",ABS(b_BDVSA!F327),"")</f>
        <v>2055</v>
      </c>
      <c r="F327" s="125" t="str">
        <f>IF(AND(b_BDVSA!F327&lt;&gt;"",b_BDVSA!F327&lt;&gt;0)=TRUE,IF(b_BDVSA!F327&gt;0,"D","A"),"")</f>
        <v>D</v>
      </c>
      <c r="G327" s="125">
        <f>IF(b_BDVSA!G327&lt;&gt;"",ABS(b_BDVSA!G327),"")</f>
        <v>1138.5</v>
      </c>
      <c r="H327" s="125" t="str">
        <f>IF(AND(b_BDVSA!G327&lt;&gt;"",b_BDVSA!G327&lt;&gt;0)=TRUE,IF(b_BDVSA!G327&gt;0,"D","A"),"")</f>
        <v>D</v>
      </c>
      <c r="I327" s="125">
        <f>IF(b_BDVSA!H327&lt;&gt;"",ABS(b_BDVSA!H327),"")</f>
        <v>916.5</v>
      </c>
      <c r="J327" s="125" t="str">
        <f>IF(AND(b_BDVSA!H327&lt;&gt;"",b_BDVSA!H327&lt;&gt;0)=TRUE,IF(b_BDVSA!H327&gt;0,"D","A"),"")</f>
        <v>D</v>
      </c>
      <c r="K327" s="126">
        <f>IF(b_BDVSA!I327&lt;&gt;"",ABS(b_BDVSA!I327),"")</f>
        <v>0.80500658761528332</v>
      </c>
      <c r="L327" s="125">
        <f>IF(b_BDVSA!L327&lt;&gt;"",ABS(b_BDVSA!L327),"")</f>
        <v>0</v>
      </c>
      <c r="M327" s="125" t="str">
        <f>IF(AND(b_BDVSA!L327&lt;&gt;"",b_BDVSA!L327&lt;&gt;0)=TRUE,IF(b_BDVSA!L327&gt;0,"D","A"),"")</f>
        <v/>
      </c>
      <c r="N327" s="125">
        <f>IF(b_BDVSA!M327&lt;&gt;"",ABS(b_BDVSA!M327),"")</f>
        <v>2055</v>
      </c>
      <c r="O327" s="125" t="str">
        <f>IF(AND(b_BDVSA!M327&lt;&gt;"",b_BDVSA!M327&lt;&gt;0)=TRUE,IF(b_BDVSA!M327&gt;0,"D","A"),"")</f>
        <v>D</v>
      </c>
      <c r="P327" s="126" t="str">
        <f>IF(b_BDVSA!N327&lt;&gt;"",ABS(b_BDVSA!N327),"")</f>
        <v/>
      </c>
      <c r="Q327" s="125">
        <f>IF(b_BDVSA!Q327&lt;&gt;"",ABS(b_BDVSA!Q327),"")</f>
        <v>0</v>
      </c>
      <c r="R327" s="125" t="str">
        <f>IF(AND(b_BDVSA!Q327&lt;&gt;"",b_BDVSA!Q327&lt;&gt;0)=TRUE,IF(b_BDVSA!Q327&gt;0,"D","A"),"")</f>
        <v/>
      </c>
      <c r="S327" s="125">
        <f>IF(b_BDVSA!R327&lt;&gt;"",ABS(b_BDVSA!R327),"")</f>
        <v>2055</v>
      </c>
      <c r="T327" s="125" t="str">
        <f>IF(AND(b_BDVSA!R327&lt;&gt;"",b_BDVSA!R327&lt;&gt;0)=TRUE,IF(b_BDVSA!R327&gt;0,"D","A"),"")</f>
        <v>D</v>
      </c>
      <c r="U327" s="126" t="str">
        <f>IF(b_BDVSA!S327&lt;&gt;"",ABS(b_BDVSA!S327),"")</f>
        <v/>
      </c>
      <c r="V327" s="125">
        <f>IF(b_BDVSA!V327&lt;&gt;"",ABS(b_BDVSA!V327),"")</f>
        <v>0</v>
      </c>
      <c r="W327" s="125" t="str">
        <f>IF(AND(b_BDVSA!V327&lt;&gt;"",b_BDVSA!V327&lt;&gt;0)=TRUE,IF(b_BDVSA!V327&gt;0,"D","A"),"")</f>
        <v/>
      </c>
      <c r="X327" s="125">
        <f>IF(b_BDVSA!W327&lt;&gt;"",ABS(b_BDVSA!W327),"")</f>
        <v>2055</v>
      </c>
      <c r="Y327" s="125" t="str">
        <f>IF(AND(b_BDVSA!W327&lt;&gt;"",b_BDVSA!W327&lt;&gt;0)=TRUE,IF(b_BDVSA!W327&gt;0,"D","A"),"")</f>
        <v>D</v>
      </c>
      <c r="Z327" s="126" t="str">
        <f>IF(b_BDVSA!X327&lt;&gt;"",ABS(b_BDVSA!X327),"")</f>
        <v/>
      </c>
    </row>
    <row r="328" spans="1:26">
      <c r="A328" s="117" t="str">
        <f>IF(dati_pdc!A324&lt;&gt;"",IF(dati_pdc!D324=1,RIGHT(dati_pdc!A324,dati_pdc!E324),dati_pdc!A324),"")</f>
        <v>78011701</v>
      </c>
      <c r="B328" s="117" t="str">
        <f>IF(dati_pdc!B324&lt;&gt;"",dati_pdc!B324,"")</f>
        <v>Rimb.spese forf.e chilom.lav.aut.affer.</v>
      </c>
      <c r="C328" s="117">
        <f>IF(dati_pdc!C324&lt;&gt;"",dati_pdc!C324,"")</f>
        <v>4</v>
      </c>
      <c r="D328" s="117">
        <f>IF(dati_pdc!D324&lt;&gt;"",dati_pdc!D324,"")</f>
        <v>0</v>
      </c>
      <c r="E328" s="125">
        <f>IF(b_BDVSA!F328&lt;&gt;"",ABS(b_BDVSA!F328),"")</f>
        <v>980</v>
      </c>
      <c r="F328" s="125" t="str">
        <f>IF(AND(b_BDVSA!F328&lt;&gt;"",b_BDVSA!F328&lt;&gt;0)=TRUE,IF(b_BDVSA!F328&gt;0,"D","A"),"")</f>
        <v>D</v>
      </c>
      <c r="G328" s="125">
        <f>IF(b_BDVSA!G328&lt;&gt;"",ABS(b_BDVSA!G328),"")</f>
        <v>0</v>
      </c>
      <c r="H328" s="125" t="str">
        <f>IF(AND(b_BDVSA!G328&lt;&gt;"",b_BDVSA!G328&lt;&gt;0)=TRUE,IF(b_BDVSA!G328&gt;0,"D","A"),"")</f>
        <v/>
      </c>
      <c r="I328" s="125">
        <f>IF(b_BDVSA!H328&lt;&gt;"",ABS(b_BDVSA!H328),"")</f>
        <v>980</v>
      </c>
      <c r="J328" s="125" t="str">
        <f>IF(AND(b_BDVSA!H328&lt;&gt;"",b_BDVSA!H328&lt;&gt;0)=TRUE,IF(b_BDVSA!H328&gt;0,"D","A"),"")</f>
        <v>D</v>
      </c>
      <c r="K328" s="126" t="str">
        <f>IF(b_BDVSA!I328&lt;&gt;"",ABS(b_BDVSA!I328),"")</f>
        <v/>
      </c>
      <c r="L328" s="125">
        <f>IF(b_BDVSA!L328&lt;&gt;"",ABS(b_BDVSA!L328),"")</f>
        <v>0</v>
      </c>
      <c r="M328" s="125" t="str">
        <f>IF(AND(b_BDVSA!L328&lt;&gt;"",b_BDVSA!L328&lt;&gt;0)=TRUE,IF(b_BDVSA!L328&gt;0,"D","A"),"")</f>
        <v/>
      </c>
      <c r="N328" s="125">
        <f>IF(b_BDVSA!M328&lt;&gt;"",ABS(b_BDVSA!M328),"")</f>
        <v>980</v>
      </c>
      <c r="O328" s="125" t="str">
        <f>IF(AND(b_BDVSA!M328&lt;&gt;"",b_BDVSA!M328&lt;&gt;0)=TRUE,IF(b_BDVSA!M328&gt;0,"D","A"),"")</f>
        <v>D</v>
      </c>
      <c r="P328" s="126" t="str">
        <f>IF(b_BDVSA!N328&lt;&gt;"",ABS(b_BDVSA!N328),"")</f>
        <v/>
      </c>
      <c r="Q328" s="125">
        <f>IF(b_BDVSA!Q328&lt;&gt;"",ABS(b_BDVSA!Q328),"")</f>
        <v>0</v>
      </c>
      <c r="R328" s="125" t="str">
        <f>IF(AND(b_BDVSA!Q328&lt;&gt;"",b_BDVSA!Q328&lt;&gt;0)=TRUE,IF(b_BDVSA!Q328&gt;0,"D","A"),"")</f>
        <v/>
      </c>
      <c r="S328" s="125">
        <f>IF(b_BDVSA!R328&lt;&gt;"",ABS(b_BDVSA!R328),"")</f>
        <v>980</v>
      </c>
      <c r="T328" s="125" t="str">
        <f>IF(AND(b_BDVSA!R328&lt;&gt;"",b_BDVSA!R328&lt;&gt;0)=TRUE,IF(b_BDVSA!R328&gt;0,"D","A"),"")</f>
        <v>D</v>
      </c>
      <c r="U328" s="126" t="str">
        <f>IF(b_BDVSA!S328&lt;&gt;"",ABS(b_BDVSA!S328),"")</f>
        <v/>
      </c>
      <c r="V328" s="125">
        <f>IF(b_BDVSA!V328&lt;&gt;"",ABS(b_BDVSA!V328),"")</f>
        <v>0</v>
      </c>
      <c r="W328" s="125" t="str">
        <f>IF(AND(b_BDVSA!V328&lt;&gt;"",b_BDVSA!V328&lt;&gt;0)=TRUE,IF(b_BDVSA!V328&gt;0,"D","A"),"")</f>
        <v/>
      </c>
      <c r="X328" s="125">
        <f>IF(b_BDVSA!W328&lt;&gt;"",ABS(b_BDVSA!W328),"")</f>
        <v>980</v>
      </c>
      <c r="Y328" s="125" t="str">
        <f>IF(AND(b_BDVSA!W328&lt;&gt;"",b_BDVSA!W328&lt;&gt;0)=TRUE,IF(b_BDVSA!W328&gt;0,"D","A"),"")</f>
        <v>D</v>
      </c>
      <c r="Z328" s="126" t="str">
        <f>IF(b_BDVSA!X328&lt;&gt;"",ABS(b_BDVSA!X328),"")</f>
        <v/>
      </c>
    </row>
    <row r="329" spans="1:26">
      <c r="A329" s="117" t="str">
        <f>IF(dati_pdc!A325&lt;&gt;"",IF(dati_pdc!D325=1,RIGHT(dati_pdc!A325,dati_pdc!E325),dati_pdc!A325),"")</f>
        <v>78011703</v>
      </c>
      <c r="B329" s="117" t="str">
        <f>IF(dati_pdc!B325&lt;&gt;"",dati_pdc!B325,"")</f>
        <v>Rimb.forf.e chilom.lavoro aut.non affer.</v>
      </c>
      <c r="C329" s="117">
        <f>IF(dati_pdc!C325&lt;&gt;"",dati_pdc!C325,"")</f>
        <v>4</v>
      </c>
      <c r="D329" s="117">
        <f>IF(dati_pdc!D325&lt;&gt;"",dati_pdc!D325,"")</f>
        <v>0</v>
      </c>
      <c r="E329" s="125">
        <f>IF(b_BDVSA!F329&lt;&gt;"",ABS(b_BDVSA!F329),"")</f>
        <v>1075</v>
      </c>
      <c r="F329" s="125" t="str">
        <f>IF(AND(b_BDVSA!F329&lt;&gt;"",b_BDVSA!F329&lt;&gt;0)=TRUE,IF(b_BDVSA!F329&gt;0,"D","A"),"")</f>
        <v>D</v>
      </c>
      <c r="G329" s="125">
        <f>IF(b_BDVSA!G329&lt;&gt;"",ABS(b_BDVSA!G329),"")</f>
        <v>1138.5</v>
      </c>
      <c r="H329" s="125" t="str">
        <f>IF(AND(b_BDVSA!G329&lt;&gt;"",b_BDVSA!G329&lt;&gt;0)=TRUE,IF(b_BDVSA!G329&gt;0,"D","A"),"")</f>
        <v>D</v>
      </c>
      <c r="I329" s="125">
        <f>IF(b_BDVSA!H329&lt;&gt;"",ABS(b_BDVSA!H329),"")</f>
        <v>63.5</v>
      </c>
      <c r="J329" s="125" t="str">
        <f>IF(AND(b_BDVSA!H329&lt;&gt;"",b_BDVSA!H329&lt;&gt;0)=TRUE,IF(b_BDVSA!H329&gt;0,"D","A"),"")</f>
        <v>A</v>
      </c>
      <c r="K329" s="126">
        <f>IF(b_BDVSA!I329&lt;&gt;"",ABS(b_BDVSA!I329),"")</f>
        <v>5.5775142731664472E-2</v>
      </c>
      <c r="L329" s="125">
        <f>IF(b_BDVSA!L329&lt;&gt;"",ABS(b_BDVSA!L329),"")</f>
        <v>0</v>
      </c>
      <c r="M329" s="125" t="str">
        <f>IF(AND(b_BDVSA!L329&lt;&gt;"",b_BDVSA!L329&lt;&gt;0)=TRUE,IF(b_BDVSA!L329&gt;0,"D","A"),"")</f>
        <v/>
      </c>
      <c r="N329" s="125">
        <f>IF(b_BDVSA!M329&lt;&gt;"",ABS(b_BDVSA!M329),"")</f>
        <v>1075</v>
      </c>
      <c r="O329" s="125" t="str">
        <f>IF(AND(b_BDVSA!M329&lt;&gt;"",b_BDVSA!M329&lt;&gt;0)=TRUE,IF(b_BDVSA!M329&gt;0,"D","A"),"")</f>
        <v>D</v>
      </c>
      <c r="P329" s="126" t="str">
        <f>IF(b_BDVSA!N329&lt;&gt;"",ABS(b_BDVSA!N329),"")</f>
        <v/>
      </c>
      <c r="Q329" s="125">
        <f>IF(b_BDVSA!Q329&lt;&gt;"",ABS(b_BDVSA!Q329),"")</f>
        <v>0</v>
      </c>
      <c r="R329" s="125" t="str">
        <f>IF(AND(b_BDVSA!Q329&lt;&gt;"",b_BDVSA!Q329&lt;&gt;0)=TRUE,IF(b_BDVSA!Q329&gt;0,"D","A"),"")</f>
        <v/>
      </c>
      <c r="S329" s="125">
        <f>IF(b_BDVSA!R329&lt;&gt;"",ABS(b_BDVSA!R329),"")</f>
        <v>1075</v>
      </c>
      <c r="T329" s="125" t="str">
        <f>IF(AND(b_BDVSA!R329&lt;&gt;"",b_BDVSA!R329&lt;&gt;0)=TRUE,IF(b_BDVSA!R329&gt;0,"D","A"),"")</f>
        <v>D</v>
      </c>
      <c r="U329" s="126" t="str">
        <f>IF(b_BDVSA!S329&lt;&gt;"",ABS(b_BDVSA!S329),"")</f>
        <v/>
      </c>
      <c r="V329" s="125">
        <f>IF(b_BDVSA!V329&lt;&gt;"",ABS(b_BDVSA!V329),"")</f>
        <v>0</v>
      </c>
      <c r="W329" s="125" t="str">
        <f>IF(AND(b_BDVSA!V329&lt;&gt;"",b_BDVSA!V329&lt;&gt;0)=TRUE,IF(b_BDVSA!V329&gt;0,"D","A"),"")</f>
        <v/>
      </c>
      <c r="X329" s="125">
        <f>IF(b_BDVSA!W329&lt;&gt;"",ABS(b_BDVSA!W329),"")</f>
        <v>1075</v>
      </c>
      <c r="Y329" s="125" t="str">
        <f>IF(AND(b_BDVSA!W329&lt;&gt;"",b_BDVSA!W329&lt;&gt;0)=TRUE,IF(b_BDVSA!W329&gt;0,"D","A"),"")</f>
        <v>D</v>
      </c>
      <c r="Z329" s="126" t="str">
        <f>IF(b_BDVSA!X329&lt;&gt;"",ABS(b_BDVSA!X329),"")</f>
        <v/>
      </c>
    </row>
    <row r="330" spans="1:26">
      <c r="A330" s="117" t="str">
        <f>IF(dati_pdc!A326&lt;&gt;"",IF(dati_pdc!D326=1,RIGHT(dati_pdc!A326,dati_pdc!E326),dati_pdc!A326),"")</f>
        <v>780121</v>
      </c>
      <c r="B330" s="117" t="str">
        <f>IF(dati_pdc!B326&lt;&gt;"",dati_pdc!B326,"")</f>
        <v>Rimb.spese a pié di lista lavoro auton.</v>
      </c>
      <c r="C330" s="117">
        <f>IF(dati_pdc!C326&lt;&gt;"",dati_pdc!C326,"")</f>
        <v>3</v>
      </c>
      <c r="D330" s="117">
        <f>IF(dati_pdc!D326&lt;&gt;"",dati_pdc!D326,"")</f>
        <v>0</v>
      </c>
      <c r="E330" s="125">
        <f>IF(b_BDVSA!F330&lt;&gt;"",ABS(b_BDVSA!F330),"")</f>
        <v>154.47999999999999</v>
      </c>
      <c r="F330" s="125" t="str">
        <f>IF(AND(b_BDVSA!F330&lt;&gt;"",b_BDVSA!F330&lt;&gt;0)=TRUE,IF(b_BDVSA!F330&gt;0,"D","A"),"")</f>
        <v>D</v>
      </c>
      <c r="G330" s="125">
        <f>IF(b_BDVSA!G330&lt;&gt;"",ABS(b_BDVSA!G330),"")</f>
        <v>344.86</v>
      </c>
      <c r="H330" s="125" t="str">
        <f>IF(AND(b_BDVSA!G330&lt;&gt;"",b_BDVSA!G330&lt;&gt;0)=TRUE,IF(b_BDVSA!G330&gt;0,"D","A"),"")</f>
        <v>D</v>
      </c>
      <c r="I330" s="125">
        <f>IF(b_BDVSA!H330&lt;&gt;"",ABS(b_BDVSA!H330),"")</f>
        <v>190.38000000000002</v>
      </c>
      <c r="J330" s="125" t="str">
        <f>IF(AND(b_BDVSA!H330&lt;&gt;"",b_BDVSA!H330&lt;&gt;0)=TRUE,IF(b_BDVSA!H330&gt;0,"D","A"),"")</f>
        <v>A</v>
      </c>
      <c r="K330" s="126">
        <f>IF(b_BDVSA!I330&lt;&gt;"",ABS(b_BDVSA!I330),"")</f>
        <v>0.55205010728991477</v>
      </c>
      <c r="L330" s="125">
        <f>IF(b_BDVSA!L330&lt;&gt;"",ABS(b_BDVSA!L330),"")</f>
        <v>0</v>
      </c>
      <c r="M330" s="125" t="str">
        <f>IF(AND(b_BDVSA!L330&lt;&gt;"",b_BDVSA!L330&lt;&gt;0)=TRUE,IF(b_BDVSA!L330&gt;0,"D","A"),"")</f>
        <v/>
      </c>
      <c r="N330" s="125">
        <f>IF(b_BDVSA!M330&lt;&gt;"",ABS(b_BDVSA!M330),"")</f>
        <v>154.47999999999999</v>
      </c>
      <c r="O330" s="125" t="str">
        <f>IF(AND(b_BDVSA!M330&lt;&gt;"",b_BDVSA!M330&lt;&gt;0)=TRUE,IF(b_BDVSA!M330&gt;0,"D","A"),"")</f>
        <v>D</v>
      </c>
      <c r="P330" s="126" t="str">
        <f>IF(b_BDVSA!N330&lt;&gt;"",ABS(b_BDVSA!N330),"")</f>
        <v/>
      </c>
      <c r="Q330" s="125">
        <f>IF(b_BDVSA!Q330&lt;&gt;"",ABS(b_BDVSA!Q330),"")</f>
        <v>0</v>
      </c>
      <c r="R330" s="125" t="str">
        <f>IF(AND(b_BDVSA!Q330&lt;&gt;"",b_BDVSA!Q330&lt;&gt;0)=TRUE,IF(b_BDVSA!Q330&gt;0,"D","A"),"")</f>
        <v/>
      </c>
      <c r="S330" s="125">
        <f>IF(b_BDVSA!R330&lt;&gt;"",ABS(b_BDVSA!R330),"")</f>
        <v>154.47999999999999</v>
      </c>
      <c r="T330" s="125" t="str">
        <f>IF(AND(b_BDVSA!R330&lt;&gt;"",b_BDVSA!R330&lt;&gt;0)=TRUE,IF(b_BDVSA!R330&gt;0,"D","A"),"")</f>
        <v>D</v>
      </c>
      <c r="U330" s="126" t="str">
        <f>IF(b_BDVSA!S330&lt;&gt;"",ABS(b_BDVSA!S330),"")</f>
        <v/>
      </c>
      <c r="V330" s="125">
        <f>IF(b_BDVSA!V330&lt;&gt;"",ABS(b_BDVSA!V330),"")</f>
        <v>0</v>
      </c>
      <c r="W330" s="125" t="str">
        <f>IF(AND(b_BDVSA!V330&lt;&gt;"",b_BDVSA!V330&lt;&gt;0)=TRUE,IF(b_BDVSA!V330&gt;0,"D","A"),"")</f>
        <v/>
      </c>
      <c r="X330" s="125">
        <f>IF(b_BDVSA!W330&lt;&gt;"",ABS(b_BDVSA!W330),"")</f>
        <v>154.47999999999999</v>
      </c>
      <c r="Y330" s="125" t="str">
        <f>IF(AND(b_BDVSA!W330&lt;&gt;"",b_BDVSA!W330&lt;&gt;0)=TRUE,IF(b_BDVSA!W330&gt;0,"D","A"),"")</f>
        <v>D</v>
      </c>
      <c r="Z330" s="126" t="str">
        <f>IF(b_BDVSA!X330&lt;&gt;"",ABS(b_BDVSA!X330),"")</f>
        <v/>
      </c>
    </row>
    <row r="331" spans="1:26">
      <c r="A331" s="117" t="str">
        <f>IF(dati_pdc!A327&lt;&gt;"",IF(dati_pdc!D327=1,RIGHT(dati_pdc!A327,dati_pdc!E327),dati_pdc!A327),"")</f>
        <v>78012103</v>
      </c>
      <c r="B331" s="117" t="str">
        <f>IF(dati_pdc!B327&lt;&gt;"",dati_pdc!B327,"")</f>
        <v>Rimborsi pié di lista lav.aut.non affer.</v>
      </c>
      <c r="C331" s="117">
        <f>IF(dati_pdc!C327&lt;&gt;"",dati_pdc!C327,"")</f>
        <v>4</v>
      </c>
      <c r="D331" s="117">
        <f>IF(dati_pdc!D327&lt;&gt;"",dati_pdc!D327,"")</f>
        <v>0</v>
      </c>
      <c r="E331" s="125">
        <f>IF(b_BDVSA!F331&lt;&gt;"",ABS(b_BDVSA!F331),"")</f>
        <v>154.47999999999999</v>
      </c>
      <c r="F331" s="125" t="str">
        <f>IF(AND(b_BDVSA!F331&lt;&gt;"",b_BDVSA!F331&lt;&gt;0)=TRUE,IF(b_BDVSA!F331&gt;0,"D","A"),"")</f>
        <v>D</v>
      </c>
      <c r="G331" s="125">
        <f>IF(b_BDVSA!G331&lt;&gt;"",ABS(b_BDVSA!G331),"")</f>
        <v>344.86</v>
      </c>
      <c r="H331" s="125" t="str">
        <f>IF(AND(b_BDVSA!G331&lt;&gt;"",b_BDVSA!G331&lt;&gt;0)=TRUE,IF(b_BDVSA!G331&gt;0,"D","A"),"")</f>
        <v>D</v>
      </c>
      <c r="I331" s="125">
        <f>IF(b_BDVSA!H331&lt;&gt;"",ABS(b_BDVSA!H331),"")</f>
        <v>190.38000000000002</v>
      </c>
      <c r="J331" s="125" t="str">
        <f>IF(AND(b_BDVSA!H331&lt;&gt;"",b_BDVSA!H331&lt;&gt;0)=TRUE,IF(b_BDVSA!H331&gt;0,"D","A"),"")</f>
        <v>A</v>
      </c>
      <c r="K331" s="126">
        <f>IF(b_BDVSA!I331&lt;&gt;"",ABS(b_BDVSA!I331),"")</f>
        <v>0.55205010728991477</v>
      </c>
      <c r="L331" s="125">
        <f>IF(b_BDVSA!L331&lt;&gt;"",ABS(b_BDVSA!L331),"")</f>
        <v>0</v>
      </c>
      <c r="M331" s="125" t="str">
        <f>IF(AND(b_BDVSA!L331&lt;&gt;"",b_BDVSA!L331&lt;&gt;0)=TRUE,IF(b_BDVSA!L331&gt;0,"D","A"),"")</f>
        <v/>
      </c>
      <c r="N331" s="125">
        <f>IF(b_BDVSA!M331&lt;&gt;"",ABS(b_BDVSA!M331),"")</f>
        <v>154.47999999999999</v>
      </c>
      <c r="O331" s="125" t="str">
        <f>IF(AND(b_BDVSA!M331&lt;&gt;"",b_BDVSA!M331&lt;&gt;0)=TRUE,IF(b_BDVSA!M331&gt;0,"D","A"),"")</f>
        <v>D</v>
      </c>
      <c r="P331" s="126" t="str">
        <f>IF(b_BDVSA!N331&lt;&gt;"",ABS(b_BDVSA!N331),"")</f>
        <v/>
      </c>
      <c r="Q331" s="125">
        <f>IF(b_BDVSA!Q331&lt;&gt;"",ABS(b_BDVSA!Q331),"")</f>
        <v>0</v>
      </c>
      <c r="R331" s="125" t="str">
        <f>IF(AND(b_BDVSA!Q331&lt;&gt;"",b_BDVSA!Q331&lt;&gt;0)=TRUE,IF(b_BDVSA!Q331&gt;0,"D","A"),"")</f>
        <v/>
      </c>
      <c r="S331" s="125">
        <f>IF(b_BDVSA!R331&lt;&gt;"",ABS(b_BDVSA!R331),"")</f>
        <v>154.47999999999999</v>
      </c>
      <c r="T331" s="125" t="str">
        <f>IF(AND(b_BDVSA!R331&lt;&gt;"",b_BDVSA!R331&lt;&gt;0)=TRUE,IF(b_BDVSA!R331&gt;0,"D","A"),"")</f>
        <v>D</v>
      </c>
      <c r="U331" s="126" t="str">
        <f>IF(b_BDVSA!S331&lt;&gt;"",ABS(b_BDVSA!S331),"")</f>
        <v/>
      </c>
      <c r="V331" s="125">
        <f>IF(b_BDVSA!V331&lt;&gt;"",ABS(b_BDVSA!V331),"")</f>
        <v>0</v>
      </c>
      <c r="W331" s="125" t="str">
        <f>IF(AND(b_BDVSA!V331&lt;&gt;"",b_BDVSA!V331&lt;&gt;0)=TRUE,IF(b_BDVSA!V331&gt;0,"D","A"),"")</f>
        <v/>
      </c>
      <c r="X331" s="125">
        <f>IF(b_BDVSA!W331&lt;&gt;"",ABS(b_BDVSA!W331),"")</f>
        <v>154.47999999999999</v>
      </c>
      <c r="Y331" s="125" t="str">
        <f>IF(AND(b_BDVSA!W331&lt;&gt;"",b_BDVSA!W331&lt;&gt;0)=TRUE,IF(b_BDVSA!W331&gt;0,"D","A"),"")</f>
        <v>D</v>
      </c>
      <c r="Z331" s="126" t="str">
        <f>IF(b_BDVSA!X331&lt;&gt;"",ABS(b_BDVSA!X331),"")</f>
        <v/>
      </c>
    </row>
    <row r="332" spans="1:26">
      <c r="A332" s="117" t="str">
        <f>IF(dati_pdc!A328&lt;&gt;"",IF(dati_pdc!D328=1,RIGHT(dati_pdc!A328,dati_pdc!E328),dati_pdc!A328),"")</f>
        <v>780125</v>
      </c>
      <c r="B332" s="117" t="str">
        <f>IF(dati_pdc!B328&lt;&gt;"",dati_pdc!B328,"")</f>
        <v>Altri costi per prestazioni di terzi</v>
      </c>
      <c r="C332" s="117">
        <f>IF(dati_pdc!C328&lt;&gt;"",dati_pdc!C328,"")</f>
        <v>3</v>
      </c>
      <c r="D332" s="117">
        <f>IF(dati_pdc!D328&lt;&gt;"",dati_pdc!D328,"")</f>
        <v>0</v>
      </c>
      <c r="E332" s="125">
        <f>IF(b_BDVSA!F332&lt;&gt;"",ABS(b_BDVSA!F332),"")</f>
        <v>480.32</v>
      </c>
      <c r="F332" s="125" t="str">
        <f>IF(AND(b_BDVSA!F332&lt;&gt;"",b_BDVSA!F332&lt;&gt;0)=TRUE,IF(b_BDVSA!F332&gt;0,"D","A"),"")</f>
        <v>D</v>
      </c>
      <c r="G332" s="125">
        <f>IF(b_BDVSA!G332&lt;&gt;"",ABS(b_BDVSA!G332),"")</f>
        <v>7024.9</v>
      </c>
      <c r="H332" s="125" t="str">
        <f>IF(AND(b_BDVSA!G332&lt;&gt;"",b_BDVSA!G332&lt;&gt;0)=TRUE,IF(b_BDVSA!G332&gt;0,"D","A"),"")</f>
        <v>D</v>
      </c>
      <c r="I332" s="125">
        <f>IF(b_BDVSA!H332&lt;&gt;"",ABS(b_BDVSA!H332),"")</f>
        <v>6544.58</v>
      </c>
      <c r="J332" s="125" t="str">
        <f>IF(AND(b_BDVSA!H332&lt;&gt;"",b_BDVSA!H332&lt;&gt;0)=TRUE,IF(b_BDVSA!H332&gt;0,"D","A"),"")</f>
        <v>A</v>
      </c>
      <c r="K332" s="126">
        <f>IF(b_BDVSA!I332&lt;&gt;"",ABS(b_BDVSA!I332),"")</f>
        <v>0.93162607296901023</v>
      </c>
      <c r="L332" s="125">
        <f>IF(b_BDVSA!L332&lt;&gt;"",ABS(b_BDVSA!L332),"")</f>
        <v>0</v>
      </c>
      <c r="M332" s="125" t="str">
        <f>IF(AND(b_BDVSA!L332&lt;&gt;"",b_BDVSA!L332&lt;&gt;0)=TRUE,IF(b_BDVSA!L332&gt;0,"D","A"),"")</f>
        <v/>
      </c>
      <c r="N332" s="125">
        <f>IF(b_BDVSA!M332&lt;&gt;"",ABS(b_BDVSA!M332),"")</f>
        <v>480.32</v>
      </c>
      <c r="O332" s="125" t="str">
        <f>IF(AND(b_BDVSA!M332&lt;&gt;"",b_BDVSA!M332&lt;&gt;0)=TRUE,IF(b_BDVSA!M332&gt;0,"D","A"),"")</f>
        <v>D</v>
      </c>
      <c r="P332" s="126" t="str">
        <f>IF(b_BDVSA!N332&lt;&gt;"",ABS(b_BDVSA!N332),"")</f>
        <v/>
      </c>
      <c r="Q332" s="125">
        <f>IF(b_BDVSA!Q332&lt;&gt;"",ABS(b_BDVSA!Q332),"")</f>
        <v>0</v>
      </c>
      <c r="R332" s="125" t="str">
        <f>IF(AND(b_BDVSA!Q332&lt;&gt;"",b_BDVSA!Q332&lt;&gt;0)=TRUE,IF(b_BDVSA!Q332&gt;0,"D","A"),"")</f>
        <v/>
      </c>
      <c r="S332" s="125">
        <f>IF(b_BDVSA!R332&lt;&gt;"",ABS(b_BDVSA!R332),"")</f>
        <v>480.32</v>
      </c>
      <c r="T332" s="125" t="str">
        <f>IF(AND(b_BDVSA!R332&lt;&gt;"",b_BDVSA!R332&lt;&gt;0)=TRUE,IF(b_BDVSA!R332&gt;0,"D","A"),"")</f>
        <v>D</v>
      </c>
      <c r="U332" s="126" t="str">
        <f>IF(b_BDVSA!S332&lt;&gt;"",ABS(b_BDVSA!S332),"")</f>
        <v/>
      </c>
      <c r="V332" s="125">
        <f>IF(b_BDVSA!V332&lt;&gt;"",ABS(b_BDVSA!V332),"")</f>
        <v>0</v>
      </c>
      <c r="W332" s="125" t="str">
        <f>IF(AND(b_BDVSA!V332&lt;&gt;"",b_BDVSA!V332&lt;&gt;0)=TRUE,IF(b_BDVSA!V332&gt;0,"D","A"),"")</f>
        <v/>
      </c>
      <c r="X332" s="125">
        <f>IF(b_BDVSA!W332&lt;&gt;"",ABS(b_BDVSA!W332),"")</f>
        <v>480.32</v>
      </c>
      <c r="Y332" s="125" t="str">
        <f>IF(AND(b_BDVSA!W332&lt;&gt;"",b_BDVSA!W332&lt;&gt;0)=TRUE,IF(b_BDVSA!W332&gt;0,"D","A"),"")</f>
        <v>D</v>
      </c>
      <c r="Z332" s="126" t="str">
        <f>IF(b_BDVSA!X332&lt;&gt;"",ABS(b_BDVSA!X332),"")</f>
        <v/>
      </c>
    </row>
    <row r="333" spans="1:26">
      <c r="A333" s="117" t="str">
        <f>IF(dati_pdc!A329&lt;&gt;"",IF(dati_pdc!D329=1,RIGHT(dati_pdc!A329,dati_pdc!E329),dati_pdc!A329),"")</f>
        <v>78012501</v>
      </c>
      <c r="B333" s="117" t="str">
        <f>IF(dati_pdc!B329&lt;&gt;"",dati_pdc!B329,"")</f>
        <v>Altri costi per prestaz.di terzi affer.</v>
      </c>
      <c r="C333" s="117">
        <f>IF(dati_pdc!C329&lt;&gt;"",dati_pdc!C329,"")</f>
        <v>4</v>
      </c>
      <c r="D333" s="117">
        <f>IF(dati_pdc!D329&lt;&gt;"",dati_pdc!D329,"")</f>
        <v>0</v>
      </c>
      <c r="E333" s="125">
        <f>IF(b_BDVSA!F333&lt;&gt;"",ABS(b_BDVSA!F333),"")</f>
        <v>480.32</v>
      </c>
      <c r="F333" s="125" t="str">
        <f>IF(AND(b_BDVSA!F333&lt;&gt;"",b_BDVSA!F333&lt;&gt;0)=TRUE,IF(b_BDVSA!F333&gt;0,"D","A"),"")</f>
        <v>D</v>
      </c>
      <c r="G333" s="125">
        <f>IF(b_BDVSA!G333&lt;&gt;"",ABS(b_BDVSA!G333),"")</f>
        <v>4360</v>
      </c>
      <c r="H333" s="125" t="str">
        <f>IF(AND(b_BDVSA!G333&lt;&gt;"",b_BDVSA!G333&lt;&gt;0)=TRUE,IF(b_BDVSA!G333&gt;0,"D","A"),"")</f>
        <v>D</v>
      </c>
      <c r="I333" s="125">
        <f>IF(b_BDVSA!H333&lt;&gt;"",ABS(b_BDVSA!H333),"")</f>
        <v>3879.68</v>
      </c>
      <c r="J333" s="125" t="str">
        <f>IF(AND(b_BDVSA!H333&lt;&gt;"",b_BDVSA!H333&lt;&gt;0)=TRUE,IF(b_BDVSA!H333&gt;0,"D","A"),"")</f>
        <v>A</v>
      </c>
      <c r="K333" s="126">
        <f>IF(b_BDVSA!I333&lt;&gt;"",ABS(b_BDVSA!I333),"")</f>
        <v>0.88983486238532106</v>
      </c>
      <c r="L333" s="125">
        <f>IF(b_BDVSA!L333&lt;&gt;"",ABS(b_BDVSA!L333),"")</f>
        <v>0</v>
      </c>
      <c r="M333" s="125" t="str">
        <f>IF(AND(b_BDVSA!L333&lt;&gt;"",b_BDVSA!L333&lt;&gt;0)=TRUE,IF(b_BDVSA!L333&gt;0,"D","A"),"")</f>
        <v/>
      </c>
      <c r="N333" s="125">
        <f>IF(b_BDVSA!M333&lt;&gt;"",ABS(b_BDVSA!M333),"")</f>
        <v>480.32</v>
      </c>
      <c r="O333" s="125" t="str">
        <f>IF(AND(b_BDVSA!M333&lt;&gt;"",b_BDVSA!M333&lt;&gt;0)=TRUE,IF(b_BDVSA!M333&gt;0,"D","A"),"")</f>
        <v>D</v>
      </c>
      <c r="P333" s="126" t="str">
        <f>IF(b_BDVSA!N333&lt;&gt;"",ABS(b_BDVSA!N333),"")</f>
        <v/>
      </c>
      <c r="Q333" s="125">
        <f>IF(b_BDVSA!Q333&lt;&gt;"",ABS(b_BDVSA!Q333),"")</f>
        <v>0</v>
      </c>
      <c r="R333" s="125" t="str">
        <f>IF(AND(b_BDVSA!Q333&lt;&gt;"",b_BDVSA!Q333&lt;&gt;0)=TRUE,IF(b_BDVSA!Q333&gt;0,"D","A"),"")</f>
        <v/>
      </c>
      <c r="S333" s="125">
        <f>IF(b_BDVSA!R333&lt;&gt;"",ABS(b_BDVSA!R333),"")</f>
        <v>480.32</v>
      </c>
      <c r="T333" s="125" t="str">
        <f>IF(AND(b_BDVSA!R333&lt;&gt;"",b_BDVSA!R333&lt;&gt;0)=TRUE,IF(b_BDVSA!R333&gt;0,"D","A"),"")</f>
        <v>D</v>
      </c>
      <c r="U333" s="126" t="str">
        <f>IF(b_BDVSA!S333&lt;&gt;"",ABS(b_BDVSA!S333),"")</f>
        <v/>
      </c>
      <c r="V333" s="125">
        <f>IF(b_BDVSA!V333&lt;&gt;"",ABS(b_BDVSA!V333),"")</f>
        <v>0</v>
      </c>
      <c r="W333" s="125" t="str">
        <f>IF(AND(b_BDVSA!V333&lt;&gt;"",b_BDVSA!V333&lt;&gt;0)=TRUE,IF(b_BDVSA!V333&gt;0,"D","A"),"")</f>
        <v/>
      </c>
      <c r="X333" s="125">
        <f>IF(b_BDVSA!W333&lt;&gt;"",ABS(b_BDVSA!W333),"")</f>
        <v>480.32</v>
      </c>
      <c r="Y333" s="125" t="str">
        <f>IF(AND(b_BDVSA!W333&lt;&gt;"",b_BDVSA!W333&lt;&gt;0)=TRUE,IF(b_BDVSA!W333&gt;0,"D","A"),"")</f>
        <v>D</v>
      </c>
      <c r="Z333" s="126" t="str">
        <f>IF(b_BDVSA!X333&lt;&gt;"",ABS(b_BDVSA!X333),"")</f>
        <v/>
      </c>
    </row>
    <row r="334" spans="1:26">
      <c r="A334" s="117" t="str">
        <f>IF(dati_pdc!A330&lt;&gt;"",IF(dati_pdc!D330=1,RIGHT(dati_pdc!A330,dati_pdc!E330),dati_pdc!A330),"")</f>
        <v>78012503</v>
      </c>
      <c r="B334" s="117" t="str">
        <f>IF(dati_pdc!B330&lt;&gt;"",dati_pdc!B330,"")</f>
        <v>Altri costi prestaz.di terzi non affer.</v>
      </c>
      <c r="C334" s="117">
        <f>IF(dati_pdc!C330&lt;&gt;"",dati_pdc!C330,"")</f>
        <v>4</v>
      </c>
      <c r="D334" s="117">
        <f>IF(dati_pdc!D330&lt;&gt;"",dati_pdc!D330,"")</f>
        <v>0</v>
      </c>
      <c r="E334" s="125">
        <f>IF(b_BDVSA!F334&lt;&gt;"",ABS(b_BDVSA!F334),"")</f>
        <v>0</v>
      </c>
      <c r="F334" s="125" t="str">
        <f>IF(AND(b_BDVSA!F334&lt;&gt;"",b_BDVSA!F334&lt;&gt;0)=TRUE,IF(b_BDVSA!F334&gt;0,"D","A"),"")</f>
        <v/>
      </c>
      <c r="G334" s="125">
        <f>IF(b_BDVSA!G334&lt;&gt;"",ABS(b_BDVSA!G334),"")</f>
        <v>2664.9</v>
      </c>
      <c r="H334" s="125" t="str">
        <f>IF(AND(b_BDVSA!G334&lt;&gt;"",b_BDVSA!G334&lt;&gt;0)=TRUE,IF(b_BDVSA!G334&gt;0,"D","A"),"")</f>
        <v>D</v>
      </c>
      <c r="I334" s="125">
        <f>IF(b_BDVSA!H334&lt;&gt;"",ABS(b_BDVSA!H334),"")</f>
        <v>2664.9</v>
      </c>
      <c r="J334" s="125" t="str">
        <f>IF(AND(b_BDVSA!H334&lt;&gt;"",b_BDVSA!H334&lt;&gt;0)=TRUE,IF(b_BDVSA!H334&gt;0,"D","A"),"")</f>
        <v>A</v>
      </c>
      <c r="K334" s="126">
        <f>IF(b_BDVSA!I334&lt;&gt;"",ABS(b_BDVSA!I334),"")</f>
        <v>1</v>
      </c>
      <c r="L334" s="125">
        <f>IF(b_BDVSA!L334&lt;&gt;"",ABS(b_BDVSA!L334),"")</f>
        <v>0</v>
      </c>
      <c r="M334" s="125" t="str">
        <f>IF(AND(b_BDVSA!L334&lt;&gt;"",b_BDVSA!L334&lt;&gt;0)=TRUE,IF(b_BDVSA!L334&gt;0,"D","A"),"")</f>
        <v/>
      </c>
      <c r="N334" s="125">
        <f>IF(b_BDVSA!M334&lt;&gt;"",ABS(b_BDVSA!M334),"")</f>
        <v>0</v>
      </c>
      <c r="O334" s="125" t="str">
        <f>IF(AND(b_BDVSA!M334&lt;&gt;"",b_BDVSA!M334&lt;&gt;0)=TRUE,IF(b_BDVSA!M334&gt;0,"D","A"),"")</f>
        <v/>
      </c>
      <c r="P334" s="126" t="str">
        <f>IF(b_BDVSA!N334&lt;&gt;"",ABS(b_BDVSA!N334),"")</f>
        <v/>
      </c>
      <c r="Q334" s="125">
        <f>IF(b_BDVSA!Q334&lt;&gt;"",ABS(b_BDVSA!Q334),"")</f>
        <v>0</v>
      </c>
      <c r="R334" s="125" t="str">
        <f>IF(AND(b_BDVSA!Q334&lt;&gt;"",b_BDVSA!Q334&lt;&gt;0)=TRUE,IF(b_BDVSA!Q334&gt;0,"D","A"),"")</f>
        <v/>
      </c>
      <c r="S334" s="125">
        <f>IF(b_BDVSA!R334&lt;&gt;"",ABS(b_BDVSA!R334),"")</f>
        <v>0</v>
      </c>
      <c r="T334" s="125" t="str">
        <f>IF(AND(b_BDVSA!R334&lt;&gt;"",b_BDVSA!R334&lt;&gt;0)=TRUE,IF(b_BDVSA!R334&gt;0,"D","A"),"")</f>
        <v/>
      </c>
      <c r="U334" s="126" t="str">
        <f>IF(b_BDVSA!S334&lt;&gt;"",ABS(b_BDVSA!S334),"")</f>
        <v/>
      </c>
      <c r="V334" s="125">
        <f>IF(b_BDVSA!V334&lt;&gt;"",ABS(b_BDVSA!V334),"")</f>
        <v>0</v>
      </c>
      <c r="W334" s="125" t="str">
        <f>IF(AND(b_BDVSA!V334&lt;&gt;"",b_BDVSA!V334&lt;&gt;0)=TRUE,IF(b_BDVSA!V334&gt;0,"D","A"),"")</f>
        <v/>
      </c>
      <c r="X334" s="125">
        <f>IF(b_BDVSA!W334&lt;&gt;"",ABS(b_BDVSA!W334),"")</f>
        <v>0</v>
      </c>
      <c r="Y334" s="125" t="str">
        <f>IF(AND(b_BDVSA!W334&lt;&gt;"",b_BDVSA!W334&lt;&gt;0)=TRUE,IF(b_BDVSA!W334&gt;0,"D","A"),"")</f>
        <v/>
      </c>
      <c r="Z334" s="126" t="str">
        <f>IF(b_BDVSA!X334&lt;&gt;"",ABS(b_BDVSA!X334),"")</f>
        <v/>
      </c>
    </row>
    <row r="335" spans="1:26">
      <c r="A335" s="117" t="str">
        <f>IF(dati_pdc!A331&lt;&gt;"",IF(dati_pdc!D331=1,RIGHT(dati_pdc!A331,dati_pdc!E331),dati_pdc!A331),"")</f>
        <v>780129</v>
      </c>
      <c r="B335" s="117" t="str">
        <f>IF(dati_pdc!B331&lt;&gt;"",dati_pdc!B331,"")</f>
        <v>Contributi Cassa Previdenza lav.autonomo</v>
      </c>
      <c r="C335" s="117">
        <f>IF(dati_pdc!C331&lt;&gt;"",dati_pdc!C331,"")</f>
        <v>3</v>
      </c>
      <c r="D335" s="117">
        <f>IF(dati_pdc!D331&lt;&gt;"",dati_pdc!D331,"")</f>
        <v>0</v>
      </c>
      <c r="E335" s="125">
        <f>IF(b_BDVSA!F335&lt;&gt;"",ABS(b_BDVSA!F335),"")</f>
        <v>529.52</v>
      </c>
      <c r="F335" s="125" t="str">
        <f>IF(AND(b_BDVSA!F335&lt;&gt;"",b_BDVSA!F335&lt;&gt;0)=TRUE,IF(b_BDVSA!F335&gt;0,"D","A"),"")</f>
        <v>D</v>
      </c>
      <c r="G335" s="125">
        <f>IF(b_BDVSA!G335&lt;&gt;"",ABS(b_BDVSA!G335),"")</f>
        <v>102.44</v>
      </c>
      <c r="H335" s="125" t="str">
        <f>IF(AND(b_BDVSA!G335&lt;&gt;"",b_BDVSA!G335&lt;&gt;0)=TRUE,IF(b_BDVSA!G335&gt;0,"D","A"),"")</f>
        <v>D</v>
      </c>
      <c r="I335" s="125">
        <f>IF(b_BDVSA!H335&lt;&gt;"",ABS(b_BDVSA!H335),"")</f>
        <v>427.08</v>
      </c>
      <c r="J335" s="125" t="str">
        <f>IF(AND(b_BDVSA!H335&lt;&gt;"",b_BDVSA!H335&lt;&gt;0)=TRUE,IF(b_BDVSA!H335&gt;0,"D","A"),"")</f>
        <v>D</v>
      </c>
      <c r="K335" s="126">
        <f>IF(b_BDVSA!I335&lt;&gt;"",ABS(b_BDVSA!I335),"")</f>
        <v>4.1690745802420928</v>
      </c>
      <c r="L335" s="125">
        <f>IF(b_BDVSA!L335&lt;&gt;"",ABS(b_BDVSA!L335),"")</f>
        <v>0</v>
      </c>
      <c r="M335" s="125" t="str">
        <f>IF(AND(b_BDVSA!L335&lt;&gt;"",b_BDVSA!L335&lt;&gt;0)=TRUE,IF(b_BDVSA!L335&gt;0,"D","A"),"")</f>
        <v/>
      </c>
      <c r="N335" s="125">
        <f>IF(b_BDVSA!M335&lt;&gt;"",ABS(b_BDVSA!M335),"")</f>
        <v>529.52</v>
      </c>
      <c r="O335" s="125" t="str">
        <f>IF(AND(b_BDVSA!M335&lt;&gt;"",b_BDVSA!M335&lt;&gt;0)=TRUE,IF(b_BDVSA!M335&gt;0,"D","A"),"")</f>
        <v>D</v>
      </c>
      <c r="P335" s="126" t="str">
        <f>IF(b_BDVSA!N335&lt;&gt;"",ABS(b_BDVSA!N335),"")</f>
        <v/>
      </c>
      <c r="Q335" s="125">
        <f>IF(b_BDVSA!Q335&lt;&gt;"",ABS(b_BDVSA!Q335),"")</f>
        <v>0</v>
      </c>
      <c r="R335" s="125" t="str">
        <f>IF(AND(b_BDVSA!Q335&lt;&gt;"",b_BDVSA!Q335&lt;&gt;0)=TRUE,IF(b_BDVSA!Q335&gt;0,"D","A"),"")</f>
        <v/>
      </c>
      <c r="S335" s="125">
        <f>IF(b_BDVSA!R335&lt;&gt;"",ABS(b_BDVSA!R335),"")</f>
        <v>529.52</v>
      </c>
      <c r="T335" s="125" t="str">
        <f>IF(AND(b_BDVSA!R335&lt;&gt;"",b_BDVSA!R335&lt;&gt;0)=TRUE,IF(b_BDVSA!R335&gt;0,"D","A"),"")</f>
        <v>D</v>
      </c>
      <c r="U335" s="126" t="str">
        <f>IF(b_BDVSA!S335&lt;&gt;"",ABS(b_BDVSA!S335),"")</f>
        <v/>
      </c>
      <c r="V335" s="125">
        <f>IF(b_BDVSA!V335&lt;&gt;"",ABS(b_BDVSA!V335),"")</f>
        <v>0</v>
      </c>
      <c r="W335" s="125" t="str">
        <f>IF(AND(b_BDVSA!V335&lt;&gt;"",b_BDVSA!V335&lt;&gt;0)=TRUE,IF(b_BDVSA!V335&gt;0,"D","A"),"")</f>
        <v/>
      </c>
      <c r="X335" s="125">
        <f>IF(b_BDVSA!W335&lt;&gt;"",ABS(b_BDVSA!W335),"")</f>
        <v>529.52</v>
      </c>
      <c r="Y335" s="125" t="str">
        <f>IF(AND(b_BDVSA!W335&lt;&gt;"",b_BDVSA!W335&lt;&gt;0)=TRUE,IF(b_BDVSA!W335&gt;0,"D","A"),"")</f>
        <v>D</v>
      </c>
      <c r="Z335" s="126" t="str">
        <f>IF(b_BDVSA!X335&lt;&gt;"",ABS(b_BDVSA!X335),"")</f>
        <v/>
      </c>
    </row>
    <row r="336" spans="1:26">
      <c r="A336" s="117" t="str">
        <f>IF(dati_pdc!A332&lt;&gt;"",IF(dati_pdc!D332=1,RIGHT(dati_pdc!A332,dati_pdc!E332),dati_pdc!A332),"")</f>
        <v>78012903</v>
      </c>
      <c r="B336" s="117" t="str">
        <f>IF(dati_pdc!B332&lt;&gt;"",dati_pdc!B332,"")</f>
        <v>Contrib.Cassa Previd.lav.aut.non affer.</v>
      </c>
      <c r="C336" s="117">
        <f>IF(dati_pdc!C332&lt;&gt;"",dati_pdc!C332,"")</f>
        <v>4</v>
      </c>
      <c r="D336" s="117">
        <f>IF(dati_pdc!D332&lt;&gt;"",dati_pdc!D332,"")</f>
        <v>0</v>
      </c>
      <c r="E336" s="125">
        <f>IF(b_BDVSA!F336&lt;&gt;"",ABS(b_BDVSA!F336),"")</f>
        <v>529.52</v>
      </c>
      <c r="F336" s="125" t="str">
        <f>IF(AND(b_BDVSA!F336&lt;&gt;"",b_BDVSA!F336&lt;&gt;0)=TRUE,IF(b_BDVSA!F336&gt;0,"D","A"),"")</f>
        <v>D</v>
      </c>
      <c r="G336" s="125">
        <f>IF(b_BDVSA!G336&lt;&gt;"",ABS(b_BDVSA!G336),"")</f>
        <v>102.44</v>
      </c>
      <c r="H336" s="125" t="str">
        <f>IF(AND(b_BDVSA!G336&lt;&gt;"",b_BDVSA!G336&lt;&gt;0)=TRUE,IF(b_BDVSA!G336&gt;0,"D","A"),"")</f>
        <v>D</v>
      </c>
      <c r="I336" s="125">
        <f>IF(b_BDVSA!H336&lt;&gt;"",ABS(b_BDVSA!H336),"")</f>
        <v>427.08</v>
      </c>
      <c r="J336" s="125" t="str">
        <f>IF(AND(b_BDVSA!H336&lt;&gt;"",b_BDVSA!H336&lt;&gt;0)=TRUE,IF(b_BDVSA!H336&gt;0,"D","A"),"")</f>
        <v>D</v>
      </c>
      <c r="K336" s="126">
        <f>IF(b_BDVSA!I336&lt;&gt;"",ABS(b_BDVSA!I336),"")</f>
        <v>4.1690745802420928</v>
      </c>
      <c r="L336" s="125">
        <f>IF(b_BDVSA!L336&lt;&gt;"",ABS(b_BDVSA!L336),"")</f>
        <v>0</v>
      </c>
      <c r="M336" s="125" t="str">
        <f>IF(AND(b_BDVSA!L336&lt;&gt;"",b_BDVSA!L336&lt;&gt;0)=TRUE,IF(b_BDVSA!L336&gt;0,"D","A"),"")</f>
        <v/>
      </c>
      <c r="N336" s="125">
        <f>IF(b_BDVSA!M336&lt;&gt;"",ABS(b_BDVSA!M336),"")</f>
        <v>529.52</v>
      </c>
      <c r="O336" s="125" t="str">
        <f>IF(AND(b_BDVSA!M336&lt;&gt;"",b_BDVSA!M336&lt;&gt;0)=TRUE,IF(b_BDVSA!M336&gt;0,"D","A"),"")</f>
        <v>D</v>
      </c>
      <c r="P336" s="126" t="str">
        <f>IF(b_BDVSA!N336&lt;&gt;"",ABS(b_BDVSA!N336),"")</f>
        <v/>
      </c>
      <c r="Q336" s="125">
        <f>IF(b_BDVSA!Q336&lt;&gt;"",ABS(b_BDVSA!Q336),"")</f>
        <v>0</v>
      </c>
      <c r="R336" s="125" t="str">
        <f>IF(AND(b_BDVSA!Q336&lt;&gt;"",b_BDVSA!Q336&lt;&gt;0)=TRUE,IF(b_BDVSA!Q336&gt;0,"D","A"),"")</f>
        <v/>
      </c>
      <c r="S336" s="125">
        <f>IF(b_BDVSA!R336&lt;&gt;"",ABS(b_BDVSA!R336),"")</f>
        <v>529.52</v>
      </c>
      <c r="T336" s="125" t="str">
        <f>IF(AND(b_BDVSA!R336&lt;&gt;"",b_BDVSA!R336&lt;&gt;0)=TRUE,IF(b_BDVSA!R336&gt;0,"D","A"),"")</f>
        <v>D</v>
      </c>
      <c r="U336" s="126" t="str">
        <f>IF(b_BDVSA!S336&lt;&gt;"",ABS(b_BDVSA!S336),"")</f>
        <v/>
      </c>
      <c r="V336" s="125">
        <f>IF(b_BDVSA!V336&lt;&gt;"",ABS(b_BDVSA!V336),"")</f>
        <v>0</v>
      </c>
      <c r="W336" s="125" t="str">
        <f>IF(AND(b_BDVSA!V336&lt;&gt;"",b_BDVSA!V336&lt;&gt;0)=TRUE,IF(b_BDVSA!V336&gt;0,"D","A"),"")</f>
        <v/>
      </c>
      <c r="X336" s="125">
        <f>IF(b_BDVSA!W336&lt;&gt;"",ABS(b_BDVSA!W336),"")</f>
        <v>529.52</v>
      </c>
      <c r="Y336" s="125" t="str">
        <f>IF(AND(b_BDVSA!W336&lt;&gt;"",b_BDVSA!W336&lt;&gt;0)=TRUE,IF(b_BDVSA!W336&gt;0,"D","A"),"")</f>
        <v>D</v>
      </c>
      <c r="Z336" s="126" t="str">
        <f>IF(b_BDVSA!X336&lt;&gt;"",ABS(b_BDVSA!X336),"")</f>
        <v/>
      </c>
    </row>
    <row r="337" spans="1:26">
      <c r="A337" s="117" t="str">
        <f>IF(dati_pdc!A333&lt;&gt;"",IF(dati_pdc!D333=1,RIGHT(dati_pdc!A333,dati_pdc!E333),dati_pdc!A333),"")</f>
        <v>780133</v>
      </c>
      <c r="B337" s="117" t="str">
        <f>IF(dati_pdc!B333&lt;&gt;"",dati_pdc!B333,"")</f>
        <v>Prestaz. di lavoro autonomo occasionale</v>
      </c>
      <c r="C337" s="117">
        <f>IF(dati_pdc!C333&lt;&gt;"",dati_pdc!C333,"")</f>
        <v>3</v>
      </c>
      <c r="D337" s="117">
        <f>IF(dati_pdc!D333&lt;&gt;"",dati_pdc!D333,"")</f>
        <v>0</v>
      </c>
      <c r="E337" s="125">
        <f>IF(b_BDVSA!F337&lt;&gt;"",ABS(b_BDVSA!F337),"")</f>
        <v>1400</v>
      </c>
      <c r="F337" s="125" t="str">
        <f>IF(AND(b_BDVSA!F337&lt;&gt;"",b_BDVSA!F337&lt;&gt;0)=TRUE,IF(b_BDVSA!F337&gt;0,"D","A"),"")</f>
        <v>D</v>
      </c>
      <c r="G337" s="125">
        <f>IF(b_BDVSA!G337&lt;&gt;"",ABS(b_BDVSA!G337),"")</f>
        <v>2400</v>
      </c>
      <c r="H337" s="125" t="str">
        <f>IF(AND(b_BDVSA!G337&lt;&gt;"",b_BDVSA!G337&lt;&gt;0)=TRUE,IF(b_BDVSA!G337&gt;0,"D","A"),"")</f>
        <v>D</v>
      </c>
      <c r="I337" s="125">
        <f>IF(b_BDVSA!H337&lt;&gt;"",ABS(b_BDVSA!H337),"")</f>
        <v>1000</v>
      </c>
      <c r="J337" s="125" t="str">
        <f>IF(AND(b_BDVSA!H337&lt;&gt;"",b_BDVSA!H337&lt;&gt;0)=TRUE,IF(b_BDVSA!H337&gt;0,"D","A"),"")</f>
        <v>A</v>
      </c>
      <c r="K337" s="126">
        <f>IF(b_BDVSA!I337&lt;&gt;"",ABS(b_BDVSA!I337),"")</f>
        <v>0.41666666666666669</v>
      </c>
      <c r="L337" s="125">
        <f>IF(b_BDVSA!L337&lt;&gt;"",ABS(b_BDVSA!L337),"")</f>
        <v>0</v>
      </c>
      <c r="M337" s="125" t="str">
        <f>IF(AND(b_BDVSA!L337&lt;&gt;"",b_BDVSA!L337&lt;&gt;0)=TRUE,IF(b_BDVSA!L337&gt;0,"D","A"),"")</f>
        <v/>
      </c>
      <c r="N337" s="125">
        <f>IF(b_BDVSA!M337&lt;&gt;"",ABS(b_BDVSA!M337),"")</f>
        <v>1400</v>
      </c>
      <c r="O337" s="125" t="str">
        <f>IF(AND(b_BDVSA!M337&lt;&gt;"",b_BDVSA!M337&lt;&gt;0)=TRUE,IF(b_BDVSA!M337&gt;0,"D","A"),"")</f>
        <v>D</v>
      </c>
      <c r="P337" s="126" t="str">
        <f>IF(b_BDVSA!N337&lt;&gt;"",ABS(b_BDVSA!N337),"")</f>
        <v/>
      </c>
      <c r="Q337" s="125">
        <f>IF(b_BDVSA!Q337&lt;&gt;"",ABS(b_BDVSA!Q337),"")</f>
        <v>0</v>
      </c>
      <c r="R337" s="125" t="str">
        <f>IF(AND(b_BDVSA!Q337&lt;&gt;"",b_BDVSA!Q337&lt;&gt;0)=TRUE,IF(b_BDVSA!Q337&gt;0,"D","A"),"")</f>
        <v/>
      </c>
      <c r="S337" s="125">
        <f>IF(b_BDVSA!R337&lt;&gt;"",ABS(b_BDVSA!R337),"")</f>
        <v>1400</v>
      </c>
      <c r="T337" s="125" t="str">
        <f>IF(AND(b_BDVSA!R337&lt;&gt;"",b_BDVSA!R337&lt;&gt;0)=TRUE,IF(b_BDVSA!R337&gt;0,"D","A"),"")</f>
        <v>D</v>
      </c>
      <c r="U337" s="126" t="str">
        <f>IF(b_BDVSA!S337&lt;&gt;"",ABS(b_BDVSA!S337),"")</f>
        <v/>
      </c>
      <c r="V337" s="125">
        <f>IF(b_BDVSA!V337&lt;&gt;"",ABS(b_BDVSA!V337),"")</f>
        <v>0</v>
      </c>
      <c r="W337" s="125" t="str">
        <f>IF(AND(b_BDVSA!V337&lt;&gt;"",b_BDVSA!V337&lt;&gt;0)=TRUE,IF(b_BDVSA!V337&gt;0,"D","A"),"")</f>
        <v/>
      </c>
      <c r="X337" s="125">
        <f>IF(b_BDVSA!W337&lt;&gt;"",ABS(b_BDVSA!W337),"")</f>
        <v>1400</v>
      </c>
      <c r="Y337" s="125" t="str">
        <f>IF(AND(b_BDVSA!W337&lt;&gt;"",b_BDVSA!W337&lt;&gt;0)=TRUE,IF(b_BDVSA!W337&gt;0,"D","A"),"")</f>
        <v>D</v>
      </c>
      <c r="Z337" s="126" t="str">
        <f>IF(b_BDVSA!X337&lt;&gt;"",ABS(b_BDVSA!X337),"")</f>
        <v/>
      </c>
    </row>
    <row r="338" spans="1:26">
      <c r="A338" s="117" t="str">
        <f>IF(dati_pdc!A334&lt;&gt;"",IF(dati_pdc!D334=1,RIGHT(dati_pdc!A334,dati_pdc!E334),dati_pdc!A334),"")</f>
        <v>78013301</v>
      </c>
      <c r="B338" s="117" t="str">
        <f>IF(dati_pdc!B334&lt;&gt;"",dati_pdc!B334,"")</f>
        <v>Prestaz.di lavoro aut.occasionale affer.</v>
      </c>
      <c r="C338" s="117">
        <f>IF(dati_pdc!C334&lt;&gt;"",dati_pdc!C334,"")</f>
        <v>4</v>
      </c>
      <c r="D338" s="117">
        <f>IF(dati_pdc!D334&lt;&gt;"",dati_pdc!D334,"")</f>
        <v>0</v>
      </c>
      <c r="E338" s="125">
        <f>IF(b_BDVSA!F338&lt;&gt;"",ABS(b_BDVSA!F338),"")</f>
        <v>1400</v>
      </c>
      <c r="F338" s="125" t="str">
        <f>IF(AND(b_BDVSA!F338&lt;&gt;"",b_BDVSA!F338&lt;&gt;0)=TRUE,IF(b_BDVSA!F338&gt;0,"D","A"),"")</f>
        <v>D</v>
      </c>
      <c r="G338" s="125">
        <f>IF(b_BDVSA!G338&lt;&gt;"",ABS(b_BDVSA!G338),"")</f>
        <v>2400</v>
      </c>
      <c r="H338" s="125" t="str">
        <f>IF(AND(b_BDVSA!G338&lt;&gt;"",b_BDVSA!G338&lt;&gt;0)=TRUE,IF(b_BDVSA!G338&gt;0,"D","A"),"")</f>
        <v>D</v>
      </c>
      <c r="I338" s="125">
        <f>IF(b_BDVSA!H338&lt;&gt;"",ABS(b_BDVSA!H338),"")</f>
        <v>1000</v>
      </c>
      <c r="J338" s="125" t="str">
        <f>IF(AND(b_BDVSA!H338&lt;&gt;"",b_BDVSA!H338&lt;&gt;0)=TRUE,IF(b_BDVSA!H338&gt;0,"D","A"),"")</f>
        <v>A</v>
      </c>
      <c r="K338" s="126">
        <f>IF(b_BDVSA!I338&lt;&gt;"",ABS(b_BDVSA!I338),"")</f>
        <v>0.41666666666666669</v>
      </c>
      <c r="L338" s="125">
        <f>IF(b_BDVSA!L338&lt;&gt;"",ABS(b_BDVSA!L338),"")</f>
        <v>0</v>
      </c>
      <c r="M338" s="125" t="str">
        <f>IF(AND(b_BDVSA!L338&lt;&gt;"",b_BDVSA!L338&lt;&gt;0)=TRUE,IF(b_BDVSA!L338&gt;0,"D","A"),"")</f>
        <v/>
      </c>
      <c r="N338" s="125">
        <f>IF(b_BDVSA!M338&lt;&gt;"",ABS(b_BDVSA!M338),"")</f>
        <v>1400</v>
      </c>
      <c r="O338" s="125" t="str">
        <f>IF(AND(b_BDVSA!M338&lt;&gt;"",b_BDVSA!M338&lt;&gt;0)=TRUE,IF(b_BDVSA!M338&gt;0,"D","A"),"")</f>
        <v>D</v>
      </c>
      <c r="P338" s="126" t="str">
        <f>IF(b_BDVSA!N338&lt;&gt;"",ABS(b_BDVSA!N338),"")</f>
        <v/>
      </c>
      <c r="Q338" s="125">
        <f>IF(b_BDVSA!Q338&lt;&gt;"",ABS(b_BDVSA!Q338),"")</f>
        <v>0</v>
      </c>
      <c r="R338" s="125" t="str">
        <f>IF(AND(b_BDVSA!Q338&lt;&gt;"",b_BDVSA!Q338&lt;&gt;0)=TRUE,IF(b_BDVSA!Q338&gt;0,"D","A"),"")</f>
        <v/>
      </c>
      <c r="S338" s="125">
        <f>IF(b_BDVSA!R338&lt;&gt;"",ABS(b_BDVSA!R338),"")</f>
        <v>1400</v>
      </c>
      <c r="T338" s="125" t="str">
        <f>IF(AND(b_BDVSA!R338&lt;&gt;"",b_BDVSA!R338&lt;&gt;0)=TRUE,IF(b_BDVSA!R338&gt;0,"D","A"),"")</f>
        <v>D</v>
      </c>
      <c r="U338" s="126" t="str">
        <f>IF(b_BDVSA!S338&lt;&gt;"",ABS(b_BDVSA!S338),"")</f>
        <v/>
      </c>
      <c r="V338" s="125">
        <f>IF(b_BDVSA!V338&lt;&gt;"",ABS(b_BDVSA!V338),"")</f>
        <v>0</v>
      </c>
      <c r="W338" s="125" t="str">
        <f>IF(AND(b_BDVSA!V338&lt;&gt;"",b_BDVSA!V338&lt;&gt;0)=TRUE,IF(b_BDVSA!V338&gt;0,"D","A"),"")</f>
        <v/>
      </c>
      <c r="X338" s="125">
        <f>IF(b_BDVSA!W338&lt;&gt;"",ABS(b_BDVSA!W338),"")</f>
        <v>1400</v>
      </c>
      <c r="Y338" s="125" t="str">
        <f>IF(AND(b_BDVSA!W338&lt;&gt;"",b_BDVSA!W338&lt;&gt;0)=TRUE,IF(b_BDVSA!W338&gt;0,"D","A"),"")</f>
        <v>D</v>
      </c>
      <c r="Z338" s="126" t="str">
        <f>IF(b_BDVSA!X338&lt;&gt;"",ABS(b_BDVSA!X338),"")</f>
        <v/>
      </c>
    </row>
    <row r="339" spans="1:26">
      <c r="A339" s="117" t="str">
        <f>IF(dati_pdc!A335&lt;&gt;"",IF(dati_pdc!D335=1,RIGHT(dati_pdc!A335,dati_pdc!E335),dati_pdc!A335),"")</f>
        <v>7803</v>
      </c>
      <c r="B339" s="117" t="str">
        <f>IF(dati_pdc!B335&lt;&gt;"",dati_pdc!B335,"")</f>
        <v>ALTRE PRESTAZIONI DI LAVORO</v>
      </c>
      <c r="C339" s="117">
        <f>IF(dati_pdc!C335&lt;&gt;"",dati_pdc!C335,"")</f>
        <v>2</v>
      </c>
      <c r="D339" s="117">
        <f>IF(dati_pdc!D335&lt;&gt;"",dati_pdc!D335,"")</f>
        <v>0</v>
      </c>
      <c r="E339" s="125">
        <f>IF(b_BDVSA!F339&lt;&gt;"",ABS(b_BDVSA!F339),"")</f>
        <v>118.32</v>
      </c>
      <c r="F339" s="125" t="str">
        <f>IF(AND(b_BDVSA!F339&lt;&gt;"",b_BDVSA!F339&lt;&gt;0)=TRUE,IF(b_BDVSA!F339&gt;0,"D","A"),"")</f>
        <v>D</v>
      </c>
      <c r="G339" s="125">
        <f>IF(b_BDVSA!G339&lt;&gt;"",ABS(b_BDVSA!G339),"")</f>
        <v>119.88</v>
      </c>
      <c r="H339" s="125" t="str">
        <f>IF(AND(b_BDVSA!G339&lt;&gt;"",b_BDVSA!G339&lt;&gt;0)=TRUE,IF(b_BDVSA!G339&gt;0,"D","A"),"")</f>
        <v>D</v>
      </c>
      <c r="I339" s="125">
        <f>IF(b_BDVSA!H339&lt;&gt;"",ABS(b_BDVSA!H339),"")</f>
        <v>1.5600000000000023</v>
      </c>
      <c r="J339" s="125" t="str">
        <f>IF(AND(b_BDVSA!H339&lt;&gt;"",b_BDVSA!H339&lt;&gt;0)=TRUE,IF(b_BDVSA!H339&gt;0,"D","A"),"")</f>
        <v>A</v>
      </c>
      <c r="K339" s="126">
        <f>IF(b_BDVSA!I339&lt;&gt;"",ABS(b_BDVSA!I339),"")</f>
        <v>1.3013013013013032E-2</v>
      </c>
      <c r="L339" s="125">
        <f>IF(b_BDVSA!L339&lt;&gt;"",ABS(b_BDVSA!L339),"")</f>
        <v>0</v>
      </c>
      <c r="M339" s="125" t="str">
        <f>IF(AND(b_BDVSA!L339&lt;&gt;"",b_BDVSA!L339&lt;&gt;0)=TRUE,IF(b_BDVSA!L339&gt;0,"D","A"),"")</f>
        <v/>
      </c>
      <c r="N339" s="125">
        <f>IF(b_BDVSA!M339&lt;&gt;"",ABS(b_BDVSA!M339),"")</f>
        <v>118.32</v>
      </c>
      <c r="O339" s="125" t="str">
        <f>IF(AND(b_BDVSA!M339&lt;&gt;"",b_BDVSA!M339&lt;&gt;0)=TRUE,IF(b_BDVSA!M339&gt;0,"D","A"),"")</f>
        <v>D</v>
      </c>
      <c r="P339" s="126" t="str">
        <f>IF(b_BDVSA!N339&lt;&gt;"",ABS(b_BDVSA!N339),"")</f>
        <v/>
      </c>
      <c r="Q339" s="125">
        <f>IF(b_BDVSA!Q339&lt;&gt;"",ABS(b_BDVSA!Q339),"")</f>
        <v>0</v>
      </c>
      <c r="R339" s="125" t="str">
        <f>IF(AND(b_BDVSA!Q339&lt;&gt;"",b_BDVSA!Q339&lt;&gt;0)=TRUE,IF(b_BDVSA!Q339&gt;0,"D","A"),"")</f>
        <v/>
      </c>
      <c r="S339" s="125">
        <f>IF(b_BDVSA!R339&lt;&gt;"",ABS(b_BDVSA!R339),"")</f>
        <v>118.32</v>
      </c>
      <c r="T339" s="125" t="str">
        <f>IF(AND(b_BDVSA!R339&lt;&gt;"",b_BDVSA!R339&lt;&gt;0)=TRUE,IF(b_BDVSA!R339&gt;0,"D","A"),"")</f>
        <v>D</v>
      </c>
      <c r="U339" s="126" t="str">
        <f>IF(b_BDVSA!S339&lt;&gt;"",ABS(b_BDVSA!S339),"")</f>
        <v/>
      </c>
      <c r="V339" s="125">
        <f>IF(b_BDVSA!V339&lt;&gt;"",ABS(b_BDVSA!V339),"")</f>
        <v>0</v>
      </c>
      <c r="W339" s="125" t="str">
        <f>IF(AND(b_BDVSA!V339&lt;&gt;"",b_BDVSA!V339&lt;&gt;0)=TRUE,IF(b_BDVSA!V339&gt;0,"D","A"),"")</f>
        <v/>
      </c>
      <c r="X339" s="125">
        <f>IF(b_BDVSA!W339&lt;&gt;"",ABS(b_BDVSA!W339),"")</f>
        <v>118.32</v>
      </c>
      <c r="Y339" s="125" t="str">
        <f>IF(AND(b_BDVSA!W339&lt;&gt;"",b_BDVSA!W339&lt;&gt;0)=TRUE,IF(b_BDVSA!W339&gt;0,"D","A"),"")</f>
        <v>D</v>
      </c>
      <c r="Z339" s="126" t="str">
        <f>IF(b_BDVSA!X339&lt;&gt;"",ABS(b_BDVSA!X339),"")</f>
        <v/>
      </c>
    </row>
    <row r="340" spans="1:26">
      <c r="A340" s="117" t="str">
        <f>IF(dati_pdc!A336&lt;&gt;"",IF(dati_pdc!D336=1,RIGHT(dati_pdc!A336,dati_pdc!E336),dati_pdc!A336),"")</f>
        <v>780349</v>
      </c>
      <c r="B340" s="117" t="str">
        <f>IF(dati_pdc!B336&lt;&gt;"",dati_pdc!B336,"")</f>
        <v>Premi INAIL collaboratori</v>
      </c>
      <c r="C340" s="117">
        <f>IF(dati_pdc!C336&lt;&gt;"",dati_pdc!C336,"")</f>
        <v>3</v>
      </c>
      <c r="D340" s="117">
        <f>IF(dati_pdc!D336&lt;&gt;"",dati_pdc!D336,"")</f>
        <v>0</v>
      </c>
      <c r="E340" s="125">
        <f>IF(b_BDVSA!F340&lt;&gt;"",ABS(b_BDVSA!F340),"")</f>
        <v>118.32</v>
      </c>
      <c r="F340" s="125" t="str">
        <f>IF(AND(b_BDVSA!F340&lt;&gt;"",b_BDVSA!F340&lt;&gt;0)=TRUE,IF(b_BDVSA!F340&gt;0,"D","A"),"")</f>
        <v>D</v>
      </c>
      <c r="G340" s="125">
        <f>IF(b_BDVSA!G340&lt;&gt;"",ABS(b_BDVSA!G340),"")</f>
        <v>119.88</v>
      </c>
      <c r="H340" s="125" t="str">
        <f>IF(AND(b_BDVSA!G340&lt;&gt;"",b_BDVSA!G340&lt;&gt;0)=TRUE,IF(b_BDVSA!G340&gt;0,"D","A"),"")</f>
        <v>D</v>
      </c>
      <c r="I340" s="125">
        <f>IF(b_BDVSA!H340&lt;&gt;"",ABS(b_BDVSA!H340),"")</f>
        <v>1.5600000000000023</v>
      </c>
      <c r="J340" s="125" t="str">
        <f>IF(AND(b_BDVSA!H340&lt;&gt;"",b_BDVSA!H340&lt;&gt;0)=TRUE,IF(b_BDVSA!H340&gt;0,"D","A"),"")</f>
        <v>A</v>
      </c>
      <c r="K340" s="126">
        <f>IF(b_BDVSA!I340&lt;&gt;"",ABS(b_BDVSA!I340),"")</f>
        <v>1.3013013013013032E-2</v>
      </c>
      <c r="L340" s="125">
        <f>IF(b_BDVSA!L340&lt;&gt;"",ABS(b_BDVSA!L340),"")</f>
        <v>0</v>
      </c>
      <c r="M340" s="125" t="str">
        <f>IF(AND(b_BDVSA!L340&lt;&gt;"",b_BDVSA!L340&lt;&gt;0)=TRUE,IF(b_BDVSA!L340&gt;0,"D","A"),"")</f>
        <v/>
      </c>
      <c r="N340" s="125">
        <f>IF(b_BDVSA!M340&lt;&gt;"",ABS(b_BDVSA!M340),"")</f>
        <v>118.32</v>
      </c>
      <c r="O340" s="125" t="str">
        <f>IF(AND(b_BDVSA!M340&lt;&gt;"",b_BDVSA!M340&lt;&gt;0)=TRUE,IF(b_BDVSA!M340&gt;0,"D","A"),"")</f>
        <v>D</v>
      </c>
      <c r="P340" s="126" t="str">
        <f>IF(b_BDVSA!N340&lt;&gt;"",ABS(b_BDVSA!N340),"")</f>
        <v/>
      </c>
      <c r="Q340" s="125">
        <f>IF(b_BDVSA!Q340&lt;&gt;"",ABS(b_BDVSA!Q340),"")</f>
        <v>0</v>
      </c>
      <c r="R340" s="125" t="str">
        <f>IF(AND(b_BDVSA!Q340&lt;&gt;"",b_BDVSA!Q340&lt;&gt;0)=TRUE,IF(b_BDVSA!Q340&gt;0,"D","A"),"")</f>
        <v/>
      </c>
      <c r="S340" s="125">
        <f>IF(b_BDVSA!R340&lt;&gt;"",ABS(b_BDVSA!R340),"")</f>
        <v>118.32</v>
      </c>
      <c r="T340" s="125" t="str">
        <f>IF(AND(b_BDVSA!R340&lt;&gt;"",b_BDVSA!R340&lt;&gt;0)=TRUE,IF(b_BDVSA!R340&gt;0,"D","A"),"")</f>
        <v>D</v>
      </c>
      <c r="U340" s="126" t="str">
        <f>IF(b_BDVSA!S340&lt;&gt;"",ABS(b_BDVSA!S340),"")</f>
        <v/>
      </c>
      <c r="V340" s="125">
        <f>IF(b_BDVSA!V340&lt;&gt;"",ABS(b_BDVSA!V340),"")</f>
        <v>0</v>
      </c>
      <c r="W340" s="125" t="str">
        <f>IF(AND(b_BDVSA!V340&lt;&gt;"",b_BDVSA!V340&lt;&gt;0)=TRUE,IF(b_BDVSA!V340&gt;0,"D","A"),"")</f>
        <v/>
      </c>
      <c r="X340" s="125">
        <f>IF(b_BDVSA!W340&lt;&gt;"",ABS(b_BDVSA!W340),"")</f>
        <v>118.32</v>
      </c>
      <c r="Y340" s="125" t="str">
        <f>IF(AND(b_BDVSA!W340&lt;&gt;"",b_BDVSA!W340&lt;&gt;0)=TRUE,IF(b_BDVSA!W340&gt;0,"D","A"),"")</f>
        <v>D</v>
      </c>
      <c r="Z340" s="126" t="str">
        <f>IF(b_BDVSA!X340&lt;&gt;"",ABS(b_BDVSA!X340),"")</f>
        <v/>
      </c>
    </row>
    <row r="341" spans="1:26">
      <c r="A341" s="117" t="str">
        <f>IF(dati_pdc!A337&lt;&gt;"",IF(dati_pdc!D337=1,RIGHT(dati_pdc!A337,dati_pdc!E337),dati_pdc!A337),"")</f>
        <v>7805</v>
      </c>
      <c r="B341" s="117" t="str">
        <f>IF(dati_pdc!B337&lt;&gt;"",dati_pdc!B337,"")</f>
        <v>COMPENSI ORGANI SOCIALI</v>
      </c>
      <c r="C341" s="117">
        <f>IF(dati_pdc!C337&lt;&gt;"",dati_pdc!C337,"")</f>
        <v>2</v>
      </c>
      <c r="D341" s="117">
        <f>IF(dati_pdc!D337&lt;&gt;"",dati_pdc!D337,"")</f>
        <v>0</v>
      </c>
      <c r="E341" s="125">
        <f>IF(b_BDVSA!F341&lt;&gt;"",ABS(b_BDVSA!F341),"")</f>
        <v>85656.950000000012</v>
      </c>
      <c r="F341" s="125" t="str">
        <f>IF(AND(b_BDVSA!F341&lt;&gt;"",b_BDVSA!F341&lt;&gt;0)=TRUE,IF(b_BDVSA!F341&gt;0,"D","A"),"")</f>
        <v>D</v>
      </c>
      <c r="G341" s="125">
        <f>IF(b_BDVSA!G341&lt;&gt;"",ABS(b_BDVSA!G341),"")</f>
        <v>73236.59</v>
      </c>
      <c r="H341" s="125" t="str">
        <f>IF(AND(b_BDVSA!G341&lt;&gt;"",b_BDVSA!G341&lt;&gt;0)=TRUE,IF(b_BDVSA!G341&gt;0,"D","A"),"")</f>
        <v>D</v>
      </c>
      <c r="I341" s="125">
        <f>IF(b_BDVSA!H341&lt;&gt;"",ABS(b_BDVSA!H341),"")</f>
        <v>12420.360000000015</v>
      </c>
      <c r="J341" s="125" t="str">
        <f>IF(AND(b_BDVSA!H341&lt;&gt;"",b_BDVSA!H341&lt;&gt;0)=TRUE,IF(b_BDVSA!H341&gt;0,"D","A"),"")</f>
        <v>D</v>
      </c>
      <c r="K341" s="126">
        <f>IF(b_BDVSA!I341&lt;&gt;"",ABS(b_BDVSA!I341),"")</f>
        <v>0.16959227621056655</v>
      </c>
      <c r="L341" s="125">
        <f>IF(b_BDVSA!L341&lt;&gt;"",ABS(b_BDVSA!L341),"")</f>
        <v>0</v>
      </c>
      <c r="M341" s="125" t="str">
        <f>IF(AND(b_BDVSA!L341&lt;&gt;"",b_BDVSA!L341&lt;&gt;0)=TRUE,IF(b_BDVSA!L341&gt;0,"D","A"),"")</f>
        <v/>
      </c>
      <c r="N341" s="125">
        <f>IF(b_BDVSA!M341&lt;&gt;"",ABS(b_BDVSA!M341),"")</f>
        <v>85656.950000000012</v>
      </c>
      <c r="O341" s="125" t="str">
        <f>IF(AND(b_BDVSA!M341&lt;&gt;"",b_BDVSA!M341&lt;&gt;0)=TRUE,IF(b_BDVSA!M341&gt;0,"D","A"),"")</f>
        <v>D</v>
      </c>
      <c r="P341" s="126" t="str">
        <f>IF(b_BDVSA!N341&lt;&gt;"",ABS(b_BDVSA!N341),"")</f>
        <v/>
      </c>
      <c r="Q341" s="125">
        <f>IF(b_BDVSA!Q341&lt;&gt;"",ABS(b_BDVSA!Q341),"")</f>
        <v>0</v>
      </c>
      <c r="R341" s="125" t="str">
        <f>IF(AND(b_BDVSA!Q341&lt;&gt;"",b_BDVSA!Q341&lt;&gt;0)=TRUE,IF(b_BDVSA!Q341&gt;0,"D","A"),"")</f>
        <v/>
      </c>
      <c r="S341" s="125">
        <f>IF(b_BDVSA!R341&lt;&gt;"",ABS(b_BDVSA!R341),"")</f>
        <v>85656.950000000012</v>
      </c>
      <c r="T341" s="125" t="str">
        <f>IF(AND(b_BDVSA!R341&lt;&gt;"",b_BDVSA!R341&lt;&gt;0)=TRUE,IF(b_BDVSA!R341&gt;0,"D","A"),"")</f>
        <v>D</v>
      </c>
      <c r="U341" s="126" t="str">
        <f>IF(b_BDVSA!S341&lt;&gt;"",ABS(b_BDVSA!S341),"")</f>
        <v/>
      </c>
      <c r="V341" s="125">
        <f>IF(b_BDVSA!V341&lt;&gt;"",ABS(b_BDVSA!V341),"")</f>
        <v>0</v>
      </c>
      <c r="W341" s="125" t="str">
        <f>IF(AND(b_BDVSA!V341&lt;&gt;"",b_BDVSA!V341&lt;&gt;0)=TRUE,IF(b_BDVSA!V341&gt;0,"D","A"),"")</f>
        <v/>
      </c>
      <c r="X341" s="125">
        <f>IF(b_BDVSA!W341&lt;&gt;"",ABS(b_BDVSA!W341),"")</f>
        <v>85656.950000000012</v>
      </c>
      <c r="Y341" s="125" t="str">
        <f>IF(AND(b_BDVSA!W341&lt;&gt;"",b_BDVSA!W341&lt;&gt;0)=TRUE,IF(b_BDVSA!W341&gt;0,"D","A"),"")</f>
        <v>D</v>
      </c>
      <c r="Z341" s="126" t="str">
        <f>IF(b_BDVSA!X341&lt;&gt;"",ABS(b_BDVSA!X341),"")</f>
        <v/>
      </c>
    </row>
    <row r="342" spans="1:26">
      <c r="A342" s="117" t="str">
        <f>IF(dati_pdc!A338&lt;&gt;"",IF(dati_pdc!D338=1,RIGHT(dati_pdc!A338,dati_pdc!E338),dati_pdc!A338),"")</f>
        <v>780501</v>
      </c>
      <c r="B342" s="117" t="str">
        <f>IF(dati_pdc!B338&lt;&gt;"",dati_pdc!B338,"")</f>
        <v>Compensi e contributi amministratori</v>
      </c>
      <c r="C342" s="117">
        <f>IF(dati_pdc!C338&lt;&gt;"",dati_pdc!C338,"")</f>
        <v>3</v>
      </c>
      <c r="D342" s="117">
        <f>IF(dati_pdc!D338&lt;&gt;"",dati_pdc!D338,"")</f>
        <v>0</v>
      </c>
      <c r="E342" s="125">
        <f>IF(b_BDVSA!F342&lt;&gt;"",ABS(b_BDVSA!F342),"")</f>
        <v>78416</v>
      </c>
      <c r="F342" s="125" t="str">
        <f>IF(AND(b_BDVSA!F342&lt;&gt;"",b_BDVSA!F342&lt;&gt;0)=TRUE,IF(b_BDVSA!F342&gt;0,"D","A"),"")</f>
        <v>D</v>
      </c>
      <c r="G342" s="125">
        <f>IF(b_BDVSA!G342&lt;&gt;"",ABS(b_BDVSA!G342),"")</f>
        <v>65930.210000000006</v>
      </c>
      <c r="H342" s="125" t="str">
        <f>IF(AND(b_BDVSA!G342&lt;&gt;"",b_BDVSA!G342&lt;&gt;0)=TRUE,IF(b_BDVSA!G342&gt;0,"D","A"),"")</f>
        <v>D</v>
      </c>
      <c r="I342" s="125">
        <f>IF(b_BDVSA!H342&lt;&gt;"",ABS(b_BDVSA!H342),"")</f>
        <v>12485.789999999994</v>
      </c>
      <c r="J342" s="125" t="str">
        <f>IF(AND(b_BDVSA!H342&lt;&gt;"",b_BDVSA!H342&lt;&gt;0)=TRUE,IF(b_BDVSA!H342&gt;0,"D","A"),"")</f>
        <v>D</v>
      </c>
      <c r="K342" s="126">
        <f>IF(b_BDVSA!I342&lt;&gt;"",ABS(b_BDVSA!I342),"")</f>
        <v>0.18937889019312987</v>
      </c>
      <c r="L342" s="125">
        <f>IF(b_BDVSA!L342&lt;&gt;"",ABS(b_BDVSA!L342),"")</f>
        <v>0</v>
      </c>
      <c r="M342" s="125" t="str">
        <f>IF(AND(b_BDVSA!L342&lt;&gt;"",b_BDVSA!L342&lt;&gt;0)=TRUE,IF(b_BDVSA!L342&gt;0,"D","A"),"")</f>
        <v/>
      </c>
      <c r="N342" s="125">
        <f>IF(b_BDVSA!M342&lt;&gt;"",ABS(b_BDVSA!M342),"")</f>
        <v>78416</v>
      </c>
      <c r="O342" s="125" t="str">
        <f>IF(AND(b_BDVSA!M342&lt;&gt;"",b_BDVSA!M342&lt;&gt;0)=TRUE,IF(b_BDVSA!M342&gt;0,"D","A"),"")</f>
        <v>D</v>
      </c>
      <c r="P342" s="126" t="str">
        <f>IF(b_BDVSA!N342&lt;&gt;"",ABS(b_BDVSA!N342),"")</f>
        <v/>
      </c>
      <c r="Q342" s="125">
        <f>IF(b_BDVSA!Q342&lt;&gt;"",ABS(b_BDVSA!Q342),"")</f>
        <v>0</v>
      </c>
      <c r="R342" s="125" t="str">
        <f>IF(AND(b_BDVSA!Q342&lt;&gt;"",b_BDVSA!Q342&lt;&gt;0)=TRUE,IF(b_BDVSA!Q342&gt;0,"D","A"),"")</f>
        <v/>
      </c>
      <c r="S342" s="125">
        <f>IF(b_BDVSA!R342&lt;&gt;"",ABS(b_BDVSA!R342),"")</f>
        <v>78416</v>
      </c>
      <c r="T342" s="125" t="str">
        <f>IF(AND(b_BDVSA!R342&lt;&gt;"",b_BDVSA!R342&lt;&gt;0)=TRUE,IF(b_BDVSA!R342&gt;0,"D","A"),"")</f>
        <v>D</v>
      </c>
      <c r="U342" s="126" t="str">
        <f>IF(b_BDVSA!S342&lt;&gt;"",ABS(b_BDVSA!S342),"")</f>
        <v/>
      </c>
      <c r="V342" s="125">
        <f>IF(b_BDVSA!V342&lt;&gt;"",ABS(b_BDVSA!V342),"")</f>
        <v>0</v>
      </c>
      <c r="W342" s="125" t="str">
        <f>IF(AND(b_BDVSA!V342&lt;&gt;"",b_BDVSA!V342&lt;&gt;0)=TRUE,IF(b_BDVSA!V342&gt;0,"D","A"),"")</f>
        <v/>
      </c>
      <c r="X342" s="125">
        <f>IF(b_BDVSA!W342&lt;&gt;"",ABS(b_BDVSA!W342),"")</f>
        <v>78416</v>
      </c>
      <c r="Y342" s="125" t="str">
        <f>IF(AND(b_BDVSA!W342&lt;&gt;"",b_BDVSA!W342&lt;&gt;0)=TRUE,IF(b_BDVSA!W342&gt;0,"D","A"),"")</f>
        <v>D</v>
      </c>
      <c r="Z342" s="126" t="str">
        <f>IF(b_BDVSA!X342&lt;&gt;"",ABS(b_BDVSA!X342),"")</f>
        <v/>
      </c>
    </row>
    <row r="343" spans="1:26">
      <c r="A343" s="117" t="str">
        <f>IF(dati_pdc!A339&lt;&gt;"",IF(dati_pdc!D339=1,RIGHT(dati_pdc!A339,dati_pdc!E339),dati_pdc!A339),"")</f>
        <v>78050103</v>
      </c>
      <c r="B343" s="117" t="str">
        <f>IF(dati_pdc!B339&lt;&gt;"",dati_pdc!B339,"")</f>
        <v>Compensi/contributi amministr. co.co.co.</v>
      </c>
      <c r="C343" s="117">
        <f>IF(dati_pdc!C339&lt;&gt;"",dati_pdc!C339,"")</f>
        <v>4</v>
      </c>
      <c r="D343" s="117">
        <f>IF(dati_pdc!D339&lt;&gt;"",dati_pdc!D339,"")</f>
        <v>0</v>
      </c>
      <c r="E343" s="125">
        <f>IF(b_BDVSA!F343&lt;&gt;"",ABS(b_BDVSA!F343),"")</f>
        <v>78416</v>
      </c>
      <c r="F343" s="125" t="str">
        <f>IF(AND(b_BDVSA!F343&lt;&gt;"",b_BDVSA!F343&lt;&gt;0)=TRUE,IF(b_BDVSA!F343&gt;0,"D","A"),"")</f>
        <v>D</v>
      </c>
      <c r="G343" s="125">
        <f>IF(b_BDVSA!G343&lt;&gt;"",ABS(b_BDVSA!G343),"")</f>
        <v>65930.210000000006</v>
      </c>
      <c r="H343" s="125" t="str">
        <f>IF(AND(b_BDVSA!G343&lt;&gt;"",b_BDVSA!G343&lt;&gt;0)=TRUE,IF(b_BDVSA!G343&gt;0,"D","A"),"")</f>
        <v>D</v>
      </c>
      <c r="I343" s="125">
        <f>IF(b_BDVSA!H343&lt;&gt;"",ABS(b_BDVSA!H343),"")</f>
        <v>12485.789999999994</v>
      </c>
      <c r="J343" s="125" t="str">
        <f>IF(AND(b_BDVSA!H343&lt;&gt;"",b_BDVSA!H343&lt;&gt;0)=TRUE,IF(b_BDVSA!H343&gt;0,"D","A"),"")</f>
        <v>D</v>
      </c>
      <c r="K343" s="126">
        <f>IF(b_BDVSA!I343&lt;&gt;"",ABS(b_BDVSA!I343),"")</f>
        <v>0.18937889019312987</v>
      </c>
      <c r="L343" s="125">
        <f>IF(b_BDVSA!L343&lt;&gt;"",ABS(b_BDVSA!L343),"")</f>
        <v>0</v>
      </c>
      <c r="M343" s="125" t="str">
        <f>IF(AND(b_BDVSA!L343&lt;&gt;"",b_BDVSA!L343&lt;&gt;0)=TRUE,IF(b_BDVSA!L343&gt;0,"D","A"),"")</f>
        <v/>
      </c>
      <c r="N343" s="125">
        <f>IF(b_BDVSA!M343&lt;&gt;"",ABS(b_BDVSA!M343),"")</f>
        <v>78416</v>
      </c>
      <c r="O343" s="125" t="str">
        <f>IF(AND(b_BDVSA!M343&lt;&gt;"",b_BDVSA!M343&lt;&gt;0)=TRUE,IF(b_BDVSA!M343&gt;0,"D","A"),"")</f>
        <v>D</v>
      </c>
      <c r="P343" s="126" t="str">
        <f>IF(b_BDVSA!N343&lt;&gt;"",ABS(b_BDVSA!N343),"")</f>
        <v/>
      </c>
      <c r="Q343" s="125">
        <f>IF(b_BDVSA!Q343&lt;&gt;"",ABS(b_BDVSA!Q343),"")</f>
        <v>0</v>
      </c>
      <c r="R343" s="125" t="str">
        <f>IF(AND(b_BDVSA!Q343&lt;&gt;"",b_BDVSA!Q343&lt;&gt;0)=TRUE,IF(b_BDVSA!Q343&gt;0,"D","A"),"")</f>
        <v/>
      </c>
      <c r="S343" s="125">
        <f>IF(b_BDVSA!R343&lt;&gt;"",ABS(b_BDVSA!R343),"")</f>
        <v>78416</v>
      </c>
      <c r="T343" s="125" t="str">
        <f>IF(AND(b_BDVSA!R343&lt;&gt;"",b_BDVSA!R343&lt;&gt;0)=TRUE,IF(b_BDVSA!R343&gt;0,"D","A"),"")</f>
        <v>D</v>
      </c>
      <c r="U343" s="126" t="str">
        <f>IF(b_BDVSA!S343&lt;&gt;"",ABS(b_BDVSA!S343),"")</f>
        <v/>
      </c>
      <c r="V343" s="125">
        <f>IF(b_BDVSA!V343&lt;&gt;"",ABS(b_BDVSA!V343),"")</f>
        <v>0</v>
      </c>
      <c r="W343" s="125" t="str">
        <f>IF(AND(b_BDVSA!V343&lt;&gt;"",b_BDVSA!V343&lt;&gt;0)=TRUE,IF(b_BDVSA!V343&gt;0,"D","A"),"")</f>
        <v/>
      </c>
      <c r="X343" s="125">
        <f>IF(b_BDVSA!W343&lt;&gt;"",ABS(b_BDVSA!W343),"")</f>
        <v>78416</v>
      </c>
      <c r="Y343" s="125" t="str">
        <f>IF(AND(b_BDVSA!W343&lt;&gt;"",b_BDVSA!W343&lt;&gt;0)=TRUE,IF(b_BDVSA!W343&gt;0,"D","A"),"")</f>
        <v>D</v>
      </c>
      <c r="Z343" s="126" t="str">
        <f>IF(b_BDVSA!X343&lt;&gt;"",ABS(b_BDVSA!X343),"")</f>
        <v/>
      </c>
    </row>
    <row r="344" spans="1:26">
      <c r="A344" s="117" t="str">
        <f>IF(dati_pdc!A340&lt;&gt;"",IF(dati_pdc!D340=1,RIGHT(dati_pdc!A340,dati_pdc!E340),dati_pdc!A340),"")</f>
        <v>780505</v>
      </c>
      <c r="B344" s="117" t="str">
        <f>IF(dati_pdc!B340&lt;&gt;"",dati_pdc!B340,"")</f>
        <v>Rimb.spese pié di lista a amministratori</v>
      </c>
      <c r="C344" s="117">
        <f>IF(dati_pdc!C340&lt;&gt;"",dati_pdc!C340,"")</f>
        <v>3</v>
      </c>
      <c r="D344" s="117">
        <f>IF(dati_pdc!D340&lt;&gt;"",dati_pdc!D340,"")</f>
        <v>0</v>
      </c>
      <c r="E344" s="125">
        <f>IF(b_BDVSA!F344&lt;&gt;"",ABS(b_BDVSA!F344),"")</f>
        <v>259.60000000000002</v>
      </c>
      <c r="F344" s="125" t="str">
        <f>IF(AND(b_BDVSA!F344&lt;&gt;"",b_BDVSA!F344&lt;&gt;0)=TRUE,IF(b_BDVSA!F344&gt;0,"D","A"),"")</f>
        <v>D</v>
      </c>
      <c r="G344" s="125">
        <f>IF(b_BDVSA!G344&lt;&gt;"",ABS(b_BDVSA!G344),"")</f>
        <v>120.4</v>
      </c>
      <c r="H344" s="125" t="str">
        <f>IF(AND(b_BDVSA!G344&lt;&gt;"",b_BDVSA!G344&lt;&gt;0)=TRUE,IF(b_BDVSA!G344&gt;0,"D","A"),"")</f>
        <v>D</v>
      </c>
      <c r="I344" s="125">
        <f>IF(b_BDVSA!H344&lt;&gt;"",ABS(b_BDVSA!H344),"")</f>
        <v>139.20000000000002</v>
      </c>
      <c r="J344" s="125" t="str">
        <f>IF(AND(b_BDVSA!H344&lt;&gt;"",b_BDVSA!H344&lt;&gt;0)=TRUE,IF(b_BDVSA!H344&gt;0,"D","A"),"")</f>
        <v>D</v>
      </c>
      <c r="K344" s="126">
        <f>IF(b_BDVSA!I344&lt;&gt;"",ABS(b_BDVSA!I344),"")</f>
        <v>1.1561461794019934</v>
      </c>
      <c r="L344" s="125">
        <f>IF(b_BDVSA!L344&lt;&gt;"",ABS(b_BDVSA!L344),"")</f>
        <v>0</v>
      </c>
      <c r="M344" s="125" t="str">
        <f>IF(AND(b_BDVSA!L344&lt;&gt;"",b_BDVSA!L344&lt;&gt;0)=TRUE,IF(b_BDVSA!L344&gt;0,"D","A"),"")</f>
        <v/>
      </c>
      <c r="N344" s="125">
        <f>IF(b_BDVSA!M344&lt;&gt;"",ABS(b_BDVSA!M344),"")</f>
        <v>259.60000000000002</v>
      </c>
      <c r="O344" s="125" t="str">
        <f>IF(AND(b_BDVSA!M344&lt;&gt;"",b_BDVSA!M344&lt;&gt;0)=TRUE,IF(b_BDVSA!M344&gt;0,"D","A"),"")</f>
        <v>D</v>
      </c>
      <c r="P344" s="126" t="str">
        <f>IF(b_BDVSA!N344&lt;&gt;"",ABS(b_BDVSA!N344),"")</f>
        <v/>
      </c>
      <c r="Q344" s="125">
        <f>IF(b_BDVSA!Q344&lt;&gt;"",ABS(b_BDVSA!Q344),"")</f>
        <v>0</v>
      </c>
      <c r="R344" s="125" t="str">
        <f>IF(AND(b_BDVSA!Q344&lt;&gt;"",b_BDVSA!Q344&lt;&gt;0)=TRUE,IF(b_BDVSA!Q344&gt;0,"D","A"),"")</f>
        <v/>
      </c>
      <c r="S344" s="125">
        <f>IF(b_BDVSA!R344&lt;&gt;"",ABS(b_BDVSA!R344),"")</f>
        <v>259.60000000000002</v>
      </c>
      <c r="T344" s="125" t="str">
        <f>IF(AND(b_BDVSA!R344&lt;&gt;"",b_BDVSA!R344&lt;&gt;0)=TRUE,IF(b_BDVSA!R344&gt;0,"D","A"),"")</f>
        <v>D</v>
      </c>
      <c r="U344" s="126" t="str">
        <f>IF(b_BDVSA!S344&lt;&gt;"",ABS(b_BDVSA!S344),"")</f>
        <v/>
      </c>
      <c r="V344" s="125">
        <f>IF(b_BDVSA!V344&lt;&gt;"",ABS(b_BDVSA!V344),"")</f>
        <v>0</v>
      </c>
      <c r="W344" s="125" t="str">
        <f>IF(AND(b_BDVSA!V344&lt;&gt;"",b_BDVSA!V344&lt;&gt;0)=TRUE,IF(b_BDVSA!V344&gt;0,"D","A"),"")</f>
        <v/>
      </c>
      <c r="X344" s="125">
        <f>IF(b_BDVSA!W344&lt;&gt;"",ABS(b_BDVSA!W344),"")</f>
        <v>259.60000000000002</v>
      </c>
      <c r="Y344" s="125" t="str">
        <f>IF(AND(b_BDVSA!W344&lt;&gt;"",b_BDVSA!W344&lt;&gt;0)=TRUE,IF(b_BDVSA!W344&gt;0,"D","A"),"")</f>
        <v>D</v>
      </c>
      <c r="Z344" s="126" t="str">
        <f>IF(b_BDVSA!X344&lt;&gt;"",ABS(b_BDVSA!X344),"")</f>
        <v/>
      </c>
    </row>
    <row r="345" spans="1:26">
      <c r="A345" s="117" t="str">
        <f>IF(dati_pdc!A341&lt;&gt;"",IF(dati_pdc!D341=1,RIGHT(dati_pdc!A341,dati_pdc!E341),dati_pdc!A341),"")</f>
        <v>780507</v>
      </c>
      <c r="B345" s="117" t="str">
        <f>IF(dati_pdc!B341&lt;&gt;"",dati_pdc!B341,"")</f>
        <v>Rimb.spese chilom.e altri rimb. ammin.</v>
      </c>
      <c r="C345" s="117">
        <f>IF(dati_pdc!C341&lt;&gt;"",dati_pdc!C341,"")</f>
        <v>3</v>
      </c>
      <c r="D345" s="117">
        <f>IF(dati_pdc!D341&lt;&gt;"",dati_pdc!D341,"")</f>
        <v>0</v>
      </c>
      <c r="E345" s="125">
        <f>IF(b_BDVSA!F345&lt;&gt;"",ABS(b_BDVSA!F345),"")</f>
        <v>6981.35</v>
      </c>
      <c r="F345" s="125" t="str">
        <f>IF(AND(b_BDVSA!F345&lt;&gt;"",b_BDVSA!F345&lt;&gt;0)=TRUE,IF(b_BDVSA!F345&gt;0,"D","A"),"")</f>
        <v>D</v>
      </c>
      <c r="G345" s="125">
        <f>IF(b_BDVSA!G345&lt;&gt;"",ABS(b_BDVSA!G345),"")</f>
        <v>7185.98</v>
      </c>
      <c r="H345" s="125" t="str">
        <f>IF(AND(b_BDVSA!G345&lt;&gt;"",b_BDVSA!G345&lt;&gt;0)=TRUE,IF(b_BDVSA!G345&gt;0,"D","A"),"")</f>
        <v>D</v>
      </c>
      <c r="I345" s="125">
        <f>IF(b_BDVSA!H345&lt;&gt;"",ABS(b_BDVSA!H345),"")</f>
        <v>204.6299999999992</v>
      </c>
      <c r="J345" s="125" t="str">
        <f>IF(AND(b_BDVSA!H345&lt;&gt;"",b_BDVSA!H345&lt;&gt;0)=TRUE,IF(b_BDVSA!H345&gt;0,"D","A"),"")</f>
        <v>A</v>
      </c>
      <c r="K345" s="126">
        <f>IF(b_BDVSA!I345&lt;&gt;"",ABS(b_BDVSA!I345),"")</f>
        <v>2.847628298436667E-2</v>
      </c>
      <c r="L345" s="125">
        <f>IF(b_BDVSA!L345&lt;&gt;"",ABS(b_BDVSA!L345),"")</f>
        <v>0</v>
      </c>
      <c r="M345" s="125" t="str">
        <f>IF(AND(b_BDVSA!L345&lt;&gt;"",b_BDVSA!L345&lt;&gt;0)=TRUE,IF(b_BDVSA!L345&gt;0,"D","A"),"")</f>
        <v/>
      </c>
      <c r="N345" s="125">
        <f>IF(b_BDVSA!M345&lt;&gt;"",ABS(b_BDVSA!M345),"")</f>
        <v>6981.35</v>
      </c>
      <c r="O345" s="125" t="str">
        <f>IF(AND(b_BDVSA!M345&lt;&gt;"",b_BDVSA!M345&lt;&gt;0)=TRUE,IF(b_BDVSA!M345&gt;0,"D","A"),"")</f>
        <v>D</v>
      </c>
      <c r="P345" s="126" t="str">
        <f>IF(b_BDVSA!N345&lt;&gt;"",ABS(b_BDVSA!N345),"")</f>
        <v/>
      </c>
      <c r="Q345" s="125">
        <f>IF(b_BDVSA!Q345&lt;&gt;"",ABS(b_BDVSA!Q345),"")</f>
        <v>0</v>
      </c>
      <c r="R345" s="125" t="str">
        <f>IF(AND(b_BDVSA!Q345&lt;&gt;"",b_BDVSA!Q345&lt;&gt;0)=TRUE,IF(b_BDVSA!Q345&gt;0,"D","A"),"")</f>
        <v/>
      </c>
      <c r="S345" s="125">
        <f>IF(b_BDVSA!R345&lt;&gt;"",ABS(b_BDVSA!R345),"")</f>
        <v>6981.35</v>
      </c>
      <c r="T345" s="125" t="str">
        <f>IF(AND(b_BDVSA!R345&lt;&gt;"",b_BDVSA!R345&lt;&gt;0)=TRUE,IF(b_BDVSA!R345&gt;0,"D","A"),"")</f>
        <v>D</v>
      </c>
      <c r="U345" s="126" t="str">
        <f>IF(b_BDVSA!S345&lt;&gt;"",ABS(b_BDVSA!S345),"")</f>
        <v/>
      </c>
      <c r="V345" s="125">
        <f>IF(b_BDVSA!V345&lt;&gt;"",ABS(b_BDVSA!V345),"")</f>
        <v>0</v>
      </c>
      <c r="W345" s="125" t="str">
        <f>IF(AND(b_BDVSA!V345&lt;&gt;"",b_BDVSA!V345&lt;&gt;0)=TRUE,IF(b_BDVSA!V345&gt;0,"D","A"),"")</f>
        <v/>
      </c>
      <c r="X345" s="125">
        <f>IF(b_BDVSA!W345&lt;&gt;"",ABS(b_BDVSA!W345),"")</f>
        <v>6981.35</v>
      </c>
      <c r="Y345" s="125" t="str">
        <f>IF(AND(b_BDVSA!W345&lt;&gt;"",b_BDVSA!W345&lt;&gt;0)=TRUE,IF(b_BDVSA!W345&gt;0,"D","A"),"")</f>
        <v>D</v>
      </c>
      <c r="Z345" s="126" t="str">
        <f>IF(b_BDVSA!X345&lt;&gt;"",ABS(b_BDVSA!X345),"")</f>
        <v/>
      </c>
    </row>
    <row r="346" spans="1:26">
      <c r="A346" s="117" t="str">
        <f>IF(dati_pdc!A342&lt;&gt;"",IF(dati_pdc!D342=1,RIGHT(dati_pdc!A342,dati_pdc!E342),dati_pdc!A342),"")</f>
        <v>79</v>
      </c>
      <c r="B346" s="117" t="str">
        <f>IF(dati_pdc!B342&lt;&gt;"",dati_pdc!B342,"")</f>
        <v>SPESE COMMERCIALI E DI RAPPRESENTANZA</v>
      </c>
      <c r="C346" s="117">
        <f>IF(dati_pdc!C342&lt;&gt;"",dati_pdc!C342,"")</f>
        <v>1</v>
      </c>
      <c r="D346" s="117">
        <f>IF(dati_pdc!D342&lt;&gt;"",dati_pdc!D342,"")</f>
        <v>0</v>
      </c>
      <c r="E346" s="125">
        <f>IF(b_BDVSA!F346&lt;&gt;"",ABS(b_BDVSA!F346),"")</f>
        <v>48444.260000000009</v>
      </c>
      <c r="F346" s="125" t="str">
        <f>IF(AND(b_BDVSA!F346&lt;&gt;"",b_BDVSA!F346&lt;&gt;0)=TRUE,IF(b_BDVSA!F346&gt;0,"D","A"),"")</f>
        <v>D</v>
      </c>
      <c r="G346" s="125">
        <f>IF(b_BDVSA!G346&lt;&gt;"",ABS(b_BDVSA!G346),"")</f>
        <v>46239.569999999992</v>
      </c>
      <c r="H346" s="125" t="str">
        <f>IF(AND(b_BDVSA!G346&lt;&gt;"",b_BDVSA!G346&lt;&gt;0)=TRUE,IF(b_BDVSA!G346&gt;0,"D","A"),"")</f>
        <v>D</v>
      </c>
      <c r="I346" s="125">
        <f>IF(b_BDVSA!H346&lt;&gt;"",ABS(b_BDVSA!H346),"")</f>
        <v>2204.6900000000169</v>
      </c>
      <c r="J346" s="125" t="str">
        <f>IF(AND(b_BDVSA!H346&lt;&gt;"",b_BDVSA!H346&lt;&gt;0)=TRUE,IF(b_BDVSA!H346&gt;0,"D","A"),"")</f>
        <v>D</v>
      </c>
      <c r="K346" s="126">
        <f>IF(b_BDVSA!I346&lt;&gt;"",ABS(b_BDVSA!I346),"")</f>
        <v>4.7679725395370617E-2</v>
      </c>
      <c r="L346" s="125">
        <f>IF(b_BDVSA!L346&lt;&gt;"",ABS(b_BDVSA!L346),"")</f>
        <v>0</v>
      </c>
      <c r="M346" s="125" t="str">
        <f>IF(AND(b_BDVSA!L346&lt;&gt;"",b_BDVSA!L346&lt;&gt;0)=TRUE,IF(b_BDVSA!L346&gt;0,"D","A"),"")</f>
        <v/>
      </c>
      <c r="N346" s="125">
        <f>IF(b_BDVSA!M346&lt;&gt;"",ABS(b_BDVSA!M346),"")</f>
        <v>48444.260000000009</v>
      </c>
      <c r="O346" s="125" t="str">
        <f>IF(AND(b_BDVSA!M346&lt;&gt;"",b_BDVSA!M346&lt;&gt;0)=TRUE,IF(b_BDVSA!M346&gt;0,"D","A"),"")</f>
        <v>D</v>
      </c>
      <c r="P346" s="126" t="str">
        <f>IF(b_BDVSA!N346&lt;&gt;"",ABS(b_BDVSA!N346),"")</f>
        <v/>
      </c>
      <c r="Q346" s="125">
        <f>IF(b_BDVSA!Q346&lt;&gt;"",ABS(b_BDVSA!Q346),"")</f>
        <v>0</v>
      </c>
      <c r="R346" s="125" t="str">
        <f>IF(AND(b_BDVSA!Q346&lt;&gt;"",b_BDVSA!Q346&lt;&gt;0)=TRUE,IF(b_BDVSA!Q346&gt;0,"D","A"),"")</f>
        <v/>
      </c>
      <c r="S346" s="125">
        <f>IF(b_BDVSA!R346&lt;&gt;"",ABS(b_BDVSA!R346),"")</f>
        <v>48444.260000000009</v>
      </c>
      <c r="T346" s="125" t="str">
        <f>IF(AND(b_BDVSA!R346&lt;&gt;"",b_BDVSA!R346&lt;&gt;0)=TRUE,IF(b_BDVSA!R346&gt;0,"D","A"),"")</f>
        <v>D</v>
      </c>
      <c r="U346" s="126" t="str">
        <f>IF(b_BDVSA!S346&lt;&gt;"",ABS(b_BDVSA!S346),"")</f>
        <v/>
      </c>
      <c r="V346" s="125">
        <f>IF(b_BDVSA!V346&lt;&gt;"",ABS(b_BDVSA!V346),"")</f>
        <v>0</v>
      </c>
      <c r="W346" s="125" t="str">
        <f>IF(AND(b_BDVSA!V346&lt;&gt;"",b_BDVSA!V346&lt;&gt;0)=TRUE,IF(b_BDVSA!V346&gt;0,"D","A"),"")</f>
        <v/>
      </c>
      <c r="X346" s="125">
        <f>IF(b_BDVSA!W346&lt;&gt;"",ABS(b_BDVSA!W346),"")</f>
        <v>48444.260000000009</v>
      </c>
      <c r="Y346" s="125" t="str">
        <f>IF(AND(b_BDVSA!W346&lt;&gt;"",b_BDVSA!W346&lt;&gt;0)=TRUE,IF(b_BDVSA!W346&gt;0,"D","A"),"")</f>
        <v>D</v>
      </c>
      <c r="Z346" s="126" t="str">
        <f>IF(b_BDVSA!X346&lt;&gt;"",ABS(b_BDVSA!X346),"")</f>
        <v/>
      </c>
    </row>
    <row r="347" spans="1:26">
      <c r="A347" s="117" t="str">
        <f>IF(dati_pdc!A343&lt;&gt;"",IF(dati_pdc!D343=1,RIGHT(dati_pdc!A343,dati_pdc!E343),dati_pdc!A343),"")</f>
        <v>7901</v>
      </c>
      <c r="B347" s="117" t="str">
        <f>IF(dati_pdc!B343&lt;&gt;"",dati_pdc!B343,"")</f>
        <v>SPESE COMMERCIALI E DI VIAGGIO</v>
      </c>
      <c r="C347" s="117">
        <f>IF(dati_pdc!C343&lt;&gt;"",dati_pdc!C343,"")</f>
        <v>2</v>
      </c>
      <c r="D347" s="117">
        <f>IF(dati_pdc!D343&lt;&gt;"",dati_pdc!D343,"")</f>
        <v>0</v>
      </c>
      <c r="E347" s="125">
        <f>IF(b_BDVSA!F347&lt;&gt;"",ABS(b_BDVSA!F347),"")</f>
        <v>40524.6</v>
      </c>
      <c r="F347" s="125" t="str">
        <f>IF(AND(b_BDVSA!F347&lt;&gt;"",b_BDVSA!F347&lt;&gt;0)=TRUE,IF(b_BDVSA!F347&gt;0,"D","A"),"")</f>
        <v>D</v>
      </c>
      <c r="G347" s="125">
        <f>IF(b_BDVSA!G347&lt;&gt;"",ABS(b_BDVSA!G347),"")</f>
        <v>37231.19</v>
      </c>
      <c r="H347" s="125" t="str">
        <f>IF(AND(b_BDVSA!G347&lt;&gt;"",b_BDVSA!G347&lt;&gt;0)=TRUE,IF(b_BDVSA!G347&gt;0,"D","A"),"")</f>
        <v>D</v>
      </c>
      <c r="I347" s="125">
        <f>IF(b_BDVSA!H347&lt;&gt;"",ABS(b_BDVSA!H347),"")</f>
        <v>3293.4099999999962</v>
      </c>
      <c r="J347" s="125" t="str">
        <f>IF(AND(b_BDVSA!H347&lt;&gt;"",b_BDVSA!H347&lt;&gt;0)=TRUE,IF(b_BDVSA!H347&gt;0,"D","A"),"")</f>
        <v>D</v>
      </c>
      <c r="K347" s="126">
        <f>IF(b_BDVSA!I347&lt;&gt;"",ABS(b_BDVSA!I347),"")</f>
        <v>8.8458359778454468E-2</v>
      </c>
      <c r="L347" s="125">
        <f>IF(b_BDVSA!L347&lt;&gt;"",ABS(b_BDVSA!L347),"")</f>
        <v>0</v>
      </c>
      <c r="M347" s="125" t="str">
        <f>IF(AND(b_BDVSA!L347&lt;&gt;"",b_BDVSA!L347&lt;&gt;0)=TRUE,IF(b_BDVSA!L347&gt;0,"D","A"),"")</f>
        <v/>
      </c>
      <c r="N347" s="125">
        <f>IF(b_BDVSA!M347&lt;&gt;"",ABS(b_BDVSA!M347),"")</f>
        <v>40524.6</v>
      </c>
      <c r="O347" s="125" t="str">
        <f>IF(AND(b_BDVSA!M347&lt;&gt;"",b_BDVSA!M347&lt;&gt;0)=TRUE,IF(b_BDVSA!M347&gt;0,"D","A"),"")</f>
        <v>D</v>
      </c>
      <c r="P347" s="126" t="str">
        <f>IF(b_BDVSA!N347&lt;&gt;"",ABS(b_BDVSA!N347),"")</f>
        <v/>
      </c>
      <c r="Q347" s="125">
        <f>IF(b_BDVSA!Q347&lt;&gt;"",ABS(b_BDVSA!Q347),"")</f>
        <v>0</v>
      </c>
      <c r="R347" s="125" t="str">
        <f>IF(AND(b_BDVSA!Q347&lt;&gt;"",b_BDVSA!Q347&lt;&gt;0)=TRUE,IF(b_BDVSA!Q347&gt;0,"D","A"),"")</f>
        <v/>
      </c>
      <c r="S347" s="125">
        <f>IF(b_BDVSA!R347&lt;&gt;"",ABS(b_BDVSA!R347),"")</f>
        <v>40524.6</v>
      </c>
      <c r="T347" s="125" t="str">
        <f>IF(AND(b_BDVSA!R347&lt;&gt;"",b_BDVSA!R347&lt;&gt;0)=TRUE,IF(b_BDVSA!R347&gt;0,"D","A"),"")</f>
        <v>D</v>
      </c>
      <c r="U347" s="126" t="str">
        <f>IF(b_BDVSA!S347&lt;&gt;"",ABS(b_BDVSA!S347),"")</f>
        <v/>
      </c>
      <c r="V347" s="125">
        <f>IF(b_BDVSA!V347&lt;&gt;"",ABS(b_BDVSA!V347),"")</f>
        <v>0</v>
      </c>
      <c r="W347" s="125" t="str">
        <f>IF(AND(b_BDVSA!V347&lt;&gt;"",b_BDVSA!V347&lt;&gt;0)=TRUE,IF(b_BDVSA!V347&gt;0,"D","A"),"")</f>
        <v/>
      </c>
      <c r="X347" s="125">
        <f>IF(b_BDVSA!W347&lt;&gt;"",ABS(b_BDVSA!W347),"")</f>
        <v>40524.6</v>
      </c>
      <c r="Y347" s="125" t="str">
        <f>IF(AND(b_BDVSA!W347&lt;&gt;"",b_BDVSA!W347&lt;&gt;0)=TRUE,IF(b_BDVSA!W347&gt;0,"D","A"),"")</f>
        <v>D</v>
      </c>
      <c r="Z347" s="126" t="str">
        <f>IF(b_BDVSA!X347&lt;&gt;"",ABS(b_BDVSA!X347),"")</f>
        <v/>
      </c>
    </row>
    <row r="348" spans="1:26">
      <c r="A348" s="117" t="str">
        <f>IF(dati_pdc!A344&lt;&gt;"",IF(dati_pdc!D344=1,RIGHT(dati_pdc!A344,dati_pdc!E344),dati_pdc!A344),"")</f>
        <v>790101</v>
      </c>
      <c r="B348" s="117" t="str">
        <f>IF(dati_pdc!B344&lt;&gt;"",dati_pdc!B344,"")</f>
        <v>Pubblicità, Inserzioni e affissioni</v>
      </c>
      <c r="C348" s="117">
        <f>IF(dati_pdc!C344&lt;&gt;"",dati_pdc!C344,"")</f>
        <v>3</v>
      </c>
      <c r="D348" s="117">
        <f>IF(dati_pdc!D344&lt;&gt;"",dati_pdc!D344,"")</f>
        <v>0</v>
      </c>
      <c r="E348" s="125">
        <f>IF(b_BDVSA!F348&lt;&gt;"",ABS(b_BDVSA!F348),"")</f>
        <v>4564.91</v>
      </c>
      <c r="F348" s="125" t="str">
        <f>IF(AND(b_BDVSA!F348&lt;&gt;"",b_BDVSA!F348&lt;&gt;0)=TRUE,IF(b_BDVSA!F348&gt;0,"D","A"),"")</f>
        <v>D</v>
      </c>
      <c r="G348" s="125">
        <f>IF(b_BDVSA!G348&lt;&gt;"",ABS(b_BDVSA!G348),"")</f>
        <v>299</v>
      </c>
      <c r="H348" s="125" t="str">
        <f>IF(AND(b_BDVSA!G348&lt;&gt;"",b_BDVSA!G348&lt;&gt;0)=TRUE,IF(b_BDVSA!G348&gt;0,"D","A"),"")</f>
        <v>D</v>
      </c>
      <c r="I348" s="125">
        <f>IF(b_BDVSA!H348&lt;&gt;"",ABS(b_BDVSA!H348),"")</f>
        <v>4265.91</v>
      </c>
      <c r="J348" s="125" t="str">
        <f>IF(AND(b_BDVSA!H348&lt;&gt;"",b_BDVSA!H348&lt;&gt;0)=TRUE,IF(b_BDVSA!H348&gt;0,"D","A"),"")</f>
        <v>D</v>
      </c>
      <c r="K348" s="126">
        <f>IF(b_BDVSA!I348&lt;&gt;"",ABS(b_BDVSA!I348),"")</f>
        <v>14.267257525083611</v>
      </c>
      <c r="L348" s="125">
        <f>IF(b_BDVSA!L348&lt;&gt;"",ABS(b_BDVSA!L348),"")</f>
        <v>0</v>
      </c>
      <c r="M348" s="125" t="str">
        <f>IF(AND(b_BDVSA!L348&lt;&gt;"",b_BDVSA!L348&lt;&gt;0)=TRUE,IF(b_BDVSA!L348&gt;0,"D","A"),"")</f>
        <v/>
      </c>
      <c r="N348" s="125">
        <f>IF(b_BDVSA!M348&lt;&gt;"",ABS(b_BDVSA!M348),"")</f>
        <v>4564.91</v>
      </c>
      <c r="O348" s="125" t="str">
        <f>IF(AND(b_BDVSA!M348&lt;&gt;"",b_BDVSA!M348&lt;&gt;0)=TRUE,IF(b_BDVSA!M348&gt;0,"D","A"),"")</f>
        <v>D</v>
      </c>
      <c r="P348" s="126" t="str">
        <f>IF(b_BDVSA!N348&lt;&gt;"",ABS(b_BDVSA!N348),"")</f>
        <v/>
      </c>
      <c r="Q348" s="125">
        <f>IF(b_BDVSA!Q348&lt;&gt;"",ABS(b_BDVSA!Q348),"")</f>
        <v>0</v>
      </c>
      <c r="R348" s="125" t="str">
        <f>IF(AND(b_BDVSA!Q348&lt;&gt;"",b_BDVSA!Q348&lt;&gt;0)=TRUE,IF(b_BDVSA!Q348&gt;0,"D","A"),"")</f>
        <v/>
      </c>
      <c r="S348" s="125">
        <f>IF(b_BDVSA!R348&lt;&gt;"",ABS(b_BDVSA!R348),"")</f>
        <v>4564.91</v>
      </c>
      <c r="T348" s="125" t="str">
        <f>IF(AND(b_BDVSA!R348&lt;&gt;"",b_BDVSA!R348&lt;&gt;0)=TRUE,IF(b_BDVSA!R348&gt;0,"D","A"),"")</f>
        <v>D</v>
      </c>
      <c r="U348" s="126" t="str">
        <f>IF(b_BDVSA!S348&lt;&gt;"",ABS(b_BDVSA!S348),"")</f>
        <v/>
      </c>
      <c r="V348" s="125">
        <f>IF(b_BDVSA!V348&lt;&gt;"",ABS(b_BDVSA!V348),"")</f>
        <v>0</v>
      </c>
      <c r="W348" s="125" t="str">
        <f>IF(AND(b_BDVSA!V348&lt;&gt;"",b_BDVSA!V348&lt;&gt;0)=TRUE,IF(b_BDVSA!V348&gt;0,"D","A"),"")</f>
        <v/>
      </c>
      <c r="X348" s="125">
        <f>IF(b_BDVSA!W348&lt;&gt;"",ABS(b_BDVSA!W348),"")</f>
        <v>4564.91</v>
      </c>
      <c r="Y348" s="125" t="str">
        <f>IF(AND(b_BDVSA!W348&lt;&gt;"",b_BDVSA!W348&lt;&gt;0)=TRUE,IF(b_BDVSA!W348&gt;0,"D","A"),"")</f>
        <v>D</v>
      </c>
      <c r="Z348" s="126" t="str">
        <f>IF(b_BDVSA!X348&lt;&gt;"",ABS(b_BDVSA!X348),"")</f>
        <v/>
      </c>
    </row>
    <row r="349" spans="1:26">
      <c r="A349" s="117" t="str">
        <f>IF(dati_pdc!A345&lt;&gt;"",IF(dati_pdc!D345=1,RIGHT(dati_pdc!A345,dati_pdc!E345),dati_pdc!A345),"")</f>
        <v>79010101</v>
      </c>
      <c r="B349" s="117" t="str">
        <f>IF(dati_pdc!B345&lt;&gt;"",dati_pdc!B345,"")</f>
        <v>Pubblicità, inserzioni e affissioni ded.</v>
      </c>
      <c r="C349" s="117">
        <f>IF(dati_pdc!C345&lt;&gt;"",dati_pdc!C345,"")</f>
        <v>4</v>
      </c>
      <c r="D349" s="117">
        <f>IF(dati_pdc!D345&lt;&gt;"",dati_pdc!D345,"")</f>
        <v>0</v>
      </c>
      <c r="E349" s="125">
        <f>IF(b_BDVSA!F349&lt;&gt;"",ABS(b_BDVSA!F349),"")</f>
        <v>4564.91</v>
      </c>
      <c r="F349" s="125" t="str">
        <f>IF(AND(b_BDVSA!F349&lt;&gt;"",b_BDVSA!F349&lt;&gt;0)=TRUE,IF(b_BDVSA!F349&gt;0,"D","A"),"")</f>
        <v>D</v>
      </c>
      <c r="G349" s="125">
        <f>IF(b_BDVSA!G349&lt;&gt;"",ABS(b_BDVSA!G349),"")</f>
        <v>299</v>
      </c>
      <c r="H349" s="125" t="str">
        <f>IF(AND(b_BDVSA!G349&lt;&gt;"",b_BDVSA!G349&lt;&gt;0)=TRUE,IF(b_BDVSA!G349&gt;0,"D","A"),"")</f>
        <v>D</v>
      </c>
      <c r="I349" s="125">
        <f>IF(b_BDVSA!H349&lt;&gt;"",ABS(b_BDVSA!H349),"")</f>
        <v>4265.91</v>
      </c>
      <c r="J349" s="125" t="str">
        <f>IF(AND(b_BDVSA!H349&lt;&gt;"",b_BDVSA!H349&lt;&gt;0)=TRUE,IF(b_BDVSA!H349&gt;0,"D","A"),"")</f>
        <v>D</v>
      </c>
      <c r="K349" s="126">
        <f>IF(b_BDVSA!I349&lt;&gt;"",ABS(b_BDVSA!I349),"")</f>
        <v>14.267257525083611</v>
      </c>
      <c r="L349" s="125">
        <f>IF(b_BDVSA!L349&lt;&gt;"",ABS(b_BDVSA!L349),"")</f>
        <v>0</v>
      </c>
      <c r="M349" s="125" t="str">
        <f>IF(AND(b_BDVSA!L349&lt;&gt;"",b_BDVSA!L349&lt;&gt;0)=TRUE,IF(b_BDVSA!L349&gt;0,"D","A"),"")</f>
        <v/>
      </c>
      <c r="N349" s="125">
        <f>IF(b_BDVSA!M349&lt;&gt;"",ABS(b_BDVSA!M349),"")</f>
        <v>4564.91</v>
      </c>
      <c r="O349" s="125" t="str">
        <f>IF(AND(b_BDVSA!M349&lt;&gt;"",b_BDVSA!M349&lt;&gt;0)=TRUE,IF(b_BDVSA!M349&gt;0,"D","A"),"")</f>
        <v>D</v>
      </c>
      <c r="P349" s="126" t="str">
        <f>IF(b_BDVSA!N349&lt;&gt;"",ABS(b_BDVSA!N349),"")</f>
        <v/>
      </c>
      <c r="Q349" s="125">
        <f>IF(b_BDVSA!Q349&lt;&gt;"",ABS(b_BDVSA!Q349),"")</f>
        <v>0</v>
      </c>
      <c r="R349" s="125" t="str">
        <f>IF(AND(b_BDVSA!Q349&lt;&gt;"",b_BDVSA!Q349&lt;&gt;0)=TRUE,IF(b_BDVSA!Q349&gt;0,"D","A"),"")</f>
        <v/>
      </c>
      <c r="S349" s="125">
        <f>IF(b_BDVSA!R349&lt;&gt;"",ABS(b_BDVSA!R349),"")</f>
        <v>4564.91</v>
      </c>
      <c r="T349" s="125" t="str">
        <f>IF(AND(b_BDVSA!R349&lt;&gt;"",b_BDVSA!R349&lt;&gt;0)=TRUE,IF(b_BDVSA!R349&gt;0,"D","A"),"")</f>
        <v>D</v>
      </c>
      <c r="U349" s="126" t="str">
        <f>IF(b_BDVSA!S349&lt;&gt;"",ABS(b_BDVSA!S349),"")</f>
        <v/>
      </c>
      <c r="V349" s="125">
        <f>IF(b_BDVSA!V349&lt;&gt;"",ABS(b_BDVSA!V349),"")</f>
        <v>0</v>
      </c>
      <c r="W349" s="125" t="str">
        <f>IF(AND(b_BDVSA!V349&lt;&gt;"",b_BDVSA!V349&lt;&gt;0)=TRUE,IF(b_BDVSA!V349&gt;0,"D","A"),"")</f>
        <v/>
      </c>
      <c r="X349" s="125">
        <f>IF(b_BDVSA!W349&lt;&gt;"",ABS(b_BDVSA!W349),"")</f>
        <v>4564.91</v>
      </c>
      <c r="Y349" s="125" t="str">
        <f>IF(AND(b_BDVSA!W349&lt;&gt;"",b_BDVSA!W349&lt;&gt;0)=TRUE,IF(b_BDVSA!W349&gt;0,"D","A"),"")</f>
        <v>D</v>
      </c>
      <c r="Z349" s="126" t="str">
        <f>IF(b_BDVSA!X349&lt;&gt;"",ABS(b_BDVSA!X349),"")</f>
        <v/>
      </c>
    </row>
    <row r="350" spans="1:26">
      <c r="A350" s="117" t="str">
        <f>IF(dati_pdc!A346&lt;&gt;"",IF(dati_pdc!D346=1,RIGHT(dati_pdc!A346,dati_pdc!E346),dati_pdc!A346),"")</f>
        <v>790107</v>
      </c>
      <c r="B350" s="117" t="str">
        <f>IF(dati_pdc!B346&lt;&gt;"",dati_pdc!B346,"")</f>
        <v>Materiale pubblicitario</v>
      </c>
      <c r="C350" s="117">
        <f>IF(dati_pdc!C346&lt;&gt;"",dati_pdc!C346,"")</f>
        <v>3</v>
      </c>
      <c r="D350" s="117">
        <f>IF(dati_pdc!D346&lt;&gt;"",dati_pdc!D346,"")</f>
        <v>0</v>
      </c>
      <c r="E350" s="125">
        <f>IF(b_BDVSA!F350&lt;&gt;"",ABS(b_BDVSA!F350),"")</f>
        <v>2471</v>
      </c>
      <c r="F350" s="125" t="str">
        <f>IF(AND(b_BDVSA!F350&lt;&gt;"",b_BDVSA!F350&lt;&gt;0)=TRUE,IF(b_BDVSA!F350&gt;0,"D","A"),"")</f>
        <v>D</v>
      </c>
      <c r="G350" s="125">
        <f>IF(b_BDVSA!G350&lt;&gt;"",ABS(b_BDVSA!G350),"")</f>
        <v>1291.8</v>
      </c>
      <c r="H350" s="125" t="str">
        <f>IF(AND(b_BDVSA!G350&lt;&gt;"",b_BDVSA!G350&lt;&gt;0)=TRUE,IF(b_BDVSA!G350&gt;0,"D","A"),"")</f>
        <v>D</v>
      </c>
      <c r="I350" s="125">
        <f>IF(b_BDVSA!H350&lt;&gt;"",ABS(b_BDVSA!H350),"")</f>
        <v>1179.2</v>
      </c>
      <c r="J350" s="125" t="str">
        <f>IF(AND(b_BDVSA!H350&lt;&gt;"",b_BDVSA!H350&lt;&gt;0)=TRUE,IF(b_BDVSA!H350&gt;0,"D","A"),"")</f>
        <v>D</v>
      </c>
      <c r="K350" s="126">
        <f>IF(b_BDVSA!I350&lt;&gt;"",ABS(b_BDVSA!I350),"")</f>
        <v>0.91283480414924922</v>
      </c>
      <c r="L350" s="125">
        <f>IF(b_BDVSA!L350&lt;&gt;"",ABS(b_BDVSA!L350),"")</f>
        <v>0</v>
      </c>
      <c r="M350" s="125" t="str">
        <f>IF(AND(b_BDVSA!L350&lt;&gt;"",b_BDVSA!L350&lt;&gt;0)=TRUE,IF(b_BDVSA!L350&gt;0,"D","A"),"")</f>
        <v/>
      </c>
      <c r="N350" s="125">
        <f>IF(b_BDVSA!M350&lt;&gt;"",ABS(b_BDVSA!M350),"")</f>
        <v>2471</v>
      </c>
      <c r="O350" s="125" t="str">
        <f>IF(AND(b_BDVSA!M350&lt;&gt;"",b_BDVSA!M350&lt;&gt;0)=TRUE,IF(b_BDVSA!M350&gt;0,"D","A"),"")</f>
        <v>D</v>
      </c>
      <c r="P350" s="126" t="str">
        <f>IF(b_BDVSA!N350&lt;&gt;"",ABS(b_BDVSA!N350),"")</f>
        <v/>
      </c>
      <c r="Q350" s="125">
        <f>IF(b_BDVSA!Q350&lt;&gt;"",ABS(b_BDVSA!Q350),"")</f>
        <v>0</v>
      </c>
      <c r="R350" s="125" t="str">
        <f>IF(AND(b_BDVSA!Q350&lt;&gt;"",b_BDVSA!Q350&lt;&gt;0)=TRUE,IF(b_BDVSA!Q350&gt;0,"D","A"),"")</f>
        <v/>
      </c>
      <c r="S350" s="125">
        <f>IF(b_BDVSA!R350&lt;&gt;"",ABS(b_BDVSA!R350),"")</f>
        <v>2471</v>
      </c>
      <c r="T350" s="125" t="str">
        <f>IF(AND(b_BDVSA!R350&lt;&gt;"",b_BDVSA!R350&lt;&gt;0)=TRUE,IF(b_BDVSA!R350&gt;0,"D","A"),"")</f>
        <v>D</v>
      </c>
      <c r="U350" s="126" t="str">
        <f>IF(b_BDVSA!S350&lt;&gt;"",ABS(b_BDVSA!S350),"")</f>
        <v/>
      </c>
      <c r="V350" s="125">
        <f>IF(b_BDVSA!V350&lt;&gt;"",ABS(b_BDVSA!V350),"")</f>
        <v>0</v>
      </c>
      <c r="W350" s="125" t="str">
        <f>IF(AND(b_BDVSA!V350&lt;&gt;"",b_BDVSA!V350&lt;&gt;0)=TRUE,IF(b_BDVSA!V350&gt;0,"D","A"),"")</f>
        <v/>
      </c>
      <c r="X350" s="125">
        <f>IF(b_BDVSA!W350&lt;&gt;"",ABS(b_BDVSA!W350),"")</f>
        <v>2471</v>
      </c>
      <c r="Y350" s="125" t="str">
        <f>IF(AND(b_BDVSA!W350&lt;&gt;"",b_BDVSA!W350&lt;&gt;0)=TRUE,IF(b_BDVSA!W350&gt;0,"D","A"),"")</f>
        <v>D</v>
      </c>
      <c r="Z350" s="126" t="str">
        <f>IF(b_BDVSA!X350&lt;&gt;"",ABS(b_BDVSA!X350),"")</f>
        <v/>
      </c>
    </row>
    <row r="351" spans="1:26">
      <c r="A351" s="117" t="str">
        <f>IF(dati_pdc!A347&lt;&gt;"",IF(dati_pdc!D347=1,RIGHT(dati_pdc!A347,dati_pdc!E347),dati_pdc!A347),"")</f>
        <v>79010701</v>
      </c>
      <c r="B351" s="117" t="str">
        <f>IF(dati_pdc!B347&lt;&gt;"",dati_pdc!B347,"")</f>
        <v>Materiale pubblicitario deducibile</v>
      </c>
      <c r="C351" s="117">
        <f>IF(dati_pdc!C347&lt;&gt;"",dati_pdc!C347,"")</f>
        <v>4</v>
      </c>
      <c r="D351" s="117">
        <f>IF(dati_pdc!D347&lt;&gt;"",dati_pdc!D347,"")</f>
        <v>0</v>
      </c>
      <c r="E351" s="125">
        <f>IF(b_BDVSA!F351&lt;&gt;"",ABS(b_BDVSA!F351),"")</f>
        <v>2471</v>
      </c>
      <c r="F351" s="125" t="str">
        <f>IF(AND(b_BDVSA!F351&lt;&gt;"",b_BDVSA!F351&lt;&gt;0)=TRUE,IF(b_BDVSA!F351&gt;0,"D","A"),"")</f>
        <v>D</v>
      </c>
      <c r="G351" s="125">
        <f>IF(b_BDVSA!G351&lt;&gt;"",ABS(b_BDVSA!G351),"")</f>
        <v>1291.8</v>
      </c>
      <c r="H351" s="125" t="str">
        <f>IF(AND(b_BDVSA!G351&lt;&gt;"",b_BDVSA!G351&lt;&gt;0)=TRUE,IF(b_BDVSA!G351&gt;0,"D","A"),"")</f>
        <v>D</v>
      </c>
      <c r="I351" s="125">
        <f>IF(b_BDVSA!H351&lt;&gt;"",ABS(b_BDVSA!H351),"")</f>
        <v>1179.2</v>
      </c>
      <c r="J351" s="125" t="str">
        <f>IF(AND(b_BDVSA!H351&lt;&gt;"",b_BDVSA!H351&lt;&gt;0)=TRUE,IF(b_BDVSA!H351&gt;0,"D","A"),"")</f>
        <v>D</v>
      </c>
      <c r="K351" s="126">
        <f>IF(b_BDVSA!I351&lt;&gt;"",ABS(b_BDVSA!I351),"")</f>
        <v>0.91283480414924922</v>
      </c>
      <c r="L351" s="125">
        <f>IF(b_BDVSA!L351&lt;&gt;"",ABS(b_BDVSA!L351),"")</f>
        <v>0</v>
      </c>
      <c r="M351" s="125" t="str">
        <f>IF(AND(b_BDVSA!L351&lt;&gt;"",b_BDVSA!L351&lt;&gt;0)=TRUE,IF(b_BDVSA!L351&gt;0,"D","A"),"")</f>
        <v/>
      </c>
      <c r="N351" s="125">
        <f>IF(b_BDVSA!M351&lt;&gt;"",ABS(b_BDVSA!M351),"")</f>
        <v>2471</v>
      </c>
      <c r="O351" s="125" t="str">
        <f>IF(AND(b_BDVSA!M351&lt;&gt;"",b_BDVSA!M351&lt;&gt;0)=TRUE,IF(b_BDVSA!M351&gt;0,"D","A"),"")</f>
        <v>D</v>
      </c>
      <c r="P351" s="126" t="str">
        <f>IF(b_BDVSA!N351&lt;&gt;"",ABS(b_BDVSA!N351),"")</f>
        <v/>
      </c>
      <c r="Q351" s="125">
        <f>IF(b_BDVSA!Q351&lt;&gt;"",ABS(b_BDVSA!Q351),"")</f>
        <v>0</v>
      </c>
      <c r="R351" s="125" t="str">
        <f>IF(AND(b_BDVSA!Q351&lt;&gt;"",b_BDVSA!Q351&lt;&gt;0)=TRUE,IF(b_BDVSA!Q351&gt;0,"D","A"),"")</f>
        <v/>
      </c>
      <c r="S351" s="125">
        <f>IF(b_BDVSA!R351&lt;&gt;"",ABS(b_BDVSA!R351),"")</f>
        <v>2471</v>
      </c>
      <c r="T351" s="125" t="str">
        <f>IF(AND(b_BDVSA!R351&lt;&gt;"",b_BDVSA!R351&lt;&gt;0)=TRUE,IF(b_BDVSA!R351&gt;0,"D","A"),"")</f>
        <v>D</v>
      </c>
      <c r="U351" s="126" t="str">
        <f>IF(b_BDVSA!S351&lt;&gt;"",ABS(b_BDVSA!S351),"")</f>
        <v/>
      </c>
      <c r="V351" s="125">
        <f>IF(b_BDVSA!V351&lt;&gt;"",ABS(b_BDVSA!V351),"")</f>
        <v>0</v>
      </c>
      <c r="W351" s="125" t="str">
        <f>IF(AND(b_BDVSA!V351&lt;&gt;"",b_BDVSA!V351&lt;&gt;0)=TRUE,IF(b_BDVSA!V351&gt;0,"D","A"),"")</f>
        <v/>
      </c>
      <c r="X351" s="125">
        <f>IF(b_BDVSA!W351&lt;&gt;"",ABS(b_BDVSA!W351),"")</f>
        <v>2471</v>
      </c>
      <c r="Y351" s="125" t="str">
        <f>IF(AND(b_BDVSA!W351&lt;&gt;"",b_BDVSA!W351&lt;&gt;0)=TRUE,IF(b_BDVSA!W351&gt;0,"D","A"),"")</f>
        <v>D</v>
      </c>
      <c r="Z351" s="126" t="str">
        <f>IF(b_BDVSA!X351&lt;&gt;"",ABS(b_BDVSA!X351),"")</f>
        <v/>
      </c>
    </row>
    <row r="352" spans="1:26">
      <c r="A352" s="117" t="str">
        <f>IF(dati_pdc!A348&lt;&gt;"",IF(dati_pdc!D348=1,RIGHT(dati_pdc!A348,dati_pdc!E348),dati_pdc!A348),"")</f>
        <v>790111</v>
      </c>
      <c r="B352" s="117" t="str">
        <f>IF(dati_pdc!B348&lt;&gt;"",dati_pdc!B348,"")</f>
        <v>Fiere, mostre, convegni</v>
      </c>
      <c r="C352" s="117">
        <f>IF(dati_pdc!C348&lt;&gt;"",dati_pdc!C348,"")</f>
        <v>3</v>
      </c>
      <c r="D352" s="117">
        <f>IF(dati_pdc!D348&lt;&gt;"",dati_pdc!D348,"")</f>
        <v>0</v>
      </c>
      <c r="E352" s="125">
        <f>IF(b_BDVSA!F352&lt;&gt;"",ABS(b_BDVSA!F352),"")</f>
        <v>2074.29</v>
      </c>
      <c r="F352" s="125" t="str">
        <f>IF(AND(b_BDVSA!F352&lt;&gt;"",b_BDVSA!F352&lt;&gt;0)=TRUE,IF(b_BDVSA!F352&gt;0,"D","A"),"")</f>
        <v>D</v>
      </c>
      <c r="G352" s="125">
        <f>IF(b_BDVSA!G352&lt;&gt;"",ABS(b_BDVSA!G352),"")</f>
        <v>112.5</v>
      </c>
      <c r="H352" s="125" t="str">
        <f>IF(AND(b_BDVSA!G352&lt;&gt;"",b_BDVSA!G352&lt;&gt;0)=TRUE,IF(b_BDVSA!G352&gt;0,"D","A"),"")</f>
        <v>D</v>
      </c>
      <c r="I352" s="125">
        <f>IF(b_BDVSA!H352&lt;&gt;"",ABS(b_BDVSA!H352),"")</f>
        <v>1961.79</v>
      </c>
      <c r="J352" s="125" t="str">
        <f>IF(AND(b_BDVSA!H352&lt;&gt;"",b_BDVSA!H352&lt;&gt;0)=TRUE,IF(b_BDVSA!H352&gt;0,"D","A"),"")</f>
        <v>D</v>
      </c>
      <c r="K352" s="126">
        <f>IF(b_BDVSA!I352&lt;&gt;"",ABS(b_BDVSA!I352),"")</f>
        <v>17.438133333333333</v>
      </c>
      <c r="L352" s="125">
        <f>IF(b_BDVSA!L352&lt;&gt;"",ABS(b_BDVSA!L352),"")</f>
        <v>0</v>
      </c>
      <c r="M352" s="125" t="str">
        <f>IF(AND(b_BDVSA!L352&lt;&gt;"",b_BDVSA!L352&lt;&gt;0)=TRUE,IF(b_BDVSA!L352&gt;0,"D","A"),"")</f>
        <v/>
      </c>
      <c r="N352" s="125">
        <f>IF(b_BDVSA!M352&lt;&gt;"",ABS(b_BDVSA!M352),"")</f>
        <v>2074.29</v>
      </c>
      <c r="O352" s="125" t="str">
        <f>IF(AND(b_BDVSA!M352&lt;&gt;"",b_BDVSA!M352&lt;&gt;0)=TRUE,IF(b_BDVSA!M352&gt;0,"D","A"),"")</f>
        <v>D</v>
      </c>
      <c r="P352" s="126" t="str">
        <f>IF(b_BDVSA!N352&lt;&gt;"",ABS(b_BDVSA!N352),"")</f>
        <v/>
      </c>
      <c r="Q352" s="125">
        <f>IF(b_BDVSA!Q352&lt;&gt;"",ABS(b_BDVSA!Q352),"")</f>
        <v>0</v>
      </c>
      <c r="R352" s="125" t="str">
        <f>IF(AND(b_BDVSA!Q352&lt;&gt;"",b_BDVSA!Q352&lt;&gt;0)=TRUE,IF(b_BDVSA!Q352&gt;0,"D","A"),"")</f>
        <v/>
      </c>
      <c r="S352" s="125">
        <f>IF(b_BDVSA!R352&lt;&gt;"",ABS(b_BDVSA!R352),"")</f>
        <v>2074.29</v>
      </c>
      <c r="T352" s="125" t="str">
        <f>IF(AND(b_BDVSA!R352&lt;&gt;"",b_BDVSA!R352&lt;&gt;0)=TRUE,IF(b_BDVSA!R352&gt;0,"D","A"),"")</f>
        <v>D</v>
      </c>
      <c r="U352" s="126" t="str">
        <f>IF(b_BDVSA!S352&lt;&gt;"",ABS(b_BDVSA!S352),"")</f>
        <v/>
      </c>
      <c r="V352" s="125">
        <f>IF(b_BDVSA!V352&lt;&gt;"",ABS(b_BDVSA!V352),"")</f>
        <v>0</v>
      </c>
      <c r="W352" s="125" t="str">
        <f>IF(AND(b_BDVSA!V352&lt;&gt;"",b_BDVSA!V352&lt;&gt;0)=TRUE,IF(b_BDVSA!V352&gt;0,"D","A"),"")</f>
        <v/>
      </c>
      <c r="X352" s="125">
        <f>IF(b_BDVSA!W352&lt;&gt;"",ABS(b_BDVSA!W352),"")</f>
        <v>2074.29</v>
      </c>
      <c r="Y352" s="125" t="str">
        <f>IF(AND(b_BDVSA!W352&lt;&gt;"",b_BDVSA!W352&lt;&gt;0)=TRUE,IF(b_BDVSA!W352&gt;0,"D","A"),"")</f>
        <v>D</v>
      </c>
      <c r="Z352" s="126" t="str">
        <f>IF(b_BDVSA!X352&lt;&gt;"",ABS(b_BDVSA!X352),"")</f>
        <v/>
      </c>
    </row>
    <row r="353" spans="1:26">
      <c r="A353" s="117" t="str">
        <f>IF(dati_pdc!A349&lt;&gt;"",IF(dati_pdc!D349=1,RIGHT(dati_pdc!A349,dati_pdc!E349),dati_pdc!A349),"")</f>
        <v>79011101</v>
      </c>
      <c r="B353" s="117" t="str">
        <f>IF(dati_pdc!B349&lt;&gt;"",dati_pdc!B349,"")</f>
        <v>Fiere, mostre, convegni deducibili</v>
      </c>
      <c r="C353" s="117">
        <f>IF(dati_pdc!C349&lt;&gt;"",dati_pdc!C349,"")</f>
        <v>4</v>
      </c>
      <c r="D353" s="117">
        <f>IF(dati_pdc!D349&lt;&gt;"",dati_pdc!D349,"")</f>
        <v>0</v>
      </c>
      <c r="E353" s="125">
        <f>IF(b_BDVSA!F353&lt;&gt;"",ABS(b_BDVSA!F353),"")</f>
        <v>2074.29</v>
      </c>
      <c r="F353" s="125" t="str">
        <f>IF(AND(b_BDVSA!F353&lt;&gt;"",b_BDVSA!F353&lt;&gt;0)=TRUE,IF(b_BDVSA!F353&gt;0,"D","A"),"")</f>
        <v>D</v>
      </c>
      <c r="G353" s="125">
        <f>IF(b_BDVSA!G353&lt;&gt;"",ABS(b_BDVSA!G353),"")</f>
        <v>112.5</v>
      </c>
      <c r="H353" s="125" t="str">
        <f>IF(AND(b_BDVSA!G353&lt;&gt;"",b_BDVSA!G353&lt;&gt;0)=TRUE,IF(b_BDVSA!G353&gt;0,"D","A"),"")</f>
        <v>D</v>
      </c>
      <c r="I353" s="125">
        <f>IF(b_BDVSA!H353&lt;&gt;"",ABS(b_BDVSA!H353),"")</f>
        <v>1961.79</v>
      </c>
      <c r="J353" s="125" t="str">
        <f>IF(AND(b_BDVSA!H353&lt;&gt;"",b_BDVSA!H353&lt;&gt;0)=TRUE,IF(b_BDVSA!H353&gt;0,"D","A"),"")</f>
        <v>D</v>
      </c>
      <c r="K353" s="126">
        <f>IF(b_BDVSA!I353&lt;&gt;"",ABS(b_BDVSA!I353),"")</f>
        <v>17.438133333333333</v>
      </c>
      <c r="L353" s="125">
        <f>IF(b_BDVSA!L353&lt;&gt;"",ABS(b_BDVSA!L353),"")</f>
        <v>0</v>
      </c>
      <c r="M353" s="125" t="str">
        <f>IF(AND(b_BDVSA!L353&lt;&gt;"",b_BDVSA!L353&lt;&gt;0)=TRUE,IF(b_BDVSA!L353&gt;0,"D","A"),"")</f>
        <v/>
      </c>
      <c r="N353" s="125">
        <f>IF(b_BDVSA!M353&lt;&gt;"",ABS(b_BDVSA!M353),"")</f>
        <v>2074.29</v>
      </c>
      <c r="O353" s="125" t="str">
        <f>IF(AND(b_BDVSA!M353&lt;&gt;"",b_BDVSA!M353&lt;&gt;0)=TRUE,IF(b_BDVSA!M353&gt;0,"D","A"),"")</f>
        <v>D</v>
      </c>
      <c r="P353" s="126" t="str">
        <f>IF(b_BDVSA!N353&lt;&gt;"",ABS(b_BDVSA!N353),"")</f>
        <v/>
      </c>
      <c r="Q353" s="125">
        <f>IF(b_BDVSA!Q353&lt;&gt;"",ABS(b_BDVSA!Q353),"")</f>
        <v>0</v>
      </c>
      <c r="R353" s="125" t="str">
        <f>IF(AND(b_BDVSA!Q353&lt;&gt;"",b_BDVSA!Q353&lt;&gt;0)=TRUE,IF(b_BDVSA!Q353&gt;0,"D","A"),"")</f>
        <v/>
      </c>
      <c r="S353" s="125">
        <f>IF(b_BDVSA!R353&lt;&gt;"",ABS(b_BDVSA!R353),"")</f>
        <v>2074.29</v>
      </c>
      <c r="T353" s="125" t="str">
        <f>IF(AND(b_BDVSA!R353&lt;&gt;"",b_BDVSA!R353&lt;&gt;0)=TRUE,IF(b_BDVSA!R353&gt;0,"D","A"),"")</f>
        <v>D</v>
      </c>
      <c r="U353" s="126" t="str">
        <f>IF(b_BDVSA!S353&lt;&gt;"",ABS(b_BDVSA!S353),"")</f>
        <v/>
      </c>
      <c r="V353" s="125">
        <f>IF(b_BDVSA!V353&lt;&gt;"",ABS(b_BDVSA!V353),"")</f>
        <v>0</v>
      </c>
      <c r="W353" s="125" t="str">
        <f>IF(AND(b_BDVSA!V353&lt;&gt;"",b_BDVSA!V353&lt;&gt;0)=TRUE,IF(b_BDVSA!V353&gt;0,"D","A"),"")</f>
        <v/>
      </c>
      <c r="X353" s="125">
        <f>IF(b_BDVSA!W353&lt;&gt;"",ABS(b_BDVSA!W353),"")</f>
        <v>2074.29</v>
      </c>
      <c r="Y353" s="125" t="str">
        <f>IF(AND(b_BDVSA!W353&lt;&gt;"",b_BDVSA!W353&lt;&gt;0)=TRUE,IF(b_BDVSA!W353&gt;0,"D","A"),"")</f>
        <v>D</v>
      </c>
      <c r="Z353" s="126" t="str">
        <f>IF(b_BDVSA!X353&lt;&gt;"",ABS(b_BDVSA!X353),"")</f>
        <v/>
      </c>
    </row>
    <row r="354" spans="1:26">
      <c r="A354" s="117" t="str">
        <f>IF(dati_pdc!A350&lt;&gt;"",IF(dati_pdc!D350=1,RIGHT(dati_pdc!A350,dati_pdc!E350),dati_pdc!A350),"")</f>
        <v>790119</v>
      </c>
      <c r="B354" s="117" t="str">
        <f>IF(dati_pdc!B350&lt;&gt;"",dati_pdc!B350,"")</f>
        <v>Spese per alberghi e ristoranti</v>
      </c>
      <c r="C354" s="117">
        <f>IF(dati_pdc!C350&lt;&gt;"",dati_pdc!C350,"")</f>
        <v>3</v>
      </c>
      <c r="D354" s="117">
        <f>IF(dati_pdc!D350&lt;&gt;"",dati_pdc!D350,"")</f>
        <v>0</v>
      </c>
      <c r="E354" s="125">
        <f>IF(b_BDVSA!F354&lt;&gt;"",ABS(b_BDVSA!F354),"")</f>
        <v>14133.19</v>
      </c>
      <c r="F354" s="125" t="str">
        <f>IF(AND(b_BDVSA!F354&lt;&gt;"",b_BDVSA!F354&lt;&gt;0)=TRUE,IF(b_BDVSA!F354&gt;0,"D","A"),"")</f>
        <v>D</v>
      </c>
      <c r="G354" s="125">
        <f>IF(b_BDVSA!G354&lt;&gt;"",ABS(b_BDVSA!G354),"")</f>
        <v>11195.85</v>
      </c>
      <c r="H354" s="125" t="str">
        <f>IF(AND(b_BDVSA!G354&lt;&gt;"",b_BDVSA!G354&lt;&gt;0)=TRUE,IF(b_BDVSA!G354&gt;0,"D","A"),"")</f>
        <v>D</v>
      </c>
      <c r="I354" s="125">
        <f>IF(b_BDVSA!H354&lt;&gt;"",ABS(b_BDVSA!H354),"")</f>
        <v>2937.34</v>
      </c>
      <c r="J354" s="125" t="str">
        <f>IF(AND(b_BDVSA!H354&lt;&gt;"",b_BDVSA!H354&lt;&gt;0)=TRUE,IF(b_BDVSA!H354&gt;0,"D","A"),"")</f>
        <v>D</v>
      </c>
      <c r="K354" s="126">
        <f>IF(b_BDVSA!I354&lt;&gt;"",ABS(b_BDVSA!I354),"")</f>
        <v>0.26235971364389482</v>
      </c>
      <c r="L354" s="125">
        <f>IF(b_BDVSA!L354&lt;&gt;"",ABS(b_BDVSA!L354),"")</f>
        <v>0</v>
      </c>
      <c r="M354" s="125" t="str">
        <f>IF(AND(b_BDVSA!L354&lt;&gt;"",b_BDVSA!L354&lt;&gt;0)=TRUE,IF(b_BDVSA!L354&gt;0,"D","A"),"")</f>
        <v/>
      </c>
      <c r="N354" s="125">
        <f>IF(b_BDVSA!M354&lt;&gt;"",ABS(b_BDVSA!M354),"")</f>
        <v>14133.19</v>
      </c>
      <c r="O354" s="125" t="str">
        <f>IF(AND(b_BDVSA!M354&lt;&gt;"",b_BDVSA!M354&lt;&gt;0)=TRUE,IF(b_BDVSA!M354&gt;0,"D","A"),"")</f>
        <v>D</v>
      </c>
      <c r="P354" s="126" t="str">
        <f>IF(b_BDVSA!N354&lt;&gt;"",ABS(b_BDVSA!N354),"")</f>
        <v/>
      </c>
      <c r="Q354" s="125">
        <f>IF(b_BDVSA!Q354&lt;&gt;"",ABS(b_BDVSA!Q354),"")</f>
        <v>0</v>
      </c>
      <c r="R354" s="125" t="str">
        <f>IF(AND(b_BDVSA!Q354&lt;&gt;"",b_BDVSA!Q354&lt;&gt;0)=TRUE,IF(b_BDVSA!Q354&gt;0,"D","A"),"")</f>
        <v/>
      </c>
      <c r="S354" s="125">
        <f>IF(b_BDVSA!R354&lt;&gt;"",ABS(b_BDVSA!R354),"")</f>
        <v>14133.19</v>
      </c>
      <c r="T354" s="125" t="str">
        <f>IF(AND(b_BDVSA!R354&lt;&gt;"",b_BDVSA!R354&lt;&gt;0)=TRUE,IF(b_BDVSA!R354&gt;0,"D","A"),"")</f>
        <v>D</v>
      </c>
      <c r="U354" s="126" t="str">
        <f>IF(b_BDVSA!S354&lt;&gt;"",ABS(b_BDVSA!S354),"")</f>
        <v/>
      </c>
      <c r="V354" s="125">
        <f>IF(b_BDVSA!V354&lt;&gt;"",ABS(b_BDVSA!V354),"")</f>
        <v>0</v>
      </c>
      <c r="W354" s="125" t="str">
        <f>IF(AND(b_BDVSA!V354&lt;&gt;"",b_BDVSA!V354&lt;&gt;0)=TRUE,IF(b_BDVSA!V354&gt;0,"D","A"),"")</f>
        <v/>
      </c>
      <c r="X354" s="125">
        <f>IF(b_BDVSA!W354&lt;&gt;"",ABS(b_BDVSA!W354),"")</f>
        <v>14133.19</v>
      </c>
      <c r="Y354" s="125" t="str">
        <f>IF(AND(b_BDVSA!W354&lt;&gt;"",b_BDVSA!W354&lt;&gt;0)=TRUE,IF(b_BDVSA!W354&gt;0,"D","A"),"")</f>
        <v>D</v>
      </c>
      <c r="Z354" s="126" t="str">
        <f>IF(b_BDVSA!X354&lt;&gt;"",ABS(b_BDVSA!X354),"")</f>
        <v/>
      </c>
    </row>
    <row r="355" spans="1:26">
      <c r="A355" s="117" t="str">
        <f>IF(dati_pdc!A351&lt;&gt;"",IF(dati_pdc!D351=1,RIGHT(dati_pdc!A351,dati_pdc!E351),dati_pdc!A351),"")</f>
        <v>790121</v>
      </c>
      <c r="B355" s="117" t="str">
        <f>IF(dati_pdc!B351&lt;&gt;"",dati_pdc!B351,"")</f>
        <v>Spese di viaggio</v>
      </c>
      <c r="C355" s="117">
        <f>IF(dati_pdc!C351&lt;&gt;"",dati_pdc!C351,"")</f>
        <v>3</v>
      </c>
      <c r="D355" s="117">
        <f>IF(dati_pdc!D351&lt;&gt;"",dati_pdc!D351,"")</f>
        <v>0</v>
      </c>
      <c r="E355" s="125">
        <f>IF(b_BDVSA!F355&lt;&gt;"",ABS(b_BDVSA!F355),"")</f>
        <v>3209.16</v>
      </c>
      <c r="F355" s="125" t="str">
        <f>IF(AND(b_BDVSA!F355&lt;&gt;"",b_BDVSA!F355&lt;&gt;0)=TRUE,IF(b_BDVSA!F355&gt;0,"D","A"),"")</f>
        <v>D</v>
      </c>
      <c r="G355" s="125">
        <f>IF(b_BDVSA!G355&lt;&gt;"",ABS(b_BDVSA!G355),"")</f>
        <v>3087.89</v>
      </c>
      <c r="H355" s="125" t="str">
        <f>IF(AND(b_BDVSA!G355&lt;&gt;"",b_BDVSA!G355&lt;&gt;0)=TRUE,IF(b_BDVSA!G355&gt;0,"D","A"),"")</f>
        <v>D</v>
      </c>
      <c r="I355" s="125">
        <f>IF(b_BDVSA!H355&lt;&gt;"",ABS(b_BDVSA!H355),"")</f>
        <v>121.26999999999998</v>
      </c>
      <c r="J355" s="125" t="str">
        <f>IF(AND(b_BDVSA!H355&lt;&gt;"",b_BDVSA!H355&lt;&gt;0)=TRUE,IF(b_BDVSA!H355&gt;0,"D","A"),"")</f>
        <v>D</v>
      </c>
      <c r="K355" s="126">
        <f>IF(b_BDVSA!I355&lt;&gt;"",ABS(b_BDVSA!I355),"")</f>
        <v>3.9272772022319442E-2</v>
      </c>
      <c r="L355" s="125">
        <f>IF(b_BDVSA!L355&lt;&gt;"",ABS(b_BDVSA!L355),"")</f>
        <v>0</v>
      </c>
      <c r="M355" s="125" t="str">
        <f>IF(AND(b_BDVSA!L355&lt;&gt;"",b_BDVSA!L355&lt;&gt;0)=TRUE,IF(b_BDVSA!L355&gt;0,"D","A"),"")</f>
        <v/>
      </c>
      <c r="N355" s="125">
        <f>IF(b_BDVSA!M355&lt;&gt;"",ABS(b_BDVSA!M355),"")</f>
        <v>3209.16</v>
      </c>
      <c r="O355" s="125" t="str">
        <f>IF(AND(b_BDVSA!M355&lt;&gt;"",b_BDVSA!M355&lt;&gt;0)=TRUE,IF(b_BDVSA!M355&gt;0,"D","A"),"")</f>
        <v>D</v>
      </c>
      <c r="P355" s="126" t="str">
        <f>IF(b_BDVSA!N355&lt;&gt;"",ABS(b_BDVSA!N355),"")</f>
        <v/>
      </c>
      <c r="Q355" s="125">
        <f>IF(b_BDVSA!Q355&lt;&gt;"",ABS(b_BDVSA!Q355),"")</f>
        <v>0</v>
      </c>
      <c r="R355" s="125" t="str">
        <f>IF(AND(b_BDVSA!Q355&lt;&gt;"",b_BDVSA!Q355&lt;&gt;0)=TRUE,IF(b_BDVSA!Q355&gt;0,"D","A"),"")</f>
        <v/>
      </c>
      <c r="S355" s="125">
        <f>IF(b_BDVSA!R355&lt;&gt;"",ABS(b_BDVSA!R355),"")</f>
        <v>3209.16</v>
      </c>
      <c r="T355" s="125" t="str">
        <f>IF(AND(b_BDVSA!R355&lt;&gt;"",b_BDVSA!R355&lt;&gt;0)=TRUE,IF(b_BDVSA!R355&gt;0,"D","A"),"")</f>
        <v>D</v>
      </c>
      <c r="U355" s="126" t="str">
        <f>IF(b_BDVSA!S355&lt;&gt;"",ABS(b_BDVSA!S355),"")</f>
        <v/>
      </c>
      <c r="V355" s="125">
        <f>IF(b_BDVSA!V355&lt;&gt;"",ABS(b_BDVSA!V355),"")</f>
        <v>0</v>
      </c>
      <c r="W355" s="125" t="str">
        <f>IF(AND(b_BDVSA!V355&lt;&gt;"",b_BDVSA!V355&lt;&gt;0)=TRUE,IF(b_BDVSA!V355&gt;0,"D","A"),"")</f>
        <v/>
      </c>
      <c r="X355" s="125">
        <f>IF(b_BDVSA!W355&lt;&gt;"",ABS(b_BDVSA!W355),"")</f>
        <v>3209.16</v>
      </c>
      <c r="Y355" s="125" t="str">
        <f>IF(AND(b_BDVSA!W355&lt;&gt;"",b_BDVSA!W355&lt;&gt;0)=TRUE,IF(b_BDVSA!W355&gt;0,"D","A"),"")</f>
        <v>D</v>
      </c>
      <c r="Z355" s="126" t="str">
        <f>IF(b_BDVSA!X355&lt;&gt;"",ABS(b_BDVSA!X355),"")</f>
        <v/>
      </c>
    </row>
    <row r="356" spans="1:26">
      <c r="A356" s="117" t="str">
        <f>IF(dati_pdc!A352&lt;&gt;"",IF(dati_pdc!D352=1,RIGHT(dati_pdc!A352,dati_pdc!E352),dati_pdc!A352),"")</f>
        <v>790151</v>
      </c>
      <c r="B356" s="117" t="str">
        <f>IF(dati_pdc!B352&lt;&gt;"",dati_pdc!B352,"")</f>
        <v>Spese commerciali varie</v>
      </c>
      <c r="C356" s="117">
        <f>IF(dati_pdc!C352&lt;&gt;"",dati_pdc!C352,"")</f>
        <v>3</v>
      </c>
      <c r="D356" s="117">
        <f>IF(dati_pdc!D352&lt;&gt;"",dati_pdc!D352,"")</f>
        <v>0</v>
      </c>
      <c r="E356" s="125">
        <f>IF(b_BDVSA!F356&lt;&gt;"",ABS(b_BDVSA!F356),"")</f>
        <v>1572.05</v>
      </c>
      <c r="F356" s="125" t="str">
        <f>IF(AND(b_BDVSA!F356&lt;&gt;"",b_BDVSA!F356&lt;&gt;0)=TRUE,IF(b_BDVSA!F356&gt;0,"D","A"),"")</f>
        <v>D</v>
      </c>
      <c r="G356" s="125">
        <f>IF(b_BDVSA!G356&lt;&gt;"",ABS(b_BDVSA!G356),"")</f>
        <v>1144.1500000000001</v>
      </c>
      <c r="H356" s="125" t="str">
        <f>IF(AND(b_BDVSA!G356&lt;&gt;"",b_BDVSA!G356&lt;&gt;0)=TRUE,IF(b_BDVSA!G356&gt;0,"D","A"),"")</f>
        <v>D</v>
      </c>
      <c r="I356" s="125">
        <f>IF(b_BDVSA!H356&lt;&gt;"",ABS(b_BDVSA!H356),"")</f>
        <v>427.89999999999986</v>
      </c>
      <c r="J356" s="125" t="str">
        <f>IF(AND(b_BDVSA!H356&lt;&gt;"",b_BDVSA!H356&lt;&gt;0)=TRUE,IF(b_BDVSA!H356&gt;0,"D","A"),"")</f>
        <v>D</v>
      </c>
      <c r="K356" s="126">
        <f>IF(b_BDVSA!I356&lt;&gt;"",ABS(b_BDVSA!I356),"")</f>
        <v>0.37398942446357542</v>
      </c>
      <c r="L356" s="125">
        <f>IF(b_BDVSA!L356&lt;&gt;"",ABS(b_BDVSA!L356),"")</f>
        <v>0</v>
      </c>
      <c r="M356" s="125" t="str">
        <f>IF(AND(b_BDVSA!L356&lt;&gt;"",b_BDVSA!L356&lt;&gt;0)=TRUE,IF(b_BDVSA!L356&gt;0,"D","A"),"")</f>
        <v/>
      </c>
      <c r="N356" s="125">
        <f>IF(b_BDVSA!M356&lt;&gt;"",ABS(b_BDVSA!M356),"")</f>
        <v>1572.05</v>
      </c>
      <c r="O356" s="125" t="str">
        <f>IF(AND(b_BDVSA!M356&lt;&gt;"",b_BDVSA!M356&lt;&gt;0)=TRUE,IF(b_BDVSA!M356&gt;0,"D","A"),"")</f>
        <v>D</v>
      </c>
      <c r="P356" s="126" t="str">
        <f>IF(b_BDVSA!N356&lt;&gt;"",ABS(b_BDVSA!N356),"")</f>
        <v/>
      </c>
      <c r="Q356" s="125">
        <f>IF(b_BDVSA!Q356&lt;&gt;"",ABS(b_BDVSA!Q356),"")</f>
        <v>0</v>
      </c>
      <c r="R356" s="125" t="str">
        <f>IF(AND(b_BDVSA!Q356&lt;&gt;"",b_BDVSA!Q356&lt;&gt;0)=TRUE,IF(b_BDVSA!Q356&gt;0,"D","A"),"")</f>
        <v/>
      </c>
      <c r="S356" s="125">
        <f>IF(b_BDVSA!R356&lt;&gt;"",ABS(b_BDVSA!R356),"")</f>
        <v>1572.05</v>
      </c>
      <c r="T356" s="125" t="str">
        <f>IF(AND(b_BDVSA!R356&lt;&gt;"",b_BDVSA!R356&lt;&gt;0)=TRUE,IF(b_BDVSA!R356&gt;0,"D","A"),"")</f>
        <v>D</v>
      </c>
      <c r="U356" s="126" t="str">
        <f>IF(b_BDVSA!S356&lt;&gt;"",ABS(b_BDVSA!S356),"")</f>
        <v/>
      </c>
      <c r="V356" s="125">
        <f>IF(b_BDVSA!V356&lt;&gt;"",ABS(b_BDVSA!V356),"")</f>
        <v>0</v>
      </c>
      <c r="W356" s="125" t="str">
        <f>IF(AND(b_BDVSA!V356&lt;&gt;"",b_BDVSA!V356&lt;&gt;0)=TRUE,IF(b_BDVSA!V356&gt;0,"D","A"),"")</f>
        <v/>
      </c>
      <c r="X356" s="125">
        <f>IF(b_BDVSA!W356&lt;&gt;"",ABS(b_BDVSA!W356),"")</f>
        <v>1572.05</v>
      </c>
      <c r="Y356" s="125" t="str">
        <f>IF(AND(b_BDVSA!W356&lt;&gt;"",b_BDVSA!W356&lt;&gt;0)=TRUE,IF(b_BDVSA!W356&gt;0,"D","A"),"")</f>
        <v>D</v>
      </c>
      <c r="Z356" s="126" t="str">
        <f>IF(b_BDVSA!X356&lt;&gt;"",ABS(b_BDVSA!X356),"")</f>
        <v/>
      </c>
    </row>
    <row r="357" spans="1:26">
      <c r="A357" s="117" t="str">
        <f>IF(dati_pdc!A353&lt;&gt;"",IF(dati_pdc!D353=1,RIGHT(dati_pdc!A353,dati_pdc!E353),dati_pdc!A353),"")</f>
        <v>790152</v>
      </c>
      <c r="B357" s="117" t="str">
        <f>IF(dati_pdc!B353&lt;&gt;"",dati_pdc!B353,"")</f>
        <v>Spese di sponsorizzazione</v>
      </c>
      <c r="C357" s="117">
        <f>IF(dati_pdc!C353&lt;&gt;"",dati_pdc!C353,"")</f>
        <v>3</v>
      </c>
      <c r="D357" s="117">
        <f>IF(dati_pdc!D353&lt;&gt;"",dati_pdc!D353,"")</f>
        <v>0</v>
      </c>
      <c r="E357" s="125">
        <f>IF(b_BDVSA!F357&lt;&gt;"",ABS(b_BDVSA!F357),"")</f>
        <v>12500</v>
      </c>
      <c r="F357" s="125" t="str">
        <f>IF(AND(b_BDVSA!F357&lt;&gt;"",b_BDVSA!F357&lt;&gt;0)=TRUE,IF(b_BDVSA!F357&gt;0,"D","A"),"")</f>
        <v>D</v>
      </c>
      <c r="G357" s="125">
        <f>IF(b_BDVSA!G357&lt;&gt;"",ABS(b_BDVSA!G357),"")</f>
        <v>20100</v>
      </c>
      <c r="H357" s="125" t="str">
        <f>IF(AND(b_BDVSA!G357&lt;&gt;"",b_BDVSA!G357&lt;&gt;0)=TRUE,IF(b_BDVSA!G357&gt;0,"D","A"),"")</f>
        <v>D</v>
      </c>
      <c r="I357" s="125">
        <f>IF(b_BDVSA!H357&lt;&gt;"",ABS(b_BDVSA!H357),"")</f>
        <v>7600</v>
      </c>
      <c r="J357" s="125" t="str">
        <f>IF(AND(b_BDVSA!H357&lt;&gt;"",b_BDVSA!H357&lt;&gt;0)=TRUE,IF(b_BDVSA!H357&gt;0,"D","A"),"")</f>
        <v>A</v>
      </c>
      <c r="K357" s="126">
        <f>IF(b_BDVSA!I357&lt;&gt;"",ABS(b_BDVSA!I357),"")</f>
        <v>0.37810945273631841</v>
      </c>
      <c r="L357" s="125">
        <f>IF(b_BDVSA!L357&lt;&gt;"",ABS(b_BDVSA!L357),"")</f>
        <v>0</v>
      </c>
      <c r="M357" s="125" t="str">
        <f>IF(AND(b_BDVSA!L357&lt;&gt;"",b_BDVSA!L357&lt;&gt;0)=TRUE,IF(b_BDVSA!L357&gt;0,"D","A"),"")</f>
        <v/>
      </c>
      <c r="N357" s="125">
        <f>IF(b_BDVSA!M357&lt;&gt;"",ABS(b_BDVSA!M357),"")</f>
        <v>12500</v>
      </c>
      <c r="O357" s="125" t="str">
        <f>IF(AND(b_BDVSA!M357&lt;&gt;"",b_BDVSA!M357&lt;&gt;0)=TRUE,IF(b_BDVSA!M357&gt;0,"D","A"),"")</f>
        <v>D</v>
      </c>
      <c r="P357" s="126" t="str">
        <f>IF(b_BDVSA!N357&lt;&gt;"",ABS(b_BDVSA!N357),"")</f>
        <v/>
      </c>
      <c r="Q357" s="125">
        <f>IF(b_BDVSA!Q357&lt;&gt;"",ABS(b_BDVSA!Q357),"")</f>
        <v>0</v>
      </c>
      <c r="R357" s="125" t="str">
        <f>IF(AND(b_BDVSA!Q357&lt;&gt;"",b_BDVSA!Q357&lt;&gt;0)=TRUE,IF(b_BDVSA!Q357&gt;0,"D","A"),"")</f>
        <v/>
      </c>
      <c r="S357" s="125">
        <f>IF(b_BDVSA!R357&lt;&gt;"",ABS(b_BDVSA!R357),"")</f>
        <v>12500</v>
      </c>
      <c r="T357" s="125" t="str">
        <f>IF(AND(b_BDVSA!R357&lt;&gt;"",b_BDVSA!R357&lt;&gt;0)=TRUE,IF(b_BDVSA!R357&gt;0,"D","A"),"")</f>
        <v>D</v>
      </c>
      <c r="U357" s="126" t="str">
        <f>IF(b_BDVSA!S357&lt;&gt;"",ABS(b_BDVSA!S357),"")</f>
        <v/>
      </c>
      <c r="V357" s="125">
        <f>IF(b_BDVSA!V357&lt;&gt;"",ABS(b_BDVSA!V357),"")</f>
        <v>0</v>
      </c>
      <c r="W357" s="125" t="str">
        <f>IF(AND(b_BDVSA!V357&lt;&gt;"",b_BDVSA!V357&lt;&gt;0)=TRUE,IF(b_BDVSA!V357&gt;0,"D","A"),"")</f>
        <v/>
      </c>
      <c r="X357" s="125">
        <f>IF(b_BDVSA!W357&lt;&gt;"",ABS(b_BDVSA!W357),"")</f>
        <v>12500</v>
      </c>
      <c r="Y357" s="125" t="str">
        <f>IF(AND(b_BDVSA!W357&lt;&gt;"",b_BDVSA!W357&lt;&gt;0)=TRUE,IF(b_BDVSA!W357&gt;0,"D","A"),"")</f>
        <v>D</v>
      </c>
      <c r="Z357" s="126" t="str">
        <f>IF(b_BDVSA!X357&lt;&gt;"",ABS(b_BDVSA!X357),"")</f>
        <v/>
      </c>
    </row>
    <row r="358" spans="1:26">
      <c r="A358" s="117" t="str">
        <f>IF(dati_pdc!A354&lt;&gt;"",IF(dati_pdc!D354=1,RIGHT(dati_pdc!A354,dati_pdc!E354),dati_pdc!A354),"")</f>
        <v>7903</v>
      </c>
      <c r="B358" s="117" t="str">
        <f>IF(dati_pdc!B354&lt;&gt;"",dati_pdc!B354,"")</f>
        <v>SPESE DI RAPPRESENTANZA</v>
      </c>
      <c r="C358" s="117">
        <f>IF(dati_pdc!C354&lt;&gt;"",dati_pdc!C354,"")</f>
        <v>2</v>
      </c>
      <c r="D358" s="117">
        <f>IF(dati_pdc!D354&lt;&gt;"",dati_pdc!D354,"")</f>
        <v>0</v>
      </c>
      <c r="E358" s="125">
        <f>IF(b_BDVSA!F358&lt;&gt;"",ABS(b_BDVSA!F358),"")</f>
        <v>2331.4499999999998</v>
      </c>
      <c r="F358" s="125" t="str">
        <f>IF(AND(b_BDVSA!F358&lt;&gt;"",b_BDVSA!F358&lt;&gt;0)=TRUE,IF(b_BDVSA!F358&gt;0,"D","A"),"")</f>
        <v>D</v>
      </c>
      <c r="G358" s="125">
        <f>IF(b_BDVSA!G358&lt;&gt;"",ABS(b_BDVSA!G358),"")</f>
        <v>3938.04</v>
      </c>
      <c r="H358" s="125" t="str">
        <f>IF(AND(b_BDVSA!G358&lt;&gt;"",b_BDVSA!G358&lt;&gt;0)=TRUE,IF(b_BDVSA!G358&gt;0,"D","A"),"")</f>
        <v>D</v>
      </c>
      <c r="I358" s="125">
        <f>IF(b_BDVSA!H358&lt;&gt;"",ABS(b_BDVSA!H358),"")</f>
        <v>1606.5900000000001</v>
      </c>
      <c r="J358" s="125" t="str">
        <f>IF(AND(b_BDVSA!H358&lt;&gt;"",b_BDVSA!H358&lt;&gt;0)=TRUE,IF(b_BDVSA!H358&gt;0,"D","A"),"")</f>
        <v>A</v>
      </c>
      <c r="K358" s="126">
        <f>IF(b_BDVSA!I358&lt;&gt;"",ABS(b_BDVSA!I358),"")</f>
        <v>0.40796690739555724</v>
      </c>
      <c r="L358" s="125">
        <f>IF(b_BDVSA!L358&lt;&gt;"",ABS(b_BDVSA!L358),"")</f>
        <v>0</v>
      </c>
      <c r="M358" s="125" t="str">
        <f>IF(AND(b_BDVSA!L358&lt;&gt;"",b_BDVSA!L358&lt;&gt;0)=TRUE,IF(b_BDVSA!L358&gt;0,"D","A"),"")</f>
        <v/>
      </c>
      <c r="N358" s="125">
        <f>IF(b_BDVSA!M358&lt;&gt;"",ABS(b_BDVSA!M358),"")</f>
        <v>2331.4499999999998</v>
      </c>
      <c r="O358" s="125" t="str">
        <f>IF(AND(b_BDVSA!M358&lt;&gt;"",b_BDVSA!M358&lt;&gt;0)=TRUE,IF(b_BDVSA!M358&gt;0,"D","A"),"")</f>
        <v>D</v>
      </c>
      <c r="P358" s="126" t="str">
        <f>IF(b_BDVSA!N358&lt;&gt;"",ABS(b_BDVSA!N358),"")</f>
        <v/>
      </c>
      <c r="Q358" s="125">
        <f>IF(b_BDVSA!Q358&lt;&gt;"",ABS(b_BDVSA!Q358),"")</f>
        <v>0</v>
      </c>
      <c r="R358" s="125" t="str">
        <f>IF(AND(b_BDVSA!Q358&lt;&gt;"",b_BDVSA!Q358&lt;&gt;0)=TRUE,IF(b_BDVSA!Q358&gt;0,"D","A"),"")</f>
        <v/>
      </c>
      <c r="S358" s="125">
        <f>IF(b_BDVSA!R358&lt;&gt;"",ABS(b_BDVSA!R358),"")</f>
        <v>2331.4499999999998</v>
      </c>
      <c r="T358" s="125" t="str">
        <f>IF(AND(b_BDVSA!R358&lt;&gt;"",b_BDVSA!R358&lt;&gt;0)=TRUE,IF(b_BDVSA!R358&gt;0,"D","A"),"")</f>
        <v>D</v>
      </c>
      <c r="U358" s="126" t="str">
        <f>IF(b_BDVSA!S358&lt;&gt;"",ABS(b_BDVSA!S358),"")</f>
        <v/>
      </c>
      <c r="V358" s="125">
        <f>IF(b_BDVSA!V358&lt;&gt;"",ABS(b_BDVSA!V358),"")</f>
        <v>0</v>
      </c>
      <c r="W358" s="125" t="str">
        <f>IF(AND(b_BDVSA!V358&lt;&gt;"",b_BDVSA!V358&lt;&gt;0)=TRUE,IF(b_BDVSA!V358&gt;0,"D","A"),"")</f>
        <v/>
      </c>
      <c r="X358" s="125">
        <f>IF(b_BDVSA!W358&lt;&gt;"",ABS(b_BDVSA!W358),"")</f>
        <v>2331.4499999999998</v>
      </c>
      <c r="Y358" s="125" t="str">
        <f>IF(AND(b_BDVSA!W358&lt;&gt;"",b_BDVSA!W358&lt;&gt;0)=TRUE,IF(b_BDVSA!W358&gt;0,"D","A"),"")</f>
        <v>D</v>
      </c>
      <c r="Z358" s="126" t="str">
        <f>IF(b_BDVSA!X358&lt;&gt;"",ABS(b_BDVSA!X358),"")</f>
        <v/>
      </c>
    </row>
    <row r="359" spans="1:26">
      <c r="A359" s="117" t="str">
        <f>IF(dati_pdc!A355&lt;&gt;"",IF(dati_pdc!D355=1,RIGHT(dati_pdc!A355,dati_pdc!E355),dati_pdc!A355),"")</f>
        <v>790307</v>
      </c>
      <c r="B359" s="117" t="str">
        <f>IF(dati_pdc!B355&lt;&gt;"",dati_pdc!B355,"")</f>
        <v>Omaggi</v>
      </c>
      <c r="C359" s="117">
        <f>IF(dati_pdc!C355&lt;&gt;"",dati_pdc!C355,"")</f>
        <v>3</v>
      </c>
      <c r="D359" s="117">
        <f>IF(dati_pdc!D355&lt;&gt;"",dati_pdc!D355,"")</f>
        <v>0</v>
      </c>
      <c r="E359" s="125">
        <f>IF(b_BDVSA!F359&lt;&gt;"",ABS(b_BDVSA!F359),"")</f>
        <v>2331.4499999999998</v>
      </c>
      <c r="F359" s="125" t="str">
        <f>IF(AND(b_BDVSA!F359&lt;&gt;"",b_BDVSA!F359&lt;&gt;0)=TRUE,IF(b_BDVSA!F359&gt;0,"D","A"),"")</f>
        <v>D</v>
      </c>
      <c r="G359" s="125">
        <f>IF(b_BDVSA!G359&lt;&gt;"",ABS(b_BDVSA!G359),"")</f>
        <v>3938.04</v>
      </c>
      <c r="H359" s="125" t="str">
        <f>IF(AND(b_BDVSA!G359&lt;&gt;"",b_BDVSA!G359&lt;&gt;0)=TRUE,IF(b_BDVSA!G359&gt;0,"D","A"),"")</f>
        <v>D</v>
      </c>
      <c r="I359" s="125">
        <f>IF(b_BDVSA!H359&lt;&gt;"",ABS(b_BDVSA!H359),"")</f>
        <v>1606.5900000000001</v>
      </c>
      <c r="J359" s="125" t="str">
        <f>IF(AND(b_BDVSA!H359&lt;&gt;"",b_BDVSA!H359&lt;&gt;0)=TRUE,IF(b_BDVSA!H359&gt;0,"D","A"),"")</f>
        <v>A</v>
      </c>
      <c r="K359" s="126">
        <f>IF(b_BDVSA!I359&lt;&gt;"",ABS(b_BDVSA!I359),"")</f>
        <v>0.40796690739555724</v>
      </c>
      <c r="L359" s="125">
        <f>IF(b_BDVSA!L359&lt;&gt;"",ABS(b_BDVSA!L359),"")</f>
        <v>0</v>
      </c>
      <c r="M359" s="125" t="str">
        <f>IF(AND(b_BDVSA!L359&lt;&gt;"",b_BDVSA!L359&lt;&gt;0)=TRUE,IF(b_BDVSA!L359&gt;0,"D","A"),"")</f>
        <v/>
      </c>
      <c r="N359" s="125">
        <f>IF(b_BDVSA!M359&lt;&gt;"",ABS(b_BDVSA!M359),"")</f>
        <v>2331.4499999999998</v>
      </c>
      <c r="O359" s="125" t="str">
        <f>IF(AND(b_BDVSA!M359&lt;&gt;"",b_BDVSA!M359&lt;&gt;0)=TRUE,IF(b_BDVSA!M359&gt;0,"D","A"),"")</f>
        <v>D</v>
      </c>
      <c r="P359" s="126" t="str">
        <f>IF(b_BDVSA!N359&lt;&gt;"",ABS(b_BDVSA!N359),"")</f>
        <v/>
      </c>
      <c r="Q359" s="125">
        <f>IF(b_BDVSA!Q359&lt;&gt;"",ABS(b_BDVSA!Q359),"")</f>
        <v>0</v>
      </c>
      <c r="R359" s="125" t="str">
        <f>IF(AND(b_BDVSA!Q359&lt;&gt;"",b_BDVSA!Q359&lt;&gt;0)=TRUE,IF(b_BDVSA!Q359&gt;0,"D","A"),"")</f>
        <v/>
      </c>
      <c r="S359" s="125">
        <f>IF(b_BDVSA!R359&lt;&gt;"",ABS(b_BDVSA!R359),"")</f>
        <v>2331.4499999999998</v>
      </c>
      <c r="T359" s="125" t="str">
        <f>IF(AND(b_BDVSA!R359&lt;&gt;"",b_BDVSA!R359&lt;&gt;0)=TRUE,IF(b_BDVSA!R359&gt;0,"D","A"),"")</f>
        <v>D</v>
      </c>
      <c r="U359" s="126" t="str">
        <f>IF(b_BDVSA!S359&lt;&gt;"",ABS(b_BDVSA!S359),"")</f>
        <v/>
      </c>
      <c r="V359" s="125">
        <f>IF(b_BDVSA!V359&lt;&gt;"",ABS(b_BDVSA!V359),"")</f>
        <v>0</v>
      </c>
      <c r="W359" s="125" t="str">
        <f>IF(AND(b_BDVSA!V359&lt;&gt;"",b_BDVSA!V359&lt;&gt;0)=TRUE,IF(b_BDVSA!V359&gt;0,"D","A"),"")</f>
        <v/>
      </c>
      <c r="X359" s="125">
        <f>IF(b_BDVSA!W359&lt;&gt;"",ABS(b_BDVSA!W359),"")</f>
        <v>2331.4499999999998</v>
      </c>
      <c r="Y359" s="125" t="str">
        <f>IF(AND(b_BDVSA!W359&lt;&gt;"",b_BDVSA!W359&lt;&gt;0)=TRUE,IF(b_BDVSA!W359&gt;0,"D","A"),"")</f>
        <v>D</v>
      </c>
      <c r="Z359" s="126" t="str">
        <f>IF(b_BDVSA!X359&lt;&gt;"",ABS(b_BDVSA!X359),"")</f>
        <v/>
      </c>
    </row>
    <row r="360" spans="1:26">
      <c r="A360" s="117" t="str">
        <f>IF(dati_pdc!A356&lt;&gt;"",IF(dati_pdc!D356=1,RIGHT(dati_pdc!A356,dati_pdc!E356),dati_pdc!A356),"")</f>
        <v>79030701</v>
      </c>
      <c r="B360" s="117" t="str">
        <f>IF(dati_pdc!B356&lt;&gt;"",dati_pdc!B356,"")</f>
        <v>Omaggi con valore unitario &lt; 25,82 euro</v>
      </c>
      <c r="C360" s="117">
        <f>IF(dati_pdc!C356&lt;&gt;"",dati_pdc!C356,"")</f>
        <v>4</v>
      </c>
      <c r="D360" s="117">
        <f>IF(dati_pdc!D356&lt;&gt;"",dati_pdc!D356,"")</f>
        <v>0</v>
      </c>
      <c r="E360" s="125">
        <f>IF(b_BDVSA!F360&lt;&gt;"",ABS(b_BDVSA!F360),"")</f>
        <v>126.12</v>
      </c>
      <c r="F360" s="125" t="str">
        <f>IF(AND(b_BDVSA!F360&lt;&gt;"",b_BDVSA!F360&lt;&gt;0)=TRUE,IF(b_BDVSA!F360&gt;0,"D","A"),"")</f>
        <v>D</v>
      </c>
      <c r="G360" s="125">
        <f>IF(b_BDVSA!G360&lt;&gt;"",ABS(b_BDVSA!G360),"")</f>
        <v>1480.39</v>
      </c>
      <c r="H360" s="125" t="str">
        <f>IF(AND(b_BDVSA!G360&lt;&gt;"",b_BDVSA!G360&lt;&gt;0)=TRUE,IF(b_BDVSA!G360&gt;0,"D","A"),"")</f>
        <v>D</v>
      </c>
      <c r="I360" s="125">
        <f>IF(b_BDVSA!H360&lt;&gt;"",ABS(b_BDVSA!H360),"")</f>
        <v>1354.27</v>
      </c>
      <c r="J360" s="125" t="str">
        <f>IF(AND(b_BDVSA!H360&lt;&gt;"",b_BDVSA!H360&lt;&gt;0)=TRUE,IF(b_BDVSA!H360&gt;0,"D","A"),"")</f>
        <v>A</v>
      </c>
      <c r="K360" s="126">
        <f>IF(b_BDVSA!I360&lt;&gt;"",ABS(b_BDVSA!I360),"")</f>
        <v>0.91480623349252554</v>
      </c>
      <c r="L360" s="125">
        <f>IF(b_BDVSA!L360&lt;&gt;"",ABS(b_BDVSA!L360),"")</f>
        <v>0</v>
      </c>
      <c r="M360" s="125" t="str">
        <f>IF(AND(b_BDVSA!L360&lt;&gt;"",b_BDVSA!L360&lt;&gt;0)=TRUE,IF(b_BDVSA!L360&gt;0,"D","A"),"")</f>
        <v/>
      </c>
      <c r="N360" s="125">
        <f>IF(b_BDVSA!M360&lt;&gt;"",ABS(b_BDVSA!M360),"")</f>
        <v>126.12</v>
      </c>
      <c r="O360" s="125" t="str">
        <f>IF(AND(b_BDVSA!M360&lt;&gt;"",b_BDVSA!M360&lt;&gt;0)=TRUE,IF(b_BDVSA!M360&gt;0,"D","A"),"")</f>
        <v>D</v>
      </c>
      <c r="P360" s="126" t="str">
        <f>IF(b_BDVSA!N360&lt;&gt;"",ABS(b_BDVSA!N360),"")</f>
        <v/>
      </c>
      <c r="Q360" s="125">
        <f>IF(b_BDVSA!Q360&lt;&gt;"",ABS(b_BDVSA!Q360),"")</f>
        <v>0</v>
      </c>
      <c r="R360" s="125" t="str">
        <f>IF(AND(b_BDVSA!Q360&lt;&gt;"",b_BDVSA!Q360&lt;&gt;0)=TRUE,IF(b_BDVSA!Q360&gt;0,"D","A"),"")</f>
        <v/>
      </c>
      <c r="S360" s="125">
        <f>IF(b_BDVSA!R360&lt;&gt;"",ABS(b_BDVSA!R360),"")</f>
        <v>126.12</v>
      </c>
      <c r="T360" s="125" t="str">
        <f>IF(AND(b_BDVSA!R360&lt;&gt;"",b_BDVSA!R360&lt;&gt;0)=TRUE,IF(b_BDVSA!R360&gt;0,"D","A"),"")</f>
        <v>D</v>
      </c>
      <c r="U360" s="126" t="str">
        <f>IF(b_BDVSA!S360&lt;&gt;"",ABS(b_BDVSA!S360),"")</f>
        <v/>
      </c>
      <c r="V360" s="125">
        <f>IF(b_BDVSA!V360&lt;&gt;"",ABS(b_BDVSA!V360),"")</f>
        <v>0</v>
      </c>
      <c r="W360" s="125" t="str">
        <f>IF(AND(b_BDVSA!V360&lt;&gt;"",b_BDVSA!V360&lt;&gt;0)=TRUE,IF(b_BDVSA!V360&gt;0,"D","A"),"")</f>
        <v/>
      </c>
      <c r="X360" s="125">
        <f>IF(b_BDVSA!W360&lt;&gt;"",ABS(b_BDVSA!W360),"")</f>
        <v>126.12</v>
      </c>
      <c r="Y360" s="125" t="str">
        <f>IF(AND(b_BDVSA!W360&lt;&gt;"",b_BDVSA!W360&lt;&gt;0)=TRUE,IF(b_BDVSA!W360&gt;0,"D","A"),"")</f>
        <v>D</v>
      </c>
      <c r="Z360" s="126" t="str">
        <f>IF(b_BDVSA!X360&lt;&gt;"",ABS(b_BDVSA!X360),"")</f>
        <v/>
      </c>
    </row>
    <row r="361" spans="1:26">
      <c r="A361" s="117" t="str">
        <f>IF(dati_pdc!A357&lt;&gt;"",IF(dati_pdc!D357=1,RIGHT(dati_pdc!A357,dati_pdc!E357),dati_pdc!A357),"")</f>
        <v>79030703</v>
      </c>
      <c r="B361" s="117" t="str">
        <f>IF(dati_pdc!B357&lt;&gt;"",dati_pdc!B357,"")</f>
        <v>Omaggi valore unit.&gt;25,82 deducibili</v>
      </c>
      <c r="C361" s="117">
        <f>IF(dati_pdc!C357&lt;&gt;"",dati_pdc!C357,"")</f>
        <v>4</v>
      </c>
      <c r="D361" s="117">
        <f>IF(dati_pdc!D357&lt;&gt;"",dati_pdc!D357,"")</f>
        <v>0</v>
      </c>
      <c r="E361" s="125">
        <f>IF(b_BDVSA!F361&lt;&gt;"",ABS(b_BDVSA!F361),"")</f>
        <v>733.12</v>
      </c>
      <c r="F361" s="125" t="str">
        <f>IF(AND(b_BDVSA!F361&lt;&gt;"",b_BDVSA!F361&lt;&gt;0)=TRUE,IF(b_BDVSA!F361&gt;0,"D","A"),"")</f>
        <v>D</v>
      </c>
      <c r="G361" s="125">
        <f>IF(b_BDVSA!G361&lt;&gt;"",ABS(b_BDVSA!G361),"")</f>
        <v>0</v>
      </c>
      <c r="H361" s="125" t="str">
        <f>IF(AND(b_BDVSA!G361&lt;&gt;"",b_BDVSA!G361&lt;&gt;0)=TRUE,IF(b_BDVSA!G361&gt;0,"D","A"),"")</f>
        <v/>
      </c>
      <c r="I361" s="125">
        <f>IF(b_BDVSA!H361&lt;&gt;"",ABS(b_BDVSA!H361),"")</f>
        <v>733.12</v>
      </c>
      <c r="J361" s="125" t="str">
        <f>IF(AND(b_BDVSA!H361&lt;&gt;"",b_BDVSA!H361&lt;&gt;0)=TRUE,IF(b_BDVSA!H361&gt;0,"D","A"),"")</f>
        <v>D</v>
      </c>
      <c r="K361" s="126" t="str">
        <f>IF(b_BDVSA!I361&lt;&gt;"",ABS(b_BDVSA!I361),"")</f>
        <v/>
      </c>
      <c r="L361" s="125">
        <f>IF(b_BDVSA!L361&lt;&gt;"",ABS(b_BDVSA!L361),"")</f>
        <v>0</v>
      </c>
      <c r="M361" s="125" t="str">
        <f>IF(AND(b_BDVSA!L361&lt;&gt;"",b_BDVSA!L361&lt;&gt;0)=TRUE,IF(b_BDVSA!L361&gt;0,"D","A"),"")</f>
        <v/>
      </c>
      <c r="N361" s="125">
        <f>IF(b_BDVSA!M361&lt;&gt;"",ABS(b_BDVSA!M361),"")</f>
        <v>733.12</v>
      </c>
      <c r="O361" s="125" t="str">
        <f>IF(AND(b_BDVSA!M361&lt;&gt;"",b_BDVSA!M361&lt;&gt;0)=TRUE,IF(b_BDVSA!M361&gt;0,"D","A"),"")</f>
        <v>D</v>
      </c>
      <c r="P361" s="126" t="str">
        <f>IF(b_BDVSA!N361&lt;&gt;"",ABS(b_BDVSA!N361),"")</f>
        <v/>
      </c>
      <c r="Q361" s="125">
        <f>IF(b_BDVSA!Q361&lt;&gt;"",ABS(b_BDVSA!Q361),"")</f>
        <v>0</v>
      </c>
      <c r="R361" s="125" t="str">
        <f>IF(AND(b_BDVSA!Q361&lt;&gt;"",b_BDVSA!Q361&lt;&gt;0)=TRUE,IF(b_BDVSA!Q361&gt;0,"D","A"),"")</f>
        <v/>
      </c>
      <c r="S361" s="125">
        <f>IF(b_BDVSA!R361&lt;&gt;"",ABS(b_BDVSA!R361),"")</f>
        <v>733.12</v>
      </c>
      <c r="T361" s="125" t="str">
        <f>IF(AND(b_BDVSA!R361&lt;&gt;"",b_BDVSA!R361&lt;&gt;0)=TRUE,IF(b_BDVSA!R361&gt;0,"D","A"),"")</f>
        <v>D</v>
      </c>
      <c r="U361" s="126" t="str">
        <f>IF(b_BDVSA!S361&lt;&gt;"",ABS(b_BDVSA!S361),"")</f>
        <v/>
      </c>
      <c r="V361" s="125">
        <f>IF(b_BDVSA!V361&lt;&gt;"",ABS(b_BDVSA!V361),"")</f>
        <v>0</v>
      </c>
      <c r="W361" s="125" t="str">
        <f>IF(AND(b_BDVSA!V361&lt;&gt;"",b_BDVSA!V361&lt;&gt;0)=TRUE,IF(b_BDVSA!V361&gt;0,"D","A"),"")</f>
        <v/>
      </c>
      <c r="X361" s="125">
        <f>IF(b_BDVSA!W361&lt;&gt;"",ABS(b_BDVSA!W361),"")</f>
        <v>733.12</v>
      </c>
      <c r="Y361" s="125" t="str">
        <f>IF(AND(b_BDVSA!W361&lt;&gt;"",b_BDVSA!W361&lt;&gt;0)=TRUE,IF(b_BDVSA!W361&gt;0,"D","A"),"")</f>
        <v>D</v>
      </c>
      <c r="Z361" s="126" t="str">
        <f>IF(b_BDVSA!X361&lt;&gt;"",ABS(b_BDVSA!X361),"")</f>
        <v/>
      </c>
    </row>
    <row r="362" spans="1:26">
      <c r="A362" s="117" t="str">
        <f>IF(dati_pdc!A358&lt;&gt;"",IF(dati_pdc!D358=1,RIGHT(dati_pdc!A358,dati_pdc!E358),dati_pdc!A358),"")</f>
        <v>79030707</v>
      </c>
      <c r="B362" s="117" t="str">
        <f>IF(dati_pdc!B358&lt;&gt;"",dati_pdc!B358,"")</f>
        <v>Omaggi non oggetto d'attiv.-Iva indetr.</v>
      </c>
      <c r="C362" s="117">
        <f>IF(dati_pdc!C358&lt;&gt;"",dati_pdc!C358,"")</f>
        <v>4</v>
      </c>
      <c r="D362" s="117">
        <f>IF(dati_pdc!D358&lt;&gt;"",dati_pdc!D358,"")</f>
        <v>0</v>
      </c>
      <c r="E362" s="125">
        <f>IF(b_BDVSA!F362&lt;&gt;"",ABS(b_BDVSA!F362),"")</f>
        <v>1472.21</v>
      </c>
      <c r="F362" s="125" t="str">
        <f>IF(AND(b_BDVSA!F362&lt;&gt;"",b_BDVSA!F362&lt;&gt;0)=TRUE,IF(b_BDVSA!F362&gt;0,"D","A"),"")</f>
        <v>D</v>
      </c>
      <c r="G362" s="125">
        <f>IF(b_BDVSA!G362&lt;&gt;"",ABS(b_BDVSA!G362),"")</f>
        <v>2457.65</v>
      </c>
      <c r="H362" s="125" t="str">
        <f>IF(AND(b_BDVSA!G362&lt;&gt;"",b_BDVSA!G362&lt;&gt;0)=TRUE,IF(b_BDVSA!G362&gt;0,"D","A"),"")</f>
        <v>D</v>
      </c>
      <c r="I362" s="125">
        <f>IF(b_BDVSA!H362&lt;&gt;"",ABS(b_BDVSA!H362),"")</f>
        <v>985.44</v>
      </c>
      <c r="J362" s="125" t="str">
        <f>IF(AND(b_BDVSA!H362&lt;&gt;"",b_BDVSA!H362&lt;&gt;0)=TRUE,IF(b_BDVSA!H362&gt;0,"D","A"),"")</f>
        <v>A</v>
      </c>
      <c r="K362" s="126">
        <f>IF(b_BDVSA!I362&lt;&gt;"",ABS(b_BDVSA!I362),"")</f>
        <v>0.40096840477692103</v>
      </c>
      <c r="L362" s="125">
        <f>IF(b_BDVSA!L362&lt;&gt;"",ABS(b_BDVSA!L362),"")</f>
        <v>0</v>
      </c>
      <c r="M362" s="125" t="str">
        <f>IF(AND(b_BDVSA!L362&lt;&gt;"",b_BDVSA!L362&lt;&gt;0)=TRUE,IF(b_BDVSA!L362&gt;0,"D","A"),"")</f>
        <v/>
      </c>
      <c r="N362" s="125">
        <f>IF(b_BDVSA!M362&lt;&gt;"",ABS(b_BDVSA!M362),"")</f>
        <v>1472.21</v>
      </c>
      <c r="O362" s="125" t="str">
        <f>IF(AND(b_BDVSA!M362&lt;&gt;"",b_BDVSA!M362&lt;&gt;0)=TRUE,IF(b_BDVSA!M362&gt;0,"D","A"),"")</f>
        <v>D</v>
      </c>
      <c r="P362" s="126" t="str">
        <f>IF(b_BDVSA!N362&lt;&gt;"",ABS(b_BDVSA!N362),"")</f>
        <v/>
      </c>
      <c r="Q362" s="125">
        <f>IF(b_BDVSA!Q362&lt;&gt;"",ABS(b_BDVSA!Q362),"")</f>
        <v>0</v>
      </c>
      <c r="R362" s="125" t="str">
        <f>IF(AND(b_BDVSA!Q362&lt;&gt;"",b_BDVSA!Q362&lt;&gt;0)=TRUE,IF(b_BDVSA!Q362&gt;0,"D","A"),"")</f>
        <v/>
      </c>
      <c r="S362" s="125">
        <f>IF(b_BDVSA!R362&lt;&gt;"",ABS(b_BDVSA!R362),"")</f>
        <v>1472.21</v>
      </c>
      <c r="T362" s="125" t="str">
        <f>IF(AND(b_BDVSA!R362&lt;&gt;"",b_BDVSA!R362&lt;&gt;0)=TRUE,IF(b_BDVSA!R362&gt;0,"D","A"),"")</f>
        <v>D</v>
      </c>
      <c r="U362" s="126" t="str">
        <f>IF(b_BDVSA!S362&lt;&gt;"",ABS(b_BDVSA!S362),"")</f>
        <v/>
      </c>
      <c r="V362" s="125">
        <f>IF(b_BDVSA!V362&lt;&gt;"",ABS(b_BDVSA!V362),"")</f>
        <v>0</v>
      </c>
      <c r="W362" s="125" t="str">
        <f>IF(AND(b_BDVSA!V362&lt;&gt;"",b_BDVSA!V362&lt;&gt;0)=TRUE,IF(b_BDVSA!V362&gt;0,"D","A"),"")</f>
        <v/>
      </c>
      <c r="X362" s="125">
        <f>IF(b_BDVSA!W362&lt;&gt;"",ABS(b_BDVSA!W362),"")</f>
        <v>1472.21</v>
      </c>
      <c r="Y362" s="125" t="str">
        <f>IF(AND(b_BDVSA!W362&lt;&gt;"",b_BDVSA!W362&lt;&gt;0)=TRUE,IF(b_BDVSA!W362&gt;0,"D","A"),"")</f>
        <v>D</v>
      </c>
      <c r="Z362" s="126" t="str">
        <f>IF(b_BDVSA!X362&lt;&gt;"",ABS(b_BDVSA!X362),"")</f>
        <v/>
      </c>
    </row>
    <row r="363" spans="1:26">
      <c r="A363" s="117" t="str">
        <f>IF(dati_pdc!A359&lt;&gt;"",IF(dati_pdc!D359=1,RIGHT(dati_pdc!A359,dati_pdc!E359),dati_pdc!A359),"")</f>
        <v>7905</v>
      </c>
      <c r="B363" s="117" t="str">
        <f>IF(dati_pdc!B359&lt;&gt;"",dati_pdc!B359,"")</f>
        <v>SPESE AMMINISTRATIVE E GENERALI</v>
      </c>
      <c r="C363" s="117">
        <f>IF(dati_pdc!C359&lt;&gt;"",dati_pdc!C359,"")</f>
        <v>2</v>
      </c>
      <c r="D363" s="117">
        <f>IF(dati_pdc!D359&lt;&gt;"",dati_pdc!D359,"")</f>
        <v>0</v>
      </c>
      <c r="E363" s="125">
        <f>IF(b_BDVSA!F363&lt;&gt;"",ABS(b_BDVSA!F363),"")</f>
        <v>5588.2099999999991</v>
      </c>
      <c r="F363" s="125" t="str">
        <f>IF(AND(b_BDVSA!F363&lt;&gt;"",b_BDVSA!F363&lt;&gt;0)=TRUE,IF(b_BDVSA!F363&gt;0,"D","A"),"")</f>
        <v>D</v>
      </c>
      <c r="G363" s="125">
        <f>IF(b_BDVSA!G363&lt;&gt;"",ABS(b_BDVSA!G363),"")</f>
        <v>5070.34</v>
      </c>
      <c r="H363" s="125" t="str">
        <f>IF(AND(b_BDVSA!G363&lt;&gt;"",b_BDVSA!G363&lt;&gt;0)=TRUE,IF(b_BDVSA!G363&gt;0,"D","A"),"")</f>
        <v>D</v>
      </c>
      <c r="I363" s="125">
        <f>IF(b_BDVSA!H363&lt;&gt;"",ABS(b_BDVSA!H363),"")</f>
        <v>517.86999999999898</v>
      </c>
      <c r="J363" s="125" t="str">
        <f>IF(AND(b_BDVSA!H363&lt;&gt;"",b_BDVSA!H363&lt;&gt;0)=TRUE,IF(b_BDVSA!H363&gt;0,"D","A"),"")</f>
        <v>D</v>
      </c>
      <c r="K363" s="126">
        <f>IF(b_BDVSA!I363&lt;&gt;"",ABS(b_BDVSA!I363),"")</f>
        <v>0.10213713478780495</v>
      </c>
      <c r="L363" s="125">
        <f>IF(b_BDVSA!L363&lt;&gt;"",ABS(b_BDVSA!L363),"")</f>
        <v>0</v>
      </c>
      <c r="M363" s="125" t="str">
        <f>IF(AND(b_BDVSA!L363&lt;&gt;"",b_BDVSA!L363&lt;&gt;0)=TRUE,IF(b_BDVSA!L363&gt;0,"D","A"),"")</f>
        <v/>
      </c>
      <c r="N363" s="125">
        <f>IF(b_BDVSA!M363&lt;&gt;"",ABS(b_BDVSA!M363),"")</f>
        <v>5588.2099999999991</v>
      </c>
      <c r="O363" s="125" t="str">
        <f>IF(AND(b_BDVSA!M363&lt;&gt;"",b_BDVSA!M363&lt;&gt;0)=TRUE,IF(b_BDVSA!M363&gt;0,"D","A"),"")</f>
        <v>D</v>
      </c>
      <c r="P363" s="126" t="str">
        <f>IF(b_BDVSA!N363&lt;&gt;"",ABS(b_BDVSA!N363),"")</f>
        <v/>
      </c>
      <c r="Q363" s="125">
        <f>IF(b_BDVSA!Q363&lt;&gt;"",ABS(b_BDVSA!Q363),"")</f>
        <v>0</v>
      </c>
      <c r="R363" s="125" t="str">
        <f>IF(AND(b_BDVSA!Q363&lt;&gt;"",b_BDVSA!Q363&lt;&gt;0)=TRUE,IF(b_BDVSA!Q363&gt;0,"D","A"),"")</f>
        <v/>
      </c>
      <c r="S363" s="125">
        <f>IF(b_BDVSA!R363&lt;&gt;"",ABS(b_BDVSA!R363),"")</f>
        <v>5588.2099999999991</v>
      </c>
      <c r="T363" s="125" t="str">
        <f>IF(AND(b_BDVSA!R363&lt;&gt;"",b_BDVSA!R363&lt;&gt;0)=TRUE,IF(b_BDVSA!R363&gt;0,"D","A"),"")</f>
        <v>D</v>
      </c>
      <c r="U363" s="126" t="str">
        <f>IF(b_BDVSA!S363&lt;&gt;"",ABS(b_BDVSA!S363),"")</f>
        <v/>
      </c>
      <c r="V363" s="125">
        <f>IF(b_BDVSA!V363&lt;&gt;"",ABS(b_BDVSA!V363),"")</f>
        <v>0</v>
      </c>
      <c r="W363" s="125" t="str">
        <f>IF(AND(b_BDVSA!V363&lt;&gt;"",b_BDVSA!V363&lt;&gt;0)=TRUE,IF(b_BDVSA!V363&gt;0,"D","A"),"")</f>
        <v/>
      </c>
      <c r="X363" s="125">
        <f>IF(b_BDVSA!W363&lt;&gt;"",ABS(b_BDVSA!W363),"")</f>
        <v>5588.2099999999991</v>
      </c>
      <c r="Y363" s="125" t="str">
        <f>IF(AND(b_BDVSA!W363&lt;&gt;"",b_BDVSA!W363&lt;&gt;0)=TRUE,IF(b_BDVSA!W363&gt;0,"D","A"),"")</f>
        <v>D</v>
      </c>
      <c r="Z363" s="126" t="str">
        <f>IF(b_BDVSA!X363&lt;&gt;"",ABS(b_BDVSA!X363),"")</f>
        <v/>
      </c>
    </row>
    <row r="364" spans="1:26">
      <c r="A364" s="117" t="str">
        <f>IF(dati_pdc!A360&lt;&gt;"",IF(dati_pdc!D360=1,RIGHT(dati_pdc!A360,dati_pdc!E360),dati_pdc!A360),"")</f>
        <v>790501</v>
      </c>
      <c r="B364" s="117" t="str">
        <f>IF(dati_pdc!B360&lt;&gt;"",dati_pdc!B360,"")</f>
        <v>Spese postali</v>
      </c>
      <c r="C364" s="117">
        <f>IF(dati_pdc!C360&lt;&gt;"",dati_pdc!C360,"")</f>
        <v>3</v>
      </c>
      <c r="D364" s="117">
        <f>IF(dati_pdc!D360&lt;&gt;"",dati_pdc!D360,"")</f>
        <v>0</v>
      </c>
      <c r="E364" s="125">
        <f>IF(b_BDVSA!F364&lt;&gt;"",ABS(b_BDVSA!F364),"")</f>
        <v>140.99</v>
      </c>
      <c r="F364" s="125" t="str">
        <f>IF(AND(b_BDVSA!F364&lt;&gt;"",b_BDVSA!F364&lt;&gt;0)=TRUE,IF(b_BDVSA!F364&gt;0,"D","A"),"")</f>
        <v>D</v>
      </c>
      <c r="G364" s="125">
        <f>IF(b_BDVSA!G364&lt;&gt;"",ABS(b_BDVSA!G364),"")</f>
        <v>276.01</v>
      </c>
      <c r="H364" s="125" t="str">
        <f>IF(AND(b_BDVSA!G364&lt;&gt;"",b_BDVSA!G364&lt;&gt;0)=TRUE,IF(b_BDVSA!G364&gt;0,"D","A"),"")</f>
        <v>D</v>
      </c>
      <c r="I364" s="125">
        <f>IF(b_BDVSA!H364&lt;&gt;"",ABS(b_BDVSA!H364),"")</f>
        <v>135.01999999999998</v>
      </c>
      <c r="J364" s="125" t="str">
        <f>IF(AND(b_BDVSA!H364&lt;&gt;"",b_BDVSA!H364&lt;&gt;0)=TRUE,IF(b_BDVSA!H364&gt;0,"D","A"),"")</f>
        <v>A</v>
      </c>
      <c r="K364" s="126">
        <f>IF(b_BDVSA!I364&lt;&gt;"",ABS(b_BDVSA!I364),"")</f>
        <v>0.48918517445020104</v>
      </c>
      <c r="L364" s="125">
        <f>IF(b_BDVSA!L364&lt;&gt;"",ABS(b_BDVSA!L364),"")</f>
        <v>0</v>
      </c>
      <c r="M364" s="125" t="str">
        <f>IF(AND(b_BDVSA!L364&lt;&gt;"",b_BDVSA!L364&lt;&gt;0)=TRUE,IF(b_BDVSA!L364&gt;0,"D","A"),"")</f>
        <v/>
      </c>
      <c r="N364" s="125">
        <f>IF(b_BDVSA!M364&lt;&gt;"",ABS(b_BDVSA!M364),"")</f>
        <v>140.99</v>
      </c>
      <c r="O364" s="125" t="str">
        <f>IF(AND(b_BDVSA!M364&lt;&gt;"",b_BDVSA!M364&lt;&gt;0)=TRUE,IF(b_BDVSA!M364&gt;0,"D","A"),"")</f>
        <v>D</v>
      </c>
      <c r="P364" s="126" t="str">
        <f>IF(b_BDVSA!N364&lt;&gt;"",ABS(b_BDVSA!N364),"")</f>
        <v/>
      </c>
      <c r="Q364" s="125">
        <f>IF(b_BDVSA!Q364&lt;&gt;"",ABS(b_BDVSA!Q364),"")</f>
        <v>0</v>
      </c>
      <c r="R364" s="125" t="str">
        <f>IF(AND(b_BDVSA!Q364&lt;&gt;"",b_BDVSA!Q364&lt;&gt;0)=TRUE,IF(b_BDVSA!Q364&gt;0,"D","A"),"")</f>
        <v/>
      </c>
      <c r="S364" s="125">
        <f>IF(b_BDVSA!R364&lt;&gt;"",ABS(b_BDVSA!R364),"")</f>
        <v>140.99</v>
      </c>
      <c r="T364" s="125" t="str">
        <f>IF(AND(b_BDVSA!R364&lt;&gt;"",b_BDVSA!R364&lt;&gt;0)=TRUE,IF(b_BDVSA!R364&gt;0,"D","A"),"")</f>
        <v>D</v>
      </c>
      <c r="U364" s="126" t="str">
        <f>IF(b_BDVSA!S364&lt;&gt;"",ABS(b_BDVSA!S364),"")</f>
        <v/>
      </c>
      <c r="V364" s="125">
        <f>IF(b_BDVSA!V364&lt;&gt;"",ABS(b_BDVSA!V364),"")</f>
        <v>0</v>
      </c>
      <c r="W364" s="125" t="str">
        <f>IF(AND(b_BDVSA!V364&lt;&gt;"",b_BDVSA!V364&lt;&gt;0)=TRUE,IF(b_BDVSA!V364&gt;0,"D","A"),"")</f>
        <v/>
      </c>
      <c r="X364" s="125">
        <f>IF(b_BDVSA!W364&lt;&gt;"",ABS(b_BDVSA!W364),"")</f>
        <v>140.99</v>
      </c>
      <c r="Y364" s="125" t="str">
        <f>IF(AND(b_BDVSA!W364&lt;&gt;"",b_BDVSA!W364&lt;&gt;0)=TRUE,IF(b_BDVSA!W364&gt;0,"D","A"),"")</f>
        <v>D</v>
      </c>
      <c r="Z364" s="126" t="str">
        <f>IF(b_BDVSA!X364&lt;&gt;"",ABS(b_BDVSA!X364),"")</f>
        <v/>
      </c>
    </row>
    <row r="365" spans="1:26">
      <c r="A365" s="117" t="str">
        <f>IF(dati_pdc!A361&lt;&gt;"",IF(dati_pdc!D361=1,RIGHT(dati_pdc!A361,dati_pdc!E361),dati_pdc!A361),"")</f>
        <v>790502</v>
      </c>
      <c r="B365" s="117" t="str">
        <f>IF(dati_pdc!B361&lt;&gt;"",dati_pdc!B361,"")</f>
        <v>Valori bollati - imposta di bollo</v>
      </c>
      <c r="C365" s="117">
        <f>IF(dati_pdc!C361&lt;&gt;"",dati_pdc!C361,"")</f>
        <v>3</v>
      </c>
      <c r="D365" s="117">
        <f>IF(dati_pdc!D361&lt;&gt;"",dati_pdc!D361,"")</f>
        <v>0</v>
      </c>
      <c r="E365" s="125">
        <f>IF(b_BDVSA!F365&lt;&gt;"",ABS(b_BDVSA!F365),"")</f>
        <v>1674.91</v>
      </c>
      <c r="F365" s="125" t="str">
        <f>IF(AND(b_BDVSA!F365&lt;&gt;"",b_BDVSA!F365&lt;&gt;0)=TRUE,IF(b_BDVSA!F365&gt;0,"D","A"),"")</f>
        <v>D</v>
      </c>
      <c r="G365" s="125">
        <f>IF(b_BDVSA!G365&lt;&gt;"",ABS(b_BDVSA!G365),"")</f>
        <v>1220.3399999999999</v>
      </c>
      <c r="H365" s="125" t="str">
        <f>IF(AND(b_BDVSA!G365&lt;&gt;"",b_BDVSA!G365&lt;&gt;0)=TRUE,IF(b_BDVSA!G365&gt;0,"D","A"),"")</f>
        <v>D</v>
      </c>
      <c r="I365" s="125">
        <f>IF(b_BDVSA!H365&lt;&gt;"",ABS(b_BDVSA!H365),"")</f>
        <v>454.57000000000016</v>
      </c>
      <c r="J365" s="125" t="str">
        <f>IF(AND(b_BDVSA!H365&lt;&gt;"",b_BDVSA!H365&lt;&gt;0)=TRUE,IF(b_BDVSA!H365&gt;0,"D","A"),"")</f>
        <v>D</v>
      </c>
      <c r="K365" s="126">
        <f>IF(b_BDVSA!I365&lt;&gt;"",ABS(b_BDVSA!I365),"")</f>
        <v>0.37249455069898568</v>
      </c>
      <c r="L365" s="125">
        <f>IF(b_BDVSA!L365&lt;&gt;"",ABS(b_BDVSA!L365),"")</f>
        <v>0</v>
      </c>
      <c r="M365" s="125" t="str">
        <f>IF(AND(b_BDVSA!L365&lt;&gt;"",b_BDVSA!L365&lt;&gt;0)=TRUE,IF(b_BDVSA!L365&gt;0,"D","A"),"")</f>
        <v/>
      </c>
      <c r="N365" s="125">
        <f>IF(b_BDVSA!M365&lt;&gt;"",ABS(b_BDVSA!M365),"")</f>
        <v>1674.91</v>
      </c>
      <c r="O365" s="125" t="str">
        <f>IF(AND(b_BDVSA!M365&lt;&gt;"",b_BDVSA!M365&lt;&gt;0)=TRUE,IF(b_BDVSA!M365&gt;0,"D","A"),"")</f>
        <v>D</v>
      </c>
      <c r="P365" s="126" t="str">
        <f>IF(b_BDVSA!N365&lt;&gt;"",ABS(b_BDVSA!N365),"")</f>
        <v/>
      </c>
      <c r="Q365" s="125">
        <f>IF(b_BDVSA!Q365&lt;&gt;"",ABS(b_BDVSA!Q365),"")</f>
        <v>0</v>
      </c>
      <c r="R365" s="125" t="str">
        <f>IF(AND(b_BDVSA!Q365&lt;&gt;"",b_BDVSA!Q365&lt;&gt;0)=TRUE,IF(b_BDVSA!Q365&gt;0,"D","A"),"")</f>
        <v/>
      </c>
      <c r="S365" s="125">
        <f>IF(b_BDVSA!R365&lt;&gt;"",ABS(b_BDVSA!R365),"")</f>
        <v>1674.91</v>
      </c>
      <c r="T365" s="125" t="str">
        <f>IF(AND(b_BDVSA!R365&lt;&gt;"",b_BDVSA!R365&lt;&gt;0)=TRUE,IF(b_BDVSA!R365&gt;0,"D","A"),"")</f>
        <v>D</v>
      </c>
      <c r="U365" s="126" t="str">
        <f>IF(b_BDVSA!S365&lt;&gt;"",ABS(b_BDVSA!S365),"")</f>
        <v/>
      </c>
      <c r="V365" s="125">
        <f>IF(b_BDVSA!V365&lt;&gt;"",ABS(b_BDVSA!V365),"")</f>
        <v>0</v>
      </c>
      <c r="W365" s="125" t="str">
        <f>IF(AND(b_BDVSA!V365&lt;&gt;"",b_BDVSA!V365&lt;&gt;0)=TRUE,IF(b_BDVSA!V365&gt;0,"D","A"),"")</f>
        <v/>
      </c>
      <c r="X365" s="125">
        <f>IF(b_BDVSA!W365&lt;&gt;"",ABS(b_BDVSA!W365),"")</f>
        <v>1674.91</v>
      </c>
      <c r="Y365" s="125" t="str">
        <f>IF(AND(b_BDVSA!W365&lt;&gt;"",b_BDVSA!W365&lt;&gt;0)=TRUE,IF(b_BDVSA!W365&gt;0,"D","A"),"")</f>
        <v>D</v>
      </c>
      <c r="Z365" s="126" t="str">
        <f>IF(b_BDVSA!X365&lt;&gt;"",ABS(b_BDVSA!X365),"")</f>
        <v/>
      </c>
    </row>
    <row r="366" spans="1:26">
      <c r="A366" s="117" t="str">
        <f>IF(dati_pdc!A362&lt;&gt;"",IF(dati_pdc!D362=1,RIGHT(dati_pdc!A362,dati_pdc!E362),dati_pdc!A362),"")</f>
        <v>790511</v>
      </c>
      <c r="B366" s="117" t="str">
        <f>IF(dati_pdc!B362&lt;&gt;"",dati_pdc!B362,"")</f>
        <v>Altre spese amministrative</v>
      </c>
      <c r="C366" s="117">
        <f>IF(dati_pdc!C362&lt;&gt;"",dati_pdc!C362,"")</f>
        <v>3</v>
      </c>
      <c r="D366" s="117">
        <f>IF(dati_pdc!D362&lt;&gt;"",dati_pdc!D362,"")</f>
        <v>0</v>
      </c>
      <c r="E366" s="125">
        <f>IF(b_BDVSA!F366&lt;&gt;"",ABS(b_BDVSA!F366),"")</f>
        <v>339.89</v>
      </c>
      <c r="F366" s="125" t="str">
        <f>IF(AND(b_BDVSA!F366&lt;&gt;"",b_BDVSA!F366&lt;&gt;0)=TRUE,IF(b_BDVSA!F366&gt;0,"D","A"),"")</f>
        <v>D</v>
      </c>
      <c r="G366" s="125">
        <f>IF(b_BDVSA!G366&lt;&gt;"",ABS(b_BDVSA!G366),"")</f>
        <v>55.46</v>
      </c>
      <c r="H366" s="125" t="str">
        <f>IF(AND(b_BDVSA!G366&lt;&gt;"",b_BDVSA!G366&lt;&gt;0)=TRUE,IF(b_BDVSA!G366&gt;0,"D","A"),"")</f>
        <v>D</v>
      </c>
      <c r="I366" s="125">
        <f>IF(b_BDVSA!H366&lt;&gt;"",ABS(b_BDVSA!H366),"")</f>
        <v>284.43</v>
      </c>
      <c r="J366" s="125" t="str">
        <f>IF(AND(b_BDVSA!H366&lt;&gt;"",b_BDVSA!H366&lt;&gt;0)=TRUE,IF(b_BDVSA!H366&gt;0,"D","A"),"")</f>
        <v>D</v>
      </c>
      <c r="K366" s="126">
        <f>IF(b_BDVSA!I366&lt;&gt;"",ABS(b_BDVSA!I366),"")</f>
        <v>5.1285611251352323</v>
      </c>
      <c r="L366" s="125">
        <f>IF(b_BDVSA!L366&lt;&gt;"",ABS(b_BDVSA!L366),"")</f>
        <v>0</v>
      </c>
      <c r="M366" s="125" t="str">
        <f>IF(AND(b_BDVSA!L366&lt;&gt;"",b_BDVSA!L366&lt;&gt;0)=TRUE,IF(b_BDVSA!L366&gt;0,"D","A"),"")</f>
        <v/>
      </c>
      <c r="N366" s="125">
        <f>IF(b_BDVSA!M366&lt;&gt;"",ABS(b_BDVSA!M366),"")</f>
        <v>339.89</v>
      </c>
      <c r="O366" s="125" t="str">
        <f>IF(AND(b_BDVSA!M366&lt;&gt;"",b_BDVSA!M366&lt;&gt;0)=TRUE,IF(b_BDVSA!M366&gt;0,"D","A"),"")</f>
        <v>D</v>
      </c>
      <c r="P366" s="126" t="str">
        <f>IF(b_BDVSA!N366&lt;&gt;"",ABS(b_BDVSA!N366),"")</f>
        <v/>
      </c>
      <c r="Q366" s="125">
        <f>IF(b_BDVSA!Q366&lt;&gt;"",ABS(b_BDVSA!Q366),"")</f>
        <v>0</v>
      </c>
      <c r="R366" s="125" t="str">
        <f>IF(AND(b_BDVSA!Q366&lt;&gt;"",b_BDVSA!Q366&lt;&gt;0)=TRUE,IF(b_BDVSA!Q366&gt;0,"D","A"),"")</f>
        <v/>
      </c>
      <c r="S366" s="125">
        <f>IF(b_BDVSA!R366&lt;&gt;"",ABS(b_BDVSA!R366),"")</f>
        <v>339.89</v>
      </c>
      <c r="T366" s="125" t="str">
        <f>IF(AND(b_BDVSA!R366&lt;&gt;"",b_BDVSA!R366&lt;&gt;0)=TRUE,IF(b_BDVSA!R366&gt;0,"D","A"),"")</f>
        <v>D</v>
      </c>
      <c r="U366" s="126" t="str">
        <f>IF(b_BDVSA!S366&lt;&gt;"",ABS(b_BDVSA!S366),"")</f>
        <v/>
      </c>
      <c r="V366" s="125">
        <f>IF(b_BDVSA!V366&lt;&gt;"",ABS(b_BDVSA!V366),"")</f>
        <v>0</v>
      </c>
      <c r="W366" s="125" t="str">
        <f>IF(AND(b_BDVSA!V366&lt;&gt;"",b_BDVSA!V366&lt;&gt;0)=TRUE,IF(b_BDVSA!V366&gt;0,"D","A"),"")</f>
        <v/>
      </c>
      <c r="X366" s="125">
        <f>IF(b_BDVSA!W366&lt;&gt;"",ABS(b_BDVSA!W366),"")</f>
        <v>339.89</v>
      </c>
      <c r="Y366" s="125" t="str">
        <f>IF(AND(b_BDVSA!W366&lt;&gt;"",b_BDVSA!W366&lt;&gt;0)=TRUE,IF(b_BDVSA!W366&gt;0,"D","A"),"")</f>
        <v>D</v>
      </c>
      <c r="Z366" s="126" t="str">
        <f>IF(b_BDVSA!X366&lt;&gt;"",ABS(b_BDVSA!X366),"")</f>
        <v/>
      </c>
    </row>
    <row r="367" spans="1:26">
      <c r="A367" s="117" t="str">
        <f>IF(dati_pdc!A363&lt;&gt;"",IF(dati_pdc!D363=1,RIGHT(dati_pdc!A363,dati_pdc!E363),dati_pdc!A363),"")</f>
        <v>790512</v>
      </c>
      <c r="B367" s="117" t="str">
        <f>IF(dati_pdc!B363&lt;&gt;"",dati_pdc!B363,"")</f>
        <v>Canone Servizio Sanitario Annuale</v>
      </c>
      <c r="C367" s="117">
        <f>IF(dati_pdc!C363&lt;&gt;"",dati_pdc!C363,"")</f>
        <v>3</v>
      </c>
      <c r="D367" s="117">
        <f>IF(dati_pdc!D363&lt;&gt;"",dati_pdc!D363,"")</f>
        <v>0</v>
      </c>
      <c r="E367" s="125">
        <f>IF(b_BDVSA!F367&lt;&gt;"",ABS(b_BDVSA!F367),"")</f>
        <v>424.27</v>
      </c>
      <c r="F367" s="125" t="str">
        <f>IF(AND(b_BDVSA!F367&lt;&gt;"",b_BDVSA!F367&lt;&gt;0)=TRUE,IF(b_BDVSA!F367&gt;0,"D","A"),"")</f>
        <v>D</v>
      </c>
      <c r="G367" s="125">
        <f>IF(b_BDVSA!G367&lt;&gt;"",ABS(b_BDVSA!G367),"")</f>
        <v>157.21</v>
      </c>
      <c r="H367" s="125" t="str">
        <f>IF(AND(b_BDVSA!G367&lt;&gt;"",b_BDVSA!G367&lt;&gt;0)=TRUE,IF(b_BDVSA!G367&gt;0,"D","A"),"")</f>
        <v>D</v>
      </c>
      <c r="I367" s="125">
        <f>IF(b_BDVSA!H367&lt;&gt;"",ABS(b_BDVSA!H367),"")</f>
        <v>267.05999999999995</v>
      </c>
      <c r="J367" s="125" t="str">
        <f>IF(AND(b_BDVSA!H367&lt;&gt;"",b_BDVSA!H367&lt;&gt;0)=TRUE,IF(b_BDVSA!H367&gt;0,"D","A"),"")</f>
        <v>D</v>
      </c>
      <c r="K367" s="126">
        <f>IF(b_BDVSA!I367&lt;&gt;"",ABS(b_BDVSA!I367),"")</f>
        <v>1.6987468990522228</v>
      </c>
      <c r="L367" s="125">
        <f>IF(b_BDVSA!L367&lt;&gt;"",ABS(b_BDVSA!L367),"")</f>
        <v>0</v>
      </c>
      <c r="M367" s="125" t="str">
        <f>IF(AND(b_BDVSA!L367&lt;&gt;"",b_BDVSA!L367&lt;&gt;0)=TRUE,IF(b_BDVSA!L367&gt;0,"D","A"),"")</f>
        <v/>
      </c>
      <c r="N367" s="125">
        <f>IF(b_BDVSA!M367&lt;&gt;"",ABS(b_BDVSA!M367),"")</f>
        <v>424.27</v>
      </c>
      <c r="O367" s="125" t="str">
        <f>IF(AND(b_BDVSA!M367&lt;&gt;"",b_BDVSA!M367&lt;&gt;0)=TRUE,IF(b_BDVSA!M367&gt;0,"D","A"),"")</f>
        <v>D</v>
      </c>
      <c r="P367" s="126" t="str">
        <f>IF(b_BDVSA!N367&lt;&gt;"",ABS(b_BDVSA!N367),"")</f>
        <v/>
      </c>
      <c r="Q367" s="125">
        <f>IF(b_BDVSA!Q367&lt;&gt;"",ABS(b_BDVSA!Q367),"")</f>
        <v>0</v>
      </c>
      <c r="R367" s="125" t="str">
        <f>IF(AND(b_BDVSA!Q367&lt;&gt;"",b_BDVSA!Q367&lt;&gt;0)=TRUE,IF(b_BDVSA!Q367&gt;0,"D","A"),"")</f>
        <v/>
      </c>
      <c r="S367" s="125">
        <f>IF(b_BDVSA!R367&lt;&gt;"",ABS(b_BDVSA!R367),"")</f>
        <v>424.27</v>
      </c>
      <c r="T367" s="125" t="str">
        <f>IF(AND(b_BDVSA!R367&lt;&gt;"",b_BDVSA!R367&lt;&gt;0)=TRUE,IF(b_BDVSA!R367&gt;0,"D","A"),"")</f>
        <v>D</v>
      </c>
      <c r="U367" s="126" t="str">
        <f>IF(b_BDVSA!S367&lt;&gt;"",ABS(b_BDVSA!S367),"")</f>
        <v/>
      </c>
      <c r="V367" s="125">
        <f>IF(b_BDVSA!V367&lt;&gt;"",ABS(b_BDVSA!V367),"")</f>
        <v>0</v>
      </c>
      <c r="W367" s="125" t="str">
        <f>IF(AND(b_BDVSA!V367&lt;&gt;"",b_BDVSA!V367&lt;&gt;0)=TRUE,IF(b_BDVSA!V367&gt;0,"D","A"),"")</f>
        <v/>
      </c>
      <c r="X367" s="125">
        <f>IF(b_BDVSA!W367&lt;&gt;"",ABS(b_BDVSA!W367),"")</f>
        <v>424.27</v>
      </c>
      <c r="Y367" s="125" t="str">
        <f>IF(AND(b_BDVSA!W367&lt;&gt;"",b_BDVSA!W367&lt;&gt;0)=TRUE,IF(b_BDVSA!W367&gt;0,"D","A"),"")</f>
        <v>D</v>
      </c>
      <c r="Z367" s="126" t="str">
        <f>IF(b_BDVSA!X367&lt;&gt;"",ABS(b_BDVSA!X367),"")</f>
        <v/>
      </c>
    </row>
    <row r="368" spans="1:26">
      <c r="A368" s="117" t="str">
        <f>IF(dati_pdc!A364&lt;&gt;"",IF(dati_pdc!D364=1,RIGHT(dati_pdc!A364,dati_pdc!E364),dati_pdc!A364),"")</f>
        <v>790521</v>
      </c>
      <c r="B368" s="117" t="str">
        <f>IF(dati_pdc!B364&lt;&gt;"",dati_pdc!B364,"")</f>
        <v>Assicurazioni non obbligatorie</v>
      </c>
      <c r="C368" s="117">
        <f>IF(dati_pdc!C364&lt;&gt;"",dati_pdc!C364,"")</f>
        <v>3</v>
      </c>
      <c r="D368" s="117">
        <f>IF(dati_pdc!D364&lt;&gt;"",dati_pdc!D364,"")</f>
        <v>0</v>
      </c>
      <c r="E368" s="125">
        <f>IF(b_BDVSA!F368&lt;&gt;"",ABS(b_BDVSA!F368),"")</f>
        <v>2282.48</v>
      </c>
      <c r="F368" s="125" t="str">
        <f>IF(AND(b_BDVSA!F368&lt;&gt;"",b_BDVSA!F368&lt;&gt;0)=TRUE,IF(b_BDVSA!F368&gt;0,"D","A"),"")</f>
        <v>D</v>
      </c>
      <c r="G368" s="125">
        <f>IF(b_BDVSA!G368&lt;&gt;"",ABS(b_BDVSA!G368),"")</f>
        <v>2095.63</v>
      </c>
      <c r="H368" s="125" t="str">
        <f>IF(AND(b_BDVSA!G368&lt;&gt;"",b_BDVSA!G368&lt;&gt;0)=TRUE,IF(b_BDVSA!G368&gt;0,"D","A"),"")</f>
        <v>D</v>
      </c>
      <c r="I368" s="125">
        <f>IF(b_BDVSA!H368&lt;&gt;"",ABS(b_BDVSA!H368),"")</f>
        <v>186.84999999999991</v>
      </c>
      <c r="J368" s="125" t="str">
        <f>IF(AND(b_BDVSA!H368&lt;&gt;"",b_BDVSA!H368&lt;&gt;0)=TRUE,IF(b_BDVSA!H368&gt;0,"D","A"),"")</f>
        <v>D</v>
      </c>
      <c r="K368" s="126">
        <f>IF(b_BDVSA!I368&lt;&gt;"",ABS(b_BDVSA!I368),"")</f>
        <v>8.9161731794257529E-2</v>
      </c>
      <c r="L368" s="125">
        <f>IF(b_BDVSA!L368&lt;&gt;"",ABS(b_BDVSA!L368),"")</f>
        <v>0</v>
      </c>
      <c r="M368" s="125" t="str">
        <f>IF(AND(b_BDVSA!L368&lt;&gt;"",b_BDVSA!L368&lt;&gt;0)=TRUE,IF(b_BDVSA!L368&gt;0,"D","A"),"")</f>
        <v/>
      </c>
      <c r="N368" s="125">
        <f>IF(b_BDVSA!M368&lt;&gt;"",ABS(b_BDVSA!M368),"")</f>
        <v>2282.48</v>
      </c>
      <c r="O368" s="125" t="str">
        <f>IF(AND(b_BDVSA!M368&lt;&gt;"",b_BDVSA!M368&lt;&gt;0)=TRUE,IF(b_BDVSA!M368&gt;0,"D","A"),"")</f>
        <v>D</v>
      </c>
      <c r="P368" s="126" t="str">
        <f>IF(b_BDVSA!N368&lt;&gt;"",ABS(b_BDVSA!N368),"")</f>
        <v/>
      </c>
      <c r="Q368" s="125">
        <f>IF(b_BDVSA!Q368&lt;&gt;"",ABS(b_BDVSA!Q368),"")</f>
        <v>0</v>
      </c>
      <c r="R368" s="125" t="str">
        <f>IF(AND(b_BDVSA!Q368&lt;&gt;"",b_BDVSA!Q368&lt;&gt;0)=TRUE,IF(b_BDVSA!Q368&gt;0,"D","A"),"")</f>
        <v/>
      </c>
      <c r="S368" s="125">
        <f>IF(b_BDVSA!R368&lt;&gt;"",ABS(b_BDVSA!R368),"")</f>
        <v>2282.48</v>
      </c>
      <c r="T368" s="125" t="str">
        <f>IF(AND(b_BDVSA!R368&lt;&gt;"",b_BDVSA!R368&lt;&gt;0)=TRUE,IF(b_BDVSA!R368&gt;0,"D","A"),"")</f>
        <v>D</v>
      </c>
      <c r="U368" s="126" t="str">
        <f>IF(b_BDVSA!S368&lt;&gt;"",ABS(b_BDVSA!S368),"")</f>
        <v/>
      </c>
      <c r="V368" s="125">
        <f>IF(b_BDVSA!V368&lt;&gt;"",ABS(b_BDVSA!V368),"")</f>
        <v>0</v>
      </c>
      <c r="W368" s="125" t="str">
        <f>IF(AND(b_BDVSA!V368&lt;&gt;"",b_BDVSA!V368&lt;&gt;0)=TRUE,IF(b_BDVSA!V368&gt;0,"D","A"),"")</f>
        <v/>
      </c>
      <c r="X368" s="125">
        <f>IF(b_BDVSA!W368&lt;&gt;"",ABS(b_BDVSA!W368),"")</f>
        <v>2282.48</v>
      </c>
      <c r="Y368" s="125" t="str">
        <f>IF(AND(b_BDVSA!W368&lt;&gt;"",b_BDVSA!W368&lt;&gt;0)=TRUE,IF(b_BDVSA!W368&gt;0,"D","A"),"")</f>
        <v>D</v>
      </c>
      <c r="Z368" s="126" t="str">
        <f>IF(b_BDVSA!X368&lt;&gt;"",ABS(b_BDVSA!X368),"")</f>
        <v/>
      </c>
    </row>
    <row r="369" spans="1:26">
      <c r="A369" s="117" t="str">
        <f>IF(dati_pdc!A365&lt;&gt;"",IF(dati_pdc!D365=1,RIGHT(dati_pdc!A365,dati_pdc!E365),dati_pdc!A365),"")</f>
        <v>790523</v>
      </c>
      <c r="B369" s="117" t="str">
        <f>IF(dati_pdc!B365&lt;&gt;"",dati_pdc!B365,"")</f>
        <v>Assicurazioni obbligatorie</v>
      </c>
      <c r="C369" s="117">
        <f>IF(dati_pdc!C365&lt;&gt;"",dati_pdc!C365,"")</f>
        <v>3</v>
      </c>
      <c r="D369" s="117">
        <f>IF(dati_pdc!D365&lt;&gt;"",dati_pdc!D365,"")</f>
        <v>0</v>
      </c>
      <c r="E369" s="125">
        <f>IF(b_BDVSA!F369&lt;&gt;"",ABS(b_BDVSA!F369),"")</f>
        <v>197.44</v>
      </c>
      <c r="F369" s="125" t="str">
        <f>IF(AND(b_BDVSA!F369&lt;&gt;"",b_BDVSA!F369&lt;&gt;0)=TRUE,IF(b_BDVSA!F369&gt;0,"D","A"),"")</f>
        <v>D</v>
      </c>
      <c r="G369" s="125">
        <f>IF(b_BDVSA!G369&lt;&gt;"",ABS(b_BDVSA!G369),"")</f>
        <v>197.36</v>
      </c>
      <c r="H369" s="125" t="str">
        <f>IF(AND(b_BDVSA!G369&lt;&gt;"",b_BDVSA!G369&lt;&gt;0)=TRUE,IF(b_BDVSA!G369&gt;0,"D","A"),"")</f>
        <v>D</v>
      </c>
      <c r="I369" s="125">
        <f>IF(b_BDVSA!H369&lt;&gt;"",ABS(b_BDVSA!H369),"")</f>
        <v>7.9999999999984084E-2</v>
      </c>
      <c r="J369" s="125" t="str">
        <f>IF(AND(b_BDVSA!H369&lt;&gt;"",b_BDVSA!H369&lt;&gt;0)=TRUE,IF(b_BDVSA!H369&gt;0,"D","A"),"")</f>
        <v>D</v>
      </c>
      <c r="K369" s="126">
        <f>IF(b_BDVSA!I369&lt;&gt;"",ABS(b_BDVSA!I369),"")</f>
        <v>4.0535062829339318E-4</v>
      </c>
      <c r="L369" s="125">
        <f>IF(b_BDVSA!L369&lt;&gt;"",ABS(b_BDVSA!L369),"")</f>
        <v>0</v>
      </c>
      <c r="M369" s="125" t="str">
        <f>IF(AND(b_BDVSA!L369&lt;&gt;"",b_BDVSA!L369&lt;&gt;0)=TRUE,IF(b_BDVSA!L369&gt;0,"D","A"),"")</f>
        <v/>
      </c>
      <c r="N369" s="125">
        <f>IF(b_BDVSA!M369&lt;&gt;"",ABS(b_BDVSA!M369),"")</f>
        <v>197.44</v>
      </c>
      <c r="O369" s="125" t="str">
        <f>IF(AND(b_BDVSA!M369&lt;&gt;"",b_BDVSA!M369&lt;&gt;0)=TRUE,IF(b_BDVSA!M369&gt;0,"D","A"),"")</f>
        <v>D</v>
      </c>
      <c r="P369" s="126" t="str">
        <f>IF(b_BDVSA!N369&lt;&gt;"",ABS(b_BDVSA!N369),"")</f>
        <v/>
      </c>
      <c r="Q369" s="125">
        <f>IF(b_BDVSA!Q369&lt;&gt;"",ABS(b_BDVSA!Q369),"")</f>
        <v>0</v>
      </c>
      <c r="R369" s="125" t="str">
        <f>IF(AND(b_BDVSA!Q369&lt;&gt;"",b_BDVSA!Q369&lt;&gt;0)=TRUE,IF(b_BDVSA!Q369&gt;0,"D","A"),"")</f>
        <v/>
      </c>
      <c r="S369" s="125">
        <f>IF(b_BDVSA!R369&lt;&gt;"",ABS(b_BDVSA!R369),"")</f>
        <v>197.44</v>
      </c>
      <c r="T369" s="125" t="str">
        <f>IF(AND(b_BDVSA!R369&lt;&gt;"",b_BDVSA!R369&lt;&gt;0)=TRUE,IF(b_BDVSA!R369&gt;0,"D","A"),"")</f>
        <v>D</v>
      </c>
      <c r="U369" s="126" t="str">
        <f>IF(b_BDVSA!S369&lt;&gt;"",ABS(b_BDVSA!S369),"")</f>
        <v/>
      </c>
      <c r="V369" s="125">
        <f>IF(b_BDVSA!V369&lt;&gt;"",ABS(b_BDVSA!V369),"")</f>
        <v>0</v>
      </c>
      <c r="W369" s="125" t="str">
        <f>IF(AND(b_BDVSA!V369&lt;&gt;"",b_BDVSA!V369&lt;&gt;0)=TRUE,IF(b_BDVSA!V369&gt;0,"D","A"),"")</f>
        <v/>
      </c>
      <c r="X369" s="125">
        <f>IF(b_BDVSA!W369&lt;&gt;"",ABS(b_BDVSA!W369),"")</f>
        <v>197.44</v>
      </c>
      <c r="Y369" s="125" t="str">
        <f>IF(AND(b_BDVSA!W369&lt;&gt;"",b_BDVSA!W369&lt;&gt;0)=TRUE,IF(b_BDVSA!W369&gt;0,"D","A"),"")</f>
        <v>D</v>
      </c>
      <c r="Z369" s="126" t="str">
        <f>IF(b_BDVSA!X369&lt;&gt;"",ABS(b_BDVSA!X369),"")</f>
        <v/>
      </c>
    </row>
    <row r="370" spans="1:26">
      <c r="A370" s="117" t="str">
        <f>IF(dati_pdc!A366&lt;&gt;"",IF(dati_pdc!D366=1,RIGHT(dati_pdc!A366,dati_pdc!E366),dati_pdc!A366),"")</f>
        <v>790541</v>
      </c>
      <c r="B370" s="117" t="str">
        <f>IF(dati_pdc!B366&lt;&gt;"",dati_pdc!B366,"")</f>
        <v>Vidimazioni e certificati</v>
      </c>
      <c r="C370" s="117">
        <f>IF(dati_pdc!C366&lt;&gt;"",dati_pdc!C366,"")</f>
        <v>3</v>
      </c>
      <c r="D370" s="117">
        <f>IF(dati_pdc!D366&lt;&gt;"",dati_pdc!D366,"")</f>
        <v>0</v>
      </c>
      <c r="E370" s="125">
        <f>IF(b_BDVSA!F370&lt;&gt;"",ABS(b_BDVSA!F370),"")</f>
        <v>466.08</v>
      </c>
      <c r="F370" s="125" t="str">
        <f>IF(AND(b_BDVSA!F370&lt;&gt;"",b_BDVSA!F370&lt;&gt;0)=TRUE,IF(b_BDVSA!F370&gt;0,"D","A"),"")</f>
        <v>D</v>
      </c>
      <c r="G370" s="125">
        <f>IF(b_BDVSA!G370&lt;&gt;"",ABS(b_BDVSA!G370),"")</f>
        <v>730.45</v>
      </c>
      <c r="H370" s="125" t="str">
        <f>IF(AND(b_BDVSA!G370&lt;&gt;"",b_BDVSA!G370&lt;&gt;0)=TRUE,IF(b_BDVSA!G370&gt;0,"D","A"),"")</f>
        <v>D</v>
      </c>
      <c r="I370" s="125">
        <f>IF(b_BDVSA!H370&lt;&gt;"",ABS(b_BDVSA!H370),"")</f>
        <v>264.37000000000006</v>
      </c>
      <c r="J370" s="125" t="str">
        <f>IF(AND(b_BDVSA!H370&lt;&gt;"",b_BDVSA!H370&lt;&gt;0)=TRUE,IF(b_BDVSA!H370&gt;0,"D","A"),"")</f>
        <v>A</v>
      </c>
      <c r="K370" s="126">
        <f>IF(b_BDVSA!I370&lt;&gt;"",ABS(b_BDVSA!I370),"")</f>
        <v>0.3619275788897256</v>
      </c>
      <c r="L370" s="125">
        <f>IF(b_BDVSA!L370&lt;&gt;"",ABS(b_BDVSA!L370),"")</f>
        <v>0</v>
      </c>
      <c r="M370" s="125" t="str">
        <f>IF(AND(b_BDVSA!L370&lt;&gt;"",b_BDVSA!L370&lt;&gt;0)=TRUE,IF(b_BDVSA!L370&gt;0,"D","A"),"")</f>
        <v/>
      </c>
      <c r="N370" s="125">
        <f>IF(b_BDVSA!M370&lt;&gt;"",ABS(b_BDVSA!M370),"")</f>
        <v>466.08</v>
      </c>
      <c r="O370" s="125" t="str">
        <f>IF(AND(b_BDVSA!M370&lt;&gt;"",b_BDVSA!M370&lt;&gt;0)=TRUE,IF(b_BDVSA!M370&gt;0,"D","A"),"")</f>
        <v>D</v>
      </c>
      <c r="P370" s="126" t="str">
        <f>IF(b_BDVSA!N370&lt;&gt;"",ABS(b_BDVSA!N370),"")</f>
        <v/>
      </c>
      <c r="Q370" s="125">
        <f>IF(b_BDVSA!Q370&lt;&gt;"",ABS(b_BDVSA!Q370),"")</f>
        <v>0</v>
      </c>
      <c r="R370" s="125" t="str">
        <f>IF(AND(b_BDVSA!Q370&lt;&gt;"",b_BDVSA!Q370&lt;&gt;0)=TRUE,IF(b_BDVSA!Q370&gt;0,"D","A"),"")</f>
        <v/>
      </c>
      <c r="S370" s="125">
        <f>IF(b_BDVSA!R370&lt;&gt;"",ABS(b_BDVSA!R370),"")</f>
        <v>466.08</v>
      </c>
      <c r="T370" s="125" t="str">
        <f>IF(AND(b_BDVSA!R370&lt;&gt;"",b_BDVSA!R370&lt;&gt;0)=TRUE,IF(b_BDVSA!R370&gt;0,"D","A"),"")</f>
        <v>D</v>
      </c>
      <c r="U370" s="126" t="str">
        <f>IF(b_BDVSA!S370&lt;&gt;"",ABS(b_BDVSA!S370),"")</f>
        <v/>
      </c>
      <c r="V370" s="125">
        <f>IF(b_BDVSA!V370&lt;&gt;"",ABS(b_BDVSA!V370),"")</f>
        <v>0</v>
      </c>
      <c r="W370" s="125" t="str">
        <f>IF(AND(b_BDVSA!V370&lt;&gt;"",b_BDVSA!V370&lt;&gt;0)=TRUE,IF(b_BDVSA!V370&gt;0,"D","A"),"")</f>
        <v/>
      </c>
      <c r="X370" s="125">
        <f>IF(b_BDVSA!W370&lt;&gt;"",ABS(b_BDVSA!W370),"")</f>
        <v>466.08</v>
      </c>
      <c r="Y370" s="125" t="str">
        <f>IF(AND(b_BDVSA!W370&lt;&gt;"",b_BDVSA!W370&lt;&gt;0)=TRUE,IF(b_BDVSA!W370&gt;0,"D","A"),"")</f>
        <v>D</v>
      </c>
      <c r="Z370" s="126" t="str">
        <f>IF(b_BDVSA!X370&lt;&gt;"",ABS(b_BDVSA!X370),"")</f>
        <v/>
      </c>
    </row>
    <row r="371" spans="1:26">
      <c r="A371" s="117" t="str">
        <f>IF(dati_pdc!A367&lt;&gt;"",IF(dati_pdc!D367=1,RIGHT(dati_pdc!A367,dati_pdc!E367),dati_pdc!A367),"")</f>
        <v>790551</v>
      </c>
      <c r="B371" s="117" t="str">
        <f>IF(dati_pdc!B367&lt;&gt;"",dati_pdc!B367,"")</f>
        <v>Spese generali varie</v>
      </c>
      <c r="C371" s="117">
        <f>IF(dati_pdc!C367&lt;&gt;"",dati_pdc!C367,"")</f>
        <v>3</v>
      </c>
      <c r="D371" s="117">
        <f>IF(dati_pdc!D367&lt;&gt;"",dati_pdc!D367,"")</f>
        <v>0</v>
      </c>
      <c r="E371" s="125">
        <f>IF(b_BDVSA!F371&lt;&gt;"",ABS(b_BDVSA!F371),"")</f>
        <v>62.15</v>
      </c>
      <c r="F371" s="125" t="str">
        <f>IF(AND(b_BDVSA!F371&lt;&gt;"",b_BDVSA!F371&lt;&gt;0)=TRUE,IF(b_BDVSA!F371&gt;0,"D","A"),"")</f>
        <v>D</v>
      </c>
      <c r="G371" s="125">
        <f>IF(b_BDVSA!G371&lt;&gt;"",ABS(b_BDVSA!G371),"")</f>
        <v>337.88</v>
      </c>
      <c r="H371" s="125" t="str">
        <f>IF(AND(b_BDVSA!G371&lt;&gt;"",b_BDVSA!G371&lt;&gt;0)=TRUE,IF(b_BDVSA!G371&gt;0,"D","A"),"")</f>
        <v>D</v>
      </c>
      <c r="I371" s="125">
        <f>IF(b_BDVSA!H371&lt;&gt;"",ABS(b_BDVSA!H371),"")</f>
        <v>275.73</v>
      </c>
      <c r="J371" s="125" t="str">
        <f>IF(AND(b_BDVSA!H371&lt;&gt;"",b_BDVSA!H371&lt;&gt;0)=TRUE,IF(b_BDVSA!H371&gt;0,"D","A"),"")</f>
        <v>A</v>
      </c>
      <c r="K371" s="126">
        <f>IF(b_BDVSA!I371&lt;&gt;"",ABS(b_BDVSA!I371),"")</f>
        <v>0.81605895584231092</v>
      </c>
      <c r="L371" s="125">
        <f>IF(b_BDVSA!L371&lt;&gt;"",ABS(b_BDVSA!L371),"")</f>
        <v>0</v>
      </c>
      <c r="M371" s="125" t="str">
        <f>IF(AND(b_BDVSA!L371&lt;&gt;"",b_BDVSA!L371&lt;&gt;0)=TRUE,IF(b_BDVSA!L371&gt;0,"D","A"),"")</f>
        <v/>
      </c>
      <c r="N371" s="125">
        <f>IF(b_BDVSA!M371&lt;&gt;"",ABS(b_BDVSA!M371),"")</f>
        <v>62.15</v>
      </c>
      <c r="O371" s="125" t="str">
        <f>IF(AND(b_BDVSA!M371&lt;&gt;"",b_BDVSA!M371&lt;&gt;0)=TRUE,IF(b_BDVSA!M371&gt;0,"D","A"),"")</f>
        <v>D</v>
      </c>
      <c r="P371" s="126" t="str">
        <f>IF(b_BDVSA!N371&lt;&gt;"",ABS(b_BDVSA!N371),"")</f>
        <v/>
      </c>
      <c r="Q371" s="125">
        <f>IF(b_BDVSA!Q371&lt;&gt;"",ABS(b_BDVSA!Q371),"")</f>
        <v>0</v>
      </c>
      <c r="R371" s="125" t="str">
        <f>IF(AND(b_BDVSA!Q371&lt;&gt;"",b_BDVSA!Q371&lt;&gt;0)=TRUE,IF(b_BDVSA!Q371&gt;0,"D","A"),"")</f>
        <v/>
      </c>
      <c r="S371" s="125">
        <f>IF(b_BDVSA!R371&lt;&gt;"",ABS(b_BDVSA!R371),"")</f>
        <v>62.15</v>
      </c>
      <c r="T371" s="125" t="str">
        <f>IF(AND(b_BDVSA!R371&lt;&gt;"",b_BDVSA!R371&lt;&gt;0)=TRUE,IF(b_BDVSA!R371&gt;0,"D","A"),"")</f>
        <v>D</v>
      </c>
      <c r="U371" s="126" t="str">
        <f>IF(b_BDVSA!S371&lt;&gt;"",ABS(b_BDVSA!S371),"")</f>
        <v/>
      </c>
      <c r="V371" s="125">
        <f>IF(b_BDVSA!V371&lt;&gt;"",ABS(b_BDVSA!V371),"")</f>
        <v>0</v>
      </c>
      <c r="W371" s="125" t="str">
        <f>IF(AND(b_BDVSA!V371&lt;&gt;"",b_BDVSA!V371&lt;&gt;0)=TRUE,IF(b_BDVSA!V371&gt;0,"D","A"),"")</f>
        <v/>
      </c>
      <c r="X371" s="125">
        <f>IF(b_BDVSA!W371&lt;&gt;"",ABS(b_BDVSA!W371),"")</f>
        <v>62.15</v>
      </c>
      <c r="Y371" s="125" t="str">
        <f>IF(AND(b_BDVSA!W371&lt;&gt;"",b_BDVSA!W371&lt;&gt;0)=TRUE,IF(b_BDVSA!W371&gt;0,"D","A"),"")</f>
        <v>D</v>
      </c>
      <c r="Z371" s="126" t="str">
        <f>IF(b_BDVSA!X371&lt;&gt;"",ABS(b_BDVSA!X371),"")</f>
        <v/>
      </c>
    </row>
    <row r="372" spans="1:26">
      <c r="A372" s="117" t="str">
        <f>IF(dati_pdc!A368&lt;&gt;"",IF(dati_pdc!D368=1,RIGHT(dati_pdc!A368,dati_pdc!E368),dati_pdc!A368),"")</f>
        <v>80</v>
      </c>
      <c r="B372" s="117" t="str">
        <f>IF(dati_pdc!B368&lt;&gt;"",dati_pdc!B368,"")</f>
        <v>COSTI PER GODIMENTO BENI DI TERZI</v>
      </c>
      <c r="C372" s="117">
        <f>IF(dati_pdc!C368&lt;&gt;"",dati_pdc!C368,"")</f>
        <v>1</v>
      </c>
      <c r="D372" s="117">
        <f>IF(dati_pdc!D368&lt;&gt;"",dati_pdc!D368,"")</f>
        <v>0</v>
      </c>
      <c r="E372" s="125">
        <f>IF(b_BDVSA!F372&lt;&gt;"",ABS(b_BDVSA!F372),"")</f>
        <v>153419.6</v>
      </c>
      <c r="F372" s="125" t="str">
        <f>IF(AND(b_BDVSA!F372&lt;&gt;"",b_BDVSA!F372&lt;&gt;0)=TRUE,IF(b_BDVSA!F372&gt;0,"D","A"),"")</f>
        <v>D</v>
      </c>
      <c r="G372" s="125">
        <f>IF(b_BDVSA!G372&lt;&gt;"",ABS(b_BDVSA!G372),"")</f>
        <v>142230.76</v>
      </c>
      <c r="H372" s="125" t="str">
        <f>IF(AND(b_BDVSA!G372&lt;&gt;"",b_BDVSA!G372&lt;&gt;0)=TRUE,IF(b_BDVSA!G372&gt;0,"D","A"),"")</f>
        <v>D</v>
      </c>
      <c r="I372" s="125">
        <f>IF(b_BDVSA!H372&lt;&gt;"",ABS(b_BDVSA!H372),"")</f>
        <v>11188.839999999997</v>
      </c>
      <c r="J372" s="125" t="str">
        <f>IF(AND(b_BDVSA!H372&lt;&gt;"",b_BDVSA!H372&lt;&gt;0)=TRUE,IF(b_BDVSA!H372&gt;0,"D","A"),"")</f>
        <v>D</v>
      </c>
      <c r="K372" s="126">
        <f>IF(b_BDVSA!I372&lt;&gt;"",ABS(b_BDVSA!I372),"")</f>
        <v>7.8666808783135214E-2</v>
      </c>
      <c r="L372" s="125">
        <f>IF(b_BDVSA!L372&lt;&gt;"",ABS(b_BDVSA!L372),"")</f>
        <v>0</v>
      </c>
      <c r="M372" s="125" t="str">
        <f>IF(AND(b_BDVSA!L372&lt;&gt;"",b_BDVSA!L372&lt;&gt;0)=TRUE,IF(b_BDVSA!L372&gt;0,"D","A"),"")</f>
        <v/>
      </c>
      <c r="N372" s="125">
        <f>IF(b_BDVSA!M372&lt;&gt;"",ABS(b_BDVSA!M372),"")</f>
        <v>153419.6</v>
      </c>
      <c r="O372" s="125" t="str">
        <f>IF(AND(b_BDVSA!M372&lt;&gt;"",b_BDVSA!M372&lt;&gt;0)=TRUE,IF(b_BDVSA!M372&gt;0,"D","A"),"")</f>
        <v>D</v>
      </c>
      <c r="P372" s="126" t="str">
        <f>IF(b_BDVSA!N372&lt;&gt;"",ABS(b_BDVSA!N372),"")</f>
        <v/>
      </c>
      <c r="Q372" s="125">
        <f>IF(b_BDVSA!Q372&lt;&gt;"",ABS(b_BDVSA!Q372),"")</f>
        <v>0</v>
      </c>
      <c r="R372" s="125" t="str">
        <f>IF(AND(b_BDVSA!Q372&lt;&gt;"",b_BDVSA!Q372&lt;&gt;0)=TRUE,IF(b_BDVSA!Q372&gt;0,"D","A"),"")</f>
        <v/>
      </c>
      <c r="S372" s="125">
        <f>IF(b_BDVSA!R372&lt;&gt;"",ABS(b_BDVSA!R372),"")</f>
        <v>153419.6</v>
      </c>
      <c r="T372" s="125" t="str">
        <f>IF(AND(b_BDVSA!R372&lt;&gt;"",b_BDVSA!R372&lt;&gt;0)=TRUE,IF(b_BDVSA!R372&gt;0,"D","A"),"")</f>
        <v>D</v>
      </c>
      <c r="U372" s="126" t="str">
        <f>IF(b_BDVSA!S372&lt;&gt;"",ABS(b_BDVSA!S372),"")</f>
        <v/>
      </c>
      <c r="V372" s="125">
        <f>IF(b_BDVSA!V372&lt;&gt;"",ABS(b_BDVSA!V372),"")</f>
        <v>0</v>
      </c>
      <c r="W372" s="125" t="str">
        <f>IF(AND(b_BDVSA!V372&lt;&gt;"",b_BDVSA!V372&lt;&gt;0)=TRUE,IF(b_BDVSA!V372&gt;0,"D","A"),"")</f>
        <v/>
      </c>
      <c r="X372" s="125">
        <f>IF(b_BDVSA!W372&lt;&gt;"",ABS(b_BDVSA!W372),"")</f>
        <v>153419.6</v>
      </c>
      <c r="Y372" s="125" t="str">
        <f>IF(AND(b_BDVSA!W372&lt;&gt;"",b_BDVSA!W372&lt;&gt;0)=TRUE,IF(b_BDVSA!W372&gt;0,"D","A"),"")</f>
        <v>D</v>
      </c>
      <c r="Z372" s="126" t="str">
        <f>IF(b_BDVSA!X372&lt;&gt;"",ABS(b_BDVSA!X372),"")</f>
        <v/>
      </c>
    </row>
    <row r="373" spans="1:26">
      <c r="A373" s="117" t="str">
        <f>IF(dati_pdc!A369&lt;&gt;"",IF(dati_pdc!D369=1,RIGHT(dati_pdc!A369,dati_pdc!E369),dati_pdc!A369),"")</f>
        <v>8001</v>
      </c>
      <c r="B373" s="117" t="str">
        <f>IF(dati_pdc!B369&lt;&gt;"",dati_pdc!B369,"")</f>
        <v>GESTIONE IMMOBILI</v>
      </c>
      <c r="C373" s="117">
        <f>IF(dati_pdc!C369&lt;&gt;"",dati_pdc!C369,"")</f>
        <v>2</v>
      </c>
      <c r="D373" s="117">
        <f>IF(dati_pdc!D369&lt;&gt;"",dati_pdc!D369,"")</f>
        <v>0</v>
      </c>
      <c r="E373" s="125">
        <f>IF(b_BDVSA!F373&lt;&gt;"",ABS(b_BDVSA!F373),"")</f>
        <v>3450.16</v>
      </c>
      <c r="F373" s="125" t="str">
        <f>IF(AND(b_BDVSA!F373&lt;&gt;"",b_BDVSA!F373&lt;&gt;0)=TRUE,IF(b_BDVSA!F373&gt;0,"D","A"),"")</f>
        <v>D</v>
      </c>
      <c r="G373" s="125">
        <f>IF(b_BDVSA!G373&lt;&gt;"",ABS(b_BDVSA!G373),"")</f>
        <v>3382.54</v>
      </c>
      <c r="H373" s="125" t="str">
        <f>IF(AND(b_BDVSA!G373&lt;&gt;"",b_BDVSA!G373&lt;&gt;0)=TRUE,IF(b_BDVSA!G373&gt;0,"D","A"),"")</f>
        <v>D</v>
      </c>
      <c r="I373" s="125">
        <f>IF(b_BDVSA!H373&lt;&gt;"",ABS(b_BDVSA!H373),"")</f>
        <v>67.619999999999891</v>
      </c>
      <c r="J373" s="125" t="str">
        <f>IF(AND(b_BDVSA!H373&lt;&gt;"",b_BDVSA!H373&lt;&gt;0)=TRUE,IF(b_BDVSA!H373&gt;0,"D","A"),"")</f>
        <v>D</v>
      </c>
      <c r="K373" s="126">
        <f>IF(b_BDVSA!I373&lt;&gt;"",ABS(b_BDVSA!I373),"")</f>
        <v>1.9990894416621798E-2</v>
      </c>
      <c r="L373" s="125">
        <f>IF(b_BDVSA!L373&lt;&gt;"",ABS(b_BDVSA!L373),"")</f>
        <v>0</v>
      </c>
      <c r="M373" s="125" t="str">
        <f>IF(AND(b_BDVSA!L373&lt;&gt;"",b_BDVSA!L373&lt;&gt;0)=TRUE,IF(b_BDVSA!L373&gt;0,"D","A"),"")</f>
        <v/>
      </c>
      <c r="N373" s="125">
        <f>IF(b_BDVSA!M373&lt;&gt;"",ABS(b_BDVSA!M373),"")</f>
        <v>3450.16</v>
      </c>
      <c r="O373" s="125" t="str">
        <f>IF(AND(b_BDVSA!M373&lt;&gt;"",b_BDVSA!M373&lt;&gt;0)=TRUE,IF(b_BDVSA!M373&gt;0,"D","A"),"")</f>
        <v>D</v>
      </c>
      <c r="P373" s="126" t="str">
        <f>IF(b_BDVSA!N373&lt;&gt;"",ABS(b_BDVSA!N373),"")</f>
        <v/>
      </c>
      <c r="Q373" s="125">
        <f>IF(b_BDVSA!Q373&lt;&gt;"",ABS(b_BDVSA!Q373),"")</f>
        <v>0</v>
      </c>
      <c r="R373" s="125" t="str">
        <f>IF(AND(b_BDVSA!Q373&lt;&gt;"",b_BDVSA!Q373&lt;&gt;0)=TRUE,IF(b_BDVSA!Q373&gt;0,"D","A"),"")</f>
        <v/>
      </c>
      <c r="S373" s="125">
        <f>IF(b_BDVSA!R373&lt;&gt;"",ABS(b_BDVSA!R373),"")</f>
        <v>3450.16</v>
      </c>
      <c r="T373" s="125" t="str">
        <f>IF(AND(b_BDVSA!R373&lt;&gt;"",b_BDVSA!R373&lt;&gt;0)=TRUE,IF(b_BDVSA!R373&gt;0,"D","A"),"")</f>
        <v>D</v>
      </c>
      <c r="U373" s="126" t="str">
        <f>IF(b_BDVSA!S373&lt;&gt;"",ABS(b_BDVSA!S373),"")</f>
        <v/>
      </c>
      <c r="V373" s="125">
        <f>IF(b_BDVSA!V373&lt;&gt;"",ABS(b_BDVSA!V373),"")</f>
        <v>0</v>
      </c>
      <c r="W373" s="125" t="str">
        <f>IF(AND(b_BDVSA!V373&lt;&gt;"",b_BDVSA!V373&lt;&gt;0)=TRUE,IF(b_BDVSA!V373&gt;0,"D","A"),"")</f>
        <v/>
      </c>
      <c r="X373" s="125">
        <f>IF(b_BDVSA!W373&lt;&gt;"",ABS(b_BDVSA!W373),"")</f>
        <v>3450.16</v>
      </c>
      <c r="Y373" s="125" t="str">
        <f>IF(AND(b_BDVSA!W373&lt;&gt;"",b_BDVSA!W373&lt;&gt;0)=TRUE,IF(b_BDVSA!W373&gt;0,"D","A"),"")</f>
        <v>D</v>
      </c>
      <c r="Z373" s="126" t="str">
        <f>IF(b_BDVSA!X373&lt;&gt;"",ABS(b_BDVSA!X373),"")</f>
        <v/>
      </c>
    </row>
    <row r="374" spans="1:26">
      <c r="A374" s="117" t="str">
        <f>IF(dati_pdc!A370&lt;&gt;"",IF(dati_pdc!D370=1,RIGHT(dati_pdc!A370,dati_pdc!E370),dati_pdc!A370),"")</f>
        <v>800119</v>
      </c>
      <c r="B374" s="117" t="str">
        <f>IF(dati_pdc!B370&lt;&gt;"",dati_pdc!B370,"")</f>
        <v>Spese condominiali e varie</v>
      </c>
      <c r="C374" s="117">
        <f>IF(dati_pdc!C370&lt;&gt;"",dati_pdc!C370,"")</f>
        <v>3</v>
      </c>
      <c r="D374" s="117">
        <f>IF(dati_pdc!D370&lt;&gt;"",dati_pdc!D370,"")</f>
        <v>0</v>
      </c>
      <c r="E374" s="125">
        <f>IF(b_BDVSA!F374&lt;&gt;"",ABS(b_BDVSA!F374),"")</f>
        <v>3450.16</v>
      </c>
      <c r="F374" s="125" t="str">
        <f>IF(AND(b_BDVSA!F374&lt;&gt;"",b_BDVSA!F374&lt;&gt;0)=TRUE,IF(b_BDVSA!F374&gt;0,"D","A"),"")</f>
        <v>D</v>
      </c>
      <c r="G374" s="125">
        <f>IF(b_BDVSA!G374&lt;&gt;"",ABS(b_BDVSA!G374),"")</f>
        <v>3382.54</v>
      </c>
      <c r="H374" s="125" t="str">
        <f>IF(AND(b_BDVSA!G374&lt;&gt;"",b_BDVSA!G374&lt;&gt;0)=TRUE,IF(b_BDVSA!G374&gt;0,"D","A"),"")</f>
        <v>D</v>
      </c>
      <c r="I374" s="125">
        <f>IF(b_BDVSA!H374&lt;&gt;"",ABS(b_BDVSA!H374),"")</f>
        <v>67.619999999999891</v>
      </c>
      <c r="J374" s="125" t="str">
        <f>IF(AND(b_BDVSA!H374&lt;&gt;"",b_BDVSA!H374&lt;&gt;0)=TRUE,IF(b_BDVSA!H374&gt;0,"D","A"),"")</f>
        <v>D</v>
      </c>
      <c r="K374" s="126">
        <f>IF(b_BDVSA!I374&lt;&gt;"",ABS(b_BDVSA!I374),"")</f>
        <v>1.9990894416621798E-2</v>
      </c>
      <c r="L374" s="125">
        <f>IF(b_BDVSA!L374&lt;&gt;"",ABS(b_BDVSA!L374),"")</f>
        <v>0</v>
      </c>
      <c r="M374" s="125" t="str">
        <f>IF(AND(b_BDVSA!L374&lt;&gt;"",b_BDVSA!L374&lt;&gt;0)=TRUE,IF(b_BDVSA!L374&gt;0,"D","A"),"")</f>
        <v/>
      </c>
      <c r="N374" s="125">
        <f>IF(b_BDVSA!M374&lt;&gt;"",ABS(b_BDVSA!M374),"")</f>
        <v>3450.16</v>
      </c>
      <c r="O374" s="125" t="str">
        <f>IF(AND(b_BDVSA!M374&lt;&gt;"",b_BDVSA!M374&lt;&gt;0)=TRUE,IF(b_BDVSA!M374&gt;0,"D","A"),"")</f>
        <v>D</v>
      </c>
      <c r="P374" s="126" t="str">
        <f>IF(b_BDVSA!N374&lt;&gt;"",ABS(b_BDVSA!N374),"")</f>
        <v/>
      </c>
      <c r="Q374" s="125">
        <f>IF(b_BDVSA!Q374&lt;&gt;"",ABS(b_BDVSA!Q374),"")</f>
        <v>0</v>
      </c>
      <c r="R374" s="125" t="str">
        <f>IF(AND(b_BDVSA!Q374&lt;&gt;"",b_BDVSA!Q374&lt;&gt;0)=TRUE,IF(b_BDVSA!Q374&gt;0,"D","A"),"")</f>
        <v/>
      </c>
      <c r="S374" s="125">
        <f>IF(b_BDVSA!R374&lt;&gt;"",ABS(b_BDVSA!R374),"")</f>
        <v>3450.16</v>
      </c>
      <c r="T374" s="125" t="str">
        <f>IF(AND(b_BDVSA!R374&lt;&gt;"",b_BDVSA!R374&lt;&gt;0)=TRUE,IF(b_BDVSA!R374&gt;0,"D","A"),"")</f>
        <v>D</v>
      </c>
      <c r="U374" s="126" t="str">
        <f>IF(b_BDVSA!S374&lt;&gt;"",ABS(b_BDVSA!S374),"")</f>
        <v/>
      </c>
      <c r="V374" s="125">
        <f>IF(b_BDVSA!V374&lt;&gt;"",ABS(b_BDVSA!V374),"")</f>
        <v>0</v>
      </c>
      <c r="W374" s="125" t="str">
        <f>IF(AND(b_BDVSA!V374&lt;&gt;"",b_BDVSA!V374&lt;&gt;0)=TRUE,IF(b_BDVSA!V374&gt;0,"D","A"),"")</f>
        <v/>
      </c>
      <c r="X374" s="125">
        <f>IF(b_BDVSA!W374&lt;&gt;"",ABS(b_BDVSA!W374),"")</f>
        <v>3450.16</v>
      </c>
      <c r="Y374" s="125" t="str">
        <f>IF(AND(b_BDVSA!W374&lt;&gt;"",b_BDVSA!W374&lt;&gt;0)=TRUE,IF(b_BDVSA!W374&gt;0,"D","A"),"")</f>
        <v>D</v>
      </c>
      <c r="Z374" s="126" t="str">
        <f>IF(b_BDVSA!X374&lt;&gt;"",ABS(b_BDVSA!X374),"")</f>
        <v/>
      </c>
    </row>
    <row r="375" spans="1:26">
      <c r="A375" s="117" t="str">
        <f>IF(dati_pdc!A371&lt;&gt;"",IF(dati_pdc!D371=1,RIGHT(dati_pdc!A371,dati_pdc!E371),dati_pdc!A371),"")</f>
        <v>80011901</v>
      </c>
      <c r="B375" s="117" t="str">
        <f>IF(dati_pdc!B371&lt;&gt;"",dati_pdc!B371,"")</f>
        <v>Spese condominiali e varie deducib.100%</v>
      </c>
      <c r="C375" s="117">
        <f>IF(dati_pdc!C371&lt;&gt;"",dati_pdc!C371,"")</f>
        <v>4</v>
      </c>
      <c r="D375" s="117">
        <f>IF(dati_pdc!D371&lt;&gt;"",dati_pdc!D371,"")</f>
        <v>0</v>
      </c>
      <c r="E375" s="125">
        <f>IF(b_BDVSA!F375&lt;&gt;"",ABS(b_BDVSA!F375),"")</f>
        <v>3450.16</v>
      </c>
      <c r="F375" s="125" t="str">
        <f>IF(AND(b_BDVSA!F375&lt;&gt;"",b_BDVSA!F375&lt;&gt;0)=TRUE,IF(b_BDVSA!F375&gt;0,"D","A"),"")</f>
        <v>D</v>
      </c>
      <c r="G375" s="125">
        <f>IF(b_BDVSA!G375&lt;&gt;"",ABS(b_BDVSA!G375),"")</f>
        <v>3382.54</v>
      </c>
      <c r="H375" s="125" t="str">
        <f>IF(AND(b_BDVSA!G375&lt;&gt;"",b_BDVSA!G375&lt;&gt;0)=TRUE,IF(b_BDVSA!G375&gt;0,"D","A"),"")</f>
        <v>D</v>
      </c>
      <c r="I375" s="125">
        <f>IF(b_BDVSA!H375&lt;&gt;"",ABS(b_BDVSA!H375),"")</f>
        <v>67.619999999999891</v>
      </c>
      <c r="J375" s="125" t="str">
        <f>IF(AND(b_BDVSA!H375&lt;&gt;"",b_BDVSA!H375&lt;&gt;0)=TRUE,IF(b_BDVSA!H375&gt;0,"D","A"),"")</f>
        <v>D</v>
      </c>
      <c r="K375" s="126">
        <f>IF(b_BDVSA!I375&lt;&gt;"",ABS(b_BDVSA!I375),"")</f>
        <v>1.9990894416621798E-2</v>
      </c>
      <c r="L375" s="125">
        <f>IF(b_BDVSA!L375&lt;&gt;"",ABS(b_BDVSA!L375),"")</f>
        <v>0</v>
      </c>
      <c r="M375" s="125" t="str">
        <f>IF(AND(b_BDVSA!L375&lt;&gt;"",b_BDVSA!L375&lt;&gt;0)=TRUE,IF(b_BDVSA!L375&gt;0,"D","A"),"")</f>
        <v/>
      </c>
      <c r="N375" s="125">
        <f>IF(b_BDVSA!M375&lt;&gt;"",ABS(b_BDVSA!M375),"")</f>
        <v>3450.16</v>
      </c>
      <c r="O375" s="125" t="str">
        <f>IF(AND(b_BDVSA!M375&lt;&gt;"",b_BDVSA!M375&lt;&gt;0)=TRUE,IF(b_BDVSA!M375&gt;0,"D","A"),"")</f>
        <v>D</v>
      </c>
      <c r="P375" s="126" t="str">
        <f>IF(b_BDVSA!N375&lt;&gt;"",ABS(b_BDVSA!N375),"")</f>
        <v/>
      </c>
      <c r="Q375" s="125">
        <f>IF(b_BDVSA!Q375&lt;&gt;"",ABS(b_BDVSA!Q375),"")</f>
        <v>0</v>
      </c>
      <c r="R375" s="125" t="str">
        <f>IF(AND(b_BDVSA!Q375&lt;&gt;"",b_BDVSA!Q375&lt;&gt;0)=TRUE,IF(b_BDVSA!Q375&gt;0,"D","A"),"")</f>
        <v/>
      </c>
      <c r="S375" s="125">
        <f>IF(b_BDVSA!R375&lt;&gt;"",ABS(b_BDVSA!R375),"")</f>
        <v>3450.16</v>
      </c>
      <c r="T375" s="125" t="str">
        <f>IF(AND(b_BDVSA!R375&lt;&gt;"",b_BDVSA!R375&lt;&gt;0)=TRUE,IF(b_BDVSA!R375&gt;0,"D","A"),"")</f>
        <v>D</v>
      </c>
      <c r="U375" s="126" t="str">
        <f>IF(b_BDVSA!S375&lt;&gt;"",ABS(b_BDVSA!S375),"")</f>
        <v/>
      </c>
      <c r="V375" s="125">
        <f>IF(b_BDVSA!V375&lt;&gt;"",ABS(b_BDVSA!V375),"")</f>
        <v>0</v>
      </c>
      <c r="W375" s="125" t="str">
        <f>IF(AND(b_BDVSA!V375&lt;&gt;"",b_BDVSA!V375&lt;&gt;0)=TRUE,IF(b_BDVSA!V375&gt;0,"D","A"),"")</f>
        <v/>
      </c>
      <c r="X375" s="125">
        <f>IF(b_BDVSA!W375&lt;&gt;"",ABS(b_BDVSA!W375),"")</f>
        <v>3450.16</v>
      </c>
      <c r="Y375" s="125" t="str">
        <f>IF(AND(b_BDVSA!W375&lt;&gt;"",b_BDVSA!W375&lt;&gt;0)=TRUE,IF(b_BDVSA!W375&gt;0,"D","A"),"")</f>
        <v>D</v>
      </c>
      <c r="Z375" s="126" t="str">
        <f>IF(b_BDVSA!X375&lt;&gt;"",ABS(b_BDVSA!X375),"")</f>
        <v/>
      </c>
    </row>
    <row r="376" spans="1:26">
      <c r="A376" s="117" t="str">
        <f>IF(dati_pdc!A372&lt;&gt;"",IF(dati_pdc!D372=1,RIGHT(dati_pdc!A372,dati_pdc!E372),dati_pdc!A372),"")</f>
        <v>8003</v>
      </c>
      <c r="B376" s="117" t="str">
        <f>IF(dati_pdc!B372&lt;&gt;"",dati_pdc!B372,"")</f>
        <v>LOCAZ. E CANONI AUTOV. E ALTRI VEICOLI</v>
      </c>
      <c r="C376" s="117">
        <f>IF(dati_pdc!C372&lt;&gt;"",dati_pdc!C372,"")</f>
        <v>2</v>
      </c>
      <c r="D376" s="117">
        <f>IF(dati_pdc!D372&lt;&gt;"",dati_pdc!D372,"")</f>
        <v>0</v>
      </c>
      <c r="E376" s="125">
        <f>IF(b_BDVSA!F376&lt;&gt;"",ABS(b_BDVSA!F376),"")</f>
        <v>14071.720000000001</v>
      </c>
      <c r="F376" s="125" t="str">
        <f>IF(AND(b_BDVSA!F376&lt;&gt;"",b_BDVSA!F376&lt;&gt;0)=TRUE,IF(b_BDVSA!F376&gt;0,"D","A"),"")</f>
        <v>D</v>
      </c>
      <c r="G376" s="125">
        <f>IF(b_BDVSA!G376&lt;&gt;"",ABS(b_BDVSA!G376),"")</f>
        <v>11714.65</v>
      </c>
      <c r="H376" s="125" t="str">
        <f>IF(AND(b_BDVSA!G376&lt;&gt;"",b_BDVSA!G376&lt;&gt;0)=TRUE,IF(b_BDVSA!G376&gt;0,"D","A"),"")</f>
        <v>D</v>
      </c>
      <c r="I376" s="125">
        <f>IF(b_BDVSA!H376&lt;&gt;"",ABS(b_BDVSA!H376),"")</f>
        <v>2357.0700000000015</v>
      </c>
      <c r="J376" s="125" t="str">
        <f>IF(AND(b_BDVSA!H376&lt;&gt;"",b_BDVSA!H376&lt;&gt;0)=TRUE,IF(b_BDVSA!H376&gt;0,"D","A"),"")</f>
        <v>D</v>
      </c>
      <c r="K376" s="126">
        <f>IF(b_BDVSA!I376&lt;&gt;"",ABS(b_BDVSA!I376),"")</f>
        <v>0.20120703563486758</v>
      </c>
      <c r="L376" s="125">
        <f>IF(b_BDVSA!L376&lt;&gt;"",ABS(b_BDVSA!L376),"")</f>
        <v>0</v>
      </c>
      <c r="M376" s="125" t="str">
        <f>IF(AND(b_BDVSA!L376&lt;&gt;"",b_BDVSA!L376&lt;&gt;0)=TRUE,IF(b_BDVSA!L376&gt;0,"D","A"),"")</f>
        <v/>
      </c>
      <c r="N376" s="125">
        <f>IF(b_BDVSA!M376&lt;&gt;"",ABS(b_BDVSA!M376),"")</f>
        <v>14071.720000000001</v>
      </c>
      <c r="O376" s="125" t="str">
        <f>IF(AND(b_BDVSA!M376&lt;&gt;"",b_BDVSA!M376&lt;&gt;0)=TRUE,IF(b_BDVSA!M376&gt;0,"D","A"),"")</f>
        <v>D</v>
      </c>
      <c r="P376" s="126" t="str">
        <f>IF(b_BDVSA!N376&lt;&gt;"",ABS(b_BDVSA!N376),"")</f>
        <v/>
      </c>
      <c r="Q376" s="125">
        <f>IF(b_BDVSA!Q376&lt;&gt;"",ABS(b_BDVSA!Q376),"")</f>
        <v>0</v>
      </c>
      <c r="R376" s="125" t="str">
        <f>IF(AND(b_BDVSA!Q376&lt;&gt;"",b_BDVSA!Q376&lt;&gt;0)=TRUE,IF(b_BDVSA!Q376&gt;0,"D","A"),"")</f>
        <v/>
      </c>
      <c r="S376" s="125">
        <f>IF(b_BDVSA!R376&lt;&gt;"",ABS(b_BDVSA!R376),"")</f>
        <v>14071.720000000001</v>
      </c>
      <c r="T376" s="125" t="str">
        <f>IF(AND(b_BDVSA!R376&lt;&gt;"",b_BDVSA!R376&lt;&gt;0)=TRUE,IF(b_BDVSA!R376&gt;0,"D","A"),"")</f>
        <v>D</v>
      </c>
      <c r="U376" s="126" t="str">
        <f>IF(b_BDVSA!S376&lt;&gt;"",ABS(b_BDVSA!S376),"")</f>
        <v/>
      </c>
      <c r="V376" s="125">
        <f>IF(b_BDVSA!V376&lt;&gt;"",ABS(b_BDVSA!V376),"")</f>
        <v>0</v>
      </c>
      <c r="W376" s="125" t="str">
        <f>IF(AND(b_BDVSA!V376&lt;&gt;"",b_BDVSA!V376&lt;&gt;0)=TRUE,IF(b_BDVSA!V376&gt;0,"D","A"),"")</f>
        <v/>
      </c>
      <c r="X376" s="125">
        <f>IF(b_BDVSA!W376&lt;&gt;"",ABS(b_BDVSA!W376),"")</f>
        <v>14071.720000000001</v>
      </c>
      <c r="Y376" s="125" t="str">
        <f>IF(AND(b_BDVSA!W376&lt;&gt;"",b_BDVSA!W376&lt;&gt;0)=TRUE,IF(b_BDVSA!W376&gt;0,"D","A"),"")</f>
        <v>D</v>
      </c>
      <c r="Z376" s="126" t="str">
        <f>IF(b_BDVSA!X376&lt;&gt;"",ABS(b_BDVSA!X376),"")</f>
        <v/>
      </c>
    </row>
    <row r="377" spans="1:26">
      <c r="A377" s="117" t="str">
        <f>IF(dati_pdc!A373&lt;&gt;"",IF(dati_pdc!D373=1,RIGHT(dati_pdc!A373,dati_pdc!E373),dati_pdc!A373),"")</f>
        <v>800301</v>
      </c>
      <c r="B377" s="117" t="str">
        <f>IF(dati_pdc!B373&lt;&gt;"",dati_pdc!B373,"")</f>
        <v>Canoni leasing autovett.e altri veicoli</v>
      </c>
      <c r="C377" s="117">
        <f>IF(dati_pdc!C373&lt;&gt;"",dati_pdc!C373,"")</f>
        <v>3</v>
      </c>
      <c r="D377" s="117">
        <f>IF(dati_pdc!D373&lt;&gt;"",dati_pdc!D373,"")</f>
        <v>0</v>
      </c>
      <c r="E377" s="125">
        <f>IF(b_BDVSA!F377&lt;&gt;"",ABS(b_BDVSA!F377),"")</f>
        <v>12464.67</v>
      </c>
      <c r="F377" s="125" t="str">
        <f>IF(AND(b_BDVSA!F377&lt;&gt;"",b_BDVSA!F377&lt;&gt;0)=TRUE,IF(b_BDVSA!F377&gt;0,"D","A"),"")</f>
        <v>D</v>
      </c>
      <c r="G377" s="125">
        <f>IF(b_BDVSA!G377&lt;&gt;"",ABS(b_BDVSA!G377),"")</f>
        <v>9980.7099999999991</v>
      </c>
      <c r="H377" s="125" t="str">
        <f>IF(AND(b_BDVSA!G377&lt;&gt;"",b_BDVSA!G377&lt;&gt;0)=TRUE,IF(b_BDVSA!G377&gt;0,"D","A"),"")</f>
        <v>D</v>
      </c>
      <c r="I377" s="125">
        <f>IF(b_BDVSA!H377&lt;&gt;"",ABS(b_BDVSA!H377),"")</f>
        <v>2483.9600000000009</v>
      </c>
      <c r="J377" s="125" t="str">
        <f>IF(AND(b_BDVSA!H377&lt;&gt;"",b_BDVSA!H377&lt;&gt;0)=TRUE,IF(b_BDVSA!H377&gt;0,"D","A"),"")</f>
        <v>D</v>
      </c>
      <c r="K377" s="126">
        <f>IF(b_BDVSA!I377&lt;&gt;"",ABS(b_BDVSA!I377),"")</f>
        <v>0.24887608196210501</v>
      </c>
      <c r="L377" s="125">
        <f>IF(b_BDVSA!L377&lt;&gt;"",ABS(b_BDVSA!L377),"")</f>
        <v>0</v>
      </c>
      <c r="M377" s="125" t="str">
        <f>IF(AND(b_BDVSA!L377&lt;&gt;"",b_BDVSA!L377&lt;&gt;0)=TRUE,IF(b_BDVSA!L377&gt;0,"D","A"),"")</f>
        <v/>
      </c>
      <c r="N377" s="125">
        <f>IF(b_BDVSA!M377&lt;&gt;"",ABS(b_BDVSA!M377),"")</f>
        <v>12464.67</v>
      </c>
      <c r="O377" s="125" t="str">
        <f>IF(AND(b_BDVSA!M377&lt;&gt;"",b_BDVSA!M377&lt;&gt;0)=TRUE,IF(b_BDVSA!M377&gt;0,"D","A"),"")</f>
        <v>D</v>
      </c>
      <c r="P377" s="126" t="str">
        <f>IF(b_BDVSA!N377&lt;&gt;"",ABS(b_BDVSA!N377),"")</f>
        <v/>
      </c>
      <c r="Q377" s="125">
        <f>IF(b_BDVSA!Q377&lt;&gt;"",ABS(b_BDVSA!Q377),"")</f>
        <v>0</v>
      </c>
      <c r="R377" s="125" t="str">
        <f>IF(AND(b_BDVSA!Q377&lt;&gt;"",b_BDVSA!Q377&lt;&gt;0)=TRUE,IF(b_BDVSA!Q377&gt;0,"D","A"),"")</f>
        <v/>
      </c>
      <c r="S377" s="125">
        <f>IF(b_BDVSA!R377&lt;&gt;"",ABS(b_BDVSA!R377),"")</f>
        <v>12464.67</v>
      </c>
      <c r="T377" s="125" t="str">
        <f>IF(AND(b_BDVSA!R377&lt;&gt;"",b_BDVSA!R377&lt;&gt;0)=TRUE,IF(b_BDVSA!R377&gt;0,"D","A"),"")</f>
        <v>D</v>
      </c>
      <c r="U377" s="126" t="str">
        <f>IF(b_BDVSA!S377&lt;&gt;"",ABS(b_BDVSA!S377),"")</f>
        <v/>
      </c>
      <c r="V377" s="125">
        <f>IF(b_BDVSA!V377&lt;&gt;"",ABS(b_BDVSA!V377),"")</f>
        <v>0</v>
      </c>
      <c r="W377" s="125" t="str">
        <f>IF(AND(b_BDVSA!V377&lt;&gt;"",b_BDVSA!V377&lt;&gt;0)=TRUE,IF(b_BDVSA!V377&gt;0,"D","A"),"")</f>
        <v/>
      </c>
      <c r="X377" s="125">
        <f>IF(b_BDVSA!W377&lt;&gt;"",ABS(b_BDVSA!W377),"")</f>
        <v>12464.67</v>
      </c>
      <c r="Y377" s="125" t="str">
        <f>IF(AND(b_BDVSA!W377&lt;&gt;"",b_BDVSA!W377&lt;&gt;0)=TRUE,IF(b_BDVSA!W377&gt;0,"D","A"),"")</f>
        <v>D</v>
      </c>
      <c r="Z377" s="126" t="str">
        <f>IF(b_BDVSA!X377&lt;&gt;"",ABS(b_BDVSA!X377),"")</f>
        <v/>
      </c>
    </row>
    <row r="378" spans="1:26">
      <c r="A378" s="117" t="str">
        <f>IF(dati_pdc!A374&lt;&gt;"",IF(dati_pdc!D374=1,RIGHT(dati_pdc!A374,dati_pdc!E374),dati_pdc!A374),"")</f>
        <v>80030101</v>
      </c>
      <c r="B378" s="117" t="str">
        <f>IF(dati_pdc!B374&lt;&gt;"",dati_pdc!B374,"")</f>
        <v>Canoni leasing autovett.e veic.ded.100%</v>
      </c>
      <c r="C378" s="117">
        <f>IF(dati_pdc!C374&lt;&gt;"",dati_pdc!C374,"")</f>
        <v>4</v>
      </c>
      <c r="D378" s="117">
        <f>IF(dati_pdc!D374&lt;&gt;"",dati_pdc!D374,"")</f>
        <v>0</v>
      </c>
      <c r="E378" s="125">
        <f>IF(b_BDVSA!F378&lt;&gt;"",ABS(b_BDVSA!F378),"")</f>
        <v>2040.03</v>
      </c>
      <c r="F378" s="125" t="str">
        <f>IF(AND(b_BDVSA!F378&lt;&gt;"",b_BDVSA!F378&lt;&gt;0)=TRUE,IF(b_BDVSA!F378&gt;0,"D","A"),"")</f>
        <v>D</v>
      </c>
      <c r="G378" s="125">
        <f>IF(b_BDVSA!G378&lt;&gt;"",ABS(b_BDVSA!G378),"")</f>
        <v>0</v>
      </c>
      <c r="H378" s="125" t="str">
        <f>IF(AND(b_BDVSA!G378&lt;&gt;"",b_BDVSA!G378&lt;&gt;0)=TRUE,IF(b_BDVSA!G378&gt;0,"D","A"),"")</f>
        <v/>
      </c>
      <c r="I378" s="125">
        <f>IF(b_BDVSA!H378&lt;&gt;"",ABS(b_BDVSA!H378),"")</f>
        <v>2040.03</v>
      </c>
      <c r="J378" s="125" t="str">
        <f>IF(AND(b_BDVSA!H378&lt;&gt;"",b_BDVSA!H378&lt;&gt;0)=TRUE,IF(b_BDVSA!H378&gt;0,"D","A"),"")</f>
        <v>D</v>
      </c>
      <c r="K378" s="126" t="str">
        <f>IF(b_BDVSA!I378&lt;&gt;"",ABS(b_BDVSA!I378),"")</f>
        <v/>
      </c>
      <c r="L378" s="125">
        <f>IF(b_BDVSA!L378&lt;&gt;"",ABS(b_BDVSA!L378),"")</f>
        <v>0</v>
      </c>
      <c r="M378" s="125" t="str">
        <f>IF(AND(b_BDVSA!L378&lt;&gt;"",b_BDVSA!L378&lt;&gt;0)=TRUE,IF(b_BDVSA!L378&gt;0,"D","A"),"")</f>
        <v/>
      </c>
      <c r="N378" s="125">
        <f>IF(b_BDVSA!M378&lt;&gt;"",ABS(b_BDVSA!M378),"")</f>
        <v>2040.03</v>
      </c>
      <c r="O378" s="125" t="str">
        <f>IF(AND(b_BDVSA!M378&lt;&gt;"",b_BDVSA!M378&lt;&gt;0)=TRUE,IF(b_BDVSA!M378&gt;0,"D","A"),"")</f>
        <v>D</v>
      </c>
      <c r="P378" s="126" t="str">
        <f>IF(b_BDVSA!N378&lt;&gt;"",ABS(b_BDVSA!N378),"")</f>
        <v/>
      </c>
      <c r="Q378" s="125">
        <f>IF(b_BDVSA!Q378&lt;&gt;"",ABS(b_BDVSA!Q378),"")</f>
        <v>0</v>
      </c>
      <c r="R378" s="125" t="str">
        <f>IF(AND(b_BDVSA!Q378&lt;&gt;"",b_BDVSA!Q378&lt;&gt;0)=TRUE,IF(b_BDVSA!Q378&gt;0,"D","A"),"")</f>
        <v/>
      </c>
      <c r="S378" s="125">
        <f>IF(b_BDVSA!R378&lt;&gt;"",ABS(b_BDVSA!R378),"")</f>
        <v>2040.03</v>
      </c>
      <c r="T378" s="125" t="str">
        <f>IF(AND(b_BDVSA!R378&lt;&gt;"",b_BDVSA!R378&lt;&gt;0)=TRUE,IF(b_BDVSA!R378&gt;0,"D","A"),"")</f>
        <v>D</v>
      </c>
      <c r="U378" s="126" t="str">
        <f>IF(b_BDVSA!S378&lt;&gt;"",ABS(b_BDVSA!S378),"")</f>
        <v/>
      </c>
      <c r="V378" s="125">
        <f>IF(b_BDVSA!V378&lt;&gt;"",ABS(b_BDVSA!V378),"")</f>
        <v>0</v>
      </c>
      <c r="W378" s="125" t="str">
        <f>IF(AND(b_BDVSA!V378&lt;&gt;"",b_BDVSA!V378&lt;&gt;0)=TRUE,IF(b_BDVSA!V378&gt;0,"D","A"),"")</f>
        <v/>
      </c>
      <c r="X378" s="125">
        <f>IF(b_BDVSA!W378&lt;&gt;"",ABS(b_BDVSA!W378),"")</f>
        <v>2040.03</v>
      </c>
      <c r="Y378" s="125" t="str">
        <f>IF(AND(b_BDVSA!W378&lt;&gt;"",b_BDVSA!W378&lt;&gt;0)=TRUE,IF(b_BDVSA!W378&gt;0,"D","A"),"")</f>
        <v>D</v>
      </c>
      <c r="Z378" s="126" t="str">
        <f>IF(b_BDVSA!X378&lt;&gt;"",ABS(b_BDVSA!X378),"")</f>
        <v/>
      </c>
    </row>
    <row r="379" spans="1:26">
      <c r="A379" s="117" t="str">
        <f>IF(dati_pdc!A375&lt;&gt;"",IF(dati_pdc!D375=1,RIGHT(dati_pdc!A375,dati_pdc!E375),dati_pdc!A375),"")</f>
        <v>80030102</v>
      </c>
      <c r="B379" s="117" t="str">
        <f>IF(dati_pdc!B375&lt;&gt;"",dati_pdc!B375,"")</f>
        <v>Canoni leasing autovett.e veic.non stru.</v>
      </c>
      <c r="C379" s="117">
        <f>IF(dati_pdc!C375&lt;&gt;"",dati_pdc!C375,"")</f>
        <v>4</v>
      </c>
      <c r="D379" s="117">
        <f>IF(dati_pdc!D375&lt;&gt;"",dati_pdc!D375,"")</f>
        <v>0</v>
      </c>
      <c r="E379" s="125">
        <f>IF(b_BDVSA!F379&lt;&gt;"",ABS(b_BDVSA!F379),"")</f>
        <v>656.06</v>
      </c>
      <c r="F379" s="125" t="str">
        <f>IF(AND(b_BDVSA!F379&lt;&gt;"",b_BDVSA!F379&lt;&gt;0)=TRUE,IF(b_BDVSA!F379&gt;0,"D","A"),"")</f>
        <v>D</v>
      </c>
      <c r="G379" s="125">
        <f>IF(b_BDVSA!G379&lt;&gt;"",ABS(b_BDVSA!G379),"")</f>
        <v>625.98</v>
      </c>
      <c r="H379" s="125" t="str">
        <f>IF(AND(b_BDVSA!G379&lt;&gt;"",b_BDVSA!G379&lt;&gt;0)=TRUE,IF(b_BDVSA!G379&gt;0,"D","A"),"")</f>
        <v>D</v>
      </c>
      <c r="I379" s="125">
        <f>IF(b_BDVSA!H379&lt;&gt;"",ABS(b_BDVSA!H379),"")</f>
        <v>30.079999999999927</v>
      </c>
      <c r="J379" s="125" t="str">
        <f>IF(AND(b_BDVSA!H379&lt;&gt;"",b_BDVSA!H379&lt;&gt;0)=TRUE,IF(b_BDVSA!H379&gt;0,"D","A"),"")</f>
        <v>D</v>
      </c>
      <c r="K379" s="126">
        <f>IF(b_BDVSA!I379&lt;&gt;"",ABS(b_BDVSA!I379),"")</f>
        <v>4.8052653439406894E-2</v>
      </c>
      <c r="L379" s="125">
        <f>IF(b_BDVSA!L379&lt;&gt;"",ABS(b_BDVSA!L379),"")</f>
        <v>0</v>
      </c>
      <c r="M379" s="125" t="str">
        <f>IF(AND(b_BDVSA!L379&lt;&gt;"",b_BDVSA!L379&lt;&gt;0)=TRUE,IF(b_BDVSA!L379&gt;0,"D","A"),"")</f>
        <v/>
      </c>
      <c r="N379" s="125">
        <f>IF(b_BDVSA!M379&lt;&gt;"",ABS(b_BDVSA!M379),"")</f>
        <v>656.06</v>
      </c>
      <c r="O379" s="125" t="str">
        <f>IF(AND(b_BDVSA!M379&lt;&gt;"",b_BDVSA!M379&lt;&gt;0)=TRUE,IF(b_BDVSA!M379&gt;0,"D","A"),"")</f>
        <v>D</v>
      </c>
      <c r="P379" s="126" t="str">
        <f>IF(b_BDVSA!N379&lt;&gt;"",ABS(b_BDVSA!N379),"")</f>
        <v/>
      </c>
      <c r="Q379" s="125">
        <f>IF(b_BDVSA!Q379&lt;&gt;"",ABS(b_BDVSA!Q379),"")</f>
        <v>0</v>
      </c>
      <c r="R379" s="125" t="str">
        <f>IF(AND(b_BDVSA!Q379&lt;&gt;"",b_BDVSA!Q379&lt;&gt;0)=TRUE,IF(b_BDVSA!Q379&gt;0,"D","A"),"")</f>
        <v/>
      </c>
      <c r="S379" s="125">
        <f>IF(b_BDVSA!R379&lt;&gt;"",ABS(b_BDVSA!R379),"")</f>
        <v>656.06</v>
      </c>
      <c r="T379" s="125" t="str">
        <f>IF(AND(b_BDVSA!R379&lt;&gt;"",b_BDVSA!R379&lt;&gt;0)=TRUE,IF(b_BDVSA!R379&gt;0,"D","A"),"")</f>
        <v>D</v>
      </c>
      <c r="U379" s="126" t="str">
        <f>IF(b_BDVSA!S379&lt;&gt;"",ABS(b_BDVSA!S379),"")</f>
        <v/>
      </c>
      <c r="V379" s="125">
        <f>IF(b_BDVSA!V379&lt;&gt;"",ABS(b_BDVSA!V379),"")</f>
        <v>0</v>
      </c>
      <c r="W379" s="125" t="str">
        <f>IF(AND(b_BDVSA!V379&lt;&gt;"",b_BDVSA!V379&lt;&gt;0)=TRUE,IF(b_BDVSA!V379&gt;0,"D","A"),"")</f>
        <v/>
      </c>
      <c r="X379" s="125">
        <f>IF(b_BDVSA!W379&lt;&gt;"",ABS(b_BDVSA!W379),"")</f>
        <v>656.06</v>
      </c>
      <c r="Y379" s="125" t="str">
        <f>IF(AND(b_BDVSA!W379&lt;&gt;"",b_BDVSA!W379&lt;&gt;0)=TRUE,IF(b_BDVSA!W379&gt;0,"D","A"),"")</f>
        <v>D</v>
      </c>
      <c r="Z379" s="126" t="str">
        <f>IF(b_BDVSA!X379&lt;&gt;"",ABS(b_BDVSA!X379),"")</f>
        <v/>
      </c>
    </row>
    <row r="380" spans="1:26">
      <c r="A380" s="117" t="str">
        <f>IF(dati_pdc!A376&lt;&gt;"",IF(dati_pdc!D376=1,RIGHT(dati_pdc!A376,dati_pdc!E376),dati_pdc!A376),"")</f>
        <v>80030107</v>
      </c>
      <c r="B380" s="117" t="str">
        <f>IF(dati_pdc!B376&lt;&gt;"",dati_pdc!B376,"")</f>
        <v>Canoni leasing autovett.e  veic. inded.</v>
      </c>
      <c r="C380" s="117">
        <f>IF(dati_pdc!C376&lt;&gt;"",dati_pdc!C376,"")</f>
        <v>4</v>
      </c>
      <c r="D380" s="117">
        <f>IF(dati_pdc!D376&lt;&gt;"",dati_pdc!D376,"")</f>
        <v>0</v>
      </c>
      <c r="E380" s="125">
        <f>IF(b_BDVSA!F380&lt;&gt;"",ABS(b_BDVSA!F380),"")</f>
        <v>9768.58</v>
      </c>
      <c r="F380" s="125" t="str">
        <f>IF(AND(b_BDVSA!F380&lt;&gt;"",b_BDVSA!F380&lt;&gt;0)=TRUE,IF(b_BDVSA!F380&gt;0,"D","A"),"")</f>
        <v>D</v>
      </c>
      <c r="G380" s="125">
        <f>IF(b_BDVSA!G380&lt;&gt;"",ABS(b_BDVSA!G380),"")</f>
        <v>9354.73</v>
      </c>
      <c r="H380" s="125" t="str">
        <f>IF(AND(b_BDVSA!G380&lt;&gt;"",b_BDVSA!G380&lt;&gt;0)=TRUE,IF(b_BDVSA!G380&gt;0,"D","A"),"")</f>
        <v>D</v>
      </c>
      <c r="I380" s="125">
        <f>IF(b_BDVSA!H380&lt;&gt;"",ABS(b_BDVSA!H380),"")</f>
        <v>413.85000000000036</v>
      </c>
      <c r="J380" s="125" t="str">
        <f>IF(AND(b_BDVSA!H380&lt;&gt;"",b_BDVSA!H380&lt;&gt;0)=TRUE,IF(b_BDVSA!H380&gt;0,"D","A"),"")</f>
        <v>D</v>
      </c>
      <c r="K380" s="126">
        <f>IF(b_BDVSA!I380&lt;&gt;"",ABS(b_BDVSA!I380),"")</f>
        <v>4.4239652026301174E-2</v>
      </c>
      <c r="L380" s="125">
        <f>IF(b_BDVSA!L380&lt;&gt;"",ABS(b_BDVSA!L380),"")</f>
        <v>0</v>
      </c>
      <c r="M380" s="125" t="str">
        <f>IF(AND(b_BDVSA!L380&lt;&gt;"",b_BDVSA!L380&lt;&gt;0)=TRUE,IF(b_BDVSA!L380&gt;0,"D","A"),"")</f>
        <v/>
      </c>
      <c r="N380" s="125">
        <f>IF(b_BDVSA!M380&lt;&gt;"",ABS(b_BDVSA!M380),"")</f>
        <v>9768.58</v>
      </c>
      <c r="O380" s="125" t="str">
        <f>IF(AND(b_BDVSA!M380&lt;&gt;"",b_BDVSA!M380&lt;&gt;0)=TRUE,IF(b_BDVSA!M380&gt;0,"D","A"),"")</f>
        <v>D</v>
      </c>
      <c r="P380" s="126" t="str">
        <f>IF(b_BDVSA!N380&lt;&gt;"",ABS(b_BDVSA!N380),"")</f>
        <v/>
      </c>
      <c r="Q380" s="125">
        <f>IF(b_BDVSA!Q380&lt;&gt;"",ABS(b_BDVSA!Q380),"")</f>
        <v>0</v>
      </c>
      <c r="R380" s="125" t="str">
        <f>IF(AND(b_BDVSA!Q380&lt;&gt;"",b_BDVSA!Q380&lt;&gt;0)=TRUE,IF(b_BDVSA!Q380&gt;0,"D","A"),"")</f>
        <v/>
      </c>
      <c r="S380" s="125">
        <f>IF(b_BDVSA!R380&lt;&gt;"",ABS(b_BDVSA!R380),"")</f>
        <v>9768.58</v>
      </c>
      <c r="T380" s="125" t="str">
        <f>IF(AND(b_BDVSA!R380&lt;&gt;"",b_BDVSA!R380&lt;&gt;0)=TRUE,IF(b_BDVSA!R380&gt;0,"D","A"),"")</f>
        <v>D</v>
      </c>
      <c r="U380" s="126" t="str">
        <f>IF(b_BDVSA!S380&lt;&gt;"",ABS(b_BDVSA!S380),"")</f>
        <v/>
      </c>
      <c r="V380" s="125">
        <f>IF(b_BDVSA!V380&lt;&gt;"",ABS(b_BDVSA!V380),"")</f>
        <v>0</v>
      </c>
      <c r="W380" s="125" t="str">
        <f>IF(AND(b_BDVSA!V380&lt;&gt;"",b_BDVSA!V380&lt;&gt;0)=TRUE,IF(b_BDVSA!V380&gt;0,"D","A"),"")</f>
        <v/>
      </c>
      <c r="X380" s="125">
        <f>IF(b_BDVSA!W380&lt;&gt;"",ABS(b_BDVSA!W380),"")</f>
        <v>9768.58</v>
      </c>
      <c r="Y380" s="125" t="str">
        <f>IF(AND(b_BDVSA!W380&lt;&gt;"",b_BDVSA!W380&lt;&gt;0)=TRUE,IF(b_BDVSA!W380&gt;0,"D","A"),"")</f>
        <v>D</v>
      </c>
      <c r="Z380" s="126" t="str">
        <f>IF(b_BDVSA!X380&lt;&gt;"",ABS(b_BDVSA!X380),"")</f>
        <v/>
      </c>
    </row>
    <row r="381" spans="1:26">
      <c r="A381" s="117" t="str">
        <f>IF(dati_pdc!A377&lt;&gt;"",IF(dati_pdc!D377=1,RIGHT(dati_pdc!A377,dati_pdc!E377),dati_pdc!A377),"")</f>
        <v>800309</v>
      </c>
      <c r="B381" s="117" t="str">
        <f>IF(dati_pdc!B377&lt;&gt;"",dati_pdc!B377,"")</f>
        <v>Inter.su canoni leasing autovet.e veic.</v>
      </c>
      <c r="C381" s="117">
        <f>IF(dati_pdc!C377&lt;&gt;"",dati_pdc!C377,"")</f>
        <v>3</v>
      </c>
      <c r="D381" s="117">
        <f>IF(dati_pdc!D377&lt;&gt;"",dati_pdc!D377,"")</f>
        <v>0</v>
      </c>
      <c r="E381" s="125">
        <f>IF(b_BDVSA!F381&lt;&gt;"",ABS(b_BDVSA!F381),"")</f>
        <v>649.20000000000005</v>
      </c>
      <c r="F381" s="125" t="str">
        <f>IF(AND(b_BDVSA!F381&lt;&gt;"",b_BDVSA!F381&lt;&gt;0)=TRUE,IF(b_BDVSA!F381&gt;0,"D","A"),"")</f>
        <v>D</v>
      </c>
      <c r="G381" s="125">
        <f>IF(b_BDVSA!G381&lt;&gt;"",ABS(b_BDVSA!G381),"")</f>
        <v>1062.75</v>
      </c>
      <c r="H381" s="125" t="str">
        <f>IF(AND(b_BDVSA!G381&lt;&gt;"",b_BDVSA!G381&lt;&gt;0)=TRUE,IF(b_BDVSA!G381&gt;0,"D","A"),"")</f>
        <v>D</v>
      </c>
      <c r="I381" s="125">
        <f>IF(b_BDVSA!H381&lt;&gt;"",ABS(b_BDVSA!H381),"")</f>
        <v>413.54999999999995</v>
      </c>
      <c r="J381" s="125" t="str">
        <f>IF(AND(b_BDVSA!H381&lt;&gt;"",b_BDVSA!H381&lt;&gt;0)=TRUE,IF(b_BDVSA!H381&gt;0,"D","A"),"")</f>
        <v>A</v>
      </c>
      <c r="K381" s="126">
        <f>IF(b_BDVSA!I381&lt;&gt;"",ABS(b_BDVSA!I381),"")</f>
        <v>0.38913196894848268</v>
      </c>
      <c r="L381" s="125">
        <f>IF(b_BDVSA!L381&lt;&gt;"",ABS(b_BDVSA!L381),"")</f>
        <v>0</v>
      </c>
      <c r="M381" s="125" t="str">
        <f>IF(AND(b_BDVSA!L381&lt;&gt;"",b_BDVSA!L381&lt;&gt;0)=TRUE,IF(b_BDVSA!L381&gt;0,"D","A"),"")</f>
        <v/>
      </c>
      <c r="N381" s="125">
        <f>IF(b_BDVSA!M381&lt;&gt;"",ABS(b_BDVSA!M381),"")</f>
        <v>649.20000000000005</v>
      </c>
      <c r="O381" s="125" t="str">
        <f>IF(AND(b_BDVSA!M381&lt;&gt;"",b_BDVSA!M381&lt;&gt;0)=TRUE,IF(b_BDVSA!M381&gt;0,"D","A"),"")</f>
        <v>D</v>
      </c>
      <c r="P381" s="126" t="str">
        <f>IF(b_BDVSA!N381&lt;&gt;"",ABS(b_BDVSA!N381),"")</f>
        <v/>
      </c>
      <c r="Q381" s="125">
        <f>IF(b_BDVSA!Q381&lt;&gt;"",ABS(b_BDVSA!Q381),"")</f>
        <v>0</v>
      </c>
      <c r="R381" s="125" t="str">
        <f>IF(AND(b_BDVSA!Q381&lt;&gt;"",b_BDVSA!Q381&lt;&gt;0)=TRUE,IF(b_BDVSA!Q381&gt;0,"D","A"),"")</f>
        <v/>
      </c>
      <c r="S381" s="125">
        <f>IF(b_BDVSA!R381&lt;&gt;"",ABS(b_BDVSA!R381),"")</f>
        <v>649.20000000000005</v>
      </c>
      <c r="T381" s="125" t="str">
        <f>IF(AND(b_BDVSA!R381&lt;&gt;"",b_BDVSA!R381&lt;&gt;0)=TRUE,IF(b_BDVSA!R381&gt;0,"D","A"),"")</f>
        <v>D</v>
      </c>
      <c r="U381" s="126" t="str">
        <f>IF(b_BDVSA!S381&lt;&gt;"",ABS(b_BDVSA!S381),"")</f>
        <v/>
      </c>
      <c r="V381" s="125">
        <f>IF(b_BDVSA!V381&lt;&gt;"",ABS(b_BDVSA!V381),"")</f>
        <v>0</v>
      </c>
      <c r="W381" s="125" t="str">
        <f>IF(AND(b_BDVSA!V381&lt;&gt;"",b_BDVSA!V381&lt;&gt;0)=TRUE,IF(b_BDVSA!V381&gt;0,"D","A"),"")</f>
        <v/>
      </c>
      <c r="X381" s="125">
        <f>IF(b_BDVSA!W381&lt;&gt;"",ABS(b_BDVSA!W381),"")</f>
        <v>649.20000000000005</v>
      </c>
      <c r="Y381" s="125" t="str">
        <f>IF(AND(b_BDVSA!W381&lt;&gt;"",b_BDVSA!W381&lt;&gt;0)=TRUE,IF(b_BDVSA!W381&gt;0,"D","A"),"")</f>
        <v>D</v>
      </c>
      <c r="Z381" s="126" t="str">
        <f>IF(b_BDVSA!X381&lt;&gt;"",ABS(b_BDVSA!X381),"")</f>
        <v/>
      </c>
    </row>
    <row r="382" spans="1:26">
      <c r="A382" s="117" t="str">
        <f>IF(dati_pdc!A378&lt;&gt;"",IF(dati_pdc!D378=1,RIGHT(dati_pdc!A378,dati_pdc!E378),dati_pdc!A378),"")</f>
        <v>80030901</v>
      </c>
      <c r="B382" s="117" t="str">
        <f>IF(dati_pdc!B378&lt;&gt;"",dati_pdc!B378,"")</f>
        <v>Inter.su canoni leasing autov. ded.100%</v>
      </c>
      <c r="C382" s="117">
        <f>IF(dati_pdc!C378&lt;&gt;"",dati_pdc!C378,"")</f>
        <v>4</v>
      </c>
      <c r="D382" s="117">
        <f>IF(dati_pdc!D378&lt;&gt;"",dati_pdc!D378,"")</f>
        <v>0</v>
      </c>
      <c r="E382" s="125">
        <f>IF(b_BDVSA!F382&lt;&gt;"",ABS(b_BDVSA!F382),"")</f>
        <v>44.01</v>
      </c>
      <c r="F382" s="125" t="str">
        <f>IF(AND(b_BDVSA!F382&lt;&gt;"",b_BDVSA!F382&lt;&gt;0)=TRUE,IF(b_BDVSA!F382&gt;0,"D","A"),"")</f>
        <v>D</v>
      </c>
      <c r="G382" s="125">
        <f>IF(b_BDVSA!G382&lt;&gt;"",ABS(b_BDVSA!G382),"")</f>
        <v>72.05</v>
      </c>
      <c r="H382" s="125" t="str">
        <f>IF(AND(b_BDVSA!G382&lt;&gt;"",b_BDVSA!G382&lt;&gt;0)=TRUE,IF(b_BDVSA!G382&gt;0,"D","A"),"")</f>
        <v>D</v>
      </c>
      <c r="I382" s="125">
        <f>IF(b_BDVSA!H382&lt;&gt;"",ABS(b_BDVSA!H382),"")</f>
        <v>28.04</v>
      </c>
      <c r="J382" s="125" t="str">
        <f>IF(AND(b_BDVSA!H382&lt;&gt;"",b_BDVSA!H382&lt;&gt;0)=TRUE,IF(b_BDVSA!H382&gt;0,"D","A"),"")</f>
        <v>A</v>
      </c>
      <c r="K382" s="126">
        <f>IF(b_BDVSA!I382&lt;&gt;"",ABS(b_BDVSA!I382),"")</f>
        <v>0.38917418459403191</v>
      </c>
      <c r="L382" s="125">
        <f>IF(b_BDVSA!L382&lt;&gt;"",ABS(b_BDVSA!L382),"")</f>
        <v>0</v>
      </c>
      <c r="M382" s="125" t="str">
        <f>IF(AND(b_BDVSA!L382&lt;&gt;"",b_BDVSA!L382&lt;&gt;0)=TRUE,IF(b_BDVSA!L382&gt;0,"D","A"),"")</f>
        <v/>
      </c>
      <c r="N382" s="125">
        <f>IF(b_BDVSA!M382&lt;&gt;"",ABS(b_BDVSA!M382),"")</f>
        <v>44.01</v>
      </c>
      <c r="O382" s="125" t="str">
        <f>IF(AND(b_BDVSA!M382&lt;&gt;"",b_BDVSA!M382&lt;&gt;0)=TRUE,IF(b_BDVSA!M382&gt;0,"D","A"),"")</f>
        <v>D</v>
      </c>
      <c r="P382" s="126" t="str">
        <f>IF(b_BDVSA!N382&lt;&gt;"",ABS(b_BDVSA!N382),"")</f>
        <v/>
      </c>
      <c r="Q382" s="125">
        <f>IF(b_BDVSA!Q382&lt;&gt;"",ABS(b_BDVSA!Q382),"")</f>
        <v>0</v>
      </c>
      <c r="R382" s="125" t="str">
        <f>IF(AND(b_BDVSA!Q382&lt;&gt;"",b_BDVSA!Q382&lt;&gt;0)=TRUE,IF(b_BDVSA!Q382&gt;0,"D","A"),"")</f>
        <v/>
      </c>
      <c r="S382" s="125">
        <f>IF(b_BDVSA!R382&lt;&gt;"",ABS(b_BDVSA!R382),"")</f>
        <v>44.01</v>
      </c>
      <c r="T382" s="125" t="str">
        <f>IF(AND(b_BDVSA!R382&lt;&gt;"",b_BDVSA!R382&lt;&gt;0)=TRUE,IF(b_BDVSA!R382&gt;0,"D","A"),"")</f>
        <v>D</v>
      </c>
      <c r="U382" s="126" t="str">
        <f>IF(b_BDVSA!S382&lt;&gt;"",ABS(b_BDVSA!S382),"")</f>
        <v/>
      </c>
      <c r="V382" s="125">
        <f>IF(b_BDVSA!V382&lt;&gt;"",ABS(b_BDVSA!V382),"")</f>
        <v>0</v>
      </c>
      <c r="W382" s="125" t="str">
        <f>IF(AND(b_BDVSA!V382&lt;&gt;"",b_BDVSA!V382&lt;&gt;0)=TRUE,IF(b_BDVSA!V382&gt;0,"D","A"),"")</f>
        <v/>
      </c>
      <c r="X382" s="125">
        <f>IF(b_BDVSA!W382&lt;&gt;"",ABS(b_BDVSA!W382),"")</f>
        <v>44.01</v>
      </c>
      <c r="Y382" s="125" t="str">
        <f>IF(AND(b_BDVSA!W382&lt;&gt;"",b_BDVSA!W382&lt;&gt;0)=TRUE,IF(b_BDVSA!W382&gt;0,"D","A"),"")</f>
        <v>D</v>
      </c>
      <c r="Z382" s="126" t="str">
        <f>IF(b_BDVSA!X382&lt;&gt;"",ABS(b_BDVSA!X382),"")</f>
        <v/>
      </c>
    </row>
    <row r="383" spans="1:26">
      <c r="A383" s="117" t="str">
        <f>IF(dati_pdc!A379&lt;&gt;"",IF(dati_pdc!D379=1,RIGHT(dati_pdc!A379,dati_pdc!E379),dati_pdc!A379),"")</f>
        <v>80030907</v>
      </c>
      <c r="B383" s="117" t="str">
        <f>IF(dati_pdc!B379&lt;&gt;"",dati_pdc!B379,"")</f>
        <v>Inter.su canoni leasing autov. inded.</v>
      </c>
      <c r="C383" s="117">
        <f>IF(dati_pdc!C379&lt;&gt;"",dati_pdc!C379,"")</f>
        <v>4</v>
      </c>
      <c r="D383" s="117">
        <f>IF(dati_pdc!D379&lt;&gt;"",dati_pdc!D379,"")</f>
        <v>0</v>
      </c>
      <c r="E383" s="125">
        <f>IF(b_BDVSA!F383&lt;&gt;"",ABS(b_BDVSA!F383),"")</f>
        <v>605.19000000000005</v>
      </c>
      <c r="F383" s="125" t="str">
        <f>IF(AND(b_BDVSA!F383&lt;&gt;"",b_BDVSA!F383&lt;&gt;0)=TRUE,IF(b_BDVSA!F383&gt;0,"D","A"),"")</f>
        <v>D</v>
      </c>
      <c r="G383" s="125">
        <f>IF(b_BDVSA!G383&lt;&gt;"",ABS(b_BDVSA!G383),"")</f>
        <v>990.7</v>
      </c>
      <c r="H383" s="125" t="str">
        <f>IF(AND(b_BDVSA!G383&lt;&gt;"",b_BDVSA!G383&lt;&gt;0)=TRUE,IF(b_BDVSA!G383&gt;0,"D","A"),"")</f>
        <v>D</v>
      </c>
      <c r="I383" s="125">
        <f>IF(b_BDVSA!H383&lt;&gt;"",ABS(b_BDVSA!H383),"")</f>
        <v>385.51</v>
      </c>
      <c r="J383" s="125" t="str">
        <f>IF(AND(b_BDVSA!H383&lt;&gt;"",b_BDVSA!H383&lt;&gt;0)=TRUE,IF(b_BDVSA!H383&gt;0,"D","A"),"")</f>
        <v>A</v>
      </c>
      <c r="K383" s="126">
        <f>IF(b_BDVSA!I383&lt;&gt;"",ABS(b_BDVSA!I383),"")</f>
        <v>0.38912889875845358</v>
      </c>
      <c r="L383" s="125">
        <f>IF(b_BDVSA!L383&lt;&gt;"",ABS(b_BDVSA!L383),"")</f>
        <v>0</v>
      </c>
      <c r="M383" s="125" t="str">
        <f>IF(AND(b_BDVSA!L383&lt;&gt;"",b_BDVSA!L383&lt;&gt;0)=TRUE,IF(b_BDVSA!L383&gt;0,"D","A"),"")</f>
        <v/>
      </c>
      <c r="N383" s="125">
        <f>IF(b_BDVSA!M383&lt;&gt;"",ABS(b_BDVSA!M383),"")</f>
        <v>605.19000000000005</v>
      </c>
      <c r="O383" s="125" t="str">
        <f>IF(AND(b_BDVSA!M383&lt;&gt;"",b_BDVSA!M383&lt;&gt;0)=TRUE,IF(b_BDVSA!M383&gt;0,"D","A"),"")</f>
        <v>D</v>
      </c>
      <c r="P383" s="126" t="str">
        <f>IF(b_BDVSA!N383&lt;&gt;"",ABS(b_BDVSA!N383),"")</f>
        <v/>
      </c>
      <c r="Q383" s="125">
        <f>IF(b_BDVSA!Q383&lt;&gt;"",ABS(b_BDVSA!Q383),"")</f>
        <v>0</v>
      </c>
      <c r="R383" s="125" t="str">
        <f>IF(AND(b_BDVSA!Q383&lt;&gt;"",b_BDVSA!Q383&lt;&gt;0)=TRUE,IF(b_BDVSA!Q383&gt;0,"D","A"),"")</f>
        <v/>
      </c>
      <c r="S383" s="125">
        <f>IF(b_BDVSA!R383&lt;&gt;"",ABS(b_BDVSA!R383),"")</f>
        <v>605.19000000000005</v>
      </c>
      <c r="T383" s="125" t="str">
        <f>IF(AND(b_BDVSA!R383&lt;&gt;"",b_BDVSA!R383&lt;&gt;0)=TRUE,IF(b_BDVSA!R383&gt;0,"D","A"),"")</f>
        <v>D</v>
      </c>
      <c r="U383" s="126" t="str">
        <f>IF(b_BDVSA!S383&lt;&gt;"",ABS(b_BDVSA!S383),"")</f>
        <v/>
      </c>
      <c r="V383" s="125">
        <f>IF(b_BDVSA!V383&lt;&gt;"",ABS(b_BDVSA!V383),"")</f>
        <v>0</v>
      </c>
      <c r="W383" s="125" t="str">
        <f>IF(AND(b_BDVSA!V383&lt;&gt;"",b_BDVSA!V383&lt;&gt;0)=TRUE,IF(b_BDVSA!V383&gt;0,"D","A"),"")</f>
        <v/>
      </c>
      <c r="X383" s="125">
        <f>IF(b_BDVSA!W383&lt;&gt;"",ABS(b_BDVSA!W383),"")</f>
        <v>605.19000000000005</v>
      </c>
      <c r="Y383" s="125" t="str">
        <f>IF(AND(b_BDVSA!W383&lt;&gt;"",b_BDVSA!W383&lt;&gt;0)=TRUE,IF(b_BDVSA!W383&gt;0,"D","A"),"")</f>
        <v>D</v>
      </c>
      <c r="Z383" s="126" t="str">
        <f>IF(b_BDVSA!X383&lt;&gt;"",ABS(b_BDVSA!X383),"")</f>
        <v/>
      </c>
    </row>
    <row r="384" spans="1:26">
      <c r="A384" s="117" t="str">
        <f>IF(dati_pdc!A380&lt;&gt;"",IF(dati_pdc!D380=1,RIGHT(dati_pdc!A380,dati_pdc!E380),dati_pdc!A380),"")</f>
        <v>800321</v>
      </c>
      <c r="B384" s="117" t="str">
        <f>IF(dati_pdc!B380&lt;&gt;"",dati_pdc!B380,"")</f>
        <v>Canoni noleggio autovett.e altri veicoli</v>
      </c>
      <c r="C384" s="117">
        <f>IF(dati_pdc!C380&lt;&gt;"",dati_pdc!C380,"")</f>
        <v>3</v>
      </c>
      <c r="D384" s="117">
        <f>IF(dati_pdc!D380&lt;&gt;"",dati_pdc!D380,"")</f>
        <v>0</v>
      </c>
      <c r="E384" s="125">
        <f>IF(b_BDVSA!F384&lt;&gt;"",ABS(b_BDVSA!F384),"")</f>
        <v>957.85</v>
      </c>
      <c r="F384" s="125" t="str">
        <f>IF(AND(b_BDVSA!F384&lt;&gt;"",b_BDVSA!F384&lt;&gt;0)=TRUE,IF(b_BDVSA!F384&gt;0,"D","A"),"")</f>
        <v>D</v>
      </c>
      <c r="G384" s="125">
        <f>IF(b_BDVSA!G384&lt;&gt;"",ABS(b_BDVSA!G384),"")</f>
        <v>671.19</v>
      </c>
      <c r="H384" s="125" t="str">
        <f>IF(AND(b_BDVSA!G384&lt;&gt;"",b_BDVSA!G384&lt;&gt;0)=TRUE,IF(b_BDVSA!G384&gt;0,"D","A"),"")</f>
        <v>D</v>
      </c>
      <c r="I384" s="125">
        <f>IF(b_BDVSA!H384&lt;&gt;"",ABS(b_BDVSA!H384),"")</f>
        <v>286.65999999999997</v>
      </c>
      <c r="J384" s="125" t="str">
        <f>IF(AND(b_BDVSA!H384&lt;&gt;"",b_BDVSA!H384&lt;&gt;0)=TRUE,IF(b_BDVSA!H384&gt;0,"D","A"),"")</f>
        <v>D</v>
      </c>
      <c r="K384" s="126">
        <f>IF(b_BDVSA!I384&lt;&gt;"",ABS(b_BDVSA!I384),"")</f>
        <v>0.42709217956167395</v>
      </c>
      <c r="L384" s="125">
        <f>IF(b_BDVSA!L384&lt;&gt;"",ABS(b_BDVSA!L384),"")</f>
        <v>0</v>
      </c>
      <c r="M384" s="125" t="str">
        <f>IF(AND(b_BDVSA!L384&lt;&gt;"",b_BDVSA!L384&lt;&gt;0)=TRUE,IF(b_BDVSA!L384&gt;0,"D","A"),"")</f>
        <v/>
      </c>
      <c r="N384" s="125">
        <f>IF(b_BDVSA!M384&lt;&gt;"",ABS(b_BDVSA!M384),"")</f>
        <v>957.85</v>
      </c>
      <c r="O384" s="125" t="str">
        <f>IF(AND(b_BDVSA!M384&lt;&gt;"",b_BDVSA!M384&lt;&gt;0)=TRUE,IF(b_BDVSA!M384&gt;0,"D","A"),"")</f>
        <v>D</v>
      </c>
      <c r="P384" s="126" t="str">
        <f>IF(b_BDVSA!N384&lt;&gt;"",ABS(b_BDVSA!N384),"")</f>
        <v/>
      </c>
      <c r="Q384" s="125">
        <f>IF(b_BDVSA!Q384&lt;&gt;"",ABS(b_BDVSA!Q384),"")</f>
        <v>0</v>
      </c>
      <c r="R384" s="125" t="str">
        <f>IF(AND(b_BDVSA!Q384&lt;&gt;"",b_BDVSA!Q384&lt;&gt;0)=TRUE,IF(b_BDVSA!Q384&gt;0,"D","A"),"")</f>
        <v/>
      </c>
      <c r="S384" s="125">
        <f>IF(b_BDVSA!R384&lt;&gt;"",ABS(b_BDVSA!R384),"")</f>
        <v>957.85</v>
      </c>
      <c r="T384" s="125" t="str">
        <f>IF(AND(b_BDVSA!R384&lt;&gt;"",b_BDVSA!R384&lt;&gt;0)=TRUE,IF(b_BDVSA!R384&gt;0,"D","A"),"")</f>
        <v>D</v>
      </c>
      <c r="U384" s="126" t="str">
        <f>IF(b_BDVSA!S384&lt;&gt;"",ABS(b_BDVSA!S384),"")</f>
        <v/>
      </c>
      <c r="V384" s="125">
        <f>IF(b_BDVSA!V384&lt;&gt;"",ABS(b_BDVSA!V384),"")</f>
        <v>0</v>
      </c>
      <c r="W384" s="125" t="str">
        <f>IF(AND(b_BDVSA!V384&lt;&gt;"",b_BDVSA!V384&lt;&gt;0)=TRUE,IF(b_BDVSA!V384&gt;0,"D","A"),"")</f>
        <v/>
      </c>
      <c r="X384" s="125">
        <f>IF(b_BDVSA!W384&lt;&gt;"",ABS(b_BDVSA!W384),"")</f>
        <v>957.85</v>
      </c>
      <c r="Y384" s="125" t="str">
        <f>IF(AND(b_BDVSA!W384&lt;&gt;"",b_BDVSA!W384&lt;&gt;0)=TRUE,IF(b_BDVSA!W384&gt;0,"D","A"),"")</f>
        <v>D</v>
      </c>
      <c r="Z384" s="126" t="str">
        <f>IF(b_BDVSA!X384&lt;&gt;"",ABS(b_BDVSA!X384),"")</f>
        <v/>
      </c>
    </row>
    <row r="385" spans="1:26">
      <c r="A385" s="117" t="str">
        <f>IF(dati_pdc!A381&lt;&gt;"",IF(dati_pdc!D381=1,RIGHT(dati_pdc!A381,dati_pdc!E381),dati_pdc!A381),"")</f>
        <v>80032101</v>
      </c>
      <c r="B385" s="117" t="str">
        <f>IF(dati_pdc!B381&lt;&gt;"",dati_pdc!B381,"")</f>
        <v>Canoni noleggio autovett.e veic.ded.100%</v>
      </c>
      <c r="C385" s="117">
        <f>IF(dati_pdc!C381&lt;&gt;"",dati_pdc!C381,"")</f>
        <v>4</v>
      </c>
      <c r="D385" s="117">
        <f>IF(dati_pdc!D381&lt;&gt;"",dati_pdc!D381,"")</f>
        <v>0</v>
      </c>
      <c r="E385" s="125">
        <f>IF(b_BDVSA!F385&lt;&gt;"",ABS(b_BDVSA!F385),"")</f>
        <v>957.85</v>
      </c>
      <c r="F385" s="125" t="str">
        <f>IF(AND(b_BDVSA!F385&lt;&gt;"",b_BDVSA!F385&lt;&gt;0)=TRUE,IF(b_BDVSA!F385&gt;0,"D","A"),"")</f>
        <v>D</v>
      </c>
      <c r="G385" s="125">
        <f>IF(b_BDVSA!G385&lt;&gt;"",ABS(b_BDVSA!G385),"")</f>
        <v>671.19</v>
      </c>
      <c r="H385" s="125" t="str">
        <f>IF(AND(b_BDVSA!G385&lt;&gt;"",b_BDVSA!G385&lt;&gt;0)=TRUE,IF(b_BDVSA!G385&gt;0,"D","A"),"")</f>
        <v>D</v>
      </c>
      <c r="I385" s="125">
        <f>IF(b_BDVSA!H385&lt;&gt;"",ABS(b_BDVSA!H385),"")</f>
        <v>286.65999999999997</v>
      </c>
      <c r="J385" s="125" t="str">
        <f>IF(AND(b_BDVSA!H385&lt;&gt;"",b_BDVSA!H385&lt;&gt;0)=TRUE,IF(b_BDVSA!H385&gt;0,"D","A"),"")</f>
        <v>D</v>
      </c>
      <c r="K385" s="126">
        <f>IF(b_BDVSA!I385&lt;&gt;"",ABS(b_BDVSA!I385),"")</f>
        <v>0.42709217956167395</v>
      </c>
      <c r="L385" s="125">
        <f>IF(b_BDVSA!L385&lt;&gt;"",ABS(b_BDVSA!L385),"")</f>
        <v>0</v>
      </c>
      <c r="M385" s="125" t="str">
        <f>IF(AND(b_BDVSA!L385&lt;&gt;"",b_BDVSA!L385&lt;&gt;0)=TRUE,IF(b_BDVSA!L385&gt;0,"D","A"),"")</f>
        <v/>
      </c>
      <c r="N385" s="125">
        <f>IF(b_BDVSA!M385&lt;&gt;"",ABS(b_BDVSA!M385),"")</f>
        <v>957.85</v>
      </c>
      <c r="O385" s="125" t="str">
        <f>IF(AND(b_BDVSA!M385&lt;&gt;"",b_BDVSA!M385&lt;&gt;0)=TRUE,IF(b_BDVSA!M385&gt;0,"D","A"),"")</f>
        <v>D</v>
      </c>
      <c r="P385" s="126" t="str">
        <f>IF(b_BDVSA!N385&lt;&gt;"",ABS(b_BDVSA!N385),"")</f>
        <v/>
      </c>
      <c r="Q385" s="125">
        <f>IF(b_BDVSA!Q385&lt;&gt;"",ABS(b_BDVSA!Q385),"")</f>
        <v>0</v>
      </c>
      <c r="R385" s="125" t="str">
        <f>IF(AND(b_BDVSA!Q385&lt;&gt;"",b_BDVSA!Q385&lt;&gt;0)=TRUE,IF(b_BDVSA!Q385&gt;0,"D","A"),"")</f>
        <v/>
      </c>
      <c r="S385" s="125">
        <f>IF(b_BDVSA!R385&lt;&gt;"",ABS(b_BDVSA!R385),"")</f>
        <v>957.85</v>
      </c>
      <c r="T385" s="125" t="str">
        <f>IF(AND(b_BDVSA!R385&lt;&gt;"",b_BDVSA!R385&lt;&gt;0)=TRUE,IF(b_BDVSA!R385&gt;0,"D","A"),"")</f>
        <v>D</v>
      </c>
      <c r="U385" s="126" t="str">
        <f>IF(b_BDVSA!S385&lt;&gt;"",ABS(b_BDVSA!S385),"")</f>
        <v/>
      </c>
      <c r="V385" s="125">
        <f>IF(b_BDVSA!V385&lt;&gt;"",ABS(b_BDVSA!V385),"")</f>
        <v>0</v>
      </c>
      <c r="W385" s="125" t="str">
        <f>IF(AND(b_BDVSA!V385&lt;&gt;"",b_BDVSA!V385&lt;&gt;0)=TRUE,IF(b_BDVSA!V385&gt;0,"D","A"),"")</f>
        <v/>
      </c>
      <c r="X385" s="125">
        <f>IF(b_BDVSA!W385&lt;&gt;"",ABS(b_BDVSA!W385),"")</f>
        <v>957.85</v>
      </c>
      <c r="Y385" s="125" t="str">
        <f>IF(AND(b_BDVSA!W385&lt;&gt;"",b_BDVSA!W385&lt;&gt;0)=TRUE,IF(b_BDVSA!W385&gt;0,"D","A"),"")</f>
        <v>D</v>
      </c>
      <c r="Z385" s="126" t="str">
        <f>IF(b_BDVSA!X385&lt;&gt;"",ABS(b_BDVSA!X385),"")</f>
        <v/>
      </c>
    </row>
    <row r="386" spans="1:26">
      <c r="A386" s="117" t="str">
        <f>IF(dati_pdc!A382&lt;&gt;"",IF(dati_pdc!D382=1,RIGHT(dati_pdc!A382,dati_pdc!E382),dati_pdc!A382),"")</f>
        <v>8005</v>
      </c>
      <c r="B386" s="117" t="str">
        <f>IF(dati_pdc!B382&lt;&gt;"",dati_pdc!B382,"")</f>
        <v>LOCAZIONI E CANONI IMPIANTI E ATTREZZAT.</v>
      </c>
      <c r="C386" s="117">
        <f>IF(dati_pdc!C382&lt;&gt;"",dati_pdc!C382,"")</f>
        <v>2</v>
      </c>
      <c r="D386" s="117">
        <f>IF(dati_pdc!D382&lt;&gt;"",dati_pdc!D382,"")</f>
        <v>0</v>
      </c>
      <c r="E386" s="125">
        <f>IF(b_BDVSA!F386&lt;&gt;"",ABS(b_BDVSA!F386),"")</f>
        <v>13579.43</v>
      </c>
      <c r="F386" s="125" t="str">
        <f>IF(AND(b_BDVSA!F386&lt;&gt;"",b_BDVSA!F386&lt;&gt;0)=TRUE,IF(b_BDVSA!F386&gt;0,"D","A"),"")</f>
        <v>D</v>
      </c>
      <c r="G386" s="125">
        <f>IF(b_BDVSA!G386&lt;&gt;"",ABS(b_BDVSA!G386),"")</f>
        <v>14490.59</v>
      </c>
      <c r="H386" s="125" t="str">
        <f>IF(AND(b_BDVSA!G386&lt;&gt;"",b_BDVSA!G386&lt;&gt;0)=TRUE,IF(b_BDVSA!G386&gt;0,"D","A"),"")</f>
        <v>D</v>
      </c>
      <c r="I386" s="125">
        <f>IF(b_BDVSA!H386&lt;&gt;"",ABS(b_BDVSA!H386),"")</f>
        <v>911.15999999999985</v>
      </c>
      <c r="J386" s="125" t="str">
        <f>IF(AND(b_BDVSA!H386&lt;&gt;"",b_BDVSA!H386&lt;&gt;0)=TRUE,IF(b_BDVSA!H386&gt;0,"D","A"),"")</f>
        <v>A</v>
      </c>
      <c r="K386" s="126">
        <f>IF(b_BDVSA!I386&lt;&gt;"",ABS(b_BDVSA!I386),"")</f>
        <v>6.2879427269697086E-2</v>
      </c>
      <c r="L386" s="125">
        <f>IF(b_BDVSA!L386&lt;&gt;"",ABS(b_BDVSA!L386),"")</f>
        <v>0</v>
      </c>
      <c r="M386" s="125" t="str">
        <f>IF(AND(b_BDVSA!L386&lt;&gt;"",b_BDVSA!L386&lt;&gt;0)=TRUE,IF(b_BDVSA!L386&gt;0,"D","A"),"")</f>
        <v/>
      </c>
      <c r="N386" s="125">
        <f>IF(b_BDVSA!M386&lt;&gt;"",ABS(b_BDVSA!M386),"")</f>
        <v>13579.43</v>
      </c>
      <c r="O386" s="125" t="str">
        <f>IF(AND(b_BDVSA!M386&lt;&gt;"",b_BDVSA!M386&lt;&gt;0)=TRUE,IF(b_BDVSA!M386&gt;0,"D","A"),"")</f>
        <v>D</v>
      </c>
      <c r="P386" s="126" t="str">
        <f>IF(b_BDVSA!N386&lt;&gt;"",ABS(b_BDVSA!N386),"")</f>
        <v/>
      </c>
      <c r="Q386" s="125">
        <f>IF(b_BDVSA!Q386&lt;&gt;"",ABS(b_BDVSA!Q386),"")</f>
        <v>0</v>
      </c>
      <c r="R386" s="125" t="str">
        <f>IF(AND(b_BDVSA!Q386&lt;&gt;"",b_BDVSA!Q386&lt;&gt;0)=TRUE,IF(b_BDVSA!Q386&gt;0,"D","A"),"")</f>
        <v/>
      </c>
      <c r="S386" s="125">
        <f>IF(b_BDVSA!R386&lt;&gt;"",ABS(b_BDVSA!R386),"")</f>
        <v>13579.43</v>
      </c>
      <c r="T386" s="125" t="str">
        <f>IF(AND(b_BDVSA!R386&lt;&gt;"",b_BDVSA!R386&lt;&gt;0)=TRUE,IF(b_BDVSA!R386&gt;0,"D","A"),"")</f>
        <v>D</v>
      </c>
      <c r="U386" s="126" t="str">
        <f>IF(b_BDVSA!S386&lt;&gt;"",ABS(b_BDVSA!S386),"")</f>
        <v/>
      </c>
      <c r="V386" s="125">
        <f>IF(b_BDVSA!V386&lt;&gt;"",ABS(b_BDVSA!V386),"")</f>
        <v>0</v>
      </c>
      <c r="W386" s="125" t="str">
        <f>IF(AND(b_BDVSA!V386&lt;&gt;"",b_BDVSA!V386&lt;&gt;0)=TRUE,IF(b_BDVSA!V386&gt;0,"D","A"),"")</f>
        <v/>
      </c>
      <c r="X386" s="125">
        <f>IF(b_BDVSA!W386&lt;&gt;"",ABS(b_BDVSA!W386),"")</f>
        <v>13579.43</v>
      </c>
      <c r="Y386" s="125" t="str">
        <f>IF(AND(b_BDVSA!W386&lt;&gt;"",b_BDVSA!W386&lt;&gt;0)=TRUE,IF(b_BDVSA!W386&gt;0,"D","A"),"")</f>
        <v>D</v>
      </c>
      <c r="Z386" s="126" t="str">
        <f>IF(b_BDVSA!X386&lt;&gt;"",ABS(b_BDVSA!X386),"")</f>
        <v/>
      </c>
    </row>
    <row r="387" spans="1:26">
      <c r="A387" s="117" t="str">
        <f>IF(dati_pdc!A383&lt;&gt;"",IF(dati_pdc!D383=1,RIGHT(dati_pdc!A383,dati_pdc!E383),dati_pdc!A383),"")</f>
        <v>800516</v>
      </c>
      <c r="B387" s="117" t="str">
        <f>IF(dati_pdc!B383&lt;&gt;"",dati_pdc!B383,"")</f>
        <v>Canoni di noleggio hardware</v>
      </c>
      <c r="C387" s="117">
        <f>IF(dati_pdc!C383&lt;&gt;"",dati_pdc!C383,"")</f>
        <v>3</v>
      </c>
      <c r="D387" s="117">
        <f>IF(dati_pdc!D383&lt;&gt;"",dati_pdc!D383,"")</f>
        <v>0</v>
      </c>
      <c r="E387" s="125">
        <f>IF(b_BDVSA!F387&lt;&gt;"",ABS(b_BDVSA!F387),"")</f>
        <v>661.48</v>
      </c>
      <c r="F387" s="125" t="str">
        <f>IF(AND(b_BDVSA!F387&lt;&gt;"",b_BDVSA!F387&lt;&gt;0)=TRUE,IF(b_BDVSA!F387&gt;0,"D","A"),"")</f>
        <v>D</v>
      </c>
      <c r="G387" s="125">
        <f>IF(b_BDVSA!G387&lt;&gt;"",ABS(b_BDVSA!G387),"")</f>
        <v>1526.12</v>
      </c>
      <c r="H387" s="125" t="str">
        <f>IF(AND(b_BDVSA!G387&lt;&gt;"",b_BDVSA!G387&lt;&gt;0)=TRUE,IF(b_BDVSA!G387&gt;0,"D","A"),"")</f>
        <v>D</v>
      </c>
      <c r="I387" s="125">
        <f>IF(b_BDVSA!H387&lt;&gt;"",ABS(b_BDVSA!H387),"")</f>
        <v>864.63999999999987</v>
      </c>
      <c r="J387" s="125" t="str">
        <f>IF(AND(b_BDVSA!H387&lt;&gt;"",b_BDVSA!H387&lt;&gt;0)=TRUE,IF(b_BDVSA!H387&gt;0,"D","A"),"")</f>
        <v>A</v>
      </c>
      <c r="K387" s="126">
        <f>IF(b_BDVSA!I387&lt;&gt;"",ABS(b_BDVSA!I387),"")</f>
        <v>0.56656095195659573</v>
      </c>
      <c r="L387" s="125">
        <f>IF(b_BDVSA!L387&lt;&gt;"",ABS(b_BDVSA!L387),"")</f>
        <v>0</v>
      </c>
      <c r="M387" s="125" t="str">
        <f>IF(AND(b_BDVSA!L387&lt;&gt;"",b_BDVSA!L387&lt;&gt;0)=TRUE,IF(b_BDVSA!L387&gt;0,"D","A"),"")</f>
        <v/>
      </c>
      <c r="N387" s="125">
        <f>IF(b_BDVSA!M387&lt;&gt;"",ABS(b_BDVSA!M387),"")</f>
        <v>661.48</v>
      </c>
      <c r="O387" s="125" t="str">
        <f>IF(AND(b_BDVSA!M387&lt;&gt;"",b_BDVSA!M387&lt;&gt;0)=TRUE,IF(b_BDVSA!M387&gt;0,"D","A"),"")</f>
        <v>D</v>
      </c>
      <c r="P387" s="126" t="str">
        <f>IF(b_BDVSA!N387&lt;&gt;"",ABS(b_BDVSA!N387),"")</f>
        <v/>
      </c>
      <c r="Q387" s="125">
        <f>IF(b_BDVSA!Q387&lt;&gt;"",ABS(b_BDVSA!Q387),"")</f>
        <v>0</v>
      </c>
      <c r="R387" s="125" t="str">
        <f>IF(AND(b_BDVSA!Q387&lt;&gt;"",b_BDVSA!Q387&lt;&gt;0)=TRUE,IF(b_BDVSA!Q387&gt;0,"D","A"),"")</f>
        <v/>
      </c>
      <c r="S387" s="125">
        <f>IF(b_BDVSA!R387&lt;&gt;"",ABS(b_BDVSA!R387),"")</f>
        <v>661.48</v>
      </c>
      <c r="T387" s="125" t="str">
        <f>IF(AND(b_BDVSA!R387&lt;&gt;"",b_BDVSA!R387&lt;&gt;0)=TRUE,IF(b_BDVSA!R387&gt;0,"D","A"),"")</f>
        <v>D</v>
      </c>
      <c r="U387" s="126" t="str">
        <f>IF(b_BDVSA!S387&lt;&gt;"",ABS(b_BDVSA!S387),"")</f>
        <v/>
      </c>
      <c r="V387" s="125">
        <f>IF(b_BDVSA!V387&lt;&gt;"",ABS(b_BDVSA!V387),"")</f>
        <v>0</v>
      </c>
      <c r="W387" s="125" t="str">
        <f>IF(AND(b_BDVSA!V387&lt;&gt;"",b_BDVSA!V387&lt;&gt;0)=TRUE,IF(b_BDVSA!V387&gt;0,"D","A"),"")</f>
        <v/>
      </c>
      <c r="X387" s="125">
        <f>IF(b_BDVSA!W387&lt;&gt;"",ABS(b_BDVSA!W387),"")</f>
        <v>661.48</v>
      </c>
      <c r="Y387" s="125" t="str">
        <f>IF(AND(b_BDVSA!W387&lt;&gt;"",b_BDVSA!W387&lt;&gt;0)=TRUE,IF(b_BDVSA!W387&gt;0,"D","A"),"")</f>
        <v>D</v>
      </c>
      <c r="Z387" s="126" t="str">
        <f>IF(b_BDVSA!X387&lt;&gt;"",ABS(b_BDVSA!X387),"")</f>
        <v/>
      </c>
    </row>
    <row r="388" spans="1:26">
      <c r="A388" s="117" t="str">
        <f>IF(dati_pdc!A384&lt;&gt;"",IF(dati_pdc!D384=1,RIGHT(dati_pdc!A384,dati_pdc!E384),dati_pdc!A384),"")</f>
        <v>800518</v>
      </c>
      <c r="B388" s="117" t="str">
        <f>IF(dati_pdc!B384&lt;&gt;"",dati_pdc!B384,"")</f>
        <v>Riparaz/manutenzioni su beni di terzi</v>
      </c>
      <c r="C388" s="117">
        <f>IF(dati_pdc!C384&lt;&gt;"",dati_pdc!C384,"")</f>
        <v>3</v>
      </c>
      <c r="D388" s="117">
        <f>IF(dati_pdc!D384&lt;&gt;"",dati_pdc!D384,"")</f>
        <v>0</v>
      </c>
      <c r="E388" s="125">
        <f>IF(b_BDVSA!F388&lt;&gt;"",ABS(b_BDVSA!F388),"")</f>
        <v>1845</v>
      </c>
      <c r="F388" s="125" t="str">
        <f>IF(AND(b_BDVSA!F388&lt;&gt;"",b_BDVSA!F388&lt;&gt;0)=TRUE,IF(b_BDVSA!F388&gt;0,"D","A"),"")</f>
        <v>D</v>
      </c>
      <c r="G388" s="125">
        <f>IF(b_BDVSA!G388&lt;&gt;"",ABS(b_BDVSA!G388),"")</f>
        <v>1774.5</v>
      </c>
      <c r="H388" s="125" t="str">
        <f>IF(AND(b_BDVSA!G388&lt;&gt;"",b_BDVSA!G388&lt;&gt;0)=TRUE,IF(b_BDVSA!G388&gt;0,"D","A"),"")</f>
        <v>D</v>
      </c>
      <c r="I388" s="125">
        <f>IF(b_BDVSA!H388&lt;&gt;"",ABS(b_BDVSA!H388),"")</f>
        <v>70.5</v>
      </c>
      <c r="J388" s="125" t="str">
        <f>IF(AND(b_BDVSA!H388&lt;&gt;"",b_BDVSA!H388&lt;&gt;0)=TRUE,IF(b_BDVSA!H388&gt;0,"D","A"),"")</f>
        <v>D</v>
      </c>
      <c r="K388" s="126">
        <f>IF(b_BDVSA!I388&lt;&gt;"",ABS(b_BDVSA!I388),"")</f>
        <v>3.9729501267962805E-2</v>
      </c>
      <c r="L388" s="125">
        <f>IF(b_BDVSA!L388&lt;&gt;"",ABS(b_BDVSA!L388),"")</f>
        <v>0</v>
      </c>
      <c r="M388" s="125" t="str">
        <f>IF(AND(b_BDVSA!L388&lt;&gt;"",b_BDVSA!L388&lt;&gt;0)=TRUE,IF(b_BDVSA!L388&gt;0,"D","A"),"")</f>
        <v/>
      </c>
      <c r="N388" s="125">
        <f>IF(b_BDVSA!M388&lt;&gt;"",ABS(b_BDVSA!M388),"")</f>
        <v>1845</v>
      </c>
      <c r="O388" s="125" t="str">
        <f>IF(AND(b_BDVSA!M388&lt;&gt;"",b_BDVSA!M388&lt;&gt;0)=TRUE,IF(b_BDVSA!M388&gt;0,"D","A"),"")</f>
        <v>D</v>
      </c>
      <c r="P388" s="126" t="str">
        <f>IF(b_BDVSA!N388&lt;&gt;"",ABS(b_BDVSA!N388),"")</f>
        <v/>
      </c>
      <c r="Q388" s="125">
        <f>IF(b_BDVSA!Q388&lt;&gt;"",ABS(b_BDVSA!Q388),"")</f>
        <v>0</v>
      </c>
      <c r="R388" s="125" t="str">
        <f>IF(AND(b_BDVSA!Q388&lt;&gt;"",b_BDVSA!Q388&lt;&gt;0)=TRUE,IF(b_BDVSA!Q388&gt;0,"D","A"),"")</f>
        <v/>
      </c>
      <c r="S388" s="125">
        <f>IF(b_BDVSA!R388&lt;&gt;"",ABS(b_BDVSA!R388),"")</f>
        <v>1845</v>
      </c>
      <c r="T388" s="125" t="str">
        <f>IF(AND(b_BDVSA!R388&lt;&gt;"",b_BDVSA!R388&lt;&gt;0)=TRUE,IF(b_BDVSA!R388&gt;0,"D","A"),"")</f>
        <v>D</v>
      </c>
      <c r="U388" s="126" t="str">
        <f>IF(b_BDVSA!S388&lt;&gt;"",ABS(b_BDVSA!S388),"")</f>
        <v/>
      </c>
      <c r="V388" s="125">
        <f>IF(b_BDVSA!V388&lt;&gt;"",ABS(b_BDVSA!V388),"")</f>
        <v>0</v>
      </c>
      <c r="W388" s="125" t="str">
        <f>IF(AND(b_BDVSA!V388&lt;&gt;"",b_BDVSA!V388&lt;&gt;0)=TRUE,IF(b_BDVSA!V388&gt;0,"D","A"),"")</f>
        <v/>
      </c>
      <c r="X388" s="125">
        <f>IF(b_BDVSA!W388&lt;&gt;"",ABS(b_BDVSA!W388),"")</f>
        <v>1845</v>
      </c>
      <c r="Y388" s="125" t="str">
        <f>IF(AND(b_BDVSA!W388&lt;&gt;"",b_BDVSA!W388&lt;&gt;0)=TRUE,IF(b_BDVSA!W388&gt;0,"D","A"),"")</f>
        <v>D</v>
      </c>
      <c r="Z388" s="126" t="str">
        <f>IF(b_BDVSA!X388&lt;&gt;"",ABS(b_BDVSA!X388),"")</f>
        <v/>
      </c>
    </row>
    <row r="389" spans="1:26">
      <c r="A389" s="117" t="str">
        <f>IF(dati_pdc!A385&lt;&gt;"",IF(dati_pdc!D385=1,RIGHT(dati_pdc!A385,dati_pdc!E385),dati_pdc!A385),"")</f>
        <v>800519</v>
      </c>
      <c r="B389" s="117" t="str">
        <f>IF(dati_pdc!B385&lt;&gt;"",dati_pdc!B385,"")</f>
        <v>Noleggio aula Seminari</v>
      </c>
      <c r="C389" s="117">
        <f>IF(dati_pdc!C385&lt;&gt;"",dati_pdc!C385,"")</f>
        <v>3</v>
      </c>
      <c r="D389" s="117">
        <f>IF(dati_pdc!D385&lt;&gt;"",dati_pdc!D385,"")</f>
        <v>0</v>
      </c>
      <c r="E389" s="125">
        <f>IF(b_BDVSA!F389&lt;&gt;"",ABS(b_BDVSA!F389),"")</f>
        <v>250</v>
      </c>
      <c r="F389" s="125" t="str">
        <f>IF(AND(b_BDVSA!F389&lt;&gt;"",b_BDVSA!F389&lt;&gt;0)=TRUE,IF(b_BDVSA!F389&gt;0,"D","A"),"")</f>
        <v>D</v>
      </c>
      <c r="G389" s="125">
        <f>IF(b_BDVSA!G389&lt;&gt;"",ABS(b_BDVSA!G389),"")</f>
        <v>0</v>
      </c>
      <c r="H389" s="125" t="str">
        <f>IF(AND(b_BDVSA!G389&lt;&gt;"",b_BDVSA!G389&lt;&gt;0)=TRUE,IF(b_BDVSA!G389&gt;0,"D","A"),"")</f>
        <v/>
      </c>
      <c r="I389" s="125">
        <f>IF(b_BDVSA!H389&lt;&gt;"",ABS(b_BDVSA!H389),"")</f>
        <v>250</v>
      </c>
      <c r="J389" s="125" t="str">
        <f>IF(AND(b_BDVSA!H389&lt;&gt;"",b_BDVSA!H389&lt;&gt;0)=TRUE,IF(b_BDVSA!H389&gt;0,"D","A"),"")</f>
        <v>D</v>
      </c>
      <c r="K389" s="126" t="str">
        <f>IF(b_BDVSA!I389&lt;&gt;"",ABS(b_BDVSA!I389),"")</f>
        <v/>
      </c>
      <c r="L389" s="125">
        <f>IF(b_BDVSA!L389&lt;&gt;"",ABS(b_BDVSA!L389),"")</f>
        <v>0</v>
      </c>
      <c r="M389" s="125" t="str">
        <f>IF(AND(b_BDVSA!L389&lt;&gt;"",b_BDVSA!L389&lt;&gt;0)=TRUE,IF(b_BDVSA!L389&gt;0,"D","A"),"")</f>
        <v/>
      </c>
      <c r="N389" s="125">
        <f>IF(b_BDVSA!M389&lt;&gt;"",ABS(b_BDVSA!M389),"")</f>
        <v>250</v>
      </c>
      <c r="O389" s="125" t="str">
        <f>IF(AND(b_BDVSA!M389&lt;&gt;"",b_BDVSA!M389&lt;&gt;0)=TRUE,IF(b_BDVSA!M389&gt;0,"D","A"),"")</f>
        <v>D</v>
      </c>
      <c r="P389" s="126" t="str">
        <f>IF(b_BDVSA!N389&lt;&gt;"",ABS(b_BDVSA!N389),"")</f>
        <v/>
      </c>
      <c r="Q389" s="125">
        <f>IF(b_BDVSA!Q389&lt;&gt;"",ABS(b_BDVSA!Q389),"")</f>
        <v>0</v>
      </c>
      <c r="R389" s="125" t="str">
        <f>IF(AND(b_BDVSA!Q389&lt;&gt;"",b_BDVSA!Q389&lt;&gt;0)=TRUE,IF(b_BDVSA!Q389&gt;0,"D","A"),"")</f>
        <v/>
      </c>
      <c r="S389" s="125">
        <f>IF(b_BDVSA!R389&lt;&gt;"",ABS(b_BDVSA!R389),"")</f>
        <v>250</v>
      </c>
      <c r="T389" s="125" t="str">
        <f>IF(AND(b_BDVSA!R389&lt;&gt;"",b_BDVSA!R389&lt;&gt;0)=TRUE,IF(b_BDVSA!R389&gt;0,"D","A"),"")</f>
        <v>D</v>
      </c>
      <c r="U389" s="126" t="str">
        <f>IF(b_BDVSA!S389&lt;&gt;"",ABS(b_BDVSA!S389),"")</f>
        <v/>
      </c>
      <c r="V389" s="125">
        <f>IF(b_BDVSA!V389&lt;&gt;"",ABS(b_BDVSA!V389),"")</f>
        <v>0</v>
      </c>
      <c r="W389" s="125" t="str">
        <f>IF(AND(b_BDVSA!V389&lt;&gt;"",b_BDVSA!V389&lt;&gt;0)=TRUE,IF(b_BDVSA!V389&gt;0,"D","A"),"")</f>
        <v/>
      </c>
      <c r="X389" s="125">
        <f>IF(b_BDVSA!W389&lt;&gt;"",ABS(b_BDVSA!W389),"")</f>
        <v>250</v>
      </c>
      <c r="Y389" s="125" t="str">
        <f>IF(AND(b_BDVSA!W389&lt;&gt;"",b_BDVSA!W389&lt;&gt;0)=TRUE,IF(b_BDVSA!W389&gt;0,"D","A"),"")</f>
        <v>D</v>
      </c>
      <c r="Z389" s="126" t="str">
        <f>IF(b_BDVSA!X389&lt;&gt;"",ABS(b_BDVSA!X389),"")</f>
        <v/>
      </c>
    </row>
    <row r="390" spans="1:26">
      <c r="A390" s="117" t="str">
        <f>IF(dati_pdc!A386&lt;&gt;"",IF(dati_pdc!D386=1,RIGHT(dati_pdc!A386,dati_pdc!E386),dati_pdc!A386),"")</f>
        <v>800521</v>
      </c>
      <c r="B390" s="117" t="str">
        <f>IF(dati_pdc!B386&lt;&gt;"",dati_pdc!B386,"")</f>
        <v>Canoni noleggio telefonia mobile</v>
      </c>
      <c r="C390" s="117">
        <f>IF(dati_pdc!C386&lt;&gt;"",dati_pdc!C386,"")</f>
        <v>3</v>
      </c>
      <c r="D390" s="117">
        <f>IF(dati_pdc!D386&lt;&gt;"",dati_pdc!D386,"")</f>
        <v>0</v>
      </c>
      <c r="E390" s="125">
        <f>IF(b_BDVSA!F390&lt;&gt;"",ABS(b_BDVSA!F390),"")</f>
        <v>0</v>
      </c>
      <c r="F390" s="125" t="str">
        <f>IF(AND(b_BDVSA!F390&lt;&gt;"",b_BDVSA!F390&lt;&gt;0)=TRUE,IF(b_BDVSA!F390&gt;0,"D","A"),"")</f>
        <v/>
      </c>
      <c r="G390" s="125">
        <f>IF(b_BDVSA!G390&lt;&gt;"",ABS(b_BDVSA!G390),"")</f>
        <v>371.07</v>
      </c>
      <c r="H390" s="125" t="str">
        <f>IF(AND(b_BDVSA!G390&lt;&gt;"",b_BDVSA!G390&lt;&gt;0)=TRUE,IF(b_BDVSA!G390&gt;0,"D","A"),"")</f>
        <v>D</v>
      </c>
      <c r="I390" s="125">
        <f>IF(b_BDVSA!H390&lt;&gt;"",ABS(b_BDVSA!H390),"")</f>
        <v>371.07</v>
      </c>
      <c r="J390" s="125" t="str">
        <f>IF(AND(b_BDVSA!H390&lt;&gt;"",b_BDVSA!H390&lt;&gt;0)=TRUE,IF(b_BDVSA!H390&gt;0,"D","A"),"")</f>
        <v>A</v>
      </c>
      <c r="K390" s="126">
        <f>IF(b_BDVSA!I390&lt;&gt;"",ABS(b_BDVSA!I390),"")</f>
        <v>1</v>
      </c>
      <c r="L390" s="125">
        <f>IF(b_BDVSA!L390&lt;&gt;"",ABS(b_BDVSA!L390),"")</f>
        <v>0</v>
      </c>
      <c r="M390" s="125" t="str">
        <f>IF(AND(b_BDVSA!L390&lt;&gt;"",b_BDVSA!L390&lt;&gt;0)=TRUE,IF(b_BDVSA!L390&gt;0,"D","A"),"")</f>
        <v/>
      </c>
      <c r="N390" s="125">
        <f>IF(b_BDVSA!M390&lt;&gt;"",ABS(b_BDVSA!M390),"")</f>
        <v>0</v>
      </c>
      <c r="O390" s="125" t="str">
        <f>IF(AND(b_BDVSA!M390&lt;&gt;"",b_BDVSA!M390&lt;&gt;0)=TRUE,IF(b_BDVSA!M390&gt;0,"D","A"),"")</f>
        <v/>
      </c>
      <c r="P390" s="126" t="str">
        <f>IF(b_BDVSA!N390&lt;&gt;"",ABS(b_BDVSA!N390),"")</f>
        <v/>
      </c>
      <c r="Q390" s="125">
        <f>IF(b_BDVSA!Q390&lt;&gt;"",ABS(b_BDVSA!Q390),"")</f>
        <v>0</v>
      </c>
      <c r="R390" s="125" t="str">
        <f>IF(AND(b_BDVSA!Q390&lt;&gt;"",b_BDVSA!Q390&lt;&gt;0)=TRUE,IF(b_BDVSA!Q390&gt;0,"D","A"),"")</f>
        <v/>
      </c>
      <c r="S390" s="125">
        <f>IF(b_BDVSA!R390&lt;&gt;"",ABS(b_BDVSA!R390),"")</f>
        <v>0</v>
      </c>
      <c r="T390" s="125" t="str">
        <f>IF(AND(b_BDVSA!R390&lt;&gt;"",b_BDVSA!R390&lt;&gt;0)=TRUE,IF(b_BDVSA!R390&gt;0,"D","A"),"")</f>
        <v/>
      </c>
      <c r="U390" s="126" t="str">
        <f>IF(b_BDVSA!S390&lt;&gt;"",ABS(b_BDVSA!S390),"")</f>
        <v/>
      </c>
      <c r="V390" s="125">
        <f>IF(b_BDVSA!V390&lt;&gt;"",ABS(b_BDVSA!V390),"")</f>
        <v>0</v>
      </c>
      <c r="W390" s="125" t="str">
        <f>IF(AND(b_BDVSA!V390&lt;&gt;"",b_BDVSA!V390&lt;&gt;0)=TRUE,IF(b_BDVSA!V390&gt;0,"D","A"),"")</f>
        <v/>
      </c>
      <c r="X390" s="125">
        <f>IF(b_BDVSA!W390&lt;&gt;"",ABS(b_BDVSA!W390),"")</f>
        <v>0</v>
      </c>
      <c r="Y390" s="125" t="str">
        <f>IF(AND(b_BDVSA!W390&lt;&gt;"",b_BDVSA!W390&lt;&gt;0)=TRUE,IF(b_BDVSA!W390&gt;0,"D","A"),"")</f>
        <v/>
      </c>
      <c r="Z390" s="126" t="str">
        <f>IF(b_BDVSA!X390&lt;&gt;"",ABS(b_BDVSA!X390),"")</f>
        <v/>
      </c>
    </row>
    <row r="391" spans="1:26">
      <c r="A391" s="117" t="str">
        <f>IF(dati_pdc!A387&lt;&gt;"",IF(dati_pdc!D387=1,RIGHT(dati_pdc!A387,dati_pdc!E387),dati_pdc!A387),"")</f>
        <v>800522</v>
      </c>
      <c r="B391" s="117" t="str">
        <f>IF(dati_pdc!B387&lt;&gt;"",dati_pdc!B387,"")</f>
        <v>Canoni di noleggio operativo</v>
      </c>
      <c r="C391" s="117">
        <f>IF(dati_pdc!C387&lt;&gt;"",dati_pdc!C387,"")</f>
        <v>3</v>
      </c>
      <c r="D391" s="117">
        <f>IF(dati_pdc!D387&lt;&gt;"",dati_pdc!D387,"")</f>
        <v>0</v>
      </c>
      <c r="E391" s="125">
        <f>IF(b_BDVSA!F391&lt;&gt;"",ABS(b_BDVSA!F391),"")</f>
        <v>10822.95</v>
      </c>
      <c r="F391" s="125" t="str">
        <f>IF(AND(b_BDVSA!F391&lt;&gt;"",b_BDVSA!F391&lt;&gt;0)=TRUE,IF(b_BDVSA!F391&gt;0,"D","A"),"")</f>
        <v>D</v>
      </c>
      <c r="G391" s="125">
        <f>IF(b_BDVSA!G391&lt;&gt;"",ABS(b_BDVSA!G391),"")</f>
        <v>10818.9</v>
      </c>
      <c r="H391" s="125" t="str">
        <f>IF(AND(b_BDVSA!G391&lt;&gt;"",b_BDVSA!G391&lt;&gt;0)=TRUE,IF(b_BDVSA!G391&gt;0,"D","A"),"")</f>
        <v>D</v>
      </c>
      <c r="I391" s="125">
        <f>IF(b_BDVSA!H391&lt;&gt;"",ABS(b_BDVSA!H391),"")</f>
        <v>4.0500000000010914</v>
      </c>
      <c r="J391" s="125" t="str">
        <f>IF(AND(b_BDVSA!H391&lt;&gt;"",b_BDVSA!H391&lt;&gt;0)=TRUE,IF(b_BDVSA!H391&gt;0,"D","A"),"")</f>
        <v>D</v>
      </c>
      <c r="K391" s="126">
        <f>IF(b_BDVSA!I391&lt;&gt;"",ABS(b_BDVSA!I391),"")</f>
        <v>3.7434489643134623E-4</v>
      </c>
      <c r="L391" s="125">
        <f>IF(b_BDVSA!L391&lt;&gt;"",ABS(b_BDVSA!L391),"")</f>
        <v>0</v>
      </c>
      <c r="M391" s="125" t="str">
        <f>IF(AND(b_BDVSA!L391&lt;&gt;"",b_BDVSA!L391&lt;&gt;0)=TRUE,IF(b_BDVSA!L391&gt;0,"D","A"),"")</f>
        <v/>
      </c>
      <c r="N391" s="125">
        <f>IF(b_BDVSA!M391&lt;&gt;"",ABS(b_BDVSA!M391),"")</f>
        <v>10822.95</v>
      </c>
      <c r="O391" s="125" t="str">
        <f>IF(AND(b_BDVSA!M391&lt;&gt;"",b_BDVSA!M391&lt;&gt;0)=TRUE,IF(b_BDVSA!M391&gt;0,"D","A"),"")</f>
        <v>D</v>
      </c>
      <c r="P391" s="126" t="str">
        <f>IF(b_BDVSA!N391&lt;&gt;"",ABS(b_BDVSA!N391),"")</f>
        <v/>
      </c>
      <c r="Q391" s="125">
        <f>IF(b_BDVSA!Q391&lt;&gt;"",ABS(b_BDVSA!Q391),"")</f>
        <v>0</v>
      </c>
      <c r="R391" s="125" t="str">
        <f>IF(AND(b_BDVSA!Q391&lt;&gt;"",b_BDVSA!Q391&lt;&gt;0)=TRUE,IF(b_BDVSA!Q391&gt;0,"D","A"),"")</f>
        <v/>
      </c>
      <c r="S391" s="125">
        <f>IF(b_BDVSA!R391&lt;&gt;"",ABS(b_BDVSA!R391),"")</f>
        <v>10822.95</v>
      </c>
      <c r="T391" s="125" t="str">
        <f>IF(AND(b_BDVSA!R391&lt;&gt;"",b_BDVSA!R391&lt;&gt;0)=TRUE,IF(b_BDVSA!R391&gt;0,"D","A"),"")</f>
        <v>D</v>
      </c>
      <c r="U391" s="126" t="str">
        <f>IF(b_BDVSA!S391&lt;&gt;"",ABS(b_BDVSA!S391),"")</f>
        <v/>
      </c>
      <c r="V391" s="125">
        <f>IF(b_BDVSA!V391&lt;&gt;"",ABS(b_BDVSA!V391),"")</f>
        <v>0</v>
      </c>
      <c r="W391" s="125" t="str">
        <f>IF(AND(b_BDVSA!V391&lt;&gt;"",b_BDVSA!V391&lt;&gt;0)=TRUE,IF(b_BDVSA!V391&gt;0,"D","A"),"")</f>
        <v/>
      </c>
      <c r="X391" s="125">
        <f>IF(b_BDVSA!W391&lt;&gt;"",ABS(b_BDVSA!W391),"")</f>
        <v>10822.95</v>
      </c>
      <c r="Y391" s="125" t="str">
        <f>IF(AND(b_BDVSA!W391&lt;&gt;"",b_BDVSA!W391&lt;&gt;0)=TRUE,IF(b_BDVSA!W391&gt;0,"D","A"),"")</f>
        <v>D</v>
      </c>
      <c r="Z391" s="126" t="str">
        <f>IF(b_BDVSA!X391&lt;&gt;"",ABS(b_BDVSA!X391),"")</f>
        <v/>
      </c>
    </row>
    <row r="392" spans="1:26">
      <c r="A392" s="117" t="str">
        <f>IF(dati_pdc!A388&lt;&gt;"",IF(dati_pdc!D388=1,RIGHT(dati_pdc!A388,dati_pdc!E388),dati_pdc!A388),"")</f>
        <v>8007</v>
      </c>
      <c r="B392" s="117" t="str">
        <f>IF(dati_pdc!B388&lt;&gt;"",dati_pdc!B388,"")</f>
        <v>CANONI E LICENZE SOFTWARE</v>
      </c>
      <c r="C392" s="117">
        <f>IF(dati_pdc!C388&lt;&gt;"",dati_pdc!C388,"")</f>
        <v>2</v>
      </c>
      <c r="D392" s="117">
        <f>IF(dati_pdc!D388&lt;&gt;"",dati_pdc!D388,"")</f>
        <v>0</v>
      </c>
      <c r="E392" s="125">
        <f>IF(b_BDVSA!F392&lt;&gt;"",ABS(b_BDVSA!F392),"")</f>
        <v>42786.67</v>
      </c>
      <c r="F392" s="125" t="str">
        <f>IF(AND(b_BDVSA!F392&lt;&gt;"",b_BDVSA!F392&lt;&gt;0)=TRUE,IF(b_BDVSA!F392&gt;0,"D","A"),"")</f>
        <v>D</v>
      </c>
      <c r="G392" s="125">
        <f>IF(b_BDVSA!G392&lt;&gt;"",ABS(b_BDVSA!G392),"")</f>
        <v>44941.51</v>
      </c>
      <c r="H392" s="125" t="str">
        <f>IF(AND(b_BDVSA!G392&lt;&gt;"",b_BDVSA!G392&lt;&gt;0)=TRUE,IF(b_BDVSA!G392&gt;0,"D","A"),"")</f>
        <v>D</v>
      </c>
      <c r="I392" s="125">
        <f>IF(b_BDVSA!H392&lt;&gt;"",ABS(b_BDVSA!H392),"")</f>
        <v>2154.8400000000038</v>
      </c>
      <c r="J392" s="125" t="str">
        <f>IF(AND(b_BDVSA!H392&lt;&gt;"",b_BDVSA!H392&lt;&gt;0)=TRUE,IF(b_BDVSA!H392&gt;0,"D","A"),"")</f>
        <v>A</v>
      </c>
      <c r="K392" s="126">
        <f>IF(b_BDVSA!I392&lt;&gt;"",ABS(b_BDVSA!I392),"")</f>
        <v>4.7947654629317167E-2</v>
      </c>
      <c r="L392" s="125">
        <f>IF(b_BDVSA!L392&lt;&gt;"",ABS(b_BDVSA!L392),"")</f>
        <v>0</v>
      </c>
      <c r="M392" s="125" t="str">
        <f>IF(AND(b_BDVSA!L392&lt;&gt;"",b_BDVSA!L392&lt;&gt;0)=TRUE,IF(b_BDVSA!L392&gt;0,"D","A"),"")</f>
        <v/>
      </c>
      <c r="N392" s="125">
        <f>IF(b_BDVSA!M392&lt;&gt;"",ABS(b_BDVSA!M392),"")</f>
        <v>42786.67</v>
      </c>
      <c r="O392" s="125" t="str">
        <f>IF(AND(b_BDVSA!M392&lt;&gt;"",b_BDVSA!M392&lt;&gt;0)=TRUE,IF(b_BDVSA!M392&gt;0,"D","A"),"")</f>
        <v>D</v>
      </c>
      <c r="P392" s="126" t="str">
        <f>IF(b_BDVSA!N392&lt;&gt;"",ABS(b_BDVSA!N392),"")</f>
        <v/>
      </c>
      <c r="Q392" s="125">
        <f>IF(b_BDVSA!Q392&lt;&gt;"",ABS(b_BDVSA!Q392),"")</f>
        <v>0</v>
      </c>
      <c r="R392" s="125" t="str">
        <f>IF(AND(b_BDVSA!Q392&lt;&gt;"",b_BDVSA!Q392&lt;&gt;0)=TRUE,IF(b_BDVSA!Q392&gt;0,"D","A"),"")</f>
        <v/>
      </c>
      <c r="S392" s="125">
        <f>IF(b_BDVSA!R392&lt;&gt;"",ABS(b_BDVSA!R392),"")</f>
        <v>42786.67</v>
      </c>
      <c r="T392" s="125" t="str">
        <f>IF(AND(b_BDVSA!R392&lt;&gt;"",b_BDVSA!R392&lt;&gt;0)=TRUE,IF(b_BDVSA!R392&gt;0,"D","A"),"")</f>
        <v>D</v>
      </c>
      <c r="U392" s="126" t="str">
        <f>IF(b_BDVSA!S392&lt;&gt;"",ABS(b_BDVSA!S392),"")</f>
        <v/>
      </c>
      <c r="V392" s="125">
        <f>IF(b_BDVSA!V392&lt;&gt;"",ABS(b_BDVSA!V392),"")</f>
        <v>0</v>
      </c>
      <c r="W392" s="125" t="str">
        <f>IF(AND(b_BDVSA!V392&lt;&gt;"",b_BDVSA!V392&lt;&gt;0)=TRUE,IF(b_BDVSA!V392&gt;0,"D","A"),"")</f>
        <v/>
      </c>
      <c r="X392" s="125">
        <f>IF(b_BDVSA!W392&lt;&gt;"",ABS(b_BDVSA!W392),"")</f>
        <v>42786.67</v>
      </c>
      <c r="Y392" s="125" t="str">
        <f>IF(AND(b_BDVSA!W392&lt;&gt;"",b_BDVSA!W392&lt;&gt;0)=TRUE,IF(b_BDVSA!W392&gt;0,"D","A"),"")</f>
        <v>D</v>
      </c>
      <c r="Z392" s="126" t="str">
        <f>IF(b_BDVSA!X392&lt;&gt;"",ABS(b_BDVSA!X392),"")</f>
        <v/>
      </c>
    </row>
    <row r="393" spans="1:26">
      <c r="A393" s="117" t="str">
        <f>IF(dati_pdc!A389&lt;&gt;"",IF(dati_pdc!D389=1,RIGHT(dati_pdc!A389,dati_pdc!E389),dati_pdc!A389),"")</f>
        <v>800701</v>
      </c>
      <c r="B393" s="117" t="str">
        <f>IF(dati_pdc!B389&lt;&gt;"",dati_pdc!B389,"")</f>
        <v>Canoni su licenze software</v>
      </c>
      <c r="C393" s="117">
        <f>IF(dati_pdc!C389&lt;&gt;"",dati_pdc!C389,"")</f>
        <v>3</v>
      </c>
      <c r="D393" s="117">
        <f>IF(dati_pdc!D389&lt;&gt;"",dati_pdc!D389,"")</f>
        <v>0</v>
      </c>
      <c r="E393" s="125">
        <f>IF(b_BDVSA!F393&lt;&gt;"",ABS(b_BDVSA!F393),"")</f>
        <v>42786.67</v>
      </c>
      <c r="F393" s="125" t="str">
        <f>IF(AND(b_BDVSA!F393&lt;&gt;"",b_BDVSA!F393&lt;&gt;0)=TRUE,IF(b_BDVSA!F393&gt;0,"D","A"),"")</f>
        <v>D</v>
      </c>
      <c r="G393" s="125">
        <f>IF(b_BDVSA!G393&lt;&gt;"",ABS(b_BDVSA!G393),"")</f>
        <v>44941.51</v>
      </c>
      <c r="H393" s="125" t="str">
        <f>IF(AND(b_BDVSA!G393&lt;&gt;"",b_BDVSA!G393&lt;&gt;0)=TRUE,IF(b_BDVSA!G393&gt;0,"D","A"),"")</f>
        <v>D</v>
      </c>
      <c r="I393" s="125">
        <f>IF(b_BDVSA!H393&lt;&gt;"",ABS(b_BDVSA!H393),"")</f>
        <v>2154.8400000000038</v>
      </c>
      <c r="J393" s="125" t="str">
        <f>IF(AND(b_BDVSA!H393&lt;&gt;"",b_BDVSA!H393&lt;&gt;0)=TRUE,IF(b_BDVSA!H393&gt;0,"D","A"),"")</f>
        <v>A</v>
      </c>
      <c r="K393" s="126">
        <f>IF(b_BDVSA!I393&lt;&gt;"",ABS(b_BDVSA!I393),"")</f>
        <v>4.7947654629317167E-2</v>
      </c>
      <c r="L393" s="125">
        <f>IF(b_BDVSA!L393&lt;&gt;"",ABS(b_BDVSA!L393),"")</f>
        <v>0</v>
      </c>
      <c r="M393" s="125" t="str">
        <f>IF(AND(b_BDVSA!L393&lt;&gt;"",b_BDVSA!L393&lt;&gt;0)=TRUE,IF(b_BDVSA!L393&gt;0,"D","A"),"")</f>
        <v/>
      </c>
      <c r="N393" s="125">
        <f>IF(b_BDVSA!M393&lt;&gt;"",ABS(b_BDVSA!M393),"")</f>
        <v>42786.67</v>
      </c>
      <c r="O393" s="125" t="str">
        <f>IF(AND(b_BDVSA!M393&lt;&gt;"",b_BDVSA!M393&lt;&gt;0)=TRUE,IF(b_BDVSA!M393&gt;0,"D","A"),"")</f>
        <v>D</v>
      </c>
      <c r="P393" s="126" t="str">
        <f>IF(b_BDVSA!N393&lt;&gt;"",ABS(b_BDVSA!N393),"")</f>
        <v/>
      </c>
      <c r="Q393" s="125">
        <f>IF(b_BDVSA!Q393&lt;&gt;"",ABS(b_BDVSA!Q393),"")</f>
        <v>0</v>
      </c>
      <c r="R393" s="125" t="str">
        <f>IF(AND(b_BDVSA!Q393&lt;&gt;"",b_BDVSA!Q393&lt;&gt;0)=TRUE,IF(b_BDVSA!Q393&gt;0,"D","A"),"")</f>
        <v/>
      </c>
      <c r="S393" s="125">
        <f>IF(b_BDVSA!R393&lt;&gt;"",ABS(b_BDVSA!R393),"")</f>
        <v>42786.67</v>
      </c>
      <c r="T393" s="125" t="str">
        <f>IF(AND(b_BDVSA!R393&lt;&gt;"",b_BDVSA!R393&lt;&gt;0)=TRUE,IF(b_BDVSA!R393&gt;0,"D","A"),"")</f>
        <v>D</v>
      </c>
      <c r="U393" s="126" t="str">
        <f>IF(b_BDVSA!S393&lt;&gt;"",ABS(b_BDVSA!S393),"")</f>
        <v/>
      </c>
      <c r="V393" s="125">
        <f>IF(b_BDVSA!V393&lt;&gt;"",ABS(b_BDVSA!V393),"")</f>
        <v>0</v>
      </c>
      <c r="W393" s="125" t="str">
        <f>IF(AND(b_BDVSA!V393&lt;&gt;"",b_BDVSA!V393&lt;&gt;0)=TRUE,IF(b_BDVSA!V393&gt;0,"D","A"),"")</f>
        <v/>
      </c>
      <c r="X393" s="125">
        <f>IF(b_BDVSA!W393&lt;&gt;"",ABS(b_BDVSA!W393),"")</f>
        <v>42786.67</v>
      </c>
      <c r="Y393" s="125" t="str">
        <f>IF(AND(b_BDVSA!W393&lt;&gt;"",b_BDVSA!W393&lt;&gt;0)=TRUE,IF(b_BDVSA!W393&gt;0,"D","A"),"")</f>
        <v>D</v>
      </c>
      <c r="Z393" s="126" t="str">
        <f>IF(b_BDVSA!X393&lt;&gt;"",ABS(b_BDVSA!X393),"")</f>
        <v/>
      </c>
    </row>
    <row r="394" spans="1:26">
      <c r="A394" s="117" t="str">
        <f>IF(dati_pdc!A390&lt;&gt;"",IF(dati_pdc!D390=1,RIGHT(dati_pdc!A390,dati_pdc!E390),dati_pdc!A390),"")</f>
        <v>8009</v>
      </c>
      <c r="B394" s="117" t="str">
        <f>IF(dati_pdc!B390&lt;&gt;"",dati_pdc!B390,"")</f>
        <v>ROYALTIES PASSIVE</v>
      </c>
      <c r="C394" s="117">
        <f>IF(dati_pdc!C390&lt;&gt;"",dati_pdc!C390,"")</f>
        <v>2</v>
      </c>
      <c r="D394" s="117">
        <f>IF(dati_pdc!D390&lt;&gt;"",dati_pdc!D390,"")</f>
        <v>0</v>
      </c>
      <c r="E394" s="125">
        <f>IF(b_BDVSA!F394&lt;&gt;"",ABS(b_BDVSA!F394),"")</f>
        <v>79531.62000000001</v>
      </c>
      <c r="F394" s="125" t="str">
        <f>IF(AND(b_BDVSA!F394&lt;&gt;"",b_BDVSA!F394&lt;&gt;0)=TRUE,IF(b_BDVSA!F394&gt;0,"D","A"),"")</f>
        <v>D</v>
      </c>
      <c r="G394" s="125">
        <f>IF(b_BDVSA!G394&lt;&gt;"",ABS(b_BDVSA!G394),"")</f>
        <v>67701.47</v>
      </c>
      <c r="H394" s="125" t="str">
        <f>IF(AND(b_BDVSA!G394&lt;&gt;"",b_BDVSA!G394&lt;&gt;0)=TRUE,IF(b_BDVSA!G394&gt;0,"D","A"),"")</f>
        <v>D</v>
      </c>
      <c r="I394" s="125">
        <f>IF(b_BDVSA!H394&lt;&gt;"",ABS(b_BDVSA!H394),"")</f>
        <v>11830.150000000009</v>
      </c>
      <c r="J394" s="125" t="str">
        <f>IF(AND(b_BDVSA!H394&lt;&gt;"",b_BDVSA!H394&lt;&gt;0)=TRUE,IF(b_BDVSA!H394&gt;0,"D","A"),"")</f>
        <v>D</v>
      </c>
      <c r="K394" s="126">
        <f>IF(b_BDVSA!I394&lt;&gt;"",ABS(b_BDVSA!I394),"")</f>
        <v>0.17473992809905026</v>
      </c>
      <c r="L394" s="125">
        <f>IF(b_BDVSA!L394&lt;&gt;"",ABS(b_BDVSA!L394),"")</f>
        <v>0</v>
      </c>
      <c r="M394" s="125" t="str">
        <f>IF(AND(b_BDVSA!L394&lt;&gt;"",b_BDVSA!L394&lt;&gt;0)=TRUE,IF(b_BDVSA!L394&gt;0,"D","A"),"")</f>
        <v/>
      </c>
      <c r="N394" s="125">
        <f>IF(b_BDVSA!M394&lt;&gt;"",ABS(b_BDVSA!M394),"")</f>
        <v>79531.62000000001</v>
      </c>
      <c r="O394" s="125" t="str">
        <f>IF(AND(b_BDVSA!M394&lt;&gt;"",b_BDVSA!M394&lt;&gt;0)=TRUE,IF(b_BDVSA!M394&gt;0,"D","A"),"")</f>
        <v>D</v>
      </c>
      <c r="P394" s="126" t="str">
        <f>IF(b_BDVSA!N394&lt;&gt;"",ABS(b_BDVSA!N394),"")</f>
        <v/>
      </c>
      <c r="Q394" s="125">
        <f>IF(b_BDVSA!Q394&lt;&gt;"",ABS(b_BDVSA!Q394),"")</f>
        <v>0</v>
      </c>
      <c r="R394" s="125" t="str">
        <f>IF(AND(b_BDVSA!Q394&lt;&gt;"",b_BDVSA!Q394&lt;&gt;0)=TRUE,IF(b_BDVSA!Q394&gt;0,"D","A"),"")</f>
        <v/>
      </c>
      <c r="S394" s="125">
        <f>IF(b_BDVSA!R394&lt;&gt;"",ABS(b_BDVSA!R394),"")</f>
        <v>79531.62000000001</v>
      </c>
      <c r="T394" s="125" t="str">
        <f>IF(AND(b_BDVSA!R394&lt;&gt;"",b_BDVSA!R394&lt;&gt;0)=TRUE,IF(b_BDVSA!R394&gt;0,"D","A"),"")</f>
        <v>D</v>
      </c>
      <c r="U394" s="126" t="str">
        <f>IF(b_BDVSA!S394&lt;&gt;"",ABS(b_BDVSA!S394),"")</f>
        <v/>
      </c>
      <c r="V394" s="125">
        <f>IF(b_BDVSA!V394&lt;&gt;"",ABS(b_BDVSA!V394),"")</f>
        <v>0</v>
      </c>
      <c r="W394" s="125" t="str">
        <f>IF(AND(b_BDVSA!V394&lt;&gt;"",b_BDVSA!V394&lt;&gt;0)=TRUE,IF(b_BDVSA!V394&gt;0,"D","A"),"")</f>
        <v/>
      </c>
      <c r="X394" s="125">
        <f>IF(b_BDVSA!W394&lt;&gt;"",ABS(b_BDVSA!W394),"")</f>
        <v>79531.62000000001</v>
      </c>
      <c r="Y394" s="125" t="str">
        <f>IF(AND(b_BDVSA!W394&lt;&gt;"",b_BDVSA!W394&lt;&gt;0)=TRUE,IF(b_BDVSA!W394&gt;0,"D","A"),"")</f>
        <v>D</v>
      </c>
      <c r="Z394" s="126" t="str">
        <f>IF(b_BDVSA!X394&lt;&gt;"",ABS(b_BDVSA!X394),"")</f>
        <v/>
      </c>
    </row>
    <row r="395" spans="1:26">
      <c r="A395" s="117" t="str">
        <f>IF(dati_pdc!A391&lt;&gt;"",IF(dati_pdc!D391=1,RIGHT(dati_pdc!A391,dati_pdc!E391),dati_pdc!A391),"")</f>
        <v>800901</v>
      </c>
      <c r="B395" s="117" t="str">
        <f>IF(dati_pdc!B391&lt;&gt;"",dati_pdc!B391,"")</f>
        <v>Royalties passive SPRING</v>
      </c>
      <c r="C395" s="117">
        <f>IF(dati_pdc!C391&lt;&gt;"",dati_pdc!C391,"")</f>
        <v>3</v>
      </c>
      <c r="D395" s="117">
        <f>IF(dati_pdc!D391&lt;&gt;"",dati_pdc!D391,"")</f>
        <v>0</v>
      </c>
      <c r="E395" s="125">
        <f>IF(b_BDVSA!F395&lt;&gt;"",ABS(b_BDVSA!F395),"")</f>
        <v>30303.95</v>
      </c>
      <c r="F395" s="125" t="str">
        <f>IF(AND(b_BDVSA!F395&lt;&gt;"",b_BDVSA!F395&lt;&gt;0)=TRUE,IF(b_BDVSA!F395&gt;0,"D","A"),"")</f>
        <v>D</v>
      </c>
      <c r="G395" s="125">
        <f>IF(b_BDVSA!G395&lt;&gt;"",ABS(b_BDVSA!G395),"")</f>
        <v>28959.51</v>
      </c>
      <c r="H395" s="125" t="str">
        <f>IF(AND(b_BDVSA!G395&lt;&gt;"",b_BDVSA!G395&lt;&gt;0)=TRUE,IF(b_BDVSA!G395&gt;0,"D","A"),"")</f>
        <v>D</v>
      </c>
      <c r="I395" s="125">
        <f>IF(b_BDVSA!H395&lt;&gt;"",ABS(b_BDVSA!H395),"")</f>
        <v>1344.4400000000023</v>
      </c>
      <c r="J395" s="125" t="str">
        <f>IF(AND(b_BDVSA!H395&lt;&gt;"",b_BDVSA!H395&lt;&gt;0)=TRUE,IF(b_BDVSA!H395&gt;0,"D","A"),"")</f>
        <v>D</v>
      </c>
      <c r="K395" s="126">
        <f>IF(b_BDVSA!I395&lt;&gt;"",ABS(b_BDVSA!I395),"")</f>
        <v>4.6424818651973128E-2</v>
      </c>
      <c r="L395" s="125">
        <f>IF(b_BDVSA!L395&lt;&gt;"",ABS(b_BDVSA!L395),"")</f>
        <v>0</v>
      </c>
      <c r="M395" s="125" t="str">
        <f>IF(AND(b_BDVSA!L395&lt;&gt;"",b_BDVSA!L395&lt;&gt;0)=TRUE,IF(b_BDVSA!L395&gt;0,"D","A"),"")</f>
        <v/>
      </c>
      <c r="N395" s="125">
        <f>IF(b_BDVSA!M395&lt;&gt;"",ABS(b_BDVSA!M395),"")</f>
        <v>30303.95</v>
      </c>
      <c r="O395" s="125" t="str">
        <f>IF(AND(b_BDVSA!M395&lt;&gt;"",b_BDVSA!M395&lt;&gt;0)=TRUE,IF(b_BDVSA!M395&gt;0,"D","A"),"")</f>
        <v>D</v>
      </c>
      <c r="P395" s="126" t="str">
        <f>IF(b_BDVSA!N395&lt;&gt;"",ABS(b_BDVSA!N395),"")</f>
        <v/>
      </c>
      <c r="Q395" s="125">
        <f>IF(b_BDVSA!Q395&lt;&gt;"",ABS(b_BDVSA!Q395),"")</f>
        <v>0</v>
      </c>
      <c r="R395" s="125" t="str">
        <f>IF(AND(b_BDVSA!Q395&lt;&gt;"",b_BDVSA!Q395&lt;&gt;0)=TRUE,IF(b_BDVSA!Q395&gt;0,"D","A"),"")</f>
        <v/>
      </c>
      <c r="S395" s="125">
        <f>IF(b_BDVSA!R395&lt;&gt;"",ABS(b_BDVSA!R395),"")</f>
        <v>30303.95</v>
      </c>
      <c r="T395" s="125" t="str">
        <f>IF(AND(b_BDVSA!R395&lt;&gt;"",b_BDVSA!R395&lt;&gt;0)=TRUE,IF(b_BDVSA!R395&gt;0,"D","A"),"")</f>
        <v>D</v>
      </c>
      <c r="U395" s="126" t="str">
        <f>IF(b_BDVSA!S395&lt;&gt;"",ABS(b_BDVSA!S395),"")</f>
        <v/>
      </c>
      <c r="V395" s="125">
        <f>IF(b_BDVSA!V395&lt;&gt;"",ABS(b_BDVSA!V395),"")</f>
        <v>0</v>
      </c>
      <c r="W395" s="125" t="str">
        <f>IF(AND(b_BDVSA!V395&lt;&gt;"",b_BDVSA!V395&lt;&gt;0)=TRUE,IF(b_BDVSA!V395&gt;0,"D","A"),"")</f>
        <v/>
      </c>
      <c r="X395" s="125">
        <f>IF(b_BDVSA!W395&lt;&gt;"",ABS(b_BDVSA!W395),"")</f>
        <v>30303.95</v>
      </c>
      <c r="Y395" s="125" t="str">
        <f>IF(AND(b_BDVSA!W395&lt;&gt;"",b_BDVSA!W395&lt;&gt;0)=TRUE,IF(b_BDVSA!W395&gt;0,"D","A"),"")</f>
        <v>D</v>
      </c>
      <c r="Z395" s="126" t="str">
        <f>IF(b_BDVSA!X395&lt;&gt;"",ABS(b_BDVSA!X395),"")</f>
        <v/>
      </c>
    </row>
    <row r="396" spans="1:26">
      <c r="A396" s="117" t="str">
        <f>IF(dati_pdc!A392&lt;&gt;"",IF(dati_pdc!D392=1,RIGHT(dati_pdc!A392,dati_pdc!E392),dati_pdc!A392),"")</f>
        <v>800902</v>
      </c>
      <c r="B396" s="117" t="str">
        <f>IF(dati_pdc!B392&lt;&gt;"",dati_pdc!B392,"")</f>
        <v>Royalties passive ESOLVER</v>
      </c>
      <c r="C396" s="117">
        <f>IF(dati_pdc!C392&lt;&gt;"",dati_pdc!C392,"")</f>
        <v>3</v>
      </c>
      <c r="D396" s="117">
        <f>IF(dati_pdc!D392&lt;&gt;"",dati_pdc!D392,"")</f>
        <v>0</v>
      </c>
      <c r="E396" s="125">
        <f>IF(b_BDVSA!F396&lt;&gt;"",ABS(b_BDVSA!F396),"")</f>
        <v>49120.35</v>
      </c>
      <c r="F396" s="125" t="str">
        <f>IF(AND(b_BDVSA!F396&lt;&gt;"",b_BDVSA!F396&lt;&gt;0)=TRUE,IF(b_BDVSA!F396&gt;0,"D","A"),"")</f>
        <v>D</v>
      </c>
      <c r="G396" s="125">
        <f>IF(b_BDVSA!G396&lt;&gt;"",ABS(b_BDVSA!G396),"")</f>
        <v>38634.639999999999</v>
      </c>
      <c r="H396" s="125" t="str">
        <f>IF(AND(b_BDVSA!G396&lt;&gt;"",b_BDVSA!G396&lt;&gt;0)=TRUE,IF(b_BDVSA!G396&gt;0,"D","A"),"")</f>
        <v>D</v>
      </c>
      <c r="I396" s="125">
        <f>IF(b_BDVSA!H396&lt;&gt;"",ABS(b_BDVSA!H396),"")</f>
        <v>10485.709999999999</v>
      </c>
      <c r="J396" s="125" t="str">
        <f>IF(AND(b_BDVSA!H396&lt;&gt;"",b_BDVSA!H396&lt;&gt;0)=TRUE,IF(b_BDVSA!H396&gt;0,"D","A"),"")</f>
        <v>D</v>
      </c>
      <c r="K396" s="126">
        <f>IF(b_BDVSA!I396&lt;&gt;"",ABS(b_BDVSA!I396),"")</f>
        <v>0.2714069550020396</v>
      </c>
      <c r="L396" s="125">
        <f>IF(b_BDVSA!L396&lt;&gt;"",ABS(b_BDVSA!L396),"")</f>
        <v>0</v>
      </c>
      <c r="M396" s="125" t="str">
        <f>IF(AND(b_BDVSA!L396&lt;&gt;"",b_BDVSA!L396&lt;&gt;0)=TRUE,IF(b_BDVSA!L396&gt;0,"D","A"),"")</f>
        <v/>
      </c>
      <c r="N396" s="125">
        <f>IF(b_BDVSA!M396&lt;&gt;"",ABS(b_BDVSA!M396),"")</f>
        <v>49120.35</v>
      </c>
      <c r="O396" s="125" t="str">
        <f>IF(AND(b_BDVSA!M396&lt;&gt;"",b_BDVSA!M396&lt;&gt;0)=TRUE,IF(b_BDVSA!M396&gt;0,"D","A"),"")</f>
        <v>D</v>
      </c>
      <c r="P396" s="126" t="str">
        <f>IF(b_BDVSA!N396&lt;&gt;"",ABS(b_BDVSA!N396),"")</f>
        <v/>
      </c>
      <c r="Q396" s="125">
        <f>IF(b_BDVSA!Q396&lt;&gt;"",ABS(b_BDVSA!Q396),"")</f>
        <v>0</v>
      </c>
      <c r="R396" s="125" t="str">
        <f>IF(AND(b_BDVSA!Q396&lt;&gt;"",b_BDVSA!Q396&lt;&gt;0)=TRUE,IF(b_BDVSA!Q396&gt;0,"D","A"),"")</f>
        <v/>
      </c>
      <c r="S396" s="125">
        <f>IF(b_BDVSA!R396&lt;&gt;"",ABS(b_BDVSA!R396),"")</f>
        <v>49120.35</v>
      </c>
      <c r="T396" s="125" t="str">
        <f>IF(AND(b_BDVSA!R396&lt;&gt;"",b_BDVSA!R396&lt;&gt;0)=TRUE,IF(b_BDVSA!R396&gt;0,"D","A"),"")</f>
        <v>D</v>
      </c>
      <c r="U396" s="126" t="str">
        <f>IF(b_BDVSA!S396&lt;&gt;"",ABS(b_BDVSA!S396),"")</f>
        <v/>
      </c>
      <c r="V396" s="125">
        <f>IF(b_BDVSA!V396&lt;&gt;"",ABS(b_BDVSA!V396),"")</f>
        <v>0</v>
      </c>
      <c r="W396" s="125" t="str">
        <f>IF(AND(b_BDVSA!V396&lt;&gt;"",b_BDVSA!V396&lt;&gt;0)=TRUE,IF(b_BDVSA!V396&gt;0,"D","A"),"")</f>
        <v/>
      </c>
      <c r="X396" s="125">
        <f>IF(b_BDVSA!W396&lt;&gt;"",ABS(b_BDVSA!W396),"")</f>
        <v>49120.35</v>
      </c>
      <c r="Y396" s="125" t="str">
        <f>IF(AND(b_BDVSA!W396&lt;&gt;"",b_BDVSA!W396&lt;&gt;0)=TRUE,IF(b_BDVSA!W396&gt;0,"D","A"),"")</f>
        <v>D</v>
      </c>
      <c r="Z396" s="126" t="str">
        <f>IF(b_BDVSA!X396&lt;&gt;"",ABS(b_BDVSA!X396),"")</f>
        <v/>
      </c>
    </row>
    <row r="397" spans="1:26">
      <c r="A397" s="117" t="str">
        <f>IF(dati_pdc!A393&lt;&gt;"",IF(dati_pdc!D393=1,RIGHT(dati_pdc!A393,dati_pdc!E393),dati_pdc!A393),"")</f>
        <v>800903</v>
      </c>
      <c r="B397" s="117" t="str">
        <f>IF(dati_pdc!B393&lt;&gt;"",dati_pdc!B393,"")</f>
        <v>Royalties passive PROFIS PRIVACY</v>
      </c>
      <c r="C397" s="117">
        <f>IF(dati_pdc!C393&lt;&gt;"",dati_pdc!C393,"")</f>
        <v>3</v>
      </c>
      <c r="D397" s="117">
        <f>IF(dati_pdc!D393&lt;&gt;"",dati_pdc!D393,"")</f>
        <v>0</v>
      </c>
      <c r="E397" s="125">
        <f>IF(b_BDVSA!F397&lt;&gt;"",ABS(b_BDVSA!F397),"")</f>
        <v>107.32</v>
      </c>
      <c r="F397" s="125" t="str">
        <f>IF(AND(b_BDVSA!F397&lt;&gt;"",b_BDVSA!F397&lt;&gt;0)=TRUE,IF(b_BDVSA!F397&gt;0,"D","A"),"")</f>
        <v>D</v>
      </c>
      <c r="G397" s="125">
        <f>IF(b_BDVSA!G397&lt;&gt;"",ABS(b_BDVSA!G397),"")</f>
        <v>107.32</v>
      </c>
      <c r="H397" s="125" t="str">
        <f>IF(AND(b_BDVSA!G397&lt;&gt;"",b_BDVSA!G397&lt;&gt;0)=TRUE,IF(b_BDVSA!G397&gt;0,"D","A"),"")</f>
        <v>D</v>
      </c>
      <c r="I397" s="125">
        <f>IF(b_BDVSA!H397&lt;&gt;"",ABS(b_BDVSA!H397),"")</f>
        <v>0</v>
      </c>
      <c r="J397" s="125" t="str">
        <f>IF(AND(b_BDVSA!H397&lt;&gt;"",b_BDVSA!H397&lt;&gt;0)=TRUE,IF(b_BDVSA!H397&gt;0,"D","A"),"")</f>
        <v/>
      </c>
      <c r="K397" s="126">
        <f>IF(b_BDVSA!I397&lt;&gt;"",ABS(b_BDVSA!I397),"")</f>
        <v>0</v>
      </c>
      <c r="L397" s="125">
        <f>IF(b_BDVSA!L397&lt;&gt;"",ABS(b_BDVSA!L397),"")</f>
        <v>0</v>
      </c>
      <c r="M397" s="125" t="str">
        <f>IF(AND(b_BDVSA!L397&lt;&gt;"",b_BDVSA!L397&lt;&gt;0)=TRUE,IF(b_BDVSA!L397&gt;0,"D","A"),"")</f>
        <v/>
      </c>
      <c r="N397" s="125">
        <f>IF(b_BDVSA!M397&lt;&gt;"",ABS(b_BDVSA!M397),"")</f>
        <v>107.32</v>
      </c>
      <c r="O397" s="125" t="str">
        <f>IF(AND(b_BDVSA!M397&lt;&gt;"",b_BDVSA!M397&lt;&gt;0)=TRUE,IF(b_BDVSA!M397&gt;0,"D","A"),"")</f>
        <v>D</v>
      </c>
      <c r="P397" s="126" t="str">
        <f>IF(b_BDVSA!N397&lt;&gt;"",ABS(b_BDVSA!N397),"")</f>
        <v/>
      </c>
      <c r="Q397" s="125">
        <f>IF(b_BDVSA!Q397&lt;&gt;"",ABS(b_BDVSA!Q397),"")</f>
        <v>0</v>
      </c>
      <c r="R397" s="125" t="str">
        <f>IF(AND(b_BDVSA!Q397&lt;&gt;"",b_BDVSA!Q397&lt;&gt;0)=TRUE,IF(b_BDVSA!Q397&gt;0,"D","A"),"")</f>
        <v/>
      </c>
      <c r="S397" s="125">
        <f>IF(b_BDVSA!R397&lt;&gt;"",ABS(b_BDVSA!R397),"")</f>
        <v>107.32</v>
      </c>
      <c r="T397" s="125" t="str">
        <f>IF(AND(b_BDVSA!R397&lt;&gt;"",b_BDVSA!R397&lt;&gt;0)=TRUE,IF(b_BDVSA!R397&gt;0,"D","A"),"")</f>
        <v>D</v>
      </c>
      <c r="U397" s="126" t="str">
        <f>IF(b_BDVSA!S397&lt;&gt;"",ABS(b_BDVSA!S397),"")</f>
        <v/>
      </c>
      <c r="V397" s="125">
        <f>IF(b_BDVSA!V397&lt;&gt;"",ABS(b_BDVSA!V397),"")</f>
        <v>0</v>
      </c>
      <c r="W397" s="125" t="str">
        <f>IF(AND(b_BDVSA!V397&lt;&gt;"",b_BDVSA!V397&lt;&gt;0)=TRUE,IF(b_BDVSA!V397&gt;0,"D","A"),"")</f>
        <v/>
      </c>
      <c r="X397" s="125">
        <f>IF(b_BDVSA!W397&lt;&gt;"",ABS(b_BDVSA!W397),"")</f>
        <v>107.32</v>
      </c>
      <c r="Y397" s="125" t="str">
        <f>IF(AND(b_BDVSA!W397&lt;&gt;"",b_BDVSA!W397&lt;&gt;0)=TRUE,IF(b_BDVSA!W397&gt;0,"D","A"),"")</f>
        <v>D</v>
      </c>
      <c r="Z397" s="126" t="str">
        <f>IF(b_BDVSA!X397&lt;&gt;"",ABS(b_BDVSA!X397),"")</f>
        <v/>
      </c>
    </row>
    <row r="398" spans="1:26">
      <c r="A398" s="117" t="str">
        <f>IF(dati_pdc!A394&lt;&gt;"",IF(dati_pdc!D394=1,RIGHT(dati_pdc!A394,dati_pdc!E394),dati_pdc!A394),"")</f>
        <v>81</v>
      </c>
      <c r="B398" s="117" t="str">
        <f>IF(dati_pdc!B394&lt;&gt;"",dati_pdc!B394,"")</f>
        <v>COSTI PERSONALE DIPENDENTE</v>
      </c>
      <c r="C398" s="117">
        <f>IF(dati_pdc!C394&lt;&gt;"",dati_pdc!C394,"")</f>
        <v>1</v>
      </c>
      <c r="D398" s="117">
        <f>IF(dati_pdc!D394&lt;&gt;"",dati_pdc!D394,"")</f>
        <v>0</v>
      </c>
      <c r="E398" s="125">
        <f>IF(b_BDVSA!F398&lt;&gt;"",ABS(b_BDVSA!F398),"")</f>
        <v>706162.63</v>
      </c>
      <c r="F398" s="125" t="str">
        <f>IF(AND(b_BDVSA!F398&lt;&gt;"",b_BDVSA!F398&lt;&gt;0)=TRUE,IF(b_BDVSA!F398&gt;0,"D","A"),"")</f>
        <v>D</v>
      </c>
      <c r="G398" s="125">
        <f>IF(b_BDVSA!G398&lt;&gt;"",ABS(b_BDVSA!G398),"")</f>
        <v>582879.61999999988</v>
      </c>
      <c r="H398" s="125" t="str">
        <f>IF(AND(b_BDVSA!G398&lt;&gt;"",b_BDVSA!G398&lt;&gt;0)=TRUE,IF(b_BDVSA!G398&gt;0,"D","A"),"")</f>
        <v>D</v>
      </c>
      <c r="I398" s="125">
        <f>IF(b_BDVSA!H398&lt;&gt;"",ABS(b_BDVSA!H398),"")</f>
        <v>123283.01000000013</v>
      </c>
      <c r="J398" s="125" t="str">
        <f>IF(AND(b_BDVSA!H398&lt;&gt;"",b_BDVSA!H398&lt;&gt;0)=TRUE,IF(b_BDVSA!H398&gt;0,"D","A"),"")</f>
        <v>D</v>
      </c>
      <c r="K398" s="126">
        <f>IF(b_BDVSA!I398&lt;&gt;"",ABS(b_BDVSA!I398),"")</f>
        <v>0.21150681164663152</v>
      </c>
      <c r="L398" s="125">
        <f>IF(b_BDVSA!L398&lt;&gt;"",ABS(b_BDVSA!L398),"")</f>
        <v>0</v>
      </c>
      <c r="M398" s="125" t="str">
        <f>IF(AND(b_BDVSA!L398&lt;&gt;"",b_BDVSA!L398&lt;&gt;0)=TRUE,IF(b_BDVSA!L398&gt;0,"D","A"),"")</f>
        <v/>
      </c>
      <c r="N398" s="125">
        <f>IF(b_BDVSA!M398&lt;&gt;"",ABS(b_BDVSA!M398),"")</f>
        <v>706162.63</v>
      </c>
      <c r="O398" s="125" t="str">
        <f>IF(AND(b_BDVSA!M398&lt;&gt;"",b_BDVSA!M398&lt;&gt;0)=TRUE,IF(b_BDVSA!M398&gt;0,"D","A"),"")</f>
        <v>D</v>
      </c>
      <c r="P398" s="126" t="str">
        <f>IF(b_BDVSA!N398&lt;&gt;"",ABS(b_BDVSA!N398),"")</f>
        <v/>
      </c>
      <c r="Q398" s="125">
        <f>IF(b_BDVSA!Q398&lt;&gt;"",ABS(b_BDVSA!Q398),"")</f>
        <v>0</v>
      </c>
      <c r="R398" s="125" t="str">
        <f>IF(AND(b_BDVSA!Q398&lt;&gt;"",b_BDVSA!Q398&lt;&gt;0)=TRUE,IF(b_BDVSA!Q398&gt;0,"D","A"),"")</f>
        <v/>
      </c>
      <c r="S398" s="125">
        <f>IF(b_BDVSA!R398&lt;&gt;"",ABS(b_BDVSA!R398),"")</f>
        <v>706162.63</v>
      </c>
      <c r="T398" s="125" t="str">
        <f>IF(AND(b_BDVSA!R398&lt;&gt;"",b_BDVSA!R398&lt;&gt;0)=TRUE,IF(b_BDVSA!R398&gt;0,"D","A"),"")</f>
        <v>D</v>
      </c>
      <c r="U398" s="126" t="str">
        <f>IF(b_BDVSA!S398&lt;&gt;"",ABS(b_BDVSA!S398),"")</f>
        <v/>
      </c>
      <c r="V398" s="125">
        <f>IF(b_BDVSA!V398&lt;&gt;"",ABS(b_BDVSA!V398),"")</f>
        <v>0</v>
      </c>
      <c r="W398" s="125" t="str">
        <f>IF(AND(b_BDVSA!V398&lt;&gt;"",b_BDVSA!V398&lt;&gt;0)=TRUE,IF(b_BDVSA!V398&gt;0,"D","A"),"")</f>
        <v/>
      </c>
      <c r="X398" s="125">
        <f>IF(b_BDVSA!W398&lt;&gt;"",ABS(b_BDVSA!W398),"")</f>
        <v>706162.63</v>
      </c>
      <c r="Y398" s="125" t="str">
        <f>IF(AND(b_BDVSA!W398&lt;&gt;"",b_BDVSA!W398&lt;&gt;0)=TRUE,IF(b_BDVSA!W398&gt;0,"D","A"),"")</f>
        <v>D</v>
      </c>
      <c r="Z398" s="126" t="str">
        <f>IF(b_BDVSA!X398&lt;&gt;"",ABS(b_BDVSA!X398),"")</f>
        <v/>
      </c>
    </row>
    <row r="399" spans="1:26">
      <c r="A399" s="117" t="str">
        <f>IF(dati_pdc!A395&lt;&gt;"",IF(dati_pdc!D395=1,RIGHT(dati_pdc!A395,dati_pdc!E395),dati_pdc!A395),"")</f>
        <v>8101</v>
      </c>
      <c r="B399" s="117" t="str">
        <f>IF(dati_pdc!B395&lt;&gt;"",dati_pdc!B395,"")</f>
        <v>COSTI PERSONALE DIPENDENTE</v>
      </c>
      <c r="C399" s="117">
        <f>IF(dati_pdc!C395&lt;&gt;"",dati_pdc!C395,"")</f>
        <v>2</v>
      </c>
      <c r="D399" s="117">
        <f>IF(dati_pdc!D395&lt;&gt;"",dati_pdc!D395,"")</f>
        <v>0</v>
      </c>
      <c r="E399" s="125">
        <f>IF(b_BDVSA!F399&lt;&gt;"",ABS(b_BDVSA!F399),"")</f>
        <v>677878.95000000007</v>
      </c>
      <c r="F399" s="125" t="str">
        <f>IF(AND(b_BDVSA!F399&lt;&gt;"",b_BDVSA!F399&lt;&gt;0)=TRUE,IF(b_BDVSA!F399&gt;0,"D","A"),"")</f>
        <v>D</v>
      </c>
      <c r="G399" s="125">
        <f>IF(b_BDVSA!G399&lt;&gt;"",ABS(b_BDVSA!G399),"")</f>
        <v>566509.21</v>
      </c>
      <c r="H399" s="125" t="str">
        <f>IF(AND(b_BDVSA!G399&lt;&gt;"",b_BDVSA!G399&lt;&gt;0)=TRUE,IF(b_BDVSA!G399&gt;0,"D","A"),"")</f>
        <v>D</v>
      </c>
      <c r="I399" s="125">
        <f>IF(b_BDVSA!H399&lt;&gt;"",ABS(b_BDVSA!H399),"")</f>
        <v>111369.74000000011</v>
      </c>
      <c r="J399" s="125" t="str">
        <f>IF(AND(b_BDVSA!H399&lt;&gt;"",b_BDVSA!H399&lt;&gt;0)=TRUE,IF(b_BDVSA!H399&gt;0,"D","A"),"")</f>
        <v>D</v>
      </c>
      <c r="K399" s="126">
        <f>IF(b_BDVSA!I399&lt;&gt;"",ABS(b_BDVSA!I399),"")</f>
        <v>0.1965894605667578</v>
      </c>
      <c r="L399" s="125">
        <f>IF(b_BDVSA!L399&lt;&gt;"",ABS(b_BDVSA!L399),"")</f>
        <v>0</v>
      </c>
      <c r="M399" s="125" t="str">
        <f>IF(AND(b_BDVSA!L399&lt;&gt;"",b_BDVSA!L399&lt;&gt;0)=TRUE,IF(b_BDVSA!L399&gt;0,"D","A"),"")</f>
        <v/>
      </c>
      <c r="N399" s="125">
        <f>IF(b_BDVSA!M399&lt;&gt;"",ABS(b_BDVSA!M399),"")</f>
        <v>677878.95000000007</v>
      </c>
      <c r="O399" s="125" t="str">
        <f>IF(AND(b_BDVSA!M399&lt;&gt;"",b_BDVSA!M399&lt;&gt;0)=TRUE,IF(b_BDVSA!M399&gt;0,"D","A"),"")</f>
        <v>D</v>
      </c>
      <c r="P399" s="126" t="str">
        <f>IF(b_BDVSA!N399&lt;&gt;"",ABS(b_BDVSA!N399),"")</f>
        <v/>
      </c>
      <c r="Q399" s="125">
        <f>IF(b_BDVSA!Q399&lt;&gt;"",ABS(b_BDVSA!Q399),"")</f>
        <v>0</v>
      </c>
      <c r="R399" s="125" t="str">
        <f>IF(AND(b_BDVSA!Q399&lt;&gt;"",b_BDVSA!Q399&lt;&gt;0)=TRUE,IF(b_BDVSA!Q399&gt;0,"D","A"),"")</f>
        <v/>
      </c>
      <c r="S399" s="125">
        <f>IF(b_BDVSA!R399&lt;&gt;"",ABS(b_BDVSA!R399),"")</f>
        <v>677878.95000000007</v>
      </c>
      <c r="T399" s="125" t="str">
        <f>IF(AND(b_BDVSA!R399&lt;&gt;"",b_BDVSA!R399&lt;&gt;0)=TRUE,IF(b_BDVSA!R399&gt;0,"D","A"),"")</f>
        <v>D</v>
      </c>
      <c r="U399" s="126" t="str">
        <f>IF(b_BDVSA!S399&lt;&gt;"",ABS(b_BDVSA!S399),"")</f>
        <v/>
      </c>
      <c r="V399" s="125">
        <f>IF(b_BDVSA!V399&lt;&gt;"",ABS(b_BDVSA!V399),"")</f>
        <v>0</v>
      </c>
      <c r="W399" s="125" t="str">
        <f>IF(AND(b_BDVSA!V399&lt;&gt;"",b_BDVSA!V399&lt;&gt;0)=TRUE,IF(b_BDVSA!V399&gt;0,"D","A"),"")</f>
        <v/>
      </c>
      <c r="X399" s="125">
        <f>IF(b_BDVSA!W399&lt;&gt;"",ABS(b_BDVSA!W399),"")</f>
        <v>677878.95000000007</v>
      </c>
      <c r="Y399" s="125" t="str">
        <f>IF(AND(b_BDVSA!W399&lt;&gt;"",b_BDVSA!W399&lt;&gt;0)=TRUE,IF(b_BDVSA!W399&gt;0,"D","A"),"")</f>
        <v>D</v>
      </c>
      <c r="Z399" s="126" t="str">
        <f>IF(b_BDVSA!X399&lt;&gt;"",ABS(b_BDVSA!X399),"")</f>
        <v/>
      </c>
    </row>
    <row r="400" spans="1:26">
      <c r="A400" s="117" t="str">
        <f>IF(dati_pdc!A396&lt;&gt;"",IF(dati_pdc!D396=1,RIGHT(dati_pdc!A396,dati_pdc!E396),dati_pdc!A396),"")</f>
        <v>810101</v>
      </c>
      <c r="B400" s="117" t="str">
        <f>IF(dati_pdc!B396&lt;&gt;"",dati_pdc!B396,"")</f>
        <v>Retribuzioni lorde</v>
      </c>
      <c r="C400" s="117">
        <f>IF(dati_pdc!C396&lt;&gt;"",dati_pdc!C396,"")</f>
        <v>3</v>
      </c>
      <c r="D400" s="117">
        <f>IF(dati_pdc!D396&lt;&gt;"",dati_pdc!D396,"")</f>
        <v>0</v>
      </c>
      <c r="E400" s="125">
        <f>IF(b_BDVSA!F400&lt;&gt;"",ABS(b_BDVSA!F400),"")</f>
        <v>503761.69</v>
      </c>
      <c r="F400" s="125" t="str">
        <f>IF(AND(b_BDVSA!F400&lt;&gt;"",b_BDVSA!F400&lt;&gt;0)=TRUE,IF(b_BDVSA!F400&gt;0,"D","A"),"")</f>
        <v>D</v>
      </c>
      <c r="G400" s="125">
        <f>IF(b_BDVSA!G400&lt;&gt;"",ABS(b_BDVSA!G400),"")</f>
        <v>427902.58</v>
      </c>
      <c r="H400" s="125" t="str">
        <f>IF(AND(b_BDVSA!G400&lt;&gt;"",b_BDVSA!G400&lt;&gt;0)=TRUE,IF(b_BDVSA!G400&gt;0,"D","A"),"")</f>
        <v>D</v>
      </c>
      <c r="I400" s="125">
        <f>IF(b_BDVSA!H400&lt;&gt;"",ABS(b_BDVSA!H400),"")</f>
        <v>75859.109999999986</v>
      </c>
      <c r="J400" s="125" t="str">
        <f>IF(AND(b_BDVSA!H400&lt;&gt;"",b_BDVSA!H400&lt;&gt;0)=TRUE,IF(b_BDVSA!H400&gt;0,"D","A"),"")</f>
        <v>D</v>
      </c>
      <c r="K400" s="126">
        <f>IF(b_BDVSA!I400&lt;&gt;"",ABS(b_BDVSA!I400),"")</f>
        <v>0.17728126341280762</v>
      </c>
      <c r="L400" s="125">
        <f>IF(b_BDVSA!L400&lt;&gt;"",ABS(b_BDVSA!L400),"")</f>
        <v>0</v>
      </c>
      <c r="M400" s="125" t="str">
        <f>IF(AND(b_BDVSA!L400&lt;&gt;"",b_BDVSA!L400&lt;&gt;0)=TRUE,IF(b_BDVSA!L400&gt;0,"D","A"),"")</f>
        <v/>
      </c>
      <c r="N400" s="125">
        <f>IF(b_BDVSA!M400&lt;&gt;"",ABS(b_BDVSA!M400),"")</f>
        <v>503761.69</v>
      </c>
      <c r="O400" s="125" t="str">
        <f>IF(AND(b_BDVSA!M400&lt;&gt;"",b_BDVSA!M400&lt;&gt;0)=TRUE,IF(b_BDVSA!M400&gt;0,"D","A"),"")</f>
        <v>D</v>
      </c>
      <c r="P400" s="126" t="str">
        <f>IF(b_BDVSA!N400&lt;&gt;"",ABS(b_BDVSA!N400),"")</f>
        <v/>
      </c>
      <c r="Q400" s="125">
        <f>IF(b_BDVSA!Q400&lt;&gt;"",ABS(b_BDVSA!Q400),"")</f>
        <v>0</v>
      </c>
      <c r="R400" s="125" t="str">
        <f>IF(AND(b_BDVSA!Q400&lt;&gt;"",b_BDVSA!Q400&lt;&gt;0)=TRUE,IF(b_BDVSA!Q400&gt;0,"D","A"),"")</f>
        <v/>
      </c>
      <c r="S400" s="125">
        <f>IF(b_BDVSA!R400&lt;&gt;"",ABS(b_BDVSA!R400),"")</f>
        <v>503761.69</v>
      </c>
      <c r="T400" s="125" t="str">
        <f>IF(AND(b_BDVSA!R400&lt;&gt;"",b_BDVSA!R400&lt;&gt;0)=TRUE,IF(b_BDVSA!R400&gt;0,"D","A"),"")</f>
        <v>D</v>
      </c>
      <c r="U400" s="126" t="str">
        <f>IF(b_BDVSA!S400&lt;&gt;"",ABS(b_BDVSA!S400),"")</f>
        <v/>
      </c>
      <c r="V400" s="125">
        <f>IF(b_BDVSA!V400&lt;&gt;"",ABS(b_BDVSA!V400),"")</f>
        <v>0</v>
      </c>
      <c r="W400" s="125" t="str">
        <f>IF(AND(b_BDVSA!V400&lt;&gt;"",b_BDVSA!V400&lt;&gt;0)=TRUE,IF(b_BDVSA!V400&gt;0,"D","A"),"")</f>
        <v/>
      </c>
      <c r="X400" s="125">
        <f>IF(b_BDVSA!W400&lt;&gt;"",ABS(b_BDVSA!W400),"")</f>
        <v>503761.69</v>
      </c>
      <c r="Y400" s="125" t="str">
        <f>IF(AND(b_BDVSA!W400&lt;&gt;"",b_BDVSA!W400&lt;&gt;0)=TRUE,IF(b_BDVSA!W400&gt;0,"D","A"),"")</f>
        <v>D</v>
      </c>
      <c r="Z400" s="126" t="str">
        <f>IF(b_BDVSA!X400&lt;&gt;"",ABS(b_BDVSA!X400),"")</f>
        <v/>
      </c>
    </row>
    <row r="401" spans="1:26">
      <c r="A401" s="117" t="str">
        <f>IF(dati_pdc!A397&lt;&gt;"",IF(dati_pdc!D397=1,RIGHT(dati_pdc!A397,dati_pdc!E397),dati_pdc!A397),"")</f>
        <v>81010101</v>
      </c>
      <c r="B401" s="117" t="str">
        <f>IF(dati_pdc!B397&lt;&gt;"",dati_pdc!B397,"")</f>
        <v>Retribuzioni lorde dipendenti ordinari</v>
      </c>
      <c r="C401" s="117">
        <f>IF(dati_pdc!C397&lt;&gt;"",dati_pdc!C397,"")</f>
        <v>4</v>
      </c>
      <c r="D401" s="117">
        <f>IF(dati_pdc!D397&lt;&gt;"",dati_pdc!D397,"")</f>
        <v>0</v>
      </c>
      <c r="E401" s="125">
        <f>IF(b_BDVSA!F401&lt;&gt;"",ABS(b_BDVSA!F401),"")</f>
        <v>455809.11</v>
      </c>
      <c r="F401" s="125" t="str">
        <f>IF(AND(b_BDVSA!F401&lt;&gt;"",b_BDVSA!F401&lt;&gt;0)=TRUE,IF(b_BDVSA!F401&gt;0,"D","A"),"")</f>
        <v>D</v>
      </c>
      <c r="G401" s="125">
        <f>IF(b_BDVSA!G401&lt;&gt;"",ABS(b_BDVSA!G401),"")</f>
        <v>351138.39</v>
      </c>
      <c r="H401" s="125" t="str">
        <f>IF(AND(b_BDVSA!G401&lt;&gt;"",b_BDVSA!G401&lt;&gt;0)=TRUE,IF(b_BDVSA!G401&gt;0,"D","A"),"")</f>
        <v>D</v>
      </c>
      <c r="I401" s="125">
        <f>IF(b_BDVSA!H401&lt;&gt;"",ABS(b_BDVSA!H401),"")</f>
        <v>104670.71999999997</v>
      </c>
      <c r="J401" s="125" t="str">
        <f>IF(AND(b_BDVSA!H401&lt;&gt;"",b_BDVSA!H401&lt;&gt;0)=TRUE,IF(b_BDVSA!H401&gt;0,"D","A"),"")</f>
        <v>D</v>
      </c>
      <c r="K401" s="126">
        <f>IF(b_BDVSA!I401&lt;&gt;"",ABS(b_BDVSA!I401),"")</f>
        <v>0.29808965063603549</v>
      </c>
      <c r="L401" s="125">
        <f>IF(b_BDVSA!L401&lt;&gt;"",ABS(b_BDVSA!L401),"")</f>
        <v>0</v>
      </c>
      <c r="M401" s="125" t="str">
        <f>IF(AND(b_BDVSA!L401&lt;&gt;"",b_BDVSA!L401&lt;&gt;0)=TRUE,IF(b_BDVSA!L401&gt;0,"D","A"),"")</f>
        <v/>
      </c>
      <c r="N401" s="125">
        <f>IF(b_BDVSA!M401&lt;&gt;"",ABS(b_BDVSA!M401),"")</f>
        <v>455809.11</v>
      </c>
      <c r="O401" s="125" t="str">
        <f>IF(AND(b_BDVSA!M401&lt;&gt;"",b_BDVSA!M401&lt;&gt;0)=TRUE,IF(b_BDVSA!M401&gt;0,"D","A"),"")</f>
        <v>D</v>
      </c>
      <c r="P401" s="126" t="str">
        <f>IF(b_BDVSA!N401&lt;&gt;"",ABS(b_BDVSA!N401),"")</f>
        <v/>
      </c>
      <c r="Q401" s="125">
        <f>IF(b_BDVSA!Q401&lt;&gt;"",ABS(b_BDVSA!Q401),"")</f>
        <v>0</v>
      </c>
      <c r="R401" s="125" t="str">
        <f>IF(AND(b_BDVSA!Q401&lt;&gt;"",b_BDVSA!Q401&lt;&gt;0)=TRUE,IF(b_BDVSA!Q401&gt;0,"D","A"),"")</f>
        <v/>
      </c>
      <c r="S401" s="125">
        <f>IF(b_BDVSA!R401&lt;&gt;"",ABS(b_BDVSA!R401),"")</f>
        <v>455809.11</v>
      </c>
      <c r="T401" s="125" t="str">
        <f>IF(AND(b_BDVSA!R401&lt;&gt;"",b_BDVSA!R401&lt;&gt;0)=TRUE,IF(b_BDVSA!R401&gt;0,"D","A"),"")</f>
        <v>D</v>
      </c>
      <c r="U401" s="126" t="str">
        <f>IF(b_BDVSA!S401&lt;&gt;"",ABS(b_BDVSA!S401),"")</f>
        <v/>
      </c>
      <c r="V401" s="125">
        <f>IF(b_BDVSA!V401&lt;&gt;"",ABS(b_BDVSA!V401),"")</f>
        <v>0</v>
      </c>
      <c r="W401" s="125" t="str">
        <f>IF(AND(b_BDVSA!V401&lt;&gt;"",b_BDVSA!V401&lt;&gt;0)=TRUE,IF(b_BDVSA!V401&gt;0,"D","A"),"")</f>
        <v/>
      </c>
      <c r="X401" s="125">
        <f>IF(b_BDVSA!W401&lt;&gt;"",ABS(b_BDVSA!W401),"")</f>
        <v>455809.11</v>
      </c>
      <c r="Y401" s="125" t="str">
        <f>IF(AND(b_BDVSA!W401&lt;&gt;"",b_BDVSA!W401&lt;&gt;0)=TRUE,IF(b_BDVSA!W401&gt;0,"D","A"),"")</f>
        <v>D</v>
      </c>
      <c r="Z401" s="126" t="str">
        <f>IF(b_BDVSA!X401&lt;&gt;"",ABS(b_BDVSA!X401),"")</f>
        <v/>
      </c>
    </row>
    <row r="402" spans="1:26">
      <c r="A402" s="117" t="str">
        <f>IF(dati_pdc!A398&lt;&gt;"",IF(dati_pdc!D398=1,RIGHT(dati_pdc!A398,dati_pdc!E398),dati_pdc!A398),"")</f>
        <v>81010105</v>
      </c>
      <c r="B402" s="117" t="str">
        <f>IF(dati_pdc!B398&lt;&gt;"",dati_pdc!B398,"")</f>
        <v>Retribuzioni lorde apprendisti</v>
      </c>
      <c r="C402" s="117">
        <f>IF(dati_pdc!C398&lt;&gt;"",dati_pdc!C398,"")</f>
        <v>4</v>
      </c>
      <c r="D402" s="117">
        <f>IF(dati_pdc!D398&lt;&gt;"",dati_pdc!D398,"")</f>
        <v>0</v>
      </c>
      <c r="E402" s="125">
        <f>IF(b_BDVSA!F402&lt;&gt;"",ABS(b_BDVSA!F402),"")</f>
        <v>47952.58</v>
      </c>
      <c r="F402" s="125" t="str">
        <f>IF(AND(b_BDVSA!F402&lt;&gt;"",b_BDVSA!F402&lt;&gt;0)=TRUE,IF(b_BDVSA!F402&gt;0,"D","A"),"")</f>
        <v>D</v>
      </c>
      <c r="G402" s="125">
        <f>IF(b_BDVSA!G402&lt;&gt;"",ABS(b_BDVSA!G402),"")</f>
        <v>76764.19</v>
      </c>
      <c r="H402" s="125" t="str">
        <f>IF(AND(b_BDVSA!G402&lt;&gt;"",b_BDVSA!G402&lt;&gt;0)=TRUE,IF(b_BDVSA!G402&gt;0,"D","A"),"")</f>
        <v>D</v>
      </c>
      <c r="I402" s="125">
        <f>IF(b_BDVSA!H402&lt;&gt;"",ABS(b_BDVSA!H402),"")</f>
        <v>28811.61</v>
      </c>
      <c r="J402" s="125" t="str">
        <f>IF(AND(b_BDVSA!H402&lt;&gt;"",b_BDVSA!H402&lt;&gt;0)=TRUE,IF(b_BDVSA!H402&gt;0,"D","A"),"")</f>
        <v>A</v>
      </c>
      <c r="K402" s="126">
        <f>IF(b_BDVSA!I402&lt;&gt;"",ABS(b_BDVSA!I402),"")</f>
        <v>0.37532617747936897</v>
      </c>
      <c r="L402" s="125">
        <f>IF(b_BDVSA!L402&lt;&gt;"",ABS(b_BDVSA!L402),"")</f>
        <v>0</v>
      </c>
      <c r="M402" s="125" t="str">
        <f>IF(AND(b_BDVSA!L402&lt;&gt;"",b_BDVSA!L402&lt;&gt;0)=TRUE,IF(b_BDVSA!L402&gt;0,"D","A"),"")</f>
        <v/>
      </c>
      <c r="N402" s="125">
        <f>IF(b_BDVSA!M402&lt;&gt;"",ABS(b_BDVSA!M402),"")</f>
        <v>47952.58</v>
      </c>
      <c r="O402" s="125" t="str">
        <f>IF(AND(b_BDVSA!M402&lt;&gt;"",b_BDVSA!M402&lt;&gt;0)=TRUE,IF(b_BDVSA!M402&gt;0,"D","A"),"")</f>
        <v>D</v>
      </c>
      <c r="P402" s="126" t="str">
        <f>IF(b_BDVSA!N402&lt;&gt;"",ABS(b_BDVSA!N402),"")</f>
        <v/>
      </c>
      <c r="Q402" s="125">
        <f>IF(b_BDVSA!Q402&lt;&gt;"",ABS(b_BDVSA!Q402),"")</f>
        <v>0</v>
      </c>
      <c r="R402" s="125" t="str">
        <f>IF(AND(b_BDVSA!Q402&lt;&gt;"",b_BDVSA!Q402&lt;&gt;0)=TRUE,IF(b_BDVSA!Q402&gt;0,"D","A"),"")</f>
        <v/>
      </c>
      <c r="S402" s="125">
        <f>IF(b_BDVSA!R402&lt;&gt;"",ABS(b_BDVSA!R402),"")</f>
        <v>47952.58</v>
      </c>
      <c r="T402" s="125" t="str">
        <f>IF(AND(b_BDVSA!R402&lt;&gt;"",b_BDVSA!R402&lt;&gt;0)=TRUE,IF(b_BDVSA!R402&gt;0,"D","A"),"")</f>
        <v>D</v>
      </c>
      <c r="U402" s="126" t="str">
        <f>IF(b_BDVSA!S402&lt;&gt;"",ABS(b_BDVSA!S402),"")</f>
        <v/>
      </c>
      <c r="V402" s="125">
        <f>IF(b_BDVSA!V402&lt;&gt;"",ABS(b_BDVSA!V402),"")</f>
        <v>0</v>
      </c>
      <c r="W402" s="125" t="str">
        <f>IF(AND(b_BDVSA!V402&lt;&gt;"",b_BDVSA!V402&lt;&gt;0)=TRUE,IF(b_BDVSA!V402&gt;0,"D","A"),"")</f>
        <v/>
      </c>
      <c r="X402" s="125">
        <f>IF(b_BDVSA!W402&lt;&gt;"",ABS(b_BDVSA!W402),"")</f>
        <v>47952.58</v>
      </c>
      <c r="Y402" s="125" t="str">
        <f>IF(AND(b_BDVSA!W402&lt;&gt;"",b_BDVSA!W402&lt;&gt;0)=TRUE,IF(b_BDVSA!W402&gt;0,"D","A"),"")</f>
        <v>D</v>
      </c>
      <c r="Z402" s="126" t="str">
        <f>IF(b_BDVSA!X402&lt;&gt;"",ABS(b_BDVSA!X402),"")</f>
        <v/>
      </c>
    </row>
    <row r="403" spans="1:26">
      <c r="A403" s="117" t="str">
        <f>IF(dati_pdc!A399&lt;&gt;"",IF(dati_pdc!D399=1,RIGHT(dati_pdc!A399,dati_pdc!E399),dati_pdc!A399),"")</f>
        <v>810117</v>
      </c>
      <c r="B403" s="117" t="str">
        <f>IF(dati_pdc!B399&lt;&gt;"",dati_pdc!B399,"")</f>
        <v>Contributi INPS</v>
      </c>
      <c r="C403" s="117">
        <f>IF(dati_pdc!C399&lt;&gt;"",dati_pdc!C399,"")</f>
        <v>3</v>
      </c>
      <c r="D403" s="117">
        <f>IF(dati_pdc!D399&lt;&gt;"",dati_pdc!D399,"")</f>
        <v>0</v>
      </c>
      <c r="E403" s="125">
        <f>IF(b_BDVSA!F403&lt;&gt;"",ABS(b_BDVSA!F403),"")</f>
        <v>136084.93</v>
      </c>
      <c r="F403" s="125" t="str">
        <f>IF(AND(b_BDVSA!F403&lt;&gt;"",b_BDVSA!F403&lt;&gt;0)=TRUE,IF(b_BDVSA!F403&gt;0,"D","A"),"")</f>
        <v>D</v>
      </c>
      <c r="G403" s="125">
        <f>IF(b_BDVSA!G403&lt;&gt;"",ABS(b_BDVSA!G403),"")</f>
        <v>104616.39</v>
      </c>
      <c r="H403" s="125" t="str">
        <f>IF(AND(b_BDVSA!G403&lt;&gt;"",b_BDVSA!G403&lt;&gt;0)=TRUE,IF(b_BDVSA!G403&gt;0,"D","A"),"")</f>
        <v>D</v>
      </c>
      <c r="I403" s="125">
        <f>IF(b_BDVSA!H403&lt;&gt;"",ABS(b_BDVSA!H403),"")</f>
        <v>31468.539999999994</v>
      </c>
      <c r="J403" s="125" t="str">
        <f>IF(AND(b_BDVSA!H403&lt;&gt;"",b_BDVSA!H403&lt;&gt;0)=TRUE,IF(b_BDVSA!H403&gt;0,"D","A"),"")</f>
        <v>D</v>
      </c>
      <c r="K403" s="126">
        <f>IF(b_BDVSA!I403&lt;&gt;"",ABS(b_BDVSA!I403),"")</f>
        <v>0.30079932981820529</v>
      </c>
      <c r="L403" s="125">
        <f>IF(b_BDVSA!L403&lt;&gt;"",ABS(b_BDVSA!L403),"")</f>
        <v>0</v>
      </c>
      <c r="M403" s="125" t="str">
        <f>IF(AND(b_BDVSA!L403&lt;&gt;"",b_BDVSA!L403&lt;&gt;0)=TRUE,IF(b_BDVSA!L403&gt;0,"D","A"),"")</f>
        <v/>
      </c>
      <c r="N403" s="125">
        <f>IF(b_BDVSA!M403&lt;&gt;"",ABS(b_BDVSA!M403),"")</f>
        <v>136084.93</v>
      </c>
      <c r="O403" s="125" t="str">
        <f>IF(AND(b_BDVSA!M403&lt;&gt;"",b_BDVSA!M403&lt;&gt;0)=TRUE,IF(b_BDVSA!M403&gt;0,"D","A"),"")</f>
        <v>D</v>
      </c>
      <c r="P403" s="126" t="str">
        <f>IF(b_BDVSA!N403&lt;&gt;"",ABS(b_BDVSA!N403),"")</f>
        <v/>
      </c>
      <c r="Q403" s="125">
        <f>IF(b_BDVSA!Q403&lt;&gt;"",ABS(b_BDVSA!Q403),"")</f>
        <v>0</v>
      </c>
      <c r="R403" s="125" t="str">
        <f>IF(AND(b_BDVSA!Q403&lt;&gt;"",b_BDVSA!Q403&lt;&gt;0)=TRUE,IF(b_BDVSA!Q403&gt;0,"D","A"),"")</f>
        <v/>
      </c>
      <c r="S403" s="125">
        <f>IF(b_BDVSA!R403&lt;&gt;"",ABS(b_BDVSA!R403),"")</f>
        <v>136084.93</v>
      </c>
      <c r="T403" s="125" t="str">
        <f>IF(AND(b_BDVSA!R403&lt;&gt;"",b_BDVSA!R403&lt;&gt;0)=TRUE,IF(b_BDVSA!R403&gt;0,"D","A"),"")</f>
        <v>D</v>
      </c>
      <c r="U403" s="126" t="str">
        <f>IF(b_BDVSA!S403&lt;&gt;"",ABS(b_BDVSA!S403),"")</f>
        <v/>
      </c>
      <c r="V403" s="125">
        <f>IF(b_BDVSA!V403&lt;&gt;"",ABS(b_BDVSA!V403),"")</f>
        <v>0</v>
      </c>
      <c r="W403" s="125" t="str">
        <f>IF(AND(b_BDVSA!V403&lt;&gt;"",b_BDVSA!V403&lt;&gt;0)=TRUE,IF(b_BDVSA!V403&gt;0,"D","A"),"")</f>
        <v/>
      </c>
      <c r="X403" s="125">
        <f>IF(b_BDVSA!W403&lt;&gt;"",ABS(b_BDVSA!W403),"")</f>
        <v>136084.93</v>
      </c>
      <c r="Y403" s="125" t="str">
        <f>IF(AND(b_BDVSA!W403&lt;&gt;"",b_BDVSA!W403&lt;&gt;0)=TRUE,IF(b_BDVSA!W403&gt;0,"D","A"),"")</f>
        <v>D</v>
      </c>
      <c r="Z403" s="126" t="str">
        <f>IF(b_BDVSA!X403&lt;&gt;"",ABS(b_BDVSA!X403),"")</f>
        <v/>
      </c>
    </row>
    <row r="404" spans="1:26">
      <c r="A404" s="117" t="str">
        <f>IF(dati_pdc!A400&lt;&gt;"",IF(dati_pdc!D400=1,RIGHT(dati_pdc!A400,dati_pdc!E400),dati_pdc!A400),"")</f>
        <v>81011701</v>
      </c>
      <c r="B404" s="117" t="str">
        <f>IF(dati_pdc!B400&lt;&gt;"",dati_pdc!B400,"")</f>
        <v>Contributi INPS dipendenti ordinari</v>
      </c>
      <c r="C404" s="117">
        <f>IF(dati_pdc!C400&lt;&gt;"",dati_pdc!C400,"")</f>
        <v>4</v>
      </c>
      <c r="D404" s="117">
        <f>IF(dati_pdc!D400&lt;&gt;"",dati_pdc!D400,"")</f>
        <v>0</v>
      </c>
      <c r="E404" s="125">
        <f>IF(b_BDVSA!F404&lt;&gt;"",ABS(b_BDVSA!F404),"")</f>
        <v>130315.62</v>
      </c>
      <c r="F404" s="125" t="str">
        <f>IF(AND(b_BDVSA!F404&lt;&gt;"",b_BDVSA!F404&lt;&gt;0)=TRUE,IF(b_BDVSA!F404&gt;0,"D","A"),"")</f>
        <v>D</v>
      </c>
      <c r="G404" s="125">
        <f>IF(b_BDVSA!G404&lt;&gt;"",ABS(b_BDVSA!G404),"")</f>
        <v>95546.5</v>
      </c>
      <c r="H404" s="125" t="str">
        <f>IF(AND(b_BDVSA!G404&lt;&gt;"",b_BDVSA!G404&lt;&gt;0)=TRUE,IF(b_BDVSA!G404&gt;0,"D","A"),"")</f>
        <v>D</v>
      </c>
      <c r="I404" s="125">
        <f>IF(b_BDVSA!H404&lt;&gt;"",ABS(b_BDVSA!H404),"")</f>
        <v>34769.119999999995</v>
      </c>
      <c r="J404" s="125" t="str">
        <f>IF(AND(b_BDVSA!H404&lt;&gt;"",b_BDVSA!H404&lt;&gt;0)=TRUE,IF(b_BDVSA!H404&gt;0,"D","A"),"")</f>
        <v>D</v>
      </c>
      <c r="K404" s="126">
        <f>IF(b_BDVSA!I404&lt;&gt;"",ABS(b_BDVSA!I404),"")</f>
        <v>0.36389736934372263</v>
      </c>
      <c r="L404" s="125">
        <f>IF(b_BDVSA!L404&lt;&gt;"",ABS(b_BDVSA!L404),"")</f>
        <v>0</v>
      </c>
      <c r="M404" s="125" t="str">
        <f>IF(AND(b_BDVSA!L404&lt;&gt;"",b_BDVSA!L404&lt;&gt;0)=TRUE,IF(b_BDVSA!L404&gt;0,"D","A"),"")</f>
        <v/>
      </c>
      <c r="N404" s="125">
        <f>IF(b_BDVSA!M404&lt;&gt;"",ABS(b_BDVSA!M404),"")</f>
        <v>130315.62</v>
      </c>
      <c r="O404" s="125" t="str">
        <f>IF(AND(b_BDVSA!M404&lt;&gt;"",b_BDVSA!M404&lt;&gt;0)=TRUE,IF(b_BDVSA!M404&gt;0,"D","A"),"")</f>
        <v>D</v>
      </c>
      <c r="P404" s="126" t="str">
        <f>IF(b_BDVSA!N404&lt;&gt;"",ABS(b_BDVSA!N404),"")</f>
        <v/>
      </c>
      <c r="Q404" s="125">
        <f>IF(b_BDVSA!Q404&lt;&gt;"",ABS(b_BDVSA!Q404),"")</f>
        <v>0</v>
      </c>
      <c r="R404" s="125" t="str">
        <f>IF(AND(b_BDVSA!Q404&lt;&gt;"",b_BDVSA!Q404&lt;&gt;0)=TRUE,IF(b_BDVSA!Q404&gt;0,"D","A"),"")</f>
        <v/>
      </c>
      <c r="S404" s="125">
        <f>IF(b_BDVSA!R404&lt;&gt;"",ABS(b_BDVSA!R404),"")</f>
        <v>130315.62</v>
      </c>
      <c r="T404" s="125" t="str">
        <f>IF(AND(b_BDVSA!R404&lt;&gt;"",b_BDVSA!R404&lt;&gt;0)=TRUE,IF(b_BDVSA!R404&gt;0,"D","A"),"")</f>
        <v>D</v>
      </c>
      <c r="U404" s="126" t="str">
        <f>IF(b_BDVSA!S404&lt;&gt;"",ABS(b_BDVSA!S404),"")</f>
        <v/>
      </c>
      <c r="V404" s="125">
        <f>IF(b_BDVSA!V404&lt;&gt;"",ABS(b_BDVSA!V404),"")</f>
        <v>0</v>
      </c>
      <c r="W404" s="125" t="str">
        <f>IF(AND(b_BDVSA!V404&lt;&gt;"",b_BDVSA!V404&lt;&gt;0)=TRUE,IF(b_BDVSA!V404&gt;0,"D","A"),"")</f>
        <v/>
      </c>
      <c r="X404" s="125">
        <f>IF(b_BDVSA!W404&lt;&gt;"",ABS(b_BDVSA!W404),"")</f>
        <v>130315.62</v>
      </c>
      <c r="Y404" s="125" t="str">
        <f>IF(AND(b_BDVSA!W404&lt;&gt;"",b_BDVSA!W404&lt;&gt;0)=TRUE,IF(b_BDVSA!W404&gt;0,"D","A"),"")</f>
        <v>D</v>
      </c>
      <c r="Z404" s="126" t="str">
        <f>IF(b_BDVSA!X404&lt;&gt;"",ABS(b_BDVSA!X404),"")</f>
        <v/>
      </c>
    </row>
    <row r="405" spans="1:26">
      <c r="A405" s="117" t="str">
        <f>IF(dati_pdc!A401&lt;&gt;"",IF(dati_pdc!D401=1,RIGHT(dati_pdc!A401,dati_pdc!E401),dati_pdc!A401),"")</f>
        <v>81011705</v>
      </c>
      <c r="B405" s="117" t="str">
        <f>IF(dati_pdc!B401&lt;&gt;"",dati_pdc!B401,"")</f>
        <v>Contributi INPS apprendisti</v>
      </c>
      <c r="C405" s="117">
        <f>IF(dati_pdc!C401&lt;&gt;"",dati_pdc!C401,"")</f>
        <v>4</v>
      </c>
      <c r="D405" s="117">
        <f>IF(dati_pdc!D401&lt;&gt;"",dati_pdc!D401,"")</f>
        <v>0</v>
      </c>
      <c r="E405" s="125">
        <f>IF(b_BDVSA!F405&lt;&gt;"",ABS(b_BDVSA!F405),"")</f>
        <v>5769.31</v>
      </c>
      <c r="F405" s="125" t="str">
        <f>IF(AND(b_BDVSA!F405&lt;&gt;"",b_BDVSA!F405&lt;&gt;0)=TRUE,IF(b_BDVSA!F405&gt;0,"D","A"),"")</f>
        <v>D</v>
      </c>
      <c r="G405" s="125">
        <f>IF(b_BDVSA!G405&lt;&gt;"",ABS(b_BDVSA!G405),"")</f>
        <v>9069.89</v>
      </c>
      <c r="H405" s="125" t="str">
        <f>IF(AND(b_BDVSA!G405&lt;&gt;"",b_BDVSA!G405&lt;&gt;0)=TRUE,IF(b_BDVSA!G405&gt;0,"D","A"),"")</f>
        <v>D</v>
      </c>
      <c r="I405" s="125">
        <f>IF(b_BDVSA!H405&lt;&gt;"",ABS(b_BDVSA!H405),"")</f>
        <v>3300.579999999999</v>
      </c>
      <c r="J405" s="125" t="str">
        <f>IF(AND(b_BDVSA!H405&lt;&gt;"",b_BDVSA!H405&lt;&gt;0)=TRUE,IF(b_BDVSA!H405&gt;0,"D","A"),"")</f>
        <v>A</v>
      </c>
      <c r="K405" s="126">
        <f>IF(b_BDVSA!I405&lt;&gt;"",ABS(b_BDVSA!I405),"")</f>
        <v>0.3639051851786515</v>
      </c>
      <c r="L405" s="125">
        <f>IF(b_BDVSA!L405&lt;&gt;"",ABS(b_BDVSA!L405),"")</f>
        <v>0</v>
      </c>
      <c r="M405" s="125" t="str">
        <f>IF(AND(b_BDVSA!L405&lt;&gt;"",b_BDVSA!L405&lt;&gt;0)=TRUE,IF(b_BDVSA!L405&gt;0,"D","A"),"")</f>
        <v/>
      </c>
      <c r="N405" s="125">
        <f>IF(b_BDVSA!M405&lt;&gt;"",ABS(b_BDVSA!M405),"")</f>
        <v>5769.31</v>
      </c>
      <c r="O405" s="125" t="str">
        <f>IF(AND(b_BDVSA!M405&lt;&gt;"",b_BDVSA!M405&lt;&gt;0)=TRUE,IF(b_BDVSA!M405&gt;0,"D","A"),"")</f>
        <v>D</v>
      </c>
      <c r="P405" s="126" t="str">
        <f>IF(b_BDVSA!N405&lt;&gt;"",ABS(b_BDVSA!N405),"")</f>
        <v/>
      </c>
      <c r="Q405" s="125">
        <f>IF(b_BDVSA!Q405&lt;&gt;"",ABS(b_BDVSA!Q405),"")</f>
        <v>0</v>
      </c>
      <c r="R405" s="125" t="str">
        <f>IF(AND(b_BDVSA!Q405&lt;&gt;"",b_BDVSA!Q405&lt;&gt;0)=TRUE,IF(b_BDVSA!Q405&gt;0,"D","A"),"")</f>
        <v/>
      </c>
      <c r="S405" s="125">
        <f>IF(b_BDVSA!R405&lt;&gt;"",ABS(b_BDVSA!R405),"")</f>
        <v>5769.31</v>
      </c>
      <c r="T405" s="125" t="str">
        <f>IF(AND(b_BDVSA!R405&lt;&gt;"",b_BDVSA!R405&lt;&gt;0)=TRUE,IF(b_BDVSA!R405&gt;0,"D","A"),"")</f>
        <v>D</v>
      </c>
      <c r="U405" s="126" t="str">
        <f>IF(b_BDVSA!S405&lt;&gt;"",ABS(b_BDVSA!S405),"")</f>
        <v/>
      </c>
      <c r="V405" s="125">
        <f>IF(b_BDVSA!V405&lt;&gt;"",ABS(b_BDVSA!V405),"")</f>
        <v>0</v>
      </c>
      <c r="W405" s="125" t="str">
        <f>IF(AND(b_BDVSA!V405&lt;&gt;"",b_BDVSA!V405&lt;&gt;0)=TRUE,IF(b_BDVSA!V405&gt;0,"D","A"),"")</f>
        <v/>
      </c>
      <c r="X405" s="125">
        <f>IF(b_BDVSA!W405&lt;&gt;"",ABS(b_BDVSA!W405),"")</f>
        <v>5769.31</v>
      </c>
      <c r="Y405" s="125" t="str">
        <f>IF(AND(b_BDVSA!W405&lt;&gt;"",b_BDVSA!W405&lt;&gt;0)=TRUE,IF(b_BDVSA!W405&gt;0,"D","A"),"")</f>
        <v>D</v>
      </c>
      <c r="Z405" s="126" t="str">
        <f>IF(b_BDVSA!X405&lt;&gt;"",ABS(b_BDVSA!X405),"")</f>
        <v/>
      </c>
    </row>
    <row r="406" spans="1:26">
      <c r="A406" s="117" t="str">
        <f>IF(dati_pdc!A402&lt;&gt;"",IF(dati_pdc!D402=1,RIGHT(dati_pdc!A402,dati_pdc!E402),dati_pdc!A402),"")</f>
        <v>810118</v>
      </c>
      <c r="B406" s="117" t="str">
        <f>IF(dati_pdc!B402&lt;&gt;"",dati_pdc!B402,"")</f>
        <v>Contributi fondo EST</v>
      </c>
      <c r="C406" s="117">
        <f>IF(dati_pdc!C402&lt;&gt;"",dati_pdc!C402,"")</f>
        <v>3</v>
      </c>
      <c r="D406" s="117">
        <f>IF(dati_pdc!D402&lt;&gt;"",dati_pdc!D402,"")</f>
        <v>0</v>
      </c>
      <c r="E406" s="125">
        <f>IF(b_BDVSA!F406&lt;&gt;"",ABS(b_BDVSA!F406),"")</f>
        <v>1690</v>
      </c>
      <c r="F406" s="125" t="str">
        <f>IF(AND(b_BDVSA!F406&lt;&gt;"",b_BDVSA!F406&lt;&gt;0)=TRUE,IF(b_BDVSA!F406&gt;0,"D","A"),"")</f>
        <v>D</v>
      </c>
      <c r="G406" s="125">
        <f>IF(b_BDVSA!G406&lt;&gt;"",ABS(b_BDVSA!G406),"")</f>
        <v>1790</v>
      </c>
      <c r="H406" s="125" t="str">
        <f>IF(AND(b_BDVSA!G406&lt;&gt;"",b_BDVSA!G406&lt;&gt;0)=TRUE,IF(b_BDVSA!G406&gt;0,"D","A"),"")</f>
        <v>D</v>
      </c>
      <c r="I406" s="125">
        <f>IF(b_BDVSA!H406&lt;&gt;"",ABS(b_BDVSA!H406),"")</f>
        <v>100</v>
      </c>
      <c r="J406" s="125" t="str">
        <f>IF(AND(b_BDVSA!H406&lt;&gt;"",b_BDVSA!H406&lt;&gt;0)=TRUE,IF(b_BDVSA!H406&gt;0,"D","A"),"")</f>
        <v>A</v>
      </c>
      <c r="K406" s="126">
        <f>IF(b_BDVSA!I406&lt;&gt;"",ABS(b_BDVSA!I406),"")</f>
        <v>5.5865921787709494E-2</v>
      </c>
      <c r="L406" s="125">
        <f>IF(b_BDVSA!L406&lt;&gt;"",ABS(b_BDVSA!L406),"")</f>
        <v>0</v>
      </c>
      <c r="M406" s="125" t="str">
        <f>IF(AND(b_BDVSA!L406&lt;&gt;"",b_BDVSA!L406&lt;&gt;0)=TRUE,IF(b_BDVSA!L406&gt;0,"D","A"),"")</f>
        <v/>
      </c>
      <c r="N406" s="125">
        <f>IF(b_BDVSA!M406&lt;&gt;"",ABS(b_BDVSA!M406),"")</f>
        <v>1690</v>
      </c>
      <c r="O406" s="125" t="str">
        <f>IF(AND(b_BDVSA!M406&lt;&gt;"",b_BDVSA!M406&lt;&gt;0)=TRUE,IF(b_BDVSA!M406&gt;0,"D","A"),"")</f>
        <v>D</v>
      </c>
      <c r="P406" s="126" t="str">
        <f>IF(b_BDVSA!N406&lt;&gt;"",ABS(b_BDVSA!N406),"")</f>
        <v/>
      </c>
      <c r="Q406" s="125">
        <f>IF(b_BDVSA!Q406&lt;&gt;"",ABS(b_BDVSA!Q406),"")</f>
        <v>0</v>
      </c>
      <c r="R406" s="125" t="str">
        <f>IF(AND(b_BDVSA!Q406&lt;&gt;"",b_BDVSA!Q406&lt;&gt;0)=TRUE,IF(b_BDVSA!Q406&gt;0,"D","A"),"")</f>
        <v/>
      </c>
      <c r="S406" s="125">
        <f>IF(b_BDVSA!R406&lt;&gt;"",ABS(b_BDVSA!R406),"")</f>
        <v>1690</v>
      </c>
      <c r="T406" s="125" t="str">
        <f>IF(AND(b_BDVSA!R406&lt;&gt;"",b_BDVSA!R406&lt;&gt;0)=TRUE,IF(b_BDVSA!R406&gt;0,"D","A"),"")</f>
        <v>D</v>
      </c>
      <c r="U406" s="126" t="str">
        <f>IF(b_BDVSA!S406&lt;&gt;"",ABS(b_BDVSA!S406),"")</f>
        <v/>
      </c>
      <c r="V406" s="125">
        <f>IF(b_BDVSA!V406&lt;&gt;"",ABS(b_BDVSA!V406),"")</f>
        <v>0</v>
      </c>
      <c r="W406" s="125" t="str">
        <f>IF(AND(b_BDVSA!V406&lt;&gt;"",b_BDVSA!V406&lt;&gt;0)=TRUE,IF(b_BDVSA!V406&gt;0,"D","A"),"")</f>
        <v/>
      </c>
      <c r="X406" s="125">
        <f>IF(b_BDVSA!W406&lt;&gt;"",ABS(b_BDVSA!W406),"")</f>
        <v>1690</v>
      </c>
      <c r="Y406" s="125" t="str">
        <f>IF(AND(b_BDVSA!W406&lt;&gt;"",b_BDVSA!W406&lt;&gt;0)=TRUE,IF(b_BDVSA!W406&gt;0,"D","A"),"")</f>
        <v>D</v>
      </c>
      <c r="Z406" s="126" t="str">
        <f>IF(b_BDVSA!X406&lt;&gt;"",ABS(b_BDVSA!X406),"")</f>
        <v/>
      </c>
    </row>
    <row r="407" spans="1:26">
      <c r="A407" s="117" t="str">
        <f>IF(dati_pdc!A403&lt;&gt;"",IF(dati_pdc!D403=1,RIGHT(dati_pdc!A403,dati_pdc!E403),dati_pdc!A403),"")</f>
        <v>81011801</v>
      </c>
      <c r="B407" s="117" t="str">
        <f>IF(dati_pdc!B403&lt;&gt;"",dati_pdc!B403,"")</f>
        <v>Contributi fondo EST dipendenti ordinari</v>
      </c>
      <c r="C407" s="117">
        <f>IF(dati_pdc!C403&lt;&gt;"",dati_pdc!C403,"")</f>
        <v>4</v>
      </c>
      <c r="D407" s="117">
        <f>IF(dati_pdc!D403&lt;&gt;"",dati_pdc!D403,"")</f>
        <v>0</v>
      </c>
      <c r="E407" s="125">
        <f>IF(b_BDVSA!F407&lt;&gt;"",ABS(b_BDVSA!F407),"")</f>
        <v>1450</v>
      </c>
      <c r="F407" s="125" t="str">
        <f>IF(AND(b_BDVSA!F407&lt;&gt;"",b_BDVSA!F407&lt;&gt;0)=TRUE,IF(b_BDVSA!F407&gt;0,"D","A"),"")</f>
        <v>D</v>
      </c>
      <c r="G407" s="125">
        <f>IF(b_BDVSA!G407&lt;&gt;"",ABS(b_BDVSA!G407),"")</f>
        <v>1390</v>
      </c>
      <c r="H407" s="125" t="str">
        <f>IF(AND(b_BDVSA!G407&lt;&gt;"",b_BDVSA!G407&lt;&gt;0)=TRUE,IF(b_BDVSA!G407&gt;0,"D","A"),"")</f>
        <v>D</v>
      </c>
      <c r="I407" s="125">
        <f>IF(b_BDVSA!H407&lt;&gt;"",ABS(b_BDVSA!H407),"")</f>
        <v>60</v>
      </c>
      <c r="J407" s="125" t="str">
        <f>IF(AND(b_BDVSA!H407&lt;&gt;"",b_BDVSA!H407&lt;&gt;0)=TRUE,IF(b_BDVSA!H407&gt;0,"D","A"),"")</f>
        <v>D</v>
      </c>
      <c r="K407" s="126">
        <f>IF(b_BDVSA!I407&lt;&gt;"",ABS(b_BDVSA!I407),"")</f>
        <v>4.3165467625899283E-2</v>
      </c>
      <c r="L407" s="125">
        <f>IF(b_BDVSA!L407&lt;&gt;"",ABS(b_BDVSA!L407),"")</f>
        <v>0</v>
      </c>
      <c r="M407" s="125" t="str">
        <f>IF(AND(b_BDVSA!L407&lt;&gt;"",b_BDVSA!L407&lt;&gt;0)=TRUE,IF(b_BDVSA!L407&gt;0,"D","A"),"")</f>
        <v/>
      </c>
      <c r="N407" s="125">
        <f>IF(b_BDVSA!M407&lt;&gt;"",ABS(b_BDVSA!M407),"")</f>
        <v>1450</v>
      </c>
      <c r="O407" s="125" t="str">
        <f>IF(AND(b_BDVSA!M407&lt;&gt;"",b_BDVSA!M407&lt;&gt;0)=TRUE,IF(b_BDVSA!M407&gt;0,"D","A"),"")</f>
        <v>D</v>
      </c>
      <c r="P407" s="126" t="str">
        <f>IF(b_BDVSA!N407&lt;&gt;"",ABS(b_BDVSA!N407),"")</f>
        <v/>
      </c>
      <c r="Q407" s="125">
        <f>IF(b_BDVSA!Q407&lt;&gt;"",ABS(b_BDVSA!Q407),"")</f>
        <v>0</v>
      </c>
      <c r="R407" s="125" t="str">
        <f>IF(AND(b_BDVSA!Q407&lt;&gt;"",b_BDVSA!Q407&lt;&gt;0)=TRUE,IF(b_BDVSA!Q407&gt;0,"D","A"),"")</f>
        <v/>
      </c>
      <c r="S407" s="125">
        <f>IF(b_BDVSA!R407&lt;&gt;"",ABS(b_BDVSA!R407),"")</f>
        <v>1450</v>
      </c>
      <c r="T407" s="125" t="str">
        <f>IF(AND(b_BDVSA!R407&lt;&gt;"",b_BDVSA!R407&lt;&gt;0)=TRUE,IF(b_BDVSA!R407&gt;0,"D","A"),"")</f>
        <v>D</v>
      </c>
      <c r="U407" s="126" t="str">
        <f>IF(b_BDVSA!S407&lt;&gt;"",ABS(b_BDVSA!S407),"")</f>
        <v/>
      </c>
      <c r="V407" s="125">
        <f>IF(b_BDVSA!V407&lt;&gt;"",ABS(b_BDVSA!V407),"")</f>
        <v>0</v>
      </c>
      <c r="W407" s="125" t="str">
        <f>IF(AND(b_BDVSA!V407&lt;&gt;"",b_BDVSA!V407&lt;&gt;0)=TRUE,IF(b_BDVSA!V407&gt;0,"D","A"),"")</f>
        <v/>
      </c>
      <c r="X407" s="125">
        <f>IF(b_BDVSA!W407&lt;&gt;"",ABS(b_BDVSA!W407),"")</f>
        <v>1450</v>
      </c>
      <c r="Y407" s="125" t="str">
        <f>IF(AND(b_BDVSA!W407&lt;&gt;"",b_BDVSA!W407&lt;&gt;0)=TRUE,IF(b_BDVSA!W407&gt;0,"D","A"),"")</f>
        <v>D</v>
      </c>
      <c r="Z407" s="126" t="str">
        <f>IF(b_BDVSA!X407&lt;&gt;"",ABS(b_BDVSA!X407),"")</f>
        <v/>
      </c>
    </row>
    <row r="408" spans="1:26">
      <c r="A408" s="117" t="str">
        <f>IF(dati_pdc!A404&lt;&gt;"",IF(dati_pdc!D404=1,RIGHT(dati_pdc!A404,dati_pdc!E404),dati_pdc!A404),"")</f>
        <v>81011805</v>
      </c>
      <c r="B408" s="117" t="str">
        <f>IF(dati_pdc!B404&lt;&gt;"",dati_pdc!B404,"")</f>
        <v>Contributi fondo EST apprendisti</v>
      </c>
      <c r="C408" s="117">
        <f>IF(dati_pdc!C404&lt;&gt;"",dati_pdc!C404,"")</f>
        <v>4</v>
      </c>
      <c r="D408" s="117">
        <f>IF(dati_pdc!D404&lt;&gt;"",dati_pdc!D404,"")</f>
        <v>0</v>
      </c>
      <c r="E408" s="125">
        <f>IF(b_BDVSA!F408&lt;&gt;"",ABS(b_BDVSA!F408),"")</f>
        <v>240</v>
      </c>
      <c r="F408" s="125" t="str">
        <f>IF(AND(b_BDVSA!F408&lt;&gt;"",b_BDVSA!F408&lt;&gt;0)=TRUE,IF(b_BDVSA!F408&gt;0,"D","A"),"")</f>
        <v>D</v>
      </c>
      <c r="G408" s="125">
        <f>IF(b_BDVSA!G408&lt;&gt;"",ABS(b_BDVSA!G408),"")</f>
        <v>400</v>
      </c>
      <c r="H408" s="125" t="str">
        <f>IF(AND(b_BDVSA!G408&lt;&gt;"",b_BDVSA!G408&lt;&gt;0)=TRUE,IF(b_BDVSA!G408&gt;0,"D","A"),"")</f>
        <v>D</v>
      </c>
      <c r="I408" s="125">
        <f>IF(b_BDVSA!H408&lt;&gt;"",ABS(b_BDVSA!H408),"")</f>
        <v>160</v>
      </c>
      <c r="J408" s="125" t="str">
        <f>IF(AND(b_BDVSA!H408&lt;&gt;"",b_BDVSA!H408&lt;&gt;0)=TRUE,IF(b_BDVSA!H408&gt;0,"D","A"),"")</f>
        <v>A</v>
      </c>
      <c r="K408" s="126">
        <f>IF(b_BDVSA!I408&lt;&gt;"",ABS(b_BDVSA!I408),"")</f>
        <v>0.4</v>
      </c>
      <c r="L408" s="125">
        <f>IF(b_BDVSA!L408&lt;&gt;"",ABS(b_BDVSA!L408),"")</f>
        <v>0</v>
      </c>
      <c r="M408" s="125" t="str">
        <f>IF(AND(b_BDVSA!L408&lt;&gt;"",b_BDVSA!L408&lt;&gt;0)=TRUE,IF(b_BDVSA!L408&gt;0,"D","A"),"")</f>
        <v/>
      </c>
      <c r="N408" s="125">
        <f>IF(b_BDVSA!M408&lt;&gt;"",ABS(b_BDVSA!M408),"")</f>
        <v>240</v>
      </c>
      <c r="O408" s="125" t="str">
        <f>IF(AND(b_BDVSA!M408&lt;&gt;"",b_BDVSA!M408&lt;&gt;0)=TRUE,IF(b_BDVSA!M408&gt;0,"D","A"),"")</f>
        <v>D</v>
      </c>
      <c r="P408" s="126" t="str">
        <f>IF(b_BDVSA!N408&lt;&gt;"",ABS(b_BDVSA!N408),"")</f>
        <v/>
      </c>
      <c r="Q408" s="125">
        <f>IF(b_BDVSA!Q408&lt;&gt;"",ABS(b_BDVSA!Q408),"")</f>
        <v>0</v>
      </c>
      <c r="R408" s="125" t="str">
        <f>IF(AND(b_BDVSA!Q408&lt;&gt;"",b_BDVSA!Q408&lt;&gt;0)=TRUE,IF(b_BDVSA!Q408&gt;0,"D","A"),"")</f>
        <v/>
      </c>
      <c r="S408" s="125">
        <f>IF(b_BDVSA!R408&lt;&gt;"",ABS(b_BDVSA!R408),"")</f>
        <v>240</v>
      </c>
      <c r="T408" s="125" t="str">
        <f>IF(AND(b_BDVSA!R408&lt;&gt;"",b_BDVSA!R408&lt;&gt;0)=TRUE,IF(b_BDVSA!R408&gt;0,"D","A"),"")</f>
        <v>D</v>
      </c>
      <c r="U408" s="126" t="str">
        <f>IF(b_BDVSA!S408&lt;&gt;"",ABS(b_BDVSA!S408),"")</f>
        <v/>
      </c>
      <c r="V408" s="125">
        <f>IF(b_BDVSA!V408&lt;&gt;"",ABS(b_BDVSA!V408),"")</f>
        <v>0</v>
      </c>
      <c r="W408" s="125" t="str">
        <f>IF(AND(b_BDVSA!V408&lt;&gt;"",b_BDVSA!V408&lt;&gt;0)=TRUE,IF(b_BDVSA!V408&gt;0,"D","A"),"")</f>
        <v/>
      </c>
      <c r="X408" s="125">
        <f>IF(b_BDVSA!W408&lt;&gt;"",ABS(b_BDVSA!W408),"")</f>
        <v>240</v>
      </c>
      <c r="Y408" s="125" t="str">
        <f>IF(AND(b_BDVSA!W408&lt;&gt;"",b_BDVSA!W408&lt;&gt;0)=TRUE,IF(b_BDVSA!W408&gt;0,"D","A"),"")</f>
        <v>D</v>
      </c>
      <c r="Z408" s="126" t="str">
        <f>IF(b_BDVSA!X408&lt;&gt;"",ABS(b_BDVSA!X408),"")</f>
        <v/>
      </c>
    </row>
    <row r="409" spans="1:26">
      <c r="A409" s="117" t="str">
        <f>IF(dati_pdc!A405&lt;&gt;"",IF(dati_pdc!D405=1,RIGHT(dati_pdc!A405,dati_pdc!E405),dati_pdc!A405),"")</f>
        <v>810137</v>
      </c>
      <c r="B409" s="117" t="str">
        <f>IF(dati_pdc!B405&lt;&gt;"",dati_pdc!B405,"")</f>
        <v>Quote T.F.R. dipendenti</v>
      </c>
      <c r="C409" s="117">
        <f>IF(dati_pdc!C405&lt;&gt;"",dati_pdc!C405,"")</f>
        <v>3</v>
      </c>
      <c r="D409" s="117">
        <f>IF(dati_pdc!D405&lt;&gt;"",dati_pdc!D405,"")</f>
        <v>0</v>
      </c>
      <c r="E409" s="125">
        <f>IF(b_BDVSA!F409&lt;&gt;"",ABS(b_BDVSA!F409),"")</f>
        <v>33768.81</v>
      </c>
      <c r="F409" s="125" t="str">
        <f>IF(AND(b_BDVSA!F409&lt;&gt;"",b_BDVSA!F409&lt;&gt;0)=TRUE,IF(b_BDVSA!F409&gt;0,"D","A"),"")</f>
        <v>D</v>
      </c>
      <c r="G409" s="125">
        <f>IF(b_BDVSA!G409&lt;&gt;"",ABS(b_BDVSA!G409),"")</f>
        <v>30338.2</v>
      </c>
      <c r="H409" s="125" t="str">
        <f>IF(AND(b_BDVSA!G409&lt;&gt;"",b_BDVSA!G409&lt;&gt;0)=TRUE,IF(b_BDVSA!G409&gt;0,"D","A"),"")</f>
        <v>D</v>
      </c>
      <c r="I409" s="125">
        <f>IF(b_BDVSA!H409&lt;&gt;"",ABS(b_BDVSA!H409),"")</f>
        <v>3430.6099999999969</v>
      </c>
      <c r="J409" s="125" t="str">
        <f>IF(AND(b_BDVSA!H409&lt;&gt;"",b_BDVSA!H409&lt;&gt;0)=TRUE,IF(b_BDVSA!H409&gt;0,"D","A"),"")</f>
        <v>D</v>
      </c>
      <c r="K409" s="126">
        <f>IF(b_BDVSA!I409&lt;&gt;"",ABS(b_BDVSA!I409),"")</f>
        <v>0.11307889063952367</v>
      </c>
      <c r="L409" s="125">
        <f>IF(b_BDVSA!L409&lt;&gt;"",ABS(b_BDVSA!L409),"")</f>
        <v>0</v>
      </c>
      <c r="M409" s="125" t="str">
        <f>IF(AND(b_BDVSA!L409&lt;&gt;"",b_BDVSA!L409&lt;&gt;0)=TRUE,IF(b_BDVSA!L409&gt;0,"D","A"),"")</f>
        <v/>
      </c>
      <c r="N409" s="125">
        <f>IF(b_BDVSA!M409&lt;&gt;"",ABS(b_BDVSA!M409),"")</f>
        <v>33768.81</v>
      </c>
      <c r="O409" s="125" t="str">
        <f>IF(AND(b_BDVSA!M409&lt;&gt;"",b_BDVSA!M409&lt;&gt;0)=TRUE,IF(b_BDVSA!M409&gt;0,"D","A"),"")</f>
        <v>D</v>
      </c>
      <c r="P409" s="126" t="str">
        <f>IF(b_BDVSA!N409&lt;&gt;"",ABS(b_BDVSA!N409),"")</f>
        <v/>
      </c>
      <c r="Q409" s="125">
        <f>IF(b_BDVSA!Q409&lt;&gt;"",ABS(b_BDVSA!Q409),"")</f>
        <v>0</v>
      </c>
      <c r="R409" s="125" t="str">
        <f>IF(AND(b_BDVSA!Q409&lt;&gt;"",b_BDVSA!Q409&lt;&gt;0)=TRUE,IF(b_BDVSA!Q409&gt;0,"D","A"),"")</f>
        <v/>
      </c>
      <c r="S409" s="125">
        <f>IF(b_BDVSA!R409&lt;&gt;"",ABS(b_BDVSA!R409),"")</f>
        <v>33768.81</v>
      </c>
      <c r="T409" s="125" t="str">
        <f>IF(AND(b_BDVSA!R409&lt;&gt;"",b_BDVSA!R409&lt;&gt;0)=TRUE,IF(b_BDVSA!R409&gt;0,"D","A"),"")</f>
        <v>D</v>
      </c>
      <c r="U409" s="126" t="str">
        <f>IF(b_BDVSA!S409&lt;&gt;"",ABS(b_BDVSA!S409),"")</f>
        <v/>
      </c>
      <c r="V409" s="125">
        <f>IF(b_BDVSA!V409&lt;&gt;"",ABS(b_BDVSA!V409),"")</f>
        <v>0</v>
      </c>
      <c r="W409" s="125" t="str">
        <f>IF(AND(b_BDVSA!V409&lt;&gt;"",b_BDVSA!V409&lt;&gt;0)=TRUE,IF(b_BDVSA!V409&gt;0,"D","A"),"")</f>
        <v/>
      </c>
      <c r="X409" s="125">
        <f>IF(b_BDVSA!W409&lt;&gt;"",ABS(b_BDVSA!W409),"")</f>
        <v>33768.81</v>
      </c>
      <c r="Y409" s="125" t="str">
        <f>IF(AND(b_BDVSA!W409&lt;&gt;"",b_BDVSA!W409&lt;&gt;0)=TRUE,IF(b_BDVSA!W409&gt;0,"D","A"),"")</f>
        <v>D</v>
      </c>
      <c r="Z409" s="126" t="str">
        <f>IF(b_BDVSA!X409&lt;&gt;"",ABS(b_BDVSA!X409),"")</f>
        <v/>
      </c>
    </row>
    <row r="410" spans="1:26">
      <c r="A410" s="117" t="str">
        <f>IF(dati_pdc!A406&lt;&gt;"",IF(dati_pdc!D406=1,RIGHT(dati_pdc!A406,dati_pdc!E406),dati_pdc!A406),"")</f>
        <v>81013701</v>
      </c>
      <c r="B410" s="117" t="str">
        <f>IF(dati_pdc!B406&lt;&gt;"",dati_pdc!B406,"")</f>
        <v>Quote T.F.R. dipendenti ordinari</v>
      </c>
      <c r="C410" s="117">
        <f>IF(dati_pdc!C406&lt;&gt;"",dati_pdc!C406,"")</f>
        <v>4</v>
      </c>
      <c r="D410" s="117">
        <f>IF(dati_pdc!D406&lt;&gt;"",dati_pdc!D406,"")</f>
        <v>0</v>
      </c>
      <c r="E410" s="125">
        <f>IF(b_BDVSA!F410&lt;&gt;"",ABS(b_BDVSA!F410),"")</f>
        <v>30309.599999999999</v>
      </c>
      <c r="F410" s="125" t="str">
        <f>IF(AND(b_BDVSA!F410&lt;&gt;"",b_BDVSA!F410&lt;&gt;0)=TRUE,IF(b_BDVSA!F410&gt;0,"D","A"),"")</f>
        <v>D</v>
      </c>
      <c r="G410" s="125">
        <f>IF(b_BDVSA!G410&lt;&gt;"",ABS(b_BDVSA!G410),"")</f>
        <v>24998.59</v>
      </c>
      <c r="H410" s="125" t="str">
        <f>IF(AND(b_BDVSA!G410&lt;&gt;"",b_BDVSA!G410&lt;&gt;0)=TRUE,IF(b_BDVSA!G410&gt;0,"D","A"),"")</f>
        <v>D</v>
      </c>
      <c r="I410" s="125">
        <f>IF(b_BDVSA!H410&lt;&gt;"",ABS(b_BDVSA!H410),"")</f>
        <v>5311.0099999999984</v>
      </c>
      <c r="J410" s="125" t="str">
        <f>IF(AND(b_BDVSA!H410&lt;&gt;"",b_BDVSA!H410&lt;&gt;0)=TRUE,IF(b_BDVSA!H410&gt;0,"D","A"),"")</f>
        <v>D</v>
      </c>
      <c r="K410" s="126">
        <f>IF(b_BDVSA!I410&lt;&gt;"",ABS(b_BDVSA!I410),"")</f>
        <v>0.21245238231436248</v>
      </c>
      <c r="L410" s="125">
        <f>IF(b_BDVSA!L410&lt;&gt;"",ABS(b_BDVSA!L410),"")</f>
        <v>0</v>
      </c>
      <c r="M410" s="125" t="str">
        <f>IF(AND(b_BDVSA!L410&lt;&gt;"",b_BDVSA!L410&lt;&gt;0)=TRUE,IF(b_BDVSA!L410&gt;0,"D","A"),"")</f>
        <v/>
      </c>
      <c r="N410" s="125">
        <f>IF(b_BDVSA!M410&lt;&gt;"",ABS(b_BDVSA!M410),"")</f>
        <v>30309.599999999999</v>
      </c>
      <c r="O410" s="125" t="str">
        <f>IF(AND(b_BDVSA!M410&lt;&gt;"",b_BDVSA!M410&lt;&gt;0)=TRUE,IF(b_BDVSA!M410&gt;0,"D","A"),"")</f>
        <v>D</v>
      </c>
      <c r="P410" s="126" t="str">
        <f>IF(b_BDVSA!N410&lt;&gt;"",ABS(b_BDVSA!N410),"")</f>
        <v/>
      </c>
      <c r="Q410" s="125">
        <f>IF(b_BDVSA!Q410&lt;&gt;"",ABS(b_BDVSA!Q410),"")</f>
        <v>0</v>
      </c>
      <c r="R410" s="125" t="str">
        <f>IF(AND(b_BDVSA!Q410&lt;&gt;"",b_BDVSA!Q410&lt;&gt;0)=TRUE,IF(b_BDVSA!Q410&gt;0,"D","A"),"")</f>
        <v/>
      </c>
      <c r="S410" s="125">
        <f>IF(b_BDVSA!R410&lt;&gt;"",ABS(b_BDVSA!R410),"")</f>
        <v>30309.599999999999</v>
      </c>
      <c r="T410" s="125" t="str">
        <f>IF(AND(b_BDVSA!R410&lt;&gt;"",b_BDVSA!R410&lt;&gt;0)=TRUE,IF(b_BDVSA!R410&gt;0,"D","A"),"")</f>
        <v>D</v>
      </c>
      <c r="U410" s="126" t="str">
        <f>IF(b_BDVSA!S410&lt;&gt;"",ABS(b_BDVSA!S410),"")</f>
        <v/>
      </c>
      <c r="V410" s="125">
        <f>IF(b_BDVSA!V410&lt;&gt;"",ABS(b_BDVSA!V410),"")</f>
        <v>0</v>
      </c>
      <c r="W410" s="125" t="str">
        <f>IF(AND(b_BDVSA!V410&lt;&gt;"",b_BDVSA!V410&lt;&gt;0)=TRUE,IF(b_BDVSA!V410&gt;0,"D","A"),"")</f>
        <v/>
      </c>
      <c r="X410" s="125">
        <f>IF(b_BDVSA!W410&lt;&gt;"",ABS(b_BDVSA!W410),"")</f>
        <v>30309.599999999999</v>
      </c>
      <c r="Y410" s="125" t="str">
        <f>IF(AND(b_BDVSA!W410&lt;&gt;"",b_BDVSA!W410&lt;&gt;0)=TRUE,IF(b_BDVSA!W410&gt;0,"D","A"),"")</f>
        <v>D</v>
      </c>
      <c r="Z410" s="126" t="str">
        <f>IF(b_BDVSA!X410&lt;&gt;"",ABS(b_BDVSA!X410),"")</f>
        <v/>
      </c>
    </row>
    <row r="411" spans="1:26">
      <c r="A411" s="117" t="str">
        <f>IF(dati_pdc!A407&lt;&gt;"",IF(dati_pdc!D407=1,RIGHT(dati_pdc!A407,dati_pdc!E407),dati_pdc!A407),"")</f>
        <v>81013705</v>
      </c>
      <c r="B411" s="117" t="str">
        <f>IF(dati_pdc!B407&lt;&gt;"",dati_pdc!B407,"")</f>
        <v>Quote T.F.R. apprendisti</v>
      </c>
      <c r="C411" s="117">
        <f>IF(dati_pdc!C407&lt;&gt;"",dati_pdc!C407,"")</f>
        <v>4</v>
      </c>
      <c r="D411" s="117">
        <f>IF(dati_pdc!D407&lt;&gt;"",dati_pdc!D407,"")</f>
        <v>0</v>
      </c>
      <c r="E411" s="125">
        <f>IF(b_BDVSA!F411&lt;&gt;"",ABS(b_BDVSA!F411),"")</f>
        <v>3459.21</v>
      </c>
      <c r="F411" s="125" t="str">
        <f>IF(AND(b_BDVSA!F411&lt;&gt;"",b_BDVSA!F411&lt;&gt;0)=TRUE,IF(b_BDVSA!F411&gt;0,"D","A"),"")</f>
        <v>D</v>
      </c>
      <c r="G411" s="125">
        <f>IF(b_BDVSA!G411&lt;&gt;"",ABS(b_BDVSA!G411),"")</f>
        <v>5339.61</v>
      </c>
      <c r="H411" s="125" t="str">
        <f>IF(AND(b_BDVSA!G411&lt;&gt;"",b_BDVSA!G411&lt;&gt;0)=TRUE,IF(b_BDVSA!G411&gt;0,"D","A"),"")</f>
        <v>D</v>
      </c>
      <c r="I411" s="125">
        <f>IF(b_BDVSA!H411&lt;&gt;"",ABS(b_BDVSA!H411),"")</f>
        <v>1880.3999999999996</v>
      </c>
      <c r="J411" s="125" t="str">
        <f>IF(AND(b_BDVSA!H411&lt;&gt;"",b_BDVSA!H411&lt;&gt;0)=TRUE,IF(b_BDVSA!H411&gt;0,"D","A"),"")</f>
        <v>A</v>
      </c>
      <c r="K411" s="126">
        <f>IF(b_BDVSA!I411&lt;&gt;"",ABS(b_BDVSA!I411),"")</f>
        <v>0.35216055105148125</v>
      </c>
      <c r="L411" s="125">
        <f>IF(b_BDVSA!L411&lt;&gt;"",ABS(b_BDVSA!L411),"")</f>
        <v>0</v>
      </c>
      <c r="M411" s="125" t="str">
        <f>IF(AND(b_BDVSA!L411&lt;&gt;"",b_BDVSA!L411&lt;&gt;0)=TRUE,IF(b_BDVSA!L411&gt;0,"D","A"),"")</f>
        <v/>
      </c>
      <c r="N411" s="125">
        <f>IF(b_BDVSA!M411&lt;&gt;"",ABS(b_BDVSA!M411),"")</f>
        <v>3459.21</v>
      </c>
      <c r="O411" s="125" t="str">
        <f>IF(AND(b_BDVSA!M411&lt;&gt;"",b_BDVSA!M411&lt;&gt;0)=TRUE,IF(b_BDVSA!M411&gt;0,"D","A"),"")</f>
        <v>D</v>
      </c>
      <c r="P411" s="126" t="str">
        <f>IF(b_BDVSA!N411&lt;&gt;"",ABS(b_BDVSA!N411),"")</f>
        <v/>
      </c>
      <c r="Q411" s="125">
        <f>IF(b_BDVSA!Q411&lt;&gt;"",ABS(b_BDVSA!Q411),"")</f>
        <v>0</v>
      </c>
      <c r="R411" s="125" t="str">
        <f>IF(AND(b_BDVSA!Q411&lt;&gt;"",b_BDVSA!Q411&lt;&gt;0)=TRUE,IF(b_BDVSA!Q411&gt;0,"D","A"),"")</f>
        <v/>
      </c>
      <c r="S411" s="125">
        <f>IF(b_BDVSA!R411&lt;&gt;"",ABS(b_BDVSA!R411),"")</f>
        <v>3459.21</v>
      </c>
      <c r="T411" s="125" t="str">
        <f>IF(AND(b_BDVSA!R411&lt;&gt;"",b_BDVSA!R411&lt;&gt;0)=TRUE,IF(b_BDVSA!R411&gt;0,"D","A"),"")</f>
        <v>D</v>
      </c>
      <c r="U411" s="126" t="str">
        <f>IF(b_BDVSA!S411&lt;&gt;"",ABS(b_BDVSA!S411),"")</f>
        <v/>
      </c>
      <c r="V411" s="125">
        <f>IF(b_BDVSA!V411&lt;&gt;"",ABS(b_BDVSA!V411),"")</f>
        <v>0</v>
      </c>
      <c r="W411" s="125" t="str">
        <f>IF(AND(b_BDVSA!V411&lt;&gt;"",b_BDVSA!V411&lt;&gt;0)=TRUE,IF(b_BDVSA!V411&gt;0,"D","A"),"")</f>
        <v/>
      </c>
      <c r="X411" s="125">
        <f>IF(b_BDVSA!W411&lt;&gt;"",ABS(b_BDVSA!W411),"")</f>
        <v>3459.21</v>
      </c>
      <c r="Y411" s="125" t="str">
        <f>IF(AND(b_BDVSA!W411&lt;&gt;"",b_BDVSA!W411&lt;&gt;0)=TRUE,IF(b_BDVSA!W411&gt;0,"D","A"),"")</f>
        <v>D</v>
      </c>
      <c r="Z411" s="126" t="str">
        <f>IF(b_BDVSA!X411&lt;&gt;"",ABS(b_BDVSA!X411),"")</f>
        <v/>
      </c>
    </row>
    <row r="412" spans="1:26">
      <c r="A412" s="117" t="str">
        <f>IF(dati_pdc!A408&lt;&gt;"",IF(dati_pdc!D408=1,RIGHT(dati_pdc!A408,dati_pdc!E408),dati_pdc!A408),"")</f>
        <v>810149</v>
      </c>
      <c r="B412" s="117" t="str">
        <f>IF(dati_pdc!B408&lt;&gt;"",dati_pdc!B408,"")</f>
        <v>Premi INAIL</v>
      </c>
      <c r="C412" s="117">
        <f>IF(dati_pdc!C408&lt;&gt;"",dati_pdc!C408,"")</f>
        <v>3</v>
      </c>
      <c r="D412" s="117">
        <f>IF(dati_pdc!D408&lt;&gt;"",dati_pdc!D408,"")</f>
        <v>0</v>
      </c>
      <c r="E412" s="125">
        <f>IF(b_BDVSA!F412&lt;&gt;"",ABS(b_BDVSA!F412),"")</f>
        <v>2573.52</v>
      </c>
      <c r="F412" s="125" t="str">
        <f>IF(AND(b_BDVSA!F412&lt;&gt;"",b_BDVSA!F412&lt;&gt;0)=TRUE,IF(b_BDVSA!F412&gt;0,"D","A"),"")</f>
        <v>D</v>
      </c>
      <c r="G412" s="125">
        <f>IF(b_BDVSA!G412&lt;&gt;"",ABS(b_BDVSA!G412),"")</f>
        <v>1862.04</v>
      </c>
      <c r="H412" s="125" t="str">
        <f>IF(AND(b_BDVSA!G412&lt;&gt;"",b_BDVSA!G412&lt;&gt;0)=TRUE,IF(b_BDVSA!G412&gt;0,"D","A"),"")</f>
        <v>D</v>
      </c>
      <c r="I412" s="125">
        <f>IF(b_BDVSA!H412&lt;&gt;"",ABS(b_BDVSA!H412),"")</f>
        <v>711.48</v>
      </c>
      <c r="J412" s="125" t="str">
        <f>IF(AND(b_BDVSA!H412&lt;&gt;"",b_BDVSA!H412&lt;&gt;0)=TRUE,IF(b_BDVSA!H412&gt;0,"D","A"),"")</f>
        <v>D</v>
      </c>
      <c r="K412" s="126">
        <f>IF(b_BDVSA!I412&lt;&gt;"",ABS(b_BDVSA!I412),"")</f>
        <v>0.38209705484307538</v>
      </c>
      <c r="L412" s="125">
        <f>IF(b_BDVSA!L412&lt;&gt;"",ABS(b_BDVSA!L412),"")</f>
        <v>0</v>
      </c>
      <c r="M412" s="125" t="str">
        <f>IF(AND(b_BDVSA!L412&lt;&gt;"",b_BDVSA!L412&lt;&gt;0)=TRUE,IF(b_BDVSA!L412&gt;0,"D","A"),"")</f>
        <v/>
      </c>
      <c r="N412" s="125">
        <f>IF(b_BDVSA!M412&lt;&gt;"",ABS(b_BDVSA!M412),"")</f>
        <v>2573.52</v>
      </c>
      <c r="O412" s="125" t="str">
        <f>IF(AND(b_BDVSA!M412&lt;&gt;"",b_BDVSA!M412&lt;&gt;0)=TRUE,IF(b_BDVSA!M412&gt;0,"D","A"),"")</f>
        <v>D</v>
      </c>
      <c r="P412" s="126" t="str">
        <f>IF(b_BDVSA!N412&lt;&gt;"",ABS(b_BDVSA!N412),"")</f>
        <v/>
      </c>
      <c r="Q412" s="125">
        <f>IF(b_BDVSA!Q412&lt;&gt;"",ABS(b_BDVSA!Q412),"")</f>
        <v>0</v>
      </c>
      <c r="R412" s="125" t="str">
        <f>IF(AND(b_BDVSA!Q412&lt;&gt;"",b_BDVSA!Q412&lt;&gt;0)=TRUE,IF(b_BDVSA!Q412&gt;0,"D","A"),"")</f>
        <v/>
      </c>
      <c r="S412" s="125">
        <f>IF(b_BDVSA!R412&lt;&gt;"",ABS(b_BDVSA!R412),"")</f>
        <v>2573.52</v>
      </c>
      <c r="T412" s="125" t="str">
        <f>IF(AND(b_BDVSA!R412&lt;&gt;"",b_BDVSA!R412&lt;&gt;0)=TRUE,IF(b_BDVSA!R412&gt;0,"D","A"),"")</f>
        <v>D</v>
      </c>
      <c r="U412" s="126" t="str">
        <f>IF(b_BDVSA!S412&lt;&gt;"",ABS(b_BDVSA!S412),"")</f>
        <v/>
      </c>
      <c r="V412" s="125">
        <f>IF(b_BDVSA!V412&lt;&gt;"",ABS(b_BDVSA!V412),"")</f>
        <v>0</v>
      </c>
      <c r="W412" s="125" t="str">
        <f>IF(AND(b_BDVSA!V412&lt;&gt;"",b_BDVSA!V412&lt;&gt;0)=TRUE,IF(b_BDVSA!V412&gt;0,"D","A"),"")</f>
        <v/>
      </c>
      <c r="X412" s="125">
        <f>IF(b_BDVSA!W412&lt;&gt;"",ABS(b_BDVSA!W412),"")</f>
        <v>2573.52</v>
      </c>
      <c r="Y412" s="125" t="str">
        <f>IF(AND(b_BDVSA!W412&lt;&gt;"",b_BDVSA!W412&lt;&gt;0)=TRUE,IF(b_BDVSA!W412&gt;0,"D","A"),"")</f>
        <v>D</v>
      </c>
      <c r="Z412" s="126" t="str">
        <f>IF(b_BDVSA!X412&lt;&gt;"",ABS(b_BDVSA!X412),"")</f>
        <v/>
      </c>
    </row>
    <row r="413" spans="1:26">
      <c r="A413" s="117" t="str">
        <f>IF(dati_pdc!A409&lt;&gt;"",IF(dati_pdc!D409=1,RIGHT(dati_pdc!A409,dati_pdc!E409),dati_pdc!A409),"")</f>
        <v>8103</v>
      </c>
      <c r="B413" s="117" t="str">
        <f>IF(dati_pdc!B409&lt;&gt;"",dati_pdc!B409,"")</f>
        <v>COSTI DIVERSI PERSONALE DIPENDENTE</v>
      </c>
      <c r="C413" s="117">
        <f>IF(dati_pdc!C409&lt;&gt;"",dati_pdc!C409,"")</f>
        <v>2</v>
      </c>
      <c r="D413" s="117">
        <f>IF(dati_pdc!D409&lt;&gt;"",dati_pdc!D409,"")</f>
        <v>0</v>
      </c>
      <c r="E413" s="125">
        <f>IF(b_BDVSA!F413&lt;&gt;"",ABS(b_BDVSA!F413),"")</f>
        <v>28283.68</v>
      </c>
      <c r="F413" s="125" t="str">
        <f>IF(AND(b_BDVSA!F413&lt;&gt;"",b_BDVSA!F413&lt;&gt;0)=TRUE,IF(b_BDVSA!F413&gt;0,"D","A"),"")</f>
        <v>D</v>
      </c>
      <c r="G413" s="125">
        <f>IF(b_BDVSA!G413&lt;&gt;"",ABS(b_BDVSA!G413),"")</f>
        <v>16370.41</v>
      </c>
      <c r="H413" s="125" t="str">
        <f>IF(AND(b_BDVSA!G413&lt;&gt;"",b_BDVSA!G413&lt;&gt;0)=TRUE,IF(b_BDVSA!G413&gt;0,"D","A"),"")</f>
        <v>D</v>
      </c>
      <c r="I413" s="125">
        <f>IF(b_BDVSA!H413&lt;&gt;"",ABS(b_BDVSA!H413),"")</f>
        <v>11913.27</v>
      </c>
      <c r="J413" s="125" t="str">
        <f>IF(AND(b_BDVSA!H413&lt;&gt;"",b_BDVSA!H413&lt;&gt;0)=TRUE,IF(b_BDVSA!H413&gt;0,"D","A"),"")</f>
        <v>D</v>
      </c>
      <c r="K413" s="126">
        <f>IF(b_BDVSA!I413&lt;&gt;"",ABS(b_BDVSA!I413),"")</f>
        <v>0.72773192607882153</v>
      </c>
      <c r="L413" s="125">
        <f>IF(b_BDVSA!L413&lt;&gt;"",ABS(b_BDVSA!L413),"")</f>
        <v>0</v>
      </c>
      <c r="M413" s="125" t="str">
        <f>IF(AND(b_BDVSA!L413&lt;&gt;"",b_BDVSA!L413&lt;&gt;0)=TRUE,IF(b_BDVSA!L413&gt;0,"D","A"),"")</f>
        <v/>
      </c>
      <c r="N413" s="125">
        <f>IF(b_BDVSA!M413&lt;&gt;"",ABS(b_BDVSA!M413),"")</f>
        <v>28283.68</v>
      </c>
      <c r="O413" s="125" t="str">
        <f>IF(AND(b_BDVSA!M413&lt;&gt;"",b_BDVSA!M413&lt;&gt;0)=TRUE,IF(b_BDVSA!M413&gt;0,"D","A"),"")</f>
        <v>D</v>
      </c>
      <c r="P413" s="126" t="str">
        <f>IF(b_BDVSA!N413&lt;&gt;"",ABS(b_BDVSA!N413),"")</f>
        <v/>
      </c>
      <c r="Q413" s="125">
        <f>IF(b_BDVSA!Q413&lt;&gt;"",ABS(b_BDVSA!Q413),"")</f>
        <v>0</v>
      </c>
      <c r="R413" s="125" t="str">
        <f>IF(AND(b_BDVSA!Q413&lt;&gt;"",b_BDVSA!Q413&lt;&gt;0)=TRUE,IF(b_BDVSA!Q413&gt;0,"D","A"),"")</f>
        <v/>
      </c>
      <c r="S413" s="125">
        <f>IF(b_BDVSA!R413&lt;&gt;"",ABS(b_BDVSA!R413),"")</f>
        <v>28283.68</v>
      </c>
      <c r="T413" s="125" t="str">
        <f>IF(AND(b_BDVSA!R413&lt;&gt;"",b_BDVSA!R413&lt;&gt;0)=TRUE,IF(b_BDVSA!R413&gt;0,"D","A"),"")</f>
        <v>D</v>
      </c>
      <c r="U413" s="126" t="str">
        <f>IF(b_BDVSA!S413&lt;&gt;"",ABS(b_BDVSA!S413),"")</f>
        <v/>
      </c>
      <c r="V413" s="125">
        <f>IF(b_BDVSA!V413&lt;&gt;"",ABS(b_BDVSA!V413),"")</f>
        <v>0</v>
      </c>
      <c r="W413" s="125" t="str">
        <f>IF(AND(b_BDVSA!V413&lt;&gt;"",b_BDVSA!V413&lt;&gt;0)=TRUE,IF(b_BDVSA!V413&gt;0,"D","A"),"")</f>
        <v/>
      </c>
      <c r="X413" s="125">
        <f>IF(b_BDVSA!W413&lt;&gt;"",ABS(b_BDVSA!W413),"")</f>
        <v>28283.68</v>
      </c>
      <c r="Y413" s="125" t="str">
        <f>IF(AND(b_BDVSA!W413&lt;&gt;"",b_BDVSA!W413&lt;&gt;0)=TRUE,IF(b_BDVSA!W413&gt;0,"D","A"),"")</f>
        <v>D</v>
      </c>
      <c r="Z413" s="126" t="str">
        <f>IF(b_BDVSA!X413&lt;&gt;"",ABS(b_BDVSA!X413),"")</f>
        <v/>
      </c>
    </row>
    <row r="414" spans="1:26">
      <c r="A414" s="117" t="str">
        <f>IF(dati_pdc!A410&lt;&gt;"",IF(dati_pdc!D410=1,RIGHT(dati_pdc!A410,dati_pdc!E410),dati_pdc!A410),"")</f>
        <v>810301</v>
      </c>
      <c r="B414" s="117" t="str">
        <f>IF(dati_pdc!B410&lt;&gt;"",dati_pdc!B410,"")</f>
        <v>Rimborsi chilometrici</v>
      </c>
      <c r="C414" s="117">
        <f>IF(dati_pdc!C410&lt;&gt;"",dati_pdc!C410,"")</f>
        <v>3</v>
      </c>
      <c r="D414" s="117">
        <f>IF(dati_pdc!D410&lt;&gt;"",dati_pdc!D410,"")</f>
        <v>0</v>
      </c>
      <c r="E414" s="125">
        <f>IF(b_BDVSA!F414&lt;&gt;"",ABS(b_BDVSA!F414),"")</f>
        <v>85.61</v>
      </c>
      <c r="F414" s="125" t="str">
        <f>IF(AND(b_BDVSA!F414&lt;&gt;"",b_BDVSA!F414&lt;&gt;0)=TRUE,IF(b_BDVSA!F414&gt;0,"D","A"),"")</f>
        <v>D</v>
      </c>
      <c r="G414" s="125">
        <f>IF(b_BDVSA!G414&lt;&gt;"",ABS(b_BDVSA!G414),"")</f>
        <v>84.38</v>
      </c>
      <c r="H414" s="125" t="str">
        <f>IF(AND(b_BDVSA!G414&lt;&gt;"",b_BDVSA!G414&lt;&gt;0)=TRUE,IF(b_BDVSA!G414&gt;0,"D","A"),"")</f>
        <v>D</v>
      </c>
      <c r="I414" s="125">
        <f>IF(b_BDVSA!H414&lt;&gt;"",ABS(b_BDVSA!H414),"")</f>
        <v>1.230000000000004</v>
      </c>
      <c r="J414" s="125" t="str">
        <f>IF(AND(b_BDVSA!H414&lt;&gt;"",b_BDVSA!H414&lt;&gt;0)=TRUE,IF(b_BDVSA!H414&gt;0,"D","A"),"")</f>
        <v>D</v>
      </c>
      <c r="K414" s="126">
        <f>IF(b_BDVSA!I414&lt;&gt;"",ABS(b_BDVSA!I414),"")</f>
        <v>1.4576913960654232E-2</v>
      </c>
      <c r="L414" s="125">
        <f>IF(b_BDVSA!L414&lt;&gt;"",ABS(b_BDVSA!L414),"")</f>
        <v>0</v>
      </c>
      <c r="M414" s="125" t="str">
        <f>IF(AND(b_BDVSA!L414&lt;&gt;"",b_BDVSA!L414&lt;&gt;0)=TRUE,IF(b_BDVSA!L414&gt;0,"D","A"),"")</f>
        <v/>
      </c>
      <c r="N414" s="125">
        <f>IF(b_BDVSA!M414&lt;&gt;"",ABS(b_BDVSA!M414),"")</f>
        <v>85.61</v>
      </c>
      <c r="O414" s="125" t="str">
        <f>IF(AND(b_BDVSA!M414&lt;&gt;"",b_BDVSA!M414&lt;&gt;0)=TRUE,IF(b_BDVSA!M414&gt;0,"D","A"),"")</f>
        <v>D</v>
      </c>
      <c r="P414" s="126" t="str">
        <f>IF(b_BDVSA!N414&lt;&gt;"",ABS(b_BDVSA!N414),"")</f>
        <v/>
      </c>
      <c r="Q414" s="125">
        <f>IF(b_BDVSA!Q414&lt;&gt;"",ABS(b_BDVSA!Q414),"")</f>
        <v>0</v>
      </c>
      <c r="R414" s="125" t="str">
        <f>IF(AND(b_BDVSA!Q414&lt;&gt;"",b_BDVSA!Q414&lt;&gt;0)=TRUE,IF(b_BDVSA!Q414&gt;0,"D","A"),"")</f>
        <v/>
      </c>
      <c r="S414" s="125">
        <f>IF(b_BDVSA!R414&lt;&gt;"",ABS(b_BDVSA!R414),"")</f>
        <v>85.61</v>
      </c>
      <c r="T414" s="125" t="str">
        <f>IF(AND(b_BDVSA!R414&lt;&gt;"",b_BDVSA!R414&lt;&gt;0)=TRUE,IF(b_BDVSA!R414&gt;0,"D","A"),"")</f>
        <v>D</v>
      </c>
      <c r="U414" s="126" t="str">
        <f>IF(b_BDVSA!S414&lt;&gt;"",ABS(b_BDVSA!S414),"")</f>
        <v/>
      </c>
      <c r="V414" s="125">
        <f>IF(b_BDVSA!V414&lt;&gt;"",ABS(b_BDVSA!V414),"")</f>
        <v>0</v>
      </c>
      <c r="W414" s="125" t="str">
        <f>IF(AND(b_BDVSA!V414&lt;&gt;"",b_BDVSA!V414&lt;&gt;0)=TRUE,IF(b_BDVSA!V414&gt;0,"D","A"),"")</f>
        <v/>
      </c>
      <c r="X414" s="125">
        <f>IF(b_BDVSA!W414&lt;&gt;"",ABS(b_BDVSA!W414),"")</f>
        <v>85.61</v>
      </c>
      <c r="Y414" s="125" t="str">
        <f>IF(AND(b_BDVSA!W414&lt;&gt;"",b_BDVSA!W414&lt;&gt;0)=TRUE,IF(b_BDVSA!W414&gt;0,"D","A"),"")</f>
        <v>D</v>
      </c>
      <c r="Z414" s="126" t="str">
        <f>IF(b_BDVSA!X414&lt;&gt;"",ABS(b_BDVSA!X414),"")</f>
        <v/>
      </c>
    </row>
    <row r="415" spans="1:26">
      <c r="A415" s="117" t="str">
        <f>IF(dati_pdc!A411&lt;&gt;"",IF(dati_pdc!D411=1,RIGHT(dati_pdc!A411,dati_pdc!E411),dati_pdc!A411),"")</f>
        <v>81030101</v>
      </c>
      <c r="B415" s="117" t="str">
        <f>IF(dati_pdc!B411&lt;&gt;"",dati_pdc!B411,"")</f>
        <v>Rimborsi chilom. dipendenti ordinari</v>
      </c>
      <c r="C415" s="117">
        <f>IF(dati_pdc!C411&lt;&gt;"",dati_pdc!C411,"")</f>
        <v>4</v>
      </c>
      <c r="D415" s="117">
        <f>IF(dati_pdc!D411&lt;&gt;"",dati_pdc!D411,"")</f>
        <v>0</v>
      </c>
      <c r="E415" s="125">
        <f>IF(b_BDVSA!F415&lt;&gt;"",ABS(b_BDVSA!F415),"")</f>
        <v>85.61</v>
      </c>
      <c r="F415" s="125" t="str">
        <f>IF(AND(b_BDVSA!F415&lt;&gt;"",b_BDVSA!F415&lt;&gt;0)=TRUE,IF(b_BDVSA!F415&gt;0,"D","A"),"")</f>
        <v>D</v>
      </c>
      <c r="G415" s="125">
        <f>IF(b_BDVSA!G415&lt;&gt;"",ABS(b_BDVSA!G415),"")</f>
        <v>72.61</v>
      </c>
      <c r="H415" s="125" t="str">
        <f>IF(AND(b_BDVSA!G415&lt;&gt;"",b_BDVSA!G415&lt;&gt;0)=TRUE,IF(b_BDVSA!G415&gt;0,"D","A"),"")</f>
        <v>D</v>
      </c>
      <c r="I415" s="125">
        <f>IF(b_BDVSA!H415&lt;&gt;"",ABS(b_BDVSA!H415),"")</f>
        <v>13</v>
      </c>
      <c r="J415" s="125" t="str">
        <f>IF(AND(b_BDVSA!H415&lt;&gt;"",b_BDVSA!H415&lt;&gt;0)=TRUE,IF(b_BDVSA!H415&gt;0,"D","A"),"")</f>
        <v>D</v>
      </c>
      <c r="K415" s="126">
        <f>IF(b_BDVSA!I415&lt;&gt;"",ABS(b_BDVSA!I415),"")</f>
        <v>0.17903869990359456</v>
      </c>
      <c r="L415" s="125">
        <f>IF(b_BDVSA!L415&lt;&gt;"",ABS(b_BDVSA!L415),"")</f>
        <v>0</v>
      </c>
      <c r="M415" s="125" t="str">
        <f>IF(AND(b_BDVSA!L415&lt;&gt;"",b_BDVSA!L415&lt;&gt;0)=TRUE,IF(b_BDVSA!L415&gt;0,"D","A"),"")</f>
        <v/>
      </c>
      <c r="N415" s="125">
        <f>IF(b_BDVSA!M415&lt;&gt;"",ABS(b_BDVSA!M415),"")</f>
        <v>85.61</v>
      </c>
      <c r="O415" s="125" t="str">
        <f>IF(AND(b_BDVSA!M415&lt;&gt;"",b_BDVSA!M415&lt;&gt;0)=TRUE,IF(b_BDVSA!M415&gt;0,"D","A"),"")</f>
        <v>D</v>
      </c>
      <c r="P415" s="126" t="str">
        <f>IF(b_BDVSA!N415&lt;&gt;"",ABS(b_BDVSA!N415),"")</f>
        <v/>
      </c>
      <c r="Q415" s="125">
        <f>IF(b_BDVSA!Q415&lt;&gt;"",ABS(b_BDVSA!Q415),"")</f>
        <v>0</v>
      </c>
      <c r="R415" s="125" t="str">
        <f>IF(AND(b_BDVSA!Q415&lt;&gt;"",b_BDVSA!Q415&lt;&gt;0)=TRUE,IF(b_BDVSA!Q415&gt;0,"D","A"),"")</f>
        <v/>
      </c>
      <c r="S415" s="125">
        <f>IF(b_BDVSA!R415&lt;&gt;"",ABS(b_BDVSA!R415),"")</f>
        <v>85.61</v>
      </c>
      <c r="T415" s="125" t="str">
        <f>IF(AND(b_BDVSA!R415&lt;&gt;"",b_BDVSA!R415&lt;&gt;0)=TRUE,IF(b_BDVSA!R415&gt;0,"D","A"),"")</f>
        <v>D</v>
      </c>
      <c r="U415" s="126" t="str">
        <f>IF(b_BDVSA!S415&lt;&gt;"",ABS(b_BDVSA!S415),"")</f>
        <v/>
      </c>
      <c r="V415" s="125">
        <f>IF(b_BDVSA!V415&lt;&gt;"",ABS(b_BDVSA!V415),"")</f>
        <v>0</v>
      </c>
      <c r="W415" s="125" t="str">
        <f>IF(AND(b_BDVSA!V415&lt;&gt;"",b_BDVSA!V415&lt;&gt;0)=TRUE,IF(b_BDVSA!V415&gt;0,"D","A"),"")</f>
        <v/>
      </c>
      <c r="X415" s="125">
        <f>IF(b_BDVSA!W415&lt;&gt;"",ABS(b_BDVSA!W415),"")</f>
        <v>85.61</v>
      </c>
      <c r="Y415" s="125" t="str">
        <f>IF(AND(b_BDVSA!W415&lt;&gt;"",b_BDVSA!W415&lt;&gt;0)=TRUE,IF(b_BDVSA!W415&gt;0,"D","A"),"")</f>
        <v>D</v>
      </c>
      <c r="Z415" s="126" t="str">
        <f>IF(b_BDVSA!X415&lt;&gt;"",ABS(b_BDVSA!X415),"")</f>
        <v/>
      </c>
    </row>
    <row r="416" spans="1:26">
      <c r="A416" s="117" t="str">
        <f>IF(dati_pdc!A412&lt;&gt;"",IF(dati_pdc!D412=1,RIGHT(dati_pdc!A412,dati_pdc!E412),dati_pdc!A412),"")</f>
        <v>81030105</v>
      </c>
      <c r="B416" s="117" t="str">
        <f>IF(dati_pdc!B412&lt;&gt;"",dati_pdc!B412,"")</f>
        <v>Rimborsi chilometrici apprendisti</v>
      </c>
      <c r="C416" s="117">
        <f>IF(dati_pdc!C412&lt;&gt;"",dati_pdc!C412,"")</f>
        <v>4</v>
      </c>
      <c r="D416" s="117">
        <f>IF(dati_pdc!D412&lt;&gt;"",dati_pdc!D412,"")</f>
        <v>0</v>
      </c>
      <c r="E416" s="125">
        <f>IF(b_BDVSA!F416&lt;&gt;"",ABS(b_BDVSA!F416),"")</f>
        <v>0</v>
      </c>
      <c r="F416" s="125" t="str">
        <f>IF(AND(b_BDVSA!F416&lt;&gt;"",b_BDVSA!F416&lt;&gt;0)=TRUE,IF(b_BDVSA!F416&gt;0,"D","A"),"")</f>
        <v/>
      </c>
      <c r="G416" s="125">
        <f>IF(b_BDVSA!G416&lt;&gt;"",ABS(b_BDVSA!G416),"")</f>
        <v>11.77</v>
      </c>
      <c r="H416" s="125" t="str">
        <f>IF(AND(b_BDVSA!G416&lt;&gt;"",b_BDVSA!G416&lt;&gt;0)=TRUE,IF(b_BDVSA!G416&gt;0,"D","A"),"")</f>
        <v>D</v>
      </c>
      <c r="I416" s="125">
        <f>IF(b_BDVSA!H416&lt;&gt;"",ABS(b_BDVSA!H416),"")</f>
        <v>11.77</v>
      </c>
      <c r="J416" s="125" t="str">
        <f>IF(AND(b_BDVSA!H416&lt;&gt;"",b_BDVSA!H416&lt;&gt;0)=TRUE,IF(b_BDVSA!H416&gt;0,"D","A"),"")</f>
        <v>A</v>
      </c>
      <c r="K416" s="126">
        <f>IF(b_BDVSA!I416&lt;&gt;"",ABS(b_BDVSA!I416),"")</f>
        <v>1</v>
      </c>
      <c r="L416" s="125">
        <f>IF(b_BDVSA!L416&lt;&gt;"",ABS(b_BDVSA!L416),"")</f>
        <v>0</v>
      </c>
      <c r="M416" s="125" t="str">
        <f>IF(AND(b_BDVSA!L416&lt;&gt;"",b_BDVSA!L416&lt;&gt;0)=TRUE,IF(b_BDVSA!L416&gt;0,"D","A"),"")</f>
        <v/>
      </c>
      <c r="N416" s="125">
        <f>IF(b_BDVSA!M416&lt;&gt;"",ABS(b_BDVSA!M416),"")</f>
        <v>0</v>
      </c>
      <c r="O416" s="125" t="str">
        <f>IF(AND(b_BDVSA!M416&lt;&gt;"",b_BDVSA!M416&lt;&gt;0)=TRUE,IF(b_BDVSA!M416&gt;0,"D","A"),"")</f>
        <v/>
      </c>
      <c r="P416" s="126" t="str">
        <f>IF(b_BDVSA!N416&lt;&gt;"",ABS(b_BDVSA!N416),"")</f>
        <v/>
      </c>
      <c r="Q416" s="125">
        <f>IF(b_BDVSA!Q416&lt;&gt;"",ABS(b_BDVSA!Q416),"")</f>
        <v>0</v>
      </c>
      <c r="R416" s="125" t="str">
        <f>IF(AND(b_BDVSA!Q416&lt;&gt;"",b_BDVSA!Q416&lt;&gt;0)=TRUE,IF(b_BDVSA!Q416&gt;0,"D","A"),"")</f>
        <v/>
      </c>
      <c r="S416" s="125">
        <f>IF(b_BDVSA!R416&lt;&gt;"",ABS(b_BDVSA!R416),"")</f>
        <v>0</v>
      </c>
      <c r="T416" s="125" t="str">
        <f>IF(AND(b_BDVSA!R416&lt;&gt;"",b_BDVSA!R416&lt;&gt;0)=TRUE,IF(b_BDVSA!R416&gt;0,"D","A"),"")</f>
        <v/>
      </c>
      <c r="U416" s="126" t="str">
        <f>IF(b_BDVSA!S416&lt;&gt;"",ABS(b_BDVSA!S416),"")</f>
        <v/>
      </c>
      <c r="V416" s="125">
        <f>IF(b_BDVSA!V416&lt;&gt;"",ABS(b_BDVSA!V416),"")</f>
        <v>0</v>
      </c>
      <c r="W416" s="125" t="str">
        <f>IF(AND(b_BDVSA!V416&lt;&gt;"",b_BDVSA!V416&lt;&gt;0)=TRUE,IF(b_BDVSA!V416&gt;0,"D","A"),"")</f>
        <v/>
      </c>
      <c r="X416" s="125">
        <f>IF(b_BDVSA!W416&lt;&gt;"",ABS(b_BDVSA!W416),"")</f>
        <v>0</v>
      </c>
      <c r="Y416" s="125" t="str">
        <f>IF(AND(b_BDVSA!W416&lt;&gt;"",b_BDVSA!W416&lt;&gt;0)=TRUE,IF(b_BDVSA!W416&gt;0,"D","A"),"")</f>
        <v/>
      </c>
      <c r="Z416" s="126" t="str">
        <f>IF(b_BDVSA!X416&lt;&gt;"",ABS(b_BDVSA!X416),"")</f>
        <v/>
      </c>
    </row>
    <row r="417" spans="1:26">
      <c r="A417" s="117" t="str">
        <f>IF(dati_pdc!A413&lt;&gt;"",IF(dati_pdc!D413=1,RIGHT(dati_pdc!A413,dati_pdc!E413),dati_pdc!A413),"")</f>
        <v>810309</v>
      </c>
      <c r="B417" s="117" t="str">
        <f>IF(dati_pdc!B413&lt;&gt;"",dati_pdc!B413,"")</f>
        <v>Indenn.di trasferta e altri rimb.spese</v>
      </c>
      <c r="C417" s="117">
        <f>IF(dati_pdc!C413&lt;&gt;"",dati_pdc!C413,"")</f>
        <v>3</v>
      </c>
      <c r="D417" s="117">
        <f>IF(dati_pdc!D413&lt;&gt;"",dati_pdc!D413,"")</f>
        <v>0</v>
      </c>
      <c r="E417" s="125">
        <f>IF(b_BDVSA!F417&lt;&gt;"",ABS(b_BDVSA!F417),"")</f>
        <v>9713</v>
      </c>
      <c r="F417" s="125" t="str">
        <f>IF(AND(b_BDVSA!F417&lt;&gt;"",b_BDVSA!F417&lt;&gt;0)=TRUE,IF(b_BDVSA!F417&gt;0,"D","A"),"")</f>
        <v>D</v>
      </c>
      <c r="G417" s="125">
        <f>IF(b_BDVSA!G417&lt;&gt;"",ABS(b_BDVSA!G417),"")</f>
        <v>8944</v>
      </c>
      <c r="H417" s="125" t="str">
        <f>IF(AND(b_BDVSA!G417&lt;&gt;"",b_BDVSA!G417&lt;&gt;0)=TRUE,IF(b_BDVSA!G417&gt;0,"D","A"),"")</f>
        <v>D</v>
      </c>
      <c r="I417" s="125">
        <f>IF(b_BDVSA!H417&lt;&gt;"",ABS(b_BDVSA!H417),"")</f>
        <v>769</v>
      </c>
      <c r="J417" s="125" t="str">
        <f>IF(AND(b_BDVSA!H417&lt;&gt;"",b_BDVSA!H417&lt;&gt;0)=TRUE,IF(b_BDVSA!H417&gt;0,"D","A"),"")</f>
        <v>D</v>
      </c>
      <c r="K417" s="126">
        <f>IF(b_BDVSA!I417&lt;&gt;"",ABS(b_BDVSA!I417),"")</f>
        <v>8.5979427549194992E-2</v>
      </c>
      <c r="L417" s="125">
        <f>IF(b_BDVSA!L417&lt;&gt;"",ABS(b_BDVSA!L417),"")</f>
        <v>0</v>
      </c>
      <c r="M417" s="125" t="str">
        <f>IF(AND(b_BDVSA!L417&lt;&gt;"",b_BDVSA!L417&lt;&gt;0)=TRUE,IF(b_BDVSA!L417&gt;0,"D","A"),"")</f>
        <v/>
      </c>
      <c r="N417" s="125">
        <f>IF(b_BDVSA!M417&lt;&gt;"",ABS(b_BDVSA!M417),"")</f>
        <v>9713</v>
      </c>
      <c r="O417" s="125" t="str">
        <f>IF(AND(b_BDVSA!M417&lt;&gt;"",b_BDVSA!M417&lt;&gt;0)=TRUE,IF(b_BDVSA!M417&gt;0,"D","A"),"")</f>
        <v>D</v>
      </c>
      <c r="P417" s="126" t="str">
        <f>IF(b_BDVSA!N417&lt;&gt;"",ABS(b_BDVSA!N417),"")</f>
        <v/>
      </c>
      <c r="Q417" s="125">
        <f>IF(b_BDVSA!Q417&lt;&gt;"",ABS(b_BDVSA!Q417),"")</f>
        <v>0</v>
      </c>
      <c r="R417" s="125" t="str">
        <f>IF(AND(b_BDVSA!Q417&lt;&gt;"",b_BDVSA!Q417&lt;&gt;0)=TRUE,IF(b_BDVSA!Q417&gt;0,"D","A"),"")</f>
        <v/>
      </c>
      <c r="S417" s="125">
        <f>IF(b_BDVSA!R417&lt;&gt;"",ABS(b_BDVSA!R417),"")</f>
        <v>9713</v>
      </c>
      <c r="T417" s="125" t="str">
        <f>IF(AND(b_BDVSA!R417&lt;&gt;"",b_BDVSA!R417&lt;&gt;0)=TRUE,IF(b_BDVSA!R417&gt;0,"D","A"),"")</f>
        <v>D</v>
      </c>
      <c r="U417" s="126" t="str">
        <f>IF(b_BDVSA!S417&lt;&gt;"",ABS(b_BDVSA!S417),"")</f>
        <v/>
      </c>
      <c r="V417" s="125">
        <f>IF(b_BDVSA!V417&lt;&gt;"",ABS(b_BDVSA!V417),"")</f>
        <v>0</v>
      </c>
      <c r="W417" s="125" t="str">
        <f>IF(AND(b_BDVSA!V417&lt;&gt;"",b_BDVSA!V417&lt;&gt;0)=TRUE,IF(b_BDVSA!V417&gt;0,"D","A"),"")</f>
        <v/>
      </c>
      <c r="X417" s="125">
        <f>IF(b_BDVSA!W417&lt;&gt;"",ABS(b_BDVSA!W417),"")</f>
        <v>9713</v>
      </c>
      <c r="Y417" s="125" t="str">
        <f>IF(AND(b_BDVSA!W417&lt;&gt;"",b_BDVSA!W417&lt;&gt;0)=TRUE,IF(b_BDVSA!W417&gt;0,"D","A"),"")</f>
        <v>D</v>
      </c>
      <c r="Z417" s="126" t="str">
        <f>IF(b_BDVSA!X417&lt;&gt;"",ABS(b_BDVSA!X417),"")</f>
        <v/>
      </c>
    </row>
    <row r="418" spans="1:26">
      <c r="A418" s="117" t="str">
        <f>IF(dati_pdc!A414&lt;&gt;"",IF(dati_pdc!D414=1,RIGHT(dati_pdc!A414,dati_pdc!E414),dati_pdc!A414),"")</f>
        <v>81030901</v>
      </c>
      <c r="B418" s="117" t="str">
        <f>IF(dati_pdc!B414&lt;&gt;"",dati_pdc!B414,"")</f>
        <v>Indenn.trasf.e altri rimb.dip.ordinari</v>
      </c>
      <c r="C418" s="117">
        <f>IF(dati_pdc!C414&lt;&gt;"",dati_pdc!C414,"")</f>
        <v>4</v>
      </c>
      <c r="D418" s="117">
        <f>IF(dati_pdc!D414&lt;&gt;"",dati_pdc!D414,"")</f>
        <v>0</v>
      </c>
      <c r="E418" s="125">
        <f>IF(b_BDVSA!F418&lt;&gt;"",ABS(b_BDVSA!F418),"")</f>
        <v>9713</v>
      </c>
      <c r="F418" s="125" t="str">
        <f>IF(AND(b_BDVSA!F418&lt;&gt;"",b_BDVSA!F418&lt;&gt;0)=TRUE,IF(b_BDVSA!F418&gt;0,"D","A"),"")</f>
        <v>D</v>
      </c>
      <c r="G418" s="125">
        <f>IF(b_BDVSA!G418&lt;&gt;"",ABS(b_BDVSA!G418),"")</f>
        <v>8944</v>
      </c>
      <c r="H418" s="125" t="str">
        <f>IF(AND(b_BDVSA!G418&lt;&gt;"",b_BDVSA!G418&lt;&gt;0)=TRUE,IF(b_BDVSA!G418&gt;0,"D","A"),"")</f>
        <v>D</v>
      </c>
      <c r="I418" s="125">
        <f>IF(b_BDVSA!H418&lt;&gt;"",ABS(b_BDVSA!H418),"")</f>
        <v>769</v>
      </c>
      <c r="J418" s="125" t="str">
        <f>IF(AND(b_BDVSA!H418&lt;&gt;"",b_BDVSA!H418&lt;&gt;0)=TRUE,IF(b_BDVSA!H418&gt;0,"D","A"),"")</f>
        <v>D</v>
      </c>
      <c r="K418" s="126">
        <f>IF(b_BDVSA!I418&lt;&gt;"",ABS(b_BDVSA!I418),"")</f>
        <v>8.5979427549194992E-2</v>
      </c>
      <c r="L418" s="125">
        <f>IF(b_BDVSA!L418&lt;&gt;"",ABS(b_BDVSA!L418),"")</f>
        <v>0</v>
      </c>
      <c r="M418" s="125" t="str">
        <f>IF(AND(b_BDVSA!L418&lt;&gt;"",b_BDVSA!L418&lt;&gt;0)=TRUE,IF(b_BDVSA!L418&gt;0,"D","A"),"")</f>
        <v/>
      </c>
      <c r="N418" s="125">
        <f>IF(b_BDVSA!M418&lt;&gt;"",ABS(b_BDVSA!M418),"")</f>
        <v>9713</v>
      </c>
      <c r="O418" s="125" t="str">
        <f>IF(AND(b_BDVSA!M418&lt;&gt;"",b_BDVSA!M418&lt;&gt;0)=TRUE,IF(b_BDVSA!M418&gt;0,"D","A"),"")</f>
        <v>D</v>
      </c>
      <c r="P418" s="126" t="str">
        <f>IF(b_BDVSA!N418&lt;&gt;"",ABS(b_BDVSA!N418),"")</f>
        <v/>
      </c>
      <c r="Q418" s="125">
        <f>IF(b_BDVSA!Q418&lt;&gt;"",ABS(b_BDVSA!Q418),"")</f>
        <v>0</v>
      </c>
      <c r="R418" s="125" t="str">
        <f>IF(AND(b_BDVSA!Q418&lt;&gt;"",b_BDVSA!Q418&lt;&gt;0)=TRUE,IF(b_BDVSA!Q418&gt;0,"D","A"),"")</f>
        <v/>
      </c>
      <c r="S418" s="125">
        <f>IF(b_BDVSA!R418&lt;&gt;"",ABS(b_BDVSA!R418),"")</f>
        <v>9713</v>
      </c>
      <c r="T418" s="125" t="str">
        <f>IF(AND(b_BDVSA!R418&lt;&gt;"",b_BDVSA!R418&lt;&gt;0)=TRUE,IF(b_BDVSA!R418&gt;0,"D","A"),"")</f>
        <v>D</v>
      </c>
      <c r="U418" s="126" t="str">
        <f>IF(b_BDVSA!S418&lt;&gt;"",ABS(b_BDVSA!S418),"")</f>
        <v/>
      </c>
      <c r="V418" s="125">
        <f>IF(b_BDVSA!V418&lt;&gt;"",ABS(b_BDVSA!V418),"")</f>
        <v>0</v>
      </c>
      <c r="W418" s="125" t="str">
        <f>IF(AND(b_BDVSA!V418&lt;&gt;"",b_BDVSA!V418&lt;&gt;0)=TRUE,IF(b_BDVSA!V418&gt;0,"D","A"),"")</f>
        <v/>
      </c>
      <c r="X418" s="125">
        <f>IF(b_BDVSA!W418&lt;&gt;"",ABS(b_BDVSA!W418),"")</f>
        <v>9713</v>
      </c>
      <c r="Y418" s="125" t="str">
        <f>IF(AND(b_BDVSA!W418&lt;&gt;"",b_BDVSA!W418&lt;&gt;0)=TRUE,IF(b_BDVSA!W418&gt;0,"D","A"),"")</f>
        <v>D</v>
      </c>
      <c r="Z418" s="126" t="str">
        <f>IF(b_BDVSA!X418&lt;&gt;"",ABS(b_BDVSA!X418),"")</f>
        <v/>
      </c>
    </row>
    <row r="419" spans="1:26">
      <c r="A419" s="117" t="str">
        <f>IF(dati_pdc!A415&lt;&gt;"",IF(dati_pdc!D415=1,RIGHT(dati_pdc!A415,dati_pdc!E415),dati_pdc!A415),"")</f>
        <v>810310</v>
      </c>
      <c r="B419" s="117" t="str">
        <f>IF(dati_pdc!B415&lt;&gt;"",dati_pdc!B415,"")</f>
        <v>Rimborsi spese pie' lista</v>
      </c>
      <c r="C419" s="117">
        <f>IF(dati_pdc!C415&lt;&gt;"",dati_pdc!C415,"")</f>
        <v>3</v>
      </c>
      <c r="D419" s="117">
        <f>IF(dati_pdc!D415&lt;&gt;"",dati_pdc!D415,"")</f>
        <v>0</v>
      </c>
      <c r="E419" s="125">
        <f>IF(b_BDVSA!F419&lt;&gt;"",ABS(b_BDVSA!F419),"")</f>
        <v>4562.1899999999996</v>
      </c>
      <c r="F419" s="125" t="str">
        <f>IF(AND(b_BDVSA!F419&lt;&gt;"",b_BDVSA!F419&lt;&gt;0)=TRUE,IF(b_BDVSA!F419&gt;0,"D","A"),"")</f>
        <v>D</v>
      </c>
      <c r="G419" s="125">
        <f>IF(b_BDVSA!G419&lt;&gt;"",ABS(b_BDVSA!G419),"")</f>
        <v>4901.0300000000007</v>
      </c>
      <c r="H419" s="125" t="str">
        <f>IF(AND(b_BDVSA!G419&lt;&gt;"",b_BDVSA!G419&lt;&gt;0)=TRUE,IF(b_BDVSA!G419&gt;0,"D","A"),"")</f>
        <v>D</v>
      </c>
      <c r="I419" s="125">
        <f>IF(b_BDVSA!H419&lt;&gt;"",ABS(b_BDVSA!H419),"")</f>
        <v>338.84000000000106</v>
      </c>
      <c r="J419" s="125" t="str">
        <f>IF(AND(b_BDVSA!H419&lt;&gt;"",b_BDVSA!H419&lt;&gt;0)=TRUE,IF(b_BDVSA!H419&gt;0,"D","A"),"")</f>
        <v>A</v>
      </c>
      <c r="K419" s="126">
        <f>IF(b_BDVSA!I419&lt;&gt;"",ABS(b_BDVSA!I419),"")</f>
        <v>6.9136487636272587E-2</v>
      </c>
      <c r="L419" s="125">
        <f>IF(b_BDVSA!L419&lt;&gt;"",ABS(b_BDVSA!L419),"")</f>
        <v>0</v>
      </c>
      <c r="M419" s="125" t="str">
        <f>IF(AND(b_BDVSA!L419&lt;&gt;"",b_BDVSA!L419&lt;&gt;0)=TRUE,IF(b_BDVSA!L419&gt;0,"D","A"),"")</f>
        <v/>
      </c>
      <c r="N419" s="125">
        <f>IF(b_BDVSA!M419&lt;&gt;"",ABS(b_BDVSA!M419),"")</f>
        <v>4562.1899999999996</v>
      </c>
      <c r="O419" s="125" t="str">
        <f>IF(AND(b_BDVSA!M419&lt;&gt;"",b_BDVSA!M419&lt;&gt;0)=TRUE,IF(b_BDVSA!M419&gt;0,"D","A"),"")</f>
        <v>D</v>
      </c>
      <c r="P419" s="126" t="str">
        <f>IF(b_BDVSA!N419&lt;&gt;"",ABS(b_BDVSA!N419),"")</f>
        <v/>
      </c>
      <c r="Q419" s="125">
        <f>IF(b_BDVSA!Q419&lt;&gt;"",ABS(b_BDVSA!Q419),"")</f>
        <v>0</v>
      </c>
      <c r="R419" s="125" t="str">
        <f>IF(AND(b_BDVSA!Q419&lt;&gt;"",b_BDVSA!Q419&lt;&gt;0)=TRUE,IF(b_BDVSA!Q419&gt;0,"D","A"),"")</f>
        <v/>
      </c>
      <c r="S419" s="125">
        <f>IF(b_BDVSA!R419&lt;&gt;"",ABS(b_BDVSA!R419),"")</f>
        <v>4562.1899999999996</v>
      </c>
      <c r="T419" s="125" t="str">
        <f>IF(AND(b_BDVSA!R419&lt;&gt;"",b_BDVSA!R419&lt;&gt;0)=TRUE,IF(b_BDVSA!R419&gt;0,"D","A"),"")</f>
        <v>D</v>
      </c>
      <c r="U419" s="126" t="str">
        <f>IF(b_BDVSA!S419&lt;&gt;"",ABS(b_BDVSA!S419),"")</f>
        <v/>
      </c>
      <c r="V419" s="125">
        <f>IF(b_BDVSA!V419&lt;&gt;"",ABS(b_BDVSA!V419),"")</f>
        <v>0</v>
      </c>
      <c r="W419" s="125" t="str">
        <f>IF(AND(b_BDVSA!V419&lt;&gt;"",b_BDVSA!V419&lt;&gt;0)=TRUE,IF(b_BDVSA!V419&gt;0,"D","A"),"")</f>
        <v/>
      </c>
      <c r="X419" s="125">
        <f>IF(b_BDVSA!W419&lt;&gt;"",ABS(b_BDVSA!W419),"")</f>
        <v>4562.1899999999996</v>
      </c>
      <c r="Y419" s="125" t="str">
        <f>IF(AND(b_BDVSA!W419&lt;&gt;"",b_BDVSA!W419&lt;&gt;0)=TRUE,IF(b_BDVSA!W419&gt;0,"D","A"),"")</f>
        <v>D</v>
      </c>
      <c r="Z419" s="126" t="str">
        <f>IF(b_BDVSA!X419&lt;&gt;"",ABS(b_BDVSA!X419),"")</f>
        <v/>
      </c>
    </row>
    <row r="420" spans="1:26">
      <c r="A420" s="117" t="str">
        <f>IF(dati_pdc!A416&lt;&gt;"",IF(dati_pdc!D416=1,RIGHT(dati_pdc!A416,dati_pdc!E416),dati_pdc!A416),"")</f>
        <v>81031001</v>
      </c>
      <c r="B420" s="117" t="str">
        <f>IF(dati_pdc!B416&lt;&gt;"",dati_pdc!B416,"")</f>
        <v>Rimborsi spese a pie' lista dip. ord.</v>
      </c>
      <c r="C420" s="117">
        <f>IF(dati_pdc!C416&lt;&gt;"",dati_pdc!C416,"")</f>
        <v>4</v>
      </c>
      <c r="D420" s="117">
        <f>IF(dati_pdc!D416&lt;&gt;"",dati_pdc!D416,"")</f>
        <v>0</v>
      </c>
      <c r="E420" s="125">
        <f>IF(b_BDVSA!F420&lt;&gt;"",ABS(b_BDVSA!F420),"")</f>
        <v>3740.72</v>
      </c>
      <c r="F420" s="125" t="str">
        <f>IF(AND(b_BDVSA!F420&lt;&gt;"",b_BDVSA!F420&lt;&gt;0)=TRUE,IF(b_BDVSA!F420&gt;0,"D","A"),"")</f>
        <v>D</v>
      </c>
      <c r="G420" s="125">
        <f>IF(b_BDVSA!G420&lt;&gt;"",ABS(b_BDVSA!G420),"")</f>
        <v>3786.82</v>
      </c>
      <c r="H420" s="125" t="str">
        <f>IF(AND(b_BDVSA!G420&lt;&gt;"",b_BDVSA!G420&lt;&gt;0)=TRUE,IF(b_BDVSA!G420&gt;0,"D","A"),"")</f>
        <v>D</v>
      </c>
      <c r="I420" s="125">
        <f>IF(b_BDVSA!H420&lt;&gt;"",ABS(b_BDVSA!H420),"")</f>
        <v>46.100000000000364</v>
      </c>
      <c r="J420" s="125" t="str">
        <f>IF(AND(b_BDVSA!H420&lt;&gt;"",b_BDVSA!H420&lt;&gt;0)=TRUE,IF(b_BDVSA!H420&gt;0,"D","A"),"")</f>
        <v>A</v>
      </c>
      <c r="K420" s="126">
        <f>IF(b_BDVSA!I420&lt;&gt;"",ABS(b_BDVSA!I420),"")</f>
        <v>1.2173802821364724E-2</v>
      </c>
      <c r="L420" s="125">
        <f>IF(b_BDVSA!L420&lt;&gt;"",ABS(b_BDVSA!L420),"")</f>
        <v>0</v>
      </c>
      <c r="M420" s="125" t="str">
        <f>IF(AND(b_BDVSA!L420&lt;&gt;"",b_BDVSA!L420&lt;&gt;0)=TRUE,IF(b_BDVSA!L420&gt;0,"D","A"),"")</f>
        <v/>
      </c>
      <c r="N420" s="125">
        <f>IF(b_BDVSA!M420&lt;&gt;"",ABS(b_BDVSA!M420),"")</f>
        <v>3740.72</v>
      </c>
      <c r="O420" s="125" t="str">
        <f>IF(AND(b_BDVSA!M420&lt;&gt;"",b_BDVSA!M420&lt;&gt;0)=TRUE,IF(b_BDVSA!M420&gt;0,"D","A"),"")</f>
        <v>D</v>
      </c>
      <c r="P420" s="126" t="str">
        <f>IF(b_BDVSA!N420&lt;&gt;"",ABS(b_BDVSA!N420),"")</f>
        <v/>
      </c>
      <c r="Q420" s="125">
        <f>IF(b_BDVSA!Q420&lt;&gt;"",ABS(b_BDVSA!Q420),"")</f>
        <v>0</v>
      </c>
      <c r="R420" s="125" t="str">
        <f>IF(AND(b_BDVSA!Q420&lt;&gt;"",b_BDVSA!Q420&lt;&gt;0)=TRUE,IF(b_BDVSA!Q420&gt;0,"D","A"),"")</f>
        <v/>
      </c>
      <c r="S420" s="125">
        <f>IF(b_BDVSA!R420&lt;&gt;"",ABS(b_BDVSA!R420),"")</f>
        <v>3740.72</v>
      </c>
      <c r="T420" s="125" t="str">
        <f>IF(AND(b_BDVSA!R420&lt;&gt;"",b_BDVSA!R420&lt;&gt;0)=TRUE,IF(b_BDVSA!R420&gt;0,"D","A"),"")</f>
        <v>D</v>
      </c>
      <c r="U420" s="126" t="str">
        <f>IF(b_BDVSA!S420&lt;&gt;"",ABS(b_BDVSA!S420),"")</f>
        <v/>
      </c>
      <c r="V420" s="125">
        <f>IF(b_BDVSA!V420&lt;&gt;"",ABS(b_BDVSA!V420),"")</f>
        <v>0</v>
      </c>
      <c r="W420" s="125" t="str">
        <f>IF(AND(b_BDVSA!V420&lt;&gt;"",b_BDVSA!V420&lt;&gt;0)=TRUE,IF(b_BDVSA!V420&gt;0,"D","A"),"")</f>
        <v/>
      </c>
      <c r="X420" s="125">
        <f>IF(b_BDVSA!W420&lt;&gt;"",ABS(b_BDVSA!W420),"")</f>
        <v>3740.72</v>
      </c>
      <c r="Y420" s="125" t="str">
        <f>IF(AND(b_BDVSA!W420&lt;&gt;"",b_BDVSA!W420&lt;&gt;0)=TRUE,IF(b_BDVSA!W420&gt;0,"D","A"),"")</f>
        <v>D</v>
      </c>
      <c r="Z420" s="126" t="str">
        <f>IF(b_BDVSA!X420&lt;&gt;"",ABS(b_BDVSA!X420),"")</f>
        <v/>
      </c>
    </row>
    <row r="421" spans="1:26">
      <c r="A421" s="117" t="str">
        <f>IF(dati_pdc!A417&lt;&gt;"",IF(dati_pdc!D417=1,RIGHT(dati_pdc!A417,dati_pdc!E417),dati_pdc!A417),"")</f>
        <v>81031005</v>
      </c>
      <c r="B421" s="117" t="str">
        <f>IF(dati_pdc!B417&lt;&gt;"",dati_pdc!B417,"")</f>
        <v>Rimborsi spese a pie' lista apprendisti</v>
      </c>
      <c r="C421" s="117">
        <f>IF(dati_pdc!C417&lt;&gt;"",dati_pdc!C417,"")</f>
        <v>4</v>
      </c>
      <c r="D421" s="117">
        <f>IF(dati_pdc!D417&lt;&gt;"",dati_pdc!D417,"")</f>
        <v>0</v>
      </c>
      <c r="E421" s="125">
        <f>IF(b_BDVSA!F421&lt;&gt;"",ABS(b_BDVSA!F421),"")</f>
        <v>821.47</v>
      </c>
      <c r="F421" s="125" t="str">
        <f>IF(AND(b_BDVSA!F421&lt;&gt;"",b_BDVSA!F421&lt;&gt;0)=TRUE,IF(b_BDVSA!F421&gt;0,"D","A"),"")</f>
        <v>D</v>
      </c>
      <c r="G421" s="125">
        <f>IF(b_BDVSA!G421&lt;&gt;"",ABS(b_BDVSA!G421),"")</f>
        <v>1114.21</v>
      </c>
      <c r="H421" s="125" t="str">
        <f>IF(AND(b_BDVSA!G421&lt;&gt;"",b_BDVSA!G421&lt;&gt;0)=TRUE,IF(b_BDVSA!G421&gt;0,"D","A"),"")</f>
        <v>D</v>
      </c>
      <c r="I421" s="125">
        <f>IF(b_BDVSA!H421&lt;&gt;"",ABS(b_BDVSA!H421),"")</f>
        <v>292.74</v>
      </c>
      <c r="J421" s="125" t="str">
        <f>IF(AND(b_BDVSA!H421&lt;&gt;"",b_BDVSA!H421&lt;&gt;0)=TRUE,IF(b_BDVSA!H421&gt;0,"D","A"),"")</f>
        <v>A</v>
      </c>
      <c r="K421" s="126">
        <f>IF(b_BDVSA!I421&lt;&gt;"",ABS(b_BDVSA!I421),"")</f>
        <v>0.26273323700200141</v>
      </c>
      <c r="L421" s="125">
        <f>IF(b_BDVSA!L421&lt;&gt;"",ABS(b_BDVSA!L421),"")</f>
        <v>0</v>
      </c>
      <c r="M421" s="125" t="str">
        <f>IF(AND(b_BDVSA!L421&lt;&gt;"",b_BDVSA!L421&lt;&gt;0)=TRUE,IF(b_BDVSA!L421&gt;0,"D","A"),"")</f>
        <v/>
      </c>
      <c r="N421" s="125">
        <f>IF(b_BDVSA!M421&lt;&gt;"",ABS(b_BDVSA!M421),"")</f>
        <v>821.47</v>
      </c>
      <c r="O421" s="125" t="str">
        <f>IF(AND(b_BDVSA!M421&lt;&gt;"",b_BDVSA!M421&lt;&gt;0)=TRUE,IF(b_BDVSA!M421&gt;0,"D","A"),"")</f>
        <v>D</v>
      </c>
      <c r="P421" s="126" t="str">
        <f>IF(b_BDVSA!N421&lt;&gt;"",ABS(b_BDVSA!N421),"")</f>
        <v/>
      </c>
      <c r="Q421" s="125">
        <f>IF(b_BDVSA!Q421&lt;&gt;"",ABS(b_BDVSA!Q421),"")</f>
        <v>0</v>
      </c>
      <c r="R421" s="125" t="str">
        <f>IF(AND(b_BDVSA!Q421&lt;&gt;"",b_BDVSA!Q421&lt;&gt;0)=TRUE,IF(b_BDVSA!Q421&gt;0,"D","A"),"")</f>
        <v/>
      </c>
      <c r="S421" s="125">
        <f>IF(b_BDVSA!R421&lt;&gt;"",ABS(b_BDVSA!R421),"")</f>
        <v>821.47</v>
      </c>
      <c r="T421" s="125" t="str">
        <f>IF(AND(b_BDVSA!R421&lt;&gt;"",b_BDVSA!R421&lt;&gt;0)=TRUE,IF(b_BDVSA!R421&gt;0,"D","A"),"")</f>
        <v>D</v>
      </c>
      <c r="U421" s="126" t="str">
        <f>IF(b_BDVSA!S421&lt;&gt;"",ABS(b_BDVSA!S421),"")</f>
        <v/>
      </c>
      <c r="V421" s="125">
        <f>IF(b_BDVSA!V421&lt;&gt;"",ABS(b_BDVSA!V421),"")</f>
        <v>0</v>
      </c>
      <c r="W421" s="125" t="str">
        <f>IF(AND(b_BDVSA!V421&lt;&gt;"",b_BDVSA!V421&lt;&gt;0)=TRUE,IF(b_BDVSA!V421&gt;0,"D","A"),"")</f>
        <v/>
      </c>
      <c r="X421" s="125">
        <f>IF(b_BDVSA!W421&lt;&gt;"",ABS(b_BDVSA!W421),"")</f>
        <v>821.47</v>
      </c>
      <c r="Y421" s="125" t="str">
        <f>IF(AND(b_BDVSA!W421&lt;&gt;"",b_BDVSA!W421&lt;&gt;0)=TRUE,IF(b_BDVSA!W421&gt;0,"D","A"),"")</f>
        <v>D</v>
      </c>
      <c r="Z421" s="126" t="str">
        <f>IF(b_BDVSA!X421&lt;&gt;"",ABS(b_BDVSA!X421),"")</f>
        <v/>
      </c>
    </row>
    <row r="422" spans="1:26">
      <c r="A422" s="117" t="str">
        <f>IF(dati_pdc!A418&lt;&gt;"",IF(dati_pdc!D418=1,RIGHT(dati_pdc!A418,dati_pdc!E418),dati_pdc!A418),"")</f>
        <v>810331</v>
      </c>
      <c r="B422" s="117" t="str">
        <f>IF(dati_pdc!B418&lt;&gt;"",dati_pdc!B418,"")</f>
        <v>Costi di formazione/aggiornamento/esami</v>
      </c>
      <c r="C422" s="117">
        <f>IF(dati_pdc!C418&lt;&gt;"",dati_pdc!C418,"")</f>
        <v>3</v>
      </c>
      <c r="D422" s="117">
        <f>IF(dati_pdc!D418&lt;&gt;"",dati_pdc!D418,"")</f>
        <v>0</v>
      </c>
      <c r="E422" s="125">
        <f>IF(b_BDVSA!F422&lt;&gt;"",ABS(b_BDVSA!F422),"")</f>
        <v>13325.88</v>
      </c>
      <c r="F422" s="125" t="str">
        <f>IF(AND(b_BDVSA!F422&lt;&gt;"",b_BDVSA!F422&lt;&gt;0)=TRUE,IF(b_BDVSA!F422&gt;0,"D","A"),"")</f>
        <v>D</v>
      </c>
      <c r="G422" s="125">
        <f>IF(b_BDVSA!G422&lt;&gt;"",ABS(b_BDVSA!G422),"")</f>
        <v>2087</v>
      </c>
      <c r="H422" s="125" t="str">
        <f>IF(AND(b_BDVSA!G422&lt;&gt;"",b_BDVSA!G422&lt;&gt;0)=TRUE,IF(b_BDVSA!G422&gt;0,"D","A"),"")</f>
        <v>D</v>
      </c>
      <c r="I422" s="125">
        <f>IF(b_BDVSA!H422&lt;&gt;"",ABS(b_BDVSA!H422),"")</f>
        <v>11238.88</v>
      </c>
      <c r="J422" s="125" t="str">
        <f>IF(AND(b_BDVSA!H422&lt;&gt;"",b_BDVSA!H422&lt;&gt;0)=TRUE,IF(b_BDVSA!H422&gt;0,"D","A"),"")</f>
        <v>D</v>
      </c>
      <c r="K422" s="126">
        <f>IF(b_BDVSA!I422&lt;&gt;"",ABS(b_BDVSA!I422),"")</f>
        <v>5.3851844753234301</v>
      </c>
      <c r="L422" s="125">
        <f>IF(b_BDVSA!L422&lt;&gt;"",ABS(b_BDVSA!L422),"")</f>
        <v>0</v>
      </c>
      <c r="M422" s="125" t="str">
        <f>IF(AND(b_BDVSA!L422&lt;&gt;"",b_BDVSA!L422&lt;&gt;0)=TRUE,IF(b_BDVSA!L422&gt;0,"D","A"),"")</f>
        <v/>
      </c>
      <c r="N422" s="125">
        <f>IF(b_BDVSA!M422&lt;&gt;"",ABS(b_BDVSA!M422),"")</f>
        <v>13325.88</v>
      </c>
      <c r="O422" s="125" t="str">
        <f>IF(AND(b_BDVSA!M422&lt;&gt;"",b_BDVSA!M422&lt;&gt;0)=TRUE,IF(b_BDVSA!M422&gt;0,"D","A"),"")</f>
        <v>D</v>
      </c>
      <c r="P422" s="126" t="str">
        <f>IF(b_BDVSA!N422&lt;&gt;"",ABS(b_BDVSA!N422),"")</f>
        <v/>
      </c>
      <c r="Q422" s="125">
        <f>IF(b_BDVSA!Q422&lt;&gt;"",ABS(b_BDVSA!Q422),"")</f>
        <v>0</v>
      </c>
      <c r="R422" s="125" t="str">
        <f>IF(AND(b_BDVSA!Q422&lt;&gt;"",b_BDVSA!Q422&lt;&gt;0)=TRUE,IF(b_BDVSA!Q422&gt;0,"D","A"),"")</f>
        <v/>
      </c>
      <c r="S422" s="125">
        <f>IF(b_BDVSA!R422&lt;&gt;"",ABS(b_BDVSA!R422),"")</f>
        <v>13325.88</v>
      </c>
      <c r="T422" s="125" t="str">
        <f>IF(AND(b_BDVSA!R422&lt;&gt;"",b_BDVSA!R422&lt;&gt;0)=TRUE,IF(b_BDVSA!R422&gt;0,"D","A"),"")</f>
        <v>D</v>
      </c>
      <c r="U422" s="126" t="str">
        <f>IF(b_BDVSA!S422&lt;&gt;"",ABS(b_BDVSA!S422),"")</f>
        <v/>
      </c>
      <c r="V422" s="125">
        <f>IF(b_BDVSA!V422&lt;&gt;"",ABS(b_BDVSA!V422),"")</f>
        <v>0</v>
      </c>
      <c r="W422" s="125" t="str">
        <f>IF(AND(b_BDVSA!V422&lt;&gt;"",b_BDVSA!V422&lt;&gt;0)=TRUE,IF(b_BDVSA!V422&gt;0,"D","A"),"")</f>
        <v/>
      </c>
      <c r="X422" s="125">
        <f>IF(b_BDVSA!W422&lt;&gt;"",ABS(b_BDVSA!W422),"")</f>
        <v>13325.88</v>
      </c>
      <c r="Y422" s="125" t="str">
        <f>IF(AND(b_BDVSA!W422&lt;&gt;"",b_BDVSA!W422&lt;&gt;0)=TRUE,IF(b_BDVSA!W422&gt;0,"D","A"),"")</f>
        <v>D</v>
      </c>
      <c r="Z422" s="126" t="str">
        <f>IF(b_BDVSA!X422&lt;&gt;"",ABS(b_BDVSA!X422),"")</f>
        <v/>
      </c>
    </row>
    <row r="423" spans="1:26">
      <c r="A423" s="117" t="str">
        <f>IF(dati_pdc!A419&lt;&gt;"",IF(dati_pdc!D419=1,RIGHT(dati_pdc!A419,dati_pdc!E419),dati_pdc!A419),"")</f>
        <v>810351</v>
      </c>
      <c r="B423" s="117" t="str">
        <f>IF(dati_pdc!B419&lt;&gt;"",dati_pdc!B419,"")</f>
        <v>Altri costi per il personale dipendente</v>
      </c>
      <c r="C423" s="117">
        <f>IF(dati_pdc!C419&lt;&gt;"",dati_pdc!C419,"")</f>
        <v>3</v>
      </c>
      <c r="D423" s="117">
        <f>IF(dati_pdc!D419&lt;&gt;"",dati_pdc!D419,"")</f>
        <v>0</v>
      </c>
      <c r="E423" s="125">
        <f>IF(b_BDVSA!F423&lt;&gt;"",ABS(b_BDVSA!F423),"")</f>
        <v>597</v>
      </c>
      <c r="F423" s="125" t="str">
        <f>IF(AND(b_BDVSA!F423&lt;&gt;"",b_BDVSA!F423&lt;&gt;0)=TRUE,IF(b_BDVSA!F423&gt;0,"D","A"),"")</f>
        <v>D</v>
      </c>
      <c r="G423" s="125">
        <f>IF(b_BDVSA!G423&lt;&gt;"",ABS(b_BDVSA!G423),"")</f>
        <v>354</v>
      </c>
      <c r="H423" s="125" t="str">
        <f>IF(AND(b_BDVSA!G423&lt;&gt;"",b_BDVSA!G423&lt;&gt;0)=TRUE,IF(b_BDVSA!G423&gt;0,"D","A"),"")</f>
        <v>D</v>
      </c>
      <c r="I423" s="125">
        <f>IF(b_BDVSA!H423&lt;&gt;"",ABS(b_BDVSA!H423),"")</f>
        <v>243</v>
      </c>
      <c r="J423" s="125" t="str">
        <f>IF(AND(b_BDVSA!H423&lt;&gt;"",b_BDVSA!H423&lt;&gt;0)=TRUE,IF(b_BDVSA!H423&gt;0,"D","A"),"")</f>
        <v>D</v>
      </c>
      <c r="K423" s="126">
        <f>IF(b_BDVSA!I423&lt;&gt;"",ABS(b_BDVSA!I423),"")</f>
        <v>0.68644067796610164</v>
      </c>
      <c r="L423" s="125">
        <f>IF(b_BDVSA!L423&lt;&gt;"",ABS(b_BDVSA!L423),"")</f>
        <v>0</v>
      </c>
      <c r="M423" s="125" t="str">
        <f>IF(AND(b_BDVSA!L423&lt;&gt;"",b_BDVSA!L423&lt;&gt;0)=TRUE,IF(b_BDVSA!L423&gt;0,"D","A"),"")</f>
        <v/>
      </c>
      <c r="N423" s="125">
        <f>IF(b_BDVSA!M423&lt;&gt;"",ABS(b_BDVSA!M423),"")</f>
        <v>597</v>
      </c>
      <c r="O423" s="125" t="str">
        <f>IF(AND(b_BDVSA!M423&lt;&gt;"",b_BDVSA!M423&lt;&gt;0)=TRUE,IF(b_BDVSA!M423&gt;0,"D","A"),"")</f>
        <v>D</v>
      </c>
      <c r="P423" s="126" t="str">
        <f>IF(b_BDVSA!N423&lt;&gt;"",ABS(b_BDVSA!N423),"")</f>
        <v/>
      </c>
      <c r="Q423" s="125">
        <f>IF(b_BDVSA!Q423&lt;&gt;"",ABS(b_BDVSA!Q423),"")</f>
        <v>0</v>
      </c>
      <c r="R423" s="125" t="str">
        <f>IF(AND(b_BDVSA!Q423&lt;&gt;"",b_BDVSA!Q423&lt;&gt;0)=TRUE,IF(b_BDVSA!Q423&gt;0,"D","A"),"")</f>
        <v/>
      </c>
      <c r="S423" s="125">
        <f>IF(b_BDVSA!R423&lt;&gt;"",ABS(b_BDVSA!R423),"")</f>
        <v>597</v>
      </c>
      <c r="T423" s="125" t="str">
        <f>IF(AND(b_BDVSA!R423&lt;&gt;"",b_BDVSA!R423&lt;&gt;0)=TRUE,IF(b_BDVSA!R423&gt;0,"D","A"),"")</f>
        <v>D</v>
      </c>
      <c r="U423" s="126" t="str">
        <f>IF(b_BDVSA!S423&lt;&gt;"",ABS(b_BDVSA!S423),"")</f>
        <v/>
      </c>
      <c r="V423" s="125">
        <f>IF(b_BDVSA!V423&lt;&gt;"",ABS(b_BDVSA!V423),"")</f>
        <v>0</v>
      </c>
      <c r="W423" s="125" t="str">
        <f>IF(AND(b_BDVSA!V423&lt;&gt;"",b_BDVSA!V423&lt;&gt;0)=TRUE,IF(b_BDVSA!V423&gt;0,"D","A"),"")</f>
        <v/>
      </c>
      <c r="X423" s="125">
        <f>IF(b_BDVSA!W423&lt;&gt;"",ABS(b_BDVSA!W423),"")</f>
        <v>597</v>
      </c>
      <c r="Y423" s="125" t="str">
        <f>IF(AND(b_BDVSA!W423&lt;&gt;"",b_BDVSA!W423&lt;&gt;0)=TRUE,IF(b_BDVSA!W423&gt;0,"D","A"),"")</f>
        <v>D</v>
      </c>
      <c r="Z423" s="126" t="str">
        <f>IF(b_BDVSA!X423&lt;&gt;"",ABS(b_BDVSA!X423),"")</f>
        <v/>
      </c>
    </row>
    <row r="424" spans="1:26">
      <c r="A424" s="117" t="str">
        <f>IF(dati_pdc!A420&lt;&gt;"",IF(dati_pdc!D420=1,RIGHT(dati_pdc!A420,dati_pdc!E420),dati_pdc!A420),"")</f>
        <v>83</v>
      </c>
      <c r="B424" s="117" t="str">
        <f>IF(dati_pdc!B420&lt;&gt;"",dati_pdc!B420,"")</f>
        <v>ONERI DIVERSI DI GESTIONE</v>
      </c>
      <c r="C424" s="117">
        <f>IF(dati_pdc!C420&lt;&gt;"",dati_pdc!C420,"")</f>
        <v>1</v>
      </c>
      <c r="D424" s="117">
        <f>IF(dati_pdc!D420&lt;&gt;"",dati_pdc!D420,"")</f>
        <v>0</v>
      </c>
      <c r="E424" s="125">
        <f>IF(b_BDVSA!F424&lt;&gt;"",ABS(b_BDVSA!F424),"")</f>
        <v>9773.86</v>
      </c>
      <c r="F424" s="125" t="str">
        <f>IF(AND(b_BDVSA!F424&lt;&gt;"",b_BDVSA!F424&lt;&gt;0)=TRUE,IF(b_BDVSA!F424&gt;0,"D","A"),"")</f>
        <v>D</v>
      </c>
      <c r="G424" s="125">
        <f>IF(b_BDVSA!G424&lt;&gt;"",ABS(b_BDVSA!G424),"")</f>
        <v>25160.439999999995</v>
      </c>
      <c r="H424" s="125" t="str">
        <f>IF(AND(b_BDVSA!G424&lt;&gt;"",b_BDVSA!G424&lt;&gt;0)=TRUE,IF(b_BDVSA!G424&gt;0,"D","A"),"")</f>
        <v>D</v>
      </c>
      <c r="I424" s="125">
        <f>IF(b_BDVSA!H424&lt;&gt;"",ABS(b_BDVSA!H424),"")</f>
        <v>15386.579999999994</v>
      </c>
      <c r="J424" s="125" t="str">
        <f>IF(AND(b_BDVSA!H424&lt;&gt;"",b_BDVSA!H424&lt;&gt;0)=TRUE,IF(b_BDVSA!H424&gt;0,"D","A"),"")</f>
        <v>A</v>
      </c>
      <c r="K424" s="126">
        <f>IF(b_BDVSA!I424&lt;&gt;"",ABS(b_BDVSA!I424),"")</f>
        <v>0.61153858994516774</v>
      </c>
      <c r="L424" s="125">
        <f>IF(b_BDVSA!L424&lt;&gt;"",ABS(b_BDVSA!L424),"")</f>
        <v>0</v>
      </c>
      <c r="M424" s="125" t="str">
        <f>IF(AND(b_BDVSA!L424&lt;&gt;"",b_BDVSA!L424&lt;&gt;0)=TRUE,IF(b_BDVSA!L424&gt;0,"D","A"),"")</f>
        <v/>
      </c>
      <c r="N424" s="125">
        <f>IF(b_BDVSA!M424&lt;&gt;"",ABS(b_BDVSA!M424),"")</f>
        <v>9773.86</v>
      </c>
      <c r="O424" s="125" t="str">
        <f>IF(AND(b_BDVSA!M424&lt;&gt;"",b_BDVSA!M424&lt;&gt;0)=TRUE,IF(b_BDVSA!M424&gt;0,"D","A"),"")</f>
        <v>D</v>
      </c>
      <c r="P424" s="126" t="str">
        <f>IF(b_BDVSA!N424&lt;&gt;"",ABS(b_BDVSA!N424),"")</f>
        <v/>
      </c>
      <c r="Q424" s="125">
        <f>IF(b_BDVSA!Q424&lt;&gt;"",ABS(b_BDVSA!Q424),"")</f>
        <v>0</v>
      </c>
      <c r="R424" s="125" t="str">
        <f>IF(AND(b_BDVSA!Q424&lt;&gt;"",b_BDVSA!Q424&lt;&gt;0)=TRUE,IF(b_BDVSA!Q424&gt;0,"D","A"),"")</f>
        <v/>
      </c>
      <c r="S424" s="125">
        <f>IF(b_BDVSA!R424&lt;&gt;"",ABS(b_BDVSA!R424),"")</f>
        <v>9773.86</v>
      </c>
      <c r="T424" s="125" t="str">
        <f>IF(AND(b_BDVSA!R424&lt;&gt;"",b_BDVSA!R424&lt;&gt;0)=TRUE,IF(b_BDVSA!R424&gt;0,"D","A"),"")</f>
        <v>D</v>
      </c>
      <c r="U424" s="126" t="str">
        <f>IF(b_BDVSA!S424&lt;&gt;"",ABS(b_BDVSA!S424),"")</f>
        <v/>
      </c>
      <c r="V424" s="125">
        <f>IF(b_BDVSA!V424&lt;&gt;"",ABS(b_BDVSA!V424),"")</f>
        <v>0</v>
      </c>
      <c r="W424" s="125" t="str">
        <f>IF(AND(b_BDVSA!V424&lt;&gt;"",b_BDVSA!V424&lt;&gt;0)=TRUE,IF(b_BDVSA!V424&gt;0,"D","A"),"")</f>
        <v/>
      </c>
      <c r="X424" s="125">
        <f>IF(b_BDVSA!W424&lt;&gt;"",ABS(b_BDVSA!W424),"")</f>
        <v>9773.86</v>
      </c>
      <c r="Y424" s="125" t="str">
        <f>IF(AND(b_BDVSA!W424&lt;&gt;"",b_BDVSA!W424&lt;&gt;0)=TRUE,IF(b_BDVSA!W424&gt;0,"D","A"),"")</f>
        <v>D</v>
      </c>
      <c r="Z424" s="126" t="str">
        <f>IF(b_BDVSA!X424&lt;&gt;"",ABS(b_BDVSA!X424),"")</f>
        <v/>
      </c>
    </row>
    <row r="425" spans="1:26">
      <c r="A425" s="117" t="str">
        <f>IF(dati_pdc!A421&lt;&gt;"",IF(dati_pdc!D421=1,RIGHT(dati_pdc!A421,dati_pdc!E421),dati_pdc!A421),"")</f>
        <v>8305</v>
      </c>
      <c r="B425" s="117" t="str">
        <f>IF(dati_pdc!B421&lt;&gt;"",dati_pdc!B421,"")</f>
        <v>ONERI TRIBUTARI</v>
      </c>
      <c r="C425" s="117">
        <f>IF(dati_pdc!C421&lt;&gt;"",dati_pdc!C421,"")</f>
        <v>2</v>
      </c>
      <c r="D425" s="117">
        <f>IF(dati_pdc!D421&lt;&gt;"",dati_pdc!D421,"")</f>
        <v>0</v>
      </c>
      <c r="E425" s="125">
        <f>IF(b_BDVSA!F425&lt;&gt;"",ABS(b_BDVSA!F425),"")</f>
        <v>6369.9800000000005</v>
      </c>
      <c r="F425" s="125" t="str">
        <f>IF(AND(b_BDVSA!F425&lt;&gt;"",b_BDVSA!F425&lt;&gt;0)=TRUE,IF(b_BDVSA!F425&gt;0,"D","A"),"")</f>
        <v>D</v>
      </c>
      <c r="G425" s="125">
        <f>IF(b_BDVSA!G425&lt;&gt;"",ABS(b_BDVSA!G425),"")</f>
        <v>6786.0499999999993</v>
      </c>
      <c r="H425" s="125" t="str">
        <f>IF(AND(b_BDVSA!G425&lt;&gt;"",b_BDVSA!G425&lt;&gt;0)=TRUE,IF(b_BDVSA!G425&gt;0,"D","A"),"")</f>
        <v>D</v>
      </c>
      <c r="I425" s="125">
        <f>IF(b_BDVSA!H425&lt;&gt;"",ABS(b_BDVSA!H425),"")</f>
        <v>416.0699999999988</v>
      </c>
      <c r="J425" s="125" t="str">
        <f>IF(AND(b_BDVSA!H425&lt;&gt;"",b_BDVSA!H425&lt;&gt;0)=TRUE,IF(b_BDVSA!H425&gt;0,"D","A"),"")</f>
        <v>A</v>
      </c>
      <c r="K425" s="126">
        <f>IF(b_BDVSA!I425&lt;&gt;"",ABS(b_BDVSA!I425),"")</f>
        <v>6.1312545589849596E-2</v>
      </c>
      <c r="L425" s="125">
        <f>IF(b_BDVSA!L425&lt;&gt;"",ABS(b_BDVSA!L425),"")</f>
        <v>0</v>
      </c>
      <c r="M425" s="125" t="str">
        <f>IF(AND(b_BDVSA!L425&lt;&gt;"",b_BDVSA!L425&lt;&gt;0)=TRUE,IF(b_BDVSA!L425&gt;0,"D","A"),"")</f>
        <v/>
      </c>
      <c r="N425" s="125">
        <f>IF(b_BDVSA!M425&lt;&gt;"",ABS(b_BDVSA!M425),"")</f>
        <v>6369.9800000000005</v>
      </c>
      <c r="O425" s="125" t="str">
        <f>IF(AND(b_BDVSA!M425&lt;&gt;"",b_BDVSA!M425&lt;&gt;0)=TRUE,IF(b_BDVSA!M425&gt;0,"D","A"),"")</f>
        <v>D</v>
      </c>
      <c r="P425" s="126" t="str">
        <f>IF(b_BDVSA!N425&lt;&gt;"",ABS(b_BDVSA!N425),"")</f>
        <v/>
      </c>
      <c r="Q425" s="125">
        <f>IF(b_BDVSA!Q425&lt;&gt;"",ABS(b_BDVSA!Q425),"")</f>
        <v>0</v>
      </c>
      <c r="R425" s="125" t="str">
        <f>IF(AND(b_BDVSA!Q425&lt;&gt;"",b_BDVSA!Q425&lt;&gt;0)=TRUE,IF(b_BDVSA!Q425&gt;0,"D","A"),"")</f>
        <v/>
      </c>
      <c r="S425" s="125">
        <f>IF(b_BDVSA!R425&lt;&gt;"",ABS(b_BDVSA!R425),"")</f>
        <v>6369.9800000000005</v>
      </c>
      <c r="T425" s="125" t="str">
        <f>IF(AND(b_BDVSA!R425&lt;&gt;"",b_BDVSA!R425&lt;&gt;0)=TRUE,IF(b_BDVSA!R425&gt;0,"D","A"),"")</f>
        <v>D</v>
      </c>
      <c r="U425" s="126" t="str">
        <f>IF(b_BDVSA!S425&lt;&gt;"",ABS(b_BDVSA!S425),"")</f>
        <v/>
      </c>
      <c r="V425" s="125">
        <f>IF(b_BDVSA!V425&lt;&gt;"",ABS(b_BDVSA!V425),"")</f>
        <v>0</v>
      </c>
      <c r="W425" s="125" t="str">
        <f>IF(AND(b_BDVSA!V425&lt;&gt;"",b_BDVSA!V425&lt;&gt;0)=TRUE,IF(b_BDVSA!V425&gt;0,"D","A"),"")</f>
        <v/>
      </c>
      <c r="X425" s="125">
        <f>IF(b_BDVSA!W425&lt;&gt;"",ABS(b_BDVSA!W425),"")</f>
        <v>6369.9800000000005</v>
      </c>
      <c r="Y425" s="125" t="str">
        <f>IF(AND(b_BDVSA!W425&lt;&gt;"",b_BDVSA!W425&lt;&gt;0)=TRUE,IF(b_BDVSA!W425&gt;0,"D","A"),"")</f>
        <v>D</v>
      </c>
      <c r="Z425" s="126" t="str">
        <f>IF(b_BDVSA!X425&lt;&gt;"",ABS(b_BDVSA!X425),"")</f>
        <v/>
      </c>
    </row>
    <row r="426" spans="1:26">
      <c r="A426" s="117" t="str">
        <f>IF(dati_pdc!A422&lt;&gt;"",IF(dati_pdc!D422=1,RIGHT(dati_pdc!A422,dati_pdc!E422),dati_pdc!A422),"")</f>
        <v>830501</v>
      </c>
      <c r="B426" s="117" t="str">
        <f>IF(dati_pdc!B422&lt;&gt;"",dati_pdc!B422,"")</f>
        <v>IVA indetraibile</v>
      </c>
      <c r="C426" s="117">
        <f>IF(dati_pdc!C422&lt;&gt;"",dati_pdc!C422,"")</f>
        <v>3</v>
      </c>
      <c r="D426" s="117">
        <f>IF(dati_pdc!D422&lt;&gt;"",dati_pdc!D422,"")</f>
        <v>0</v>
      </c>
      <c r="E426" s="125">
        <f>IF(b_BDVSA!F426&lt;&gt;"",ABS(b_BDVSA!F426),"")</f>
        <v>59.76</v>
      </c>
      <c r="F426" s="125" t="str">
        <f>IF(AND(b_BDVSA!F426&lt;&gt;"",b_BDVSA!F426&lt;&gt;0)=TRUE,IF(b_BDVSA!F426&gt;0,"D","A"),"")</f>
        <v>D</v>
      </c>
      <c r="G426" s="125">
        <f>IF(b_BDVSA!G426&lt;&gt;"",ABS(b_BDVSA!G426),"")</f>
        <v>339.77</v>
      </c>
      <c r="H426" s="125" t="str">
        <f>IF(AND(b_BDVSA!G426&lt;&gt;"",b_BDVSA!G426&lt;&gt;0)=TRUE,IF(b_BDVSA!G426&gt;0,"D","A"),"")</f>
        <v>D</v>
      </c>
      <c r="I426" s="125">
        <f>IF(b_BDVSA!H426&lt;&gt;"",ABS(b_BDVSA!H426),"")</f>
        <v>280.01</v>
      </c>
      <c r="J426" s="125" t="str">
        <f>IF(AND(b_BDVSA!H426&lt;&gt;"",b_BDVSA!H426&lt;&gt;0)=TRUE,IF(b_BDVSA!H426&gt;0,"D","A"),"")</f>
        <v>A</v>
      </c>
      <c r="K426" s="126">
        <f>IF(b_BDVSA!I426&lt;&gt;"",ABS(b_BDVSA!I426),"")</f>
        <v>0.82411631397710217</v>
      </c>
      <c r="L426" s="125">
        <f>IF(b_BDVSA!L426&lt;&gt;"",ABS(b_BDVSA!L426),"")</f>
        <v>0</v>
      </c>
      <c r="M426" s="125" t="str">
        <f>IF(AND(b_BDVSA!L426&lt;&gt;"",b_BDVSA!L426&lt;&gt;0)=TRUE,IF(b_BDVSA!L426&gt;0,"D","A"),"")</f>
        <v/>
      </c>
      <c r="N426" s="125">
        <f>IF(b_BDVSA!M426&lt;&gt;"",ABS(b_BDVSA!M426),"")</f>
        <v>59.76</v>
      </c>
      <c r="O426" s="125" t="str">
        <f>IF(AND(b_BDVSA!M426&lt;&gt;"",b_BDVSA!M426&lt;&gt;0)=TRUE,IF(b_BDVSA!M426&gt;0,"D","A"),"")</f>
        <v>D</v>
      </c>
      <c r="P426" s="126" t="str">
        <f>IF(b_BDVSA!N426&lt;&gt;"",ABS(b_BDVSA!N426),"")</f>
        <v/>
      </c>
      <c r="Q426" s="125">
        <f>IF(b_BDVSA!Q426&lt;&gt;"",ABS(b_BDVSA!Q426),"")</f>
        <v>0</v>
      </c>
      <c r="R426" s="125" t="str">
        <f>IF(AND(b_BDVSA!Q426&lt;&gt;"",b_BDVSA!Q426&lt;&gt;0)=TRUE,IF(b_BDVSA!Q426&gt;0,"D","A"),"")</f>
        <v/>
      </c>
      <c r="S426" s="125">
        <f>IF(b_BDVSA!R426&lt;&gt;"",ABS(b_BDVSA!R426),"")</f>
        <v>59.76</v>
      </c>
      <c r="T426" s="125" t="str">
        <f>IF(AND(b_BDVSA!R426&lt;&gt;"",b_BDVSA!R426&lt;&gt;0)=TRUE,IF(b_BDVSA!R426&gt;0,"D","A"),"")</f>
        <v>D</v>
      </c>
      <c r="U426" s="126" t="str">
        <f>IF(b_BDVSA!S426&lt;&gt;"",ABS(b_BDVSA!S426),"")</f>
        <v/>
      </c>
      <c r="V426" s="125">
        <f>IF(b_BDVSA!V426&lt;&gt;"",ABS(b_BDVSA!V426),"")</f>
        <v>0</v>
      </c>
      <c r="W426" s="125" t="str">
        <f>IF(AND(b_BDVSA!V426&lt;&gt;"",b_BDVSA!V426&lt;&gt;0)=TRUE,IF(b_BDVSA!V426&gt;0,"D","A"),"")</f>
        <v/>
      </c>
      <c r="X426" s="125">
        <f>IF(b_BDVSA!W426&lt;&gt;"",ABS(b_BDVSA!W426),"")</f>
        <v>59.76</v>
      </c>
      <c r="Y426" s="125" t="str">
        <f>IF(AND(b_BDVSA!W426&lt;&gt;"",b_BDVSA!W426&lt;&gt;0)=TRUE,IF(b_BDVSA!W426&gt;0,"D","A"),"")</f>
        <v>D</v>
      </c>
      <c r="Z426" s="126" t="str">
        <f>IF(b_BDVSA!X426&lt;&gt;"",ABS(b_BDVSA!X426),"")</f>
        <v/>
      </c>
    </row>
    <row r="427" spans="1:26">
      <c r="A427" s="117" t="str">
        <f>IF(dati_pdc!A423&lt;&gt;"",IF(dati_pdc!D423=1,RIGHT(dati_pdc!A423,dati_pdc!E423),dati_pdc!A423),"")</f>
        <v>830504</v>
      </c>
      <c r="B427" s="117" t="str">
        <f>IF(dati_pdc!B423&lt;&gt;"",dati_pdc!B423,"")</f>
        <v>IMU</v>
      </c>
      <c r="C427" s="117">
        <f>IF(dati_pdc!C423&lt;&gt;"",dati_pdc!C423,"")</f>
        <v>3</v>
      </c>
      <c r="D427" s="117">
        <f>IF(dati_pdc!D423&lt;&gt;"",dati_pdc!D423,"")</f>
        <v>0</v>
      </c>
      <c r="E427" s="125">
        <f>IF(b_BDVSA!F427&lt;&gt;"",ABS(b_BDVSA!F427),"")</f>
        <v>3719</v>
      </c>
      <c r="F427" s="125" t="str">
        <f>IF(AND(b_BDVSA!F427&lt;&gt;"",b_BDVSA!F427&lt;&gt;0)=TRUE,IF(b_BDVSA!F427&gt;0,"D","A"),"")</f>
        <v>D</v>
      </c>
      <c r="G427" s="125">
        <f>IF(b_BDVSA!G427&lt;&gt;"",ABS(b_BDVSA!G427),"")</f>
        <v>4488.28</v>
      </c>
      <c r="H427" s="125" t="str">
        <f>IF(AND(b_BDVSA!G427&lt;&gt;"",b_BDVSA!G427&lt;&gt;0)=TRUE,IF(b_BDVSA!G427&gt;0,"D","A"),"")</f>
        <v>D</v>
      </c>
      <c r="I427" s="125">
        <f>IF(b_BDVSA!H427&lt;&gt;"",ABS(b_BDVSA!H427),"")</f>
        <v>769.27999999999975</v>
      </c>
      <c r="J427" s="125" t="str">
        <f>IF(AND(b_BDVSA!H427&lt;&gt;"",b_BDVSA!H427&lt;&gt;0)=TRUE,IF(b_BDVSA!H427&gt;0,"D","A"),"")</f>
        <v>A</v>
      </c>
      <c r="K427" s="126">
        <f>IF(b_BDVSA!I427&lt;&gt;"",ABS(b_BDVSA!I427),"")</f>
        <v>0.17139750639443169</v>
      </c>
      <c r="L427" s="125">
        <f>IF(b_BDVSA!L427&lt;&gt;"",ABS(b_BDVSA!L427),"")</f>
        <v>0</v>
      </c>
      <c r="M427" s="125" t="str">
        <f>IF(AND(b_BDVSA!L427&lt;&gt;"",b_BDVSA!L427&lt;&gt;0)=TRUE,IF(b_BDVSA!L427&gt;0,"D","A"),"")</f>
        <v/>
      </c>
      <c r="N427" s="125">
        <f>IF(b_BDVSA!M427&lt;&gt;"",ABS(b_BDVSA!M427),"")</f>
        <v>3719</v>
      </c>
      <c r="O427" s="125" t="str">
        <f>IF(AND(b_BDVSA!M427&lt;&gt;"",b_BDVSA!M427&lt;&gt;0)=TRUE,IF(b_BDVSA!M427&gt;0,"D","A"),"")</f>
        <v>D</v>
      </c>
      <c r="P427" s="126" t="str">
        <f>IF(b_BDVSA!N427&lt;&gt;"",ABS(b_BDVSA!N427),"")</f>
        <v/>
      </c>
      <c r="Q427" s="125">
        <f>IF(b_BDVSA!Q427&lt;&gt;"",ABS(b_BDVSA!Q427),"")</f>
        <v>0</v>
      </c>
      <c r="R427" s="125" t="str">
        <f>IF(AND(b_BDVSA!Q427&lt;&gt;"",b_BDVSA!Q427&lt;&gt;0)=TRUE,IF(b_BDVSA!Q427&gt;0,"D","A"),"")</f>
        <v/>
      </c>
      <c r="S427" s="125">
        <f>IF(b_BDVSA!R427&lt;&gt;"",ABS(b_BDVSA!R427),"")</f>
        <v>3719</v>
      </c>
      <c r="T427" s="125" t="str">
        <f>IF(AND(b_BDVSA!R427&lt;&gt;"",b_BDVSA!R427&lt;&gt;0)=TRUE,IF(b_BDVSA!R427&gt;0,"D","A"),"")</f>
        <v>D</v>
      </c>
      <c r="U427" s="126" t="str">
        <f>IF(b_BDVSA!S427&lt;&gt;"",ABS(b_BDVSA!S427),"")</f>
        <v/>
      </c>
      <c r="V427" s="125">
        <f>IF(b_BDVSA!V427&lt;&gt;"",ABS(b_BDVSA!V427),"")</f>
        <v>0</v>
      </c>
      <c r="W427" s="125" t="str">
        <f>IF(AND(b_BDVSA!V427&lt;&gt;"",b_BDVSA!V427&lt;&gt;0)=TRUE,IF(b_BDVSA!V427&gt;0,"D","A"),"")</f>
        <v/>
      </c>
      <c r="X427" s="125">
        <f>IF(b_BDVSA!W427&lt;&gt;"",ABS(b_BDVSA!W427),"")</f>
        <v>3719</v>
      </c>
      <c r="Y427" s="125" t="str">
        <f>IF(AND(b_BDVSA!W427&lt;&gt;"",b_BDVSA!W427&lt;&gt;0)=TRUE,IF(b_BDVSA!W427&gt;0,"D","A"),"")</f>
        <v>D</v>
      </c>
      <c r="Z427" s="126" t="str">
        <f>IF(b_BDVSA!X427&lt;&gt;"",ABS(b_BDVSA!X427),"")</f>
        <v/>
      </c>
    </row>
    <row r="428" spans="1:26">
      <c r="A428" s="117" t="str">
        <f>IF(dati_pdc!A424&lt;&gt;"",IF(dati_pdc!D424=1,RIGHT(dati_pdc!A424,dati_pdc!E424),dati_pdc!A424),"")</f>
        <v>830511</v>
      </c>
      <c r="B428" s="117" t="str">
        <f>IF(dati_pdc!B424&lt;&gt;"",dati_pdc!B424,"")</f>
        <v>Diritti camerali</v>
      </c>
      <c r="C428" s="117">
        <f>IF(dati_pdc!C424&lt;&gt;"",dati_pdc!C424,"")</f>
        <v>3</v>
      </c>
      <c r="D428" s="117">
        <f>IF(dati_pdc!D424&lt;&gt;"",dati_pdc!D424,"")</f>
        <v>0</v>
      </c>
      <c r="E428" s="125">
        <f>IF(b_BDVSA!F428&lt;&gt;"",ABS(b_BDVSA!F428),"")</f>
        <v>350.04</v>
      </c>
      <c r="F428" s="125" t="str">
        <f>IF(AND(b_BDVSA!F428&lt;&gt;"",b_BDVSA!F428&lt;&gt;0)=TRUE,IF(b_BDVSA!F428&gt;0,"D","A"),"")</f>
        <v>D</v>
      </c>
      <c r="G428" s="125">
        <f>IF(b_BDVSA!G428&lt;&gt;"",ABS(b_BDVSA!G428),"")</f>
        <v>264</v>
      </c>
      <c r="H428" s="125" t="str">
        <f>IF(AND(b_BDVSA!G428&lt;&gt;"",b_BDVSA!G428&lt;&gt;0)=TRUE,IF(b_BDVSA!G428&gt;0,"D","A"),"")</f>
        <v>D</v>
      </c>
      <c r="I428" s="125">
        <f>IF(b_BDVSA!H428&lt;&gt;"",ABS(b_BDVSA!H428),"")</f>
        <v>86.04000000000002</v>
      </c>
      <c r="J428" s="125" t="str">
        <f>IF(AND(b_BDVSA!H428&lt;&gt;"",b_BDVSA!H428&lt;&gt;0)=TRUE,IF(b_BDVSA!H428&gt;0,"D","A"),"")</f>
        <v>D</v>
      </c>
      <c r="K428" s="126">
        <f>IF(b_BDVSA!I428&lt;&gt;"",ABS(b_BDVSA!I428),"")</f>
        <v>0.32590909090909098</v>
      </c>
      <c r="L428" s="125">
        <f>IF(b_BDVSA!L428&lt;&gt;"",ABS(b_BDVSA!L428),"")</f>
        <v>0</v>
      </c>
      <c r="M428" s="125" t="str">
        <f>IF(AND(b_BDVSA!L428&lt;&gt;"",b_BDVSA!L428&lt;&gt;0)=TRUE,IF(b_BDVSA!L428&gt;0,"D","A"),"")</f>
        <v/>
      </c>
      <c r="N428" s="125">
        <f>IF(b_BDVSA!M428&lt;&gt;"",ABS(b_BDVSA!M428),"")</f>
        <v>350.04</v>
      </c>
      <c r="O428" s="125" t="str">
        <f>IF(AND(b_BDVSA!M428&lt;&gt;"",b_BDVSA!M428&lt;&gt;0)=TRUE,IF(b_BDVSA!M428&gt;0,"D","A"),"")</f>
        <v>D</v>
      </c>
      <c r="P428" s="126" t="str">
        <f>IF(b_BDVSA!N428&lt;&gt;"",ABS(b_BDVSA!N428),"")</f>
        <v/>
      </c>
      <c r="Q428" s="125">
        <f>IF(b_BDVSA!Q428&lt;&gt;"",ABS(b_BDVSA!Q428),"")</f>
        <v>0</v>
      </c>
      <c r="R428" s="125" t="str">
        <f>IF(AND(b_BDVSA!Q428&lt;&gt;"",b_BDVSA!Q428&lt;&gt;0)=TRUE,IF(b_BDVSA!Q428&gt;0,"D","A"),"")</f>
        <v/>
      </c>
      <c r="S428" s="125">
        <f>IF(b_BDVSA!R428&lt;&gt;"",ABS(b_BDVSA!R428),"")</f>
        <v>350.04</v>
      </c>
      <c r="T428" s="125" t="str">
        <f>IF(AND(b_BDVSA!R428&lt;&gt;"",b_BDVSA!R428&lt;&gt;0)=TRUE,IF(b_BDVSA!R428&gt;0,"D","A"),"")</f>
        <v>D</v>
      </c>
      <c r="U428" s="126" t="str">
        <f>IF(b_BDVSA!S428&lt;&gt;"",ABS(b_BDVSA!S428),"")</f>
        <v/>
      </c>
      <c r="V428" s="125">
        <f>IF(b_BDVSA!V428&lt;&gt;"",ABS(b_BDVSA!V428),"")</f>
        <v>0</v>
      </c>
      <c r="W428" s="125" t="str">
        <f>IF(AND(b_BDVSA!V428&lt;&gt;"",b_BDVSA!V428&lt;&gt;0)=TRUE,IF(b_BDVSA!V428&gt;0,"D","A"),"")</f>
        <v/>
      </c>
      <c r="X428" s="125">
        <f>IF(b_BDVSA!W428&lt;&gt;"",ABS(b_BDVSA!W428),"")</f>
        <v>350.04</v>
      </c>
      <c r="Y428" s="125" t="str">
        <f>IF(AND(b_BDVSA!W428&lt;&gt;"",b_BDVSA!W428&lt;&gt;0)=TRUE,IF(b_BDVSA!W428&gt;0,"D","A"),"")</f>
        <v>D</v>
      </c>
      <c r="Z428" s="126" t="str">
        <f>IF(b_BDVSA!X428&lt;&gt;"",ABS(b_BDVSA!X428),"")</f>
        <v/>
      </c>
    </row>
    <row r="429" spans="1:26">
      <c r="A429" s="117" t="str">
        <f>IF(dati_pdc!A425&lt;&gt;"",IF(dati_pdc!D425=1,RIGHT(dati_pdc!A425,dati_pdc!E425),dati_pdc!A425),"")</f>
        <v>830521</v>
      </c>
      <c r="B429" s="117" t="str">
        <f>IF(dati_pdc!B425&lt;&gt;"",dati_pdc!B425,"")</f>
        <v>Imposta di registro e concess. govern.</v>
      </c>
      <c r="C429" s="117">
        <f>IF(dati_pdc!C425&lt;&gt;"",dati_pdc!C425,"")</f>
        <v>3</v>
      </c>
      <c r="D429" s="117">
        <f>IF(dati_pdc!D425&lt;&gt;"",dati_pdc!D425,"")</f>
        <v>0</v>
      </c>
      <c r="E429" s="125">
        <f>IF(b_BDVSA!F429&lt;&gt;"",ABS(b_BDVSA!F429),"")</f>
        <v>419</v>
      </c>
      <c r="F429" s="125" t="str">
        <f>IF(AND(b_BDVSA!F429&lt;&gt;"",b_BDVSA!F429&lt;&gt;0)=TRUE,IF(b_BDVSA!F429&gt;0,"D","A"),"")</f>
        <v>D</v>
      </c>
      <c r="G429" s="125">
        <f>IF(b_BDVSA!G429&lt;&gt;"",ABS(b_BDVSA!G429),"")</f>
        <v>0</v>
      </c>
      <c r="H429" s="125" t="str">
        <f>IF(AND(b_BDVSA!G429&lt;&gt;"",b_BDVSA!G429&lt;&gt;0)=TRUE,IF(b_BDVSA!G429&gt;0,"D","A"),"")</f>
        <v/>
      </c>
      <c r="I429" s="125">
        <f>IF(b_BDVSA!H429&lt;&gt;"",ABS(b_BDVSA!H429),"")</f>
        <v>419</v>
      </c>
      <c r="J429" s="125" t="str">
        <f>IF(AND(b_BDVSA!H429&lt;&gt;"",b_BDVSA!H429&lt;&gt;0)=TRUE,IF(b_BDVSA!H429&gt;0,"D","A"),"")</f>
        <v>D</v>
      </c>
      <c r="K429" s="126" t="str">
        <f>IF(b_BDVSA!I429&lt;&gt;"",ABS(b_BDVSA!I429),"")</f>
        <v/>
      </c>
      <c r="L429" s="125">
        <f>IF(b_BDVSA!L429&lt;&gt;"",ABS(b_BDVSA!L429),"")</f>
        <v>0</v>
      </c>
      <c r="M429" s="125" t="str">
        <f>IF(AND(b_BDVSA!L429&lt;&gt;"",b_BDVSA!L429&lt;&gt;0)=TRUE,IF(b_BDVSA!L429&gt;0,"D","A"),"")</f>
        <v/>
      </c>
      <c r="N429" s="125">
        <f>IF(b_BDVSA!M429&lt;&gt;"",ABS(b_BDVSA!M429),"")</f>
        <v>419</v>
      </c>
      <c r="O429" s="125" t="str">
        <f>IF(AND(b_BDVSA!M429&lt;&gt;"",b_BDVSA!M429&lt;&gt;0)=TRUE,IF(b_BDVSA!M429&gt;0,"D","A"),"")</f>
        <v>D</v>
      </c>
      <c r="P429" s="126" t="str">
        <f>IF(b_BDVSA!N429&lt;&gt;"",ABS(b_BDVSA!N429),"")</f>
        <v/>
      </c>
      <c r="Q429" s="125">
        <f>IF(b_BDVSA!Q429&lt;&gt;"",ABS(b_BDVSA!Q429),"")</f>
        <v>0</v>
      </c>
      <c r="R429" s="125" t="str">
        <f>IF(AND(b_BDVSA!Q429&lt;&gt;"",b_BDVSA!Q429&lt;&gt;0)=TRUE,IF(b_BDVSA!Q429&gt;0,"D","A"),"")</f>
        <v/>
      </c>
      <c r="S429" s="125">
        <f>IF(b_BDVSA!R429&lt;&gt;"",ABS(b_BDVSA!R429),"")</f>
        <v>419</v>
      </c>
      <c r="T429" s="125" t="str">
        <f>IF(AND(b_BDVSA!R429&lt;&gt;"",b_BDVSA!R429&lt;&gt;0)=TRUE,IF(b_BDVSA!R429&gt;0,"D","A"),"")</f>
        <v>D</v>
      </c>
      <c r="U429" s="126" t="str">
        <f>IF(b_BDVSA!S429&lt;&gt;"",ABS(b_BDVSA!S429),"")</f>
        <v/>
      </c>
      <c r="V429" s="125">
        <f>IF(b_BDVSA!V429&lt;&gt;"",ABS(b_BDVSA!V429),"")</f>
        <v>0</v>
      </c>
      <c r="W429" s="125" t="str">
        <f>IF(AND(b_BDVSA!V429&lt;&gt;"",b_BDVSA!V429&lt;&gt;0)=TRUE,IF(b_BDVSA!V429&gt;0,"D","A"),"")</f>
        <v/>
      </c>
      <c r="X429" s="125">
        <f>IF(b_BDVSA!W429&lt;&gt;"",ABS(b_BDVSA!W429),"")</f>
        <v>419</v>
      </c>
      <c r="Y429" s="125" t="str">
        <f>IF(AND(b_BDVSA!W429&lt;&gt;"",b_BDVSA!W429&lt;&gt;0)=TRUE,IF(b_BDVSA!W429&gt;0,"D","A"),"")</f>
        <v>D</v>
      </c>
      <c r="Z429" s="126" t="str">
        <f>IF(b_BDVSA!X429&lt;&gt;"",ABS(b_BDVSA!X429),"")</f>
        <v/>
      </c>
    </row>
    <row r="430" spans="1:26">
      <c r="A430" s="117" t="str">
        <f>IF(dati_pdc!A426&lt;&gt;"",IF(dati_pdc!D426=1,RIGHT(dati_pdc!A426,dati_pdc!E426),dati_pdc!A426),"")</f>
        <v>830531</v>
      </c>
      <c r="B430" s="117" t="str">
        <f>IF(dati_pdc!B426&lt;&gt;"",dati_pdc!B426,"")</f>
        <v>Tassa raccolta e smaltimento rifiuti</v>
      </c>
      <c r="C430" s="117">
        <f>IF(dati_pdc!C426&lt;&gt;"",dati_pdc!C426,"")</f>
        <v>3</v>
      </c>
      <c r="D430" s="117">
        <f>IF(dati_pdc!D426&lt;&gt;"",dati_pdc!D426,"")</f>
        <v>0</v>
      </c>
      <c r="E430" s="125">
        <f>IF(b_BDVSA!F430&lt;&gt;"",ABS(b_BDVSA!F430),"")</f>
        <v>1674</v>
      </c>
      <c r="F430" s="125" t="str">
        <f>IF(AND(b_BDVSA!F430&lt;&gt;"",b_BDVSA!F430&lt;&gt;0)=TRUE,IF(b_BDVSA!F430&gt;0,"D","A"),"")</f>
        <v>D</v>
      </c>
      <c r="G430" s="125">
        <f>IF(b_BDVSA!G430&lt;&gt;"",ABS(b_BDVSA!G430),"")</f>
        <v>1694</v>
      </c>
      <c r="H430" s="125" t="str">
        <f>IF(AND(b_BDVSA!G430&lt;&gt;"",b_BDVSA!G430&lt;&gt;0)=TRUE,IF(b_BDVSA!G430&gt;0,"D","A"),"")</f>
        <v>D</v>
      </c>
      <c r="I430" s="125">
        <f>IF(b_BDVSA!H430&lt;&gt;"",ABS(b_BDVSA!H430),"")</f>
        <v>20</v>
      </c>
      <c r="J430" s="125" t="str">
        <f>IF(AND(b_BDVSA!H430&lt;&gt;"",b_BDVSA!H430&lt;&gt;0)=TRUE,IF(b_BDVSA!H430&gt;0,"D","A"),"")</f>
        <v>A</v>
      </c>
      <c r="K430" s="126">
        <f>IF(b_BDVSA!I430&lt;&gt;"",ABS(b_BDVSA!I430),"")</f>
        <v>1.1806375442739079E-2</v>
      </c>
      <c r="L430" s="125">
        <f>IF(b_BDVSA!L430&lt;&gt;"",ABS(b_BDVSA!L430),"")</f>
        <v>0</v>
      </c>
      <c r="M430" s="125" t="str">
        <f>IF(AND(b_BDVSA!L430&lt;&gt;"",b_BDVSA!L430&lt;&gt;0)=TRUE,IF(b_BDVSA!L430&gt;0,"D","A"),"")</f>
        <v/>
      </c>
      <c r="N430" s="125">
        <f>IF(b_BDVSA!M430&lt;&gt;"",ABS(b_BDVSA!M430),"")</f>
        <v>1674</v>
      </c>
      <c r="O430" s="125" t="str">
        <f>IF(AND(b_BDVSA!M430&lt;&gt;"",b_BDVSA!M430&lt;&gt;0)=TRUE,IF(b_BDVSA!M430&gt;0,"D","A"),"")</f>
        <v>D</v>
      </c>
      <c r="P430" s="126" t="str">
        <f>IF(b_BDVSA!N430&lt;&gt;"",ABS(b_BDVSA!N430),"")</f>
        <v/>
      </c>
      <c r="Q430" s="125">
        <f>IF(b_BDVSA!Q430&lt;&gt;"",ABS(b_BDVSA!Q430),"")</f>
        <v>0</v>
      </c>
      <c r="R430" s="125" t="str">
        <f>IF(AND(b_BDVSA!Q430&lt;&gt;"",b_BDVSA!Q430&lt;&gt;0)=TRUE,IF(b_BDVSA!Q430&gt;0,"D","A"),"")</f>
        <v/>
      </c>
      <c r="S430" s="125">
        <f>IF(b_BDVSA!R430&lt;&gt;"",ABS(b_BDVSA!R430),"")</f>
        <v>1674</v>
      </c>
      <c r="T430" s="125" t="str">
        <f>IF(AND(b_BDVSA!R430&lt;&gt;"",b_BDVSA!R430&lt;&gt;0)=TRUE,IF(b_BDVSA!R430&gt;0,"D","A"),"")</f>
        <v>D</v>
      </c>
      <c r="U430" s="126" t="str">
        <f>IF(b_BDVSA!S430&lt;&gt;"",ABS(b_BDVSA!S430),"")</f>
        <v/>
      </c>
      <c r="V430" s="125">
        <f>IF(b_BDVSA!V430&lt;&gt;"",ABS(b_BDVSA!V430),"")</f>
        <v>0</v>
      </c>
      <c r="W430" s="125" t="str">
        <f>IF(AND(b_BDVSA!V430&lt;&gt;"",b_BDVSA!V430&lt;&gt;0)=TRUE,IF(b_BDVSA!V430&gt;0,"D","A"),"")</f>
        <v/>
      </c>
      <c r="X430" s="125">
        <f>IF(b_BDVSA!W430&lt;&gt;"",ABS(b_BDVSA!W430),"")</f>
        <v>1674</v>
      </c>
      <c r="Y430" s="125" t="str">
        <f>IF(AND(b_BDVSA!W430&lt;&gt;"",b_BDVSA!W430&lt;&gt;0)=TRUE,IF(b_BDVSA!W430&gt;0,"D","A"),"")</f>
        <v>D</v>
      </c>
      <c r="Z430" s="126" t="str">
        <f>IF(b_BDVSA!X430&lt;&gt;"",ABS(b_BDVSA!X430),"")</f>
        <v/>
      </c>
    </row>
    <row r="431" spans="1:26">
      <c r="A431" s="117" t="str">
        <f>IF(dati_pdc!A427&lt;&gt;"",IF(dati_pdc!D427=1,RIGHT(dati_pdc!A427,dati_pdc!E427),dati_pdc!A427),"")</f>
        <v>830549</v>
      </c>
      <c r="B431" s="117" t="str">
        <f>IF(dati_pdc!B427&lt;&gt;"",dati_pdc!B427,"")</f>
        <v>Altre imposte e tasse deducibili</v>
      </c>
      <c r="C431" s="117">
        <f>IF(dati_pdc!C427&lt;&gt;"",dati_pdc!C427,"")</f>
        <v>3</v>
      </c>
      <c r="D431" s="117">
        <f>IF(dati_pdc!D427&lt;&gt;"",dati_pdc!D427,"")</f>
        <v>0</v>
      </c>
      <c r="E431" s="125">
        <f>IF(b_BDVSA!F431&lt;&gt;"",ABS(b_BDVSA!F431),"")</f>
        <v>47.71</v>
      </c>
      <c r="F431" s="125" t="str">
        <f>IF(AND(b_BDVSA!F431&lt;&gt;"",b_BDVSA!F431&lt;&gt;0)=TRUE,IF(b_BDVSA!F431&gt;0,"D","A"),"")</f>
        <v>D</v>
      </c>
      <c r="G431" s="125">
        <f>IF(b_BDVSA!G431&lt;&gt;"",ABS(b_BDVSA!G431),"")</f>
        <v>0</v>
      </c>
      <c r="H431" s="125" t="str">
        <f>IF(AND(b_BDVSA!G431&lt;&gt;"",b_BDVSA!G431&lt;&gt;0)=TRUE,IF(b_BDVSA!G431&gt;0,"D","A"),"")</f>
        <v/>
      </c>
      <c r="I431" s="125">
        <f>IF(b_BDVSA!H431&lt;&gt;"",ABS(b_BDVSA!H431),"")</f>
        <v>47.71</v>
      </c>
      <c r="J431" s="125" t="str">
        <f>IF(AND(b_BDVSA!H431&lt;&gt;"",b_BDVSA!H431&lt;&gt;0)=TRUE,IF(b_BDVSA!H431&gt;0,"D","A"),"")</f>
        <v>D</v>
      </c>
      <c r="K431" s="126" t="str">
        <f>IF(b_BDVSA!I431&lt;&gt;"",ABS(b_BDVSA!I431),"")</f>
        <v/>
      </c>
      <c r="L431" s="125">
        <f>IF(b_BDVSA!L431&lt;&gt;"",ABS(b_BDVSA!L431),"")</f>
        <v>0</v>
      </c>
      <c r="M431" s="125" t="str">
        <f>IF(AND(b_BDVSA!L431&lt;&gt;"",b_BDVSA!L431&lt;&gt;0)=TRUE,IF(b_BDVSA!L431&gt;0,"D","A"),"")</f>
        <v/>
      </c>
      <c r="N431" s="125">
        <f>IF(b_BDVSA!M431&lt;&gt;"",ABS(b_BDVSA!M431),"")</f>
        <v>47.71</v>
      </c>
      <c r="O431" s="125" t="str">
        <f>IF(AND(b_BDVSA!M431&lt;&gt;"",b_BDVSA!M431&lt;&gt;0)=TRUE,IF(b_BDVSA!M431&gt;0,"D","A"),"")</f>
        <v>D</v>
      </c>
      <c r="P431" s="126" t="str">
        <f>IF(b_BDVSA!N431&lt;&gt;"",ABS(b_BDVSA!N431),"")</f>
        <v/>
      </c>
      <c r="Q431" s="125">
        <f>IF(b_BDVSA!Q431&lt;&gt;"",ABS(b_BDVSA!Q431),"")</f>
        <v>0</v>
      </c>
      <c r="R431" s="125" t="str">
        <f>IF(AND(b_BDVSA!Q431&lt;&gt;"",b_BDVSA!Q431&lt;&gt;0)=TRUE,IF(b_BDVSA!Q431&gt;0,"D","A"),"")</f>
        <v/>
      </c>
      <c r="S431" s="125">
        <f>IF(b_BDVSA!R431&lt;&gt;"",ABS(b_BDVSA!R431),"")</f>
        <v>47.71</v>
      </c>
      <c r="T431" s="125" t="str">
        <f>IF(AND(b_BDVSA!R431&lt;&gt;"",b_BDVSA!R431&lt;&gt;0)=TRUE,IF(b_BDVSA!R431&gt;0,"D","A"),"")</f>
        <v>D</v>
      </c>
      <c r="U431" s="126" t="str">
        <f>IF(b_BDVSA!S431&lt;&gt;"",ABS(b_BDVSA!S431),"")</f>
        <v/>
      </c>
      <c r="V431" s="125">
        <f>IF(b_BDVSA!V431&lt;&gt;"",ABS(b_BDVSA!V431),"")</f>
        <v>0</v>
      </c>
      <c r="W431" s="125" t="str">
        <f>IF(AND(b_BDVSA!V431&lt;&gt;"",b_BDVSA!V431&lt;&gt;0)=TRUE,IF(b_BDVSA!V431&gt;0,"D","A"),"")</f>
        <v/>
      </c>
      <c r="X431" s="125">
        <f>IF(b_BDVSA!W431&lt;&gt;"",ABS(b_BDVSA!W431),"")</f>
        <v>47.71</v>
      </c>
      <c r="Y431" s="125" t="str">
        <f>IF(AND(b_BDVSA!W431&lt;&gt;"",b_BDVSA!W431&lt;&gt;0)=TRUE,IF(b_BDVSA!W431&gt;0,"D","A"),"")</f>
        <v>D</v>
      </c>
      <c r="Z431" s="126" t="str">
        <f>IF(b_BDVSA!X431&lt;&gt;"",ABS(b_BDVSA!X431),"")</f>
        <v/>
      </c>
    </row>
    <row r="432" spans="1:26">
      <c r="A432" s="117" t="str">
        <f>IF(dati_pdc!A428&lt;&gt;"",IF(dati_pdc!D428=1,RIGHT(dati_pdc!A428,dati_pdc!E428),dati_pdc!A428),"")</f>
        <v>830551</v>
      </c>
      <c r="B432" s="117" t="str">
        <f>IF(dati_pdc!B428&lt;&gt;"",dati_pdc!B428,"")</f>
        <v>Altre imposte e tasse indeducibili</v>
      </c>
      <c r="C432" s="117">
        <f>IF(dati_pdc!C428&lt;&gt;"",dati_pdc!C428,"")</f>
        <v>3</v>
      </c>
      <c r="D432" s="117">
        <f>IF(dati_pdc!D428&lt;&gt;"",dati_pdc!D428,"")</f>
        <v>0</v>
      </c>
      <c r="E432" s="125">
        <f>IF(b_BDVSA!F432&lt;&gt;"",ABS(b_BDVSA!F432),"")</f>
        <v>100.47</v>
      </c>
      <c r="F432" s="125" t="str">
        <f>IF(AND(b_BDVSA!F432&lt;&gt;"",b_BDVSA!F432&lt;&gt;0)=TRUE,IF(b_BDVSA!F432&gt;0,"D","A"),"")</f>
        <v>D</v>
      </c>
      <c r="G432" s="125">
        <f>IF(b_BDVSA!G432&lt;&gt;"",ABS(b_BDVSA!G432),"")</f>
        <v>0</v>
      </c>
      <c r="H432" s="125" t="str">
        <f>IF(AND(b_BDVSA!G432&lt;&gt;"",b_BDVSA!G432&lt;&gt;0)=TRUE,IF(b_BDVSA!G432&gt;0,"D","A"),"")</f>
        <v/>
      </c>
      <c r="I432" s="125">
        <f>IF(b_BDVSA!H432&lt;&gt;"",ABS(b_BDVSA!H432),"")</f>
        <v>100.47</v>
      </c>
      <c r="J432" s="125" t="str">
        <f>IF(AND(b_BDVSA!H432&lt;&gt;"",b_BDVSA!H432&lt;&gt;0)=TRUE,IF(b_BDVSA!H432&gt;0,"D","A"),"")</f>
        <v>D</v>
      </c>
      <c r="K432" s="126" t="str">
        <f>IF(b_BDVSA!I432&lt;&gt;"",ABS(b_BDVSA!I432),"")</f>
        <v/>
      </c>
      <c r="L432" s="125">
        <f>IF(b_BDVSA!L432&lt;&gt;"",ABS(b_BDVSA!L432),"")</f>
        <v>0</v>
      </c>
      <c r="M432" s="125" t="str">
        <f>IF(AND(b_BDVSA!L432&lt;&gt;"",b_BDVSA!L432&lt;&gt;0)=TRUE,IF(b_BDVSA!L432&gt;0,"D","A"),"")</f>
        <v/>
      </c>
      <c r="N432" s="125">
        <f>IF(b_BDVSA!M432&lt;&gt;"",ABS(b_BDVSA!M432),"")</f>
        <v>100.47</v>
      </c>
      <c r="O432" s="125" t="str">
        <f>IF(AND(b_BDVSA!M432&lt;&gt;"",b_BDVSA!M432&lt;&gt;0)=TRUE,IF(b_BDVSA!M432&gt;0,"D","A"),"")</f>
        <v>D</v>
      </c>
      <c r="P432" s="126" t="str">
        <f>IF(b_BDVSA!N432&lt;&gt;"",ABS(b_BDVSA!N432),"")</f>
        <v/>
      </c>
      <c r="Q432" s="125">
        <f>IF(b_BDVSA!Q432&lt;&gt;"",ABS(b_BDVSA!Q432),"")</f>
        <v>0</v>
      </c>
      <c r="R432" s="125" t="str">
        <f>IF(AND(b_BDVSA!Q432&lt;&gt;"",b_BDVSA!Q432&lt;&gt;0)=TRUE,IF(b_BDVSA!Q432&gt;0,"D","A"),"")</f>
        <v/>
      </c>
      <c r="S432" s="125">
        <f>IF(b_BDVSA!R432&lt;&gt;"",ABS(b_BDVSA!R432),"")</f>
        <v>100.47</v>
      </c>
      <c r="T432" s="125" t="str">
        <f>IF(AND(b_BDVSA!R432&lt;&gt;"",b_BDVSA!R432&lt;&gt;0)=TRUE,IF(b_BDVSA!R432&gt;0,"D","A"),"")</f>
        <v>D</v>
      </c>
      <c r="U432" s="126" t="str">
        <f>IF(b_BDVSA!S432&lt;&gt;"",ABS(b_BDVSA!S432),"")</f>
        <v/>
      </c>
      <c r="V432" s="125">
        <f>IF(b_BDVSA!V432&lt;&gt;"",ABS(b_BDVSA!V432),"")</f>
        <v>0</v>
      </c>
      <c r="W432" s="125" t="str">
        <f>IF(AND(b_BDVSA!V432&lt;&gt;"",b_BDVSA!V432&lt;&gt;0)=TRUE,IF(b_BDVSA!V432&gt;0,"D","A"),"")</f>
        <v/>
      </c>
      <c r="X432" s="125">
        <f>IF(b_BDVSA!W432&lt;&gt;"",ABS(b_BDVSA!W432),"")</f>
        <v>100.47</v>
      </c>
      <c r="Y432" s="125" t="str">
        <f>IF(AND(b_BDVSA!W432&lt;&gt;"",b_BDVSA!W432&lt;&gt;0)=TRUE,IF(b_BDVSA!W432&gt;0,"D","A"),"")</f>
        <v>D</v>
      </c>
      <c r="Z432" s="126" t="str">
        <f>IF(b_BDVSA!X432&lt;&gt;"",ABS(b_BDVSA!X432),"")</f>
        <v/>
      </c>
    </row>
    <row r="433" spans="1:26">
      <c r="A433" s="117" t="str">
        <f>IF(dati_pdc!A429&lt;&gt;"",IF(dati_pdc!D429=1,RIGHT(dati_pdc!A429,dati_pdc!E429),dati_pdc!A429),"")</f>
        <v>8307</v>
      </c>
      <c r="B433" s="117" t="str">
        <f>IF(dati_pdc!B429&lt;&gt;"",dati_pdc!B429,"")</f>
        <v>ALTRI COSTI DI ESERCIZIO</v>
      </c>
      <c r="C433" s="117">
        <f>IF(dati_pdc!C429&lt;&gt;"",dati_pdc!C429,"")</f>
        <v>2</v>
      </c>
      <c r="D433" s="117">
        <f>IF(dati_pdc!D429&lt;&gt;"",dati_pdc!D429,"")</f>
        <v>0</v>
      </c>
      <c r="E433" s="125">
        <f>IF(b_BDVSA!F433&lt;&gt;"",ABS(b_BDVSA!F433),"")</f>
        <v>3403.88</v>
      </c>
      <c r="F433" s="125" t="str">
        <f>IF(AND(b_BDVSA!F433&lt;&gt;"",b_BDVSA!F433&lt;&gt;0)=TRUE,IF(b_BDVSA!F433&gt;0,"D","A"),"")</f>
        <v>D</v>
      </c>
      <c r="G433" s="125">
        <f>IF(b_BDVSA!G433&lt;&gt;"",ABS(b_BDVSA!G433),"")</f>
        <v>18350.34</v>
      </c>
      <c r="H433" s="125" t="str">
        <f>IF(AND(b_BDVSA!G433&lt;&gt;"",b_BDVSA!G433&lt;&gt;0)=TRUE,IF(b_BDVSA!G433&gt;0,"D","A"),"")</f>
        <v>D</v>
      </c>
      <c r="I433" s="125">
        <f>IF(b_BDVSA!H433&lt;&gt;"",ABS(b_BDVSA!H433),"")</f>
        <v>14946.46</v>
      </c>
      <c r="J433" s="125" t="str">
        <f>IF(AND(b_BDVSA!H433&lt;&gt;"",b_BDVSA!H433&lt;&gt;0)=TRUE,IF(b_BDVSA!H433&gt;0,"D","A"),"")</f>
        <v>A</v>
      </c>
      <c r="K433" s="126">
        <f>IF(b_BDVSA!I433&lt;&gt;"",ABS(b_BDVSA!I433),"")</f>
        <v>0.81450588926417711</v>
      </c>
      <c r="L433" s="125">
        <f>IF(b_BDVSA!L433&lt;&gt;"",ABS(b_BDVSA!L433),"")</f>
        <v>0</v>
      </c>
      <c r="M433" s="125" t="str">
        <f>IF(AND(b_BDVSA!L433&lt;&gt;"",b_BDVSA!L433&lt;&gt;0)=TRUE,IF(b_BDVSA!L433&gt;0,"D","A"),"")</f>
        <v/>
      </c>
      <c r="N433" s="125">
        <f>IF(b_BDVSA!M433&lt;&gt;"",ABS(b_BDVSA!M433),"")</f>
        <v>3403.88</v>
      </c>
      <c r="O433" s="125" t="str">
        <f>IF(AND(b_BDVSA!M433&lt;&gt;"",b_BDVSA!M433&lt;&gt;0)=TRUE,IF(b_BDVSA!M433&gt;0,"D","A"),"")</f>
        <v>D</v>
      </c>
      <c r="P433" s="126" t="str">
        <f>IF(b_BDVSA!N433&lt;&gt;"",ABS(b_BDVSA!N433),"")</f>
        <v/>
      </c>
      <c r="Q433" s="125">
        <f>IF(b_BDVSA!Q433&lt;&gt;"",ABS(b_BDVSA!Q433),"")</f>
        <v>0</v>
      </c>
      <c r="R433" s="125" t="str">
        <f>IF(AND(b_BDVSA!Q433&lt;&gt;"",b_BDVSA!Q433&lt;&gt;0)=TRUE,IF(b_BDVSA!Q433&gt;0,"D","A"),"")</f>
        <v/>
      </c>
      <c r="S433" s="125">
        <f>IF(b_BDVSA!R433&lt;&gt;"",ABS(b_BDVSA!R433),"")</f>
        <v>3403.88</v>
      </c>
      <c r="T433" s="125" t="str">
        <f>IF(AND(b_BDVSA!R433&lt;&gt;"",b_BDVSA!R433&lt;&gt;0)=TRUE,IF(b_BDVSA!R433&gt;0,"D","A"),"")</f>
        <v>D</v>
      </c>
      <c r="U433" s="126" t="str">
        <f>IF(b_BDVSA!S433&lt;&gt;"",ABS(b_BDVSA!S433),"")</f>
        <v/>
      </c>
      <c r="V433" s="125">
        <f>IF(b_BDVSA!V433&lt;&gt;"",ABS(b_BDVSA!V433),"")</f>
        <v>0</v>
      </c>
      <c r="W433" s="125" t="str">
        <f>IF(AND(b_BDVSA!V433&lt;&gt;"",b_BDVSA!V433&lt;&gt;0)=TRUE,IF(b_BDVSA!V433&gt;0,"D","A"),"")</f>
        <v/>
      </c>
      <c r="X433" s="125">
        <f>IF(b_BDVSA!W433&lt;&gt;"",ABS(b_BDVSA!W433),"")</f>
        <v>3403.88</v>
      </c>
      <c r="Y433" s="125" t="str">
        <f>IF(AND(b_BDVSA!W433&lt;&gt;"",b_BDVSA!W433&lt;&gt;0)=TRUE,IF(b_BDVSA!W433&gt;0,"D","A"),"")</f>
        <v>D</v>
      </c>
      <c r="Z433" s="126" t="str">
        <f>IF(b_BDVSA!X433&lt;&gt;"",ABS(b_BDVSA!X433),"")</f>
        <v/>
      </c>
    </row>
    <row r="434" spans="1:26">
      <c r="A434" s="117" t="str">
        <f>IF(dati_pdc!A430&lt;&gt;"",IF(dati_pdc!D430=1,RIGHT(dati_pdc!A430,dati_pdc!E430),dati_pdc!A430),"")</f>
        <v>830701</v>
      </c>
      <c r="B434" s="117" t="str">
        <f>IF(dati_pdc!B430&lt;&gt;"",dati_pdc!B430,"")</f>
        <v>Spese, perdite e sopravvenienze passive</v>
      </c>
      <c r="C434" s="117">
        <f>IF(dati_pdc!C430&lt;&gt;"",dati_pdc!C430,"")</f>
        <v>3</v>
      </c>
      <c r="D434" s="117">
        <f>IF(dati_pdc!D430&lt;&gt;"",dati_pdc!D430,"")</f>
        <v>0</v>
      </c>
      <c r="E434" s="125">
        <f>IF(b_BDVSA!F434&lt;&gt;"",ABS(b_BDVSA!F434),"")</f>
        <v>718.4</v>
      </c>
      <c r="F434" s="125" t="str">
        <f>IF(AND(b_BDVSA!F434&lt;&gt;"",b_BDVSA!F434&lt;&gt;0)=TRUE,IF(b_BDVSA!F434&gt;0,"D","A"),"")</f>
        <v>D</v>
      </c>
      <c r="G434" s="125">
        <f>IF(b_BDVSA!G434&lt;&gt;"",ABS(b_BDVSA!G434),"")</f>
        <v>0</v>
      </c>
      <c r="H434" s="125" t="str">
        <f>IF(AND(b_BDVSA!G434&lt;&gt;"",b_BDVSA!G434&lt;&gt;0)=TRUE,IF(b_BDVSA!G434&gt;0,"D","A"),"")</f>
        <v/>
      </c>
      <c r="I434" s="125">
        <f>IF(b_BDVSA!H434&lt;&gt;"",ABS(b_BDVSA!H434),"")</f>
        <v>718.4</v>
      </c>
      <c r="J434" s="125" t="str">
        <f>IF(AND(b_BDVSA!H434&lt;&gt;"",b_BDVSA!H434&lt;&gt;0)=TRUE,IF(b_BDVSA!H434&gt;0,"D","A"),"")</f>
        <v>D</v>
      </c>
      <c r="K434" s="126" t="str">
        <f>IF(b_BDVSA!I434&lt;&gt;"",ABS(b_BDVSA!I434),"")</f>
        <v/>
      </c>
      <c r="L434" s="125">
        <f>IF(b_BDVSA!L434&lt;&gt;"",ABS(b_BDVSA!L434),"")</f>
        <v>0</v>
      </c>
      <c r="M434" s="125" t="str">
        <f>IF(AND(b_BDVSA!L434&lt;&gt;"",b_BDVSA!L434&lt;&gt;0)=TRUE,IF(b_BDVSA!L434&gt;0,"D","A"),"")</f>
        <v/>
      </c>
      <c r="N434" s="125">
        <f>IF(b_BDVSA!M434&lt;&gt;"",ABS(b_BDVSA!M434),"")</f>
        <v>718.4</v>
      </c>
      <c r="O434" s="125" t="str">
        <f>IF(AND(b_BDVSA!M434&lt;&gt;"",b_BDVSA!M434&lt;&gt;0)=TRUE,IF(b_BDVSA!M434&gt;0,"D","A"),"")</f>
        <v>D</v>
      </c>
      <c r="P434" s="126" t="str">
        <f>IF(b_BDVSA!N434&lt;&gt;"",ABS(b_BDVSA!N434),"")</f>
        <v/>
      </c>
      <c r="Q434" s="125">
        <f>IF(b_BDVSA!Q434&lt;&gt;"",ABS(b_BDVSA!Q434),"")</f>
        <v>0</v>
      </c>
      <c r="R434" s="125" t="str">
        <f>IF(AND(b_BDVSA!Q434&lt;&gt;"",b_BDVSA!Q434&lt;&gt;0)=TRUE,IF(b_BDVSA!Q434&gt;0,"D","A"),"")</f>
        <v/>
      </c>
      <c r="S434" s="125">
        <f>IF(b_BDVSA!R434&lt;&gt;"",ABS(b_BDVSA!R434),"")</f>
        <v>718.4</v>
      </c>
      <c r="T434" s="125" t="str">
        <f>IF(AND(b_BDVSA!R434&lt;&gt;"",b_BDVSA!R434&lt;&gt;0)=TRUE,IF(b_BDVSA!R434&gt;0,"D","A"),"")</f>
        <v>D</v>
      </c>
      <c r="U434" s="126" t="str">
        <f>IF(b_BDVSA!S434&lt;&gt;"",ABS(b_BDVSA!S434),"")</f>
        <v/>
      </c>
      <c r="V434" s="125">
        <f>IF(b_BDVSA!V434&lt;&gt;"",ABS(b_BDVSA!V434),"")</f>
        <v>0</v>
      </c>
      <c r="W434" s="125" t="str">
        <f>IF(AND(b_BDVSA!V434&lt;&gt;"",b_BDVSA!V434&lt;&gt;0)=TRUE,IF(b_BDVSA!V434&gt;0,"D","A"),"")</f>
        <v/>
      </c>
      <c r="X434" s="125">
        <f>IF(b_BDVSA!W434&lt;&gt;"",ABS(b_BDVSA!W434),"")</f>
        <v>718.4</v>
      </c>
      <c r="Y434" s="125" t="str">
        <f>IF(AND(b_BDVSA!W434&lt;&gt;"",b_BDVSA!W434&lt;&gt;0)=TRUE,IF(b_BDVSA!W434&gt;0,"D","A"),"")</f>
        <v>D</v>
      </c>
      <c r="Z434" s="126" t="str">
        <f>IF(b_BDVSA!X434&lt;&gt;"",ABS(b_BDVSA!X434),"")</f>
        <v/>
      </c>
    </row>
    <row r="435" spans="1:26">
      <c r="A435" s="117" t="str">
        <f>IF(dati_pdc!A431&lt;&gt;"",IF(dati_pdc!D431=1,RIGHT(dati_pdc!A431,dati_pdc!E431),dati_pdc!A431),"")</f>
        <v>83070101</v>
      </c>
      <c r="B435" s="117" t="str">
        <f>IF(dati_pdc!B431&lt;&gt;"",dati_pdc!B431,"")</f>
        <v>Spese, perdite e sopravv.passive ded.</v>
      </c>
      <c r="C435" s="117">
        <f>IF(dati_pdc!C431&lt;&gt;"",dati_pdc!C431,"")</f>
        <v>4</v>
      </c>
      <c r="D435" s="117">
        <f>IF(dati_pdc!D431&lt;&gt;"",dati_pdc!D431,"")</f>
        <v>0</v>
      </c>
      <c r="E435" s="125">
        <f>IF(b_BDVSA!F435&lt;&gt;"",ABS(b_BDVSA!F435),"")</f>
        <v>699.3</v>
      </c>
      <c r="F435" s="125" t="str">
        <f>IF(AND(b_BDVSA!F435&lt;&gt;"",b_BDVSA!F435&lt;&gt;0)=TRUE,IF(b_BDVSA!F435&gt;0,"D","A"),"")</f>
        <v>D</v>
      </c>
      <c r="G435" s="125">
        <f>IF(b_BDVSA!G435&lt;&gt;"",ABS(b_BDVSA!G435),"")</f>
        <v>0</v>
      </c>
      <c r="H435" s="125" t="str">
        <f>IF(AND(b_BDVSA!G435&lt;&gt;"",b_BDVSA!G435&lt;&gt;0)=TRUE,IF(b_BDVSA!G435&gt;0,"D","A"),"")</f>
        <v/>
      </c>
      <c r="I435" s="125">
        <f>IF(b_BDVSA!H435&lt;&gt;"",ABS(b_BDVSA!H435),"")</f>
        <v>699.3</v>
      </c>
      <c r="J435" s="125" t="str">
        <f>IF(AND(b_BDVSA!H435&lt;&gt;"",b_BDVSA!H435&lt;&gt;0)=TRUE,IF(b_BDVSA!H435&gt;0,"D","A"),"")</f>
        <v>D</v>
      </c>
      <c r="K435" s="126" t="str">
        <f>IF(b_BDVSA!I435&lt;&gt;"",ABS(b_BDVSA!I435),"")</f>
        <v/>
      </c>
      <c r="L435" s="125">
        <f>IF(b_BDVSA!L435&lt;&gt;"",ABS(b_BDVSA!L435),"")</f>
        <v>0</v>
      </c>
      <c r="M435" s="125" t="str">
        <f>IF(AND(b_BDVSA!L435&lt;&gt;"",b_BDVSA!L435&lt;&gt;0)=TRUE,IF(b_BDVSA!L435&gt;0,"D","A"),"")</f>
        <v/>
      </c>
      <c r="N435" s="125">
        <f>IF(b_BDVSA!M435&lt;&gt;"",ABS(b_BDVSA!M435),"")</f>
        <v>699.3</v>
      </c>
      <c r="O435" s="125" t="str">
        <f>IF(AND(b_BDVSA!M435&lt;&gt;"",b_BDVSA!M435&lt;&gt;0)=TRUE,IF(b_BDVSA!M435&gt;0,"D","A"),"")</f>
        <v>D</v>
      </c>
      <c r="P435" s="126" t="str">
        <f>IF(b_BDVSA!N435&lt;&gt;"",ABS(b_BDVSA!N435),"")</f>
        <v/>
      </c>
      <c r="Q435" s="125">
        <f>IF(b_BDVSA!Q435&lt;&gt;"",ABS(b_BDVSA!Q435),"")</f>
        <v>0</v>
      </c>
      <c r="R435" s="125" t="str">
        <f>IF(AND(b_BDVSA!Q435&lt;&gt;"",b_BDVSA!Q435&lt;&gt;0)=TRUE,IF(b_BDVSA!Q435&gt;0,"D","A"),"")</f>
        <v/>
      </c>
      <c r="S435" s="125">
        <f>IF(b_BDVSA!R435&lt;&gt;"",ABS(b_BDVSA!R435),"")</f>
        <v>699.3</v>
      </c>
      <c r="T435" s="125" t="str">
        <f>IF(AND(b_BDVSA!R435&lt;&gt;"",b_BDVSA!R435&lt;&gt;0)=TRUE,IF(b_BDVSA!R435&gt;0,"D","A"),"")</f>
        <v>D</v>
      </c>
      <c r="U435" s="126" t="str">
        <f>IF(b_BDVSA!S435&lt;&gt;"",ABS(b_BDVSA!S435),"")</f>
        <v/>
      </c>
      <c r="V435" s="125">
        <f>IF(b_BDVSA!V435&lt;&gt;"",ABS(b_BDVSA!V435),"")</f>
        <v>0</v>
      </c>
      <c r="W435" s="125" t="str">
        <f>IF(AND(b_BDVSA!V435&lt;&gt;"",b_BDVSA!V435&lt;&gt;0)=TRUE,IF(b_BDVSA!V435&gt;0,"D","A"),"")</f>
        <v/>
      </c>
      <c r="X435" s="125">
        <f>IF(b_BDVSA!W435&lt;&gt;"",ABS(b_BDVSA!W435),"")</f>
        <v>699.3</v>
      </c>
      <c r="Y435" s="125" t="str">
        <f>IF(AND(b_BDVSA!W435&lt;&gt;"",b_BDVSA!W435&lt;&gt;0)=TRUE,IF(b_BDVSA!W435&gt;0,"D","A"),"")</f>
        <v>D</v>
      </c>
      <c r="Z435" s="126" t="str">
        <f>IF(b_BDVSA!X435&lt;&gt;"",ABS(b_BDVSA!X435),"")</f>
        <v/>
      </c>
    </row>
    <row r="436" spans="1:26">
      <c r="A436" s="117" t="str">
        <f>IF(dati_pdc!A432&lt;&gt;"",IF(dati_pdc!D432=1,RIGHT(dati_pdc!A432,dati_pdc!E432),dati_pdc!A432),"")</f>
        <v>83070105</v>
      </c>
      <c r="B436" s="117" t="str">
        <f>IF(dati_pdc!B432&lt;&gt;"",dati_pdc!B432,"")</f>
        <v>Spese, perdite e sopravv.passive inded.</v>
      </c>
      <c r="C436" s="117">
        <f>IF(dati_pdc!C432&lt;&gt;"",dati_pdc!C432,"")</f>
        <v>4</v>
      </c>
      <c r="D436" s="117">
        <f>IF(dati_pdc!D432&lt;&gt;"",dati_pdc!D432,"")</f>
        <v>0</v>
      </c>
      <c r="E436" s="125">
        <f>IF(b_BDVSA!F436&lt;&gt;"",ABS(b_BDVSA!F436),"")</f>
        <v>19.100000000000001</v>
      </c>
      <c r="F436" s="125" t="str">
        <f>IF(AND(b_BDVSA!F436&lt;&gt;"",b_BDVSA!F436&lt;&gt;0)=TRUE,IF(b_BDVSA!F436&gt;0,"D","A"),"")</f>
        <v>D</v>
      </c>
      <c r="G436" s="125">
        <f>IF(b_BDVSA!G436&lt;&gt;"",ABS(b_BDVSA!G436),"")</f>
        <v>0</v>
      </c>
      <c r="H436" s="125" t="str">
        <f>IF(AND(b_BDVSA!G436&lt;&gt;"",b_BDVSA!G436&lt;&gt;0)=TRUE,IF(b_BDVSA!G436&gt;0,"D","A"),"")</f>
        <v/>
      </c>
      <c r="I436" s="125">
        <f>IF(b_BDVSA!H436&lt;&gt;"",ABS(b_BDVSA!H436),"")</f>
        <v>19.100000000000001</v>
      </c>
      <c r="J436" s="125" t="str">
        <f>IF(AND(b_BDVSA!H436&lt;&gt;"",b_BDVSA!H436&lt;&gt;0)=TRUE,IF(b_BDVSA!H436&gt;0,"D","A"),"")</f>
        <v>D</v>
      </c>
      <c r="K436" s="126" t="str">
        <f>IF(b_BDVSA!I436&lt;&gt;"",ABS(b_BDVSA!I436),"")</f>
        <v/>
      </c>
      <c r="L436" s="125">
        <f>IF(b_BDVSA!L436&lt;&gt;"",ABS(b_BDVSA!L436),"")</f>
        <v>0</v>
      </c>
      <c r="M436" s="125" t="str">
        <f>IF(AND(b_BDVSA!L436&lt;&gt;"",b_BDVSA!L436&lt;&gt;0)=TRUE,IF(b_BDVSA!L436&gt;0,"D","A"),"")</f>
        <v/>
      </c>
      <c r="N436" s="125">
        <f>IF(b_BDVSA!M436&lt;&gt;"",ABS(b_BDVSA!M436),"")</f>
        <v>19.100000000000001</v>
      </c>
      <c r="O436" s="125" t="str">
        <f>IF(AND(b_BDVSA!M436&lt;&gt;"",b_BDVSA!M436&lt;&gt;0)=TRUE,IF(b_BDVSA!M436&gt;0,"D","A"),"")</f>
        <v>D</v>
      </c>
      <c r="P436" s="126" t="str">
        <f>IF(b_BDVSA!N436&lt;&gt;"",ABS(b_BDVSA!N436),"")</f>
        <v/>
      </c>
      <c r="Q436" s="125">
        <f>IF(b_BDVSA!Q436&lt;&gt;"",ABS(b_BDVSA!Q436),"")</f>
        <v>0</v>
      </c>
      <c r="R436" s="125" t="str">
        <f>IF(AND(b_BDVSA!Q436&lt;&gt;"",b_BDVSA!Q436&lt;&gt;0)=TRUE,IF(b_BDVSA!Q436&gt;0,"D","A"),"")</f>
        <v/>
      </c>
      <c r="S436" s="125">
        <f>IF(b_BDVSA!R436&lt;&gt;"",ABS(b_BDVSA!R436),"")</f>
        <v>19.100000000000001</v>
      </c>
      <c r="T436" s="125" t="str">
        <f>IF(AND(b_BDVSA!R436&lt;&gt;"",b_BDVSA!R436&lt;&gt;0)=TRUE,IF(b_BDVSA!R436&gt;0,"D","A"),"")</f>
        <v>D</v>
      </c>
      <c r="U436" s="126" t="str">
        <f>IF(b_BDVSA!S436&lt;&gt;"",ABS(b_BDVSA!S436),"")</f>
        <v/>
      </c>
      <c r="V436" s="125">
        <f>IF(b_BDVSA!V436&lt;&gt;"",ABS(b_BDVSA!V436),"")</f>
        <v>0</v>
      </c>
      <c r="W436" s="125" t="str">
        <f>IF(AND(b_BDVSA!V436&lt;&gt;"",b_BDVSA!V436&lt;&gt;0)=TRUE,IF(b_BDVSA!V436&gt;0,"D","A"),"")</f>
        <v/>
      </c>
      <c r="X436" s="125">
        <f>IF(b_BDVSA!W436&lt;&gt;"",ABS(b_BDVSA!W436),"")</f>
        <v>19.100000000000001</v>
      </c>
      <c r="Y436" s="125" t="str">
        <f>IF(AND(b_BDVSA!W436&lt;&gt;"",b_BDVSA!W436&lt;&gt;0)=TRUE,IF(b_BDVSA!W436&gt;0,"D","A"),"")</f>
        <v>D</v>
      </c>
      <c r="Z436" s="126" t="str">
        <f>IF(b_BDVSA!X436&lt;&gt;"",ABS(b_BDVSA!X436),"")</f>
        <v/>
      </c>
    </row>
    <row r="437" spans="1:26">
      <c r="A437" s="117" t="str">
        <f>IF(dati_pdc!A433&lt;&gt;"",IF(dati_pdc!D433=1,RIGHT(dati_pdc!A433,dati_pdc!E433),dati_pdc!A433),"")</f>
        <v>830711</v>
      </c>
      <c r="B437" s="117" t="str">
        <f>IF(dati_pdc!B433&lt;&gt;"",dati_pdc!B433,"")</f>
        <v>Contributi associativi</v>
      </c>
      <c r="C437" s="117">
        <f>IF(dati_pdc!C433&lt;&gt;"",dati_pdc!C433,"")</f>
        <v>3</v>
      </c>
      <c r="D437" s="117">
        <f>IF(dati_pdc!D433&lt;&gt;"",dati_pdc!D433,"")</f>
        <v>0</v>
      </c>
      <c r="E437" s="125">
        <f>IF(b_BDVSA!F437&lt;&gt;"",ABS(b_BDVSA!F437),"")</f>
        <v>531.45000000000005</v>
      </c>
      <c r="F437" s="125" t="str">
        <f>IF(AND(b_BDVSA!F437&lt;&gt;"",b_BDVSA!F437&lt;&gt;0)=TRUE,IF(b_BDVSA!F437&gt;0,"D","A"),"")</f>
        <v>D</v>
      </c>
      <c r="G437" s="125">
        <f>IF(b_BDVSA!G437&lt;&gt;"",ABS(b_BDVSA!G437),"")</f>
        <v>530.53</v>
      </c>
      <c r="H437" s="125" t="str">
        <f>IF(AND(b_BDVSA!G437&lt;&gt;"",b_BDVSA!G437&lt;&gt;0)=TRUE,IF(b_BDVSA!G437&gt;0,"D","A"),"")</f>
        <v>D</v>
      </c>
      <c r="I437" s="125">
        <f>IF(b_BDVSA!H437&lt;&gt;"",ABS(b_BDVSA!H437),"")</f>
        <v>0.92000000000007276</v>
      </c>
      <c r="J437" s="125" t="str">
        <f>IF(AND(b_BDVSA!H437&lt;&gt;"",b_BDVSA!H437&lt;&gt;0)=TRUE,IF(b_BDVSA!H437&gt;0,"D","A"),"")</f>
        <v>D</v>
      </c>
      <c r="K437" s="126">
        <f>IF(b_BDVSA!I437&lt;&gt;"",ABS(b_BDVSA!I437),"")</f>
        <v>1.7341149416622488E-3</v>
      </c>
      <c r="L437" s="125">
        <f>IF(b_BDVSA!L437&lt;&gt;"",ABS(b_BDVSA!L437),"")</f>
        <v>0</v>
      </c>
      <c r="M437" s="125" t="str">
        <f>IF(AND(b_BDVSA!L437&lt;&gt;"",b_BDVSA!L437&lt;&gt;0)=TRUE,IF(b_BDVSA!L437&gt;0,"D","A"),"")</f>
        <v/>
      </c>
      <c r="N437" s="125">
        <f>IF(b_BDVSA!M437&lt;&gt;"",ABS(b_BDVSA!M437),"")</f>
        <v>531.45000000000005</v>
      </c>
      <c r="O437" s="125" t="str">
        <f>IF(AND(b_BDVSA!M437&lt;&gt;"",b_BDVSA!M437&lt;&gt;0)=TRUE,IF(b_BDVSA!M437&gt;0,"D","A"),"")</f>
        <v>D</v>
      </c>
      <c r="P437" s="126" t="str">
        <f>IF(b_BDVSA!N437&lt;&gt;"",ABS(b_BDVSA!N437),"")</f>
        <v/>
      </c>
      <c r="Q437" s="125">
        <f>IF(b_BDVSA!Q437&lt;&gt;"",ABS(b_BDVSA!Q437),"")</f>
        <v>0</v>
      </c>
      <c r="R437" s="125" t="str">
        <f>IF(AND(b_BDVSA!Q437&lt;&gt;"",b_BDVSA!Q437&lt;&gt;0)=TRUE,IF(b_BDVSA!Q437&gt;0,"D","A"),"")</f>
        <v/>
      </c>
      <c r="S437" s="125">
        <f>IF(b_BDVSA!R437&lt;&gt;"",ABS(b_BDVSA!R437),"")</f>
        <v>531.45000000000005</v>
      </c>
      <c r="T437" s="125" t="str">
        <f>IF(AND(b_BDVSA!R437&lt;&gt;"",b_BDVSA!R437&lt;&gt;0)=TRUE,IF(b_BDVSA!R437&gt;0,"D","A"),"")</f>
        <v>D</v>
      </c>
      <c r="U437" s="126" t="str">
        <f>IF(b_BDVSA!S437&lt;&gt;"",ABS(b_BDVSA!S437),"")</f>
        <v/>
      </c>
      <c r="V437" s="125">
        <f>IF(b_BDVSA!V437&lt;&gt;"",ABS(b_BDVSA!V437),"")</f>
        <v>0</v>
      </c>
      <c r="W437" s="125" t="str">
        <f>IF(AND(b_BDVSA!V437&lt;&gt;"",b_BDVSA!V437&lt;&gt;0)=TRUE,IF(b_BDVSA!V437&gt;0,"D","A"),"")</f>
        <v/>
      </c>
      <c r="X437" s="125">
        <f>IF(b_BDVSA!W437&lt;&gt;"",ABS(b_BDVSA!W437),"")</f>
        <v>531.45000000000005</v>
      </c>
      <c r="Y437" s="125" t="str">
        <f>IF(AND(b_BDVSA!W437&lt;&gt;"",b_BDVSA!W437&lt;&gt;0)=TRUE,IF(b_BDVSA!W437&gt;0,"D","A"),"")</f>
        <v>D</v>
      </c>
      <c r="Z437" s="126" t="str">
        <f>IF(b_BDVSA!X437&lt;&gt;"",ABS(b_BDVSA!X437),"")</f>
        <v/>
      </c>
    </row>
    <row r="438" spans="1:26">
      <c r="A438" s="117" t="str">
        <f>IF(dati_pdc!A434&lt;&gt;"",IF(dati_pdc!D434=1,RIGHT(dati_pdc!A434,dati_pdc!E434),dati_pdc!A434),"")</f>
        <v>830715</v>
      </c>
      <c r="B438" s="117" t="str">
        <f>IF(dati_pdc!B434&lt;&gt;"",dati_pdc!B434,"")</f>
        <v>Abbonamenti, libri e pubblicazioni</v>
      </c>
      <c r="C438" s="117">
        <f>IF(dati_pdc!C434&lt;&gt;"",dati_pdc!C434,"")</f>
        <v>3</v>
      </c>
      <c r="D438" s="117">
        <f>IF(dati_pdc!D434&lt;&gt;"",dati_pdc!D434,"")</f>
        <v>0</v>
      </c>
      <c r="E438" s="125">
        <f>IF(b_BDVSA!F438&lt;&gt;"",ABS(b_BDVSA!F438),"")</f>
        <v>1851.28</v>
      </c>
      <c r="F438" s="125" t="str">
        <f>IF(AND(b_BDVSA!F438&lt;&gt;"",b_BDVSA!F438&lt;&gt;0)=TRUE,IF(b_BDVSA!F438&gt;0,"D","A"),"")</f>
        <v>D</v>
      </c>
      <c r="G438" s="125">
        <f>IF(b_BDVSA!G438&lt;&gt;"",ABS(b_BDVSA!G438),"")</f>
        <v>1826.62</v>
      </c>
      <c r="H438" s="125" t="str">
        <f>IF(AND(b_BDVSA!G438&lt;&gt;"",b_BDVSA!G438&lt;&gt;0)=TRUE,IF(b_BDVSA!G438&gt;0,"D","A"),"")</f>
        <v>D</v>
      </c>
      <c r="I438" s="125">
        <f>IF(b_BDVSA!H438&lt;&gt;"",ABS(b_BDVSA!H438),"")</f>
        <v>24.660000000000082</v>
      </c>
      <c r="J438" s="125" t="str">
        <f>IF(AND(b_BDVSA!H438&lt;&gt;"",b_BDVSA!H438&lt;&gt;0)=TRUE,IF(b_BDVSA!H438&gt;0,"D","A"),"")</f>
        <v>D</v>
      </c>
      <c r="K438" s="126">
        <f>IF(b_BDVSA!I438&lt;&gt;"",ABS(b_BDVSA!I438),"")</f>
        <v>1.3500344899322291E-2</v>
      </c>
      <c r="L438" s="125">
        <f>IF(b_BDVSA!L438&lt;&gt;"",ABS(b_BDVSA!L438),"")</f>
        <v>0</v>
      </c>
      <c r="M438" s="125" t="str">
        <f>IF(AND(b_BDVSA!L438&lt;&gt;"",b_BDVSA!L438&lt;&gt;0)=TRUE,IF(b_BDVSA!L438&gt;0,"D","A"),"")</f>
        <v/>
      </c>
      <c r="N438" s="125">
        <f>IF(b_BDVSA!M438&lt;&gt;"",ABS(b_BDVSA!M438),"")</f>
        <v>1851.28</v>
      </c>
      <c r="O438" s="125" t="str">
        <f>IF(AND(b_BDVSA!M438&lt;&gt;"",b_BDVSA!M438&lt;&gt;0)=TRUE,IF(b_BDVSA!M438&gt;0,"D","A"),"")</f>
        <v>D</v>
      </c>
      <c r="P438" s="126" t="str">
        <f>IF(b_BDVSA!N438&lt;&gt;"",ABS(b_BDVSA!N438),"")</f>
        <v/>
      </c>
      <c r="Q438" s="125">
        <f>IF(b_BDVSA!Q438&lt;&gt;"",ABS(b_BDVSA!Q438),"")</f>
        <v>0</v>
      </c>
      <c r="R438" s="125" t="str">
        <f>IF(AND(b_BDVSA!Q438&lt;&gt;"",b_BDVSA!Q438&lt;&gt;0)=TRUE,IF(b_BDVSA!Q438&gt;0,"D","A"),"")</f>
        <v/>
      </c>
      <c r="S438" s="125">
        <f>IF(b_BDVSA!R438&lt;&gt;"",ABS(b_BDVSA!R438),"")</f>
        <v>1851.28</v>
      </c>
      <c r="T438" s="125" t="str">
        <f>IF(AND(b_BDVSA!R438&lt;&gt;"",b_BDVSA!R438&lt;&gt;0)=TRUE,IF(b_BDVSA!R438&gt;0,"D","A"),"")</f>
        <v>D</v>
      </c>
      <c r="U438" s="126" t="str">
        <f>IF(b_BDVSA!S438&lt;&gt;"",ABS(b_BDVSA!S438),"")</f>
        <v/>
      </c>
      <c r="V438" s="125">
        <f>IF(b_BDVSA!V438&lt;&gt;"",ABS(b_BDVSA!V438),"")</f>
        <v>0</v>
      </c>
      <c r="W438" s="125" t="str">
        <f>IF(AND(b_BDVSA!V438&lt;&gt;"",b_BDVSA!V438&lt;&gt;0)=TRUE,IF(b_BDVSA!V438&gt;0,"D","A"),"")</f>
        <v/>
      </c>
      <c r="X438" s="125">
        <f>IF(b_BDVSA!W438&lt;&gt;"",ABS(b_BDVSA!W438),"")</f>
        <v>1851.28</v>
      </c>
      <c r="Y438" s="125" t="str">
        <f>IF(AND(b_BDVSA!W438&lt;&gt;"",b_BDVSA!W438&lt;&gt;0)=TRUE,IF(b_BDVSA!W438&gt;0,"D","A"),"")</f>
        <v>D</v>
      </c>
      <c r="Z438" s="126" t="str">
        <f>IF(b_BDVSA!X438&lt;&gt;"",ABS(b_BDVSA!X438),"")</f>
        <v/>
      </c>
    </row>
    <row r="439" spans="1:26">
      <c r="A439" s="117" t="str">
        <f>IF(dati_pdc!A435&lt;&gt;"",IF(dati_pdc!D435=1,RIGHT(dati_pdc!A435,dati_pdc!E435),dati_pdc!A435),"")</f>
        <v>830721</v>
      </c>
      <c r="B439" s="117" t="str">
        <f>IF(dati_pdc!B435&lt;&gt;"",dati_pdc!B435,"")</f>
        <v>Perdite su crediti</v>
      </c>
      <c r="C439" s="117">
        <f>IF(dati_pdc!C435&lt;&gt;"",dati_pdc!C435,"")</f>
        <v>3</v>
      </c>
      <c r="D439" s="117">
        <f>IF(dati_pdc!D435&lt;&gt;"",dati_pdc!D435,"")</f>
        <v>0</v>
      </c>
      <c r="E439" s="125">
        <f>IF(b_BDVSA!F439&lt;&gt;"",ABS(b_BDVSA!F439),"")</f>
        <v>0</v>
      </c>
      <c r="F439" s="125" t="str">
        <f>IF(AND(b_BDVSA!F439&lt;&gt;"",b_BDVSA!F439&lt;&gt;0)=TRUE,IF(b_BDVSA!F439&gt;0,"D","A"),"")</f>
        <v/>
      </c>
      <c r="G439" s="125">
        <f>IF(b_BDVSA!G439&lt;&gt;"",ABS(b_BDVSA!G439),"")</f>
        <v>15655.89</v>
      </c>
      <c r="H439" s="125" t="str">
        <f>IF(AND(b_BDVSA!G439&lt;&gt;"",b_BDVSA!G439&lt;&gt;0)=TRUE,IF(b_BDVSA!G439&gt;0,"D","A"),"")</f>
        <v>D</v>
      </c>
      <c r="I439" s="125">
        <f>IF(b_BDVSA!H439&lt;&gt;"",ABS(b_BDVSA!H439),"")</f>
        <v>15655.89</v>
      </c>
      <c r="J439" s="125" t="str">
        <f>IF(AND(b_BDVSA!H439&lt;&gt;"",b_BDVSA!H439&lt;&gt;0)=TRUE,IF(b_BDVSA!H439&gt;0,"D","A"),"")</f>
        <v>A</v>
      </c>
      <c r="K439" s="126">
        <f>IF(b_BDVSA!I439&lt;&gt;"",ABS(b_BDVSA!I439),"")</f>
        <v>1</v>
      </c>
      <c r="L439" s="125">
        <f>IF(b_BDVSA!L439&lt;&gt;"",ABS(b_BDVSA!L439),"")</f>
        <v>0</v>
      </c>
      <c r="M439" s="125" t="str">
        <f>IF(AND(b_BDVSA!L439&lt;&gt;"",b_BDVSA!L439&lt;&gt;0)=TRUE,IF(b_BDVSA!L439&gt;0,"D","A"),"")</f>
        <v/>
      </c>
      <c r="N439" s="125">
        <f>IF(b_BDVSA!M439&lt;&gt;"",ABS(b_BDVSA!M439),"")</f>
        <v>0</v>
      </c>
      <c r="O439" s="125" t="str">
        <f>IF(AND(b_BDVSA!M439&lt;&gt;"",b_BDVSA!M439&lt;&gt;0)=TRUE,IF(b_BDVSA!M439&gt;0,"D","A"),"")</f>
        <v/>
      </c>
      <c r="P439" s="126" t="str">
        <f>IF(b_BDVSA!N439&lt;&gt;"",ABS(b_BDVSA!N439),"")</f>
        <v/>
      </c>
      <c r="Q439" s="125">
        <f>IF(b_BDVSA!Q439&lt;&gt;"",ABS(b_BDVSA!Q439),"")</f>
        <v>0</v>
      </c>
      <c r="R439" s="125" t="str">
        <f>IF(AND(b_BDVSA!Q439&lt;&gt;"",b_BDVSA!Q439&lt;&gt;0)=TRUE,IF(b_BDVSA!Q439&gt;0,"D","A"),"")</f>
        <v/>
      </c>
      <c r="S439" s="125">
        <f>IF(b_BDVSA!R439&lt;&gt;"",ABS(b_BDVSA!R439),"")</f>
        <v>0</v>
      </c>
      <c r="T439" s="125" t="str">
        <f>IF(AND(b_BDVSA!R439&lt;&gt;"",b_BDVSA!R439&lt;&gt;0)=TRUE,IF(b_BDVSA!R439&gt;0,"D","A"),"")</f>
        <v/>
      </c>
      <c r="U439" s="126" t="str">
        <f>IF(b_BDVSA!S439&lt;&gt;"",ABS(b_BDVSA!S439),"")</f>
        <v/>
      </c>
      <c r="V439" s="125">
        <f>IF(b_BDVSA!V439&lt;&gt;"",ABS(b_BDVSA!V439),"")</f>
        <v>0</v>
      </c>
      <c r="W439" s="125" t="str">
        <f>IF(AND(b_BDVSA!V439&lt;&gt;"",b_BDVSA!V439&lt;&gt;0)=TRUE,IF(b_BDVSA!V439&gt;0,"D","A"),"")</f>
        <v/>
      </c>
      <c r="X439" s="125">
        <f>IF(b_BDVSA!W439&lt;&gt;"",ABS(b_BDVSA!W439),"")</f>
        <v>0</v>
      </c>
      <c r="Y439" s="125" t="str">
        <f>IF(AND(b_BDVSA!W439&lt;&gt;"",b_BDVSA!W439&lt;&gt;0)=TRUE,IF(b_BDVSA!W439&gt;0,"D","A"),"")</f>
        <v/>
      </c>
      <c r="Z439" s="126" t="str">
        <f>IF(b_BDVSA!X439&lt;&gt;"",ABS(b_BDVSA!X439),"")</f>
        <v/>
      </c>
    </row>
    <row r="440" spans="1:26">
      <c r="A440" s="117" t="str">
        <f>IF(dati_pdc!A436&lt;&gt;"",IF(dati_pdc!D436=1,RIGHT(dati_pdc!A436,dati_pdc!E436),dati_pdc!A436),"")</f>
        <v>830725</v>
      </c>
      <c r="B440" s="117" t="str">
        <f>IF(dati_pdc!B436&lt;&gt;"",dati_pdc!B436,"")</f>
        <v>Arrotondamenti passivi diversi</v>
      </c>
      <c r="C440" s="117">
        <f>IF(dati_pdc!C436&lt;&gt;"",dati_pdc!C436,"")</f>
        <v>3</v>
      </c>
      <c r="D440" s="117">
        <f>IF(dati_pdc!D436&lt;&gt;"",dati_pdc!D436,"")</f>
        <v>0</v>
      </c>
      <c r="E440" s="125">
        <f>IF(b_BDVSA!F440&lt;&gt;"",ABS(b_BDVSA!F440),"")</f>
        <v>0.01</v>
      </c>
      <c r="F440" s="125" t="str">
        <f>IF(AND(b_BDVSA!F440&lt;&gt;"",b_BDVSA!F440&lt;&gt;0)=TRUE,IF(b_BDVSA!F440&gt;0,"D","A"),"")</f>
        <v>D</v>
      </c>
      <c r="G440" s="125">
        <f>IF(b_BDVSA!G440&lt;&gt;"",ABS(b_BDVSA!G440),"")</f>
        <v>2.42</v>
      </c>
      <c r="H440" s="125" t="str">
        <f>IF(AND(b_BDVSA!G440&lt;&gt;"",b_BDVSA!G440&lt;&gt;0)=TRUE,IF(b_BDVSA!G440&gt;0,"D","A"),"")</f>
        <v>D</v>
      </c>
      <c r="I440" s="125">
        <f>IF(b_BDVSA!H440&lt;&gt;"",ABS(b_BDVSA!H440),"")</f>
        <v>2.41</v>
      </c>
      <c r="J440" s="125" t="str">
        <f>IF(AND(b_BDVSA!H440&lt;&gt;"",b_BDVSA!H440&lt;&gt;0)=TRUE,IF(b_BDVSA!H440&gt;0,"D","A"),"")</f>
        <v>A</v>
      </c>
      <c r="K440" s="126">
        <f>IF(b_BDVSA!I440&lt;&gt;"",ABS(b_BDVSA!I440),"")</f>
        <v>0.99586776859504145</v>
      </c>
      <c r="L440" s="125">
        <f>IF(b_BDVSA!L440&lt;&gt;"",ABS(b_BDVSA!L440),"")</f>
        <v>0</v>
      </c>
      <c r="M440" s="125" t="str">
        <f>IF(AND(b_BDVSA!L440&lt;&gt;"",b_BDVSA!L440&lt;&gt;0)=TRUE,IF(b_BDVSA!L440&gt;0,"D","A"),"")</f>
        <v/>
      </c>
      <c r="N440" s="125">
        <f>IF(b_BDVSA!M440&lt;&gt;"",ABS(b_BDVSA!M440),"")</f>
        <v>0.01</v>
      </c>
      <c r="O440" s="125" t="str">
        <f>IF(AND(b_BDVSA!M440&lt;&gt;"",b_BDVSA!M440&lt;&gt;0)=TRUE,IF(b_BDVSA!M440&gt;0,"D","A"),"")</f>
        <v>D</v>
      </c>
      <c r="P440" s="126" t="str">
        <f>IF(b_BDVSA!N440&lt;&gt;"",ABS(b_BDVSA!N440),"")</f>
        <v/>
      </c>
      <c r="Q440" s="125">
        <f>IF(b_BDVSA!Q440&lt;&gt;"",ABS(b_BDVSA!Q440),"")</f>
        <v>0</v>
      </c>
      <c r="R440" s="125" t="str">
        <f>IF(AND(b_BDVSA!Q440&lt;&gt;"",b_BDVSA!Q440&lt;&gt;0)=TRUE,IF(b_BDVSA!Q440&gt;0,"D","A"),"")</f>
        <v/>
      </c>
      <c r="S440" s="125">
        <f>IF(b_BDVSA!R440&lt;&gt;"",ABS(b_BDVSA!R440),"")</f>
        <v>0.01</v>
      </c>
      <c r="T440" s="125" t="str">
        <f>IF(AND(b_BDVSA!R440&lt;&gt;"",b_BDVSA!R440&lt;&gt;0)=TRUE,IF(b_BDVSA!R440&gt;0,"D","A"),"")</f>
        <v>D</v>
      </c>
      <c r="U440" s="126" t="str">
        <f>IF(b_BDVSA!S440&lt;&gt;"",ABS(b_BDVSA!S440),"")</f>
        <v/>
      </c>
      <c r="V440" s="125">
        <f>IF(b_BDVSA!V440&lt;&gt;"",ABS(b_BDVSA!V440),"")</f>
        <v>0</v>
      </c>
      <c r="W440" s="125" t="str">
        <f>IF(AND(b_BDVSA!V440&lt;&gt;"",b_BDVSA!V440&lt;&gt;0)=TRUE,IF(b_BDVSA!V440&gt;0,"D","A"),"")</f>
        <v/>
      </c>
      <c r="X440" s="125">
        <f>IF(b_BDVSA!W440&lt;&gt;"",ABS(b_BDVSA!W440),"")</f>
        <v>0.01</v>
      </c>
      <c r="Y440" s="125" t="str">
        <f>IF(AND(b_BDVSA!W440&lt;&gt;"",b_BDVSA!W440&lt;&gt;0)=TRUE,IF(b_BDVSA!W440&gt;0,"D","A"),"")</f>
        <v>D</v>
      </c>
      <c r="Z440" s="126" t="str">
        <f>IF(b_BDVSA!X440&lt;&gt;"",ABS(b_BDVSA!X440),"")</f>
        <v/>
      </c>
    </row>
    <row r="441" spans="1:26">
      <c r="A441" s="117" t="str">
        <f>IF(dati_pdc!A437&lt;&gt;"",IF(dati_pdc!D437=1,RIGHT(dati_pdc!A437,dati_pdc!E437),dati_pdc!A437),"")</f>
        <v>830751</v>
      </c>
      <c r="B441" s="117" t="str">
        <f>IF(dati_pdc!B437&lt;&gt;"",dati_pdc!B437,"")</f>
        <v>Costi e spese diverse</v>
      </c>
      <c r="C441" s="117">
        <f>IF(dati_pdc!C437&lt;&gt;"",dati_pdc!C437,"")</f>
        <v>3</v>
      </c>
      <c r="D441" s="117">
        <f>IF(dati_pdc!D437&lt;&gt;"",dati_pdc!D437,"")</f>
        <v>0</v>
      </c>
      <c r="E441" s="125">
        <f>IF(b_BDVSA!F441&lt;&gt;"",ABS(b_BDVSA!F441),"")</f>
        <v>302.74</v>
      </c>
      <c r="F441" s="125" t="str">
        <f>IF(AND(b_BDVSA!F441&lt;&gt;"",b_BDVSA!F441&lt;&gt;0)=TRUE,IF(b_BDVSA!F441&gt;0,"D","A"),"")</f>
        <v>D</v>
      </c>
      <c r="G441" s="125">
        <f>IF(b_BDVSA!G441&lt;&gt;"",ABS(b_BDVSA!G441),"")</f>
        <v>334.88</v>
      </c>
      <c r="H441" s="125" t="str">
        <f>IF(AND(b_BDVSA!G441&lt;&gt;"",b_BDVSA!G441&lt;&gt;0)=TRUE,IF(b_BDVSA!G441&gt;0,"D","A"),"")</f>
        <v>D</v>
      </c>
      <c r="I441" s="125">
        <f>IF(b_BDVSA!H441&lt;&gt;"",ABS(b_BDVSA!H441),"")</f>
        <v>32.139999999999986</v>
      </c>
      <c r="J441" s="125" t="str">
        <f>IF(AND(b_BDVSA!H441&lt;&gt;"",b_BDVSA!H441&lt;&gt;0)=TRUE,IF(b_BDVSA!H441&gt;0,"D","A"),"")</f>
        <v>A</v>
      </c>
      <c r="K441" s="126">
        <f>IF(b_BDVSA!I441&lt;&gt;"",ABS(b_BDVSA!I441),"")</f>
        <v>9.5974677496416583E-2</v>
      </c>
      <c r="L441" s="125">
        <f>IF(b_BDVSA!L441&lt;&gt;"",ABS(b_BDVSA!L441),"")</f>
        <v>0</v>
      </c>
      <c r="M441" s="125" t="str">
        <f>IF(AND(b_BDVSA!L441&lt;&gt;"",b_BDVSA!L441&lt;&gt;0)=TRUE,IF(b_BDVSA!L441&gt;0,"D","A"),"")</f>
        <v/>
      </c>
      <c r="N441" s="125">
        <f>IF(b_BDVSA!M441&lt;&gt;"",ABS(b_BDVSA!M441),"")</f>
        <v>302.74</v>
      </c>
      <c r="O441" s="125" t="str">
        <f>IF(AND(b_BDVSA!M441&lt;&gt;"",b_BDVSA!M441&lt;&gt;0)=TRUE,IF(b_BDVSA!M441&gt;0,"D","A"),"")</f>
        <v>D</v>
      </c>
      <c r="P441" s="126" t="str">
        <f>IF(b_BDVSA!N441&lt;&gt;"",ABS(b_BDVSA!N441),"")</f>
        <v/>
      </c>
      <c r="Q441" s="125">
        <f>IF(b_BDVSA!Q441&lt;&gt;"",ABS(b_BDVSA!Q441),"")</f>
        <v>0</v>
      </c>
      <c r="R441" s="125" t="str">
        <f>IF(AND(b_BDVSA!Q441&lt;&gt;"",b_BDVSA!Q441&lt;&gt;0)=TRUE,IF(b_BDVSA!Q441&gt;0,"D","A"),"")</f>
        <v/>
      </c>
      <c r="S441" s="125">
        <f>IF(b_BDVSA!R441&lt;&gt;"",ABS(b_BDVSA!R441),"")</f>
        <v>302.74</v>
      </c>
      <c r="T441" s="125" t="str">
        <f>IF(AND(b_BDVSA!R441&lt;&gt;"",b_BDVSA!R441&lt;&gt;0)=TRUE,IF(b_BDVSA!R441&gt;0,"D","A"),"")</f>
        <v>D</v>
      </c>
      <c r="U441" s="126" t="str">
        <f>IF(b_BDVSA!S441&lt;&gt;"",ABS(b_BDVSA!S441),"")</f>
        <v/>
      </c>
      <c r="V441" s="125">
        <f>IF(b_BDVSA!V441&lt;&gt;"",ABS(b_BDVSA!V441),"")</f>
        <v>0</v>
      </c>
      <c r="W441" s="125" t="str">
        <f>IF(AND(b_BDVSA!V441&lt;&gt;"",b_BDVSA!V441&lt;&gt;0)=TRUE,IF(b_BDVSA!V441&gt;0,"D","A"),"")</f>
        <v/>
      </c>
      <c r="X441" s="125">
        <f>IF(b_BDVSA!W441&lt;&gt;"",ABS(b_BDVSA!W441),"")</f>
        <v>302.74</v>
      </c>
      <c r="Y441" s="125" t="str">
        <f>IF(AND(b_BDVSA!W441&lt;&gt;"",b_BDVSA!W441&lt;&gt;0)=TRUE,IF(b_BDVSA!W441&gt;0,"D","A"),"")</f>
        <v>D</v>
      </c>
      <c r="Z441" s="126" t="str">
        <f>IF(b_BDVSA!X441&lt;&gt;"",ABS(b_BDVSA!X441),"")</f>
        <v/>
      </c>
    </row>
    <row r="442" spans="1:26">
      <c r="A442" s="117" t="str">
        <f>IF(dati_pdc!A438&lt;&gt;"",IF(dati_pdc!D438=1,RIGHT(dati_pdc!A438,dati_pdc!E438),dati_pdc!A438),"")</f>
        <v>8309</v>
      </c>
      <c r="B442" s="117" t="str">
        <f>IF(dati_pdc!B438&lt;&gt;"",dati_pdc!B438,"")</f>
        <v>MINUSVAL. DA ALIENAZ./ELIMINAZ. CESPIT</v>
      </c>
      <c r="C442" s="117">
        <f>IF(dati_pdc!C438&lt;&gt;"",dati_pdc!C438,"")</f>
        <v>2</v>
      </c>
      <c r="D442" s="117">
        <f>IF(dati_pdc!D438&lt;&gt;"",dati_pdc!D438,"")</f>
        <v>0</v>
      </c>
      <c r="E442" s="125">
        <f>IF(b_BDVSA!F442&lt;&gt;"",ABS(b_BDVSA!F442),"")</f>
        <v>0</v>
      </c>
      <c r="F442" s="125" t="str">
        <f>IF(AND(b_BDVSA!F442&lt;&gt;"",b_BDVSA!F442&lt;&gt;0)=TRUE,IF(b_BDVSA!F442&gt;0,"D","A"),"")</f>
        <v/>
      </c>
      <c r="G442" s="125">
        <f>IF(b_BDVSA!G442&lt;&gt;"",ABS(b_BDVSA!G442),"")</f>
        <v>24.05</v>
      </c>
      <c r="H442" s="125" t="str">
        <f>IF(AND(b_BDVSA!G442&lt;&gt;"",b_BDVSA!G442&lt;&gt;0)=TRUE,IF(b_BDVSA!G442&gt;0,"D","A"),"")</f>
        <v>D</v>
      </c>
      <c r="I442" s="125">
        <f>IF(b_BDVSA!H442&lt;&gt;"",ABS(b_BDVSA!H442),"")</f>
        <v>24.05</v>
      </c>
      <c r="J442" s="125" t="str">
        <f>IF(AND(b_BDVSA!H442&lt;&gt;"",b_BDVSA!H442&lt;&gt;0)=TRUE,IF(b_BDVSA!H442&gt;0,"D","A"),"")</f>
        <v>A</v>
      </c>
      <c r="K442" s="126">
        <f>IF(b_BDVSA!I442&lt;&gt;"",ABS(b_BDVSA!I442),"")</f>
        <v>1</v>
      </c>
      <c r="L442" s="125">
        <f>IF(b_BDVSA!L442&lt;&gt;"",ABS(b_BDVSA!L442),"")</f>
        <v>0</v>
      </c>
      <c r="M442" s="125" t="str">
        <f>IF(AND(b_BDVSA!L442&lt;&gt;"",b_BDVSA!L442&lt;&gt;0)=TRUE,IF(b_BDVSA!L442&gt;0,"D","A"),"")</f>
        <v/>
      </c>
      <c r="N442" s="125">
        <f>IF(b_BDVSA!M442&lt;&gt;"",ABS(b_BDVSA!M442),"")</f>
        <v>0</v>
      </c>
      <c r="O442" s="125" t="str">
        <f>IF(AND(b_BDVSA!M442&lt;&gt;"",b_BDVSA!M442&lt;&gt;0)=TRUE,IF(b_BDVSA!M442&gt;0,"D","A"),"")</f>
        <v/>
      </c>
      <c r="P442" s="126" t="str">
        <f>IF(b_BDVSA!N442&lt;&gt;"",ABS(b_BDVSA!N442),"")</f>
        <v/>
      </c>
      <c r="Q442" s="125">
        <f>IF(b_BDVSA!Q442&lt;&gt;"",ABS(b_BDVSA!Q442),"")</f>
        <v>0</v>
      </c>
      <c r="R442" s="125" t="str">
        <f>IF(AND(b_BDVSA!Q442&lt;&gt;"",b_BDVSA!Q442&lt;&gt;0)=TRUE,IF(b_BDVSA!Q442&gt;0,"D","A"),"")</f>
        <v/>
      </c>
      <c r="S442" s="125">
        <f>IF(b_BDVSA!R442&lt;&gt;"",ABS(b_BDVSA!R442),"")</f>
        <v>0</v>
      </c>
      <c r="T442" s="125" t="str">
        <f>IF(AND(b_BDVSA!R442&lt;&gt;"",b_BDVSA!R442&lt;&gt;0)=TRUE,IF(b_BDVSA!R442&gt;0,"D","A"),"")</f>
        <v/>
      </c>
      <c r="U442" s="126" t="str">
        <f>IF(b_BDVSA!S442&lt;&gt;"",ABS(b_BDVSA!S442),"")</f>
        <v/>
      </c>
      <c r="V442" s="125">
        <f>IF(b_BDVSA!V442&lt;&gt;"",ABS(b_BDVSA!V442),"")</f>
        <v>0</v>
      </c>
      <c r="W442" s="125" t="str">
        <f>IF(AND(b_BDVSA!V442&lt;&gt;"",b_BDVSA!V442&lt;&gt;0)=TRUE,IF(b_BDVSA!V442&gt;0,"D","A"),"")</f>
        <v/>
      </c>
      <c r="X442" s="125">
        <f>IF(b_BDVSA!W442&lt;&gt;"",ABS(b_BDVSA!W442),"")</f>
        <v>0</v>
      </c>
      <c r="Y442" s="125" t="str">
        <f>IF(AND(b_BDVSA!W442&lt;&gt;"",b_BDVSA!W442&lt;&gt;0)=TRUE,IF(b_BDVSA!W442&gt;0,"D","A"),"")</f>
        <v/>
      </c>
      <c r="Z442" s="126" t="str">
        <f>IF(b_BDVSA!X442&lt;&gt;"",ABS(b_BDVSA!X442),"")</f>
        <v/>
      </c>
    </row>
    <row r="443" spans="1:26">
      <c r="A443" s="117" t="str">
        <f>IF(dati_pdc!A439&lt;&gt;"",IF(dati_pdc!D439=1,RIGHT(dati_pdc!A439,dati_pdc!E439),dati_pdc!A439),"")</f>
        <v>830901</v>
      </c>
      <c r="B443" s="117" t="str">
        <f>IF(dati_pdc!B439&lt;&gt;"",dati_pdc!B439,"")</f>
        <v>Minusval. da alienaz./eliminaz. cespiti</v>
      </c>
      <c r="C443" s="117">
        <f>IF(dati_pdc!C439&lt;&gt;"",dati_pdc!C439,"")</f>
        <v>3</v>
      </c>
      <c r="D443" s="117">
        <f>IF(dati_pdc!D439&lt;&gt;"",dati_pdc!D439,"")</f>
        <v>0</v>
      </c>
      <c r="E443" s="125">
        <f>IF(b_BDVSA!F443&lt;&gt;"",ABS(b_BDVSA!F443),"")</f>
        <v>0</v>
      </c>
      <c r="F443" s="125" t="str">
        <f>IF(AND(b_BDVSA!F443&lt;&gt;"",b_BDVSA!F443&lt;&gt;0)=TRUE,IF(b_BDVSA!F443&gt;0,"D","A"),"")</f>
        <v/>
      </c>
      <c r="G443" s="125">
        <f>IF(b_BDVSA!G443&lt;&gt;"",ABS(b_BDVSA!G443),"")</f>
        <v>24.05</v>
      </c>
      <c r="H443" s="125" t="str">
        <f>IF(AND(b_BDVSA!G443&lt;&gt;"",b_BDVSA!G443&lt;&gt;0)=TRUE,IF(b_BDVSA!G443&gt;0,"D","A"),"")</f>
        <v>D</v>
      </c>
      <c r="I443" s="125">
        <f>IF(b_BDVSA!H443&lt;&gt;"",ABS(b_BDVSA!H443),"")</f>
        <v>24.05</v>
      </c>
      <c r="J443" s="125" t="str">
        <f>IF(AND(b_BDVSA!H443&lt;&gt;"",b_BDVSA!H443&lt;&gt;0)=TRUE,IF(b_BDVSA!H443&gt;0,"D","A"),"")</f>
        <v>A</v>
      </c>
      <c r="K443" s="126">
        <f>IF(b_BDVSA!I443&lt;&gt;"",ABS(b_BDVSA!I443),"")</f>
        <v>1</v>
      </c>
      <c r="L443" s="125">
        <f>IF(b_BDVSA!L443&lt;&gt;"",ABS(b_BDVSA!L443),"")</f>
        <v>0</v>
      </c>
      <c r="M443" s="125" t="str">
        <f>IF(AND(b_BDVSA!L443&lt;&gt;"",b_BDVSA!L443&lt;&gt;0)=TRUE,IF(b_BDVSA!L443&gt;0,"D","A"),"")</f>
        <v/>
      </c>
      <c r="N443" s="125">
        <f>IF(b_BDVSA!M443&lt;&gt;"",ABS(b_BDVSA!M443),"")</f>
        <v>0</v>
      </c>
      <c r="O443" s="125" t="str">
        <f>IF(AND(b_BDVSA!M443&lt;&gt;"",b_BDVSA!M443&lt;&gt;0)=TRUE,IF(b_BDVSA!M443&gt;0,"D","A"),"")</f>
        <v/>
      </c>
      <c r="P443" s="126" t="str">
        <f>IF(b_BDVSA!N443&lt;&gt;"",ABS(b_BDVSA!N443),"")</f>
        <v/>
      </c>
      <c r="Q443" s="125">
        <f>IF(b_BDVSA!Q443&lt;&gt;"",ABS(b_BDVSA!Q443),"")</f>
        <v>0</v>
      </c>
      <c r="R443" s="125" t="str">
        <f>IF(AND(b_BDVSA!Q443&lt;&gt;"",b_BDVSA!Q443&lt;&gt;0)=TRUE,IF(b_BDVSA!Q443&gt;0,"D","A"),"")</f>
        <v/>
      </c>
      <c r="S443" s="125">
        <f>IF(b_BDVSA!R443&lt;&gt;"",ABS(b_BDVSA!R443),"")</f>
        <v>0</v>
      </c>
      <c r="T443" s="125" t="str">
        <f>IF(AND(b_BDVSA!R443&lt;&gt;"",b_BDVSA!R443&lt;&gt;0)=TRUE,IF(b_BDVSA!R443&gt;0,"D","A"),"")</f>
        <v/>
      </c>
      <c r="U443" s="126" t="str">
        <f>IF(b_BDVSA!S443&lt;&gt;"",ABS(b_BDVSA!S443),"")</f>
        <v/>
      </c>
      <c r="V443" s="125">
        <f>IF(b_BDVSA!V443&lt;&gt;"",ABS(b_BDVSA!V443),"")</f>
        <v>0</v>
      </c>
      <c r="W443" s="125" t="str">
        <f>IF(AND(b_BDVSA!V443&lt;&gt;"",b_BDVSA!V443&lt;&gt;0)=TRUE,IF(b_BDVSA!V443&gt;0,"D","A"),"")</f>
        <v/>
      </c>
      <c r="X443" s="125">
        <f>IF(b_BDVSA!W443&lt;&gt;"",ABS(b_BDVSA!W443),"")</f>
        <v>0</v>
      </c>
      <c r="Y443" s="125" t="str">
        <f>IF(AND(b_BDVSA!W443&lt;&gt;"",b_BDVSA!W443&lt;&gt;0)=TRUE,IF(b_BDVSA!W443&gt;0,"D","A"),"")</f>
        <v/>
      </c>
      <c r="Z443" s="126" t="str">
        <f>IF(b_BDVSA!X443&lt;&gt;"",ABS(b_BDVSA!X443),"")</f>
        <v/>
      </c>
    </row>
    <row r="444" spans="1:26">
      <c r="A444" s="117" t="str">
        <f>IF(dati_pdc!A440&lt;&gt;"",IF(dati_pdc!D440=1,RIGHT(dati_pdc!A440,dati_pdc!E440),dati_pdc!A440),"")</f>
        <v>85</v>
      </c>
      <c r="B444" s="117" t="str">
        <f>IF(dati_pdc!B440&lt;&gt;"",dati_pdc!B440,"")</f>
        <v>PROVENTI FINANZIARI</v>
      </c>
      <c r="C444" s="117">
        <f>IF(dati_pdc!C440&lt;&gt;"",dati_pdc!C440,"")</f>
        <v>1</v>
      </c>
      <c r="D444" s="117">
        <f>IF(dati_pdc!D440&lt;&gt;"",dati_pdc!D440,"")</f>
        <v>0</v>
      </c>
      <c r="E444" s="125">
        <f>IF(b_BDVSA!F444&lt;&gt;"",ABS(b_BDVSA!F444),"")</f>
        <v>8850.1999999999989</v>
      </c>
      <c r="F444" s="125" t="str">
        <f>IF(AND(b_BDVSA!F444&lt;&gt;"",b_BDVSA!F444&lt;&gt;0)=TRUE,IF(b_BDVSA!F444&gt;0,"D","A"),"")</f>
        <v>A</v>
      </c>
      <c r="G444" s="125">
        <f>IF(b_BDVSA!G444&lt;&gt;"",ABS(b_BDVSA!G444),"")</f>
        <v>11121.79</v>
      </c>
      <c r="H444" s="125" t="str">
        <f>IF(AND(b_BDVSA!G444&lt;&gt;"",b_BDVSA!G444&lt;&gt;0)=TRUE,IF(b_BDVSA!G444&gt;0,"D","A"),"")</f>
        <v>A</v>
      </c>
      <c r="I444" s="125">
        <f>IF(b_BDVSA!H444&lt;&gt;"",ABS(b_BDVSA!H444),"")</f>
        <v>2271.590000000002</v>
      </c>
      <c r="J444" s="125" t="str">
        <f>IF(AND(b_BDVSA!H444&lt;&gt;"",b_BDVSA!H444&lt;&gt;0)=TRUE,IF(b_BDVSA!H444&gt;0,"D","A"),"")</f>
        <v>D</v>
      </c>
      <c r="K444" s="126">
        <f>IF(b_BDVSA!I444&lt;&gt;"",ABS(b_BDVSA!I444),"")</f>
        <v>0.20424679840205595</v>
      </c>
      <c r="L444" s="125">
        <f>IF(b_BDVSA!L444&lt;&gt;"",ABS(b_BDVSA!L444),"")</f>
        <v>0</v>
      </c>
      <c r="M444" s="125" t="str">
        <f>IF(AND(b_BDVSA!L444&lt;&gt;"",b_BDVSA!L444&lt;&gt;0)=TRUE,IF(b_BDVSA!L444&gt;0,"D","A"),"")</f>
        <v/>
      </c>
      <c r="N444" s="125">
        <f>IF(b_BDVSA!M444&lt;&gt;"",ABS(b_BDVSA!M444),"")</f>
        <v>8850.1999999999989</v>
      </c>
      <c r="O444" s="125" t="str">
        <f>IF(AND(b_BDVSA!M444&lt;&gt;"",b_BDVSA!M444&lt;&gt;0)=TRUE,IF(b_BDVSA!M444&gt;0,"D","A"),"")</f>
        <v>A</v>
      </c>
      <c r="P444" s="126" t="str">
        <f>IF(b_BDVSA!N444&lt;&gt;"",ABS(b_BDVSA!N444),"")</f>
        <v/>
      </c>
      <c r="Q444" s="125">
        <f>IF(b_BDVSA!Q444&lt;&gt;"",ABS(b_BDVSA!Q444),"")</f>
        <v>0</v>
      </c>
      <c r="R444" s="125" t="str">
        <f>IF(AND(b_BDVSA!Q444&lt;&gt;"",b_BDVSA!Q444&lt;&gt;0)=TRUE,IF(b_BDVSA!Q444&gt;0,"D","A"),"")</f>
        <v/>
      </c>
      <c r="S444" s="125">
        <f>IF(b_BDVSA!R444&lt;&gt;"",ABS(b_BDVSA!R444),"")</f>
        <v>8850.1999999999989</v>
      </c>
      <c r="T444" s="125" t="str">
        <f>IF(AND(b_BDVSA!R444&lt;&gt;"",b_BDVSA!R444&lt;&gt;0)=TRUE,IF(b_BDVSA!R444&gt;0,"D","A"),"")</f>
        <v>A</v>
      </c>
      <c r="U444" s="126" t="str">
        <f>IF(b_BDVSA!S444&lt;&gt;"",ABS(b_BDVSA!S444),"")</f>
        <v/>
      </c>
      <c r="V444" s="125">
        <f>IF(b_BDVSA!V444&lt;&gt;"",ABS(b_BDVSA!V444),"")</f>
        <v>0</v>
      </c>
      <c r="W444" s="125" t="str">
        <f>IF(AND(b_BDVSA!V444&lt;&gt;"",b_BDVSA!V444&lt;&gt;0)=TRUE,IF(b_BDVSA!V444&gt;0,"D","A"),"")</f>
        <v/>
      </c>
      <c r="X444" s="125">
        <f>IF(b_BDVSA!W444&lt;&gt;"",ABS(b_BDVSA!W444),"")</f>
        <v>8850.1999999999989</v>
      </c>
      <c r="Y444" s="125" t="str">
        <f>IF(AND(b_BDVSA!W444&lt;&gt;"",b_BDVSA!W444&lt;&gt;0)=TRUE,IF(b_BDVSA!W444&gt;0,"D","A"),"")</f>
        <v>A</v>
      </c>
      <c r="Z444" s="126" t="str">
        <f>IF(b_BDVSA!X444&lt;&gt;"",ABS(b_BDVSA!X444),"")</f>
        <v/>
      </c>
    </row>
    <row r="445" spans="1:26">
      <c r="A445" s="117" t="str">
        <f>IF(dati_pdc!A441&lt;&gt;"",IF(dati_pdc!D441=1,RIGHT(dati_pdc!A441,dati_pdc!E441),dati_pdc!A441),"")</f>
        <v>8503</v>
      </c>
      <c r="B445" s="117" t="str">
        <f>IF(dati_pdc!B441&lt;&gt;"",dati_pdc!B441,"")</f>
        <v>PROVENTI DA PARTEC.IN SOC. DI CAPITALI</v>
      </c>
      <c r="C445" s="117">
        <f>IF(dati_pdc!C441&lt;&gt;"",dati_pdc!C441,"")</f>
        <v>2</v>
      </c>
      <c r="D445" s="117">
        <f>IF(dati_pdc!D441&lt;&gt;"",dati_pdc!D441,"")</f>
        <v>0</v>
      </c>
      <c r="E445" s="125">
        <f>IF(b_BDVSA!F445&lt;&gt;"",ABS(b_BDVSA!F445),"")</f>
        <v>685.31</v>
      </c>
      <c r="F445" s="125" t="str">
        <f>IF(AND(b_BDVSA!F445&lt;&gt;"",b_BDVSA!F445&lt;&gt;0)=TRUE,IF(b_BDVSA!F445&gt;0,"D","A"),"")</f>
        <v>A</v>
      </c>
      <c r="G445" s="125">
        <f>IF(b_BDVSA!G445&lt;&gt;"",ABS(b_BDVSA!G445),"")</f>
        <v>0</v>
      </c>
      <c r="H445" s="125" t="str">
        <f>IF(AND(b_BDVSA!G445&lt;&gt;"",b_BDVSA!G445&lt;&gt;0)=TRUE,IF(b_BDVSA!G445&gt;0,"D","A"),"")</f>
        <v/>
      </c>
      <c r="I445" s="125">
        <f>IF(b_BDVSA!H445&lt;&gt;"",ABS(b_BDVSA!H445),"")</f>
        <v>685.31</v>
      </c>
      <c r="J445" s="125" t="str">
        <f>IF(AND(b_BDVSA!H445&lt;&gt;"",b_BDVSA!H445&lt;&gt;0)=TRUE,IF(b_BDVSA!H445&gt;0,"D","A"),"")</f>
        <v>A</v>
      </c>
      <c r="K445" s="126" t="str">
        <f>IF(b_BDVSA!I445&lt;&gt;"",ABS(b_BDVSA!I445),"")</f>
        <v/>
      </c>
      <c r="L445" s="125">
        <f>IF(b_BDVSA!L445&lt;&gt;"",ABS(b_BDVSA!L445),"")</f>
        <v>0</v>
      </c>
      <c r="M445" s="125" t="str">
        <f>IF(AND(b_BDVSA!L445&lt;&gt;"",b_BDVSA!L445&lt;&gt;0)=TRUE,IF(b_BDVSA!L445&gt;0,"D","A"),"")</f>
        <v/>
      </c>
      <c r="N445" s="125">
        <f>IF(b_BDVSA!M445&lt;&gt;"",ABS(b_BDVSA!M445),"")</f>
        <v>685.31</v>
      </c>
      <c r="O445" s="125" t="str">
        <f>IF(AND(b_BDVSA!M445&lt;&gt;"",b_BDVSA!M445&lt;&gt;0)=TRUE,IF(b_BDVSA!M445&gt;0,"D","A"),"")</f>
        <v>A</v>
      </c>
      <c r="P445" s="126" t="str">
        <f>IF(b_BDVSA!N445&lt;&gt;"",ABS(b_BDVSA!N445),"")</f>
        <v/>
      </c>
      <c r="Q445" s="125">
        <f>IF(b_BDVSA!Q445&lt;&gt;"",ABS(b_BDVSA!Q445),"")</f>
        <v>0</v>
      </c>
      <c r="R445" s="125" t="str">
        <f>IF(AND(b_BDVSA!Q445&lt;&gt;"",b_BDVSA!Q445&lt;&gt;0)=TRUE,IF(b_BDVSA!Q445&gt;0,"D","A"),"")</f>
        <v/>
      </c>
      <c r="S445" s="125">
        <f>IF(b_BDVSA!R445&lt;&gt;"",ABS(b_BDVSA!R445),"")</f>
        <v>685.31</v>
      </c>
      <c r="T445" s="125" t="str">
        <f>IF(AND(b_BDVSA!R445&lt;&gt;"",b_BDVSA!R445&lt;&gt;0)=TRUE,IF(b_BDVSA!R445&gt;0,"D","A"),"")</f>
        <v>A</v>
      </c>
      <c r="U445" s="126" t="str">
        <f>IF(b_BDVSA!S445&lt;&gt;"",ABS(b_BDVSA!S445),"")</f>
        <v/>
      </c>
      <c r="V445" s="125">
        <f>IF(b_BDVSA!V445&lt;&gt;"",ABS(b_BDVSA!V445),"")</f>
        <v>0</v>
      </c>
      <c r="W445" s="125" t="str">
        <f>IF(AND(b_BDVSA!V445&lt;&gt;"",b_BDVSA!V445&lt;&gt;0)=TRUE,IF(b_BDVSA!V445&gt;0,"D","A"),"")</f>
        <v/>
      </c>
      <c r="X445" s="125">
        <f>IF(b_BDVSA!W445&lt;&gt;"",ABS(b_BDVSA!W445),"")</f>
        <v>685.31</v>
      </c>
      <c r="Y445" s="125" t="str">
        <f>IF(AND(b_BDVSA!W445&lt;&gt;"",b_BDVSA!W445&lt;&gt;0)=TRUE,IF(b_BDVSA!W445&gt;0,"D","A"),"")</f>
        <v>A</v>
      </c>
      <c r="Z445" s="126" t="str">
        <f>IF(b_BDVSA!X445&lt;&gt;"",ABS(b_BDVSA!X445),"")</f>
        <v/>
      </c>
    </row>
    <row r="446" spans="1:26">
      <c r="A446" s="117" t="str">
        <f>IF(dati_pdc!A442&lt;&gt;"",IF(dati_pdc!D442=1,RIGHT(dati_pdc!A442,dati_pdc!E442),dati_pdc!A442),"")</f>
        <v>850301</v>
      </c>
      <c r="B446" s="117" t="str">
        <f>IF(dati_pdc!B442&lt;&gt;"",dati_pdc!B442,"")</f>
        <v>Dividendi da altre società di capitali</v>
      </c>
      <c r="C446" s="117">
        <f>IF(dati_pdc!C442&lt;&gt;"",dati_pdc!C442,"")</f>
        <v>3</v>
      </c>
      <c r="D446" s="117">
        <f>IF(dati_pdc!D442&lt;&gt;"",dati_pdc!D442,"")</f>
        <v>0</v>
      </c>
      <c r="E446" s="125">
        <f>IF(b_BDVSA!F446&lt;&gt;"",ABS(b_BDVSA!F446),"")</f>
        <v>685.31</v>
      </c>
      <c r="F446" s="125" t="str">
        <f>IF(AND(b_BDVSA!F446&lt;&gt;"",b_BDVSA!F446&lt;&gt;0)=TRUE,IF(b_BDVSA!F446&gt;0,"D","A"),"")</f>
        <v>A</v>
      </c>
      <c r="G446" s="125">
        <f>IF(b_BDVSA!G446&lt;&gt;"",ABS(b_BDVSA!G446),"")</f>
        <v>0</v>
      </c>
      <c r="H446" s="125" t="str">
        <f>IF(AND(b_BDVSA!G446&lt;&gt;"",b_BDVSA!G446&lt;&gt;0)=TRUE,IF(b_BDVSA!G446&gt;0,"D","A"),"")</f>
        <v/>
      </c>
      <c r="I446" s="125">
        <f>IF(b_BDVSA!H446&lt;&gt;"",ABS(b_BDVSA!H446),"")</f>
        <v>685.31</v>
      </c>
      <c r="J446" s="125" t="str">
        <f>IF(AND(b_BDVSA!H446&lt;&gt;"",b_BDVSA!H446&lt;&gt;0)=TRUE,IF(b_BDVSA!H446&gt;0,"D","A"),"")</f>
        <v>A</v>
      </c>
      <c r="K446" s="126" t="str">
        <f>IF(b_BDVSA!I446&lt;&gt;"",ABS(b_BDVSA!I446),"")</f>
        <v/>
      </c>
      <c r="L446" s="125">
        <f>IF(b_BDVSA!L446&lt;&gt;"",ABS(b_BDVSA!L446),"")</f>
        <v>0</v>
      </c>
      <c r="M446" s="125" t="str">
        <f>IF(AND(b_BDVSA!L446&lt;&gt;"",b_BDVSA!L446&lt;&gt;0)=TRUE,IF(b_BDVSA!L446&gt;0,"D","A"),"")</f>
        <v/>
      </c>
      <c r="N446" s="125">
        <f>IF(b_BDVSA!M446&lt;&gt;"",ABS(b_BDVSA!M446),"")</f>
        <v>685.31</v>
      </c>
      <c r="O446" s="125" t="str">
        <f>IF(AND(b_BDVSA!M446&lt;&gt;"",b_BDVSA!M446&lt;&gt;0)=TRUE,IF(b_BDVSA!M446&gt;0,"D","A"),"")</f>
        <v>A</v>
      </c>
      <c r="P446" s="126" t="str">
        <f>IF(b_BDVSA!N446&lt;&gt;"",ABS(b_BDVSA!N446),"")</f>
        <v/>
      </c>
      <c r="Q446" s="125">
        <f>IF(b_BDVSA!Q446&lt;&gt;"",ABS(b_BDVSA!Q446),"")</f>
        <v>0</v>
      </c>
      <c r="R446" s="125" t="str">
        <f>IF(AND(b_BDVSA!Q446&lt;&gt;"",b_BDVSA!Q446&lt;&gt;0)=TRUE,IF(b_BDVSA!Q446&gt;0,"D","A"),"")</f>
        <v/>
      </c>
      <c r="S446" s="125">
        <f>IF(b_BDVSA!R446&lt;&gt;"",ABS(b_BDVSA!R446),"")</f>
        <v>685.31</v>
      </c>
      <c r="T446" s="125" t="str">
        <f>IF(AND(b_BDVSA!R446&lt;&gt;"",b_BDVSA!R446&lt;&gt;0)=TRUE,IF(b_BDVSA!R446&gt;0,"D","A"),"")</f>
        <v>A</v>
      </c>
      <c r="U446" s="126" t="str">
        <f>IF(b_BDVSA!S446&lt;&gt;"",ABS(b_BDVSA!S446),"")</f>
        <v/>
      </c>
      <c r="V446" s="125">
        <f>IF(b_BDVSA!V446&lt;&gt;"",ABS(b_BDVSA!V446),"")</f>
        <v>0</v>
      </c>
      <c r="W446" s="125" t="str">
        <f>IF(AND(b_BDVSA!V446&lt;&gt;"",b_BDVSA!V446&lt;&gt;0)=TRUE,IF(b_BDVSA!V446&gt;0,"D","A"),"")</f>
        <v/>
      </c>
      <c r="X446" s="125">
        <f>IF(b_BDVSA!W446&lt;&gt;"",ABS(b_BDVSA!W446),"")</f>
        <v>685.31</v>
      </c>
      <c r="Y446" s="125" t="str">
        <f>IF(AND(b_BDVSA!W446&lt;&gt;"",b_BDVSA!W446&lt;&gt;0)=TRUE,IF(b_BDVSA!W446&gt;0,"D","A"),"")</f>
        <v>A</v>
      </c>
      <c r="Z446" s="126" t="str">
        <f>IF(b_BDVSA!X446&lt;&gt;"",ABS(b_BDVSA!X446),"")</f>
        <v/>
      </c>
    </row>
    <row r="447" spans="1:26">
      <c r="A447" s="117" t="str">
        <f>IF(dati_pdc!A443&lt;&gt;"",IF(dati_pdc!D443=1,RIGHT(dati_pdc!A443,dati_pdc!E443),dati_pdc!A443),"")</f>
        <v>8509</v>
      </c>
      <c r="B447" s="117" t="str">
        <f>IF(dati_pdc!B443&lt;&gt;"",dati_pdc!B443,"")</f>
        <v>PROVENTI DA TITOLI</v>
      </c>
      <c r="C447" s="117">
        <f>IF(dati_pdc!C443&lt;&gt;"",dati_pdc!C443,"")</f>
        <v>2</v>
      </c>
      <c r="D447" s="117">
        <f>IF(dati_pdc!D443&lt;&gt;"",dati_pdc!D443,"")</f>
        <v>0</v>
      </c>
      <c r="E447" s="125">
        <f>IF(b_BDVSA!F447&lt;&gt;"",ABS(b_BDVSA!F447),"")</f>
        <v>8070</v>
      </c>
      <c r="F447" s="125" t="str">
        <f>IF(AND(b_BDVSA!F447&lt;&gt;"",b_BDVSA!F447&lt;&gt;0)=TRUE,IF(b_BDVSA!F447&gt;0,"D","A"),"")</f>
        <v>A</v>
      </c>
      <c r="G447" s="125">
        <f>IF(b_BDVSA!G447&lt;&gt;"",ABS(b_BDVSA!G447),"")</f>
        <v>11070</v>
      </c>
      <c r="H447" s="125" t="str">
        <f>IF(AND(b_BDVSA!G447&lt;&gt;"",b_BDVSA!G447&lt;&gt;0)=TRUE,IF(b_BDVSA!G447&gt;0,"D","A"),"")</f>
        <v>A</v>
      </c>
      <c r="I447" s="125">
        <f>IF(b_BDVSA!H447&lt;&gt;"",ABS(b_BDVSA!H447),"")</f>
        <v>3000</v>
      </c>
      <c r="J447" s="125" t="str">
        <f>IF(AND(b_BDVSA!H447&lt;&gt;"",b_BDVSA!H447&lt;&gt;0)=TRUE,IF(b_BDVSA!H447&gt;0,"D","A"),"")</f>
        <v>D</v>
      </c>
      <c r="K447" s="126">
        <f>IF(b_BDVSA!I447&lt;&gt;"",ABS(b_BDVSA!I447),"")</f>
        <v>0.27100271002710025</v>
      </c>
      <c r="L447" s="125">
        <f>IF(b_BDVSA!L447&lt;&gt;"",ABS(b_BDVSA!L447),"")</f>
        <v>0</v>
      </c>
      <c r="M447" s="125" t="str">
        <f>IF(AND(b_BDVSA!L447&lt;&gt;"",b_BDVSA!L447&lt;&gt;0)=TRUE,IF(b_BDVSA!L447&gt;0,"D","A"),"")</f>
        <v/>
      </c>
      <c r="N447" s="125">
        <f>IF(b_BDVSA!M447&lt;&gt;"",ABS(b_BDVSA!M447),"")</f>
        <v>8070</v>
      </c>
      <c r="O447" s="125" t="str">
        <f>IF(AND(b_BDVSA!M447&lt;&gt;"",b_BDVSA!M447&lt;&gt;0)=TRUE,IF(b_BDVSA!M447&gt;0,"D","A"),"")</f>
        <v>A</v>
      </c>
      <c r="P447" s="126" t="str">
        <f>IF(b_BDVSA!N447&lt;&gt;"",ABS(b_BDVSA!N447),"")</f>
        <v/>
      </c>
      <c r="Q447" s="125">
        <f>IF(b_BDVSA!Q447&lt;&gt;"",ABS(b_BDVSA!Q447),"")</f>
        <v>0</v>
      </c>
      <c r="R447" s="125" t="str">
        <f>IF(AND(b_BDVSA!Q447&lt;&gt;"",b_BDVSA!Q447&lt;&gt;0)=TRUE,IF(b_BDVSA!Q447&gt;0,"D","A"),"")</f>
        <v/>
      </c>
      <c r="S447" s="125">
        <f>IF(b_BDVSA!R447&lt;&gt;"",ABS(b_BDVSA!R447),"")</f>
        <v>8070</v>
      </c>
      <c r="T447" s="125" t="str">
        <f>IF(AND(b_BDVSA!R447&lt;&gt;"",b_BDVSA!R447&lt;&gt;0)=TRUE,IF(b_BDVSA!R447&gt;0,"D","A"),"")</f>
        <v>A</v>
      </c>
      <c r="U447" s="126" t="str">
        <f>IF(b_BDVSA!S447&lt;&gt;"",ABS(b_BDVSA!S447),"")</f>
        <v/>
      </c>
      <c r="V447" s="125">
        <f>IF(b_BDVSA!V447&lt;&gt;"",ABS(b_BDVSA!V447),"")</f>
        <v>0</v>
      </c>
      <c r="W447" s="125" t="str">
        <f>IF(AND(b_BDVSA!V447&lt;&gt;"",b_BDVSA!V447&lt;&gt;0)=TRUE,IF(b_BDVSA!V447&gt;0,"D","A"),"")</f>
        <v/>
      </c>
      <c r="X447" s="125">
        <f>IF(b_BDVSA!W447&lt;&gt;"",ABS(b_BDVSA!W447),"")</f>
        <v>8070</v>
      </c>
      <c r="Y447" s="125" t="str">
        <f>IF(AND(b_BDVSA!W447&lt;&gt;"",b_BDVSA!W447&lt;&gt;0)=TRUE,IF(b_BDVSA!W447&gt;0,"D","A"),"")</f>
        <v>A</v>
      </c>
      <c r="Z447" s="126" t="str">
        <f>IF(b_BDVSA!X447&lt;&gt;"",ABS(b_BDVSA!X447),"")</f>
        <v/>
      </c>
    </row>
    <row r="448" spans="1:26">
      <c r="A448" s="117" t="str">
        <f>IF(dati_pdc!A444&lt;&gt;"",IF(dati_pdc!D444=1,RIGHT(dati_pdc!A444,dati_pdc!E444),dati_pdc!A444),"")</f>
        <v>850901</v>
      </c>
      <c r="B448" s="117" t="str">
        <f>IF(dati_pdc!B444&lt;&gt;"",dati_pdc!B444,"")</f>
        <v>Proventi da titoli d'investimento</v>
      </c>
      <c r="C448" s="117">
        <f>IF(dati_pdc!C444&lt;&gt;"",dati_pdc!C444,"")</f>
        <v>3</v>
      </c>
      <c r="D448" s="117">
        <f>IF(dati_pdc!D444&lt;&gt;"",dati_pdc!D444,"")</f>
        <v>0</v>
      </c>
      <c r="E448" s="125">
        <f>IF(b_BDVSA!F448&lt;&gt;"",ABS(b_BDVSA!F448),"")</f>
        <v>8070</v>
      </c>
      <c r="F448" s="125" t="str">
        <f>IF(AND(b_BDVSA!F448&lt;&gt;"",b_BDVSA!F448&lt;&gt;0)=TRUE,IF(b_BDVSA!F448&gt;0,"D","A"),"")</f>
        <v>A</v>
      </c>
      <c r="G448" s="125">
        <f>IF(b_BDVSA!G448&lt;&gt;"",ABS(b_BDVSA!G448),"")</f>
        <v>11070</v>
      </c>
      <c r="H448" s="125" t="str">
        <f>IF(AND(b_BDVSA!G448&lt;&gt;"",b_BDVSA!G448&lt;&gt;0)=TRUE,IF(b_BDVSA!G448&gt;0,"D","A"),"")</f>
        <v>A</v>
      </c>
      <c r="I448" s="125">
        <f>IF(b_BDVSA!H448&lt;&gt;"",ABS(b_BDVSA!H448),"")</f>
        <v>3000</v>
      </c>
      <c r="J448" s="125" t="str">
        <f>IF(AND(b_BDVSA!H448&lt;&gt;"",b_BDVSA!H448&lt;&gt;0)=TRUE,IF(b_BDVSA!H448&gt;0,"D","A"),"")</f>
        <v>D</v>
      </c>
      <c r="K448" s="126">
        <f>IF(b_BDVSA!I448&lt;&gt;"",ABS(b_BDVSA!I448),"")</f>
        <v>0.27100271002710025</v>
      </c>
      <c r="L448" s="125">
        <f>IF(b_BDVSA!L448&lt;&gt;"",ABS(b_BDVSA!L448),"")</f>
        <v>0</v>
      </c>
      <c r="M448" s="125" t="str">
        <f>IF(AND(b_BDVSA!L448&lt;&gt;"",b_BDVSA!L448&lt;&gt;0)=TRUE,IF(b_BDVSA!L448&gt;0,"D","A"),"")</f>
        <v/>
      </c>
      <c r="N448" s="125">
        <f>IF(b_BDVSA!M448&lt;&gt;"",ABS(b_BDVSA!M448),"")</f>
        <v>8070</v>
      </c>
      <c r="O448" s="125" t="str">
        <f>IF(AND(b_BDVSA!M448&lt;&gt;"",b_BDVSA!M448&lt;&gt;0)=TRUE,IF(b_BDVSA!M448&gt;0,"D","A"),"")</f>
        <v>A</v>
      </c>
      <c r="P448" s="126" t="str">
        <f>IF(b_BDVSA!N448&lt;&gt;"",ABS(b_BDVSA!N448),"")</f>
        <v/>
      </c>
      <c r="Q448" s="125">
        <f>IF(b_BDVSA!Q448&lt;&gt;"",ABS(b_BDVSA!Q448),"")</f>
        <v>0</v>
      </c>
      <c r="R448" s="125" t="str">
        <f>IF(AND(b_BDVSA!Q448&lt;&gt;"",b_BDVSA!Q448&lt;&gt;0)=TRUE,IF(b_BDVSA!Q448&gt;0,"D","A"),"")</f>
        <v/>
      </c>
      <c r="S448" s="125">
        <f>IF(b_BDVSA!R448&lt;&gt;"",ABS(b_BDVSA!R448),"")</f>
        <v>8070</v>
      </c>
      <c r="T448" s="125" t="str">
        <f>IF(AND(b_BDVSA!R448&lt;&gt;"",b_BDVSA!R448&lt;&gt;0)=TRUE,IF(b_BDVSA!R448&gt;0,"D","A"),"")</f>
        <v>A</v>
      </c>
      <c r="U448" s="126" t="str">
        <f>IF(b_BDVSA!S448&lt;&gt;"",ABS(b_BDVSA!S448),"")</f>
        <v/>
      </c>
      <c r="V448" s="125">
        <f>IF(b_BDVSA!V448&lt;&gt;"",ABS(b_BDVSA!V448),"")</f>
        <v>0</v>
      </c>
      <c r="W448" s="125" t="str">
        <f>IF(AND(b_BDVSA!V448&lt;&gt;"",b_BDVSA!V448&lt;&gt;0)=TRUE,IF(b_BDVSA!V448&gt;0,"D","A"),"")</f>
        <v/>
      </c>
      <c r="X448" s="125">
        <f>IF(b_BDVSA!W448&lt;&gt;"",ABS(b_BDVSA!W448),"")</f>
        <v>8070</v>
      </c>
      <c r="Y448" s="125" t="str">
        <f>IF(AND(b_BDVSA!W448&lt;&gt;"",b_BDVSA!W448&lt;&gt;0)=TRUE,IF(b_BDVSA!W448&gt;0,"D","A"),"")</f>
        <v>A</v>
      </c>
      <c r="Z448" s="126" t="str">
        <f>IF(b_BDVSA!X448&lt;&gt;"",ABS(b_BDVSA!X448),"")</f>
        <v/>
      </c>
    </row>
    <row r="449" spans="1:26">
      <c r="A449" s="117" t="str">
        <f>IF(dati_pdc!A445&lt;&gt;"",IF(dati_pdc!D445=1,RIGHT(dati_pdc!A445,dati_pdc!E445),dati_pdc!A445),"")</f>
        <v>85090103</v>
      </c>
      <c r="B449" s="117" t="str">
        <f>IF(dati_pdc!B445&lt;&gt;"",dati_pdc!B445,"")</f>
        <v>Proventi da titoli negoziabili imponib.</v>
      </c>
      <c r="C449" s="117">
        <f>IF(dati_pdc!C445&lt;&gt;"",dati_pdc!C445,"")</f>
        <v>4</v>
      </c>
      <c r="D449" s="117">
        <f>IF(dati_pdc!D445&lt;&gt;"",dati_pdc!D445,"")</f>
        <v>0</v>
      </c>
      <c r="E449" s="125">
        <f>IF(b_BDVSA!F449&lt;&gt;"",ABS(b_BDVSA!F449),"")</f>
        <v>8070</v>
      </c>
      <c r="F449" s="125" t="str">
        <f>IF(AND(b_BDVSA!F449&lt;&gt;"",b_BDVSA!F449&lt;&gt;0)=TRUE,IF(b_BDVSA!F449&gt;0,"D","A"),"")</f>
        <v>A</v>
      </c>
      <c r="G449" s="125">
        <f>IF(b_BDVSA!G449&lt;&gt;"",ABS(b_BDVSA!G449),"")</f>
        <v>11070</v>
      </c>
      <c r="H449" s="125" t="str">
        <f>IF(AND(b_BDVSA!G449&lt;&gt;"",b_BDVSA!G449&lt;&gt;0)=TRUE,IF(b_BDVSA!G449&gt;0,"D","A"),"")</f>
        <v>A</v>
      </c>
      <c r="I449" s="125">
        <f>IF(b_BDVSA!H449&lt;&gt;"",ABS(b_BDVSA!H449),"")</f>
        <v>3000</v>
      </c>
      <c r="J449" s="125" t="str">
        <f>IF(AND(b_BDVSA!H449&lt;&gt;"",b_BDVSA!H449&lt;&gt;0)=TRUE,IF(b_BDVSA!H449&gt;0,"D","A"),"")</f>
        <v>D</v>
      </c>
      <c r="K449" s="126">
        <f>IF(b_BDVSA!I449&lt;&gt;"",ABS(b_BDVSA!I449),"")</f>
        <v>0.27100271002710025</v>
      </c>
      <c r="L449" s="125">
        <f>IF(b_BDVSA!L449&lt;&gt;"",ABS(b_BDVSA!L449),"")</f>
        <v>0</v>
      </c>
      <c r="M449" s="125" t="str">
        <f>IF(AND(b_BDVSA!L449&lt;&gt;"",b_BDVSA!L449&lt;&gt;0)=TRUE,IF(b_BDVSA!L449&gt;0,"D","A"),"")</f>
        <v/>
      </c>
      <c r="N449" s="125">
        <f>IF(b_BDVSA!M449&lt;&gt;"",ABS(b_BDVSA!M449),"")</f>
        <v>8070</v>
      </c>
      <c r="O449" s="125" t="str">
        <f>IF(AND(b_BDVSA!M449&lt;&gt;"",b_BDVSA!M449&lt;&gt;0)=TRUE,IF(b_BDVSA!M449&gt;0,"D","A"),"")</f>
        <v>A</v>
      </c>
      <c r="P449" s="126" t="str">
        <f>IF(b_BDVSA!N449&lt;&gt;"",ABS(b_BDVSA!N449),"")</f>
        <v/>
      </c>
      <c r="Q449" s="125">
        <f>IF(b_BDVSA!Q449&lt;&gt;"",ABS(b_BDVSA!Q449),"")</f>
        <v>0</v>
      </c>
      <c r="R449" s="125" t="str">
        <f>IF(AND(b_BDVSA!Q449&lt;&gt;"",b_BDVSA!Q449&lt;&gt;0)=TRUE,IF(b_BDVSA!Q449&gt;0,"D","A"),"")</f>
        <v/>
      </c>
      <c r="S449" s="125">
        <f>IF(b_BDVSA!R449&lt;&gt;"",ABS(b_BDVSA!R449),"")</f>
        <v>8070</v>
      </c>
      <c r="T449" s="125" t="str">
        <f>IF(AND(b_BDVSA!R449&lt;&gt;"",b_BDVSA!R449&lt;&gt;0)=TRUE,IF(b_BDVSA!R449&gt;0,"D","A"),"")</f>
        <v>A</v>
      </c>
      <c r="U449" s="126" t="str">
        <f>IF(b_BDVSA!S449&lt;&gt;"",ABS(b_BDVSA!S449),"")</f>
        <v/>
      </c>
      <c r="V449" s="125">
        <f>IF(b_BDVSA!V449&lt;&gt;"",ABS(b_BDVSA!V449),"")</f>
        <v>0</v>
      </c>
      <c r="W449" s="125" t="str">
        <f>IF(AND(b_BDVSA!V449&lt;&gt;"",b_BDVSA!V449&lt;&gt;0)=TRUE,IF(b_BDVSA!V449&gt;0,"D","A"),"")</f>
        <v/>
      </c>
      <c r="X449" s="125">
        <f>IF(b_BDVSA!W449&lt;&gt;"",ABS(b_BDVSA!W449),"")</f>
        <v>8070</v>
      </c>
      <c r="Y449" s="125" t="str">
        <f>IF(AND(b_BDVSA!W449&lt;&gt;"",b_BDVSA!W449&lt;&gt;0)=TRUE,IF(b_BDVSA!W449&gt;0,"D","A"),"")</f>
        <v>A</v>
      </c>
      <c r="Z449" s="126" t="str">
        <f>IF(b_BDVSA!X449&lt;&gt;"",ABS(b_BDVSA!X449),"")</f>
        <v/>
      </c>
    </row>
    <row r="450" spans="1:26">
      <c r="A450" s="117" t="str">
        <f>IF(dati_pdc!A446&lt;&gt;"",IF(dati_pdc!D446=1,RIGHT(dati_pdc!A446,dati_pdc!E446),dati_pdc!A446),"")</f>
        <v>8511</v>
      </c>
      <c r="B450" s="117" t="str">
        <f>IF(dati_pdc!B446&lt;&gt;"",dati_pdc!B446,"")</f>
        <v>PROVENTI FINANZIARI VARI</v>
      </c>
      <c r="C450" s="117">
        <f>IF(dati_pdc!C446&lt;&gt;"",dati_pdc!C446,"")</f>
        <v>2</v>
      </c>
      <c r="D450" s="117">
        <f>IF(dati_pdc!D446&lt;&gt;"",dati_pdc!D446,"")</f>
        <v>0</v>
      </c>
      <c r="E450" s="125">
        <f>IF(b_BDVSA!F450&lt;&gt;"",ABS(b_BDVSA!F450),"")</f>
        <v>94.89</v>
      </c>
      <c r="F450" s="125" t="str">
        <f>IF(AND(b_BDVSA!F450&lt;&gt;"",b_BDVSA!F450&lt;&gt;0)=TRUE,IF(b_BDVSA!F450&gt;0,"D","A"),"")</f>
        <v>A</v>
      </c>
      <c r="G450" s="125">
        <f>IF(b_BDVSA!G450&lt;&gt;"",ABS(b_BDVSA!G450),"")</f>
        <v>51.79</v>
      </c>
      <c r="H450" s="125" t="str">
        <f>IF(AND(b_BDVSA!G450&lt;&gt;"",b_BDVSA!G450&lt;&gt;0)=TRUE,IF(b_BDVSA!G450&gt;0,"D","A"),"")</f>
        <v>A</v>
      </c>
      <c r="I450" s="125">
        <f>IF(b_BDVSA!H450&lt;&gt;"",ABS(b_BDVSA!H450),"")</f>
        <v>43.1</v>
      </c>
      <c r="J450" s="125" t="str">
        <f>IF(AND(b_BDVSA!H450&lt;&gt;"",b_BDVSA!H450&lt;&gt;0)=TRUE,IF(b_BDVSA!H450&gt;0,"D","A"),"")</f>
        <v>A</v>
      </c>
      <c r="K450" s="126">
        <f>IF(b_BDVSA!I450&lt;&gt;"",ABS(b_BDVSA!I450),"")</f>
        <v>0.8322069897663642</v>
      </c>
      <c r="L450" s="125">
        <f>IF(b_BDVSA!L450&lt;&gt;"",ABS(b_BDVSA!L450),"")</f>
        <v>0</v>
      </c>
      <c r="M450" s="125" t="str">
        <f>IF(AND(b_BDVSA!L450&lt;&gt;"",b_BDVSA!L450&lt;&gt;0)=TRUE,IF(b_BDVSA!L450&gt;0,"D","A"),"")</f>
        <v/>
      </c>
      <c r="N450" s="125">
        <f>IF(b_BDVSA!M450&lt;&gt;"",ABS(b_BDVSA!M450),"")</f>
        <v>94.89</v>
      </c>
      <c r="O450" s="125" t="str">
        <f>IF(AND(b_BDVSA!M450&lt;&gt;"",b_BDVSA!M450&lt;&gt;0)=TRUE,IF(b_BDVSA!M450&gt;0,"D","A"),"")</f>
        <v>A</v>
      </c>
      <c r="P450" s="126" t="str">
        <f>IF(b_BDVSA!N450&lt;&gt;"",ABS(b_BDVSA!N450),"")</f>
        <v/>
      </c>
      <c r="Q450" s="125">
        <f>IF(b_BDVSA!Q450&lt;&gt;"",ABS(b_BDVSA!Q450),"")</f>
        <v>0</v>
      </c>
      <c r="R450" s="125" t="str">
        <f>IF(AND(b_BDVSA!Q450&lt;&gt;"",b_BDVSA!Q450&lt;&gt;0)=TRUE,IF(b_BDVSA!Q450&gt;0,"D","A"),"")</f>
        <v/>
      </c>
      <c r="S450" s="125">
        <f>IF(b_BDVSA!R450&lt;&gt;"",ABS(b_BDVSA!R450),"")</f>
        <v>94.89</v>
      </c>
      <c r="T450" s="125" t="str">
        <f>IF(AND(b_BDVSA!R450&lt;&gt;"",b_BDVSA!R450&lt;&gt;0)=TRUE,IF(b_BDVSA!R450&gt;0,"D","A"),"")</f>
        <v>A</v>
      </c>
      <c r="U450" s="126" t="str">
        <f>IF(b_BDVSA!S450&lt;&gt;"",ABS(b_BDVSA!S450),"")</f>
        <v/>
      </c>
      <c r="V450" s="125">
        <f>IF(b_BDVSA!V450&lt;&gt;"",ABS(b_BDVSA!V450),"")</f>
        <v>0</v>
      </c>
      <c r="W450" s="125" t="str">
        <f>IF(AND(b_BDVSA!V450&lt;&gt;"",b_BDVSA!V450&lt;&gt;0)=TRUE,IF(b_BDVSA!V450&gt;0,"D","A"),"")</f>
        <v/>
      </c>
      <c r="X450" s="125">
        <f>IF(b_BDVSA!W450&lt;&gt;"",ABS(b_BDVSA!W450),"")</f>
        <v>94.89</v>
      </c>
      <c r="Y450" s="125" t="str">
        <f>IF(AND(b_BDVSA!W450&lt;&gt;"",b_BDVSA!W450&lt;&gt;0)=TRUE,IF(b_BDVSA!W450&gt;0,"D","A"),"")</f>
        <v>A</v>
      </c>
      <c r="Z450" s="126" t="str">
        <f>IF(b_BDVSA!X450&lt;&gt;"",ABS(b_BDVSA!X450),"")</f>
        <v/>
      </c>
    </row>
    <row r="451" spans="1:26">
      <c r="A451" s="117" t="str">
        <f>IF(dati_pdc!A447&lt;&gt;"",IF(dati_pdc!D447=1,RIGHT(dati_pdc!A447,dati_pdc!E447),dati_pdc!A447),"")</f>
        <v>851113</v>
      </c>
      <c r="B451" s="117" t="str">
        <f>IF(dati_pdc!B447&lt;&gt;"",dati_pdc!B447,"")</f>
        <v>Interessi attivi su c/c bancari</v>
      </c>
      <c r="C451" s="117">
        <f>IF(dati_pdc!C447&lt;&gt;"",dati_pdc!C447,"")</f>
        <v>3</v>
      </c>
      <c r="D451" s="117">
        <f>IF(dati_pdc!D447&lt;&gt;"",dati_pdc!D447,"")</f>
        <v>0</v>
      </c>
      <c r="E451" s="125">
        <f>IF(b_BDVSA!F451&lt;&gt;"",ABS(b_BDVSA!F451),"")</f>
        <v>94.89</v>
      </c>
      <c r="F451" s="125" t="str">
        <f>IF(AND(b_BDVSA!F451&lt;&gt;"",b_BDVSA!F451&lt;&gt;0)=TRUE,IF(b_BDVSA!F451&gt;0,"D","A"),"")</f>
        <v>A</v>
      </c>
      <c r="G451" s="125">
        <f>IF(b_BDVSA!G451&lt;&gt;"",ABS(b_BDVSA!G451),"")</f>
        <v>51.79</v>
      </c>
      <c r="H451" s="125" t="str">
        <f>IF(AND(b_BDVSA!G451&lt;&gt;"",b_BDVSA!G451&lt;&gt;0)=TRUE,IF(b_BDVSA!G451&gt;0,"D","A"),"")</f>
        <v>A</v>
      </c>
      <c r="I451" s="125">
        <f>IF(b_BDVSA!H451&lt;&gt;"",ABS(b_BDVSA!H451),"")</f>
        <v>43.1</v>
      </c>
      <c r="J451" s="125" t="str">
        <f>IF(AND(b_BDVSA!H451&lt;&gt;"",b_BDVSA!H451&lt;&gt;0)=TRUE,IF(b_BDVSA!H451&gt;0,"D","A"),"")</f>
        <v>A</v>
      </c>
      <c r="K451" s="126">
        <f>IF(b_BDVSA!I451&lt;&gt;"",ABS(b_BDVSA!I451),"")</f>
        <v>0.8322069897663642</v>
      </c>
      <c r="L451" s="125">
        <f>IF(b_BDVSA!L451&lt;&gt;"",ABS(b_BDVSA!L451),"")</f>
        <v>0</v>
      </c>
      <c r="M451" s="125" t="str">
        <f>IF(AND(b_BDVSA!L451&lt;&gt;"",b_BDVSA!L451&lt;&gt;0)=TRUE,IF(b_BDVSA!L451&gt;0,"D","A"),"")</f>
        <v/>
      </c>
      <c r="N451" s="125">
        <f>IF(b_BDVSA!M451&lt;&gt;"",ABS(b_BDVSA!M451),"")</f>
        <v>94.89</v>
      </c>
      <c r="O451" s="125" t="str">
        <f>IF(AND(b_BDVSA!M451&lt;&gt;"",b_BDVSA!M451&lt;&gt;0)=TRUE,IF(b_BDVSA!M451&gt;0,"D","A"),"")</f>
        <v>A</v>
      </c>
      <c r="P451" s="126" t="str">
        <f>IF(b_BDVSA!N451&lt;&gt;"",ABS(b_BDVSA!N451),"")</f>
        <v/>
      </c>
      <c r="Q451" s="125">
        <f>IF(b_BDVSA!Q451&lt;&gt;"",ABS(b_BDVSA!Q451),"")</f>
        <v>0</v>
      </c>
      <c r="R451" s="125" t="str">
        <f>IF(AND(b_BDVSA!Q451&lt;&gt;"",b_BDVSA!Q451&lt;&gt;0)=TRUE,IF(b_BDVSA!Q451&gt;0,"D","A"),"")</f>
        <v/>
      </c>
      <c r="S451" s="125">
        <f>IF(b_BDVSA!R451&lt;&gt;"",ABS(b_BDVSA!R451),"")</f>
        <v>94.89</v>
      </c>
      <c r="T451" s="125" t="str">
        <f>IF(AND(b_BDVSA!R451&lt;&gt;"",b_BDVSA!R451&lt;&gt;0)=TRUE,IF(b_BDVSA!R451&gt;0,"D","A"),"")</f>
        <v>A</v>
      </c>
      <c r="U451" s="126" t="str">
        <f>IF(b_BDVSA!S451&lt;&gt;"",ABS(b_BDVSA!S451),"")</f>
        <v/>
      </c>
      <c r="V451" s="125">
        <f>IF(b_BDVSA!V451&lt;&gt;"",ABS(b_BDVSA!V451),"")</f>
        <v>0</v>
      </c>
      <c r="W451" s="125" t="str">
        <f>IF(AND(b_BDVSA!V451&lt;&gt;"",b_BDVSA!V451&lt;&gt;0)=TRUE,IF(b_BDVSA!V451&gt;0,"D","A"),"")</f>
        <v/>
      </c>
      <c r="X451" s="125">
        <f>IF(b_BDVSA!W451&lt;&gt;"",ABS(b_BDVSA!W451),"")</f>
        <v>94.89</v>
      </c>
      <c r="Y451" s="125" t="str">
        <f>IF(AND(b_BDVSA!W451&lt;&gt;"",b_BDVSA!W451&lt;&gt;0)=TRUE,IF(b_BDVSA!W451&gt;0,"D","A"),"")</f>
        <v>A</v>
      </c>
      <c r="Z451" s="126" t="str">
        <f>IF(b_BDVSA!X451&lt;&gt;"",ABS(b_BDVSA!X451),"")</f>
        <v/>
      </c>
    </row>
    <row r="452" spans="1:26">
      <c r="A452" s="117" t="str">
        <f>IF(dati_pdc!A448&lt;&gt;"",IF(dati_pdc!D448=1,RIGHT(dati_pdc!A448,dati_pdc!E448),dati_pdc!A448),"")</f>
        <v>86</v>
      </c>
      <c r="B452" s="117" t="str">
        <f>IF(dati_pdc!B448&lt;&gt;"",dati_pdc!B448,"")</f>
        <v>ONERI FINANZIARI</v>
      </c>
      <c r="C452" s="117">
        <f>IF(dati_pdc!C448&lt;&gt;"",dati_pdc!C448,"")</f>
        <v>1</v>
      </c>
      <c r="D452" s="117">
        <f>IF(dati_pdc!D448&lt;&gt;"",dati_pdc!D448,"")</f>
        <v>0</v>
      </c>
      <c r="E452" s="125">
        <f>IF(b_BDVSA!F452&lt;&gt;"",ABS(b_BDVSA!F452),"")</f>
        <v>14157.240000000002</v>
      </c>
      <c r="F452" s="125" t="str">
        <f>IF(AND(b_BDVSA!F452&lt;&gt;"",b_BDVSA!F452&lt;&gt;0)=TRUE,IF(b_BDVSA!F452&gt;0,"D","A"),"")</f>
        <v>D</v>
      </c>
      <c r="G452" s="125">
        <f>IF(b_BDVSA!G452&lt;&gt;"",ABS(b_BDVSA!G452),"")</f>
        <v>23538.139999999996</v>
      </c>
      <c r="H452" s="125" t="str">
        <f>IF(AND(b_BDVSA!G452&lt;&gt;"",b_BDVSA!G452&lt;&gt;0)=TRUE,IF(b_BDVSA!G452&gt;0,"D","A"),"")</f>
        <v>D</v>
      </c>
      <c r="I452" s="125">
        <f>IF(b_BDVSA!H452&lt;&gt;"",ABS(b_BDVSA!H452),"")</f>
        <v>9380.8999999999942</v>
      </c>
      <c r="J452" s="125" t="str">
        <f>IF(AND(b_BDVSA!H452&lt;&gt;"",b_BDVSA!H452&lt;&gt;0)=TRUE,IF(b_BDVSA!H452&gt;0,"D","A"),"")</f>
        <v>A</v>
      </c>
      <c r="K452" s="126">
        <f>IF(b_BDVSA!I452&lt;&gt;"",ABS(b_BDVSA!I452),"")</f>
        <v>0.39854041143437824</v>
      </c>
      <c r="L452" s="125">
        <f>IF(b_BDVSA!L452&lt;&gt;"",ABS(b_BDVSA!L452),"")</f>
        <v>0</v>
      </c>
      <c r="M452" s="125" t="str">
        <f>IF(AND(b_BDVSA!L452&lt;&gt;"",b_BDVSA!L452&lt;&gt;0)=TRUE,IF(b_BDVSA!L452&gt;0,"D","A"),"")</f>
        <v/>
      </c>
      <c r="N452" s="125">
        <f>IF(b_BDVSA!M452&lt;&gt;"",ABS(b_BDVSA!M452),"")</f>
        <v>14157.240000000002</v>
      </c>
      <c r="O452" s="125" t="str">
        <f>IF(AND(b_BDVSA!M452&lt;&gt;"",b_BDVSA!M452&lt;&gt;0)=TRUE,IF(b_BDVSA!M452&gt;0,"D","A"),"")</f>
        <v>D</v>
      </c>
      <c r="P452" s="126" t="str">
        <f>IF(b_BDVSA!N452&lt;&gt;"",ABS(b_BDVSA!N452),"")</f>
        <v/>
      </c>
      <c r="Q452" s="125">
        <f>IF(b_BDVSA!Q452&lt;&gt;"",ABS(b_BDVSA!Q452),"")</f>
        <v>0</v>
      </c>
      <c r="R452" s="125" t="str">
        <f>IF(AND(b_BDVSA!Q452&lt;&gt;"",b_BDVSA!Q452&lt;&gt;0)=TRUE,IF(b_BDVSA!Q452&gt;0,"D","A"),"")</f>
        <v/>
      </c>
      <c r="S452" s="125">
        <f>IF(b_BDVSA!R452&lt;&gt;"",ABS(b_BDVSA!R452),"")</f>
        <v>14157.240000000002</v>
      </c>
      <c r="T452" s="125" t="str">
        <f>IF(AND(b_BDVSA!R452&lt;&gt;"",b_BDVSA!R452&lt;&gt;0)=TRUE,IF(b_BDVSA!R452&gt;0,"D","A"),"")</f>
        <v>D</v>
      </c>
      <c r="U452" s="126" t="str">
        <f>IF(b_BDVSA!S452&lt;&gt;"",ABS(b_BDVSA!S452),"")</f>
        <v/>
      </c>
      <c r="V452" s="125">
        <f>IF(b_BDVSA!V452&lt;&gt;"",ABS(b_BDVSA!V452),"")</f>
        <v>0</v>
      </c>
      <c r="W452" s="125" t="str">
        <f>IF(AND(b_BDVSA!V452&lt;&gt;"",b_BDVSA!V452&lt;&gt;0)=TRUE,IF(b_BDVSA!V452&gt;0,"D","A"),"")</f>
        <v/>
      </c>
      <c r="X452" s="125">
        <f>IF(b_BDVSA!W452&lt;&gt;"",ABS(b_BDVSA!W452),"")</f>
        <v>14157.240000000002</v>
      </c>
      <c r="Y452" s="125" t="str">
        <f>IF(AND(b_BDVSA!W452&lt;&gt;"",b_BDVSA!W452&lt;&gt;0)=TRUE,IF(b_BDVSA!W452&gt;0,"D","A"),"")</f>
        <v>D</v>
      </c>
      <c r="Z452" s="126" t="str">
        <f>IF(b_BDVSA!X452&lt;&gt;"",ABS(b_BDVSA!X452),"")</f>
        <v/>
      </c>
    </row>
    <row r="453" spans="1:26">
      <c r="A453" s="117" t="str">
        <f>IF(dati_pdc!A449&lt;&gt;"",IF(dati_pdc!D449=1,RIGHT(dati_pdc!A449,dati_pdc!E449),dati_pdc!A449),"")</f>
        <v>8601</v>
      </c>
      <c r="B453" s="117" t="str">
        <f>IF(dati_pdc!B449&lt;&gt;"",dati_pdc!B449,"")</f>
        <v>ONERI FINANZIARI VERSO BANCHE</v>
      </c>
      <c r="C453" s="117">
        <f>IF(dati_pdc!C449&lt;&gt;"",dati_pdc!C449,"")</f>
        <v>2</v>
      </c>
      <c r="D453" s="117">
        <f>IF(dati_pdc!D449&lt;&gt;"",dati_pdc!D449,"")</f>
        <v>0</v>
      </c>
      <c r="E453" s="125">
        <f>IF(b_BDVSA!F453&lt;&gt;"",ABS(b_BDVSA!F453),"")</f>
        <v>10819.720000000001</v>
      </c>
      <c r="F453" s="125" t="str">
        <f>IF(AND(b_BDVSA!F453&lt;&gt;"",b_BDVSA!F453&lt;&gt;0)=TRUE,IF(b_BDVSA!F453&gt;0,"D","A"),"")</f>
        <v>D</v>
      </c>
      <c r="G453" s="125">
        <f>IF(b_BDVSA!G453&lt;&gt;"",ABS(b_BDVSA!G453),"")</f>
        <v>17467.309999999998</v>
      </c>
      <c r="H453" s="125" t="str">
        <f>IF(AND(b_BDVSA!G453&lt;&gt;"",b_BDVSA!G453&lt;&gt;0)=TRUE,IF(b_BDVSA!G453&gt;0,"D","A"),"")</f>
        <v>D</v>
      </c>
      <c r="I453" s="125">
        <f>IF(b_BDVSA!H453&lt;&gt;"",ABS(b_BDVSA!H453),"")</f>
        <v>6647.5899999999965</v>
      </c>
      <c r="J453" s="125" t="str">
        <f>IF(AND(b_BDVSA!H453&lt;&gt;"",b_BDVSA!H453&lt;&gt;0)=TRUE,IF(b_BDVSA!H453&gt;0,"D","A"),"")</f>
        <v>A</v>
      </c>
      <c r="K453" s="126">
        <f>IF(b_BDVSA!I453&lt;&gt;"",ABS(b_BDVSA!I453),"")</f>
        <v>0.38057319644524529</v>
      </c>
      <c r="L453" s="125">
        <f>IF(b_BDVSA!L453&lt;&gt;"",ABS(b_BDVSA!L453),"")</f>
        <v>0</v>
      </c>
      <c r="M453" s="125" t="str">
        <f>IF(AND(b_BDVSA!L453&lt;&gt;"",b_BDVSA!L453&lt;&gt;0)=TRUE,IF(b_BDVSA!L453&gt;0,"D","A"),"")</f>
        <v/>
      </c>
      <c r="N453" s="125">
        <f>IF(b_BDVSA!M453&lt;&gt;"",ABS(b_BDVSA!M453),"")</f>
        <v>10819.720000000001</v>
      </c>
      <c r="O453" s="125" t="str">
        <f>IF(AND(b_BDVSA!M453&lt;&gt;"",b_BDVSA!M453&lt;&gt;0)=TRUE,IF(b_BDVSA!M453&gt;0,"D","A"),"")</f>
        <v>D</v>
      </c>
      <c r="P453" s="126" t="str">
        <f>IF(b_BDVSA!N453&lt;&gt;"",ABS(b_BDVSA!N453),"")</f>
        <v/>
      </c>
      <c r="Q453" s="125">
        <f>IF(b_BDVSA!Q453&lt;&gt;"",ABS(b_BDVSA!Q453),"")</f>
        <v>0</v>
      </c>
      <c r="R453" s="125" t="str">
        <f>IF(AND(b_BDVSA!Q453&lt;&gt;"",b_BDVSA!Q453&lt;&gt;0)=TRUE,IF(b_BDVSA!Q453&gt;0,"D","A"),"")</f>
        <v/>
      </c>
      <c r="S453" s="125">
        <f>IF(b_BDVSA!R453&lt;&gt;"",ABS(b_BDVSA!R453),"")</f>
        <v>10819.720000000001</v>
      </c>
      <c r="T453" s="125" t="str">
        <f>IF(AND(b_BDVSA!R453&lt;&gt;"",b_BDVSA!R453&lt;&gt;0)=TRUE,IF(b_BDVSA!R453&gt;0,"D","A"),"")</f>
        <v>D</v>
      </c>
      <c r="U453" s="126" t="str">
        <f>IF(b_BDVSA!S453&lt;&gt;"",ABS(b_BDVSA!S453),"")</f>
        <v/>
      </c>
      <c r="V453" s="125">
        <f>IF(b_BDVSA!V453&lt;&gt;"",ABS(b_BDVSA!V453),"")</f>
        <v>0</v>
      </c>
      <c r="W453" s="125" t="str">
        <f>IF(AND(b_BDVSA!V453&lt;&gt;"",b_BDVSA!V453&lt;&gt;0)=TRUE,IF(b_BDVSA!V453&gt;0,"D","A"),"")</f>
        <v/>
      </c>
      <c r="X453" s="125">
        <f>IF(b_BDVSA!W453&lt;&gt;"",ABS(b_BDVSA!W453),"")</f>
        <v>10819.720000000001</v>
      </c>
      <c r="Y453" s="125" t="str">
        <f>IF(AND(b_BDVSA!W453&lt;&gt;"",b_BDVSA!W453&lt;&gt;0)=TRUE,IF(b_BDVSA!W453&gt;0,"D","A"),"")</f>
        <v>D</v>
      </c>
      <c r="Z453" s="126" t="str">
        <f>IF(b_BDVSA!X453&lt;&gt;"",ABS(b_BDVSA!X453),"")</f>
        <v/>
      </c>
    </row>
    <row r="454" spans="1:26">
      <c r="A454" s="117" t="str">
        <f>IF(dati_pdc!A450&lt;&gt;"",IF(dati_pdc!D450=1,RIGHT(dati_pdc!A450,dati_pdc!E450),dati_pdc!A450),"")</f>
        <v>860101</v>
      </c>
      <c r="B454" s="117" t="str">
        <f>IF(dati_pdc!B450&lt;&gt;"",dati_pdc!B450,"")</f>
        <v>Interessi passivi bancari</v>
      </c>
      <c r="C454" s="117">
        <f>IF(dati_pdc!C450&lt;&gt;"",dati_pdc!C450,"")</f>
        <v>3</v>
      </c>
      <c r="D454" s="117">
        <f>IF(dati_pdc!D450&lt;&gt;"",dati_pdc!D450,"")</f>
        <v>0</v>
      </c>
      <c r="E454" s="125">
        <f>IF(b_BDVSA!F454&lt;&gt;"",ABS(b_BDVSA!F454),"")</f>
        <v>2848.66</v>
      </c>
      <c r="F454" s="125" t="str">
        <f>IF(AND(b_BDVSA!F454&lt;&gt;"",b_BDVSA!F454&lt;&gt;0)=TRUE,IF(b_BDVSA!F454&gt;0,"D","A"),"")</f>
        <v>D</v>
      </c>
      <c r="G454" s="125">
        <f>IF(b_BDVSA!G454&lt;&gt;"",ABS(b_BDVSA!G454),"")</f>
        <v>5026.18</v>
      </c>
      <c r="H454" s="125" t="str">
        <f>IF(AND(b_BDVSA!G454&lt;&gt;"",b_BDVSA!G454&lt;&gt;0)=TRUE,IF(b_BDVSA!G454&gt;0,"D","A"),"")</f>
        <v>D</v>
      </c>
      <c r="I454" s="125">
        <f>IF(b_BDVSA!H454&lt;&gt;"",ABS(b_BDVSA!H454),"")</f>
        <v>2177.5200000000004</v>
      </c>
      <c r="J454" s="125" t="str">
        <f>IF(AND(b_BDVSA!H454&lt;&gt;"",b_BDVSA!H454&lt;&gt;0)=TRUE,IF(b_BDVSA!H454&gt;0,"D","A"),"")</f>
        <v>A</v>
      </c>
      <c r="K454" s="126">
        <f>IF(b_BDVSA!I454&lt;&gt;"",ABS(b_BDVSA!I454),"")</f>
        <v>0.43323557851091687</v>
      </c>
      <c r="L454" s="125">
        <f>IF(b_BDVSA!L454&lt;&gt;"",ABS(b_BDVSA!L454),"")</f>
        <v>0</v>
      </c>
      <c r="M454" s="125" t="str">
        <f>IF(AND(b_BDVSA!L454&lt;&gt;"",b_BDVSA!L454&lt;&gt;0)=TRUE,IF(b_BDVSA!L454&gt;0,"D","A"),"")</f>
        <v/>
      </c>
      <c r="N454" s="125">
        <f>IF(b_BDVSA!M454&lt;&gt;"",ABS(b_BDVSA!M454),"")</f>
        <v>2848.66</v>
      </c>
      <c r="O454" s="125" t="str">
        <f>IF(AND(b_BDVSA!M454&lt;&gt;"",b_BDVSA!M454&lt;&gt;0)=TRUE,IF(b_BDVSA!M454&gt;0,"D","A"),"")</f>
        <v>D</v>
      </c>
      <c r="P454" s="126" t="str">
        <f>IF(b_BDVSA!N454&lt;&gt;"",ABS(b_BDVSA!N454),"")</f>
        <v/>
      </c>
      <c r="Q454" s="125">
        <f>IF(b_BDVSA!Q454&lt;&gt;"",ABS(b_BDVSA!Q454),"")</f>
        <v>0</v>
      </c>
      <c r="R454" s="125" t="str">
        <f>IF(AND(b_BDVSA!Q454&lt;&gt;"",b_BDVSA!Q454&lt;&gt;0)=TRUE,IF(b_BDVSA!Q454&gt;0,"D","A"),"")</f>
        <v/>
      </c>
      <c r="S454" s="125">
        <f>IF(b_BDVSA!R454&lt;&gt;"",ABS(b_BDVSA!R454),"")</f>
        <v>2848.66</v>
      </c>
      <c r="T454" s="125" t="str">
        <f>IF(AND(b_BDVSA!R454&lt;&gt;"",b_BDVSA!R454&lt;&gt;0)=TRUE,IF(b_BDVSA!R454&gt;0,"D","A"),"")</f>
        <v>D</v>
      </c>
      <c r="U454" s="126" t="str">
        <f>IF(b_BDVSA!S454&lt;&gt;"",ABS(b_BDVSA!S454),"")</f>
        <v/>
      </c>
      <c r="V454" s="125">
        <f>IF(b_BDVSA!V454&lt;&gt;"",ABS(b_BDVSA!V454),"")</f>
        <v>0</v>
      </c>
      <c r="W454" s="125" t="str">
        <f>IF(AND(b_BDVSA!V454&lt;&gt;"",b_BDVSA!V454&lt;&gt;0)=TRUE,IF(b_BDVSA!V454&gt;0,"D","A"),"")</f>
        <v/>
      </c>
      <c r="X454" s="125">
        <f>IF(b_BDVSA!W454&lt;&gt;"",ABS(b_BDVSA!W454),"")</f>
        <v>2848.66</v>
      </c>
      <c r="Y454" s="125" t="str">
        <f>IF(AND(b_BDVSA!W454&lt;&gt;"",b_BDVSA!W454&lt;&gt;0)=TRUE,IF(b_BDVSA!W454&gt;0,"D","A"),"")</f>
        <v>D</v>
      </c>
      <c r="Z454" s="126" t="str">
        <f>IF(b_BDVSA!X454&lt;&gt;"",ABS(b_BDVSA!X454),"")</f>
        <v/>
      </c>
    </row>
    <row r="455" spans="1:26">
      <c r="A455" s="117" t="str">
        <f>IF(dati_pdc!A451&lt;&gt;"",IF(dati_pdc!D451=1,RIGHT(dati_pdc!A451,dati_pdc!E451),dati_pdc!A451),"")</f>
        <v>860105</v>
      </c>
      <c r="B455" s="117" t="str">
        <f>IF(dati_pdc!B451&lt;&gt;"",dati_pdc!B451,"")</f>
        <v>Commissioni e spese bancarie</v>
      </c>
      <c r="C455" s="117">
        <f>IF(dati_pdc!C451&lt;&gt;"",dati_pdc!C451,"")</f>
        <v>3</v>
      </c>
      <c r="D455" s="117">
        <f>IF(dati_pdc!D451&lt;&gt;"",dati_pdc!D451,"")</f>
        <v>0</v>
      </c>
      <c r="E455" s="125">
        <f>IF(b_BDVSA!F455&lt;&gt;"",ABS(b_BDVSA!F455),"")</f>
        <v>7971.06</v>
      </c>
      <c r="F455" s="125" t="str">
        <f>IF(AND(b_BDVSA!F455&lt;&gt;"",b_BDVSA!F455&lt;&gt;0)=TRUE,IF(b_BDVSA!F455&gt;0,"D","A"),"")</f>
        <v>D</v>
      </c>
      <c r="G455" s="125">
        <f>IF(b_BDVSA!G455&lt;&gt;"",ABS(b_BDVSA!G455),"")</f>
        <v>12441.13</v>
      </c>
      <c r="H455" s="125" t="str">
        <f>IF(AND(b_BDVSA!G455&lt;&gt;"",b_BDVSA!G455&lt;&gt;0)=TRUE,IF(b_BDVSA!G455&gt;0,"D","A"),"")</f>
        <v>D</v>
      </c>
      <c r="I455" s="125">
        <f>IF(b_BDVSA!H455&lt;&gt;"",ABS(b_BDVSA!H455),"")</f>
        <v>4470.0699999999988</v>
      </c>
      <c r="J455" s="125" t="str">
        <f>IF(AND(b_BDVSA!H455&lt;&gt;"",b_BDVSA!H455&lt;&gt;0)=TRUE,IF(b_BDVSA!H455&gt;0,"D","A"),"")</f>
        <v>A</v>
      </c>
      <c r="K455" s="126">
        <f>IF(b_BDVSA!I455&lt;&gt;"",ABS(b_BDVSA!I455),"")</f>
        <v>0.3592977486771699</v>
      </c>
      <c r="L455" s="125">
        <f>IF(b_BDVSA!L455&lt;&gt;"",ABS(b_BDVSA!L455),"")</f>
        <v>0</v>
      </c>
      <c r="M455" s="125" t="str">
        <f>IF(AND(b_BDVSA!L455&lt;&gt;"",b_BDVSA!L455&lt;&gt;0)=TRUE,IF(b_BDVSA!L455&gt;0,"D","A"),"")</f>
        <v/>
      </c>
      <c r="N455" s="125">
        <f>IF(b_BDVSA!M455&lt;&gt;"",ABS(b_BDVSA!M455),"")</f>
        <v>7971.06</v>
      </c>
      <c r="O455" s="125" t="str">
        <f>IF(AND(b_BDVSA!M455&lt;&gt;"",b_BDVSA!M455&lt;&gt;0)=TRUE,IF(b_BDVSA!M455&gt;0,"D","A"),"")</f>
        <v>D</v>
      </c>
      <c r="P455" s="126" t="str">
        <f>IF(b_BDVSA!N455&lt;&gt;"",ABS(b_BDVSA!N455),"")</f>
        <v/>
      </c>
      <c r="Q455" s="125">
        <f>IF(b_BDVSA!Q455&lt;&gt;"",ABS(b_BDVSA!Q455),"")</f>
        <v>0</v>
      </c>
      <c r="R455" s="125" t="str">
        <f>IF(AND(b_BDVSA!Q455&lt;&gt;"",b_BDVSA!Q455&lt;&gt;0)=TRUE,IF(b_BDVSA!Q455&gt;0,"D","A"),"")</f>
        <v/>
      </c>
      <c r="S455" s="125">
        <f>IF(b_BDVSA!R455&lt;&gt;"",ABS(b_BDVSA!R455),"")</f>
        <v>7971.06</v>
      </c>
      <c r="T455" s="125" t="str">
        <f>IF(AND(b_BDVSA!R455&lt;&gt;"",b_BDVSA!R455&lt;&gt;0)=TRUE,IF(b_BDVSA!R455&gt;0,"D","A"),"")</f>
        <v>D</v>
      </c>
      <c r="U455" s="126" t="str">
        <f>IF(b_BDVSA!S455&lt;&gt;"",ABS(b_BDVSA!S455),"")</f>
        <v/>
      </c>
      <c r="V455" s="125">
        <f>IF(b_BDVSA!V455&lt;&gt;"",ABS(b_BDVSA!V455),"")</f>
        <v>0</v>
      </c>
      <c r="W455" s="125" t="str">
        <f>IF(AND(b_BDVSA!V455&lt;&gt;"",b_BDVSA!V455&lt;&gt;0)=TRUE,IF(b_BDVSA!V455&gt;0,"D","A"),"")</f>
        <v/>
      </c>
      <c r="X455" s="125">
        <f>IF(b_BDVSA!W455&lt;&gt;"",ABS(b_BDVSA!W455),"")</f>
        <v>7971.06</v>
      </c>
      <c r="Y455" s="125" t="str">
        <f>IF(AND(b_BDVSA!W455&lt;&gt;"",b_BDVSA!W455&lt;&gt;0)=TRUE,IF(b_BDVSA!W455&gt;0,"D","A"),"")</f>
        <v>D</v>
      </c>
      <c r="Z455" s="126" t="str">
        <f>IF(b_BDVSA!X455&lt;&gt;"",ABS(b_BDVSA!X455),"")</f>
        <v/>
      </c>
    </row>
    <row r="456" spans="1:26">
      <c r="A456" s="117" t="str">
        <f>IF(dati_pdc!A452&lt;&gt;"",IF(dati_pdc!D452=1,RIGHT(dati_pdc!A452,dati_pdc!E452),dati_pdc!A452),"")</f>
        <v>8603</v>
      </c>
      <c r="B456" s="117" t="str">
        <f>IF(dati_pdc!B452&lt;&gt;"",dati_pdc!B452,"")</f>
        <v>ONERI FINANZIARI DIVERSI</v>
      </c>
      <c r="C456" s="117">
        <f>IF(dati_pdc!C452&lt;&gt;"",dati_pdc!C452,"")</f>
        <v>2</v>
      </c>
      <c r="D456" s="117">
        <f>IF(dati_pdc!D452&lt;&gt;"",dati_pdc!D452,"")</f>
        <v>0</v>
      </c>
      <c r="E456" s="125">
        <f>IF(b_BDVSA!F456&lt;&gt;"",ABS(b_BDVSA!F456),"")</f>
        <v>3337.5199999999995</v>
      </c>
      <c r="F456" s="125" t="str">
        <f>IF(AND(b_BDVSA!F456&lt;&gt;"",b_BDVSA!F456&lt;&gt;0)=TRUE,IF(b_BDVSA!F456&gt;0,"D","A"),"")</f>
        <v>D</v>
      </c>
      <c r="G456" s="125">
        <f>IF(b_BDVSA!G456&lt;&gt;"",ABS(b_BDVSA!G456),"")</f>
        <v>6070.8300000000008</v>
      </c>
      <c r="H456" s="125" t="str">
        <f>IF(AND(b_BDVSA!G456&lt;&gt;"",b_BDVSA!G456&lt;&gt;0)=TRUE,IF(b_BDVSA!G456&gt;0,"D","A"),"")</f>
        <v>D</v>
      </c>
      <c r="I456" s="125">
        <f>IF(b_BDVSA!H456&lt;&gt;"",ABS(b_BDVSA!H456),"")</f>
        <v>2733.3100000000013</v>
      </c>
      <c r="J456" s="125" t="str">
        <f>IF(AND(b_BDVSA!H456&lt;&gt;"",b_BDVSA!H456&lt;&gt;0)=TRUE,IF(b_BDVSA!H456&gt;0,"D","A"),"")</f>
        <v>A</v>
      </c>
      <c r="K456" s="126">
        <f>IF(b_BDVSA!I456&lt;&gt;"",ABS(b_BDVSA!I456),"")</f>
        <v>0.45023662332827652</v>
      </c>
      <c r="L456" s="125">
        <f>IF(b_BDVSA!L456&lt;&gt;"",ABS(b_BDVSA!L456),"")</f>
        <v>0</v>
      </c>
      <c r="M456" s="125" t="str">
        <f>IF(AND(b_BDVSA!L456&lt;&gt;"",b_BDVSA!L456&lt;&gt;0)=TRUE,IF(b_BDVSA!L456&gt;0,"D","A"),"")</f>
        <v/>
      </c>
      <c r="N456" s="125">
        <f>IF(b_BDVSA!M456&lt;&gt;"",ABS(b_BDVSA!M456),"")</f>
        <v>3337.5199999999995</v>
      </c>
      <c r="O456" s="125" t="str">
        <f>IF(AND(b_BDVSA!M456&lt;&gt;"",b_BDVSA!M456&lt;&gt;0)=TRUE,IF(b_BDVSA!M456&gt;0,"D","A"),"")</f>
        <v>D</v>
      </c>
      <c r="P456" s="126" t="str">
        <f>IF(b_BDVSA!N456&lt;&gt;"",ABS(b_BDVSA!N456),"")</f>
        <v/>
      </c>
      <c r="Q456" s="125">
        <f>IF(b_BDVSA!Q456&lt;&gt;"",ABS(b_BDVSA!Q456),"")</f>
        <v>0</v>
      </c>
      <c r="R456" s="125" t="str">
        <f>IF(AND(b_BDVSA!Q456&lt;&gt;"",b_BDVSA!Q456&lt;&gt;0)=TRUE,IF(b_BDVSA!Q456&gt;0,"D","A"),"")</f>
        <v/>
      </c>
      <c r="S456" s="125">
        <f>IF(b_BDVSA!R456&lt;&gt;"",ABS(b_BDVSA!R456),"")</f>
        <v>3337.5199999999995</v>
      </c>
      <c r="T456" s="125" t="str">
        <f>IF(AND(b_BDVSA!R456&lt;&gt;"",b_BDVSA!R456&lt;&gt;0)=TRUE,IF(b_BDVSA!R456&gt;0,"D","A"),"")</f>
        <v>D</v>
      </c>
      <c r="U456" s="126" t="str">
        <f>IF(b_BDVSA!S456&lt;&gt;"",ABS(b_BDVSA!S456),"")</f>
        <v/>
      </c>
      <c r="V456" s="125">
        <f>IF(b_BDVSA!V456&lt;&gt;"",ABS(b_BDVSA!V456),"")</f>
        <v>0</v>
      </c>
      <c r="W456" s="125" t="str">
        <f>IF(AND(b_BDVSA!V456&lt;&gt;"",b_BDVSA!V456&lt;&gt;0)=TRUE,IF(b_BDVSA!V456&gt;0,"D","A"),"")</f>
        <v/>
      </c>
      <c r="X456" s="125">
        <f>IF(b_BDVSA!W456&lt;&gt;"",ABS(b_BDVSA!W456),"")</f>
        <v>3337.5199999999995</v>
      </c>
      <c r="Y456" s="125" t="str">
        <f>IF(AND(b_BDVSA!W456&lt;&gt;"",b_BDVSA!W456&lt;&gt;0)=TRUE,IF(b_BDVSA!W456&gt;0,"D","A"),"")</f>
        <v>D</v>
      </c>
      <c r="Z456" s="126" t="str">
        <f>IF(b_BDVSA!X456&lt;&gt;"",ABS(b_BDVSA!X456),"")</f>
        <v/>
      </c>
    </row>
    <row r="457" spans="1:26">
      <c r="A457" s="117" t="str">
        <f>IF(dati_pdc!A453&lt;&gt;"",IF(dati_pdc!D453=1,RIGHT(dati_pdc!A453,dati_pdc!E453),dati_pdc!A453),"")</f>
        <v>860305</v>
      </c>
      <c r="B457" s="117" t="str">
        <f>IF(dati_pdc!B453&lt;&gt;"",dati_pdc!B453,"")</f>
        <v>Interessi passivi su mutui</v>
      </c>
      <c r="C457" s="117">
        <f>IF(dati_pdc!C453&lt;&gt;"",dati_pdc!C453,"")</f>
        <v>3</v>
      </c>
      <c r="D457" s="117">
        <f>IF(dati_pdc!D453&lt;&gt;"",dati_pdc!D453,"")</f>
        <v>0</v>
      </c>
      <c r="E457" s="125">
        <f>IF(b_BDVSA!F457&lt;&gt;"",ABS(b_BDVSA!F457),"")</f>
        <v>2091.61</v>
      </c>
      <c r="F457" s="125" t="str">
        <f>IF(AND(b_BDVSA!F457&lt;&gt;"",b_BDVSA!F457&lt;&gt;0)=TRUE,IF(b_BDVSA!F457&gt;0,"D","A"),"")</f>
        <v>D</v>
      </c>
      <c r="G457" s="125">
        <f>IF(b_BDVSA!G457&lt;&gt;"",ABS(b_BDVSA!G457),"")</f>
        <v>3568.23</v>
      </c>
      <c r="H457" s="125" t="str">
        <f>IF(AND(b_BDVSA!G457&lt;&gt;"",b_BDVSA!G457&lt;&gt;0)=TRUE,IF(b_BDVSA!G457&gt;0,"D","A"),"")</f>
        <v>D</v>
      </c>
      <c r="I457" s="125">
        <f>IF(b_BDVSA!H457&lt;&gt;"",ABS(b_BDVSA!H457),"")</f>
        <v>1476.62</v>
      </c>
      <c r="J457" s="125" t="str">
        <f>IF(AND(b_BDVSA!H457&lt;&gt;"",b_BDVSA!H457&lt;&gt;0)=TRUE,IF(b_BDVSA!H457&gt;0,"D","A"),"")</f>
        <v>A</v>
      </c>
      <c r="K457" s="126">
        <f>IF(b_BDVSA!I457&lt;&gt;"",ABS(b_BDVSA!I457),"")</f>
        <v>0.41382422097230276</v>
      </c>
      <c r="L457" s="125">
        <f>IF(b_BDVSA!L457&lt;&gt;"",ABS(b_BDVSA!L457),"")</f>
        <v>0</v>
      </c>
      <c r="M457" s="125" t="str">
        <f>IF(AND(b_BDVSA!L457&lt;&gt;"",b_BDVSA!L457&lt;&gt;0)=TRUE,IF(b_BDVSA!L457&gt;0,"D","A"),"")</f>
        <v/>
      </c>
      <c r="N457" s="125">
        <f>IF(b_BDVSA!M457&lt;&gt;"",ABS(b_BDVSA!M457),"")</f>
        <v>2091.61</v>
      </c>
      <c r="O457" s="125" t="str">
        <f>IF(AND(b_BDVSA!M457&lt;&gt;"",b_BDVSA!M457&lt;&gt;0)=TRUE,IF(b_BDVSA!M457&gt;0,"D","A"),"")</f>
        <v>D</v>
      </c>
      <c r="P457" s="126" t="str">
        <f>IF(b_BDVSA!N457&lt;&gt;"",ABS(b_BDVSA!N457),"")</f>
        <v/>
      </c>
      <c r="Q457" s="125">
        <f>IF(b_BDVSA!Q457&lt;&gt;"",ABS(b_BDVSA!Q457),"")</f>
        <v>0</v>
      </c>
      <c r="R457" s="125" t="str">
        <f>IF(AND(b_BDVSA!Q457&lt;&gt;"",b_BDVSA!Q457&lt;&gt;0)=TRUE,IF(b_BDVSA!Q457&gt;0,"D","A"),"")</f>
        <v/>
      </c>
      <c r="S457" s="125">
        <f>IF(b_BDVSA!R457&lt;&gt;"",ABS(b_BDVSA!R457),"")</f>
        <v>2091.61</v>
      </c>
      <c r="T457" s="125" t="str">
        <f>IF(AND(b_BDVSA!R457&lt;&gt;"",b_BDVSA!R457&lt;&gt;0)=TRUE,IF(b_BDVSA!R457&gt;0,"D","A"),"")</f>
        <v>D</v>
      </c>
      <c r="U457" s="126" t="str">
        <f>IF(b_BDVSA!S457&lt;&gt;"",ABS(b_BDVSA!S457),"")</f>
        <v/>
      </c>
      <c r="V457" s="125">
        <f>IF(b_BDVSA!V457&lt;&gt;"",ABS(b_BDVSA!V457),"")</f>
        <v>0</v>
      </c>
      <c r="W457" s="125" t="str">
        <f>IF(AND(b_BDVSA!V457&lt;&gt;"",b_BDVSA!V457&lt;&gt;0)=TRUE,IF(b_BDVSA!V457&gt;0,"D","A"),"")</f>
        <v/>
      </c>
      <c r="X457" s="125">
        <f>IF(b_BDVSA!W457&lt;&gt;"",ABS(b_BDVSA!W457),"")</f>
        <v>2091.61</v>
      </c>
      <c r="Y457" s="125" t="str">
        <f>IF(AND(b_BDVSA!W457&lt;&gt;"",b_BDVSA!W457&lt;&gt;0)=TRUE,IF(b_BDVSA!W457&gt;0,"D","A"),"")</f>
        <v>D</v>
      </c>
      <c r="Z457" s="126" t="str">
        <f>IF(b_BDVSA!X457&lt;&gt;"",ABS(b_BDVSA!X457),"")</f>
        <v/>
      </c>
    </row>
    <row r="458" spans="1:26">
      <c r="A458" s="117" t="str">
        <f>IF(dati_pdc!A454&lt;&gt;"",IF(dati_pdc!D454=1,RIGHT(dati_pdc!A454,dati_pdc!E454),dati_pdc!A454),"")</f>
        <v>860309</v>
      </c>
      <c r="B458" s="117" t="str">
        <f>IF(dati_pdc!B454&lt;&gt;"",dati_pdc!B454,"")</f>
        <v>Interessi passivi su finanziam. di terzi</v>
      </c>
      <c r="C458" s="117">
        <f>IF(dati_pdc!C454&lt;&gt;"",dati_pdc!C454,"")</f>
        <v>3</v>
      </c>
      <c r="D458" s="117">
        <f>IF(dati_pdc!D454&lt;&gt;"",dati_pdc!D454,"")</f>
        <v>0</v>
      </c>
      <c r="E458" s="125">
        <f>IF(b_BDVSA!F458&lt;&gt;"",ABS(b_BDVSA!F458),"")</f>
        <v>692.14</v>
      </c>
      <c r="F458" s="125" t="str">
        <f>IF(AND(b_BDVSA!F458&lt;&gt;"",b_BDVSA!F458&lt;&gt;0)=TRUE,IF(b_BDVSA!F458&gt;0,"D","A"),"")</f>
        <v>D</v>
      </c>
      <c r="G458" s="125">
        <f>IF(b_BDVSA!G458&lt;&gt;"",ABS(b_BDVSA!G458),"")</f>
        <v>1658.78</v>
      </c>
      <c r="H458" s="125" t="str">
        <f>IF(AND(b_BDVSA!G458&lt;&gt;"",b_BDVSA!G458&lt;&gt;0)=TRUE,IF(b_BDVSA!G458&gt;0,"D","A"),"")</f>
        <v>D</v>
      </c>
      <c r="I458" s="125">
        <f>IF(b_BDVSA!H458&lt;&gt;"",ABS(b_BDVSA!H458),"")</f>
        <v>966.64</v>
      </c>
      <c r="J458" s="125" t="str">
        <f>IF(AND(b_BDVSA!H458&lt;&gt;"",b_BDVSA!H458&lt;&gt;0)=TRUE,IF(b_BDVSA!H458&gt;0,"D","A"),"")</f>
        <v>A</v>
      </c>
      <c r="K458" s="126">
        <f>IF(b_BDVSA!I458&lt;&gt;"",ABS(b_BDVSA!I458),"")</f>
        <v>0.5827415329338429</v>
      </c>
      <c r="L458" s="125">
        <f>IF(b_BDVSA!L458&lt;&gt;"",ABS(b_BDVSA!L458),"")</f>
        <v>0</v>
      </c>
      <c r="M458" s="125" t="str">
        <f>IF(AND(b_BDVSA!L458&lt;&gt;"",b_BDVSA!L458&lt;&gt;0)=TRUE,IF(b_BDVSA!L458&gt;0,"D","A"),"")</f>
        <v/>
      </c>
      <c r="N458" s="125">
        <f>IF(b_BDVSA!M458&lt;&gt;"",ABS(b_BDVSA!M458),"")</f>
        <v>692.14</v>
      </c>
      <c r="O458" s="125" t="str">
        <f>IF(AND(b_BDVSA!M458&lt;&gt;"",b_BDVSA!M458&lt;&gt;0)=TRUE,IF(b_BDVSA!M458&gt;0,"D","A"),"")</f>
        <v>D</v>
      </c>
      <c r="P458" s="126" t="str">
        <f>IF(b_BDVSA!N458&lt;&gt;"",ABS(b_BDVSA!N458),"")</f>
        <v/>
      </c>
      <c r="Q458" s="125">
        <f>IF(b_BDVSA!Q458&lt;&gt;"",ABS(b_BDVSA!Q458),"")</f>
        <v>0</v>
      </c>
      <c r="R458" s="125" t="str">
        <f>IF(AND(b_BDVSA!Q458&lt;&gt;"",b_BDVSA!Q458&lt;&gt;0)=TRUE,IF(b_BDVSA!Q458&gt;0,"D","A"),"")</f>
        <v/>
      </c>
      <c r="S458" s="125">
        <f>IF(b_BDVSA!R458&lt;&gt;"",ABS(b_BDVSA!R458),"")</f>
        <v>692.14</v>
      </c>
      <c r="T458" s="125" t="str">
        <f>IF(AND(b_BDVSA!R458&lt;&gt;"",b_BDVSA!R458&lt;&gt;0)=TRUE,IF(b_BDVSA!R458&gt;0,"D","A"),"")</f>
        <v>D</v>
      </c>
      <c r="U458" s="126" t="str">
        <f>IF(b_BDVSA!S458&lt;&gt;"",ABS(b_BDVSA!S458),"")</f>
        <v/>
      </c>
      <c r="V458" s="125">
        <f>IF(b_BDVSA!V458&lt;&gt;"",ABS(b_BDVSA!V458),"")</f>
        <v>0</v>
      </c>
      <c r="W458" s="125" t="str">
        <f>IF(AND(b_BDVSA!V458&lt;&gt;"",b_BDVSA!V458&lt;&gt;0)=TRUE,IF(b_BDVSA!V458&gt;0,"D","A"),"")</f>
        <v/>
      </c>
      <c r="X458" s="125">
        <f>IF(b_BDVSA!W458&lt;&gt;"",ABS(b_BDVSA!W458),"")</f>
        <v>692.14</v>
      </c>
      <c r="Y458" s="125" t="str">
        <f>IF(AND(b_BDVSA!W458&lt;&gt;"",b_BDVSA!W458&lt;&gt;0)=TRUE,IF(b_BDVSA!W458&gt;0,"D","A"),"")</f>
        <v>D</v>
      </c>
      <c r="Z458" s="126" t="str">
        <f>IF(b_BDVSA!X458&lt;&gt;"",ABS(b_BDVSA!X458),"")</f>
        <v/>
      </c>
    </row>
    <row r="459" spans="1:26">
      <c r="A459" s="117" t="str">
        <f>IF(dati_pdc!A455&lt;&gt;"",IF(dati_pdc!D455=1,RIGHT(dati_pdc!A455,dati_pdc!E455),dati_pdc!A455),"")</f>
        <v>860311</v>
      </c>
      <c r="B459" s="117" t="str">
        <f>IF(dati_pdc!B455&lt;&gt;"",dati_pdc!B455,"")</f>
        <v>Interessi passivi commerciali</v>
      </c>
      <c r="C459" s="117">
        <f>IF(dati_pdc!C455&lt;&gt;"",dati_pdc!C455,"")</f>
        <v>3</v>
      </c>
      <c r="D459" s="117">
        <f>IF(dati_pdc!D455&lt;&gt;"",dati_pdc!D455,"")</f>
        <v>0</v>
      </c>
      <c r="E459" s="125">
        <f>IF(b_BDVSA!F459&lt;&gt;"",ABS(b_BDVSA!F459),"")</f>
        <v>20.56</v>
      </c>
      <c r="F459" s="125" t="str">
        <f>IF(AND(b_BDVSA!F459&lt;&gt;"",b_BDVSA!F459&lt;&gt;0)=TRUE,IF(b_BDVSA!F459&gt;0,"D","A"),"")</f>
        <v>D</v>
      </c>
      <c r="G459" s="125">
        <f>IF(b_BDVSA!G459&lt;&gt;"",ABS(b_BDVSA!G459),"")</f>
        <v>107.21</v>
      </c>
      <c r="H459" s="125" t="str">
        <f>IF(AND(b_BDVSA!G459&lt;&gt;"",b_BDVSA!G459&lt;&gt;0)=TRUE,IF(b_BDVSA!G459&gt;0,"D","A"),"")</f>
        <v>D</v>
      </c>
      <c r="I459" s="125">
        <f>IF(b_BDVSA!H459&lt;&gt;"",ABS(b_BDVSA!H459),"")</f>
        <v>86.649999999999991</v>
      </c>
      <c r="J459" s="125" t="str">
        <f>IF(AND(b_BDVSA!H459&lt;&gt;"",b_BDVSA!H459&lt;&gt;0)=TRUE,IF(b_BDVSA!H459&gt;0,"D","A"),"")</f>
        <v>A</v>
      </c>
      <c r="K459" s="126">
        <f>IF(b_BDVSA!I459&lt;&gt;"",ABS(b_BDVSA!I459),"")</f>
        <v>0.8082268445107732</v>
      </c>
      <c r="L459" s="125">
        <f>IF(b_BDVSA!L459&lt;&gt;"",ABS(b_BDVSA!L459),"")</f>
        <v>0</v>
      </c>
      <c r="M459" s="125" t="str">
        <f>IF(AND(b_BDVSA!L459&lt;&gt;"",b_BDVSA!L459&lt;&gt;0)=TRUE,IF(b_BDVSA!L459&gt;0,"D","A"),"")</f>
        <v/>
      </c>
      <c r="N459" s="125">
        <f>IF(b_BDVSA!M459&lt;&gt;"",ABS(b_BDVSA!M459),"")</f>
        <v>20.56</v>
      </c>
      <c r="O459" s="125" t="str">
        <f>IF(AND(b_BDVSA!M459&lt;&gt;"",b_BDVSA!M459&lt;&gt;0)=TRUE,IF(b_BDVSA!M459&gt;0,"D","A"),"")</f>
        <v>D</v>
      </c>
      <c r="P459" s="126" t="str">
        <f>IF(b_BDVSA!N459&lt;&gt;"",ABS(b_BDVSA!N459),"")</f>
        <v/>
      </c>
      <c r="Q459" s="125">
        <f>IF(b_BDVSA!Q459&lt;&gt;"",ABS(b_BDVSA!Q459),"")</f>
        <v>0</v>
      </c>
      <c r="R459" s="125" t="str">
        <f>IF(AND(b_BDVSA!Q459&lt;&gt;"",b_BDVSA!Q459&lt;&gt;0)=TRUE,IF(b_BDVSA!Q459&gt;0,"D","A"),"")</f>
        <v/>
      </c>
      <c r="S459" s="125">
        <f>IF(b_BDVSA!R459&lt;&gt;"",ABS(b_BDVSA!R459),"")</f>
        <v>20.56</v>
      </c>
      <c r="T459" s="125" t="str">
        <f>IF(AND(b_BDVSA!R459&lt;&gt;"",b_BDVSA!R459&lt;&gt;0)=TRUE,IF(b_BDVSA!R459&gt;0,"D","A"),"")</f>
        <v>D</v>
      </c>
      <c r="U459" s="126" t="str">
        <f>IF(b_BDVSA!S459&lt;&gt;"",ABS(b_BDVSA!S459),"")</f>
        <v/>
      </c>
      <c r="V459" s="125">
        <f>IF(b_BDVSA!V459&lt;&gt;"",ABS(b_BDVSA!V459),"")</f>
        <v>0</v>
      </c>
      <c r="W459" s="125" t="str">
        <f>IF(AND(b_BDVSA!V459&lt;&gt;"",b_BDVSA!V459&lt;&gt;0)=TRUE,IF(b_BDVSA!V459&gt;0,"D","A"),"")</f>
        <v/>
      </c>
      <c r="X459" s="125">
        <f>IF(b_BDVSA!W459&lt;&gt;"",ABS(b_BDVSA!W459),"")</f>
        <v>20.56</v>
      </c>
      <c r="Y459" s="125" t="str">
        <f>IF(AND(b_BDVSA!W459&lt;&gt;"",b_BDVSA!W459&lt;&gt;0)=TRUE,IF(b_BDVSA!W459&gt;0,"D","A"),"")</f>
        <v>D</v>
      </c>
      <c r="Z459" s="126" t="str">
        <f>IF(b_BDVSA!X459&lt;&gt;"",ABS(b_BDVSA!X459),"")</f>
        <v/>
      </c>
    </row>
    <row r="460" spans="1:26">
      <c r="A460" s="117" t="str">
        <f>IF(dati_pdc!A456&lt;&gt;"",IF(dati_pdc!D456=1,RIGHT(dati_pdc!A456,dati_pdc!E456),dati_pdc!A456),"")</f>
        <v>860314</v>
      </c>
      <c r="B460" s="117" t="str">
        <f>IF(dati_pdc!B456&lt;&gt;"",dati_pdc!B456,"")</f>
        <v>Interessi passivi indeducibili</v>
      </c>
      <c r="C460" s="117">
        <f>IF(dati_pdc!C456&lt;&gt;"",dati_pdc!C456,"")</f>
        <v>3</v>
      </c>
      <c r="D460" s="117">
        <f>IF(dati_pdc!D456&lt;&gt;"",dati_pdc!D456,"")</f>
        <v>0</v>
      </c>
      <c r="E460" s="125">
        <f>IF(b_BDVSA!F460&lt;&gt;"",ABS(b_BDVSA!F460),"")</f>
        <v>114.72</v>
      </c>
      <c r="F460" s="125" t="str">
        <f>IF(AND(b_BDVSA!F460&lt;&gt;"",b_BDVSA!F460&lt;&gt;0)=TRUE,IF(b_BDVSA!F460&gt;0,"D","A"),"")</f>
        <v>D</v>
      </c>
      <c r="G460" s="125">
        <f>IF(b_BDVSA!G460&lt;&gt;"",ABS(b_BDVSA!G460),"")</f>
        <v>9.89</v>
      </c>
      <c r="H460" s="125" t="str">
        <f>IF(AND(b_BDVSA!G460&lt;&gt;"",b_BDVSA!G460&lt;&gt;0)=TRUE,IF(b_BDVSA!G460&gt;0,"D","A"),"")</f>
        <v>D</v>
      </c>
      <c r="I460" s="125">
        <f>IF(b_BDVSA!H460&lt;&gt;"",ABS(b_BDVSA!H460),"")</f>
        <v>104.83</v>
      </c>
      <c r="J460" s="125" t="str">
        <f>IF(AND(b_BDVSA!H460&lt;&gt;"",b_BDVSA!H460&lt;&gt;0)=TRUE,IF(b_BDVSA!H460&gt;0,"D","A"),"")</f>
        <v>D</v>
      </c>
      <c r="K460" s="126">
        <f>IF(b_BDVSA!I460&lt;&gt;"",ABS(b_BDVSA!I460),"")</f>
        <v>10.599595551061677</v>
      </c>
      <c r="L460" s="125">
        <f>IF(b_BDVSA!L460&lt;&gt;"",ABS(b_BDVSA!L460),"")</f>
        <v>0</v>
      </c>
      <c r="M460" s="125" t="str">
        <f>IF(AND(b_BDVSA!L460&lt;&gt;"",b_BDVSA!L460&lt;&gt;0)=TRUE,IF(b_BDVSA!L460&gt;0,"D","A"),"")</f>
        <v/>
      </c>
      <c r="N460" s="125">
        <f>IF(b_BDVSA!M460&lt;&gt;"",ABS(b_BDVSA!M460),"")</f>
        <v>114.72</v>
      </c>
      <c r="O460" s="125" t="str">
        <f>IF(AND(b_BDVSA!M460&lt;&gt;"",b_BDVSA!M460&lt;&gt;0)=TRUE,IF(b_BDVSA!M460&gt;0,"D","A"),"")</f>
        <v>D</v>
      </c>
      <c r="P460" s="126" t="str">
        <f>IF(b_BDVSA!N460&lt;&gt;"",ABS(b_BDVSA!N460),"")</f>
        <v/>
      </c>
      <c r="Q460" s="125">
        <f>IF(b_BDVSA!Q460&lt;&gt;"",ABS(b_BDVSA!Q460),"")</f>
        <v>0</v>
      </c>
      <c r="R460" s="125" t="str">
        <f>IF(AND(b_BDVSA!Q460&lt;&gt;"",b_BDVSA!Q460&lt;&gt;0)=TRUE,IF(b_BDVSA!Q460&gt;0,"D","A"),"")</f>
        <v/>
      </c>
      <c r="S460" s="125">
        <f>IF(b_BDVSA!R460&lt;&gt;"",ABS(b_BDVSA!R460),"")</f>
        <v>114.72</v>
      </c>
      <c r="T460" s="125" t="str">
        <f>IF(AND(b_BDVSA!R460&lt;&gt;"",b_BDVSA!R460&lt;&gt;0)=TRUE,IF(b_BDVSA!R460&gt;0,"D","A"),"")</f>
        <v>D</v>
      </c>
      <c r="U460" s="126" t="str">
        <f>IF(b_BDVSA!S460&lt;&gt;"",ABS(b_BDVSA!S460),"")</f>
        <v/>
      </c>
      <c r="V460" s="125">
        <f>IF(b_BDVSA!V460&lt;&gt;"",ABS(b_BDVSA!V460),"")</f>
        <v>0</v>
      </c>
      <c r="W460" s="125" t="str">
        <f>IF(AND(b_BDVSA!V460&lt;&gt;"",b_BDVSA!V460&lt;&gt;0)=TRUE,IF(b_BDVSA!V460&gt;0,"D","A"),"")</f>
        <v/>
      </c>
      <c r="X460" s="125">
        <f>IF(b_BDVSA!W460&lt;&gt;"",ABS(b_BDVSA!W460),"")</f>
        <v>114.72</v>
      </c>
      <c r="Y460" s="125" t="str">
        <f>IF(AND(b_BDVSA!W460&lt;&gt;"",b_BDVSA!W460&lt;&gt;0)=TRUE,IF(b_BDVSA!W460&gt;0,"D","A"),"")</f>
        <v>D</v>
      </c>
      <c r="Z460" s="126" t="str">
        <f>IF(b_BDVSA!X460&lt;&gt;"",ABS(b_BDVSA!X460),"")</f>
        <v/>
      </c>
    </row>
    <row r="461" spans="1:26">
      <c r="A461" s="117" t="str">
        <f>IF(dati_pdc!A457&lt;&gt;"",IF(dati_pdc!D457=1,RIGHT(dati_pdc!A457,dati_pdc!E457),dati_pdc!A457),"")</f>
        <v>860315</v>
      </c>
      <c r="B461" s="117" t="str">
        <f>IF(dati_pdc!B457&lt;&gt;"",dati_pdc!B457,"")</f>
        <v>Perdite su cambi</v>
      </c>
      <c r="C461" s="117">
        <f>IF(dati_pdc!C457&lt;&gt;"",dati_pdc!C457,"")</f>
        <v>3</v>
      </c>
      <c r="D461" s="117">
        <f>IF(dati_pdc!D457&lt;&gt;"",dati_pdc!D457,"")</f>
        <v>0</v>
      </c>
      <c r="E461" s="125">
        <f>IF(b_BDVSA!F461&lt;&gt;"",ABS(b_BDVSA!F461),"")</f>
        <v>7.87</v>
      </c>
      <c r="F461" s="125" t="str">
        <f>IF(AND(b_BDVSA!F461&lt;&gt;"",b_BDVSA!F461&lt;&gt;0)=TRUE,IF(b_BDVSA!F461&gt;0,"D","A"),"")</f>
        <v>D</v>
      </c>
      <c r="G461" s="125">
        <f>IF(b_BDVSA!G461&lt;&gt;"",ABS(b_BDVSA!G461),"")</f>
        <v>0</v>
      </c>
      <c r="H461" s="125" t="str">
        <f>IF(AND(b_BDVSA!G461&lt;&gt;"",b_BDVSA!G461&lt;&gt;0)=TRUE,IF(b_BDVSA!G461&gt;0,"D","A"),"")</f>
        <v/>
      </c>
      <c r="I461" s="125">
        <f>IF(b_BDVSA!H461&lt;&gt;"",ABS(b_BDVSA!H461),"")</f>
        <v>7.87</v>
      </c>
      <c r="J461" s="125" t="str">
        <f>IF(AND(b_BDVSA!H461&lt;&gt;"",b_BDVSA!H461&lt;&gt;0)=TRUE,IF(b_BDVSA!H461&gt;0,"D","A"),"")</f>
        <v>D</v>
      </c>
      <c r="K461" s="126" t="str">
        <f>IF(b_BDVSA!I461&lt;&gt;"",ABS(b_BDVSA!I461),"")</f>
        <v/>
      </c>
      <c r="L461" s="125">
        <f>IF(b_BDVSA!L461&lt;&gt;"",ABS(b_BDVSA!L461),"")</f>
        <v>0</v>
      </c>
      <c r="M461" s="125" t="str">
        <f>IF(AND(b_BDVSA!L461&lt;&gt;"",b_BDVSA!L461&lt;&gt;0)=TRUE,IF(b_BDVSA!L461&gt;0,"D","A"),"")</f>
        <v/>
      </c>
      <c r="N461" s="125">
        <f>IF(b_BDVSA!M461&lt;&gt;"",ABS(b_BDVSA!M461),"")</f>
        <v>7.87</v>
      </c>
      <c r="O461" s="125" t="str">
        <f>IF(AND(b_BDVSA!M461&lt;&gt;"",b_BDVSA!M461&lt;&gt;0)=TRUE,IF(b_BDVSA!M461&gt;0,"D","A"),"")</f>
        <v>D</v>
      </c>
      <c r="P461" s="126" t="str">
        <f>IF(b_BDVSA!N461&lt;&gt;"",ABS(b_BDVSA!N461),"")</f>
        <v/>
      </c>
      <c r="Q461" s="125">
        <f>IF(b_BDVSA!Q461&lt;&gt;"",ABS(b_BDVSA!Q461),"")</f>
        <v>0</v>
      </c>
      <c r="R461" s="125" t="str">
        <f>IF(AND(b_BDVSA!Q461&lt;&gt;"",b_BDVSA!Q461&lt;&gt;0)=TRUE,IF(b_BDVSA!Q461&gt;0,"D","A"),"")</f>
        <v/>
      </c>
      <c r="S461" s="125">
        <f>IF(b_BDVSA!R461&lt;&gt;"",ABS(b_BDVSA!R461),"")</f>
        <v>7.87</v>
      </c>
      <c r="T461" s="125" t="str">
        <f>IF(AND(b_BDVSA!R461&lt;&gt;"",b_BDVSA!R461&lt;&gt;0)=TRUE,IF(b_BDVSA!R461&gt;0,"D","A"),"")</f>
        <v>D</v>
      </c>
      <c r="U461" s="126" t="str">
        <f>IF(b_BDVSA!S461&lt;&gt;"",ABS(b_BDVSA!S461),"")</f>
        <v/>
      </c>
      <c r="V461" s="125">
        <f>IF(b_BDVSA!V461&lt;&gt;"",ABS(b_BDVSA!V461),"")</f>
        <v>0</v>
      </c>
      <c r="W461" s="125" t="str">
        <f>IF(AND(b_BDVSA!V461&lt;&gt;"",b_BDVSA!V461&lt;&gt;0)=TRUE,IF(b_BDVSA!V461&gt;0,"D","A"),"")</f>
        <v/>
      </c>
      <c r="X461" s="125">
        <f>IF(b_BDVSA!W461&lt;&gt;"",ABS(b_BDVSA!W461),"")</f>
        <v>7.87</v>
      </c>
      <c r="Y461" s="125" t="str">
        <f>IF(AND(b_BDVSA!W461&lt;&gt;"",b_BDVSA!W461&lt;&gt;0)=TRUE,IF(b_BDVSA!W461&gt;0,"D","A"),"")</f>
        <v>D</v>
      </c>
      <c r="Z461" s="126" t="str">
        <f>IF(b_BDVSA!X461&lt;&gt;"",ABS(b_BDVSA!X461),"")</f>
        <v/>
      </c>
    </row>
    <row r="462" spans="1:26">
      <c r="A462" s="117" t="str">
        <f>IF(dati_pdc!A458&lt;&gt;"",IF(dati_pdc!D458=1,RIGHT(dati_pdc!A458,dati_pdc!E458),dati_pdc!A458),"")</f>
        <v>860347</v>
      </c>
      <c r="B462" s="117" t="str">
        <f>IF(dati_pdc!B458&lt;&gt;"",dati_pdc!B458,"")</f>
        <v>Interessi passivi per dilaz. pag.imposte</v>
      </c>
      <c r="C462" s="117">
        <f>IF(dati_pdc!C458&lt;&gt;"",dati_pdc!C458,"")</f>
        <v>3</v>
      </c>
      <c r="D462" s="117">
        <f>IF(dati_pdc!D458&lt;&gt;"",dati_pdc!D458,"")</f>
        <v>0</v>
      </c>
      <c r="E462" s="125">
        <f>IF(b_BDVSA!F462&lt;&gt;"",ABS(b_BDVSA!F462),"")</f>
        <v>345.92</v>
      </c>
      <c r="F462" s="125" t="str">
        <f>IF(AND(b_BDVSA!F462&lt;&gt;"",b_BDVSA!F462&lt;&gt;0)=TRUE,IF(b_BDVSA!F462&gt;0,"D","A"),"")</f>
        <v>D</v>
      </c>
      <c r="G462" s="125">
        <f>IF(b_BDVSA!G462&lt;&gt;"",ABS(b_BDVSA!G462),"")</f>
        <v>726.72</v>
      </c>
      <c r="H462" s="125" t="str">
        <f>IF(AND(b_BDVSA!G462&lt;&gt;"",b_BDVSA!G462&lt;&gt;0)=TRUE,IF(b_BDVSA!G462&gt;0,"D","A"),"")</f>
        <v>D</v>
      </c>
      <c r="I462" s="125">
        <f>IF(b_BDVSA!H462&lt;&gt;"",ABS(b_BDVSA!H462),"")</f>
        <v>380.8</v>
      </c>
      <c r="J462" s="125" t="str">
        <f>IF(AND(b_BDVSA!H462&lt;&gt;"",b_BDVSA!H462&lt;&gt;0)=TRUE,IF(b_BDVSA!H462&gt;0,"D","A"),"")</f>
        <v>A</v>
      </c>
      <c r="K462" s="126">
        <f>IF(b_BDVSA!I462&lt;&gt;"",ABS(b_BDVSA!I462),"")</f>
        <v>0.52399823866138262</v>
      </c>
      <c r="L462" s="125">
        <f>IF(b_BDVSA!L462&lt;&gt;"",ABS(b_BDVSA!L462),"")</f>
        <v>0</v>
      </c>
      <c r="M462" s="125" t="str">
        <f>IF(AND(b_BDVSA!L462&lt;&gt;"",b_BDVSA!L462&lt;&gt;0)=TRUE,IF(b_BDVSA!L462&gt;0,"D","A"),"")</f>
        <v/>
      </c>
      <c r="N462" s="125">
        <f>IF(b_BDVSA!M462&lt;&gt;"",ABS(b_BDVSA!M462),"")</f>
        <v>345.92</v>
      </c>
      <c r="O462" s="125" t="str">
        <f>IF(AND(b_BDVSA!M462&lt;&gt;"",b_BDVSA!M462&lt;&gt;0)=TRUE,IF(b_BDVSA!M462&gt;0,"D","A"),"")</f>
        <v>D</v>
      </c>
      <c r="P462" s="126" t="str">
        <f>IF(b_BDVSA!N462&lt;&gt;"",ABS(b_BDVSA!N462),"")</f>
        <v/>
      </c>
      <c r="Q462" s="125">
        <f>IF(b_BDVSA!Q462&lt;&gt;"",ABS(b_BDVSA!Q462),"")</f>
        <v>0</v>
      </c>
      <c r="R462" s="125" t="str">
        <f>IF(AND(b_BDVSA!Q462&lt;&gt;"",b_BDVSA!Q462&lt;&gt;0)=TRUE,IF(b_BDVSA!Q462&gt;0,"D","A"),"")</f>
        <v/>
      </c>
      <c r="S462" s="125">
        <f>IF(b_BDVSA!R462&lt;&gt;"",ABS(b_BDVSA!R462),"")</f>
        <v>345.92</v>
      </c>
      <c r="T462" s="125" t="str">
        <f>IF(AND(b_BDVSA!R462&lt;&gt;"",b_BDVSA!R462&lt;&gt;0)=TRUE,IF(b_BDVSA!R462&gt;0,"D","A"),"")</f>
        <v>D</v>
      </c>
      <c r="U462" s="126" t="str">
        <f>IF(b_BDVSA!S462&lt;&gt;"",ABS(b_BDVSA!S462),"")</f>
        <v/>
      </c>
      <c r="V462" s="125">
        <f>IF(b_BDVSA!V462&lt;&gt;"",ABS(b_BDVSA!V462),"")</f>
        <v>0</v>
      </c>
      <c r="W462" s="125" t="str">
        <f>IF(AND(b_BDVSA!V462&lt;&gt;"",b_BDVSA!V462&lt;&gt;0)=TRUE,IF(b_BDVSA!V462&gt;0,"D","A"),"")</f>
        <v/>
      </c>
      <c r="X462" s="125">
        <f>IF(b_BDVSA!W462&lt;&gt;"",ABS(b_BDVSA!W462),"")</f>
        <v>345.92</v>
      </c>
      <c r="Y462" s="125" t="str">
        <f>IF(AND(b_BDVSA!W462&lt;&gt;"",b_BDVSA!W462&lt;&gt;0)=TRUE,IF(b_BDVSA!W462&gt;0,"D","A"),"")</f>
        <v>D</v>
      </c>
      <c r="Z462" s="126" t="str">
        <f>IF(b_BDVSA!X462&lt;&gt;"",ABS(b_BDVSA!X462),"")</f>
        <v/>
      </c>
    </row>
    <row r="463" spans="1:26">
      <c r="A463" s="117" t="str">
        <f>IF(dati_pdc!A459&lt;&gt;"",IF(dati_pdc!D459=1,RIGHT(dati_pdc!A459,dati_pdc!E459),dati_pdc!A459),"")</f>
        <v>860348</v>
      </c>
      <c r="B463" s="117" t="str">
        <f>IF(dati_pdc!B459&lt;&gt;"",dati_pdc!B459,"")</f>
        <v>Interessi passivi acquisto automezzi</v>
      </c>
      <c r="C463" s="117">
        <f>IF(dati_pdc!C459&lt;&gt;"",dati_pdc!C459,"")</f>
        <v>3</v>
      </c>
      <c r="D463" s="117">
        <f>IF(dati_pdc!D459&lt;&gt;"",dati_pdc!D459,"")</f>
        <v>0</v>
      </c>
      <c r="E463" s="125">
        <f>IF(b_BDVSA!F463&lt;&gt;"",ABS(b_BDVSA!F463),"")</f>
        <v>64.7</v>
      </c>
      <c r="F463" s="125" t="str">
        <f>IF(AND(b_BDVSA!F463&lt;&gt;"",b_BDVSA!F463&lt;&gt;0)=TRUE,IF(b_BDVSA!F463&gt;0,"D","A"),"")</f>
        <v>D</v>
      </c>
      <c r="G463" s="125">
        <f>IF(b_BDVSA!G463&lt;&gt;"",ABS(b_BDVSA!G463),"")</f>
        <v>0</v>
      </c>
      <c r="H463" s="125" t="str">
        <f>IF(AND(b_BDVSA!G463&lt;&gt;"",b_BDVSA!G463&lt;&gt;0)=TRUE,IF(b_BDVSA!G463&gt;0,"D","A"),"")</f>
        <v/>
      </c>
      <c r="I463" s="125">
        <f>IF(b_BDVSA!H463&lt;&gt;"",ABS(b_BDVSA!H463),"")</f>
        <v>64.7</v>
      </c>
      <c r="J463" s="125" t="str">
        <f>IF(AND(b_BDVSA!H463&lt;&gt;"",b_BDVSA!H463&lt;&gt;0)=TRUE,IF(b_BDVSA!H463&gt;0,"D","A"),"")</f>
        <v>D</v>
      </c>
      <c r="K463" s="126" t="str">
        <f>IF(b_BDVSA!I463&lt;&gt;"",ABS(b_BDVSA!I463),"")</f>
        <v/>
      </c>
      <c r="L463" s="125">
        <f>IF(b_BDVSA!L463&lt;&gt;"",ABS(b_BDVSA!L463),"")</f>
        <v>0</v>
      </c>
      <c r="M463" s="125" t="str">
        <f>IF(AND(b_BDVSA!L463&lt;&gt;"",b_BDVSA!L463&lt;&gt;0)=TRUE,IF(b_BDVSA!L463&gt;0,"D","A"),"")</f>
        <v/>
      </c>
      <c r="N463" s="125">
        <f>IF(b_BDVSA!M463&lt;&gt;"",ABS(b_BDVSA!M463),"")</f>
        <v>64.7</v>
      </c>
      <c r="O463" s="125" t="str">
        <f>IF(AND(b_BDVSA!M463&lt;&gt;"",b_BDVSA!M463&lt;&gt;0)=TRUE,IF(b_BDVSA!M463&gt;0,"D","A"),"")</f>
        <v>D</v>
      </c>
      <c r="P463" s="126" t="str">
        <f>IF(b_BDVSA!N463&lt;&gt;"",ABS(b_BDVSA!N463),"")</f>
        <v/>
      </c>
      <c r="Q463" s="125">
        <f>IF(b_BDVSA!Q463&lt;&gt;"",ABS(b_BDVSA!Q463),"")</f>
        <v>0</v>
      </c>
      <c r="R463" s="125" t="str">
        <f>IF(AND(b_BDVSA!Q463&lt;&gt;"",b_BDVSA!Q463&lt;&gt;0)=TRUE,IF(b_BDVSA!Q463&gt;0,"D","A"),"")</f>
        <v/>
      </c>
      <c r="S463" s="125">
        <f>IF(b_BDVSA!R463&lt;&gt;"",ABS(b_BDVSA!R463),"")</f>
        <v>64.7</v>
      </c>
      <c r="T463" s="125" t="str">
        <f>IF(AND(b_BDVSA!R463&lt;&gt;"",b_BDVSA!R463&lt;&gt;0)=TRUE,IF(b_BDVSA!R463&gt;0,"D","A"),"")</f>
        <v>D</v>
      </c>
      <c r="U463" s="126" t="str">
        <f>IF(b_BDVSA!S463&lt;&gt;"",ABS(b_BDVSA!S463),"")</f>
        <v/>
      </c>
      <c r="V463" s="125">
        <f>IF(b_BDVSA!V463&lt;&gt;"",ABS(b_BDVSA!V463),"")</f>
        <v>0</v>
      </c>
      <c r="W463" s="125" t="str">
        <f>IF(AND(b_BDVSA!V463&lt;&gt;"",b_BDVSA!V463&lt;&gt;0)=TRUE,IF(b_BDVSA!V463&gt;0,"D","A"),"")</f>
        <v/>
      </c>
      <c r="X463" s="125">
        <f>IF(b_BDVSA!W463&lt;&gt;"",ABS(b_BDVSA!W463),"")</f>
        <v>64.7</v>
      </c>
      <c r="Y463" s="125" t="str">
        <f>IF(AND(b_BDVSA!W463&lt;&gt;"",b_BDVSA!W463&lt;&gt;0)=TRUE,IF(b_BDVSA!W463&gt;0,"D","A"),"")</f>
        <v>D</v>
      </c>
      <c r="Z463" s="126" t="str">
        <f>IF(b_BDVSA!X463&lt;&gt;"",ABS(b_BDVSA!X463),"")</f>
        <v/>
      </c>
    </row>
    <row r="464" spans="1:26">
      <c r="A464" s="117" t="str">
        <f>IF(dati_pdc!A460&lt;&gt;"",IF(dati_pdc!D460=1,RIGHT(dati_pdc!A460,dati_pdc!E460),dati_pdc!A460),"")</f>
        <v>87</v>
      </c>
      <c r="B464" s="117" t="str">
        <f>IF(dati_pdc!B460&lt;&gt;"",dati_pdc!B460,"")</f>
        <v>PROVENTI STRAORDINARI</v>
      </c>
      <c r="C464" s="117">
        <f>IF(dati_pdc!C460&lt;&gt;"",dati_pdc!C460,"")</f>
        <v>1</v>
      </c>
      <c r="D464" s="117">
        <f>IF(dati_pdc!D460&lt;&gt;"",dati_pdc!D460,"")</f>
        <v>0</v>
      </c>
      <c r="E464" s="125">
        <f>IF(b_BDVSA!F464&lt;&gt;"",ABS(b_BDVSA!F464),"")</f>
        <v>0</v>
      </c>
      <c r="F464" s="125" t="str">
        <f>IF(AND(b_BDVSA!F464&lt;&gt;"",b_BDVSA!F464&lt;&gt;0)=TRUE,IF(b_BDVSA!F464&gt;0,"D","A"),"")</f>
        <v/>
      </c>
      <c r="G464" s="125">
        <f>IF(b_BDVSA!G464&lt;&gt;"",ABS(b_BDVSA!G464),"")</f>
        <v>6227.95</v>
      </c>
      <c r="H464" s="125" t="str">
        <f>IF(AND(b_BDVSA!G464&lt;&gt;"",b_BDVSA!G464&lt;&gt;0)=TRUE,IF(b_BDVSA!G464&gt;0,"D","A"),"")</f>
        <v>A</v>
      </c>
      <c r="I464" s="125">
        <f>IF(b_BDVSA!H464&lt;&gt;"",ABS(b_BDVSA!H464),"")</f>
        <v>6227.95</v>
      </c>
      <c r="J464" s="125" t="str">
        <f>IF(AND(b_BDVSA!H464&lt;&gt;"",b_BDVSA!H464&lt;&gt;0)=TRUE,IF(b_BDVSA!H464&gt;0,"D","A"),"")</f>
        <v>D</v>
      </c>
      <c r="K464" s="126">
        <f>IF(b_BDVSA!I464&lt;&gt;"",ABS(b_BDVSA!I464),"")</f>
        <v>1</v>
      </c>
      <c r="L464" s="125">
        <f>IF(b_BDVSA!L464&lt;&gt;"",ABS(b_BDVSA!L464),"")</f>
        <v>0</v>
      </c>
      <c r="M464" s="125" t="str">
        <f>IF(AND(b_BDVSA!L464&lt;&gt;"",b_BDVSA!L464&lt;&gt;0)=TRUE,IF(b_BDVSA!L464&gt;0,"D","A"),"")</f>
        <v/>
      </c>
      <c r="N464" s="125">
        <f>IF(b_BDVSA!M464&lt;&gt;"",ABS(b_BDVSA!M464),"")</f>
        <v>0</v>
      </c>
      <c r="O464" s="125" t="str">
        <f>IF(AND(b_BDVSA!M464&lt;&gt;"",b_BDVSA!M464&lt;&gt;0)=TRUE,IF(b_BDVSA!M464&gt;0,"D","A"),"")</f>
        <v/>
      </c>
      <c r="P464" s="126" t="str">
        <f>IF(b_BDVSA!N464&lt;&gt;"",ABS(b_BDVSA!N464),"")</f>
        <v/>
      </c>
      <c r="Q464" s="125">
        <f>IF(b_BDVSA!Q464&lt;&gt;"",ABS(b_BDVSA!Q464),"")</f>
        <v>0</v>
      </c>
      <c r="R464" s="125" t="str">
        <f>IF(AND(b_BDVSA!Q464&lt;&gt;"",b_BDVSA!Q464&lt;&gt;0)=TRUE,IF(b_BDVSA!Q464&gt;0,"D","A"),"")</f>
        <v/>
      </c>
      <c r="S464" s="125">
        <f>IF(b_BDVSA!R464&lt;&gt;"",ABS(b_BDVSA!R464),"")</f>
        <v>0</v>
      </c>
      <c r="T464" s="125" t="str">
        <f>IF(AND(b_BDVSA!R464&lt;&gt;"",b_BDVSA!R464&lt;&gt;0)=TRUE,IF(b_BDVSA!R464&gt;0,"D","A"),"")</f>
        <v/>
      </c>
      <c r="U464" s="126" t="str">
        <f>IF(b_BDVSA!S464&lt;&gt;"",ABS(b_BDVSA!S464),"")</f>
        <v/>
      </c>
      <c r="V464" s="125">
        <f>IF(b_BDVSA!V464&lt;&gt;"",ABS(b_BDVSA!V464),"")</f>
        <v>0</v>
      </c>
      <c r="W464" s="125" t="str">
        <f>IF(AND(b_BDVSA!V464&lt;&gt;"",b_BDVSA!V464&lt;&gt;0)=TRUE,IF(b_BDVSA!V464&gt;0,"D","A"),"")</f>
        <v/>
      </c>
      <c r="X464" s="125">
        <f>IF(b_BDVSA!W464&lt;&gt;"",ABS(b_BDVSA!W464),"")</f>
        <v>0</v>
      </c>
      <c r="Y464" s="125" t="str">
        <f>IF(AND(b_BDVSA!W464&lt;&gt;"",b_BDVSA!W464&lt;&gt;0)=TRUE,IF(b_BDVSA!W464&gt;0,"D","A"),"")</f>
        <v/>
      </c>
      <c r="Z464" s="126" t="str">
        <f>IF(b_BDVSA!X464&lt;&gt;"",ABS(b_BDVSA!X464),"")</f>
        <v/>
      </c>
    </row>
    <row r="465" spans="1:26">
      <c r="A465" s="117" t="str">
        <f>IF(dati_pdc!A461&lt;&gt;"",IF(dati_pdc!D461=1,RIGHT(dati_pdc!A461,dati_pdc!E461),dati_pdc!A461),"")</f>
        <v>8701</v>
      </c>
      <c r="B465" s="117" t="str">
        <f>IF(dati_pdc!B461&lt;&gt;"",dati_pdc!B461,"")</f>
        <v>PROVENTI STRAORDINARI</v>
      </c>
      <c r="C465" s="117">
        <f>IF(dati_pdc!C461&lt;&gt;"",dati_pdc!C461,"")</f>
        <v>2</v>
      </c>
      <c r="D465" s="117">
        <f>IF(dati_pdc!D461&lt;&gt;"",dati_pdc!D461,"")</f>
        <v>0</v>
      </c>
      <c r="E465" s="125">
        <f>IF(b_BDVSA!F465&lt;&gt;"",ABS(b_BDVSA!F465),"")</f>
        <v>0</v>
      </c>
      <c r="F465" s="125" t="str">
        <f>IF(AND(b_BDVSA!F465&lt;&gt;"",b_BDVSA!F465&lt;&gt;0)=TRUE,IF(b_BDVSA!F465&gt;0,"D","A"),"")</f>
        <v/>
      </c>
      <c r="G465" s="125">
        <f>IF(b_BDVSA!G465&lt;&gt;"",ABS(b_BDVSA!G465),"")</f>
        <v>6227.95</v>
      </c>
      <c r="H465" s="125" t="str">
        <f>IF(AND(b_BDVSA!G465&lt;&gt;"",b_BDVSA!G465&lt;&gt;0)=TRUE,IF(b_BDVSA!G465&gt;0,"D","A"),"")</f>
        <v>A</v>
      </c>
      <c r="I465" s="125">
        <f>IF(b_BDVSA!H465&lt;&gt;"",ABS(b_BDVSA!H465),"")</f>
        <v>6227.95</v>
      </c>
      <c r="J465" s="125" t="str">
        <f>IF(AND(b_BDVSA!H465&lt;&gt;"",b_BDVSA!H465&lt;&gt;0)=TRUE,IF(b_BDVSA!H465&gt;0,"D","A"),"")</f>
        <v>D</v>
      </c>
      <c r="K465" s="126">
        <f>IF(b_BDVSA!I465&lt;&gt;"",ABS(b_BDVSA!I465),"")</f>
        <v>1</v>
      </c>
      <c r="L465" s="125">
        <f>IF(b_BDVSA!L465&lt;&gt;"",ABS(b_BDVSA!L465),"")</f>
        <v>0</v>
      </c>
      <c r="M465" s="125" t="str">
        <f>IF(AND(b_BDVSA!L465&lt;&gt;"",b_BDVSA!L465&lt;&gt;0)=TRUE,IF(b_BDVSA!L465&gt;0,"D","A"),"")</f>
        <v/>
      </c>
      <c r="N465" s="125">
        <f>IF(b_BDVSA!M465&lt;&gt;"",ABS(b_BDVSA!M465),"")</f>
        <v>0</v>
      </c>
      <c r="O465" s="125" t="str">
        <f>IF(AND(b_BDVSA!M465&lt;&gt;"",b_BDVSA!M465&lt;&gt;0)=TRUE,IF(b_BDVSA!M465&gt;0,"D","A"),"")</f>
        <v/>
      </c>
      <c r="P465" s="126" t="str">
        <f>IF(b_BDVSA!N465&lt;&gt;"",ABS(b_BDVSA!N465),"")</f>
        <v/>
      </c>
      <c r="Q465" s="125">
        <f>IF(b_BDVSA!Q465&lt;&gt;"",ABS(b_BDVSA!Q465),"")</f>
        <v>0</v>
      </c>
      <c r="R465" s="125" t="str">
        <f>IF(AND(b_BDVSA!Q465&lt;&gt;"",b_BDVSA!Q465&lt;&gt;0)=TRUE,IF(b_BDVSA!Q465&gt;0,"D","A"),"")</f>
        <v/>
      </c>
      <c r="S465" s="125">
        <f>IF(b_BDVSA!R465&lt;&gt;"",ABS(b_BDVSA!R465),"")</f>
        <v>0</v>
      </c>
      <c r="T465" s="125" t="str">
        <f>IF(AND(b_BDVSA!R465&lt;&gt;"",b_BDVSA!R465&lt;&gt;0)=TRUE,IF(b_BDVSA!R465&gt;0,"D","A"),"")</f>
        <v/>
      </c>
      <c r="U465" s="126" t="str">
        <f>IF(b_BDVSA!S465&lt;&gt;"",ABS(b_BDVSA!S465),"")</f>
        <v/>
      </c>
      <c r="V465" s="125">
        <f>IF(b_BDVSA!V465&lt;&gt;"",ABS(b_BDVSA!V465),"")</f>
        <v>0</v>
      </c>
      <c r="W465" s="125" t="str">
        <f>IF(AND(b_BDVSA!V465&lt;&gt;"",b_BDVSA!V465&lt;&gt;0)=TRUE,IF(b_BDVSA!V465&gt;0,"D","A"),"")</f>
        <v/>
      </c>
      <c r="X465" s="125">
        <f>IF(b_BDVSA!W465&lt;&gt;"",ABS(b_BDVSA!W465),"")</f>
        <v>0</v>
      </c>
      <c r="Y465" s="125" t="str">
        <f>IF(AND(b_BDVSA!W465&lt;&gt;"",b_BDVSA!W465&lt;&gt;0)=TRUE,IF(b_BDVSA!W465&gt;0,"D","A"),"")</f>
        <v/>
      </c>
      <c r="Z465" s="126" t="str">
        <f>IF(b_BDVSA!X465&lt;&gt;"",ABS(b_BDVSA!X465),"")</f>
        <v/>
      </c>
    </row>
    <row r="466" spans="1:26">
      <c r="A466" s="117" t="str">
        <f>IF(dati_pdc!A462&lt;&gt;"",IF(dati_pdc!D462=1,RIGHT(dati_pdc!A462,dati_pdc!E462),dati_pdc!A462),"")</f>
        <v>870113</v>
      </c>
      <c r="B466" s="117" t="str">
        <f>IF(dati_pdc!B462&lt;&gt;"",dati_pdc!B462,"")</f>
        <v>Sopravvenienze attive</v>
      </c>
      <c r="C466" s="117">
        <f>IF(dati_pdc!C462&lt;&gt;"",dati_pdc!C462,"")</f>
        <v>3</v>
      </c>
      <c r="D466" s="117">
        <f>IF(dati_pdc!D462&lt;&gt;"",dati_pdc!D462,"")</f>
        <v>0</v>
      </c>
      <c r="E466" s="125">
        <f>IF(b_BDVSA!F466&lt;&gt;"",ABS(b_BDVSA!F466),"")</f>
        <v>0</v>
      </c>
      <c r="F466" s="125" t="str">
        <f>IF(AND(b_BDVSA!F466&lt;&gt;"",b_BDVSA!F466&lt;&gt;0)=TRUE,IF(b_BDVSA!F466&gt;0,"D","A"),"")</f>
        <v/>
      </c>
      <c r="G466" s="125">
        <f>IF(b_BDVSA!G466&lt;&gt;"",ABS(b_BDVSA!G466),"")</f>
        <v>6227.95</v>
      </c>
      <c r="H466" s="125" t="str">
        <f>IF(AND(b_BDVSA!G466&lt;&gt;"",b_BDVSA!G466&lt;&gt;0)=TRUE,IF(b_BDVSA!G466&gt;0,"D","A"),"")</f>
        <v>A</v>
      </c>
      <c r="I466" s="125">
        <f>IF(b_BDVSA!H466&lt;&gt;"",ABS(b_BDVSA!H466),"")</f>
        <v>6227.95</v>
      </c>
      <c r="J466" s="125" t="str">
        <f>IF(AND(b_BDVSA!H466&lt;&gt;"",b_BDVSA!H466&lt;&gt;0)=TRUE,IF(b_BDVSA!H466&gt;0,"D","A"),"")</f>
        <v>D</v>
      </c>
      <c r="K466" s="126">
        <f>IF(b_BDVSA!I466&lt;&gt;"",ABS(b_BDVSA!I466),"")</f>
        <v>1</v>
      </c>
      <c r="L466" s="125">
        <f>IF(b_BDVSA!L466&lt;&gt;"",ABS(b_BDVSA!L466),"")</f>
        <v>0</v>
      </c>
      <c r="M466" s="125" t="str">
        <f>IF(AND(b_BDVSA!L466&lt;&gt;"",b_BDVSA!L466&lt;&gt;0)=TRUE,IF(b_BDVSA!L466&gt;0,"D","A"),"")</f>
        <v/>
      </c>
      <c r="N466" s="125">
        <f>IF(b_BDVSA!M466&lt;&gt;"",ABS(b_BDVSA!M466),"")</f>
        <v>0</v>
      </c>
      <c r="O466" s="125" t="str">
        <f>IF(AND(b_BDVSA!M466&lt;&gt;"",b_BDVSA!M466&lt;&gt;0)=TRUE,IF(b_BDVSA!M466&gt;0,"D","A"),"")</f>
        <v/>
      </c>
      <c r="P466" s="126" t="str">
        <f>IF(b_BDVSA!N466&lt;&gt;"",ABS(b_BDVSA!N466),"")</f>
        <v/>
      </c>
      <c r="Q466" s="125">
        <f>IF(b_BDVSA!Q466&lt;&gt;"",ABS(b_BDVSA!Q466),"")</f>
        <v>0</v>
      </c>
      <c r="R466" s="125" t="str">
        <f>IF(AND(b_BDVSA!Q466&lt;&gt;"",b_BDVSA!Q466&lt;&gt;0)=TRUE,IF(b_BDVSA!Q466&gt;0,"D","A"),"")</f>
        <v/>
      </c>
      <c r="S466" s="125">
        <f>IF(b_BDVSA!R466&lt;&gt;"",ABS(b_BDVSA!R466),"")</f>
        <v>0</v>
      </c>
      <c r="T466" s="125" t="str">
        <f>IF(AND(b_BDVSA!R466&lt;&gt;"",b_BDVSA!R466&lt;&gt;0)=TRUE,IF(b_BDVSA!R466&gt;0,"D","A"),"")</f>
        <v/>
      </c>
      <c r="U466" s="126" t="str">
        <f>IF(b_BDVSA!S466&lt;&gt;"",ABS(b_BDVSA!S466),"")</f>
        <v/>
      </c>
      <c r="V466" s="125">
        <f>IF(b_BDVSA!V466&lt;&gt;"",ABS(b_BDVSA!V466),"")</f>
        <v>0</v>
      </c>
      <c r="W466" s="125" t="str">
        <f>IF(AND(b_BDVSA!V466&lt;&gt;"",b_BDVSA!V466&lt;&gt;0)=TRUE,IF(b_BDVSA!V466&gt;0,"D","A"),"")</f>
        <v/>
      </c>
      <c r="X466" s="125">
        <f>IF(b_BDVSA!W466&lt;&gt;"",ABS(b_BDVSA!W466),"")</f>
        <v>0</v>
      </c>
      <c r="Y466" s="125" t="str">
        <f>IF(AND(b_BDVSA!W466&lt;&gt;"",b_BDVSA!W466&lt;&gt;0)=TRUE,IF(b_BDVSA!W466&gt;0,"D","A"),"")</f>
        <v/>
      </c>
      <c r="Z466" s="126" t="str">
        <f>IF(b_BDVSA!X466&lt;&gt;"",ABS(b_BDVSA!X466),"")</f>
        <v/>
      </c>
    </row>
    <row r="467" spans="1:26">
      <c r="A467" s="117" t="str">
        <f>IF(dati_pdc!A463&lt;&gt;"",IF(dati_pdc!D463=1,RIGHT(dati_pdc!A463,dati_pdc!E463),dati_pdc!A463),"")</f>
        <v>87011309</v>
      </c>
      <c r="B467" s="117" t="str">
        <f>IF(dati_pdc!B463&lt;&gt;"",dati_pdc!B463,"")</f>
        <v>Sopravvenienze attive non rateizzabili</v>
      </c>
      <c r="C467" s="117">
        <f>IF(dati_pdc!C463&lt;&gt;"",dati_pdc!C463,"")</f>
        <v>4</v>
      </c>
      <c r="D467" s="117">
        <f>IF(dati_pdc!D463&lt;&gt;"",dati_pdc!D463,"")</f>
        <v>0</v>
      </c>
      <c r="E467" s="125">
        <f>IF(b_BDVSA!F467&lt;&gt;"",ABS(b_BDVSA!F467),"")</f>
        <v>0</v>
      </c>
      <c r="F467" s="125" t="str">
        <f>IF(AND(b_BDVSA!F467&lt;&gt;"",b_BDVSA!F467&lt;&gt;0)=TRUE,IF(b_BDVSA!F467&gt;0,"D","A"),"")</f>
        <v/>
      </c>
      <c r="G467" s="125">
        <f>IF(b_BDVSA!G467&lt;&gt;"",ABS(b_BDVSA!G467),"")</f>
        <v>6227.95</v>
      </c>
      <c r="H467" s="125" t="str">
        <f>IF(AND(b_BDVSA!G467&lt;&gt;"",b_BDVSA!G467&lt;&gt;0)=TRUE,IF(b_BDVSA!G467&gt;0,"D","A"),"")</f>
        <v>A</v>
      </c>
      <c r="I467" s="125">
        <f>IF(b_BDVSA!H467&lt;&gt;"",ABS(b_BDVSA!H467),"")</f>
        <v>6227.95</v>
      </c>
      <c r="J467" s="125" t="str">
        <f>IF(AND(b_BDVSA!H467&lt;&gt;"",b_BDVSA!H467&lt;&gt;0)=TRUE,IF(b_BDVSA!H467&gt;0,"D","A"),"")</f>
        <v>D</v>
      </c>
      <c r="K467" s="126">
        <f>IF(b_BDVSA!I467&lt;&gt;"",ABS(b_BDVSA!I467),"")</f>
        <v>1</v>
      </c>
      <c r="L467" s="125">
        <f>IF(b_BDVSA!L467&lt;&gt;"",ABS(b_BDVSA!L467),"")</f>
        <v>0</v>
      </c>
      <c r="M467" s="125" t="str">
        <f>IF(AND(b_BDVSA!L467&lt;&gt;"",b_BDVSA!L467&lt;&gt;0)=TRUE,IF(b_BDVSA!L467&gt;0,"D","A"),"")</f>
        <v/>
      </c>
      <c r="N467" s="125">
        <f>IF(b_BDVSA!M467&lt;&gt;"",ABS(b_BDVSA!M467),"")</f>
        <v>0</v>
      </c>
      <c r="O467" s="125" t="str">
        <f>IF(AND(b_BDVSA!M467&lt;&gt;"",b_BDVSA!M467&lt;&gt;0)=TRUE,IF(b_BDVSA!M467&gt;0,"D","A"),"")</f>
        <v/>
      </c>
      <c r="P467" s="126" t="str">
        <f>IF(b_BDVSA!N467&lt;&gt;"",ABS(b_BDVSA!N467),"")</f>
        <v/>
      </c>
      <c r="Q467" s="125">
        <f>IF(b_BDVSA!Q467&lt;&gt;"",ABS(b_BDVSA!Q467),"")</f>
        <v>0</v>
      </c>
      <c r="R467" s="125" t="str">
        <f>IF(AND(b_BDVSA!Q467&lt;&gt;"",b_BDVSA!Q467&lt;&gt;0)=TRUE,IF(b_BDVSA!Q467&gt;0,"D","A"),"")</f>
        <v/>
      </c>
      <c r="S467" s="125">
        <f>IF(b_BDVSA!R467&lt;&gt;"",ABS(b_BDVSA!R467),"")</f>
        <v>0</v>
      </c>
      <c r="T467" s="125" t="str">
        <f>IF(AND(b_BDVSA!R467&lt;&gt;"",b_BDVSA!R467&lt;&gt;0)=TRUE,IF(b_BDVSA!R467&gt;0,"D","A"),"")</f>
        <v/>
      </c>
      <c r="U467" s="126" t="str">
        <f>IF(b_BDVSA!S467&lt;&gt;"",ABS(b_BDVSA!S467),"")</f>
        <v/>
      </c>
      <c r="V467" s="125">
        <f>IF(b_BDVSA!V467&lt;&gt;"",ABS(b_BDVSA!V467),"")</f>
        <v>0</v>
      </c>
      <c r="W467" s="125" t="str">
        <f>IF(AND(b_BDVSA!V467&lt;&gt;"",b_BDVSA!V467&lt;&gt;0)=TRUE,IF(b_BDVSA!V467&gt;0,"D","A"),"")</f>
        <v/>
      </c>
      <c r="X467" s="125">
        <f>IF(b_BDVSA!W467&lt;&gt;"",ABS(b_BDVSA!W467),"")</f>
        <v>0</v>
      </c>
      <c r="Y467" s="125" t="str">
        <f>IF(AND(b_BDVSA!W467&lt;&gt;"",b_BDVSA!W467&lt;&gt;0)=TRUE,IF(b_BDVSA!W467&gt;0,"D","A"),"")</f>
        <v/>
      </c>
      <c r="Z467" s="126" t="str">
        <f>IF(b_BDVSA!X467&lt;&gt;"",ABS(b_BDVSA!X467),"")</f>
        <v/>
      </c>
    </row>
    <row r="468" spans="1:26">
      <c r="A468" s="117" t="str">
        <f>IF(dati_pdc!A464&lt;&gt;"",IF(dati_pdc!D464=1,RIGHT(dati_pdc!A464,dati_pdc!E464),dati_pdc!A464),"")</f>
        <v>88</v>
      </c>
      <c r="B468" s="117" t="str">
        <f>IF(dati_pdc!B464&lt;&gt;"",dati_pdc!B464,"")</f>
        <v>ONERI STRAORDINARI</v>
      </c>
      <c r="C468" s="117">
        <f>IF(dati_pdc!C464&lt;&gt;"",dati_pdc!C464,"")</f>
        <v>1</v>
      </c>
      <c r="D468" s="117">
        <f>IF(dati_pdc!D464&lt;&gt;"",dati_pdc!D464,"")</f>
        <v>0</v>
      </c>
      <c r="E468" s="125">
        <f>IF(b_BDVSA!F468&lt;&gt;"",ABS(b_BDVSA!F468),"")</f>
        <v>3378.31</v>
      </c>
      <c r="F468" s="125" t="str">
        <f>IF(AND(b_BDVSA!F468&lt;&gt;"",b_BDVSA!F468&lt;&gt;0)=TRUE,IF(b_BDVSA!F468&gt;0,"D","A"),"")</f>
        <v>D</v>
      </c>
      <c r="G468" s="125">
        <f>IF(b_BDVSA!G468&lt;&gt;"",ABS(b_BDVSA!G468),"")</f>
        <v>2408.3000000000002</v>
      </c>
      <c r="H468" s="125" t="str">
        <f>IF(AND(b_BDVSA!G468&lt;&gt;"",b_BDVSA!G468&lt;&gt;0)=TRUE,IF(b_BDVSA!G468&gt;0,"D","A"),"")</f>
        <v>D</v>
      </c>
      <c r="I468" s="125">
        <f>IF(b_BDVSA!H468&lt;&gt;"",ABS(b_BDVSA!H468),"")</f>
        <v>970.00999999999976</v>
      </c>
      <c r="J468" s="125" t="str">
        <f>IF(AND(b_BDVSA!H468&lt;&gt;"",b_BDVSA!H468&lt;&gt;0)=TRUE,IF(b_BDVSA!H468&gt;0,"D","A"),"")</f>
        <v>D</v>
      </c>
      <c r="K468" s="126">
        <f>IF(b_BDVSA!I468&lt;&gt;"",ABS(b_BDVSA!I468),"")</f>
        <v>0.40277789311962781</v>
      </c>
      <c r="L468" s="125">
        <f>IF(b_BDVSA!L468&lt;&gt;"",ABS(b_BDVSA!L468),"")</f>
        <v>0</v>
      </c>
      <c r="M468" s="125" t="str">
        <f>IF(AND(b_BDVSA!L468&lt;&gt;"",b_BDVSA!L468&lt;&gt;0)=TRUE,IF(b_BDVSA!L468&gt;0,"D","A"),"")</f>
        <v/>
      </c>
      <c r="N468" s="125">
        <f>IF(b_BDVSA!M468&lt;&gt;"",ABS(b_BDVSA!M468),"")</f>
        <v>3378.31</v>
      </c>
      <c r="O468" s="125" t="str">
        <f>IF(AND(b_BDVSA!M468&lt;&gt;"",b_BDVSA!M468&lt;&gt;0)=TRUE,IF(b_BDVSA!M468&gt;0,"D","A"),"")</f>
        <v>D</v>
      </c>
      <c r="P468" s="126" t="str">
        <f>IF(b_BDVSA!N468&lt;&gt;"",ABS(b_BDVSA!N468),"")</f>
        <v/>
      </c>
      <c r="Q468" s="125">
        <f>IF(b_BDVSA!Q468&lt;&gt;"",ABS(b_BDVSA!Q468),"")</f>
        <v>0</v>
      </c>
      <c r="R468" s="125" t="str">
        <f>IF(AND(b_BDVSA!Q468&lt;&gt;"",b_BDVSA!Q468&lt;&gt;0)=TRUE,IF(b_BDVSA!Q468&gt;0,"D","A"),"")</f>
        <v/>
      </c>
      <c r="S468" s="125">
        <f>IF(b_BDVSA!R468&lt;&gt;"",ABS(b_BDVSA!R468),"")</f>
        <v>3378.31</v>
      </c>
      <c r="T468" s="125" t="str">
        <f>IF(AND(b_BDVSA!R468&lt;&gt;"",b_BDVSA!R468&lt;&gt;0)=TRUE,IF(b_BDVSA!R468&gt;0,"D","A"),"")</f>
        <v>D</v>
      </c>
      <c r="U468" s="126" t="str">
        <f>IF(b_BDVSA!S468&lt;&gt;"",ABS(b_BDVSA!S468),"")</f>
        <v/>
      </c>
      <c r="V468" s="125">
        <f>IF(b_BDVSA!V468&lt;&gt;"",ABS(b_BDVSA!V468),"")</f>
        <v>0</v>
      </c>
      <c r="W468" s="125" t="str">
        <f>IF(AND(b_BDVSA!V468&lt;&gt;"",b_BDVSA!V468&lt;&gt;0)=TRUE,IF(b_BDVSA!V468&gt;0,"D","A"),"")</f>
        <v/>
      </c>
      <c r="X468" s="125">
        <f>IF(b_BDVSA!W468&lt;&gt;"",ABS(b_BDVSA!W468),"")</f>
        <v>3378.31</v>
      </c>
      <c r="Y468" s="125" t="str">
        <f>IF(AND(b_BDVSA!W468&lt;&gt;"",b_BDVSA!W468&lt;&gt;0)=TRUE,IF(b_BDVSA!W468&gt;0,"D","A"),"")</f>
        <v>D</v>
      </c>
      <c r="Z468" s="126" t="str">
        <f>IF(b_BDVSA!X468&lt;&gt;"",ABS(b_BDVSA!X468),"")</f>
        <v/>
      </c>
    </row>
    <row r="469" spans="1:26">
      <c r="A469" s="117" t="str">
        <f>IF(dati_pdc!A465&lt;&gt;"",IF(dati_pdc!D465=1,RIGHT(dati_pdc!A465,dati_pdc!E465),dati_pdc!A465),"")</f>
        <v>8801</v>
      </c>
      <c r="B469" s="117" t="str">
        <f>IF(dati_pdc!B465&lt;&gt;"",dati_pdc!B465,"")</f>
        <v>ONERI STRAORDINARI</v>
      </c>
      <c r="C469" s="117">
        <f>IF(dati_pdc!C465&lt;&gt;"",dati_pdc!C465,"")</f>
        <v>2</v>
      </c>
      <c r="D469" s="117">
        <f>IF(dati_pdc!D465&lt;&gt;"",dati_pdc!D465,"")</f>
        <v>0</v>
      </c>
      <c r="E469" s="125">
        <f>IF(b_BDVSA!F469&lt;&gt;"",ABS(b_BDVSA!F469),"")</f>
        <v>3378.31</v>
      </c>
      <c r="F469" s="125" t="str">
        <f>IF(AND(b_BDVSA!F469&lt;&gt;"",b_BDVSA!F469&lt;&gt;0)=TRUE,IF(b_BDVSA!F469&gt;0,"D","A"),"")</f>
        <v>D</v>
      </c>
      <c r="G469" s="125">
        <f>IF(b_BDVSA!G469&lt;&gt;"",ABS(b_BDVSA!G469),"")</f>
        <v>2408.3000000000002</v>
      </c>
      <c r="H469" s="125" t="str">
        <f>IF(AND(b_BDVSA!G469&lt;&gt;"",b_BDVSA!G469&lt;&gt;0)=TRUE,IF(b_BDVSA!G469&gt;0,"D","A"),"")</f>
        <v>D</v>
      </c>
      <c r="I469" s="125">
        <f>IF(b_BDVSA!H469&lt;&gt;"",ABS(b_BDVSA!H469),"")</f>
        <v>970.00999999999976</v>
      </c>
      <c r="J469" s="125" t="str">
        <f>IF(AND(b_BDVSA!H469&lt;&gt;"",b_BDVSA!H469&lt;&gt;0)=TRUE,IF(b_BDVSA!H469&gt;0,"D","A"),"")</f>
        <v>D</v>
      </c>
      <c r="K469" s="126">
        <f>IF(b_BDVSA!I469&lt;&gt;"",ABS(b_BDVSA!I469),"")</f>
        <v>0.40277789311962781</v>
      </c>
      <c r="L469" s="125">
        <f>IF(b_BDVSA!L469&lt;&gt;"",ABS(b_BDVSA!L469),"")</f>
        <v>0</v>
      </c>
      <c r="M469" s="125" t="str">
        <f>IF(AND(b_BDVSA!L469&lt;&gt;"",b_BDVSA!L469&lt;&gt;0)=TRUE,IF(b_BDVSA!L469&gt;0,"D","A"),"")</f>
        <v/>
      </c>
      <c r="N469" s="125">
        <f>IF(b_BDVSA!M469&lt;&gt;"",ABS(b_BDVSA!M469),"")</f>
        <v>3378.31</v>
      </c>
      <c r="O469" s="125" t="str">
        <f>IF(AND(b_BDVSA!M469&lt;&gt;"",b_BDVSA!M469&lt;&gt;0)=TRUE,IF(b_BDVSA!M469&gt;0,"D","A"),"")</f>
        <v>D</v>
      </c>
      <c r="P469" s="126" t="str">
        <f>IF(b_BDVSA!N469&lt;&gt;"",ABS(b_BDVSA!N469),"")</f>
        <v/>
      </c>
      <c r="Q469" s="125">
        <f>IF(b_BDVSA!Q469&lt;&gt;"",ABS(b_BDVSA!Q469),"")</f>
        <v>0</v>
      </c>
      <c r="R469" s="125" t="str">
        <f>IF(AND(b_BDVSA!Q469&lt;&gt;"",b_BDVSA!Q469&lt;&gt;0)=TRUE,IF(b_BDVSA!Q469&gt;0,"D","A"),"")</f>
        <v/>
      </c>
      <c r="S469" s="125">
        <f>IF(b_BDVSA!R469&lt;&gt;"",ABS(b_BDVSA!R469),"")</f>
        <v>3378.31</v>
      </c>
      <c r="T469" s="125" t="str">
        <f>IF(AND(b_BDVSA!R469&lt;&gt;"",b_BDVSA!R469&lt;&gt;0)=TRUE,IF(b_BDVSA!R469&gt;0,"D","A"),"")</f>
        <v>D</v>
      </c>
      <c r="U469" s="126" t="str">
        <f>IF(b_BDVSA!S469&lt;&gt;"",ABS(b_BDVSA!S469),"")</f>
        <v/>
      </c>
      <c r="V469" s="125">
        <f>IF(b_BDVSA!V469&lt;&gt;"",ABS(b_BDVSA!V469),"")</f>
        <v>0</v>
      </c>
      <c r="W469" s="125" t="str">
        <f>IF(AND(b_BDVSA!V469&lt;&gt;"",b_BDVSA!V469&lt;&gt;0)=TRUE,IF(b_BDVSA!V469&gt;0,"D","A"),"")</f>
        <v/>
      </c>
      <c r="X469" s="125">
        <f>IF(b_BDVSA!W469&lt;&gt;"",ABS(b_BDVSA!W469),"")</f>
        <v>3378.31</v>
      </c>
      <c r="Y469" s="125" t="str">
        <f>IF(AND(b_BDVSA!W469&lt;&gt;"",b_BDVSA!W469&lt;&gt;0)=TRUE,IF(b_BDVSA!W469&gt;0,"D","A"),"")</f>
        <v>D</v>
      </c>
      <c r="Z469" s="126" t="str">
        <f>IF(b_BDVSA!X469&lt;&gt;"",ABS(b_BDVSA!X469),"")</f>
        <v/>
      </c>
    </row>
    <row r="470" spans="1:26">
      <c r="A470" s="117" t="str">
        <f>IF(dati_pdc!A466&lt;&gt;"",IF(dati_pdc!D466=1,RIGHT(dati_pdc!A466,dati_pdc!E466),dati_pdc!A466),"")</f>
        <v>880111</v>
      </c>
      <c r="B470" s="117" t="str">
        <f>IF(dati_pdc!B466&lt;&gt;"",dati_pdc!B466,"")</f>
        <v>Sopravvenienze passive non gestionali</v>
      </c>
      <c r="C470" s="117">
        <f>IF(dati_pdc!C466&lt;&gt;"",dati_pdc!C466,"")</f>
        <v>3</v>
      </c>
      <c r="D470" s="117">
        <f>IF(dati_pdc!D466&lt;&gt;"",dati_pdc!D466,"")</f>
        <v>0</v>
      </c>
      <c r="E470" s="125">
        <f>IF(b_BDVSA!F470&lt;&gt;"",ABS(b_BDVSA!F470),"")</f>
        <v>0</v>
      </c>
      <c r="F470" s="125" t="str">
        <f>IF(AND(b_BDVSA!F470&lt;&gt;"",b_BDVSA!F470&lt;&gt;0)=TRUE,IF(b_BDVSA!F470&gt;0,"D","A"),"")</f>
        <v/>
      </c>
      <c r="G470" s="125">
        <f>IF(b_BDVSA!G470&lt;&gt;"",ABS(b_BDVSA!G470),"")</f>
        <v>361.63</v>
      </c>
      <c r="H470" s="125" t="str">
        <f>IF(AND(b_BDVSA!G470&lt;&gt;"",b_BDVSA!G470&lt;&gt;0)=TRUE,IF(b_BDVSA!G470&gt;0,"D","A"),"")</f>
        <v>D</v>
      </c>
      <c r="I470" s="125">
        <f>IF(b_BDVSA!H470&lt;&gt;"",ABS(b_BDVSA!H470),"")</f>
        <v>361.63</v>
      </c>
      <c r="J470" s="125" t="str">
        <f>IF(AND(b_BDVSA!H470&lt;&gt;"",b_BDVSA!H470&lt;&gt;0)=TRUE,IF(b_BDVSA!H470&gt;0,"D","A"),"")</f>
        <v>A</v>
      </c>
      <c r="K470" s="126">
        <f>IF(b_BDVSA!I470&lt;&gt;"",ABS(b_BDVSA!I470),"")</f>
        <v>1</v>
      </c>
      <c r="L470" s="125">
        <f>IF(b_BDVSA!L470&lt;&gt;"",ABS(b_BDVSA!L470),"")</f>
        <v>0</v>
      </c>
      <c r="M470" s="125" t="str">
        <f>IF(AND(b_BDVSA!L470&lt;&gt;"",b_BDVSA!L470&lt;&gt;0)=TRUE,IF(b_BDVSA!L470&gt;0,"D","A"),"")</f>
        <v/>
      </c>
      <c r="N470" s="125">
        <f>IF(b_BDVSA!M470&lt;&gt;"",ABS(b_BDVSA!M470),"")</f>
        <v>0</v>
      </c>
      <c r="O470" s="125" t="str">
        <f>IF(AND(b_BDVSA!M470&lt;&gt;"",b_BDVSA!M470&lt;&gt;0)=TRUE,IF(b_BDVSA!M470&gt;0,"D","A"),"")</f>
        <v/>
      </c>
      <c r="P470" s="126" t="str">
        <f>IF(b_BDVSA!N470&lt;&gt;"",ABS(b_BDVSA!N470),"")</f>
        <v/>
      </c>
      <c r="Q470" s="125">
        <f>IF(b_BDVSA!Q470&lt;&gt;"",ABS(b_BDVSA!Q470),"")</f>
        <v>0</v>
      </c>
      <c r="R470" s="125" t="str">
        <f>IF(AND(b_BDVSA!Q470&lt;&gt;"",b_BDVSA!Q470&lt;&gt;0)=TRUE,IF(b_BDVSA!Q470&gt;0,"D","A"),"")</f>
        <v/>
      </c>
      <c r="S470" s="125">
        <f>IF(b_BDVSA!R470&lt;&gt;"",ABS(b_BDVSA!R470),"")</f>
        <v>0</v>
      </c>
      <c r="T470" s="125" t="str">
        <f>IF(AND(b_BDVSA!R470&lt;&gt;"",b_BDVSA!R470&lt;&gt;0)=TRUE,IF(b_BDVSA!R470&gt;0,"D","A"),"")</f>
        <v/>
      </c>
      <c r="U470" s="126" t="str">
        <f>IF(b_BDVSA!S470&lt;&gt;"",ABS(b_BDVSA!S470),"")</f>
        <v/>
      </c>
      <c r="V470" s="125">
        <f>IF(b_BDVSA!V470&lt;&gt;"",ABS(b_BDVSA!V470),"")</f>
        <v>0</v>
      </c>
      <c r="W470" s="125" t="str">
        <f>IF(AND(b_BDVSA!V470&lt;&gt;"",b_BDVSA!V470&lt;&gt;0)=TRUE,IF(b_BDVSA!V470&gt;0,"D","A"),"")</f>
        <v/>
      </c>
      <c r="X470" s="125">
        <f>IF(b_BDVSA!W470&lt;&gt;"",ABS(b_BDVSA!W470),"")</f>
        <v>0</v>
      </c>
      <c r="Y470" s="125" t="str">
        <f>IF(AND(b_BDVSA!W470&lt;&gt;"",b_BDVSA!W470&lt;&gt;0)=TRUE,IF(b_BDVSA!W470&gt;0,"D","A"),"")</f>
        <v/>
      </c>
      <c r="Z470" s="126" t="str">
        <f>IF(b_BDVSA!X470&lt;&gt;"",ABS(b_BDVSA!X470),"")</f>
        <v/>
      </c>
    </row>
    <row r="471" spans="1:26">
      <c r="A471" s="117" t="str">
        <f>IF(dati_pdc!A467&lt;&gt;"",IF(dati_pdc!D467=1,RIGHT(dati_pdc!A467,dati_pdc!E467),dati_pdc!A467),"")</f>
        <v>88011101</v>
      </c>
      <c r="B471" s="117" t="str">
        <f>IF(dati_pdc!B467&lt;&gt;"",dati_pdc!B467,"")</f>
        <v>Sopravv.passive non gestionali deducib.</v>
      </c>
      <c r="C471" s="117">
        <f>IF(dati_pdc!C467&lt;&gt;"",dati_pdc!C467,"")</f>
        <v>4</v>
      </c>
      <c r="D471" s="117">
        <f>IF(dati_pdc!D467&lt;&gt;"",dati_pdc!D467,"")</f>
        <v>0</v>
      </c>
      <c r="E471" s="125">
        <f>IF(b_BDVSA!F471&lt;&gt;"",ABS(b_BDVSA!F471),"")</f>
        <v>0</v>
      </c>
      <c r="F471" s="125" t="str">
        <f>IF(AND(b_BDVSA!F471&lt;&gt;"",b_BDVSA!F471&lt;&gt;0)=TRUE,IF(b_BDVSA!F471&gt;0,"D","A"),"")</f>
        <v/>
      </c>
      <c r="G471" s="125">
        <f>IF(b_BDVSA!G471&lt;&gt;"",ABS(b_BDVSA!G471),"")</f>
        <v>132.94999999999999</v>
      </c>
      <c r="H471" s="125" t="str">
        <f>IF(AND(b_BDVSA!G471&lt;&gt;"",b_BDVSA!G471&lt;&gt;0)=TRUE,IF(b_BDVSA!G471&gt;0,"D","A"),"")</f>
        <v>D</v>
      </c>
      <c r="I471" s="125">
        <f>IF(b_BDVSA!H471&lt;&gt;"",ABS(b_BDVSA!H471),"")</f>
        <v>132.94999999999999</v>
      </c>
      <c r="J471" s="125" t="str">
        <f>IF(AND(b_BDVSA!H471&lt;&gt;"",b_BDVSA!H471&lt;&gt;0)=TRUE,IF(b_BDVSA!H471&gt;0,"D","A"),"")</f>
        <v>A</v>
      </c>
      <c r="K471" s="126">
        <f>IF(b_BDVSA!I471&lt;&gt;"",ABS(b_BDVSA!I471),"")</f>
        <v>1</v>
      </c>
      <c r="L471" s="125">
        <f>IF(b_BDVSA!L471&lt;&gt;"",ABS(b_BDVSA!L471),"")</f>
        <v>0</v>
      </c>
      <c r="M471" s="125" t="str">
        <f>IF(AND(b_BDVSA!L471&lt;&gt;"",b_BDVSA!L471&lt;&gt;0)=TRUE,IF(b_BDVSA!L471&gt;0,"D","A"),"")</f>
        <v/>
      </c>
      <c r="N471" s="125">
        <f>IF(b_BDVSA!M471&lt;&gt;"",ABS(b_BDVSA!M471),"")</f>
        <v>0</v>
      </c>
      <c r="O471" s="125" t="str">
        <f>IF(AND(b_BDVSA!M471&lt;&gt;"",b_BDVSA!M471&lt;&gt;0)=TRUE,IF(b_BDVSA!M471&gt;0,"D","A"),"")</f>
        <v/>
      </c>
      <c r="P471" s="126" t="str">
        <f>IF(b_BDVSA!N471&lt;&gt;"",ABS(b_BDVSA!N471),"")</f>
        <v/>
      </c>
      <c r="Q471" s="125">
        <f>IF(b_BDVSA!Q471&lt;&gt;"",ABS(b_BDVSA!Q471),"")</f>
        <v>0</v>
      </c>
      <c r="R471" s="125" t="str">
        <f>IF(AND(b_BDVSA!Q471&lt;&gt;"",b_BDVSA!Q471&lt;&gt;0)=TRUE,IF(b_BDVSA!Q471&gt;0,"D","A"),"")</f>
        <v/>
      </c>
      <c r="S471" s="125">
        <f>IF(b_BDVSA!R471&lt;&gt;"",ABS(b_BDVSA!R471),"")</f>
        <v>0</v>
      </c>
      <c r="T471" s="125" t="str">
        <f>IF(AND(b_BDVSA!R471&lt;&gt;"",b_BDVSA!R471&lt;&gt;0)=TRUE,IF(b_BDVSA!R471&gt;0,"D","A"),"")</f>
        <v/>
      </c>
      <c r="U471" s="126" t="str">
        <f>IF(b_BDVSA!S471&lt;&gt;"",ABS(b_BDVSA!S471),"")</f>
        <v/>
      </c>
      <c r="V471" s="125">
        <f>IF(b_BDVSA!V471&lt;&gt;"",ABS(b_BDVSA!V471),"")</f>
        <v>0</v>
      </c>
      <c r="W471" s="125" t="str">
        <f>IF(AND(b_BDVSA!V471&lt;&gt;"",b_BDVSA!V471&lt;&gt;0)=TRUE,IF(b_BDVSA!V471&gt;0,"D","A"),"")</f>
        <v/>
      </c>
      <c r="X471" s="125">
        <f>IF(b_BDVSA!W471&lt;&gt;"",ABS(b_BDVSA!W471),"")</f>
        <v>0</v>
      </c>
      <c r="Y471" s="125" t="str">
        <f>IF(AND(b_BDVSA!W471&lt;&gt;"",b_BDVSA!W471&lt;&gt;0)=TRUE,IF(b_BDVSA!W471&gt;0,"D","A"),"")</f>
        <v/>
      </c>
      <c r="Z471" s="126" t="str">
        <f>IF(b_BDVSA!X471&lt;&gt;"",ABS(b_BDVSA!X471),"")</f>
        <v/>
      </c>
    </row>
    <row r="472" spans="1:26">
      <c r="A472" s="117" t="str">
        <f>IF(dati_pdc!A468&lt;&gt;"",IF(dati_pdc!D468=1,RIGHT(dati_pdc!A468,dati_pdc!E468),dati_pdc!A468),"")</f>
        <v>88011103</v>
      </c>
      <c r="B472" s="117" t="str">
        <f>IF(dati_pdc!B468&lt;&gt;"",dati_pdc!B468,"")</f>
        <v>Sopravv.passive non gestionali inded.</v>
      </c>
      <c r="C472" s="117">
        <f>IF(dati_pdc!C468&lt;&gt;"",dati_pdc!C468,"")</f>
        <v>4</v>
      </c>
      <c r="D472" s="117">
        <f>IF(dati_pdc!D468&lt;&gt;"",dati_pdc!D468,"")</f>
        <v>0</v>
      </c>
      <c r="E472" s="125">
        <f>IF(b_BDVSA!F472&lt;&gt;"",ABS(b_BDVSA!F472),"")</f>
        <v>0</v>
      </c>
      <c r="F472" s="125" t="str">
        <f>IF(AND(b_BDVSA!F472&lt;&gt;"",b_BDVSA!F472&lt;&gt;0)=TRUE,IF(b_BDVSA!F472&gt;0,"D","A"),"")</f>
        <v/>
      </c>
      <c r="G472" s="125">
        <f>IF(b_BDVSA!G472&lt;&gt;"",ABS(b_BDVSA!G472),"")</f>
        <v>228.68</v>
      </c>
      <c r="H472" s="125" t="str">
        <f>IF(AND(b_BDVSA!G472&lt;&gt;"",b_BDVSA!G472&lt;&gt;0)=TRUE,IF(b_BDVSA!G472&gt;0,"D","A"),"")</f>
        <v>D</v>
      </c>
      <c r="I472" s="125">
        <f>IF(b_BDVSA!H472&lt;&gt;"",ABS(b_BDVSA!H472),"")</f>
        <v>228.68</v>
      </c>
      <c r="J472" s="125" t="str">
        <f>IF(AND(b_BDVSA!H472&lt;&gt;"",b_BDVSA!H472&lt;&gt;0)=TRUE,IF(b_BDVSA!H472&gt;0,"D","A"),"")</f>
        <v>A</v>
      </c>
      <c r="K472" s="126">
        <f>IF(b_BDVSA!I472&lt;&gt;"",ABS(b_BDVSA!I472),"")</f>
        <v>1</v>
      </c>
      <c r="L472" s="125">
        <f>IF(b_BDVSA!L472&lt;&gt;"",ABS(b_BDVSA!L472),"")</f>
        <v>0</v>
      </c>
      <c r="M472" s="125" t="str">
        <f>IF(AND(b_BDVSA!L472&lt;&gt;"",b_BDVSA!L472&lt;&gt;0)=TRUE,IF(b_BDVSA!L472&gt;0,"D","A"),"")</f>
        <v/>
      </c>
      <c r="N472" s="125">
        <f>IF(b_BDVSA!M472&lt;&gt;"",ABS(b_BDVSA!M472),"")</f>
        <v>0</v>
      </c>
      <c r="O472" s="125" t="str">
        <f>IF(AND(b_BDVSA!M472&lt;&gt;"",b_BDVSA!M472&lt;&gt;0)=TRUE,IF(b_BDVSA!M472&gt;0,"D","A"),"")</f>
        <v/>
      </c>
      <c r="P472" s="126" t="str">
        <f>IF(b_BDVSA!N472&lt;&gt;"",ABS(b_BDVSA!N472),"")</f>
        <v/>
      </c>
      <c r="Q472" s="125">
        <f>IF(b_BDVSA!Q472&lt;&gt;"",ABS(b_BDVSA!Q472),"")</f>
        <v>0</v>
      </c>
      <c r="R472" s="125" t="str">
        <f>IF(AND(b_BDVSA!Q472&lt;&gt;"",b_BDVSA!Q472&lt;&gt;0)=TRUE,IF(b_BDVSA!Q472&gt;0,"D","A"),"")</f>
        <v/>
      </c>
      <c r="S472" s="125">
        <f>IF(b_BDVSA!R472&lt;&gt;"",ABS(b_BDVSA!R472),"")</f>
        <v>0</v>
      </c>
      <c r="T472" s="125" t="str">
        <f>IF(AND(b_BDVSA!R472&lt;&gt;"",b_BDVSA!R472&lt;&gt;0)=TRUE,IF(b_BDVSA!R472&gt;0,"D","A"),"")</f>
        <v/>
      </c>
      <c r="U472" s="126" t="str">
        <f>IF(b_BDVSA!S472&lt;&gt;"",ABS(b_BDVSA!S472),"")</f>
        <v/>
      </c>
      <c r="V472" s="125">
        <f>IF(b_BDVSA!V472&lt;&gt;"",ABS(b_BDVSA!V472),"")</f>
        <v>0</v>
      </c>
      <c r="W472" s="125" t="str">
        <f>IF(AND(b_BDVSA!V472&lt;&gt;"",b_BDVSA!V472&lt;&gt;0)=TRUE,IF(b_BDVSA!V472&gt;0,"D","A"),"")</f>
        <v/>
      </c>
      <c r="X472" s="125">
        <f>IF(b_BDVSA!W472&lt;&gt;"",ABS(b_BDVSA!W472),"")</f>
        <v>0</v>
      </c>
      <c r="Y472" s="125" t="str">
        <f>IF(AND(b_BDVSA!W472&lt;&gt;"",b_BDVSA!W472&lt;&gt;0)=TRUE,IF(b_BDVSA!W472&gt;0,"D","A"),"")</f>
        <v/>
      </c>
      <c r="Z472" s="126" t="str">
        <f>IF(b_BDVSA!X472&lt;&gt;"",ABS(b_BDVSA!X472),"")</f>
        <v/>
      </c>
    </row>
    <row r="473" spans="1:26">
      <c r="A473" s="117" t="str">
        <f>IF(dati_pdc!A469&lt;&gt;"",IF(dati_pdc!D469=1,RIGHT(dati_pdc!A469,dati_pdc!E469),dati_pdc!A469),"")</f>
        <v>880121</v>
      </c>
      <c r="B473" s="117" t="str">
        <f>IF(dati_pdc!B469&lt;&gt;"",dati_pdc!B469,"")</f>
        <v>Erogazioni liberali</v>
      </c>
      <c r="C473" s="117">
        <f>IF(dati_pdc!C469&lt;&gt;"",dati_pdc!C469,"")</f>
        <v>3</v>
      </c>
      <c r="D473" s="117">
        <f>IF(dati_pdc!D469&lt;&gt;"",dati_pdc!D469,"")</f>
        <v>0</v>
      </c>
      <c r="E473" s="125">
        <f>IF(b_BDVSA!F473&lt;&gt;"",ABS(b_BDVSA!F473),"")</f>
        <v>396</v>
      </c>
      <c r="F473" s="125" t="str">
        <f>IF(AND(b_BDVSA!F473&lt;&gt;"",b_BDVSA!F473&lt;&gt;0)=TRUE,IF(b_BDVSA!F473&gt;0,"D","A"),"")</f>
        <v>D</v>
      </c>
      <c r="G473" s="125">
        <f>IF(b_BDVSA!G473&lt;&gt;"",ABS(b_BDVSA!G473),"")</f>
        <v>396</v>
      </c>
      <c r="H473" s="125" t="str">
        <f>IF(AND(b_BDVSA!G473&lt;&gt;"",b_BDVSA!G473&lt;&gt;0)=TRUE,IF(b_BDVSA!G473&gt;0,"D","A"),"")</f>
        <v>D</v>
      </c>
      <c r="I473" s="125">
        <f>IF(b_BDVSA!H473&lt;&gt;"",ABS(b_BDVSA!H473),"")</f>
        <v>0</v>
      </c>
      <c r="J473" s="125" t="str">
        <f>IF(AND(b_BDVSA!H473&lt;&gt;"",b_BDVSA!H473&lt;&gt;0)=TRUE,IF(b_BDVSA!H473&gt;0,"D","A"),"")</f>
        <v/>
      </c>
      <c r="K473" s="126">
        <f>IF(b_BDVSA!I473&lt;&gt;"",ABS(b_BDVSA!I473),"")</f>
        <v>0</v>
      </c>
      <c r="L473" s="125">
        <f>IF(b_BDVSA!L473&lt;&gt;"",ABS(b_BDVSA!L473),"")</f>
        <v>0</v>
      </c>
      <c r="M473" s="125" t="str">
        <f>IF(AND(b_BDVSA!L473&lt;&gt;"",b_BDVSA!L473&lt;&gt;0)=TRUE,IF(b_BDVSA!L473&gt;0,"D","A"),"")</f>
        <v/>
      </c>
      <c r="N473" s="125">
        <f>IF(b_BDVSA!M473&lt;&gt;"",ABS(b_BDVSA!M473),"")</f>
        <v>396</v>
      </c>
      <c r="O473" s="125" t="str">
        <f>IF(AND(b_BDVSA!M473&lt;&gt;"",b_BDVSA!M473&lt;&gt;0)=TRUE,IF(b_BDVSA!M473&gt;0,"D","A"),"")</f>
        <v>D</v>
      </c>
      <c r="P473" s="126" t="str">
        <f>IF(b_BDVSA!N473&lt;&gt;"",ABS(b_BDVSA!N473),"")</f>
        <v/>
      </c>
      <c r="Q473" s="125">
        <f>IF(b_BDVSA!Q473&lt;&gt;"",ABS(b_BDVSA!Q473),"")</f>
        <v>0</v>
      </c>
      <c r="R473" s="125" t="str">
        <f>IF(AND(b_BDVSA!Q473&lt;&gt;"",b_BDVSA!Q473&lt;&gt;0)=TRUE,IF(b_BDVSA!Q473&gt;0,"D","A"),"")</f>
        <v/>
      </c>
      <c r="S473" s="125">
        <f>IF(b_BDVSA!R473&lt;&gt;"",ABS(b_BDVSA!R473),"")</f>
        <v>396</v>
      </c>
      <c r="T473" s="125" t="str">
        <f>IF(AND(b_BDVSA!R473&lt;&gt;"",b_BDVSA!R473&lt;&gt;0)=TRUE,IF(b_BDVSA!R473&gt;0,"D","A"),"")</f>
        <v>D</v>
      </c>
      <c r="U473" s="126" t="str">
        <f>IF(b_BDVSA!S473&lt;&gt;"",ABS(b_BDVSA!S473),"")</f>
        <v/>
      </c>
      <c r="V473" s="125">
        <f>IF(b_BDVSA!V473&lt;&gt;"",ABS(b_BDVSA!V473),"")</f>
        <v>0</v>
      </c>
      <c r="W473" s="125" t="str">
        <f>IF(AND(b_BDVSA!V473&lt;&gt;"",b_BDVSA!V473&lt;&gt;0)=TRUE,IF(b_BDVSA!V473&gt;0,"D","A"),"")</f>
        <v/>
      </c>
      <c r="X473" s="125">
        <f>IF(b_BDVSA!W473&lt;&gt;"",ABS(b_BDVSA!W473),"")</f>
        <v>396</v>
      </c>
      <c r="Y473" s="125" t="str">
        <f>IF(AND(b_BDVSA!W473&lt;&gt;"",b_BDVSA!W473&lt;&gt;0)=TRUE,IF(b_BDVSA!W473&gt;0,"D","A"),"")</f>
        <v>D</v>
      </c>
      <c r="Z473" s="126" t="str">
        <f>IF(b_BDVSA!X473&lt;&gt;"",ABS(b_BDVSA!X473),"")</f>
        <v/>
      </c>
    </row>
    <row r="474" spans="1:26">
      <c r="A474" s="117" t="str">
        <f>IF(dati_pdc!A470&lt;&gt;"",IF(dati_pdc!D470=1,RIGHT(dati_pdc!A470,dati_pdc!E470),dati_pdc!A470),"")</f>
        <v>88012101</v>
      </c>
      <c r="B474" s="117" t="str">
        <f>IF(dati_pdc!B470&lt;&gt;"",dati_pdc!B470,"")</f>
        <v>Erogazioni liberali deducibili</v>
      </c>
      <c r="C474" s="117">
        <f>IF(dati_pdc!C470&lt;&gt;"",dati_pdc!C470,"")</f>
        <v>4</v>
      </c>
      <c r="D474" s="117">
        <f>IF(dati_pdc!D470&lt;&gt;"",dati_pdc!D470,"")</f>
        <v>0</v>
      </c>
      <c r="E474" s="125">
        <f>IF(b_BDVSA!F474&lt;&gt;"",ABS(b_BDVSA!F474),"")</f>
        <v>396</v>
      </c>
      <c r="F474" s="125" t="str">
        <f>IF(AND(b_BDVSA!F474&lt;&gt;"",b_BDVSA!F474&lt;&gt;0)=TRUE,IF(b_BDVSA!F474&gt;0,"D","A"),"")</f>
        <v>D</v>
      </c>
      <c r="G474" s="125">
        <f>IF(b_BDVSA!G474&lt;&gt;"",ABS(b_BDVSA!G474),"")</f>
        <v>396</v>
      </c>
      <c r="H474" s="125" t="str">
        <f>IF(AND(b_BDVSA!G474&lt;&gt;"",b_BDVSA!G474&lt;&gt;0)=TRUE,IF(b_BDVSA!G474&gt;0,"D","A"),"")</f>
        <v>D</v>
      </c>
      <c r="I474" s="125">
        <f>IF(b_BDVSA!H474&lt;&gt;"",ABS(b_BDVSA!H474),"")</f>
        <v>0</v>
      </c>
      <c r="J474" s="125" t="str">
        <f>IF(AND(b_BDVSA!H474&lt;&gt;"",b_BDVSA!H474&lt;&gt;0)=TRUE,IF(b_BDVSA!H474&gt;0,"D","A"),"")</f>
        <v/>
      </c>
      <c r="K474" s="126">
        <f>IF(b_BDVSA!I474&lt;&gt;"",ABS(b_BDVSA!I474),"")</f>
        <v>0</v>
      </c>
      <c r="L474" s="125">
        <f>IF(b_BDVSA!L474&lt;&gt;"",ABS(b_BDVSA!L474),"")</f>
        <v>0</v>
      </c>
      <c r="M474" s="125" t="str">
        <f>IF(AND(b_BDVSA!L474&lt;&gt;"",b_BDVSA!L474&lt;&gt;0)=TRUE,IF(b_BDVSA!L474&gt;0,"D","A"),"")</f>
        <v/>
      </c>
      <c r="N474" s="125">
        <f>IF(b_BDVSA!M474&lt;&gt;"",ABS(b_BDVSA!M474),"")</f>
        <v>396</v>
      </c>
      <c r="O474" s="125" t="str">
        <f>IF(AND(b_BDVSA!M474&lt;&gt;"",b_BDVSA!M474&lt;&gt;0)=TRUE,IF(b_BDVSA!M474&gt;0,"D","A"),"")</f>
        <v>D</v>
      </c>
      <c r="P474" s="126" t="str">
        <f>IF(b_BDVSA!N474&lt;&gt;"",ABS(b_BDVSA!N474),"")</f>
        <v/>
      </c>
      <c r="Q474" s="125">
        <f>IF(b_BDVSA!Q474&lt;&gt;"",ABS(b_BDVSA!Q474),"")</f>
        <v>0</v>
      </c>
      <c r="R474" s="125" t="str">
        <f>IF(AND(b_BDVSA!Q474&lt;&gt;"",b_BDVSA!Q474&lt;&gt;0)=TRUE,IF(b_BDVSA!Q474&gt;0,"D","A"),"")</f>
        <v/>
      </c>
      <c r="S474" s="125">
        <f>IF(b_BDVSA!R474&lt;&gt;"",ABS(b_BDVSA!R474),"")</f>
        <v>396</v>
      </c>
      <c r="T474" s="125" t="str">
        <f>IF(AND(b_BDVSA!R474&lt;&gt;"",b_BDVSA!R474&lt;&gt;0)=TRUE,IF(b_BDVSA!R474&gt;0,"D","A"),"")</f>
        <v>D</v>
      </c>
      <c r="U474" s="126" t="str">
        <f>IF(b_BDVSA!S474&lt;&gt;"",ABS(b_BDVSA!S474),"")</f>
        <v/>
      </c>
      <c r="V474" s="125">
        <f>IF(b_BDVSA!V474&lt;&gt;"",ABS(b_BDVSA!V474),"")</f>
        <v>0</v>
      </c>
      <c r="W474" s="125" t="str">
        <f>IF(AND(b_BDVSA!V474&lt;&gt;"",b_BDVSA!V474&lt;&gt;0)=TRUE,IF(b_BDVSA!V474&gt;0,"D","A"),"")</f>
        <v/>
      </c>
      <c r="X474" s="125">
        <f>IF(b_BDVSA!W474&lt;&gt;"",ABS(b_BDVSA!W474),"")</f>
        <v>396</v>
      </c>
      <c r="Y474" s="125" t="str">
        <f>IF(AND(b_BDVSA!W474&lt;&gt;"",b_BDVSA!W474&lt;&gt;0)=TRUE,IF(b_BDVSA!W474&gt;0,"D","A"),"")</f>
        <v>D</v>
      </c>
      <c r="Z474" s="126" t="str">
        <f>IF(b_BDVSA!X474&lt;&gt;"",ABS(b_BDVSA!X474),"")</f>
        <v/>
      </c>
    </row>
    <row r="475" spans="1:26">
      <c r="A475" s="117" t="str">
        <f>IF(dati_pdc!A471&lt;&gt;"",IF(dati_pdc!D471=1,RIGHT(dati_pdc!A471,dati_pdc!E471),dati_pdc!A471),"")</f>
        <v>880152</v>
      </c>
      <c r="B475" s="117" t="str">
        <f>IF(dati_pdc!B471&lt;&gt;"",dati_pdc!B471,"")</f>
        <v>Sanzioni</v>
      </c>
      <c r="C475" s="117">
        <f>IF(dati_pdc!C471&lt;&gt;"",dati_pdc!C471,"")</f>
        <v>3</v>
      </c>
      <c r="D475" s="117">
        <f>IF(dati_pdc!D471&lt;&gt;"",dati_pdc!D471,"")</f>
        <v>0</v>
      </c>
      <c r="E475" s="125">
        <f>IF(b_BDVSA!F475&lt;&gt;"",ABS(b_BDVSA!F475),"")</f>
        <v>583.67999999999995</v>
      </c>
      <c r="F475" s="125" t="str">
        <f>IF(AND(b_BDVSA!F475&lt;&gt;"",b_BDVSA!F475&lt;&gt;0)=TRUE,IF(b_BDVSA!F475&gt;0,"D","A"),"")</f>
        <v>D</v>
      </c>
      <c r="G475" s="125">
        <f>IF(b_BDVSA!G475&lt;&gt;"",ABS(b_BDVSA!G475),"")</f>
        <v>1014.11</v>
      </c>
      <c r="H475" s="125" t="str">
        <f>IF(AND(b_BDVSA!G475&lt;&gt;"",b_BDVSA!G475&lt;&gt;0)=TRUE,IF(b_BDVSA!G475&gt;0,"D","A"),"")</f>
        <v>D</v>
      </c>
      <c r="I475" s="125">
        <f>IF(b_BDVSA!H475&lt;&gt;"",ABS(b_BDVSA!H475),"")</f>
        <v>430.43000000000006</v>
      </c>
      <c r="J475" s="125" t="str">
        <f>IF(AND(b_BDVSA!H475&lt;&gt;"",b_BDVSA!H475&lt;&gt;0)=TRUE,IF(b_BDVSA!H475&gt;0,"D","A"),"")</f>
        <v>A</v>
      </c>
      <c r="K475" s="126">
        <f>IF(b_BDVSA!I475&lt;&gt;"",ABS(b_BDVSA!I475),"")</f>
        <v>0.42444113557700847</v>
      </c>
      <c r="L475" s="125">
        <f>IF(b_BDVSA!L475&lt;&gt;"",ABS(b_BDVSA!L475),"")</f>
        <v>0</v>
      </c>
      <c r="M475" s="125" t="str">
        <f>IF(AND(b_BDVSA!L475&lt;&gt;"",b_BDVSA!L475&lt;&gt;0)=TRUE,IF(b_BDVSA!L475&gt;0,"D","A"),"")</f>
        <v/>
      </c>
      <c r="N475" s="125">
        <f>IF(b_BDVSA!M475&lt;&gt;"",ABS(b_BDVSA!M475),"")</f>
        <v>583.67999999999995</v>
      </c>
      <c r="O475" s="125" t="str">
        <f>IF(AND(b_BDVSA!M475&lt;&gt;"",b_BDVSA!M475&lt;&gt;0)=TRUE,IF(b_BDVSA!M475&gt;0,"D","A"),"")</f>
        <v>D</v>
      </c>
      <c r="P475" s="126" t="str">
        <f>IF(b_BDVSA!N475&lt;&gt;"",ABS(b_BDVSA!N475),"")</f>
        <v/>
      </c>
      <c r="Q475" s="125">
        <f>IF(b_BDVSA!Q475&lt;&gt;"",ABS(b_BDVSA!Q475),"")</f>
        <v>0</v>
      </c>
      <c r="R475" s="125" t="str">
        <f>IF(AND(b_BDVSA!Q475&lt;&gt;"",b_BDVSA!Q475&lt;&gt;0)=TRUE,IF(b_BDVSA!Q475&gt;0,"D","A"),"")</f>
        <v/>
      </c>
      <c r="S475" s="125">
        <f>IF(b_BDVSA!R475&lt;&gt;"",ABS(b_BDVSA!R475),"")</f>
        <v>583.67999999999995</v>
      </c>
      <c r="T475" s="125" t="str">
        <f>IF(AND(b_BDVSA!R475&lt;&gt;"",b_BDVSA!R475&lt;&gt;0)=TRUE,IF(b_BDVSA!R475&gt;0,"D","A"),"")</f>
        <v>D</v>
      </c>
      <c r="U475" s="126" t="str">
        <f>IF(b_BDVSA!S475&lt;&gt;"",ABS(b_BDVSA!S475),"")</f>
        <v/>
      </c>
      <c r="V475" s="125">
        <f>IF(b_BDVSA!V475&lt;&gt;"",ABS(b_BDVSA!V475),"")</f>
        <v>0</v>
      </c>
      <c r="W475" s="125" t="str">
        <f>IF(AND(b_BDVSA!V475&lt;&gt;"",b_BDVSA!V475&lt;&gt;0)=TRUE,IF(b_BDVSA!V475&gt;0,"D","A"),"")</f>
        <v/>
      </c>
      <c r="X475" s="125">
        <f>IF(b_BDVSA!W475&lt;&gt;"",ABS(b_BDVSA!W475),"")</f>
        <v>583.67999999999995</v>
      </c>
      <c r="Y475" s="125" t="str">
        <f>IF(AND(b_BDVSA!W475&lt;&gt;"",b_BDVSA!W475&lt;&gt;0)=TRUE,IF(b_BDVSA!W475&gt;0,"D","A"),"")</f>
        <v>D</v>
      </c>
      <c r="Z475" s="126" t="str">
        <f>IF(b_BDVSA!X475&lt;&gt;"",ABS(b_BDVSA!X475),"")</f>
        <v/>
      </c>
    </row>
    <row r="476" spans="1:26">
      <c r="A476" s="117" t="str">
        <f>IF(dati_pdc!A472&lt;&gt;"",IF(dati_pdc!D472=1,RIGHT(dati_pdc!A472,dati_pdc!E472),dati_pdc!A472),"")</f>
        <v>880153</v>
      </c>
      <c r="B476" s="117" t="str">
        <f>IF(dati_pdc!B472&lt;&gt;"",dati_pdc!B472,"")</f>
        <v>Costi e spese non di competenza</v>
      </c>
      <c r="C476" s="117">
        <f>IF(dati_pdc!C472&lt;&gt;"",dati_pdc!C472,"")</f>
        <v>3</v>
      </c>
      <c r="D476" s="117">
        <f>IF(dati_pdc!D472&lt;&gt;"",dati_pdc!D472,"")</f>
        <v>0</v>
      </c>
      <c r="E476" s="125">
        <f>IF(b_BDVSA!F476&lt;&gt;"",ABS(b_BDVSA!F476),"")</f>
        <v>2398.63</v>
      </c>
      <c r="F476" s="125" t="str">
        <f>IF(AND(b_BDVSA!F476&lt;&gt;"",b_BDVSA!F476&lt;&gt;0)=TRUE,IF(b_BDVSA!F476&gt;0,"D","A"),"")</f>
        <v>D</v>
      </c>
      <c r="G476" s="125">
        <f>IF(b_BDVSA!G476&lt;&gt;"",ABS(b_BDVSA!G476),"")</f>
        <v>636.55999999999995</v>
      </c>
      <c r="H476" s="125" t="str">
        <f>IF(AND(b_BDVSA!G476&lt;&gt;"",b_BDVSA!G476&lt;&gt;0)=TRUE,IF(b_BDVSA!G476&gt;0,"D","A"),"")</f>
        <v>D</v>
      </c>
      <c r="I476" s="125">
        <f>IF(b_BDVSA!H476&lt;&gt;"",ABS(b_BDVSA!H476),"")</f>
        <v>1762.0700000000002</v>
      </c>
      <c r="J476" s="125" t="str">
        <f>IF(AND(b_BDVSA!H476&lt;&gt;"",b_BDVSA!H476&lt;&gt;0)=TRUE,IF(b_BDVSA!H476&gt;0,"D","A"),"")</f>
        <v>D</v>
      </c>
      <c r="K476" s="126">
        <f>IF(b_BDVSA!I476&lt;&gt;"",ABS(b_BDVSA!I476),"")</f>
        <v>2.7681129822797543</v>
      </c>
      <c r="L476" s="125">
        <f>IF(b_BDVSA!L476&lt;&gt;"",ABS(b_BDVSA!L476),"")</f>
        <v>0</v>
      </c>
      <c r="M476" s="125" t="str">
        <f>IF(AND(b_BDVSA!L476&lt;&gt;"",b_BDVSA!L476&lt;&gt;0)=TRUE,IF(b_BDVSA!L476&gt;0,"D","A"),"")</f>
        <v/>
      </c>
      <c r="N476" s="125">
        <f>IF(b_BDVSA!M476&lt;&gt;"",ABS(b_BDVSA!M476),"")</f>
        <v>2398.63</v>
      </c>
      <c r="O476" s="125" t="str">
        <f>IF(AND(b_BDVSA!M476&lt;&gt;"",b_BDVSA!M476&lt;&gt;0)=TRUE,IF(b_BDVSA!M476&gt;0,"D","A"),"")</f>
        <v>D</v>
      </c>
      <c r="P476" s="126" t="str">
        <f>IF(b_BDVSA!N476&lt;&gt;"",ABS(b_BDVSA!N476),"")</f>
        <v/>
      </c>
      <c r="Q476" s="125">
        <f>IF(b_BDVSA!Q476&lt;&gt;"",ABS(b_BDVSA!Q476),"")</f>
        <v>0</v>
      </c>
      <c r="R476" s="125" t="str">
        <f>IF(AND(b_BDVSA!Q476&lt;&gt;"",b_BDVSA!Q476&lt;&gt;0)=TRUE,IF(b_BDVSA!Q476&gt;0,"D","A"),"")</f>
        <v/>
      </c>
      <c r="S476" s="125">
        <f>IF(b_BDVSA!R476&lt;&gt;"",ABS(b_BDVSA!R476),"")</f>
        <v>2398.63</v>
      </c>
      <c r="T476" s="125" t="str">
        <f>IF(AND(b_BDVSA!R476&lt;&gt;"",b_BDVSA!R476&lt;&gt;0)=TRUE,IF(b_BDVSA!R476&gt;0,"D","A"),"")</f>
        <v>D</v>
      </c>
      <c r="U476" s="126" t="str">
        <f>IF(b_BDVSA!S476&lt;&gt;"",ABS(b_BDVSA!S476),"")</f>
        <v/>
      </c>
      <c r="V476" s="125">
        <f>IF(b_BDVSA!V476&lt;&gt;"",ABS(b_BDVSA!V476),"")</f>
        <v>0</v>
      </c>
      <c r="W476" s="125" t="str">
        <f>IF(AND(b_BDVSA!V476&lt;&gt;"",b_BDVSA!V476&lt;&gt;0)=TRUE,IF(b_BDVSA!V476&gt;0,"D","A"),"")</f>
        <v/>
      </c>
      <c r="X476" s="125">
        <f>IF(b_BDVSA!W476&lt;&gt;"",ABS(b_BDVSA!W476),"")</f>
        <v>2398.63</v>
      </c>
      <c r="Y476" s="125" t="str">
        <f>IF(AND(b_BDVSA!W476&lt;&gt;"",b_BDVSA!W476&lt;&gt;0)=TRUE,IF(b_BDVSA!W476&gt;0,"D","A"),"")</f>
        <v>D</v>
      </c>
      <c r="Z476" s="126" t="str">
        <f>IF(b_BDVSA!X476&lt;&gt;"",ABS(b_BDVSA!X476),"")</f>
        <v/>
      </c>
    </row>
    <row r="477" spans="1:26">
      <c r="A477" s="117" t="str">
        <f>IF(dati_pdc!A473&lt;&gt;"",IF(dati_pdc!D473=1,RIGHT(dati_pdc!A473,dati_pdc!E473),dati_pdc!A473),"")</f>
        <v>90</v>
      </c>
      <c r="B477" s="117" t="str">
        <f>IF(dati_pdc!B473&lt;&gt;"",dati_pdc!B473,"")</f>
        <v>AMMORTAMENTI</v>
      </c>
      <c r="C477" s="117">
        <f>IF(dati_pdc!C473&lt;&gt;"",dati_pdc!C473,"")</f>
        <v>1</v>
      </c>
      <c r="D477" s="117">
        <f>IF(dati_pdc!D473&lt;&gt;"",dati_pdc!D473,"")</f>
        <v>0</v>
      </c>
      <c r="E477" s="125">
        <f>IF(b_BDVSA!F477&lt;&gt;"",ABS(b_BDVSA!F477),"")</f>
        <v>71511.780000000013</v>
      </c>
      <c r="F477" s="125" t="str">
        <f>IF(AND(b_BDVSA!F477&lt;&gt;"",b_BDVSA!F477&lt;&gt;0)=TRUE,IF(b_BDVSA!F477&gt;0,"D","A"),"")</f>
        <v>D</v>
      </c>
      <c r="G477" s="125">
        <f>IF(b_BDVSA!G477&lt;&gt;"",ABS(b_BDVSA!G477),"")</f>
        <v>75802.800000000017</v>
      </c>
      <c r="H477" s="125" t="str">
        <f>IF(AND(b_BDVSA!G477&lt;&gt;"",b_BDVSA!G477&lt;&gt;0)=TRUE,IF(b_BDVSA!G477&gt;0,"D","A"),"")</f>
        <v>D</v>
      </c>
      <c r="I477" s="125">
        <f>IF(b_BDVSA!H477&lt;&gt;"",ABS(b_BDVSA!H477),"")</f>
        <v>4291.0200000000041</v>
      </c>
      <c r="J477" s="125" t="str">
        <f>IF(AND(b_BDVSA!H477&lt;&gt;"",b_BDVSA!H477&lt;&gt;0)=TRUE,IF(b_BDVSA!H477&gt;0,"D","A"),"")</f>
        <v>A</v>
      </c>
      <c r="K477" s="126">
        <f>IF(b_BDVSA!I477&lt;&gt;"",ABS(b_BDVSA!I477),"")</f>
        <v>5.6607671484430695E-2</v>
      </c>
      <c r="L477" s="125">
        <f>IF(b_BDVSA!L477&lt;&gt;"",ABS(b_BDVSA!L477),"")</f>
        <v>0</v>
      </c>
      <c r="M477" s="125" t="str">
        <f>IF(AND(b_BDVSA!L477&lt;&gt;"",b_BDVSA!L477&lt;&gt;0)=TRUE,IF(b_BDVSA!L477&gt;0,"D","A"),"")</f>
        <v/>
      </c>
      <c r="N477" s="125">
        <f>IF(b_BDVSA!M477&lt;&gt;"",ABS(b_BDVSA!M477),"")</f>
        <v>71511.780000000013</v>
      </c>
      <c r="O477" s="125" t="str">
        <f>IF(AND(b_BDVSA!M477&lt;&gt;"",b_BDVSA!M477&lt;&gt;0)=TRUE,IF(b_BDVSA!M477&gt;0,"D","A"),"")</f>
        <v>D</v>
      </c>
      <c r="P477" s="126" t="str">
        <f>IF(b_BDVSA!N477&lt;&gt;"",ABS(b_BDVSA!N477),"")</f>
        <v/>
      </c>
      <c r="Q477" s="125">
        <f>IF(b_BDVSA!Q477&lt;&gt;"",ABS(b_BDVSA!Q477),"")</f>
        <v>0</v>
      </c>
      <c r="R477" s="125" t="str">
        <f>IF(AND(b_BDVSA!Q477&lt;&gt;"",b_BDVSA!Q477&lt;&gt;0)=TRUE,IF(b_BDVSA!Q477&gt;0,"D","A"),"")</f>
        <v/>
      </c>
      <c r="S477" s="125">
        <f>IF(b_BDVSA!R477&lt;&gt;"",ABS(b_BDVSA!R477),"")</f>
        <v>71511.780000000013</v>
      </c>
      <c r="T477" s="125" t="str">
        <f>IF(AND(b_BDVSA!R477&lt;&gt;"",b_BDVSA!R477&lt;&gt;0)=TRUE,IF(b_BDVSA!R477&gt;0,"D","A"),"")</f>
        <v>D</v>
      </c>
      <c r="U477" s="126" t="str">
        <f>IF(b_BDVSA!S477&lt;&gt;"",ABS(b_BDVSA!S477),"")</f>
        <v/>
      </c>
      <c r="V477" s="125">
        <f>IF(b_BDVSA!V477&lt;&gt;"",ABS(b_BDVSA!V477),"")</f>
        <v>0</v>
      </c>
      <c r="W477" s="125" t="str">
        <f>IF(AND(b_BDVSA!V477&lt;&gt;"",b_BDVSA!V477&lt;&gt;0)=TRUE,IF(b_BDVSA!V477&gt;0,"D","A"),"")</f>
        <v/>
      </c>
      <c r="X477" s="125">
        <f>IF(b_BDVSA!W477&lt;&gt;"",ABS(b_BDVSA!W477),"")</f>
        <v>71511.780000000013</v>
      </c>
      <c r="Y477" s="125" t="str">
        <f>IF(AND(b_BDVSA!W477&lt;&gt;"",b_BDVSA!W477&lt;&gt;0)=TRUE,IF(b_BDVSA!W477&gt;0,"D","A"),"")</f>
        <v>D</v>
      </c>
      <c r="Z477" s="126" t="str">
        <f>IF(b_BDVSA!X477&lt;&gt;"",ABS(b_BDVSA!X477),"")</f>
        <v/>
      </c>
    </row>
    <row r="478" spans="1:26">
      <c r="A478" s="117" t="str">
        <f>IF(dati_pdc!A474&lt;&gt;"",IF(dati_pdc!D474=1,RIGHT(dati_pdc!A474,dati_pdc!E474),dati_pdc!A474),"")</f>
        <v>9001</v>
      </c>
      <c r="B478" s="117" t="str">
        <f>IF(dati_pdc!B474&lt;&gt;"",dati_pdc!B474,"")</f>
        <v>AMMORT.TI IMMOBILIZZAZIONI IMMATERIALI</v>
      </c>
      <c r="C478" s="117">
        <f>IF(dati_pdc!C474&lt;&gt;"",dati_pdc!C474,"")</f>
        <v>2</v>
      </c>
      <c r="D478" s="117">
        <f>IF(dati_pdc!D474&lt;&gt;"",dati_pdc!D474,"")</f>
        <v>0</v>
      </c>
      <c r="E478" s="125">
        <f>IF(b_BDVSA!F478&lt;&gt;"",ABS(b_BDVSA!F478),"")</f>
        <v>12389.41</v>
      </c>
      <c r="F478" s="125" t="str">
        <f>IF(AND(b_BDVSA!F478&lt;&gt;"",b_BDVSA!F478&lt;&gt;0)=TRUE,IF(b_BDVSA!F478&gt;0,"D","A"),"")</f>
        <v>D</v>
      </c>
      <c r="G478" s="125">
        <f>IF(b_BDVSA!G478&lt;&gt;"",ABS(b_BDVSA!G478),"")</f>
        <v>15582.58</v>
      </c>
      <c r="H478" s="125" t="str">
        <f>IF(AND(b_BDVSA!G478&lt;&gt;"",b_BDVSA!G478&lt;&gt;0)=TRUE,IF(b_BDVSA!G478&gt;0,"D","A"),"")</f>
        <v>D</v>
      </c>
      <c r="I478" s="125">
        <f>IF(b_BDVSA!H478&lt;&gt;"",ABS(b_BDVSA!H478),"")</f>
        <v>3193.17</v>
      </c>
      <c r="J478" s="125" t="str">
        <f>IF(AND(b_BDVSA!H478&lt;&gt;"",b_BDVSA!H478&lt;&gt;0)=TRUE,IF(b_BDVSA!H478&gt;0,"D","A"),"")</f>
        <v>A</v>
      </c>
      <c r="K478" s="126">
        <f>IF(b_BDVSA!I478&lt;&gt;"",ABS(b_BDVSA!I478),"")</f>
        <v>0.20491921106774361</v>
      </c>
      <c r="L478" s="125">
        <f>IF(b_BDVSA!L478&lt;&gt;"",ABS(b_BDVSA!L478),"")</f>
        <v>0</v>
      </c>
      <c r="M478" s="125" t="str">
        <f>IF(AND(b_BDVSA!L478&lt;&gt;"",b_BDVSA!L478&lt;&gt;0)=TRUE,IF(b_BDVSA!L478&gt;0,"D","A"),"")</f>
        <v/>
      </c>
      <c r="N478" s="125">
        <f>IF(b_BDVSA!M478&lt;&gt;"",ABS(b_BDVSA!M478),"")</f>
        <v>12389.41</v>
      </c>
      <c r="O478" s="125" t="str">
        <f>IF(AND(b_BDVSA!M478&lt;&gt;"",b_BDVSA!M478&lt;&gt;0)=TRUE,IF(b_BDVSA!M478&gt;0,"D","A"),"")</f>
        <v>D</v>
      </c>
      <c r="P478" s="126" t="str">
        <f>IF(b_BDVSA!N478&lt;&gt;"",ABS(b_BDVSA!N478),"")</f>
        <v/>
      </c>
      <c r="Q478" s="125">
        <f>IF(b_BDVSA!Q478&lt;&gt;"",ABS(b_BDVSA!Q478),"")</f>
        <v>0</v>
      </c>
      <c r="R478" s="125" t="str">
        <f>IF(AND(b_BDVSA!Q478&lt;&gt;"",b_BDVSA!Q478&lt;&gt;0)=TRUE,IF(b_BDVSA!Q478&gt;0,"D","A"),"")</f>
        <v/>
      </c>
      <c r="S478" s="125">
        <f>IF(b_BDVSA!R478&lt;&gt;"",ABS(b_BDVSA!R478),"")</f>
        <v>12389.41</v>
      </c>
      <c r="T478" s="125" t="str">
        <f>IF(AND(b_BDVSA!R478&lt;&gt;"",b_BDVSA!R478&lt;&gt;0)=TRUE,IF(b_BDVSA!R478&gt;0,"D","A"),"")</f>
        <v>D</v>
      </c>
      <c r="U478" s="126" t="str">
        <f>IF(b_BDVSA!S478&lt;&gt;"",ABS(b_BDVSA!S478),"")</f>
        <v/>
      </c>
      <c r="V478" s="125">
        <f>IF(b_BDVSA!V478&lt;&gt;"",ABS(b_BDVSA!V478),"")</f>
        <v>0</v>
      </c>
      <c r="W478" s="125" t="str">
        <f>IF(AND(b_BDVSA!V478&lt;&gt;"",b_BDVSA!V478&lt;&gt;0)=TRUE,IF(b_BDVSA!V478&gt;0,"D","A"),"")</f>
        <v/>
      </c>
      <c r="X478" s="125">
        <f>IF(b_BDVSA!W478&lt;&gt;"",ABS(b_BDVSA!W478),"")</f>
        <v>12389.41</v>
      </c>
      <c r="Y478" s="125" t="str">
        <f>IF(AND(b_BDVSA!W478&lt;&gt;"",b_BDVSA!W478&lt;&gt;0)=TRUE,IF(b_BDVSA!W478&gt;0,"D","A"),"")</f>
        <v>D</v>
      </c>
      <c r="Z478" s="126" t="str">
        <f>IF(b_BDVSA!X478&lt;&gt;"",ABS(b_BDVSA!X478),"")</f>
        <v/>
      </c>
    </row>
    <row r="479" spans="1:26">
      <c r="A479" s="117" t="str">
        <f>IF(dati_pdc!A475&lt;&gt;"",IF(dati_pdc!D475=1,RIGHT(dati_pdc!A475,dati_pdc!E475),dati_pdc!A475),"")</f>
        <v>900101</v>
      </c>
      <c r="B479" s="117" t="str">
        <f>IF(dati_pdc!B475&lt;&gt;"",dati_pdc!B475,"")</f>
        <v>Amm.to spese societarie</v>
      </c>
      <c r="C479" s="117">
        <f>IF(dati_pdc!C475&lt;&gt;"",dati_pdc!C475,"")</f>
        <v>3</v>
      </c>
      <c r="D479" s="117">
        <f>IF(dati_pdc!D475&lt;&gt;"",dati_pdc!D475,"")</f>
        <v>0</v>
      </c>
      <c r="E479" s="125">
        <f>IF(b_BDVSA!F479&lt;&gt;"",ABS(b_BDVSA!F479),"")</f>
        <v>0</v>
      </c>
      <c r="F479" s="125" t="str">
        <f>IF(AND(b_BDVSA!F479&lt;&gt;"",b_BDVSA!F479&lt;&gt;0)=TRUE,IF(b_BDVSA!F479&gt;0,"D","A"),"")</f>
        <v/>
      </c>
      <c r="G479" s="125">
        <f>IF(b_BDVSA!G479&lt;&gt;"",ABS(b_BDVSA!G479),"")</f>
        <v>460</v>
      </c>
      <c r="H479" s="125" t="str">
        <f>IF(AND(b_BDVSA!G479&lt;&gt;"",b_BDVSA!G479&lt;&gt;0)=TRUE,IF(b_BDVSA!G479&gt;0,"D","A"),"")</f>
        <v>D</v>
      </c>
      <c r="I479" s="125">
        <f>IF(b_BDVSA!H479&lt;&gt;"",ABS(b_BDVSA!H479),"")</f>
        <v>460</v>
      </c>
      <c r="J479" s="125" t="str">
        <f>IF(AND(b_BDVSA!H479&lt;&gt;"",b_BDVSA!H479&lt;&gt;0)=TRUE,IF(b_BDVSA!H479&gt;0,"D","A"),"")</f>
        <v>A</v>
      </c>
      <c r="K479" s="126">
        <f>IF(b_BDVSA!I479&lt;&gt;"",ABS(b_BDVSA!I479),"")</f>
        <v>1</v>
      </c>
      <c r="L479" s="125">
        <f>IF(b_BDVSA!L479&lt;&gt;"",ABS(b_BDVSA!L479),"")</f>
        <v>0</v>
      </c>
      <c r="M479" s="125" t="str">
        <f>IF(AND(b_BDVSA!L479&lt;&gt;"",b_BDVSA!L479&lt;&gt;0)=TRUE,IF(b_BDVSA!L479&gt;0,"D","A"),"")</f>
        <v/>
      </c>
      <c r="N479" s="125">
        <f>IF(b_BDVSA!M479&lt;&gt;"",ABS(b_BDVSA!M479),"")</f>
        <v>0</v>
      </c>
      <c r="O479" s="125" t="str">
        <f>IF(AND(b_BDVSA!M479&lt;&gt;"",b_BDVSA!M479&lt;&gt;0)=TRUE,IF(b_BDVSA!M479&gt;0,"D","A"),"")</f>
        <v/>
      </c>
      <c r="P479" s="126" t="str">
        <f>IF(b_BDVSA!N479&lt;&gt;"",ABS(b_BDVSA!N479),"")</f>
        <v/>
      </c>
      <c r="Q479" s="125">
        <f>IF(b_BDVSA!Q479&lt;&gt;"",ABS(b_BDVSA!Q479),"")</f>
        <v>0</v>
      </c>
      <c r="R479" s="125" t="str">
        <f>IF(AND(b_BDVSA!Q479&lt;&gt;"",b_BDVSA!Q479&lt;&gt;0)=TRUE,IF(b_BDVSA!Q479&gt;0,"D","A"),"")</f>
        <v/>
      </c>
      <c r="S479" s="125">
        <f>IF(b_BDVSA!R479&lt;&gt;"",ABS(b_BDVSA!R479),"")</f>
        <v>0</v>
      </c>
      <c r="T479" s="125" t="str">
        <f>IF(AND(b_BDVSA!R479&lt;&gt;"",b_BDVSA!R479&lt;&gt;0)=TRUE,IF(b_BDVSA!R479&gt;0,"D","A"),"")</f>
        <v/>
      </c>
      <c r="U479" s="126" t="str">
        <f>IF(b_BDVSA!S479&lt;&gt;"",ABS(b_BDVSA!S479),"")</f>
        <v/>
      </c>
      <c r="V479" s="125">
        <f>IF(b_BDVSA!V479&lt;&gt;"",ABS(b_BDVSA!V479),"")</f>
        <v>0</v>
      </c>
      <c r="W479" s="125" t="str">
        <f>IF(AND(b_BDVSA!V479&lt;&gt;"",b_BDVSA!V479&lt;&gt;0)=TRUE,IF(b_BDVSA!V479&gt;0,"D","A"),"")</f>
        <v/>
      </c>
      <c r="X479" s="125">
        <f>IF(b_BDVSA!W479&lt;&gt;"",ABS(b_BDVSA!W479),"")</f>
        <v>0</v>
      </c>
      <c r="Y479" s="125" t="str">
        <f>IF(AND(b_BDVSA!W479&lt;&gt;"",b_BDVSA!W479&lt;&gt;0)=TRUE,IF(b_BDVSA!W479&gt;0,"D","A"),"")</f>
        <v/>
      </c>
      <c r="Z479" s="126" t="str">
        <f>IF(b_BDVSA!X479&lt;&gt;"",ABS(b_BDVSA!X479),"")</f>
        <v/>
      </c>
    </row>
    <row r="480" spans="1:26">
      <c r="A480" s="117" t="str">
        <f>IF(dati_pdc!A476&lt;&gt;"",IF(dati_pdc!D476=1,RIGHT(dati_pdc!A476,dati_pdc!E476),dati_pdc!A476),"")</f>
        <v>900121</v>
      </c>
      <c r="B480" s="117" t="str">
        <f>IF(dati_pdc!B476&lt;&gt;"",dati_pdc!B476,"")</f>
        <v>Amm.to software capitalizzato</v>
      </c>
      <c r="C480" s="117">
        <f>IF(dati_pdc!C476&lt;&gt;"",dati_pdc!C476,"")</f>
        <v>3</v>
      </c>
      <c r="D480" s="117">
        <f>IF(dati_pdc!D476&lt;&gt;"",dati_pdc!D476,"")</f>
        <v>0</v>
      </c>
      <c r="E480" s="125">
        <f>IF(b_BDVSA!F480&lt;&gt;"",ABS(b_BDVSA!F480),"")</f>
        <v>12389.41</v>
      </c>
      <c r="F480" s="125" t="str">
        <f>IF(AND(b_BDVSA!F480&lt;&gt;"",b_BDVSA!F480&lt;&gt;0)=TRUE,IF(b_BDVSA!F480&gt;0,"D","A"),"")</f>
        <v>D</v>
      </c>
      <c r="G480" s="125">
        <f>IF(b_BDVSA!G480&lt;&gt;"",ABS(b_BDVSA!G480),"")</f>
        <v>15122.58</v>
      </c>
      <c r="H480" s="125" t="str">
        <f>IF(AND(b_BDVSA!G480&lt;&gt;"",b_BDVSA!G480&lt;&gt;0)=TRUE,IF(b_BDVSA!G480&gt;0,"D","A"),"")</f>
        <v>D</v>
      </c>
      <c r="I480" s="125">
        <f>IF(b_BDVSA!H480&lt;&gt;"",ABS(b_BDVSA!H480),"")</f>
        <v>2733.17</v>
      </c>
      <c r="J480" s="125" t="str">
        <f>IF(AND(b_BDVSA!H480&lt;&gt;"",b_BDVSA!H480&lt;&gt;0)=TRUE,IF(b_BDVSA!H480&gt;0,"D","A"),"")</f>
        <v>A</v>
      </c>
      <c r="K480" s="126">
        <f>IF(b_BDVSA!I480&lt;&gt;"",ABS(b_BDVSA!I480),"")</f>
        <v>0.18073437204498174</v>
      </c>
      <c r="L480" s="125">
        <f>IF(b_BDVSA!L480&lt;&gt;"",ABS(b_BDVSA!L480),"")</f>
        <v>0</v>
      </c>
      <c r="M480" s="125" t="str">
        <f>IF(AND(b_BDVSA!L480&lt;&gt;"",b_BDVSA!L480&lt;&gt;0)=TRUE,IF(b_BDVSA!L480&gt;0,"D","A"),"")</f>
        <v/>
      </c>
      <c r="N480" s="125">
        <f>IF(b_BDVSA!M480&lt;&gt;"",ABS(b_BDVSA!M480),"")</f>
        <v>12389.41</v>
      </c>
      <c r="O480" s="125" t="str">
        <f>IF(AND(b_BDVSA!M480&lt;&gt;"",b_BDVSA!M480&lt;&gt;0)=TRUE,IF(b_BDVSA!M480&gt;0,"D","A"),"")</f>
        <v>D</v>
      </c>
      <c r="P480" s="126" t="str">
        <f>IF(b_BDVSA!N480&lt;&gt;"",ABS(b_BDVSA!N480),"")</f>
        <v/>
      </c>
      <c r="Q480" s="125">
        <f>IF(b_BDVSA!Q480&lt;&gt;"",ABS(b_BDVSA!Q480),"")</f>
        <v>0</v>
      </c>
      <c r="R480" s="125" t="str">
        <f>IF(AND(b_BDVSA!Q480&lt;&gt;"",b_BDVSA!Q480&lt;&gt;0)=TRUE,IF(b_BDVSA!Q480&gt;0,"D","A"),"")</f>
        <v/>
      </c>
      <c r="S480" s="125">
        <f>IF(b_BDVSA!R480&lt;&gt;"",ABS(b_BDVSA!R480),"")</f>
        <v>12389.41</v>
      </c>
      <c r="T480" s="125" t="str">
        <f>IF(AND(b_BDVSA!R480&lt;&gt;"",b_BDVSA!R480&lt;&gt;0)=TRUE,IF(b_BDVSA!R480&gt;0,"D","A"),"")</f>
        <v>D</v>
      </c>
      <c r="U480" s="126" t="str">
        <f>IF(b_BDVSA!S480&lt;&gt;"",ABS(b_BDVSA!S480),"")</f>
        <v/>
      </c>
      <c r="V480" s="125">
        <f>IF(b_BDVSA!V480&lt;&gt;"",ABS(b_BDVSA!V480),"")</f>
        <v>0</v>
      </c>
      <c r="W480" s="125" t="str">
        <f>IF(AND(b_BDVSA!V480&lt;&gt;"",b_BDVSA!V480&lt;&gt;0)=TRUE,IF(b_BDVSA!V480&gt;0,"D","A"),"")</f>
        <v/>
      </c>
      <c r="X480" s="125">
        <f>IF(b_BDVSA!W480&lt;&gt;"",ABS(b_BDVSA!W480),"")</f>
        <v>12389.41</v>
      </c>
      <c r="Y480" s="125" t="str">
        <f>IF(AND(b_BDVSA!W480&lt;&gt;"",b_BDVSA!W480&lt;&gt;0)=TRUE,IF(b_BDVSA!W480&gt;0,"D","A"),"")</f>
        <v>D</v>
      </c>
      <c r="Z480" s="126" t="str">
        <f>IF(b_BDVSA!X480&lt;&gt;"",ABS(b_BDVSA!X480),"")</f>
        <v/>
      </c>
    </row>
    <row r="481" spans="1:26">
      <c r="A481" s="117" t="str">
        <f>IF(dati_pdc!A477&lt;&gt;"",IF(dati_pdc!D477=1,RIGHT(dati_pdc!A477,dati_pdc!E477),dati_pdc!A477),"")</f>
        <v>9003</v>
      </c>
      <c r="B481" s="117" t="str">
        <f>IF(dati_pdc!B477&lt;&gt;"",dati_pdc!B477,"")</f>
        <v>AMM.TI ORDINARI IMMOBILIZZ. MATERIALI</v>
      </c>
      <c r="C481" s="117">
        <f>IF(dati_pdc!C477&lt;&gt;"",dati_pdc!C477,"")</f>
        <v>2</v>
      </c>
      <c r="D481" s="117">
        <f>IF(dati_pdc!D477&lt;&gt;"",dati_pdc!D477,"")</f>
        <v>0</v>
      </c>
      <c r="E481" s="125">
        <f>IF(b_BDVSA!F481&lt;&gt;"",ABS(b_BDVSA!F481),"")</f>
        <v>59122.37000000001</v>
      </c>
      <c r="F481" s="125" t="str">
        <f>IF(AND(b_BDVSA!F481&lt;&gt;"",b_BDVSA!F481&lt;&gt;0)=TRUE,IF(b_BDVSA!F481&gt;0,"D","A"),"")</f>
        <v>D</v>
      </c>
      <c r="G481" s="125">
        <f>IF(b_BDVSA!G481&lt;&gt;"",ABS(b_BDVSA!G481),"")</f>
        <v>60220.22</v>
      </c>
      <c r="H481" s="125" t="str">
        <f>IF(AND(b_BDVSA!G481&lt;&gt;"",b_BDVSA!G481&lt;&gt;0)=TRUE,IF(b_BDVSA!G481&gt;0,"D","A"),"")</f>
        <v>D</v>
      </c>
      <c r="I481" s="125">
        <f>IF(b_BDVSA!H481&lt;&gt;"",ABS(b_BDVSA!H481),"")</f>
        <v>1097.8499999999913</v>
      </c>
      <c r="J481" s="125" t="str">
        <f>IF(AND(b_BDVSA!H481&lt;&gt;"",b_BDVSA!H481&lt;&gt;0)=TRUE,IF(b_BDVSA!H481&gt;0,"D","A"),"")</f>
        <v>A</v>
      </c>
      <c r="K481" s="126">
        <f>IF(b_BDVSA!I481&lt;&gt;"",ABS(b_BDVSA!I481),"")</f>
        <v>1.8230587666401604E-2</v>
      </c>
      <c r="L481" s="125">
        <f>IF(b_BDVSA!L481&lt;&gt;"",ABS(b_BDVSA!L481),"")</f>
        <v>0</v>
      </c>
      <c r="M481" s="125" t="str">
        <f>IF(AND(b_BDVSA!L481&lt;&gt;"",b_BDVSA!L481&lt;&gt;0)=TRUE,IF(b_BDVSA!L481&gt;0,"D","A"),"")</f>
        <v/>
      </c>
      <c r="N481" s="125">
        <f>IF(b_BDVSA!M481&lt;&gt;"",ABS(b_BDVSA!M481),"")</f>
        <v>59122.37000000001</v>
      </c>
      <c r="O481" s="125" t="str">
        <f>IF(AND(b_BDVSA!M481&lt;&gt;"",b_BDVSA!M481&lt;&gt;0)=TRUE,IF(b_BDVSA!M481&gt;0,"D","A"),"")</f>
        <v>D</v>
      </c>
      <c r="P481" s="126" t="str">
        <f>IF(b_BDVSA!N481&lt;&gt;"",ABS(b_BDVSA!N481),"")</f>
        <v/>
      </c>
      <c r="Q481" s="125">
        <f>IF(b_BDVSA!Q481&lt;&gt;"",ABS(b_BDVSA!Q481),"")</f>
        <v>0</v>
      </c>
      <c r="R481" s="125" t="str">
        <f>IF(AND(b_BDVSA!Q481&lt;&gt;"",b_BDVSA!Q481&lt;&gt;0)=TRUE,IF(b_BDVSA!Q481&gt;0,"D","A"),"")</f>
        <v/>
      </c>
      <c r="S481" s="125">
        <f>IF(b_BDVSA!R481&lt;&gt;"",ABS(b_BDVSA!R481),"")</f>
        <v>59122.37000000001</v>
      </c>
      <c r="T481" s="125" t="str">
        <f>IF(AND(b_BDVSA!R481&lt;&gt;"",b_BDVSA!R481&lt;&gt;0)=TRUE,IF(b_BDVSA!R481&gt;0,"D","A"),"")</f>
        <v>D</v>
      </c>
      <c r="U481" s="126" t="str">
        <f>IF(b_BDVSA!S481&lt;&gt;"",ABS(b_BDVSA!S481),"")</f>
        <v/>
      </c>
      <c r="V481" s="125">
        <f>IF(b_BDVSA!V481&lt;&gt;"",ABS(b_BDVSA!V481),"")</f>
        <v>0</v>
      </c>
      <c r="W481" s="125" t="str">
        <f>IF(AND(b_BDVSA!V481&lt;&gt;"",b_BDVSA!V481&lt;&gt;0)=TRUE,IF(b_BDVSA!V481&gt;0,"D","A"),"")</f>
        <v/>
      </c>
      <c r="X481" s="125">
        <f>IF(b_BDVSA!W481&lt;&gt;"",ABS(b_BDVSA!W481),"")</f>
        <v>59122.37000000001</v>
      </c>
      <c r="Y481" s="125" t="str">
        <f>IF(AND(b_BDVSA!W481&lt;&gt;"",b_BDVSA!W481&lt;&gt;0)=TRUE,IF(b_BDVSA!W481&gt;0,"D","A"),"")</f>
        <v>D</v>
      </c>
      <c r="Z481" s="126" t="str">
        <f>IF(b_BDVSA!X481&lt;&gt;"",ABS(b_BDVSA!X481),"")</f>
        <v/>
      </c>
    </row>
    <row r="482" spans="1:26">
      <c r="A482" s="117" t="str">
        <f>IF(dati_pdc!A478&lt;&gt;"",IF(dati_pdc!D478=1,RIGHT(dati_pdc!A478,dati_pdc!E478),dati_pdc!A478),"")</f>
        <v>900303</v>
      </c>
      <c r="B482" s="117" t="str">
        <f>IF(dati_pdc!B478&lt;&gt;"",dati_pdc!B478,"")</f>
        <v>Amm.ti ordinari fabbricati industriali</v>
      </c>
      <c r="C482" s="117">
        <f>IF(dati_pdc!C478&lt;&gt;"",dati_pdc!C478,"")</f>
        <v>3</v>
      </c>
      <c r="D482" s="117">
        <f>IF(dati_pdc!D478&lt;&gt;"",dati_pdc!D478,"")</f>
        <v>0</v>
      </c>
      <c r="E482" s="125">
        <f>IF(b_BDVSA!F482&lt;&gt;"",ABS(b_BDVSA!F482),"")</f>
        <v>20435.080000000002</v>
      </c>
      <c r="F482" s="125" t="str">
        <f>IF(AND(b_BDVSA!F482&lt;&gt;"",b_BDVSA!F482&lt;&gt;0)=TRUE,IF(b_BDVSA!F482&gt;0,"D","A"),"")</f>
        <v>D</v>
      </c>
      <c r="G482" s="125">
        <f>IF(b_BDVSA!G482&lt;&gt;"",ABS(b_BDVSA!G482),"")</f>
        <v>20435.080000000002</v>
      </c>
      <c r="H482" s="125" t="str">
        <f>IF(AND(b_BDVSA!G482&lt;&gt;"",b_BDVSA!G482&lt;&gt;0)=TRUE,IF(b_BDVSA!G482&gt;0,"D","A"),"")</f>
        <v>D</v>
      </c>
      <c r="I482" s="125">
        <f>IF(b_BDVSA!H482&lt;&gt;"",ABS(b_BDVSA!H482),"")</f>
        <v>0</v>
      </c>
      <c r="J482" s="125" t="str">
        <f>IF(AND(b_BDVSA!H482&lt;&gt;"",b_BDVSA!H482&lt;&gt;0)=TRUE,IF(b_BDVSA!H482&gt;0,"D","A"),"")</f>
        <v/>
      </c>
      <c r="K482" s="126">
        <f>IF(b_BDVSA!I482&lt;&gt;"",ABS(b_BDVSA!I482),"")</f>
        <v>0</v>
      </c>
      <c r="L482" s="125">
        <f>IF(b_BDVSA!L482&lt;&gt;"",ABS(b_BDVSA!L482),"")</f>
        <v>0</v>
      </c>
      <c r="M482" s="125" t="str">
        <f>IF(AND(b_BDVSA!L482&lt;&gt;"",b_BDVSA!L482&lt;&gt;0)=TRUE,IF(b_BDVSA!L482&gt;0,"D","A"),"")</f>
        <v/>
      </c>
      <c r="N482" s="125">
        <f>IF(b_BDVSA!M482&lt;&gt;"",ABS(b_BDVSA!M482),"")</f>
        <v>20435.080000000002</v>
      </c>
      <c r="O482" s="125" t="str">
        <f>IF(AND(b_BDVSA!M482&lt;&gt;"",b_BDVSA!M482&lt;&gt;0)=TRUE,IF(b_BDVSA!M482&gt;0,"D","A"),"")</f>
        <v>D</v>
      </c>
      <c r="P482" s="126" t="str">
        <f>IF(b_BDVSA!N482&lt;&gt;"",ABS(b_BDVSA!N482),"")</f>
        <v/>
      </c>
      <c r="Q482" s="125">
        <f>IF(b_BDVSA!Q482&lt;&gt;"",ABS(b_BDVSA!Q482),"")</f>
        <v>0</v>
      </c>
      <c r="R482" s="125" t="str">
        <f>IF(AND(b_BDVSA!Q482&lt;&gt;"",b_BDVSA!Q482&lt;&gt;0)=TRUE,IF(b_BDVSA!Q482&gt;0,"D","A"),"")</f>
        <v/>
      </c>
      <c r="S482" s="125">
        <f>IF(b_BDVSA!R482&lt;&gt;"",ABS(b_BDVSA!R482),"")</f>
        <v>20435.080000000002</v>
      </c>
      <c r="T482" s="125" t="str">
        <f>IF(AND(b_BDVSA!R482&lt;&gt;"",b_BDVSA!R482&lt;&gt;0)=TRUE,IF(b_BDVSA!R482&gt;0,"D","A"),"")</f>
        <v>D</v>
      </c>
      <c r="U482" s="126" t="str">
        <f>IF(b_BDVSA!S482&lt;&gt;"",ABS(b_BDVSA!S482),"")</f>
        <v/>
      </c>
      <c r="V482" s="125">
        <f>IF(b_BDVSA!V482&lt;&gt;"",ABS(b_BDVSA!V482),"")</f>
        <v>0</v>
      </c>
      <c r="W482" s="125" t="str">
        <f>IF(AND(b_BDVSA!V482&lt;&gt;"",b_BDVSA!V482&lt;&gt;0)=TRUE,IF(b_BDVSA!V482&gt;0,"D","A"),"")</f>
        <v/>
      </c>
      <c r="X482" s="125">
        <f>IF(b_BDVSA!W482&lt;&gt;"",ABS(b_BDVSA!W482),"")</f>
        <v>20435.080000000002</v>
      </c>
      <c r="Y482" s="125" t="str">
        <f>IF(AND(b_BDVSA!W482&lt;&gt;"",b_BDVSA!W482&lt;&gt;0)=TRUE,IF(b_BDVSA!W482&gt;0,"D","A"),"")</f>
        <v>D</v>
      </c>
      <c r="Z482" s="126" t="str">
        <f>IF(b_BDVSA!X482&lt;&gt;"",ABS(b_BDVSA!X482),"")</f>
        <v/>
      </c>
    </row>
    <row r="483" spans="1:26">
      <c r="A483" s="117" t="str">
        <f>IF(dati_pdc!A479&lt;&gt;"",IF(dati_pdc!D479=1,RIGHT(dati_pdc!A479,dati_pdc!E479),dati_pdc!A479),"")</f>
        <v>900307</v>
      </c>
      <c r="B483" s="117" t="str">
        <f>IF(dati_pdc!B479&lt;&gt;"",dati_pdc!B479,"")</f>
        <v>Amm.ordinari impianti di condizionamento</v>
      </c>
      <c r="C483" s="117">
        <f>IF(dati_pdc!C479&lt;&gt;"",dati_pdc!C479,"")</f>
        <v>3</v>
      </c>
      <c r="D483" s="117">
        <f>IF(dati_pdc!D479&lt;&gt;"",dati_pdc!D479,"")</f>
        <v>0</v>
      </c>
      <c r="E483" s="125">
        <f>IF(b_BDVSA!F483&lt;&gt;"",ABS(b_BDVSA!F483),"")</f>
        <v>630</v>
      </c>
      <c r="F483" s="125" t="str">
        <f>IF(AND(b_BDVSA!F483&lt;&gt;"",b_BDVSA!F483&lt;&gt;0)=TRUE,IF(b_BDVSA!F483&gt;0,"D","A"),"")</f>
        <v>D</v>
      </c>
      <c r="G483" s="125">
        <f>IF(b_BDVSA!G483&lt;&gt;"",ABS(b_BDVSA!G483),"")</f>
        <v>630</v>
      </c>
      <c r="H483" s="125" t="str">
        <f>IF(AND(b_BDVSA!G483&lt;&gt;"",b_BDVSA!G483&lt;&gt;0)=TRUE,IF(b_BDVSA!G483&gt;0,"D","A"),"")</f>
        <v>D</v>
      </c>
      <c r="I483" s="125">
        <f>IF(b_BDVSA!H483&lt;&gt;"",ABS(b_BDVSA!H483),"")</f>
        <v>0</v>
      </c>
      <c r="J483" s="125" t="str">
        <f>IF(AND(b_BDVSA!H483&lt;&gt;"",b_BDVSA!H483&lt;&gt;0)=TRUE,IF(b_BDVSA!H483&gt;0,"D","A"),"")</f>
        <v/>
      </c>
      <c r="K483" s="126">
        <f>IF(b_BDVSA!I483&lt;&gt;"",ABS(b_BDVSA!I483),"")</f>
        <v>0</v>
      </c>
      <c r="L483" s="125">
        <f>IF(b_BDVSA!L483&lt;&gt;"",ABS(b_BDVSA!L483),"")</f>
        <v>0</v>
      </c>
      <c r="M483" s="125" t="str">
        <f>IF(AND(b_BDVSA!L483&lt;&gt;"",b_BDVSA!L483&lt;&gt;0)=TRUE,IF(b_BDVSA!L483&gt;0,"D","A"),"")</f>
        <v/>
      </c>
      <c r="N483" s="125">
        <f>IF(b_BDVSA!M483&lt;&gt;"",ABS(b_BDVSA!M483),"")</f>
        <v>630</v>
      </c>
      <c r="O483" s="125" t="str">
        <f>IF(AND(b_BDVSA!M483&lt;&gt;"",b_BDVSA!M483&lt;&gt;0)=TRUE,IF(b_BDVSA!M483&gt;0,"D","A"),"")</f>
        <v>D</v>
      </c>
      <c r="P483" s="126" t="str">
        <f>IF(b_BDVSA!N483&lt;&gt;"",ABS(b_BDVSA!N483),"")</f>
        <v/>
      </c>
      <c r="Q483" s="125">
        <f>IF(b_BDVSA!Q483&lt;&gt;"",ABS(b_BDVSA!Q483),"")</f>
        <v>0</v>
      </c>
      <c r="R483" s="125" t="str">
        <f>IF(AND(b_BDVSA!Q483&lt;&gt;"",b_BDVSA!Q483&lt;&gt;0)=TRUE,IF(b_BDVSA!Q483&gt;0,"D","A"),"")</f>
        <v/>
      </c>
      <c r="S483" s="125">
        <f>IF(b_BDVSA!R483&lt;&gt;"",ABS(b_BDVSA!R483),"")</f>
        <v>630</v>
      </c>
      <c r="T483" s="125" t="str">
        <f>IF(AND(b_BDVSA!R483&lt;&gt;"",b_BDVSA!R483&lt;&gt;0)=TRUE,IF(b_BDVSA!R483&gt;0,"D","A"),"")</f>
        <v>D</v>
      </c>
      <c r="U483" s="126" t="str">
        <f>IF(b_BDVSA!S483&lt;&gt;"",ABS(b_BDVSA!S483),"")</f>
        <v/>
      </c>
      <c r="V483" s="125">
        <f>IF(b_BDVSA!V483&lt;&gt;"",ABS(b_BDVSA!V483),"")</f>
        <v>0</v>
      </c>
      <c r="W483" s="125" t="str">
        <f>IF(AND(b_BDVSA!V483&lt;&gt;"",b_BDVSA!V483&lt;&gt;0)=TRUE,IF(b_BDVSA!V483&gt;0,"D","A"),"")</f>
        <v/>
      </c>
      <c r="X483" s="125">
        <f>IF(b_BDVSA!W483&lt;&gt;"",ABS(b_BDVSA!W483),"")</f>
        <v>630</v>
      </c>
      <c r="Y483" s="125" t="str">
        <f>IF(AND(b_BDVSA!W483&lt;&gt;"",b_BDVSA!W483&lt;&gt;0)=TRUE,IF(b_BDVSA!W483&gt;0,"D","A"),"")</f>
        <v>D</v>
      </c>
      <c r="Z483" s="126" t="str">
        <f>IF(b_BDVSA!X483&lt;&gt;"",ABS(b_BDVSA!X483),"")</f>
        <v/>
      </c>
    </row>
    <row r="484" spans="1:26">
      <c r="A484" s="117" t="str">
        <f>IF(dati_pdc!A480&lt;&gt;"",IF(dati_pdc!D480=1,RIGHT(dati_pdc!A480,dati_pdc!E480),dati_pdc!A480),"")</f>
        <v>900309</v>
      </c>
      <c r="B484" s="117" t="str">
        <f>IF(dati_pdc!B480&lt;&gt;"",dati_pdc!B480,"")</f>
        <v>Amm. ordinari impianti idrotermosanitari</v>
      </c>
      <c r="C484" s="117">
        <f>IF(dati_pdc!C480&lt;&gt;"",dati_pdc!C480,"")</f>
        <v>3</v>
      </c>
      <c r="D484" s="117">
        <f>IF(dati_pdc!D480&lt;&gt;"",dati_pdc!D480,"")</f>
        <v>0</v>
      </c>
      <c r="E484" s="125">
        <f>IF(b_BDVSA!F484&lt;&gt;"",ABS(b_BDVSA!F484),"")</f>
        <v>975.41</v>
      </c>
      <c r="F484" s="125" t="str">
        <f>IF(AND(b_BDVSA!F484&lt;&gt;"",b_BDVSA!F484&lt;&gt;0)=TRUE,IF(b_BDVSA!F484&gt;0,"D","A"),"")</f>
        <v>D</v>
      </c>
      <c r="G484" s="125">
        <f>IF(b_BDVSA!G484&lt;&gt;"",ABS(b_BDVSA!G484),"")</f>
        <v>975.41</v>
      </c>
      <c r="H484" s="125" t="str">
        <f>IF(AND(b_BDVSA!G484&lt;&gt;"",b_BDVSA!G484&lt;&gt;0)=TRUE,IF(b_BDVSA!G484&gt;0,"D","A"),"")</f>
        <v>D</v>
      </c>
      <c r="I484" s="125">
        <f>IF(b_BDVSA!H484&lt;&gt;"",ABS(b_BDVSA!H484),"")</f>
        <v>0</v>
      </c>
      <c r="J484" s="125" t="str">
        <f>IF(AND(b_BDVSA!H484&lt;&gt;"",b_BDVSA!H484&lt;&gt;0)=TRUE,IF(b_BDVSA!H484&gt;0,"D","A"),"")</f>
        <v/>
      </c>
      <c r="K484" s="126">
        <f>IF(b_BDVSA!I484&lt;&gt;"",ABS(b_BDVSA!I484),"")</f>
        <v>0</v>
      </c>
      <c r="L484" s="125">
        <f>IF(b_BDVSA!L484&lt;&gt;"",ABS(b_BDVSA!L484),"")</f>
        <v>0</v>
      </c>
      <c r="M484" s="125" t="str">
        <f>IF(AND(b_BDVSA!L484&lt;&gt;"",b_BDVSA!L484&lt;&gt;0)=TRUE,IF(b_BDVSA!L484&gt;0,"D","A"),"")</f>
        <v/>
      </c>
      <c r="N484" s="125">
        <f>IF(b_BDVSA!M484&lt;&gt;"",ABS(b_BDVSA!M484),"")</f>
        <v>975.41</v>
      </c>
      <c r="O484" s="125" t="str">
        <f>IF(AND(b_BDVSA!M484&lt;&gt;"",b_BDVSA!M484&lt;&gt;0)=TRUE,IF(b_BDVSA!M484&gt;0,"D","A"),"")</f>
        <v>D</v>
      </c>
      <c r="P484" s="126" t="str">
        <f>IF(b_BDVSA!N484&lt;&gt;"",ABS(b_BDVSA!N484),"")</f>
        <v/>
      </c>
      <c r="Q484" s="125">
        <f>IF(b_BDVSA!Q484&lt;&gt;"",ABS(b_BDVSA!Q484),"")</f>
        <v>0</v>
      </c>
      <c r="R484" s="125" t="str">
        <f>IF(AND(b_BDVSA!Q484&lt;&gt;"",b_BDVSA!Q484&lt;&gt;0)=TRUE,IF(b_BDVSA!Q484&gt;0,"D","A"),"")</f>
        <v/>
      </c>
      <c r="S484" s="125">
        <f>IF(b_BDVSA!R484&lt;&gt;"",ABS(b_BDVSA!R484),"")</f>
        <v>975.41</v>
      </c>
      <c r="T484" s="125" t="str">
        <f>IF(AND(b_BDVSA!R484&lt;&gt;"",b_BDVSA!R484&lt;&gt;0)=TRUE,IF(b_BDVSA!R484&gt;0,"D","A"),"")</f>
        <v>D</v>
      </c>
      <c r="U484" s="126" t="str">
        <f>IF(b_BDVSA!S484&lt;&gt;"",ABS(b_BDVSA!S484),"")</f>
        <v/>
      </c>
      <c r="V484" s="125">
        <f>IF(b_BDVSA!V484&lt;&gt;"",ABS(b_BDVSA!V484),"")</f>
        <v>0</v>
      </c>
      <c r="W484" s="125" t="str">
        <f>IF(AND(b_BDVSA!V484&lt;&gt;"",b_BDVSA!V484&lt;&gt;0)=TRUE,IF(b_BDVSA!V484&gt;0,"D","A"),"")</f>
        <v/>
      </c>
      <c r="X484" s="125">
        <f>IF(b_BDVSA!W484&lt;&gt;"",ABS(b_BDVSA!W484),"")</f>
        <v>975.41</v>
      </c>
      <c r="Y484" s="125" t="str">
        <f>IF(AND(b_BDVSA!W484&lt;&gt;"",b_BDVSA!W484&lt;&gt;0)=TRUE,IF(b_BDVSA!W484&gt;0,"D","A"),"")</f>
        <v>D</v>
      </c>
      <c r="Z484" s="126" t="str">
        <f>IF(b_BDVSA!X484&lt;&gt;"",ABS(b_BDVSA!X484),"")</f>
        <v/>
      </c>
    </row>
    <row r="485" spans="1:26">
      <c r="A485" s="117" t="str">
        <f>IF(dati_pdc!A481&lt;&gt;"",IF(dati_pdc!D481=1,RIGHT(dati_pdc!A481,dati_pdc!E481),dati_pdc!A481),"")</f>
        <v>900311</v>
      </c>
      <c r="B485" s="117" t="str">
        <f>IF(dati_pdc!B481&lt;&gt;"",dati_pdc!B481,"")</f>
        <v>Amm.ti ordinari impianti elettrici</v>
      </c>
      <c r="C485" s="117">
        <f>IF(dati_pdc!C481&lt;&gt;"",dati_pdc!C481,"")</f>
        <v>3</v>
      </c>
      <c r="D485" s="117">
        <f>IF(dati_pdc!D481&lt;&gt;"",dati_pdc!D481,"")</f>
        <v>0</v>
      </c>
      <c r="E485" s="125">
        <f>IF(b_BDVSA!F485&lt;&gt;"",ABS(b_BDVSA!F485),"")</f>
        <v>1350</v>
      </c>
      <c r="F485" s="125" t="str">
        <f>IF(AND(b_BDVSA!F485&lt;&gt;"",b_BDVSA!F485&lt;&gt;0)=TRUE,IF(b_BDVSA!F485&gt;0,"D","A"),"")</f>
        <v>D</v>
      </c>
      <c r="G485" s="125">
        <f>IF(b_BDVSA!G485&lt;&gt;"",ABS(b_BDVSA!G485),"")</f>
        <v>1350</v>
      </c>
      <c r="H485" s="125" t="str">
        <f>IF(AND(b_BDVSA!G485&lt;&gt;"",b_BDVSA!G485&lt;&gt;0)=TRUE,IF(b_BDVSA!G485&gt;0,"D","A"),"")</f>
        <v>D</v>
      </c>
      <c r="I485" s="125">
        <f>IF(b_BDVSA!H485&lt;&gt;"",ABS(b_BDVSA!H485),"")</f>
        <v>0</v>
      </c>
      <c r="J485" s="125" t="str">
        <f>IF(AND(b_BDVSA!H485&lt;&gt;"",b_BDVSA!H485&lt;&gt;0)=TRUE,IF(b_BDVSA!H485&gt;0,"D","A"),"")</f>
        <v/>
      </c>
      <c r="K485" s="126">
        <f>IF(b_BDVSA!I485&lt;&gt;"",ABS(b_BDVSA!I485),"")</f>
        <v>0</v>
      </c>
      <c r="L485" s="125">
        <f>IF(b_BDVSA!L485&lt;&gt;"",ABS(b_BDVSA!L485),"")</f>
        <v>0</v>
      </c>
      <c r="M485" s="125" t="str">
        <f>IF(AND(b_BDVSA!L485&lt;&gt;"",b_BDVSA!L485&lt;&gt;0)=TRUE,IF(b_BDVSA!L485&gt;0,"D","A"),"")</f>
        <v/>
      </c>
      <c r="N485" s="125">
        <f>IF(b_BDVSA!M485&lt;&gt;"",ABS(b_BDVSA!M485),"")</f>
        <v>1350</v>
      </c>
      <c r="O485" s="125" t="str">
        <f>IF(AND(b_BDVSA!M485&lt;&gt;"",b_BDVSA!M485&lt;&gt;0)=TRUE,IF(b_BDVSA!M485&gt;0,"D","A"),"")</f>
        <v>D</v>
      </c>
      <c r="P485" s="126" t="str">
        <f>IF(b_BDVSA!N485&lt;&gt;"",ABS(b_BDVSA!N485),"")</f>
        <v/>
      </c>
      <c r="Q485" s="125">
        <f>IF(b_BDVSA!Q485&lt;&gt;"",ABS(b_BDVSA!Q485),"")</f>
        <v>0</v>
      </c>
      <c r="R485" s="125" t="str">
        <f>IF(AND(b_BDVSA!Q485&lt;&gt;"",b_BDVSA!Q485&lt;&gt;0)=TRUE,IF(b_BDVSA!Q485&gt;0,"D","A"),"")</f>
        <v/>
      </c>
      <c r="S485" s="125">
        <f>IF(b_BDVSA!R485&lt;&gt;"",ABS(b_BDVSA!R485),"")</f>
        <v>1350</v>
      </c>
      <c r="T485" s="125" t="str">
        <f>IF(AND(b_BDVSA!R485&lt;&gt;"",b_BDVSA!R485&lt;&gt;0)=TRUE,IF(b_BDVSA!R485&gt;0,"D","A"),"")</f>
        <v>D</v>
      </c>
      <c r="U485" s="126" t="str">
        <f>IF(b_BDVSA!S485&lt;&gt;"",ABS(b_BDVSA!S485),"")</f>
        <v/>
      </c>
      <c r="V485" s="125">
        <f>IF(b_BDVSA!V485&lt;&gt;"",ABS(b_BDVSA!V485),"")</f>
        <v>0</v>
      </c>
      <c r="W485" s="125" t="str">
        <f>IF(AND(b_BDVSA!V485&lt;&gt;"",b_BDVSA!V485&lt;&gt;0)=TRUE,IF(b_BDVSA!V485&gt;0,"D","A"),"")</f>
        <v/>
      </c>
      <c r="X485" s="125">
        <f>IF(b_BDVSA!W485&lt;&gt;"",ABS(b_BDVSA!W485),"")</f>
        <v>1350</v>
      </c>
      <c r="Y485" s="125" t="str">
        <f>IF(AND(b_BDVSA!W485&lt;&gt;"",b_BDVSA!W485&lt;&gt;0)=TRUE,IF(b_BDVSA!W485&gt;0,"D","A"),"")</f>
        <v>D</v>
      </c>
      <c r="Z485" s="126" t="str">
        <f>IF(b_BDVSA!X485&lt;&gt;"",ABS(b_BDVSA!X485),"")</f>
        <v/>
      </c>
    </row>
    <row r="486" spans="1:26">
      <c r="A486" s="117" t="str">
        <f>IF(dati_pdc!A482&lt;&gt;"",IF(dati_pdc!D482=1,RIGHT(dati_pdc!A482,dati_pdc!E482),dati_pdc!A482),"")</f>
        <v>900313</v>
      </c>
      <c r="B486" s="117" t="str">
        <f>IF(dati_pdc!B482&lt;&gt;"",dati_pdc!B482,"")</f>
        <v>Amm.ti ordinari impianti telefonici</v>
      </c>
      <c r="C486" s="117">
        <f>IF(dati_pdc!C482&lt;&gt;"",dati_pdc!C482,"")</f>
        <v>3</v>
      </c>
      <c r="D486" s="117">
        <f>IF(dati_pdc!D482&lt;&gt;"",dati_pdc!D482,"")</f>
        <v>0</v>
      </c>
      <c r="E486" s="125">
        <f>IF(b_BDVSA!F486&lt;&gt;"",ABS(b_BDVSA!F486),"")</f>
        <v>0</v>
      </c>
      <c r="F486" s="125" t="str">
        <f>IF(AND(b_BDVSA!F486&lt;&gt;"",b_BDVSA!F486&lt;&gt;0)=TRUE,IF(b_BDVSA!F486&gt;0,"D","A"),"")</f>
        <v/>
      </c>
      <c r="G486" s="125">
        <f>IF(b_BDVSA!G486&lt;&gt;"",ABS(b_BDVSA!G486),"")</f>
        <v>163.75</v>
      </c>
      <c r="H486" s="125" t="str">
        <f>IF(AND(b_BDVSA!G486&lt;&gt;"",b_BDVSA!G486&lt;&gt;0)=TRUE,IF(b_BDVSA!G486&gt;0,"D","A"),"")</f>
        <v>D</v>
      </c>
      <c r="I486" s="125">
        <f>IF(b_BDVSA!H486&lt;&gt;"",ABS(b_BDVSA!H486),"")</f>
        <v>163.75</v>
      </c>
      <c r="J486" s="125" t="str">
        <f>IF(AND(b_BDVSA!H486&lt;&gt;"",b_BDVSA!H486&lt;&gt;0)=TRUE,IF(b_BDVSA!H486&gt;0,"D","A"),"")</f>
        <v>A</v>
      </c>
      <c r="K486" s="126">
        <f>IF(b_BDVSA!I486&lt;&gt;"",ABS(b_BDVSA!I486),"")</f>
        <v>1</v>
      </c>
      <c r="L486" s="125">
        <f>IF(b_BDVSA!L486&lt;&gt;"",ABS(b_BDVSA!L486),"")</f>
        <v>0</v>
      </c>
      <c r="M486" s="125" t="str">
        <f>IF(AND(b_BDVSA!L486&lt;&gt;"",b_BDVSA!L486&lt;&gt;0)=TRUE,IF(b_BDVSA!L486&gt;0,"D","A"),"")</f>
        <v/>
      </c>
      <c r="N486" s="125">
        <f>IF(b_BDVSA!M486&lt;&gt;"",ABS(b_BDVSA!M486),"")</f>
        <v>0</v>
      </c>
      <c r="O486" s="125" t="str">
        <f>IF(AND(b_BDVSA!M486&lt;&gt;"",b_BDVSA!M486&lt;&gt;0)=TRUE,IF(b_BDVSA!M486&gt;0,"D","A"),"")</f>
        <v/>
      </c>
      <c r="P486" s="126" t="str">
        <f>IF(b_BDVSA!N486&lt;&gt;"",ABS(b_BDVSA!N486),"")</f>
        <v/>
      </c>
      <c r="Q486" s="125">
        <f>IF(b_BDVSA!Q486&lt;&gt;"",ABS(b_BDVSA!Q486),"")</f>
        <v>0</v>
      </c>
      <c r="R486" s="125" t="str">
        <f>IF(AND(b_BDVSA!Q486&lt;&gt;"",b_BDVSA!Q486&lt;&gt;0)=TRUE,IF(b_BDVSA!Q486&gt;0,"D","A"),"")</f>
        <v/>
      </c>
      <c r="S486" s="125">
        <f>IF(b_BDVSA!R486&lt;&gt;"",ABS(b_BDVSA!R486),"")</f>
        <v>0</v>
      </c>
      <c r="T486" s="125" t="str">
        <f>IF(AND(b_BDVSA!R486&lt;&gt;"",b_BDVSA!R486&lt;&gt;0)=TRUE,IF(b_BDVSA!R486&gt;0,"D","A"),"")</f>
        <v/>
      </c>
      <c r="U486" s="126" t="str">
        <f>IF(b_BDVSA!S486&lt;&gt;"",ABS(b_BDVSA!S486),"")</f>
        <v/>
      </c>
      <c r="V486" s="125">
        <f>IF(b_BDVSA!V486&lt;&gt;"",ABS(b_BDVSA!V486),"")</f>
        <v>0</v>
      </c>
      <c r="W486" s="125" t="str">
        <f>IF(AND(b_BDVSA!V486&lt;&gt;"",b_BDVSA!V486&lt;&gt;0)=TRUE,IF(b_BDVSA!V486&gt;0,"D","A"),"")</f>
        <v/>
      </c>
      <c r="X486" s="125">
        <f>IF(b_BDVSA!W486&lt;&gt;"",ABS(b_BDVSA!W486),"")</f>
        <v>0</v>
      </c>
      <c r="Y486" s="125" t="str">
        <f>IF(AND(b_BDVSA!W486&lt;&gt;"",b_BDVSA!W486&lt;&gt;0)=TRUE,IF(b_BDVSA!W486&gt;0,"D","A"),"")</f>
        <v/>
      </c>
      <c r="Z486" s="126" t="str">
        <f>IF(b_BDVSA!X486&lt;&gt;"",ABS(b_BDVSA!X486),"")</f>
        <v/>
      </c>
    </row>
    <row r="487" spans="1:26">
      <c r="A487" s="117" t="str">
        <f>IF(dati_pdc!A483&lt;&gt;"",IF(dati_pdc!D483=1,RIGHT(dati_pdc!A483,dati_pdc!E483),dati_pdc!A483),"")</f>
        <v>900325</v>
      </c>
      <c r="B487" s="117" t="str">
        <f>IF(dati_pdc!B483&lt;&gt;"",dati_pdc!B483,"")</f>
        <v>Amm.ti ordinari attrezz.varia e minuta</v>
      </c>
      <c r="C487" s="117">
        <f>IF(dati_pdc!C483&lt;&gt;"",dati_pdc!C483,"")</f>
        <v>3</v>
      </c>
      <c r="D487" s="117">
        <f>IF(dati_pdc!D483&lt;&gt;"",dati_pdc!D483,"")</f>
        <v>0</v>
      </c>
      <c r="E487" s="125">
        <f>IF(b_BDVSA!F487&lt;&gt;"",ABS(b_BDVSA!F487),"")</f>
        <v>1368.53</v>
      </c>
      <c r="F487" s="125" t="str">
        <f>IF(AND(b_BDVSA!F487&lt;&gt;"",b_BDVSA!F487&lt;&gt;0)=TRUE,IF(b_BDVSA!F487&gt;0,"D","A"),"")</f>
        <v>D</v>
      </c>
      <c r="G487" s="125">
        <f>IF(b_BDVSA!G487&lt;&gt;"",ABS(b_BDVSA!G487),"")</f>
        <v>522.03</v>
      </c>
      <c r="H487" s="125" t="str">
        <f>IF(AND(b_BDVSA!G487&lt;&gt;"",b_BDVSA!G487&lt;&gt;0)=TRUE,IF(b_BDVSA!G487&gt;0,"D","A"),"")</f>
        <v>D</v>
      </c>
      <c r="I487" s="125">
        <f>IF(b_BDVSA!H487&lt;&gt;"",ABS(b_BDVSA!H487),"")</f>
        <v>846.5</v>
      </c>
      <c r="J487" s="125" t="str">
        <f>IF(AND(b_BDVSA!H487&lt;&gt;"",b_BDVSA!H487&lt;&gt;0)=TRUE,IF(b_BDVSA!H487&gt;0,"D","A"),"")</f>
        <v>D</v>
      </c>
      <c r="K487" s="126">
        <f>IF(b_BDVSA!I487&lt;&gt;"",ABS(b_BDVSA!I487),"")</f>
        <v>1.6215543168017164</v>
      </c>
      <c r="L487" s="125">
        <f>IF(b_BDVSA!L487&lt;&gt;"",ABS(b_BDVSA!L487),"")</f>
        <v>0</v>
      </c>
      <c r="M487" s="125" t="str">
        <f>IF(AND(b_BDVSA!L487&lt;&gt;"",b_BDVSA!L487&lt;&gt;0)=TRUE,IF(b_BDVSA!L487&gt;0,"D","A"),"")</f>
        <v/>
      </c>
      <c r="N487" s="125">
        <f>IF(b_BDVSA!M487&lt;&gt;"",ABS(b_BDVSA!M487),"")</f>
        <v>1368.53</v>
      </c>
      <c r="O487" s="125" t="str">
        <f>IF(AND(b_BDVSA!M487&lt;&gt;"",b_BDVSA!M487&lt;&gt;0)=TRUE,IF(b_BDVSA!M487&gt;0,"D","A"),"")</f>
        <v>D</v>
      </c>
      <c r="P487" s="126" t="str">
        <f>IF(b_BDVSA!N487&lt;&gt;"",ABS(b_BDVSA!N487),"")</f>
        <v/>
      </c>
      <c r="Q487" s="125">
        <f>IF(b_BDVSA!Q487&lt;&gt;"",ABS(b_BDVSA!Q487),"")</f>
        <v>0</v>
      </c>
      <c r="R487" s="125" t="str">
        <f>IF(AND(b_BDVSA!Q487&lt;&gt;"",b_BDVSA!Q487&lt;&gt;0)=TRUE,IF(b_BDVSA!Q487&gt;0,"D","A"),"")</f>
        <v/>
      </c>
      <c r="S487" s="125">
        <f>IF(b_BDVSA!R487&lt;&gt;"",ABS(b_BDVSA!R487),"")</f>
        <v>1368.53</v>
      </c>
      <c r="T487" s="125" t="str">
        <f>IF(AND(b_BDVSA!R487&lt;&gt;"",b_BDVSA!R487&lt;&gt;0)=TRUE,IF(b_BDVSA!R487&gt;0,"D","A"),"")</f>
        <v>D</v>
      </c>
      <c r="U487" s="126" t="str">
        <f>IF(b_BDVSA!S487&lt;&gt;"",ABS(b_BDVSA!S487),"")</f>
        <v/>
      </c>
      <c r="V487" s="125">
        <f>IF(b_BDVSA!V487&lt;&gt;"",ABS(b_BDVSA!V487),"")</f>
        <v>0</v>
      </c>
      <c r="W487" s="125" t="str">
        <f>IF(AND(b_BDVSA!V487&lt;&gt;"",b_BDVSA!V487&lt;&gt;0)=TRUE,IF(b_BDVSA!V487&gt;0,"D","A"),"")</f>
        <v/>
      </c>
      <c r="X487" s="125">
        <f>IF(b_BDVSA!W487&lt;&gt;"",ABS(b_BDVSA!W487),"")</f>
        <v>1368.53</v>
      </c>
      <c r="Y487" s="125" t="str">
        <f>IF(AND(b_BDVSA!W487&lt;&gt;"",b_BDVSA!W487&lt;&gt;0)=TRUE,IF(b_BDVSA!W487&gt;0,"D","A"),"")</f>
        <v>D</v>
      </c>
      <c r="Z487" s="126" t="str">
        <f>IF(b_BDVSA!X487&lt;&gt;"",ABS(b_BDVSA!X487),"")</f>
        <v/>
      </c>
    </row>
    <row r="488" spans="1:26">
      <c r="A488" s="117" t="str">
        <f>IF(dati_pdc!A484&lt;&gt;"",IF(dati_pdc!D484=1,RIGHT(dati_pdc!A484,dati_pdc!E484),dati_pdc!A484),"")</f>
        <v>900327</v>
      </c>
      <c r="B488" s="117" t="str">
        <f>IF(dati_pdc!B484&lt;&gt;"",dati_pdc!B484,"")</f>
        <v>Amm.ti ordinari mobili e arredi</v>
      </c>
      <c r="C488" s="117">
        <f>IF(dati_pdc!C484&lt;&gt;"",dati_pdc!C484,"")</f>
        <v>3</v>
      </c>
      <c r="D488" s="117">
        <f>IF(dati_pdc!D484&lt;&gt;"",dati_pdc!D484,"")</f>
        <v>0</v>
      </c>
      <c r="E488" s="125">
        <f>IF(b_BDVSA!F488&lt;&gt;"",ABS(b_BDVSA!F488),"")</f>
        <v>10904.86</v>
      </c>
      <c r="F488" s="125" t="str">
        <f>IF(AND(b_BDVSA!F488&lt;&gt;"",b_BDVSA!F488&lt;&gt;0)=TRUE,IF(b_BDVSA!F488&gt;0,"D","A"),"")</f>
        <v>D</v>
      </c>
      <c r="G488" s="125">
        <f>IF(b_BDVSA!G488&lt;&gt;"",ABS(b_BDVSA!G488),"")</f>
        <v>16008.26</v>
      </c>
      <c r="H488" s="125" t="str">
        <f>IF(AND(b_BDVSA!G488&lt;&gt;"",b_BDVSA!G488&lt;&gt;0)=TRUE,IF(b_BDVSA!G488&gt;0,"D","A"),"")</f>
        <v>D</v>
      </c>
      <c r="I488" s="125">
        <f>IF(b_BDVSA!H488&lt;&gt;"",ABS(b_BDVSA!H488),"")</f>
        <v>5103.3999999999996</v>
      </c>
      <c r="J488" s="125" t="str">
        <f>IF(AND(b_BDVSA!H488&lt;&gt;"",b_BDVSA!H488&lt;&gt;0)=TRUE,IF(b_BDVSA!H488&gt;0,"D","A"),"")</f>
        <v>A</v>
      </c>
      <c r="K488" s="126">
        <f>IF(b_BDVSA!I488&lt;&gt;"",ABS(b_BDVSA!I488),"")</f>
        <v>0.31879792057350392</v>
      </c>
      <c r="L488" s="125">
        <f>IF(b_BDVSA!L488&lt;&gt;"",ABS(b_BDVSA!L488),"")</f>
        <v>0</v>
      </c>
      <c r="M488" s="125" t="str">
        <f>IF(AND(b_BDVSA!L488&lt;&gt;"",b_BDVSA!L488&lt;&gt;0)=TRUE,IF(b_BDVSA!L488&gt;0,"D","A"),"")</f>
        <v/>
      </c>
      <c r="N488" s="125">
        <f>IF(b_BDVSA!M488&lt;&gt;"",ABS(b_BDVSA!M488),"")</f>
        <v>10904.86</v>
      </c>
      <c r="O488" s="125" t="str">
        <f>IF(AND(b_BDVSA!M488&lt;&gt;"",b_BDVSA!M488&lt;&gt;0)=TRUE,IF(b_BDVSA!M488&gt;0,"D","A"),"")</f>
        <v>D</v>
      </c>
      <c r="P488" s="126" t="str">
        <f>IF(b_BDVSA!N488&lt;&gt;"",ABS(b_BDVSA!N488),"")</f>
        <v/>
      </c>
      <c r="Q488" s="125">
        <f>IF(b_BDVSA!Q488&lt;&gt;"",ABS(b_BDVSA!Q488),"")</f>
        <v>0</v>
      </c>
      <c r="R488" s="125" t="str">
        <f>IF(AND(b_BDVSA!Q488&lt;&gt;"",b_BDVSA!Q488&lt;&gt;0)=TRUE,IF(b_BDVSA!Q488&gt;0,"D","A"),"")</f>
        <v/>
      </c>
      <c r="S488" s="125">
        <f>IF(b_BDVSA!R488&lt;&gt;"",ABS(b_BDVSA!R488),"")</f>
        <v>10904.86</v>
      </c>
      <c r="T488" s="125" t="str">
        <f>IF(AND(b_BDVSA!R488&lt;&gt;"",b_BDVSA!R488&lt;&gt;0)=TRUE,IF(b_BDVSA!R488&gt;0,"D","A"),"")</f>
        <v>D</v>
      </c>
      <c r="U488" s="126" t="str">
        <f>IF(b_BDVSA!S488&lt;&gt;"",ABS(b_BDVSA!S488),"")</f>
        <v/>
      </c>
      <c r="V488" s="125">
        <f>IF(b_BDVSA!V488&lt;&gt;"",ABS(b_BDVSA!V488),"")</f>
        <v>0</v>
      </c>
      <c r="W488" s="125" t="str">
        <f>IF(AND(b_BDVSA!V488&lt;&gt;"",b_BDVSA!V488&lt;&gt;0)=TRUE,IF(b_BDVSA!V488&gt;0,"D","A"),"")</f>
        <v/>
      </c>
      <c r="X488" s="125">
        <f>IF(b_BDVSA!W488&lt;&gt;"",ABS(b_BDVSA!W488),"")</f>
        <v>10904.86</v>
      </c>
      <c r="Y488" s="125" t="str">
        <f>IF(AND(b_BDVSA!W488&lt;&gt;"",b_BDVSA!W488&lt;&gt;0)=TRUE,IF(b_BDVSA!W488&gt;0,"D","A"),"")</f>
        <v>D</v>
      </c>
      <c r="Z488" s="126" t="str">
        <f>IF(b_BDVSA!X488&lt;&gt;"",ABS(b_BDVSA!X488),"")</f>
        <v/>
      </c>
    </row>
    <row r="489" spans="1:26">
      <c r="A489" s="117" t="str">
        <f>IF(dati_pdc!A485&lt;&gt;"",IF(dati_pdc!D485=1,RIGHT(dati_pdc!A485,dati_pdc!E485),dati_pdc!A485),"")</f>
        <v>900330</v>
      </c>
      <c r="B489" s="117" t="str">
        <f>IF(dati_pdc!B485&lt;&gt;"",dati_pdc!B485,"")</f>
        <v>Amm.ti ordinari apparecchi telefonici/ce</v>
      </c>
      <c r="C489" s="117">
        <f>IF(dati_pdc!C485&lt;&gt;"",dati_pdc!C485,"")</f>
        <v>3</v>
      </c>
      <c r="D489" s="117">
        <f>IF(dati_pdc!D485&lt;&gt;"",dati_pdc!D485,"")</f>
        <v>0</v>
      </c>
      <c r="E489" s="125">
        <f>IF(b_BDVSA!F489&lt;&gt;"",ABS(b_BDVSA!F489),"")</f>
        <v>1610.13</v>
      </c>
      <c r="F489" s="125" t="str">
        <f>IF(AND(b_BDVSA!F489&lt;&gt;"",b_BDVSA!F489&lt;&gt;0)=TRUE,IF(b_BDVSA!F489&gt;0,"D","A"),"")</f>
        <v>D</v>
      </c>
      <c r="G489" s="125">
        <f>IF(b_BDVSA!G489&lt;&gt;"",ABS(b_BDVSA!G489),"")</f>
        <v>1224.1099999999999</v>
      </c>
      <c r="H489" s="125" t="str">
        <f>IF(AND(b_BDVSA!G489&lt;&gt;"",b_BDVSA!G489&lt;&gt;0)=TRUE,IF(b_BDVSA!G489&gt;0,"D","A"),"")</f>
        <v>D</v>
      </c>
      <c r="I489" s="125">
        <f>IF(b_BDVSA!H489&lt;&gt;"",ABS(b_BDVSA!H489),"")</f>
        <v>386.02000000000021</v>
      </c>
      <c r="J489" s="125" t="str">
        <f>IF(AND(b_BDVSA!H489&lt;&gt;"",b_BDVSA!H489&lt;&gt;0)=TRUE,IF(b_BDVSA!H489&gt;0,"D","A"),"")</f>
        <v>D</v>
      </c>
      <c r="K489" s="126">
        <f>IF(b_BDVSA!I489&lt;&gt;"",ABS(b_BDVSA!I489),"")</f>
        <v>0.31534747694243181</v>
      </c>
      <c r="L489" s="125">
        <f>IF(b_BDVSA!L489&lt;&gt;"",ABS(b_BDVSA!L489),"")</f>
        <v>0</v>
      </c>
      <c r="M489" s="125" t="str">
        <f>IF(AND(b_BDVSA!L489&lt;&gt;"",b_BDVSA!L489&lt;&gt;0)=TRUE,IF(b_BDVSA!L489&gt;0,"D","A"),"")</f>
        <v/>
      </c>
      <c r="N489" s="125">
        <f>IF(b_BDVSA!M489&lt;&gt;"",ABS(b_BDVSA!M489),"")</f>
        <v>1610.13</v>
      </c>
      <c r="O489" s="125" t="str">
        <f>IF(AND(b_BDVSA!M489&lt;&gt;"",b_BDVSA!M489&lt;&gt;0)=TRUE,IF(b_BDVSA!M489&gt;0,"D","A"),"")</f>
        <v>D</v>
      </c>
      <c r="P489" s="126" t="str">
        <f>IF(b_BDVSA!N489&lt;&gt;"",ABS(b_BDVSA!N489),"")</f>
        <v/>
      </c>
      <c r="Q489" s="125">
        <f>IF(b_BDVSA!Q489&lt;&gt;"",ABS(b_BDVSA!Q489),"")</f>
        <v>0</v>
      </c>
      <c r="R489" s="125" t="str">
        <f>IF(AND(b_BDVSA!Q489&lt;&gt;"",b_BDVSA!Q489&lt;&gt;0)=TRUE,IF(b_BDVSA!Q489&gt;0,"D","A"),"")</f>
        <v/>
      </c>
      <c r="S489" s="125">
        <f>IF(b_BDVSA!R489&lt;&gt;"",ABS(b_BDVSA!R489),"")</f>
        <v>1610.13</v>
      </c>
      <c r="T489" s="125" t="str">
        <f>IF(AND(b_BDVSA!R489&lt;&gt;"",b_BDVSA!R489&lt;&gt;0)=TRUE,IF(b_BDVSA!R489&gt;0,"D","A"),"")</f>
        <v>D</v>
      </c>
      <c r="U489" s="126" t="str">
        <f>IF(b_BDVSA!S489&lt;&gt;"",ABS(b_BDVSA!S489),"")</f>
        <v/>
      </c>
      <c r="V489" s="125">
        <f>IF(b_BDVSA!V489&lt;&gt;"",ABS(b_BDVSA!V489),"")</f>
        <v>0</v>
      </c>
      <c r="W489" s="125" t="str">
        <f>IF(AND(b_BDVSA!V489&lt;&gt;"",b_BDVSA!V489&lt;&gt;0)=TRUE,IF(b_BDVSA!V489&gt;0,"D","A"),"")</f>
        <v/>
      </c>
      <c r="X489" s="125">
        <f>IF(b_BDVSA!W489&lt;&gt;"",ABS(b_BDVSA!W489),"")</f>
        <v>1610.13</v>
      </c>
      <c r="Y489" s="125" t="str">
        <f>IF(AND(b_BDVSA!W489&lt;&gt;"",b_BDVSA!W489&lt;&gt;0)=TRUE,IF(b_BDVSA!W489&gt;0,"D","A"),"")</f>
        <v>D</v>
      </c>
      <c r="Z489" s="126" t="str">
        <f>IF(b_BDVSA!X489&lt;&gt;"",ABS(b_BDVSA!X489),"")</f>
        <v/>
      </c>
    </row>
    <row r="490" spans="1:26">
      <c r="A490" s="117" t="str">
        <f>IF(dati_pdc!A486&lt;&gt;"",IF(dati_pdc!D486=1,RIGHT(dati_pdc!A486,dati_pdc!E486),dati_pdc!A486),"")</f>
        <v>900331</v>
      </c>
      <c r="B490" s="117" t="str">
        <f>IF(dati_pdc!B486&lt;&gt;"",dati_pdc!B486,"")</f>
        <v>Amm.ord.macchine d'ufficio elettroniche</v>
      </c>
      <c r="C490" s="117">
        <f>IF(dati_pdc!C486&lt;&gt;"",dati_pdc!C486,"")</f>
        <v>3</v>
      </c>
      <c r="D490" s="117">
        <f>IF(dati_pdc!D486&lt;&gt;"",dati_pdc!D486,"")</f>
        <v>0</v>
      </c>
      <c r="E490" s="125">
        <f>IF(b_BDVSA!F490&lt;&gt;"",ABS(b_BDVSA!F490),"")</f>
        <v>158</v>
      </c>
      <c r="F490" s="125" t="str">
        <f>IF(AND(b_BDVSA!F490&lt;&gt;"",b_BDVSA!F490&lt;&gt;0)=TRUE,IF(b_BDVSA!F490&gt;0,"D","A"),"")</f>
        <v>D</v>
      </c>
      <c r="G490" s="125">
        <f>IF(b_BDVSA!G490&lt;&gt;"",ABS(b_BDVSA!G490),"")</f>
        <v>158</v>
      </c>
      <c r="H490" s="125" t="str">
        <f>IF(AND(b_BDVSA!G490&lt;&gt;"",b_BDVSA!G490&lt;&gt;0)=TRUE,IF(b_BDVSA!G490&gt;0,"D","A"),"")</f>
        <v>D</v>
      </c>
      <c r="I490" s="125">
        <f>IF(b_BDVSA!H490&lt;&gt;"",ABS(b_BDVSA!H490),"")</f>
        <v>0</v>
      </c>
      <c r="J490" s="125" t="str">
        <f>IF(AND(b_BDVSA!H490&lt;&gt;"",b_BDVSA!H490&lt;&gt;0)=TRUE,IF(b_BDVSA!H490&gt;0,"D","A"),"")</f>
        <v/>
      </c>
      <c r="K490" s="126">
        <f>IF(b_BDVSA!I490&lt;&gt;"",ABS(b_BDVSA!I490),"")</f>
        <v>0</v>
      </c>
      <c r="L490" s="125">
        <f>IF(b_BDVSA!L490&lt;&gt;"",ABS(b_BDVSA!L490),"")</f>
        <v>0</v>
      </c>
      <c r="M490" s="125" t="str">
        <f>IF(AND(b_BDVSA!L490&lt;&gt;"",b_BDVSA!L490&lt;&gt;0)=TRUE,IF(b_BDVSA!L490&gt;0,"D","A"),"")</f>
        <v/>
      </c>
      <c r="N490" s="125">
        <f>IF(b_BDVSA!M490&lt;&gt;"",ABS(b_BDVSA!M490),"")</f>
        <v>158</v>
      </c>
      <c r="O490" s="125" t="str">
        <f>IF(AND(b_BDVSA!M490&lt;&gt;"",b_BDVSA!M490&lt;&gt;0)=TRUE,IF(b_BDVSA!M490&gt;0,"D","A"),"")</f>
        <v>D</v>
      </c>
      <c r="P490" s="126" t="str">
        <f>IF(b_BDVSA!N490&lt;&gt;"",ABS(b_BDVSA!N490),"")</f>
        <v/>
      </c>
      <c r="Q490" s="125">
        <f>IF(b_BDVSA!Q490&lt;&gt;"",ABS(b_BDVSA!Q490),"")</f>
        <v>0</v>
      </c>
      <c r="R490" s="125" t="str">
        <f>IF(AND(b_BDVSA!Q490&lt;&gt;"",b_BDVSA!Q490&lt;&gt;0)=TRUE,IF(b_BDVSA!Q490&gt;0,"D","A"),"")</f>
        <v/>
      </c>
      <c r="S490" s="125">
        <f>IF(b_BDVSA!R490&lt;&gt;"",ABS(b_BDVSA!R490),"")</f>
        <v>158</v>
      </c>
      <c r="T490" s="125" t="str">
        <f>IF(AND(b_BDVSA!R490&lt;&gt;"",b_BDVSA!R490&lt;&gt;0)=TRUE,IF(b_BDVSA!R490&gt;0,"D","A"),"")</f>
        <v>D</v>
      </c>
      <c r="U490" s="126" t="str">
        <f>IF(b_BDVSA!S490&lt;&gt;"",ABS(b_BDVSA!S490),"")</f>
        <v/>
      </c>
      <c r="V490" s="125">
        <f>IF(b_BDVSA!V490&lt;&gt;"",ABS(b_BDVSA!V490),"")</f>
        <v>0</v>
      </c>
      <c r="W490" s="125" t="str">
        <f>IF(AND(b_BDVSA!V490&lt;&gt;"",b_BDVSA!V490&lt;&gt;0)=TRUE,IF(b_BDVSA!V490&gt;0,"D","A"),"")</f>
        <v/>
      </c>
      <c r="X490" s="125">
        <f>IF(b_BDVSA!W490&lt;&gt;"",ABS(b_BDVSA!W490),"")</f>
        <v>158</v>
      </c>
      <c r="Y490" s="125" t="str">
        <f>IF(AND(b_BDVSA!W490&lt;&gt;"",b_BDVSA!W490&lt;&gt;0)=TRUE,IF(b_BDVSA!W490&gt;0,"D","A"),"")</f>
        <v>D</v>
      </c>
      <c r="Z490" s="126" t="str">
        <f>IF(b_BDVSA!X490&lt;&gt;"",ABS(b_BDVSA!X490),"")</f>
        <v/>
      </c>
    </row>
    <row r="491" spans="1:26">
      <c r="A491" s="117" t="str">
        <f>IF(dati_pdc!A487&lt;&gt;"",IF(dati_pdc!D487=1,RIGHT(dati_pdc!A487,dati_pdc!E487),dati_pdc!A487),"")</f>
        <v>900337</v>
      </c>
      <c r="B491" s="117" t="str">
        <f>IF(dati_pdc!B487&lt;&gt;"",dati_pdc!B487,"")</f>
        <v>Amm.ti ordinari autovetture</v>
      </c>
      <c r="C491" s="117">
        <f>IF(dati_pdc!C487&lt;&gt;"",dati_pdc!C487,"")</f>
        <v>3</v>
      </c>
      <c r="D491" s="117">
        <f>IF(dati_pdc!D487&lt;&gt;"",dati_pdc!D487,"")</f>
        <v>0</v>
      </c>
      <c r="E491" s="125">
        <f>IF(b_BDVSA!F491&lt;&gt;"",ABS(b_BDVSA!F491),"")</f>
        <v>0</v>
      </c>
      <c r="F491" s="125" t="str">
        <f>IF(AND(b_BDVSA!F491&lt;&gt;"",b_BDVSA!F491&lt;&gt;0)=TRUE,IF(b_BDVSA!F491&gt;0,"D","A"),"")</f>
        <v/>
      </c>
      <c r="G491" s="125">
        <f>IF(b_BDVSA!G491&lt;&gt;"",ABS(b_BDVSA!G491),"")</f>
        <v>1122.03</v>
      </c>
      <c r="H491" s="125" t="str">
        <f>IF(AND(b_BDVSA!G491&lt;&gt;"",b_BDVSA!G491&lt;&gt;0)=TRUE,IF(b_BDVSA!G491&gt;0,"D","A"),"")</f>
        <v>D</v>
      </c>
      <c r="I491" s="125">
        <f>IF(b_BDVSA!H491&lt;&gt;"",ABS(b_BDVSA!H491),"")</f>
        <v>1122.03</v>
      </c>
      <c r="J491" s="125" t="str">
        <f>IF(AND(b_BDVSA!H491&lt;&gt;"",b_BDVSA!H491&lt;&gt;0)=TRUE,IF(b_BDVSA!H491&gt;0,"D","A"),"")</f>
        <v>A</v>
      </c>
      <c r="K491" s="126">
        <f>IF(b_BDVSA!I491&lt;&gt;"",ABS(b_BDVSA!I491),"")</f>
        <v>1</v>
      </c>
      <c r="L491" s="125">
        <f>IF(b_BDVSA!L491&lt;&gt;"",ABS(b_BDVSA!L491),"")</f>
        <v>0</v>
      </c>
      <c r="M491" s="125" t="str">
        <f>IF(AND(b_BDVSA!L491&lt;&gt;"",b_BDVSA!L491&lt;&gt;0)=TRUE,IF(b_BDVSA!L491&gt;0,"D","A"),"")</f>
        <v/>
      </c>
      <c r="N491" s="125">
        <f>IF(b_BDVSA!M491&lt;&gt;"",ABS(b_BDVSA!M491),"")</f>
        <v>0</v>
      </c>
      <c r="O491" s="125" t="str">
        <f>IF(AND(b_BDVSA!M491&lt;&gt;"",b_BDVSA!M491&lt;&gt;0)=TRUE,IF(b_BDVSA!M491&gt;0,"D","A"),"")</f>
        <v/>
      </c>
      <c r="P491" s="126" t="str">
        <f>IF(b_BDVSA!N491&lt;&gt;"",ABS(b_BDVSA!N491),"")</f>
        <v/>
      </c>
      <c r="Q491" s="125">
        <f>IF(b_BDVSA!Q491&lt;&gt;"",ABS(b_BDVSA!Q491),"")</f>
        <v>0</v>
      </c>
      <c r="R491" s="125" t="str">
        <f>IF(AND(b_BDVSA!Q491&lt;&gt;"",b_BDVSA!Q491&lt;&gt;0)=TRUE,IF(b_BDVSA!Q491&gt;0,"D","A"),"")</f>
        <v/>
      </c>
      <c r="S491" s="125">
        <f>IF(b_BDVSA!R491&lt;&gt;"",ABS(b_BDVSA!R491),"")</f>
        <v>0</v>
      </c>
      <c r="T491" s="125" t="str">
        <f>IF(AND(b_BDVSA!R491&lt;&gt;"",b_BDVSA!R491&lt;&gt;0)=TRUE,IF(b_BDVSA!R491&gt;0,"D","A"),"")</f>
        <v/>
      </c>
      <c r="U491" s="126" t="str">
        <f>IF(b_BDVSA!S491&lt;&gt;"",ABS(b_BDVSA!S491),"")</f>
        <v/>
      </c>
      <c r="V491" s="125">
        <f>IF(b_BDVSA!V491&lt;&gt;"",ABS(b_BDVSA!V491),"")</f>
        <v>0</v>
      </c>
      <c r="W491" s="125" t="str">
        <f>IF(AND(b_BDVSA!V491&lt;&gt;"",b_BDVSA!V491&lt;&gt;0)=TRUE,IF(b_BDVSA!V491&gt;0,"D","A"),"")</f>
        <v/>
      </c>
      <c r="X491" s="125">
        <f>IF(b_BDVSA!W491&lt;&gt;"",ABS(b_BDVSA!W491),"")</f>
        <v>0</v>
      </c>
      <c r="Y491" s="125" t="str">
        <f>IF(AND(b_BDVSA!W491&lt;&gt;"",b_BDVSA!W491&lt;&gt;0)=TRUE,IF(b_BDVSA!W491&gt;0,"D","A"),"")</f>
        <v/>
      </c>
      <c r="Z491" s="126" t="str">
        <f>IF(b_BDVSA!X491&lt;&gt;"",ABS(b_BDVSA!X491),"")</f>
        <v/>
      </c>
    </row>
    <row r="492" spans="1:26">
      <c r="A492" s="117" t="str">
        <f>IF(dati_pdc!A488&lt;&gt;"",IF(dati_pdc!D488=1,RIGHT(dati_pdc!A488,dati_pdc!E488),dati_pdc!A488),"")</f>
        <v>900348</v>
      </c>
      <c r="B492" s="117" t="str">
        <f>IF(dati_pdc!B488&lt;&gt;"",dati_pdc!B488,"")</f>
        <v>Amm.ti ordinari altri beni materiali</v>
      </c>
      <c r="C492" s="117">
        <f>IF(dati_pdc!C488&lt;&gt;"",dati_pdc!C488,"")</f>
        <v>3</v>
      </c>
      <c r="D492" s="117">
        <f>IF(dati_pdc!D488&lt;&gt;"",dati_pdc!D488,"")</f>
        <v>0</v>
      </c>
      <c r="E492" s="125">
        <f>IF(b_BDVSA!F492&lt;&gt;"",ABS(b_BDVSA!F492),"")</f>
        <v>135.12</v>
      </c>
      <c r="F492" s="125" t="str">
        <f>IF(AND(b_BDVSA!F492&lt;&gt;"",b_BDVSA!F492&lt;&gt;0)=TRUE,IF(b_BDVSA!F492&gt;0,"D","A"),"")</f>
        <v>D</v>
      </c>
      <c r="G492" s="125">
        <f>IF(b_BDVSA!G492&lt;&gt;"",ABS(b_BDVSA!G492),"")</f>
        <v>135.12</v>
      </c>
      <c r="H492" s="125" t="str">
        <f>IF(AND(b_BDVSA!G492&lt;&gt;"",b_BDVSA!G492&lt;&gt;0)=TRUE,IF(b_BDVSA!G492&gt;0,"D","A"),"")</f>
        <v>D</v>
      </c>
      <c r="I492" s="125">
        <f>IF(b_BDVSA!H492&lt;&gt;"",ABS(b_BDVSA!H492),"")</f>
        <v>0</v>
      </c>
      <c r="J492" s="125" t="str">
        <f>IF(AND(b_BDVSA!H492&lt;&gt;"",b_BDVSA!H492&lt;&gt;0)=TRUE,IF(b_BDVSA!H492&gt;0,"D","A"),"")</f>
        <v/>
      </c>
      <c r="K492" s="126">
        <f>IF(b_BDVSA!I492&lt;&gt;"",ABS(b_BDVSA!I492),"")</f>
        <v>0</v>
      </c>
      <c r="L492" s="125">
        <f>IF(b_BDVSA!L492&lt;&gt;"",ABS(b_BDVSA!L492),"")</f>
        <v>0</v>
      </c>
      <c r="M492" s="125" t="str">
        <f>IF(AND(b_BDVSA!L492&lt;&gt;"",b_BDVSA!L492&lt;&gt;0)=TRUE,IF(b_BDVSA!L492&gt;0,"D","A"),"")</f>
        <v/>
      </c>
      <c r="N492" s="125">
        <f>IF(b_BDVSA!M492&lt;&gt;"",ABS(b_BDVSA!M492),"")</f>
        <v>135.12</v>
      </c>
      <c r="O492" s="125" t="str">
        <f>IF(AND(b_BDVSA!M492&lt;&gt;"",b_BDVSA!M492&lt;&gt;0)=TRUE,IF(b_BDVSA!M492&gt;0,"D","A"),"")</f>
        <v>D</v>
      </c>
      <c r="P492" s="126" t="str">
        <f>IF(b_BDVSA!N492&lt;&gt;"",ABS(b_BDVSA!N492),"")</f>
        <v/>
      </c>
      <c r="Q492" s="125">
        <f>IF(b_BDVSA!Q492&lt;&gt;"",ABS(b_BDVSA!Q492),"")</f>
        <v>0</v>
      </c>
      <c r="R492" s="125" t="str">
        <f>IF(AND(b_BDVSA!Q492&lt;&gt;"",b_BDVSA!Q492&lt;&gt;0)=TRUE,IF(b_BDVSA!Q492&gt;0,"D","A"),"")</f>
        <v/>
      </c>
      <c r="S492" s="125">
        <f>IF(b_BDVSA!R492&lt;&gt;"",ABS(b_BDVSA!R492),"")</f>
        <v>135.12</v>
      </c>
      <c r="T492" s="125" t="str">
        <f>IF(AND(b_BDVSA!R492&lt;&gt;"",b_BDVSA!R492&lt;&gt;0)=TRUE,IF(b_BDVSA!R492&gt;0,"D","A"),"")</f>
        <v>D</v>
      </c>
      <c r="U492" s="126" t="str">
        <f>IF(b_BDVSA!S492&lt;&gt;"",ABS(b_BDVSA!S492),"")</f>
        <v/>
      </c>
      <c r="V492" s="125">
        <f>IF(b_BDVSA!V492&lt;&gt;"",ABS(b_BDVSA!V492),"")</f>
        <v>0</v>
      </c>
      <c r="W492" s="125" t="str">
        <f>IF(AND(b_BDVSA!V492&lt;&gt;"",b_BDVSA!V492&lt;&gt;0)=TRUE,IF(b_BDVSA!V492&gt;0,"D","A"),"")</f>
        <v/>
      </c>
      <c r="X492" s="125">
        <f>IF(b_BDVSA!W492&lt;&gt;"",ABS(b_BDVSA!W492),"")</f>
        <v>135.12</v>
      </c>
      <c r="Y492" s="125" t="str">
        <f>IF(AND(b_BDVSA!W492&lt;&gt;"",b_BDVSA!W492&lt;&gt;0)=TRUE,IF(b_BDVSA!W492&gt;0,"D","A"),"")</f>
        <v>D</v>
      </c>
      <c r="Z492" s="126" t="str">
        <f>IF(b_BDVSA!X492&lt;&gt;"",ABS(b_BDVSA!X492),"")</f>
        <v/>
      </c>
    </row>
    <row r="493" spans="1:26">
      <c r="A493" s="117" t="str">
        <f>IF(dati_pdc!A489&lt;&gt;"",IF(dati_pdc!D489=1,RIGHT(dati_pdc!A489,dati_pdc!E489),dati_pdc!A489),"")</f>
        <v>900350</v>
      </c>
      <c r="B493" s="117" t="str">
        <f>IF(dati_pdc!B489&lt;&gt;"",dati_pdc!B489,"")</f>
        <v>Amm.ti ordinari hardware</v>
      </c>
      <c r="C493" s="117">
        <f>IF(dati_pdc!C489&lt;&gt;"",dati_pdc!C489,"")</f>
        <v>3</v>
      </c>
      <c r="D493" s="117">
        <f>IF(dati_pdc!D489&lt;&gt;"",dati_pdc!D489,"")</f>
        <v>0</v>
      </c>
      <c r="E493" s="125">
        <f>IF(b_BDVSA!F493&lt;&gt;"",ABS(b_BDVSA!F493),"")</f>
        <v>21555.24</v>
      </c>
      <c r="F493" s="125" t="str">
        <f>IF(AND(b_BDVSA!F493&lt;&gt;"",b_BDVSA!F493&lt;&gt;0)=TRUE,IF(b_BDVSA!F493&gt;0,"D","A"),"")</f>
        <v>D</v>
      </c>
      <c r="G493" s="125">
        <f>IF(b_BDVSA!G493&lt;&gt;"",ABS(b_BDVSA!G493),"")</f>
        <v>17496.43</v>
      </c>
      <c r="H493" s="125" t="str">
        <f>IF(AND(b_BDVSA!G493&lt;&gt;"",b_BDVSA!G493&lt;&gt;0)=TRUE,IF(b_BDVSA!G493&gt;0,"D","A"),"")</f>
        <v>D</v>
      </c>
      <c r="I493" s="125">
        <f>IF(b_BDVSA!H493&lt;&gt;"",ABS(b_BDVSA!H493),"")</f>
        <v>4058.8100000000013</v>
      </c>
      <c r="J493" s="125" t="str">
        <f>IF(AND(b_BDVSA!H493&lt;&gt;"",b_BDVSA!H493&lt;&gt;0)=TRUE,IF(b_BDVSA!H493&gt;0,"D","A"),"")</f>
        <v>D</v>
      </c>
      <c r="K493" s="126">
        <f>IF(b_BDVSA!I493&lt;&gt;"",ABS(b_BDVSA!I493),"")</f>
        <v>0.23197932378205161</v>
      </c>
      <c r="L493" s="125">
        <f>IF(b_BDVSA!L493&lt;&gt;"",ABS(b_BDVSA!L493),"")</f>
        <v>0</v>
      </c>
      <c r="M493" s="125" t="str">
        <f>IF(AND(b_BDVSA!L493&lt;&gt;"",b_BDVSA!L493&lt;&gt;0)=TRUE,IF(b_BDVSA!L493&gt;0,"D","A"),"")</f>
        <v/>
      </c>
      <c r="N493" s="125">
        <f>IF(b_BDVSA!M493&lt;&gt;"",ABS(b_BDVSA!M493),"")</f>
        <v>21555.24</v>
      </c>
      <c r="O493" s="125" t="str">
        <f>IF(AND(b_BDVSA!M493&lt;&gt;"",b_BDVSA!M493&lt;&gt;0)=TRUE,IF(b_BDVSA!M493&gt;0,"D","A"),"")</f>
        <v>D</v>
      </c>
      <c r="P493" s="126" t="str">
        <f>IF(b_BDVSA!N493&lt;&gt;"",ABS(b_BDVSA!N493),"")</f>
        <v/>
      </c>
      <c r="Q493" s="125">
        <f>IF(b_BDVSA!Q493&lt;&gt;"",ABS(b_BDVSA!Q493),"")</f>
        <v>0</v>
      </c>
      <c r="R493" s="125" t="str">
        <f>IF(AND(b_BDVSA!Q493&lt;&gt;"",b_BDVSA!Q493&lt;&gt;0)=TRUE,IF(b_BDVSA!Q493&gt;0,"D","A"),"")</f>
        <v/>
      </c>
      <c r="S493" s="125">
        <f>IF(b_BDVSA!R493&lt;&gt;"",ABS(b_BDVSA!R493),"")</f>
        <v>21555.24</v>
      </c>
      <c r="T493" s="125" t="str">
        <f>IF(AND(b_BDVSA!R493&lt;&gt;"",b_BDVSA!R493&lt;&gt;0)=TRUE,IF(b_BDVSA!R493&gt;0,"D","A"),"")</f>
        <v>D</v>
      </c>
      <c r="U493" s="126" t="str">
        <f>IF(b_BDVSA!S493&lt;&gt;"",ABS(b_BDVSA!S493),"")</f>
        <v/>
      </c>
      <c r="V493" s="125">
        <f>IF(b_BDVSA!V493&lt;&gt;"",ABS(b_BDVSA!V493),"")</f>
        <v>0</v>
      </c>
      <c r="W493" s="125" t="str">
        <f>IF(AND(b_BDVSA!V493&lt;&gt;"",b_BDVSA!V493&lt;&gt;0)=TRUE,IF(b_BDVSA!V493&gt;0,"D","A"),"")</f>
        <v/>
      </c>
      <c r="X493" s="125">
        <f>IF(b_BDVSA!W493&lt;&gt;"",ABS(b_BDVSA!W493),"")</f>
        <v>21555.24</v>
      </c>
      <c r="Y493" s="125" t="str">
        <f>IF(AND(b_BDVSA!W493&lt;&gt;"",b_BDVSA!W493&lt;&gt;0)=TRUE,IF(b_BDVSA!W493&gt;0,"D","A"),"")</f>
        <v>D</v>
      </c>
      <c r="Z493" s="126" t="str">
        <f>IF(b_BDVSA!X493&lt;&gt;"",ABS(b_BDVSA!X493),"")</f>
        <v/>
      </c>
    </row>
    <row r="494" spans="1:26">
      <c r="A494" s="117" t="str">
        <f>IF(dati_pdc!A490&lt;&gt;"",IF(dati_pdc!D490=1,RIGHT(dati_pdc!A490,dati_pdc!E490),dati_pdc!A490),"")</f>
        <v>92</v>
      </c>
      <c r="B494" s="117" t="str">
        <f>IF(dati_pdc!B490&lt;&gt;"",dati_pdc!B490,"")</f>
        <v>SVALUTAZ.IMMOBILIZZAZIONI</v>
      </c>
      <c r="C494" s="117">
        <f>IF(dati_pdc!C490&lt;&gt;"",dati_pdc!C490,"")</f>
        <v>1</v>
      </c>
      <c r="D494" s="117">
        <f>IF(dati_pdc!D490&lt;&gt;"",dati_pdc!D490,"")</f>
        <v>0</v>
      </c>
      <c r="E494" s="125">
        <f>IF(b_BDVSA!F494&lt;&gt;"",ABS(b_BDVSA!F494),"")</f>
        <v>1312.67</v>
      </c>
      <c r="F494" s="125" t="str">
        <f>IF(AND(b_BDVSA!F494&lt;&gt;"",b_BDVSA!F494&lt;&gt;0)=TRUE,IF(b_BDVSA!F494&gt;0,"D","A"),"")</f>
        <v>D</v>
      </c>
      <c r="G494" s="125">
        <f>IF(b_BDVSA!G494&lt;&gt;"",ABS(b_BDVSA!G494),"")</f>
        <v>1857.7400000000002</v>
      </c>
      <c r="H494" s="125" t="str">
        <f>IF(AND(b_BDVSA!G494&lt;&gt;"",b_BDVSA!G494&lt;&gt;0)=TRUE,IF(b_BDVSA!G494&gt;0,"D","A"),"")</f>
        <v>D</v>
      </c>
      <c r="I494" s="125">
        <f>IF(b_BDVSA!H494&lt;&gt;"",ABS(b_BDVSA!H494),"")</f>
        <v>545.07000000000016</v>
      </c>
      <c r="J494" s="125" t="str">
        <f>IF(AND(b_BDVSA!H494&lt;&gt;"",b_BDVSA!H494&lt;&gt;0)=TRUE,IF(b_BDVSA!H494&gt;0,"D","A"),"")</f>
        <v>A</v>
      </c>
      <c r="K494" s="126">
        <f>IF(b_BDVSA!I494&lt;&gt;"",ABS(b_BDVSA!I494),"")</f>
        <v>0.29340488981235269</v>
      </c>
      <c r="L494" s="125">
        <f>IF(b_BDVSA!L494&lt;&gt;"",ABS(b_BDVSA!L494),"")</f>
        <v>0</v>
      </c>
      <c r="M494" s="125" t="str">
        <f>IF(AND(b_BDVSA!L494&lt;&gt;"",b_BDVSA!L494&lt;&gt;0)=TRUE,IF(b_BDVSA!L494&gt;0,"D","A"),"")</f>
        <v/>
      </c>
      <c r="N494" s="125">
        <f>IF(b_BDVSA!M494&lt;&gt;"",ABS(b_BDVSA!M494),"")</f>
        <v>1312.67</v>
      </c>
      <c r="O494" s="125" t="str">
        <f>IF(AND(b_BDVSA!M494&lt;&gt;"",b_BDVSA!M494&lt;&gt;0)=TRUE,IF(b_BDVSA!M494&gt;0,"D","A"),"")</f>
        <v>D</v>
      </c>
      <c r="P494" s="126" t="str">
        <f>IF(b_BDVSA!N494&lt;&gt;"",ABS(b_BDVSA!N494),"")</f>
        <v/>
      </c>
      <c r="Q494" s="125">
        <f>IF(b_BDVSA!Q494&lt;&gt;"",ABS(b_BDVSA!Q494),"")</f>
        <v>0</v>
      </c>
      <c r="R494" s="125" t="str">
        <f>IF(AND(b_BDVSA!Q494&lt;&gt;"",b_BDVSA!Q494&lt;&gt;0)=TRUE,IF(b_BDVSA!Q494&gt;0,"D","A"),"")</f>
        <v/>
      </c>
      <c r="S494" s="125">
        <f>IF(b_BDVSA!R494&lt;&gt;"",ABS(b_BDVSA!R494),"")</f>
        <v>1312.67</v>
      </c>
      <c r="T494" s="125" t="str">
        <f>IF(AND(b_BDVSA!R494&lt;&gt;"",b_BDVSA!R494&lt;&gt;0)=TRUE,IF(b_BDVSA!R494&gt;0,"D","A"),"")</f>
        <v>D</v>
      </c>
      <c r="U494" s="126" t="str">
        <f>IF(b_BDVSA!S494&lt;&gt;"",ABS(b_BDVSA!S494),"")</f>
        <v/>
      </c>
      <c r="V494" s="125">
        <f>IF(b_BDVSA!V494&lt;&gt;"",ABS(b_BDVSA!V494),"")</f>
        <v>0</v>
      </c>
      <c r="W494" s="125" t="str">
        <f>IF(AND(b_BDVSA!V494&lt;&gt;"",b_BDVSA!V494&lt;&gt;0)=TRUE,IF(b_BDVSA!V494&gt;0,"D","A"),"")</f>
        <v/>
      </c>
      <c r="X494" s="125">
        <f>IF(b_BDVSA!W494&lt;&gt;"",ABS(b_BDVSA!W494),"")</f>
        <v>1312.67</v>
      </c>
      <c r="Y494" s="125" t="str">
        <f>IF(AND(b_BDVSA!W494&lt;&gt;"",b_BDVSA!W494&lt;&gt;0)=TRUE,IF(b_BDVSA!W494&gt;0,"D","A"),"")</f>
        <v>D</v>
      </c>
      <c r="Z494" s="126" t="str">
        <f>IF(b_BDVSA!X494&lt;&gt;"",ABS(b_BDVSA!X494),"")</f>
        <v/>
      </c>
    </row>
    <row r="495" spans="1:26">
      <c r="A495" s="117" t="str">
        <f>IF(dati_pdc!A491&lt;&gt;"",IF(dati_pdc!D491=1,RIGHT(dati_pdc!A491,dati_pdc!E491),dati_pdc!A491),"")</f>
        <v>9205</v>
      </c>
      <c r="B495" s="117" t="str">
        <f>IF(dati_pdc!B491&lt;&gt;"",dati_pdc!B491,"")</f>
        <v>SVALUTAZ.IMMOBILIZZAZIONI FINANZIARIE</v>
      </c>
      <c r="C495" s="117">
        <f>IF(dati_pdc!C491&lt;&gt;"",dati_pdc!C491,"")</f>
        <v>2</v>
      </c>
      <c r="D495" s="117">
        <f>IF(dati_pdc!D491&lt;&gt;"",dati_pdc!D491,"")</f>
        <v>0</v>
      </c>
      <c r="E495" s="125">
        <f>IF(b_BDVSA!F495&lt;&gt;"",ABS(b_BDVSA!F495),"")</f>
        <v>0</v>
      </c>
      <c r="F495" s="125" t="str">
        <f>IF(AND(b_BDVSA!F495&lt;&gt;"",b_BDVSA!F495&lt;&gt;0)=TRUE,IF(b_BDVSA!F495&gt;0,"D","A"),"")</f>
        <v/>
      </c>
      <c r="G495" s="125">
        <f>IF(b_BDVSA!G495&lt;&gt;"",ABS(b_BDVSA!G495),"")</f>
        <v>722.1</v>
      </c>
      <c r="H495" s="125" t="str">
        <f>IF(AND(b_BDVSA!G495&lt;&gt;"",b_BDVSA!G495&lt;&gt;0)=TRUE,IF(b_BDVSA!G495&gt;0,"D","A"),"")</f>
        <v>D</v>
      </c>
      <c r="I495" s="125">
        <f>IF(b_BDVSA!H495&lt;&gt;"",ABS(b_BDVSA!H495),"")</f>
        <v>722.1</v>
      </c>
      <c r="J495" s="125" t="str">
        <f>IF(AND(b_BDVSA!H495&lt;&gt;"",b_BDVSA!H495&lt;&gt;0)=TRUE,IF(b_BDVSA!H495&gt;0,"D","A"),"")</f>
        <v>A</v>
      </c>
      <c r="K495" s="126">
        <f>IF(b_BDVSA!I495&lt;&gt;"",ABS(b_BDVSA!I495),"")</f>
        <v>1</v>
      </c>
      <c r="L495" s="125">
        <f>IF(b_BDVSA!L495&lt;&gt;"",ABS(b_BDVSA!L495),"")</f>
        <v>0</v>
      </c>
      <c r="M495" s="125" t="str">
        <f>IF(AND(b_BDVSA!L495&lt;&gt;"",b_BDVSA!L495&lt;&gt;0)=TRUE,IF(b_BDVSA!L495&gt;0,"D","A"),"")</f>
        <v/>
      </c>
      <c r="N495" s="125">
        <f>IF(b_BDVSA!M495&lt;&gt;"",ABS(b_BDVSA!M495),"")</f>
        <v>0</v>
      </c>
      <c r="O495" s="125" t="str">
        <f>IF(AND(b_BDVSA!M495&lt;&gt;"",b_BDVSA!M495&lt;&gt;0)=TRUE,IF(b_BDVSA!M495&gt;0,"D","A"),"")</f>
        <v/>
      </c>
      <c r="P495" s="126" t="str">
        <f>IF(b_BDVSA!N495&lt;&gt;"",ABS(b_BDVSA!N495),"")</f>
        <v/>
      </c>
      <c r="Q495" s="125">
        <f>IF(b_BDVSA!Q495&lt;&gt;"",ABS(b_BDVSA!Q495),"")</f>
        <v>0</v>
      </c>
      <c r="R495" s="125" t="str">
        <f>IF(AND(b_BDVSA!Q495&lt;&gt;"",b_BDVSA!Q495&lt;&gt;0)=TRUE,IF(b_BDVSA!Q495&gt;0,"D","A"),"")</f>
        <v/>
      </c>
      <c r="S495" s="125">
        <f>IF(b_BDVSA!R495&lt;&gt;"",ABS(b_BDVSA!R495),"")</f>
        <v>0</v>
      </c>
      <c r="T495" s="125" t="str">
        <f>IF(AND(b_BDVSA!R495&lt;&gt;"",b_BDVSA!R495&lt;&gt;0)=TRUE,IF(b_BDVSA!R495&gt;0,"D","A"),"")</f>
        <v/>
      </c>
      <c r="U495" s="126" t="str">
        <f>IF(b_BDVSA!S495&lt;&gt;"",ABS(b_BDVSA!S495),"")</f>
        <v/>
      </c>
      <c r="V495" s="125">
        <f>IF(b_BDVSA!V495&lt;&gt;"",ABS(b_BDVSA!V495),"")</f>
        <v>0</v>
      </c>
      <c r="W495" s="125" t="str">
        <f>IF(AND(b_BDVSA!V495&lt;&gt;"",b_BDVSA!V495&lt;&gt;0)=TRUE,IF(b_BDVSA!V495&gt;0,"D","A"),"")</f>
        <v/>
      </c>
      <c r="X495" s="125">
        <f>IF(b_BDVSA!W495&lt;&gt;"",ABS(b_BDVSA!W495),"")</f>
        <v>0</v>
      </c>
      <c r="Y495" s="125" t="str">
        <f>IF(AND(b_BDVSA!W495&lt;&gt;"",b_BDVSA!W495&lt;&gt;0)=TRUE,IF(b_BDVSA!W495&gt;0,"D","A"),"")</f>
        <v/>
      </c>
      <c r="Z495" s="126" t="str">
        <f>IF(b_BDVSA!X495&lt;&gt;"",ABS(b_BDVSA!X495),"")</f>
        <v/>
      </c>
    </row>
    <row r="496" spans="1:26">
      <c r="A496" s="117" t="str">
        <f>IF(dati_pdc!A492&lt;&gt;"",IF(dati_pdc!D492=1,RIGHT(dati_pdc!A492,dati_pdc!E492),dati_pdc!A492),"")</f>
        <v>920523</v>
      </c>
      <c r="B496" s="117" t="str">
        <f>IF(dati_pdc!B492&lt;&gt;"",dati_pdc!B492,"")</f>
        <v>Sval. altri titoli di investim.</v>
      </c>
      <c r="C496" s="117">
        <f>IF(dati_pdc!C492&lt;&gt;"",dati_pdc!C492,"")</f>
        <v>3</v>
      </c>
      <c r="D496" s="117">
        <f>IF(dati_pdc!D492&lt;&gt;"",dati_pdc!D492,"")</f>
        <v>0</v>
      </c>
      <c r="E496" s="125">
        <f>IF(b_BDVSA!F496&lt;&gt;"",ABS(b_BDVSA!F496),"")</f>
        <v>0</v>
      </c>
      <c r="F496" s="125" t="str">
        <f>IF(AND(b_BDVSA!F496&lt;&gt;"",b_BDVSA!F496&lt;&gt;0)=TRUE,IF(b_BDVSA!F496&gt;0,"D","A"),"")</f>
        <v/>
      </c>
      <c r="G496" s="125">
        <f>IF(b_BDVSA!G496&lt;&gt;"",ABS(b_BDVSA!G496),"")</f>
        <v>722.1</v>
      </c>
      <c r="H496" s="125" t="str">
        <f>IF(AND(b_BDVSA!G496&lt;&gt;"",b_BDVSA!G496&lt;&gt;0)=TRUE,IF(b_BDVSA!G496&gt;0,"D","A"),"")</f>
        <v>D</v>
      </c>
      <c r="I496" s="125">
        <f>IF(b_BDVSA!H496&lt;&gt;"",ABS(b_BDVSA!H496),"")</f>
        <v>722.1</v>
      </c>
      <c r="J496" s="125" t="str">
        <f>IF(AND(b_BDVSA!H496&lt;&gt;"",b_BDVSA!H496&lt;&gt;0)=TRUE,IF(b_BDVSA!H496&gt;0,"D","A"),"")</f>
        <v>A</v>
      </c>
      <c r="K496" s="126">
        <f>IF(b_BDVSA!I496&lt;&gt;"",ABS(b_BDVSA!I496),"")</f>
        <v>1</v>
      </c>
      <c r="L496" s="125">
        <f>IF(b_BDVSA!L496&lt;&gt;"",ABS(b_BDVSA!L496),"")</f>
        <v>0</v>
      </c>
      <c r="M496" s="125" t="str">
        <f>IF(AND(b_BDVSA!L496&lt;&gt;"",b_BDVSA!L496&lt;&gt;0)=TRUE,IF(b_BDVSA!L496&gt;0,"D","A"),"")</f>
        <v/>
      </c>
      <c r="N496" s="125">
        <f>IF(b_BDVSA!M496&lt;&gt;"",ABS(b_BDVSA!M496),"")</f>
        <v>0</v>
      </c>
      <c r="O496" s="125" t="str">
        <f>IF(AND(b_BDVSA!M496&lt;&gt;"",b_BDVSA!M496&lt;&gt;0)=TRUE,IF(b_BDVSA!M496&gt;0,"D","A"),"")</f>
        <v/>
      </c>
      <c r="P496" s="126" t="str">
        <f>IF(b_BDVSA!N496&lt;&gt;"",ABS(b_BDVSA!N496),"")</f>
        <v/>
      </c>
      <c r="Q496" s="125">
        <f>IF(b_BDVSA!Q496&lt;&gt;"",ABS(b_BDVSA!Q496),"")</f>
        <v>0</v>
      </c>
      <c r="R496" s="125" t="str">
        <f>IF(AND(b_BDVSA!Q496&lt;&gt;"",b_BDVSA!Q496&lt;&gt;0)=TRUE,IF(b_BDVSA!Q496&gt;0,"D","A"),"")</f>
        <v/>
      </c>
      <c r="S496" s="125">
        <f>IF(b_BDVSA!R496&lt;&gt;"",ABS(b_BDVSA!R496),"")</f>
        <v>0</v>
      </c>
      <c r="T496" s="125" t="str">
        <f>IF(AND(b_BDVSA!R496&lt;&gt;"",b_BDVSA!R496&lt;&gt;0)=TRUE,IF(b_BDVSA!R496&gt;0,"D","A"),"")</f>
        <v/>
      </c>
      <c r="U496" s="126" t="str">
        <f>IF(b_BDVSA!S496&lt;&gt;"",ABS(b_BDVSA!S496),"")</f>
        <v/>
      </c>
      <c r="V496" s="125">
        <f>IF(b_BDVSA!V496&lt;&gt;"",ABS(b_BDVSA!V496),"")</f>
        <v>0</v>
      </c>
      <c r="W496" s="125" t="str">
        <f>IF(AND(b_BDVSA!V496&lt;&gt;"",b_BDVSA!V496&lt;&gt;0)=TRUE,IF(b_BDVSA!V496&gt;0,"D","A"),"")</f>
        <v/>
      </c>
      <c r="X496" s="125">
        <f>IF(b_BDVSA!W496&lt;&gt;"",ABS(b_BDVSA!W496),"")</f>
        <v>0</v>
      </c>
      <c r="Y496" s="125" t="str">
        <f>IF(AND(b_BDVSA!W496&lt;&gt;"",b_BDVSA!W496&lt;&gt;0)=TRUE,IF(b_BDVSA!W496&gt;0,"D","A"),"")</f>
        <v/>
      </c>
      <c r="Z496" s="126" t="str">
        <f>IF(b_BDVSA!X496&lt;&gt;"",ABS(b_BDVSA!X496),"")</f>
        <v/>
      </c>
    </row>
    <row r="497" spans="1:26">
      <c r="A497" s="117" t="str">
        <f>IF(dati_pdc!A493&lt;&gt;"",IF(dati_pdc!D493=1,RIGHT(dati_pdc!A493,dati_pdc!E493),dati_pdc!A493),"")</f>
        <v>9209</v>
      </c>
      <c r="B497" s="117" t="str">
        <f>IF(dati_pdc!B493&lt;&gt;"",dati_pdc!B493,"")</f>
        <v>SVALUTAZIONE CREDITI</v>
      </c>
      <c r="C497" s="117">
        <f>IF(dati_pdc!C493&lt;&gt;"",dati_pdc!C493,"")</f>
        <v>2</v>
      </c>
      <c r="D497" s="117">
        <f>IF(dati_pdc!D493&lt;&gt;"",dati_pdc!D493,"")</f>
        <v>0</v>
      </c>
      <c r="E497" s="125">
        <f>IF(b_BDVSA!F497&lt;&gt;"",ABS(b_BDVSA!F497),"")</f>
        <v>1312.67</v>
      </c>
      <c r="F497" s="125" t="str">
        <f>IF(AND(b_BDVSA!F497&lt;&gt;"",b_BDVSA!F497&lt;&gt;0)=TRUE,IF(b_BDVSA!F497&gt;0,"D","A"),"")</f>
        <v>D</v>
      </c>
      <c r="G497" s="125">
        <f>IF(b_BDVSA!G497&lt;&gt;"",ABS(b_BDVSA!G497),"")</f>
        <v>1135.6400000000001</v>
      </c>
      <c r="H497" s="125" t="str">
        <f>IF(AND(b_BDVSA!G497&lt;&gt;"",b_BDVSA!G497&lt;&gt;0)=TRUE,IF(b_BDVSA!G497&gt;0,"D","A"),"")</f>
        <v>D</v>
      </c>
      <c r="I497" s="125">
        <f>IF(b_BDVSA!H497&lt;&gt;"",ABS(b_BDVSA!H497),"")</f>
        <v>177.02999999999997</v>
      </c>
      <c r="J497" s="125" t="str">
        <f>IF(AND(b_BDVSA!H497&lt;&gt;"",b_BDVSA!H497&lt;&gt;0)=TRUE,IF(b_BDVSA!H497&gt;0,"D","A"),"")</f>
        <v>D</v>
      </c>
      <c r="K497" s="126">
        <f>IF(b_BDVSA!I497&lt;&gt;"",ABS(b_BDVSA!I497),"")</f>
        <v>0.15588566799337814</v>
      </c>
      <c r="L497" s="125">
        <f>IF(b_BDVSA!L497&lt;&gt;"",ABS(b_BDVSA!L497),"")</f>
        <v>0</v>
      </c>
      <c r="M497" s="125" t="str">
        <f>IF(AND(b_BDVSA!L497&lt;&gt;"",b_BDVSA!L497&lt;&gt;0)=TRUE,IF(b_BDVSA!L497&gt;0,"D","A"),"")</f>
        <v/>
      </c>
      <c r="N497" s="125">
        <f>IF(b_BDVSA!M497&lt;&gt;"",ABS(b_BDVSA!M497),"")</f>
        <v>1312.67</v>
      </c>
      <c r="O497" s="125" t="str">
        <f>IF(AND(b_BDVSA!M497&lt;&gt;"",b_BDVSA!M497&lt;&gt;0)=TRUE,IF(b_BDVSA!M497&gt;0,"D","A"),"")</f>
        <v>D</v>
      </c>
      <c r="P497" s="126" t="str">
        <f>IF(b_BDVSA!N497&lt;&gt;"",ABS(b_BDVSA!N497),"")</f>
        <v/>
      </c>
      <c r="Q497" s="125">
        <f>IF(b_BDVSA!Q497&lt;&gt;"",ABS(b_BDVSA!Q497),"")</f>
        <v>0</v>
      </c>
      <c r="R497" s="125" t="str">
        <f>IF(AND(b_BDVSA!Q497&lt;&gt;"",b_BDVSA!Q497&lt;&gt;0)=TRUE,IF(b_BDVSA!Q497&gt;0,"D","A"),"")</f>
        <v/>
      </c>
      <c r="S497" s="125">
        <f>IF(b_BDVSA!R497&lt;&gt;"",ABS(b_BDVSA!R497),"")</f>
        <v>1312.67</v>
      </c>
      <c r="T497" s="125" t="str">
        <f>IF(AND(b_BDVSA!R497&lt;&gt;"",b_BDVSA!R497&lt;&gt;0)=TRUE,IF(b_BDVSA!R497&gt;0,"D","A"),"")</f>
        <v>D</v>
      </c>
      <c r="U497" s="126" t="str">
        <f>IF(b_BDVSA!S497&lt;&gt;"",ABS(b_BDVSA!S497),"")</f>
        <v/>
      </c>
      <c r="V497" s="125">
        <f>IF(b_BDVSA!V497&lt;&gt;"",ABS(b_BDVSA!V497),"")</f>
        <v>0</v>
      </c>
      <c r="W497" s="125" t="str">
        <f>IF(AND(b_BDVSA!V497&lt;&gt;"",b_BDVSA!V497&lt;&gt;0)=TRUE,IF(b_BDVSA!V497&gt;0,"D","A"),"")</f>
        <v/>
      </c>
      <c r="X497" s="125">
        <f>IF(b_BDVSA!W497&lt;&gt;"",ABS(b_BDVSA!W497),"")</f>
        <v>1312.67</v>
      </c>
      <c r="Y497" s="125" t="str">
        <f>IF(AND(b_BDVSA!W497&lt;&gt;"",b_BDVSA!W497&lt;&gt;0)=TRUE,IF(b_BDVSA!W497&gt;0,"D","A"),"")</f>
        <v>D</v>
      </c>
      <c r="Z497" s="126" t="str">
        <f>IF(b_BDVSA!X497&lt;&gt;"",ABS(b_BDVSA!X497),"")</f>
        <v/>
      </c>
    </row>
    <row r="498" spans="1:26">
      <c r="A498" s="117" t="str">
        <f>IF(dati_pdc!A494&lt;&gt;"",IF(dati_pdc!D494=1,RIGHT(dati_pdc!A494,dati_pdc!E494),dati_pdc!A494),"")</f>
        <v>920901</v>
      </c>
      <c r="B498" s="117" t="str">
        <f>IF(dati_pdc!B494&lt;&gt;"",dati_pdc!B494,"")</f>
        <v>Acc.ti sval. crediti v/clienti</v>
      </c>
      <c r="C498" s="117">
        <f>IF(dati_pdc!C494&lt;&gt;"",dati_pdc!C494,"")</f>
        <v>3</v>
      </c>
      <c r="D498" s="117">
        <f>IF(dati_pdc!D494&lt;&gt;"",dati_pdc!D494,"")</f>
        <v>0</v>
      </c>
      <c r="E498" s="125">
        <f>IF(b_BDVSA!F498&lt;&gt;"",ABS(b_BDVSA!F498),"")</f>
        <v>1312.67</v>
      </c>
      <c r="F498" s="125" t="str">
        <f>IF(AND(b_BDVSA!F498&lt;&gt;"",b_BDVSA!F498&lt;&gt;0)=TRUE,IF(b_BDVSA!F498&gt;0,"D","A"),"")</f>
        <v>D</v>
      </c>
      <c r="G498" s="125">
        <f>IF(b_BDVSA!G498&lt;&gt;"",ABS(b_BDVSA!G498),"")</f>
        <v>1135.6400000000001</v>
      </c>
      <c r="H498" s="125" t="str">
        <f>IF(AND(b_BDVSA!G498&lt;&gt;"",b_BDVSA!G498&lt;&gt;0)=TRUE,IF(b_BDVSA!G498&gt;0,"D","A"),"")</f>
        <v>D</v>
      </c>
      <c r="I498" s="125">
        <f>IF(b_BDVSA!H498&lt;&gt;"",ABS(b_BDVSA!H498),"")</f>
        <v>177.02999999999997</v>
      </c>
      <c r="J498" s="125" t="str">
        <f>IF(AND(b_BDVSA!H498&lt;&gt;"",b_BDVSA!H498&lt;&gt;0)=TRUE,IF(b_BDVSA!H498&gt;0,"D","A"),"")</f>
        <v>D</v>
      </c>
      <c r="K498" s="126">
        <f>IF(b_BDVSA!I498&lt;&gt;"",ABS(b_BDVSA!I498),"")</f>
        <v>0.15588566799337814</v>
      </c>
      <c r="L498" s="125">
        <f>IF(b_BDVSA!L498&lt;&gt;"",ABS(b_BDVSA!L498),"")</f>
        <v>0</v>
      </c>
      <c r="M498" s="125" t="str">
        <f>IF(AND(b_BDVSA!L498&lt;&gt;"",b_BDVSA!L498&lt;&gt;0)=TRUE,IF(b_BDVSA!L498&gt;0,"D","A"),"")</f>
        <v/>
      </c>
      <c r="N498" s="125">
        <f>IF(b_BDVSA!M498&lt;&gt;"",ABS(b_BDVSA!M498),"")</f>
        <v>1312.67</v>
      </c>
      <c r="O498" s="125" t="str">
        <f>IF(AND(b_BDVSA!M498&lt;&gt;"",b_BDVSA!M498&lt;&gt;0)=TRUE,IF(b_BDVSA!M498&gt;0,"D","A"),"")</f>
        <v>D</v>
      </c>
      <c r="P498" s="126" t="str">
        <f>IF(b_BDVSA!N498&lt;&gt;"",ABS(b_BDVSA!N498),"")</f>
        <v/>
      </c>
      <c r="Q498" s="125">
        <f>IF(b_BDVSA!Q498&lt;&gt;"",ABS(b_BDVSA!Q498),"")</f>
        <v>0</v>
      </c>
      <c r="R498" s="125" t="str">
        <f>IF(AND(b_BDVSA!Q498&lt;&gt;"",b_BDVSA!Q498&lt;&gt;0)=TRUE,IF(b_BDVSA!Q498&gt;0,"D","A"),"")</f>
        <v/>
      </c>
      <c r="S498" s="125">
        <f>IF(b_BDVSA!R498&lt;&gt;"",ABS(b_BDVSA!R498),"")</f>
        <v>1312.67</v>
      </c>
      <c r="T498" s="125" t="str">
        <f>IF(AND(b_BDVSA!R498&lt;&gt;"",b_BDVSA!R498&lt;&gt;0)=TRUE,IF(b_BDVSA!R498&gt;0,"D","A"),"")</f>
        <v>D</v>
      </c>
      <c r="U498" s="126" t="str">
        <f>IF(b_BDVSA!S498&lt;&gt;"",ABS(b_BDVSA!S498),"")</f>
        <v/>
      </c>
      <c r="V498" s="125">
        <f>IF(b_BDVSA!V498&lt;&gt;"",ABS(b_BDVSA!V498),"")</f>
        <v>0</v>
      </c>
      <c r="W498" s="125" t="str">
        <f>IF(AND(b_BDVSA!V498&lt;&gt;"",b_BDVSA!V498&lt;&gt;0)=TRUE,IF(b_BDVSA!V498&gt;0,"D","A"),"")</f>
        <v/>
      </c>
      <c r="X498" s="125">
        <f>IF(b_BDVSA!W498&lt;&gt;"",ABS(b_BDVSA!W498),"")</f>
        <v>1312.67</v>
      </c>
      <c r="Y498" s="125" t="str">
        <f>IF(AND(b_BDVSA!W498&lt;&gt;"",b_BDVSA!W498&lt;&gt;0)=TRUE,IF(b_BDVSA!W498&gt;0,"D","A"),"")</f>
        <v>D</v>
      </c>
      <c r="Z498" s="126" t="str">
        <f>IF(b_BDVSA!X498&lt;&gt;"",ABS(b_BDVSA!X498),"")</f>
        <v/>
      </c>
    </row>
    <row r="499" spans="1:26">
      <c r="A499" s="117" t="str">
        <f>IF(dati_pdc!A495&lt;&gt;"",IF(dati_pdc!D495=1,RIGHT(dati_pdc!A495,dati_pdc!E495),dati_pdc!A495),"")</f>
        <v>93</v>
      </c>
      <c r="B499" s="117" t="str">
        <f>IF(dati_pdc!B495&lt;&gt;"",dati_pdc!B495,"")</f>
        <v>IMPOSTE DELL'ESERCIZIO</v>
      </c>
      <c r="C499" s="117">
        <f>IF(dati_pdc!C495&lt;&gt;"",dati_pdc!C495,"")</f>
        <v>1</v>
      </c>
      <c r="D499" s="117">
        <f>IF(dati_pdc!D495&lt;&gt;"",dati_pdc!D495,"")</f>
        <v>0</v>
      </c>
      <c r="E499" s="125">
        <f>IF(b_BDVSA!F499&lt;&gt;"",ABS(b_BDVSA!F499),"")</f>
        <v>78528.61</v>
      </c>
      <c r="F499" s="125" t="str">
        <f>IF(AND(b_BDVSA!F499&lt;&gt;"",b_BDVSA!F499&lt;&gt;0)=TRUE,IF(b_BDVSA!F499&gt;0,"D","A"),"")</f>
        <v>D</v>
      </c>
      <c r="G499" s="125">
        <f>IF(b_BDVSA!G499&lt;&gt;"",ABS(b_BDVSA!G499),"")</f>
        <v>91991.8</v>
      </c>
      <c r="H499" s="125" t="str">
        <f>IF(AND(b_BDVSA!G499&lt;&gt;"",b_BDVSA!G499&lt;&gt;0)=TRUE,IF(b_BDVSA!G499&gt;0,"D","A"),"")</f>
        <v>D</v>
      </c>
      <c r="I499" s="125">
        <f>IF(b_BDVSA!H499&lt;&gt;"",ABS(b_BDVSA!H499),"")</f>
        <v>13463.190000000002</v>
      </c>
      <c r="J499" s="125" t="str">
        <f>IF(AND(b_BDVSA!H499&lt;&gt;"",b_BDVSA!H499&lt;&gt;0)=TRUE,IF(b_BDVSA!H499&gt;0,"D","A"),"")</f>
        <v>A</v>
      </c>
      <c r="K499" s="126">
        <f>IF(b_BDVSA!I499&lt;&gt;"",ABS(b_BDVSA!I499),"")</f>
        <v>0.14635206616241883</v>
      </c>
      <c r="L499" s="125">
        <f>IF(b_BDVSA!L499&lt;&gt;"",ABS(b_BDVSA!L499),"")</f>
        <v>0</v>
      </c>
      <c r="M499" s="125" t="str">
        <f>IF(AND(b_BDVSA!L499&lt;&gt;"",b_BDVSA!L499&lt;&gt;0)=TRUE,IF(b_BDVSA!L499&gt;0,"D","A"),"")</f>
        <v/>
      </c>
      <c r="N499" s="125">
        <f>IF(b_BDVSA!M499&lt;&gt;"",ABS(b_BDVSA!M499),"")</f>
        <v>78528.61</v>
      </c>
      <c r="O499" s="125" t="str">
        <f>IF(AND(b_BDVSA!M499&lt;&gt;"",b_BDVSA!M499&lt;&gt;0)=TRUE,IF(b_BDVSA!M499&gt;0,"D","A"),"")</f>
        <v>D</v>
      </c>
      <c r="P499" s="126" t="str">
        <f>IF(b_BDVSA!N499&lt;&gt;"",ABS(b_BDVSA!N499),"")</f>
        <v/>
      </c>
      <c r="Q499" s="125">
        <f>IF(b_BDVSA!Q499&lt;&gt;"",ABS(b_BDVSA!Q499),"")</f>
        <v>0</v>
      </c>
      <c r="R499" s="125" t="str">
        <f>IF(AND(b_BDVSA!Q499&lt;&gt;"",b_BDVSA!Q499&lt;&gt;0)=TRUE,IF(b_BDVSA!Q499&gt;0,"D","A"),"")</f>
        <v/>
      </c>
      <c r="S499" s="125">
        <f>IF(b_BDVSA!R499&lt;&gt;"",ABS(b_BDVSA!R499),"")</f>
        <v>78528.61</v>
      </c>
      <c r="T499" s="125" t="str">
        <f>IF(AND(b_BDVSA!R499&lt;&gt;"",b_BDVSA!R499&lt;&gt;0)=TRUE,IF(b_BDVSA!R499&gt;0,"D","A"),"")</f>
        <v>D</v>
      </c>
      <c r="U499" s="126" t="str">
        <f>IF(b_BDVSA!S499&lt;&gt;"",ABS(b_BDVSA!S499),"")</f>
        <v/>
      </c>
      <c r="V499" s="125">
        <f>IF(b_BDVSA!V499&lt;&gt;"",ABS(b_BDVSA!V499),"")</f>
        <v>0</v>
      </c>
      <c r="W499" s="125" t="str">
        <f>IF(AND(b_BDVSA!V499&lt;&gt;"",b_BDVSA!V499&lt;&gt;0)=TRUE,IF(b_BDVSA!V499&gt;0,"D","A"),"")</f>
        <v/>
      </c>
      <c r="X499" s="125">
        <f>IF(b_BDVSA!W499&lt;&gt;"",ABS(b_BDVSA!W499),"")</f>
        <v>78528.61</v>
      </c>
      <c r="Y499" s="125" t="str">
        <f>IF(AND(b_BDVSA!W499&lt;&gt;"",b_BDVSA!W499&lt;&gt;0)=TRUE,IF(b_BDVSA!W499&gt;0,"D","A"),"")</f>
        <v>D</v>
      </c>
      <c r="Z499" s="126" t="str">
        <f>IF(b_BDVSA!X499&lt;&gt;"",ABS(b_BDVSA!X499),"")</f>
        <v/>
      </c>
    </row>
    <row r="500" spans="1:26">
      <c r="A500" s="117" t="str">
        <f>IF(dati_pdc!A496&lt;&gt;"",IF(dati_pdc!D496=1,RIGHT(dati_pdc!A496,dati_pdc!E496),dati_pdc!A496),"")</f>
        <v>9301</v>
      </c>
      <c r="B500" s="117" t="str">
        <f>IF(dati_pdc!B496&lt;&gt;"",dati_pdc!B496,"")</f>
        <v>IMPOSTE DELL'ESERCIZIO</v>
      </c>
      <c r="C500" s="117">
        <f>IF(dati_pdc!C496&lt;&gt;"",dati_pdc!C496,"")</f>
        <v>2</v>
      </c>
      <c r="D500" s="117">
        <f>IF(dati_pdc!D496&lt;&gt;"",dati_pdc!D496,"")</f>
        <v>0</v>
      </c>
      <c r="E500" s="125">
        <f>IF(b_BDVSA!F500&lt;&gt;"",ABS(b_BDVSA!F500),"")</f>
        <v>78528.61</v>
      </c>
      <c r="F500" s="125" t="str">
        <f>IF(AND(b_BDVSA!F500&lt;&gt;"",b_BDVSA!F500&lt;&gt;0)=TRUE,IF(b_BDVSA!F500&gt;0,"D","A"),"")</f>
        <v>D</v>
      </c>
      <c r="G500" s="125">
        <f>IF(b_BDVSA!G500&lt;&gt;"",ABS(b_BDVSA!G500),"")</f>
        <v>91991.8</v>
      </c>
      <c r="H500" s="125" t="str">
        <f>IF(AND(b_BDVSA!G500&lt;&gt;"",b_BDVSA!G500&lt;&gt;0)=TRUE,IF(b_BDVSA!G500&gt;0,"D","A"),"")</f>
        <v>D</v>
      </c>
      <c r="I500" s="125">
        <f>IF(b_BDVSA!H500&lt;&gt;"",ABS(b_BDVSA!H500),"")</f>
        <v>13463.190000000002</v>
      </c>
      <c r="J500" s="125" t="str">
        <f>IF(AND(b_BDVSA!H500&lt;&gt;"",b_BDVSA!H500&lt;&gt;0)=TRUE,IF(b_BDVSA!H500&gt;0,"D","A"),"")</f>
        <v>A</v>
      </c>
      <c r="K500" s="126">
        <f>IF(b_BDVSA!I500&lt;&gt;"",ABS(b_BDVSA!I500),"")</f>
        <v>0.14635206616241883</v>
      </c>
      <c r="L500" s="125">
        <f>IF(b_BDVSA!L500&lt;&gt;"",ABS(b_BDVSA!L500),"")</f>
        <v>0</v>
      </c>
      <c r="M500" s="125" t="str">
        <f>IF(AND(b_BDVSA!L500&lt;&gt;"",b_BDVSA!L500&lt;&gt;0)=TRUE,IF(b_BDVSA!L500&gt;0,"D","A"),"")</f>
        <v/>
      </c>
      <c r="N500" s="125">
        <f>IF(b_BDVSA!M500&lt;&gt;"",ABS(b_BDVSA!M500),"")</f>
        <v>78528.61</v>
      </c>
      <c r="O500" s="125" t="str">
        <f>IF(AND(b_BDVSA!M500&lt;&gt;"",b_BDVSA!M500&lt;&gt;0)=TRUE,IF(b_BDVSA!M500&gt;0,"D","A"),"")</f>
        <v>D</v>
      </c>
      <c r="P500" s="126" t="str">
        <f>IF(b_BDVSA!N500&lt;&gt;"",ABS(b_BDVSA!N500),"")</f>
        <v/>
      </c>
      <c r="Q500" s="125">
        <f>IF(b_BDVSA!Q500&lt;&gt;"",ABS(b_BDVSA!Q500),"")</f>
        <v>0</v>
      </c>
      <c r="R500" s="125" t="str">
        <f>IF(AND(b_BDVSA!Q500&lt;&gt;"",b_BDVSA!Q500&lt;&gt;0)=TRUE,IF(b_BDVSA!Q500&gt;0,"D","A"),"")</f>
        <v/>
      </c>
      <c r="S500" s="125">
        <f>IF(b_BDVSA!R500&lt;&gt;"",ABS(b_BDVSA!R500),"")</f>
        <v>78528.61</v>
      </c>
      <c r="T500" s="125" t="str">
        <f>IF(AND(b_BDVSA!R500&lt;&gt;"",b_BDVSA!R500&lt;&gt;0)=TRUE,IF(b_BDVSA!R500&gt;0,"D","A"),"")</f>
        <v>D</v>
      </c>
      <c r="U500" s="126" t="str">
        <f>IF(b_BDVSA!S500&lt;&gt;"",ABS(b_BDVSA!S500),"")</f>
        <v/>
      </c>
      <c r="V500" s="125">
        <f>IF(b_BDVSA!V500&lt;&gt;"",ABS(b_BDVSA!V500),"")</f>
        <v>0</v>
      </c>
      <c r="W500" s="125" t="str">
        <f>IF(AND(b_BDVSA!V500&lt;&gt;"",b_BDVSA!V500&lt;&gt;0)=TRUE,IF(b_BDVSA!V500&gt;0,"D","A"),"")</f>
        <v/>
      </c>
      <c r="X500" s="125">
        <f>IF(b_BDVSA!W500&lt;&gt;"",ABS(b_BDVSA!W500),"")</f>
        <v>78528.61</v>
      </c>
      <c r="Y500" s="125" t="str">
        <f>IF(AND(b_BDVSA!W500&lt;&gt;"",b_BDVSA!W500&lt;&gt;0)=TRUE,IF(b_BDVSA!W500&gt;0,"D","A"),"")</f>
        <v>D</v>
      </c>
      <c r="Z500" s="126" t="str">
        <f>IF(b_BDVSA!X500&lt;&gt;"",ABS(b_BDVSA!X500),"")</f>
        <v/>
      </c>
    </row>
    <row r="501" spans="1:26">
      <c r="A501" s="117" t="str">
        <f>IF(dati_pdc!A497&lt;&gt;"",IF(dati_pdc!D497=1,RIGHT(dati_pdc!A497,dati_pdc!E497),dati_pdc!A497),"")</f>
        <v>930101</v>
      </c>
      <c r="B501" s="117" t="str">
        <f>IF(dati_pdc!B497&lt;&gt;"",dati_pdc!B497,"")</f>
        <v>IRES</v>
      </c>
      <c r="C501" s="117">
        <f>IF(dati_pdc!C497&lt;&gt;"",dati_pdc!C497,"")</f>
        <v>3</v>
      </c>
      <c r="D501" s="117">
        <f>IF(dati_pdc!D497&lt;&gt;"",dati_pdc!D497,"")</f>
        <v>0</v>
      </c>
      <c r="E501" s="125">
        <f>IF(b_BDVSA!F501&lt;&gt;"",ABS(b_BDVSA!F501),"")</f>
        <v>63743</v>
      </c>
      <c r="F501" s="125" t="str">
        <f>IF(AND(b_BDVSA!F501&lt;&gt;"",b_BDVSA!F501&lt;&gt;0)=TRUE,IF(b_BDVSA!F501&gt;0,"D","A"),"")</f>
        <v>D</v>
      </c>
      <c r="G501" s="125">
        <f>IF(b_BDVSA!G501&lt;&gt;"",ABS(b_BDVSA!G501),"")</f>
        <v>80579</v>
      </c>
      <c r="H501" s="125" t="str">
        <f>IF(AND(b_BDVSA!G501&lt;&gt;"",b_BDVSA!G501&lt;&gt;0)=TRUE,IF(b_BDVSA!G501&gt;0,"D","A"),"")</f>
        <v>D</v>
      </c>
      <c r="I501" s="125">
        <f>IF(b_BDVSA!H501&lt;&gt;"",ABS(b_BDVSA!H501),"")</f>
        <v>16836</v>
      </c>
      <c r="J501" s="125" t="str">
        <f>IF(AND(b_BDVSA!H501&lt;&gt;"",b_BDVSA!H501&lt;&gt;0)=TRUE,IF(b_BDVSA!H501&gt;0,"D","A"),"")</f>
        <v>A</v>
      </c>
      <c r="K501" s="126">
        <f>IF(b_BDVSA!I501&lt;&gt;"",ABS(b_BDVSA!I501),"")</f>
        <v>0.20893781258144181</v>
      </c>
      <c r="L501" s="125">
        <f>IF(b_BDVSA!L501&lt;&gt;"",ABS(b_BDVSA!L501),"")</f>
        <v>0</v>
      </c>
      <c r="M501" s="125" t="str">
        <f>IF(AND(b_BDVSA!L501&lt;&gt;"",b_BDVSA!L501&lt;&gt;0)=TRUE,IF(b_BDVSA!L501&gt;0,"D","A"),"")</f>
        <v/>
      </c>
      <c r="N501" s="125">
        <f>IF(b_BDVSA!M501&lt;&gt;"",ABS(b_BDVSA!M501),"")</f>
        <v>63743</v>
      </c>
      <c r="O501" s="125" t="str">
        <f>IF(AND(b_BDVSA!M501&lt;&gt;"",b_BDVSA!M501&lt;&gt;0)=TRUE,IF(b_BDVSA!M501&gt;0,"D","A"),"")</f>
        <v>D</v>
      </c>
      <c r="P501" s="126" t="str">
        <f>IF(b_BDVSA!N501&lt;&gt;"",ABS(b_BDVSA!N501),"")</f>
        <v/>
      </c>
      <c r="Q501" s="125">
        <f>IF(b_BDVSA!Q501&lt;&gt;"",ABS(b_BDVSA!Q501),"")</f>
        <v>0</v>
      </c>
      <c r="R501" s="125" t="str">
        <f>IF(AND(b_BDVSA!Q501&lt;&gt;"",b_BDVSA!Q501&lt;&gt;0)=TRUE,IF(b_BDVSA!Q501&gt;0,"D","A"),"")</f>
        <v/>
      </c>
      <c r="S501" s="125">
        <f>IF(b_BDVSA!R501&lt;&gt;"",ABS(b_BDVSA!R501),"")</f>
        <v>63743</v>
      </c>
      <c r="T501" s="125" t="str">
        <f>IF(AND(b_BDVSA!R501&lt;&gt;"",b_BDVSA!R501&lt;&gt;0)=TRUE,IF(b_BDVSA!R501&gt;0,"D","A"),"")</f>
        <v>D</v>
      </c>
      <c r="U501" s="126" t="str">
        <f>IF(b_BDVSA!S501&lt;&gt;"",ABS(b_BDVSA!S501),"")</f>
        <v/>
      </c>
      <c r="V501" s="125">
        <f>IF(b_BDVSA!V501&lt;&gt;"",ABS(b_BDVSA!V501),"")</f>
        <v>0</v>
      </c>
      <c r="W501" s="125" t="str">
        <f>IF(AND(b_BDVSA!V501&lt;&gt;"",b_BDVSA!V501&lt;&gt;0)=TRUE,IF(b_BDVSA!V501&gt;0,"D","A"),"")</f>
        <v/>
      </c>
      <c r="X501" s="125">
        <f>IF(b_BDVSA!W501&lt;&gt;"",ABS(b_BDVSA!W501),"")</f>
        <v>63743</v>
      </c>
      <c r="Y501" s="125" t="str">
        <f>IF(AND(b_BDVSA!W501&lt;&gt;"",b_BDVSA!W501&lt;&gt;0)=TRUE,IF(b_BDVSA!W501&gt;0,"D","A"),"")</f>
        <v>D</v>
      </c>
      <c r="Z501" s="126" t="str">
        <f>IF(b_BDVSA!X501&lt;&gt;"",ABS(b_BDVSA!X501),"")</f>
        <v/>
      </c>
    </row>
    <row r="502" spans="1:26">
      <c r="A502" s="117" t="str">
        <f>IF(dati_pdc!A498&lt;&gt;"",IF(dati_pdc!D498=1,RIGHT(dati_pdc!A498,dati_pdc!E498),dati_pdc!A498),"")</f>
        <v>930103</v>
      </c>
      <c r="B502" s="117" t="str">
        <f>IF(dati_pdc!B498&lt;&gt;"",dati_pdc!B498,"")</f>
        <v>IRAP</v>
      </c>
      <c r="C502" s="117">
        <f>IF(dati_pdc!C498&lt;&gt;"",dati_pdc!C498,"")</f>
        <v>3</v>
      </c>
      <c r="D502" s="117">
        <f>IF(dati_pdc!D498&lt;&gt;"",dati_pdc!D498,"")</f>
        <v>0</v>
      </c>
      <c r="E502" s="125">
        <f>IF(b_BDVSA!F502&lt;&gt;"",ABS(b_BDVSA!F502),"")</f>
        <v>13282</v>
      </c>
      <c r="F502" s="125" t="str">
        <f>IF(AND(b_BDVSA!F502&lt;&gt;"",b_BDVSA!F502&lt;&gt;0)=TRUE,IF(b_BDVSA!F502&gt;0,"D","A"),"")</f>
        <v>D</v>
      </c>
      <c r="G502" s="125">
        <f>IF(b_BDVSA!G502&lt;&gt;"",ABS(b_BDVSA!G502),"")</f>
        <v>11761</v>
      </c>
      <c r="H502" s="125" t="str">
        <f>IF(AND(b_BDVSA!G502&lt;&gt;"",b_BDVSA!G502&lt;&gt;0)=TRUE,IF(b_BDVSA!G502&gt;0,"D","A"),"")</f>
        <v>D</v>
      </c>
      <c r="I502" s="125">
        <f>IF(b_BDVSA!H502&lt;&gt;"",ABS(b_BDVSA!H502),"")</f>
        <v>1521</v>
      </c>
      <c r="J502" s="125" t="str">
        <f>IF(AND(b_BDVSA!H502&lt;&gt;"",b_BDVSA!H502&lt;&gt;0)=TRUE,IF(b_BDVSA!H502&gt;0,"D","A"),"")</f>
        <v>D</v>
      </c>
      <c r="K502" s="126">
        <f>IF(b_BDVSA!I502&lt;&gt;"",ABS(b_BDVSA!I502),"")</f>
        <v>0.12932573760734631</v>
      </c>
      <c r="L502" s="125">
        <f>IF(b_BDVSA!L502&lt;&gt;"",ABS(b_BDVSA!L502),"")</f>
        <v>0</v>
      </c>
      <c r="M502" s="125" t="str">
        <f>IF(AND(b_BDVSA!L502&lt;&gt;"",b_BDVSA!L502&lt;&gt;0)=TRUE,IF(b_BDVSA!L502&gt;0,"D","A"),"")</f>
        <v/>
      </c>
      <c r="N502" s="125">
        <f>IF(b_BDVSA!M502&lt;&gt;"",ABS(b_BDVSA!M502),"")</f>
        <v>13282</v>
      </c>
      <c r="O502" s="125" t="str">
        <f>IF(AND(b_BDVSA!M502&lt;&gt;"",b_BDVSA!M502&lt;&gt;0)=TRUE,IF(b_BDVSA!M502&gt;0,"D","A"),"")</f>
        <v>D</v>
      </c>
      <c r="P502" s="126" t="str">
        <f>IF(b_BDVSA!N502&lt;&gt;"",ABS(b_BDVSA!N502),"")</f>
        <v/>
      </c>
      <c r="Q502" s="125">
        <f>IF(b_BDVSA!Q502&lt;&gt;"",ABS(b_BDVSA!Q502),"")</f>
        <v>0</v>
      </c>
      <c r="R502" s="125" t="str">
        <f>IF(AND(b_BDVSA!Q502&lt;&gt;"",b_BDVSA!Q502&lt;&gt;0)=TRUE,IF(b_BDVSA!Q502&gt;0,"D","A"),"")</f>
        <v/>
      </c>
      <c r="S502" s="125">
        <f>IF(b_BDVSA!R502&lt;&gt;"",ABS(b_BDVSA!R502),"")</f>
        <v>13282</v>
      </c>
      <c r="T502" s="125" t="str">
        <f>IF(AND(b_BDVSA!R502&lt;&gt;"",b_BDVSA!R502&lt;&gt;0)=TRUE,IF(b_BDVSA!R502&gt;0,"D","A"),"")</f>
        <v>D</v>
      </c>
      <c r="U502" s="126" t="str">
        <f>IF(b_BDVSA!S502&lt;&gt;"",ABS(b_BDVSA!S502),"")</f>
        <v/>
      </c>
      <c r="V502" s="125">
        <f>IF(b_BDVSA!V502&lt;&gt;"",ABS(b_BDVSA!V502),"")</f>
        <v>0</v>
      </c>
      <c r="W502" s="125" t="str">
        <f>IF(AND(b_BDVSA!V502&lt;&gt;"",b_BDVSA!V502&lt;&gt;0)=TRUE,IF(b_BDVSA!V502&gt;0,"D","A"),"")</f>
        <v/>
      </c>
      <c r="X502" s="125">
        <f>IF(b_BDVSA!W502&lt;&gt;"",ABS(b_BDVSA!W502),"")</f>
        <v>13282</v>
      </c>
      <c r="Y502" s="125" t="str">
        <f>IF(AND(b_BDVSA!W502&lt;&gt;"",b_BDVSA!W502&lt;&gt;0)=TRUE,IF(b_BDVSA!W502&gt;0,"D","A"),"")</f>
        <v>D</v>
      </c>
      <c r="Z502" s="126" t="str">
        <f>IF(b_BDVSA!X502&lt;&gt;"",ABS(b_BDVSA!X502),"")</f>
        <v/>
      </c>
    </row>
    <row r="503" spans="1:26">
      <c r="A503" s="117" t="str">
        <f>IF(dati_pdc!A499&lt;&gt;"",IF(dati_pdc!D499=1,RIGHT(dati_pdc!A499,dati_pdc!E499),dati_pdc!A499),"")</f>
        <v>930105</v>
      </c>
      <c r="B503" s="117" t="str">
        <f>IF(dati_pdc!B499&lt;&gt;"",dati_pdc!B499,"")</f>
        <v>IRES differita</v>
      </c>
      <c r="C503" s="117">
        <f>IF(dati_pdc!C499&lt;&gt;"",dati_pdc!C499,"")</f>
        <v>3</v>
      </c>
      <c r="D503" s="117">
        <f>IF(dati_pdc!D499&lt;&gt;"",dati_pdc!D499,"")</f>
        <v>0</v>
      </c>
      <c r="E503" s="125">
        <f>IF(b_BDVSA!F503&lt;&gt;"",ABS(b_BDVSA!F503),"")</f>
        <v>275</v>
      </c>
      <c r="F503" s="125" t="str">
        <f>IF(AND(b_BDVSA!F503&lt;&gt;"",b_BDVSA!F503&lt;&gt;0)=TRUE,IF(b_BDVSA!F503&gt;0,"D","A"),"")</f>
        <v>A</v>
      </c>
      <c r="G503" s="125">
        <f>IF(b_BDVSA!G503&lt;&gt;"",ABS(b_BDVSA!G503),"")</f>
        <v>823.15</v>
      </c>
      <c r="H503" s="125" t="str">
        <f>IF(AND(b_BDVSA!G503&lt;&gt;"",b_BDVSA!G503&lt;&gt;0)=TRUE,IF(b_BDVSA!G503&gt;0,"D","A"),"")</f>
        <v>A</v>
      </c>
      <c r="I503" s="125">
        <f>IF(b_BDVSA!H503&lt;&gt;"",ABS(b_BDVSA!H503),"")</f>
        <v>548.15</v>
      </c>
      <c r="J503" s="125" t="str">
        <f>IF(AND(b_BDVSA!H503&lt;&gt;"",b_BDVSA!H503&lt;&gt;0)=TRUE,IF(b_BDVSA!H503&gt;0,"D","A"),"")</f>
        <v>D</v>
      </c>
      <c r="K503" s="126">
        <f>IF(b_BDVSA!I503&lt;&gt;"",ABS(b_BDVSA!I503),"")</f>
        <v>0.66591751199659843</v>
      </c>
      <c r="L503" s="125">
        <f>IF(b_BDVSA!L503&lt;&gt;"",ABS(b_BDVSA!L503),"")</f>
        <v>0</v>
      </c>
      <c r="M503" s="125" t="str">
        <f>IF(AND(b_BDVSA!L503&lt;&gt;"",b_BDVSA!L503&lt;&gt;0)=TRUE,IF(b_BDVSA!L503&gt;0,"D","A"),"")</f>
        <v/>
      </c>
      <c r="N503" s="125">
        <f>IF(b_BDVSA!M503&lt;&gt;"",ABS(b_BDVSA!M503),"")</f>
        <v>275</v>
      </c>
      <c r="O503" s="125" t="str">
        <f>IF(AND(b_BDVSA!M503&lt;&gt;"",b_BDVSA!M503&lt;&gt;0)=TRUE,IF(b_BDVSA!M503&gt;0,"D","A"),"")</f>
        <v>A</v>
      </c>
      <c r="P503" s="126" t="str">
        <f>IF(b_BDVSA!N503&lt;&gt;"",ABS(b_BDVSA!N503),"")</f>
        <v/>
      </c>
      <c r="Q503" s="125">
        <f>IF(b_BDVSA!Q503&lt;&gt;"",ABS(b_BDVSA!Q503),"")</f>
        <v>0</v>
      </c>
      <c r="R503" s="125" t="str">
        <f>IF(AND(b_BDVSA!Q503&lt;&gt;"",b_BDVSA!Q503&lt;&gt;0)=TRUE,IF(b_BDVSA!Q503&gt;0,"D","A"),"")</f>
        <v/>
      </c>
      <c r="S503" s="125">
        <f>IF(b_BDVSA!R503&lt;&gt;"",ABS(b_BDVSA!R503),"")</f>
        <v>275</v>
      </c>
      <c r="T503" s="125" t="str">
        <f>IF(AND(b_BDVSA!R503&lt;&gt;"",b_BDVSA!R503&lt;&gt;0)=TRUE,IF(b_BDVSA!R503&gt;0,"D","A"),"")</f>
        <v>A</v>
      </c>
      <c r="U503" s="126" t="str">
        <f>IF(b_BDVSA!S503&lt;&gt;"",ABS(b_BDVSA!S503),"")</f>
        <v/>
      </c>
      <c r="V503" s="125">
        <f>IF(b_BDVSA!V503&lt;&gt;"",ABS(b_BDVSA!V503),"")</f>
        <v>0</v>
      </c>
      <c r="W503" s="125" t="str">
        <f>IF(AND(b_BDVSA!V503&lt;&gt;"",b_BDVSA!V503&lt;&gt;0)=TRUE,IF(b_BDVSA!V503&gt;0,"D","A"),"")</f>
        <v/>
      </c>
      <c r="X503" s="125">
        <f>IF(b_BDVSA!W503&lt;&gt;"",ABS(b_BDVSA!W503),"")</f>
        <v>275</v>
      </c>
      <c r="Y503" s="125" t="str">
        <f>IF(AND(b_BDVSA!W503&lt;&gt;"",b_BDVSA!W503&lt;&gt;0)=TRUE,IF(b_BDVSA!W503&gt;0,"D","A"),"")</f>
        <v>A</v>
      </c>
      <c r="Z503" s="126" t="str">
        <f>IF(b_BDVSA!X503&lt;&gt;"",ABS(b_BDVSA!X503),"")</f>
        <v/>
      </c>
    </row>
    <row r="504" spans="1:26">
      <c r="A504" s="117" t="str">
        <f>IF(dati_pdc!A500&lt;&gt;"",IF(dati_pdc!D500=1,RIGHT(dati_pdc!A500,dati_pdc!E500),dati_pdc!A500),"")</f>
        <v>930110</v>
      </c>
      <c r="B504" s="117" t="str">
        <f>IF(dati_pdc!B500&lt;&gt;"",dati_pdc!B500,"")</f>
        <v>Ires anticipata di competenza</v>
      </c>
      <c r="C504" s="117">
        <f>IF(dati_pdc!C500&lt;&gt;"",dati_pdc!C500,"")</f>
        <v>3</v>
      </c>
      <c r="D504" s="117">
        <f>IF(dati_pdc!D500&lt;&gt;"",dati_pdc!D500,"")</f>
        <v>0</v>
      </c>
      <c r="E504" s="125">
        <f>IF(b_BDVSA!F504&lt;&gt;"",ABS(b_BDVSA!F504),"")</f>
        <v>682.42</v>
      </c>
      <c r="F504" s="125" t="str">
        <f>IF(AND(b_BDVSA!F504&lt;&gt;"",b_BDVSA!F504&lt;&gt;0)=TRUE,IF(b_BDVSA!F504&gt;0,"D","A"),"")</f>
        <v>A</v>
      </c>
      <c r="G504" s="125">
        <f>IF(b_BDVSA!G504&lt;&gt;"",ABS(b_BDVSA!G504),"")</f>
        <v>125.38</v>
      </c>
      <c r="H504" s="125" t="str">
        <f>IF(AND(b_BDVSA!G504&lt;&gt;"",b_BDVSA!G504&lt;&gt;0)=TRUE,IF(b_BDVSA!G504&gt;0,"D","A"),"")</f>
        <v>A</v>
      </c>
      <c r="I504" s="125">
        <f>IF(b_BDVSA!H504&lt;&gt;"",ABS(b_BDVSA!H504),"")</f>
        <v>557.04</v>
      </c>
      <c r="J504" s="125" t="str">
        <f>IF(AND(b_BDVSA!H504&lt;&gt;"",b_BDVSA!H504&lt;&gt;0)=TRUE,IF(b_BDVSA!H504&gt;0,"D","A"),"")</f>
        <v>A</v>
      </c>
      <c r="K504" s="126">
        <f>IF(b_BDVSA!I504&lt;&gt;"",ABS(b_BDVSA!I504),"")</f>
        <v>4.4428138459084385</v>
      </c>
      <c r="L504" s="125">
        <f>IF(b_BDVSA!L504&lt;&gt;"",ABS(b_BDVSA!L504),"")</f>
        <v>0</v>
      </c>
      <c r="M504" s="125" t="str">
        <f>IF(AND(b_BDVSA!L504&lt;&gt;"",b_BDVSA!L504&lt;&gt;0)=TRUE,IF(b_BDVSA!L504&gt;0,"D","A"),"")</f>
        <v/>
      </c>
      <c r="N504" s="125">
        <f>IF(b_BDVSA!M504&lt;&gt;"",ABS(b_BDVSA!M504),"")</f>
        <v>682.42</v>
      </c>
      <c r="O504" s="125" t="str">
        <f>IF(AND(b_BDVSA!M504&lt;&gt;"",b_BDVSA!M504&lt;&gt;0)=TRUE,IF(b_BDVSA!M504&gt;0,"D","A"),"")</f>
        <v>A</v>
      </c>
      <c r="P504" s="126" t="str">
        <f>IF(b_BDVSA!N504&lt;&gt;"",ABS(b_BDVSA!N504),"")</f>
        <v/>
      </c>
      <c r="Q504" s="125">
        <f>IF(b_BDVSA!Q504&lt;&gt;"",ABS(b_BDVSA!Q504),"")</f>
        <v>0</v>
      </c>
      <c r="R504" s="125" t="str">
        <f>IF(AND(b_BDVSA!Q504&lt;&gt;"",b_BDVSA!Q504&lt;&gt;0)=TRUE,IF(b_BDVSA!Q504&gt;0,"D","A"),"")</f>
        <v/>
      </c>
      <c r="S504" s="125">
        <f>IF(b_BDVSA!R504&lt;&gt;"",ABS(b_BDVSA!R504),"")</f>
        <v>682.42</v>
      </c>
      <c r="T504" s="125" t="str">
        <f>IF(AND(b_BDVSA!R504&lt;&gt;"",b_BDVSA!R504&lt;&gt;0)=TRUE,IF(b_BDVSA!R504&gt;0,"D","A"),"")</f>
        <v>A</v>
      </c>
      <c r="U504" s="126" t="str">
        <f>IF(b_BDVSA!S504&lt;&gt;"",ABS(b_BDVSA!S504),"")</f>
        <v/>
      </c>
      <c r="V504" s="125">
        <f>IF(b_BDVSA!V504&lt;&gt;"",ABS(b_BDVSA!V504),"")</f>
        <v>0</v>
      </c>
      <c r="W504" s="125" t="str">
        <f>IF(AND(b_BDVSA!V504&lt;&gt;"",b_BDVSA!V504&lt;&gt;0)=TRUE,IF(b_BDVSA!V504&gt;0,"D","A"),"")</f>
        <v/>
      </c>
      <c r="X504" s="125">
        <f>IF(b_BDVSA!W504&lt;&gt;"",ABS(b_BDVSA!W504),"")</f>
        <v>682.42</v>
      </c>
      <c r="Y504" s="125" t="str">
        <f>IF(AND(b_BDVSA!W504&lt;&gt;"",b_BDVSA!W504&lt;&gt;0)=TRUE,IF(b_BDVSA!W504&gt;0,"D","A"),"")</f>
        <v>A</v>
      </c>
      <c r="Z504" s="126" t="str">
        <f>IF(b_BDVSA!X504&lt;&gt;"",ABS(b_BDVSA!X504),"")</f>
        <v/>
      </c>
    </row>
    <row r="505" spans="1:26">
      <c r="A505" s="117" t="str">
        <f>IF(dati_pdc!A501&lt;&gt;"",IF(dati_pdc!D501=1,RIGHT(dati_pdc!A501,dati_pdc!E501),dati_pdc!A501),"")</f>
        <v>930117</v>
      </c>
      <c r="B505" s="117" t="str">
        <f>IF(dati_pdc!B501&lt;&gt;"",dati_pdc!B501,"")</f>
        <v>Ires anticipata da esercizi precedenti</v>
      </c>
      <c r="C505" s="117">
        <f>IF(dati_pdc!C501&lt;&gt;"",dati_pdc!C501,"")</f>
        <v>3</v>
      </c>
      <c r="D505" s="117">
        <f>IF(dati_pdc!D501&lt;&gt;"",dati_pdc!D501,"")</f>
        <v>0</v>
      </c>
      <c r="E505" s="125">
        <f>IF(b_BDVSA!F505&lt;&gt;"",ABS(b_BDVSA!F505),"")</f>
        <v>2461.0300000000002</v>
      </c>
      <c r="F505" s="125" t="str">
        <f>IF(AND(b_BDVSA!F505&lt;&gt;"",b_BDVSA!F505&lt;&gt;0)=TRUE,IF(b_BDVSA!F505&gt;0,"D","A"),"")</f>
        <v>D</v>
      </c>
      <c r="G505" s="125">
        <f>IF(b_BDVSA!G505&lt;&gt;"",ABS(b_BDVSA!G505),"")</f>
        <v>600.33000000000004</v>
      </c>
      <c r="H505" s="125" t="str">
        <f>IF(AND(b_BDVSA!G505&lt;&gt;"",b_BDVSA!G505&lt;&gt;0)=TRUE,IF(b_BDVSA!G505&gt;0,"D","A"),"")</f>
        <v>D</v>
      </c>
      <c r="I505" s="125">
        <f>IF(b_BDVSA!H505&lt;&gt;"",ABS(b_BDVSA!H505),"")</f>
        <v>1860.7000000000003</v>
      </c>
      <c r="J505" s="125" t="str">
        <f>IF(AND(b_BDVSA!H505&lt;&gt;"",b_BDVSA!H505&lt;&gt;0)=TRUE,IF(b_BDVSA!H505&gt;0,"D","A"),"")</f>
        <v>D</v>
      </c>
      <c r="K505" s="126">
        <f>IF(b_BDVSA!I505&lt;&gt;"",ABS(b_BDVSA!I505),"")</f>
        <v>3.0994619625872439</v>
      </c>
      <c r="L505" s="125">
        <f>IF(b_BDVSA!L505&lt;&gt;"",ABS(b_BDVSA!L505),"")</f>
        <v>0</v>
      </c>
      <c r="M505" s="125" t="str">
        <f>IF(AND(b_BDVSA!L505&lt;&gt;"",b_BDVSA!L505&lt;&gt;0)=TRUE,IF(b_BDVSA!L505&gt;0,"D","A"),"")</f>
        <v/>
      </c>
      <c r="N505" s="125">
        <f>IF(b_BDVSA!M505&lt;&gt;"",ABS(b_BDVSA!M505),"")</f>
        <v>2461.0300000000002</v>
      </c>
      <c r="O505" s="125" t="str">
        <f>IF(AND(b_BDVSA!M505&lt;&gt;"",b_BDVSA!M505&lt;&gt;0)=TRUE,IF(b_BDVSA!M505&gt;0,"D","A"),"")</f>
        <v>D</v>
      </c>
      <c r="P505" s="126" t="str">
        <f>IF(b_BDVSA!N505&lt;&gt;"",ABS(b_BDVSA!N505),"")</f>
        <v/>
      </c>
      <c r="Q505" s="125">
        <f>IF(b_BDVSA!Q505&lt;&gt;"",ABS(b_BDVSA!Q505),"")</f>
        <v>0</v>
      </c>
      <c r="R505" s="125" t="str">
        <f>IF(AND(b_BDVSA!Q505&lt;&gt;"",b_BDVSA!Q505&lt;&gt;0)=TRUE,IF(b_BDVSA!Q505&gt;0,"D","A"),"")</f>
        <v/>
      </c>
      <c r="S505" s="125">
        <f>IF(b_BDVSA!R505&lt;&gt;"",ABS(b_BDVSA!R505),"")</f>
        <v>2461.0300000000002</v>
      </c>
      <c r="T505" s="125" t="str">
        <f>IF(AND(b_BDVSA!R505&lt;&gt;"",b_BDVSA!R505&lt;&gt;0)=TRUE,IF(b_BDVSA!R505&gt;0,"D","A"),"")</f>
        <v>D</v>
      </c>
      <c r="U505" s="126" t="str">
        <f>IF(b_BDVSA!S505&lt;&gt;"",ABS(b_BDVSA!S505),"")</f>
        <v/>
      </c>
      <c r="V505" s="125">
        <f>IF(b_BDVSA!V505&lt;&gt;"",ABS(b_BDVSA!V505),"")</f>
        <v>0</v>
      </c>
      <c r="W505" s="125" t="str">
        <f>IF(AND(b_BDVSA!V505&lt;&gt;"",b_BDVSA!V505&lt;&gt;0)=TRUE,IF(b_BDVSA!V505&gt;0,"D","A"),"")</f>
        <v/>
      </c>
      <c r="X505" s="125">
        <f>IF(b_BDVSA!W505&lt;&gt;"",ABS(b_BDVSA!W505),"")</f>
        <v>2461.0300000000002</v>
      </c>
      <c r="Y505" s="125" t="str">
        <f>IF(AND(b_BDVSA!W505&lt;&gt;"",b_BDVSA!W505&lt;&gt;0)=TRUE,IF(b_BDVSA!W505&gt;0,"D","A"),"")</f>
        <v>D</v>
      </c>
      <c r="Z505" s="126" t="str">
        <f>IF(b_BDVSA!X505&lt;&gt;"",ABS(b_BDVSA!X505),"")</f>
        <v/>
      </c>
    </row>
    <row r="506" spans="1:26">
      <c r="A506" s="117" t="str">
        <f>IF(dati_pdc!A502&lt;&gt;"",IF(dati_pdc!D502=1,RIGHT(dati_pdc!A502,dati_pdc!E502),dati_pdc!A502),"")</f>
        <v/>
      </c>
      <c r="B506" s="117" t="str">
        <f>IF(dati_pdc!B502&lt;&gt;"",dati_pdc!B502,"")</f>
        <v/>
      </c>
      <c r="C506" s="117" t="str">
        <f>IF(dati_pdc!C502&lt;&gt;"",dati_pdc!C502,"")</f>
        <v/>
      </c>
      <c r="D506" s="117" t="str">
        <f>IF(dati_pdc!D502&lt;&gt;"",dati_pdc!D502,"")</f>
        <v/>
      </c>
      <c r="E506" s="125" t="str">
        <f>IF(b_BDVSA!F506&lt;&gt;"",ABS(b_BDVSA!F506),"")</f>
        <v/>
      </c>
      <c r="F506" s="125" t="str">
        <f>IF(AND(b_BDVSA!F506&lt;&gt;"",b_BDVSA!F506&lt;&gt;0)=TRUE,IF(b_BDVSA!F506&gt;0,"D","A"),"")</f>
        <v/>
      </c>
      <c r="G506" s="125" t="str">
        <f>IF(b_BDVSA!G506&lt;&gt;"",ABS(b_BDVSA!G506),"")</f>
        <v/>
      </c>
      <c r="H506" s="125" t="str">
        <f>IF(AND(b_BDVSA!G506&lt;&gt;"",b_BDVSA!G506&lt;&gt;0)=TRUE,IF(b_BDVSA!G506&gt;0,"D","A"),"")</f>
        <v/>
      </c>
      <c r="I506" s="125" t="str">
        <f>IF(b_BDVSA!H506&lt;&gt;"",ABS(b_BDVSA!H506),"")</f>
        <v/>
      </c>
      <c r="J506" s="125" t="str">
        <f>IF(AND(b_BDVSA!H506&lt;&gt;"",b_BDVSA!H506&lt;&gt;0)=TRUE,IF(b_BDVSA!H506&gt;0,"D","A"),"")</f>
        <v/>
      </c>
      <c r="K506" s="126" t="str">
        <f>IF(b_BDVSA!I506&lt;&gt;"",ABS(b_BDVSA!I506),"")</f>
        <v/>
      </c>
      <c r="L506" s="125" t="str">
        <f>IF(b_BDVSA!L506&lt;&gt;"",ABS(b_BDVSA!L506),"")</f>
        <v/>
      </c>
      <c r="M506" s="125" t="str">
        <f>IF(AND(b_BDVSA!L506&lt;&gt;"",b_BDVSA!L506&lt;&gt;0)=TRUE,IF(b_BDVSA!L506&gt;0,"D","A"),"")</f>
        <v/>
      </c>
      <c r="N506" s="125" t="str">
        <f>IF(b_BDVSA!M506&lt;&gt;"",ABS(b_BDVSA!M506),"")</f>
        <v/>
      </c>
      <c r="O506" s="125" t="str">
        <f>IF(AND(b_BDVSA!M506&lt;&gt;"",b_BDVSA!M506&lt;&gt;0)=TRUE,IF(b_BDVSA!M506&gt;0,"D","A"),"")</f>
        <v/>
      </c>
      <c r="P506" s="126" t="str">
        <f>IF(b_BDVSA!N506&lt;&gt;"",ABS(b_BDVSA!N506),"")</f>
        <v/>
      </c>
      <c r="Q506" s="125" t="str">
        <f>IF(b_BDVSA!Q506&lt;&gt;"",ABS(b_BDVSA!Q506),"")</f>
        <v/>
      </c>
      <c r="R506" s="125" t="str">
        <f>IF(AND(b_BDVSA!Q506&lt;&gt;"",b_BDVSA!Q506&lt;&gt;0)=TRUE,IF(b_BDVSA!Q506&gt;0,"D","A"),"")</f>
        <v/>
      </c>
      <c r="S506" s="125" t="str">
        <f>IF(b_BDVSA!R506&lt;&gt;"",ABS(b_BDVSA!R506),"")</f>
        <v/>
      </c>
      <c r="T506" s="125" t="str">
        <f>IF(AND(b_BDVSA!R506&lt;&gt;"",b_BDVSA!R506&lt;&gt;0)=TRUE,IF(b_BDVSA!R506&gt;0,"D","A"),"")</f>
        <v/>
      </c>
      <c r="U506" s="126" t="str">
        <f>IF(b_BDVSA!S506&lt;&gt;"",ABS(b_BDVSA!S506),"")</f>
        <v/>
      </c>
      <c r="V506" s="125" t="str">
        <f>IF(b_BDVSA!V506&lt;&gt;"",ABS(b_BDVSA!V506),"")</f>
        <v/>
      </c>
      <c r="W506" s="125" t="str">
        <f>IF(AND(b_BDVSA!V506&lt;&gt;"",b_BDVSA!V506&lt;&gt;0)=TRUE,IF(b_BDVSA!V506&gt;0,"D","A"),"")</f>
        <v/>
      </c>
      <c r="X506" s="125" t="str">
        <f>IF(b_BDVSA!W506&lt;&gt;"",ABS(b_BDVSA!W506),"")</f>
        <v/>
      </c>
      <c r="Y506" s="125" t="str">
        <f>IF(AND(b_BDVSA!W506&lt;&gt;"",b_BDVSA!W506&lt;&gt;0)=TRUE,IF(b_BDVSA!W506&gt;0,"D","A"),"")</f>
        <v/>
      </c>
      <c r="Z506" s="126" t="str">
        <f>IF(b_BDVSA!X506&lt;&gt;"",ABS(b_BDVSA!X506),"")</f>
        <v/>
      </c>
    </row>
    <row r="507" spans="1:26">
      <c r="A507" s="117" t="str">
        <f>IF(dati_pdc!A503&lt;&gt;"",IF(dati_pdc!D503=1,RIGHT(dati_pdc!A503,dati_pdc!E503),dati_pdc!A503),"")</f>
        <v/>
      </c>
      <c r="B507" s="117" t="str">
        <f>IF(dati_pdc!B503&lt;&gt;"",dati_pdc!B503,"")</f>
        <v/>
      </c>
      <c r="C507" s="117" t="str">
        <f>IF(dati_pdc!C503&lt;&gt;"",dati_pdc!C503,"")</f>
        <v/>
      </c>
      <c r="D507" s="117" t="str">
        <f>IF(dati_pdc!D503&lt;&gt;"",dati_pdc!D503,"")</f>
        <v/>
      </c>
      <c r="E507" s="125" t="str">
        <f>IF(b_BDVSA!F507&lt;&gt;"",ABS(b_BDVSA!F507),"")</f>
        <v/>
      </c>
      <c r="F507" s="125" t="str">
        <f>IF(AND(b_BDVSA!F507&lt;&gt;"",b_BDVSA!F507&lt;&gt;0)=TRUE,IF(b_BDVSA!F507&gt;0,"D","A"),"")</f>
        <v/>
      </c>
      <c r="G507" s="125" t="str">
        <f>IF(b_BDVSA!G507&lt;&gt;"",ABS(b_BDVSA!G507),"")</f>
        <v/>
      </c>
      <c r="H507" s="125" t="str">
        <f>IF(AND(b_BDVSA!G507&lt;&gt;"",b_BDVSA!G507&lt;&gt;0)=TRUE,IF(b_BDVSA!G507&gt;0,"D","A"),"")</f>
        <v/>
      </c>
      <c r="I507" s="125" t="str">
        <f>IF(b_BDVSA!H507&lt;&gt;"",ABS(b_BDVSA!H507),"")</f>
        <v/>
      </c>
      <c r="J507" s="125" t="str">
        <f>IF(AND(b_BDVSA!H507&lt;&gt;"",b_BDVSA!H507&lt;&gt;0)=TRUE,IF(b_BDVSA!H507&gt;0,"D","A"),"")</f>
        <v/>
      </c>
      <c r="K507" s="126" t="str">
        <f>IF(b_BDVSA!I507&lt;&gt;"",ABS(b_BDVSA!I507),"")</f>
        <v/>
      </c>
      <c r="L507" s="125" t="str">
        <f>IF(b_BDVSA!L507&lt;&gt;"",ABS(b_BDVSA!L507),"")</f>
        <v/>
      </c>
      <c r="M507" s="125" t="str">
        <f>IF(AND(b_BDVSA!L507&lt;&gt;"",b_BDVSA!L507&lt;&gt;0)=TRUE,IF(b_BDVSA!L507&gt;0,"D","A"),"")</f>
        <v/>
      </c>
      <c r="N507" s="125" t="str">
        <f>IF(b_BDVSA!M507&lt;&gt;"",ABS(b_BDVSA!M507),"")</f>
        <v/>
      </c>
      <c r="O507" s="125" t="str">
        <f>IF(AND(b_BDVSA!M507&lt;&gt;"",b_BDVSA!M507&lt;&gt;0)=TRUE,IF(b_BDVSA!M507&gt;0,"D","A"),"")</f>
        <v/>
      </c>
      <c r="P507" s="126" t="str">
        <f>IF(b_BDVSA!N507&lt;&gt;"",ABS(b_BDVSA!N507),"")</f>
        <v/>
      </c>
      <c r="Q507" s="125" t="str">
        <f>IF(b_BDVSA!Q507&lt;&gt;"",ABS(b_BDVSA!Q507),"")</f>
        <v/>
      </c>
      <c r="R507" s="125" t="str">
        <f>IF(AND(b_BDVSA!Q507&lt;&gt;"",b_BDVSA!Q507&lt;&gt;0)=TRUE,IF(b_BDVSA!Q507&gt;0,"D","A"),"")</f>
        <v/>
      </c>
      <c r="S507" s="125" t="str">
        <f>IF(b_BDVSA!R507&lt;&gt;"",ABS(b_BDVSA!R507),"")</f>
        <v/>
      </c>
      <c r="T507" s="125" t="str">
        <f>IF(AND(b_BDVSA!R507&lt;&gt;"",b_BDVSA!R507&lt;&gt;0)=TRUE,IF(b_BDVSA!R507&gt;0,"D","A"),"")</f>
        <v/>
      </c>
      <c r="U507" s="126" t="str">
        <f>IF(b_BDVSA!S507&lt;&gt;"",ABS(b_BDVSA!S507),"")</f>
        <v/>
      </c>
      <c r="V507" s="125" t="str">
        <f>IF(b_BDVSA!V507&lt;&gt;"",ABS(b_BDVSA!V507),"")</f>
        <v/>
      </c>
      <c r="W507" s="125" t="str">
        <f>IF(AND(b_BDVSA!V507&lt;&gt;"",b_BDVSA!V507&lt;&gt;0)=TRUE,IF(b_BDVSA!V507&gt;0,"D","A"),"")</f>
        <v/>
      </c>
      <c r="X507" s="125" t="str">
        <f>IF(b_BDVSA!W507&lt;&gt;"",ABS(b_BDVSA!W507),"")</f>
        <v/>
      </c>
      <c r="Y507" s="125" t="str">
        <f>IF(AND(b_BDVSA!W507&lt;&gt;"",b_BDVSA!W507&lt;&gt;0)=TRUE,IF(b_BDVSA!W507&gt;0,"D","A"),"")</f>
        <v/>
      </c>
      <c r="Z507" s="126" t="str">
        <f>IF(b_BDVSA!X507&lt;&gt;"",ABS(b_BDVSA!X507),"")</f>
        <v/>
      </c>
    </row>
    <row r="508" spans="1:26">
      <c r="A508" s="117" t="str">
        <f>IF(dati_pdc!A504&lt;&gt;"",IF(dati_pdc!D504=1,RIGHT(dati_pdc!A504,dati_pdc!E504),dati_pdc!A504),"")</f>
        <v/>
      </c>
      <c r="B508" s="117" t="str">
        <f>IF(dati_pdc!B504&lt;&gt;"",dati_pdc!B504,"")</f>
        <v/>
      </c>
      <c r="C508" s="117" t="str">
        <f>IF(dati_pdc!C504&lt;&gt;"",dati_pdc!C504,"")</f>
        <v/>
      </c>
      <c r="D508" s="117" t="str">
        <f>IF(dati_pdc!D504&lt;&gt;"",dati_pdc!D504,"")</f>
        <v/>
      </c>
      <c r="E508" s="125" t="str">
        <f>IF(b_BDVSA!F508&lt;&gt;"",ABS(b_BDVSA!F508),"")</f>
        <v/>
      </c>
      <c r="F508" s="125" t="str">
        <f>IF(AND(b_BDVSA!F508&lt;&gt;"",b_BDVSA!F508&lt;&gt;0)=TRUE,IF(b_BDVSA!F508&gt;0,"D","A"),"")</f>
        <v/>
      </c>
      <c r="G508" s="125" t="str">
        <f>IF(b_BDVSA!G508&lt;&gt;"",ABS(b_BDVSA!G508),"")</f>
        <v/>
      </c>
      <c r="H508" s="125" t="str">
        <f>IF(AND(b_BDVSA!G508&lt;&gt;"",b_BDVSA!G508&lt;&gt;0)=TRUE,IF(b_BDVSA!G508&gt;0,"D","A"),"")</f>
        <v/>
      </c>
      <c r="I508" s="125" t="str">
        <f>IF(b_BDVSA!H508&lt;&gt;"",ABS(b_BDVSA!H508),"")</f>
        <v/>
      </c>
      <c r="J508" s="125" t="str">
        <f>IF(AND(b_BDVSA!H508&lt;&gt;"",b_BDVSA!H508&lt;&gt;0)=TRUE,IF(b_BDVSA!H508&gt;0,"D","A"),"")</f>
        <v/>
      </c>
      <c r="K508" s="126" t="str">
        <f>IF(b_BDVSA!I508&lt;&gt;"",ABS(b_BDVSA!I508),"")</f>
        <v/>
      </c>
      <c r="L508" s="125" t="str">
        <f>IF(b_BDVSA!L508&lt;&gt;"",ABS(b_BDVSA!L508),"")</f>
        <v/>
      </c>
      <c r="M508" s="125" t="str">
        <f>IF(AND(b_BDVSA!L508&lt;&gt;"",b_BDVSA!L508&lt;&gt;0)=TRUE,IF(b_BDVSA!L508&gt;0,"D","A"),"")</f>
        <v/>
      </c>
      <c r="N508" s="125" t="str">
        <f>IF(b_BDVSA!M508&lt;&gt;"",ABS(b_BDVSA!M508),"")</f>
        <v/>
      </c>
      <c r="O508" s="125" t="str">
        <f>IF(AND(b_BDVSA!M508&lt;&gt;"",b_BDVSA!M508&lt;&gt;0)=TRUE,IF(b_BDVSA!M508&gt;0,"D","A"),"")</f>
        <v/>
      </c>
      <c r="P508" s="126" t="str">
        <f>IF(b_BDVSA!N508&lt;&gt;"",ABS(b_BDVSA!N508),"")</f>
        <v/>
      </c>
      <c r="Q508" s="125" t="str">
        <f>IF(b_BDVSA!Q508&lt;&gt;"",ABS(b_BDVSA!Q508),"")</f>
        <v/>
      </c>
      <c r="R508" s="125" t="str">
        <f>IF(AND(b_BDVSA!Q508&lt;&gt;"",b_BDVSA!Q508&lt;&gt;0)=TRUE,IF(b_BDVSA!Q508&gt;0,"D","A"),"")</f>
        <v/>
      </c>
      <c r="S508" s="125" t="str">
        <f>IF(b_BDVSA!R508&lt;&gt;"",ABS(b_BDVSA!R508),"")</f>
        <v/>
      </c>
      <c r="T508" s="125" t="str">
        <f>IF(AND(b_BDVSA!R508&lt;&gt;"",b_BDVSA!R508&lt;&gt;0)=TRUE,IF(b_BDVSA!R508&gt;0,"D","A"),"")</f>
        <v/>
      </c>
      <c r="U508" s="126" t="str">
        <f>IF(b_BDVSA!S508&lt;&gt;"",ABS(b_BDVSA!S508),"")</f>
        <v/>
      </c>
      <c r="V508" s="125" t="str">
        <f>IF(b_BDVSA!V508&lt;&gt;"",ABS(b_BDVSA!V508),"")</f>
        <v/>
      </c>
      <c r="W508" s="125" t="str">
        <f>IF(AND(b_BDVSA!V508&lt;&gt;"",b_BDVSA!V508&lt;&gt;0)=TRUE,IF(b_BDVSA!V508&gt;0,"D","A"),"")</f>
        <v/>
      </c>
      <c r="X508" s="125" t="str">
        <f>IF(b_BDVSA!W508&lt;&gt;"",ABS(b_BDVSA!W508),"")</f>
        <v/>
      </c>
      <c r="Y508" s="125" t="str">
        <f>IF(AND(b_BDVSA!W508&lt;&gt;"",b_BDVSA!W508&lt;&gt;0)=TRUE,IF(b_BDVSA!W508&gt;0,"D","A"),"")</f>
        <v/>
      </c>
      <c r="Z508" s="126" t="str">
        <f>IF(b_BDVSA!X508&lt;&gt;"",ABS(b_BDVSA!X508),"")</f>
        <v/>
      </c>
    </row>
    <row r="509" spans="1:26">
      <c r="A509" s="117" t="str">
        <f>IF(dati_pdc!A505&lt;&gt;"",IF(dati_pdc!D505=1,RIGHT(dati_pdc!A505,dati_pdc!E505),dati_pdc!A505),"")</f>
        <v/>
      </c>
      <c r="B509" s="117" t="str">
        <f>IF(dati_pdc!B505&lt;&gt;"",dati_pdc!B505,"")</f>
        <v/>
      </c>
      <c r="C509" s="117" t="str">
        <f>IF(dati_pdc!C505&lt;&gt;"",dati_pdc!C505,"")</f>
        <v/>
      </c>
      <c r="D509" s="117" t="str">
        <f>IF(dati_pdc!D505&lt;&gt;"",dati_pdc!D505,"")</f>
        <v/>
      </c>
      <c r="E509" s="125" t="str">
        <f>IF(b_BDVSA!F509&lt;&gt;"",ABS(b_BDVSA!F509),"")</f>
        <v/>
      </c>
      <c r="F509" s="125" t="str">
        <f>IF(AND(b_BDVSA!F509&lt;&gt;"",b_BDVSA!F509&lt;&gt;0)=TRUE,IF(b_BDVSA!F509&gt;0,"D","A"),"")</f>
        <v/>
      </c>
      <c r="G509" s="125" t="str">
        <f>IF(b_BDVSA!G509&lt;&gt;"",ABS(b_BDVSA!G509),"")</f>
        <v/>
      </c>
      <c r="H509" s="125" t="str">
        <f>IF(AND(b_BDVSA!G509&lt;&gt;"",b_BDVSA!G509&lt;&gt;0)=TRUE,IF(b_BDVSA!G509&gt;0,"D","A"),"")</f>
        <v/>
      </c>
      <c r="I509" s="125" t="str">
        <f>IF(b_BDVSA!H509&lt;&gt;"",ABS(b_BDVSA!H509),"")</f>
        <v/>
      </c>
      <c r="J509" s="125" t="str">
        <f>IF(AND(b_BDVSA!H509&lt;&gt;"",b_BDVSA!H509&lt;&gt;0)=TRUE,IF(b_BDVSA!H509&gt;0,"D","A"),"")</f>
        <v/>
      </c>
      <c r="K509" s="126" t="str">
        <f>IF(b_BDVSA!I509&lt;&gt;"",ABS(b_BDVSA!I509),"")</f>
        <v/>
      </c>
      <c r="L509" s="125" t="str">
        <f>IF(b_BDVSA!L509&lt;&gt;"",ABS(b_BDVSA!L509),"")</f>
        <v/>
      </c>
      <c r="M509" s="125" t="str">
        <f>IF(AND(b_BDVSA!L509&lt;&gt;"",b_BDVSA!L509&lt;&gt;0)=TRUE,IF(b_BDVSA!L509&gt;0,"D","A"),"")</f>
        <v/>
      </c>
      <c r="N509" s="125" t="str">
        <f>IF(b_BDVSA!M509&lt;&gt;"",ABS(b_BDVSA!M509),"")</f>
        <v/>
      </c>
      <c r="O509" s="125" t="str">
        <f>IF(AND(b_BDVSA!M509&lt;&gt;"",b_BDVSA!M509&lt;&gt;0)=TRUE,IF(b_BDVSA!M509&gt;0,"D","A"),"")</f>
        <v/>
      </c>
      <c r="P509" s="126" t="str">
        <f>IF(b_BDVSA!N509&lt;&gt;"",ABS(b_BDVSA!N509),"")</f>
        <v/>
      </c>
      <c r="Q509" s="125" t="str">
        <f>IF(b_BDVSA!Q509&lt;&gt;"",ABS(b_BDVSA!Q509),"")</f>
        <v/>
      </c>
      <c r="R509" s="125" t="str">
        <f>IF(AND(b_BDVSA!Q509&lt;&gt;"",b_BDVSA!Q509&lt;&gt;0)=TRUE,IF(b_BDVSA!Q509&gt;0,"D","A"),"")</f>
        <v/>
      </c>
      <c r="S509" s="125" t="str">
        <f>IF(b_BDVSA!R509&lt;&gt;"",ABS(b_BDVSA!R509),"")</f>
        <v/>
      </c>
      <c r="T509" s="125" t="str">
        <f>IF(AND(b_BDVSA!R509&lt;&gt;"",b_BDVSA!R509&lt;&gt;0)=TRUE,IF(b_BDVSA!R509&gt;0,"D","A"),"")</f>
        <v/>
      </c>
      <c r="U509" s="126" t="str">
        <f>IF(b_BDVSA!S509&lt;&gt;"",ABS(b_BDVSA!S509),"")</f>
        <v/>
      </c>
      <c r="V509" s="125" t="str">
        <f>IF(b_BDVSA!V509&lt;&gt;"",ABS(b_BDVSA!V509),"")</f>
        <v/>
      </c>
      <c r="W509" s="125" t="str">
        <f>IF(AND(b_BDVSA!V509&lt;&gt;"",b_BDVSA!V509&lt;&gt;0)=TRUE,IF(b_BDVSA!V509&gt;0,"D","A"),"")</f>
        <v/>
      </c>
      <c r="X509" s="125" t="str">
        <f>IF(b_BDVSA!W509&lt;&gt;"",ABS(b_BDVSA!W509),"")</f>
        <v/>
      </c>
      <c r="Y509" s="125" t="str">
        <f>IF(AND(b_BDVSA!W509&lt;&gt;"",b_BDVSA!W509&lt;&gt;0)=TRUE,IF(b_BDVSA!W509&gt;0,"D","A"),"")</f>
        <v/>
      </c>
      <c r="Z509" s="126" t="str">
        <f>IF(b_BDVSA!X509&lt;&gt;"",ABS(b_BDVSA!X509),"")</f>
        <v/>
      </c>
    </row>
    <row r="510" spans="1:26">
      <c r="A510" s="117" t="str">
        <f>IF(dati_pdc!A506&lt;&gt;"",IF(dati_pdc!D506=1,RIGHT(dati_pdc!A506,dati_pdc!E506),dati_pdc!A506),"")</f>
        <v/>
      </c>
      <c r="B510" s="117" t="str">
        <f>IF(dati_pdc!B506&lt;&gt;"",dati_pdc!B506,"")</f>
        <v/>
      </c>
      <c r="C510" s="117" t="str">
        <f>IF(dati_pdc!C506&lt;&gt;"",dati_pdc!C506,"")</f>
        <v/>
      </c>
      <c r="D510" s="117" t="str">
        <f>IF(dati_pdc!D506&lt;&gt;"",dati_pdc!D506,"")</f>
        <v/>
      </c>
      <c r="E510" s="125" t="str">
        <f>IF(b_BDVSA!F510&lt;&gt;"",ABS(b_BDVSA!F510),"")</f>
        <v/>
      </c>
      <c r="F510" s="125" t="str">
        <f>IF(AND(b_BDVSA!F510&lt;&gt;"",b_BDVSA!F510&lt;&gt;0)=TRUE,IF(b_BDVSA!F510&gt;0,"D","A"),"")</f>
        <v/>
      </c>
      <c r="G510" s="125" t="str">
        <f>IF(b_BDVSA!G510&lt;&gt;"",ABS(b_BDVSA!G510),"")</f>
        <v/>
      </c>
      <c r="H510" s="125" t="str">
        <f>IF(AND(b_BDVSA!G510&lt;&gt;"",b_BDVSA!G510&lt;&gt;0)=TRUE,IF(b_BDVSA!G510&gt;0,"D","A"),"")</f>
        <v/>
      </c>
      <c r="I510" s="125" t="str">
        <f>IF(b_BDVSA!H510&lt;&gt;"",ABS(b_BDVSA!H510),"")</f>
        <v/>
      </c>
      <c r="J510" s="125" t="str">
        <f>IF(AND(b_BDVSA!H510&lt;&gt;"",b_BDVSA!H510&lt;&gt;0)=TRUE,IF(b_BDVSA!H510&gt;0,"D","A"),"")</f>
        <v/>
      </c>
      <c r="K510" s="126" t="str">
        <f>IF(b_BDVSA!I510&lt;&gt;"",ABS(b_BDVSA!I510),"")</f>
        <v/>
      </c>
      <c r="L510" s="125" t="str">
        <f>IF(b_BDVSA!L510&lt;&gt;"",ABS(b_BDVSA!L510),"")</f>
        <v/>
      </c>
      <c r="M510" s="125" t="str">
        <f>IF(AND(b_BDVSA!L510&lt;&gt;"",b_BDVSA!L510&lt;&gt;0)=TRUE,IF(b_BDVSA!L510&gt;0,"D","A"),"")</f>
        <v/>
      </c>
      <c r="N510" s="125" t="str">
        <f>IF(b_BDVSA!M510&lt;&gt;"",ABS(b_BDVSA!M510),"")</f>
        <v/>
      </c>
      <c r="O510" s="125" t="str">
        <f>IF(AND(b_BDVSA!M510&lt;&gt;"",b_BDVSA!M510&lt;&gt;0)=TRUE,IF(b_BDVSA!M510&gt;0,"D","A"),"")</f>
        <v/>
      </c>
      <c r="P510" s="126" t="str">
        <f>IF(b_BDVSA!N510&lt;&gt;"",ABS(b_BDVSA!N510),"")</f>
        <v/>
      </c>
      <c r="Q510" s="125" t="str">
        <f>IF(b_BDVSA!Q510&lt;&gt;"",ABS(b_BDVSA!Q510),"")</f>
        <v/>
      </c>
      <c r="R510" s="125" t="str">
        <f>IF(AND(b_BDVSA!Q510&lt;&gt;"",b_BDVSA!Q510&lt;&gt;0)=TRUE,IF(b_BDVSA!Q510&gt;0,"D","A"),"")</f>
        <v/>
      </c>
      <c r="S510" s="125" t="str">
        <f>IF(b_BDVSA!R510&lt;&gt;"",ABS(b_BDVSA!R510),"")</f>
        <v/>
      </c>
      <c r="T510" s="125" t="str">
        <f>IF(AND(b_BDVSA!R510&lt;&gt;"",b_BDVSA!R510&lt;&gt;0)=TRUE,IF(b_BDVSA!R510&gt;0,"D","A"),"")</f>
        <v/>
      </c>
      <c r="U510" s="126" t="str">
        <f>IF(b_BDVSA!S510&lt;&gt;"",ABS(b_BDVSA!S510),"")</f>
        <v/>
      </c>
      <c r="V510" s="125" t="str">
        <f>IF(b_BDVSA!V510&lt;&gt;"",ABS(b_BDVSA!V510),"")</f>
        <v/>
      </c>
      <c r="W510" s="125" t="str">
        <f>IF(AND(b_BDVSA!V510&lt;&gt;"",b_BDVSA!V510&lt;&gt;0)=TRUE,IF(b_BDVSA!V510&gt;0,"D","A"),"")</f>
        <v/>
      </c>
      <c r="X510" s="125" t="str">
        <f>IF(b_BDVSA!W510&lt;&gt;"",ABS(b_BDVSA!W510),"")</f>
        <v/>
      </c>
      <c r="Y510" s="125" t="str">
        <f>IF(AND(b_BDVSA!W510&lt;&gt;"",b_BDVSA!W510&lt;&gt;0)=TRUE,IF(b_BDVSA!W510&gt;0,"D","A"),"")</f>
        <v/>
      </c>
      <c r="Z510" s="126" t="str">
        <f>IF(b_BDVSA!X510&lt;&gt;"",ABS(b_BDVSA!X510),"")</f>
        <v/>
      </c>
    </row>
    <row r="511" spans="1:26">
      <c r="A511" s="117" t="str">
        <f>IF(dati_pdc!A507&lt;&gt;"",IF(dati_pdc!D507=1,RIGHT(dati_pdc!A507,dati_pdc!E507),dati_pdc!A507),"")</f>
        <v/>
      </c>
      <c r="B511" s="117" t="str">
        <f>IF(dati_pdc!B507&lt;&gt;"",dati_pdc!B507,"")</f>
        <v/>
      </c>
      <c r="C511" s="117" t="str">
        <f>IF(dati_pdc!C507&lt;&gt;"",dati_pdc!C507,"")</f>
        <v/>
      </c>
      <c r="D511" s="117" t="str">
        <f>IF(dati_pdc!D507&lt;&gt;"",dati_pdc!D507,"")</f>
        <v/>
      </c>
      <c r="E511" s="125" t="str">
        <f>IF(b_BDVSA!F511&lt;&gt;"",ABS(b_BDVSA!F511),"")</f>
        <v/>
      </c>
      <c r="F511" s="125" t="str">
        <f>IF(AND(b_BDVSA!F511&lt;&gt;"",b_BDVSA!F511&lt;&gt;0)=TRUE,IF(b_BDVSA!F511&gt;0,"D","A"),"")</f>
        <v/>
      </c>
      <c r="G511" s="125" t="str">
        <f>IF(b_BDVSA!G511&lt;&gt;"",ABS(b_BDVSA!G511),"")</f>
        <v/>
      </c>
      <c r="H511" s="125" t="str">
        <f>IF(AND(b_BDVSA!G511&lt;&gt;"",b_BDVSA!G511&lt;&gt;0)=TRUE,IF(b_BDVSA!G511&gt;0,"D","A"),"")</f>
        <v/>
      </c>
      <c r="I511" s="125" t="str">
        <f>IF(b_BDVSA!H511&lt;&gt;"",ABS(b_BDVSA!H511),"")</f>
        <v/>
      </c>
      <c r="J511" s="125" t="str">
        <f>IF(AND(b_BDVSA!H511&lt;&gt;"",b_BDVSA!H511&lt;&gt;0)=TRUE,IF(b_BDVSA!H511&gt;0,"D","A"),"")</f>
        <v/>
      </c>
      <c r="K511" s="126" t="str">
        <f>IF(b_BDVSA!I511&lt;&gt;"",ABS(b_BDVSA!I511),"")</f>
        <v/>
      </c>
      <c r="L511" s="125" t="str">
        <f>IF(b_BDVSA!L511&lt;&gt;"",ABS(b_BDVSA!L511),"")</f>
        <v/>
      </c>
      <c r="M511" s="125" t="str">
        <f>IF(AND(b_BDVSA!L511&lt;&gt;"",b_BDVSA!L511&lt;&gt;0)=TRUE,IF(b_BDVSA!L511&gt;0,"D","A"),"")</f>
        <v/>
      </c>
      <c r="N511" s="125" t="str">
        <f>IF(b_BDVSA!M511&lt;&gt;"",ABS(b_BDVSA!M511),"")</f>
        <v/>
      </c>
      <c r="O511" s="125" t="str">
        <f>IF(AND(b_BDVSA!M511&lt;&gt;"",b_BDVSA!M511&lt;&gt;0)=TRUE,IF(b_BDVSA!M511&gt;0,"D","A"),"")</f>
        <v/>
      </c>
      <c r="P511" s="126" t="str">
        <f>IF(b_BDVSA!N511&lt;&gt;"",ABS(b_BDVSA!N511),"")</f>
        <v/>
      </c>
      <c r="Q511" s="125" t="str">
        <f>IF(b_BDVSA!Q511&lt;&gt;"",ABS(b_BDVSA!Q511),"")</f>
        <v/>
      </c>
      <c r="R511" s="125" t="str">
        <f>IF(AND(b_BDVSA!Q511&lt;&gt;"",b_BDVSA!Q511&lt;&gt;0)=TRUE,IF(b_BDVSA!Q511&gt;0,"D","A"),"")</f>
        <v/>
      </c>
      <c r="S511" s="125" t="str">
        <f>IF(b_BDVSA!R511&lt;&gt;"",ABS(b_BDVSA!R511),"")</f>
        <v/>
      </c>
      <c r="T511" s="125" t="str">
        <f>IF(AND(b_BDVSA!R511&lt;&gt;"",b_BDVSA!R511&lt;&gt;0)=TRUE,IF(b_BDVSA!R511&gt;0,"D","A"),"")</f>
        <v/>
      </c>
      <c r="U511" s="126" t="str">
        <f>IF(b_BDVSA!S511&lt;&gt;"",ABS(b_BDVSA!S511),"")</f>
        <v/>
      </c>
      <c r="V511" s="125" t="str">
        <f>IF(b_BDVSA!V511&lt;&gt;"",ABS(b_BDVSA!V511),"")</f>
        <v/>
      </c>
      <c r="W511" s="125" t="str">
        <f>IF(AND(b_BDVSA!V511&lt;&gt;"",b_BDVSA!V511&lt;&gt;0)=TRUE,IF(b_BDVSA!V511&gt;0,"D","A"),"")</f>
        <v/>
      </c>
      <c r="X511" s="125" t="str">
        <f>IF(b_BDVSA!W511&lt;&gt;"",ABS(b_BDVSA!W511),"")</f>
        <v/>
      </c>
      <c r="Y511" s="125" t="str">
        <f>IF(AND(b_BDVSA!W511&lt;&gt;"",b_BDVSA!W511&lt;&gt;0)=TRUE,IF(b_BDVSA!W511&gt;0,"D","A"),"")</f>
        <v/>
      </c>
      <c r="Z511" s="126" t="str">
        <f>IF(b_BDVSA!X511&lt;&gt;"",ABS(b_BDVSA!X511),"")</f>
        <v/>
      </c>
    </row>
    <row r="512" spans="1:26">
      <c r="A512" s="117" t="str">
        <f>IF(dati_pdc!A508&lt;&gt;"",IF(dati_pdc!D508=1,RIGHT(dati_pdc!A508,dati_pdc!E508),dati_pdc!A508),"")</f>
        <v/>
      </c>
      <c r="B512" s="117" t="str">
        <f>IF(dati_pdc!B508&lt;&gt;"",dati_pdc!B508,"")</f>
        <v/>
      </c>
      <c r="C512" s="117" t="str">
        <f>IF(dati_pdc!C508&lt;&gt;"",dati_pdc!C508,"")</f>
        <v/>
      </c>
      <c r="D512" s="117" t="str">
        <f>IF(dati_pdc!D508&lt;&gt;"",dati_pdc!D508,"")</f>
        <v/>
      </c>
      <c r="E512" s="125" t="str">
        <f>IF(b_BDVSA!F512&lt;&gt;"",ABS(b_BDVSA!F512),"")</f>
        <v/>
      </c>
      <c r="F512" s="125" t="str">
        <f>IF(AND(b_BDVSA!F512&lt;&gt;"",b_BDVSA!F512&lt;&gt;0)=TRUE,IF(b_BDVSA!F512&gt;0,"D","A"),"")</f>
        <v/>
      </c>
      <c r="G512" s="125" t="str">
        <f>IF(b_BDVSA!G512&lt;&gt;"",ABS(b_BDVSA!G512),"")</f>
        <v/>
      </c>
      <c r="H512" s="125" t="str">
        <f>IF(AND(b_BDVSA!G512&lt;&gt;"",b_BDVSA!G512&lt;&gt;0)=TRUE,IF(b_BDVSA!G512&gt;0,"D","A"),"")</f>
        <v/>
      </c>
      <c r="I512" s="125" t="str">
        <f>IF(b_BDVSA!H512&lt;&gt;"",ABS(b_BDVSA!H512),"")</f>
        <v/>
      </c>
      <c r="J512" s="125" t="str">
        <f>IF(AND(b_BDVSA!H512&lt;&gt;"",b_BDVSA!H512&lt;&gt;0)=TRUE,IF(b_BDVSA!H512&gt;0,"D","A"),"")</f>
        <v/>
      </c>
      <c r="K512" s="126" t="str">
        <f>IF(b_BDVSA!I512&lt;&gt;"",ABS(b_BDVSA!I512),"")</f>
        <v/>
      </c>
      <c r="L512" s="125" t="str">
        <f>IF(b_BDVSA!L512&lt;&gt;"",ABS(b_BDVSA!L512),"")</f>
        <v/>
      </c>
      <c r="M512" s="125" t="str">
        <f>IF(AND(b_BDVSA!L512&lt;&gt;"",b_BDVSA!L512&lt;&gt;0)=TRUE,IF(b_BDVSA!L512&gt;0,"D","A"),"")</f>
        <v/>
      </c>
      <c r="N512" s="125" t="str">
        <f>IF(b_BDVSA!M512&lt;&gt;"",ABS(b_BDVSA!M512),"")</f>
        <v/>
      </c>
      <c r="O512" s="125" t="str">
        <f>IF(AND(b_BDVSA!M512&lt;&gt;"",b_BDVSA!M512&lt;&gt;0)=TRUE,IF(b_BDVSA!M512&gt;0,"D","A"),"")</f>
        <v/>
      </c>
      <c r="P512" s="126" t="str">
        <f>IF(b_BDVSA!N512&lt;&gt;"",ABS(b_BDVSA!N512),"")</f>
        <v/>
      </c>
      <c r="Q512" s="125" t="str">
        <f>IF(b_BDVSA!Q512&lt;&gt;"",ABS(b_BDVSA!Q512),"")</f>
        <v/>
      </c>
      <c r="R512" s="125" t="str">
        <f>IF(AND(b_BDVSA!Q512&lt;&gt;"",b_BDVSA!Q512&lt;&gt;0)=TRUE,IF(b_BDVSA!Q512&gt;0,"D","A"),"")</f>
        <v/>
      </c>
      <c r="S512" s="125" t="str">
        <f>IF(b_BDVSA!R512&lt;&gt;"",ABS(b_BDVSA!R512),"")</f>
        <v/>
      </c>
      <c r="T512" s="125" t="str">
        <f>IF(AND(b_BDVSA!R512&lt;&gt;"",b_BDVSA!R512&lt;&gt;0)=TRUE,IF(b_BDVSA!R512&gt;0,"D","A"),"")</f>
        <v/>
      </c>
      <c r="U512" s="126" t="str">
        <f>IF(b_BDVSA!S512&lt;&gt;"",ABS(b_BDVSA!S512),"")</f>
        <v/>
      </c>
      <c r="V512" s="125" t="str">
        <f>IF(b_BDVSA!V512&lt;&gt;"",ABS(b_BDVSA!V512),"")</f>
        <v/>
      </c>
      <c r="W512" s="125" t="str">
        <f>IF(AND(b_BDVSA!V512&lt;&gt;"",b_BDVSA!V512&lt;&gt;0)=TRUE,IF(b_BDVSA!V512&gt;0,"D","A"),"")</f>
        <v/>
      </c>
      <c r="X512" s="125" t="str">
        <f>IF(b_BDVSA!W512&lt;&gt;"",ABS(b_BDVSA!W512),"")</f>
        <v/>
      </c>
      <c r="Y512" s="125" t="str">
        <f>IF(AND(b_BDVSA!W512&lt;&gt;"",b_BDVSA!W512&lt;&gt;0)=TRUE,IF(b_BDVSA!W512&gt;0,"D","A"),"")</f>
        <v/>
      </c>
      <c r="Z512" s="126" t="str">
        <f>IF(b_BDVSA!X512&lt;&gt;"",ABS(b_BDVSA!X512),"")</f>
        <v/>
      </c>
    </row>
    <row r="513" spans="1:26">
      <c r="A513" s="117" t="str">
        <f>IF(dati_pdc!A509&lt;&gt;"",IF(dati_pdc!D509=1,RIGHT(dati_pdc!A509,dati_pdc!E509),dati_pdc!A509),"")</f>
        <v/>
      </c>
      <c r="B513" s="117" t="str">
        <f>IF(dati_pdc!B509&lt;&gt;"",dati_pdc!B509,"")</f>
        <v/>
      </c>
      <c r="C513" s="117" t="str">
        <f>IF(dati_pdc!C509&lt;&gt;"",dati_pdc!C509,"")</f>
        <v/>
      </c>
      <c r="D513" s="117" t="str">
        <f>IF(dati_pdc!D509&lt;&gt;"",dati_pdc!D509,"")</f>
        <v/>
      </c>
      <c r="E513" s="125" t="str">
        <f>IF(b_BDVSA!F513&lt;&gt;"",ABS(b_BDVSA!F513),"")</f>
        <v/>
      </c>
      <c r="F513" s="125" t="str">
        <f>IF(AND(b_BDVSA!F513&lt;&gt;"",b_BDVSA!F513&lt;&gt;0)=TRUE,IF(b_BDVSA!F513&gt;0,"D","A"),"")</f>
        <v/>
      </c>
      <c r="G513" s="125" t="str">
        <f>IF(b_BDVSA!G513&lt;&gt;"",ABS(b_BDVSA!G513),"")</f>
        <v/>
      </c>
      <c r="H513" s="125" t="str">
        <f>IF(AND(b_BDVSA!G513&lt;&gt;"",b_BDVSA!G513&lt;&gt;0)=TRUE,IF(b_BDVSA!G513&gt;0,"D","A"),"")</f>
        <v/>
      </c>
      <c r="I513" s="125" t="str">
        <f>IF(b_BDVSA!H513&lt;&gt;"",ABS(b_BDVSA!H513),"")</f>
        <v/>
      </c>
      <c r="J513" s="125" t="str">
        <f>IF(AND(b_BDVSA!H513&lt;&gt;"",b_BDVSA!H513&lt;&gt;0)=TRUE,IF(b_BDVSA!H513&gt;0,"D","A"),"")</f>
        <v/>
      </c>
      <c r="K513" s="126" t="str">
        <f>IF(b_BDVSA!I513&lt;&gt;"",ABS(b_BDVSA!I513),"")</f>
        <v/>
      </c>
      <c r="L513" s="125" t="str">
        <f>IF(b_BDVSA!L513&lt;&gt;"",ABS(b_BDVSA!L513),"")</f>
        <v/>
      </c>
      <c r="M513" s="125" t="str">
        <f>IF(AND(b_BDVSA!L513&lt;&gt;"",b_BDVSA!L513&lt;&gt;0)=TRUE,IF(b_BDVSA!L513&gt;0,"D","A"),"")</f>
        <v/>
      </c>
      <c r="N513" s="125" t="str">
        <f>IF(b_BDVSA!M513&lt;&gt;"",ABS(b_BDVSA!M513),"")</f>
        <v/>
      </c>
      <c r="O513" s="125" t="str">
        <f>IF(AND(b_BDVSA!M513&lt;&gt;"",b_BDVSA!M513&lt;&gt;0)=TRUE,IF(b_BDVSA!M513&gt;0,"D","A"),"")</f>
        <v/>
      </c>
      <c r="P513" s="126" t="str">
        <f>IF(b_BDVSA!N513&lt;&gt;"",ABS(b_BDVSA!N513),"")</f>
        <v/>
      </c>
      <c r="Q513" s="125" t="str">
        <f>IF(b_BDVSA!Q513&lt;&gt;"",ABS(b_BDVSA!Q513),"")</f>
        <v/>
      </c>
      <c r="R513" s="125" t="str">
        <f>IF(AND(b_BDVSA!Q513&lt;&gt;"",b_BDVSA!Q513&lt;&gt;0)=TRUE,IF(b_BDVSA!Q513&gt;0,"D","A"),"")</f>
        <v/>
      </c>
      <c r="S513" s="125" t="str">
        <f>IF(b_BDVSA!R513&lt;&gt;"",ABS(b_BDVSA!R513),"")</f>
        <v/>
      </c>
      <c r="T513" s="125" t="str">
        <f>IF(AND(b_BDVSA!R513&lt;&gt;"",b_BDVSA!R513&lt;&gt;0)=TRUE,IF(b_BDVSA!R513&gt;0,"D","A"),"")</f>
        <v/>
      </c>
      <c r="U513" s="126" t="str">
        <f>IF(b_BDVSA!S513&lt;&gt;"",ABS(b_BDVSA!S513),"")</f>
        <v/>
      </c>
      <c r="V513" s="125" t="str">
        <f>IF(b_BDVSA!V513&lt;&gt;"",ABS(b_BDVSA!V513),"")</f>
        <v/>
      </c>
      <c r="W513" s="125" t="str">
        <f>IF(AND(b_BDVSA!V513&lt;&gt;"",b_BDVSA!V513&lt;&gt;0)=TRUE,IF(b_BDVSA!V513&gt;0,"D","A"),"")</f>
        <v/>
      </c>
      <c r="X513" s="125" t="str">
        <f>IF(b_BDVSA!W513&lt;&gt;"",ABS(b_BDVSA!W513),"")</f>
        <v/>
      </c>
      <c r="Y513" s="125" t="str">
        <f>IF(AND(b_BDVSA!W513&lt;&gt;"",b_BDVSA!W513&lt;&gt;0)=TRUE,IF(b_BDVSA!W513&gt;0,"D","A"),"")</f>
        <v/>
      </c>
      <c r="Z513" s="126" t="str">
        <f>IF(b_BDVSA!X513&lt;&gt;"",ABS(b_BDVSA!X513),"")</f>
        <v/>
      </c>
    </row>
    <row r="514" spans="1:26">
      <c r="A514" s="117" t="str">
        <f>IF(dati_pdc!A510&lt;&gt;"",IF(dati_pdc!D510=1,RIGHT(dati_pdc!A510,dati_pdc!E510),dati_pdc!A510),"")</f>
        <v/>
      </c>
      <c r="B514" s="117" t="str">
        <f>IF(dati_pdc!B510&lt;&gt;"",dati_pdc!B510,"")</f>
        <v/>
      </c>
      <c r="C514" s="117" t="str">
        <f>IF(dati_pdc!C510&lt;&gt;"",dati_pdc!C510,"")</f>
        <v/>
      </c>
      <c r="D514" s="117" t="str">
        <f>IF(dati_pdc!D510&lt;&gt;"",dati_pdc!D510,"")</f>
        <v/>
      </c>
      <c r="E514" s="125" t="str">
        <f>IF(b_BDVSA!F514&lt;&gt;"",ABS(b_BDVSA!F514),"")</f>
        <v/>
      </c>
      <c r="F514" s="125" t="str">
        <f>IF(AND(b_BDVSA!F514&lt;&gt;"",b_BDVSA!F514&lt;&gt;0)=TRUE,IF(b_BDVSA!F514&gt;0,"D","A"),"")</f>
        <v/>
      </c>
      <c r="G514" s="125" t="str">
        <f>IF(b_BDVSA!G514&lt;&gt;"",ABS(b_BDVSA!G514),"")</f>
        <v/>
      </c>
      <c r="H514" s="125" t="str">
        <f>IF(AND(b_BDVSA!G514&lt;&gt;"",b_BDVSA!G514&lt;&gt;0)=TRUE,IF(b_BDVSA!G514&gt;0,"D","A"),"")</f>
        <v/>
      </c>
      <c r="I514" s="125" t="str">
        <f>IF(b_BDVSA!H514&lt;&gt;"",ABS(b_BDVSA!H514),"")</f>
        <v/>
      </c>
      <c r="J514" s="125" t="str">
        <f>IF(AND(b_BDVSA!H514&lt;&gt;"",b_BDVSA!H514&lt;&gt;0)=TRUE,IF(b_BDVSA!H514&gt;0,"D","A"),"")</f>
        <v/>
      </c>
      <c r="K514" s="126" t="str">
        <f>IF(b_BDVSA!I514&lt;&gt;"",ABS(b_BDVSA!I514),"")</f>
        <v/>
      </c>
      <c r="L514" s="125" t="str">
        <f>IF(b_BDVSA!L514&lt;&gt;"",ABS(b_BDVSA!L514),"")</f>
        <v/>
      </c>
      <c r="M514" s="125" t="str">
        <f>IF(AND(b_BDVSA!L514&lt;&gt;"",b_BDVSA!L514&lt;&gt;0)=TRUE,IF(b_BDVSA!L514&gt;0,"D","A"),"")</f>
        <v/>
      </c>
      <c r="N514" s="125" t="str">
        <f>IF(b_BDVSA!M514&lt;&gt;"",ABS(b_BDVSA!M514),"")</f>
        <v/>
      </c>
      <c r="O514" s="125" t="str">
        <f>IF(AND(b_BDVSA!M514&lt;&gt;"",b_BDVSA!M514&lt;&gt;0)=TRUE,IF(b_BDVSA!M514&gt;0,"D","A"),"")</f>
        <v/>
      </c>
      <c r="P514" s="126" t="str">
        <f>IF(b_BDVSA!N514&lt;&gt;"",ABS(b_BDVSA!N514),"")</f>
        <v/>
      </c>
      <c r="Q514" s="125" t="str">
        <f>IF(b_BDVSA!Q514&lt;&gt;"",ABS(b_BDVSA!Q514),"")</f>
        <v/>
      </c>
      <c r="R514" s="125" t="str">
        <f>IF(AND(b_BDVSA!Q514&lt;&gt;"",b_BDVSA!Q514&lt;&gt;0)=TRUE,IF(b_BDVSA!Q514&gt;0,"D","A"),"")</f>
        <v/>
      </c>
      <c r="S514" s="125" t="str">
        <f>IF(b_BDVSA!R514&lt;&gt;"",ABS(b_BDVSA!R514),"")</f>
        <v/>
      </c>
      <c r="T514" s="125" t="str">
        <f>IF(AND(b_BDVSA!R514&lt;&gt;"",b_BDVSA!R514&lt;&gt;0)=TRUE,IF(b_BDVSA!R514&gt;0,"D","A"),"")</f>
        <v/>
      </c>
      <c r="U514" s="126" t="str">
        <f>IF(b_BDVSA!S514&lt;&gt;"",ABS(b_BDVSA!S514),"")</f>
        <v/>
      </c>
      <c r="V514" s="125" t="str">
        <f>IF(b_BDVSA!V514&lt;&gt;"",ABS(b_BDVSA!V514),"")</f>
        <v/>
      </c>
      <c r="W514" s="125" t="str">
        <f>IF(AND(b_BDVSA!V514&lt;&gt;"",b_BDVSA!V514&lt;&gt;0)=TRUE,IF(b_BDVSA!V514&gt;0,"D","A"),"")</f>
        <v/>
      </c>
      <c r="X514" s="125" t="str">
        <f>IF(b_BDVSA!W514&lt;&gt;"",ABS(b_BDVSA!W514),"")</f>
        <v/>
      </c>
      <c r="Y514" s="125" t="str">
        <f>IF(AND(b_BDVSA!W514&lt;&gt;"",b_BDVSA!W514&lt;&gt;0)=TRUE,IF(b_BDVSA!W514&gt;0,"D","A"),"")</f>
        <v/>
      </c>
      <c r="Z514" s="126" t="str">
        <f>IF(b_BDVSA!X514&lt;&gt;"",ABS(b_BDVSA!X514),"")</f>
        <v/>
      </c>
    </row>
    <row r="515" spans="1:26">
      <c r="A515" s="117" t="str">
        <f>IF(dati_pdc!A511&lt;&gt;"",IF(dati_pdc!D511=1,RIGHT(dati_pdc!A511,dati_pdc!E511),dati_pdc!A511),"")</f>
        <v/>
      </c>
      <c r="B515" s="117" t="str">
        <f>IF(dati_pdc!B511&lt;&gt;"",dati_pdc!B511,"")</f>
        <v/>
      </c>
      <c r="C515" s="117" t="str">
        <f>IF(dati_pdc!C511&lt;&gt;"",dati_pdc!C511,"")</f>
        <v/>
      </c>
      <c r="D515" s="117" t="str">
        <f>IF(dati_pdc!D511&lt;&gt;"",dati_pdc!D511,"")</f>
        <v/>
      </c>
      <c r="E515" s="125" t="str">
        <f>IF(b_BDVSA!F515&lt;&gt;"",ABS(b_BDVSA!F515),"")</f>
        <v/>
      </c>
      <c r="F515" s="125" t="str">
        <f>IF(AND(b_BDVSA!F515&lt;&gt;"",b_BDVSA!F515&lt;&gt;0)=TRUE,IF(b_BDVSA!F515&gt;0,"D","A"),"")</f>
        <v/>
      </c>
      <c r="G515" s="125" t="str">
        <f>IF(b_BDVSA!G515&lt;&gt;"",ABS(b_BDVSA!G515),"")</f>
        <v/>
      </c>
      <c r="H515" s="125" t="str">
        <f>IF(AND(b_BDVSA!G515&lt;&gt;"",b_BDVSA!G515&lt;&gt;0)=TRUE,IF(b_BDVSA!G515&gt;0,"D","A"),"")</f>
        <v/>
      </c>
      <c r="I515" s="125" t="str">
        <f>IF(b_BDVSA!H515&lt;&gt;"",ABS(b_BDVSA!H515),"")</f>
        <v/>
      </c>
      <c r="J515" s="125" t="str">
        <f>IF(AND(b_BDVSA!H515&lt;&gt;"",b_BDVSA!H515&lt;&gt;0)=TRUE,IF(b_BDVSA!H515&gt;0,"D","A"),"")</f>
        <v/>
      </c>
      <c r="K515" s="126" t="str">
        <f>IF(b_BDVSA!I515&lt;&gt;"",ABS(b_BDVSA!I515),"")</f>
        <v/>
      </c>
      <c r="L515" s="125" t="str">
        <f>IF(b_BDVSA!L515&lt;&gt;"",ABS(b_BDVSA!L515),"")</f>
        <v/>
      </c>
      <c r="M515" s="125" t="str">
        <f>IF(AND(b_BDVSA!L515&lt;&gt;"",b_BDVSA!L515&lt;&gt;0)=TRUE,IF(b_BDVSA!L515&gt;0,"D","A"),"")</f>
        <v/>
      </c>
      <c r="N515" s="125" t="str">
        <f>IF(b_BDVSA!M515&lt;&gt;"",ABS(b_BDVSA!M515),"")</f>
        <v/>
      </c>
      <c r="O515" s="125" t="str">
        <f>IF(AND(b_BDVSA!M515&lt;&gt;"",b_BDVSA!M515&lt;&gt;0)=TRUE,IF(b_BDVSA!M515&gt;0,"D","A"),"")</f>
        <v/>
      </c>
      <c r="P515" s="126" t="str">
        <f>IF(b_BDVSA!N515&lt;&gt;"",ABS(b_BDVSA!N515),"")</f>
        <v/>
      </c>
      <c r="Q515" s="125" t="str">
        <f>IF(b_BDVSA!Q515&lt;&gt;"",ABS(b_BDVSA!Q515),"")</f>
        <v/>
      </c>
      <c r="R515" s="125" t="str">
        <f>IF(AND(b_BDVSA!Q515&lt;&gt;"",b_BDVSA!Q515&lt;&gt;0)=TRUE,IF(b_BDVSA!Q515&gt;0,"D","A"),"")</f>
        <v/>
      </c>
      <c r="S515" s="125" t="str">
        <f>IF(b_BDVSA!R515&lt;&gt;"",ABS(b_BDVSA!R515),"")</f>
        <v/>
      </c>
      <c r="T515" s="125" t="str">
        <f>IF(AND(b_BDVSA!R515&lt;&gt;"",b_BDVSA!R515&lt;&gt;0)=TRUE,IF(b_BDVSA!R515&gt;0,"D","A"),"")</f>
        <v/>
      </c>
      <c r="U515" s="126" t="str">
        <f>IF(b_BDVSA!S515&lt;&gt;"",ABS(b_BDVSA!S515),"")</f>
        <v/>
      </c>
      <c r="V515" s="125" t="str">
        <f>IF(b_BDVSA!V515&lt;&gt;"",ABS(b_BDVSA!V515),"")</f>
        <v/>
      </c>
      <c r="W515" s="125" t="str">
        <f>IF(AND(b_BDVSA!V515&lt;&gt;"",b_BDVSA!V515&lt;&gt;0)=TRUE,IF(b_BDVSA!V515&gt;0,"D","A"),"")</f>
        <v/>
      </c>
      <c r="X515" s="125" t="str">
        <f>IF(b_BDVSA!W515&lt;&gt;"",ABS(b_BDVSA!W515),"")</f>
        <v/>
      </c>
      <c r="Y515" s="125" t="str">
        <f>IF(AND(b_BDVSA!W515&lt;&gt;"",b_BDVSA!W515&lt;&gt;0)=TRUE,IF(b_BDVSA!W515&gt;0,"D","A"),"")</f>
        <v/>
      </c>
      <c r="Z515" s="126" t="str">
        <f>IF(b_BDVSA!X515&lt;&gt;"",ABS(b_BDVSA!X515),"")</f>
        <v/>
      </c>
    </row>
    <row r="516" spans="1:26">
      <c r="A516" s="117" t="str">
        <f>IF(dati_pdc!A512&lt;&gt;"",IF(dati_pdc!D512=1,RIGHT(dati_pdc!A512,dati_pdc!E512),dati_pdc!A512),"")</f>
        <v/>
      </c>
      <c r="B516" s="117" t="str">
        <f>IF(dati_pdc!B512&lt;&gt;"",dati_pdc!B512,"")</f>
        <v/>
      </c>
      <c r="C516" s="117" t="str">
        <f>IF(dati_pdc!C512&lt;&gt;"",dati_pdc!C512,"")</f>
        <v/>
      </c>
      <c r="D516" s="117" t="str">
        <f>IF(dati_pdc!D512&lt;&gt;"",dati_pdc!D512,"")</f>
        <v/>
      </c>
      <c r="E516" s="125" t="str">
        <f>IF(b_BDVSA!F516&lt;&gt;"",ABS(b_BDVSA!F516),"")</f>
        <v/>
      </c>
      <c r="F516" s="125" t="str">
        <f>IF(AND(b_BDVSA!F516&lt;&gt;"",b_BDVSA!F516&lt;&gt;0)=TRUE,IF(b_BDVSA!F516&gt;0,"D","A"),"")</f>
        <v/>
      </c>
      <c r="G516" s="125" t="str">
        <f>IF(b_BDVSA!G516&lt;&gt;"",ABS(b_BDVSA!G516),"")</f>
        <v/>
      </c>
      <c r="H516" s="125" t="str">
        <f>IF(AND(b_BDVSA!G516&lt;&gt;"",b_BDVSA!G516&lt;&gt;0)=TRUE,IF(b_BDVSA!G516&gt;0,"D","A"),"")</f>
        <v/>
      </c>
      <c r="I516" s="125" t="str">
        <f>IF(b_BDVSA!H516&lt;&gt;"",ABS(b_BDVSA!H516),"")</f>
        <v/>
      </c>
      <c r="J516" s="125" t="str">
        <f>IF(AND(b_BDVSA!H516&lt;&gt;"",b_BDVSA!H516&lt;&gt;0)=TRUE,IF(b_BDVSA!H516&gt;0,"D","A"),"")</f>
        <v/>
      </c>
      <c r="K516" s="126" t="str">
        <f>IF(b_BDVSA!I516&lt;&gt;"",ABS(b_BDVSA!I516),"")</f>
        <v/>
      </c>
      <c r="L516" s="125" t="str">
        <f>IF(b_BDVSA!L516&lt;&gt;"",ABS(b_BDVSA!L516),"")</f>
        <v/>
      </c>
      <c r="M516" s="125" t="str">
        <f>IF(AND(b_BDVSA!L516&lt;&gt;"",b_BDVSA!L516&lt;&gt;0)=TRUE,IF(b_BDVSA!L516&gt;0,"D","A"),"")</f>
        <v/>
      </c>
      <c r="N516" s="125" t="str">
        <f>IF(b_BDVSA!M516&lt;&gt;"",ABS(b_BDVSA!M516),"")</f>
        <v/>
      </c>
      <c r="O516" s="125" t="str">
        <f>IF(AND(b_BDVSA!M516&lt;&gt;"",b_BDVSA!M516&lt;&gt;0)=TRUE,IF(b_BDVSA!M516&gt;0,"D","A"),"")</f>
        <v/>
      </c>
      <c r="P516" s="126" t="str">
        <f>IF(b_BDVSA!N516&lt;&gt;"",ABS(b_BDVSA!N516),"")</f>
        <v/>
      </c>
      <c r="Q516" s="125" t="str">
        <f>IF(b_BDVSA!Q516&lt;&gt;"",ABS(b_BDVSA!Q516),"")</f>
        <v/>
      </c>
      <c r="R516" s="125" t="str">
        <f>IF(AND(b_BDVSA!Q516&lt;&gt;"",b_BDVSA!Q516&lt;&gt;0)=TRUE,IF(b_BDVSA!Q516&gt;0,"D","A"),"")</f>
        <v/>
      </c>
      <c r="S516" s="125" t="str">
        <f>IF(b_BDVSA!R516&lt;&gt;"",ABS(b_BDVSA!R516),"")</f>
        <v/>
      </c>
      <c r="T516" s="125" t="str">
        <f>IF(AND(b_BDVSA!R516&lt;&gt;"",b_BDVSA!R516&lt;&gt;0)=TRUE,IF(b_BDVSA!R516&gt;0,"D","A"),"")</f>
        <v/>
      </c>
      <c r="U516" s="126" t="str">
        <f>IF(b_BDVSA!S516&lt;&gt;"",ABS(b_BDVSA!S516),"")</f>
        <v/>
      </c>
      <c r="V516" s="125" t="str">
        <f>IF(b_BDVSA!V516&lt;&gt;"",ABS(b_BDVSA!V516),"")</f>
        <v/>
      </c>
      <c r="W516" s="125" t="str">
        <f>IF(AND(b_BDVSA!V516&lt;&gt;"",b_BDVSA!V516&lt;&gt;0)=TRUE,IF(b_BDVSA!V516&gt;0,"D","A"),"")</f>
        <v/>
      </c>
      <c r="X516" s="125" t="str">
        <f>IF(b_BDVSA!W516&lt;&gt;"",ABS(b_BDVSA!W516),"")</f>
        <v/>
      </c>
      <c r="Y516" s="125" t="str">
        <f>IF(AND(b_BDVSA!W516&lt;&gt;"",b_BDVSA!W516&lt;&gt;0)=TRUE,IF(b_BDVSA!W516&gt;0,"D","A"),"")</f>
        <v/>
      </c>
      <c r="Z516" s="126" t="str">
        <f>IF(b_BDVSA!X516&lt;&gt;"",ABS(b_BDVSA!X516),"")</f>
        <v/>
      </c>
    </row>
    <row r="517" spans="1:26">
      <c r="A517" s="117" t="str">
        <f>IF(dati_pdc!A513&lt;&gt;"",IF(dati_pdc!D513=1,RIGHT(dati_pdc!A513,dati_pdc!E513),dati_pdc!A513),"")</f>
        <v/>
      </c>
      <c r="B517" s="117" t="str">
        <f>IF(dati_pdc!B513&lt;&gt;"",dati_pdc!B513,"")</f>
        <v/>
      </c>
      <c r="C517" s="117" t="str">
        <f>IF(dati_pdc!C513&lt;&gt;"",dati_pdc!C513,"")</f>
        <v/>
      </c>
      <c r="D517" s="117" t="str">
        <f>IF(dati_pdc!D513&lt;&gt;"",dati_pdc!D513,"")</f>
        <v/>
      </c>
      <c r="E517" s="125" t="str">
        <f>IF(b_BDVSA!F517&lt;&gt;"",ABS(b_BDVSA!F517),"")</f>
        <v/>
      </c>
      <c r="F517" s="125" t="str">
        <f>IF(AND(b_BDVSA!F517&lt;&gt;"",b_BDVSA!F517&lt;&gt;0)=TRUE,IF(b_BDVSA!F517&gt;0,"D","A"),"")</f>
        <v/>
      </c>
      <c r="G517" s="125" t="str">
        <f>IF(b_BDVSA!G517&lt;&gt;"",ABS(b_BDVSA!G517),"")</f>
        <v/>
      </c>
      <c r="H517" s="125" t="str">
        <f>IF(AND(b_BDVSA!G517&lt;&gt;"",b_BDVSA!G517&lt;&gt;0)=TRUE,IF(b_BDVSA!G517&gt;0,"D","A"),"")</f>
        <v/>
      </c>
      <c r="I517" s="125" t="str">
        <f>IF(b_BDVSA!H517&lt;&gt;"",ABS(b_BDVSA!H517),"")</f>
        <v/>
      </c>
      <c r="J517" s="125" t="str">
        <f>IF(AND(b_BDVSA!H517&lt;&gt;"",b_BDVSA!H517&lt;&gt;0)=TRUE,IF(b_BDVSA!H517&gt;0,"D","A"),"")</f>
        <v/>
      </c>
      <c r="K517" s="126" t="str">
        <f>IF(b_BDVSA!I517&lt;&gt;"",ABS(b_BDVSA!I517),"")</f>
        <v/>
      </c>
      <c r="L517" s="125" t="str">
        <f>IF(b_BDVSA!L517&lt;&gt;"",ABS(b_BDVSA!L517),"")</f>
        <v/>
      </c>
      <c r="M517" s="125" t="str">
        <f>IF(AND(b_BDVSA!L517&lt;&gt;"",b_BDVSA!L517&lt;&gt;0)=TRUE,IF(b_BDVSA!L517&gt;0,"D","A"),"")</f>
        <v/>
      </c>
      <c r="N517" s="125" t="str">
        <f>IF(b_BDVSA!M517&lt;&gt;"",ABS(b_BDVSA!M517),"")</f>
        <v/>
      </c>
      <c r="O517" s="125" t="str">
        <f>IF(AND(b_BDVSA!M517&lt;&gt;"",b_BDVSA!M517&lt;&gt;0)=TRUE,IF(b_BDVSA!M517&gt;0,"D","A"),"")</f>
        <v/>
      </c>
      <c r="P517" s="126" t="str">
        <f>IF(b_BDVSA!N517&lt;&gt;"",ABS(b_BDVSA!N517),"")</f>
        <v/>
      </c>
      <c r="Q517" s="125" t="str">
        <f>IF(b_BDVSA!Q517&lt;&gt;"",ABS(b_BDVSA!Q517),"")</f>
        <v/>
      </c>
      <c r="R517" s="125" t="str">
        <f>IF(AND(b_BDVSA!Q517&lt;&gt;"",b_BDVSA!Q517&lt;&gt;0)=TRUE,IF(b_BDVSA!Q517&gt;0,"D","A"),"")</f>
        <v/>
      </c>
      <c r="S517" s="125" t="str">
        <f>IF(b_BDVSA!R517&lt;&gt;"",ABS(b_BDVSA!R517),"")</f>
        <v/>
      </c>
      <c r="T517" s="125" t="str">
        <f>IF(AND(b_BDVSA!R517&lt;&gt;"",b_BDVSA!R517&lt;&gt;0)=TRUE,IF(b_BDVSA!R517&gt;0,"D","A"),"")</f>
        <v/>
      </c>
      <c r="U517" s="126" t="str">
        <f>IF(b_BDVSA!S517&lt;&gt;"",ABS(b_BDVSA!S517),"")</f>
        <v/>
      </c>
      <c r="V517" s="125" t="str">
        <f>IF(b_BDVSA!V517&lt;&gt;"",ABS(b_BDVSA!V517),"")</f>
        <v/>
      </c>
      <c r="W517" s="125" t="str">
        <f>IF(AND(b_BDVSA!V517&lt;&gt;"",b_BDVSA!V517&lt;&gt;0)=TRUE,IF(b_BDVSA!V517&gt;0,"D","A"),"")</f>
        <v/>
      </c>
      <c r="X517" s="125" t="str">
        <f>IF(b_BDVSA!W517&lt;&gt;"",ABS(b_BDVSA!W517),"")</f>
        <v/>
      </c>
      <c r="Y517" s="125" t="str">
        <f>IF(AND(b_BDVSA!W517&lt;&gt;"",b_BDVSA!W517&lt;&gt;0)=TRUE,IF(b_BDVSA!W517&gt;0,"D","A"),"")</f>
        <v/>
      </c>
      <c r="Z517" s="126" t="str">
        <f>IF(b_BDVSA!X517&lt;&gt;"",ABS(b_BDVSA!X517),"")</f>
        <v/>
      </c>
    </row>
    <row r="518" spans="1:26">
      <c r="A518" s="117" t="str">
        <f>IF(dati_pdc!A514&lt;&gt;"",IF(dati_pdc!D514=1,RIGHT(dati_pdc!A514,dati_pdc!E514),dati_pdc!A514),"")</f>
        <v/>
      </c>
      <c r="B518" s="117" t="str">
        <f>IF(dati_pdc!B514&lt;&gt;"",dati_pdc!B514,"")</f>
        <v/>
      </c>
      <c r="C518" s="117" t="str">
        <f>IF(dati_pdc!C514&lt;&gt;"",dati_pdc!C514,"")</f>
        <v/>
      </c>
      <c r="D518" s="117" t="str">
        <f>IF(dati_pdc!D514&lt;&gt;"",dati_pdc!D514,"")</f>
        <v/>
      </c>
      <c r="E518" s="125" t="str">
        <f>IF(b_BDVSA!F518&lt;&gt;"",ABS(b_BDVSA!F518),"")</f>
        <v/>
      </c>
      <c r="F518" s="125" t="str">
        <f>IF(AND(b_BDVSA!F518&lt;&gt;"",b_BDVSA!F518&lt;&gt;0)=TRUE,IF(b_BDVSA!F518&gt;0,"D","A"),"")</f>
        <v/>
      </c>
      <c r="G518" s="125" t="str">
        <f>IF(b_BDVSA!G518&lt;&gt;"",ABS(b_BDVSA!G518),"")</f>
        <v/>
      </c>
      <c r="H518" s="125" t="str">
        <f>IF(AND(b_BDVSA!G518&lt;&gt;"",b_BDVSA!G518&lt;&gt;0)=TRUE,IF(b_BDVSA!G518&gt;0,"D","A"),"")</f>
        <v/>
      </c>
      <c r="I518" s="125" t="str">
        <f>IF(b_BDVSA!H518&lt;&gt;"",ABS(b_BDVSA!H518),"")</f>
        <v/>
      </c>
      <c r="J518" s="125" t="str">
        <f>IF(AND(b_BDVSA!H518&lt;&gt;"",b_BDVSA!H518&lt;&gt;0)=TRUE,IF(b_BDVSA!H518&gt;0,"D","A"),"")</f>
        <v/>
      </c>
      <c r="K518" s="126" t="str">
        <f>IF(b_BDVSA!I518&lt;&gt;"",ABS(b_BDVSA!I518),"")</f>
        <v/>
      </c>
      <c r="L518" s="125" t="str">
        <f>IF(b_BDVSA!L518&lt;&gt;"",ABS(b_BDVSA!L518),"")</f>
        <v/>
      </c>
      <c r="M518" s="125" t="str">
        <f>IF(AND(b_BDVSA!L518&lt;&gt;"",b_BDVSA!L518&lt;&gt;0)=TRUE,IF(b_BDVSA!L518&gt;0,"D","A"),"")</f>
        <v/>
      </c>
      <c r="N518" s="125" t="str">
        <f>IF(b_BDVSA!M518&lt;&gt;"",ABS(b_BDVSA!M518),"")</f>
        <v/>
      </c>
      <c r="O518" s="125" t="str">
        <f>IF(AND(b_BDVSA!M518&lt;&gt;"",b_BDVSA!M518&lt;&gt;0)=TRUE,IF(b_BDVSA!M518&gt;0,"D","A"),"")</f>
        <v/>
      </c>
      <c r="P518" s="126" t="str">
        <f>IF(b_BDVSA!N518&lt;&gt;"",ABS(b_BDVSA!N518),"")</f>
        <v/>
      </c>
      <c r="Q518" s="125" t="str">
        <f>IF(b_BDVSA!Q518&lt;&gt;"",ABS(b_BDVSA!Q518),"")</f>
        <v/>
      </c>
      <c r="R518" s="125" t="str">
        <f>IF(AND(b_BDVSA!Q518&lt;&gt;"",b_BDVSA!Q518&lt;&gt;0)=TRUE,IF(b_BDVSA!Q518&gt;0,"D","A"),"")</f>
        <v/>
      </c>
      <c r="S518" s="125" t="str">
        <f>IF(b_BDVSA!R518&lt;&gt;"",ABS(b_BDVSA!R518),"")</f>
        <v/>
      </c>
      <c r="T518" s="125" t="str">
        <f>IF(AND(b_BDVSA!R518&lt;&gt;"",b_BDVSA!R518&lt;&gt;0)=TRUE,IF(b_BDVSA!R518&gt;0,"D","A"),"")</f>
        <v/>
      </c>
      <c r="U518" s="126" t="str">
        <f>IF(b_BDVSA!S518&lt;&gt;"",ABS(b_BDVSA!S518),"")</f>
        <v/>
      </c>
      <c r="V518" s="125" t="str">
        <f>IF(b_BDVSA!V518&lt;&gt;"",ABS(b_BDVSA!V518),"")</f>
        <v/>
      </c>
      <c r="W518" s="125" t="str">
        <f>IF(AND(b_BDVSA!V518&lt;&gt;"",b_BDVSA!V518&lt;&gt;0)=TRUE,IF(b_BDVSA!V518&gt;0,"D","A"),"")</f>
        <v/>
      </c>
      <c r="X518" s="125" t="str">
        <f>IF(b_BDVSA!W518&lt;&gt;"",ABS(b_BDVSA!W518),"")</f>
        <v/>
      </c>
      <c r="Y518" s="125" t="str">
        <f>IF(AND(b_BDVSA!W518&lt;&gt;"",b_BDVSA!W518&lt;&gt;0)=TRUE,IF(b_BDVSA!W518&gt;0,"D","A"),"")</f>
        <v/>
      </c>
      <c r="Z518" s="126" t="str">
        <f>IF(b_BDVSA!X518&lt;&gt;"",ABS(b_BDVSA!X518),"")</f>
        <v/>
      </c>
    </row>
    <row r="519" spans="1:26">
      <c r="A519" s="117" t="str">
        <f>IF(dati_pdc!A515&lt;&gt;"",IF(dati_pdc!D515=1,RIGHT(dati_pdc!A515,dati_pdc!E515),dati_pdc!A515),"")</f>
        <v/>
      </c>
      <c r="B519" s="117" t="str">
        <f>IF(dati_pdc!B515&lt;&gt;"",dati_pdc!B515,"")</f>
        <v/>
      </c>
      <c r="C519" s="117" t="str">
        <f>IF(dati_pdc!C515&lt;&gt;"",dati_pdc!C515,"")</f>
        <v/>
      </c>
      <c r="D519" s="117" t="str">
        <f>IF(dati_pdc!D515&lt;&gt;"",dati_pdc!D515,"")</f>
        <v/>
      </c>
      <c r="E519" s="125" t="str">
        <f>IF(b_BDVSA!F519&lt;&gt;"",ABS(b_BDVSA!F519),"")</f>
        <v/>
      </c>
      <c r="F519" s="125" t="str">
        <f>IF(AND(b_BDVSA!F519&lt;&gt;"",b_BDVSA!F519&lt;&gt;0)=TRUE,IF(b_BDVSA!F519&gt;0,"D","A"),"")</f>
        <v/>
      </c>
      <c r="G519" s="125" t="str">
        <f>IF(b_BDVSA!G519&lt;&gt;"",ABS(b_BDVSA!G519),"")</f>
        <v/>
      </c>
      <c r="H519" s="125" t="str">
        <f>IF(AND(b_BDVSA!G519&lt;&gt;"",b_BDVSA!G519&lt;&gt;0)=TRUE,IF(b_BDVSA!G519&gt;0,"D","A"),"")</f>
        <v/>
      </c>
      <c r="I519" s="125" t="str">
        <f>IF(b_BDVSA!H519&lt;&gt;"",ABS(b_BDVSA!H519),"")</f>
        <v/>
      </c>
      <c r="J519" s="125" t="str">
        <f>IF(AND(b_BDVSA!H519&lt;&gt;"",b_BDVSA!H519&lt;&gt;0)=TRUE,IF(b_BDVSA!H519&gt;0,"D","A"),"")</f>
        <v/>
      </c>
      <c r="K519" s="126" t="str">
        <f>IF(b_BDVSA!I519&lt;&gt;"",ABS(b_BDVSA!I519),"")</f>
        <v/>
      </c>
      <c r="L519" s="125" t="str">
        <f>IF(b_BDVSA!L519&lt;&gt;"",ABS(b_BDVSA!L519),"")</f>
        <v/>
      </c>
      <c r="M519" s="125" t="str">
        <f>IF(AND(b_BDVSA!L519&lt;&gt;"",b_BDVSA!L519&lt;&gt;0)=TRUE,IF(b_BDVSA!L519&gt;0,"D","A"),"")</f>
        <v/>
      </c>
      <c r="N519" s="125" t="str">
        <f>IF(b_BDVSA!M519&lt;&gt;"",ABS(b_BDVSA!M519),"")</f>
        <v/>
      </c>
      <c r="O519" s="125" t="str">
        <f>IF(AND(b_BDVSA!M519&lt;&gt;"",b_BDVSA!M519&lt;&gt;0)=TRUE,IF(b_BDVSA!M519&gt;0,"D","A"),"")</f>
        <v/>
      </c>
      <c r="P519" s="126" t="str">
        <f>IF(b_BDVSA!N519&lt;&gt;"",ABS(b_BDVSA!N519),"")</f>
        <v/>
      </c>
      <c r="Q519" s="125" t="str">
        <f>IF(b_BDVSA!Q519&lt;&gt;"",ABS(b_BDVSA!Q519),"")</f>
        <v/>
      </c>
      <c r="R519" s="125" t="str">
        <f>IF(AND(b_BDVSA!Q519&lt;&gt;"",b_BDVSA!Q519&lt;&gt;0)=TRUE,IF(b_BDVSA!Q519&gt;0,"D","A"),"")</f>
        <v/>
      </c>
      <c r="S519" s="125" t="str">
        <f>IF(b_BDVSA!R519&lt;&gt;"",ABS(b_BDVSA!R519),"")</f>
        <v/>
      </c>
      <c r="T519" s="125" t="str">
        <f>IF(AND(b_BDVSA!R519&lt;&gt;"",b_BDVSA!R519&lt;&gt;0)=TRUE,IF(b_BDVSA!R519&gt;0,"D","A"),"")</f>
        <v/>
      </c>
      <c r="U519" s="126" t="str">
        <f>IF(b_BDVSA!S519&lt;&gt;"",ABS(b_BDVSA!S519),"")</f>
        <v/>
      </c>
      <c r="V519" s="125" t="str">
        <f>IF(b_BDVSA!V519&lt;&gt;"",ABS(b_BDVSA!V519),"")</f>
        <v/>
      </c>
      <c r="W519" s="125" t="str">
        <f>IF(AND(b_BDVSA!V519&lt;&gt;"",b_BDVSA!V519&lt;&gt;0)=TRUE,IF(b_BDVSA!V519&gt;0,"D","A"),"")</f>
        <v/>
      </c>
      <c r="X519" s="125" t="str">
        <f>IF(b_BDVSA!W519&lt;&gt;"",ABS(b_BDVSA!W519),"")</f>
        <v/>
      </c>
      <c r="Y519" s="125" t="str">
        <f>IF(AND(b_BDVSA!W519&lt;&gt;"",b_BDVSA!W519&lt;&gt;0)=TRUE,IF(b_BDVSA!W519&gt;0,"D","A"),"")</f>
        <v/>
      </c>
      <c r="Z519" s="126" t="str">
        <f>IF(b_BDVSA!X519&lt;&gt;"",ABS(b_BDVSA!X519),"")</f>
        <v/>
      </c>
    </row>
    <row r="520" spans="1:26">
      <c r="A520" s="117" t="str">
        <f>IF(dati_pdc!A516&lt;&gt;"",IF(dati_pdc!D516=1,RIGHT(dati_pdc!A516,dati_pdc!E516),dati_pdc!A516),"")</f>
        <v/>
      </c>
      <c r="B520" s="117" t="str">
        <f>IF(dati_pdc!B516&lt;&gt;"",dati_pdc!B516,"")</f>
        <v/>
      </c>
      <c r="C520" s="117" t="str">
        <f>IF(dati_pdc!C516&lt;&gt;"",dati_pdc!C516,"")</f>
        <v/>
      </c>
      <c r="D520" s="117" t="str">
        <f>IF(dati_pdc!D516&lt;&gt;"",dati_pdc!D516,"")</f>
        <v/>
      </c>
      <c r="E520" s="125" t="str">
        <f>IF(b_BDVSA!F520&lt;&gt;"",ABS(b_BDVSA!F520),"")</f>
        <v/>
      </c>
      <c r="F520" s="125" t="str">
        <f>IF(AND(b_BDVSA!F520&lt;&gt;"",b_BDVSA!F520&lt;&gt;0)=TRUE,IF(b_BDVSA!F520&gt;0,"D","A"),"")</f>
        <v/>
      </c>
      <c r="G520" s="125" t="str">
        <f>IF(b_BDVSA!G520&lt;&gt;"",ABS(b_BDVSA!G520),"")</f>
        <v/>
      </c>
      <c r="H520" s="125" t="str">
        <f>IF(AND(b_BDVSA!G520&lt;&gt;"",b_BDVSA!G520&lt;&gt;0)=TRUE,IF(b_BDVSA!G520&gt;0,"D","A"),"")</f>
        <v/>
      </c>
      <c r="I520" s="125" t="str">
        <f>IF(b_BDVSA!H520&lt;&gt;"",ABS(b_BDVSA!H520),"")</f>
        <v/>
      </c>
      <c r="J520" s="125" t="str">
        <f>IF(AND(b_BDVSA!H520&lt;&gt;"",b_BDVSA!H520&lt;&gt;0)=TRUE,IF(b_BDVSA!H520&gt;0,"D","A"),"")</f>
        <v/>
      </c>
      <c r="K520" s="126" t="str">
        <f>IF(b_BDVSA!I520&lt;&gt;"",ABS(b_BDVSA!I520),"")</f>
        <v/>
      </c>
      <c r="L520" s="125" t="str">
        <f>IF(b_BDVSA!L520&lt;&gt;"",ABS(b_BDVSA!L520),"")</f>
        <v/>
      </c>
      <c r="M520" s="125" t="str">
        <f>IF(AND(b_BDVSA!L520&lt;&gt;"",b_BDVSA!L520&lt;&gt;0)=TRUE,IF(b_BDVSA!L520&gt;0,"D","A"),"")</f>
        <v/>
      </c>
      <c r="N520" s="125" t="str">
        <f>IF(b_BDVSA!M520&lt;&gt;"",ABS(b_BDVSA!M520),"")</f>
        <v/>
      </c>
      <c r="O520" s="125" t="str">
        <f>IF(AND(b_BDVSA!M520&lt;&gt;"",b_BDVSA!M520&lt;&gt;0)=TRUE,IF(b_BDVSA!M520&gt;0,"D","A"),"")</f>
        <v/>
      </c>
      <c r="P520" s="126" t="str">
        <f>IF(b_BDVSA!N520&lt;&gt;"",ABS(b_BDVSA!N520),"")</f>
        <v/>
      </c>
      <c r="Q520" s="125" t="str">
        <f>IF(b_BDVSA!Q520&lt;&gt;"",ABS(b_BDVSA!Q520),"")</f>
        <v/>
      </c>
      <c r="R520" s="125" t="str">
        <f>IF(AND(b_BDVSA!Q520&lt;&gt;"",b_BDVSA!Q520&lt;&gt;0)=TRUE,IF(b_BDVSA!Q520&gt;0,"D","A"),"")</f>
        <v/>
      </c>
      <c r="S520" s="125" t="str">
        <f>IF(b_BDVSA!R520&lt;&gt;"",ABS(b_BDVSA!R520),"")</f>
        <v/>
      </c>
      <c r="T520" s="125" t="str">
        <f>IF(AND(b_BDVSA!R520&lt;&gt;"",b_BDVSA!R520&lt;&gt;0)=TRUE,IF(b_BDVSA!R520&gt;0,"D","A"),"")</f>
        <v/>
      </c>
      <c r="U520" s="126" t="str">
        <f>IF(b_BDVSA!S520&lt;&gt;"",ABS(b_BDVSA!S520),"")</f>
        <v/>
      </c>
      <c r="V520" s="125" t="str">
        <f>IF(b_BDVSA!V520&lt;&gt;"",ABS(b_BDVSA!V520),"")</f>
        <v/>
      </c>
      <c r="W520" s="125" t="str">
        <f>IF(AND(b_BDVSA!V520&lt;&gt;"",b_BDVSA!V520&lt;&gt;0)=TRUE,IF(b_BDVSA!V520&gt;0,"D","A"),"")</f>
        <v/>
      </c>
      <c r="X520" s="125" t="str">
        <f>IF(b_BDVSA!W520&lt;&gt;"",ABS(b_BDVSA!W520),"")</f>
        <v/>
      </c>
      <c r="Y520" s="125" t="str">
        <f>IF(AND(b_BDVSA!W520&lt;&gt;"",b_BDVSA!W520&lt;&gt;0)=TRUE,IF(b_BDVSA!W520&gt;0,"D","A"),"")</f>
        <v/>
      </c>
      <c r="Z520" s="126" t="str">
        <f>IF(b_BDVSA!X520&lt;&gt;"",ABS(b_BDVSA!X520),"")</f>
        <v/>
      </c>
    </row>
    <row r="521" spans="1:26">
      <c r="A521" s="117" t="str">
        <f>IF(dati_pdc!A517&lt;&gt;"",IF(dati_pdc!D517=1,RIGHT(dati_pdc!A517,dati_pdc!E517),dati_pdc!A517),"")</f>
        <v/>
      </c>
      <c r="B521" s="117" t="str">
        <f>IF(dati_pdc!B517&lt;&gt;"",dati_pdc!B517,"")</f>
        <v/>
      </c>
      <c r="C521" s="117" t="str">
        <f>IF(dati_pdc!C517&lt;&gt;"",dati_pdc!C517,"")</f>
        <v/>
      </c>
      <c r="D521" s="117" t="str">
        <f>IF(dati_pdc!D517&lt;&gt;"",dati_pdc!D517,"")</f>
        <v/>
      </c>
      <c r="E521" s="125" t="str">
        <f>IF(b_BDVSA!F521&lt;&gt;"",ABS(b_BDVSA!F521),"")</f>
        <v/>
      </c>
      <c r="F521" s="125" t="str">
        <f>IF(AND(b_BDVSA!F521&lt;&gt;"",b_BDVSA!F521&lt;&gt;0)=TRUE,IF(b_BDVSA!F521&gt;0,"D","A"),"")</f>
        <v/>
      </c>
      <c r="G521" s="125" t="str">
        <f>IF(b_BDVSA!G521&lt;&gt;"",ABS(b_BDVSA!G521),"")</f>
        <v/>
      </c>
      <c r="H521" s="125" t="str">
        <f>IF(AND(b_BDVSA!G521&lt;&gt;"",b_BDVSA!G521&lt;&gt;0)=TRUE,IF(b_BDVSA!G521&gt;0,"D","A"),"")</f>
        <v/>
      </c>
      <c r="I521" s="125" t="str">
        <f>IF(b_BDVSA!H521&lt;&gt;"",ABS(b_BDVSA!H521),"")</f>
        <v/>
      </c>
      <c r="J521" s="125" t="str">
        <f>IF(AND(b_BDVSA!H521&lt;&gt;"",b_BDVSA!H521&lt;&gt;0)=TRUE,IF(b_BDVSA!H521&gt;0,"D","A"),"")</f>
        <v/>
      </c>
      <c r="K521" s="126" t="str">
        <f>IF(b_BDVSA!I521&lt;&gt;"",ABS(b_BDVSA!I521),"")</f>
        <v/>
      </c>
      <c r="L521" s="125" t="str">
        <f>IF(b_BDVSA!L521&lt;&gt;"",ABS(b_BDVSA!L521),"")</f>
        <v/>
      </c>
      <c r="M521" s="125" t="str">
        <f>IF(AND(b_BDVSA!L521&lt;&gt;"",b_BDVSA!L521&lt;&gt;0)=TRUE,IF(b_BDVSA!L521&gt;0,"D","A"),"")</f>
        <v/>
      </c>
      <c r="N521" s="125" t="str">
        <f>IF(b_BDVSA!M521&lt;&gt;"",ABS(b_BDVSA!M521),"")</f>
        <v/>
      </c>
      <c r="O521" s="125" t="str">
        <f>IF(AND(b_BDVSA!M521&lt;&gt;"",b_BDVSA!M521&lt;&gt;0)=TRUE,IF(b_BDVSA!M521&gt;0,"D","A"),"")</f>
        <v/>
      </c>
      <c r="P521" s="126" t="str">
        <f>IF(b_BDVSA!N521&lt;&gt;"",ABS(b_BDVSA!N521),"")</f>
        <v/>
      </c>
      <c r="Q521" s="125" t="str">
        <f>IF(b_BDVSA!Q521&lt;&gt;"",ABS(b_BDVSA!Q521),"")</f>
        <v/>
      </c>
      <c r="R521" s="125" t="str">
        <f>IF(AND(b_BDVSA!Q521&lt;&gt;"",b_BDVSA!Q521&lt;&gt;0)=TRUE,IF(b_BDVSA!Q521&gt;0,"D","A"),"")</f>
        <v/>
      </c>
      <c r="S521" s="125" t="str">
        <f>IF(b_BDVSA!R521&lt;&gt;"",ABS(b_BDVSA!R521),"")</f>
        <v/>
      </c>
      <c r="T521" s="125" t="str">
        <f>IF(AND(b_BDVSA!R521&lt;&gt;"",b_BDVSA!R521&lt;&gt;0)=TRUE,IF(b_BDVSA!R521&gt;0,"D","A"),"")</f>
        <v/>
      </c>
      <c r="U521" s="126" t="str">
        <f>IF(b_BDVSA!S521&lt;&gt;"",ABS(b_BDVSA!S521),"")</f>
        <v/>
      </c>
      <c r="V521" s="125" t="str">
        <f>IF(b_BDVSA!V521&lt;&gt;"",ABS(b_BDVSA!V521),"")</f>
        <v/>
      </c>
      <c r="W521" s="125" t="str">
        <f>IF(AND(b_BDVSA!V521&lt;&gt;"",b_BDVSA!V521&lt;&gt;0)=TRUE,IF(b_BDVSA!V521&gt;0,"D","A"),"")</f>
        <v/>
      </c>
      <c r="X521" s="125" t="str">
        <f>IF(b_BDVSA!W521&lt;&gt;"",ABS(b_BDVSA!W521),"")</f>
        <v/>
      </c>
      <c r="Y521" s="125" t="str">
        <f>IF(AND(b_BDVSA!W521&lt;&gt;"",b_BDVSA!W521&lt;&gt;0)=TRUE,IF(b_BDVSA!W521&gt;0,"D","A"),"")</f>
        <v/>
      </c>
      <c r="Z521" s="126" t="str">
        <f>IF(b_BDVSA!X521&lt;&gt;"",ABS(b_BDVSA!X521),"")</f>
        <v/>
      </c>
    </row>
    <row r="522" spans="1:26">
      <c r="A522" s="117" t="str">
        <f>IF(dati_pdc!A518&lt;&gt;"",IF(dati_pdc!D518=1,RIGHT(dati_pdc!A518,dati_pdc!E518),dati_pdc!A518),"")</f>
        <v/>
      </c>
      <c r="B522" s="117" t="str">
        <f>IF(dati_pdc!B518&lt;&gt;"",dati_pdc!B518,"")</f>
        <v/>
      </c>
      <c r="C522" s="117" t="str">
        <f>IF(dati_pdc!C518&lt;&gt;"",dati_pdc!C518,"")</f>
        <v/>
      </c>
      <c r="D522" s="117" t="str">
        <f>IF(dati_pdc!D518&lt;&gt;"",dati_pdc!D518,"")</f>
        <v/>
      </c>
      <c r="E522" s="125" t="str">
        <f>IF(b_BDVSA!F522&lt;&gt;"",ABS(b_BDVSA!F522),"")</f>
        <v/>
      </c>
      <c r="F522" s="125" t="str">
        <f>IF(AND(b_BDVSA!F522&lt;&gt;"",b_BDVSA!F522&lt;&gt;0)=TRUE,IF(b_BDVSA!F522&gt;0,"D","A"),"")</f>
        <v/>
      </c>
      <c r="G522" s="125" t="str">
        <f>IF(b_BDVSA!G522&lt;&gt;"",ABS(b_BDVSA!G522),"")</f>
        <v/>
      </c>
      <c r="H522" s="125" t="str">
        <f>IF(AND(b_BDVSA!G522&lt;&gt;"",b_BDVSA!G522&lt;&gt;0)=TRUE,IF(b_BDVSA!G522&gt;0,"D","A"),"")</f>
        <v/>
      </c>
      <c r="I522" s="125" t="str">
        <f>IF(b_BDVSA!H522&lt;&gt;"",ABS(b_BDVSA!H522),"")</f>
        <v/>
      </c>
      <c r="J522" s="125" t="str">
        <f>IF(AND(b_BDVSA!H522&lt;&gt;"",b_BDVSA!H522&lt;&gt;0)=TRUE,IF(b_BDVSA!H522&gt;0,"D","A"),"")</f>
        <v/>
      </c>
      <c r="K522" s="126" t="str">
        <f>IF(b_BDVSA!I522&lt;&gt;"",ABS(b_BDVSA!I522),"")</f>
        <v/>
      </c>
      <c r="L522" s="125" t="str">
        <f>IF(b_BDVSA!L522&lt;&gt;"",ABS(b_BDVSA!L522),"")</f>
        <v/>
      </c>
      <c r="M522" s="125" t="str">
        <f>IF(AND(b_BDVSA!L522&lt;&gt;"",b_BDVSA!L522&lt;&gt;0)=TRUE,IF(b_BDVSA!L522&gt;0,"D","A"),"")</f>
        <v/>
      </c>
      <c r="N522" s="125" t="str">
        <f>IF(b_BDVSA!M522&lt;&gt;"",ABS(b_BDVSA!M522),"")</f>
        <v/>
      </c>
      <c r="O522" s="125" t="str">
        <f>IF(AND(b_BDVSA!M522&lt;&gt;"",b_BDVSA!M522&lt;&gt;0)=TRUE,IF(b_BDVSA!M522&gt;0,"D","A"),"")</f>
        <v/>
      </c>
      <c r="P522" s="126" t="str">
        <f>IF(b_BDVSA!N522&lt;&gt;"",ABS(b_BDVSA!N522),"")</f>
        <v/>
      </c>
      <c r="Q522" s="125" t="str">
        <f>IF(b_BDVSA!Q522&lt;&gt;"",ABS(b_BDVSA!Q522),"")</f>
        <v/>
      </c>
      <c r="R522" s="125" t="str">
        <f>IF(AND(b_BDVSA!Q522&lt;&gt;"",b_BDVSA!Q522&lt;&gt;0)=TRUE,IF(b_BDVSA!Q522&gt;0,"D","A"),"")</f>
        <v/>
      </c>
      <c r="S522" s="125" t="str">
        <f>IF(b_BDVSA!R522&lt;&gt;"",ABS(b_BDVSA!R522),"")</f>
        <v/>
      </c>
      <c r="T522" s="125" t="str">
        <f>IF(AND(b_BDVSA!R522&lt;&gt;"",b_BDVSA!R522&lt;&gt;0)=TRUE,IF(b_BDVSA!R522&gt;0,"D","A"),"")</f>
        <v/>
      </c>
      <c r="U522" s="126" t="str">
        <f>IF(b_BDVSA!S522&lt;&gt;"",ABS(b_BDVSA!S522),"")</f>
        <v/>
      </c>
      <c r="V522" s="125" t="str">
        <f>IF(b_BDVSA!V522&lt;&gt;"",ABS(b_BDVSA!V522),"")</f>
        <v/>
      </c>
      <c r="W522" s="125" t="str">
        <f>IF(AND(b_BDVSA!V522&lt;&gt;"",b_BDVSA!V522&lt;&gt;0)=TRUE,IF(b_BDVSA!V522&gt;0,"D","A"),"")</f>
        <v/>
      </c>
      <c r="X522" s="125" t="str">
        <f>IF(b_BDVSA!W522&lt;&gt;"",ABS(b_BDVSA!W522),"")</f>
        <v/>
      </c>
      <c r="Y522" s="125" t="str">
        <f>IF(AND(b_BDVSA!W522&lt;&gt;"",b_BDVSA!W522&lt;&gt;0)=TRUE,IF(b_BDVSA!W522&gt;0,"D","A"),"")</f>
        <v/>
      </c>
      <c r="Z522" s="126" t="str">
        <f>IF(b_BDVSA!X522&lt;&gt;"",ABS(b_BDVSA!X522),"")</f>
        <v/>
      </c>
    </row>
    <row r="523" spans="1:26">
      <c r="A523" s="117" t="str">
        <f>IF(dati_pdc!A519&lt;&gt;"",IF(dati_pdc!D519=1,RIGHT(dati_pdc!A519,dati_pdc!E519),dati_pdc!A519),"")</f>
        <v/>
      </c>
      <c r="B523" s="117" t="str">
        <f>IF(dati_pdc!B519&lt;&gt;"",dati_pdc!B519,"")</f>
        <v/>
      </c>
      <c r="C523" s="117" t="str">
        <f>IF(dati_pdc!C519&lt;&gt;"",dati_pdc!C519,"")</f>
        <v/>
      </c>
      <c r="D523" s="117" t="str">
        <f>IF(dati_pdc!D519&lt;&gt;"",dati_pdc!D519,"")</f>
        <v/>
      </c>
      <c r="E523" s="125" t="str">
        <f>IF(b_BDVSA!F523&lt;&gt;"",ABS(b_BDVSA!F523),"")</f>
        <v/>
      </c>
      <c r="F523" s="125" t="str">
        <f>IF(AND(b_BDVSA!F523&lt;&gt;"",b_BDVSA!F523&lt;&gt;0)=TRUE,IF(b_BDVSA!F523&gt;0,"D","A"),"")</f>
        <v/>
      </c>
      <c r="G523" s="125" t="str">
        <f>IF(b_BDVSA!G523&lt;&gt;"",ABS(b_BDVSA!G523),"")</f>
        <v/>
      </c>
      <c r="H523" s="125" t="str">
        <f>IF(AND(b_BDVSA!G523&lt;&gt;"",b_BDVSA!G523&lt;&gt;0)=TRUE,IF(b_BDVSA!G523&gt;0,"D","A"),"")</f>
        <v/>
      </c>
      <c r="I523" s="125" t="str">
        <f>IF(b_BDVSA!H523&lt;&gt;"",ABS(b_BDVSA!H523),"")</f>
        <v/>
      </c>
      <c r="J523" s="125" t="str">
        <f>IF(AND(b_BDVSA!H523&lt;&gt;"",b_BDVSA!H523&lt;&gt;0)=TRUE,IF(b_BDVSA!H523&gt;0,"D","A"),"")</f>
        <v/>
      </c>
      <c r="K523" s="126" t="str">
        <f>IF(b_BDVSA!I523&lt;&gt;"",ABS(b_BDVSA!I523),"")</f>
        <v/>
      </c>
      <c r="L523" s="125" t="str">
        <f>IF(b_BDVSA!L523&lt;&gt;"",ABS(b_BDVSA!L523),"")</f>
        <v/>
      </c>
      <c r="M523" s="125" t="str">
        <f>IF(AND(b_BDVSA!L523&lt;&gt;"",b_BDVSA!L523&lt;&gt;0)=TRUE,IF(b_BDVSA!L523&gt;0,"D","A"),"")</f>
        <v/>
      </c>
      <c r="N523" s="125" t="str">
        <f>IF(b_BDVSA!M523&lt;&gt;"",ABS(b_BDVSA!M523),"")</f>
        <v/>
      </c>
      <c r="O523" s="125" t="str">
        <f>IF(AND(b_BDVSA!M523&lt;&gt;"",b_BDVSA!M523&lt;&gt;0)=TRUE,IF(b_BDVSA!M523&gt;0,"D","A"),"")</f>
        <v/>
      </c>
      <c r="P523" s="126" t="str">
        <f>IF(b_BDVSA!N523&lt;&gt;"",ABS(b_BDVSA!N523),"")</f>
        <v/>
      </c>
      <c r="Q523" s="125" t="str">
        <f>IF(b_BDVSA!Q523&lt;&gt;"",ABS(b_BDVSA!Q523),"")</f>
        <v/>
      </c>
      <c r="R523" s="125" t="str">
        <f>IF(AND(b_BDVSA!Q523&lt;&gt;"",b_BDVSA!Q523&lt;&gt;0)=TRUE,IF(b_BDVSA!Q523&gt;0,"D","A"),"")</f>
        <v/>
      </c>
      <c r="S523" s="125" t="str">
        <f>IF(b_BDVSA!R523&lt;&gt;"",ABS(b_BDVSA!R523),"")</f>
        <v/>
      </c>
      <c r="T523" s="125" t="str">
        <f>IF(AND(b_BDVSA!R523&lt;&gt;"",b_BDVSA!R523&lt;&gt;0)=TRUE,IF(b_BDVSA!R523&gt;0,"D","A"),"")</f>
        <v/>
      </c>
      <c r="U523" s="126" t="str">
        <f>IF(b_BDVSA!S523&lt;&gt;"",ABS(b_BDVSA!S523),"")</f>
        <v/>
      </c>
      <c r="V523" s="125" t="str">
        <f>IF(b_BDVSA!V523&lt;&gt;"",ABS(b_BDVSA!V523),"")</f>
        <v/>
      </c>
      <c r="W523" s="125" t="str">
        <f>IF(AND(b_BDVSA!V523&lt;&gt;"",b_BDVSA!V523&lt;&gt;0)=TRUE,IF(b_BDVSA!V523&gt;0,"D","A"),"")</f>
        <v/>
      </c>
      <c r="X523" s="125" t="str">
        <f>IF(b_BDVSA!W523&lt;&gt;"",ABS(b_BDVSA!W523),"")</f>
        <v/>
      </c>
      <c r="Y523" s="125" t="str">
        <f>IF(AND(b_BDVSA!W523&lt;&gt;"",b_BDVSA!W523&lt;&gt;0)=TRUE,IF(b_BDVSA!W523&gt;0,"D","A"),"")</f>
        <v/>
      </c>
      <c r="Z523" s="126" t="str">
        <f>IF(b_BDVSA!X523&lt;&gt;"",ABS(b_BDVSA!X523),"")</f>
        <v/>
      </c>
    </row>
    <row r="524" spans="1:26">
      <c r="A524" s="117" t="str">
        <f>IF(dati_pdc!A520&lt;&gt;"",IF(dati_pdc!D520=1,RIGHT(dati_pdc!A520,dati_pdc!E520),dati_pdc!A520),"")</f>
        <v/>
      </c>
      <c r="B524" s="117" t="str">
        <f>IF(dati_pdc!B520&lt;&gt;"",dati_pdc!B520,"")</f>
        <v/>
      </c>
      <c r="C524" s="117" t="str">
        <f>IF(dati_pdc!C520&lt;&gt;"",dati_pdc!C520,"")</f>
        <v/>
      </c>
      <c r="D524" s="117" t="str">
        <f>IF(dati_pdc!D520&lt;&gt;"",dati_pdc!D520,"")</f>
        <v/>
      </c>
      <c r="E524" s="125" t="str">
        <f>IF(b_BDVSA!F524&lt;&gt;"",ABS(b_BDVSA!F524),"")</f>
        <v/>
      </c>
      <c r="F524" s="125" t="str">
        <f>IF(AND(b_BDVSA!F524&lt;&gt;"",b_BDVSA!F524&lt;&gt;0)=TRUE,IF(b_BDVSA!F524&gt;0,"D","A"),"")</f>
        <v/>
      </c>
      <c r="G524" s="125" t="str">
        <f>IF(b_BDVSA!G524&lt;&gt;"",ABS(b_BDVSA!G524),"")</f>
        <v/>
      </c>
      <c r="H524" s="125" t="str">
        <f>IF(AND(b_BDVSA!G524&lt;&gt;"",b_BDVSA!G524&lt;&gt;0)=TRUE,IF(b_BDVSA!G524&gt;0,"D","A"),"")</f>
        <v/>
      </c>
      <c r="I524" s="125" t="str">
        <f>IF(b_BDVSA!H524&lt;&gt;"",ABS(b_BDVSA!H524),"")</f>
        <v/>
      </c>
      <c r="J524" s="125" t="str">
        <f>IF(AND(b_BDVSA!H524&lt;&gt;"",b_BDVSA!H524&lt;&gt;0)=TRUE,IF(b_BDVSA!H524&gt;0,"D","A"),"")</f>
        <v/>
      </c>
      <c r="K524" s="126" t="str">
        <f>IF(b_BDVSA!I524&lt;&gt;"",ABS(b_BDVSA!I524),"")</f>
        <v/>
      </c>
      <c r="L524" s="125" t="str">
        <f>IF(b_BDVSA!L524&lt;&gt;"",ABS(b_BDVSA!L524),"")</f>
        <v/>
      </c>
      <c r="M524" s="125" t="str">
        <f>IF(AND(b_BDVSA!L524&lt;&gt;"",b_BDVSA!L524&lt;&gt;0)=TRUE,IF(b_BDVSA!L524&gt;0,"D","A"),"")</f>
        <v/>
      </c>
      <c r="N524" s="125" t="str">
        <f>IF(b_BDVSA!M524&lt;&gt;"",ABS(b_BDVSA!M524),"")</f>
        <v/>
      </c>
      <c r="O524" s="125" t="str">
        <f>IF(AND(b_BDVSA!M524&lt;&gt;"",b_BDVSA!M524&lt;&gt;0)=TRUE,IF(b_BDVSA!M524&gt;0,"D","A"),"")</f>
        <v/>
      </c>
      <c r="P524" s="126" t="str">
        <f>IF(b_BDVSA!N524&lt;&gt;"",ABS(b_BDVSA!N524),"")</f>
        <v/>
      </c>
      <c r="Q524" s="125" t="str">
        <f>IF(b_BDVSA!Q524&lt;&gt;"",ABS(b_BDVSA!Q524),"")</f>
        <v/>
      </c>
      <c r="R524" s="125" t="str">
        <f>IF(AND(b_BDVSA!Q524&lt;&gt;"",b_BDVSA!Q524&lt;&gt;0)=TRUE,IF(b_BDVSA!Q524&gt;0,"D","A"),"")</f>
        <v/>
      </c>
      <c r="S524" s="125" t="str">
        <f>IF(b_BDVSA!R524&lt;&gt;"",ABS(b_BDVSA!R524),"")</f>
        <v/>
      </c>
      <c r="T524" s="125" t="str">
        <f>IF(AND(b_BDVSA!R524&lt;&gt;"",b_BDVSA!R524&lt;&gt;0)=TRUE,IF(b_BDVSA!R524&gt;0,"D","A"),"")</f>
        <v/>
      </c>
      <c r="U524" s="126" t="str">
        <f>IF(b_BDVSA!S524&lt;&gt;"",ABS(b_BDVSA!S524),"")</f>
        <v/>
      </c>
      <c r="V524" s="125" t="str">
        <f>IF(b_BDVSA!V524&lt;&gt;"",ABS(b_BDVSA!V524),"")</f>
        <v/>
      </c>
      <c r="W524" s="125" t="str">
        <f>IF(AND(b_BDVSA!V524&lt;&gt;"",b_BDVSA!V524&lt;&gt;0)=TRUE,IF(b_BDVSA!V524&gt;0,"D","A"),"")</f>
        <v/>
      </c>
      <c r="X524" s="125" t="str">
        <f>IF(b_BDVSA!W524&lt;&gt;"",ABS(b_BDVSA!W524),"")</f>
        <v/>
      </c>
      <c r="Y524" s="125" t="str">
        <f>IF(AND(b_BDVSA!W524&lt;&gt;"",b_BDVSA!W524&lt;&gt;0)=TRUE,IF(b_BDVSA!W524&gt;0,"D","A"),"")</f>
        <v/>
      </c>
      <c r="Z524" s="126" t="str">
        <f>IF(b_BDVSA!X524&lt;&gt;"",ABS(b_BDVSA!X524),"")</f>
        <v/>
      </c>
    </row>
    <row r="525" spans="1:26">
      <c r="A525" s="117" t="str">
        <f>IF(dati_pdc!A521&lt;&gt;"",IF(dati_pdc!D521=1,RIGHT(dati_pdc!A521,dati_pdc!E521),dati_pdc!A521),"")</f>
        <v/>
      </c>
      <c r="B525" s="117" t="str">
        <f>IF(dati_pdc!B521&lt;&gt;"",dati_pdc!B521,"")</f>
        <v/>
      </c>
      <c r="C525" s="117" t="str">
        <f>IF(dati_pdc!C521&lt;&gt;"",dati_pdc!C521,"")</f>
        <v/>
      </c>
      <c r="D525" s="117" t="str">
        <f>IF(dati_pdc!D521&lt;&gt;"",dati_pdc!D521,"")</f>
        <v/>
      </c>
      <c r="E525" s="125" t="str">
        <f>IF(b_BDVSA!F525&lt;&gt;"",ABS(b_BDVSA!F525),"")</f>
        <v/>
      </c>
      <c r="F525" s="125" t="str">
        <f>IF(AND(b_BDVSA!F525&lt;&gt;"",b_BDVSA!F525&lt;&gt;0)=TRUE,IF(b_BDVSA!F525&gt;0,"D","A"),"")</f>
        <v/>
      </c>
      <c r="G525" s="125" t="str">
        <f>IF(b_BDVSA!G525&lt;&gt;"",ABS(b_BDVSA!G525),"")</f>
        <v/>
      </c>
      <c r="H525" s="125" t="str">
        <f>IF(AND(b_BDVSA!G525&lt;&gt;"",b_BDVSA!G525&lt;&gt;0)=TRUE,IF(b_BDVSA!G525&gt;0,"D","A"),"")</f>
        <v/>
      </c>
      <c r="I525" s="125" t="str">
        <f>IF(b_BDVSA!H525&lt;&gt;"",ABS(b_BDVSA!H525),"")</f>
        <v/>
      </c>
      <c r="J525" s="125" t="str">
        <f>IF(AND(b_BDVSA!H525&lt;&gt;"",b_BDVSA!H525&lt;&gt;0)=TRUE,IF(b_BDVSA!H525&gt;0,"D","A"),"")</f>
        <v/>
      </c>
      <c r="K525" s="126" t="str">
        <f>IF(b_BDVSA!I525&lt;&gt;"",ABS(b_BDVSA!I525),"")</f>
        <v/>
      </c>
      <c r="L525" s="125" t="str">
        <f>IF(b_BDVSA!L525&lt;&gt;"",ABS(b_BDVSA!L525),"")</f>
        <v/>
      </c>
      <c r="M525" s="125" t="str">
        <f>IF(AND(b_BDVSA!L525&lt;&gt;"",b_BDVSA!L525&lt;&gt;0)=TRUE,IF(b_BDVSA!L525&gt;0,"D","A"),"")</f>
        <v/>
      </c>
      <c r="N525" s="125" t="str">
        <f>IF(b_BDVSA!M525&lt;&gt;"",ABS(b_BDVSA!M525),"")</f>
        <v/>
      </c>
      <c r="O525" s="125" t="str">
        <f>IF(AND(b_BDVSA!M525&lt;&gt;"",b_BDVSA!M525&lt;&gt;0)=TRUE,IF(b_BDVSA!M525&gt;0,"D","A"),"")</f>
        <v/>
      </c>
      <c r="P525" s="126" t="str">
        <f>IF(b_BDVSA!N525&lt;&gt;"",ABS(b_BDVSA!N525),"")</f>
        <v/>
      </c>
      <c r="Q525" s="125" t="str">
        <f>IF(b_BDVSA!Q525&lt;&gt;"",ABS(b_BDVSA!Q525),"")</f>
        <v/>
      </c>
      <c r="R525" s="125" t="str">
        <f>IF(AND(b_BDVSA!Q525&lt;&gt;"",b_BDVSA!Q525&lt;&gt;0)=TRUE,IF(b_BDVSA!Q525&gt;0,"D","A"),"")</f>
        <v/>
      </c>
      <c r="S525" s="125" t="str">
        <f>IF(b_BDVSA!R525&lt;&gt;"",ABS(b_BDVSA!R525),"")</f>
        <v/>
      </c>
      <c r="T525" s="125" t="str">
        <f>IF(AND(b_BDVSA!R525&lt;&gt;"",b_BDVSA!R525&lt;&gt;0)=TRUE,IF(b_BDVSA!R525&gt;0,"D","A"),"")</f>
        <v/>
      </c>
      <c r="U525" s="126" t="str">
        <f>IF(b_BDVSA!S525&lt;&gt;"",ABS(b_BDVSA!S525),"")</f>
        <v/>
      </c>
      <c r="V525" s="125" t="str">
        <f>IF(b_BDVSA!V525&lt;&gt;"",ABS(b_BDVSA!V525),"")</f>
        <v/>
      </c>
      <c r="W525" s="125" t="str">
        <f>IF(AND(b_BDVSA!V525&lt;&gt;"",b_BDVSA!V525&lt;&gt;0)=TRUE,IF(b_BDVSA!V525&gt;0,"D","A"),"")</f>
        <v/>
      </c>
      <c r="X525" s="125" t="str">
        <f>IF(b_BDVSA!W525&lt;&gt;"",ABS(b_BDVSA!W525),"")</f>
        <v/>
      </c>
      <c r="Y525" s="125" t="str">
        <f>IF(AND(b_BDVSA!W525&lt;&gt;"",b_BDVSA!W525&lt;&gt;0)=TRUE,IF(b_BDVSA!W525&gt;0,"D","A"),"")</f>
        <v/>
      </c>
      <c r="Z525" s="126" t="str">
        <f>IF(b_BDVSA!X525&lt;&gt;"",ABS(b_BDVSA!X525),"")</f>
        <v/>
      </c>
    </row>
    <row r="526" spans="1:26">
      <c r="A526" s="117" t="str">
        <f>IF(dati_pdc!A522&lt;&gt;"",IF(dati_pdc!D522=1,RIGHT(dati_pdc!A522,dati_pdc!E522),dati_pdc!A522),"")</f>
        <v/>
      </c>
      <c r="B526" s="117" t="str">
        <f>IF(dati_pdc!B522&lt;&gt;"",dati_pdc!B522,"")</f>
        <v/>
      </c>
      <c r="C526" s="117" t="str">
        <f>IF(dati_pdc!C522&lt;&gt;"",dati_pdc!C522,"")</f>
        <v/>
      </c>
      <c r="D526" s="117" t="str">
        <f>IF(dati_pdc!D522&lt;&gt;"",dati_pdc!D522,"")</f>
        <v/>
      </c>
      <c r="E526" s="125" t="str">
        <f>IF(b_BDVSA!F526&lt;&gt;"",ABS(b_BDVSA!F526),"")</f>
        <v/>
      </c>
      <c r="F526" s="125" t="str">
        <f>IF(AND(b_BDVSA!F526&lt;&gt;"",b_BDVSA!F526&lt;&gt;0)=TRUE,IF(b_BDVSA!F526&gt;0,"D","A"),"")</f>
        <v/>
      </c>
      <c r="G526" s="125" t="str">
        <f>IF(b_BDVSA!G526&lt;&gt;"",ABS(b_BDVSA!G526),"")</f>
        <v/>
      </c>
      <c r="H526" s="125" t="str">
        <f>IF(AND(b_BDVSA!G526&lt;&gt;"",b_BDVSA!G526&lt;&gt;0)=TRUE,IF(b_BDVSA!G526&gt;0,"D","A"),"")</f>
        <v/>
      </c>
      <c r="I526" s="125" t="str">
        <f>IF(b_BDVSA!H526&lt;&gt;"",ABS(b_BDVSA!H526),"")</f>
        <v/>
      </c>
      <c r="J526" s="125" t="str">
        <f>IF(AND(b_BDVSA!H526&lt;&gt;"",b_BDVSA!H526&lt;&gt;0)=TRUE,IF(b_BDVSA!H526&gt;0,"D","A"),"")</f>
        <v/>
      </c>
      <c r="K526" s="126" t="str">
        <f>IF(b_BDVSA!I526&lt;&gt;"",ABS(b_BDVSA!I526),"")</f>
        <v/>
      </c>
      <c r="L526" s="125" t="str">
        <f>IF(b_BDVSA!L526&lt;&gt;"",ABS(b_BDVSA!L526),"")</f>
        <v/>
      </c>
      <c r="M526" s="125" t="str">
        <f>IF(AND(b_BDVSA!L526&lt;&gt;"",b_BDVSA!L526&lt;&gt;0)=TRUE,IF(b_BDVSA!L526&gt;0,"D","A"),"")</f>
        <v/>
      </c>
      <c r="N526" s="125" t="str">
        <f>IF(b_BDVSA!M526&lt;&gt;"",ABS(b_BDVSA!M526),"")</f>
        <v/>
      </c>
      <c r="O526" s="125" t="str">
        <f>IF(AND(b_BDVSA!M526&lt;&gt;"",b_BDVSA!M526&lt;&gt;0)=TRUE,IF(b_BDVSA!M526&gt;0,"D","A"),"")</f>
        <v/>
      </c>
      <c r="P526" s="126" t="str">
        <f>IF(b_BDVSA!N526&lt;&gt;"",ABS(b_BDVSA!N526),"")</f>
        <v/>
      </c>
      <c r="Q526" s="125" t="str">
        <f>IF(b_BDVSA!Q526&lt;&gt;"",ABS(b_BDVSA!Q526),"")</f>
        <v/>
      </c>
      <c r="R526" s="125" t="str">
        <f>IF(AND(b_BDVSA!Q526&lt;&gt;"",b_BDVSA!Q526&lt;&gt;0)=TRUE,IF(b_BDVSA!Q526&gt;0,"D","A"),"")</f>
        <v/>
      </c>
      <c r="S526" s="125" t="str">
        <f>IF(b_BDVSA!R526&lt;&gt;"",ABS(b_BDVSA!R526),"")</f>
        <v/>
      </c>
      <c r="T526" s="125" t="str">
        <f>IF(AND(b_BDVSA!R526&lt;&gt;"",b_BDVSA!R526&lt;&gt;0)=TRUE,IF(b_BDVSA!R526&gt;0,"D","A"),"")</f>
        <v/>
      </c>
      <c r="U526" s="126" t="str">
        <f>IF(b_BDVSA!S526&lt;&gt;"",ABS(b_BDVSA!S526),"")</f>
        <v/>
      </c>
      <c r="V526" s="125" t="str">
        <f>IF(b_BDVSA!V526&lt;&gt;"",ABS(b_BDVSA!V526),"")</f>
        <v/>
      </c>
      <c r="W526" s="125" t="str">
        <f>IF(AND(b_BDVSA!V526&lt;&gt;"",b_BDVSA!V526&lt;&gt;0)=TRUE,IF(b_BDVSA!V526&gt;0,"D","A"),"")</f>
        <v/>
      </c>
      <c r="X526" s="125" t="str">
        <f>IF(b_BDVSA!W526&lt;&gt;"",ABS(b_BDVSA!W526),"")</f>
        <v/>
      </c>
      <c r="Y526" s="125" t="str">
        <f>IF(AND(b_BDVSA!W526&lt;&gt;"",b_BDVSA!W526&lt;&gt;0)=TRUE,IF(b_BDVSA!W526&gt;0,"D","A"),"")</f>
        <v/>
      </c>
      <c r="Z526" s="126" t="str">
        <f>IF(b_BDVSA!X526&lt;&gt;"",ABS(b_BDVSA!X526),"")</f>
        <v/>
      </c>
    </row>
    <row r="527" spans="1:26">
      <c r="A527" s="117" t="str">
        <f>IF(dati_pdc!A523&lt;&gt;"",IF(dati_pdc!D523=1,RIGHT(dati_pdc!A523,dati_pdc!E523),dati_pdc!A523),"")</f>
        <v/>
      </c>
      <c r="B527" s="117" t="str">
        <f>IF(dati_pdc!B523&lt;&gt;"",dati_pdc!B523,"")</f>
        <v/>
      </c>
      <c r="C527" s="117" t="str">
        <f>IF(dati_pdc!C523&lt;&gt;"",dati_pdc!C523,"")</f>
        <v/>
      </c>
      <c r="D527" s="117" t="str">
        <f>IF(dati_pdc!D523&lt;&gt;"",dati_pdc!D523,"")</f>
        <v/>
      </c>
      <c r="E527" s="125" t="str">
        <f>IF(b_BDVSA!F527&lt;&gt;"",ABS(b_BDVSA!F527),"")</f>
        <v/>
      </c>
      <c r="F527" s="125" t="str">
        <f>IF(AND(b_BDVSA!F527&lt;&gt;"",b_BDVSA!F527&lt;&gt;0)=TRUE,IF(b_BDVSA!F527&gt;0,"D","A"),"")</f>
        <v/>
      </c>
      <c r="G527" s="125" t="str">
        <f>IF(b_BDVSA!G527&lt;&gt;"",ABS(b_BDVSA!G527),"")</f>
        <v/>
      </c>
      <c r="H527" s="125" t="str">
        <f>IF(AND(b_BDVSA!G527&lt;&gt;"",b_BDVSA!G527&lt;&gt;0)=TRUE,IF(b_BDVSA!G527&gt;0,"D","A"),"")</f>
        <v/>
      </c>
      <c r="I527" s="125" t="str">
        <f>IF(b_BDVSA!H527&lt;&gt;"",ABS(b_BDVSA!H527),"")</f>
        <v/>
      </c>
      <c r="J527" s="125" t="str">
        <f>IF(AND(b_BDVSA!H527&lt;&gt;"",b_BDVSA!H527&lt;&gt;0)=TRUE,IF(b_BDVSA!H527&gt;0,"D","A"),"")</f>
        <v/>
      </c>
      <c r="K527" s="126" t="str">
        <f>IF(b_BDVSA!I527&lt;&gt;"",ABS(b_BDVSA!I527),"")</f>
        <v/>
      </c>
      <c r="L527" s="125" t="str">
        <f>IF(b_BDVSA!L527&lt;&gt;"",ABS(b_BDVSA!L527),"")</f>
        <v/>
      </c>
      <c r="M527" s="125" t="str">
        <f>IF(AND(b_BDVSA!L527&lt;&gt;"",b_BDVSA!L527&lt;&gt;0)=TRUE,IF(b_BDVSA!L527&gt;0,"D","A"),"")</f>
        <v/>
      </c>
      <c r="N527" s="125" t="str">
        <f>IF(b_BDVSA!M527&lt;&gt;"",ABS(b_BDVSA!M527),"")</f>
        <v/>
      </c>
      <c r="O527" s="125" t="str">
        <f>IF(AND(b_BDVSA!M527&lt;&gt;"",b_BDVSA!M527&lt;&gt;0)=TRUE,IF(b_BDVSA!M527&gt;0,"D","A"),"")</f>
        <v/>
      </c>
      <c r="P527" s="126" t="str">
        <f>IF(b_BDVSA!N527&lt;&gt;"",ABS(b_BDVSA!N527),"")</f>
        <v/>
      </c>
      <c r="Q527" s="125" t="str">
        <f>IF(b_BDVSA!Q527&lt;&gt;"",ABS(b_BDVSA!Q527),"")</f>
        <v/>
      </c>
      <c r="R527" s="125" t="str">
        <f>IF(AND(b_BDVSA!Q527&lt;&gt;"",b_BDVSA!Q527&lt;&gt;0)=TRUE,IF(b_BDVSA!Q527&gt;0,"D","A"),"")</f>
        <v/>
      </c>
      <c r="S527" s="125" t="str">
        <f>IF(b_BDVSA!R527&lt;&gt;"",ABS(b_BDVSA!R527),"")</f>
        <v/>
      </c>
      <c r="T527" s="125" t="str">
        <f>IF(AND(b_BDVSA!R527&lt;&gt;"",b_BDVSA!R527&lt;&gt;0)=TRUE,IF(b_BDVSA!R527&gt;0,"D","A"),"")</f>
        <v/>
      </c>
      <c r="U527" s="126" t="str">
        <f>IF(b_BDVSA!S527&lt;&gt;"",ABS(b_BDVSA!S527),"")</f>
        <v/>
      </c>
      <c r="V527" s="125" t="str">
        <f>IF(b_BDVSA!V527&lt;&gt;"",ABS(b_BDVSA!V527),"")</f>
        <v/>
      </c>
      <c r="W527" s="125" t="str">
        <f>IF(AND(b_BDVSA!V527&lt;&gt;"",b_BDVSA!V527&lt;&gt;0)=TRUE,IF(b_BDVSA!V527&gt;0,"D","A"),"")</f>
        <v/>
      </c>
      <c r="X527" s="125" t="str">
        <f>IF(b_BDVSA!W527&lt;&gt;"",ABS(b_BDVSA!W527),"")</f>
        <v/>
      </c>
      <c r="Y527" s="125" t="str">
        <f>IF(AND(b_BDVSA!W527&lt;&gt;"",b_BDVSA!W527&lt;&gt;0)=TRUE,IF(b_BDVSA!W527&gt;0,"D","A"),"")</f>
        <v/>
      </c>
      <c r="Z527" s="126" t="str">
        <f>IF(b_BDVSA!X527&lt;&gt;"",ABS(b_BDVSA!X527),"")</f>
        <v/>
      </c>
    </row>
    <row r="528" spans="1:26">
      <c r="A528" s="117" t="str">
        <f>IF(dati_pdc!A524&lt;&gt;"",IF(dati_pdc!D524=1,RIGHT(dati_pdc!A524,dati_pdc!E524),dati_pdc!A524),"")</f>
        <v/>
      </c>
      <c r="B528" s="117" t="str">
        <f>IF(dati_pdc!B524&lt;&gt;"",dati_pdc!B524,"")</f>
        <v/>
      </c>
      <c r="C528" s="117" t="str">
        <f>IF(dati_pdc!C524&lt;&gt;"",dati_pdc!C524,"")</f>
        <v/>
      </c>
      <c r="D528" s="117" t="str">
        <f>IF(dati_pdc!D524&lt;&gt;"",dati_pdc!D524,"")</f>
        <v/>
      </c>
      <c r="E528" s="125" t="str">
        <f>IF(b_BDVSA!F528&lt;&gt;"",ABS(b_BDVSA!F528),"")</f>
        <v/>
      </c>
      <c r="F528" s="125" t="str">
        <f>IF(AND(b_BDVSA!F528&lt;&gt;"",b_BDVSA!F528&lt;&gt;0)=TRUE,IF(b_BDVSA!F528&gt;0,"D","A"),"")</f>
        <v/>
      </c>
      <c r="G528" s="125" t="str">
        <f>IF(b_BDVSA!G528&lt;&gt;"",ABS(b_BDVSA!G528),"")</f>
        <v/>
      </c>
      <c r="H528" s="125" t="str">
        <f>IF(AND(b_BDVSA!G528&lt;&gt;"",b_BDVSA!G528&lt;&gt;0)=TRUE,IF(b_BDVSA!G528&gt;0,"D","A"),"")</f>
        <v/>
      </c>
      <c r="I528" s="125" t="str">
        <f>IF(b_BDVSA!H528&lt;&gt;"",ABS(b_BDVSA!H528),"")</f>
        <v/>
      </c>
      <c r="J528" s="125" t="str">
        <f>IF(AND(b_BDVSA!H528&lt;&gt;"",b_BDVSA!H528&lt;&gt;0)=TRUE,IF(b_BDVSA!H528&gt;0,"D","A"),"")</f>
        <v/>
      </c>
      <c r="K528" s="126" t="str">
        <f>IF(b_BDVSA!I528&lt;&gt;"",ABS(b_BDVSA!I528),"")</f>
        <v/>
      </c>
      <c r="L528" s="125" t="str">
        <f>IF(b_BDVSA!L528&lt;&gt;"",ABS(b_BDVSA!L528),"")</f>
        <v/>
      </c>
      <c r="M528" s="125" t="str">
        <f>IF(AND(b_BDVSA!L528&lt;&gt;"",b_BDVSA!L528&lt;&gt;0)=TRUE,IF(b_BDVSA!L528&gt;0,"D","A"),"")</f>
        <v/>
      </c>
      <c r="N528" s="125" t="str">
        <f>IF(b_BDVSA!M528&lt;&gt;"",ABS(b_BDVSA!M528),"")</f>
        <v/>
      </c>
      <c r="O528" s="125" t="str">
        <f>IF(AND(b_BDVSA!M528&lt;&gt;"",b_BDVSA!M528&lt;&gt;0)=TRUE,IF(b_BDVSA!M528&gt;0,"D","A"),"")</f>
        <v/>
      </c>
      <c r="P528" s="126" t="str">
        <f>IF(b_BDVSA!N528&lt;&gt;"",ABS(b_BDVSA!N528),"")</f>
        <v/>
      </c>
      <c r="Q528" s="125" t="str">
        <f>IF(b_BDVSA!Q528&lt;&gt;"",ABS(b_BDVSA!Q528),"")</f>
        <v/>
      </c>
      <c r="R528" s="125" t="str">
        <f>IF(AND(b_BDVSA!Q528&lt;&gt;"",b_BDVSA!Q528&lt;&gt;0)=TRUE,IF(b_BDVSA!Q528&gt;0,"D","A"),"")</f>
        <v/>
      </c>
      <c r="S528" s="125" t="str">
        <f>IF(b_BDVSA!R528&lt;&gt;"",ABS(b_BDVSA!R528),"")</f>
        <v/>
      </c>
      <c r="T528" s="125" t="str">
        <f>IF(AND(b_BDVSA!R528&lt;&gt;"",b_BDVSA!R528&lt;&gt;0)=TRUE,IF(b_BDVSA!R528&gt;0,"D","A"),"")</f>
        <v/>
      </c>
      <c r="U528" s="126" t="str">
        <f>IF(b_BDVSA!S528&lt;&gt;"",ABS(b_BDVSA!S528),"")</f>
        <v/>
      </c>
      <c r="V528" s="125" t="str">
        <f>IF(b_BDVSA!V528&lt;&gt;"",ABS(b_BDVSA!V528),"")</f>
        <v/>
      </c>
      <c r="W528" s="125" t="str">
        <f>IF(AND(b_BDVSA!V528&lt;&gt;"",b_BDVSA!V528&lt;&gt;0)=TRUE,IF(b_BDVSA!V528&gt;0,"D","A"),"")</f>
        <v/>
      </c>
      <c r="X528" s="125" t="str">
        <f>IF(b_BDVSA!W528&lt;&gt;"",ABS(b_BDVSA!W528),"")</f>
        <v/>
      </c>
      <c r="Y528" s="125" t="str">
        <f>IF(AND(b_BDVSA!W528&lt;&gt;"",b_BDVSA!W528&lt;&gt;0)=TRUE,IF(b_BDVSA!W528&gt;0,"D","A"),"")</f>
        <v/>
      </c>
      <c r="Z528" s="126" t="str">
        <f>IF(b_BDVSA!X528&lt;&gt;"",ABS(b_BDVSA!X528),"")</f>
        <v/>
      </c>
    </row>
    <row r="529" spans="1:26">
      <c r="A529" s="117" t="str">
        <f>IF(dati_pdc!A525&lt;&gt;"",IF(dati_pdc!D525=1,RIGHT(dati_pdc!A525,dati_pdc!E525),dati_pdc!A525),"")</f>
        <v/>
      </c>
      <c r="B529" s="117" t="str">
        <f>IF(dati_pdc!B525&lt;&gt;"",dati_pdc!B525,"")</f>
        <v/>
      </c>
      <c r="C529" s="117" t="str">
        <f>IF(dati_pdc!C525&lt;&gt;"",dati_pdc!C525,"")</f>
        <v/>
      </c>
      <c r="D529" s="117" t="str">
        <f>IF(dati_pdc!D525&lt;&gt;"",dati_pdc!D525,"")</f>
        <v/>
      </c>
      <c r="E529" s="125" t="str">
        <f>IF(b_BDVSA!F529&lt;&gt;"",ABS(b_BDVSA!F529),"")</f>
        <v/>
      </c>
      <c r="F529" s="125" t="str">
        <f>IF(AND(b_BDVSA!F529&lt;&gt;"",b_BDVSA!F529&lt;&gt;0)=TRUE,IF(b_BDVSA!F529&gt;0,"D","A"),"")</f>
        <v/>
      </c>
      <c r="G529" s="125" t="str">
        <f>IF(b_BDVSA!G529&lt;&gt;"",ABS(b_BDVSA!G529),"")</f>
        <v/>
      </c>
      <c r="H529" s="125" t="str">
        <f>IF(AND(b_BDVSA!G529&lt;&gt;"",b_BDVSA!G529&lt;&gt;0)=TRUE,IF(b_BDVSA!G529&gt;0,"D","A"),"")</f>
        <v/>
      </c>
      <c r="I529" s="125" t="str">
        <f>IF(b_BDVSA!H529&lt;&gt;"",ABS(b_BDVSA!H529),"")</f>
        <v/>
      </c>
      <c r="J529" s="125" t="str">
        <f>IF(AND(b_BDVSA!H529&lt;&gt;"",b_BDVSA!H529&lt;&gt;0)=TRUE,IF(b_BDVSA!H529&gt;0,"D","A"),"")</f>
        <v/>
      </c>
      <c r="K529" s="126" t="str">
        <f>IF(b_BDVSA!I529&lt;&gt;"",ABS(b_BDVSA!I529),"")</f>
        <v/>
      </c>
      <c r="L529" s="125" t="str">
        <f>IF(b_BDVSA!L529&lt;&gt;"",ABS(b_BDVSA!L529),"")</f>
        <v/>
      </c>
      <c r="M529" s="125" t="str">
        <f>IF(AND(b_BDVSA!L529&lt;&gt;"",b_BDVSA!L529&lt;&gt;0)=TRUE,IF(b_BDVSA!L529&gt;0,"D","A"),"")</f>
        <v/>
      </c>
      <c r="N529" s="125" t="str">
        <f>IF(b_BDVSA!M529&lt;&gt;"",ABS(b_BDVSA!M529),"")</f>
        <v/>
      </c>
      <c r="O529" s="125" t="str">
        <f>IF(AND(b_BDVSA!M529&lt;&gt;"",b_BDVSA!M529&lt;&gt;0)=TRUE,IF(b_BDVSA!M529&gt;0,"D","A"),"")</f>
        <v/>
      </c>
      <c r="P529" s="126" t="str">
        <f>IF(b_BDVSA!N529&lt;&gt;"",ABS(b_BDVSA!N529),"")</f>
        <v/>
      </c>
      <c r="Q529" s="125" t="str">
        <f>IF(b_BDVSA!Q529&lt;&gt;"",ABS(b_BDVSA!Q529),"")</f>
        <v/>
      </c>
      <c r="R529" s="125" t="str">
        <f>IF(AND(b_BDVSA!Q529&lt;&gt;"",b_BDVSA!Q529&lt;&gt;0)=TRUE,IF(b_BDVSA!Q529&gt;0,"D","A"),"")</f>
        <v/>
      </c>
      <c r="S529" s="125" t="str">
        <f>IF(b_BDVSA!R529&lt;&gt;"",ABS(b_BDVSA!R529),"")</f>
        <v/>
      </c>
      <c r="T529" s="125" t="str">
        <f>IF(AND(b_BDVSA!R529&lt;&gt;"",b_BDVSA!R529&lt;&gt;0)=TRUE,IF(b_BDVSA!R529&gt;0,"D","A"),"")</f>
        <v/>
      </c>
      <c r="U529" s="126" t="str">
        <f>IF(b_BDVSA!S529&lt;&gt;"",ABS(b_BDVSA!S529),"")</f>
        <v/>
      </c>
      <c r="V529" s="125" t="str">
        <f>IF(b_BDVSA!V529&lt;&gt;"",ABS(b_BDVSA!V529),"")</f>
        <v/>
      </c>
      <c r="W529" s="125" t="str">
        <f>IF(AND(b_BDVSA!V529&lt;&gt;"",b_BDVSA!V529&lt;&gt;0)=TRUE,IF(b_BDVSA!V529&gt;0,"D","A"),"")</f>
        <v/>
      </c>
      <c r="X529" s="125" t="str">
        <f>IF(b_BDVSA!W529&lt;&gt;"",ABS(b_BDVSA!W529),"")</f>
        <v/>
      </c>
      <c r="Y529" s="125" t="str">
        <f>IF(AND(b_BDVSA!W529&lt;&gt;"",b_BDVSA!W529&lt;&gt;0)=TRUE,IF(b_BDVSA!W529&gt;0,"D","A"),"")</f>
        <v/>
      </c>
      <c r="Z529" s="126" t="str">
        <f>IF(b_BDVSA!X529&lt;&gt;"",ABS(b_BDVSA!X529),"")</f>
        <v/>
      </c>
    </row>
    <row r="530" spans="1:26">
      <c r="A530" s="117" t="str">
        <f>IF(dati_pdc!A526&lt;&gt;"",IF(dati_pdc!D526=1,RIGHT(dati_pdc!A526,dati_pdc!E526),dati_pdc!A526),"")</f>
        <v/>
      </c>
      <c r="B530" s="117" t="str">
        <f>IF(dati_pdc!B526&lt;&gt;"",dati_pdc!B526,"")</f>
        <v/>
      </c>
      <c r="C530" s="117" t="str">
        <f>IF(dati_pdc!C526&lt;&gt;"",dati_pdc!C526,"")</f>
        <v/>
      </c>
      <c r="D530" s="117" t="str">
        <f>IF(dati_pdc!D526&lt;&gt;"",dati_pdc!D526,"")</f>
        <v/>
      </c>
      <c r="E530" s="125" t="str">
        <f>IF(b_BDVSA!F530&lt;&gt;"",ABS(b_BDVSA!F530),"")</f>
        <v/>
      </c>
      <c r="F530" s="125" t="str">
        <f>IF(AND(b_BDVSA!F530&lt;&gt;"",b_BDVSA!F530&lt;&gt;0)=TRUE,IF(b_BDVSA!F530&gt;0,"D","A"),"")</f>
        <v/>
      </c>
      <c r="G530" s="125" t="str">
        <f>IF(b_BDVSA!G530&lt;&gt;"",ABS(b_BDVSA!G530),"")</f>
        <v/>
      </c>
      <c r="H530" s="125" t="str">
        <f>IF(AND(b_BDVSA!G530&lt;&gt;"",b_BDVSA!G530&lt;&gt;0)=TRUE,IF(b_BDVSA!G530&gt;0,"D","A"),"")</f>
        <v/>
      </c>
      <c r="I530" s="125" t="str">
        <f>IF(b_BDVSA!H530&lt;&gt;"",ABS(b_BDVSA!H530),"")</f>
        <v/>
      </c>
      <c r="J530" s="125" t="str">
        <f>IF(AND(b_BDVSA!H530&lt;&gt;"",b_BDVSA!H530&lt;&gt;0)=TRUE,IF(b_BDVSA!H530&gt;0,"D","A"),"")</f>
        <v/>
      </c>
      <c r="K530" s="126" t="str">
        <f>IF(b_BDVSA!I530&lt;&gt;"",ABS(b_BDVSA!I530),"")</f>
        <v/>
      </c>
      <c r="L530" s="125" t="str">
        <f>IF(b_BDVSA!L530&lt;&gt;"",ABS(b_BDVSA!L530),"")</f>
        <v/>
      </c>
      <c r="M530" s="125" t="str">
        <f>IF(AND(b_BDVSA!L530&lt;&gt;"",b_BDVSA!L530&lt;&gt;0)=TRUE,IF(b_BDVSA!L530&gt;0,"D","A"),"")</f>
        <v/>
      </c>
      <c r="N530" s="125" t="str">
        <f>IF(b_BDVSA!M530&lt;&gt;"",ABS(b_BDVSA!M530),"")</f>
        <v/>
      </c>
      <c r="O530" s="125" t="str">
        <f>IF(AND(b_BDVSA!M530&lt;&gt;"",b_BDVSA!M530&lt;&gt;0)=TRUE,IF(b_BDVSA!M530&gt;0,"D","A"),"")</f>
        <v/>
      </c>
      <c r="P530" s="126" t="str">
        <f>IF(b_BDVSA!N530&lt;&gt;"",ABS(b_BDVSA!N530),"")</f>
        <v/>
      </c>
      <c r="Q530" s="125" t="str">
        <f>IF(b_BDVSA!Q530&lt;&gt;"",ABS(b_BDVSA!Q530),"")</f>
        <v/>
      </c>
      <c r="R530" s="125" t="str">
        <f>IF(AND(b_BDVSA!Q530&lt;&gt;"",b_BDVSA!Q530&lt;&gt;0)=TRUE,IF(b_BDVSA!Q530&gt;0,"D","A"),"")</f>
        <v/>
      </c>
      <c r="S530" s="125" t="str">
        <f>IF(b_BDVSA!R530&lt;&gt;"",ABS(b_BDVSA!R530),"")</f>
        <v/>
      </c>
      <c r="T530" s="125" t="str">
        <f>IF(AND(b_BDVSA!R530&lt;&gt;"",b_BDVSA!R530&lt;&gt;0)=TRUE,IF(b_BDVSA!R530&gt;0,"D","A"),"")</f>
        <v/>
      </c>
      <c r="U530" s="126" t="str">
        <f>IF(b_BDVSA!S530&lt;&gt;"",ABS(b_BDVSA!S530),"")</f>
        <v/>
      </c>
      <c r="V530" s="125" t="str">
        <f>IF(b_BDVSA!V530&lt;&gt;"",ABS(b_BDVSA!V530),"")</f>
        <v/>
      </c>
      <c r="W530" s="125" t="str">
        <f>IF(AND(b_BDVSA!V530&lt;&gt;"",b_BDVSA!V530&lt;&gt;0)=TRUE,IF(b_BDVSA!V530&gt;0,"D","A"),"")</f>
        <v/>
      </c>
      <c r="X530" s="125" t="str">
        <f>IF(b_BDVSA!W530&lt;&gt;"",ABS(b_BDVSA!W530),"")</f>
        <v/>
      </c>
      <c r="Y530" s="125" t="str">
        <f>IF(AND(b_BDVSA!W530&lt;&gt;"",b_BDVSA!W530&lt;&gt;0)=TRUE,IF(b_BDVSA!W530&gt;0,"D","A"),"")</f>
        <v/>
      </c>
      <c r="Z530" s="126" t="str">
        <f>IF(b_BDVSA!X530&lt;&gt;"",ABS(b_BDVSA!X530),"")</f>
        <v/>
      </c>
    </row>
    <row r="531" spans="1:26">
      <c r="A531" s="117" t="str">
        <f>IF(dati_pdc!A527&lt;&gt;"",IF(dati_pdc!D527=1,RIGHT(dati_pdc!A527,dati_pdc!E527),dati_pdc!A527),"")</f>
        <v/>
      </c>
      <c r="B531" s="117" t="str">
        <f>IF(dati_pdc!B527&lt;&gt;"",dati_pdc!B527,"")</f>
        <v/>
      </c>
      <c r="C531" s="117" t="str">
        <f>IF(dati_pdc!C527&lt;&gt;"",dati_pdc!C527,"")</f>
        <v/>
      </c>
      <c r="D531" s="117" t="str">
        <f>IF(dati_pdc!D527&lt;&gt;"",dati_pdc!D527,"")</f>
        <v/>
      </c>
      <c r="E531" s="125" t="str">
        <f>IF(b_BDVSA!F531&lt;&gt;"",ABS(b_BDVSA!F531),"")</f>
        <v/>
      </c>
      <c r="F531" s="125" t="str">
        <f>IF(AND(b_BDVSA!F531&lt;&gt;"",b_BDVSA!F531&lt;&gt;0)=TRUE,IF(b_BDVSA!F531&gt;0,"D","A"),"")</f>
        <v/>
      </c>
      <c r="G531" s="125" t="str">
        <f>IF(b_BDVSA!G531&lt;&gt;"",ABS(b_BDVSA!G531),"")</f>
        <v/>
      </c>
      <c r="H531" s="125" t="str">
        <f>IF(AND(b_BDVSA!G531&lt;&gt;"",b_BDVSA!G531&lt;&gt;0)=TRUE,IF(b_BDVSA!G531&gt;0,"D","A"),"")</f>
        <v/>
      </c>
      <c r="I531" s="125" t="str">
        <f>IF(b_BDVSA!H531&lt;&gt;"",ABS(b_BDVSA!H531),"")</f>
        <v/>
      </c>
      <c r="J531" s="125" t="str">
        <f>IF(AND(b_BDVSA!H531&lt;&gt;"",b_BDVSA!H531&lt;&gt;0)=TRUE,IF(b_BDVSA!H531&gt;0,"D","A"),"")</f>
        <v/>
      </c>
      <c r="K531" s="126" t="str">
        <f>IF(b_BDVSA!I531&lt;&gt;"",ABS(b_BDVSA!I531),"")</f>
        <v/>
      </c>
      <c r="L531" s="125" t="str">
        <f>IF(b_BDVSA!L531&lt;&gt;"",ABS(b_BDVSA!L531),"")</f>
        <v/>
      </c>
      <c r="M531" s="125" t="str">
        <f>IF(AND(b_BDVSA!L531&lt;&gt;"",b_BDVSA!L531&lt;&gt;0)=TRUE,IF(b_BDVSA!L531&gt;0,"D","A"),"")</f>
        <v/>
      </c>
      <c r="N531" s="125" t="str">
        <f>IF(b_BDVSA!M531&lt;&gt;"",ABS(b_BDVSA!M531),"")</f>
        <v/>
      </c>
      <c r="O531" s="125" t="str">
        <f>IF(AND(b_BDVSA!M531&lt;&gt;"",b_BDVSA!M531&lt;&gt;0)=TRUE,IF(b_BDVSA!M531&gt;0,"D","A"),"")</f>
        <v/>
      </c>
      <c r="P531" s="126" t="str">
        <f>IF(b_BDVSA!N531&lt;&gt;"",ABS(b_BDVSA!N531),"")</f>
        <v/>
      </c>
      <c r="Q531" s="125" t="str">
        <f>IF(b_BDVSA!Q531&lt;&gt;"",ABS(b_BDVSA!Q531),"")</f>
        <v/>
      </c>
      <c r="R531" s="125" t="str">
        <f>IF(AND(b_BDVSA!Q531&lt;&gt;"",b_BDVSA!Q531&lt;&gt;0)=TRUE,IF(b_BDVSA!Q531&gt;0,"D","A"),"")</f>
        <v/>
      </c>
      <c r="S531" s="125" t="str">
        <f>IF(b_BDVSA!R531&lt;&gt;"",ABS(b_BDVSA!R531),"")</f>
        <v/>
      </c>
      <c r="T531" s="125" t="str">
        <f>IF(AND(b_BDVSA!R531&lt;&gt;"",b_BDVSA!R531&lt;&gt;0)=TRUE,IF(b_BDVSA!R531&gt;0,"D","A"),"")</f>
        <v/>
      </c>
      <c r="U531" s="126" t="str">
        <f>IF(b_BDVSA!S531&lt;&gt;"",ABS(b_BDVSA!S531),"")</f>
        <v/>
      </c>
      <c r="V531" s="125" t="str">
        <f>IF(b_BDVSA!V531&lt;&gt;"",ABS(b_BDVSA!V531),"")</f>
        <v/>
      </c>
      <c r="W531" s="125" t="str">
        <f>IF(AND(b_BDVSA!V531&lt;&gt;"",b_BDVSA!V531&lt;&gt;0)=TRUE,IF(b_BDVSA!V531&gt;0,"D","A"),"")</f>
        <v/>
      </c>
      <c r="X531" s="125" t="str">
        <f>IF(b_BDVSA!W531&lt;&gt;"",ABS(b_BDVSA!W531),"")</f>
        <v/>
      </c>
      <c r="Y531" s="125" t="str">
        <f>IF(AND(b_BDVSA!W531&lt;&gt;"",b_BDVSA!W531&lt;&gt;0)=TRUE,IF(b_BDVSA!W531&gt;0,"D","A"),"")</f>
        <v/>
      </c>
      <c r="Z531" s="126" t="str">
        <f>IF(b_BDVSA!X531&lt;&gt;"",ABS(b_BDVSA!X531),"")</f>
        <v/>
      </c>
    </row>
    <row r="532" spans="1:26">
      <c r="A532" s="117" t="str">
        <f>IF(dati_pdc!A528&lt;&gt;"",IF(dati_pdc!D528=1,RIGHT(dati_pdc!A528,dati_pdc!E528),dati_pdc!A528),"")</f>
        <v/>
      </c>
      <c r="B532" s="117" t="str">
        <f>IF(dati_pdc!B528&lt;&gt;"",dati_pdc!B528,"")</f>
        <v/>
      </c>
      <c r="C532" s="117" t="str">
        <f>IF(dati_pdc!C528&lt;&gt;"",dati_pdc!C528,"")</f>
        <v/>
      </c>
      <c r="D532" s="117" t="str">
        <f>IF(dati_pdc!D528&lt;&gt;"",dati_pdc!D528,"")</f>
        <v/>
      </c>
      <c r="E532" s="125" t="str">
        <f>IF(b_BDVSA!F532&lt;&gt;"",ABS(b_BDVSA!F532),"")</f>
        <v/>
      </c>
      <c r="F532" s="125" t="str">
        <f>IF(AND(b_BDVSA!F532&lt;&gt;"",b_BDVSA!F532&lt;&gt;0)=TRUE,IF(b_BDVSA!F532&gt;0,"D","A"),"")</f>
        <v/>
      </c>
      <c r="G532" s="125" t="str">
        <f>IF(b_BDVSA!G532&lt;&gt;"",ABS(b_BDVSA!G532),"")</f>
        <v/>
      </c>
      <c r="H532" s="125" t="str">
        <f>IF(AND(b_BDVSA!G532&lt;&gt;"",b_BDVSA!G532&lt;&gt;0)=TRUE,IF(b_BDVSA!G532&gt;0,"D","A"),"")</f>
        <v/>
      </c>
      <c r="I532" s="125" t="str">
        <f>IF(b_BDVSA!H532&lt;&gt;"",ABS(b_BDVSA!H532),"")</f>
        <v/>
      </c>
      <c r="J532" s="125" t="str">
        <f>IF(AND(b_BDVSA!H532&lt;&gt;"",b_BDVSA!H532&lt;&gt;0)=TRUE,IF(b_BDVSA!H532&gt;0,"D","A"),"")</f>
        <v/>
      </c>
      <c r="K532" s="126" t="str">
        <f>IF(b_BDVSA!I532&lt;&gt;"",ABS(b_BDVSA!I532),"")</f>
        <v/>
      </c>
      <c r="L532" s="125" t="str">
        <f>IF(b_BDVSA!L532&lt;&gt;"",ABS(b_BDVSA!L532),"")</f>
        <v/>
      </c>
      <c r="M532" s="125" t="str">
        <f>IF(AND(b_BDVSA!L532&lt;&gt;"",b_BDVSA!L532&lt;&gt;0)=TRUE,IF(b_BDVSA!L532&gt;0,"D","A"),"")</f>
        <v/>
      </c>
      <c r="N532" s="125" t="str">
        <f>IF(b_BDVSA!M532&lt;&gt;"",ABS(b_BDVSA!M532),"")</f>
        <v/>
      </c>
      <c r="O532" s="125" t="str">
        <f>IF(AND(b_BDVSA!M532&lt;&gt;"",b_BDVSA!M532&lt;&gt;0)=TRUE,IF(b_BDVSA!M532&gt;0,"D","A"),"")</f>
        <v/>
      </c>
      <c r="P532" s="126" t="str">
        <f>IF(b_BDVSA!N532&lt;&gt;"",ABS(b_BDVSA!N532),"")</f>
        <v/>
      </c>
      <c r="Q532" s="125" t="str">
        <f>IF(b_BDVSA!Q532&lt;&gt;"",ABS(b_BDVSA!Q532),"")</f>
        <v/>
      </c>
      <c r="R532" s="125" t="str">
        <f>IF(AND(b_BDVSA!Q532&lt;&gt;"",b_BDVSA!Q532&lt;&gt;0)=TRUE,IF(b_BDVSA!Q532&gt;0,"D","A"),"")</f>
        <v/>
      </c>
      <c r="S532" s="125" t="str">
        <f>IF(b_BDVSA!R532&lt;&gt;"",ABS(b_BDVSA!R532),"")</f>
        <v/>
      </c>
      <c r="T532" s="125" t="str">
        <f>IF(AND(b_BDVSA!R532&lt;&gt;"",b_BDVSA!R532&lt;&gt;0)=TRUE,IF(b_BDVSA!R532&gt;0,"D","A"),"")</f>
        <v/>
      </c>
      <c r="U532" s="126" t="str">
        <f>IF(b_BDVSA!S532&lt;&gt;"",ABS(b_BDVSA!S532),"")</f>
        <v/>
      </c>
      <c r="V532" s="125" t="str">
        <f>IF(b_BDVSA!V532&lt;&gt;"",ABS(b_BDVSA!V532),"")</f>
        <v/>
      </c>
      <c r="W532" s="125" t="str">
        <f>IF(AND(b_BDVSA!V532&lt;&gt;"",b_BDVSA!V532&lt;&gt;0)=TRUE,IF(b_BDVSA!V532&gt;0,"D","A"),"")</f>
        <v/>
      </c>
      <c r="X532" s="125" t="str">
        <f>IF(b_BDVSA!W532&lt;&gt;"",ABS(b_BDVSA!W532),"")</f>
        <v/>
      </c>
      <c r="Y532" s="125" t="str">
        <f>IF(AND(b_BDVSA!W532&lt;&gt;"",b_BDVSA!W532&lt;&gt;0)=TRUE,IF(b_BDVSA!W532&gt;0,"D","A"),"")</f>
        <v/>
      </c>
      <c r="Z532" s="126" t="str">
        <f>IF(b_BDVSA!X532&lt;&gt;"",ABS(b_BDVSA!X532),"")</f>
        <v/>
      </c>
    </row>
    <row r="533" spans="1:26">
      <c r="A533" s="117" t="str">
        <f>IF(dati_pdc!A529&lt;&gt;"",IF(dati_pdc!D529=1,RIGHT(dati_pdc!A529,dati_pdc!E529),dati_pdc!A529),"")</f>
        <v/>
      </c>
      <c r="B533" s="117" t="str">
        <f>IF(dati_pdc!B529&lt;&gt;"",dati_pdc!B529,"")</f>
        <v/>
      </c>
      <c r="C533" s="117" t="str">
        <f>IF(dati_pdc!C529&lt;&gt;"",dati_pdc!C529,"")</f>
        <v/>
      </c>
      <c r="D533" s="117" t="str">
        <f>IF(dati_pdc!D529&lt;&gt;"",dati_pdc!D529,"")</f>
        <v/>
      </c>
      <c r="E533" s="125" t="str">
        <f>IF(b_BDVSA!F533&lt;&gt;"",ABS(b_BDVSA!F533),"")</f>
        <v/>
      </c>
      <c r="F533" s="125" t="str">
        <f>IF(AND(b_BDVSA!F533&lt;&gt;"",b_BDVSA!F533&lt;&gt;0)=TRUE,IF(b_BDVSA!F533&gt;0,"D","A"),"")</f>
        <v/>
      </c>
      <c r="G533" s="125" t="str">
        <f>IF(b_BDVSA!G533&lt;&gt;"",ABS(b_BDVSA!G533),"")</f>
        <v/>
      </c>
      <c r="H533" s="125" t="str">
        <f>IF(AND(b_BDVSA!G533&lt;&gt;"",b_BDVSA!G533&lt;&gt;0)=TRUE,IF(b_BDVSA!G533&gt;0,"D","A"),"")</f>
        <v/>
      </c>
      <c r="I533" s="125" t="str">
        <f>IF(b_BDVSA!H533&lt;&gt;"",ABS(b_BDVSA!H533),"")</f>
        <v/>
      </c>
      <c r="J533" s="125" t="str">
        <f>IF(AND(b_BDVSA!H533&lt;&gt;"",b_BDVSA!H533&lt;&gt;0)=TRUE,IF(b_BDVSA!H533&gt;0,"D","A"),"")</f>
        <v/>
      </c>
      <c r="K533" s="126" t="str">
        <f>IF(b_BDVSA!I533&lt;&gt;"",ABS(b_BDVSA!I533),"")</f>
        <v/>
      </c>
      <c r="L533" s="125" t="str">
        <f>IF(b_BDVSA!L533&lt;&gt;"",ABS(b_BDVSA!L533),"")</f>
        <v/>
      </c>
      <c r="M533" s="125" t="str">
        <f>IF(AND(b_BDVSA!L533&lt;&gt;"",b_BDVSA!L533&lt;&gt;0)=TRUE,IF(b_BDVSA!L533&gt;0,"D","A"),"")</f>
        <v/>
      </c>
      <c r="N533" s="125" t="str">
        <f>IF(b_BDVSA!M533&lt;&gt;"",ABS(b_BDVSA!M533),"")</f>
        <v/>
      </c>
      <c r="O533" s="125" t="str">
        <f>IF(AND(b_BDVSA!M533&lt;&gt;"",b_BDVSA!M533&lt;&gt;0)=TRUE,IF(b_BDVSA!M533&gt;0,"D","A"),"")</f>
        <v/>
      </c>
      <c r="P533" s="126" t="str">
        <f>IF(b_BDVSA!N533&lt;&gt;"",ABS(b_BDVSA!N533),"")</f>
        <v/>
      </c>
      <c r="Q533" s="125" t="str">
        <f>IF(b_BDVSA!Q533&lt;&gt;"",ABS(b_BDVSA!Q533),"")</f>
        <v/>
      </c>
      <c r="R533" s="125" t="str">
        <f>IF(AND(b_BDVSA!Q533&lt;&gt;"",b_BDVSA!Q533&lt;&gt;0)=TRUE,IF(b_BDVSA!Q533&gt;0,"D","A"),"")</f>
        <v/>
      </c>
      <c r="S533" s="125" t="str">
        <f>IF(b_BDVSA!R533&lt;&gt;"",ABS(b_BDVSA!R533),"")</f>
        <v/>
      </c>
      <c r="T533" s="125" t="str">
        <f>IF(AND(b_BDVSA!R533&lt;&gt;"",b_BDVSA!R533&lt;&gt;0)=TRUE,IF(b_BDVSA!R533&gt;0,"D","A"),"")</f>
        <v/>
      </c>
      <c r="U533" s="126" t="str">
        <f>IF(b_BDVSA!S533&lt;&gt;"",ABS(b_BDVSA!S533),"")</f>
        <v/>
      </c>
      <c r="V533" s="125" t="str">
        <f>IF(b_BDVSA!V533&lt;&gt;"",ABS(b_BDVSA!V533),"")</f>
        <v/>
      </c>
      <c r="W533" s="125" t="str">
        <f>IF(AND(b_BDVSA!V533&lt;&gt;"",b_BDVSA!V533&lt;&gt;0)=TRUE,IF(b_BDVSA!V533&gt;0,"D","A"),"")</f>
        <v/>
      </c>
      <c r="X533" s="125" t="str">
        <f>IF(b_BDVSA!W533&lt;&gt;"",ABS(b_BDVSA!W533),"")</f>
        <v/>
      </c>
      <c r="Y533" s="125" t="str">
        <f>IF(AND(b_BDVSA!W533&lt;&gt;"",b_BDVSA!W533&lt;&gt;0)=TRUE,IF(b_BDVSA!W533&gt;0,"D","A"),"")</f>
        <v/>
      </c>
      <c r="Z533" s="126" t="str">
        <f>IF(b_BDVSA!X533&lt;&gt;"",ABS(b_BDVSA!X533),"")</f>
        <v/>
      </c>
    </row>
    <row r="534" spans="1:26">
      <c r="A534" s="117" t="str">
        <f>IF(dati_pdc!A530&lt;&gt;"",IF(dati_pdc!D530=1,RIGHT(dati_pdc!A530,dati_pdc!E530),dati_pdc!A530),"")</f>
        <v/>
      </c>
      <c r="B534" s="117" t="str">
        <f>IF(dati_pdc!B530&lt;&gt;"",dati_pdc!B530,"")</f>
        <v/>
      </c>
      <c r="C534" s="117" t="str">
        <f>IF(dati_pdc!C530&lt;&gt;"",dati_pdc!C530,"")</f>
        <v/>
      </c>
      <c r="D534" s="117" t="str">
        <f>IF(dati_pdc!D530&lt;&gt;"",dati_pdc!D530,"")</f>
        <v/>
      </c>
      <c r="E534" s="125" t="str">
        <f>IF(b_BDVSA!F534&lt;&gt;"",ABS(b_BDVSA!F534),"")</f>
        <v/>
      </c>
      <c r="F534" s="125" t="str">
        <f>IF(AND(b_BDVSA!F534&lt;&gt;"",b_BDVSA!F534&lt;&gt;0)=TRUE,IF(b_BDVSA!F534&gt;0,"D","A"),"")</f>
        <v/>
      </c>
      <c r="G534" s="125" t="str">
        <f>IF(b_BDVSA!G534&lt;&gt;"",ABS(b_BDVSA!G534),"")</f>
        <v/>
      </c>
      <c r="H534" s="125" t="str">
        <f>IF(AND(b_BDVSA!G534&lt;&gt;"",b_BDVSA!G534&lt;&gt;0)=TRUE,IF(b_BDVSA!G534&gt;0,"D","A"),"")</f>
        <v/>
      </c>
      <c r="I534" s="125" t="str">
        <f>IF(b_BDVSA!H534&lt;&gt;"",ABS(b_BDVSA!H534),"")</f>
        <v/>
      </c>
      <c r="J534" s="125" t="str">
        <f>IF(AND(b_BDVSA!H534&lt;&gt;"",b_BDVSA!H534&lt;&gt;0)=TRUE,IF(b_BDVSA!H534&gt;0,"D","A"),"")</f>
        <v/>
      </c>
      <c r="K534" s="126" t="str">
        <f>IF(b_BDVSA!I534&lt;&gt;"",ABS(b_BDVSA!I534),"")</f>
        <v/>
      </c>
      <c r="L534" s="125" t="str">
        <f>IF(b_BDVSA!L534&lt;&gt;"",ABS(b_BDVSA!L534),"")</f>
        <v/>
      </c>
      <c r="M534" s="125" t="str">
        <f>IF(AND(b_BDVSA!L534&lt;&gt;"",b_BDVSA!L534&lt;&gt;0)=TRUE,IF(b_BDVSA!L534&gt;0,"D","A"),"")</f>
        <v/>
      </c>
      <c r="N534" s="125" t="str">
        <f>IF(b_BDVSA!M534&lt;&gt;"",ABS(b_BDVSA!M534),"")</f>
        <v/>
      </c>
      <c r="O534" s="125" t="str">
        <f>IF(AND(b_BDVSA!M534&lt;&gt;"",b_BDVSA!M534&lt;&gt;0)=TRUE,IF(b_BDVSA!M534&gt;0,"D","A"),"")</f>
        <v/>
      </c>
      <c r="P534" s="126" t="str">
        <f>IF(b_BDVSA!N534&lt;&gt;"",ABS(b_BDVSA!N534),"")</f>
        <v/>
      </c>
      <c r="Q534" s="125" t="str">
        <f>IF(b_BDVSA!Q534&lt;&gt;"",ABS(b_BDVSA!Q534),"")</f>
        <v/>
      </c>
      <c r="R534" s="125" t="str">
        <f>IF(AND(b_BDVSA!Q534&lt;&gt;"",b_BDVSA!Q534&lt;&gt;0)=TRUE,IF(b_BDVSA!Q534&gt;0,"D","A"),"")</f>
        <v/>
      </c>
      <c r="S534" s="125" t="str">
        <f>IF(b_BDVSA!R534&lt;&gt;"",ABS(b_BDVSA!R534),"")</f>
        <v/>
      </c>
      <c r="T534" s="125" t="str">
        <f>IF(AND(b_BDVSA!R534&lt;&gt;"",b_BDVSA!R534&lt;&gt;0)=TRUE,IF(b_BDVSA!R534&gt;0,"D","A"),"")</f>
        <v/>
      </c>
      <c r="U534" s="126" t="str">
        <f>IF(b_BDVSA!S534&lt;&gt;"",ABS(b_BDVSA!S534),"")</f>
        <v/>
      </c>
      <c r="V534" s="125" t="str">
        <f>IF(b_BDVSA!V534&lt;&gt;"",ABS(b_BDVSA!V534),"")</f>
        <v/>
      </c>
      <c r="W534" s="125" t="str">
        <f>IF(AND(b_BDVSA!V534&lt;&gt;"",b_BDVSA!V534&lt;&gt;0)=TRUE,IF(b_BDVSA!V534&gt;0,"D","A"),"")</f>
        <v/>
      </c>
      <c r="X534" s="125" t="str">
        <f>IF(b_BDVSA!W534&lt;&gt;"",ABS(b_BDVSA!W534),"")</f>
        <v/>
      </c>
      <c r="Y534" s="125" t="str">
        <f>IF(AND(b_BDVSA!W534&lt;&gt;"",b_BDVSA!W534&lt;&gt;0)=TRUE,IF(b_BDVSA!W534&gt;0,"D","A"),"")</f>
        <v/>
      </c>
      <c r="Z534" s="126" t="str">
        <f>IF(b_BDVSA!X534&lt;&gt;"",ABS(b_BDVSA!X534),"")</f>
        <v/>
      </c>
    </row>
    <row r="535" spans="1:26">
      <c r="A535" s="117" t="str">
        <f>IF(dati_pdc!A531&lt;&gt;"",IF(dati_pdc!D531=1,RIGHT(dati_pdc!A531,dati_pdc!E531),dati_pdc!A531),"")</f>
        <v/>
      </c>
      <c r="B535" s="117" t="str">
        <f>IF(dati_pdc!B531&lt;&gt;"",dati_pdc!B531,"")</f>
        <v/>
      </c>
      <c r="C535" s="117" t="str">
        <f>IF(dati_pdc!C531&lt;&gt;"",dati_pdc!C531,"")</f>
        <v/>
      </c>
      <c r="D535" s="117" t="str">
        <f>IF(dati_pdc!D531&lt;&gt;"",dati_pdc!D531,"")</f>
        <v/>
      </c>
      <c r="E535" s="125" t="str">
        <f>IF(b_BDVSA!F535&lt;&gt;"",ABS(b_BDVSA!F535),"")</f>
        <v/>
      </c>
      <c r="F535" s="125" t="str">
        <f>IF(AND(b_BDVSA!F535&lt;&gt;"",b_BDVSA!F535&lt;&gt;0)=TRUE,IF(b_BDVSA!F535&gt;0,"D","A"),"")</f>
        <v/>
      </c>
      <c r="G535" s="125" t="str">
        <f>IF(b_BDVSA!G535&lt;&gt;"",ABS(b_BDVSA!G535),"")</f>
        <v/>
      </c>
      <c r="H535" s="125" t="str">
        <f>IF(AND(b_BDVSA!G535&lt;&gt;"",b_BDVSA!G535&lt;&gt;0)=TRUE,IF(b_BDVSA!G535&gt;0,"D","A"),"")</f>
        <v/>
      </c>
      <c r="I535" s="125" t="str">
        <f>IF(b_BDVSA!H535&lt;&gt;"",ABS(b_BDVSA!H535),"")</f>
        <v/>
      </c>
      <c r="J535" s="125" t="str">
        <f>IF(AND(b_BDVSA!H535&lt;&gt;"",b_BDVSA!H535&lt;&gt;0)=TRUE,IF(b_BDVSA!H535&gt;0,"D","A"),"")</f>
        <v/>
      </c>
      <c r="K535" s="126" t="str">
        <f>IF(b_BDVSA!I535&lt;&gt;"",ABS(b_BDVSA!I535),"")</f>
        <v/>
      </c>
      <c r="L535" s="125" t="str">
        <f>IF(b_BDVSA!L535&lt;&gt;"",ABS(b_BDVSA!L535),"")</f>
        <v/>
      </c>
      <c r="M535" s="125" t="str">
        <f>IF(AND(b_BDVSA!L535&lt;&gt;"",b_BDVSA!L535&lt;&gt;0)=TRUE,IF(b_BDVSA!L535&gt;0,"D","A"),"")</f>
        <v/>
      </c>
      <c r="N535" s="125" t="str">
        <f>IF(b_BDVSA!M535&lt;&gt;"",ABS(b_BDVSA!M535),"")</f>
        <v/>
      </c>
      <c r="O535" s="125" t="str">
        <f>IF(AND(b_BDVSA!M535&lt;&gt;"",b_BDVSA!M535&lt;&gt;0)=TRUE,IF(b_BDVSA!M535&gt;0,"D","A"),"")</f>
        <v/>
      </c>
      <c r="P535" s="126" t="str">
        <f>IF(b_BDVSA!N535&lt;&gt;"",ABS(b_BDVSA!N535),"")</f>
        <v/>
      </c>
      <c r="Q535" s="125" t="str">
        <f>IF(b_BDVSA!Q535&lt;&gt;"",ABS(b_BDVSA!Q535),"")</f>
        <v/>
      </c>
      <c r="R535" s="125" t="str">
        <f>IF(AND(b_BDVSA!Q535&lt;&gt;"",b_BDVSA!Q535&lt;&gt;0)=TRUE,IF(b_BDVSA!Q535&gt;0,"D","A"),"")</f>
        <v/>
      </c>
      <c r="S535" s="125" t="str">
        <f>IF(b_BDVSA!R535&lt;&gt;"",ABS(b_BDVSA!R535),"")</f>
        <v/>
      </c>
      <c r="T535" s="125" t="str">
        <f>IF(AND(b_BDVSA!R535&lt;&gt;"",b_BDVSA!R535&lt;&gt;0)=TRUE,IF(b_BDVSA!R535&gt;0,"D","A"),"")</f>
        <v/>
      </c>
      <c r="U535" s="126" t="str">
        <f>IF(b_BDVSA!S535&lt;&gt;"",ABS(b_BDVSA!S535),"")</f>
        <v/>
      </c>
      <c r="V535" s="125" t="str">
        <f>IF(b_BDVSA!V535&lt;&gt;"",ABS(b_BDVSA!V535),"")</f>
        <v/>
      </c>
      <c r="W535" s="125" t="str">
        <f>IF(AND(b_BDVSA!V535&lt;&gt;"",b_BDVSA!V535&lt;&gt;0)=TRUE,IF(b_BDVSA!V535&gt;0,"D","A"),"")</f>
        <v/>
      </c>
      <c r="X535" s="125" t="str">
        <f>IF(b_BDVSA!W535&lt;&gt;"",ABS(b_BDVSA!W535),"")</f>
        <v/>
      </c>
      <c r="Y535" s="125" t="str">
        <f>IF(AND(b_BDVSA!W535&lt;&gt;"",b_BDVSA!W535&lt;&gt;0)=TRUE,IF(b_BDVSA!W535&gt;0,"D","A"),"")</f>
        <v/>
      </c>
      <c r="Z535" s="126" t="str">
        <f>IF(b_BDVSA!X535&lt;&gt;"",ABS(b_BDVSA!X535),"")</f>
        <v/>
      </c>
    </row>
    <row r="536" spans="1:26">
      <c r="A536" s="117" t="str">
        <f>IF(dati_pdc!A532&lt;&gt;"",IF(dati_pdc!D532=1,RIGHT(dati_pdc!A532,dati_pdc!E532),dati_pdc!A532),"")</f>
        <v/>
      </c>
      <c r="B536" s="117" t="str">
        <f>IF(dati_pdc!B532&lt;&gt;"",dati_pdc!B532,"")</f>
        <v/>
      </c>
      <c r="C536" s="117" t="str">
        <f>IF(dati_pdc!C532&lt;&gt;"",dati_pdc!C532,"")</f>
        <v/>
      </c>
      <c r="D536" s="117" t="str">
        <f>IF(dati_pdc!D532&lt;&gt;"",dati_pdc!D532,"")</f>
        <v/>
      </c>
      <c r="E536" s="125" t="str">
        <f>IF(b_BDVSA!F536&lt;&gt;"",ABS(b_BDVSA!F536),"")</f>
        <v/>
      </c>
      <c r="F536" s="125" t="str">
        <f>IF(AND(b_BDVSA!F536&lt;&gt;"",b_BDVSA!F536&lt;&gt;0)=TRUE,IF(b_BDVSA!F536&gt;0,"D","A"),"")</f>
        <v/>
      </c>
      <c r="G536" s="125" t="str">
        <f>IF(b_BDVSA!G536&lt;&gt;"",ABS(b_BDVSA!G536),"")</f>
        <v/>
      </c>
      <c r="H536" s="125" t="str">
        <f>IF(AND(b_BDVSA!G536&lt;&gt;"",b_BDVSA!G536&lt;&gt;0)=TRUE,IF(b_BDVSA!G536&gt;0,"D","A"),"")</f>
        <v/>
      </c>
      <c r="I536" s="125" t="str">
        <f>IF(b_BDVSA!H536&lt;&gt;"",ABS(b_BDVSA!H536),"")</f>
        <v/>
      </c>
      <c r="J536" s="125" t="str">
        <f>IF(AND(b_BDVSA!H536&lt;&gt;"",b_BDVSA!H536&lt;&gt;0)=TRUE,IF(b_BDVSA!H536&gt;0,"D","A"),"")</f>
        <v/>
      </c>
      <c r="K536" s="126" t="str">
        <f>IF(b_BDVSA!I536&lt;&gt;"",ABS(b_BDVSA!I536),"")</f>
        <v/>
      </c>
      <c r="L536" s="125" t="str">
        <f>IF(b_BDVSA!L536&lt;&gt;"",ABS(b_BDVSA!L536),"")</f>
        <v/>
      </c>
      <c r="M536" s="125" t="str">
        <f>IF(AND(b_BDVSA!L536&lt;&gt;"",b_BDVSA!L536&lt;&gt;0)=TRUE,IF(b_BDVSA!L536&gt;0,"D","A"),"")</f>
        <v/>
      </c>
      <c r="N536" s="125" t="str">
        <f>IF(b_BDVSA!M536&lt;&gt;"",ABS(b_BDVSA!M536),"")</f>
        <v/>
      </c>
      <c r="O536" s="125" t="str">
        <f>IF(AND(b_BDVSA!M536&lt;&gt;"",b_BDVSA!M536&lt;&gt;0)=TRUE,IF(b_BDVSA!M536&gt;0,"D","A"),"")</f>
        <v/>
      </c>
      <c r="P536" s="126" t="str">
        <f>IF(b_BDVSA!N536&lt;&gt;"",ABS(b_BDVSA!N536),"")</f>
        <v/>
      </c>
      <c r="Q536" s="125" t="str">
        <f>IF(b_BDVSA!Q536&lt;&gt;"",ABS(b_BDVSA!Q536),"")</f>
        <v/>
      </c>
      <c r="R536" s="125" t="str">
        <f>IF(AND(b_BDVSA!Q536&lt;&gt;"",b_BDVSA!Q536&lt;&gt;0)=TRUE,IF(b_BDVSA!Q536&gt;0,"D","A"),"")</f>
        <v/>
      </c>
      <c r="S536" s="125" t="str">
        <f>IF(b_BDVSA!R536&lt;&gt;"",ABS(b_BDVSA!R536),"")</f>
        <v/>
      </c>
      <c r="T536" s="125" t="str">
        <f>IF(AND(b_BDVSA!R536&lt;&gt;"",b_BDVSA!R536&lt;&gt;0)=TRUE,IF(b_BDVSA!R536&gt;0,"D","A"),"")</f>
        <v/>
      </c>
      <c r="U536" s="126" t="str">
        <f>IF(b_BDVSA!S536&lt;&gt;"",ABS(b_BDVSA!S536),"")</f>
        <v/>
      </c>
      <c r="V536" s="125" t="str">
        <f>IF(b_BDVSA!V536&lt;&gt;"",ABS(b_BDVSA!V536),"")</f>
        <v/>
      </c>
      <c r="W536" s="125" t="str">
        <f>IF(AND(b_BDVSA!V536&lt;&gt;"",b_BDVSA!V536&lt;&gt;0)=TRUE,IF(b_BDVSA!V536&gt;0,"D","A"),"")</f>
        <v/>
      </c>
      <c r="X536" s="125" t="str">
        <f>IF(b_BDVSA!W536&lt;&gt;"",ABS(b_BDVSA!W536),"")</f>
        <v/>
      </c>
      <c r="Y536" s="125" t="str">
        <f>IF(AND(b_BDVSA!W536&lt;&gt;"",b_BDVSA!W536&lt;&gt;0)=TRUE,IF(b_BDVSA!W536&gt;0,"D","A"),"")</f>
        <v/>
      </c>
      <c r="Z536" s="126" t="str">
        <f>IF(b_BDVSA!X536&lt;&gt;"",ABS(b_BDVSA!X536),"")</f>
        <v/>
      </c>
    </row>
    <row r="537" spans="1:26">
      <c r="A537" s="117" t="str">
        <f>IF(dati_pdc!A533&lt;&gt;"",IF(dati_pdc!D533=1,RIGHT(dati_pdc!A533,dati_pdc!E533),dati_pdc!A533),"")</f>
        <v/>
      </c>
      <c r="B537" s="117" t="str">
        <f>IF(dati_pdc!B533&lt;&gt;"",dati_pdc!B533,"")</f>
        <v/>
      </c>
      <c r="C537" s="117" t="str">
        <f>IF(dati_pdc!C533&lt;&gt;"",dati_pdc!C533,"")</f>
        <v/>
      </c>
      <c r="D537" s="117" t="str">
        <f>IF(dati_pdc!D533&lt;&gt;"",dati_pdc!D533,"")</f>
        <v/>
      </c>
      <c r="E537" s="125" t="str">
        <f>IF(b_BDVSA!F537&lt;&gt;"",ABS(b_BDVSA!F537),"")</f>
        <v/>
      </c>
      <c r="F537" s="125" t="str">
        <f>IF(AND(b_BDVSA!F537&lt;&gt;"",b_BDVSA!F537&lt;&gt;0)=TRUE,IF(b_BDVSA!F537&gt;0,"D","A"),"")</f>
        <v/>
      </c>
      <c r="G537" s="125" t="str">
        <f>IF(b_BDVSA!G537&lt;&gt;"",ABS(b_BDVSA!G537),"")</f>
        <v/>
      </c>
      <c r="H537" s="125" t="str">
        <f>IF(AND(b_BDVSA!G537&lt;&gt;"",b_BDVSA!G537&lt;&gt;0)=TRUE,IF(b_BDVSA!G537&gt;0,"D","A"),"")</f>
        <v/>
      </c>
      <c r="I537" s="125" t="str">
        <f>IF(b_BDVSA!H537&lt;&gt;"",ABS(b_BDVSA!H537),"")</f>
        <v/>
      </c>
      <c r="J537" s="125" t="str">
        <f>IF(AND(b_BDVSA!H537&lt;&gt;"",b_BDVSA!H537&lt;&gt;0)=TRUE,IF(b_BDVSA!H537&gt;0,"D","A"),"")</f>
        <v/>
      </c>
      <c r="K537" s="126" t="str">
        <f>IF(b_BDVSA!I537&lt;&gt;"",ABS(b_BDVSA!I537),"")</f>
        <v/>
      </c>
      <c r="L537" s="125" t="str">
        <f>IF(b_BDVSA!L537&lt;&gt;"",ABS(b_BDVSA!L537),"")</f>
        <v/>
      </c>
      <c r="M537" s="125" t="str">
        <f>IF(AND(b_BDVSA!L537&lt;&gt;"",b_BDVSA!L537&lt;&gt;0)=TRUE,IF(b_BDVSA!L537&gt;0,"D","A"),"")</f>
        <v/>
      </c>
      <c r="N537" s="125" t="str">
        <f>IF(b_BDVSA!M537&lt;&gt;"",ABS(b_BDVSA!M537),"")</f>
        <v/>
      </c>
      <c r="O537" s="125" t="str">
        <f>IF(AND(b_BDVSA!M537&lt;&gt;"",b_BDVSA!M537&lt;&gt;0)=TRUE,IF(b_BDVSA!M537&gt;0,"D","A"),"")</f>
        <v/>
      </c>
      <c r="P537" s="126" t="str">
        <f>IF(b_BDVSA!N537&lt;&gt;"",ABS(b_BDVSA!N537),"")</f>
        <v/>
      </c>
      <c r="Q537" s="125" t="str">
        <f>IF(b_BDVSA!Q537&lt;&gt;"",ABS(b_BDVSA!Q537),"")</f>
        <v/>
      </c>
      <c r="R537" s="125" t="str">
        <f>IF(AND(b_BDVSA!Q537&lt;&gt;"",b_BDVSA!Q537&lt;&gt;0)=TRUE,IF(b_BDVSA!Q537&gt;0,"D","A"),"")</f>
        <v/>
      </c>
      <c r="S537" s="125" t="str">
        <f>IF(b_BDVSA!R537&lt;&gt;"",ABS(b_BDVSA!R537),"")</f>
        <v/>
      </c>
      <c r="T537" s="125" t="str">
        <f>IF(AND(b_BDVSA!R537&lt;&gt;"",b_BDVSA!R537&lt;&gt;0)=TRUE,IF(b_BDVSA!R537&gt;0,"D","A"),"")</f>
        <v/>
      </c>
      <c r="U537" s="126" t="str">
        <f>IF(b_BDVSA!S537&lt;&gt;"",ABS(b_BDVSA!S537),"")</f>
        <v/>
      </c>
      <c r="V537" s="125" t="str">
        <f>IF(b_BDVSA!V537&lt;&gt;"",ABS(b_BDVSA!V537),"")</f>
        <v/>
      </c>
      <c r="W537" s="125" t="str">
        <f>IF(AND(b_BDVSA!V537&lt;&gt;"",b_BDVSA!V537&lt;&gt;0)=TRUE,IF(b_BDVSA!V537&gt;0,"D","A"),"")</f>
        <v/>
      </c>
      <c r="X537" s="125" t="str">
        <f>IF(b_BDVSA!W537&lt;&gt;"",ABS(b_BDVSA!W537),"")</f>
        <v/>
      </c>
      <c r="Y537" s="125" t="str">
        <f>IF(AND(b_BDVSA!W537&lt;&gt;"",b_BDVSA!W537&lt;&gt;0)=TRUE,IF(b_BDVSA!W537&gt;0,"D","A"),"")</f>
        <v/>
      </c>
      <c r="Z537" s="126" t="str">
        <f>IF(b_BDVSA!X537&lt;&gt;"",ABS(b_BDVSA!X537),"")</f>
        <v/>
      </c>
    </row>
    <row r="538" spans="1:26">
      <c r="A538" s="117" t="str">
        <f>IF(dati_pdc!A534&lt;&gt;"",IF(dati_pdc!D534=1,RIGHT(dati_pdc!A534,dati_pdc!E534),dati_pdc!A534),"")</f>
        <v/>
      </c>
      <c r="B538" s="117" t="str">
        <f>IF(dati_pdc!B534&lt;&gt;"",dati_pdc!B534,"")</f>
        <v/>
      </c>
      <c r="C538" s="117" t="str">
        <f>IF(dati_pdc!C534&lt;&gt;"",dati_pdc!C534,"")</f>
        <v/>
      </c>
      <c r="D538" s="117" t="str">
        <f>IF(dati_pdc!D534&lt;&gt;"",dati_pdc!D534,"")</f>
        <v/>
      </c>
      <c r="E538" s="125" t="str">
        <f>IF(b_BDVSA!F538&lt;&gt;"",ABS(b_BDVSA!F538),"")</f>
        <v/>
      </c>
      <c r="F538" s="125" t="str">
        <f>IF(AND(b_BDVSA!F538&lt;&gt;"",b_BDVSA!F538&lt;&gt;0)=TRUE,IF(b_BDVSA!F538&gt;0,"D","A"),"")</f>
        <v/>
      </c>
      <c r="G538" s="125" t="str">
        <f>IF(b_BDVSA!G538&lt;&gt;"",ABS(b_BDVSA!G538),"")</f>
        <v/>
      </c>
      <c r="H538" s="125" t="str">
        <f>IF(AND(b_BDVSA!G538&lt;&gt;"",b_BDVSA!G538&lt;&gt;0)=TRUE,IF(b_BDVSA!G538&gt;0,"D","A"),"")</f>
        <v/>
      </c>
      <c r="I538" s="125" t="str">
        <f>IF(b_BDVSA!H538&lt;&gt;"",ABS(b_BDVSA!H538),"")</f>
        <v/>
      </c>
      <c r="J538" s="125" t="str">
        <f>IF(AND(b_BDVSA!H538&lt;&gt;"",b_BDVSA!H538&lt;&gt;0)=TRUE,IF(b_BDVSA!H538&gt;0,"D","A"),"")</f>
        <v/>
      </c>
      <c r="K538" s="126" t="str">
        <f>IF(b_BDVSA!I538&lt;&gt;"",ABS(b_BDVSA!I538),"")</f>
        <v/>
      </c>
      <c r="L538" s="125" t="str">
        <f>IF(b_BDVSA!L538&lt;&gt;"",ABS(b_BDVSA!L538),"")</f>
        <v/>
      </c>
      <c r="M538" s="125" t="str">
        <f>IF(AND(b_BDVSA!L538&lt;&gt;"",b_BDVSA!L538&lt;&gt;0)=TRUE,IF(b_BDVSA!L538&gt;0,"D","A"),"")</f>
        <v/>
      </c>
      <c r="N538" s="125" t="str">
        <f>IF(b_BDVSA!M538&lt;&gt;"",ABS(b_BDVSA!M538),"")</f>
        <v/>
      </c>
      <c r="O538" s="125" t="str">
        <f>IF(AND(b_BDVSA!M538&lt;&gt;"",b_BDVSA!M538&lt;&gt;0)=TRUE,IF(b_BDVSA!M538&gt;0,"D","A"),"")</f>
        <v/>
      </c>
      <c r="P538" s="126" t="str">
        <f>IF(b_BDVSA!N538&lt;&gt;"",ABS(b_BDVSA!N538),"")</f>
        <v/>
      </c>
      <c r="Q538" s="125" t="str">
        <f>IF(b_BDVSA!Q538&lt;&gt;"",ABS(b_BDVSA!Q538),"")</f>
        <v/>
      </c>
      <c r="R538" s="125" t="str">
        <f>IF(AND(b_BDVSA!Q538&lt;&gt;"",b_BDVSA!Q538&lt;&gt;0)=TRUE,IF(b_BDVSA!Q538&gt;0,"D","A"),"")</f>
        <v/>
      </c>
      <c r="S538" s="125" t="str">
        <f>IF(b_BDVSA!R538&lt;&gt;"",ABS(b_BDVSA!R538),"")</f>
        <v/>
      </c>
      <c r="T538" s="125" t="str">
        <f>IF(AND(b_BDVSA!R538&lt;&gt;"",b_BDVSA!R538&lt;&gt;0)=TRUE,IF(b_BDVSA!R538&gt;0,"D","A"),"")</f>
        <v/>
      </c>
      <c r="U538" s="126" t="str">
        <f>IF(b_BDVSA!S538&lt;&gt;"",ABS(b_BDVSA!S538),"")</f>
        <v/>
      </c>
      <c r="V538" s="125" t="str">
        <f>IF(b_BDVSA!V538&lt;&gt;"",ABS(b_BDVSA!V538),"")</f>
        <v/>
      </c>
      <c r="W538" s="125" t="str">
        <f>IF(AND(b_BDVSA!V538&lt;&gt;"",b_BDVSA!V538&lt;&gt;0)=TRUE,IF(b_BDVSA!V538&gt;0,"D","A"),"")</f>
        <v/>
      </c>
      <c r="X538" s="125" t="str">
        <f>IF(b_BDVSA!W538&lt;&gt;"",ABS(b_BDVSA!W538),"")</f>
        <v/>
      </c>
      <c r="Y538" s="125" t="str">
        <f>IF(AND(b_BDVSA!W538&lt;&gt;"",b_BDVSA!W538&lt;&gt;0)=TRUE,IF(b_BDVSA!W538&gt;0,"D","A"),"")</f>
        <v/>
      </c>
      <c r="Z538" s="126" t="str">
        <f>IF(b_BDVSA!X538&lt;&gt;"",ABS(b_BDVSA!X538),"")</f>
        <v/>
      </c>
    </row>
    <row r="539" spans="1:26">
      <c r="A539" s="117" t="str">
        <f>IF(dati_pdc!A535&lt;&gt;"",IF(dati_pdc!D535=1,RIGHT(dati_pdc!A535,dati_pdc!E535),dati_pdc!A535),"")</f>
        <v/>
      </c>
      <c r="B539" s="117" t="str">
        <f>IF(dati_pdc!B535&lt;&gt;"",dati_pdc!B535,"")</f>
        <v/>
      </c>
      <c r="C539" s="117" t="str">
        <f>IF(dati_pdc!C535&lt;&gt;"",dati_pdc!C535,"")</f>
        <v/>
      </c>
      <c r="D539" s="117" t="str">
        <f>IF(dati_pdc!D535&lt;&gt;"",dati_pdc!D535,"")</f>
        <v/>
      </c>
      <c r="E539" s="125" t="str">
        <f>IF(b_BDVSA!F539&lt;&gt;"",ABS(b_BDVSA!F539),"")</f>
        <v/>
      </c>
      <c r="F539" s="125" t="str">
        <f>IF(AND(b_BDVSA!F539&lt;&gt;"",b_BDVSA!F539&lt;&gt;0)=TRUE,IF(b_BDVSA!F539&gt;0,"D","A"),"")</f>
        <v/>
      </c>
      <c r="G539" s="125" t="str">
        <f>IF(b_BDVSA!G539&lt;&gt;"",ABS(b_BDVSA!G539),"")</f>
        <v/>
      </c>
      <c r="H539" s="125" t="str">
        <f>IF(AND(b_BDVSA!G539&lt;&gt;"",b_BDVSA!G539&lt;&gt;0)=TRUE,IF(b_BDVSA!G539&gt;0,"D","A"),"")</f>
        <v/>
      </c>
      <c r="I539" s="125" t="str">
        <f>IF(b_BDVSA!H539&lt;&gt;"",ABS(b_BDVSA!H539),"")</f>
        <v/>
      </c>
      <c r="J539" s="125" t="str">
        <f>IF(AND(b_BDVSA!H539&lt;&gt;"",b_BDVSA!H539&lt;&gt;0)=TRUE,IF(b_BDVSA!H539&gt;0,"D","A"),"")</f>
        <v/>
      </c>
      <c r="K539" s="126" t="str">
        <f>IF(b_BDVSA!I539&lt;&gt;"",ABS(b_BDVSA!I539),"")</f>
        <v/>
      </c>
      <c r="L539" s="125" t="str">
        <f>IF(b_BDVSA!L539&lt;&gt;"",ABS(b_BDVSA!L539),"")</f>
        <v/>
      </c>
      <c r="M539" s="125" t="str">
        <f>IF(AND(b_BDVSA!L539&lt;&gt;"",b_BDVSA!L539&lt;&gt;0)=TRUE,IF(b_BDVSA!L539&gt;0,"D","A"),"")</f>
        <v/>
      </c>
      <c r="N539" s="125" t="str">
        <f>IF(b_BDVSA!M539&lt;&gt;"",ABS(b_BDVSA!M539),"")</f>
        <v/>
      </c>
      <c r="O539" s="125" t="str">
        <f>IF(AND(b_BDVSA!M539&lt;&gt;"",b_BDVSA!M539&lt;&gt;0)=TRUE,IF(b_BDVSA!M539&gt;0,"D","A"),"")</f>
        <v/>
      </c>
      <c r="P539" s="126" t="str">
        <f>IF(b_BDVSA!N539&lt;&gt;"",ABS(b_BDVSA!N539),"")</f>
        <v/>
      </c>
      <c r="Q539" s="125" t="str">
        <f>IF(b_BDVSA!Q539&lt;&gt;"",ABS(b_BDVSA!Q539),"")</f>
        <v/>
      </c>
      <c r="R539" s="125" t="str">
        <f>IF(AND(b_BDVSA!Q539&lt;&gt;"",b_BDVSA!Q539&lt;&gt;0)=TRUE,IF(b_BDVSA!Q539&gt;0,"D","A"),"")</f>
        <v/>
      </c>
      <c r="S539" s="125" t="str">
        <f>IF(b_BDVSA!R539&lt;&gt;"",ABS(b_BDVSA!R539),"")</f>
        <v/>
      </c>
      <c r="T539" s="125" t="str">
        <f>IF(AND(b_BDVSA!R539&lt;&gt;"",b_BDVSA!R539&lt;&gt;0)=TRUE,IF(b_BDVSA!R539&gt;0,"D","A"),"")</f>
        <v/>
      </c>
      <c r="U539" s="126" t="str">
        <f>IF(b_BDVSA!S539&lt;&gt;"",ABS(b_BDVSA!S539),"")</f>
        <v/>
      </c>
      <c r="V539" s="125" t="str">
        <f>IF(b_BDVSA!V539&lt;&gt;"",ABS(b_BDVSA!V539),"")</f>
        <v/>
      </c>
      <c r="W539" s="125" t="str">
        <f>IF(AND(b_BDVSA!V539&lt;&gt;"",b_BDVSA!V539&lt;&gt;0)=TRUE,IF(b_BDVSA!V539&gt;0,"D","A"),"")</f>
        <v/>
      </c>
      <c r="X539" s="125" t="str">
        <f>IF(b_BDVSA!W539&lt;&gt;"",ABS(b_BDVSA!W539),"")</f>
        <v/>
      </c>
      <c r="Y539" s="125" t="str">
        <f>IF(AND(b_BDVSA!W539&lt;&gt;"",b_BDVSA!W539&lt;&gt;0)=TRUE,IF(b_BDVSA!W539&gt;0,"D","A"),"")</f>
        <v/>
      </c>
      <c r="Z539" s="126" t="str">
        <f>IF(b_BDVSA!X539&lt;&gt;"",ABS(b_BDVSA!X539),"")</f>
        <v/>
      </c>
    </row>
    <row r="540" spans="1:26">
      <c r="A540" s="117" t="str">
        <f>IF(dati_pdc!A536&lt;&gt;"",IF(dati_pdc!D536=1,RIGHT(dati_pdc!A536,dati_pdc!E536),dati_pdc!A536),"")</f>
        <v/>
      </c>
      <c r="B540" s="117" t="str">
        <f>IF(dati_pdc!B536&lt;&gt;"",dati_pdc!B536,"")</f>
        <v/>
      </c>
      <c r="C540" s="117" t="str">
        <f>IF(dati_pdc!C536&lt;&gt;"",dati_pdc!C536,"")</f>
        <v/>
      </c>
      <c r="D540" s="117" t="str">
        <f>IF(dati_pdc!D536&lt;&gt;"",dati_pdc!D536,"")</f>
        <v/>
      </c>
      <c r="E540" s="125" t="str">
        <f>IF(b_BDVSA!F540&lt;&gt;"",ABS(b_BDVSA!F540),"")</f>
        <v/>
      </c>
      <c r="F540" s="125" t="str">
        <f>IF(AND(b_BDVSA!F540&lt;&gt;"",b_BDVSA!F540&lt;&gt;0)=TRUE,IF(b_BDVSA!F540&gt;0,"D","A"),"")</f>
        <v/>
      </c>
      <c r="G540" s="125" t="str">
        <f>IF(b_BDVSA!G540&lt;&gt;"",ABS(b_BDVSA!G540),"")</f>
        <v/>
      </c>
      <c r="H540" s="125" t="str">
        <f>IF(AND(b_BDVSA!G540&lt;&gt;"",b_BDVSA!G540&lt;&gt;0)=TRUE,IF(b_BDVSA!G540&gt;0,"D","A"),"")</f>
        <v/>
      </c>
      <c r="I540" s="125" t="str">
        <f>IF(b_BDVSA!H540&lt;&gt;"",ABS(b_BDVSA!H540),"")</f>
        <v/>
      </c>
      <c r="J540" s="125" t="str">
        <f>IF(AND(b_BDVSA!H540&lt;&gt;"",b_BDVSA!H540&lt;&gt;0)=TRUE,IF(b_BDVSA!H540&gt;0,"D","A"),"")</f>
        <v/>
      </c>
      <c r="K540" s="126" t="str">
        <f>IF(b_BDVSA!I540&lt;&gt;"",ABS(b_BDVSA!I540),"")</f>
        <v/>
      </c>
      <c r="L540" s="125" t="str">
        <f>IF(b_BDVSA!L540&lt;&gt;"",ABS(b_BDVSA!L540),"")</f>
        <v/>
      </c>
      <c r="M540" s="125" t="str">
        <f>IF(AND(b_BDVSA!L540&lt;&gt;"",b_BDVSA!L540&lt;&gt;0)=TRUE,IF(b_BDVSA!L540&gt;0,"D","A"),"")</f>
        <v/>
      </c>
      <c r="N540" s="125" t="str">
        <f>IF(b_BDVSA!M540&lt;&gt;"",ABS(b_BDVSA!M540),"")</f>
        <v/>
      </c>
      <c r="O540" s="125" t="str">
        <f>IF(AND(b_BDVSA!M540&lt;&gt;"",b_BDVSA!M540&lt;&gt;0)=TRUE,IF(b_BDVSA!M540&gt;0,"D","A"),"")</f>
        <v/>
      </c>
      <c r="P540" s="126" t="str">
        <f>IF(b_BDVSA!N540&lt;&gt;"",ABS(b_BDVSA!N540),"")</f>
        <v/>
      </c>
      <c r="Q540" s="125" t="str">
        <f>IF(b_BDVSA!Q540&lt;&gt;"",ABS(b_BDVSA!Q540),"")</f>
        <v/>
      </c>
      <c r="R540" s="125" t="str">
        <f>IF(AND(b_BDVSA!Q540&lt;&gt;"",b_BDVSA!Q540&lt;&gt;0)=TRUE,IF(b_BDVSA!Q540&gt;0,"D","A"),"")</f>
        <v/>
      </c>
      <c r="S540" s="125" t="str">
        <f>IF(b_BDVSA!R540&lt;&gt;"",ABS(b_BDVSA!R540),"")</f>
        <v/>
      </c>
      <c r="T540" s="125" t="str">
        <f>IF(AND(b_BDVSA!R540&lt;&gt;"",b_BDVSA!R540&lt;&gt;0)=TRUE,IF(b_BDVSA!R540&gt;0,"D","A"),"")</f>
        <v/>
      </c>
      <c r="U540" s="126" t="str">
        <f>IF(b_BDVSA!S540&lt;&gt;"",ABS(b_BDVSA!S540),"")</f>
        <v/>
      </c>
      <c r="V540" s="125" t="str">
        <f>IF(b_BDVSA!V540&lt;&gt;"",ABS(b_BDVSA!V540),"")</f>
        <v/>
      </c>
      <c r="W540" s="125" t="str">
        <f>IF(AND(b_BDVSA!V540&lt;&gt;"",b_BDVSA!V540&lt;&gt;0)=TRUE,IF(b_BDVSA!V540&gt;0,"D","A"),"")</f>
        <v/>
      </c>
      <c r="X540" s="125" t="str">
        <f>IF(b_BDVSA!W540&lt;&gt;"",ABS(b_BDVSA!W540),"")</f>
        <v/>
      </c>
      <c r="Y540" s="125" t="str">
        <f>IF(AND(b_BDVSA!W540&lt;&gt;"",b_BDVSA!W540&lt;&gt;0)=TRUE,IF(b_BDVSA!W540&gt;0,"D","A"),"")</f>
        <v/>
      </c>
      <c r="Z540" s="126" t="str">
        <f>IF(b_BDVSA!X540&lt;&gt;"",ABS(b_BDVSA!X540),"")</f>
        <v/>
      </c>
    </row>
    <row r="541" spans="1:26">
      <c r="A541" s="117" t="str">
        <f>IF(dati_pdc!A537&lt;&gt;"",IF(dati_pdc!D537=1,RIGHT(dati_pdc!A537,dati_pdc!E537),dati_pdc!A537),"")</f>
        <v/>
      </c>
      <c r="B541" s="117" t="str">
        <f>IF(dati_pdc!B537&lt;&gt;"",dati_pdc!B537,"")</f>
        <v/>
      </c>
      <c r="C541" s="117" t="str">
        <f>IF(dati_pdc!C537&lt;&gt;"",dati_pdc!C537,"")</f>
        <v/>
      </c>
      <c r="D541" s="117" t="str">
        <f>IF(dati_pdc!D537&lt;&gt;"",dati_pdc!D537,"")</f>
        <v/>
      </c>
      <c r="E541" s="125" t="str">
        <f>IF(b_BDVSA!F541&lt;&gt;"",ABS(b_BDVSA!F541),"")</f>
        <v/>
      </c>
      <c r="F541" s="125" t="str">
        <f>IF(AND(b_BDVSA!F541&lt;&gt;"",b_BDVSA!F541&lt;&gt;0)=TRUE,IF(b_BDVSA!F541&gt;0,"D","A"),"")</f>
        <v/>
      </c>
      <c r="G541" s="125" t="str">
        <f>IF(b_BDVSA!G541&lt;&gt;"",ABS(b_BDVSA!G541),"")</f>
        <v/>
      </c>
      <c r="H541" s="125" t="str">
        <f>IF(AND(b_BDVSA!G541&lt;&gt;"",b_BDVSA!G541&lt;&gt;0)=TRUE,IF(b_BDVSA!G541&gt;0,"D","A"),"")</f>
        <v/>
      </c>
      <c r="I541" s="125" t="str">
        <f>IF(b_BDVSA!H541&lt;&gt;"",ABS(b_BDVSA!H541),"")</f>
        <v/>
      </c>
      <c r="J541" s="125" t="str">
        <f>IF(AND(b_BDVSA!H541&lt;&gt;"",b_BDVSA!H541&lt;&gt;0)=TRUE,IF(b_BDVSA!H541&gt;0,"D","A"),"")</f>
        <v/>
      </c>
      <c r="K541" s="126" t="str">
        <f>IF(b_BDVSA!I541&lt;&gt;"",ABS(b_BDVSA!I541),"")</f>
        <v/>
      </c>
      <c r="L541" s="125" t="str">
        <f>IF(b_BDVSA!L541&lt;&gt;"",ABS(b_BDVSA!L541),"")</f>
        <v/>
      </c>
      <c r="M541" s="125" t="str">
        <f>IF(AND(b_BDVSA!L541&lt;&gt;"",b_BDVSA!L541&lt;&gt;0)=TRUE,IF(b_BDVSA!L541&gt;0,"D","A"),"")</f>
        <v/>
      </c>
      <c r="N541" s="125" t="str">
        <f>IF(b_BDVSA!M541&lt;&gt;"",ABS(b_BDVSA!M541),"")</f>
        <v/>
      </c>
      <c r="O541" s="125" t="str">
        <f>IF(AND(b_BDVSA!M541&lt;&gt;"",b_BDVSA!M541&lt;&gt;0)=TRUE,IF(b_BDVSA!M541&gt;0,"D","A"),"")</f>
        <v/>
      </c>
      <c r="P541" s="126" t="str">
        <f>IF(b_BDVSA!N541&lt;&gt;"",ABS(b_BDVSA!N541),"")</f>
        <v/>
      </c>
      <c r="Q541" s="125" t="str">
        <f>IF(b_BDVSA!Q541&lt;&gt;"",ABS(b_BDVSA!Q541),"")</f>
        <v/>
      </c>
      <c r="R541" s="125" t="str">
        <f>IF(AND(b_BDVSA!Q541&lt;&gt;"",b_BDVSA!Q541&lt;&gt;0)=TRUE,IF(b_BDVSA!Q541&gt;0,"D","A"),"")</f>
        <v/>
      </c>
      <c r="S541" s="125" t="str">
        <f>IF(b_BDVSA!R541&lt;&gt;"",ABS(b_BDVSA!R541),"")</f>
        <v/>
      </c>
      <c r="T541" s="125" t="str">
        <f>IF(AND(b_BDVSA!R541&lt;&gt;"",b_BDVSA!R541&lt;&gt;0)=TRUE,IF(b_BDVSA!R541&gt;0,"D","A"),"")</f>
        <v/>
      </c>
      <c r="U541" s="126" t="str">
        <f>IF(b_BDVSA!S541&lt;&gt;"",ABS(b_BDVSA!S541),"")</f>
        <v/>
      </c>
      <c r="V541" s="125" t="str">
        <f>IF(b_BDVSA!V541&lt;&gt;"",ABS(b_BDVSA!V541),"")</f>
        <v/>
      </c>
      <c r="W541" s="125" t="str">
        <f>IF(AND(b_BDVSA!V541&lt;&gt;"",b_BDVSA!V541&lt;&gt;0)=TRUE,IF(b_BDVSA!V541&gt;0,"D","A"),"")</f>
        <v/>
      </c>
      <c r="X541" s="125" t="str">
        <f>IF(b_BDVSA!W541&lt;&gt;"",ABS(b_BDVSA!W541),"")</f>
        <v/>
      </c>
      <c r="Y541" s="125" t="str">
        <f>IF(AND(b_BDVSA!W541&lt;&gt;"",b_BDVSA!W541&lt;&gt;0)=TRUE,IF(b_BDVSA!W541&gt;0,"D","A"),"")</f>
        <v/>
      </c>
      <c r="Z541" s="126" t="str">
        <f>IF(b_BDVSA!X541&lt;&gt;"",ABS(b_BDVSA!X541),"")</f>
        <v/>
      </c>
    </row>
    <row r="542" spans="1:26">
      <c r="A542" s="117" t="str">
        <f>IF(dati_pdc!A538&lt;&gt;"",IF(dati_pdc!D538=1,RIGHT(dati_pdc!A538,dati_pdc!E538),dati_pdc!A538),"")</f>
        <v/>
      </c>
      <c r="B542" s="117" t="str">
        <f>IF(dati_pdc!B538&lt;&gt;"",dati_pdc!B538,"")</f>
        <v/>
      </c>
      <c r="C542" s="117" t="str">
        <f>IF(dati_pdc!C538&lt;&gt;"",dati_pdc!C538,"")</f>
        <v/>
      </c>
      <c r="D542" s="117" t="str">
        <f>IF(dati_pdc!D538&lt;&gt;"",dati_pdc!D538,"")</f>
        <v/>
      </c>
      <c r="E542" s="125" t="str">
        <f>IF(b_BDVSA!F542&lt;&gt;"",ABS(b_BDVSA!F542),"")</f>
        <v/>
      </c>
      <c r="F542" s="125" t="str">
        <f>IF(AND(b_BDVSA!F542&lt;&gt;"",b_BDVSA!F542&lt;&gt;0)=TRUE,IF(b_BDVSA!F542&gt;0,"D","A"),"")</f>
        <v/>
      </c>
      <c r="G542" s="125" t="str">
        <f>IF(b_BDVSA!G542&lt;&gt;"",ABS(b_BDVSA!G542),"")</f>
        <v/>
      </c>
      <c r="H542" s="125" t="str">
        <f>IF(AND(b_BDVSA!G542&lt;&gt;"",b_BDVSA!G542&lt;&gt;0)=TRUE,IF(b_BDVSA!G542&gt;0,"D","A"),"")</f>
        <v/>
      </c>
      <c r="I542" s="125" t="str">
        <f>IF(b_BDVSA!H542&lt;&gt;"",ABS(b_BDVSA!H542),"")</f>
        <v/>
      </c>
      <c r="J542" s="125" t="str">
        <f>IF(AND(b_BDVSA!H542&lt;&gt;"",b_BDVSA!H542&lt;&gt;0)=TRUE,IF(b_BDVSA!H542&gt;0,"D","A"),"")</f>
        <v/>
      </c>
      <c r="K542" s="126" t="str">
        <f>IF(b_BDVSA!I542&lt;&gt;"",ABS(b_BDVSA!I542),"")</f>
        <v/>
      </c>
      <c r="L542" s="125" t="str">
        <f>IF(b_BDVSA!L542&lt;&gt;"",ABS(b_BDVSA!L542),"")</f>
        <v/>
      </c>
      <c r="M542" s="125" t="str">
        <f>IF(AND(b_BDVSA!L542&lt;&gt;"",b_BDVSA!L542&lt;&gt;0)=TRUE,IF(b_BDVSA!L542&gt;0,"D","A"),"")</f>
        <v/>
      </c>
      <c r="N542" s="125" t="str">
        <f>IF(b_BDVSA!M542&lt;&gt;"",ABS(b_BDVSA!M542),"")</f>
        <v/>
      </c>
      <c r="O542" s="125" t="str">
        <f>IF(AND(b_BDVSA!M542&lt;&gt;"",b_BDVSA!M542&lt;&gt;0)=TRUE,IF(b_BDVSA!M542&gt;0,"D","A"),"")</f>
        <v/>
      </c>
      <c r="P542" s="126" t="str">
        <f>IF(b_BDVSA!N542&lt;&gt;"",ABS(b_BDVSA!N542),"")</f>
        <v/>
      </c>
      <c r="Q542" s="125" t="str">
        <f>IF(b_BDVSA!Q542&lt;&gt;"",ABS(b_BDVSA!Q542),"")</f>
        <v/>
      </c>
      <c r="R542" s="125" t="str">
        <f>IF(AND(b_BDVSA!Q542&lt;&gt;"",b_BDVSA!Q542&lt;&gt;0)=TRUE,IF(b_BDVSA!Q542&gt;0,"D","A"),"")</f>
        <v/>
      </c>
      <c r="S542" s="125" t="str">
        <f>IF(b_BDVSA!R542&lt;&gt;"",ABS(b_BDVSA!R542),"")</f>
        <v/>
      </c>
      <c r="T542" s="125" t="str">
        <f>IF(AND(b_BDVSA!R542&lt;&gt;"",b_BDVSA!R542&lt;&gt;0)=TRUE,IF(b_BDVSA!R542&gt;0,"D","A"),"")</f>
        <v/>
      </c>
      <c r="U542" s="126" t="str">
        <f>IF(b_BDVSA!S542&lt;&gt;"",ABS(b_BDVSA!S542),"")</f>
        <v/>
      </c>
      <c r="V542" s="125" t="str">
        <f>IF(b_BDVSA!V542&lt;&gt;"",ABS(b_BDVSA!V542),"")</f>
        <v/>
      </c>
      <c r="W542" s="125" t="str">
        <f>IF(AND(b_BDVSA!V542&lt;&gt;"",b_BDVSA!V542&lt;&gt;0)=TRUE,IF(b_BDVSA!V542&gt;0,"D","A"),"")</f>
        <v/>
      </c>
      <c r="X542" s="125" t="str">
        <f>IF(b_BDVSA!W542&lt;&gt;"",ABS(b_BDVSA!W542),"")</f>
        <v/>
      </c>
      <c r="Y542" s="125" t="str">
        <f>IF(AND(b_BDVSA!W542&lt;&gt;"",b_BDVSA!W542&lt;&gt;0)=TRUE,IF(b_BDVSA!W542&gt;0,"D","A"),"")</f>
        <v/>
      </c>
      <c r="Z542" s="126" t="str">
        <f>IF(b_BDVSA!X542&lt;&gt;"",ABS(b_BDVSA!X542),"")</f>
        <v/>
      </c>
    </row>
    <row r="543" spans="1:26">
      <c r="A543" s="117" t="str">
        <f>IF(dati_pdc!A539&lt;&gt;"",IF(dati_pdc!D539=1,RIGHT(dati_pdc!A539,dati_pdc!E539),dati_pdc!A539),"")</f>
        <v/>
      </c>
      <c r="B543" s="117" t="str">
        <f>IF(dati_pdc!B539&lt;&gt;"",dati_pdc!B539,"")</f>
        <v/>
      </c>
      <c r="C543" s="117" t="str">
        <f>IF(dati_pdc!C539&lt;&gt;"",dati_pdc!C539,"")</f>
        <v/>
      </c>
      <c r="D543" s="117" t="str">
        <f>IF(dati_pdc!D539&lt;&gt;"",dati_pdc!D539,"")</f>
        <v/>
      </c>
      <c r="E543" s="125" t="str">
        <f>IF(b_BDVSA!F543&lt;&gt;"",ABS(b_BDVSA!F543),"")</f>
        <v/>
      </c>
      <c r="F543" s="125" t="str">
        <f>IF(AND(b_BDVSA!F543&lt;&gt;"",b_BDVSA!F543&lt;&gt;0)=TRUE,IF(b_BDVSA!F543&gt;0,"D","A"),"")</f>
        <v/>
      </c>
      <c r="G543" s="125" t="str">
        <f>IF(b_BDVSA!G543&lt;&gt;"",ABS(b_BDVSA!G543),"")</f>
        <v/>
      </c>
      <c r="H543" s="125" t="str">
        <f>IF(AND(b_BDVSA!G543&lt;&gt;"",b_BDVSA!G543&lt;&gt;0)=TRUE,IF(b_BDVSA!G543&gt;0,"D","A"),"")</f>
        <v/>
      </c>
      <c r="I543" s="125" t="str">
        <f>IF(b_BDVSA!H543&lt;&gt;"",ABS(b_BDVSA!H543),"")</f>
        <v/>
      </c>
      <c r="J543" s="125" t="str">
        <f>IF(AND(b_BDVSA!H543&lt;&gt;"",b_BDVSA!H543&lt;&gt;0)=TRUE,IF(b_BDVSA!H543&gt;0,"D","A"),"")</f>
        <v/>
      </c>
      <c r="K543" s="126" t="str">
        <f>IF(b_BDVSA!I543&lt;&gt;"",ABS(b_BDVSA!I543),"")</f>
        <v/>
      </c>
      <c r="L543" s="125" t="str">
        <f>IF(b_BDVSA!L543&lt;&gt;"",ABS(b_BDVSA!L543),"")</f>
        <v/>
      </c>
      <c r="M543" s="125" t="str">
        <f>IF(AND(b_BDVSA!L543&lt;&gt;"",b_BDVSA!L543&lt;&gt;0)=TRUE,IF(b_BDVSA!L543&gt;0,"D","A"),"")</f>
        <v/>
      </c>
      <c r="N543" s="125" t="str">
        <f>IF(b_BDVSA!M543&lt;&gt;"",ABS(b_BDVSA!M543),"")</f>
        <v/>
      </c>
      <c r="O543" s="125" t="str">
        <f>IF(AND(b_BDVSA!M543&lt;&gt;"",b_BDVSA!M543&lt;&gt;0)=TRUE,IF(b_BDVSA!M543&gt;0,"D","A"),"")</f>
        <v/>
      </c>
      <c r="P543" s="126" t="str">
        <f>IF(b_BDVSA!N543&lt;&gt;"",ABS(b_BDVSA!N543),"")</f>
        <v/>
      </c>
      <c r="Q543" s="125" t="str">
        <f>IF(b_BDVSA!Q543&lt;&gt;"",ABS(b_BDVSA!Q543),"")</f>
        <v/>
      </c>
      <c r="R543" s="125" t="str">
        <f>IF(AND(b_BDVSA!Q543&lt;&gt;"",b_BDVSA!Q543&lt;&gt;0)=TRUE,IF(b_BDVSA!Q543&gt;0,"D","A"),"")</f>
        <v/>
      </c>
      <c r="S543" s="125" t="str">
        <f>IF(b_BDVSA!R543&lt;&gt;"",ABS(b_BDVSA!R543),"")</f>
        <v/>
      </c>
      <c r="T543" s="125" t="str">
        <f>IF(AND(b_BDVSA!R543&lt;&gt;"",b_BDVSA!R543&lt;&gt;0)=TRUE,IF(b_BDVSA!R543&gt;0,"D","A"),"")</f>
        <v/>
      </c>
      <c r="U543" s="126" t="str">
        <f>IF(b_BDVSA!S543&lt;&gt;"",ABS(b_BDVSA!S543),"")</f>
        <v/>
      </c>
      <c r="V543" s="125" t="str">
        <f>IF(b_BDVSA!V543&lt;&gt;"",ABS(b_BDVSA!V543),"")</f>
        <v/>
      </c>
      <c r="W543" s="125" t="str">
        <f>IF(AND(b_BDVSA!V543&lt;&gt;"",b_BDVSA!V543&lt;&gt;0)=TRUE,IF(b_BDVSA!V543&gt;0,"D","A"),"")</f>
        <v/>
      </c>
      <c r="X543" s="125" t="str">
        <f>IF(b_BDVSA!W543&lt;&gt;"",ABS(b_BDVSA!W543),"")</f>
        <v/>
      </c>
      <c r="Y543" s="125" t="str">
        <f>IF(AND(b_BDVSA!W543&lt;&gt;"",b_BDVSA!W543&lt;&gt;0)=TRUE,IF(b_BDVSA!W543&gt;0,"D","A"),"")</f>
        <v/>
      </c>
      <c r="Z543" s="126" t="str">
        <f>IF(b_BDVSA!X543&lt;&gt;"",ABS(b_BDVSA!X543),"")</f>
        <v/>
      </c>
    </row>
    <row r="544" spans="1:26">
      <c r="A544" s="117" t="str">
        <f>IF(dati_pdc!A540&lt;&gt;"",IF(dati_pdc!D540=1,RIGHT(dati_pdc!A540,dati_pdc!E540),dati_pdc!A540),"")</f>
        <v/>
      </c>
      <c r="B544" s="117" t="str">
        <f>IF(dati_pdc!B540&lt;&gt;"",dati_pdc!B540,"")</f>
        <v/>
      </c>
      <c r="C544" s="117" t="str">
        <f>IF(dati_pdc!C540&lt;&gt;"",dati_pdc!C540,"")</f>
        <v/>
      </c>
      <c r="D544" s="117" t="str">
        <f>IF(dati_pdc!D540&lt;&gt;"",dati_pdc!D540,"")</f>
        <v/>
      </c>
      <c r="E544" s="125" t="str">
        <f>IF(b_BDVSA!F544&lt;&gt;"",ABS(b_BDVSA!F544),"")</f>
        <v/>
      </c>
      <c r="F544" s="125" t="str">
        <f>IF(AND(b_BDVSA!F544&lt;&gt;"",b_BDVSA!F544&lt;&gt;0)=TRUE,IF(b_BDVSA!F544&gt;0,"D","A"),"")</f>
        <v/>
      </c>
      <c r="G544" s="125" t="str">
        <f>IF(b_BDVSA!G544&lt;&gt;"",ABS(b_BDVSA!G544),"")</f>
        <v/>
      </c>
      <c r="H544" s="125" t="str">
        <f>IF(AND(b_BDVSA!G544&lt;&gt;"",b_BDVSA!G544&lt;&gt;0)=TRUE,IF(b_BDVSA!G544&gt;0,"D","A"),"")</f>
        <v/>
      </c>
      <c r="I544" s="125" t="str">
        <f>IF(b_BDVSA!H544&lt;&gt;"",ABS(b_BDVSA!H544),"")</f>
        <v/>
      </c>
      <c r="J544" s="125" t="str">
        <f>IF(AND(b_BDVSA!H544&lt;&gt;"",b_BDVSA!H544&lt;&gt;0)=TRUE,IF(b_BDVSA!H544&gt;0,"D","A"),"")</f>
        <v/>
      </c>
      <c r="K544" s="126" t="str">
        <f>IF(b_BDVSA!I544&lt;&gt;"",ABS(b_BDVSA!I544),"")</f>
        <v/>
      </c>
      <c r="L544" s="125" t="str">
        <f>IF(b_BDVSA!L544&lt;&gt;"",ABS(b_BDVSA!L544),"")</f>
        <v/>
      </c>
      <c r="M544" s="125" t="str">
        <f>IF(AND(b_BDVSA!L544&lt;&gt;"",b_BDVSA!L544&lt;&gt;0)=TRUE,IF(b_BDVSA!L544&gt;0,"D","A"),"")</f>
        <v/>
      </c>
      <c r="N544" s="125" t="str">
        <f>IF(b_BDVSA!M544&lt;&gt;"",ABS(b_BDVSA!M544),"")</f>
        <v/>
      </c>
      <c r="O544" s="125" t="str">
        <f>IF(AND(b_BDVSA!M544&lt;&gt;"",b_BDVSA!M544&lt;&gt;0)=TRUE,IF(b_BDVSA!M544&gt;0,"D","A"),"")</f>
        <v/>
      </c>
      <c r="P544" s="126" t="str">
        <f>IF(b_BDVSA!N544&lt;&gt;"",ABS(b_BDVSA!N544),"")</f>
        <v/>
      </c>
      <c r="Q544" s="125" t="str">
        <f>IF(b_BDVSA!Q544&lt;&gt;"",ABS(b_BDVSA!Q544),"")</f>
        <v/>
      </c>
      <c r="R544" s="125" t="str">
        <f>IF(AND(b_BDVSA!Q544&lt;&gt;"",b_BDVSA!Q544&lt;&gt;0)=TRUE,IF(b_BDVSA!Q544&gt;0,"D","A"),"")</f>
        <v/>
      </c>
      <c r="S544" s="125" t="str">
        <f>IF(b_BDVSA!R544&lt;&gt;"",ABS(b_BDVSA!R544),"")</f>
        <v/>
      </c>
      <c r="T544" s="125" t="str">
        <f>IF(AND(b_BDVSA!R544&lt;&gt;"",b_BDVSA!R544&lt;&gt;0)=TRUE,IF(b_BDVSA!R544&gt;0,"D","A"),"")</f>
        <v/>
      </c>
      <c r="U544" s="126" t="str">
        <f>IF(b_BDVSA!S544&lt;&gt;"",ABS(b_BDVSA!S544),"")</f>
        <v/>
      </c>
      <c r="V544" s="125" t="str">
        <f>IF(b_BDVSA!V544&lt;&gt;"",ABS(b_BDVSA!V544),"")</f>
        <v/>
      </c>
      <c r="W544" s="125" t="str">
        <f>IF(AND(b_BDVSA!V544&lt;&gt;"",b_BDVSA!V544&lt;&gt;0)=TRUE,IF(b_BDVSA!V544&gt;0,"D","A"),"")</f>
        <v/>
      </c>
      <c r="X544" s="125" t="str">
        <f>IF(b_BDVSA!W544&lt;&gt;"",ABS(b_BDVSA!W544),"")</f>
        <v/>
      </c>
      <c r="Y544" s="125" t="str">
        <f>IF(AND(b_BDVSA!W544&lt;&gt;"",b_BDVSA!W544&lt;&gt;0)=TRUE,IF(b_BDVSA!W544&gt;0,"D","A"),"")</f>
        <v/>
      </c>
      <c r="Z544" s="126" t="str">
        <f>IF(b_BDVSA!X544&lt;&gt;"",ABS(b_BDVSA!X544),"")</f>
        <v/>
      </c>
    </row>
    <row r="545" spans="1:26">
      <c r="A545" s="117" t="str">
        <f>IF(dati_pdc!A541&lt;&gt;"",IF(dati_pdc!D541=1,RIGHT(dati_pdc!A541,dati_pdc!E541),dati_pdc!A541),"")</f>
        <v/>
      </c>
      <c r="B545" s="117" t="str">
        <f>IF(dati_pdc!B541&lt;&gt;"",dati_pdc!B541,"")</f>
        <v/>
      </c>
      <c r="C545" s="117" t="str">
        <f>IF(dati_pdc!C541&lt;&gt;"",dati_pdc!C541,"")</f>
        <v/>
      </c>
      <c r="D545" s="117" t="str">
        <f>IF(dati_pdc!D541&lt;&gt;"",dati_pdc!D541,"")</f>
        <v/>
      </c>
      <c r="E545" s="125" t="str">
        <f>IF(b_BDVSA!F545&lt;&gt;"",ABS(b_BDVSA!F545),"")</f>
        <v/>
      </c>
      <c r="F545" s="125" t="str">
        <f>IF(AND(b_BDVSA!F545&lt;&gt;"",b_BDVSA!F545&lt;&gt;0)=TRUE,IF(b_BDVSA!F545&gt;0,"D","A"),"")</f>
        <v/>
      </c>
      <c r="G545" s="125" t="str">
        <f>IF(b_BDVSA!G545&lt;&gt;"",ABS(b_BDVSA!G545),"")</f>
        <v/>
      </c>
      <c r="H545" s="125" t="str">
        <f>IF(AND(b_BDVSA!G545&lt;&gt;"",b_BDVSA!G545&lt;&gt;0)=TRUE,IF(b_BDVSA!G545&gt;0,"D","A"),"")</f>
        <v/>
      </c>
      <c r="I545" s="125" t="str">
        <f>IF(b_BDVSA!H545&lt;&gt;"",ABS(b_BDVSA!H545),"")</f>
        <v/>
      </c>
      <c r="J545" s="125" t="str">
        <f>IF(AND(b_BDVSA!H545&lt;&gt;"",b_BDVSA!H545&lt;&gt;0)=TRUE,IF(b_BDVSA!H545&gt;0,"D","A"),"")</f>
        <v/>
      </c>
      <c r="K545" s="126" t="str">
        <f>IF(b_BDVSA!I545&lt;&gt;"",ABS(b_BDVSA!I545),"")</f>
        <v/>
      </c>
      <c r="L545" s="125" t="str">
        <f>IF(b_BDVSA!L545&lt;&gt;"",ABS(b_BDVSA!L545),"")</f>
        <v/>
      </c>
      <c r="M545" s="125" t="str">
        <f>IF(AND(b_BDVSA!L545&lt;&gt;"",b_BDVSA!L545&lt;&gt;0)=TRUE,IF(b_BDVSA!L545&gt;0,"D","A"),"")</f>
        <v/>
      </c>
      <c r="N545" s="125" t="str">
        <f>IF(b_BDVSA!M545&lt;&gt;"",ABS(b_BDVSA!M545),"")</f>
        <v/>
      </c>
      <c r="O545" s="125" t="str">
        <f>IF(AND(b_BDVSA!M545&lt;&gt;"",b_BDVSA!M545&lt;&gt;0)=TRUE,IF(b_BDVSA!M545&gt;0,"D","A"),"")</f>
        <v/>
      </c>
      <c r="P545" s="126" t="str">
        <f>IF(b_BDVSA!N545&lt;&gt;"",ABS(b_BDVSA!N545),"")</f>
        <v/>
      </c>
      <c r="Q545" s="125" t="str">
        <f>IF(b_BDVSA!Q545&lt;&gt;"",ABS(b_BDVSA!Q545),"")</f>
        <v/>
      </c>
      <c r="R545" s="125" t="str">
        <f>IF(AND(b_BDVSA!Q545&lt;&gt;"",b_BDVSA!Q545&lt;&gt;0)=TRUE,IF(b_BDVSA!Q545&gt;0,"D","A"),"")</f>
        <v/>
      </c>
      <c r="S545" s="125" t="str">
        <f>IF(b_BDVSA!R545&lt;&gt;"",ABS(b_BDVSA!R545),"")</f>
        <v/>
      </c>
      <c r="T545" s="125" t="str">
        <f>IF(AND(b_BDVSA!R545&lt;&gt;"",b_BDVSA!R545&lt;&gt;0)=TRUE,IF(b_BDVSA!R545&gt;0,"D","A"),"")</f>
        <v/>
      </c>
      <c r="U545" s="126" t="str">
        <f>IF(b_BDVSA!S545&lt;&gt;"",ABS(b_BDVSA!S545),"")</f>
        <v/>
      </c>
      <c r="V545" s="125" t="str">
        <f>IF(b_BDVSA!V545&lt;&gt;"",ABS(b_BDVSA!V545),"")</f>
        <v/>
      </c>
      <c r="W545" s="125" t="str">
        <f>IF(AND(b_BDVSA!V545&lt;&gt;"",b_BDVSA!V545&lt;&gt;0)=TRUE,IF(b_BDVSA!V545&gt;0,"D","A"),"")</f>
        <v/>
      </c>
      <c r="X545" s="125" t="str">
        <f>IF(b_BDVSA!W545&lt;&gt;"",ABS(b_BDVSA!W545),"")</f>
        <v/>
      </c>
      <c r="Y545" s="125" t="str">
        <f>IF(AND(b_BDVSA!W545&lt;&gt;"",b_BDVSA!W545&lt;&gt;0)=TRUE,IF(b_BDVSA!W545&gt;0,"D","A"),"")</f>
        <v/>
      </c>
      <c r="Z545" s="126" t="str">
        <f>IF(b_BDVSA!X545&lt;&gt;"",ABS(b_BDVSA!X545),"")</f>
        <v/>
      </c>
    </row>
    <row r="546" spans="1:26">
      <c r="A546" s="117" t="str">
        <f>IF(dati_pdc!A542&lt;&gt;"",IF(dati_pdc!D542=1,RIGHT(dati_pdc!A542,dati_pdc!E542),dati_pdc!A542),"")</f>
        <v/>
      </c>
      <c r="B546" s="117" t="str">
        <f>IF(dati_pdc!B542&lt;&gt;"",dati_pdc!B542,"")</f>
        <v/>
      </c>
      <c r="C546" s="117" t="str">
        <f>IF(dati_pdc!C542&lt;&gt;"",dati_pdc!C542,"")</f>
        <v/>
      </c>
      <c r="D546" s="117" t="str">
        <f>IF(dati_pdc!D542&lt;&gt;"",dati_pdc!D542,"")</f>
        <v/>
      </c>
      <c r="E546" s="125" t="str">
        <f>IF(b_BDVSA!F546&lt;&gt;"",ABS(b_BDVSA!F546),"")</f>
        <v/>
      </c>
      <c r="F546" s="125" t="str">
        <f>IF(AND(b_BDVSA!F546&lt;&gt;"",b_BDVSA!F546&lt;&gt;0)=TRUE,IF(b_BDVSA!F546&gt;0,"D","A"),"")</f>
        <v/>
      </c>
      <c r="G546" s="125" t="str">
        <f>IF(b_BDVSA!G546&lt;&gt;"",ABS(b_BDVSA!G546),"")</f>
        <v/>
      </c>
      <c r="H546" s="125" t="str">
        <f>IF(AND(b_BDVSA!G546&lt;&gt;"",b_BDVSA!G546&lt;&gt;0)=TRUE,IF(b_BDVSA!G546&gt;0,"D","A"),"")</f>
        <v/>
      </c>
      <c r="I546" s="125" t="str">
        <f>IF(b_BDVSA!H546&lt;&gt;"",ABS(b_BDVSA!H546),"")</f>
        <v/>
      </c>
      <c r="J546" s="125" t="str">
        <f>IF(AND(b_BDVSA!H546&lt;&gt;"",b_BDVSA!H546&lt;&gt;0)=TRUE,IF(b_BDVSA!H546&gt;0,"D","A"),"")</f>
        <v/>
      </c>
      <c r="K546" s="126" t="str">
        <f>IF(b_BDVSA!I546&lt;&gt;"",ABS(b_BDVSA!I546),"")</f>
        <v/>
      </c>
      <c r="L546" s="125" t="str">
        <f>IF(b_BDVSA!L546&lt;&gt;"",ABS(b_BDVSA!L546),"")</f>
        <v/>
      </c>
      <c r="M546" s="125" t="str">
        <f>IF(AND(b_BDVSA!L546&lt;&gt;"",b_BDVSA!L546&lt;&gt;0)=TRUE,IF(b_BDVSA!L546&gt;0,"D","A"),"")</f>
        <v/>
      </c>
      <c r="N546" s="125" t="str">
        <f>IF(b_BDVSA!M546&lt;&gt;"",ABS(b_BDVSA!M546),"")</f>
        <v/>
      </c>
      <c r="O546" s="125" t="str">
        <f>IF(AND(b_BDVSA!M546&lt;&gt;"",b_BDVSA!M546&lt;&gt;0)=TRUE,IF(b_BDVSA!M546&gt;0,"D","A"),"")</f>
        <v/>
      </c>
      <c r="P546" s="126" t="str">
        <f>IF(b_BDVSA!N546&lt;&gt;"",ABS(b_BDVSA!N546),"")</f>
        <v/>
      </c>
      <c r="Q546" s="125" t="str">
        <f>IF(b_BDVSA!Q546&lt;&gt;"",ABS(b_BDVSA!Q546),"")</f>
        <v/>
      </c>
      <c r="R546" s="125" t="str">
        <f>IF(AND(b_BDVSA!Q546&lt;&gt;"",b_BDVSA!Q546&lt;&gt;0)=TRUE,IF(b_BDVSA!Q546&gt;0,"D","A"),"")</f>
        <v/>
      </c>
      <c r="S546" s="125" t="str">
        <f>IF(b_BDVSA!R546&lt;&gt;"",ABS(b_BDVSA!R546),"")</f>
        <v/>
      </c>
      <c r="T546" s="125" t="str">
        <f>IF(AND(b_BDVSA!R546&lt;&gt;"",b_BDVSA!R546&lt;&gt;0)=TRUE,IF(b_BDVSA!R546&gt;0,"D","A"),"")</f>
        <v/>
      </c>
      <c r="U546" s="126" t="str">
        <f>IF(b_BDVSA!S546&lt;&gt;"",ABS(b_BDVSA!S546),"")</f>
        <v/>
      </c>
      <c r="V546" s="125" t="str">
        <f>IF(b_BDVSA!V546&lt;&gt;"",ABS(b_BDVSA!V546),"")</f>
        <v/>
      </c>
      <c r="W546" s="125" t="str">
        <f>IF(AND(b_BDVSA!V546&lt;&gt;"",b_BDVSA!V546&lt;&gt;0)=TRUE,IF(b_BDVSA!V546&gt;0,"D","A"),"")</f>
        <v/>
      </c>
      <c r="X546" s="125" t="str">
        <f>IF(b_BDVSA!W546&lt;&gt;"",ABS(b_BDVSA!W546),"")</f>
        <v/>
      </c>
      <c r="Y546" s="125" t="str">
        <f>IF(AND(b_BDVSA!W546&lt;&gt;"",b_BDVSA!W546&lt;&gt;0)=TRUE,IF(b_BDVSA!W546&gt;0,"D","A"),"")</f>
        <v/>
      </c>
      <c r="Z546" s="126" t="str">
        <f>IF(b_BDVSA!X546&lt;&gt;"",ABS(b_BDVSA!X546),"")</f>
        <v/>
      </c>
    </row>
    <row r="547" spans="1:26">
      <c r="A547" s="117" t="str">
        <f>IF(dati_pdc!A543&lt;&gt;"",IF(dati_pdc!D543=1,RIGHT(dati_pdc!A543,dati_pdc!E543),dati_pdc!A543),"")</f>
        <v/>
      </c>
      <c r="B547" s="117" t="str">
        <f>IF(dati_pdc!B543&lt;&gt;"",dati_pdc!B543,"")</f>
        <v/>
      </c>
      <c r="C547" s="117" t="str">
        <f>IF(dati_pdc!C543&lt;&gt;"",dati_pdc!C543,"")</f>
        <v/>
      </c>
      <c r="D547" s="117" t="str">
        <f>IF(dati_pdc!D543&lt;&gt;"",dati_pdc!D543,"")</f>
        <v/>
      </c>
      <c r="E547" s="125" t="str">
        <f>IF(b_BDVSA!F547&lt;&gt;"",ABS(b_BDVSA!F547),"")</f>
        <v/>
      </c>
      <c r="F547" s="125" t="str">
        <f>IF(AND(b_BDVSA!F547&lt;&gt;"",b_BDVSA!F547&lt;&gt;0)=TRUE,IF(b_BDVSA!F547&gt;0,"D","A"),"")</f>
        <v/>
      </c>
      <c r="G547" s="125" t="str">
        <f>IF(b_BDVSA!G547&lt;&gt;"",ABS(b_BDVSA!G547),"")</f>
        <v/>
      </c>
      <c r="H547" s="125" t="str">
        <f>IF(AND(b_BDVSA!G547&lt;&gt;"",b_BDVSA!G547&lt;&gt;0)=TRUE,IF(b_BDVSA!G547&gt;0,"D","A"),"")</f>
        <v/>
      </c>
      <c r="I547" s="125" t="str">
        <f>IF(b_BDVSA!H547&lt;&gt;"",ABS(b_BDVSA!H547),"")</f>
        <v/>
      </c>
      <c r="J547" s="125" t="str">
        <f>IF(AND(b_BDVSA!H547&lt;&gt;"",b_BDVSA!H547&lt;&gt;0)=TRUE,IF(b_BDVSA!H547&gt;0,"D","A"),"")</f>
        <v/>
      </c>
      <c r="K547" s="126" t="str">
        <f>IF(b_BDVSA!I547&lt;&gt;"",ABS(b_BDVSA!I547),"")</f>
        <v/>
      </c>
      <c r="L547" s="125" t="str">
        <f>IF(b_BDVSA!L547&lt;&gt;"",ABS(b_BDVSA!L547),"")</f>
        <v/>
      </c>
      <c r="M547" s="125" t="str">
        <f>IF(AND(b_BDVSA!L547&lt;&gt;"",b_BDVSA!L547&lt;&gt;0)=TRUE,IF(b_BDVSA!L547&gt;0,"D","A"),"")</f>
        <v/>
      </c>
      <c r="N547" s="125" t="str">
        <f>IF(b_BDVSA!M547&lt;&gt;"",ABS(b_BDVSA!M547),"")</f>
        <v/>
      </c>
      <c r="O547" s="125" t="str">
        <f>IF(AND(b_BDVSA!M547&lt;&gt;"",b_BDVSA!M547&lt;&gt;0)=TRUE,IF(b_BDVSA!M547&gt;0,"D","A"),"")</f>
        <v/>
      </c>
      <c r="P547" s="126" t="str">
        <f>IF(b_BDVSA!N547&lt;&gt;"",ABS(b_BDVSA!N547),"")</f>
        <v/>
      </c>
      <c r="Q547" s="125" t="str">
        <f>IF(b_BDVSA!Q547&lt;&gt;"",ABS(b_BDVSA!Q547),"")</f>
        <v/>
      </c>
      <c r="R547" s="125" t="str">
        <f>IF(AND(b_BDVSA!Q547&lt;&gt;"",b_BDVSA!Q547&lt;&gt;0)=TRUE,IF(b_BDVSA!Q547&gt;0,"D","A"),"")</f>
        <v/>
      </c>
      <c r="S547" s="125" t="str">
        <f>IF(b_BDVSA!R547&lt;&gt;"",ABS(b_BDVSA!R547),"")</f>
        <v/>
      </c>
      <c r="T547" s="125" t="str">
        <f>IF(AND(b_BDVSA!R547&lt;&gt;"",b_BDVSA!R547&lt;&gt;0)=TRUE,IF(b_BDVSA!R547&gt;0,"D","A"),"")</f>
        <v/>
      </c>
      <c r="U547" s="126" t="str">
        <f>IF(b_BDVSA!S547&lt;&gt;"",ABS(b_BDVSA!S547),"")</f>
        <v/>
      </c>
      <c r="V547" s="125" t="str">
        <f>IF(b_BDVSA!V547&lt;&gt;"",ABS(b_BDVSA!V547),"")</f>
        <v/>
      </c>
      <c r="W547" s="125" t="str">
        <f>IF(AND(b_BDVSA!V547&lt;&gt;"",b_BDVSA!V547&lt;&gt;0)=TRUE,IF(b_BDVSA!V547&gt;0,"D","A"),"")</f>
        <v/>
      </c>
      <c r="X547" s="125" t="str">
        <f>IF(b_BDVSA!W547&lt;&gt;"",ABS(b_BDVSA!W547),"")</f>
        <v/>
      </c>
      <c r="Y547" s="125" t="str">
        <f>IF(AND(b_BDVSA!W547&lt;&gt;"",b_BDVSA!W547&lt;&gt;0)=TRUE,IF(b_BDVSA!W547&gt;0,"D","A"),"")</f>
        <v/>
      </c>
      <c r="Z547" s="126" t="str">
        <f>IF(b_BDVSA!X547&lt;&gt;"",ABS(b_BDVSA!X547),"")</f>
        <v/>
      </c>
    </row>
    <row r="548" spans="1:26">
      <c r="A548" s="117" t="str">
        <f>IF(dati_pdc!A544&lt;&gt;"",IF(dati_pdc!D544=1,RIGHT(dati_pdc!A544,dati_pdc!E544),dati_pdc!A544),"")</f>
        <v/>
      </c>
      <c r="B548" s="117" t="str">
        <f>IF(dati_pdc!B544&lt;&gt;"",dati_pdc!B544,"")</f>
        <v/>
      </c>
      <c r="C548" s="117" t="str">
        <f>IF(dati_pdc!C544&lt;&gt;"",dati_pdc!C544,"")</f>
        <v/>
      </c>
      <c r="D548" s="117" t="str">
        <f>IF(dati_pdc!D544&lt;&gt;"",dati_pdc!D544,"")</f>
        <v/>
      </c>
      <c r="E548" s="125" t="str">
        <f>IF(b_BDVSA!F548&lt;&gt;"",ABS(b_BDVSA!F548),"")</f>
        <v/>
      </c>
      <c r="F548" s="125" t="str">
        <f>IF(AND(b_BDVSA!F548&lt;&gt;"",b_BDVSA!F548&lt;&gt;0)=TRUE,IF(b_BDVSA!F548&gt;0,"D","A"),"")</f>
        <v/>
      </c>
      <c r="G548" s="125" t="str">
        <f>IF(b_BDVSA!G548&lt;&gt;"",ABS(b_BDVSA!G548),"")</f>
        <v/>
      </c>
      <c r="H548" s="125" t="str">
        <f>IF(AND(b_BDVSA!G548&lt;&gt;"",b_BDVSA!G548&lt;&gt;0)=TRUE,IF(b_BDVSA!G548&gt;0,"D","A"),"")</f>
        <v/>
      </c>
      <c r="I548" s="125" t="str">
        <f>IF(b_BDVSA!H548&lt;&gt;"",ABS(b_BDVSA!H548),"")</f>
        <v/>
      </c>
      <c r="J548" s="125" t="str">
        <f>IF(AND(b_BDVSA!H548&lt;&gt;"",b_BDVSA!H548&lt;&gt;0)=TRUE,IF(b_BDVSA!H548&gt;0,"D","A"),"")</f>
        <v/>
      </c>
      <c r="K548" s="126" t="str">
        <f>IF(b_BDVSA!I548&lt;&gt;"",ABS(b_BDVSA!I548),"")</f>
        <v/>
      </c>
      <c r="L548" s="125" t="str">
        <f>IF(b_BDVSA!L548&lt;&gt;"",ABS(b_BDVSA!L548),"")</f>
        <v/>
      </c>
      <c r="M548" s="125" t="str">
        <f>IF(AND(b_BDVSA!L548&lt;&gt;"",b_BDVSA!L548&lt;&gt;0)=TRUE,IF(b_BDVSA!L548&gt;0,"D","A"),"")</f>
        <v/>
      </c>
      <c r="N548" s="125" t="str">
        <f>IF(b_BDVSA!M548&lt;&gt;"",ABS(b_BDVSA!M548),"")</f>
        <v/>
      </c>
      <c r="O548" s="125" t="str">
        <f>IF(AND(b_BDVSA!M548&lt;&gt;"",b_BDVSA!M548&lt;&gt;0)=TRUE,IF(b_BDVSA!M548&gt;0,"D","A"),"")</f>
        <v/>
      </c>
      <c r="P548" s="126" t="str">
        <f>IF(b_BDVSA!N548&lt;&gt;"",ABS(b_BDVSA!N548),"")</f>
        <v/>
      </c>
      <c r="Q548" s="125" t="str">
        <f>IF(b_BDVSA!Q548&lt;&gt;"",ABS(b_BDVSA!Q548),"")</f>
        <v/>
      </c>
      <c r="R548" s="125" t="str">
        <f>IF(AND(b_BDVSA!Q548&lt;&gt;"",b_BDVSA!Q548&lt;&gt;0)=TRUE,IF(b_BDVSA!Q548&gt;0,"D","A"),"")</f>
        <v/>
      </c>
      <c r="S548" s="125" t="str">
        <f>IF(b_BDVSA!R548&lt;&gt;"",ABS(b_BDVSA!R548),"")</f>
        <v/>
      </c>
      <c r="T548" s="125" t="str">
        <f>IF(AND(b_BDVSA!R548&lt;&gt;"",b_BDVSA!R548&lt;&gt;0)=TRUE,IF(b_BDVSA!R548&gt;0,"D","A"),"")</f>
        <v/>
      </c>
      <c r="U548" s="126" t="str">
        <f>IF(b_BDVSA!S548&lt;&gt;"",ABS(b_BDVSA!S548),"")</f>
        <v/>
      </c>
      <c r="V548" s="125" t="str">
        <f>IF(b_BDVSA!V548&lt;&gt;"",ABS(b_BDVSA!V548),"")</f>
        <v/>
      </c>
      <c r="W548" s="125" t="str">
        <f>IF(AND(b_BDVSA!V548&lt;&gt;"",b_BDVSA!V548&lt;&gt;0)=TRUE,IF(b_BDVSA!V548&gt;0,"D","A"),"")</f>
        <v/>
      </c>
      <c r="X548" s="125" t="str">
        <f>IF(b_BDVSA!W548&lt;&gt;"",ABS(b_BDVSA!W548),"")</f>
        <v/>
      </c>
      <c r="Y548" s="125" t="str">
        <f>IF(AND(b_BDVSA!W548&lt;&gt;"",b_BDVSA!W548&lt;&gt;0)=TRUE,IF(b_BDVSA!W548&gt;0,"D","A"),"")</f>
        <v/>
      </c>
      <c r="Z548" s="126" t="str">
        <f>IF(b_BDVSA!X548&lt;&gt;"",ABS(b_BDVSA!X548),"")</f>
        <v/>
      </c>
    </row>
    <row r="549" spans="1:26">
      <c r="A549" s="117" t="str">
        <f>IF(dati_pdc!A545&lt;&gt;"",IF(dati_pdc!D545=1,RIGHT(dati_pdc!A545,dati_pdc!E545),dati_pdc!A545),"")</f>
        <v/>
      </c>
      <c r="B549" s="117" t="str">
        <f>IF(dati_pdc!B545&lt;&gt;"",dati_pdc!B545,"")</f>
        <v/>
      </c>
      <c r="C549" s="117" t="str">
        <f>IF(dati_pdc!C545&lt;&gt;"",dati_pdc!C545,"")</f>
        <v/>
      </c>
      <c r="D549" s="117" t="str">
        <f>IF(dati_pdc!D545&lt;&gt;"",dati_pdc!D545,"")</f>
        <v/>
      </c>
      <c r="E549" s="125" t="str">
        <f>IF(b_BDVSA!F549&lt;&gt;"",ABS(b_BDVSA!F549),"")</f>
        <v/>
      </c>
      <c r="F549" s="125" t="str">
        <f>IF(AND(b_BDVSA!F549&lt;&gt;"",b_BDVSA!F549&lt;&gt;0)=TRUE,IF(b_BDVSA!F549&gt;0,"D","A"),"")</f>
        <v/>
      </c>
      <c r="G549" s="125" t="str">
        <f>IF(b_BDVSA!G549&lt;&gt;"",ABS(b_BDVSA!G549),"")</f>
        <v/>
      </c>
      <c r="H549" s="125" t="str">
        <f>IF(AND(b_BDVSA!G549&lt;&gt;"",b_BDVSA!G549&lt;&gt;0)=TRUE,IF(b_BDVSA!G549&gt;0,"D","A"),"")</f>
        <v/>
      </c>
      <c r="I549" s="125" t="str">
        <f>IF(b_BDVSA!H549&lt;&gt;"",ABS(b_BDVSA!H549),"")</f>
        <v/>
      </c>
      <c r="J549" s="125" t="str">
        <f>IF(AND(b_BDVSA!H549&lt;&gt;"",b_BDVSA!H549&lt;&gt;0)=TRUE,IF(b_BDVSA!H549&gt;0,"D","A"),"")</f>
        <v/>
      </c>
      <c r="K549" s="126" t="str">
        <f>IF(b_BDVSA!I549&lt;&gt;"",ABS(b_BDVSA!I549),"")</f>
        <v/>
      </c>
      <c r="L549" s="125" t="str">
        <f>IF(b_BDVSA!L549&lt;&gt;"",ABS(b_BDVSA!L549),"")</f>
        <v/>
      </c>
      <c r="M549" s="125" t="str">
        <f>IF(AND(b_BDVSA!L549&lt;&gt;"",b_BDVSA!L549&lt;&gt;0)=TRUE,IF(b_BDVSA!L549&gt;0,"D","A"),"")</f>
        <v/>
      </c>
      <c r="N549" s="125" t="str">
        <f>IF(b_BDVSA!M549&lt;&gt;"",ABS(b_BDVSA!M549),"")</f>
        <v/>
      </c>
      <c r="O549" s="125" t="str">
        <f>IF(AND(b_BDVSA!M549&lt;&gt;"",b_BDVSA!M549&lt;&gt;0)=TRUE,IF(b_BDVSA!M549&gt;0,"D","A"),"")</f>
        <v/>
      </c>
      <c r="P549" s="126" t="str">
        <f>IF(b_BDVSA!N549&lt;&gt;"",ABS(b_BDVSA!N549),"")</f>
        <v/>
      </c>
      <c r="Q549" s="125" t="str">
        <f>IF(b_BDVSA!Q549&lt;&gt;"",ABS(b_BDVSA!Q549),"")</f>
        <v/>
      </c>
      <c r="R549" s="125" t="str">
        <f>IF(AND(b_BDVSA!Q549&lt;&gt;"",b_BDVSA!Q549&lt;&gt;0)=TRUE,IF(b_BDVSA!Q549&gt;0,"D","A"),"")</f>
        <v/>
      </c>
      <c r="S549" s="125" t="str">
        <f>IF(b_BDVSA!R549&lt;&gt;"",ABS(b_BDVSA!R549),"")</f>
        <v/>
      </c>
      <c r="T549" s="125" t="str">
        <f>IF(AND(b_BDVSA!R549&lt;&gt;"",b_BDVSA!R549&lt;&gt;0)=TRUE,IF(b_BDVSA!R549&gt;0,"D","A"),"")</f>
        <v/>
      </c>
      <c r="U549" s="126" t="str">
        <f>IF(b_BDVSA!S549&lt;&gt;"",ABS(b_BDVSA!S549),"")</f>
        <v/>
      </c>
      <c r="V549" s="125" t="str">
        <f>IF(b_BDVSA!V549&lt;&gt;"",ABS(b_BDVSA!V549),"")</f>
        <v/>
      </c>
      <c r="W549" s="125" t="str">
        <f>IF(AND(b_BDVSA!V549&lt;&gt;"",b_BDVSA!V549&lt;&gt;0)=TRUE,IF(b_BDVSA!V549&gt;0,"D","A"),"")</f>
        <v/>
      </c>
      <c r="X549" s="125" t="str">
        <f>IF(b_BDVSA!W549&lt;&gt;"",ABS(b_BDVSA!W549),"")</f>
        <v/>
      </c>
      <c r="Y549" s="125" t="str">
        <f>IF(AND(b_BDVSA!W549&lt;&gt;"",b_BDVSA!W549&lt;&gt;0)=TRUE,IF(b_BDVSA!W549&gt;0,"D","A"),"")</f>
        <v/>
      </c>
      <c r="Z549" s="126" t="str">
        <f>IF(b_BDVSA!X549&lt;&gt;"",ABS(b_BDVSA!X549),"")</f>
        <v/>
      </c>
    </row>
    <row r="550" spans="1:26">
      <c r="A550" s="117" t="str">
        <f>IF(dati_pdc!A546&lt;&gt;"",IF(dati_pdc!D546=1,RIGHT(dati_pdc!A546,dati_pdc!E546),dati_pdc!A546),"")</f>
        <v/>
      </c>
      <c r="B550" s="117" t="str">
        <f>IF(dati_pdc!B546&lt;&gt;"",dati_pdc!B546,"")</f>
        <v/>
      </c>
      <c r="C550" s="117" t="str">
        <f>IF(dati_pdc!C546&lt;&gt;"",dati_pdc!C546,"")</f>
        <v/>
      </c>
      <c r="D550" s="117" t="str">
        <f>IF(dati_pdc!D546&lt;&gt;"",dati_pdc!D546,"")</f>
        <v/>
      </c>
      <c r="E550" s="125" t="str">
        <f>IF(b_BDVSA!F550&lt;&gt;"",ABS(b_BDVSA!F550),"")</f>
        <v/>
      </c>
      <c r="F550" s="125" t="str">
        <f>IF(AND(b_BDVSA!F550&lt;&gt;"",b_BDVSA!F550&lt;&gt;0)=TRUE,IF(b_BDVSA!F550&gt;0,"D","A"),"")</f>
        <v/>
      </c>
      <c r="G550" s="125" t="str">
        <f>IF(b_BDVSA!G550&lt;&gt;"",ABS(b_BDVSA!G550),"")</f>
        <v/>
      </c>
      <c r="H550" s="125" t="str">
        <f>IF(AND(b_BDVSA!G550&lt;&gt;"",b_BDVSA!G550&lt;&gt;0)=TRUE,IF(b_BDVSA!G550&gt;0,"D","A"),"")</f>
        <v/>
      </c>
      <c r="I550" s="125" t="str">
        <f>IF(b_BDVSA!H550&lt;&gt;"",ABS(b_BDVSA!H550),"")</f>
        <v/>
      </c>
      <c r="J550" s="125" t="str">
        <f>IF(AND(b_BDVSA!H550&lt;&gt;"",b_BDVSA!H550&lt;&gt;0)=TRUE,IF(b_BDVSA!H550&gt;0,"D","A"),"")</f>
        <v/>
      </c>
      <c r="K550" s="126" t="str">
        <f>IF(b_BDVSA!I550&lt;&gt;"",ABS(b_BDVSA!I550),"")</f>
        <v/>
      </c>
      <c r="L550" s="125" t="str">
        <f>IF(b_BDVSA!L550&lt;&gt;"",ABS(b_BDVSA!L550),"")</f>
        <v/>
      </c>
      <c r="M550" s="125" t="str">
        <f>IF(AND(b_BDVSA!L550&lt;&gt;"",b_BDVSA!L550&lt;&gt;0)=TRUE,IF(b_BDVSA!L550&gt;0,"D","A"),"")</f>
        <v/>
      </c>
      <c r="N550" s="125" t="str">
        <f>IF(b_BDVSA!M550&lt;&gt;"",ABS(b_BDVSA!M550),"")</f>
        <v/>
      </c>
      <c r="O550" s="125" t="str">
        <f>IF(AND(b_BDVSA!M550&lt;&gt;"",b_BDVSA!M550&lt;&gt;0)=TRUE,IF(b_BDVSA!M550&gt;0,"D","A"),"")</f>
        <v/>
      </c>
      <c r="P550" s="126" t="str">
        <f>IF(b_BDVSA!N550&lt;&gt;"",ABS(b_BDVSA!N550),"")</f>
        <v/>
      </c>
      <c r="Q550" s="125" t="str">
        <f>IF(b_BDVSA!Q550&lt;&gt;"",ABS(b_BDVSA!Q550),"")</f>
        <v/>
      </c>
      <c r="R550" s="125" t="str">
        <f>IF(AND(b_BDVSA!Q550&lt;&gt;"",b_BDVSA!Q550&lt;&gt;0)=TRUE,IF(b_BDVSA!Q550&gt;0,"D","A"),"")</f>
        <v/>
      </c>
      <c r="S550" s="125" t="str">
        <f>IF(b_BDVSA!R550&lt;&gt;"",ABS(b_BDVSA!R550),"")</f>
        <v/>
      </c>
      <c r="T550" s="125" t="str">
        <f>IF(AND(b_BDVSA!R550&lt;&gt;"",b_BDVSA!R550&lt;&gt;0)=TRUE,IF(b_BDVSA!R550&gt;0,"D","A"),"")</f>
        <v/>
      </c>
      <c r="U550" s="126" t="str">
        <f>IF(b_BDVSA!S550&lt;&gt;"",ABS(b_BDVSA!S550),"")</f>
        <v/>
      </c>
      <c r="V550" s="125" t="str">
        <f>IF(b_BDVSA!V550&lt;&gt;"",ABS(b_BDVSA!V550),"")</f>
        <v/>
      </c>
      <c r="W550" s="125" t="str">
        <f>IF(AND(b_BDVSA!V550&lt;&gt;"",b_BDVSA!V550&lt;&gt;0)=TRUE,IF(b_BDVSA!V550&gt;0,"D","A"),"")</f>
        <v/>
      </c>
      <c r="X550" s="125" t="str">
        <f>IF(b_BDVSA!W550&lt;&gt;"",ABS(b_BDVSA!W550),"")</f>
        <v/>
      </c>
      <c r="Y550" s="125" t="str">
        <f>IF(AND(b_BDVSA!W550&lt;&gt;"",b_BDVSA!W550&lt;&gt;0)=TRUE,IF(b_BDVSA!W550&gt;0,"D","A"),"")</f>
        <v/>
      </c>
      <c r="Z550" s="126" t="str">
        <f>IF(b_BDVSA!X550&lt;&gt;"",ABS(b_BDVSA!X550),"")</f>
        <v/>
      </c>
    </row>
    <row r="551" spans="1:26">
      <c r="A551" s="117" t="str">
        <f>IF(dati_pdc!A547&lt;&gt;"",IF(dati_pdc!D547=1,RIGHT(dati_pdc!A547,dati_pdc!E547),dati_pdc!A547),"")</f>
        <v/>
      </c>
      <c r="B551" s="117" t="str">
        <f>IF(dati_pdc!B547&lt;&gt;"",dati_pdc!B547,"")</f>
        <v/>
      </c>
      <c r="C551" s="117" t="str">
        <f>IF(dati_pdc!C547&lt;&gt;"",dati_pdc!C547,"")</f>
        <v/>
      </c>
      <c r="D551" s="117" t="str">
        <f>IF(dati_pdc!D547&lt;&gt;"",dati_pdc!D547,"")</f>
        <v/>
      </c>
      <c r="E551" s="125" t="str">
        <f>IF(b_BDVSA!F551&lt;&gt;"",ABS(b_BDVSA!F551),"")</f>
        <v/>
      </c>
      <c r="F551" s="125" t="str">
        <f>IF(AND(b_BDVSA!F551&lt;&gt;"",b_BDVSA!F551&lt;&gt;0)=TRUE,IF(b_BDVSA!F551&gt;0,"D","A"),"")</f>
        <v/>
      </c>
      <c r="G551" s="125" t="str">
        <f>IF(b_BDVSA!G551&lt;&gt;"",ABS(b_BDVSA!G551),"")</f>
        <v/>
      </c>
      <c r="H551" s="125" t="str">
        <f>IF(AND(b_BDVSA!G551&lt;&gt;"",b_BDVSA!G551&lt;&gt;0)=TRUE,IF(b_BDVSA!G551&gt;0,"D","A"),"")</f>
        <v/>
      </c>
      <c r="I551" s="125" t="str">
        <f>IF(b_BDVSA!H551&lt;&gt;"",ABS(b_BDVSA!H551),"")</f>
        <v/>
      </c>
      <c r="J551" s="125" t="str">
        <f>IF(AND(b_BDVSA!H551&lt;&gt;"",b_BDVSA!H551&lt;&gt;0)=TRUE,IF(b_BDVSA!H551&gt;0,"D","A"),"")</f>
        <v/>
      </c>
      <c r="K551" s="126" t="str">
        <f>IF(b_BDVSA!I551&lt;&gt;"",ABS(b_BDVSA!I551),"")</f>
        <v/>
      </c>
      <c r="L551" s="125" t="str">
        <f>IF(b_BDVSA!L551&lt;&gt;"",ABS(b_BDVSA!L551),"")</f>
        <v/>
      </c>
      <c r="M551" s="125" t="str">
        <f>IF(AND(b_BDVSA!L551&lt;&gt;"",b_BDVSA!L551&lt;&gt;0)=TRUE,IF(b_BDVSA!L551&gt;0,"D","A"),"")</f>
        <v/>
      </c>
      <c r="N551" s="125" t="str">
        <f>IF(b_BDVSA!M551&lt;&gt;"",ABS(b_BDVSA!M551),"")</f>
        <v/>
      </c>
      <c r="O551" s="125" t="str">
        <f>IF(AND(b_BDVSA!M551&lt;&gt;"",b_BDVSA!M551&lt;&gt;0)=TRUE,IF(b_BDVSA!M551&gt;0,"D","A"),"")</f>
        <v/>
      </c>
      <c r="P551" s="126" t="str">
        <f>IF(b_BDVSA!N551&lt;&gt;"",ABS(b_BDVSA!N551),"")</f>
        <v/>
      </c>
      <c r="Q551" s="125" t="str">
        <f>IF(b_BDVSA!Q551&lt;&gt;"",ABS(b_BDVSA!Q551),"")</f>
        <v/>
      </c>
      <c r="R551" s="125" t="str">
        <f>IF(AND(b_BDVSA!Q551&lt;&gt;"",b_BDVSA!Q551&lt;&gt;0)=TRUE,IF(b_BDVSA!Q551&gt;0,"D","A"),"")</f>
        <v/>
      </c>
      <c r="S551" s="125" t="str">
        <f>IF(b_BDVSA!R551&lt;&gt;"",ABS(b_BDVSA!R551),"")</f>
        <v/>
      </c>
      <c r="T551" s="125" t="str">
        <f>IF(AND(b_BDVSA!R551&lt;&gt;"",b_BDVSA!R551&lt;&gt;0)=TRUE,IF(b_BDVSA!R551&gt;0,"D","A"),"")</f>
        <v/>
      </c>
      <c r="U551" s="126" t="str">
        <f>IF(b_BDVSA!S551&lt;&gt;"",ABS(b_BDVSA!S551),"")</f>
        <v/>
      </c>
      <c r="V551" s="125" t="str">
        <f>IF(b_BDVSA!V551&lt;&gt;"",ABS(b_BDVSA!V551),"")</f>
        <v/>
      </c>
      <c r="W551" s="125" t="str">
        <f>IF(AND(b_BDVSA!V551&lt;&gt;"",b_BDVSA!V551&lt;&gt;0)=TRUE,IF(b_BDVSA!V551&gt;0,"D","A"),"")</f>
        <v/>
      </c>
      <c r="X551" s="125" t="str">
        <f>IF(b_BDVSA!W551&lt;&gt;"",ABS(b_BDVSA!W551),"")</f>
        <v/>
      </c>
      <c r="Y551" s="125" t="str">
        <f>IF(AND(b_BDVSA!W551&lt;&gt;"",b_BDVSA!W551&lt;&gt;0)=TRUE,IF(b_BDVSA!W551&gt;0,"D","A"),"")</f>
        <v/>
      </c>
      <c r="Z551" s="126" t="str">
        <f>IF(b_BDVSA!X551&lt;&gt;"",ABS(b_BDVSA!X551),"")</f>
        <v/>
      </c>
    </row>
    <row r="552" spans="1:26">
      <c r="A552" s="117" t="str">
        <f>IF(dati_pdc!A548&lt;&gt;"",IF(dati_pdc!D548=1,RIGHT(dati_pdc!A548,dati_pdc!E548),dati_pdc!A548),"")</f>
        <v/>
      </c>
      <c r="B552" s="117" t="str">
        <f>IF(dati_pdc!B548&lt;&gt;"",dati_pdc!B548,"")</f>
        <v/>
      </c>
      <c r="C552" s="117" t="str">
        <f>IF(dati_pdc!C548&lt;&gt;"",dati_pdc!C548,"")</f>
        <v/>
      </c>
      <c r="D552" s="117" t="str">
        <f>IF(dati_pdc!D548&lt;&gt;"",dati_pdc!D548,"")</f>
        <v/>
      </c>
      <c r="E552" s="125" t="str">
        <f>IF(b_BDVSA!F552&lt;&gt;"",ABS(b_BDVSA!F552),"")</f>
        <v/>
      </c>
      <c r="F552" s="125" t="str">
        <f>IF(AND(b_BDVSA!F552&lt;&gt;"",b_BDVSA!F552&lt;&gt;0)=TRUE,IF(b_BDVSA!F552&gt;0,"D","A"),"")</f>
        <v/>
      </c>
      <c r="G552" s="125" t="str">
        <f>IF(b_BDVSA!G552&lt;&gt;"",ABS(b_BDVSA!G552),"")</f>
        <v/>
      </c>
      <c r="H552" s="125" t="str">
        <f>IF(AND(b_BDVSA!G552&lt;&gt;"",b_BDVSA!G552&lt;&gt;0)=TRUE,IF(b_BDVSA!G552&gt;0,"D","A"),"")</f>
        <v/>
      </c>
      <c r="I552" s="125" t="str">
        <f>IF(b_BDVSA!H552&lt;&gt;"",ABS(b_BDVSA!H552),"")</f>
        <v/>
      </c>
      <c r="J552" s="125" t="str">
        <f>IF(AND(b_BDVSA!H552&lt;&gt;"",b_BDVSA!H552&lt;&gt;0)=TRUE,IF(b_BDVSA!H552&gt;0,"D","A"),"")</f>
        <v/>
      </c>
      <c r="K552" s="126" t="str">
        <f>IF(b_BDVSA!I552&lt;&gt;"",ABS(b_BDVSA!I552),"")</f>
        <v/>
      </c>
      <c r="L552" s="125" t="str">
        <f>IF(b_BDVSA!L552&lt;&gt;"",ABS(b_BDVSA!L552),"")</f>
        <v/>
      </c>
      <c r="M552" s="125" t="str">
        <f>IF(AND(b_BDVSA!L552&lt;&gt;"",b_BDVSA!L552&lt;&gt;0)=TRUE,IF(b_BDVSA!L552&gt;0,"D","A"),"")</f>
        <v/>
      </c>
      <c r="N552" s="125" t="str">
        <f>IF(b_BDVSA!M552&lt;&gt;"",ABS(b_BDVSA!M552),"")</f>
        <v/>
      </c>
      <c r="O552" s="125" t="str">
        <f>IF(AND(b_BDVSA!M552&lt;&gt;"",b_BDVSA!M552&lt;&gt;0)=TRUE,IF(b_BDVSA!M552&gt;0,"D","A"),"")</f>
        <v/>
      </c>
      <c r="P552" s="126" t="str">
        <f>IF(b_BDVSA!N552&lt;&gt;"",ABS(b_BDVSA!N552),"")</f>
        <v/>
      </c>
      <c r="Q552" s="125" t="str">
        <f>IF(b_BDVSA!Q552&lt;&gt;"",ABS(b_BDVSA!Q552),"")</f>
        <v/>
      </c>
      <c r="R552" s="125" t="str">
        <f>IF(AND(b_BDVSA!Q552&lt;&gt;"",b_BDVSA!Q552&lt;&gt;0)=TRUE,IF(b_BDVSA!Q552&gt;0,"D","A"),"")</f>
        <v/>
      </c>
      <c r="S552" s="125" t="str">
        <f>IF(b_BDVSA!R552&lt;&gt;"",ABS(b_BDVSA!R552),"")</f>
        <v/>
      </c>
      <c r="T552" s="125" t="str">
        <f>IF(AND(b_BDVSA!R552&lt;&gt;"",b_BDVSA!R552&lt;&gt;0)=TRUE,IF(b_BDVSA!R552&gt;0,"D","A"),"")</f>
        <v/>
      </c>
      <c r="U552" s="126" t="str">
        <f>IF(b_BDVSA!S552&lt;&gt;"",ABS(b_BDVSA!S552),"")</f>
        <v/>
      </c>
      <c r="V552" s="125" t="str">
        <f>IF(b_BDVSA!V552&lt;&gt;"",ABS(b_BDVSA!V552),"")</f>
        <v/>
      </c>
      <c r="W552" s="125" t="str">
        <f>IF(AND(b_BDVSA!V552&lt;&gt;"",b_BDVSA!V552&lt;&gt;0)=TRUE,IF(b_BDVSA!V552&gt;0,"D","A"),"")</f>
        <v/>
      </c>
      <c r="X552" s="125" t="str">
        <f>IF(b_BDVSA!W552&lt;&gt;"",ABS(b_BDVSA!W552),"")</f>
        <v/>
      </c>
      <c r="Y552" s="125" t="str">
        <f>IF(AND(b_BDVSA!W552&lt;&gt;"",b_BDVSA!W552&lt;&gt;0)=TRUE,IF(b_BDVSA!W552&gt;0,"D","A"),"")</f>
        <v/>
      </c>
      <c r="Z552" s="126" t="str">
        <f>IF(b_BDVSA!X552&lt;&gt;"",ABS(b_BDVSA!X552),"")</f>
        <v/>
      </c>
    </row>
    <row r="553" spans="1:26">
      <c r="A553" s="117" t="str">
        <f>IF(dati_pdc!A549&lt;&gt;"",IF(dati_pdc!D549=1,RIGHT(dati_pdc!A549,dati_pdc!E549),dati_pdc!A549),"")</f>
        <v/>
      </c>
      <c r="B553" s="117" t="str">
        <f>IF(dati_pdc!B549&lt;&gt;"",dati_pdc!B549,"")</f>
        <v/>
      </c>
      <c r="C553" s="117" t="str">
        <f>IF(dati_pdc!C549&lt;&gt;"",dati_pdc!C549,"")</f>
        <v/>
      </c>
      <c r="D553" s="117" t="str">
        <f>IF(dati_pdc!D549&lt;&gt;"",dati_pdc!D549,"")</f>
        <v/>
      </c>
      <c r="E553" s="125" t="str">
        <f>IF(b_BDVSA!F553&lt;&gt;"",ABS(b_BDVSA!F553),"")</f>
        <v/>
      </c>
      <c r="F553" s="125" t="str">
        <f>IF(AND(b_BDVSA!F553&lt;&gt;"",b_BDVSA!F553&lt;&gt;0)=TRUE,IF(b_BDVSA!F553&gt;0,"D","A"),"")</f>
        <v/>
      </c>
      <c r="G553" s="125" t="str">
        <f>IF(b_BDVSA!G553&lt;&gt;"",ABS(b_BDVSA!G553),"")</f>
        <v/>
      </c>
      <c r="H553" s="125" t="str">
        <f>IF(AND(b_BDVSA!G553&lt;&gt;"",b_BDVSA!G553&lt;&gt;0)=TRUE,IF(b_BDVSA!G553&gt;0,"D","A"),"")</f>
        <v/>
      </c>
      <c r="I553" s="125" t="str">
        <f>IF(b_BDVSA!H553&lt;&gt;"",ABS(b_BDVSA!H553),"")</f>
        <v/>
      </c>
      <c r="J553" s="125" t="str">
        <f>IF(AND(b_BDVSA!H553&lt;&gt;"",b_BDVSA!H553&lt;&gt;0)=TRUE,IF(b_BDVSA!H553&gt;0,"D","A"),"")</f>
        <v/>
      </c>
      <c r="K553" s="126" t="str">
        <f>IF(b_BDVSA!I553&lt;&gt;"",ABS(b_BDVSA!I553),"")</f>
        <v/>
      </c>
      <c r="L553" s="125" t="str">
        <f>IF(b_BDVSA!L553&lt;&gt;"",ABS(b_BDVSA!L553),"")</f>
        <v/>
      </c>
      <c r="M553" s="125" t="str">
        <f>IF(AND(b_BDVSA!L553&lt;&gt;"",b_BDVSA!L553&lt;&gt;0)=TRUE,IF(b_BDVSA!L553&gt;0,"D","A"),"")</f>
        <v/>
      </c>
      <c r="N553" s="125" t="str">
        <f>IF(b_BDVSA!M553&lt;&gt;"",ABS(b_BDVSA!M553),"")</f>
        <v/>
      </c>
      <c r="O553" s="125" t="str">
        <f>IF(AND(b_BDVSA!M553&lt;&gt;"",b_BDVSA!M553&lt;&gt;0)=TRUE,IF(b_BDVSA!M553&gt;0,"D","A"),"")</f>
        <v/>
      </c>
      <c r="P553" s="126" t="str">
        <f>IF(b_BDVSA!N553&lt;&gt;"",ABS(b_BDVSA!N553),"")</f>
        <v/>
      </c>
      <c r="Q553" s="125" t="str">
        <f>IF(b_BDVSA!Q553&lt;&gt;"",ABS(b_BDVSA!Q553),"")</f>
        <v/>
      </c>
      <c r="R553" s="125" t="str">
        <f>IF(AND(b_BDVSA!Q553&lt;&gt;"",b_BDVSA!Q553&lt;&gt;0)=TRUE,IF(b_BDVSA!Q553&gt;0,"D","A"),"")</f>
        <v/>
      </c>
      <c r="S553" s="125" t="str">
        <f>IF(b_BDVSA!R553&lt;&gt;"",ABS(b_BDVSA!R553),"")</f>
        <v/>
      </c>
      <c r="T553" s="125" t="str">
        <f>IF(AND(b_BDVSA!R553&lt;&gt;"",b_BDVSA!R553&lt;&gt;0)=TRUE,IF(b_BDVSA!R553&gt;0,"D","A"),"")</f>
        <v/>
      </c>
      <c r="U553" s="126" t="str">
        <f>IF(b_BDVSA!S553&lt;&gt;"",ABS(b_BDVSA!S553),"")</f>
        <v/>
      </c>
      <c r="V553" s="125" t="str">
        <f>IF(b_BDVSA!V553&lt;&gt;"",ABS(b_BDVSA!V553),"")</f>
        <v/>
      </c>
      <c r="W553" s="125" t="str">
        <f>IF(AND(b_BDVSA!V553&lt;&gt;"",b_BDVSA!V553&lt;&gt;0)=TRUE,IF(b_BDVSA!V553&gt;0,"D","A"),"")</f>
        <v/>
      </c>
      <c r="X553" s="125" t="str">
        <f>IF(b_BDVSA!W553&lt;&gt;"",ABS(b_BDVSA!W553),"")</f>
        <v/>
      </c>
      <c r="Y553" s="125" t="str">
        <f>IF(AND(b_BDVSA!W553&lt;&gt;"",b_BDVSA!W553&lt;&gt;0)=TRUE,IF(b_BDVSA!W553&gt;0,"D","A"),"")</f>
        <v/>
      </c>
      <c r="Z553" s="126" t="str">
        <f>IF(b_BDVSA!X553&lt;&gt;"",ABS(b_BDVSA!X553),"")</f>
        <v/>
      </c>
    </row>
    <row r="554" spans="1:26">
      <c r="A554" s="117" t="str">
        <f>IF(dati_pdc!A550&lt;&gt;"",IF(dati_pdc!D550=1,RIGHT(dati_pdc!A550,dati_pdc!E550),dati_pdc!A550),"")</f>
        <v/>
      </c>
      <c r="B554" s="117" t="str">
        <f>IF(dati_pdc!B550&lt;&gt;"",dati_pdc!B550,"")</f>
        <v/>
      </c>
      <c r="C554" s="117" t="str">
        <f>IF(dati_pdc!C550&lt;&gt;"",dati_pdc!C550,"")</f>
        <v/>
      </c>
      <c r="D554" s="117" t="str">
        <f>IF(dati_pdc!D550&lt;&gt;"",dati_pdc!D550,"")</f>
        <v/>
      </c>
      <c r="E554" s="125" t="str">
        <f>IF(b_BDVSA!F554&lt;&gt;"",ABS(b_BDVSA!F554),"")</f>
        <v/>
      </c>
      <c r="F554" s="125" t="str">
        <f>IF(AND(b_BDVSA!F554&lt;&gt;"",b_BDVSA!F554&lt;&gt;0)=TRUE,IF(b_BDVSA!F554&gt;0,"D","A"),"")</f>
        <v/>
      </c>
      <c r="G554" s="125" t="str">
        <f>IF(b_BDVSA!G554&lt;&gt;"",ABS(b_BDVSA!G554),"")</f>
        <v/>
      </c>
      <c r="H554" s="125" t="str">
        <f>IF(AND(b_BDVSA!G554&lt;&gt;"",b_BDVSA!G554&lt;&gt;0)=TRUE,IF(b_BDVSA!G554&gt;0,"D","A"),"")</f>
        <v/>
      </c>
      <c r="I554" s="125" t="str">
        <f>IF(b_BDVSA!H554&lt;&gt;"",ABS(b_BDVSA!H554),"")</f>
        <v/>
      </c>
      <c r="J554" s="125" t="str">
        <f>IF(AND(b_BDVSA!H554&lt;&gt;"",b_BDVSA!H554&lt;&gt;0)=TRUE,IF(b_BDVSA!H554&gt;0,"D","A"),"")</f>
        <v/>
      </c>
      <c r="K554" s="126" t="str">
        <f>IF(b_BDVSA!I554&lt;&gt;"",ABS(b_BDVSA!I554),"")</f>
        <v/>
      </c>
      <c r="L554" s="125" t="str">
        <f>IF(b_BDVSA!L554&lt;&gt;"",ABS(b_BDVSA!L554),"")</f>
        <v/>
      </c>
      <c r="M554" s="125" t="str">
        <f>IF(AND(b_BDVSA!L554&lt;&gt;"",b_BDVSA!L554&lt;&gt;0)=TRUE,IF(b_BDVSA!L554&gt;0,"D","A"),"")</f>
        <v/>
      </c>
      <c r="N554" s="125" t="str">
        <f>IF(b_BDVSA!M554&lt;&gt;"",ABS(b_BDVSA!M554),"")</f>
        <v/>
      </c>
      <c r="O554" s="125" t="str">
        <f>IF(AND(b_BDVSA!M554&lt;&gt;"",b_BDVSA!M554&lt;&gt;0)=TRUE,IF(b_BDVSA!M554&gt;0,"D","A"),"")</f>
        <v/>
      </c>
      <c r="P554" s="126" t="str">
        <f>IF(b_BDVSA!N554&lt;&gt;"",ABS(b_BDVSA!N554),"")</f>
        <v/>
      </c>
      <c r="Q554" s="125" t="str">
        <f>IF(b_BDVSA!Q554&lt;&gt;"",ABS(b_BDVSA!Q554),"")</f>
        <v/>
      </c>
      <c r="R554" s="125" t="str">
        <f>IF(AND(b_BDVSA!Q554&lt;&gt;"",b_BDVSA!Q554&lt;&gt;0)=TRUE,IF(b_BDVSA!Q554&gt;0,"D","A"),"")</f>
        <v/>
      </c>
      <c r="S554" s="125" t="str">
        <f>IF(b_BDVSA!R554&lt;&gt;"",ABS(b_BDVSA!R554),"")</f>
        <v/>
      </c>
      <c r="T554" s="125" t="str">
        <f>IF(AND(b_BDVSA!R554&lt;&gt;"",b_BDVSA!R554&lt;&gt;0)=TRUE,IF(b_BDVSA!R554&gt;0,"D","A"),"")</f>
        <v/>
      </c>
      <c r="U554" s="126" t="str">
        <f>IF(b_BDVSA!S554&lt;&gt;"",ABS(b_BDVSA!S554),"")</f>
        <v/>
      </c>
      <c r="V554" s="125" t="str">
        <f>IF(b_BDVSA!V554&lt;&gt;"",ABS(b_BDVSA!V554),"")</f>
        <v/>
      </c>
      <c r="W554" s="125" t="str">
        <f>IF(AND(b_BDVSA!V554&lt;&gt;"",b_BDVSA!V554&lt;&gt;0)=TRUE,IF(b_BDVSA!V554&gt;0,"D","A"),"")</f>
        <v/>
      </c>
      <c r="X554" s="125" t="str">
        <f>IF(b_BDVSA!W554&lt;&gt;"",ABS(b_BDVSA!W554),"")</f>
        <v/>
      </c>
      <c r="Y554" s="125" t="str">
        <f>IF(AND(b_BDVSA!W554&lt;&gt;"",b_BDVSA!W554&lt;&gt;0)=TRUE,IF(b_BDVSA!W554&gt;0,"D","A"),"")</f>
        <v/>
      </c>
      <c r="Z554" s="126" t="str">
        <f>IF(b_BDVSA!X554&lt;&gt;"",ABS(b_BDVSA!X554),"")</f>
        <v/>
      </c>
    </row>
    <row r="555" spans="1:26">
      <c r="A555" s="117" t="str">
        <f>IF(dati_pdc!A551&lt;&gt;"",IF(dati_pdc!D551=1,RIGHT(dati_pdc!A551,dati_pdc!E551),dati_pdc!A551),"")</f>
        <v/>
      </c>
      <c r="B555" s="117" t="str">
        <f>IF(dati_pdc!B551&lt;&gt;"",dati_pdc!B551,"")</f>
        <v/>
      </c>
      <c r="C555" s="117" t="str">
        <f>IF(dati_pdc!C551&lt;&gt;"",dati_pdc!C551,"")</f>
        <v/>
      </c>
      <c r="D555" s="117" t="str">
        <f>IF(dati_pdc!D551&lt;&gt;"",dati_pdc!D551,"")</f>
        <v/>
      </c>
      <c r="E555" s="125" t="str">
        <f>IF(b_BDVSA!F555&lt;&gt;"",ABS(b_BDVSA!F555),"")</f>
        <v/>
      </c>
      <c r="F555" s="125" t="str">
        <f>IF(AND(b_BDVSA!F555&lt;&gt;"",b_BDVSA!F555&lt;&gt;0)=TRUE,IF(b_BDVSA!F555&gt;0,"D","A"),"")</f>
        <v/>
      </c>
      <c r="G555" s="125" t="str">
        <f>IF(b_BDVSA!G555&lt;&gt;"",ABS(b_BDVSA!G555),"")</f>
        <v/>
      </c>
      <c r="H555" s="125" t="str">
        <f>IF(AND(b_BDVSA!G555&lt;&gt;"",b_BDVSA!G555&lt;&gt;0)=TRUE,IF(b_BDVSA!G555&gt;0,"D","A"),"")</f>
        <v/>
      </c>
      <c r="I555" s="125" t="str">
        <f>IF(b_BDVSA!H555&lt;&gt;"",ABS(b_BDVSA!H555),"")</f>
        <v/>
      </c>
      <c r="J555" s="125" t="str">
        <f>IF(AND(b_BDVSA!H555&lt;&gt;"",b_BDVSA!H555&lt;&gt;0)=TRUE,IF(b_BDVSA!H555&gt;0,"D","A"),"")</f>
        <v/>
      </c>
      <c r="K555" s="126" t="str">
        <f>IF(b_BDVSA!I555&lt;&gt;"",ABS(b_BDVSA!I555),"")</f>
        <v/>
      </c>
      <c r="L555" s="125" t="str">
        <f>IF(b_BDVSA!L555&lt;&gt;"",ABS(b_BDVSA!L555),"")</f>
        <v/>
      </c>
      <c r="M555" s="125" t="str">
        <f>IF(AND(b_BDVSA!L555&lt;&gt;"",b_BDVSA!L555&lt;&gt;0)=TRUE,IF(b_BDVSA!L555&gt;0,"D","A"),"")</f>
        <v/>
      </c>
      <c r="N555" s="125" t="str">
        <f>IF(b_BDVSA!M555&lt;&gt;"",ABS(b_BDVSA!M555),"")</f>
        <v/>
      </c>
      <c r="O555" s="125" t="str">
        <f>IF(AND(b_BDVSA!M555&lt;&gt;"",b_BDVSA!M555&lt;&gt;0)=TRUE,IF(b_BDVSA!M555&gt;0,"D","A"),"")</f>
        <v/>
      </c>
      <c r="P555" s="126" t="str">
        <f>IF(b_BDVSA!N555&lt;&gt;"",ABS(b_BDVSA!N555),"")</f>
        <v/>
      </c>
      <c r="Q555" s="125" t="str">
        <f>IF(b_BDVSA!Q555&lt;&gt;"",ABS(b_BDVSA!Q555),"")</f>
        <v/>
      </c>
      <c r="R555" s="125" t="str">
        <f>IF(AND(b_BDVSA!Q555&lt;&gt;"",b_BDVSA!Q555&lt;&gt;0)=TRUE,IF(b_BDVSA!Q555&gt;0,"D","A"),"")</f>
        <v/>
      </c>
      <c r="S555" s="125" t="str">
        <f>IF(b_BDVSA!R555&lt;&gt;"",ABS(b_BDVSA!R555),"")</f>
        <v/>
      </c>
      <c r="T555" s="125" t="str">
        <f>IF(AND(b_BDVSA!R555&lt;&gt;"",b_BDVSA!R555&lt;&gt;0)=TRUE,IF(b_BDVSA!R555&gt;0,"D","A"),"")</f>
        <v/>
      </c>
      <c r="U555" s="126" t="str">
        <f>IF(b_BDVSA!S555&lt;&gt;"",ABS(b_BDVSA!S555),"")</f>
        <v/>
      </c>
      <c r="V555" s="125" t="str">
        <f>IF(b_BDVSA!V555&lt;&gt;"",ABS(b_BDVSA!V555),"")</f>
        <v/>
      </c>
      <c r="W555" s="125" t="str">
        <f>IF(AND(b_BDVSA!V555&lt;&gt;"",b_BDVSA!V555&lt;&gt;0)=TRUE,IF(b_BDVSA!V555&gt;0,"D","A"),"")</f>
        <v/>
      </c>
      <c r="X555" s="125" t="str">
        <f>IF(b_BDVSA!W555&lt;&gt;"",ABS(b_BDVSA!W555),"")</f>
        <v/>
      </c>
      <c r="Y555" s="125" t="str">
        <f>IF(AND(b_BDVSA!W555&lt;&gt;"",b_BDVSA!W555&lt;&gt;0)=TRUE,IF(b_BDVSA!W555&gt;0,"D","A"),"")</f>
        <v/>
      </c>
      <c r="Z555" s="126" t="str">
        <f>IF(b_BDVSA!X555&lt;&gt;"",ABS(b_BDVSA!X555),"")</f>
        <v/>
      </c>
    </row>
    <row r="556" spans="1:26">
      <c r="A556" s="117" t="str">
        <f>IF(dati_pdc!A552&lt;&gt;"",IF(dati_pdc!D552=1,RIGHT(dati_pdc!A552,dati_pdc!E552),dati_pdc!A552),"")</f>
        <v/>
      </c>
      <c r="B556" s="117" t="str">
        <f>IF(dati_pdc!B552&lt;&gt;"",dati_pdc!B552,"")</f>
        <v/>
      </c>
      <c r="C556" s="117" t="str">
        <f>IF(dati_pdc!C552&lt;&gt;"",dati_pdc!C552,"")</f>
        <v/>
      </c>
      <c r="D556" s="117" t="str">
        <f>IF(dati_pdc!D552&lt;&gt;"",dati_pdc!D552,"")</f>
        <v/>
      </c>
      <c r="E556" s="125" t="str">
        <f>IF(b_BDVSA!F556&lt;&gt;"",ABS(b_BDVSA!F556),"")</f>
        <v/>
      </c>
      <c r="F556" s="125" t="str">
        <f>IF(AND(b_BDVSA!F556&lt;&gt;"",b_BDVSA!F556&lt;&gt;0)=TRUE,IF(b_BDVSA!F556&gt;0,"D","A"),"")</f>
        <v/>
      </c>
      <c r="G556" s="125" t="str">
        <f>IF(b_BDVSA!G556&lt;&gt;"",ABS(b_BDVSA!G556),"")</f>
        <v/>
      </c>
      <c r="H556" s="125" t="str">
        <f>IF(AND(b_BDVSA!G556&lt;&gt;"",b_BDVSA!G556&lt;&gt;0)=TRUE,IF(b_BDVSA!G556&gt;0,"D","A"),"")</f>
        <v/>
      </c>
      <c r="I556" s="125" t="str">
        <f>IF(b_BDVSA!H556&lt;&gt;"",ABS(b_BDVSA!H556),"")</f>
        <v/>
      </c>
      <c r="J556" s="125" t="str">
        <f>IF(AND(b_BDVSA!H556&lt;&gt;"",b_BDVSA!H556&lt;&gt;0)=TRUE,IF(b_BDVSA!H556&gt;0,"D","A"),"")</f>
        <v/>
      </c>
      <c r="K556" s="126" t="str">
        <f>IF(b_BDVSA!I556&lt;&gt;"",ABS(b_BDVSA!I556),"")</f>
        <v/>
      </c>
      <c r="L556" s="125" t="str">
        <f>IF(b_BDVSA!L556&lt;&gt;"",ABS(b_BDVSA!L556),"")</f>
        <v/>
      </c>
      <c r="M556" s="125" t="str">
        <f>IF(AND(b_BDVSA!L556&lt;&gt;"",b_BDVSA!L556&lt;&gt;0)=TRUE,IF(b_BDVSA!L556&gt;0,"D","A"),"")</f>
        <v/>
      </c>
      <c r="N556" s="125" t="str">
        <f>IF(b_BDVSA!M556&lt;&gt;"",ABS(b_BDVSA!M556),"")</f>
        <v/>
      </c>
      <c r="O556" s="125" t="str">
        <f>IF(AND(b_BDVSA!M556&lt;&gt;"",b_BDVSA!M556&lt;&gt;0)=TRUE,IF(b_BDVSA!M556&gt;0,"D","A"),"")</f>
        <v/>
      </c>
      <c r="P556" s="126" t="str">
        <f>IF(b_BDVSA!N556&lt;&gt;"",ABS(b_BDVSA!N556),"")</f>
        <v/>
      </c>
      <c r="Q556" s="125" t="str">
        <f>IF(b_BDVSA!Q556&lt;&gt;"",ABS(b_BDVSA!Q556),"")</f>
        <v/>
      </c>
      <c r="R556" s="125" t="str">
        <f>IF(AND(b_BDVSA!Q556&lt;&gt;"",b_BDVSA!Q556&lt;&gt;0)=TRUE,IF(b_BDVSA!Q556&gt;0,"D","A"),"")</f>
        <v/>
      </c>
      <c r="S556" s="125" t="str">
        <f>IF(b_BDVSA!R556&lt;&gt;"",ABS(b_BDVSA!R556),"")</f>
        <v/>
      </c>
      <c r="T556" s="125" t="str">
        <f>IF(AND(b_BDVSA!R556&lt;&gt;"",b_BDVSA!R556&lt;&gt;0)=TRUE,IF(b_BDVSA!R556&gt;0,"D","A"),"")</f>
        <v/>
      </c>
      <c r="U556" s="126" t="str">
        <f>IF(b_BDVSA!S556&lt;&gt;"",ABS(b_BDVSA!S556),"")</f>
        <v/>
      </c>
      <c r="V556" s="125" t="str">
        <f>IF(b_BDVSA!V556&lt;&gt;"",ABS(b_BDVSA!V556),"")</f>
        <v/>
      </c>
      <c r="W556" s="125" t="str">
        <f>IF(AND(b_BDVSA!V556&lt;&gt;"",b_BDVSA!V556&lt;&gt;0)=TRUE,IF(b_BDVSA!V556&gt;0,"D","A"),"")</f>
        <v/>
      </c>
      <c r="X556" s="125" t="str">
        <f>IF(b_BDVSA!W556&lt;&gt;"",ABS(b_BDVSA!W556),"")</f>
        <v/>
      </c>
      <c r="Y556" s="125" t="str">
        <f>IF(AND(b_BDVSA!W556&lt;&gt;"",b_BDVSA!W556&lt;&gt;0)=TRUE,IF(b_BDVSA!W556&gt;0,"D","A"),"")</f>
        <v/>
      </c>
      <c r="Z556" s="126" t="str">
        <f>IF(b_BDVSA!X556&lt;&gt;"",ABS(b_BDVSA!X556),"")</f>
        <v/>
      </c>
    </row>
    <row r="557" spans="1:26">
      <c r="A557" s="117" t="str">
        <f>IF(dati_pdc!A553&lt;&gt;"",IF(dati_pdc!D553=1,RIGHT(dati_pdc!A553,dati_pdc!E553),dati_pdc!A553),"")</f>
        <v/>
      </c>
      <c r="B557" s="117" t="str">
        <f>IF(dati_pdc!B553&lt;&gt;"",dati_pdc!B553,"")</f>
        <v/>
      </c>
      <c r="C557" s="117" t="str">
        <f>IF(dati_pdc!C553&lt;&gt;"",dati_pdc!C553,"")</f>
        <v/>
      </c>
      <c r="D557" s="117" t="str">
        <f>IF(dati_pdc!D553&lt;&gt;"",dati_pdc!D553,"")</f>
        <v/>
      </c>
      <c r="E557" s="125" t="str">
        <f>IF(b_BDVSA!F557&lt;&gt;"",ABS(b_BDVSA!F557),"")</f>
        <v/>
      </c>
      <c r="F557" s="125" t="str">
        <f>IF(AND(b_BDVSA!F557&lt;&gt;"",b_BDVSA!F557&lt;&gt;0)=TRUE,IF(b_BDVSA!F557&gt;0,"D","A"),"")</f>
        <v/>
      </c>
      <c r="G557" s="125" t="str">
        <f>IF(b_BDVSA!G557&lt;&gt;"",ABS(b_BDVSA!G557),"")</f>
        <v/>
      </c>
      <c r="H557" s="125" t="str">
        <f>IF(AND(b_BDVSA!G557&lt;&gt;"",b_BDVSA!G557&lt;&gt;0)=TRUE,IF(b_BDVSA!G557&gt;0,"D","A"),"")</f>
        <v/>
      </c>
      <c r="I557" s="125" t="str">
        <f>IF(b_BDVSA!H557&lt;&gt;"",ABS(b_BDVSA!H557),"")</f>
        <v/>
      </c>
      <c r="J557" s="125" t="str">
        <f>IF(AND(b_BDVSA!H557&lt;&gt;"",b_BDVSA!H557&lt;&gt;0)=TRUE,IF(b_BDVSA!H557&gt;0,"D","A"),"")</f>
        <v/>
      </c>
      <c r="K557" s="126" t="str">
        <f>IF(b_BDVSA!I557&lt;&gt;"",ABS(b_BDVSA!I557),"")</f>
        <v/>
      </c>
      <c r="L557" s="125" t="str">
        <f>IF(b_BDVSA!L557&lt;&gt;"",ABS(b_BDVSA!L557),"")</f>
        <v/>
      </c>
      <c r="M557" s="125" t="str">
        <f>IF(AND(b_BDVSA!L557&lt;&gt;"",b_BDVSA!L557&lt;&gt;0)=TRUE,IF(b_BDVSA!L557&gt;0,"D","A"),"")</f>
        <v/>
      </c>
      <c r="N557" s="125" t="str">
        <f>IF(b_BDVSA!M557&lt;&gt;"",ABS(b_BDVSA!M557),"")</f>
        <v/>
      </c>
      <c r="O557" s="125" t="str">
        <f>IF(AND(b_BDVSA!M557&lt;&gt;"",b_BDVSA!M557&lt;&gt;0)=TRUE,IF(b_BDVSA!M557&gt;0,"D","A"),"")</f>
        <v/>
      </c>
      <c r="P557" s="126" t="str">
        <f>IF(b_BDVSA!N557&lt;&gt;"",ABS(b_BDVSA!N557),"")</f>
        <v/>
      </c>
      <c r="Q557" s="125" t="str">
        <f>IF(b_BDVSA!Q557&lt;&gt;"",ABS(b_BDVSA!Q557),"")</f>
        <v/>
      </c>
      <c r="R557" s="125" t="str">
        <f>IF(AND(b_BDVSA!Q557&lt;&gt;"",b_BDVSA!Q557&lt;&gt;0)=TRUE,IF(b_BDVSA!Q557&gt;0,"D","A"),"")</f>
        <v/>
      </c>
      <c r="S557" s="125" t="str">
        <f>IF(b_BDVSA!R557&lt;&gt;"",ABS(b_BDVSA!R557),"")</f>
        <v/>
      </c>
      <c r="T557" s="125" t="str">
        <f>IF(AND(b_BDVSA!R557&lt;&gt;"",b_BDVSA!R557&lt;&gt;0)=TRUE,IF(b_BDVSA!R557&gt;0,"D","A"),"")</f>
        <v/>
      </c>
      <c r="U557" s="126" t="str">
        <f>IF(b_BDVSA!S557&lt;&gt;"",ABS(b_BDVSA!S557),"")</f>
        <v/>
      </c>
      <c r="V557" s="125" t="str">
        <f>IF(b_BDVSA!V557&lt;&gt;"",ABS(b_BDVSA!V557),"")</f>
        <v/>
      </c>
      <c r="W557" s="125" t="str">
        <f>IF(AND(b_BDVSA!V557&lt;&gt;"",b_BDVSA!V557&lt;&gt;0)=TRUE,IF(b_BDVSA!V557&gt;0,"D","A"),"")</f>
        <v/>
      </c>
      <c r="X557" s="125" t="str">
        <f>IF(b_BDVSA!W557&lt;&gt;"",ABS(b_BDVSA!W557),"")</f>
        <v/>
      </c>
      <c r="Y557" s="125" t="str">
        <f>IF(AND(b_BDVSA!W557&lt;&gt;"",b_BDVSA!W557&lt;&gt;0)=TRUE,IF(b_BDVSA!W557&gt;0,"D","A"),"")</f>
        <v/>
      </c>
      <c r="Z557" s="126" t="str">
        <f>IF(b_BDVSA!X557&lt;&gt;"",ABS(b_BDVSA!X557),"")</f>
        <v/>
      </c>
    </row>
    <row r="558" spans="1:26">
      <c r="A558" s="117" t="str">
        <f>IF(dati_pdc!A554&lt;&gt;"",IF(dati_pdc!D554=1,RIGHT(dati_pdc!A554,dati_pdc!E554),dati_pdc!A554),"")</f>
        <v/>
      </c>
      <c r="B558" s="117" t="str">
        <f>IF(dati_pdc!B554&lt;&gt;"",dati_pdc!B554,"")</f>
        <v/>
      </c>
      <c r="C558" s="117" t="str">
        <f>IF(dati_pdc!C554&lt;&gt;"",dati_pdc!C554,"")</f>
        <v/>
      </c>
      <c r="D558" s="117" t="str">
        <f>IF(dati_pdc!D554&lt;&gt;"",dati_pdc!D554,"")</f>
        <v/>
      </c>
      <c r="E558" s="125" t="str">
        <f>IF(b_BDVSA!F558&lt;&gt;"",ABS(b_BDVSA!F558),"")</f>
        <v/>
      </c>
      <c r="F558" s="125" t="str">
        <f>IF(AND(b_BDVSA!F558&lt;&gt;"",b_BDVSA!F558&lt;&gt;0)=TRUE,IF(b_BDVSA!F558&gt;0,"D","A"),"")</f>
        <v/>
      </c>
      <c r="G558" s="125" t="str">
        <f>IF(b_BDVSA!G558&lt;&gt;"",ABS(b_BDVSA!G558),"")</f>
        <v/>
      </c>
      <c r="H558" s="125" t="str">
        <f>IF(AND(b_BDVSA!G558&lt;&gt;"",b_BDVSA!G558&lt;&gt;0)=TRUE,IF(b_BDVSA!G558&gt;0,"D","A"),"")</f>
        <v/>
      </c>
      <c r="I558" s="125" t="str">
        <f>IF(b_BDVSA!H558&lt;&gt;"",ABS(b_BDVSA!H558),"")</f>
        <v/>
      </c>
      <c r="J558" s="125" t="str">
        <f>IF(AND(b_BDVSA!H558&lt;&gt;"",b_BDVSA!H558&lt;&gt;0)=TRUE,IF(b_BDVSA!H558&gt;0,"D","A"),"")</f>
        <v/>
      </c>
      <c r="K558" s="126" t="str">
        <f>IF(b_BDVSA!I558&lt;&gt;"",ABS(b_BDVSA!I558),"")</f>
        <v/>
      </c>
      <c r="L558" s="125" t="str">
        <f>IF(b_BDVSA!L558&lt;&gt;"",ABS(b_BDVSA!L558),"")</f>
        <v/>
      </c>
      <c r="M558" s="125" t="str">
        <f>IF(AND(b_BDVSA!L558&lt;&gt;"",b_BDVSA!L558&lt;&gt;0)=TRUE,IF(b_BDVSA!L558&gt;0,"D","A"),"")</f>
        <v/>
      </c>
      <c r="N558" s="125" t="str">
        <f>IF(b_BDVSA!M558&lt;&gt;"",ABS(b_BDVSA!M558),"")</f>
        <v/>
      </c>
      <c r="O558" s="125" t="str">
        <f>IF(AND(b_BDVSA!M558&lt;&gt;"",b_BDVSA!M558&lt;&gt;0)=TRUE,IF(b_BDVSA!M558&gt;0,"D","A"),"")</f>
        <v/>
      </c>
      <c r="P558" s="126" t="str">
        <f>IF(b_BDVSA!N558&lt;&gt;"",ABS(b_BDVSA!N558),"")</f>
        <v/>
      </c>
      <c r="Q558" s="125" t="str">
        <f>IF(b_BDVSA!Q558&lt;&gt;"",ABS(b_BDVSA!Q558),"")</f>
        <v/>
      </c>
      <c r="R558" s="125" t="str">
        <f>IF(AND(b_BDVSA!Q558&lt;&gt;"",b_BDVSA!Q558&lt;&gt;0)=TRUE,IF(b_BDVSA!Q558&gt;0,"D","A"),"")</f>
        <v/>
      </c>
      <c r="S558" s="125" t="str">
        <f>IF(b_BDVSA!R558&lt;&gt;"",ABS(b_BDVSA!R558),"")</f>
        <v/>
      </c>
      <c r="T558" s="125" t="str">
        <f>IF(AND(b_BDVSA!R558&lt;&gt;"",b_BDVSA!R558&lt;&gt;0)=TRUE,IF(b_BDVSA!R558&gt;0,"D","A"),"")</f>
        <v/>
      </c>
      <c r="U558" s="126" t="str">
        <f>IF(b_BDVSA!S558&lt;&gt;"",ABS(b_BDVSA!S558),"")</f>
        <v/>
      </c>
      <c r="V558" s="125" t="str">
        <f>IF(b_BDVSA!V558&lt;&gt;"",ABS(b_BDVSA!V558),"")</f>
        <v/>
      </c>
      <c r="W558" s="125" t="str">
        <f>IF(AND(b_BDVSA!V558&lt;&gt;"",b_BDVSA!V558&lt;&gt;0)=TRUE,IF(b_BDVSA!V558&gt;0,"D","A"),"")</f>
        <v/>
      </c>
      <c r="X558" s="125" t="str">
        <f>IF(b_BDVSA!W558&lt;&gt;"",ABS(b_BDVSA!W558),"")</f>
        <v/>
      </c>
      <c r="Y558" s="125" t="str">
        <f>IF(AND(b_BDVSA!W558&lt;&gt;"",b_BDVSA!W558&lt;&gt;0)=TRUE,IF(b_BDVSA!W558&gt;0,"D","A"),"")</f>
        <v/>
      </c>
      <c r="Z558" s="126" t="str">
        <f>IF(b_BDVSA!X558&lt;&gt;"",ABS(b_BDVSA!X558),"")</f>
        <v/>
      </c>
    </row>
    <row r="559" spans="1:26">
      <c r="A559" s="117" t="str">
        <f>IF(dati_pdc!A555&lt;&gt;"",IF(dati_pdc!D555=1,RIGHT(dati_pdc!A555,dati_pdc!E555),dati_pdc!A555),"")</f>
        <v/>
      </c>
      <c r="B559" s="117" t="str">
        <f>IF(dati_pdc!B555&lt;&gt;"",dati_pdc!B555,"")</f>
        <v/>
      </c>
      <c r="C559" s="117" t="str">
        <f>IF(dati_pdc!C555&lt;&gt;"",dati_pdc!C555,"")</f>
        <v/>
      </c>
      <c r="D559" s="117" t="str">
        <f>IF(dati_pdc!D555&lt;&gt;"",dati_pdc!D555,"")</f>
        <v/>
      </c>
      <c r="E559" s="125" t="str">
        <f>IF(b_BDVSA!F559&lt;&gt;"",ABS(b_BDVSA!F559),"")</f>
        <v/>
      </c>
      <c r="F559" s="125" t="str">
        <f>IF(AND(b_BDVSA!F559&lt;&gt;"",b_BDVSA!F559&lt;&gt;0)=TRUE,IF(b_BDVSA!F559&gt;0,"D","A"),"")</f>
        <v/>
      </c>
      <c r="G559" s="125" t="str">
        <f>IF(b_BDVSA!G559&lt;&gt;"",ABS(b_BDVSA!G559),"")</f>
        <v/>
      </c>
      <c r="H559" s="125" t="str">
        <f>IF(AND(b_BDVSA!G559&lt;&gt;"",b_BDVSA!G559&lt;&gt;0)=TRUE,IF(b_BDVSA!G559&gt;0,"D","A"),"")</f>
        <v/>
      </c>
      <c r="I559" s="125" t="str">
        <f>IF(b_BDVSA!H559&lt;&gt;"",ABS(b_BDVSA!H559),"")</f>
        <v/>
      </c>
      <c r="J559" s="125" t="str">
        <f>IF(AND(b_BDVSA!H559&lt;&gt;"",b_BDVSA!H559&lt;&gt;0)=TRUE,IF(b_BDVSA!H559&gt;0,"D","A"),"")</f>
        <v/>
      </c>
      <c r="K559" s="126" t="str">
        <f>IF(b_BDVSA!I559&lt;&gt;"",ABS(b_BDVSA!I559),"")</f>
        <v/>
      </c>
      <c r="L559" s="125" t="str">
        <f>IF(b_BDVSA!L559&lt;&gt;"",ABS(b_BDVSA!L559),"")</f>
        <v/>
      </c>
      <c r="M559" s="125" t="str">
        <f>IF(AND(b_BDVSA!L559&lt;&gt;"",b_BDVSA!L559&lt;&gt;0)=TRUE,IF(b_BDVSA!L559&gt;0,"D","A"),"")</f>
        <v/>
      </c>
      <c r="N559" s="125" t="str">
        <f>IF(b_BDVSA!M559&lt;&gt;"",ABS(b_BDVSA!M559),"")</f>
        <v/>
      </c>
      <c r="O559" s="125" t="str">
        <f>IF(AND(b_BDVSA!M559&lt;&gt;"",b_BDVSA!M559&lt;&gt;0)=TRUE,IF(b_BDVSA!M559&gt;0,"D","A"),"")</f>
        <v/>
      </c>
      <c r="P559" s="126" t="str">
        <f>IF(b_BDVSA!N559&lt;&gt;"",ABS(b_BDVSA!N559),"")</f>
        <v/>
      </c>
      <c r="Q559" s="125" t="str">
        <f>IF(b_BDVSA!Q559&lt;&gt;"",ABS(b_BDVSA!Q559),"")</f>
        <v/>
      </c>
      <c r="R559" s="125" t="str">
        <f>IF(AND(b_BDVSA!Q559&lt;&gt;"",b_BDVSA!Q559&lt;&gt;0)=TRUE,IF(b_BDVSA!Q559&gt;0,"D","A"),"")</f>
        <v/>
      </c>
      <c r="S559" s="125" t="str">
        <f>IF(b_BDVSA!R559&lt;&gt;"",ABS(b_BDVSA!R559),"")</f>
        <v/>
      </c>
      <c r="T559" s="125" t="str">
        <f>IF(AND(b_BDVSA!R559&lt;&gt;"",b_BDVSA!R559&lt;&gt;0)=TRUE,IF(b_BDVSA!R559&gt;0,"D","A"),"")</f>
        <v/>
      </c>
      <c r="U559" s="126" t="str">
        <f>IF(b_BDVSA!S559&lt;&gt;"",ABS(b_BDVSA!S559),"")</f>
        <v/>
      </c>
      <c r="V559" s="125" t="str">
        <f>IF(b_BDVSA!V559&lt;&gt;"",ABS(b_BDVSA!V559),"")</f>
        <v/>
      </c>
      <c r="W559" s="125" t="str">
        <f>IF(AND(b_BDVSA!V559&lt;&gt;"",b_BDVSA!V559&lt;&gt;0)=TRUE,IF(b_BDVSA!V559&gt;0,"D","A"),"")</f>
        <v/>
      </c>
      <c r="X559" s="125" t="str">
        <f>IF(b_BDVSA!W559&lt;&gt;"",ABS(b_BDVSA!W559),"")</f>
        <v/>
      </c>
      <c r="Y559" s="125" t="str">
        <f>IF(AND(b_BDVSA!W559&lt;&gt;"",b_BDVSA!W559&lt;&gt;0)=TRUE,IF(b_BDVSA!W559&gt;0,"D","A"),"")</f>
        <v/>
      </c>
      <c r="Z559" s="126" t="str">
        <f>IF(b_BDVSA!X559&lt;&gt;"",ABS(b_BDVSA!X559),"")</f>
        <v/>
      </c>
    </row>
    <row r="560" spans="1:26">
      <c r="A560" s="117" t="str">
        <f>IF(dati_pdc!A556&lt;&gt;"",IF(dati_pdc!D556=1,RIGHT(dati_pdc!A556,dati_pdc!E556),dati_pdc!A556),"")</f>
        <v/>
      </c>
      <c r="B560" s="117" t="str">
        <f>IF(dati_pdc!B556&lt;&gt;"",dati_pdc!B556,"")</f>
        <v/>
      </c>
      <c r="C560" s="117" t="str">
        <f>IF(dati_pdc!C556&lt;&gt;"",dati_pdc!C556,"")</f>
        <v/>
      </c>
      <c r="D560" s="117" t="str">
        <f>IF(dati_pdc!D556&lt;&gt;"",dati_pdc!D556,"")</f>
        <v/>
      </c>
      <c r="E560" s="125" t="str">
        <f>IF(b_BDVSA!F560&lt;&gt;"",ABS(b_BDVSA!F560),"")</f>
        <v/>
      </c>
      <c r="F560" s="125" t="str">
        <f>IF(AND(b_BDVSA!F560&lt;&gt;"",b_BDVSA!F560&lt;&gt;0)=TRUE,IF(b_BDVSA!F560&gt;0,"D","A"),"")</f>
        <v/>
      </c>
      <c r="G560" s="125" t="str">
        <f>IF(b_BDVSA!G560&lt;&gt;"",ABS(b_BDVSA!G560),"")</f>
        <v/>
      </c>
      <c r="H560" s="125" t="str">
        <f>IF(AND(b_BDVSA!G560&lt;&gt;"",b_BDVSA!G560&lt;&gt;0)=TRUE,IF(b_BDVSA!G560&gt;0,"D","A"),"")</f>
        <v/>
      </c>
      <c r="I560" s="125" t="str">
        <f>IF(b_BDVSA!H560&lt;&gt;"",ABS(b_BDVSA!H560),"")</f>
        <v/>
      </c>
      <c r="J560" s="125" t="str">
        <f>IF(AND(b_BDVSA!H560&lt;&gt;"",b_BDVSA!H560&lt;&gt;0)=TRUE,IF(b_BDVSA!H560&gt;0,"D","A"),"")</f>
        <v/>
      </c>
      <c r="K560" s="126" t="str">
        <f>IF(b_BDVSA!I560&lt;&gt;"",ABS(b_BDVSA!I560),"")</f>
        <v/>
      </c>
      <c r="L560" s="125" t="str">
        <f>IF(b_BDVSA!L560&lt;&gt;"",ABS(b_BDVSA!L560),"")</f>
        <v/>
      </c>
      <c r="M560" s="125" t="str">
        <f>IF(AND(b_BDVSA!L560&lt;&gt;"",b_BDVSA!L560&lt;&gt;0)=TRUE,IF(b_BDVSA!L560&gt;0,"D","A"),"")</f>
        <v/>
      </c>
      <c r="N560" s="125" t="str">
        <f>IF(b_BDVSA!M560&lt;&gt;"",ABS(b_BDVSA!M560),"")</f>
        <v/>
      </c>
      <c r="O560" s="125" t="str">
        <f>IF(AND(b_BDVSA!M560&lt;&gt;"",b_BDVSA!M560&lt;&gt;0)=TRUE,IF(b_BDVSA!M560&gt;0,"D","A"),"")</f>
        <v/>
      </c>
      <c r="P560" s="126" t="str">
        <f>IF(b_BDVSA!N560&lt;&gt;"",ABS(b_BDVSA!N560),"")</f>
        <v/>
      </c>
      <c r="Q560" s="125" t="str">
        <f>IF(b_BDVSA!Q560&lt;&gt;"",ABS(b_BDVSA!Q560),"")</f>
        <v/>
      </c>
      <c r="R560" s="125" t="str">
        <f>IF(AND(b_BDVSA!Q560&lt;&gt;"",b_BDVSA!Q560&lt;&gt;0)=TRUE,IF(b_BDVSA!Q560&gt;0,"D","A"),"")</f>
        <v/>
      </c>
      <c r="S560" s="125" t="str">
        <f>IF(b_BDVSA!R560&lt;&gt;"",ABS(b_BDVSA!R560),"")</f>
        <v/>
      </c>
      <c r="T560" s="125" t="str">
        <f>IF(AND(b_BDVSA!R560&lt;&gt;"",b_BDVSA!R560&lt;&gt;0)=TRUE,IF(b_BDVSA!R560&gt;0,"D","A"),"")</f>
        <v/>
      </c>
      <c r="U560" s="126" t="str">
        <f>IF(b_BDVSA!S560&lt;&gt;"",ABS(b_BDVSA!S560),"")</f>
        <v/>
      </c>
      <c r="V560" s="125" t="str">
        <f>IF(b_BDVSA!V560&lt;&gt;"",ABS(b_BDVSA!V560),"")</f>
        <v/>
      </c>
      <c r="W560" s="125" t="str">
        <f>IF(AND(b_BDVSA!V560&lt;&gt;"",b_BDVSA!V560&lt;&gt;0)=TRUE,IF(b_BDVSA!V560&gt;0,"D","A"),"")</f>
        <v/>
      </c>
      <c r="X560" s="125" t="str">
        <f>IF(b_BDVSA!W560&lt;&gt;"",ABS(b_BDVSA!W560),"")</f>
        <v/>
      </c>
      <c r="Y560" s="125" t="str">
        <f>IF(AND(b_BDVSA!W560&lt;&gt;"",b_BDVSA!W560&lt;&gt;0)=TRUE,IF(b_BDVSA!W560&gt;0,"D","A"),"")</f>
        <v/>
      </c>
      <c r="Z560" s="126" t="str">
        <f>IF(b_BDVSA!X560&lt;&gt;"",ABS(b_BDVSA!X560),"")</f>
        <v/>
      </c>
    </row>
    <row r="561" spans="1:26">
      <c r="A561" s="117" t="str">
        <f>IF(dati_pdc!A557&lt;&gt;"",IF(dati_pdc!D557=1,RIGHT(dati_pdc!A557,dati_pdc!E557),dati_pdc!A557),"")</f>
        <v/>
      </c>
      <c r="B561" s="117" t="str">
        <f>IF(dati_pdc!B557&lt;&gt;"",dati_pdc!B557,"")</f>
        <v/>
      </c>
      <c r="C561" s="117" t="str">
        <f>IF(dati_pdc!C557&lt;&gt;"",dati_pdc!C557,"")</f>
        <v/>
      </c>
      <c r="D561" s="117" t="str">
        <f>IF(dati_pdc!D557&lt;&gt;"",dati_pdc!D557,"")</f>
        <v/>
      </c>
      <c r="E561" s="125" t="str">
        <f>IF(b_BDVSA!F561&lt;&gt;"",ABS(b_BDVSA!F561),"")</f>
        <v/>
      </c>
      <c r="F561" s="125" t="str">
        <f>IF(AND(b_BDVSA!F561&lt;&gt;"",b_BDVSA!F561&lt;&gt;0)=TRUE,IF(b_BDVSA!F561&gt;0,"D","A"),"")</f>
        <v/>
      </c>
      <c r="G561" s="125" t="str">
        <f>IF(b_BDVSA!G561&lt;&gt;"",ABS(b_BDVSA!G561),"")</f>
        <v/>
      </c>
      <c r="H561" s="125" t="str">
        <f>IF(AND(b_BDVSA!G561&lt;&gt;"",b_BDVSA!G561&lt;&gt;0)=TRUE,IF(b_BDVSA!G561&gt;0,"D","A"),"")</f>
        <v/>
      </c>
      <c r="I561" s="125" t="str">
        <f>IF(b_BDVSA!H561&lt;&gt;"",ABS(b_BDVSA!H561),"")</f>
        <v/>
      </c>
      <c r="J561" s="125" t="str">
        <f>IF(AND(b_BDVSA!H561&lt;&gt;"",b_BDVSA!H561&lt;&gt;0)=TRUE,IF(b_BDVSA!H561&gt;0,"D","A"),"")</f>
        <v/>
      </c>
      <c r="K561" s="126" t="str">
        <f>IF(b_BDVSA!I561&lt;&gt;"",ABS(b_BDVSA!I561),"")</f>
        <v/>
      </c>
      <c r="L561" s="125" t="str">
        <f>IF(b_BDVSA!L561&lt;&gt;"",ABS(b_BDVSA!L561),"")</f>
        <v/>
      </c>
      <c r="M561" s="125" t="str">
        <f>IF(AND(b_BDVSA!L561&lt;&gt;"",b_BDVSA!L561&lt;&gt;0)=TRUE,IF(b_BDVSA!L561&gt;0,"D","A"),"")</f>
        <v/>
      </c>
      <c r="N561" s="125" t="str">
        <f>IF(b_BDVSA!M561&lt;&gt;"",ABS(b_BDVSA!M561),"")</f>
        <v/>
      </c>
      <c r="O561" s="125" t="str">
        <f>IF(AND(b_BDVSA!M561&lt;&gt;"",b_BDVSA!M561&lt;&gt;0)=TRUE,IF(b_BDVSA!M561&gt;0,"D","A"),"")</f>
        <v/>
      </c>
      <c r="P561" s="126" t="str">
        <f>IF(b_BDVSA!N561&lt;&gt;"",ABS(b_BDVSA!N561),"")</f>
        <v/>
      </c>
      <c r="Q561" s="125" t="str">
        <f>IF(b_BDVSA!Q561&lt;&gt;"",ABS(b_BDVSA!Q561),"")</f>
        <v/>
      </c>
      <c r="R561" s="125" t="str">
        <f>IF(AND(b_BDVSA!Q561&lt;&gt;"",b_BDVSA!Q561&lt;&gt;0)=TRUE,IF(b_BDVSA!Q561&gt;0,"D","A"),"")</f>
        <v/>
      </c>
      <c r="S561" s="125" t="str">
        <f>IF(b_BDVSA!R561&lt;&gt;"",ABS(b_BDVSA!R561),"")</f>
        <v/>
      </c>
      <c r="T561" s="125" t="str">
        <f>IF(AND(b_BDVSA!R561&lt;&gt;"",b_BDVSA!R561&lt;&gt;0)=TRUE,IF(b_BDVSA!R561&gt;0,"D","A"),"")</f>
        <v/>
      </c>
      <c r="U561" s="126" t="str">
        <f>IF(b_BDVSA!S561&lt;&gt;"",ABS(b_BDVSA!S561),"")</f>
        <v/>
      </c>
      <c r="V561" s="125" t="str">
        <f>IF(b_BDVSA!V561&lt;&gt;"",ABS(b_BDVSA!V561),"")</f>
        <v/>
      </c>
      <c r="W561" s="125" t="str">
        <f>IF(AND(b_BDVSA!V561&lt;&gt;"",b_BDVSA!V561&lt;&gt;0)=TRUE,IF(b_BDVSA!V561&gt;0,"D","A"),"")</f>
        <v/>
      </c>
      <c r="X561" s="125" t="str">
        <f>IF(b_BDVSA!W561&lt;&gt;"",ABS(b_BDVSA!W561),"")</f>
        <v/>
      </c>
      <c r="Y561" s="125" t="str">
        <f>IF(AND(b_BDVSA!W561&lt;&gt;"",b_BDVSA!W561&lt;&gt;0)=TRUE,IF(b_BDVSA!W561&gt;0,"D","A"),"")</f>
        <v/>
      </c>
      <c r="Z561" s="126" t="str">
        <f>IF(b_BDVSA!X561&lt;&gt;"",ABS(b_BDVSA!X561),"")</f>
        <v/>
      </c>
    </row>
    <row r="562" spans="1:26">
      <c r="A562" s="117" t="str">
        <f>IF(dati_pdc!A558&lt;&gt;"",IF(dati_pdc!D558=1,RIGHT(dati_pdc!A558,dati_pdc!E558),dati_pdc!A558),"")</f>
        <v/>
      </c>
      <c r="B562" s="117" t="str">
        <f>IF(dati_pdc!B558&lt;&gt;"",dati_pdc!B558,"")</f>
        <v/>
      </c>
      <c r="C562" s="117" t="str">
        <f>IF(dati_pdc!C558&lt;&gt;"",dati_pdc!C558,"")</f>
        <v/>
      </c>
      <c r="D562" s="117" t="str">
        <f>IF(dati_pdc!D558&lt;&gt;"",dati_pdc!D558,"")</f>
        <v/>
      </c>
      <c r="E562" s="125" t="str">
        <f>IF(b_BDVSA!F562&lt;&gt;"",ABS(b_BDVSA!F562),"")</f>
        <v/>
      </c>
      <c r="F562" s="125" t="str">
        <f>IF(AND(b_BDVSA!F562&lt;&gt;"",b_BDVSA!F562&lt;&gt;0)=TRUE,IF(b_BDVSA!F562&gt;0,"D","A"),"")</f>
        <v/>
      </c>
      <c r="G562" s="125" t="str">
        <f>IF(b_BDVSA!G562&lt;&gt;"",ABS(b_BDVSA!G562),"")</f>
        <v/>
      </c>
      <c r="H562" s="125" t="str">
        <f>IF(AND(b_BDVSA!G562&lt;&gt;"",b_BDVSA!G562&lt;&gt;0)=TRUE,IF(b_BDVSA!G562&gt;0,"D","A"),"")</f>
        <v/>
      </c>
      <c r="I562" s="125" t="str">
        <f>IF(b_BDVSA!H562&lt;&gt;"",ABS(b_BDVSA!H562),"")</f>
        <v/>
      </c>
      <c r="J562" s="125" t="str">
        <f>IF(AND(b_BDVSA!H562&lt;&gt;"",b_BDVSA!H562&lt;&gt;0)=TRUE,IF(b_BDVSA!H562&gt;0,"D","A"),"")</f>
        <v/>
      </c>
      <c r="K562" s="126" t="str">
        <f>IF(b_BDVSA!I562&lt;&gt;"",ABS(b_BDVSA!I562),"")</f>
        <v/>
      </c>
      <c r="L562" s="125" t="str">
        <f>IF(b_BDVSA!L562&lt;&gt;"",ABS(b_BDVSA!L562),"")</f>
        <v/>
      </c>
      <c r="M562" s="125" t="str">
        <f>IF(AND(b_BDVSA!L562&lt;&gt;"",b_BDVSA!L562&lt;&gt;0)=TRUE,IF(b_BDVSA!L562&gt;0,"D","A"),"")</f>
        <v/>
      </c>
      <c r="N562" s="125" t="str">
        <f>IF(b_BDVSA!M562&lt;&gt;"",ABS(b_BDVSA!M562),"")</f>
        <v/>
      </c>
      <c r="O562" s="125" t="str">
        <f>IF(AND(b_BDVSA!M562&lt;&gt;"",b_BDVSA!M562&lt;&gt;0)=TRUE,IF(b_BDVSA!M562&gt;0,"D","A"),"")</f>
        <v/>
      </c>
      <c r="P562" s="126" t="str">
        <f>IF(b_BDVSA!N562&lt;&gt;"",ABS(b_BDVSA!N562),"")</f>
        <v/>
      </c>
      <c r="Q562" s="125" t="str">
        <f>IF(b_BDVSA!Q562&lt;&gt;"",ABS(b_BDVSA!Q562),"")</f>
        <v/>
      </c>
      <c r="R562" s="125" t="str">
        <f>IF(AND(b_BDVSA!Q562&lt;&gt;"",b_BDVSA!Q562&lt;&gt;0)=TRUE,IF(b_BDVSA!Q562&gt;0,"D","A"),"")</f>
        <v/>
      </c>
      <c r="S562" s="125" t="str">
        <f>IF(b_BDVSA!R562&lt;&gt;"",ABS(b_BDVSA!R562),"")</f>
        <v/>
      </c>
      <c r="T562" s="125" t="str">
        <f>IF(AND(b_BDVSA!R562&lt;&gt;"",b_BDVSA!R562&lt;&gt;0)=TRUE,IF(b_BDVSA!R562&gt;0,"D","A"),"")</f>
        <v/>
      </c>
      <c r="U562" s="126" t="str">
        <f>IF(b_BDVSA!S562&lt;&gt;"",ABS(b_BDVSA!S562),"")</f>
        <v/>
      </c>
      <c r="V562" s="125" t="str">
        <f>IF(b_BDVSA!V562&lt;&gt;"",ABS(b_BDVSA!V562),"")</f>
        <v/>
      </c>
      <c r="W562" s="125" t="str">
        <f>IF(AND(b_BDVSA!V562&lt;&gt;"",b_BDVSA!V562&lt;&gt;0)=TRUE,IF(b_BDVSA!V562&gt;0,"D","A"),"")</f>
        <v/>
      </c>
      <c r="X562" s="125" t="str">
        <f>IF(b_BDVSA!W562&lt;&gt;"",ABS(b_BDVSA!W562),"")</f>
        <v/>
      </c>
      <c r="Y562" s="125" t="str">
        <f>IF(AND(b_BDVSA!W562&lt;&gt;"",b_BDVSA!W562&lt;&gt;0)=TRUE,IF(b_BDVSA!W562&gt;0,"D","A"),"")</f>
        <v/>
      </c>
      <c r="Z562" s="126" t="str">
        <f>IF(b_BDVSA!X562&lt;&gt;"",ABS(b_BDVSA!X562),"")</f>
        <v/>
      </c>
    </row>
    <row r="563" spans="1:26">
      <c r="A563" s="117" t="str">
        <f>IF(dati_pdc!A559&lt;&gt;"",IF(dati_pdc!D559=1,RIGHT(dati_pdc!A559,dati_pdc!E559),dati_pdc!A559),"")</f>
        <v/>
      </c>
      <c r="B563" s="117" t="str">
        <f>IF(dati_pdc!B559&lt;&gt;"",dati_pdc!B559,"")</f>
        <v/>
      </c>
      <c r="C563" s="117" t="str">
        <f>IF(dati_pdc!C559&lt;&gt;"",dati_pdc!C559,"")</f>
        <v/>
      </c>
      <c r="D563" s="117" t="str">
        <f>IF(dati_pdc!D559&lt;&gt;"",dati_pdc!D559,"")</f>
        <v/>
      </c>
      <c r="E563" s="125" t="str">
        <f>IF(b_BDVSA!F563&lt;&gt;"",ABS(b_BDVSA!F563),"")</f>
        <v/>
      </c>
      <c r="F563" s="125" t="str">
        <f>IF(AND(b_BDVSA!F563&lt;&gt;"",b_BDVSA!F563&lt;&gt;0)=TRUE,IF(b_BDVSA!F563&gt;0,"D","A"),"")</f>
        <v/>
      </c>
      <c r="G563" s="125" t="str">
        <f>IF(b_BDVSA!G563&lt;&gt;"",ABS(b_BDVSA!G563),"")</f>
        <v/>
      </c>
      <c r="H563" s="125" t="str">
        <f>IF(AND(b_BDVSA!G563&lt;&gt;"",b_BDVSA!G563&lt;&gt;0)=TRUE,IF(b_BDVSA!G563&gt;0,"D","A"),"")</f>
        <v/>
      </c>
      <c r="I563" s="125" t="str">
        <f>IF(b_BDVSA!H563&lt;&gt;"",ABS(b_BDVSA!H563),"")</f>
        <v/>
      </c>
      <c r="J563" s="125" t="str">
        <f>IF(AND(b_BDVSA!H563&lt;&gt;"",b_BDVSA!H563&lt;&gt;0)=TRUE,IF(b_BDVSA!H563&gt;0,"D","A"),"")</f>
        <v/>
      </c>
      <c r="K563" s="126" t="str">
        <f>IF(b_BDVSA!I563&lt;&gt;"",ABS(b_BDVSA!I563),"")</f>
        <v/>
      </c>
      <c r="L563" s="125" t="str">
        <f>IF(b_BDVSA!L563&lt;&gt;"",ABS(b_BDVSA!L563),"")</f>
        <v/>
      </c>
      <c r="M563" s="125" t="str">
        <f>IF(AND(b_BDVSA!L563&lt;&gt;"",b_BDVSA!L563&lt;&gt;0)=TRUE,IF(b_BDVSA!L563&gt;0,"D","A"),"")</f>
        <v/>
      </c>
      <c r="N563" s="125" t="str">
        <f>IF(b_BDVSA!M563&lt;&gt;"",ABS(b_BDVSA!M563),"")</f>
        <v/>
      </c>
      <c r="O563" s="125" t="str">
        <f>IF(AND(b_BDVSA!M563&lt;&gt;"",b_BDVSA!M563&lt;&gt;0)=TRUE,IF(b_BDVSA!M563&gt;0,"D","A"),"")</f>
        <v/>
      </c>
      <c r="P563" s="126" t="str">
        <f>IF(b_BDVSA!N563&lt;&gt;"",ABS(b_BDVSA!N563),"")</f>
        <v/>
      </c>
      <c r="Q563" s="125" t="str">
        <f>IF(b_BDVSA!Q563&lt;&gt;"",ABS(b_BDVSA!Q563),"")</f>
        <v/>
      </c>
      <c r="R563" s="125" t="str">
        <f>IF(AND(b_BDVSA!Q563&lt;&gt;"",b_BDVSA!Q563&lt;&gt;0)=TRUE,IF(b_BDVSA!Q563&gt;0,"D","A"),"")</f>
        <v/>
      </c>
      <c r="S563" s="125" t="str">
        <f>IF(b_BDVSA!R563&lt;&gt;"",ABS(b_BDVSA!R563),"")</f>
        <v/>
      </c>
      <c r="T563" s="125" t="str">
        <f>IF(AND(b_BDVSA!R563&lt;&gt;"",b_BDVSA!R563&lt;&gt;0)=TRUE,IF(b_BDVSA!R563&gt;0,"D","A"),"")</f>
        <v/>
      </c>
      <c r="U563" s="126" t="str">
        <f>IF(b_BDVSA!S563&lt;&gt;"",ABS(b_BDVSA!S563),"")</f>
        <v/>
      </c>
      <c r="V563" s="125" t="str">
        <f>IF(b_BDVSA!V563&lt;&gt;"",ABS(b_BDVSA!V563),"")</f>
        <v/>
      </c>
      <c r="W563" s="125" t="str">
        <f>IF(AND(b_BDVSA!V563&lt;&gt;"",b_BDVSA!V563&lt;&gt;0)=TRUE,IF(b_BDVSA!V563&gt;0,"D","A"),"")</f>
        <v/>
      </c>
      <c r="X563" s="125" t="str">
        <f>IF(b_BDVSA!W563&lt;&gt;"",ABS(b_BDVSA!W563),"")</f>
        <v/>
      </c>
      <c r="Y563" s="125" t="str">
        <f>IF(AND(b_BDVSA!W563&lt;&gt;"",b_BDVSA!W563&lt;&gt;0)=TRUE,IF(b_BDVSA!W563&gt;0,"D","A"),"")</f>
        <v/>
      </c>
      <c r="Z563" s="126" t="str">
        <f>IF(b_BDVSA!X563&lt;&gt;"",ABS(b_BDVSA!X563),"")</f>
        <v/>
      </c>
    </row>
    <row r="564" spans="1:26">
      <c r="A564" s="117" t="str">
        <f>IF(dati_pdc!A560&lt;&gt;"",IF(dati_pdc!D560=1,RIGHT(dati_pdc!A560,dati_pdc!E560),dati_pdc!A560),"")</f>
        <v/>
      </c>
      <c r="B564" s="117" t="str">
        <f>IF(dati_pdc!B560&lt;&gt;"",dati_pdc!B560,"")</f>
        <v/>
      </c>
      <c r="C564" s="117" t="str">
        <f>IF(dati_pdc!C560&lt;&gt;"",dati_pdc!C560,"")</f>
        <v/>
      </c>
      <c r="D564" s="117" t="str">
        <f>IF(dati_pdc!D560&lt;&gt;"",dati_pdc!D560,"")</f>
        <v/>
      </c>
      <c r="E564" s="125" t="str">
        <f>IF(b_BDVSA!F564&lt;&gt;"",ABS(b_BDVSA!F564),"")</f>
        <v/>
      </c>
      <c r="F564" s="125" t="str">
        <f>IF(AND(b_BDVSA!F564&lt;&gt;"",b_BDVSA!F564&lt;&gt;0)=TRUE,IF(b_BDVSA!F564&gt;0,"D","A"),"")</f>
        <v/>
      </c>
      <c r="G564" s="125" t="str">
        <f>IF(b_BDVSA!G564&lt;&gt;"",ABS(b_BDVSA!G564),"")</f>
        <v/>
      </c>
      <c r="H564" s="125" t="str">
        <f>IF(AND(b_BDVSA!G564&lt;&gt;"",b_BDVSA!G564&lt;&gt;0)=TRUE,IF(b_BDVSA!G564&gt;0,"D","A"),"")</f>
        <v/>
      </c>
      <c r="I564" s="125" t="str">
        <f>IF(b_BDVSA!H564&lt;&gt;"",ABS(b_BDVSA!H564),"")</f>
        <v/>
      </c>
      <c r="J564" s="125" t="str">
        <f>IF(AND(b_BDVSA!H564&lt;&gt;"",b_BDVSA!H564&lt;&gt;0)=TRUE,IF(b_BDVSA!H564&gt;0,"D","A"),"")</f>
        <v/>
      </c>
      <c r="K564" s="126" t="str">
        <f>IF(b_BDVSA!I564&lt;&gt;"",ABS(b_BDVSA!I564),"")</f>
        <v/>
      </c>
      <c r="L564" s="125" t="str">
        <f>IF(b_BDVSA!L564&lt;&gt;"",ABS(b_BDVSA!L564),"")</f>
        <v/>
      </c>
      <c r="M564" s="125" t="str">
        <f>IF(AND(b_BDVSA!L564&lt;&gt;"",b_BDVSA!L564&lt;&gt;0)=TRUE,IF(b_BDVSA!L564&gt;0,"D","A"),"")</f>
        <v/>
      </c>
      <c r="N564" s="125" t="str">
        <f>IF(b_BDVSA!M564&lt;&gt;"",ABS(b_BDVSA!M564),"")</f>
        <v/>
      </c>
      <c r="O564" s="125" t="str">
        <f>IF(AND(b_BDVSA!M564&lt;&gt;"",b_BDVSA!M564&lt;&gt;0)=TRUE,IF(b_BDVSA!M564&gt;0,"D","A"),"")</f>
        <v/>
      </c>
      <c r="P564" s="126" t="str">
        <f>IF(b_BDVSA!N564&lt;&gt;"",ABS(b_BDVSA!N564),"")</f>
        <v/>
      </c>
      <c r="Q564" s="125" t="str">
        <f>IF(b_BDVSA!Q564&lt;&gt;"",ABS(b_BDVSA!Q564),"")</f>
        <v/>
      </c>
      <c r="R564" s="125" t="str">
        <f>IF(AND(b_BDVSA!Q564&lt;&gt;"",b_BDVSA!Q564&lt;&gt;0)=TRUE,IF(b_BDVSA!Q564&gt;0,"D","A"),"")</f>
        <v/>
      </c>
      <c r="S564" s="125" t="str">
        <f>IF(b_BDVSA!R564&lt;&gt;"",ABS(b_BDVSA!R564),"")</f>
        <v/>
      </c>
      <c r="T564" s="125" t="str">
        <f>IF(AND(b_BDVSA!R564&lt;&gt;"",b_BDVSA!R564&lt;&gt;0)=TRUE,IF(b_BDVSA!R564&gt;0,"D","A"),"")</f>
        <v/>
      </c>
      <c r="U564" s="126" t="str">
        <f>IF(b_BDVSA!S564&lt;&gt;"",ABS(b_BDVSA!S564),"")</f>
        <v/>
      </c>
      <c r="V564" s="125" t="str">
        <f>IF(b_BDVSA!V564&lt;&gt;"",ABS(b_BDVSA!V564),"")</f>
        <v/>
      </c>
      <c r="W564" s="125" t="str">
        <f>IF(AND(b_BDVSA!V564&lt;&gt;"",b_BDVSA!V564&lt;&gt;0)=TRUE,IF(b_BDVSA!V564&gt;0,"D","A"),"")</f>
        <v/>
      </c>
      <c r="X564" s="125" t="str">
        <f>IF(b_BDVSA!W564&lt;&gt;"",ABS(b_BDVSA!W564),"")</f>
        <v/>
      </c>
      <c r="Y564" s="125" t="str">
        <f>IF(AND(b_BDVSA!W564&lt;&gt;"",b_BDVSA!W564&lt;&gt;0)=TRUE,IF(b_BDVSA!W564&gt;0,"D","A"),"")</f>
        <v/>
      </c>
      <c r="Z564" s="126" t="str">
        <f>IF(b_BDVSA!X564&lt;&gt;"",ABS(b_BDVSA!X564),"")</f>
        <v/>
      </c>
    </row>
    <row r="565" spans="1:26">
      <c r="A565" s="117" t="str">
        <f>IF(dati_pdc!A561&lt;&gt;"",IF(dati_pdc!D561=1,RIGHT(dati_pdc!A561,dati_pdc!E561),dati_pdc!A561),"")</f>
        <v/>
      </c>
      <c r="B565" s="117" t="str">
        <f>IF(dati_pdc!B561&lt;&gt;"",dati_pdc!B561,"")</f>
        <v/>
      </c>
      <c r="C565" s="117" t="str">
        <f>IF(dati_pdc!C561&lt;&gt;"",dati_pdc!C561,"")</f>
        <v/>
      </c>
      <c r="D565" s="117" t="str">
        <f>IF(dati_pdc!D561&lt;&gt;"",dati_pdc!D561,"")</f>
        <v/>
      </c>
      <c r="E565" s="125" t="str">
        <f>IF(b_BDVSA!F565&lt;&gt;"",ABS(b_BDVSA!F565),"")</f>
        <v/>
      </c>
      <c r="F565" s="125" t="str">
        <f>IF(AND(b_BDVSA!F565&lt;&gt;"",b_BDVSA!F565&lt;&gt;0)=TRUE,IF(b_BDVSA!F565&gt;0,"D","A"),"")</f>
        <v/>
      </c>
      <c r="G565" s="125" t="str">
        <f>IF(b_BDVSA!G565&lt;&gt;"",ABS(b_BDVSA!G565),"")</f>
        <v/>
      </c>
      <c r="H565" s="125" t="str">
        <f>IF(AND(b_BDVSA!G565&lt;&gt;"",b_BDVSA!G565&lt;&gt;0)=TRUE,IF(b_BDVSA!G565&gt;0,"D","A"),"")</f>
        <v/>
      </c>
      <c r="I565" s="125" t="str">
        <f>IF(b_BDVSA!H565&lt;&gt;"",ABS(b_BDVSA!H565),"")</f>
        <v/>
      </c>
      <c r="J565" s="125" t="str">
        <f>IF(AND(b_BDVSA!H565&lt;&gt;"",b_BDVSA!H565&lt;&gt;0)=TRUE,IF(b_BDVSA!H565&gt;0,"D","A"),"")</f>
        <v/>
      </c>
      <c r="K565" s="126" t="str">
        <f>IF(b_BDVSA!I565&lt;&gt;"",ABS(b_BDVSA!I565),"")</f>
        <v/>
      </c>
      <c r="L565" s="125" t="str">
        <f>IF(b_BDVSA!L565&lt;&gt;"",ABS(b_BDVSA!L565),"")</f>
        <v/>
      </c>
      <c r="M565" s="125" t="str">
        <f>IF(AND(b_BDVSA!L565&lt;&gt;"",b_BDVSA!L565&lt;&gt;0)=TRUE,IF(b_BDVSA!L565&gt;0,"D","A"),"")</f>
        <v/>
      </c>
      <c r="N565" s="125" t="str">
        <f>IF(b_BDVSA!M565&lt;&gt;"",ABS(b_BDVSA!M565),"")</f>
        <v/>
      </c>
      <c r="O565" s="125" t="str">
        <f>IF(AND(b_BDVSA!M565&lt;&gt;"",b_BDVSA!M565&lt;&gt;0)=TRUE,IF(b_BDVSA!M565&gt;0,"D","A"),"")</f>
        <v/>
      </c>
      <c r="P565" s="126" t="str">
        <f>IF(b_BDVSA!N565&lt;&gt;"",ABS(b_BDVSA!N565),"")</f>
        <v/>
      </c>
      <c r="Q565" s="125" t="str">
        <f>IF(b_BDVSA!Q565&lt;&gt;"",ABS(b_BDVSA!Q565),"")</f>
        <v/>
      </c>
      <c r="R565" s="125" t="str">
        <f>IF(AND(b_BDVSA!Q565&lt;&gt;"",b_BDVSA!Q565&lt;&gt;0)=TRUE,IF(b_BDVSA!Q565&gt;0,"D","A"),"")</f>
        <v/>
      </c>
      <c r="S565" s="125" t="str">
        <f>IF(b_BDVSA!R565&lt;&gt;"",ABS(b_BDVSA!R565),"")</f>
        <v/>
      </c>
      <c r="T565" s="125" t="str">
        <f>IF(AND(b_BDVSA!R565&lt;&gt;"",b_BDVSA!R565&lt;&gt;0)=TRUE,IF(b_BDVSA!R565&gt;0,"D","A"),"")</f>
        <v/>
      </c>
      <c r="U565" s="126" t="str">
        <f>IF(b_BDVSA!S565&lt;&gt;"",ABS(b_BDVSA!S565),"")</f>
        <v/>
      </c>
      <c r="V565" s="125" t="str">
        <f>IF(b_BDVSA!V565&lt;&gt;"",ABS(b_BDVSA!V565),"")</f>
        <v/>
      </c>
      <c r="W565" s="125" t="str">
        <f>IF(AND(b_BDVSA!V565&lt;&gt;"",b_BDVSA!V565&lt;&gt;0)=TRUE,IF(b_BDVSA!V565&gt;0,"D","A"),"")</f>
        <v/>
      </c>
      <c r="X565" s="125" t="str">
        <f>IF(b_BDVSA!W565&lt;&gt;"",ABS(b_BDVSA!W565),"")</f>
        <v/>
      </c>
      <c r="Y565" s="125" t="str">
        <f>IF(AND(b_BDVSA!W565&lt;&gt;"",b_BDVSA!W565&lt;&gt;0)=TRUE,IF(b_BDVSA!W565&gt;0,"D","A"),"")</f>
        <v/>
      </c>
      <c r="Z565" s="126" t="str">
        <f>IF(b_BDVSA!X565&lt;&gt;"",ABS(b_BDVSA!X565),"")</f>
        <v/>
      </c>
    </row>
    <row r="566" spans="1:26">
      <c r="A566" s="117" t="str">
        <f>IF(dati_pdc!A562&lt;&gt;"",IF(dati_pdc!D562=1,RIGHT(dati_pdc!A562,dati_pdc!E562),dati_pdc!A562),"")</f>
        <v/>
      </c>
      <c r="B566" s="117" t="str">
        <f>IF(dati_pdc!B562&lt;&gt;"",dati_pdc!B562,"")</f>
        <v/>
      </c>
      <c r="C566" s="117" t="str">
        <f>IF(dati_pdc!C562&lt;&gt;"",dati_pdc!C562,"")</f>
        <v/>
      </c>
      <c r="D566" s="117" t="str">
        <f>IF(dati_pdc!D562&lt;&gt;"",dati_pdc!D562,"")</f>
        <v/>
      </c>
      <c r="E566" s="125" t="str">
        <f>IF(b_BDVSA!F566&lt;&gt;"",ABS(b_BDVSA!F566),"")</f>
        <v/>
      </c>
      <c r="F566" s="125" t="str">
        <f>IF(AND(b_BDVSA!F566&lt;&gt;"",b_BDVSA!F566&lt;&gt;0)=TRUE,IF(b_BDVSA!F566&gt;0,"D","A"),"")</f>
        <v/>
      </c>
      <c r="G566" s="125" t="str">
        <f>IF(b_BDVSA!G566&lt;&gt;"",ABS(b_BDVSA!G566),"")</f>
        <v/>
      </c>
      <c r="H566" s="125" t="str">
        <f>IF(AND(b_BDVSA!G566&lt;&gt;"",b_BDVSA!G566&lt;&gt;0)=TRUE,IF(b_BDVSA!G566&gt;0,"D","A"),"")</f>
        <v/>
      </c>
      <c r="I566" s="125" t="str">
        <f>IF(b_BDVSA!H566&lt;&gt;"",ABS(b_BDVSA!H566),"")</f>
        <v/>
      </c>
      <c r="J566" s="125" t="str">
        <f>IF(AND(b_BDVSA!H566&lt;&gt;"",b_BDVSA!H566&lt;&gt;0)=TRUE,IF(b_BDVSA!H566&gt;0,"D","A"),"")</f>
        <v/>
      </c>
      <c r="K566" s="126" t="str">
        <f>IF(b_BDVSA!I566&lt;&gt;"",ABS(b_BDVSA!I566),"")</f>
        <v/>
      </c>
      <c r="L566" s="125" t="str">
        <f>IF(b_BDVSA!L566&lt;&gt;"",ABS(b_BDVSA!L566),"")</f>
        <v/>
      </c>
      <c r="M566" s="125" t="str">
        <f>IF(AND(b_BDVSA!L566&lt;&gt;"",b_BDVSA!L566&lt;&gt;0)=TRUE,IF(b_BDVSA!L566&gt;0,"D","A"),"")</f>
        <v/>
      </c>
      <c r="N566" s="125" t="str">
        <f>IF(b_BDVSA!M566&lt;&gt;"",ABS(b_BDVSA!M566),"")</f>
        <v/>
      </c>
      <c r="O566" s="125" t="str">
        <f>IF(AND(b_BDVSA!M566&lt;&gt;"",b_BDVSA!M566&lt;&gt;0)=TRUE,IF(b_BDVSA!M566&gt;0,"D","A"),"")</f>
        <v/>
      </c>
      <c r="P566" s="126" t="str">
        <f>IF(b_BDVSA!N566&lt;&gt;"",ABS(b_BDVSA!N566),"")</f>
        <v/>
      </c>
      <c r="Q566" s="125" t="str">
        <f>IF(b_BDVSA!Q566&lt;&gt;"",ABS(b_BDVSA!Q566),"")</f>
        <v/>
      </c>
      <c r="R566" s="125" t="str">
        <f>IF(AND(b_BDVSA!Q566&lt;&gt;"",b_BDVSA!Q566&lt;&gt;0)=TRUE,IF(b_BDVSA!Q566&gt;0,"D","A"),"")</f>
        <v/>
      </c>
      <c r="S566" s="125" t="str">
        <f>IF(b_BDVSA!R566&lt;&gt;"",ABS(b_BDVSA!R566),"")</f>
        <v/>
      </c>
      <c r="T566" s="125" t="str">
        <f>IF(AND(b_BDVSA!R566&lt;&gt;"",b_BDVSA!R566&lt;&gt;0)=TRUE,IF(b_BDVSA!R566&gt;0,"D","A"),"")</f>
        <v/>
      </c>
      <c r="U566" s="126" t="str">
        <f>IF(b_BDVSA!S566&lt;&gt;"",ABS(b_BDVSA!S566),"")</f>
        <v/>
      </c>
      <c r="V566" s="125" t="str">
        <f>IF(b_BDVSA!V566&lt;&gt;"",ABS(b_BDVSA!V566),"")</f>
        <v/>
      </c>
      <c r="W566" s="125" t="str">
        <f>IF(AND(b_BDVSA!V566&lt;&gt;"",b_BDVSA!V566&lt;&gt;0)=TRUE,IF(b_BDVSA!V566&gt;0,"D","A"),"")</f>
        <v/>
      </c>
      <c r="X566" s="125" t="str">
        <f>IF(b_BDVSA!W566&lt;&gt;"",ABS(b_BDVSA!W566),"")</f>
        <v/>
      </c>
      <c r="Y566" s="125" t="str">
        <f>IF(AND(b_BDVSA!W566&lt;&gt;"",b_BDVSA!W566&lt;&gt;0)=TRUE,IF(b_BDVSA!W566&gt;0,"D","A"),"")</f>
        <v/>
      </c>
      <c r="Z566" s="126" t="str">
        <f>IF(b_BDVSA!X566&lt;&gt;"",ABS(b_BDVSA!X566),"")</f>
        <v/>
      </c>
    </row>
    <row r="567" spans="1:26">
      <c r="A567" s="117" t="str">
        <f>IF(dati_pdc!A563&lt;&gt;"",IF(dati_pdc!D563=1,RIGHT(dati_pdc!A563,dati_pdc!E563),dati_pdc!A563),"")</f>
        <v/>
      </c>
      <c r="B567" s="117" t="str">
        <f>IF(dati_pdc!B563&lt;&gt;"",dati_pdc!B563,"")</f>
        <v/>
      </c>
      <c r="C567" s="117" t="str">
        <f>IF(dati_pdc!C563&lt;&gt;"",dati_pdc!C563,"")</f>
        <v/>
      </c>
      <c r="D567" s="117" t="str">
        <f>IF(dati_pdc!D563&lt;&gt;"",dati_pdc!D563,"")</f>
        <v/>
      </c>
      <c r="E567" s="125" t="str">
        <f>IF(b_BDVSA!F567&lt;&gt;"",ABS(b_BDVSA!F567),"")</f>
        <v/>
      </c>
      <c r="F567" s="125" t="str">
        <f>IF(AND(b_BDVSA!F567&lt;&gt;"",b_BDVSA!F567&lt;&gt;0)=TRUE,IF(b_BDVSA!F567&gt;0,"D","A"),"")</f>
        <v/>
      </c>
      <c r="G567" s="125" t="str">
        <f>IF(b_BDVSA!G567&lt;&gt;"",ABS(b_BDVSA!G567),"")</f>
        <v/>
      </c>
      <c r="H567" s="125" t="str">
        <f>IF(AND(b_BDVSA!G567&lt;&gt;"",b_BDVSA!G567&lt;&gt;0)=TRUE,IF(b_BDVSA!G567&gt;0,"D","A"),"")</f>
        <v/>
      </c>
      <c r="I567" s="125" t="str">
        <f>IF(b_BDVSA!H567&lt;&gt;"",ABS(b_BDVSA!H567),"")</f>
        <v/>
      </c>
      <c r="J567" s="125" t="str">
        <f>IF(AND(b_BDVSA!H567&lt;&gt;"",b_BDVSA!H567&lt;&gt;0)=TRUE,IF(b_BDVSA!H567&gt;0,"D","A"),"")</f>
        <v/>
      </c>
      <c r="K567" s="126" t="str">
        <f>IF(b_BDVSA!I567&lt;&gt;"",ABS(b_BDVSA!I567),"")</f>
        <v/>
      </c>
      <c r="L567" s="125" t="str">
        <f>IF(b_BDVSA!L567&lt;&gt;"",ABS(b_BDVSA!L567),"")</f>
        <v/>
      </c>
      <c r="M567" s="125" t="str">
        <f>IF(AND(b_BDVSA!L567&lt;&gt;"",b_BDVSA!L567&lt;&gt;0)=TRUE,IF(b_BDVSA!L567&gt;0,"D","A"),"")</f>
        <v/>
      </c>
      <c r="N567" s="125" t="str">
        <f>IF(b_BDVSA!M567&lt;&gt;"",ABS(b_BDVSA!M567),"")</f>
        <v/>
      </c>
      <c r="O567" s="125" t="str">
        <f>IF(AND(b_BDVSA!M567&lt;&gt;"",b_BDVSA!M567&lt;&gt;0)=TRUE,IF(b_BDVSA!M567&gt;0,"D","A"),"")</f>
        <v/>
      </c>
      <c r="P567" s="126" t="str">
        <f>IF(b_BDVSA!N567&lt;&gt;"",ABS(b_BDVSA!N567),"")</f>
        <v/>
      </c>
      <c r="Q567" s="125" t="str">
        <f>IF(b_BDVSA!Q567&lt;&gt;"",ABS(b_BDVSA!Q567),"")</f>
        <v/>
      </c>
      <c r="R567" s="125" t="str">
        <f>IF(AND(b_BDVSA!Q567&lt;&gt;"",b_BDVSA!Q567&lt;&gt;0)=TRUE,IF(b_BDVSA!Q567&gt;0,"D","A"),"")</f>
        <v/>
      </c>
      <c r="S567" s="125" t="str">
        <f>IF(b_BDVSA!R567&lt;&gt;"",ABS(b_BDVSA!R567),"")</f>
        <v/>
      </c>
      <c r="T567" s="125" t="str">
        <f>IF(AND(b_BDVSA!R567&lt;&gt;"",b_BDVSA!R567&lt;&gt;0)=TRUE,IF(b_BDVSA!R567&gt;0,"D","A"),"")</f>
        <v/>
      </c>
      <c r="U567" s="126" t="str">
        <f>IF(b_BDVSA!S567&lt;&gt;"",ABS(b_BDVSA!S567),"")</f>
        <v/>
      </c>
      <c r="V567" s="125" t="str">
        <f>IF(b_BDVSA!V567&lt;&gt;"",ABS(b_BDVSA!V567),"")</f>
        <v/>
      </c>
      <c r="W567" s="125" t="str">
        <f>IF(AND(b_BDVSA!V567&lt;&gt;"",b_BDVSA!V567&lt;&gt;0)=TRUE,IF(b_BDVSA!V567&gt;0,"D","A"),"")</f>
        <v/>
      </c>
      <c r="X567" s="125" t="str">
        <f>IF(b_BDVSA!W567&lt;&gt;"",ABS(b_BDVSA!W567),"")</f>
        <v/>
      </c>
      <c r="Y567" s="125" t="str">
        <f>IF(AND(b_BDVSA!W567&lt;&gt;"",b_BDVSA!W567&lt;&gt;0)=TRUE,IF(b_BDVSA!W567&gt;0,"D","A"),"")</f>
        <v/>
      </c>
      <c r="Z567" s="126" t="str">
        <f>IF(b_BDVSA!X567&lt;&gt;"",ABS(b_BDVSA!X567),"")</f>
        <v/>
      </c>
    </row>
    <row r="568" spans="1:26">
      <c r="A568" s="117" t="str">
        <f>IF(dati_pdc!A564&lt;&gt;"",IF(dati_pdc!D564=1,RIGHT(dati_pdc!A564,dati_pdc!E564),dati_pdc!A564),"")</f>
        <v/>
      </c>
      <c r="B568" s="117" t="str">
        <f>IF(dati_pdc!B564&lt;&gt;"",dati_pdc!B564,"")</f>
        <v/>
      </c>
      <c r="C568" s="117" t="str">
        <f>IF(dati_pdc!C564&lt;&gt;"",dati_pdc!C564,"")</f>
        <v/>
      </c>
      <c r="D568" s="117" t="str">
        <f>IF(dati_pdc!D564&lt;&gt;"",dati_pdc!D564,"")</f>
        <v/>
      </c>
      <c r="E568" s="125" t="str">
        <f>IF(b_BDVSA!F568&lt;&gt;"",ABS(b_BDVSA!F568),"")</f>
        <v/>
      </c>
      <c r="F568" s="125" t="str">
        <f>IF(AND(b_BDVSA!F568&lt;&gt;"",b_BDVSA!F568&lt;&gt;0)=TRUE,IF(b_BDVSA!F568&gt;0,"D","A"),"")</f>
        <v/>
      </c>
      <c r="G568" s="125" t="str">
        <f>IF(b_BDVSA!G568&lt;&gt;"",ABS(b_BDVSA!G568),"")</f>
        <v/>
      </c>
      <c r="H568" s="125" t="str">
        <f>IF(AND(b_BDVSA!G568&lt;&gt;"",b_BDVSA!G568&lt;&gt;0)=TRUE,IF(b_BDVSA!G568&gt;0,"D","A"),"")</f>
        <v/>
      </c>
      <c r="I568" s="125" t="str">
        <f>IF(b_BDVSA!H568&lt;&gt;"",ABS(b_BDVSA!H568),"")</f>
        <v/>
      </c>
      <c r="J568" s="125" t="str">
        <f>IF(AND(b_BDVSA!H568&lt;&gt;"",b_BDVSA!H568&lt;&gt;0)=TRUE,IF(b_BDVSA!H568&gt;0,"D","A"),"")</f>
        <v/>
      </c>
      <c r="K568" s="126" t="str">
        <f>IF(b_BDVSA!I568&lt;&gt;"",ABS(b_BDVSA!I568),"")</f>
        <v/>
      </c>
      <c r="L568" s="125" t="str">
        <f>IF(b_BDVSA!L568&lt;&gt;"",ABS(b_BDVSA!L568),"")</f>
        <v/>
      </c>
      <c r="M568" s="125" t="str">
        <f>IF(AND(b_BDVSA!L568&lt;&gt;"",b_BDVSA!L568&lt;&gt;0)=TRUE,IF(b_BDVSA!L568&gt;0,"D","A"),"")</f>
        <v/>
      </c>
      <c r="N568" s="125" t="str">
        <f>IF(b_BDVSA!M568&lt;&gt;"",ABS(b_BDVSA!M568),"")</f>
        <v/>
      </c>
      <c r="O568" s="125" t="str">
        <f>IF(AND(b_BDVSA!M568&lt;&gt;"",b_BDVSA!M568&lt;&gt;0)=TRUE,IF(b_BDVSA!M568&gt;0,"D","A"),"")</f>
        <v/>
      </c>
      <c r="P568" s="126" t="str">
        <f>IF(b_BDVSA!N568&lt;&gt;"",ABS(b_BDVSA!N568),"")</f>
        <v/>
      </c>
      <c r="Q568" s="125" t="str">
        <f>IF(b_BDVSA!Q568&lt;&gt;"",ABS(b_BDVSA!Q568),"")</f>
        <v/>
      </c>
      <c r="R568" s="125" t="str">
        <f>IF(AND(b_BDVSA!Q568&lt;&gt;"",b_BDVSA!Q568&lt;&gt;0)=TRUE,IF(b_BDVSA!Q568&gt;0,"D","A"),"")</f>
        <v/>
      </c>
      <c r="S568" s="125" t="str">
        <f>IF(b_BDVSA!R568&lt;&gt;"",ABS(b_BDVSA!R568),"")</f>
        <v/>
      </c>
      <c r="T568" s="125" t="str">
        <f>IF(AND(b_BDVSA!R568&lt;&gt;"",b_BDVSA!R568&lt;&gt;0)=TRUE,IF(b_BDVSA!R568&gt;0,"D","A"),"")</f>
        <v/>
      </c>
      <c r="U568" s="126" t="str">
        <f>IF(b_BDVSA!S568&lt;&gt;"",ABS(b_BDVSA!S568),"")</f>
        <v/>
      </c>
      <c r="V568" s="125" t="str">
        <f>IF(b_BDVSA!V568&lt;&gt;"",ABS(b_BDVSA!V568),"")</f>
        <v/>
      </c>
      <c r="W568" s="125" t="str">
        <f>IF(AND(b_BDVSA!V568&lt;&gt;"",b_BDVSA!V568&lt;&gt;0)=TRUE,IF(b_BDVSA!V568&gt;0,"D","A"),"")</f>
        <v/>
      </c>
      <c r="X568" s="125" t="str">
        <f>IF(b_BDVSA!W568&lt;&gt;"",ABS(b_BDVSA!W568),"")</f>
        <v/>
      </c>
      <c r="Y568" s="125" t="str">
        <f>IF(AND(b_BDVSA!W568&lt;&gt;"",b_BDVSA!W568&lt;&gt;0)=TRUE,IF(b_BDVSA!W568&gt;0,"D","A"),"")</f>
        <v/>
      </c>
      <c r="Z568" s="126" t="str">
        <f>IF(b_BDVSA!X568&lt;&gt;"",ABS(b_BDVSA!X568),"")</f>
        <v/>
      </c>
    </row>
    <row r="569" spans="1:26">
      <c r="A569" s="117" t="str">
        <f>IF(dati_pdc!A565&lt;&gt;"",IF(dati_pdc!D565=1,RIGHT(dati_pdc!A565,dati_pdc!E565),dati_pdc!A565),"")</f>
        <v/>
      </c>
      <c r="B569" s="117" t="str">
        <f>IF(dati_pdc!B565&lt;&gt;"",dati_pdc!B565,"")</f>
        <v/>
      </c>
      <c r="C569" s="117" t="str">
        <f>IF(dati_pdc!C565&lt;&gt;"",dati_pdc!C565,"")</f>
        <v/>
      </c>
      <c r="D569" s="117" t="str">
        <f>IF(dati_pdc!D565&lt;&gt;"",dati_pdc!D565,"")</f>
        <v/>
      </c>
      <c r="E569" s="125" t="str">
        <f>IF(b_BDVSA!F569&lt;&gt;"",ABS(b_BDVSA!F569),"")</f>
        <v/>
      </c>
      <c r="F569" s="125" t="str">
        <f>IF(AND(b_BDVSA!F569&lt;&gt;"",b_BDVSA!F569&lt;&gt;0)=TRUE,IF(b_BDVSA!F569&gt;0,"D","A"),"")</f>
        <v/>
      </c>
      <c r="G569" s="125" t="str">
        <f>IF(b_BDVSA!G569&lt;&gt;"",ABS(b_BDVSA!G569),"")</f>
        <v/>
      </c>
      <c r="H569" s="125" t="str">
        <f>IF(AND(b_BDVSA!G569&lt;&gt;"",b_BDVSA!G569&lt;&gt;0)=TRUE,IF(b_BDVSA!G569&gt;0,"D","A"),"")</f>
        <v/>
      </c>
      <c r="I569" s="125" t="str">
        <f>IF(b_BDVSA!H569&lt;&gt;"",ABS(b_BDVSA!H569),"")</f>
        <v/>
      </c>
      <c r="J569" s="125" t="str">
        <f>IF(AND(b_BDVSA!H569&lt;&gt;"",b_BDVSA!H569&lt;&gt;0)=TRUE,IF(b_BDVSA!H569&gt;0,"D","A"),"")</f>
        <v/>
      </c>
      <c r="K569" s="126" t="str">
        <f>IF(b_BDVSA!I569&lt;&gt;"",ABS(b_BDVSA!I569),"")</f>
        <v/>
      </c>
      <c r="L569" s="125" t="str">
        <f>IF(b_BDVSA!L569&lt;&gt;"",ABS(b_BDVSA!L569),"")</f>
        <v/>
      </c>
      <c r="M569" s="125" t="str">
        <f>IF(AND(b_BDVSA!L569&lt;&gt;"",b_BDVSA!L569&lt;&gt;0)=TRUE,IF(b_BDVSA!L569&gt;0,"D","A"),"")</f>
        <v/>
      </c>
      <c r="N569" s="125" t="str">
        <f>IF(b_BDVSA!M569&lt;&gt;"",ABS(b_BDVSA!M569),"")</f>
        <v/>
      </c>
      <c r="O569" s="125" t="str">
        <f>IF(AND(b_BDVSA!M569&lt;&gt;"",b_BDVSA!M569&lt;&gt;0)=TRUE,IF(b_BDVSA!M569&gt;0,"D","A"),"")</f>
        <v/>
      </c>
      <c r="P569" s="126" t="str">
        <f>IF(b_BDVSA!N569&lt;&gt;"",ABS(b_BDVSA!N569),"")</f>
        <v/>
      </c>
      <c r="Q569" s="125" t="str">
        <f>IF(b_BDVSA!Q569&lt;&gt;"",ABS(b_BDVSA!Q569),"")</f>
        <v/>
      </c>
      <c r="R569" s="125" t="str">
        <f>IF(AND(b_BDVSA!Q569&lt;&gt;"",b_BDVSA!Q569&lt;&gt;0)=TRUE,IF(b_BDVSA!Q569&gt;0,"D","A"),"")</f>
        <v/>
      </c>
      <c r="S569" s="125" t="str">
        <f>IF(b_BDVSA!R569&lt;&gt;"",ABS(b_BDVSA!R569),"")</f>
        <v/>
      </c>
      <c r="T569" s="125" t="str">
        <f>IF(AND(b_BDVSA!R569&lt;&gt;"",b_BDVSA!R569&lt;&gt;0)=TRUE,IF(b_BDVSA!R569&gt;0,"D","A"),"")</f>
        <v/>
      </c>
      <c r="U569" s="126" t="str">
        <f>IF(b_BDVSA!S569&lt;&gt;"",ABS(b_BDVSA!S569),"")</f>
        <v/>
      </c>
      <c r="V569" s="125" t="str">
        <f>IF(b_BDVSA!V569&lt;&gt;"",ABS(b_BDVSA!V569),"")</f>
        <v/>
      </c>
      <c r="W569" s="125" t="str">
        <f>IF(AND(b_BDVSA!V569&lt;&gt;"",b_BDVSA!V569&lt;&gt;0)=TRUE,IF(b_BDVSA!V569&gt;0,"D","A"),"")</f>
        <v/>
      </c>
      <c r="X569" s="125" t="str">
        <f>IF(b_BDVSA!W569&lt;&gt;"",ABS(b_BDVSA!W569),"")</f>
        <v/>
      </c>
      <c r="Y569" s="125" t="str">
        <f>IF(AND(b_BDVSA!W569&lt;&gt;"",b_BDVSA!W569&lt;&gt;0)=TRUE,IF(b_BDVSA!W569&gt;0,"D","A"),"")</f>
        <v/>
      </c>
      <c r="Z569" s="126" t="str">
        <f>IF(b_BDVSA!X569&lt;&gt;"",ABS(b_BDVSA!X569),"")</f>
        <v/>
      </c>
    </row>
    <row r="570" spans="1:26">
      <c r="A570" s="117" t="str">
        <f>IF(dati_pdc!A566&lt;&gt;"",IF(dati_pdc!D566=1,RIGHT(dati_pdc!A566,dati_pdc!E566),dati_pdc!A566),"")</f>
        <v/>
      </c>
      <c r="B570" s="117" t="str">
        <f>IF(dati_pdc!B566&lt;&gt;"",dati_pdc!B566,"")</f>
        <v/>
      </c>
      <c r="C570" s="117" t="str">
        <f>IF(dati_pdc!C566&lt;&gt;"",dati_pdc!C566,"")</f>
        <v/>
      </c>
      <c r="D570" s="117" t="str">
        <f>IF(dati_pdc!D566&lt;&gt;"",dati_pdc!D566,"")</f>
        <v/>
      </c>
      <c r="E570" s="125" t="str">
        <f>IF(b_BDVSA!F570&lt;&gt;"",ABS(b_BDVSA!F570),"")</f>
        <v/>
      </c>
      <c r="F570" s="125" t="str">
        <f>IF(AND(b_BDVSA!F570&lt;&gt;"",b_BDVSA!F570&lt;&gt;0)=TRUE,IF(b_BDVSA!F570&gt;0,"D","A"),"")</f>
        <v/>
      </c>
      <c r="G570" s="125" t="str">
        <f>IF(b_BDVSA!G570&lt;&gt;"",ABS(b_BDVSA!G570),"")</f>
        <v/>
      </c>
      <c r="H570" s="125" t="str">
        <f>IF(AND(b_BDVSA!G570&lt;&gt;"",b_BDVSA!G570&lt;&gt;0)=TRUE,IF(b_BDVSA!G570&gt;0,"D","A"),"")</f>
        <v/>
      </c>
      <c r="I570" s="125" t="str">
        <f>IF(b_BDVSA!H570&lt;&gt;"",ABS(b_BDVSA!H570),"")</f>
        <v/>
      </c>
      <c r="J570" s="125" t="str">
        <f>IF(AND(b_BDVSA!H570&lt;&gt;"",b_BDVSA!H570&lt;&gt;0)=TRUE,IF(b_BDVSA!H570&gt;0,"D","A"),"")</f>
        <v/>
      </c>
      <c r="K570" s="126" t="str">
        <f>IF(b_BDVSA!I570&lt;&gt;"",ABS(b_BDVSA!I570),"")</f>
        <v/>
      </c>
      <c r="L570" s="125" t="str">
        <f>IF(b_BDVSA!L570&lt;&gt;"",ABS(b_BDVSA!L570),"")</f>
        <v/>
      </c>
      <c r="M570" s="125" t="str">
        <f>IF(AND(b_BDVSA!L570&lt;&gt;"",b_BDVSA!L570&lt;&gt;0)=TRUE,IF(b_BDVSA!L570&gt;0,"D","A"),"")</f>
        <v/>
      </c>
      <c r="N570" s="125" t="str">
        <f>IF(b_BDVSA!M570&lt;&gt;"",ABS(b_BDVSA!M570),"")</f>
        <v/>
      </c>
      <c r="O570" s="125" t="str">
        <f>IF(AND(b_BDVSA!M570&lt;&gt;"",b_BDVSA!M570&lt;&gt;0)=TRUE,IF(b_BDVSA!M570&gt;0,"D","A"),"")</f>
        <v/>
      </c>
      <c r="P570" s="126" t="str">
        <f>IF(b_BDVSA!N570&lt;&gt;"",ABS(b_BDVSA!N570),"")</f>
        <v/>
      </c>
      <c r="Q570" s="125" t="str">
        <f>IF(b_BDVSA!Q570&lt;&gt;"",ABS(b_BDVSA!Q570),"")</f>
        <v/>
      </c>
      <c r="R570" s="125" t="str">
        <f>IF(AND(b_BDVSA!Q570&lt;&gt;"",b_BDVSA!Q570&lt;&gt;0)=TRUE,IF(b_BDVSA!Q570&gt;0,"D","A"),"")</f>
        <v/>
      </c>
      <c r="S570" s="125" t="str">
        <f>IF(b_BDVSA!R570&lt;&gt;"",ABS(b_BDVSA!R570),"")</f>
        <v/>
      </c>
      <c r="T570" s="125" t="str">
        <f>IF(AND(b_BDVSA!R570&lt;&gt;"",b_BDVSA!R570&lt;&gt;0)=TRUE,IF(b_BDVSA!R570&gt;0,"D","A"),"")</f>
        <v/>
      </c>
      <c r="U570" s="126" t="str">
        <f>IF(b_BDVSA!S570&lt;&gt;"",ABS(b_BDVSA!S570),"")</f>
        <v/>
      </c>
      <c r="V570" s="125" t="str">
        <f>IF(b_BDVSA!V570&lt;&gt;"",ABS(b_BDVSA!V570),"")</f>
        <v/>
      </c>
      <c r="W570" s="125" t="str">
        <f>IF(AND(b_BDVSA!V570&lt;&gt;"",b_BDVSA!V570&lt;&gt;0)=TRUE,IF(b_BDVSA!V570&gt;0,"D","A"),"")</f>
        <v/>
      </c>
      <c r="X570" s="125" t="str">
        <f>IF(b_BDVSA!W570&lt;&gt;"",ABS(b_BDVSA!W570),"")</f>
        <v/>
      </c>
      <c r="Y570" s="125" t="str">
        <f>IF(AND(b_BDVSA!W570&lt;&gt;"",b_BDVSA!W570&lt;&gt;0)=TRUE,IF(b_BDVSA!W570&gt;0,"D","A"),"")</f>
        <v/>
      </c>
      <c r="Z570" s="126" t="str">
        <f>IF(b_BDVSA!X570&lt;&gt;"",ABS(b_BDVSA!X570),"")</f>
        <v/>
      </c>
    </row>
    <row r="571" spans="1:26">
      <c r="A571" s="117" t="str">
        <f>IF(dati_pdc!A567&lt;&gt;"",IF(dati_pdc!D567=1,RIGHT(dati_pdc!A567,dati_pdc!E567),dati_pdc!A567),"")</f>
        <v/>
      </c>
      <c r="B571" s="117" t="str">
        <f>IF(dati_pdc!B567&lt;&gt;"",dati_pdc!B567,"")</f>
        <v/>
      </c>
      <c r="C571" s="117" t="str">
        <f>IF(dati_pdc!C567&lt;&gt;"",dati_pdc!C567,"")</f>
        <v/>
      </c>
      <c r="D571" s="117" t="str">
        <f>IF(dati_pdc!D567&lt;&gt;"",dati_pdc!D567,"")</f>
        <v/>
      </c>
      <c r="E571" s="125" t="str">
        <f>IF(b_BDVSA!F571&lt;&gt;"",ABS(b_BDVSA!F571),"")</f>
        <v/>
      </c>
      <c r="F571" s="125" t="str">
        <f>IF(AND(b_BDVSA!F571&lt;&gt;"",b_BDVSA!F571&lt;&gt;0)=TRUE,IF(b_BDVSA!F571&gt;0,"D","A"),"")</f>
        <v/>
      </c>
      <c r="G571" s="125" t="str">
        <f>IF(b_BDVSA!G571&lt;&gt;"",ABS(b_BDVSA!G571),"")</f>
        <v/>
      </c>
      <c r="H571" s="125" t="str">
        <f>IF(AND(b_BDVSA!G571&lt;&gt;"",b_BDVSA!G571&lt;&gt;0)=TRUE,IF(b_BDVSA!G571&gt;0,"D","A"),"")</f>
        <v/>
      </c>
      <c r="I571" s="125" t="str">
        <f>IF(b_BDVSA!H571&lt;&gt;"",ABS(b_BDVSA!H571),"")</f>
        <v/>
      </c>
      <c r="J571" s="125" t="str">
        <f>IF(AND(b_BDVSA!H571&lt;&gt;"",b_BDVSA!H571&lt;&gt;0)=TRUE,IF(b_BDVSA!H571&gt;0,"D","A"),"")</f>
        <v/>
      </c>
      <c r="K571" s="126" t="str">
        <f>IF(b_BDVSA!I571&lt;&gt;"",ABS(b_BDVSA!I571),"")</f>
        <v/>
      </c>
      <c r="L571" s="125" t="str">
        <f>IF(b_BDVSA!L571&lt;&gt;"",ABS(b_BDVSA!L571),"")</f>
        <v/>
      </c>
      <c r="M571" s="125" t="str">
        <f>IF(AND(b_BDVSA!L571&lt;&gt;"",b_BDVSA!L571&lt;&gt;0)=TRUE,IF(b_BDVSA!L571&gt;0,"D","A"),"")</f>
        <v/>
      </c>
      <c r="N571" s="125" t="str">
        <f>IF(b_BDVSA!M571&lt;&gt;"",ABS(b_BDVSA!M571),"")</f>
        <v/>
      </c>
      <c r="O571" s="125" t="str">
        <f>IF(AND(b_BDVSA!M571&lt;&gt;"",b_BDVSA!M571&lt;&gt;0)=TRUE,IF(b_BDVSA!M571&gt;0,"D","A"),"")</f>
        <v/>
      </c>
      <c r="P571" s="126" t="str">
        <f>IF(b_BDVSA!N571&lt;&gt;"",ABS(b_BDVSA!N571),"")</f>
        <v/>
      </c>
      <c r="Q571" s="125" t="str">
        <f>IF(b_BDVSA!Q571&lt;&gt;"",ABS(b_BDVSA!Q571),"")</f>
        <v/>
      </c>
      <c r="R571" s="125" t="str">
        <f>IF(AND(b_BDVSA!Q571&lt;&gt;"",b_BDVSA!Q571&lt;&gt;0)=TRUE,IF(b_BDVSA!Q571&gt;0,"D","A"),"")</f>
        <v/>
      </c>
      <c r="S571" s="125" t="str">
        <f>IF(b_BDVSA!R571&lt;&gt;"",ABS(b_BDVSA!R571),"")</f>
        <v/>
      </c>
      <c r="T571" s="125" t="str">
        <f>IF(AND(b_BDVSA!R571&lt;&gt;"",b_BDVSA!R571&lt;&gt;0)=TRUE,IF(b_BDVSA!R571&gt;0,"D","A"),"")</f>
        <v/>
      </c>
      <c r="U571" s="126" t="str">
        <f>IF(b_BDVSA!S571&lt;&gt;"",ABS(b_BDVSA!S571),"")</f>
        <v/>
      </c>
      <c r="V571" s="125" t="str">
        <f>IF(b_BDVSA!V571&lt;&gt;"",ABS(b_BDVSA!V571),"")</f>
        <v/>
      </c>
      <c r="W571" s="125" t="str">
        <f>IF(AND(b_BDVSA!V571&lt;&gt;"",b_BDVSA!V571&lt;&gt;0)=TRUE,IF(b_BDVSA!V571&gt;0,"D","A"),"")</f>
        <v/>
      </c>
      <c r="X571" s="125" t="str">
        <f>IF(b_BDVSA!W571&lt;&gt;"",ABS(b_BDVSA!W571),"")</f>
        <v/>
      </c>
      <c r="Y571" s="125" t="str">
        <f>IF(AND(b_BDVSA!W571&lt;&gt;"",b_BDVSA!W571&lt;&gt;0)=TRUE,IF(b_BDVSA!W571&gt;0,"D","A"),"")</f>
        <v/>
      </c>
      <c r="Z571" s="126" t="str">
        <f>IF(b_BDVSA!X571&lt;&gt;"",ABS(b_BDVSA!X571),"")</f>
        <v/>
      </c>
    </row>
    <row r="572" spans="1:26">
      <c r="A572" s="117" t="str">
        <f>IF(dati_pdc!A568&lt;&gt;"",IF(dati_pdc!D568=1,RIGHT(dati_pdc!A568,dati_pdc!E568),dati_pdc!A568),"")</f>
        <v/>
      </c>
      <c r="B572" s="117" t="str">
        <f>IF(dati_pdc!B568&lt;&gt;"",dati_pdc!B568,"")</f>
        <v/>
      </c>
      <c r="C572" s="117" t="str">
        <f>IF(dati_pdc!C568&lt;&gt;"",dati_pdc!C568,"")</f>
        <v/>
      </c>
      <c r="D572" s="117" t="str">
        <f>IF(dati_pdc!D568&lt;&gt;"",dati_pdc!D568,"")</f>
        <v/>
      </c>
      <c r="E572" s="125" t="str">
        <f>IF(b_BDVSA!F572&lt;&gt;"",ABS(b_BDVSA!F572),"")</f>
        <v/>
      </c>
      <c r="F572" s="125" t="str">
        <f>IF(AND(b_BDVSA!F572&lt;&gt;"",b_BDVSA!F572&lt;&gt;0)=TRUE,IF(b_BDVSA!F572&gt;0,"D","A"),"")</f>
        <v/>
      </c>
      <c r="G572" s="125" t="str">
        <f>IF(b_BDVSA!G572&lt;&gt;"",ABS(b_BDVSA!G572),"")</f>
        <v/>
      </c>
      <c r="H572" s="125" t="str">
        <f>IF(AND(b_BDVSA!G572&lt;&gt;"",b_BDVSA!G572&lt;&gt;0)=TRUE,IF(b_BDVSA!G572&gt;0,"D","A"),"")</f>
        <v/>
      </c>
      <c r="I572" s="125" t="str">
        <f>IF(b_BDVSA!H572&lt;&gt;"",ABS(b_BDVSA!H572),"")</f>
        <v/>
      </c>
      <c r="J572" s="125" t="str">
        <f>IF(AND(b_BDVSA!H572&lt;&gt;"",b_BDVSA!H572&lt;&gt;0)=TRUE,IF(b_BDVSA!H572&gt;0,"D","A"),"")</f>
        <v/>
      </c>
      <c r="K572" s="126" t="str">
        <f>IF(b_BDVSA!I572&lt;&gt;"",ABS(b_BDVSA!I572),"")</f>
        <v/>
      </c>
      <c r="L572" s="125" t="str">
        <f>IF(b_BDVSA!L572&lt;&gt;"",ABS(b_BDVSA!L572),"")</f>
        <v/>
      </c>
      <c r="M572" s="125" t="str">
        <f>IF(AND(b_BDVSA!L572&lt;&gt;"",b_BDVSA!L572&lt;&gt;0)=TRUE,IF(b_BDVSA!L572&gt;0,"D","A"),"")</f>
        <v/>
      </c>
      <c r="N572" s="125" t="str">
        <f>IF(b_BDVSA!M572&lt;&gt;"",ABS(b_BDVSA!M572),"")</f>
        <v/>
      </c>
      <c r="O572" s="125" t="str">
        <f>IF(AND(b_BDVSA!M572&lt;&gt;"",b_BDVSA!M572&lt;&gt;0)=TRUE,IF(b_BDVSA!M572&gt;0,"D","A"),"")</f>
        <v/>
      </c>
      <c r="P572" s="126" t="str">
        <f>IF(b_BDVSA!N572&lt;&gt;"",ABS(b_BDVSA!N572),"")</f>
        <v/>
      </c>
      <c r="Q572" s="125" t="str">
        <f>IF(b_BDVSA!Q572&lt;&gt;"",ABS(b_BDVSA!Q572),"")</f>
        <v/>
      </c>
      <c r="R572" s="125" t="str">
        <f>IF(AND(b_BDVSA!Q572&lt;&gt;"",b_BDVSA!Q572&lt;&gt;0)=TRUE,IF(b_BDVSA!Q572&gt;0,"D","A"),"")</f>
        <v/>
      </c>
      <c r="S572" s="125" t="str">
        <f>IF(b_BDVSA!R572&lt;&gt;"",ABS(b_BDVSA!R572),"")</f>
        <v/>
      </c>
      <c r="T572" s="125" t="str">
        <f>IF(AND(b_BDVSA!R572&lt;&gt;"",b_BDVSA!R572&lt;&gt;0)=TRUE,IF(b_BDVSA!R572&gt;0,"D","A"),"")</f>
        <v/>
      </c>
      <c r="U572" s="126" t="str">
        <f>IF(b_BDVSA!S572&lt;&gt;"",ABS(b_BDVSA!S572),"")</f>
        <v/>
      </c>
      <c r="V572" s="125" t="str">
        <f>IF(b_BDVSA!V572&lt;&gt;"",ABS(b_BDVSA!V572),"")</f>
        <v/>
      </c>
      <c r="W572" s="125" t="str">
        <f>IF(AND(b_BDVSA!V572&lt;&gt;"",b_BDVSA!V572&lt;&gt;0)=TRUE,IF(b_BDVSA!V572&gt;0,"D","A"),"")</f>
        <v/>
      </c>
      <c r="X572" s="125" t="str">
        <f>IF(b_BDVSA!W572&lt;&gt;"",ABS(b_BDVSA!W572),"")</f>
        <v/>
      </c>
      <c r="Y572" s="125" t="str">
        <f>IF(AND(b_BDVSA!W572&lt;&gt;"",b_BDVSA!W572&lt;&gt;0)=TRUE,IF(b_BDVSA!W572&gt;0,"D","A"),"")</f>
        <v/>
      </c>
      <c r="Z572" s="126" t="str">
        <f>IF(b_BDVSA!X572&lt;&gt;"",ABS(b_BDVSA!X572),"")</f>
        <v/>
      </c>
    </row>
    <row r="573" spans="1:26">
      <c r="A573" s="117" t="str">
        <f>IF(dati_pdc!A569&lt;&gt;"",IF(dati_pdc!D569=1,RIGHT(dati_pdc!A569,dati_pdc!E569),dati_pdc!A569),"")</f>
        <v/>
      </c>
      <c r="B573" s="117" t="str">
        <f>IF(dati_pdc!B569&lt;&gt;"",dati_pdc!B569,"")</f>
        <v/>
      </c>
      <c r="C573" s="117" t="str">
        <f>IF(dati_pdc!C569&lt;&gt;"",dati_pdc!C569,"")</f>
        <v/>
      </c>
      <c r="D573" s="117" t="str">
        <f>IF(dati_pdc!D569&lt;&gt;"",dati_pdc!D569,"")</f>
        <v/>
      </c>
      <c r="E573" s="125" t="str">
        <f>IF(b_BDVSA!F573&lt;&gt;"",ABS(b_BDVSA!F573),"")</f>
        <v/>
      </c>
      <c r="F573" s="125" t="str">
        <f>IF(AND(b_BDVSA!F573&lt;&gt;"",b_BDVSA!F573&lt;&gt;0)=TRUE,IF(b_BDVSA!F573&gt;0,"D","A"),"")</f>
        <v/>
      </c>
      <c r="G573" s="125" t="str">
        <f>IF(b_BDVSA!G573&lt;&gt;"",ABS(b_BDVSA!G573),"")</f>
        <v/>
      </c>
      <c r="H573" s="125" t="str">
        <f>IF(AND(b_BDVSA!G573&lt;&gt;"",b_BDVSA!G573&lt;&gt;0)=TRUE,IF(b_BDVSA!G573&gt;0,"D","A"),"")</f>
        <v/>
      </c>
      <c r="I573" s="125" t="str">
        <f>IF(b_BDVSA!H573&lt;&gt;"",ABS(b_BDVSA!H573),"")</f>
        <v/>
      </c>
      <c r="J573" s="125" t="str">
        <f>IF(AND(b_BDVSA!H573&lt;&gt;"",b_BDVSA!H573&lt;&gt;0)=TRUE,IF(b_BDVSA!H573&gt;0,"D","A"),"")</f>
        <v/>
      </c>
      <c r="K573" s="126" t="str">
        <f>IF(b_BDVSA!I573&lt;&gt;"",ABS(b_BDVSA!I573),"")</f>
        <v/>
      </c>
      <c r="L573" s="125" t="str">
        <f>IF(b_BDVSA!L573&lt;&gt;"",ABS(b_BDVSA!L573),"")</f>
        <v/>
      </c>
      <c r="M573" s="125" t="str">
        <f>IF(AND(b_BDVSA!L573&lt;&gt;"",b_BDVSA!L573&lt;&gt;0)=TRUE,IF(b_BDVSA!L573&gt;0,"D","A"),"")</f>
        <v/>
      </c>
      <c r="N573" s="125" t="str">
        <f>IF(b_BDVSA!M573&lt;&gt;"",ABS(b_BDVSA!M573),"")</f>
        <v/>
      </c>
      <c r="O573" s="125" t="str">
        <f>IF(AND(b_BDVSA!M573&lt;&gt;"",b_BDVSA!M573&lt;&gt;0)=TRUE,IF(b_BDVSA!M573&gt;0,"D","A"),"")</f>
        <v/>
      </c>
      <c r="P573" s="126" t="str">
        <f>IF(b_BDVSA!N573&lt;&gt;"",ABS(b_BDVSA!N573),"")</f>
        <v/>
      </c>
      <c r="Q573" s="125" t="str">
        <f>IF(b_BDVSA!Q573&lt;&gt;"",ABS(b_BDVSA!Q573),"")</f>
        <v/>
      </c>
      <c r="R573" s="125" t="str">
        <f>IF(AND(b_BDVSA!Q573&lt;&gt;"",b_BDVSA!Q573&lt;&gt;0)=TRUE,IF(b_BDVSA!Q573&gt;0,"D","A"),"")</f>
        <v/>
      </c>
      <c r="S573" s="125" t="str">
        <f>IF(b_BDVSA!R573&lt;&gt;"",ABS(b_BDVSA!R573),"")</f>
        <v/>
      </c>
      <c r="T573" s="125" t="str">
        <f>IF(AND(b_BDVSA!R573&lt;&gt;"",b_BDVSA!R573&lt;&gt;0)=TRUE,IF(b_BDVSA!R573&gt;0,"D","A"),"")</f>
        <v/>
      </c>
      <c r="U573" s="126" t="str">
        <f>IF(b_BDVSA!S573&lt;&gt;"",ABS(b_BDVSA!S573),"")</f>
        <v/>
      </c>
      <c r="V573" s="125" t="str">
        <f>IF(b_BDVSA!V573&lt;&gt;"",ABS(b_BDVSA!V573),"")</f>
        <v/>
      </c>
      <c r="W573" s="125" t="str">
        <f>IF(AND(b_BDVSA!V573&lt;&gt;"",b_BDVSA!V573&lt;&gt;0)=TRUE,IF(b_BDVSA!V573&gt;0,"D","A"),"")</f>
        <v/>
      </c>
      <c r="X573" s="125" t="str">
        <f>IF(b_BDVSA!W573&lt;&gt;"",ABS(b_BDVSA!W573),"")</f>
        <v/>
      </c>
      <c r="Y573" s="125" t="str">
        <f>IF(AND(b_BDVSA!W573&lt;&gt;"",b_BDVSA!W573&lt;&gt;0)=TRUE,IF(b_BDVSA!W573&gt;0,"D","A"),"")</f>
        <v/>
      </c>
      <c r="Z573" s="126" t="str">
        <f>IF(b_BDVSA!X573&lt;&gt;"",ABS(b_BDVSA!X573),"")</f>
        <v/>
      </c>
    </row>
    <row r="574" spans="1:26">
      <c r="A574" s="117" t="str">
        <f>IF(dati_pdc!A570&lt;&gt;"",IF(dati_pdc!D570=1,RIGHT(dati_pdc!A570,dati_pdc!E570),dati_pdc!A570),"")</f>
        <v/>
      </c>
      <c r="B574" s="117" t="str">
        <f>IF(dati_pdc!B570&lt;&gt;"",dati_pdc!B570,"")</f>
        <v/>
      </c>
      <c r="C574" s="117" t="str">
        <f>IF(dati_pdc!C570&lt;&gt;"",dati_pdc!C570,"")</f>
        <v/>
      </c>
      <c r="D574" s="117" t="str">
        <f>IF(dati_pdc!D570&lt;&gt;"",dati_pdc!D570,"")</f>
        <v/>
      </c>
      <c r="E574" s="125" t="str">
        <f>IF(b_BDVSA!F574&lt;&gt;"",ABS(b_BDVSA!F574),"")</f>
        <v/>
      </c>
      <c r="F574" s="125" t="str">
        <f>IF(AND(b_BDVSA!F574&lt;&gt;"",b_BDVSA!F574&lt;&gt;0)=TRUE,IF(b_BDVSA!F574&gt;0,"D","A"),"")</f>
        <v/>
      </c>
      <c r="G574" s="125" t="str">
        <f>IF(b_BDVSA!G574&lt;&gt;"",ABS(b_BDVSA!G574),"")</f>
        <v/>
      </c>
      <c r="H574" s="125" t="str">
        <f>IF(AND(b_BDVSA!G574&lt;&gt;"",b_BDVSA!G574&lt;&gt;0)=TRUE,IF(b_BDVSA!G574&gt;0,"D","A"),"")</f>
        <v/>
      </c>
      <c r="I574" s="125" t="str">
        <f>IF(b_BDVSA!H574&lt;&gt;"",ABS(b_BDVSA!H574),"")</f>
        <v/>
      </c>
      <c r="J574" s="125" t="str">
        <f>IF(AND(b_BDVSA!H574&lt;&gt;"",b_BDVSA!H574&lt;&gt;0)=TRUE,IF(b_BDVSA!H574&gt;0,"D","A"),"")</f>
        <v/>
      </c>
      <c r="K574" s="126" t="str">
        <f>IF(b_BDVSA!I574&lt;&gt;"",ABS(b_BDVSA!I574),"")</f>
        <v/>
      </c>
      <c r="L574" s="125" t="str">
        <f>IF(b_BDVSA!L574&lt;&gt;"",ABS(b_BDVSA!L574),"")</f>
        <v/>
      </c>
      <c r="M574" s="125" t="str">
        <f>IF(AND(b_BDVSA!L574&lt;&gt;"",b_BDVSA!L574&lt;&gt;0)=TRUE,IF(b_BDVSA!L574&gt;0,"D","A"),"")</f>
        <v/>
      </c>
      <c r="N574" s="125" t="str">
        <f>IF(b_BDVSA!M574&lt;&gt;"",ABS(b_BDVSA!M574),"")</f>
        <v/>
      </c>
      <c r="O574" s="125" t="str">
        <f>IF(AND(b_BDVSA!M574&lt;&gt;"",b_BDVSA!M574&lt;&gt;0)=TRUE,IF(b_BDVSA!M574&gt;0,"D","A"),"")</f>
        <v/>
      </c>
      <c r="P574" s="126" t="str">
        <f>IF(b_BDVSA!N574&lt;&gt;"",ABS(b_BDVSA!N574),"")</f>
        <v/>
      </c>
      <c r="Q574" s="125" t="str">
        <f>IF(b_BDVSA!Q574&lt;&gt;"",ABS(b_BDVSA!Q574),"")</f>
        <v/>
      </c>
      <c r="R574" s="125" t="str">
        <f>IF(AND(b_BDVSA!Q574&lt;&gt;"",b_BDVSA!Q574&lt;&gt;0)=TRUE,IF(b_BDVSA!Q574&gt;0,"D","A"),"")</f>
        <v/>
      </c>
      <c r="S574" s="125" t="str">
        <f>IF(b_BDVSA!R574&lt;&gt;"",ABS(b_BDVSA!R574),"")</f>
        <v/>
      </c>
      <c r="T574" s="125" t="str">
        <f>IF(AND(b_BDVSA!R574&lt;&gt;"",b_BDVSA!R574&lt;&gt;0)=TRUE,IF(b_BDVSA!R574&gt;0,"D","A"),"")</f>
        <v/>
      </c>
      <c r="U574" s="126" t="str">
        <f>IF(b_BDVSA!S574&lt;&gt;"",ABS(b_BDVSA!S574),"")</f>
        <v/>
      </c>
      <c r="V574" s="125" t="str">
        <f>IF(b_BDVSA!V574&lt;&gt;"",ABS(b_BDVSA!V574),"")</f>
        <v/>
      </c>
      <c r="W574" s="125" t="str">
        <f>IF(AND(b_BDVSA!V574&lt;&gt;"",b_BDVSA!V574&lt;&gt;0)=TRUE,IF(b_BDVSA!V574&gt;0,"D","A"),"")</f>
        <v/>
      </c>
      <c r="X574" s="125" t="str">
        <f>IF(b_BDVSA!W574&lt;&gt;"",ABS(b_BDVSA!W574),"")</f>
        <v/>
      </c>
      <c r="Y574" s="125" t="str">
        <f>IF(AND(b_BDVSA!W574&lt;&gt;"",b_BDVSA!W574&lt;&gt;0)=TRUE,IF(b_BDVSA!W574&gt;0,"D","A"),"")</f>
        <v/>
      </c>
      <c r="Z574" s="126" t="str">
        <f>IF(b_BDVSA!X574&lt;&gt;"",ABS(b_BDVSA!X574),"")</f>
        <v/>
      </c>
    </row>
    <row r="575" spans="1:26">
      <c r="A575" s="117" t="str">
        <f>IF(dati_pdc!A571&lt;&gt;"",IF(dati_pdc!D571=1,RIGHT(dati_pdc!A571,dati_pdc!E571),dati_pdc!A571),"")</f>
        <v/>
      </c>
      <c r="B575" s="117" t="str">
        <f>IF(dati_pdc!B571&lt;&gt;"",dati_pdc!B571,"")</f>
        <v/>
      </c>
      <c r="C575" s="117" t="str">
        <f>IF(dati_pdc!C571&lt;&gt;"",dati_pdc!C571,"")</f>
        <v/>
      </c>
      <c r="D575" s="117" t="str">
        <f>IF(dati_pdc!D571&lt;&gt;"",dati_pdc!D571,"")</f>
        <v/>
      </c>
      <c r="E575" s="125" t="str">
        <f>IF(b_BDVSA!F575&lt;&gt;"",ABS(b_BDVSA!F575),"")</f>
        <v/>
      </c>
      <c r="F575" s="125" t="str">
        <f>IF(AND(b_BDVSA!F575&lt;&gt;"",b_BDVSA!F575&lt;&gt;0)=TRUE,IF(b_BDVSA!F575&gt;0,"D","A"),"")</f>
        <v/>
      </c>
      <c r="G575" s="125" t="str">
        <f>IF(b_BDVSA!G575&lt;&gt;"",ABS(b_BDVSA!G575),"")</f>
        <v/>
      </c>
      <c r="H575" s="125" t="str">
        <f>IF(AND(b_BDVSA!G575&lt;&gt;"",b_BDVSA!G575&lt;&gt;0)=TRUE,IF(b_BDVSA!G575&gt;0,"D","A"),"")</f>
        <v/>
      </c>
      <c r="I575" s="125" t="str">
        <f>IF(b_BDVSA!H575&lt;&gt;"",ABS(b_BDVSA!H575),"")</f>
        <v/>
      </c>
      <c r="J575" s="125" t="str">
        <f>IF(AND(b_BDVSA!H575&lt;&gt;"",b_BDVSA!H575&lt;&gt;0)=TRUE,IF(b_BDVSA!H575&gt;0,"D","A"),"")</f>
        <v/>
      </c>
      <c r="K575" s="126" t="str">
        <f>IF(b_BDVSA!I575&lt;&gt;"",ABS(b_BDVSA!I575),"")</f>
        <v/>
      </c>
      <c r="L575" s="125" t="str">
        <f>IF(b_BDVSA!L575&lt;&gt;"",ABS(b_BDVSA!L575),"")</f>
        <v/>
      </c>
      <c r="M575" s="125" t="str">
        <f>IF(AND(b_BDVSA!L575&lt;&gt;"",b_BDVSA!L575&lt;&gt;0)=TRUE,IF(b_BDVSA!L575&gt;0,"D","A"),"")</f>
        <v/>
      </c>
      <c r="N575" s="125" t="str">
        <f>IF(b_BDVSA!M575&lt;&gt;"",ABS(b_BDVSA!M575),"")</f>
        <v/>
      </c>
      <c r="O575" s="125" t="str">
        <f>IF(AND(b_BDVSA!M575&lt;&gt;"",b_BDVSA!M575&lt;&gt;0)=TRUE,IF(b_BDVSA!M575&gt;0,"D","A"),"")</f>
        <v/>
      </c>
      <c r="P575" s="126" t="str">
        <f>IF(b_BDVSA!N575&lt;&gt;"",ABS(b_BDVSA!N575),"")</f>
        <v/>
      </c>
      <c r="Q575" s="125" t="str">
        <f>IF(b_BDVSA!Q575&lt;&gt;"",ABS(b_BDVSA!Q575),"")</f>
        <v/>
      </c>
      <c r="R575" s="125" t="str">
        <f>IF(AND(b_BDVSA!Q575&lt;&gt;"",b_BDVSA!Q575&lt;&gt;0)=TRUE,IF(b_BDVSA!Q575&gt;0,"D","A"),"")</f>
        <v/>
      </c>
      <c r="S575" s="125" t="str">
        <f>IF(b_BDVSA!R575&lt;&gt;"",ABS(b_BDVSA!R575),"")</f>
        <v/>
      </c>
      <c r="T575" s="125" t="str">
        <f>IF(AND(b_BDVSA!R575&lt;&gt;"",b_BDVSA!R575&lt;&gt;0)=TRUE,IF(b_BDVSA!R575&gt;0,"D","A"),"")</f>
        <v/>
      </c>
      <c r="U575" s="126" t="str">
        <f>IF(b_BDVSA!S575&lt;&gt;"",ABS(b_BDVSA!S575),"")</f>
        <v/>
      </c>
      <c r="V575" s="125" t="str">
        <f>IF(b_BDVSA!V575&lt;&gt;"",ABS(b_BDVSA!V575),"")</f>
        <v/>
      </c>
      <c r="W575" s="125" t="str">
        <f>IF(AND(b_BDVSA!V575&lt;&gt;"",b_BDVSA!V575&lt;&gt;0)=TRUE,IF(b_BDVSA!V575&gt;0,"D","A"),"")</f>
        <v/>
      </c>
      <c r="X575" s="125" t="str">
        <f>IF(b_BDVSA!W575&lt;&gt;"",ABS(b_BDVSA!W575),"")</f>
        <v/>
      </c>
      <c r="Y575" s="125" t="str">
        <f>IF(AND(b_BDVSA!W575&lt;&gt;"",b_BDVSA!W575&lt;&gt;0)=TRUE,IF(b_BDVSA!W575&gt;0,"D","A"),"")</f>
        <v/>
      </c>
      <c r="Z575" s="126" t="str">
        <f>IF(b_BDVSA!X575&lt;&gt;"",ABS(b_BDVSA!X575),"")</f>
        <v/>
      </c>
    </row>
    <row r="576" spans="1:26">
      <c r="A576" s="117" t="str">
        <f>IF(dati_pdc!A572&lt;&gt;"",IF(dati_pdc!D572=1,RIGHT(dati_pdc!A572,dati_pdc!E572),dati_pdc!A572),"")</f>
        <v/>
      </c>
      <c r="B576" s="117" t="str">
        <f>IF(dati_pdc!B572&lt;&gt;"",dati_pdc!B572,"")</f>
        <v/>
      </c>
      <c r="C576" s="117" t="str">
        <f>IF(dati_pdc!C572&lt;&gt;"",dati_pdc!C572,"")</f>
        <v/>
      </c>
      <c r="D576" s="117" t="str">
        <f>IF(dati_pdc!D572&lt;&gt;"",dati_pdc!D572,"")</f>
        <v/>
      </c>
      <c r="E576" s="125" t="str">
        <f>IF(b_BDVSA!F576&lt;&gt;"",ABS(b_BDVSA!F576),"")</f>
        <v/>
      </c>
      <c r="F576" s="125" t="str">
        <f>IF(AND(b_BDVSA!F576&lt;&gt;"",b_BDVSA!F576&lt;&gt;0)=TRUE,IF(b_BDVSA!F576&gt;0,"D","A"),"")</f>
        <v/>
      </c>
      <c r="G576" s="125" t="str">
        <f>IF(b_BDVSA!G576&lt;&gt;"",ABS(b_BDVSA!G576),"")</f>
        <v/>
      </c>
      <c r="H576" s="125" t="str">
        <f>IF(AND(b_BDVSA!G576&lt;&gt;"",b_BDVSA!G576&lt;&gt;0)=TRUE,IF(b_BDVSA!G576&gt;0,"D","A"),"")</f>
        <v/>
      </c>
      <c r="I576" s="125" t="str">
        <f>IF(b_BDVSA!H576&lt;&gt;"",ABS(b_BDVSA!H576),"")</f>
        <v/>
      </c>
      <c r="J576" s="125" t="str">
        <f>IF(AND(b_BDVSA!H576&lt;&gt;"",b_BDVSA!H576&lt;&gt;0)=TRUE,IF(b_BDVSA!H576&gt;0,"D","A"),"")</f>
        <v/>
      </c>
      <c r="K576" s="126" t="str">
        <f>IF(b_BDVSA!I576&lt;&gt;"",ABS(b_BDVSA!I576),"")</f>
        <v/>
      </c>
      <c r="L576" s="125" t="str">
        <f>IF(b_BDVSA!L576&lt;&gt;"",ABS(b_BDVSA!L576),"")</f>
        <v/>
      </c>
      <c r="M576" s="125" t="str">
        <f>IF(AND(b_BDVSA!L576&lt;&gt;"",b_BDVSA!L576&lt;&gt;0)=TRUE,IF(b_BDVSA!L576&gt;0,"D","A"),"")</f>
        <v/>
      </c>
      <c r="N576" s="125" t="str">
        <f>IF(b_BDVSA!M576&lt;&gt;"",ABS(b_BDVSA!M576),"")</f>
        <v/>
      </c>
      <c r="O576" s="125" t="str">
        <f>IF(AND(b_BDVSA!M576&lt;&gt;"",b_BDVSA!M576&lt;&gt;0)=TRUE,IF(b_BDVSA!M576&gt;0,"D","A"),"")</f>
        <v/>
      </c>
      <c r="P576" s="126" t="str">
        <f>IF(b_BDVSA!N576&lt;&gt;"",ABS(b_BDVSA!N576),"")</f>
        <v/>
      </c>
      <c r="Q576" s="125" t="str">
        <f>IF(b_BDVSA!Q576&lt;&gt;"",ABS(b_BDVSA!Q576),"")</f>
        <v/>
      </c>
      <c r="R576" s="125" t="str">
        <f>IF(AND(b_BDVSA!Q576&lt;&gt;"",b_BDVSA!Q576&lt;&gt;0)=TRUE,IF(b_BDVSA!Q576&gt;0,"D","A"),"")</f>
        <v/>
      </c>
      <c r="S576" s="125" t="str">
        <f>IF(b_BDVSA!R576&lt;&gt;"",ABS(b_BDVSA!R576),"")</f>
        <v/>
      </c>
      <c r="T576" s="125" t="str">
        <f>IF(AND(b_BDVSA!R576&lt;&gt;"",b_BDVSA!R576&lt;&gt;0)=TRUE,IF(b_BDVSA!R576&gt;0,"D","A"),"")</f>
        <v/>
      </c>
      <c r="U576" s="126" t="str">
        <f>IF(b_BDVSA!S576&lt;&gt;"",ABS(b_BDVSA!S576),"")</f>
        <v/>
      </c>
      <c r="V576" s="125" t="str">
        <f>IF(b_BDVSA!V576&lt;&gt;"",ABS(b_BDVSA!V576),"")</f>
        <v/>
      </c>
      <c r="W576" s="125" t="str">
        <f>IF(AND(b_BDVSA!V576&lt;&gt;"",b_BDVSA!V576&lt;&gt;0)=TRUE,IF(b_BDVSA!V576&gt;0,"D","A"),"")</f>
        <v/>
      </c>
      <c r="X576" s="125" t="str">
        <f>IF(b_BDVSA!W576&lt;&gt;"",ABS(b_BDVSA!W576),"")</f>
        <v/>
      </c>
      <c r="Y576" s="125" t="str">
        <f>IF(AND(b_BDVSA!W576&lt;&gt;"",b_BDVSA!W576&lt;&gt;0)=TRUE,IF(b_BDVSA!W576&gt;0,"D","A"),"")</f>
        <v/>
      </c>
      <c r="Z576" s="126" t="str">
        <f>IF(b_BDVSA!X576&lt;&gt;"",ABS(b_BDVSA!X576),"")</f>
        <v/>
      </c>
    </row>
    <row r="577" spans="1:26">
      <c r="A577" s="117" t="str">
        <f>IF(dati_pdc!A573&lt;&gt;"",IF(dati_pdc!D573=1,RIGHT(dati_pdc!A573,dati_pdc!E573),dati_pdc!A573),"")</f>
        <v/>
      </c>
      <c r="B577" s="117" t="str">
        <f>IF(dati_pdc!B573&lt;&gt;"",dati_pdc!B573,"")</f>
        <v/>
      </c>
      <c r="C577" s="117" t="str">
        <f>IF(dati_pdc!C573&lt;&gt;"",dati_pdc!C573,"")</f>
        <v/>
      </c>
      <c r="D577" s="117" t="str">
        <f>IF(dati_pdc!D573&lt;&gt;"",dati_pdc!D573,"")</f>
        <v/>
      </c>
      <c r="E577" s="125" t="str">
        <f>IF(b_BDVSA!F577&lt;&gt;"",ABS(b_BDVSA!F577),"")</f>
        <v/>
      </c>
      <c r="F577" s="125" t="str">
        <f>IF(AND(b_BDVSA!F577&lt;&gt;"",b_BDVSA!F577&lt;&gt;0)=TRUE,IF(b_BDVSA!F577&gt;0,"D","A"),"")</f>
        <v/>
      </c>
      <c r="G577" s="125" t="str">
        <f>IF(b_BDVSA!G577&lt;&gt;"",ABS(b_BDVSA!G577),"")</f>
        <v/>
      </c>
      <c r="H577" s="125" t="str">
        <f>IF(AND(b_BDVSA!G577&lt;&gt;"",b_BDVSA!G577&lt;&gt;0)=TRUE,IF(b_BDVSA!G577&gt;0,"D","A"),"")</f>
        <v/>
      </c>
      <c r="I577" s="125" t="str">
        <f>IF(b_BDVSA!H577&lt;&gt;"",ABS(b_BDVSA!H577),"")</f>
        <v/>
      </c>
      <c r="J577" s="125" t="str">
        <f>IF(AND(b_BDVSA!H577&lt;&gt;"",b_BDVSA!H577&lt;&gt;0)=TRUE,IF(b_BDVSA!H577&gt;0,"D","A"),"")</f>
        <v/>
      </c>
      <c r="K577" s="126" t="str">
        <f>IF(b_BDVSA!I577&lt;&gt;"",ABS(b_BDVSA!I577),"")</f>
        <v/>
      </c>
      <c r="L577" s="125" t="str">
        <f>IF(b_BDVSA!L577&lt;&gt;"",ABS(b_BDVSA!L577),"")</f>
        <v/>
      </c>
      <c r="M577" s="125" t="str">
        <f>IF(AND(b_BDVSA!L577&lt;&gt;"",b_BDVSA!L577&lt;&gt;0)=TRUE,IF(b_BDVSA!L577&gt;0,"D","A"),"")</f>
        <v/>
      </c>
      <c r="N577" s="125" t="str">
        <f>IF(b_BDVSA!M577&lt;&gt;"",ABS(b_BDVSA!M577),"")</f>
        <v/>
      </c>
      <c r="O577" s="125" t="str">
        <f>IF(AND(b_BDVSA!M577&lt;&gt;"",b_BDVSA!M577&lt;&gt;0)=TRUE,IF(b_BDVSA!M577&gt;0,"D","A"),"")</f>
        <v/>
      </c>
      <c r="P577" s="126" t="str">
        <f>IF(b_BDVSA!N577&lt;&gt;"",ABS(b_BDVSA!N577),"")</f>
        <v/>
      </c>
      <c r="Q577" s="125" t="str">
        <f>IF(b_BDVSA!Q577&lt;&gt;"",ABS(b_BDVSA!Q577),"")</f>
        <v/>
      </c>
      <c r="R577" s="125" t="str">
        <f>IF(AND(b_BDVSA!Q577&lt;&gt;"",b_BDVSA!Q577&lt;&gt;0)=TRUE,IF(b_BDVSA!Q577&gt;0,"D","A"),"")</f>
        <v/>
      </c>
      <c r="S577" s="125" t="str">
        <f>IF(b_BDVSA!R577&lt;&gt;"",ABS(b_BDVSA!R577),"")</f>
        <v/>
      </c>
      <c r="T577" s="125" t="str">
        <f>IF(AND(b_BDVSA!R577&lt;&gt;"",b_BDVSA!R577&lt;&gt;0)=TRUE,IF(b_BDVSA!R577&gt;0,"D","A"),"")</f>
        <v/>
      </c>
      <c r="U577" s="126" t="str">
        <f>IF(b_BDVSA!S577&lt;&gt;"",ABS(b_BDVSA!S577),"")</f>
        <v/>
      </c>
      <c r="V577" s="125" t="str">
        <f>IF(b_BDVSA!V577&lt;&gt;"",ABS(b_BDVSA!V577),"")</f>
        <v/>
      </c>
      <c r="W577" s="125" t="str">
        <f>IF(AND(b_BDVSA!V577&lt;&gt;"",b_BDVSA!V577&lt;&gt;0)=TRUE,IF(b_BDVSA!V577&gt;0,"D","A"),"")</f>
        <v/>
      </c>
      <c r="X577" s="125" t="str">
        <f>IF(b_BDVSA!W577&lt;&gt;"",ABS(b_BDVSA!W577),"")</f>
        <v/>
      </c>
      <c r="Y577" s="125" t="str">
        <f>IF(AND(b_BDVSA!W577&lt;&gt;"",b_BDVSA!W577&lt;&gt;0)=TRUE,IF(b_BDVSA!W577&gt;0,"D","A"),"")</f>
        <v/>
      </c>
      <c r="Z577" s="126" t="str">
        <f>IF(b_BDVSA!X577&lt;&gt;"",ABS(b_BDVSA!X577),"")</f>
        <v/>
      </c>
    </row>
    <row r="578" spans="1:26">
      <c r="A578" s="117" t="str">
        <f>IF(dati_pdc!A574&lt;&gt;"",IF(dati_pdc!D574=1,RIGHT(dati_pdc!A574,dati_pdc!E574),dati_pdc!A574),"")</f>
        <v/>
      </c>
      <c r="B578" s="117" t="str">
        <f>IF(dati_pdc!B574&lt;&gt;"",dati_pdc!B574,"")</f>
        <v/>
      </c>
      <c r="C578" s="117" t="str">
        <f>IF(dati_pdc!C574&lt;&gt;"",dati_pdc!C574,"")</f>
        <v/>
      </c>
      <c r="D578" s="117" t="str">
        <f>IF(dati_pdc!D574&lt;&gt;"",dati_pdc!D574,"")</f>
        <v/>
      </c>
      <c r="E578" s="125" t="str">
        <f>IF(b_BDVSA!F578&lt;&gt;"",ABS(b_BDVSA!F578),"")</f>
        <v/>
      </c>
      <c r="F578" s="125" t="str">
        <f>IF(AND(b_BDVSA!F578&lt;&gt;"",b_BDVSA!F578&lt;&gt;0)=TRUE,IF(b_BDVSA!F578&gt;0,"D","A"),"")</f>
        <v/>
      </c>
      <c r="G578" s="125" t="str">
        <f>IF(b_BDVSA!G578&lt;&gt;"",ABS(b_BDVSA!G578),"")</f>
        <v/>
      </c>
      <c r="H578" s="125" t="str">
        <f>IF(AND(b_BDVSA!G578&lt;&gt;"",b_BDVSA!G578&lt;&gt;0)=TRUE,IF(b_BDVSA!G578&gt;0,"D","A"),"")</f>
        <v/>
      </c>
      <c r="I578" s="125" t="str">
        <f>IF(b_BDVSA!H578&lt;&gt;"",ABS(b_BDVSA!H578),"")</f>
        <v/>
      </c>
      <c r="J578" s="125" t="str">
        <f>IF(AND(b_BDVSA!H578&lt;&gt;"",b_BDVSA!H578&lt;&gt;0)=TRUE,IF(b_BDVSA!H578&gt;0,"D","A"),"")</f>
        <v/>
      </c>
      <c r="K578" s="126" t="str">
        <f>IF(b_BDVSA!I578&lt;&gt;"",ABS(b_BDVSA!I578),"")</f>
        <v/>
      </c>
      <c r="L578" s="125" t="str">
        <f>IF(b_BDVSA!L578&lt;&gt;"",ABS(b_BDVSA!L578),"")</f>
        <v/>
      </c>
      <c r="M578" s="125" t="str">
        <f>IF(AND(b_BDVSA!L578&lt;&gt;"",b_BDVSA!L578&lt;&gt;0)=TRUE,IF(b_BDVSA!L578&gt;0,"D","A"),"")</f>
        <v/>
      </c>
      <c r="N578" s="125" t="str">
        <f>IF(b_BDVSA!M578&lt;&gt;"",ABS(b_BDVSA!M578),"")</f>
        <v/>
      </c>
      <c r="O578" s="125" t="str">
        <f>IF(AND(b_BDVSA!M578&lt;&gt;"",b_BDVSA!M578&lt;&gt;0)=TRUE,IF(b_BDVSA!M578&gt;0,"D","A"),"")</f>
        <v/>
      </c>
      <c r="P578" s="126" t="str">
        <f>IF(b_BDVSA!N578&lt;&gt;"",ABS(b_BDVSA!N578),"")</f>
        <v/>
      </c>
      <c r="Q578" s="125" t="str">
        <f>IF(b_BDVSA!Q578&lt;&gt;"",ABS(b_BDVSA!Q578),"")</f>
        <v/>
      </c>
      <c r="R578" s="125" t="str">
        <f>IF(AND(b_BDVSA!Q578&lt;&gt;"",b_BDVSA!Q578&lt;&gt;0)=TRUE,IF(b_BDVSA!Q578&gt;0,"D","A"),"")</f>
        <v/>
      </c>
      <c r="S578" s="125" t="str">
        <f>IF(b_BDVSA!R578&lt;&gt;"",ABS(b_BDVSA!R578),"")</f>
        <v/>
      </c>
      <c r="T578" s="125" t="str">
        <f>IF(AND(b_BDVSA!R578&lt;&gt;"",b_BDVSA!R578&lt;&gt;0)=TRUE,IF(b_BDVSA!R578&gt;0,"D","A"),"")</f>
        <v/>
      </c>
      <c r="U578" s="126" t="str">
        <f>IF(b_BDVSA!S578&lt;&gt;"",ABS(b_BDVSA!S578),"")</f>
        <v/>
      </c>
      <c r="V578" s="125" t="str">
        <f>IF(b_BDVSA!V578&lt;&gt;"",ABS(b_BDVSA!V578),"")</f>
        <v/>
      </c>
      <c r="W578" s="125" t="str">
        <f>IF(AND(b_BDVSA!V578&lt;&gt;"",b_BDVSA!V578&lt;&gt;0)=TRUE,IF(b_BDVSA!V578&gt;0,"D","A"),"")</f>
        <v/>
      </c>
      <c r="X578" s="125" t="str">
        <f>IF(b_BDVSA!W578&lt;&gt;"",ABS(b_BDVSA!W578),"")</f>
        <v/>
      </c>
      <c r="Y578" s="125" t="str">
        <f>IF(AND(b_BDVSA!W578&lt;&gt;"",b_BDVSA!W578&lt;&gt;0)=TRUE,IF(b_BDVSA!W578&gt;0,"D","A"),"")</f>
        <v/>
      </c>
      <c r="Z578" s="126" t="str">
        <f>IF(b_BDVSA!X578&lt;&gt;"",ABS(b_BDVSA!X578),"")</f>
        <v/>
      </c>
    </row>
    <row r="579" spans="1:26">
      <c r="A579" s="117" t="str">
        <f>IF(dati_pdc!A575&lt;&gt;"",IF(dati_pdc!D575=1,RIGHT(dati_pdc!A575,dati_pdc!E575),dati_pdc!A575),"")</f>
        <v/>
      </c>
      <c r="B579" s="117" t="str">
        <f>IF(dati_pdc!B575&lt;&gt;"",dati_pdc!B575,"")</f>
        <v/>
      </c>
      <c r="C579" s="117" t="str">
        <f>IF(dati_pdc!C575&lt;&gt;"",dati_pdc!C575,"")</f>
        <v/>
      </c>
      <c r="D579" s="117" t="str">
        <f>IF(dati_pdc!D575&lt;&gt;"",dati_pdc!D575,"")</f>
        <v/>
      </c>
      <c r="E579" s="125" t="str">
        <f>IF(b_BDVSA!F579&lt;&gt;"",ABS(b_BDVSA!F579),"")</f>
        <v/>
      </c>
      <c r="F579" s="125" t="str">
        <f>IF(AND(b_BDVSA!F579&lt;&gt;"",b_BDVSA!F579&lt;&gt;0)=TRUE,IF(b_BDVSA!F579&gt;0,"D","A"),"")</f>
        <v/>
      </c>
      <c r="G579" s="125" t="str">
        <f>IF(b_BDVSA!G579&lt;&gt;"",ABS(b_BDVSA!G579),"")</f>
        <v/>
      </c>
      <c r="H579" s="125" t="str">
        <f>IF(AND(b_BDVSA!G579&lt;&gt;"",b_BDVSA!G579&lt;&gt;0)=TRUE,IF(b_BDVSA!G579&gt;0,"D","A"),"")</f>
        <v/>
      </c>
      <c r="I579" s="125" t="str">
        <f>IF(b_BDVSA!H579&lt;&gt;"",ABS(b_BDVSA!H579),"")</f>
        <v/>
      </c>
      <c r="J579" s="125" t="str">
        <f>IF(AND(b_BDVSA!H579&lt;&gt;"",b_BDVSA!H579&lt;&gt;0)=TRUE,IF(b_BDVSA!H579&gt;0,"D","A"),"")</f>
        <v/>
      </c>
      <c r="K579" s="126" t="str">
        <f>IF(b_BDVSA!I579&lt;&gt;"",ABS(b_BDVSA!I579),"")</f>
        <v/>
      </c>
      <c r="L579" s="125" t="str">
        <f>IF(b_BDVSA!L579&lt;&gt;"",ABS(b_BDVSA!L579),"")</f>
        <v/>
      </c>
      <c r="M579" s="125" t="str">
        <f>IF(AND(b_BDVSA!L579&lt;&gt;"",b_BDVSA!L579&lt;&gt;0)=TRUE,IF(b_BDVSA!L579&gt;0,"D","A"),"")</f>
        <v/>
      </c>
      <c r="N579" s="125" t="str">
        <f>IF(b_BDVSA!M579&lt;&gt;"",ABS(b_BDVSA!M579),"")</f>
        <v/>
      </c>
      <c r="O579" s="125" t="str">
        <f>IF(AND(b_BDVSA!M579&lt;&gt;"",b_BDVSA!M579&lt;&gt;0)=TRUE,IF(b_BDVSA!M579&gt;0,"D","A"),"")</f>
        <v/>
      </c>
      <c r="P579" s="126" t="str">
        <f>IF(b_BDVSA!N579&lt;&gt;"",ABS(b_BDVSA!N579),"")</f>
        <v/>
      </c>
      <c r="Q579" s="125" t="str">
        <f>IF(b_BDVSA!Q579&lt;&gt;"",ABS(b_BDVSA!Q579),"")</f>
        <v/>
      </c>
      <c r="R579" s="125" t="str">
        <f>IF(AND(b_BDVSA!Q579&lt;&gt;"",b_BDVSA!Q579&lt;&gt;0)=TRUE,IF(b_BDVSA!Q579&gt;0,"D","A"),"")</f>
        <v/>
      </c>
      <c r="S579" s="125" t="str">
        <f>IF(b_BDVSA!R579&lt;&gt;"",ABS(b_BDVSA!R579),"")</f>
        <v/>
      </c>
      <c r="T579" s="125" t="str">
        <f>IF(AND(b_BDVSA!R579&lt;&gt;"",b_BDVSA!R579&lt;&gt;0)=TRUE,IF(b_BDVSA!R579&gt;0,"D","A"),"")</f>
        <v/>
      </c>
      <c r="U579" s="126" t="str">
        <f>IF(b_BDVSA!S579&lt;&gt;"",ABS(b_BDVSA!S579),"")</f>
        <v/>
      </c>
      <c r="V579" s="125" t="str">
        <f>IF(b_BDVSA!V579&lt;&gt;"",ABS(b_BDVSA!V579),"")</f>
        <v/>
      </c>
      <c r="W579" s="125" t="str">
        <f>IF(AND(b_BDVSA!V579&lt;&gt;"",b_BDVSA!V579&lt;&gt;0)=TRUE,IF(b_BDVSA!V579&gt;0,"D","A"),"")</f>
        <v/>
      </c>
      <c r="X579" s="125" t="str">
        <f>IF(b_BDVSA!W579&lt;&gt;"",ABS(b_BDVSA!W579),"")</f>
        <v/>
      </c>
      <c r="Y579" s="125" t="str">
        <f>IF(AND(b_BDVSA!W579&lt;&gt;"",b_BDVSA!W579&lt;&gt;0)=TRUE,IF(b_BDVSA!W579&gt;0,"D","A"),"")</f>
        <v/>
      </c>
      <c r="Z579" s="126" t="str">
        <f>IF(b_BDVSA!X579&lt;&gt;"",ABS(b_BDVSA!X579),"")</f>
        <v/>
      </c>
    </row>
    <row r="580" spans="1:26">
      <c r="A580" s="117" t="str">
        <f>IF(dati_pdc!A576&lt;&gt;"",IF(dati_pdc!D576=1,RIGHT(dati_pdc!A576,dati_pdc!E576),dati_pdc!A576),"")</f>
        <v/>
      </c>
      <c r="B580" s="117" t="str">
        <f>IF(dati_pdc!B576&lt;&gt;"",dati_pdc!B576,"")</f>
        <v/>
      </c>
      <c r="C580" s="117" t="str">
        <f>IF(dati_pdc!C576&lt;&gt;"",dati_pdc!C576,"")</f>
        <v/>
      </c>
      <c r="D580" s="117" t="str">
        <f>IF(dati_pdc!D576&lt;&gt;"",dati_pdc!D576,"")</f>
        <v/>
      </c>
      <c r="E580" s="125" t="str">
        <f>IF(b_BDVSA!F580&lt;&gt;"",ABS(b_BDVSA!F580),"")</f>
        <v/>
      </c>
      <c r="F580" s="125" t="str">
        <f>IF(AND(b_BDVSA!F580&lt;&gt;"",b_BDVSA!F580&lt;&gt;0)=TRUE,IF(b_BDVSA!F580&gt;0,"D","A"),"")</f>
        <v/>
      </c>
      <c r="G580" s="125" t="str">
        <f>IF(b_BDVSA!G580&lt;&gt;"",ABS(b_BDVSA!G580),"")</f>
        <v/>
      </c>
      <c r="H580" s="125" t="str">
        <f>IF(AND(b_BDVSA!G580&lt;&gt;"",b_BDVSA!G580&lt;&gt;0)=TRUE,IF(b_BDVSA!G580&gt;0,"D","A"),"")</f>
        <v/>
      </c>
      <c r="I580" s="125" t="str">
        <f>IF(b_BDVSA!H580&lt;&gt;"",ABS(b_BDVSA!H580),"")</f>
        <v/>
      </c>
      <c r="J580" s="125" t="str">
        <f>IF(AND(b_BDVSA!H580&lt;&gt;"",b_BDVSA!H580&lt;&gt;0)=TRUE,IF(b_BDVSA!H580&gt;0,"D","A"),"")</f>
        <v/>
      </c>
      <c r="K580" s="126" t="str">
        <f>IF(b_BDVSA!I580&lt;&gt;"",ABS(b_BDVSA!I580),"")</f>
        <v/>
      </c>
      <c r="L580" s="125" t="str">
        <f>IF(b_BDVSA!L580&lt;&gt;"",ABS(b_BDVSA!L580),"")</f>
        <v/>
      </c>
      <c r="M580" s="125" t="str">
        <f>IF(AND(b_BDVSA!L580&lt;&gt;"",b_BDVSA!L580&lt;&gt;0)=TRUE,IF(b_BDVSA!L580&gt;0,"D","A"),"")</f>
        <v/>
      </c>
      <c r="N580" s="125" t="str">
        <f>IF(b_BDVSA!M580&lt;&gt;"",ABS(b_BDVSA!M580),"")</f>
        <v/>
      </c>
      <c r="O580" s="125" t="str">
        <f>IF(AND(b_BDVSA!M580&lt;&gt;"",b_BDVSA!M580&lt;&gt;0)=TRUE,IF(b_BDVSA!M580&gt;0,"D","A"),"")</f>
        <v/>
      </c>
      <c r="P580" s="126" t="str">
        <f>IF(b_BDVSA!N580&lt;&gt;"",ABS(b_BDVSA!N580),"")</f>
        <v/>
      </c>
      <c r="Q580" s="125" t="str">
        <f>IF(b_BDVSA!Q580&lt;&gt;"",ABS(b_BDVSA!Q580),"")</f>
        <v/>
      </c>
      <c r="R580" s="125" t="str">
        <f>IF(AND(b_BDVSA!Q580&lt;&gt;"",b_BDVSA!Q580&lt;&gt;0)=TRUE,IF(b_BDVSA!Q580&gt;0,"D","A"),"")</f>
        <v/>
      </c>
      <c r="S580" s="125" t="str">
        <f>IF(b_BDVSA!R580&lt;&gt;"",ABS(b_BDVSA!R580),"")</f>
        <v/>
      </c>
      <c r="T580" s="125" t="str">
        <f>IF(AND(b_BDVSA!R580&lt;&gt;"",b_BDVSA!R580&lt;&gt;0)=TRUE,IF(b_BDVSA!R580&gt;0,"D","A"),"")</f>
        <v/>
      </c>
      <c r="U580" s="126" t="str">
        <f>IF(b_BDVSA!S580&lt;&gt;"",ABS(b_BDVSA!S580),"")</f>
        <v/>
      </c>
      <c r="V580" s="125" t="str">
        <f>IF(b_BDVSA!V580&lt;&gt;"",ABS(b_BDVSA!V580),"")</f>
        <v/>
      </c>
      <c r="W580" s="125" t="str">
        <f>IF(AND(b_BDVSA!V580&lt;&gt;"",b_BDVSA!V580&lt;&gt;0)=TRUE,IF(b_BDVSA!V580&gt;0,"D","A"),"")</f>
        <v/>
      </c>
      <c r="X580" s="125" t="str">
        <f>IF(b_BDVSA!W580&lt;&gt;"",ABS(b_BDVSA!W580),"")</f>
        <v/>
      </c>
      <c r="Y580" s="125" t="str">
        <f>IF(AND(b_BDVSA!W580&lt;&gt;"",b_BDVSA!W580&lt;&gt;0)=TRUE,IF(b_BDVSA!W580&gt;0,"D","A"),"")</f>
        <v/>
      </c>
      <c r="Z580" s="126" t="str">
        <f>IF(b_BDVSA!X580&lt;&gt;"",ABS(b_BDVSA!X580),"")</f>
        <v/>
      </c>
    </row>
    <row r="581" spans="1:26">
      <c r="A581" s="117" t="str">
        <f>IF(dati_pdc!A577&lt;&gt;"",IF(dati_pdc!D577=1,RIGHT(dati_pdc!A577,dati_pdc!E577),dati_pdc!A577),"")</f>
        <v/>
      </c>
      <c r="B581" s="117" t="str">
        <f>IF(dati_pdc!B577&lt;&gt;"",dati_pdc!B577,"")</f>
        <v/>
      </c>
      <c r="C581" s="117" t="str">
        <f>IF(dati_pdc!C577&lt;&gt;"",dati_pdc!C577,"")</f>
        <v/>
      </c>
      <c r="D581" s="117" t="str">
        <f>IF(dati_pdc!D577&lt;&gt;"",dati_pdc!D577,"")</f>
        <v/>
      </c>
      <c r="E581" s="125" t="str">
        <f>IF(b_BDVSA!F581&lt;&gt;"",ABS(b_BDVSA!F581),"")</f>
        <v/>
      </c>
      <c r="F581" s="125" t="str">
        <f>IF(AND(b_BDVSA!F581&lt;&gt;"",b_BDVSA!F581&lt;&gt;0)=TRUE,IF(b_BDVSA!F581&gt;0,"D","A"),"")</f>
        <v/>
      </c>
      <c r="G581" s="125" t="str">
        <f>IF(b_BDVSA!G581&lt;&gt;"",ABS(b_BDVSA!G581),"")</f>
        <v/>
      </c>
      <c r="H581" s="125" t="str">
        <f>IF(AND(b_BDVSA!G581&lt;&gt;"",b_BDVSA!G581&lt;&gt;0)=TRUE,IF(b_BDVSA!G581&gt;0,"D","A"),"")</f>
        <v/>
      </c>
      <c r="I581" s="125" t="str">
        <f>IF(b_BDVSA!H581&lt;&gt;"",ABS(b_BDVSA!H581),"")</f>
        <v/>
      </c>
      <c r="J581" s="125" t="str">
        <f>IF(AND(b_BDVSA!H581&lt;&gt;"",b_BDVSA!H581&lt;&gt;0)=TRUE,IF(b_BDVSA!H581&gt;0,"D","A"),"")</f>
        <v/>
      </c>
      <c r="K581" s="126" t="str">
        <f>IF(b_BDVSA!I581&lt;&gt;"",ABS(b_BDVSA!I581),"")</f>
        <v/>
      </c>
      <c r="L581" s="125" t="str">
        <f>IF(b_BDVSA!L581&lt;&gt;"",ABS(b_BDVSA!L581),"")</f>
        <v/>
      </c>
      <c r="M581" s="125" t="str">
        <f>IF(AND(b_BDVSA!L581&lt;&gt;"",b_BDVSA!L581&lt;&gt;0)=TRUE,IF(b_BDVSA!L581&gt;0,"D","A"),"")</f>
        <v/>
      </c>
      <c r="N581" s="125" t="str">
        <f>IF(b_BDVSA!M581&lt;&gt;"",ABS(b_BDVSA!M581),"")</f>
        <v/>
      </c>
      <c r="O581" s="125" t="str">
        <f>IF(AND(b_BDVSA!M581&lt;&gt;"",b_BDVSA!M581&lt;&gt;0)=TRUE,IF(b_BDVSA!M581&gt;0,"D","A"),"")</f>
        <v/>
      </c>
      <c r="P581" s="126" t="str">
        <f>IF(b_BDVSA!N581&lt;&gt;"",ABS(b_BDVSA!N581),"")</f>
        <v/>
      </c>
      <c r="Q581" s="125" t="str">
        <f>IF(b_BDVSA!Q581&lt;&gt;"",ABS(b_BDVSA!Q581),"")</f>
        <v/>
      </c>
      <c r="R581" s="125" t="str">
        <f>IF(AND(b_BDVSA!Q581&lt;&gt;"",b_BDVSA!Q581&lt;&gt;0)=TRUE,IF(b_BDVSA!Q581&gt;0,"D","A"),"")</f>
        <v/>
      </c>
      <c r="S581" s="125" t="str">
        <f>IF(b_BDVSA!R581&lt;&gt;"",ABS(b_BDVSA!R581),"")</f>
        <v/>
      </c>
      <c r="T581" s="125" t="str">
        <f>IF(AND(b_BDVSA!R581&lt;&gt;"",b_BDVSA!R581&lt;&gt;0)=TRUE,IF(b_BDVSA!R581&gt;0,"D","A"),"")</f>
        <v/>
      </c>
      <c r="U581" s="126" t="str">
        <f>IF(b_BDVSA!S581&lt;&gt;"",ABS(b_BDVSA!S581),"")</f>
        <v/>
      </c>
      <c r="V581" s="125" t="str">
        <f>IF(b_BDVSA!V581&lt;&gt;"",ABS(b_BDVSA!V581),"")</f>
        <v/>
      </c>
      <c r="W581" s="125" t="str">
        <f>IF(AND(b_BDVSA!V581&lt;&gt;"",b_BDVSA!V581&lt;&gt;0)=TRUE,IF(b_BDVSA!V581&gt;0,"D","A"),"")</f>
        <v/>
      </c>
      <c r="X581" s="125" t="str">
        <f>IF(b_BDVSA!W581&lt;&gt;"",ABS(b_BDVSA!W581),"")</f>
        <v/>
      </c>
      <c r="Y581" s="125" t="str">
        <f>IF(AND(b_BDVSA!W581&lt;&gt;"",b_BDVSA!W581&lt;&gt;0)=TRUE,IF(b_BDVSA!W581&gt;0,"D","A"),"")</f>
        <v/>
      </c>
      <c r="Z581" s="126" t="str">
        <f>IF(b_BDVSA!X581&lt;&gt;"",ABS(b_BDVSA!X581),"")</f>
        <v/>
      </c>
    </row>
    <row r="582" spans="1:26">
      <c r="A582" s="117" t="str">
        <f>IF(dati_pdc!A578&lt;&gt;"",IF(dati_pdc!D578=1,RIGHT(dati_pdc!A578,dati_pdc!E578),dati_pdc!A578),"")</f>
        <v/>
      </c>
      <c r="B582" s="117" t="str">
        <f>IF(dati_pdc!B578&lt;&gt;"",dati_pdc!B578,"")</f>
        <v/>
      </c>
      <c r="C582" s="117" t="str">
        <f>IF(dati_pdc!C578&lt;&gt;"",dati_pdc!C578,"")</f>
        <v/>
      </c>
      <c r="D582" s="117" t="str">
        <f>IF(dati_pdc!D578&lt;&gt;"",dati_pdc!D578,"")</f>
        <v/>
      </c>
      <c r="E582" s="125" t="str">
        <f>IF(b_BDVSA!F582&lt;&gt;"",ABS(b_BDVSA!F582),"")</f>
        <v/>
      </c>
      <c r="F582" s="125" t="str">
        <f>IF(AND(b_BDVSA!F582&lt;&gt;"",b_BDVSA!F582&lt;&gt;0)=TRUE,IF(b_BDVSA!F582&gt;0,"D","A"),"")</f>
        <v/>
      </c>
      <c r="G582" s="125" t="str">
        <f>IF(b_BDVSA!G582&lt;&gt;"",ABS(b_BDVSA!G582),"")</f>
        <v/>
      </c>
      <c r="H582" s="125" t="str">
        <f>IF(AND(b_BDVSA!G582&lt;&gt;"",b_BDVSA!G582&lt;&gt;0)=TRUE,IF(b_BDVSA!G582&gt;0,"D","A"),"")</f>
        <v/>
      </c>
      <c r="I582" s="125" t="str">
        <f>IF(b_BDVSA!H582&lt;&gt;"",ABS(b_BDVSA!H582),"")</f>
        <v/>
      </c>
      <c r="J582" s="125" t="str">
        <f>IF(AND(b_BDVSA!H582&lt;&gt;"",b_BDVSA!H582&lt;&gt;0)=TRUE,IF(b_BDVSA!H582&gt;0,"D","A"),"")</f>
        <v/>
      </c>
      <c r="K582" s="126" t="str">
        <f>IF(b_BDVSA!I582&lt;&gt;"",ABS(b_BDVSA!I582),"")</f>
        <v/>
      </c>
      <c r="L582" s="125" t="str">
        <f>IF(b_BDVSA!L582&lt;&gt;"",ABS(b_BDVSA!L582),"")</f>
        <v/>
      </c>
      <c r="M582" s="125" t="str">
        <f>IF(AND(b_BDVSA!L582&lt;&gt;"",b_BDVSA!L582&lt;&gt;0)=TRUE,IF(b_BDVSA!L582&gt;0,"D","A"),"")</f>
        <v/>
      </c>
      <c r="N582" s="125" t="str">
        <f>IF(b_BDVSA!M582&lt;&gt;"",ABS(b_BDVSA!M582),"")</f>
        <v/>
      </c>
      <c r="O582" s="125" t="str">
        <f>IF(AND(b_BDVSA!M582&lt;&gt;"",b_BDVSA!M582&lt;&gt;0)=TRUE,IF(b_BDVSA!M582&gt;0,"D","A"),"")</f>
        <v/>
      </c>
      <c r="P582" s="126" t="str">
        <f>IF(b_BDVSA!N582&lt;&gt;"",ABS(b_BDVSA!N582),"")</f>
        <v/>
      </c>
      <c r="Q582" s="125" t="str">
        <f>IF(b_BDVSA!Q582&lt;&gt;"",ABS(b_BDVSA!Q582),"")</f>
        <v/>
      </c>
      <c r="R582" s="125" t="str">
        <f>IF(AND(b_BDVSA!Q582&lt;&gt;"",b_BDVSA!Q582&lt;&gt;0)=TRUE,IF(b_BDVSA!Q582&gt;0,"D","A"),"")</f>
        <v/>
      </c>
      <c r="S582" s="125" t="str">
        <f>IF(b_BDVSA!R582&lt;&gt;"",ABS(b_BDVSA!R582),"")</f>
        <v/>
      </c>
      <c r="T582" s="125" t="str">
        <f>IF(AND(b_BDVSA!R582&lt;&gt;"",b_BDVSA!R582&lt;&gt;0)=TRUE,IF(b_BDVSA!R582&gt;0,"D","A"),"")</f>
        <v/>
      </c>
      <c r="U582" s="126" t="str">
        <f>IF(b_BDVSA!S582&lt;&gt;"",ABS(b_BDVSA!S582),"")</f>
        <v/>
      </c>
      <c r="V582" s="125" t="str">
        <f>IF(b_BDVSA!V582&lt;&gt;"",ABS(b_BDVSA!V582),"")</f>
        <v/>
      </c>
      <c r="W582" s="125" t="str">
        <f>IF(AND(b_BDVSA!V582&lt;&gt;"",b_BDVSA!V582&lt;&gt;0)=TRUE,IF(b_BDVSA!V582&gt;0,"D","A"),"")</f>
        <v/>
      </c>
      <c r="X582" s="125" t="str">
        <f>IF(b_BDVSA!W582&lt;&gt;"",ABS(b_BDVSA!W582),"")</f>
        <v/>
      </c>
      <c r="Y582" s="125" t="str">
        <f>IF(AND(b_BDVSA!W582&lt;&gt;"",b_BDVSA!W582&lt;&gt;0)=TRUE,IF(b_BDVSA!W582&gt;0,"D","A"),"")</f>
        <v/>
      </c>
      <c r="Z582" s="126" t="str">
        <f>IF(b_BDVSA!X582&lt;&gt;"",ABS(b_BDVSA!X582),"")</f>
        <v/>
      </c>
    </row>
    <row r="583" spans="1:26">
      <c r="A583" s="117" t="str">
        <f>IF(dati_pdc!A579&lt;&gt;"",IF(dati_pdc!D579=1,RIGHT(dati_pdc!A579,dati_pdc!E579),dati_pdc!A579),"")</f>
        <v/>
      </c>
      <c r="B583" s="117" t="str">
        <f>IF(dati_pdc!B579&lt;&gt;"",dati_pdc!B579,"")</f>
        <v/>
      </c>
      <c r="C583" s="117" t="str">
        <f>IF(dati_pdc!C579&lt;&gt;"",dati_pdc!C579,"")</f>
        <v/>
      </c>
      <c r="D583" s="117" t="str">
        <f>IF(dati_pdc!D579&lt;&gt;"",dati_pdc!D579,"")</f>
        <v/>
      </c>
      <c r="E583" s="125" t="str">
        <f>IF(b_BDVSA!F583&lt;&gt;"",ABS(b_BDVSA!F583),"")</f>
        <v/>
      </c>
      <c r="F583" s="125" t="str">
        <f>IF(AND(b_BDVSA!F583&lt;&gt;"",b_BDVSA!F583&lt;&gt;0)=TRUE,IF(b_BDVSA!F583&gt;0,"D","A"),"")</f>
        <v/>
      </c>
      <c r="G583" s="125" t="str">
        <f>IF(b_BDVSA!G583&lt;&gt;"",ABS(b_BDVSA!G583),"")</f>
        <v/>
      </c>
      <c r="H583" s="125" t="str">
        <f>IF(AND(b_BDVSA!G583&lt;&gt;"",b_BDVSA!G583&lt;&gt;0)=TRUE,IF(b_BDVSA!G583&gt;0,"D","A"),"")</f>
        <v/>
      </c>
      <c r="I583" s="125" t="str">
        <f>IF(b_BDVSA!H583&lt;&gt;"",ABS(b_BDVSA!H583),"")</f>
        <v/>
      </c>
      <c r="J583" s="125" t="str">
        <f>IF(AND(b_BDVSA!H583&lt;&gt;"",b_BDVSA!H583&lt;&gt;0)=TRUE,IF(b_BDVSA!H583&gt;0,"D","A"),"")</f>
        <v/>
      </c>
      <c r="K583" s="126" t="str">
        <f>IF(b_BDVSA!I583&lt;&gt;"",ABS(b_BDVSA!I583),"")</f>
        <v/>
      </c>
      <c r="L583" s="125" t="str">
        <f>IF(b_BDVSA!L583&lt;&gt;"",ABS(b_BDVSA!L583),"")</f>
        <v/>
      </c>
      <c r="M583" s="125" t="str">
        <f>IF(AND(b_BDVSA!L583&lt;&gt;"",b_BDVSA!L583&lt;&gt;0)=TRUE,IF(b_BDVSA!L583&gt;0,"D","A"),"")</f>
        <v/>
      </c>
      <c r="N583" s="125" t="str">
        <f>IF(b_BDVSA!M583&lt;&gt;"",ABS(b_BDVSA!M583),"")</f>
        <v/>
      </c>
      <c r="O583" s="125" t="str">
        <f>IF(AND(b_BDVSA!M583&lt;&gt;"",b_BDVSA!M583&lt;&gt;0)=TRUE,IF(b_BDVSA!M583&gt;0,"D","A"),"")</f>
        <v/>
      </c>
      <c r="P583" s="126" t="str">
        <f>IF(b_BDVSA!N583&lt;&gt;"",ABS(b_BDVSA!N583),"")</f>
        <v/>
      </c>
      <c r="Q583" s="125" t="str">
        <f>IF(b_BDVSA!Q583&lt;&gt;"",ABS(b_BDVSA!Q583),"")</f>
        <v/>
      </c>
      <c r="R583" s="125" t="str">
        <f>IF(AND(b_BDVSA!Q583&lt;&gt;"",b_BDVSA!Q583&lt;&gt;0)=TRUE,IF(b_BDVSA!Q583&gt;0,"D","A"),"")</f>
        <v/>
      </c>
      <c r="S583" s="125" t="str">
        <f>IF(b_BDVSA!R583&lt;&gt;"",ABS(b_BDVSA!R583),"")</f>
        <v/>
      </c>
      <c r="T583" s="125" t="str">
        <f>IF(AND(b_BDVSA!R583&lt;&gt;"",b_BDVSA!R583&lt;&gt;0)=TRUE,IF(b_BDVSA!R583&gt;0,"D","A"),"")</f>
        <v/>
      </c>
      <c r="U583" s="126" t="str">
        <f>IF(b_BDVSA!S583&lt;&gt;"",ABS(b_BDVSA!S583),"")</f>
        <v/>
      </c>
      <c r="V583" s="125" t="str">
        <f>IF(b_BDVSA!V583&lt;&gt;"",ABS(b_BDVSA!V583),"")</f>
        <v/>
      </c>
      <c r="W583" s="125" t="str">
        <f>IF(AND(b_BDVSA!V583&lt;&gt;"",b_BDVSA!V583&lt;&gt;0)=TRUE,IF(b_BDVSA!V583&gt;0,"D","A"),"")</f>
        <v/>
      </c>
      <c r="X583" s="125" t="str">
        <f>IF(b_BDVSA!W583&lt;&gt;"",ABS(b_BDVSA!W583),"")</f>
        <v/>
      </c>
      <c r="Y583" s="125" t="str">
        <f>IF(AND(b_BDVSA!W583&lt;&gt;"",b_BDVSA!W583&lt;&gt;0)=TRUE,IF(b_BDVSA!W583&gt;0,"D","A"),"")</f>
        <v/>
      </c>
      <c r="Z583" s="126" t="str">
        <f>IF(b_BDVSA!X583&lt;&gt;"",ABS(b_BDVSA!X583),"")</f>
        <v/>
      </c>
    </row>
    <row r="584" spans="1:26">
      <c r="A584" s="117" t="str">
        <f>IF(dati_pdc!A580&lt;&gt;"",IF(dati_pdc!D580=1,RIGHT(dati_pdc!A580,dati_pdc!E580),dati_pdc!A580),"")</f>
        <v/>
      </c>
      <c r="B584" s="117" t="str">
        <f>IF(dati_pdc!B580&lt;&gt;"",dati_pdc!B580,"")</f>
        <v/>
      </c>
      <c r="C584" s="117" t="str">
        <f>IF(dati_pdc!C580&lt;&gt;"",dati_pdc!C580,"")</f>
        <v/>
      </c>
      <c r="D584" s="117" t="str">
        <f>IF(dati_pdc!D580&lt;&gt;"",dati_pdc!D580,"")</f>
        <v/>
      </c>
      <c r="E584" s="125" t="str">
        <f>IF(b_BDVSA!F584&lt;&gt;"",ABS(b_BDVSA!F584),"")</f>
        <v/>
      </c>
      <c r="F584" s="125" t="str">
        <f>IF(AND(b_BDVSA!F584&lt;&gt;"",b_BDVSA!F584&lt;&gt;0)=TRUE,IF(b_BDVSA!F584&gt;0,"D","A"),"")</f>
        <v/>
      </c>
      <c r="G584" s="125" t="str">
        <f>IF(b_BDVSA!G584&lt;&gt;"",ABS(b_BDVSA!G584),"")</f>
        <v/>
      </c>
      <c r="H584" s="125" t="str">
        <f>IF(AND(b_BDVSA!G584&lt;&gt;"",b_BDVSA!G584&lt;&gt;0)=TRUE,IF(b_BDVSA!G584&gt;0,"D","A"),"")</f>
        <v/>
      </c>
      <c r="I584" s="125" t="str">
        <f>IF(b_BDVSA!H584&lt;&gt;"",ABS(b_BDVSA!H584),"")</f>
        <v/>
      </c>
      <c r="J584" s="125" t="str">
        <f>IF(AND(b_BDVSA!H584&lt;&gt;"",b_BDVSA!H584&lt;&gt;0)=TRUE,IF(b_BDVSA!H584&gt;0,"D","A"),"")</f>
        <v/>
      </c>
      <c r="K584" s="126" t="str">
        <f>IF(b_BDVSA!I584&lt;&gt;"",ABS(b_BDVSA!I584),"")</f>
        <v/>
      </c>
      <c r="L584" s="125" t="str">
        <f>IF(b_BDVSA!L584&lt;&gt;"",ABS(b_BDVSA!L584),"")</f>
        <v/>
      </c>
      <c r="M584" s="125" t="str">
        <f>IF(AND(b_BDVSA!L584&lt;&gt;"",b_BDVSA!L584&lt;&gt;0)=TRUE,IF(b_BDVSA!L584&gt;0,"D","A"),"")</f>
        <v/>
      </c>
      <c r="N584" s="125" t="str">
        <f>IF(b_BDVSA!M584&lt;&gt;"",ABS(b_BDVSA!M584),"")</f>
        <v/>
      </c>
      <c r="O584" s="125" t="str">
        <f>IF(AND(b_BDVSA!M584&lt;&gt;"",b_BDVSA!M584&lt;&gt;0)=TRUE,IF(b_BDVSA!M584&gt;0,"D","A"),"")</f>
        <v/>
      </c>
      <c r="P584" s="126" t="str">
        <f>IF(b_BDVSA!N584&lt;&gt;"",ABS(b_BDVSA!N584),"")</f>
        <v/>
      </c>
      <c r="Q584" s="125" t="str">
        <f>IF(b_BDVSA!Q584&lt;&gt;"",ABS(b_BDVSA!Q584),"")</f>
        <v/>
      </c>
      <c r="R584" s="125" t="str">
        <f>IF(AND(b_BDVSA!Q584&lt;&gt;"",b_BDVSA!Q584&lt;&gt;0)=TRUE,IF(b_BDVSA!Q584&gt;0,"D","A"),"")</f>
        <v/>
      </c>
      <c r="S584" s="125" t="str">
        <f>IF(b_BDVSA!R584&lt;&gt;"",ABS(b_BDVSA!R584),"")</f>
        <v/>
      </c>
      <c r="T584" s="125" t="str">
        <f>IF(AND(b_BDVSA!R584&lt;&gt;"",b_BDVSA!R584&lt;&gt;0)=TRUE,IF(b_BDVSA!R584&gt;0,"D","A"),"")</f>
        <v/>
      </c>
      <c r="U584" s="126" t="str">
        <f>IF(b_BDVSA!S584&lt;&gt;"",ABS(b_BDVSA!S584),"")</f>
        <v/>
      </c>
      <c r="V584" s="125" t="str">
        <f>IF(b_BDVSA!V584&lt;&gt;"",ABS(b_BDVSA!V584),"")</f>
        <v/>
      </c>
      <c r="W584" s="125" t="str">
        <f>IF(AND(b_BDVSA!V584&lt;&gt;"",b_BDVSA!V584&lt;&gt;0)=TRUE,IF(b_BDVSA!V584&gt;0,"D","A"),"")</f>
        <v/>
      </c>
      <c r="X584" s="125" t="str">
        <f>IF(b_BDVSA!W584&lt;&gt;"",ABS(b_BDVSA!W584),"")</f>
        <v/>
      </c>
      <c r="Y584" s="125" t="str">
        <f>IF(AND(b_BDVSA!W584&lt;&gt;"",b_BDVSA!W584&lt;&gt;0)=TRUE,IF(b_BDVSA!W584&gt;0,"D","A"),"")</f>
        <v/>
      </c>
      <c r="Z584" s="126" t="str">
        <f>IF(b_BDVSA!X584&lt;&gt;"",ABS(b_BDVSA!X584),"")</f>
        <v/>
      </c>
    </row>
    <row r="585" spans="1:26">
      <c r="A585" s="117" t="str">
        <f>IF(dati_pdc!A581&lt;&gt;"",IF(dati_pdc!D581=1,RIGHT(dati_pdc!A581,dati_pdc!E581),dati_pdc!A581),"")</f>
        <v/>
      </c>
      <c r="B585" s="117" t="str">
        <f>IF(dati_pdc!B581&lt;&gt;"",dati_pdc!B581,"")</f>
        <v/>
      </c>
      <c r="C585" s="117" t="str">
        <f>IF(dati_pdc!C581&lt;&gt;"",dati_pdc!C581,"")</f>
        <v/>
      </c>
      <c r="D585" s="117" t="str">
        <f>IF(dati_pdc!D581&lt;&gt;"",dati_pdc!D581,"")</f>
        <v/>
      </c>
      <c r="E585" s="125" t="str">
        <f>IF(b_BDVSA!F585&lt;&gt;"",ABS(b_BDVSA!F585),"")</f>
        <v/>
      </c>
      <c r="F585" s="125" t="str">
        <f>IF(AND(b_BDVSA!F585&lt;&gt;"",b_BDVSA!F585&lt;&gt;0)=TRUE,IF(b_BDVSA!F585&gt;0,"D","A"),"")</f>
        <v/>
      </c>
      <c r="G585" s="125" t="str">
        <f>IF(b_BDVSA!G585&lt;&gt;"",ABS(b_BDVSA!G585),"")</f>
        <v/>
      </c>
      <c r="H585" s="125" t="str">
        <f>IF(AND(b_BDVSA!G585&lt;&gt;"",b_BDVSA!G585&lt;&gt;0)=TRUE,IF(b_BDVSA!G585&gt;0,"D","A"),"")</f>
        <v/>
      </c>
      <c r="I585" s="125" t="str">
        <f>IF(b_BDVSA!H585&lt;&gt;"",ABS(b_BDVSA!H585),"")</f>
        <v/>
      </c>
      <c r="J585" s="125" t="str">
        <f>IF(AND(b_BDVSA!H585&lt;&gt;"",b_BDVSA!H585&lt;&gt;0)=TRUE,IF(b_BDVSA!H585&gt;0,"D","A"),"")</f>
        <v/>
      </c>
      <c r="K585" s="126" t="str">
        <f>IF(b_BDVSA!I585&lt;&gt;"",ABS(b_BDVSA!I585),"")</f>
        <v/>
      </c>
      <c r="L585" s="125" t="str">
        <f>IF(b_BDVSA!L585&lt;&gt;"",ABS(b_BDVSA!L585),"")</f>
        <v/>
      </c>
      <c r="M585" s="125" t="str">
        <f>IF(AND(b_BDVSA!L585&lt;&gt;"",b_BDVSA!L585&lt;&gt;0)=TRUE,IF(b_BDVSA!L585&gt;0,"D","A"),"")</f>
        <v/>
      </c>
      <c r="N585" s="125" t="str">
        <f>IF(b_BDVSA!M585&lt;&gt;"",ABS(b_BDVSA!M585),"")</f>
        <v/>
      </c>
      <c r="O585" s="125" t="str">
        <f>IF(AND(b_BDVSA!M585&lt;&gt;"",b_BDVSA!M585&lt;&gt;0)=TRUE,IF(b_BDVSA!M585&gt;0,"D","A"),"")</f>
        <v/>
      </c>
      <c r="P585" s="126" t="str">
        <f>IF(b_BDVSA!N585&lt;&gt;"",ABS(b_BDVSA!N585),"")</f>
        <v/>
      </c>
      <c r="Q585" s="125" t="str">
        <f>IF(b_BDVSA!Q585&lt;&gt;"",ABS(b_BDVSA!Q585),"")</f>
        <v/>
      </c>
      <c r="R585" s="125" t="str">
        <f>IF(AND(b_BDVSA!Q585&lt;&gt;"",b_BDVSA!Q585&lt;&gt;0)=TRUE,IF(b_BDVSA!Q585&gt;0,"D","A"),"")</f>
        <v/>
      </c>
      <c r="S585" s="125" t="str">
        <f>IF(b_BDVSA!R585&lt;&gt;"",ABS(b_BDVSA!R585),"")</f>
        <v/>
      </c>
      <c r="T585" s="125" t="str">
        <f>IF(AND(b_BDVSA!R585&lt;&gt;"",b_BDVSA!R585&lt;&gt;0)=TRUE,IF(b_BDVSA!R585&gt;0,"D","A"),"")</f>
        <v/>
      </c>
      <c r="U585" s="126" t="str">
        <f>IF(b_BDVSA!S585&lt;&gt;"",ABS(b_BDVSA!S585),"")</f>
        <v/>
      </c>
      <c r="V585" s="125" t="str">
        <f>IF(b_BDVSA!V585&lt;&gt;"",ABS(b_BDVSA!V585),"")</f>
        <v/>
      </c>
      <c r="W585" s="125" t="str">
        <f>IF(AND(b_BDVSA!V585&lt;&gt;"",b_BDVSA!V585&lt;&gt;0)=TRUE,IF(b_BDVSA!V585&gt;0,"D","A"),"")</f>
        <v/>
      </c>
      <c r="X585" s="125" t="str">
        <f>IF(b_BDVSA!W585&lt;&gt;"",ABS(b_BDVSA!W585),"")</f>
        <v/>
      </c>
      <c r="Y585" s="125" t="str">
        <f>IF(AND(b_BDVSA!W585&lt;&gt;"",b_BDVSA!W585&lt;&gt;0)=TRUE,IF(b_BDVSA!W585&gt;0,"D","A"),"")</f>
        <v/>
      </c>
      <c r="Z585" s="126" t="str">
        <f>IF(b_BDVSA!X585&lt;&gt;"",ABS(b_BDVSA!X585),"")</f>
        <v/>
      </c>
    </row>
    <row r="586" spans="1:26">
      <c r="A586" s="117" t="str">
        <f>IF(dati_pdc!A582&lt;&gt;"",IF(dati_pdc!D582=1,RIGHT(dati_pdc!A582,dati_pdc!E582),dati_pdc!A582),"")</f>
        <v/>
      </c>
      <c r="B586" s="117" t="str">
        <f>IF(dati_pdc!B582&lt;&gt;"",dati_pdc!B582,"")</f>
        <v/>
      </c>
      <c r="C586" s="117" t="str">
        <f>IF(dati_pdc!C582&lt;&gt;"",dati_pdc!C582,"")</f>
        <v/>
      </c>
      <c r="D586" s="117" t="str">
        <f>IF(dati_pdc!D582&lt;&gt;"",dati_pdc!D582,"")</f>
        <v/>
      </c>
      <c r="E586" s="125" t="str">
        <f>IF(b_BDVSA!F586&lt;&gt;"",ABS(b_BDVSA!F586),"")</f>
        <v/>
      </c>
      <c r="F586" s="125" t="str">
        <f>IF(AND(b_BDVSA!F586&lt;&gt;"",b_BDVSA!F586&lt;&gt;0)=TRUE,IF(b_BDVSA!F586&gt;0,"D","A"),"")</f>
        <v/>
      </c>
      <c r="G586" s="125" t="str">
        <f>IF(b_BDVSA!G586&lt;&gt;"",ABS(b_BDVSA!G586),"")</f>
        <v/>
      </c>
      <c r="H586" s="125" t="str">
        <f>IF(AND(b_BDVSA!G586&lt;&gt;"",b_BDVSA!G586&lt;&gt;0)=TRUE,IF(b_BDVSA!G586&gt;0,"D","A"),"")</f>
        <v/>
      </c>
      <c r="I586" s="125" t="str">
        <f>IF(b_BDVSA!H586&lt;&gt;"",ABS(b_BDVSA!H586),"")</f>
        <v/>
      </c>
      <c r="J586" s="125" t="str">
        <f>IF(AND(b_BDVSA!H586&lt;&gt;"",b_BDVSA!H586&lt;&gt;0)=TRUE,IF(b_BDVSA!H586&gt;0,"D","A"),"")</f>
        <v/>
      </c>
      <c r="K586" s="126" t="str">
        <f>IF(b_BDVSA!I586&lt;&gt;"",ABS(b_BDVSA!I586),"")</f>
        <v/>
      </c>
      <c r="L586" s="125" t="str">
        <f>IF(b_BDVSA!L586&lt;&gt;"",ABS(b_BDVSA!L586),"")</f>
        <v/>
      </c>
      <c r="M586" s="125" t="str">
        <f>IF(AND(b_BDVSA!L586&lt;&gt;"",b_BDVSA!L586&lt;&gt;0)=TRUE,IF(b_BDVSA!L586&gt;0,"D","A"),"")</f>
        <v/>
      </c>
      <c r="N586" s="125" t="str">
        <f>IF(b_BDVSA!M586&lt;&gt;"",ABS(b_BDVSA!M586),"")</f>
        <v/>
      </c>
      <c r="O586" s="125" t="str">
        <f>IF(AND(b_BDVSA!M586&lt;&gt;"",b_BDVSA!M586&lt;&gt;0)=TRUE,IF(b_BDVSA!M586&gt;0,"D","A"),"")</f>
        <v/>
      </c>
      <c r="P586" s="126" t="str">
        <f>IF(b_BDVSA!N586&lt;&gt;"",ABS(b_BDVSA!N586),"")</f>
        <v/>
      </c>
      <c r="Q586" s="125" t="str">
        <f>IF(b_BDVSA!Q586&lt;&gt;"",ABS(b_BDVSA!Q586),"")</f>
        <v/>
      </c>
      <c r="R586" s="125" t="str">
        <f>IF(AND(b_BDVSA!Q586&lt;&gt;"",b_BDVSA!Q586&lt;&gt;0)=TRUE,IF(b_BDVSA!Q586&gt;0,"D","A"),"")</f>
        <v/>
      </c>
      <c r="S586" s="125" t="str">
        <f>IF(b_BDVSA!R586&lt;&gt;"",ABS(b_BDVSA!R586),"")</f>
        <v/>
      </c>
      <c r="T586" s="125" t="str">
        <f>IF(AND(b_BDVSA!R586&lt;&gt;"",b_BDVSA!R586&lt;&gt;0)=TRUE,IF(b_BDVSA!R586&gt;0,"D","A"),"")</f>
        <v/>
      </c>
      <c r="U586" s="126" t="str">
        <f>IF(b_BDVSA!S586&lt;&gt;"",ABS(b_BDVSA!S586),"")</f>
        <v/>
      </c>
      <c r="V586" s="125" t="str">
        <f>IF(b_BDVSA!V586&lt;&gt;"",ABS(b_BDVSA!V586),"")</f>
        <v/>
      </c>
      <c r="W586" s="125" t="str">
        <f>IF(AND(b_BDVSA!V586&lt;&gt;"",b_BDVSA!V586&lt;&gt;0)=TRUE,IF(b_BDVSA!V586&gt;0,"D","A"),"")</f>
        <v/>
      </c>
      <c r="X586" s="125" t="str">
        <f>IF(b_BDVSA!W586&lt;&gt;"",ABS(b_BDVSA!W586),"")</f>
        <v/>
      </c>
      <c r="Y586" s="125" t="str">
        <f>IF(AND(b_BDVSA!W586&lt;&gt;"",b_BDVSA!W586&lt;&gt;0)=TRUE,IF(b_BDVSA!W586&gt;0,"D","A"),"")</f>
        <v/>
      </c>
      <c r="Z586" s="126" t="str">
        <f>IF(b_BDVSA!X586&lt;&gt;"",ABS(b_BDVSA!X586),"")</f>
        <v/>
      </c>
    </row>
    <row r="587" spans="1:26">
      <c r="A587" s="117" t="str">
        <f>IF(dati_pdc!A583&lt;&gt;"",IF(dati_pdc!D583=1,RIGHT(dati_pdc!A583,dati_pdc!E583),dati_pdc!A583),"")</f>
        <v/>
      </c>
      <c r="B587" s="117" t="str">
        <f>IF(dati_pdc!B583&lt;&gt;"",dati_pdc!B583,"")</f>
        <v/>
      </c>
      <c r="C587" s="117" t="str">
        <f>IF(dati_pdc!C583&lt;&gt;"",dati_pdc!C583,"")</f>
        <v/>
      </c>
      <c r="D587" s="117" t="str">
        <f>IF(dati_pdc!D583&lt;&gt;"",dati_pdc!D583,"")</f>
        <v/>
      </c>
      <c r="E587" s="125" t="str">
        <f>IF(b_BDVSA!F587&lt;&gt;"",ABS(b_BDVSA!F587),"")</f>
        <v/>
      </c>
      <c r="F587" s="125" t="str">
        <f>IF(AND(b_BDVSA!F587&lt;&gt;"",b_BDVSA!F587&lt;&gt;0)=TRUE,IF(b_BDVSA!F587&gt;0,"D","A"),"")</f>
        <v/>
      </c>
      <c r="G587" s="125" t="str">
        <f>IF(b_BDVSA!G587&lt;&gt;"",ABS(b_BDVSA!G587),"")</f>
        <v/>
      </c>
      <c r="H587" s="125" t="str">
        <f>IF(AND(b_BDVSA!G587&lt;&gt;"",b_BDVSA!G587&lt;&gt;0)=TRUE,IF(b_BDVSA!G587&gt;0,"D","A"),"")</f>
        <v/>
      </c>
      <c r="I587" s="125" t="str">
        <f>IF(b_BDVSA!H587&lt;&gt;"",ABS(b_BDVSA!H587),"")</f>
        <v/>
      </c>
      <c r="J587" s="125" t="str">
        <f>IF(AND(b_BDVSA!H587&lt;&gt;"",b_BDVSA!H587&lt;&gt;0)=TRUE,IF(b_BDVSA!H587&gt;0,"D","A"),"")</f>
        <v/>
      </c>
      <c r="K587" s="126" t="str">
        <f>IF(b_BDVSA!I587&lt;&gt;"",ABS(b_BDVSA!I587),"")</f>
        <v/>
      </c>
      <c r="L587" s="125" t="str">
        <f>IF(b_BDVSA!L587&lt;&gt;"",ABS(b_BDVSA!L587),"")</f>
        <v/>
      </c>
      <c r="M587" s="125" t="str">
        <f>IF(AND(b_BDVSA!L587&lt;&gt;"",b_BDVSA!L587&lt;&gt;0)=TRUE,IF(b_BDVSA!L587&gt;0,"D","A"),"")</f>
        <v/>
      </c>
      <c r="N587" s="125" t="str">
        <f>IF(b_BDVSA!M587&lt;&gt;"",ABS(b_BDVSA!M587),"")</f>
        <v/>
      </c>
      <c r="O587" s="125" t="str">
        <f>IF(AND(b_BDVSA!M587&lt;&gt;"",b_BDVSA!M587&lt;&gt;0)=TRUE,IF(b_BDVSA!M587&gt;0,"D","A"),"")</f>
        <v/>
      </c>
      <c r="P587" s="126" t="str">
        <f>IF(b_BDVSA!N587&lt;&gt;"",ABS(b_BDVSA!N587),"")</f>
        <v/>
      </c>
      <c r="Q587" s="125" t="str">
        <f>IF(b_BDVSA!Q587&lt;&gt;"",ABS(b_BDVSA!Q587),"")</f>
        <v/>
      </c>
      <c r="R587" s="125" t="str">
        <f>IF(AND(b_BDVSA!Q587&lt;&gt;"",b_BDVSA!Q587&lt;&gt;0)=TRUE,IF(b_BDVSA!Q587&gt;0,"D","A"),"")</f>
        <v/>
      </c>
      <c r="S587" s="125" t="str">
        <f>IF(b_BDVSA!R587&lt;&gt;"",ABS(b_BDVSA!R587),"")</f>
        <v/>
      </c>
      <c r="T587" s="125" t="str">
        <f>IF(AND(b_BDVSA!R587&lt;&gt;"",b_BDVSA!R587&lt;&gt;0)=TRUE,IF(b_BDVSA!R587&gt;0,"D","A"),"")</f>
        <v/>
      </c>
      <c r="U587" s="126" t="str">
        <f>IF(b_BDVSA!S587&lt;&gt;"",ABS(b_BDVSA!S587),"")</f>
        <v/>
      </c>
      <c r="V587" s="125" t="str">
        <f>IF(b_BDVSA!V587&lt;&gt;"",ABS(b_BDVSA!V587),"")</f>
        <v/>
      </c>
      <c r="W587" s="125" t="str">
        <f>IF(AND(b_BDVSA!V587&lt;&gt;"",b_BDVSA!V587&lt;&gt;0)=TRUE,IF(b_BDVSA!V587&gt;0,"D","A"),"")</f>
        <v/>
      </c>
      <c r="X587" s="125" t="str">
        <f>IF(b_BDVSA!W587&lt;&gt;"",ABS(b_BDVSA!W587),"")</f>
        <v/>
      </c>
      <c r="Y587" s="125" t="str">
        <f>IF(AND(b_BDVSA!W587&lt;&gt;"",b_BDVSA!W587&lt;&gt;0)=TRUE,IF(b_BDVSA!W587&gt;0,"D","A"),"")</f>
        <v/>
      </c>
      <c r="Z587" s="126" t="str">
        <f>IF(b_BDVSA!X587&lt;&gt;"",ABS(b_BDVSA!X587),"")</f>
        <v/>
      </c>
    </row>
    <row r="588" spans="1:26">
      <c r="A588" s="117" t="str">
        <f>IF(dati_pdc!A584&lt;&gt;"",IF(dati_pdc!D584=1,RIGHT(dati_pdc!A584,dati_pdc!E584),dati_pdc!A584),"")</f>
        <v/>
      </c>
      <c r="B588" s="117" t="str">
        <f>IF(dati_pdc!B584&lt;&gt;"",dati_pdc!B584,"")</f>
        <v/>
      </c>
      <c r="C588" s="117" t="str">
        <f>IF(dati_pdc!C584&lt;&gt;"",dati_pdc!C584,"")</f>
        <v/>
      </c>
      <c r="D588" s="117" t="str">
        <f>IF(dati_pdc!D584&lt;&gt;"",dati_pdc!D584,"")</f>
        <v/>
      </c>
      <c r="E588" s="125" t="str">
        <f>IF(b_BDVSA!F588&lt;&gt;"",ABS(b_BDVSA!F588),"")</f>
        <v/>
      </c>
      <c r="F588" s="125" t="str">
        <f>IF(AND(b_BDVSA!F588&lt;&gt;"",b_BDVSA!F588&lt;&gt;0)=TRUE,IF(b_BDVSA!F588&gt;0,"D","A"),"")</f>
        <v/>
      </c>
      <c r="G588" s="125" t="str">
        <f>IF(b_BDVSA!G588&lt;&gt;"",ABS(b_BDVSA!G588),"")</f>
        <v/>
      </c>
      <c r="H588" s="125" t="str">
        <f>IF(AND(b_BDVSA!G588&lt;&gt;"",b_BDVSA!G588&lt;&gt;0)=TRUE,IF(b_BDVSA!G588&gt;0,"D","A"),"")</f>
        <v/>
      </c>
      <c r="I588" s="125" t="str">
        <f>IF(b_BDVSA!H588&lt;&gt;"",ABS(b_BDVSA!H588),"")</f>
        <v/>
      </c>
      <c r="J588" s="125" t="str">
        <f>IF(AND(b_BDVSA!H588&lt;&gt;"",b_BDVSA!H588&lt;&gt;0)=TRUE,IF(b_BDVSA!H588&gt;0,"D","A"),"")</f>
        <v/>
      </c>
      <c r="K588" s="126" t="str">
        <f>IF(b_BDVSA!I588&lt;&gt;"",ABS(b_BDVSA!I588),"")</f>
        <v/>
      </c>
      <c r="L588" s="125" t="str">
        <f>IF(b_BDVSA!L588&lt;&gt;"",ABS(b_BDVSA!L588),"")</f>
        <v/>
      </c>
      <c r="M588" s="125" t="str">
        <f>IF(AND(b_BDVSA!L588&lt;&gt;"",b_BDVSA!L588&lt;&gt;0)=TRUE,IF(b_BDVSA!L588&gt;0,"D","A"),"")</f>
        <v/>
      </c>
      <c r="N588" s="125" t="str">
        <f>IF(b_BDVSA!M588&lt;&gt;"",ABS(b_BDVSA!M588),"")</f>
        <v/>
      </c>
      <c r="O588" s="125" t="str">
        <f>IF(AND(b_BDVSA!M588&lt;&gt;"",b_BDVSA!M588&lt;&gt;0)=TRUE,IF(b_BDVSA!M588&gt;0,"D","A"),"")</f>
        <v/>
      </c>
      <c r="P588" s="126" t="str">
        <f>IF(b_BDVSA!N588&lt;&gt;"",ABS(b_BDVSA!N588),"")</f>
        <v/>
      </c>
      <c r="Q588" s="125" t="str">
        <f>IF(b_BDVSA!Q588&lt;&gt;"",ABS(b_BDVSA!Q588),"")</f>
        <v/>
      </c>
      <c r="R588" s="125" t="str">
        <f>IF(AND(b_BDVSA!Q588&lt;&gt;"",b_BDVSA!Q588&lt;&gt;0)=TRUE,IF(b_BDVSA!Q588&gt;0,"D","A"),"")</f>
        <v/>
      </c>
      <c r="S588" s="125" t="str">
        <f>IF(b_BDVSA!R588&lt;&gt;"",ABS(b_BDVSA!R588),"")</f>
        <v/>
      </c>
      <c r="T588" s="125" t="str">
        <f>IF(AND(b_BDVSA!R588&lt;&gt;"",b_BDVSA!R588&lt;&gt;0)=TRUE,IF(b_BDVSA!R588&gt;0,"D","A"),"")</f>
        <v/>
      </c>
      <c r="U588" s="126" t="str">
        <f>IF(b_BDVSA!S588&lt;&gt;"",ABS(b_BDVSA!S588),"")</f>
        <v/>
      </c>
      <c r="V588" s="125" t="str">
        <f>IF(b_BDVSA!V588&lt;&gt;"",ABS(b_BDVSA!V588),"")</f>
        <v/>
      </c>
      <c r="W588" s="125" t="str">
        <f>IF(AND(b_BDVSA!V588&lt;&gt;"",b_BDVSA!V588&lt;&gt;0)=TRUE,IF(b_BDVSA!V588&gt;0,"D","A"),"")</f>
        <v/>
      </c>
      <c r="X588" s="125" t="str">
        <f>IF(b_BDVSA!W588&lt;&gt;"",ABS(b_BDVSA!W588),"")</f>
        <v/>
      </c>
      <c r="Y588" s="125" t="str">
        <f>IF(AND(b_BDVSA!W588&lt;&gt;"",b_BDVSA!W588&lt;&gt;0)=TRUE,IF(b_BDVSA!W588&gt;0,"D","A"),"")</f>
        <v/>
      </c>
      <c r="Z588" s="126" t="str">
        <f>IF(b_BDVSA!X588&lt;&gt;"",ABS(b_BDVSA!X588),"")</f>
        <v/>
      </c>
    </row>
    <row r="589" spans="1:26">
      <c r="A589" s="117" t="str">
        <f>IF(dati_pdc!A585&lt;&gt;"",IF(dati_pdc!D585=1,RIGHT(dati_pdc!A585,dati_pdc!E585),dati_pdc!A585),"")</f>
        <v/>
      </c>
      <c r="B589" s="117" t="str">
        <f>IF(dati_pdc!B585&lt;&gt;"",dati_pdc!B585,"")</f>
        <v/>
      </c>
      <c r="C589" s="117" t="str">
        <f>IF(dati_pdc!C585&lt;&gt;"",dati_pdc!C585,"")</f>
        <v/>
      </c>
      <c r="D589" s="117" t="str">
        <f>IF(dati_pdc!D585&lt;&gt;"",dati_pdc!D585,"")</f>
        <v/>
      </c>
      <c r="E589" s="125" t="str">
        <f>IF(b_BDVSA!F589&lt;&gt;"",ABS(b_BDVSA!F589),"")</f>
        <v/>
      </c>
      <c r="F589" s="125" t="str">
        <f>IF(AND(b_BDVSA!F589&lt;&gt;"",b_BDVSA!F589&lt;&gt;0)=TRUE,IF(b_BDVSA!F589&gt;0,"D","A"),"")</f>
        <v/>
      </c>
      <c r="G589" s="125" t="str">
        <f>IF(b_BDVSA!G589&lt;&gt;"",ABS(b_BDVSA!G589),"")</f>
        <v/>
      </c>
      <c r="H589" s="125" t="str">
        <f>IF(AND(b_BDVSA!G589&lt;&gt;"",b_BDVSA!G589&lt;&gt;0)=TRUE,IF(b_BDVSA!G589&gt;0,"D","A"),"")</f>
        <v/>
      </c>
      <c r="I589" s="125" t="str">
        <f>IF(b_BDVSA!H589&lt;&gt;"",ABS(b_BDVSA!H589),"")</f>
        <v/>
      </c>
      <c r="J589" s="125" t="str">
        <f>IF(AND(b_BDVSA!H589&lt;&gt;"",b_BDVSA!H589&lt;&gt;0)=TRUE,IF(b_BDVSA!H589&gt;0,"D","A"),"")</f>
        <v/>
      </c>
      <c r="K589" s="126" t="str">
        <f>IF(b_BDVSA!I589&lt;&gt;"",ABS(b_BDVSA!I589),"")</f>
        <v/>
      </c>
      <c r="L589" s="125" t="str">
        <f>IF(b_BDVSA!L589&lt;&gt;"",ABS(b_BDVSA!L589),"")</f>
        <v/>
      </c>
      <c r="M589" s="125" t="str">
        <f>IF(AND(b_BDVSA!L589&lt;&gt;"",b_BDVSA!L589&lt;&gt;0)=TRUE,IF(b_BDVSA!L589&gt;0,"D","A"),"")</f>
        <v/>
      </c>
      <c r="N589" s="125" t="str">
        <f>IF(b_BDVSA!M589&lt;&gt;"",ABS(b_BDVSA!M589),"")</f>
        <v/>
      </c>
      <c r="O589" s="125" t="str">
        <f>IF(AND(b_BDVSA!M589&lt;&gt;"",b_BDVSA!M589&lt;&gt;0)=TRUE,IF(b_BDVSA!M589&gt;0,"D","A"),"")</f>
        <v/>
      </c>
      <c r="P589" s="126" t="str">
        <f>IF(b_BDVSA!N589&lt;&gt;"",ABS(b_BDVSA!N589),"")</f>
        <v/>
      </c>
      <c r="Q589" s="125" t="str">
        <f>IF(b_BDVSA!Q589&lt;&gt;"",ABS(b_BDVSA!Q589),"")</f>
        <v/>
      </c>
      <c r="R589" s="125" t="str">
        <f>IF(AND(b_BDVSA!Q589&lt;&gt;"",b_BDVSA!Q589&lt;&gt;0)=TRUE,IF(b_BDVSA!Q589&gt;0,"D","A"),"")</f>
        <v/>
      </c>
      <c r="S589" s="125" t="str">
        <f>IF(b_BDVSA!R589&lt;&gt;"",ABS(b_BDVSA!R589),"")</f>
        <v/>
      </c>
      <c r="T589" s="125" t="str">
        <f>IF(AND(b_BDVSA!R589&lt;&gt;"",b_BDVSA!R589&lt;&gt;0)=TRUE,IF(b_BDVSA!R589&gt;0,"D","A"),"")</f>
        <v/>
      </c>
      <c r="U589" s="126" t="str">
        <f>IF(b_BDVSA!S589&lt;&gt;"",ABS(b_BDVSA!S589),"")</f>
        <v/>
      </c>
      <c r="V589" s="125" t="str">
        <f>IF(b_BDVSA!V589&lt;&gt;"",ABS(b_BDVSA!V589),"")</f>
        <v/>
      </c>
      <c r="W589" s="125" t="str">
        <f>IF(AND(b_BDVSA!V589&lt;&gt;"",b_BDVSA!V589&lt;&gt;0)=TRUE,IF(b_BDVSA!V589&gt;0,"D","A"),"")</f>
        <v/>
      </c>
      <c r="X589" s="125" t="str">
        <f>IF(b_BDVSA!W589&lt;&gt;"",ABS(b_BDVSA!W589),"")</f>
        <v/>
      </c>
      <c r="Y589" s="125" t="str">
        <f>IF(AND(b_BDVSA!W589&lt;&gt;"",b_BDVSA!W589&lt;&gt;0)=TRUE,IF(b_BDVSA!W589&gt;0,"D","A"),"")</f>
        <v/>
      </c>
      <c r="Z589" s="126" t="str">
        <f>IF(b_BDVSA!X589&lt;&gt;"",ABS(b_BDVSA!X589),"")</f>
        <v/>
      </c>
    </row>
    <row r="590" spans="1:26">
      <c r="A590" s="117" t="str">
        <f>IF(dati_pdc!A586&lt;&gt;"",IF(dati_pdc!D586=1,RIGHT(dati_pdc!A586,dati_pdc!E586),dati_pdc!A586),"")</f>
        <v/>
      </c>
      <c r="B590" s="117" t="str">
        <f>IF(dati_pdc!B586&lt;&gt;"",dati_pdc!B586,"")</f>
        <v/>
      </c>
      <c r="C590" s="117" t="str">
        <f>IF(dati_pdc!C586&lt;&gt;"",dati_pdc!C586,"")</f>
        <v/>
      </c>
      <c r="D590" s="117" t="str">
        <f>IF(dati_pdc!D586&lt;&gt;"",dati_pdc!D586,"")</f>
        <v/>
      </c>
      <c r="E590" s="125" t="str">
        <f>IF(b_BDVSA!F590&lt;&gt;"",ABS(b_BDVSA!F590),"")</f>
        <v/>
      </c>
      <c r="F590" s="125" t="str">
        <f>IF(AND(b_BDVSA!F590&lt;&gt;"",b_BDVSA!F590&lt;&gt;0)=TRUE,IF(b_BDVSA!F590&gt;0,"D","A"),"")</f>
        <v/>
      </c>
      <c r="G590" s="125" t="str">
        <f>IF(b_BDVSA!G590&lt;&gt;"",ABS(b_BDVSA!G590),"")</f>
        <v/>
      </c>
      <c r="H590" s="125" t="str">
        <f>IF(AND(b_BDVSA!G590&lt;&gt;"",b_BDVSA!G590&lt;&gt;0)=TRUE,IF(b_BDVSA!G590&gt;0,"D","A"),"")</f>
        <v/>
      </c>
      <c r="I590" s="125" t="str">
        <f>IF(b_BDVSA!H590&lt;&gt;"",ABS(b_BDVSA!H590),"")</f>
        <v/>
      </c>
      <c r="J590" s="125" t="str">
        <f>IF(AND(b_BDVSA!H590&lt;&gt;"",b_BDVSA!H590&lt;&gt;0)=TRUE,IF(b_BDVSA!H590&gt;0,"D","A"),"")</f>
        <v/>
      </c>
      <c r="K590" s="126" t="str">
        <f>IF(b_BDVSA!I590&lt;&gt;"",ABS(b_BDVSA!I590),"")</f>
        <v/>
      </c>
      <c r="L590" s="125" t="str">
        <f>IF(b_BDVSA!L590&lt;&gt;"",ABS(b_BDVSA!L590),"")</f>
        <v/>
      </c>
      <c r="M590" s="125" t="str">
        <f>IF(AND(b_BDVSA!L590&lt;&gt;"",b_BDVSA!L590&lt;&gt;0)=TRUE,IF(b_BDVSA!L590&gt;0,"D","A"),"")</f>
        <v/>
      </c>
      <c r="N590" s="125" t="str">
        <f>IF(b_BDVSA!M590&lt;&gt;"",ABS(b_BDVSA!M590),"")</f>
        <v/>
      </c>
      <c r="O590" s="125" t="str">
        <f>IF(AND(b_BDVSA!M590&lt;&gt;"",b_BDVSA!M590&lt;&gt;0)=TRUE,IF(b_BDVSA!M590&gt;0,"D","A"),"")</f>
        <v/>
      </c>
      <c r="P590" s="126" t="str">
        <f>IF(b_BDVSA!N590&lt;&gt;"",ABS(b_BDVSA!N590),"")</f>
        <v/>
      </c>
      <c r="Q590" s="125" t="str">
        <f>IF(b_BDVSA!Q590&lt;&gt;"",ABS(b_BDVSA!Q590),"")</f>
        <v/>
      </c>
      <c r="R590" s="125" t="str">
        <f>IF(AND(b_BDVSA!Q590&lt;&gt;"",b_BDVSA!Q590&lt;&gt;0)=TRUE,IF(b_BDVSA!Q590&gt;0,"D","A"),"")</f>
        <v/>
      </c>
      <c r="S590" s="125" t="str">
        <f>IF(b_BDVSA!R590&lt;&gt;"",ABS(b_BDVSA!R590),"")</f>
        <v/>
      </c>
      <c r="T590" s="125" t="str">
        <f>IF(AND(b_BDVSA!R590&lt;&gt;"",b_BDVSA!R590&lt;&gt;0)=TRUE,IF(b_BDVSA!R590&gt;0,"D","A"),"")</f>
        <v/>
      </c>
      <c r="U590" s="126" t="str">
        <f>IF(b_BDVSA!S590&lt;&gt;"",ABS(b_BDVSA!S590),"")</f>
        <v/>
      </c>
      <c r="V590" s="125" t="str">
        <f>IF(b_BDVSA!V590&lt;&gt;"",ABS(b_BDVSA!V590),"")</f>
        <v/>
      </c>
      <c r="W590" s="125" t="str">
        <f>IF(AND(b_BDVSA!V590&lt;&gt;"",b_BDVSA!V590&lt;&gt;0)=TRUE,IF(b_BDVSA!V590&gt;0,"D","A"),"")</f>
        <v/>
      </c>
      <c r="X590" s="125" t="str">
        <f>IF(b_BDVSA!W590&lt;&gt;"",ABS(b_BDVSA!W590),"")</f>
        <v/>
      </c>
      <c r="Y590" s="125" t="str">
        <f>IF(AND(b_BDVSA!W590&lt;&gt;"",b_BDVSA!W590&lt;&gt;0)=TRUE,IF(b_BDVSA!W590&gt;0,"D","A"),"")</f>
        <v/>
      </c>
      <c r="Z590" s="126" t="str">
        <f>IF(b_BDVSA!X590&lt;&gt;"",ABS(b_BDVSA!X590),"")</f>
        <v/>
      </c>
    </row>
    <row r="591" spans="1:26">
      <c r="A591" s="117" t="str">
        <f>IF(dati_pdc!A587&lt;&gt;"",IF(dati_pdc!D587=1,RIGHT(dati_pdc!A587,dati_pdc!E587),dati_pdc!A587),"")</f>
        <v/>
      </c>
      <c r="B591" s="117" t="str">
        <f>IF(dati_pdc!B587&lt;&gt;"",dati_pdc!B587,"")</f>
        <v/>
      </c>
      <c r="C591" s="117" t="str">
        <f>IF(dati_pdc!C587&lt;&gt;"",dati_pdc!C587,"")</f>
        <v/>
      </c>
      <c r="D591" s="117" t="str">
        <f>IF(dati_pdc!D587&lt;&gt;"",dati_pdc!D587,"")</f>
        <v/>
      </c>
      <c r="E591" s="125" t="str">
        <f>IF(b_BDVSA!F591&lt;&gt;"",ABS(b_BDVSA!F591),"")</f>
        <v/>
      </c>
      <c r="F591" s="125" t="str">
        <f>IF(AND(b_BDVSA!F591&lt;&gt;"",b_BDVSA!F591&lt;&gt;0)=TRUE,IF(b_BDVSA!F591&gt;0,"D","A"),"")</f>
        <v/>
      </c>
      <c r="G591" s="125" t="str">
        <f>IF(b_BDVSA!G591&lt;&gt;"",ABS(b_BDVSA!G591),"")</f>
        <v/>
      </c>
      <c r="H591" s="125" t="str">
        <f>IF(AND(b_BDVSA!G591&lt;&gt;"",b_BDVSA!G591&lt;&gt;0)=TRUE,IF(b_BDVSA!G591&gt;0,"D","A"),"")</f>
        <v/>
      </c>
      <c r="I591" s="125" t="str">
        <f>IF(b_BDVSA!H591&lt;&gt;"",ABS(b_BDVSA!H591),"")</f>
        <v/>
      </c>
      <c r="J591" s="125" t="str">
        <f>IF(AND(b_BDVSA!H591&lt;&gt;"",b_BDVSA!H591&lt;&gt;0)=TRUE,IF(b_BDVSA!H591&gt;0,"D","A"),"")</f>
        <v/>
      </c>
      <c r="K591" s="126" t="str">
        <f>IF(b_BDVSA!I591&lt;&gt;"",ABS(b_BDVSA!I591),"")</f>
        <v/>
      </c>
      <c r="L591" s="125" t="str">
        <f>IF(b_BDVSA!L591&lt;&gt;"",ABS(b_BDVSA!L591),"")</f>
        <v/>
      </c>
      <c r="M591" s="125" t="str">
        <f>IF(AND(b_BDVSA!L591&lt;&gt;"",b_BDVSA!L591&lt;&gt;0)=TRUE,IF(b_BDVSA!L591&gt;0,"D","A"),"")</f>
        <v/>
      </c>
      <c r="N591" s="125" t="str">
        <f>IF(b_BDVSA!M591&lt;&gt;"",ABS(b_BDVSA!M591),"")</f>
        <v/>
      </c>
      <c r="O591" s="125" t="str">
        <f>IF(AND(b_BDVSA!M591&lt;&gt;"",b_BDVSA!M591&lt;&gt;0)=TRUE,IF(b_BDVSA!M591&gt;0,"D","A"),"")</f>
        <v/>
      </c>
      <c r="P591" s="126" t="str">
        <f>IF(b_BDVSA!N591&lt;&gt;"",ABS(b_BDVSA!N591),"")</f>
        <v/>
      </c>
      <c r="Q591" s="125" t="str">
        <f>IF(b_BDVSA!Q591&lt;&gt;"",ABS(b_BDVSA!Q591),"")</f>
        <v/>
      </c>
      <c r="R591" s="125" t="str">
        <f>IF(AND(b_BDVSA!Q591&lt;&gt;"",b_BDVSA!Q591&lt;&gt;0)=TRUE,IF(b_BDVSA!Q591&gt;0,"D","A"),"")</f>
        <v/>
      </c>
      <c r="S591" s="125" t="str">
        <f>IF(b_BDVSA!R591&lt;&gt;"",ABS(b_BDVSA!R591),"")</f>
        <v/>
      </c>
      <c r="T591" s="125" t="str">
        <f>IF(AND(b_BDVSA!R591&lt;&gt;"",b_BDVSA!R591&lt;&gt;0)=TRUE,IF(b_BDVSA!R591&gt;0,"D","A"),"")</f>
        <v/>
      </c>
      <c r="U591" s="126" t="str">
        <f>IF(b_BDVSA!S591&lt;&gt;"",ABS(b_BDVSA!S591),"")</f>
        <v/>
      </c>
      <c r="V591" s="125" t="str">
        <f>IF(b_BDVSA!V591&lt;&gt;"",ABS(b_BDVSA!V591),"")</f>
        <v/>
      </c>
      <c r="W591" s="125" t="str">
        <f>IF(AND(b_BDVSA!V591&lt;&gt;"",b_BDVSA!V591&lt;&gt;0)=TRUE,IF(b_BDVSA!V591&gt;0,"D","A"),"")</f>
        <v/>
      </c>
      <c r="X591" s="125" t="str">
        <f>IF(b_BDVSA!W591&lt;&gt;"",ABS(b_BDVSA!W591),"")</f>
        <v/>
      </c>
      <c r="Y591" s="125" t="str">
        <f>IF(AND(b_BDVSA!W591&lt;&gt;"",b_BDVSA!W591&lt;&gt;0)=TRUE,IF(b_BDVSA!W591&gt;0,"D","A"),"")</f>
        <v/>
      </c>
      <c r="Z591" s="126" t="str">
        <f>IF(b_BDVSA!X591&lt;&gt;"",ABS(b_BDVSA!X591),"")</f>
        <v/>
      </c>
    </row>
    <row r="592" spans="1:26">
      <c r="A592" s="117" t="str">
        <f>IF(dati_pdc!A588&lt;&gt;"",IF(dati_pdc!D588=1,RIGHT(dati_pdc!A588,dati_pdc!E588),dati_pdc!A588),"")</f>
        <v/>
      </c>
      <c r="B592" s="117" t="str">
        <f>IF(dati_pdc!B588&lt;&gt;"",dati_pdc!B588,"")</f>
        <v/>
      </c>
      <c r="C592" s="117" t="str">
        <f>IF(dati_pdc!C588&lt;&gt;"",dati_pdc!C588,"")</f>
        <v/>
      </c>
      <c r="D592" s="117" t="str">
        <f>IF(dati_pdc!D588&lt;&gt;"",dati_pdc!D588,"")</f>
        <v/>
      </c>
      <c r="E592" s="125" t="str">
        <f>IF(b_BDVSA!F592&lt;&gt;"",ABS(b_BDVSA!F592),"")</f>
        <v/>
      </c>
      <c r="F592" s="125" t="str">
        <f>IF(AND(b_BDVSA!F592&lt;&gt;"",b_BDVSA!F592&lt;&gt;0)=TRUE,IF(b_BDVSA!F592&gt;0,"D","A"),"")</f>
        <v/>
      </c>
      <c r="G592" s="125" t="str">
        <f>IF(b_BDVSA!G592&lt;&gt;"",ABS(b_BDVSA!G592),"")</f>
        <v/>
      </c>
      <c r="H592" s="125" t="str">
        <f>IF(AND(b_BDVSA!G592&lt;&gt;"",b_BDVSA!G592&lt;&gt;0)=TRUE,IF(b_BDVSA!G592&gt;0,"D","A"),"")</f>
        <v/>
      </c>
      <c r="I592" s="125" t="str">
        <f>IF(b_BDVSA!H592&lt;&gt;"",ABS(b_BDVSA!H592),"")</f>
        <v/>
      </c>
      <c r="J592" s="125" t="str">
        <f>IF(AND(b_BDVSA!H592&lt;&gt;"",b_BDVSA!H592&lt;&gt;0)=TRUE,IF(b_BDVSA!H592&gt;0,"D","A"),"")</f>
        <v/>
      </c>
      <c r="K592" s="126" t="str">
        <f>IF(b_BDVSA!I592&lt;&gt;"",ABS(b_BDVSA!I592),"")</f>
        <v/>
      </c>
      <c r="L592" s="125" t="str">
        <f>IF(b_BDVSA!L592&lt;&gt;"",ABS(b_BDVSA!L592),"")</f>
        <v/>
      </c>
      <c r="M592" s="125" t="str">
        <f>IF(AND(b_BDVSA!L592&lt;&gt;"",b_BDVSA!L592&lt;&gt;0)=TRUE,IF(b_BDVSA!L592&gt;0,"D","A"),"")</f>
        <v/>
      </c>
      <c r="N592" s="125" t="str">
        <f>IF(b_BDVSA!M592&lt;&gt;"",ABS(b_BDVSA!M592),"")</f>
        <v/>
      </c>
      <c r="O592" s="125" t="str">
        <f>IF(AND(b_BDVSA!M592&lt;&gt;"",b_BDVSA!M592&lt;&gt;0)=TRUE,IF(b_BDVSA!M592&gt;0,"D","A"),"")</f>
        <v/>
      </c>
      <c r="P592" s="126" t="str">
        <f>IF(b_BDVSA!N592&lt;&gt;"",ABS(b_BDVSA!N592),"")</f>
        <v/>
      </c>
      <c r="Q592" s="125" t="str">
        <f>IF(b_BDVSA!Q592&lt;&gt;"",ABS(b_BDVSA!Q592),"")</f>
        <v/>
      </c>
      <c r="R592" s="125" t="str">
        <f>IF(AND(b_BDVSA!Q592&lt;&gt;"",b_BDVSA!Q592&lt;&gt;0)=TRUE,IF(b_BDVSA!Q592&gt;0,"D","A"),"")</f>
        <v/>
      </c>
      <c r="S592" s="125" t="str">
        <f>IF(b_BDVSA!R592&lt;&gt;"",ABS(b_BDVSA!R592),"")</f>
        <v/>
      </c>
      <c r="T592" s="125" t="str">
        <f>IF(AND(b_BDVSA!R592&lt;&gt;"",b_BDVSA!R592&lt;&gt;0)=TRUE,IF(b_BDVSA!R592&gt;0,"D","A"),"")</f>
        <v/>
      </c>
      <c r="U592" s="126" t="str">
        <f>IF(b_BDVSA!S592&lt;&gt;"",ABS(b_BDVSA!S592),"")</f>
        <v/>
      </c>
      <c r="V592" s="125" t="str">
        <f>IF(b_BDVSA!V592&lt;&gt;"",ABS(b_BDVSA!V592),"")</f>
        <v/>
      </c>
      <c r="W592" s="125" t="str">
        <f>IF(AND(b_BDVSA!V592&lt;&gt;"",b_BDVSA!V592&lt;&gt;0)=TRUE,IF(b_BDVSA!V592&gt;0,"D","A"),"")</f>
        <v/>
      </c>
      <c r="X592" s="125" t="str">
        <f>IF(b_BDVSA!W592&lt;&gt;"",ABS(b_BDVSA!W592),"")</f>
        <v/>
      </c>
      <c r="Y592" s="125" t="str">
        <f>IF(AND(b_BDVSA!W592&lt;&gt;"",b_BDVSA!W592&lt;&gt;0)=TRUE,IF(b_BDVSA!W592&gt;0,"D","A"),"")</f>
        <v/>
      </c>
      <c r="Z592" s="126" t="str">
        <f>IF(b_BDVSA!X592&lt;&gt;"",ABS(b_BDVSA!X592),"")</f>
        <v/>
      </c>
    </row>
    <row r="593" spans="1:26">
      <c r="A593" s="117" t="str">
        <f>IF(dati_pdc!A589&lt;&gt;"",IF(dati_pdc!D589=1,RIGHT(dati_pdc!A589,dati_pdc!E589),dati_pdc!A589),"")</f>
        <v/>
      </c>
      <c r="B593" s="117" t="str">
        <f>IF(dati_pdc!B589&lt;&gt;"",dati_pdc!B589,"")</f>
        <v/>
      </c>
      <c r="C593" s="117" t="str">
        <f>IF(dati_pdc!C589&lt;&gt;"",dati_pdc!C589,"")</f>
        <v/>
      </c>
      <c r="D593" s="117" t="str">
        <f>IF(dati_pdc!D589&lt;&gt;"",dati_pdc!D589,"")</f>
        <v/>
      </c>
      <c r="E593" s="125" t="str">
        <f>IF(b_BDVSA!F593&lt;&gt;"",ABS(b_BDVSA!F593),"")</f>
        <v/>
      </c>
      <c r="F593" s="125" t="str">
        <f>IF(AND(b_BDVSA!F593&lt;&gt;"",b_BDVSA!F593&lt;&gt;0)=TRUE,IF(b_BDVSA!F593&gt;0,"D","A"),"")</f>
        <v/>
      </c>
      <c r="G593" s="125" t="str">
        <f>IF(b_BDVSA!G593&lt;&gt;"",ABS(b_BDVSA!G593),"")</f>
        <v/>
      </c>
      <c r="H593" s="125" t="str">
        <f>IF(AND(b_BDVSA!G593&lt;&gt;"",b_BDVSA!G593&lt;&gt;0)=TRUE,IF(b_BDVSA!G593&gt;0,"D","A"),"")</f>
        <v/>
      </c>
      <c r="I593" s="125" t="str">
        <f>IF(b_BDVSA!H593&lt;&gt;"",ABS(b_BDVSA!H593),"")</f>
        <v/>
      </c>
      <c r="J593" s="125" t="str">
        <f>IF(AND(b_BDVSA!H593&lt;&gt;"",b_BDVSA!H593&lt;&gt;0)=TRUE,IF(b_BDVSA!H593&gt;0,"D","A"),"")</f>
        <v/>
      </c>
      <c r="K593" s="126" t="str">
        <f>IF(b_BDVSA!I593&lt;&gt;"",ABS(b_BDVSA!I593),"")</f>
        <v/>
      </c>
      <c r="L593" s="125" t="str">
        <f>IF(b_BDVSA!L593&lt;&gt;"",ABS(b_BDVSA!L593),"")</f>
        <v/>
      </c>
      <c r="M593" s="125" t="str">
        <f>IF(AND(b_BDVSA!L593&lt;&gt;"",b_BDVSA!L593&lt;&gt;0)=TRUE,IF(b_BDVSA!L593&gt;0,"D","A"),"")</f>
        <v/>
      </c>
      <c r="N593" s="125" t="str">
        <f>IF(b_BDVSA!M593&lt;&gt;"",ABS(b_BDVSA!M593),"")</f>
        <v/>
      </c>
      <c r="O593" s="125" t="str">
        <f>IF(AND(b_BDVSA!M593&lt;&gt;"",b_BDVSA!M593&lt;&gt;0)=TRUE,IF(b_BDVSA!M593&gt;0,"D","A"),"")</f>
        <v/>
      </c>
      <c r="P593" s="126" t="str">
        <f>IF(b_BDVSA!N593&lt;&gt;"",ABS(b_BDVSA!N593),"")</f>
        <v/>
      </c>
      <c r="Q593" s="125" t="str">
        <f>IF(b_BDVSA!Q593&lt;&gt;"",ABS(b_BDVSA!Q593),"")</f>
        <v/>
      </c>
      <c r="R593" s="125" t="str">
        <f>IF(AND(b_BDVSA!Q593&lt;&gt;"",b_BDVSA!Q593&lt;&gt;0)=TRUE,IF(b_BDVSA!Q593&gt;0,"D","A"),"")</f>
        <v/>
      </c>
      <c r="S593" s="125" t="str">
        <f>IF(b_BDVSA!R593&lt;&gt;"",ABS(b_BDVSA!R593),"")</f>
        <v/>
      </c>
      <c r="T593" s="125" t="str">
        <f>IF(AND(b_BDVSA!R593&lt;&gt;"",b_BDVSA!R593&lt;&gt;0)=TRUE,IF(b_BDVSA!R593&gt;0,"D","A"),"")</f>
        <v/>
      </c>
      <c r="U593" s="126" t="str">
        <f>IF(b_BDVSA!S593&lt;&gt;"",ABS(b_BDVSA!S593),"")</f>
        <v/>
      </c>
      <c r="V593" s="125" t="str">
        <f>IF(b_BDVSA!V593&lt;&gt;"",ABS(b_BDVSA!V593),"")</f>
        <v/>
      </c>
      <c r="W593" s="125" t="str">
        <f>IF(AND(b_BDVSA!V593&lt;&gt;"",b_BDVSA!V593&lt;&gt;0)=TRUE,IF(b_BDVSA!V593&gt;0,"D","A"),"")</f>
        <v/>
      </c>
      <c r="X593" s="125" t="str">
        <f>IF(b_BDVSA!W593&lt;&gt;"",ABS(b_BDVSA!W593),"")</f>
        <v/>
      </c>
      <c r="Y593" s="125" t="str">
        <f>IF(AND(b_BDVSA!W593&lt;&gt;"",b_BDVSA!W593&lt;&gt;0)=TRUE,IF(b_BDVSA!W593&gt;0,"D","A"),"")</f>
        <v/>
      </c>
      <c r="Z593" s="126" t="str">
        <f>IF(b_BDVSA!X593&lt;&gt;"",ABS(b_BDVSA!X593),"")</f>
        <v/>
      </c>
    </row>
    <row r="594" spans="1:26">
      <c r="A594" s="117" t="str">
        <f>IF(dati_pdc!A590&lt;&gt;"",IF(dati_pdc!D590=1,RIGHT(dati_pdc!A590,dati_pdc!E590),dati_pdc!A590),"")</f>
        <v/>
      </c>
      <c r="B594" s="117" t="str">
        <f>IF(dati_pdc!B590&lt;&gt;"",dati_pdc!B590,"")</f>
        <v/>
      </c>
      <c r="C594" s="117" t="str">
        <f>IF(dati_pdc!C590&lt;&gt;"",dati_pdc!C590,"")</f>
        <v/>
      </c>
      <c r="D594" s="117" t="str">
        <f>IF(dati_pdc!D590&lt;&gt;"",dati_pdc!D590,"")</f>
        <v/>
      </c>
      <c r="E594" s="125" t="str">
        <f>IF(b_BDVSA!F594&lt;&gt;"",ABS(b_BDVSA!F594),"")</f>
        <v/>
      </c>
      <c r="F594" s="125" t="str">
        <f>IF(AND(b_BDVSA!F594&lt;&gt;"",b_BDVSA!F594&lt;&gt;0)=TRUE,IF(b_BDVSA!F594&gt;0,"D","A"),"")</f>
        <v/>
      </c>
      <c r="G594" s="125" t="str">
        <f>IF(b_BDVSA!G594&lt;&gt;"",ABS(b_BDVSA!G594),"")</f>
        <v/>
      </c>
      <c r="H594" s="125" t="str">
        <f>IF(AND(b_BDVSA!G594&lt;&gt;"",b_BDVSA!G594&lt;&gt;0)=TRUE,IF(b_BDVSA!G594&gt;0,"D","A"),"")</f>
        <v/>
      </c>
      <c r="I594" s="125" t="str">
        <f>IF(b_BDVSA!H594&lt;&gt;"",ABS(b_BDVSA!H594),"")</f>
        <v/>
      </c>
      <c r="J594" s="125" t="str">
        <f>IF(AND(b_BDVSA!H594&lt;&gt;"",b_BDVSA!H594&lt;&gt;0)=TRUE,IF(b_BDVSA!H594&gt;0,"D","A"),"")</f>
        <v/>
      </c>
      <c r="K594" s="126" t="str">
        <f>IF(b_BDVSA!I594&lt;&gt;"",ABS(b_BDVSA!I594),"")</f>
        <v/>
      </c>
      <c r="L594" s="125" t="str">
        <f>IF(b_BDVSA!L594&lt;&gt;"",ABS(b_BDVSA!L594),"")</f>
        <v/>
      </c>
      <c r="M594" s="125" t="str">
        <f>IF(AND(b_BDVSA!L594&lt;&gt;"",b_BDVSA!L594&lt;&gt;0)=TRUE,IF(b_BDVSA!L594&gt;0,"D","A"),"")</f>
        <v/>
      </c>
      <c r="N594" s="125" t="str">
        <f>IF(b_BDVSA!M594&lt;&gt;"",ABS(b_BDVSA!M594),"")</f>
        <v/>
      </c>
      <c r="O594" s="125" t="str">
        <f>IF(AND(b_BDVSA!M594&lt;&gt;"",b_BDVSA!M594&lt;&gt;0)=TRUE,IF(b_BDVSA!M594&gt;0,"D","A"),"")</f>
        <v/>
      </c>
      <c r="P594" s="126" t="str">
        <f>IF(b_BDVSA!N594&lt;&gt;"",ABS(b_BDVSA!N594),"")</f>
        <v/>
      </c>
      <c r="Q594" s="125" t="str">
        <f>IF(b_BDVSA!Q594&lt;&gt;"",ABS(b_BDVSA!Q594),"")</f>
        <v/>
      </c>
      <c r="R594" s="125" t="str">
        <f>IF(AND(b_BDVSA!Q594&lt;&gt;"",b_BDVSA!Q594&lt;&gt;0)=TRUE,IF(b_BDVSA!Q594&gt;0,"D","A"),"")</f>
        <v/>
      </c>
      <c r="S594" s="125" t="str">
        <f>IF(b_BDVSA!R594&lt;&gt;"",ABS(b_BDVSA!R594),"")</f>
        <v/>
      </c>
      <c r="T594" s="125" t="str">
        <f>IF(AND(b_BDVSA!R594&lt;&gt;"",b_BDVSA!R594&lt;&gt;0)=TRUE,IF(b_BDVSA!R594&gt;0,"D","A"),"")</f>
        <v/>
      </c>
      <c r="U594" s="126" t="str">
        <f>IF(b_BDVSA!S594&lt;&gt;"",ABS(b_BDVSA!S594),"")</f>
        <v/>
      </c>
      <c r="V594" s="125" t="str">
        <f>IF(b_BDVSA!V594&lt;&gt;"",ABS(b_BDVSA!V594),"")</f>
        <v/>
      </c>
      <c r="W594" s="125" t="str">
        <f>IF(AND(b_BDVSA!V594&lt;&gt;"",b_BDVSA!V594&lt;&gt;0)=TRUE,IF(b_BDVSA!V594&gt;0,"D","A"),"")</f>
        <v/>
      </c>
      <c r="X594" s="125" t="str">
        <f>IF(b_BDVSA!W594&lt;&gt;"",ABS(b_BDVSA!W594),"")</f>
        <v/>
      </c>
      <c r="Y594" s="125" t="str">
        <f>IF(AND(b_BDVSA!W594&lt;&gt;"",b_BDVSA!W594&lt;&gt;0)=TRUE,IF(b_BDVSA!W594&gt;0,"D","A"),"")</f>
        <v/>
      </c>
      <c r="Z594" s="126" t="str">
        <f>IF(b_BDVSA!X594&lt;&gt;"",ABS(b_BDVSA!X594),"")</f>
        <v/>
      </c>
    </row>
    <row r="595" spans="1:26">
      <c r="A595" s="117" t="str">
        <f>IF(dati_pdc!A591&lt;&gt;"",IF(dati_pdc!D591=1,RIGHT(dati_pdc!A591,dati_pdc!E591),dati_pdc!A591),"")</f>
        <v/>
      </c>
      <c r="B595" s="117" t="str">
        <f>IF(dati_pdc!B591&lt;&gt;"",dati_pdc!B591,"")</f>
        <v/>
      </c>
      <c r="C595" s="117" t="str">
        <f>IF(dati_pdc!C591&lt;&gt;"",dati_pdc!C591,"")</f>
        <v/>
      </c>
      <c r="D595" s="117" t="str">
        <f>IF(dati_pdc!D591&lt;&gt;"",dati_pdc!D591,"")</f>
        <v/>
      </c>
      <c r="E595" s="125" t="str">
        <f>IF(b_BDVSA!F595&lt;&gt;"",ABS(b_BDVSA!F595),"")</f>
        <v/>
      </c>
      <c r="F595" s="125" t="str">
        <f>IF(AND(b_BDVSA!F595&lt;&gt;"",b_BDVSA!F595&lt;&gt;0)=TRUE,IF(b_BDVSA!F595&gt;0,"D","A"),"")</f>
        <v/>
      </c>
      <c r="G595" s="125" t="str">
        <f>IF(b_BDVSA!G595&lt;&gt;"",ABS(b_BDVSA!G595),"")</f>
        <v/>
      </c>
      <c r="H595" s="125" t="str">
        <f>IF(AND(b_BDVSA!G595&lt;&gt;"",b_BDVSA!G595&lt;&gt;0)=TRUE,IF(b_BDVSA!G595&gt;0,"D","A"),"")</f>
        <v/>
      </c>
      <c r="I595" s="125" t="str">
        <f>IF(b_BDVSA!H595&lt;&gt;"",ABS(b_BDVSA!H595),"")</f>
        <v/>
      </c>
      <c r="J595" s="125" t="str">
        <f>IF(AND(b_BDVSA!H595&lt;&gt;"",b_BDVSA!H595&lt;&gt;0)=TRUE,IF(b_BDVSA!H595&gt;0,"D","A"),"")</f>
        <v/>
      </c>
      <c r="K595" s="126" t="str">
        <f>IF(b_BDVSA!I595&lt;&gt;"",ABS(b_BDVSA!I595),"")</f>
        <v/>
      </c>
      <c r="L595" s="125" t="str">
        <f>IF(b_BDVSA!L595&lt;&gt;"",ABS(b_BDVSA!L595),"")</f>
        <v/>
      </c>
      <c r="M595" s="125" t="str">
        <f>IF(AND(b_BDVSA!L595&lt;&gt;"",b_BDVSA!L595&lt;&gt;0)=TRUE,IF(b_BDVSA!L595&gt;0,"D","A"),"")</f>
        <v/>
      </c>
      <c r="N595" s="125" t="str">
        <f>IF(b_BDVSA!M595&lt;&gt;"",ABS(b_BDVSA!M595),"")</f>
        <v/>
      </c>
      <c r="O595" s="125" t="str">
        <f>IF(AND(b_BDVSA!M595&lt;&gt;"",b_BDVSA!M595&lt;&gt;0)=TRUE,IF(b_BDVSA!M595&gt;0,"D","A"),"")</f>
        <v/>
      </c>
      <c r="P595" s="126" t="str">
        <f>IF(b_BDVSA!N595&lt;&gt;"",ABS(b_BDVSA!N595),"")</f>
        <v/>
      </c>
      <c r="Q595" s="125" t="str">
        <f>IF(b_BDVSA!Q595&lt;&gt;"",ABS(b_BDVSA!Q595),"")</f>
        <v/>
      </c>
      <c r="R595" s="125" t="str">
        <f>IF(AND(b_BDVSA!Q595&lt;&gt;"",b_BDVSA!Q595&lt;&gt;0)=TRUE,IF(b_BDVSA!Q595&gt;0,"D","A"),"")</f>
        <v/>
      </c>
      <c r="S595" s="125" t="str">
        <f>IF(b_BDVSA!R595&lt;&gt;"",ABS(b_BDVSA!R595),"")</f>
        <v/>
      </c>
      <c r="T595" s="125" t="str">
        <f>IF(AND(b_BDVSA!R595&lt;&gt;"",b_BDVSA!R595&lt;&gt;0)=TRUE,IF(b_BDVSA!R595&gt;0,"D","A"),"")</f>
        <v/>
      </c>
      <c r="U595" s="126" t="str">
        <f>IF(b_BDVSA!S595&lt;&gt;"",ABS(b_BDVSA!S595),"")</f>
        <v/>
      </c>
      <c r="V595" s="125" t="str">
        <f>IF(b_BDVSA!V595&lt;&gt;"",ABS(b_BDVSA!V595),"")</f>
        <v/>
      </c>
      <c r="W595" s="125" t="str">
        <f>IF(AND(b_BDVSA!V595&lt;&gt;"",b_BDVSA!V595&lt;&gt;0)=TRUE,IF(b_BDVSA!V595&gt;0,"D","A"),"")</f>
        <v/>
      </c>
      <c r="X595" s="125" t="str">
        <f>IF(b_BDVSA!W595&lt;&gt;"",ABS(b_BDVSA!W595),"")</f>
        <v/>
      </c>
      <c r="Y595" s="125" t="str">
        <f>IF(AND(b_BDVSA!W595&lt;&gt;"",b_BDVSA!W595&lt;&gt;0)=TRUE,IF(b_BDVSA!W595&gt;0,"D","A"),"")</f>
        <v/>
      </c>
      <c r="Z595" s="126" t="str">
        <f>IF(b_BDVSA!X595&lt;&gt;"",ABS(b_BDVSA!X595),"")</f>
        <v/>
      </c>
    </row>
    <row r="596" spans="1:26">
      <c r="A596" s="117" t="str">
        <f>IF(dati_pdc!A592&lt;&gt;"",IF(dati_pdc!D592=1,RIGHT(dati_pdc!A592,dati_pdc!E592),dati_pdc!A592),"")</f>
        <v/>
      </c>
      <c r="B596" s="117" t="str">
        <f>IF(dati_pdc!B592&lt;&gt;"",dati_pdc!B592,"")</f>
        <v/>
      </c>
      <c r="C596" s="117" t="str">
        <f>IF(dati_pdc!C592&lt;&gt;"",dati_pdc!C592,"")</f>
        <v/>
      </c>
      <c r="D596" s="117" t="str">
        <f>IF(dati_pdc!D592&lt;&gt;"",dati_pdc!D592,"")</f>
        <v/>
      </c>
      <c r="E596" s="125" t="str">
        <f>IF(b_BDVSA!F596&lt;&gt;"",ABS(b_BDVSA!F596),"")</f>
        <v/>
      </c>
      <c r="F596" s="125" t="str">
        <f>IF(AND(b_BDVSA!F596&lt;&gt;"",b_BDVSA!F596&lt;&gt;0)=TRUE,IF(b_BDVSA!F596&gt;0,"D","A"),"")</f>
        <v/>
      </c>
      <c r="G596" s="125" t="str">
        <f>IF(b_BDVSA!G596&lt;&gt;"",ABS(b_BDVSA!G596),"")</f>
        <v/>
      </c>
      <c r="H596" s="125" t="str">
        <f>IF(AND(b_BDVSA!G596&lt;&gt;"",b_BDVSA!G596&lt;&gt;0)=TRUE,IF(b_BDVSA!G596&gt;0,"D","A"),"")</f>
        <v/>
      </c>
      <c r="I596" s="125" t="str">
        <f>IF(b_BDVSA!H596&lt;&gt;"",ABS(b_BDVSA!H596),"")</f>
        <v/>
      </c>
      <c r="J596" s="125" t="str">
        <f>IF(AND(b_BDVSA!H596&lt;&gt;"",b_BDVSA!H596&lt;&gt;0)=TRUE,IF(b_BDVSA!H596&gt;0,"D","A"),"")</f>
        <v/>
      </c>
      <c r="K596" s="126" t="str">
        <f>IF(b_BDVSA!I596&lt;&gt;"",ABS(b_BDVSA!I596),"")</f>
        <v/>
      </c>
      <c r="L596" s="125" t="str">
        <f>IF(b_BDVSA!L596&lt;&gt;"",ABS(b_BDVSA!L596),"")</f>
        <v/>
      </c>
      <c r="M596" s="125" t="str">
        <f>IF(AND(b_BDVSA!L596&lt;&gt;"",b_BDVSA!L596&lt;&gt;0)=TRUE,IF(b_BDVSA!L596&gt;0,"D","A"),"")</f>
        <v/>
      </c>
      <c r="N596" s="125" t="str">
        <f>IF(b_BDVSA!M596&lt;&gt;"",ABS(b_BDVSA!M596),"")</f>
        <v/>
      </c>
      <c r="O596" s="125" t="str">
        <f>IF(AND(b_BDVSA!M596&lt;&gt;"",b_BDVSA!M596&lt;&gt;0)=TRUE,IF(b_BDVSA!M596&gt;0,"D","A"),"")</f>
        <v/>
      </c>
      <c r="P596" s="126" t="str">
        <f>IF(b_BDVSA!N596&lt;&gt;"",ABS(b_BDVSA!N596),"")</f>
        <v/>
      </c>
      <c r="Q596" s="125" t="str">
        <f>IF(b_BDVSA!Q596&lt;&gt;"",ABS(b_BDVSA!Q596),"")</f>
        <v/>
      </c>
      <c r="R596" s="125" t="str">
        <f>IF(AND(b_BDVSA!Q596&lt;&gt;"",b_BDVSA!Q596&lt;&gt;0)=TRUE,IF(b_BDVSA!Q596&gt;0,"D","A"),"")</f>
        <v/>
      </c>
      <c r="S596" s="125" t="str">
        <f>IF(b_BDVSA!R596&lt;&gt;"",ABS(b_BDVSA!R596),"")</f>
        <v/>
      </c>
      <c r="T596" s="125" t="str">
        <f>IF(AND(b_BDVSA!R596&lt;&gt;"",b_BDVSA!R596&lt;&gt;0)=TRUE,IF(b_BDVSA!R596&gt;0,"D","A"),"")</f>
        <v/>
      </c>
      <c r="U596" s="126" t="str">
        <f>IF(b_BDVSA!S596&lt;&gt;"",ABS(b_BDVSA!S596),"")</f>
        <v/>
      </c>
      <c r="V596" s="125" t="str">
        <f>IF(b_BDVSA!V596&lt;&gt;"",ABS(b_BDVSA!V596),"")</f>
        <v/>
      </c>
      <c r="W596" s="125" t="str">
        <f>IF(AND(b_BDVSA!V596&lt;&gt;"",b_BDVSA!V596&lt;&gt;0)=TRUE,IF(b_BDVSA!V596&gt;0,"D","A"),"")</f>
        <v/>
      </c>
      <c r="X596" s="125" t="str">
        <f>IF(b_BDVSA!W596&lt;&gt;"",ABS(b_BDVSA!W596),"")</f>
        <v/>
      </c>
      <c r="Y596" s="125" t="str">
        <f>IF(AND(b_BDVSA!W596&lt;&gt;"",b_BDVSA!W596&lt;&gt;0)=TRUE,IF(b_BDVSA!W596&gt;0,"D","A"),"")</f>
        <v/>
      </c>
      <c r="Z596" s="126" t="str">
        <f>IF(b_BDVSA!X596&lt;&gt;"",ABS(b_BDVSA!X596),"")</f>
        <v/>
      </c>
    </row>
    <row r="597" spans="1:26">
      <c r="A597" s="117" t="str">
        <f>IF(dati_pdc!A593&lt;&gt;"",IF(dati_pdc!D593=1,RIGHT(dati_pdc!A593,dati_pdc!E593),dati_pdc!A593),"")</f>
        <v/>
      </c>
      <c r="B597" s="117" t="str">
        <f>IF(dati_pdc!B593&lt;&gt;"",dati_pdc!B593,"")</f>
        <v/>
      </c>
      <c r="C597" s="117" t="str">
        <f>IF(dati_pdc!C593&lt;&gt;"",dati_pdc!C593,"")</f>
        <v/>
      </c>
      <c r="D597" s="117" t="str">
        <f>IF(dati_pdc!D593&lt;&gt;"",dati_pdc!D593,"")</f>
        <v/>
      </c>
      <c r="E597" s="125" t="str">
        <f>IF(b_BDVSA!F597&lt;&gt;"",ABS(b_BDVSA!F597),"")</f>
        <v/>
      </c>
      <c r="F597" s="125" t="str">
        <f>IF(AND(b_BDVSA!F597&lt;&gt;"",b_BDVSA!F597&lt;&gt;0)=TRUE,IF(b_BDVSA!F597&gt;0,"D","A"),"")</f>
        <v/>
      </c>
      <c r="G597" s="125" t="str">
        <f>IF(b_BDVSA!G597&lt;&gt;"",ABS(b_BDVSA!G597),"")</f>
        <v/>
      </c>
      <c r="H597" s="125" t="str">
        <f>IF(AND(b_BDVSA!G597&lt;&gt;"",b_BDVSA!G597&lt;&gt;0)=TRUE,IF(b_BDVSA!G597&gt;0,"D","A"),"")</f>
        <v/>
      </c>
      <c r="I597" s="125" t="str">
        <f>IF(b_BDVSA!H597&lt;&gt;"",ABS(b_BDVSA!H597),"")</f>
        <v/>
      </c>
      <c r="J597" s="125" t="str">
        <f>IF(AND(b_BDVSA!H597&lt;&gt;"",b_BDVSA!H597&lt;&gt;0)=TRUE,IF(b_BDVSA!H597&gt;0,"D","A"),"")</f>
        <v/>
      </c>
      <c r="K597" s="126" t="str">
        <f>IF(b_BDVSA!I597&lt;&gt;"",ABS(b_BDVSA!I597),"")</f>
        <v/>
      </c>
      <c r="L597" s="125" t="str">
        <f>IF(b_BDVSA!L597&lt;&gt;"",ABS(b_BDVSA!L597),"")</f>
        <v/>
      </c>
      <c r="M597" s="125" t="str">
        <f>IF(AND(b_BDVSA!L597&lt;&gt;"",b_BDVSA!L597&lt;&gt;0)=TRUE,IF(b_BDVSA!L597&gt;0,"D","A"),"")</f>
        <v/>
      </c>
      <c r="N597" s="125" t="str">
        <f>IF(b_BDVSA!M597&lt;&gt;"",ABS(b_BDVSA!M597),"")</f>
        <v/>
      </c>
      <c r="O597" s="125" t="str">
        <f>IF(AND(b_BDVSA!M597&lt;&gt;"",b_BDVSA!M597&lt;&gt;0)=TRUE,IF(b_BDVSA!M597&gt;0,"D","A"),"")</f>
        <v/>
      </c>
      <c r="P597" s="126" t="str">
        <f>IF(b_BDVSA!N597&lt;&gt;"",ABS(b_BDVSA!N597),"")</f>
        <v/>
      </c>
      <c r="Q597" s="125" t="str">
        <f>IF(b_BDVSA!Q597&lt;&gt;"",ABS(b_BDVSA!Q597),"")</f>
        <v/>
      </c>
      <c r="R597" s="125" t="str">
        <f>IF(AND(b_BDVSA!Q597&lt;&gt;"",b_BDVSA!Q597&lt;&gt;0)=TRUE,IF(b_BDVSA!Q597&gt;0,"D","A"),"")</f>
        <v/>
      </c>
      <c r="S597" s="125" t="str">
        <f>IF(b_BDVSA!R597&lt;&gt;"",ABS(b_BDVSA!R597),"")</f>
        <v/>
      </c>
      <c r="T597" s="125" t="str">
        <f>IF(AND(b_BDVSA!R597&lt;&gt;"",b_BDVSA!R597&lt;&gt;0)=TRUE,IF(b_BDVSA!R597&gt;0,"D","A"),"")</f>
        <v/>
      </c>
      <c r="U597" s="126" t="str">
        <f>IF(b_BDVSA!S597&lt;&gt;"",ABS(b_BDVSA!S597),"")</f>
        <v/>
      </c>
      <c r="V597" s="125" t="str">
        <f>IF(b_BDVSA!V597&lt;&gt;"",ABS(b_BDVSA!V597),"")</f>
        <v/>
      </c>
      <c r="W597" s="125" t="str">
        <f>IF(AND(b_BDVSA!V597&lt;&gt;"",b_BDVSA!V597&lt;&gt;0)=TRUE,IF(b_BDVSA!V597&gt;0,"D","A"),"")</f>
        <v/>
      </c>
      <c r="X597" s="125" t="str">
        <f>IF(b_BDVSA!W597&lt;&gt;"",ABS(b_BDVSA!W597),"")</f>
        <v/>
      </c>
      <c r="Y597" s="125" t="str">
        <f>IF(AND(b_BDVSA!W597&lt;&gt;"",b_BDVSA!W597&lt;&gt;0)=TRUE,IF(b_BDVSA!W597&gt;0,"D","A"),"")</f>
        <v/>
      </c>
      <c r="Z597" s="126" t="str">
        <f>IF(b_BDVSA!X597&lt;&gt;"",ABS(b_BDVSA!X597),"")</f>
        <v/>
      </c>
    </row>
    <row r="598" spans="1:26">
      <c r="A598" s="117" t="str">
        <f>IF(dati_pdc!A594&lt;&gt;"",IF(dati_pdc!D594=1,RIGHT(dati_pdc!A594,dati_pdc!E594),dati_pdc!A594),"")</f>
        <v/>
      </c>
      <c r="B598" s="117" t="str">
        <f>IF(dati_pdc!B594&lt;&gt;"",dati_pdc!B594,"")</f>
        <v/>
      </c>
      <c r="C598" s="117" t="str">
        <f>IF(dati_pdc!C594&lt;&gt;"",dati_pdc!C594,"")</f>
        <v/>
      </c>
      <c r="D598" s="117" t="str">
        <f>IF(dati_pdc!D594&lt;&gt;"",dati_pdc!D594,"")</f>
        <v/>
      </c>
      <c r="E598" s="125" t="str">
        <f>IF(b_BDVSA!F598&lt;&gt;"",ABS(b_BDVSA!F598),"")</f>
        <v/>
      </c>
      <c r="F598" s="125" t="str">
        <f>IF(AND(b_BDVSA!F598&lt;&gt;"",b_BDVSA!F598&lt;&gt;0)=TRUE,IF(b_BDVSA!F598&gt;0,"D","A"),"")</f>
        <v/>
      </c>
      <c r="G598" s="125" t="str">
        <f>IF(b_BDVSA!G598&lt;&gt;"",ABS(b_BDVSA!G598),"")</f>
        <v/>
      </c>
      <c r="H598" s="125" t="str">
        <f>IF(AND(b_BDVSA!G598&lt;&gt;"",b_BDVSA!G598&lt;&gt;0)=TRUE,IF(b_BDVSA!G598&gt;0,"D","A"),"")</f>
        <v/>
      </c>
      <c r="I598" s="125" t="str">
        <f>IF(b_BDVSA!H598&lt;&gt;"",ABS(b_BDVSA!H598),"")</f>
        <v/>
      </c>
      <c r="J598" s="125" t="str">
        <f>IF(AND(b_BDVSA!H598&lt;&gt;"",b_BDVSA!H598&lt;&gt;0)=TRUE,IF(b_BDVSA!H598&gt;0,"D","A"),"")</f>
        <v/>
      </c>
      <c r="K598" s="126" t="str">
        <f>IF(b_BDVSA!I598&lt;&gt;"",ABS(b_BDVSA!I598),"")</f>
        <v/>
      </c>
      <c r="L598" s="125" t="str">
        <f>IF(b_BDVSA!L598&lt;&gt;"",ABS(b_BDVSA!L598),"")</f>
        <v/>
      </c>
      <c r="M598" s="125" t="str">
        <f>IF(AND(b_BDVSA!L598&lt;&gt;"",b_BDVSA!L598&lt;&gt;0)=TRUE,IF(b_BDVSA!L598&gt;0,"D","A"),"")</f>
        <v/>
      </c>
      <c r="N598" s="125" t="str">
        <f>IF(b_BDVSA!M598&lt;&gt;"",ABS(b_BDVSA!M598),"")</f>
        <v/>
      </c>
      <c r="O598" s="125" t="str">
        <f>IF(AND(b_BDVSA!M598&lt;&gt;"",b_BDVSA!M598&lt;&gt;0)=TRUE,IF(b_BDVSA!M598&gt;0,"D","A"),"")</f>
        <v/>
      </c>
      <c r="P598" s="126" t="str">
        <f>IF(b_BDVSA!N598&lt;&gt;"",ABS(b_BDVSA!N598),"")</f>
        <v/>
      </c>
      <c r="Q598" s="125" t="str">
        <f>IF(b_BDVSA!Q598&lt;&gt;"",ABS(b_BDVSA!Q598),"")</f>
        <v/>
      </c>
      <c r="R598" s="125" t="str">
        <f>IF(AND(b_BDVSA!Q598&lt;&gt;"",b_BDVSA!Q598&lt;&gt;0)=TRUE,IF(b_BDVSA!Q598&gt;0,"D","A"),"")</f>
        <v/>
      </c>
      <c r="S598" s="125" t="str">
        <f>IF(b_BDVSA!R598&lt;&gt;"",ABS(b_BDVSA!R598),"")</f>
        <v/>
      </c>
      <c r="T598" s="125" t="str">
        <f>IF(AND(b_BDVSA!R598&lt;&gt;"",b_BDVSA!R598&lt;&gt;0)=TRUE,IF(b_BDVSA!R598&gt;0,"D","A"),"")</f>
        <v/>
      </c>
      <c r="U598" s="126" t="str">
        <f>IF(b_BDVSA!S598&lt;&gt;"",ABS(b_BDVSA!S598),"")</f>
        <v/>
      </c>
      <c r="V598" s="125" t="str">
        <f>IF(b_BDVSA!V598&lt;&gt;"",ABS(b_BDVSA!V598),"")</f>
        <v/>
      </c>
      <c r="W598" s="125" t="str">
        <f>IF(AND(b_BDVSA!V598&lt;&gt;"",b_BDVSA!V598&lt;&gt;0)=TRUE,IF(b_BDVSA!V598&gt;0,"D","A"),"")</f>
        <v/>
      </c>
      <c r="X598" s="125" t="str">
        <f>IF(b_BDVSA!W598&lt;&gt;"",ABS(b_BDVSA!W598),"")</f>
        <v/>
      </c>
      <c r="Y598" s="125" t="str">
        <f>IF(AND(b_BDVSA!W598&lt;&gt;"",b_BDVSA!W598&lt;&gt;0)=TRUE,IF(b_BDVSA!W598&gt;0,"D","A"),"")</f>
        <v/>
      </c>
      <c r="Z598" s="126" t="str">
        <f>IF(b_BDVSA!X598&lt;&gt;"",ABS(b_BDVSA!X598),"")</f>
        <v/>
      </c>
    </row>
    <row r="599" spans="1:26">
      <c r="A599" s="117" t="str">
        <f>IF(dati_pdc!A595&lt;&gt;"",IF(dati_pdc!D595=1,RIGHT(dati_pdc!A595,dati_pdc!E595),dati_pdc!A595),"")</f>
        <v/>
      </c>
      <c r="B599" s="117" t="str">
        <f>IF(dati_pdc!B595&lt;&gt;"",dati_pdc!B595,"")</f>
        <v/>
      </c>
      <c r="C599" s="117" t="str">
        <f>IF(dati_pdc!C595&lt;&gt;"",dati_pdc!C595,"")</f>
        <v/>
      </c>
      <c r="D599" s="117" t="str">
        <f>IF(dati_pdc!D595&lt;&gt;"",dati_pdc!D595,"")</f>
        <v/>
      </c>
      <c r="E599" s="125" t="str">
        <f>IF(b_BDVSA!F599&lt;&gt;"",ABS(b_BDVSA!F599),"")</f>
        <v/>
      </c>
      <c r="F599" s="125" t="str">
        <f>IF(AND(b_BDVSA!F599&lt;&gt;"",b_BDVSA!F599&lt;&gt;0)=TRUE,IF(b_BDVSA!F599&gt;0,"D","A"),"")</f>
        <v/>
      </c>
      <c r="G599" s="125" t="str">
        <f>IF(b_BDVSA!G599&lt;&gt;"",ABS(b_BDVSA!G599),"")</f>
        <v/>
      </c>
      <c r="H599" s="125" t="str">
        <f>IF(AND(b_BDVSA!G599&lt;&gt;"",b_BDVSA!G599&lt;&gt;0)=TRUE,IF(b_BDVSA!G599&gt;0,"D","A"),"")</f>
        <v/>
      </c>
      <c r="I599" s="125" t="str">
        <f>IF(b_BDVSA!H599&lt;&gt;"",ABS(b_BDVSA!H599),"")</f>
        <v/>
      </c>
      <c r="J599" s="125" t="str">
        <f>IF(AND(b_BDVSA!H599&lt;&gt;"",b_BDVSA!H599&lt;&gt;0)=TRUE,IF(b_BDVSA!H599&gt;0,"D","A"),"")</f>
        <v/>
      </c>
      <c r="K599" s="126" t="str">
        <f>IF(b_BDVSA!I599&lt;&gt;"",ABS(b_BDVSA!I599),"")</f>
        <v/>
      </c>
      <c r="L599" s="125" t="str">
        <f>IF(b_BDVSA!L599&lt;&gt;"",ABS(b_BDVSA!L599),"")</f>
        <v/>
      </c>
      <c r="M599" s="125" t="str">
        <f>IF(AND(b_BDVSA!L599&lt;&gt;"",b_BDVSA!L599&lt;&gt;0)=TRUE,IF(b_BDVSA!L599&gt;0,"D","A"),"")</f>
        <v/>
      </c>
      <c r="N599" s="125" t="str">
        <f>IF(b_BDVSA!M599&lt;&gt;"",ABS(b_BDVSA!M599),"")</f>
        <v/>
      </c>
      <c r="O599" s="125" t="str">
        <f>IF(AND(b_BDVSA!M599&lt;&gt;"",b_BDVSA!M599&lt;&gt;0)=TRUE,IF(b_BDVSA!M599&gt;0,"D","A"),"")</f>
        <v/>
      </c>
      <c r="P599" s="126" t="str">
        <f>IF(b_BDVSA!N599&lt;&gt;"",ABS(b_BDVSA!N599),"")</f>
        <v/>
      </c>
      <c r="Q599" s="125" t="str">
        <f>IF(b_BDVSA!Q599&lt;&gt;"",ABS(b_BDVSA!Q599),"")</f>
        <v/>
      </c>
      <c r="R599" s="125" t="str">
        <f>IF(AND(b_BDVSA!Q599&lt;&gt;"",b_BDVSA!Q599&lt;&gt;0)=TRUE,IF(b_BDVSA!Q599&gt;0,"D","A"),"")</f>
        <v/>
      </c>
      <c r="S599" s="125" t="str">
        <f>IF(b_BDVSA!R599&lt;&gt;"",ABS(b_BDVSA!R599),"")</f>
        <v/>
      </c>
      <c r="T599" s="125" t="str">
        <f>IF(AND(b_BDVSA!R599&lt;&gt;"",b_BDVSA!R599&lt;&gt;0)=TRUE,IF(b_BDVSA!R599&gt;0,"D","A"),"")</f>
        <v/>
      </c>
      <c r="U599" s="126" t="str">
        <f>IF(b_BDVSA!S599&lt;&gt;"",ABS(b_BDVSA!S599),"")</f>
        <v/>
      </c>
      <c r="V599" s="125" t="str">
        <f>IF(b_BDVSA!V599&lt;&gt;"",ABS(b_BDVSA!V599),"")</f>
        <v/>
      </c>
      <c r="W599" s="125" t="str">
        <f>IF(AND(b_BDVSA!V599&lt;&gt;"",b_BDVSA!V599&lt;&gt;0)=TRUE,IF(b_BDVSA!V599&gt;0,"D","A"),"")</f>
        <v/>
      </c>
      <c r="X599" s="125" t="str">
        <f>IF(b_BDVSA!W599&lt;&gt;"",ABS(b_BDVSA!W599),"")</f>
        <v/>
      </c>
      <c r="Y599" s="125" t="str">
        <f>IF(AND(b_BDVSA!W599&lt;&gt;"",b_BDVSA!W599&lt;&gt;0)=TRUE,IF(b_BDVSA!W599&gt;0,"D","A"),"")</f>
        <v/>
      </c>
      <c r="Z599" s="126" t="str">
        <f>IF(b_BDVSA!X599&lt;&gt;"",ABS(b_BDVSA!X599),"")</f>
        <v/>
      </c>
    </row>
    <row r="600" spans="1:26">
      <c r="A600" s="117" t="str">
        <f>IF(dati_pdc!A596&lt;&gt;"",IF(dati_pdc!D596=1,RIGHT(dati_pdc!A596,dati_pdc!E596),dati_pdc!A596),"")</f>
        <v/>
      </c>
      <c r="B600" s="117" t="str">
        <f>IF(dati_pdc!B596&lt;&gt;"",dati_pdc!B596,"")</f>
        <v/>
      </c>
      <c r="C600" s="117" t="str">
        <f>IF(dati_pdc!C596&lt;&gt;"",dati_pdc!C596,"")</f>
        <v/>
      </c>
      <c r="D600" s="117" t="str">
        <f>IF(dati_pdc!D596&lt;&gt;"",dati_pdc!D596,"")</f>
        <v/>
      </c>
      <c r="E600" s="125" t="str">
        <f>IF(b_BDVSA!F600&lt;&gt;"",ABS(b_BDVSA!F600),"")</f>
        <v/>
      </c>
      <c r="F600" s="125" t="str">
        <f>IF(AND(b_BDVSA!F600&lt;&gt;"",b_BDVSA!F600&lt;&gt;0)=TRUE,IF(b_BDVSA!F600&gt;0,"D","A"),"")</f>
        <v/>
      </c>
      <c r="G600" s="125" t="str">
        <f>IF(b_BDVSA!G600&lt;&gt;"",ABS(b_BDVSA!G600),"")</f>
        <v/>
      </c>
      <c r="H600" s="125" t="str">
        <f>IF(AND(b_BDVSA!G600&lt;&gt;"",b_BDVSA!G600&lt;&gt;0)=TRUE,IF(b_BDVSA!G600&gt;0,"D","A"),"")</f>
        <v/>
      </c>
      <c r="I600" s="125" t="str">
        <f>IF(b_BDVSA!H600&lt;&gt;"",ABS(b_BDVSA!H600),"")</f>
        <v/>
      </c>
      <c r="J600" s="125" t="str">
        <f>IF(AND(b_BDVSA!H600&lt;&gt;"",b_BDVSA!H600&lt;&gt;0)=TRUE,IF(b_BDVSA!H600&gt;0,"D","A"),"")</f>
        <v/>
      </c>
      <c r="K600" s="126" t="str">
        <f>IF(b_BDVSA!I600&lt;&gt;"",ABS(b_BDVSA!I600),"")</f>
        <v/>
      </c>
      <c r="L600" s="125" t="str">
        <f>IF(b_BDVSA!L600&lt;&gt;"",ABS(b_BDVSA!L600),"")</f>
        <v/>
      </c>
      <c r="M600" s="125" t="str">
        <f>IF(AND(b_BDVSA!L600&lt;&gt;"",b_BDVSA!L600&lt;&gt;0)=TRUE,IF(b_BDVSA!L600&gt;0,"D","A"),"")</f>
        <v/>
      </c>
      <c r="N600" s="125" t="str">
        <f>IF(b_BDVSA!M600&lt;&gt;"",ABS(b_BDVSA!M600),"")</f>
        <v/>
      </c>
      <c r="O600" s="125" t="str">
        <f>IF(AND(b_BDVSA!M600&lt;&gt;"",b_BDVSA!M600&lt;&gt;0)=TRUE,IF(b_BDVSA!M600&gt;0,"D","A"),"")</f>
        <v/>
      </c>
      <c r="P600" s="126" t="str">
        <f>IF(b_BDVSA!N600&lt;&gt;"",ABS(b_BDVSA!N600),"")</f>
        <v/>
      </c>
      <c r="Q600" s="125" t="str">
        <f>IF(b_BDVSA!Q600&lt;&gt;"",ABS(b_BDVSA!Q600),"")</f>
        <v/>
      </c>
      <c r="R600" s="125" t="str">
        <f>IF(AND(b_BDVSA!Q600&lt;&gt;"",b_BDVSA!Q600&lt;&gt;0)=TRUE,IF(b_BDVSA!Q600&gt;0,"D","A"),"")</f>
        <v/>
      </c>
      <c r="S600" s="125" t="str">
        <f>IF(b_BDVSA!R600&lt;&gt;"",ABS(b_BDVSA!R600),"")</f>
        <v/>
      </c>
      <c r="T600" s="125" t="str">
        <f>IF(AND(b_BDVSA!R600&lt;&gt;"",b_BDVSA!R600&lt;&gt;0)=TRUE,IF(b_BDVSA!R600&gt;0,"D","A"),"")</f>
        <v/>
      </c>
      <c r="U600" s="126" t="str">
        <f>IF(b_BDVSA!S600&lt;&gt;"",ABS(b_BDVSA!S600),"")</f>
        <v/>
      </c>
      <c r="V600" s="125" t="str">
        <f>IF(b_BDVSA!V600&lt;&gt;"",ABS(b_BDVSA!V600),"")</f>
        <v/>
      </c>
      <c r="W600" s="125" t="str">
        <f>IF(AND(b_BDVSA!V600&lt;&gt;"",b_BDVSA!V600&lt;&gt;0)=TRUE,IF(b_BDVSA!V600&gt;0,"D","A"),"")</f>
        <v/>
      </c>
      <c r="X600" s="125" t="str">
        <f>IF(b_BDVSA!W600&lt;&gt;"",ABS(b_BDVSA!W600),"")</f>
        <v/>
      </c>
      <c r="Y600" s="125" t="str">
        <f>IF(AND(b_BDVSA!W600&lt;&gt;"",b_BDVSA!W600&lt;&gt;0)=TRUE,IF(b_BDVSA!W600&gt;0,"D","A"),"")</f>
        <v/>
      </c>
      <c r="Z600" s="126" t="str">
        <f>IF(b_BDVSA!X600&lt;&gt;"",ABS(b_BDVSA!X600),"")</f>
        <v/>
      </c>
    </row>
    <row r="601" spans="1:26">
      <c r="A601" s="117" t="str">
        <f>IF(dati_pdc!A597&lt;&gt;"",IF(dati_pdc!D597=1,RIGHT(dati_pdc!A597,dati_pdc!E597),dati_pdc!A597),"")</f>
        <v/>
      </c>
      <c r="B601" s="117" t="str">
        <f>IF(dati_pdc!B597&lt;&gt;"",dati_pdc!B597,"")</f>
        <v/>
      </c>
      <c r="C601" s="117" t="str">
        <f>IF(dati_pdc!C597&lt;&gt;"",dati_pdc!C597,"")</f>
        <v/>
      </c>
      <c r="D601" s="117" t="str">
        <f>IF(dati_pdc!D597&lt;&gt;"",dati_pdc!D597,"")</f>
        <v/>
      </c>
      <c r="E601" s="125" t="str">
        <f>IF(b_BDVSA!F601&lt;&gt;"",ABS(b_BDVSA!F601),"")</f>
        <v/>
      </c>
      <c r="F601" s="125" t="str">
        <f>IF(AND(b_BDVSA!F601&lt;&gt;"",b_BDVSA!F601&lt;&gt;0)=TRUE,IF(b_BDVSA!F601&gt;0,"D","A"),"")</f>
        <v/>
      </c>
      <c r="G601" s="125" t="str">
        <f>IF(b_BDVSA!G601&lt;&gt;"",ABS(b_BDVSA!G601),"")</f>
        <v/>
      </c>
      <c r="H601" s="125" t="str">
        <f>IF(AND(b_BDVSA!G601&lt;&gt;"",b_BDVSA!G601&lt;&gt;0)=TRUE,IF(b_BDVSA!G601&gt;0,"D","A"),"")</f>
        <v/>
      </c>
      <c r="I601" s="125" t="str">
        <f>IF(b_BDVSA!H601&lt;&gt;"",ABS(b_BDVSA!H601),"")</f>
        <v/>
      </c>
      <c r="J601" s="125" t="str">
        <f>IF(AND(b_BDVSA!H601&lt;&gt;"",b_BDVSA!H601&lt;&gt;0)=TRUE,IF(b_BDVSA!H601&gt;0,"D","A"),"")</f>
        <v/>
      </c>
      <c r="K601" s="126" t="str">
        <f>IF(b_BDVSA!I601&lt;&gt;"",ABS(b_BDVSA!I601),"")</f>
        <v/>
      </c>
      <c r="L601" s="125" t="str">
        <f>IF(b_BDVSA!L601&lt;&gt;"",ABS(b_BDVSA!L601),"")</f>
        <v/>
      </c>
      <c r="M601" s="125" t="str">
        <f>IF(AND(b_BDVSA!L601&lt;&gt;"",b_BDVSA!L601&lt;&gt;0)=TRUE,IF(b_BDVSA!L601&gt;0,"D","A"),"")</f>
        <v/>
      </c>
      <c r="N601" s="125" t="str">
        <f>IF(b_BDVSA!M601&lt;&gt;"",ABS(b_BDVSA!M601),"")</f>
        <v/>
      </c>
      <c r="O601" s="125" t="str">
        <f>IF(AND(b_BDVSA!M601&lt;&gt;"",b_BDVSA!M601&lt;&gt;0)=TRUE,IF(b_BDVSA!M601&gt;0,"D","A"),"")</f>
        <v/>
      </c>
      <c r="P601" s="126" t="str">
        <f>IF(b_BDVSA!N601&lt;&gt;"",ABS(b_BDVSA!N601),"")</f>
        <v/>
      </c>
      <c r="Q601" s="125" t="str">
        <f>IF(b_BDVSA!Q601&lt;&gt;"",ABS(b_BDVSA!Q601),"")</f>
        <v/>
      </c>
      <c r="R601" s="125" t="str">
        <f>IF(AND(b_BDVSA!Q601&lt;&gt;"",b_BDVSA!Q601&lt;&gt;0)=TRUE,IF(b_BDVSA!Q601&gt;0,"D","A"),"")</f>
        <v/>
      </c>
      <c r="S601" s="125" t="str">
        <f>IF(b_BDVSA!R601&lt;&gt;"",ABS(b_BDVSA!R601),"")</f>
        <v/>
      </c>
      <c r="T601" s="125" t="str">
        <f>IF(AND(b_BDVSA!R601&lt;&gt;"",b_BDVSA!R601&lt;&gt;0)=TRUE,IF(b_BDVSA!R601&gt;0,"D","A"),"")</f>
        <v/>
      </c>
      <c r="U601" s="126" t="str">
        <f>IF(b_BDVSA!S601&lt;&gt;"",ABS(b_BDVSA!S601),"")</f>
        <v/>
      </c>
      <c r="V601" s="125" t="str">
        <f>IF(b_BDVSA!V601&lt;&gt;"",ABS(b_BDVSA!V601),"")</f>
        <v/>
      </c>
      <c r="W601" s="125" t="str">
        <f>IF(AND(b_BDVSA!V601&lt;&gt;"",b_BDVSA!V601&lt;&gt;0)=TRUE,IF(b_BDVSA!V601&gt;0,"D","A"),"")</f>
        <v/>
      </c>
      <c r="X601" s="125" t="str">
        <f>IF(b_BDVSA!W601&lt;&gt;"",ABS(b_BDVSA!W601),"")</f>
        <v/>
      </c>
      <c r="Y601" s="125" t="str">
        <f>IF(AND(b_BDVSA!W601&lt;&gt;"",b_BDVSA!W601&lt;&gt;0)=TRUE,IF(b_BDVSA!W601&gt;0,"D","A"),"")</f>
        <v/>
      </c>
      <c r="Z601" s="126" t="str">
        <f>IF(b_BDVSA!X601&lt;&gt;"",ABS(b_BDVSA!X601),"")</f>
        <v/>
      </c>
    </row>
    <row r="602" spans="1:26">
      <c r="A602" s="117" t="str">
        <f>IF(dati_pdc!A598&lt;&gt;"",IF(dati_pdc!D598=1,RIGHT(dati_pdc!A598,dati_pdc!E598),dati_pdc!A598),"")</f>
        <v/>
      </c>
      <c r="B602" s="117" t="str">
        <f>IF(dati_pdc!B598&lt;&gt;"",dati_pdc!B598,"")</f>
        <v/>
      </c>
      <c r="C602" s="117" t="str">
        <f>IF(dati_pdc!C598&lt;&gt;"",dati_pdc!C598,"")</f>
        <v/>
      </c>
      <c r="D602" s="117" t="str">
        <f>IF(dati_pdc!D598&lt;&gt;"",dati_pdc!D598,"")</f>
        <v/>
      </c>
      <c r="E602" s="125" t="str">
        <f>IF(b_BDVSA!F602&lt;&gt;"",ABS(b_BDVSA!F602),"")</f>
        <v/>
      </c>
      <c r="F602" s="125" t="str">
        <f>IF(AND(b_BDVSA!F602&lt;&gt;"",b_BDVSA!F602&lt;&gt;0)=TRUE,IF(b_BDVSA!F602&gt;0,"D","A"),"")</f>
        <v/>
      </c>
      <c r="G602" s="125" t="str">
        <f>IF(b_BDVSA!G602&lt;&gt;"",ABS(b_BDVSA!G602),"")</f>
        <v/>
      </c>
      <c r="H602" s="125" t="str">
        <f>IF(AND(b_BDVSA!G602&lt;&gt;"",b_BDVSA!G602&lt;&gt;0)=TRUE,IF(b_BDVSA!G602&gt;0,"D","A"),"")</f>
        <v/>
      </c>
      <c r="I602" s="125" t="str">
        <f>IF(b_BDVSA!H602&lt;&gt;"",ABS(b_BDVSA!H602),"")</f>
        <v/>
      </c>
      <c r="J602" s="125" t="str">
        <f>IF(AND(b_BDVSA!H602&lt;&gt;"",b_BDVSA!H602&lt;&gt;0)=TRUE,IF(b_BDVSA!H602&gt;0,"D","A"),"")</f>
        <v/>
      </c>
      <c r="K602" s="126" t="str">
        <f>IF(b_BDVSA!I602&lt;&gt;"",ABS(b_BDVSA!I602),"")</f>
        <v/>
      </c>
      <c r="L602" s="125" t="str">
        <f>IF(b_BDVSA!L602&lt;&gt;"",ABS(b_BDVSA!L602),"")</f>
        <v/>
      </c>
      <c r="M602" s="125" t="str">
        <f>IF(AND(b_BDVSA!L602&lt;&gt;"",b_BDVSA!L602&lt;&gt;0)=TRUE,IF(b_BDVSA!L602&gt;0,"D","A"),"")</f>
        <v/>
      </c>
      <c r="N602" s="125" t="str">
        <f>IF(b_BDVSA!M602&lt;&gt;"",ABS(b_BDVSA!M602),"")</f>
        <v/>
      </c>
      <c r="O602" s="125" t="str">
        <f>IF(AND(b_BDVSA!M602&lt;&gt;"",b_BDVSA!M602&lt;&gt;0)=TRUE,IF(b_BDVSA!M602&gt;0,"D","A"),"")</f>
        <v/>
      </c>
      <c r="P602" s="126" t="str">
        <f>IF(b_BDVSA!N602&lt;&gt;"",ABS(b_BDVSA!N602),"")</f>
        <v/>
      </c>
      <c r="Q602" s="125" t="str">
        <f>IF(b_BDVSA!Q602&lt;&gt;"",ABS(b_BDVSA!Q602),"")</f>
        <v/>
      </c>
      <c r="R602" s="125" t="str">
        <f>IF(AND(b_BDVSA!Q602&lt;&gt;"",b_BDVSA!Q602&lt;&gt;0)=TRUE,IF(b_BDVSA!Q602&gt;0,"D","A"),"")</f>
        <v/>
      </c>
      <c r="S602" s="125" t="str">
        <f>IF(b_BDVSA!R602&lt;&gt;"",ABS(b_BDVSA!R602),"")</f>
        <v/>
      </c>
      <c r="T602" s="125" t="str">
        <f>IF(AND(b_BDVSA!R602&lt;&gt;"",b_BDVSA!R602&lt;&gt;0)=TRUE,IF(b_BDVSA!R602&gt;0,"D","A"),"")</f>
        <v/>
      </c>
      <c r="U602" s="126" t="str">
        <f>IF(b_BDVSA!S602&lt;&gt;"",ABS(b_BDVSA!S602),"")</f>
        <v/>
      </c>
      <c r="V602" s="125" t="str">
        <f>IF(b_BDVSA!V602&lt;&gt;"",ABS(b_BDVSA!V602),"")</f>
        <v/>
      </c>
      <c r="W602" s="125" t="str">
        <f>IF(AND(b_BDVSA!V602&lt;&gt;"",b_BDVSA!V602&lt;&gt;0)=TRUE,IF(b_BDVSA!V602&gt;0,"D","A"),"")</f>
        <v/>
      </c>
      <c r="X602" s="125" t="str">
        <f>IF(b_BDVSA!W602&lt;&gt;"",ABS(b_BDVSA!W602),"")</f>
        <v/>
      </c>
      <c r="Y602" s="125" t="str">
        <f>IF(AND(b_BDVSA!W602&lt;&gt;"",b_BDVSA!W602&lt;&gt;0)=TRUE,IF(b_BDVSA!W602&gt;0,"D","A"),"")</f>
        <v/>
      </c>
      <c r="Z602" s="126" t="str">
        <f>IF(b_BDVSA!X602&lt;&gt;"",ABS(b_BDVSA!X602),"")</f>
        <v/>
      </c>
    </row>
    <row r="603" spans="1:26">
      <c r="A603" s="117" t="str">
        <f>IF(dati_pdc!A599&lt;&gt;"",IF(dati_pdc!D599=1,RIGHT(dati_pdc!A599,dati_pdc!E599),dati_pdc!A599),"")</f>
        <v/>
      </c>
      <c r="B603" s="117" t="str">
        <f>IF(dati_pdc!B599&lt;&gt;"",dati_pdc!B599,"")</f>
        <v/>
      </c>
      <c r="C603" s="117" t="str">
        <f>IF(dati_pdc!C599&lt;&gt;"",dati_pdc!C599,"")</f>
        <v/>
      </c>
      <c r="D603" s="117" t="str">
        <f>IF(dati_pdc!D599&lt;&gt;"",dati_pdc!D599,"")</f>
        <v/>
      </c>
      <c r="E603" s="125" t="str">
        <f>IF(b_BDVSA!F603&lt;&gt;"",ABS(b_BDVSA!F603),"")</f>
        <v/>
      </c>
      <c r="F603" s="125" t="str">
        <f>IF(AND(b_BDVSA!F603&lt;&gt;"",b_BDVSA!F603&lt;&gt;0)=TRUE,IF(b_BDVSA!F603&gt;0,"D","A"),"")</f>
        <v/>
      </c>
      <c r="G603" s="125" t="str">
        <f>IF(b_BDVSA!G603&lt;&gt;"",ABS(b_BDVSA!G603),"")</f>
        <v/>
      </c>
      <c r="H603" s="125" t="str">
        <f>IF(AND(b_BDVSA!G603&lt;&gt;"",b_BDVSA!G603&lt;&gt;0)=TRUE,IF(b_BDVSA!G603&gt;0,"D","A"),"")</f>
        <v/>
      </c>
      <c r="I603" s="125" t="str">
        <f>IF(b_BDVSA!H603&lt;&gt;"",ABS(b_BDVSA!H603),"")</f>
        <v/>
      </c>
      <c r="J603" s="125" t="str">
        <f>IF(AND(b_BDVSA!H603&lt;&gt;"",b_BDVSA!H603&lt;&gt;0)=TRUE,IF(b_BDVSA!H603&gt;0,"D","A"),"")</f>
        <v/>
      </c>
      <c r="K603" s="126" t="str">
        <f>IF(b_BDVSA!I603&lt;&gt;"",ABS(b_BDVSA!I603),"")</f>
        <v/>
      </c>
      <c r="L603" s="125" t="str">
        <f>IF(b_BDVSA!L603&lt;&gt;"",ABS(b_BDVSA!L603),"")</f>
        <v/>
      </c>
      <c r="M603" s="125" t="str">
        <f>IF(AND(b_BDVSA!L603&lt;&gt;"",b_BDVSA!L603&lt;&gt;0)=TRUE,IF(b_BDVSA!L603&gt;0,"D","A"),"")</f>
        <v/>
      </c>
      <c r="N603" s="125" t="str">
        <f>IF(b_BDVSA!M603&lt;&gt;"",ABS(b_BDVSA!M603),"")</f>
        <v/>
      </c>
      <c r="O603" s="125" t="str">
        <f>IF(AND(b_BDVSA!M603&lt;&gt;"",b_BDVSA!M603&lt;&gt;0)=TRUE,IF(b_BDVSA!M603&gt;0,"D","A"),"")</f>
        <v/>
      </c>
      <c r="P603" s="126" t="str">
        <f>IF(b_BDVSA!N603&lt;&gt;"",ABS(b_BDVSA!N603),"")</f>
        <v/>
      </c>
      <c r="Q603" s="125" t="str">
        <f>IF(b_BDVSA!Q603&lt;&gt;"",ABS(b_BDVSA!Q603),"")</f>
        <v/>
      </c>
      <c r="R603" s="125" t="str">
        <f>IF(AND(b_BDVSA!Q603&lt;&gt;"",b_BDVSA!Q603&lt;&gt;0)=TRUE,IF(b_BDVSA!Q603&gt;0,"D","A"),"")</f>
        <v/>
      </c>
      <c r="S603" s="125" t="str">
        <f>IF(b_BDVSA!R603&lt;&gt;"",ABS(b_BDVSA!R603),"")</f>
        <v/>
      </c>
      <c r="T603" s="125" t="str">
        <f>IF(AND(b_BDVSA!R603&lt;&gt;"",b_BDVSA!R603&lt;&gt;0)=TRUE,IF(b_BDVSA!R603&gt;0,"D","A"),"")</f>
        <v/>
      </c>
      <c r="U603" s="126" t="str">
        <f>IF(b_BDVSA!S603&lt;&gt;"",ABS(b_BDVSA!S603),"")</f>
        <v/>
      </c>
      <c r="V603" s="125" t="str">
        <f>IF(b_BDVSA!V603&lt;&gt;"",ABS(b_BDVSA!V603),"")</f>
        <v/>
      </c>
      <c r="W603" s="125" t="str">
        <f>IF(AND(b_BDVSA!V603&lt;&gt;"",b_BDVSA!V603&lt;&gt;0)=TRUE,IF(b_BDVSA!V603&gt;0,"D","A"),"")</f>
        <v/>
      </c>
      <c r="X603" s="125" t="str">
        <f>IF(b_BDVSA!W603&lt;&gt;"",ABS(b_BDVSA!W603),"")</f>
        <v/>
      </c>
      <c r="Y603" s="125" t="str">
        <f>IF(AND(b_BDVSA!W603&lt;&gt;"",b_BDVSA!W603&lt;&gt;0)=TRUE,IF(b_BDVSA!W603&gt;0,"D","A"),"")</f>
        <v/>
      </c>
      <c r="Z603" s="126" t="str">
        <f>IF(b_BDVSA!X603&lt;&gt;"",ABS(b_BDVSA!X603),"")</f>
        <v/>
      </c>
    </row>
    <row r="604" spans="1:26">
      <c r="A604" s="117" t="str">
        <f>IF(dati_pdc!A600&lt;&gt;"",IF(dati_pdc!D600=1,RIGHT(dati_pdc!A600,dati_pdc!E600),dati_pdc!A600),"")</f>
        <v/>
      </c>
      <c r="B604" s="117" t="str">
        <f>IF(dati_pdc!B600&lt;&gt;"",dati_pdc!B600,"")</f>
        <v/>
      </c>
      <c r="C604" s="117" t="str">
        <f>IF(dati_pdc!C600&lt;&gt;"",dati_pdc!C600,"")</f>
        <v/>
      </c>
      <c r="D604" s="117" t="str">
        <f>IF(dati_pdc!D600&lt;&gt;"",dati_pdc!D600,"")</f>
        <v/>
      </c>
      <c r="E604" s="125" t="str">
        <f>IF(b_BDVSA!F604&lt;&gt;"",ABS(b_BDVSA!F604),"")</f>
        <v/>
      </c>
      <c r="F604" s="125" t="str">
        <f>IF(AND(b_BDVSA!F604&lt;&gt;"",b_BDVSA!F604&lt;&gt;0)=TRUE,IF(b_BDVSA!F604&gt;0,"D","A"),"")</f>
        <v/>
      </c>
      <c r="G604" s="125" t="str">
        <f>IF(b_BDVSA!G604&lt;&gt;"",ABS(b_BDVSA!G604),"")</f>
        <v/>
      </c>
      <c r="H604" s="125" t="str">
        <f>IF(AND(b_BDVSA!G604&lt;&gt;"",b_BDVSA!G604&lt;&gt;0)=TRUE,IF(b_BDVSA!G604&gt;0,"D","A"),"")</f>
        <v/>
      </c>
      <c r="I604" s="125" t="str">
        <f>IF(b_BDVSA!H604&lt;&gt;"",ABS(b_BDVSA!H604),"")</f>
        <v/>
      </c>
      <c r="J604" s="125" t="str">
        <f>IF(AND(b_BDVSA!H604&lt;&gt;"",b_BDVSA!H604&lt;&gt;0)=TRUE,IF(b_BDVSA!H604&gt;0,"D","A"),"")</f>
        <v/>
      </c>
      <c r="K604" s="126" t="str">
        <f>IF(b_BDVSA!I604&lt;&gt;"",ABS(b_BDVSA!I604),"")</f>
        <v/>
      </c>
      <c r="L604" s="125" t="str">
        <f>IF(b_BDVSA!L604&lt;&gt;"",ABS(b_BDVSA!L604),"")</f>
        <v/>
      </c>
      <c r="M604" s="125" t="str">
        <f>IF(AND(b_BDVSA!L604&lt;&gt;"",b_BDVSA!L604&lt;&gt;0)=TRUE,IF(b_BDVSA!L604&gt;0,"D","A"),"")</f>
        <v/>
      </c>
      <c r="N604" s="125" t="str">
        <f>IF(b_BDVSA!M604&lt;&gt;"",ABS(b_BDVSA!M604),"")</f>
        <v/>
      </c>
      <c r="O604" s="125" t="str">
        <f>IF(AND(b_BDVSA!M604&lt;&gt;"",b_BDVSA!M604&lt;&gt;0)=TRUE,IF(b_BDVSA!M604&gt;0,"D","A"),"")</f>
        <v/>
      </c>
      <c r="P604" s="126" t="str">
        <f>IF(b_BDVSA!N604&lt;&gt;"",ABS(b_BDVSA!N604),"")</f>
        <v/>
      </c>
      <c r="Q604" s="125" t="str">
        <f>IF(b_BDVSA!Q604&lt;&gt;"",ABS(b_BDVSA!Q604),"")</f>
        <v/>
      </c>
      <c r="R604" s="125" t="str">
        <f>IF(AND(b_BDVSA!Q604&lt;&gt;"",b_BDVSA!Q604&lt;&gt;0)=TRUE,IF(b_BDVSA!Q604&gt;0,"D","A"),"")</f>
        <v/>
      </c>
      <c r="S604" s="125" t="str">
        <f>IF(b_BDVSA!R604&lt;&gt;"",ABS(b_BDVSA!R604),"")</f>
        <v/>
      </c>
      <c r="T604" s="125" t="str">
        <f>IF(AND(b_BDVSA!R604&lt;&gt;"",b_BDVSA!R604&lt;&gt;0)=TRUE,IF(b_BDVSA!R604&gt;0,"D","A"),"")</f>
        <v/>
      </c>
      <c r="U604" s="126" t="str">
        <f>IF(b_BDVSA!S604&lt;&gt;"",ABS(b_BDVSA!S604),"")</f>
        <v/>
      </c>
      <c r="V604" s="125" t="str">
        <f>IF(b_BDVSA!V604&lt;&gt;"",ABS(b_BDVSA!V604),"")</f>
        <v/>
      </c>
      <c r="W604" s="125" t="str">
        <f>IF(AND(b_BDVSA!V604&lt;&gt;"",b_BDVSA!V604&lt;&gt;0)=TRUE,IF(b_BDVSA!V604&gt;0,"D","A"),"")</f>
        <v/>
      </c>
      <c r="X604" s="125" t="str">
        <f>IF(b_BDVSA!W604&lt;&gt;"",ABS(b_BDVSA!W604),"")</f>
        <v/>
      </c>
      <c r="Y604" s="125" t="str">
        <f>IF(AND(b_BDVSA!W604&lt;&gt;"",b_BDVSA!W604&lt;&gt;0)=TRUE,IF(b_BDVSA!W604&gt;0,"D","A"),"")</f>
        <v/>
      </c>
      <c r="Z604" s="126" t="str">
        <f>IF(b_BDVSA!X604&lt;&gt;"",ABS(b_BDVSA!X604),"")</f>
        <v/>
      </c>
    </row>
    <row r="605" spans="1:26">
      <c r="A605" s="117" t="str">
        <f>IF(dati_pdc!A601&lt;&gt;"",IF(dati_pdc!D601=1,RIGHT(dati_pdc!A601,dati_pdc!E601),dati_pdc!A601),"")</f>
        <v/>
      </c>
      <c r="B605" s="117" t="str">
        <f>IF(dati_pdc!B601&lt;&gt;"",dati_pdc!B601,"")</f>
        <v/>
      </c>
      <c r="C605" s="117" t="str">
        <f>IF(dati_pdc!C601&lt;&gt;"",dati_pdc!C601,"")</f>
        <v/>
      </c>
      <c r="D605" s="117" t="str">
        <f>IF(dati_pdc!D601&lt;&gt;"",dati_pdc!D601,"")</f>
        <v/>
      </c>
      <c r="E605" s="125" t="str">
        <f>IF(b_BDVSA!F605&lt;&gt;"",ABS(b_BDVSA!F605),"")</f>
        <v/>
      </c>
      <c r="F605" s="125" t="str">
        <f>IF(AND(b_BDVSA!F605&lt;&gt;"",b_BDVSA!F605&lt;&gt;0)=TRUE,IF(b_BDVSA!F605&gt;0,"D","A"),"")</f>
        <v/>
      </c>
      <c r="G605" s="125" t="str">
        <f>IF(b_BDVSA!G605&lt;&gt;"",ABS(b_BDVSA!G605),"")</f>
        <v/>
      </c>
      <c r="H605" s="125" t="str">
        <f>IF(AND(b_BDVSA!G605&lt;&gt;"",b_BDVSA!G605&lt;&gt;0)=TRUE,IF(b_BDVSA!G605&gt;0,"D","A"),"")</f>
        <v/>
      </c>
      <c r="I605" s="125" t="str">
        <f>IF(b_BDVSA!H605&lt;&gt;"",ABS(b_BDVSA!H605),"")</f>
        <v/>
      </c>
      <c r="J605" s="125" t="str">
        <f>IF(AND(b_BDVSA!H605&lt;&gt;"",b_BDVSA!H605&lt;&gt;0)=TRUE,IF(b_BDVSA!H605&gt;0,"D","A"),"")</f>
        <v/>
      </c>
      <c r="K605" s="126" t="str">
        <f>IF(b_BDVSA!I605&lt;&gt;"",ABS(b_BDVSA!I605),"")</f>
        <v/>
      </c>
      <c r="L605" s="125" t="str">
        <f>IF(b_BDVSA!L605&lt;&gt;"",ABS(b_BDVSA!L605),"")</f>
        <v/>
      </c>
      <c r="M605" s="125" t="str">
        <f>IF(AND(b_BDVSA!L605&lt;&gt;"",b_BDVSA!L605&lt;&gt;0)=TRUE,IF(b_BDVSA!L605&gt;0,"D","A"),"")</f>
        <v/>
      </c>
      <c r="N605" s="125" t="str">
        <f>IF(b_BDVSA!M605&lt;&gt;"",ABS(b_BDVSA!M605),"")</f>
        <v/>
      </c>
      <c r="O605" s="125" t="str">
        <f>IF(AND(b_BDVSA!M605&lt;&gt;"",b_BDVSA!M605&lt;&gt;0)=TRUE,IF(b_BDVSA!M605&gt;0,"D","A"),"")</f>
        <v/>
      </c>
      <c r="P605" s="126" t="str">
        <f>IF(b_BDVSA!N605&lt;&gt;"",ABS(b_BDVSA!N605),"")</f>
        <v/>
      </c>
      <c r="Q605" s="125" t="str">
        <f>IF(b_BDVSA!Q605&lt;&gt;"",ABS(b_BDVSA!Q605),"")</f>
        <v/>
      </c>
      <c r="R605" s="125" t="str">
        <f>IF(AND(b_BDVSA!Q605&lt;&gt;"",b_BDVSA!Q605&lt;&gt;0)=TRUE,IF(b_BDVSA!Q605&gt;0,"D","A"),"")</f>
        <v/>
      </c>
      <c r="S605" s="125" t="str">
        <f>IF(b_BDVSA!R605&lt;&gt;"",ABS(b_BDVSA!R605),"")</f>
        <v/>
      </c>
      <c r="T605" s="125" t="str">
        <f>IF(AND(b_BDVSA!R605&lt;&gt;"",b_BDVSA!R605&lt;&gt;0)=TRUE,IF(b_BDVSA!R605&gt;0,"D","A"),"")</f>
        <v/>
      </c>
      <c r="U605" s="126" t="str">
        <f>IF(b_BDVSA!S605&lt;&gt;"",ABS(b_BDVSA!S605),"")</f>
        <v/>
      </c>
      <c r="V605" s="125" t="str">
        <f>IF(b_BDVSA!V605&lt;&gt;"",ABS(b_BDVSA!V605),"")</f>
        <v/>
      </c>
      <c r="W605" s="125" t="str">
        <f>IF(AND(b_BDVSA!V605&lt;&gt;"",b_BDVSA!V605&lt;&gt;0)=TRUE,IF(b_BDVSA!V605&gt;0,"D","A"),"")</f>
        <v/>
      </c>
      <c r="X605" s="125" t="str">
        <f>IF(b_BDVSA!W605&lt;&gt;"",ABS(b_BDVSA!W605),"")</f>
        <v/>
      </c>
      <c r="Y605" s="125" t="str">
        <f>IF(AND(b_BDVSA!W605&lt;&gt;"",b_BDVSA!W605&lt;&gt;0)=TRUE,IF(b_BDVSA!W605&gt;0,"D","A"),"")</f>
        <v/>
      </c>
      <c r="Z605" s="126" t="str">
        <f>IF(b_BDVSA!X605&lt;&gt;"",ABS(b_BDVSA!X605),"")</f>
        <v/>
      </c>
    </row>
    <row r="606" spans="1:26">
      <c r="A606" s="117" t="str">
        <f>IF(dati_pdc!A602&lt;&gt;"",IF(dati_pdc!D602=1,RIGHT(dati_pdc!A602,dati_pdc!E602),dati_pdc!A602),"")</f>
        <v/>
      </c>
      <c r="B606" s="117" t="str">
        <f>IF(dati_pdc!B602&lt;&gt;"",dati_pdc!B602,"")</f>
        <v/>
      </c>
      <c r="C606" s="117" t="str">
        <f>IF(dati_pdc!C602&lt;&gt;"",dati_pdc!C602,"")</f>
        <v/>
      </c>
      <c r="D606" s="117" t="str">
        <f>IF(dati_pdc!D602&lt;&gt;"",dati_pdc!D602,"")</f>
        <v/>
      </c>
      <c r="E606" s="125" t="str">
        <f>IF(b_BDVSA!F606&lt;&gt;"",ABS(b_BDVSA!F606),"")</f>
        <v/>
      </c>
      <c r="F606" s="125" t="str">
        <f>IF(AND(b_BDVSA!F606&lt;&gt;"",b_BDVSA!F606&lt;&gt;0)=TRUE,IF(b_BDVSA!F606&gt;0,"D","A"),"")</f>
        <v/>
      </c>
      <c r="G606" s="125" t="str">
        <f>IF(b_BDVSA!G606&lt;&gt;"",ABS(b_BDVSA!G606),"")</f>
        <v/>
      </c>
      <c r="H606" s="125" t="str">
        <f>IF(AND(b_BDVSA!G606&lt;&gt;"",b_BDVSA!G606&lt;&gt;0)=TRUE,IF(b_BDVSA!G606&gt;0,"D","A"),"")</f>
        <v/>
      </c>
      <c r="I606" s="125" t="str">
        <f>IF(b_BDVSA!H606&lt;&gt;"",ABS(b_BDVSA!H606),"")</f>
        <v/>
      </c>
      <c r="J606" s="125" t="str">
        <f>IF(AND(b_BDVSA!H606&lt;&gt;"",b_BDVSA!H606&lt;&gt;0)=TRUE,IF(b_BDVSA!H606&gt;0,"D","A"),"")</f>
        <v/>
      </c>
      <c r="K606" s="126" t="str">
        <f>IF(b_BDVSA!I606&lt;&gt;"",ABS(b_BDVSA!I606),"")</f>
        <v/>
      </c>
      <c r="L606" s="125" t="str">
        <f>IF(b_BDVSA!L606&lt;&gt;"",ABS(b_BDVSA!L606),"")</f>
        <v/>
      </c>
      <c r="M606" s="125" t="str">
        <f>IF(AND(b_BDVSA!L606&lt;&gt;"",b_BDVSA!L606&lt;&gt;0)=TRUE,IF(b_BDVSA!L606&gt;0,"D","A"),"")</f>
        <v/>
      </c>
      <c r="N606" s="125" t="str">
        <f>IF(b_BDVSA!M606&lt;&gt;"",ABS(b_BDVSA!M606),"")</f>
        <v/>
      </c>
      <c r="O606" s="125" t="str">
        <f>IF(AND(b_BDVSA!M606&lt;&gt;"",b_BDVSA!M606&lt;&gt;0)=TRUE,IF(b_BDVSA!M606&gt;0,"D","A"),"")</f>
        <v/>
      </c>
      <c r="P606" s="126" t="str">
        <f>IF(b_BDVSA!N606&lt;&gt;"",ABS(b_BDVSA!N606),"")</f>
        <v/>
      </c>
      <c r="Q606" s="125" t="str">
        <f>IF(b_BDVSA!Q606&lt;&gt;"",ABS(b_BDVSA!Q606),"")</f>
        <v/>
      </c>
      <c r="R606" s="125" t="str">
        <f>IF(AND(b_BDVSA!Q606&lt;&gt;"",b_BDVSA!Q606&lt;&gt;0)=TRUE,IF(b_BDVSA!Q606&gt;0,"D","A"),"")</f>
        <v/>
      </c>
      <c r="S606" s="125" t="str">
        <f>IF(b_BDVSA!R606&lt;&gt;"",ABS(b_BDVSA!R606),"")</f>
        <v/>
      </c>
      <c r="T606" s="125" t="str">
        <f>IF(AND(b_BDVSA!R606&lt;&gt;"",b_BDVSA!R606&lt;&gt;0)=TRUE,IF(b_BDVSA!R606&gt;0,"D","A"),"")</f>
        <v/>
      </c>
      <c r="U606" s="126" t="str">
        <f>IF(b_BDVSA!S606&lt;&gt;"",ABS(b_BDVSA!S606),"")</f>
        <v/>
      </c>
      <c r="V606" s="125" t="str">
        <f>IF(b_BDVSA!V606&lt;&gt;"",ABS(b_BDVSA!V606),"")</f>
        <v/>
      </c>
      <c r="W606" s="125" t="str">
        <f>IF(AND(b_BDVSA!V606&lt;&gt;"",b_BDVSA!V606&lt;&gt;0)=TRUE,IF(b_BDVSA!V606&gt;0,"D","A"),"")</f>
        <v/>
      </c>
      <c r="X606" s="125" t="str">
        <f>IF(b_BDVSA!W606&lt;&gt;"",ABS(b_BDVSA!W606),"")</f>
        <v/>
      </c>
      <c r="Y606" s="125" t="str">
        <f>IF(AND(b_BDVSA!W606&lt;&gt;"",b_BDVSA!W606&lt;&gt;0)=TRUE,IF(b_BDVSA!W606&gt;0,"D","A"),"")</f>
        <v/>
      </c>
      <c r="Z606" s="126" t="str">
        <f>IF(b_BDVSA!X606&lt;&gt;"",ABS(b_BDVSA!X606),"")</f>
        <v/>
      </c>
    </row>
    <row r="607" spans="1:26">
      <c r="A607" s="117" t="str">
        <f>IF(dati_pdc!A603&lt;&gt;"",IF(dati_pdc!D603=1,RIGHT(dati_pdc!A603,dati_pdc!E603),dati_pdc!A603),"")</f>
        <v/>
      </c>
      <c r="B607" s="117" t="str">
        <f>IF(dati_pdc!B603&lt;&gt;"",dati_pdc!B603,"")</f>
        <v/>
      </c>
      <c r="C607" s="117" t="str">
        <f>IF(dati_pdc!C603&lt;&gt;"",dati_pdc!C603,"")</f>
        <v/>
      </c>
      <c r="D607" s="117" t="str">
        <f>IF(dati_pdc!D603&lt;&gt;"",dati_pdc!D603,"")</f>
        <v/>
      </c>
      <c r="E607" s="125" t="str">
        <f>IF(b_BDVSA!F607&lt;&gt;"",ABS(b_BDVSA!F607),"")</f>
        <v/>
      </c>
      <c r="F607" s="125" t="str">
        <f>IF(AND(b_BDVSA!F607&lt;&gt;"",b_BDVSA!F607&lt;&gt;0)=TRUE,IF(b_BDVSA!F607&gt;0,"D","A"),"")</f>
        <v/>
      </c>
      <c r="G607" s="125" t="str">
        <f>IF(b_BDVSA!G607&lt;&gt;"",ABS(b_BDVSA!G607),"")</f>
        <v/>
      </c>
      <c r="H607" s="125" t="str">
        <f>IF(AND(b_BDVSA!G607&lt;&gt;"",b_BDVSA!G607&lt;&gt;0)=TRUE,IF(b_BDVSA!G607&gt;0,"D","A"),"")</f>
        <v/>
      </c>
      <c r="I607" s="125" t="str">
        <f>IF(b_BDVSA!H607&lt;&gt;"",ABS(b_BDVSA!H607),"")</f>
        <v/>
      </c>
      <c r="J607" s="125" t="str">
        <f>IF(AND(b_BDVSA!H607&lt;&gt;"",b_BDVSA!H607&lt;&gt;0)=TRUE,IF(b_BDVSA!H607&gt;0,"D","A"),"")</f>
        <v/>
      </c>
      <c r="K607" s="126" t="str">
        <f>IF(b_BDVSA!I607&lt;&gt;"",ABS(b_BDVSA!I607),"")</f>
        <v/>
      </c>
      <c r="L607" s="125" t="str">
        <f>IF(b_BDVSA!L607&lt;&gt;"",ABS(b_BDVSA!L607),"")</f>
        <v/>
      </c>
      <c r="M607" s="125" t="str">
        <f>IF(AND(b_BDVSA!L607&lt;&gt;"",b_BDVSA!L607&lt;&gt;0)=TRUE,IF(b_BDVSA!L607&gt;0,"D","A"),"")</f>
        <v/>
      </c>
      <c r="N607" s="125" t="str">
        <f>IF(b_BDVSA!M607&lt;&gt;"",ABS(b_BDVSA!M607),"")</f>
        <v/>
      </c>
      <c r="O607" s="125" t="str">
        <f>IF(AND(b_BDVSA!M607&lt;&gt;"",b_BDVSA!M607&lt;&gt;0)=TRUE,IF(b_BDVSA!M607&gt;0,"D","A"),"")</f>
        <v/>
      </c>
      <c r="P607" s="126" t="str">
        <f>IF(b_BDVSA!N607&lt;&gt;"",ABS(b_BDVSA!N607),"")</f>
        <v/>
      </c>
      <c r="Q607" s="125" t="str">
        <f>IF(b_BDVSA!Q607&lt;&gt;"",ABS(b_BDVSA!Q607),"")</f>
        <v/>
      </c>
      <c r="R607" s="125" t="str">
        <f>IF(AND(b_BDVSA!Q607&lt;&gt;"",b_BDVSA!Q607&lt;&gt;0)=TRUE,IF(b_BDVSA!Q607&gt;0,"D","A"),"")</f>
        <v/>
      </c>
      <c r="S607" s="125" t="str">
        <f>IF(b_BDVSA!R607&lt;&gt;"",ABS(b_BDVSA!R607),"")</f>
        <v/>
      </c>
      <c r="T607" s="125" t="str">
        <f>IF(AND(b_BDVSA!R607&lt;&gt;"",b_BDVSA!R607&lt;&gt;0)=TRUE,IF(b_BDVSA!R607&gt;0,"D","A"),"")</f>
        <v/>
      </c>
      <c r="U607" s="126" t="str">
        <f>IF(b_BDVSA!S607&lt;&gt;"",ABS(b_BDVSA!S607),"")</f>
        <v/>
      </c>
      <c r="V607" s="125" t="str">
        <f>IF(b_BDVSA!V607&lt;&gt;"",ABS(b_BDVSA!V607),"")</f>
        <v/>
      </c>
      <c r="W607" s="125" t="str">
        <f>IF(AND(b_BDVSA!V607&lt;&gt;"",b_BDVSA!V607&lt;&gt;0)=TRUE,IF(b_BDVSA!V607&gt;0,"D","A"),"")</f>
        <v/>
      </c>
      <c r="X607" s="125" t="str">
        <f>IF(b_BDVSA!W607&lt;&gt;"",ABS(b_BDVSA!W607),"")</f>
        <v/>
      </c>
      <c r="Y607" s="125" t="str">
        <f>IF(AND(b_BDVSA!W607&lt;&gt;"",b_BDVSA!W607&lt;&gt;0)=TRUE,IF(b_BDVSA!W607&gt;0,"D","A"),"")</f>
        <v/>
      </c>
      <c r="Z607" s="126" t="str">
        <f>IF(b_BDVSA!X607&lt;&gt;"",ABS(b_BDVSA!X607),"")</f>
        <v/>
      </c>
    </row>
    <row r="608" spans="1:26">
      <c r="A608" s="117" t="str">
        <f>IF(dati_pdc!A604&lt;&gt;"",IF(dati_pdc!D604=1,RIGHT(dati_pdc!A604,dati_pdc!E604),dati_pdc!A604),"")</f>
        <v/>
      </c>
      <c r="B608" s="117" t="str">
        <f>IF(dati_pdc!B604&lt;&gt;"",dati_pdc!B604,"")</f>
        <v/>
      </c>
      <c r="C608" s="117" t="str">
        <f>IF(dati_pdc!C604&lt;&gt;"",dati_pdc!C604,"")</f>
        <v/>
      </c>
      <c r="D608" s="117" t="str">
        <f>IF(dati_pdc!D604&lt;&gt;"",dati_pdc!D604,"")</f>
        <v/>
      </c>
      <c r="E608" s="125" t="str">
        <f>IF(b_BDVSA!F608&lt;&gt;"",ABS(b_BDVSA!F608),"")</f>
        <v/>
      </c>
      <c r="F608" s="125" t="str">
        <f>IF(AND(b_BDVSA!F608&lt;&gt;"",b_BDVSA!F608&lt;&gt;0)=TRUE,IF(b_BDVSA!F608&gt;0,"D","A"),"")</f>
        <v/>
      </c>
      <c r="G608" s="125" t="str">
        <f>IF(b_BDVSA!G608&lt;&gt;"",ABS(b_BDVSA!G608),"")</f>
        <v/>
      </c>
      <c r="H608" s="125" t="str">
        <f>IF(AND(b_BDVSA!G608&lt;&gt;"",b_BDVSA!G608&lt;&gt;0)=TRUE,IF(b_BDVSA!G608&gt;0,"D","A"),"")</f>
        <v/>
      </c>
      <c r="I608" s="125" t="str">
        <f>IF(b_BDVSA!H608&lt;&gt;"",ABS(b_BDVSA!H608),"")</f>
        <v/>
      </c>
      <c r="J608" s="125" t="str">
        <f>IF(AND(b_BDVSA!H608&lt;&gt;"",b_BDVSA!H608&lt;&gt;0)=TRUE,IF(b_BDVSA!H608&gt;0,"D","A"),"")</f>
        <v/>
      </c>
      <c r="K608" s="126" t="str">
        <f>IF(b_BDVSA!I608&lt;&gt;"",ABS(b_BDVSA!I608),"")</f>
        <v/>
      </c>
      <c r="L608" s="125" t="str">
        <f>IF(b_BDVSA!L608&lt;&gt;"",ABS(b_BDVSA!L608),"")</f>
        <v/>
      </c>
      <c r="M608" s="125" t="str">
        <f>IF(AND(b_BDVSA!L608&lt;&gt;"",b_BDVSA!L608&lt;&gt;0)=TRUE,IF(b_BDVSA!L608&gt;0,"D","A"),"")</f>
        <v/>
      </c>
      <c r="N608" s="125" t="str">
        <f>IF(b_BDVSA!M608&lt;&gt;"",ABS(b_BDVSA!M608),"")</f>
        <v/>
      </c>
      <c r="O608" s="125" t="str">
        <f>IF(AND(b_BDVSA!M608&lt;&gt;"",b_BDVSA!M608&lt;&gt;0)=TRUE,IF(b_BDVSA!M608&gt;0,"D","A"),"")</f>
        <v/>
      </c>
      <c r="P608" s="126" t="str">
        <f>IF(b_BDVSA!N608&lt;&gt;"",ABS(b_BDVSA!N608),"")</f>
        <v/>
      </c>
      <c r="Q608" s="125" t="str">
        <f>IF(b_BDVSA!Q608&lt;&gt;"",ABS(b_BDVSA!Q608),"")</f>
        <v/>
      </c>
      <c r="R608" s="125" t="str">
        <f>IF(AND(b_BDVSA!Q608&lt;&gt;"",b_BDVSA!Q608&lt;&gt;0)=TRUE,IF(b_BDVSA!Q608&gt;0,"D","A"),"")</f>
        <v/>
      </c>
      <c r="S608" s="125" t="str">
        <f>IF(b_BDVSA!R608&lt;&gt;"",ABS(b_BDVSA!R608),"")</f>
        <v/>
      </c>
      <c r="T608" s="125" t="str">
        <f>IF(AND(b_BDVSA!R608&lt;&gt;"",b_BDVSA!R608&lt;&gt;0)=TRUE,IF(b_BDVSA!R608&gt;0,"D","A"),"")</f>
        <v/>
      </c>
      <c r="U608" s="126" t="str">
        <f>IF(b_BDVSA!S608&lt;&gt;"",ABS(b_BDVSA!S608),"")</f>
        <v/>
      </c>
      <c r="V608" s="125" t="str">
        <f>IF(b_BDVSA!V608&lt;&gt;"",ABS(b_BDVSA!V608),"")</f>
        <v/>
      </c>
      <c r="W608" s="125" t="str">
        <f>IF(AND(b_BDVSA!V608&lt;&gt;"",b_BDVSA!V608&lt;&gt;0)=TRUE,IF(b_BDVSA!V608&gt;0,"D","A"),"")</f>
        <v/>
      </c>
      <c r="X608" s="125" t="str">
        <f>IF(b_BDVSA!W608&lt;&gt;"",ABS(b_BDVSA!W608),"")</f>
        <v/>
      </c>
      <c r="Y608" s="125" t="str">
        <f>IF(AND(b_BDVSA!W608&lt;&gt;"",b_BDVSA!W608&lt;&gt;0)=TRUE,IF(b_BDVSA!W608&gt;0,"D","A"),"")</f>
        <v/>
      </c>
      <c r="Z608" s="126" t="str">
        <f>IF(b_BDVSA!X608&lt;&gt;"",ABS(b_BDVSA!X608),"")</f>
        <v/>
      </c>
    </row>
    <row r="609" spans="1:26">
      <c r="A609" s="117" t="str">
        <f>IF(dati_pdc!A605&lt;&gt;"",IF(dati_pdc!D605=1,RIGHT(dati_pdc!A605,dati_pdc!E605),dati_pdc!A605),"")</f>
        <v/>
      </c>
      <c r="B609" s="117" t="str">
        <f>IF(dati_pdc!B605&lt;&gt;"",dati_pdc!B605,"")</f>
        <v/>
      </c>
      <c r="C609" s="117" t="str">
        <f>IF(dati_pdc!C605&lt;&gt;"",dati_pdc!C605,"")</f>
        <v/>
      </c>
      <c r="D609" s="117" t="str">
        <f>IF(dati_pdc!D605&lt;&gt;"",dati_pdc!D605,"")</f>
        <v/>
      </c>
      <c r="E609" s="125" t="str">
        <f>IF(b_BDVSA!F609&lt;&gt;"",ABS(b_BDVSA!F609),"")</f>
        <v/>
      </c>
      <c r="F609" s="125" t="str">
        <f>IF(AND(b_BDVSA!F609&lt;&gt;"",b_BDVSA!F609&lt;&gt;0)=TRUE,IF(b_BDVSA!F609&gt;0,"D","A"),"")</f>
        <v/>
      </c>
      <c r="G609" s="125" t="str">
        <f>IF(b_BDVSA!G609&lt;&gt;"",ABS(b_BDVSA!G609),"")</f>
        <v/>
      </c>
      <c r="H609" s="125" t="str">
        <f>IF(AND(b_BDVSA!G609&lt;&gt;"",b_BDVSA!G609&lt;&gt;0)=TRUE,IF(b_BDVSA!G609&gt;0,"D","A"),"")</f>
        <v/>
      </c>
      <c r="I609" s="125" t="str">
        <f>IF(b_BDVSA!H609&lt;&gt;"",ABS(b_BDVSA!H609),"")</f>
        <v/>
      </c>
      <c r="J609" s="125" t="str">
        <f>IF(AND(b_BDVSA!H609&lt;&gt;"",b_BDVSA!H609&lt;&gt;0)=TRUE,IF(b_BDVSA!H609&gt;0,"D","A"),"")</f>
        <v/>
      </c>
      <c r="K609" s="126" t="str">
        <f>IF(b_BDVSA!I609&lt;&gt;"",ABS(b_BDVSA!I609),"")</f>
        <v/>
      </c>
      <c r="L609" s="125" t="str">
        <f>IF(b_BDVSA!L609&lt;&gt;"",ABS(b_BDVSA!L609),"")</f>
        <v/>
      </c>
      <c r="M609" s="125" t="str">
        <f>IF(AND(b_BDVSA!L609&lt;&gt;"",b_BDVSA!L609&lt;&gt;0)=TRUE,IF(b_BDVSA!L609&gt;0,"D","A"),"")</f>
        <v/>
      </c>
      <c r="N609" s="125" t="str">
        <f>IF(b_BDVSA!M609&lt;&gt;"",ABS(b_BDVSA!M609),"")</f>
        <v/>
      </c>
      <c r="O609" s="125" t="str">
        <f>IF(AND(b_BDVSA!M609&lt;&gt;"",b_BDVSA!M609&lt;&gt;0)=TRUE,IF(b_BDVSA!M609&gt;0,"D","A"),"")</f>
        <v/>
      </c>
      <c r="P609" s="126" t="str">
        <f>IF(b_BDVSA!N609&lt;&gt;"",ABS(b_BDVSA!N609),"")</f>
        <v/>
      </c>
      <c r="Q609" s="125" t="str">
        <f>IF(b_BDVSA!Q609&lt;&gt;"",ABS(b_BDVSA!Q609),"")</f>
        <v/>
      </c>
      <c r="R609" s="125" t="str">
        <f>IF(AND(b_BDVSA!Q609&lt;&gt;"",b_BDVSA!Q609&lt;&gt;0)=TRUE,IF(b_BDVSA!Q609&gt;0,"D","A"),"")</f>
        <v/>
      </c>
      <c r="S609" s="125" t="str">
        <f>IF(b_BDVSA!R609&lt;&gt;"",ABS(b_BDVSA!R609),"")</f>
        <v/>
      </c>
      <c r="T609" s="125" t="str">
        <f>IF(AND(b_BDVSA!R609&lt;&gt;"",b_BDVSA!R609&lt;&gt;0)=TRUE,IF(b_BDVSA!R609&gt;0,"D","A"),"")</f>
        <v/>
      </c>
      <c r="U609" s="126" t="str">
        <f>IF(b_BDVSA!S609&lt;&gt;"",ABS(b_BDVSA!S609),"")</f>
        <v/>
      </c>
      <c r="V609" s="125" t="str">
        <f>IF(b_BDVSA!V609&lt;&gt;"",ABS(b_BDVSA!V609),"")</f>
        <v/>
      </c>
      <c r="W609" s="125" t="str">
        <f>IF(AND(b_BDVSA!V609&lt;&gt;"",b_BDVSA!V609&lt;&gt;0)=TRUE,IF(b_BDVSA!V609&gt;0,"D","A"),"")</f>
        <v/>
      </c>
      <c r="X609" s="125" t="str">
        <f>IF(b_BDVSA!W609&lt;&gt;"",ABS(b_BDVSA!W609),"")</f>
        <v/>
      </c>
      <c r="Y609" s="125" t="str">
        <f>IF(AND(b_BDVSA!W609&lt;&gt;"",b_BDVSA!W609&lt;&gt;0)=TRUE,IF(b_BDVSA!W609&gt;0,"D","A"),"")</f>
        <v/>
      </c>
      <c r="Z609" s="126" t="str">
        <f>IF(b_BDVSA!X609&lt;&gt;"",ABS(b_BDVSA!X609),"")</f>
        <v/>
      </c>
    </row>
    <row r="610" spans="1:26">
      <c r="A610" s="117" t="str">
        <f>IF(dati_pdc!A606&lt;&gt;"",IF(dati_pdc!D606=1,RIGHT(dati_pdc!A606,dati_pdc!E606),dati_pdc!A606),"")</f>
        <v/>
      </c>
      <c r="B610" s="117" t="str">
        <f>IF(dati_pdc!B606&lt;&gt;"",dati_pdc!B606,"")</f>
        <v/>
      </c>
      <c r="C610" s="117" t="str">
        <f>IF(dati_pdc!C606&lt;&gt;"",dati_pdc!C606,"")</f>
        <v/>
      </c>
      <c r="D610" s="117" t="str">
        <f>IF(dati_pdc!D606&lt;&gt;"",dati_pdc!D606,"")</f>
        <v/>
      </c>
      <c r="E610" s="125" t="str">
        <f>IF(b_BDVSA!F610&lt;&gt;"",ABS(b_BDVSA!F610),"")</f>
        <v/>
      </c>
      <c r="F610" s="125" t="str">
        <f>IF(AND(b_BDVSA!F610&lt;&gt;"",b_BDVSA!F610&lt;&gt;0)=TRUE,IF(b_BDVSA!F610&gt;0,"D","A"),"")</f>
        <v/>
      </c>
      <c r="G610" s="125" t="str">
        <f>IF(b_BDVSA!G610&lt;&gt;"",ABS(b_BDVSA!G610),"")</f>
        <v/>
      </c>
      <c r="H610" s="125" t="str">
        <f>IF(AND(b_BDVSA!G610&lt;&gt;"",b_BDVSA!G610&lt;&gt;0)=TRUE,IF(b_BDVSA!G610&gt;0,"D","A"),"")</f>
        <v/>
      </c>
      <c r="I610" s="125" t="str">
        <f>IF(b_BDVSA!H610&lt;&gt;"",ABS(b_BDVSA!H610),"")</f>
        <v/>
      </c>
      <c r="J610" s="125" t="str">
        <f>IF(AND(b_BDVSA!H610&lt;&gt;"",b_BDVSA!H610&lt;&gt;0)=TRUE,IF(b_BDVSA!H610&gt;0,"D","A"),"")</f>
        <v/>
      </c>
      <c r="K610" s="126" t="str">
        <f>IF(b_BDVSA!I610&lt;&gt;"",ABS(b_BDVSA!I610),"")</f>
        <v/>
      </c>
      <c r="L610" s="125" t="str">
        <f>IF(b_BDVSA!L610&lt;&gt;"",ABS(b_BDVSA!L610),"")</f>
        <v/>
      </c>
      <c r="M610" s="125" t="str">
        <f>IF(AND(b_BDVSA!L610&lt;&gt;"",b_BDVSA!L610&lt;&gt;0)=TRUE,IF(b_BDVSA!L610&gt;0,"D","A"),"")</f>
        <v/>
      </c>
      <c r="N610" s="125" t="str">
        <f>IF(b_BDVSA!M610&lt;&gt;"",ABS(b_BDVSA!M610),"")</f>
        <v/>
      </c>
      <c r="O610" s="125" t="str">
        <f>IF(AND(b_BDVSA!M610&lt;&gt;"",b_BDVSA!M610&lt;&gt;0)=TRUE,IF(b_BDVSA!M610&gt;0,"D","A"),"")</f>
        <v/>
      </c>
      <c r="P610" s="126" t="str">
        <f>IF(b_BDVSA!N610&lt;&gt;"",ABS(b_BDVSA!N610),"")</f>
        <v/>
      </c>
      <c r="Q610" s="125" t="str">
        <f>IF(b_BDVSA!Q610&lt;&gt;"",ABS(b_BDVSA!Q610),"")</f>
        <v/>
      </c>
      <c r="R610" s="125" t="str">
        <f>IF(AND(b_BDVSA!Q610&lt;&gt;"",b_BDVSA!Q610&lt;&gt;0)=TRUE,IF(b_BDVSA!Q610&gt;0,"D","A"),"")</f>
        <v/>
      </c>
      <c r="S610" s="125" t="str">
        <f>IF(b_BDVSA!R610&lt;&gt;"",ABS(b_BDVSA!R610),"")</f>
        <v/>
      </c>
      <c r="T610" s="125" t="str">
        <f>IF(AND(b_BDVSA!R610&lt;&gt;"",b_BDVSA!R610&lt;&gt;0)=TRUE,IF(b_BDVSA!R610&gt;0,"D","A"),"")</f>
        <v/>
      </c>
      <c r="U610" s="126" t="str">
        <f>IF(b_BDVSA!S610&lt;&gt;"",ABS(b_BDVSA!S610),"")</f>
        <v/>
      </c>
      <c r="V610" s="125" t="str">
        <f>IF(b_BDVSA!V610&lt;&gt;"",ABS(b_BDVSA!V610),"")</f>
        <v/>
      </c>
      <c r="W610" s="125" t="str">
        <f>IF(AND(b_BDVSA!V610&lt;&gt;"",b_BDVSA!V610&lt;&gt;0)=TRUE,IF(b_BDVSA!V610&gt;0,"D","A"),"")</f>
        <v/>
      </c>
      <c r="X610" s="125" t="str">
        <f>IF(b_BDVSA!W610&lt;&gt;"",ABS(b_BDVSA!W610),"")</f>
        <v/>
      </c>
      <c r="Y610" s="125" t="str">
        <f>IF(AND(b_BDVSA!W610&lt;&gt;"",b_BDVSA!W610&lt;&gt;0)=TRUE,IF(b_BDVSA!W610&gt;0,"D","A"),"")</f>
        <v/>
      </c>
      <c r="Z610" s="126" t="str">
        <f>IF(b_BDVSA!X610&lt;&gt;"",ABS(b_BDVSA!X610),"")</f>
        <v/>
      </c>
    </row>
    <row r="611" spans="1:26">
      <c r="A611" s="117" t="str">
        <f>IF(dati_pdc!A607&lt;&gt;"",IF(dati_pdc!D607=1,RIGHT(dati_pdc!A607,dati_pdc!E607),dati_pdc!A607),"")</f>
        <v/>
      </c>
      <c r="B611" s="117" t="str">
        <f>IF(dati_pdc!B607&lt;&gt;"",dati_pdc!B607,"")</f>
        <v/>
      </c>
      <c r="C611" s="117" t="str">
        <f>IF(dati_pdc!C607&lt;&gt;"",dati_pdc!C607,"")</f>
        <v/>
      </c>
      <c r="D611" s="117" t="str">
        <f>IF(dati_pdc!D607&lt;&gt;"",dati_pdc!D607,"")</f>
        <v/>
      </c>
      <c r="E611" s="125" t="str">
        <f>IF(b_BDVSA!F611&lt;&gt;"",ABS(b_BDVSA!F611),"")</f>
        <v/>
      </c>
      <c r="F611" s="125" t="str">
        <f>IF(AND(b_BDVSA!F611&lt;&gt;"",b_BDVSA!F611&lt;&gt;0)=TRUE,IF(b_BDVSA!F611&gt;0,"D","A"),"")</f>
        <v/>
      </c>
      <c r="G611" s="125" t="str">
        <f>IF(b_BDVSA!G611&lt;&gt;"",ABS(b_BDVSA!G611),"")</f>
        <v/>
      </c>
      <c r="H611" s="125" t="str">
        <f>IF(AND(b_BDVSA!G611&lt;&gt;"",b_BDVSA!G611&lt;&gt;0)=TRUE,IF(b_BDVSA!G611&gt;0,"D","A"),"")</f>
        <v/>
      </c>
      <c r="I611" s="125" t="str">
        <f>IF(b_BDVSA!H611&lt;&gt;"",ABS(b_BDVSA!H611),"")</f>
        <v/>
      </c>
      <c r="J611" s="125" t="str">
        <f>IF(AND(b_BDVSA!H611&lt;&gt;"",b_BDVSA!H611&lt;&gt;0)=TRUE,IF(b_BDVSA!H611&gt;0,"D","A"),"")</f>
        <v/>
      </c>
      <c r="K611" s="126" t="str">
        <f>IF(b_BDVSA!I611&lt;&gt;"",ABS(b_BDVSA!I611),"")</f>
        <v/>
      </c>
      <c r="L611" s="125" t="str">
        <f>IF(b_BDVSA!L611&lt;&gt;"",ABS(b_BDVSA!L611),"")</f>
        <v/>
      </c>
      <c r="M611" s="125" t="str">
        <f>IF(AND(b_BDVSA!L611&lt;&gt;"",b_BDVSA!L611&lt;&gt;0)=TRUE,IF(b_BDVSA!L611&gt;0,"D","A"),"")</f>
        <v/>
      </c>
      <c r="N611" s="125" t="str">
        <f>IF(b_BDVSA!M611&lt;&gt;"",ABS(b_BDVSA!M611),"")</f>
        <v/>
      </c>
      <c r="O611" s="125" t="str">
        <f>IF(AND(b_BDVSA!M611&lt;&gt;"",b_BDVSA!M611&lt;&gt;0)=TRUE,IF(b_BDVSA!M611&gt;0,"D","A"),"")</f>
        <v/>
      </c>
      <c r="P611" s="126" t="str">
        <f>IF(b_BDVSA!N611&lt;&gt;"",ABS(b_BDVSA!N611),"")</f>
        <v/>
      </c>
      <c r="Q611" s="125" t="str">
        <f>IF(b_BDVSA!Q611&lt;&gt;"",ABS(b_BDVSA!Q611),"")</f>
        <v/>
      </c>
      <c r="R611" s="125" t="str">
        <f>IF(AND(b_BDVSA!Q611&lt;&gt;"",b_BDVSA!Q611&lt;&gt;0)=TRUE,IF(b_BDVSA!Q611&gt;0,"D","A"),"")</f>
        <v/>
      </c>
      <c r="S611" s="125" t="str">
        <f>IF(b_BDVSA!R611&lt;&gt;"",ABS(b_BDVSA!R611),"")</f>
        <v/>
      </c>
      <c r="T611" s="125" t="str">
        <f>IF(AND(b_BDVSA!R611&lt;&gt;"",b_BDVSA!R611&lt;&gt;0)=TRUE,IF(b_BDVSA!R611&gt;0,"D","A"),"")</f>
        <v/>
      </c>
      <c r="U611" s="126" t="str">
        <f>IF(b_BDVSA!S611&lt;&gt;"",ABS(b_BDVSA!S611),"")</f>
        <v/>
      </c>
      <c r="V611" s="125" t="str">
        <f>IF(b_BDVSA!V611&lt;&gt;"",ABS(b_BDVSA!V611),"")</f>
        <v/>
      </c>
      <c r="W611" s="125" t="str">
        <f>IF(AND(b_BDVSA!V611&lt;&gt;"",b_BDVSA!V611&lt;&gt;0)=TRUE,IF(b_BDVSA!V611&gt;0,"D","A"),"")</f>
        <v/>
      </c>
      <c r="X611" s="125" t="str">
        <f>IF(b_BDVSA!W611&lt;&gt;"",ABS(b_BDVSA!W611),"")</f>
        <v/>
      </c>
      <c r="Y611" s="125" t="str">
        <f>IF(AND(b_BDVSA!W611&lt;&gt;"",b_BDVSA!W611&lt;&gt;0)=TRUE,IF(b_BDVSA!W611&gt;0,"D","A"),"")</f>
        <v/>
      </c>
      <c r="Z611" s="126" t="str">
        <f>IF(b_BDVSA!X611&lt;&gt;"",ABS(b_BDVSA!X611),"")</f>
        <v/>
      </c>
    </row>
    <row r="612" spans="1:26">
      <c r="A612" s="117" t="str">
        <f>IF(dati_pdc!A608&lt;&gt;"",IF(dati_pdc!D608=1,RIGHT(dati_pdc!A608,dati_pdc!E608),dati_pdc!A608),"")</f>
        <v/>
      </c>
      <c r="B612" s="117" t="str">
        <f>IF(dati_pdc!B608&lt;&gt;"",dati_pdc!B608,"")</f>
        <v/>
      </c>
      <c r="C612" s="117" t="str">
        <f>IF(dati_pdc!C608&lt;&gt;"",dati_pdc!C608,"")</f>
        <v/>
      </c>
      <c r="D612" s="117" t="str">
        <f>IF(dati_pdc!D608&lt;&gt;"",dati_pdc!D608,"")</f>
        <v/>
      </c>
      <c r="E612" s="125" t="str">
        <f>IF(b_BDVSA!F612&lt;&gt;"",ABS(b_BDVSA!F612),"")</f>
        <v/>
      </c>
      <c r="F612" s="125" t="str">
        <f>IF(AND(b_BDVSA!F612&lt;&gt;"",b_BDVSA!F612&lt;&gt;0)=TRUE,IF(b_BDVSA!F612&gt;0,"D","A"),"")</f>
        <v/>
      </c>
      <c r="G612" s="125" t="str">
        <f>IF(b_BDVSA!G612&lt;&gt;"",ABS(b_BDVSA!G612),"")</f>
        <v/>
      </c>
      <c r="H612" s="125" t="str">
        <f>IF(AND(b_BDVSA!G612&lt;&gt;"",b_BDVSA!G612&lt;&gt;0)=TRUE,IF(b_BDVSA!G612&gt;0,"D","A"),"")</f>
        <v/>
      </c>
      <c r="I612" s="125" t="str">
        <f>IF(b_BDVSA!H612&lt;&gt;"",ABS(b_BDVSA!H612),"")</f>
        <v/>
      </c>
      <c r="J612" s="125" t="str">
        <f>IF(AND(b_BDVSA!H612&lt;&gt;"",b_BDVSA!H612&lt;&gt;0)=TRUE,IF(b_BDVSA!H612&gt;0,"D","A"),"")</f>
        <v/>
      </c>
      <c r="K612" s="126" t="str">
        <f>IF(b_BDVSA!I612&lt;&gt;"",ABS(b_BDVSA!I612),"")</f>
        <v/>
      </c>
      <c r="L612" s="125" t="str">
        <f>IF(b_BDVSA!L612&lt;&gt;"",ABS(b_BDVSA!L612),"")</f>
        <v/>
      </c>
      <c r="M612" s="125" t="str">
        <f>IF(AND(b_BDVSA!L612&lt;&gt;"",b_BDVSA!L612&lt;&gt;0)=TRUE,IF(b_BDVSA!L612&gt;0,"D","A"),"")</f>
        <v/>
      </c>
      <c r="N612" s="125" t="str">
        <f>IF(b_BDVSA!M612&lt;&gt;"",ABS(b_BDVSA!M612),"")</f>
        <v/>
      </c>
      <c r="O612" s="125" t="str">
        <f>IF(AND(b_BDVSA!M612&lt;&gt;"",b_BDVSA!M612&lt;&gt;0)=TRUE,IF(b_BDVSA!M612&gt;0,"D","A"),"")</f>
        <v/>
      </c>
      <c r="P612" s="126" t="str">
        <f>IF(b_BDVSA!N612&lt;&gt;"",ABS(b_BDVSA!N612),"")</f>
        <v/>
      </c>
      <c r="Q612" s="125" t="str">
        <f>IF(b_BDVSA!Q612&lt;&gt;"",ABS(b_BDVSA!Q612),"")</f>
        <v/>
      </c>
      <c r="R612" s="125" t="str">
        <f>IF(AND(b_BDVSA!Q612&lt;&gt;"",b_BDVSA!Q612&lt;&gt;0)=TRUE,IF(b_BDVSA!Q612&gt;0,"D","A"),"")</f>
        <v/>
      </c>
      <c r="S612" s="125" t="str">
        <f>IF(b_BDVSA!R612&lt;&gt;"",ABS(b_BDVSA!R612),"")</f>
        <v/>
      </c>
      <c r="T612" s="125" t="str">
        <f>IF(AND(b_BDVSA!R612&lt;&gt;"",b_BDVSA!R612&lt;&gt;0)=TRUE,IF(b_BDVSA!R612&gt;0,"D","A"),"")</f>
        <v/>
      </c>
      <c r="U612" s="126" t="str">
        <f>IF(b_BDVSA!S612&lt;&gt;"",ABS(b_BDVSA!S612),"")</f>
        <v/>
      </c>
      <c r="V612" s="125" t="str">
        <f>IF(b_BDVSA!V612&lt;&gt;"",ABS(b_BDVSA!V612),"")</f>
        <v/>
      </c>
      <c r="W612" s="125" t="str">
        <f>IF(AND(b_BDVSA!V612&lt;&gt;"",b_BDVSA!V612&lt;&gt;0)=TRUE,IF(b_BDVSA!V612&gt;0,"D","A"),"")</f>
        <v/>
      </c>
      <c r="X612" s="125" t="str">
        <f>IF(b_BDVSA!W612&lt;&gt;"",ABS(b_BDVSA!W612),"")</f>
        <v/>
      </c>
      <c r="Y612" s="125" t="str">
        <f>IF(AND(b_BDVSA!W612&lt;&gt;"",b_BDVSA!W612&lt;&gt;0)=TRUE,IF(b_BDVSA!W612&gt;0,"D","A"),"")</f>
        <v/>
      </c>
      <c r="Z612" s="126" t="str">
        <f>IF(b_BDVSA!X612&lt;&gt;"",ABS(b_BDVSA!X612),"")</f>
        <v/>
      </c>
    </row>
    <row r="613" spans="1:26">
      <c r="A613" s="117" t="str">
        <f>IF(dati_pdc!A609&lt;&gt;"",IF(dati_pdc!D609=1,RIGHT(dati_pdc!A609,dati_pdc!E609),dati_pdc!A609),"")</f>
        <v/>
      </c>
      <c r="B613" s="117" t="str">
        <f>IF(dati_pdc!B609&lt;&gt;"",dati_pdc!B609,"")</f>
        <v/>
      </c>
      <c r="C613" s="117" t="str">
        <f>IF(dati_pdc!C609&lt;&gt;"",dati_pdc!C609,"")</f>
        <v/>
      </c>
      <c r="D613" s="117" t="str">
        <f>IF(dati_pdc!D609&lt;&gt;"",dati_pdc!D609,"")</f>
        <v/>
      </c>
      <c r="E613" s="125" t="str">
        <f>IF(b_BDVSA!F613&lt;&gt;"",ABS(b_BDVSA!F613),"")</f>
        <v/>
      </c>
      <c r="F613" s="125" t="str">
        <f>IF(AND(b_BDVSA!F613&lt;&gt;"",b_BDVSA!F613&lt;&gt;0)=TRUE,IF(b_BDVSA!F613&gt;0,"D","A"),"")</f>
        <v/>
      </c>
      <c r="G613" s="125" t="str">
        <f>IF(b_BDVSA!G613&lt;&gt;"",ABS(b_BDVSA!G613),"")</f>
        <v/>
      </c>
      <c r="H613" s="125" t="str">
        <f>IF(AND(b_BDVSA!G613&lt;&gt;"",b_BDVSA!G613&lt;&gt;0)=TRUE,IF(b_BDVSA!G613&gt;0,"D","A"),"")</f>
        <v/>
      </c>
      <c r="I613" s="125" t="str">
        <f>IF(b_BDVSA!H613&lt;&gt;"",ABS(b_BDVSA!H613),"")</f>
        <v/>
      </c>
      <c r="J613" s="125" t="str">
        <f>IF(AND(b_BDVSA!H613&lt;&gt;"",b_BDVSA!H613&lt;&gt;0)=TRUE,IF(b_BDVSA!H613&gt;0,"D","A"),"")</f>
        <v/>
      </c>
      <c r="K613" s="126" t="str">
        <f>IF(b_BDVSA!I613&lt;&gt;"",ABS(b_BDVSA!I613),"")</f>
        <v/>
      </c>
      <c r="L613" s="125" t="str">
        <f>IF(b_BDVSA!L613&lt;&gt;"",ABS(b_BDVSA!L613),"")</f>
        <v/>
      </c>
      <c r="M613" s="125" t="str">
        <f>IF(AND(b_BDVSA!L613&lt;&gt;"",b_BDVSA!L613&lt;&gt;0)=TRUE,IF(b_BDVSA!L613&gt;0,"D","A"),"")</f>
        <v/>
      </c>
      <c r="N613" s="125" t="str">
        <f>IF(b_BDVSA!M613&lt;&gt;"",ABS(b_BDVSA!M613),"")</f>
        <v/>
      </c>
      <c r="O613" s="125" t="str">
        <f>IF(AND(b_BDVSA!M613&lt;&gt;"",b_BDVSA!M613&lt;&gt;0)=TRUE,IF(b_BDVSA!M613&gt;0,"D","A"),"")</f>
        <v/>
      </c>
      <c r="P613" s="126" t="str">
        <f>IF(b_BDVSA!N613&lt;&gt;"",ABS(b_BDVSA!N613),"")</f>
        <v/>
      </c>
      <c r="Q613" s="125" t="str">
        <f>IF(b_BDVSA!Q613&lt;&gt;"",ABS(b_BDVSA!Q613),"")</f>
        <v/>
      </c>
      <c r="R613" s="125" t="str">
        <f>IF(AND(b_BDVSA!Q613&lt;&gt;"",b_BDVSA!Q613&lt;&gt;0)=TRUE,IF(b_BDVSA!Q613&gt;0,"D","A"),"")</f>
        <v/>
      </c>
      <c r="S613" s="125" t="str">
        <f>IF(b_BDVSA!R613&lt;&gt;"",ABS(b_BDVSA!R613),"")</f>
        <v/>
      </c>
      <c r="T613" s="125" t="str">
        <f>IF(AND(b_BDVSA!R613&lt;&gt;"",b_BDVSA!R613&lt;&gt;0)=TRUE,IF(b_BDVSA!R613&gt;0,"D","A"),"")</f>
        <v/>
      </c>
      <c r="U613" s="126" t="str">
        <f>IF(b_BDVSA!S613&lt;&gt;"",ABS(b_BDVSA!S613),"")</f>
        <v/>
      </c>
      <c r="V613" s="125" t="str">
        <f>IF(b_BDVSA!V613&lt;&gt;"",ABS(b_BDVSA!V613),"")</f>
        <v/>
      </c>
      <c r="W613" s="125" t="str">
        <f>IF(AND(b_BDVSA!V613&lt;&gt;"",b_BDVSA!V613&lt;&gt;0)=TRUE,IF(b_BDVSA!V613&gt;0,"D","A"),"")</f>
        <v/>
      </c>
      <c r="X613" s="125" t="str">
        <f>IF(b_BDVSA!W613&lt;&gt;"",ABS(b_BDVSA!W613),"")</f>
        <v/>
      </c>
      <c r="Y613" s="125" t="str">
        <f>IF(AND(b_BDVSA!W613&lt;&gt;"",b_BDVSA!W613&lt;&gt;0)=TRUE,IF(b_BDVSA!W613&gt;0,"D","A"),"")</f>
        <v/>
      </c>
      <c r="Z613" s="126" t="str">
        <f>IF(b_BDVSA!X613&lt;&gt;"",ABS(b_BDVSA!X613),"")</f>
        <v/>
      </c>
    </row>
    <row r="614" spans="1:26">
      <c r="A614" s="117" t="str">
        <f>IF(dati_pdc!A610&lt;&gt;"",IF(dati_pdc!D610=1,RIGHT(dati_pdc!A610,dati_pdc!E610),dati_pdc!A610),"")</f>
        <v/>
      </c>
      <c r="B614" s="117" t="str">
        <f>IF(dati_pdc!B610&lt;&gt;"",dati_pdc!B610,"")</f>
        <v/>
      </c>
      <c r="C614" s="117" t="str">
        <f>IF(dati_pdc!C610&lt;&gt;"",dati_pdc!C610,"")</f>
        <v/>
      </c>
      <c r="D614" s="117" t="str">
        <f>IF(dati_pdc!D610&lt;&gt;"",dati_pdc!D610,"")</f>
        <v/>
      </c>
      <c r="E614" s="125" t="str">
        <f>IF(b_BDVSA!F614&lt;&gt;"",ABS(b_BDVSA!F614),"")</f>
        <v/>
      </c>
      <c r="F614" s="125" t="str">
        <f>IF(AND(b_BDVSA!F614&lt;&gt;"",b_BDVSA!F614&lt;&gt;0)=TRUE,IF(b_BDVSA!F614&gt;0,"D","A"),"")</f>
        <v/>
      </c>
      <c r="G614" s="125" t="str">
        <f>IF(b_BDVSA!G614&lt;&gt;"",ABS(b_BDVSA!G614),"")</f>
        <v/>
      </c>
      <c r="H614" s="125" t="str">
        <f>IF(AND(b_BDVSA!G614&lt;&gt;"",b_BDVSA!G614&lt;&gt;0)=TRUE,IF(b_BDVSA!G614&gt;0,"D","A"),"")</f>
        <v/>
      </c>
      <c r="I614" s="125" t="str">
        <f>IF(b_BDVSA!H614&lt;&gt;"",ABS(b_BDVSA!H614),"")</f>
        <v/>
      </c>
      <c r="J614" s="125" t="str">
        <f>IF(AND(b_BDVSA!H614&lt;&gt;"",b_BDVSA!H614&lt;&gt;0)=TRUE,IF(b_BDVSA!H614&gt;0,"D","A"),"")</f>
        <v/>
      </c>
      <c r="K614" s="126" t="str">
        <f>IF(b_BDVSA!I614&lt;&gt;"",ABS(b_BDVSA!I614),"")</f>
        <v/>
      </c>
      <c r="L614" s="125" t="str">
        <f>IF(b_BDVSA!L614&lt;&gt;"",ABS(b_BDVSA!L614),"")</f>
        <v/>
      </c>
      <c r="M614" s="125" t="str">
        <f>IF(AND(b_BDVSA!L614&lt;&gt;"",b_BDVSA!L614&lt;&gt;0)=TRUE,IF(b_BDVSA!L614&gt;0,"D","A"),"")</f>
        <v/>
      </c>
      <c r="N614" s="125" t="str">
        <f>IF(b_BDVSA!M614&lt;&gt;"",ABS(b_BDVSA!M614),"")</f>
        <v/>
      </c>
      <c r="O614" s="125" t="str">
        <f>IF(AND(b_BDVSA!M614&lt;&gt;"",b_BDVSA!M614&lt;&gt;0)=TRUE,IF(b_BDVSA!M614&gt;0,"D","A"),"")</f>
        <v/>
      </c>
      <c r="P614" s="126" t="str">
        <f>IF(b_BDVSA!N614&lt;&gt;"",ABS(b_BDVSA!N614),"")</f>
        <v/>
      </c>
      <c r="Q614" s="125" t="str">
        <f>IF(b_BDVSA!Q614&lt;&gt;"",ABS(b_BDVSA!Q614),"")</f>
        <v/>
      </c>
      <c r="R614" s="125" t="str">
        <f>IF(AND(b_BDVSA!Q614&lt;&gt;"",b_BDVSA!Q614&lt;&gt;0)=TRUE,IF(b_BDVSA!Q614&gt;0,"D","A"),"")</f>
        <v/>
      </c>
      <c r="S614" s="125" t="str">
        <f>IF(b_BDVSA!R614&lt;&gt;"",ABS(b_BDVSA!R614),"")</f>
        <v/>
      </c>
      <c r="T614" s="125" t="str">
        <f>IF(AND(b_BDVSA!R614&lt;&gt;"",b_BDVSA!R614&lt;&gt;0)=TRUE,IF(b_BDVSA!R614&gt;0,"D","A"),"")</f>
        <v/>
      </c>
      <c r="U614" s="126" t="str">
        <f>IF(b_BDVSA!S614&lt;&gt;"",ABS(b_BDVSA!S614),"")</f>
        <v/>
      </c>
      <c r="V614" s="125" t="str">
        <f>IF(b_BDVSA!V614&lt;&gt;"",ABS(b_BDVSA!V614),"")</f>
        <v/>
      </c>
      <c r="W614" s="125" t="str">
        <f>IF(AND(b_BDVSA!V614&lt;&gt;"",b_BDVSA!V614&lt;&gt;0)=TRUE,IF(b_BDVSA!V614&gt;0,"D","A"),"")</f>
        <v/>
      </c>
      <c r="X614" s="125" t="str">
        <f>IF(b_BDVSA!W614&lt;&gt;"",ABS(b_BDVSA!W614),"")</f>
        <v/>
      </c>
      <c r="Y614" s="125" t="str">
        <f>IF(AND(b_BDVSA!W614&lt;&gt;"",b_BDVSA!W614&lt;&gt;0)=TRUE,IF(b_BDVSA!W614&gt;0,"D","A"),"")</f>
        <v/>
      </c>
      <c r="Z614" s="126" t="str">
        <f>IF(b_BDVSA!X614&lt;&gt;"",ABS(b_BDVSA!X614),"")</f>
        <v/>
      </c>
    </row>
    <row r="615" spans="1:26">
      <c r="A615" s="117" t="str">
        <f>IF(dati_pdc!A611&lt;&gt;"",IF(dati_pdc!D611=1,RIGHT(dati_pdc!A611,dati_pdc!E611),dati_pdc!A611),"")</f>
        <v/>
      </c>
      <c r="B615" s="117" t="str">
        <f>IF(dati_pdc!B611&lt;&gt;"",dati_pdc!B611,"")</f>
        <v/>
      </c>
      <c r="C615" s="117" t="str">
        <f>IF(dati_pdc!C611&lt;&gt;"",dati_pdc!C611,"")</f>
        <v/>
      </c>
      <c r="D615" s="117" t="str">
        <f>IF(dati_pdc!D611&lt;&gt;"",dati_pdc!D611,"")</f>
        <v/>
      </c>
      <c r="E615" s="125" t="str">
        <f>IF(b_BDVSA!F615&lt;&gt;"",ABS(b_BDVSA!F615),"")</f>
        <v/>
      </c>
      <c r="F615" s="125" t="str">
        <f>IF(AND(b_BDVSA!F615&lt;&gt;"",b_BDVSA!F615&lt;&gt;0)=TRUE,IF(b_BDVSA!F615&gt;0,"D","A"),"")</f>
        <v/>
      </c>
      <c r="G615" s="125" t="str">
        <f>IF(b_BDVSA!G615&lt;&gt;"",ABS(b_BDVSA!G615),"")</f>
        <v/>
      </c>
      <c r="H615" s="125" t="str">
        <f>IF(AND(b_BDVSA!G615&lt;&gt;"",b_BDVSA!G615&lt;&gt;0)=TRUE,IF(b_BDVSA!G615&gt;0,"D","A"),"")</f>
        <v/>
      </c>
      <c r="I615" s="125" t="str">
        <f>IF(b_BDVSA!H615&lt;&gt;"",ABS(b_BDVSA!H615),"")</f>
        <v/>
      </c>
      <c r="J615" s="125" t="str">
        <f>IF(AND(b_BDVSA!H615&lt;&gt;"",b_BDVSA!H615&lt;&gt;0)=TRUE,IF(b_BDVSA!H615&gt;0,"D","A"),"")</f>
        <v/>
      </c>
      <c r="K615" s="126" t="str">
        <f>IF(b_BDVSA!I615&lt;&gt;"",ABS(b_BDVSA!I615),"")</f>
        <v/>
      </c>
      <c r="L615" s="125" t="str">
        <f>IF(b_BDVSA!L615&lt;&gt;"",ABS(b_BDVSA!L615),"")</f>
        <v/>
      </c>
      <c r="M615" s="125" t="str">
        <f>IF(AND(b_BDVSA!L615&lt;&gt;"",b_BDVSA!L615&lt;&gt;0)=TRUE,IF(b_BDVSA!L615&gt;0,"D","A"),"")</f>
        <v/>
      </c>
      <c r="N615" s="125" t="str">
        <f>IF(b_BDVSA!M615&lt;&gt;"",ABS(b_BDVSA!M615),"")</f>
        <v/>
      </c>
      <c r="O615" s="125" t="str">
        <f>IF(AND(b_BDVSA!M615&lt;&gt;"",b_BDVSA!M615&lt;&gt;0)=TRUE,IF(b_BDVSA!M615&gt;0,"D","A"),"")</f>
        <v/>
      </c>
      <c r="P615" s="126" t="str">
        <f>IF(b_BDVSA!N615&lt;&gt;"",ABS(b_BDVSA!N615),"")</f>
        <v/>
      </c>
      <c r="Q615" s="125" t="str">
        <f>IF(b_BDVSA!Q615&lt;&gt;"",ABS(b_BDVSA!Q615),"")</f>
        <v/>
      </c>
      <c r="R615" s="125" t="str">
        <f>IF(AND(b_BDVSA!Q615&lt;&gt;"",b_BDVSA!Q615&lt;&gt;0)=TRUE,IF(b_BDVSA!Q615&gt;0,"D","A"),"")</f>
        <v/>
      </c>
      <c r="S615" s="125" t="str">
        <f>IF(b_BDVSA!R615&lt;&gt;"",ABS(b_BDVSA!R615),"")</f>
        <v/>
      </c>
      <c r="T615" s="125" t="str">
        <f>IF(AND(b_BDVSA!R615&lt;&gt;"",b_BDVSA!R615&lt;&gt;0)=TRUE,IF(b_BDVSA!R615&gt;0,"D","A"),"")</f>
        <v/>
      </c>
      <c r="U615" s="126" t="str">
        <f>IF(b_BDVSA!S615&lt;&gt;"",ABS(b_BDVSA!S615),"")</f>
        <v/>
      </c>
      <c r="V615" s="125" t="str">
        <f>IF(b_BDVSA!V615&lt;&gt;"",ABS(b_BDVSA!V615),"")</f>
        <v/>
      </c>
      <c r="W615" s="125" t="str">
        <f>IF(AND(b_BDVSA!V615&lt;&gt;"",b_BDVSA!V615&lt;&gt;0)=TRUE,IF(b_BDVSA!V615&gt;0,"D","A"),"")</f>
        <v/>
      </c>
      <c r="X615" s="125" t="str">
        <f>IF(b_BDVSA!W615&lt;&gt;"",ABS(b_BDVSA!W615),"")</f>
        <v/>
      </c>
      <c r="Y615" s="125" t="str">
        <f>IF(AND(b_BDVSA!W615&lt;&gt;"",b_BDVSA!W615&lt;&gt;0)=TRUE,IF(b_BDVSA!W615&gt;0,"D","A"),"")</f>
        <v/>
      </c>
      <c r="Z615" s="126" t="str">
        <f>IF(b_BDVSA!X615&lt;&gt;"",ABS(b_BDVSA!X615),"")</f>
        <v/>
      </c>
    </row>
    <row r="616" spans="1:26">
      <c r="A616" s="117" t="str">
        <f>IF(dati_pdc!A612&lt;&gt;"",IF(dati_pdc!D612=1,RIGHT(dati_pdc!A612,dati_pdc!E612),dati_pdc!A612),"")</f>
        <v/>
      </c>
      <c r="B616" s="117" t="str">
        <f>IF(dati_pdc!B612&lt;&gt;"",dati_pdc!B612,"")</f>
        <v/>
      </c>
      <c r="C616" s="117" t="str">
        <f>IF(dati_pdc!C612&lt;&gt;"",dati_pdc!C612,"")</f>
        <v/>
      </c>
      <c r="D616" s="117" t="str">
        <f>IF(dati_pdc!D612&lt;&gt;"",dati_pdc!D612,"")</f>
        <v/>
      </c>
      <c r="E616" s="125" t="str">
        <f>IF(b_BDVSA!F616&lt;&gt;"",ABS(b_BDVSA!F616),"")</f>
        <v/>
      </c>
      <c r="F616" s="125" t="str">
        <f>IF(AND(b_BDVSA!F616&lt;&gt;"",b_BDVSA!F616&lt;&gt;0)=TRUE,IF(b_BDVSA!F616&gt;0,"D","A"),"")</f>
        <v/>
      </c>
      <c r="G616" s="125" t="str">
        <f>IF(b_BDVSA!G616&lt;&gt;"",ABS(b_BDVSA!G616),"")</f>
        <v/>
      </c>
      <c r="H616" s="125" t="str">
        <f>IF(AND(b_BDVSA!G616&lt;&gt;"",b_BDVSA!G616&lt;&gt;0)=TRUE,IF(b_BDVSA!G616&gt;0,"D","A"),"")</f>
        <v/>
      </c>
      <c r="I616" s="125" t="str">
        <f>IF(b_BDVSA!H616&lt;&gt;"",ABS(b_BDVSA!H616),"")</f>
        <v/>
      </c>
      <c r="J616" s="125" t="str">
        <f>IF(AND(b_BDVSA!H616&lt;&gt;"",b_BDVSA!H616&lt;&gt;0)=TRUE,IF(b_BDVSA!H616&gt;0,"D","A"),"")</f>
        <v/>
      </c>
      <c r="K616" s="126" t="str">
        <f>IF(b_BDVSA!I616&lt;&gt;"",ABS(b_BDVSA!I616),"")</f>
        <v/>
      </c>
      <c r="L616" s="125" t="str">
        <f>IF(b_BDVSA!L616&lt;&gt;"",ABS(b_BDVSA!L616),"")</f>
        <v/>
      </c>
      <c r="M616" s="125" t="str">
        <f>IF(AND(b_BDVSA!L616&lt;&gt;"",b_BDVSA!L616&lt;&gt;0)=TRUE,IF(b_BDVSA!L616&gt;0,"D","A"),"")</f>
        <v/>
      </c>
      <c r="N616" s="125" t="str">
        <f>IF(b_BDVSA!M616&lt;&gt;"",ABS(b_BDVSA!M616),"")</f>
        <v/>
      </c>
      <c r="O616" s="125" t="str">
        <f>IF(AND(b_BDVSA!M616&lt;&gt;"",b_BDVSA!M616&lt;&gt;0)=TRUE,IF(b_BDVSA!M616&gt;0,"D","A"),"")</f>
        <v/>
      </c>
      <c r="P616" s="126" t="str">
        <f>IF(b_BDVSA!N616&lt;&gt;"",ABS(b_BDVSA!N616),"")</f>
        <v/>
      </c>
      <c r="Q616" s="125" t="str">
        <f>IF(b_BDVSA!Q616&lt;&gt;"",ABS(b_BDVSA!Q616),"")</f>
        <v/>
      </c>
      <c r="R616" s="125" t="str">
        <f>IF(AND(b_BDVSA!Q616&lt;&gt;"",b_BDVSA!Q616&lt;&gt;0)=TRUE,IF(b_BDVSA!Q616&gt;0,"D","A"),"")</f>
        <v/>
      </c>
      <c r="S616" s="125" t="str">
        <f>IF(b_BDVSA!R616&lt;&gt;"",ABS(b_BDVSA!R616),"")</f>
        <v/>
      </c>
      <c r="T616" s="125" t="str">
        <f>IF(AND(b_BDVSA!R616&lt;&gt;"",b_BDVSA!R616&lt;&gt;0)=TRUE,IF(b_BDVSA!R616&gt;0,"D","A"),"")</f>
        <v/>
      </c>
      <c r="U616" s="126" t="str">
        <f>IF(b_BDVSA!S616&lt;&gt;"",ABS(b_BDVSA!S616),"")</f>
        <v/>
      </c>
      <c r="V616" s="125" t="str">
        <f>IF(b_BDVSA!V616&lt;&gt;"",ABS(b_BDVSA!V616),"")</f>
        <v/>
      </c>
      <c r="W616" s="125" t="str">
        <f>IF(AND(b_BDVSA!V616&lt;&gt;"",b_BDVSA!V616&lt;&gt;0)=TRUE,IF(b_BDVSA!V616&gt;0,"D","A"),"")</f>
        <v/>
      </c>
      <c r="X616" s="125" t="str">
        <f>IF(b_BDVSA!W616&lt;&gt;"",ABS(b_BDVSA!W616),"")</f>
        <v/>
      </c>
      <c r="Y616" s="125" t="str">
        <f>IF(AND(b_BDVSA!W616&lt;&gt;"",b_BDVSA!W616&lt;&gt;0)=TRUE,IF(b_BDVSA!W616&gt;0,"D","A"),"")</f>
        <v/>
      </c>
      <c r="Z616" s="126" t="str">
        <f>IF(b_BDVSA!X616&lt;&gt;"",ABS(b_BDVSA!X616),"")</f>
        <v/>
      </c>
    </row>
    <row r="617" spans="1:26">
      <c r="A617" s="117" t="str">
        <f>IF(dati_pdc!A613&lt;&gt;"",IF(dati_pdc!D613=1,RIGHT(dati_pdc!A613,dati_pdc!E613),dati_pdc!A613),"")</f>
        <v/>
      </c>
      <c r="B617" s="117" t="str">
        <f>IF(dati_pdc!B613&lt;&gt;"",dati_pdc!B613,"")</f>
        <v/>
      </c>
      <c r="C617" s="117" t="str">
        <f>IF(dati_pdc!C613&lt;&gt;"",dati_pdc!C613,"")</f>
        <v/>
      </c>
      <c r="D617" s="117" t="str">
        <f>IF(dati_pdc!D613&lt;&gt;"",dati_pdc!D613,"")</f>
        <v/>
      </c>
      <c r="E617" s="125" t="str">
        <f>IF(b_BDVSA!F617&lt;&gt;"",ABS(b_BDVSA!F617),"")</f>
        <v/>
      </c>
      <c r="F617" s="125" t="str">
        <f>IF(AND(b_BDVSA!F617&lt;&gt;"",b_BDVSA!F617&lt;&gt;0)=TRUE,IF(b_BDVSA!F617&gt;0,"D","A"),"")</f>
        <v/>
      </c>
      <c r="G617" s="125" t="str">
        <f>IF(b_BDVSA!G617&lt;&gt;"",ABS(b_BDVSA!G617),"")</f>
        <v/>
      </c>
      <c r="H617" s="125" t="str">
        <f>IF(AND(b_BDVSA!G617&lt;&gt;"",b_BDVSA!G617&lt;&gt;0)=TRUE,IF(b_BDVSA!G617&gt;0,"D","A"),"")</f>
        <v/>
      </c>
      <c r="I617" s="125" t="str">
        <f>IF(b_BDVSA!H617&lt;&gt;"",ABS(b_BDVSA!H617),"")</f>
        <v/>
      </c>
      <c r="J617" s="125" t="str">
        <f>IF(AND(b_BDVSA!H617&lt;&gt;"",b_BDVSA!H617&lt;&gt;0)=TRUE,IF(b_BDVSA!H617&gt;0,"D","A"),"")</f>
        <v/>
      </c>
      <c r="K617" s="126" t="str">
        <f>IF(b_BDVSA!I617&lt;&gt;"",ABS(b_BDVSA!I617),"")</f>
        <v/>
      </c>
      <c r="L617" s="125" t="str">
        <f>IF(b_BDVSA!L617&lt;&gt;"",ABS(b_BDVSA!L617),"")</f>
        <v/>
      </c>
      <c r="M617" s="125" t="str">
        <f>IF(AND(b_BDVSA!L617&lt;&gt;"",b_BDVSA!L617&lt;&gt;0)=TRUE,IF(b_BDVSA!L617&gt;0,"D","A"),"")</f>
        <v/>
      </c>
      <c r="N617" s="125" t="str">
        <f>IF(b_BDVSA!M617&lt;&gt;"",ABS(b_BDVSA!M617),"")</f>
        <v/>
      </c>
      <c r="O617" s="125" t="str">
        <f>IF(AND(b_BDVSA!M617&lt;&gt;"",b_BDVSA!M617&lt;&gt;0)=TRUE,IF(b_BDVSA!M617&gt;0,"D","A"),"")</f>
        <v/>
      </c>
      <c r="P617" s="126" t="str">
        <f>IF(b_BDVSA!N617&lt;&gt;"",ABS(b_BDVSA!N617),"")</f>
        <v/>
      </c>
      <c r="Q617" s="125" t="str">
        <f>IF(b_BDVSA!Q617&lt;&gt;"",ABS(b_BDVSA!Q617),"")</f>
        <v/>
      </c>
      <c r="R617" s="125" t="str">
        <f>IF(AND(b_BDVSA!Q617&lt;&gt;"",b_BDVSA!Q617&lt;&gt;0)=TRUE,IF(b_BDVSA!Q617&gt;0,"D","A"),"")</f>
        <v/>
      </c>
      <c r="S617" s="125" t="str">
        <f>IF(b_BDVSA!R617&lt;&gt;"",ABS(b_BDVSA!R617),"")</f>
        <v/>
      </c>
      <c r="T617" s="125" t="str">
        <f>IF(AND(b_BDVSA!R617&lt;&gt;"",b_BDVSA!R617&lt;&gt;0)=TRUE,IF(b_BDVSA!R617&gt;0,"D","A"),"")</f>
        <v/>
      </c>
      <c r="U617" s="126" t="str">
        <f>IF(b_BDVSA!S617&lt;&gt;"",ABS(b_BDVSA!S617),"")</f>
        <v/>
      </c>
      <c r="V617" s="125" t="str">
        <f>IF(b_BDVSA!V617&lt;&gt;"",ABS(b_BDVSA!V617),"")</f>
        <v/>
      </c>
      <c r="W617" s="125" t="str">
        <f>IF(AND(b_BDVSA!V617&lt;&gt;"",b_BDVSA!V617&lt;&gt;0)=TRUE,IF(b_BDVSA!V617&gt;0,"D","A"),"")</f>
        <v/>
      </c>
      <c r="X617" s="125" t="str">
        <f>IF(b_BDVSA!W617&lt;&gt;"",ABS(b_BDVSA!W617),"")</f>
        <v/>
      </c>
      <c r="Y617" s="125" t="str">
        <f>IF(AND(b_BDVSA!W617&lt;&gt;"",b_BDVSA!W617&lt;&gt;0)=TRUE,IF(b_BDVSA!W617&gt;0,"D","A"),"")</f>
        <v/>
      </c>
      <c r="Z617" s="126" t="str">
        <f>IF(b_BDVSA!X617&lt;&gt;"",ABS(b_BDVSA!X617),"")</f>
        <v/>
      </c>
    </row>
    <row r="618" spans="1:26">
      <c r="A618" s="117" t="str">
        <f>IF(dati_pdc!A614&lt;&gt;"",IF(dati_pdc!D614=1,RIGHT(dati_pdc!A614,dati_pdc!E614),dati_pdc!A614),"")</f>
        <v/>
      </c>
      <c r="B618" s="117" t="str">
        <f>IF(dati_pdc!B614&lt;&gt;"",dati_pdc!B614,"")</f>
        <v/>
      </c>
      <c r="C618" s="117" t="str">
        <f>IF(dati_pdc!C614&lt;&gt;"",dati_pdc!C614,"")</f>
        <v/>
      </c>
      <c r="D618" s="117" t="str">
        <f>IF(dati_pdc!D614&lt;&gt;"",dati_pdc!D614,"")</f>
        <v/>
      </c>
      <c r="E618" s="125" t="str">
        <f>IF(b_BDVSA!F618&lt;&gt;"",ABS(b_BDVSA!F618),"")</f>
        <v/>
      </c>
      <c r="F618" s="125" t="str">
        <f>IF(AND(b_BDVSA!F618&lt;&gt;"",b_BDVSA!F618&lt;&gt;0)=TRUE,IF(b_BDVSA!F618&gt;0,"D","A"),"")</f>
        <v/>
      </c>
      <c r="G618" s="125" t="str">
        <f>IF(b_BDVSA!G618&lt;&gt;"",ABS(b_BDVSA!G618),"")</f>
        <v/>
      </c>
      <c r="H618" s="125" t="str">
        <f>IF(AND(b_BDVSA!G618&lt;&gt;"",b_BDVSA!G618&lt;&gt;0)=TRUE,IF(b_BDVSA!G618&gt;0,"D","A"),"")</f>
        <v/>
      </c>
      <c r="I618" s="125" t="str">
        <f>IF(b_BDVSA!H618&lt;&gt;"",ABS(b_BDVSA!H618),"")</f>
        <v/>
      </c>
      <c r="J618" s="125" t="str">
        <f>IF(AND(b_BDVSA!H618&lt;&gt;"",b_BDVSA!H618&lt;&gt;0)=TRUE,IF(b_BDVSA!H618&gt;0,"D","A"),"")</f>
        <v/>
      </c>
      <c r="K618" s="126" t="str">
        <f>IF(b_BDVSA!I618&lt;&gt;"",ABS(b_BDVSA!I618),"")</f>
        <v/>
      </c>
      <c r="L618" s="125" t="str">
        <f>IF(b_BDVSA!L618&lt;&gt;"",ABS(b_BDVSA!L618),"")</f>
        <v/>
      </c>
      <c r="M618" s="125" t="str">
        <f>IF(AND(b_BDVSA!L618&lt;&gt;"",b_BDVSA!L618&lt;&gt;0)=TRUE,IF(b_BDVSA!L618&gt;0,"D","A"),"")</f>
        <v/>
      </c>
      <c r="N618" s="125" t="str">
        <f>IF(b_BDVSA!M618&lt;&gt;"",ABS(b_BDVSA!M618),"")</f>
        <v/>
      </c>
      <c r="O618" s="125" t="str">
        <f>IF(AND(b_BDVSA!M618&lt;&gt;"",b_BDVSA!M618&lt;&gt;0)=TRUE,IF(b_BDVSA!M618&gt;0,"D","A"),"")</f>
        <v/>
      </c>
      <c r="P618" s="126" t="str">
        <f>IF(b_BDVSA!N618&lt;&gt;"",ABS(b_BDVSA!N618),"")</f>
        <v/>
      </c>
      <c r="Q618" s="125" t="str">
        <f>IF(b_BDVSA!Q618&lt;&gt;"",ABS(b_BDVSA!Q618),"")</f>
        <v/>
      </c>
      <c r="R618" s="125" t="str">
        <f>IF(AND(b_BDVSA!Q618&lt;&gt;"",b_BDVSA!Q618&lt;&gt;0)=TRUE,IF(b_BDVSA!Q618&gt;0,"D","A"),"")</f>
        <v/>
      </c>
      <c r="S618" s="125" t="str">
        <f>IF(b_BDVSA!R618&lt;&gt;"",ABS(b_BDVSA!R618),"")</f>
        <v/>
      </c>
      <c r="T618" s="125" t="str">
        <f>IF(AND(b_BDVSA!R618&lt;&gt;"",b_BDVSA!R618&lt;&gt;0)=TRUE,IF(b_BDVSA!R618&gt;0,"D","A"),"")</f>
        <v/>
      </c>
      <c r="U618" s="126" t="str">
        <f>IF(b_BDVSA!S618&lt;&gt;"",ABS(b_BDVSA!S618),"")</f>
        <v/>
      </c>
      <c r="V618" s="125" t="str">
        <f>IF(b_BDVSA!V618&lt;&gt;"",ABS(b_BDVSA!V618),"")</f>
        <v/>
      </c>
      <c r="W618" s="125" t="str">
        <f>IF(AND(b_BDVSA!V618&lt;&gt;"",b_BDVSA!V618&lt;&gt;0)=TRUE,IF(b_BDVSA!V618&gt;0,"D","A"),"")</f>
        <v/>
      </c>
      <c r="X618" s="125" t="str">
        <f>IF(b_BDVSA!W618&lt;&gt;"",ABS(b_BDVSA!W618),"")</f>
        <v/>
      </c>
      <c r="Y618" s="125" t="str">
        <f>IF(AND(b_BDVSA!W618&lt;&gt;"",b_BDVSA!W618&lt;&gt;0)=TRUE,IF(b_BDVSA!W618&gt;0,"D","A"),"")</f>
        <v/>
      </c>
      <c r="Z618" s="126" t="str">
        <f>IF(b_BDVSA!X618&lt;&gt;"",ABS(b_BDVSA!X618),"")</f>
        <v/>
      </c>
    </row>
    <row r="619" spans="1:26">
      <c r="A619" s="117" t="str">
        <f>IF(dati_pdc!A615&lt;&gt;"",IF(dati_pdc!D615=1,RIGHT(dati_pdc!A615,dati_pdc!E615),dati_pdc!A615),"")</f>
        <v/>
      </c>
      <c r="B619" s="117" t="str">
        <f>IF(dati_pdc!B615&lt;&gt;"",dati_pdc!B615,"")</f>
        <v/>
      </c>
      <c r="C619" s="117" t="str">
        <f>IF(dati_pdc!C615&lt;&gt;"",dati_pdc!C615,"")</f>
        <v/>
      </c>
      <c r="D619" s="117" t="str">
        <f>IF(dati_pdc!D615&lt;&gt;"",dati_pdc!D615,"")</f>
        <v/>
      </c>
      <c r="E619" s="125" t="str">
        <f>IF(b_BDVSA!F619&lt;&gt;"",ABS(b_BDVSA!F619),"")</f>
        <v/>
      </c>
      <c r="F619" s="125" t="str">
        <f>IF(AND(b_BDVSA!F619&lt;&gt;"",b_BDVSA!F619&lt;&gt;0)=TRUE,IF(b_BDVSA!F619&gt;0,"D","A"),"")</f>
        <v/>
      </c>
      <c r="G619" s="125" t="str">
        <f>IF(b_BDVSA!G619&lt;&gt;"",ABS(b_BDVSA!G619),"")</f>
        <v/>
      </c>
      <c r="H619" s="125" t="str">
        <f>IF(AND(b_BDVSA!G619&lt;&gt;"",b_BDVSA!G619&lt;&gt;0)=TRUE,IF(b_BDVSA!G619&gt;0,"D","A"),"")</f>
        <v/>
      </c>
      <c r="I619" s="125" t="str">
        <f>IF(b_BDVSA!H619&lt;&gt;"",ABS(b_BDVSA!H619),"")</f>
        <v/>
      </c>
      <c r="J619" s="125" t="str">
        <f>IF(AND(b_BDVSA!H619&lt;&gt;"",b_BDVSA!H619&lt;&gt;0)=TRUE,IF(b_BDVSA!H619&gt;0,"D","A"),"")</f>
        <v/>
      </c>
      <c r="K619" s="126" t="str">
        <f>IF(b_BDVSA!I619&lt;&gt;"",ABS(b_BDVSA!I619),"")</f>
        <v/>
      </c>
      <c r="L619" s="125" t="str">
        <f>IF(b_BDVSA!L619&lt;&gt;"",ABS(b_BDVSA!L619),"")</f>
        <v/>
      </c>
      <c r="M619" s="125" t="str">
        <f>IF(AND(b_BDVSA!L619&lt;&gt;"",b_BDVSA!L619&lt;&gt;0)=TRUE,IF(b_BDVSA!L619&gt;0,"D","A"),"")</f>
        <v/>
      </c>
      <c r="N619" s="125" t="str">
        <f>IF(b_BDVSA!M619&lt;&gt;"",ABS(b_BDVSA!M619),"")</f>
        <v/>
      </c>
      <c r="O619" s="125" t="str">
        <f>IF(AND(b_BDVSA!M619&lt;&gt;"",b_BDVSA!M619&lt;&gt;0)=TRUE,IF(b_BDVSA!M619&gt;0,"D","A"),"")</f>
        <v/>
      </c>
      <c r="P619" s="126" t="str">
        <f>IF(b_BDVSA!N619&lt;&gt;"",ABS(b_BDVSA!N619),"")</f>
        <v/>
      </c>
      <c r="Q619" s="125" t="str">
        <f>IF(b_BDVSA!Q619&lt;&gt;"",ABS(b_BDVSA!Q619),"")</f>
        <v/>
      </c>
      <c r="R619" s="125" t="str">
        <f>IF(AND(b_BDVSA!Q619&lt;&gt;"",b_BDVSA!Q619&lt;&gt;0)=TRUE,IF(b_BDVSA!Q619&gt;0,"D","A"),"")</f>
        <v/>
      </c>
      <c r="S619" s="125" t="str">
        <f>IF(b_BDVSA!R619&lt;&gt;"",ABS(b_BDVSA!R619),"")</f>
        <v/>
      </c>
      <c r="T619" s="125" t="str">
        <f>IF(AND(b_BDVSA!R619&lt;&gt;"",b_BDVSA!R619&lt;&gt;0)=TRUE,IF(b_BDVSA!R619&gt;0,"D","A"),"")</f>
        <v/>
      </c>
      <c r="U619" s="126" t="str">
        <f>IF(b_BDVSA!S619&lt;&gt;"",ABS(b_BDVSA!S619),"")</f>
        <v/>
      </c>
      <c r="V619" s="125" t="str">
        <f>IF(b_BDVSA!V619&lt;&gt;"",ABS(b_BDVSA!V619),"")</f>
        <v/>
      </c>
      <c r="W619" s="125" t="str">
        <f>IF(AND(b_BDVSA!V619&lt;&gt;"",b_BDVSA!V619&lt;&gt;0)=TRUE,IF(b_BDVSA!V619&gt;0,"D","A"),"")</f>
        <v/>
      </c>
      <c r="X619" s="125" t="str">
        <f>IF(b_BDVSA!W619&lt;&gt;"",ABS(b_BDVSA!W619),"")</f>
        <v/>
      </c>
      <c r="Y619" s="125" t="str">
        <f>IF(AND(b_BDVSA!W619&lt;&gt;"",b_BDVSA!W619&lt;&gt;0)=TRUE,IF(b_BDVSA!W619&gt;0,"D","A"),"")</f>
        <v/>
      </c>
      <c r="Z619" s="126" t="str">
        <f>IF(b_BDVSA!X619&lt;&gt;"",ABS(b_BDVSA!X619),"")</f>
        <v/>
      </c>
    </row>
    <row r="620" spans="1:26">
      <c r="A620" s="117" t="str">
        <f>IF(dati_pdc!A616&lt;&gt;"",IF(dati_pdc!D616=1,RIGHT(dati_pdc!A616,dati_pdc!E616),dati_pdc!A616),"")</f>
        <v/>
      </c>
      <c r="B620" s="117" t="str">
        <f>IF(dati_pdc!B616&lt;&gt;"",dati_pdc!B616,"")</f>
        <v/>
      </c>
      <c r="C620" s="117" t="str">
        <f>IF(dati_pdc!C616&lt;&gt;"",dati_pdc!C616,"")</f>
        <v/>
      </c>
      <c r="D620" s="117" t="str">
        <f>IF(dati_pdc!D616&lt;&gt;"",dati_pdc!D616,"")</f>
        <v/>
      </c>
      <c r="E620" s="125" t="str">
        <f>IF(b_BDVSA!F620&lt;&gt;"",ABS(b_BDVSA!F620),"")</f>
        <v/>
      </c>
      <c r="F620" s="125" t="str">
        <f>IF(AND(b_BDVSA!F620&lt;&gt;"",b_BDVSA!F620&lt;&gt;0)=TRUE,IF(b_BDVSA!F620&gt;0,"D","A"),"")</f>
        <v/>
      </c>
      <c r="G620" s="125" t="str">
        <f>IF(b_BDVSA!G620&lt;&gt;"",ABS(b_BDVSA!G620),"")</f>
        <v/>
      </c>
      <c r="H620" s="125" t="str">
        <f>IF(AND(b_BDVSA!G620&lt;&gt;"",b_BDVSA!G620&lt;&gt;0)=TRUE,IF(b_BDVSA!G620&gt;0,"D","A"),"")</f>
        <v/>
      </c>
      <c r="I620" s="125" t="str">
        <f>IF(b_BDVSA!H620&lt;&gt;"",ABS(b_BDVSA!H620),"")</f>
        <v/>
      </c>
      <c r="J620" s="125" t="str">
        <f>IF(AND(b_BDVSA!H620&lt;&gt;"",b_BDVSA!H620&lt;&gt;0)=TRUE,IF(b_BDVSA!H620&gt;0,"D","A"),"")</f>
        <v/>
      </c>
      <c r="K620" s="126" t="str">
        <f>IF(b_BDVSA!I620&lt;&gt;"",ABS(b_BDVSA!I620),"")</f>
        <v/>
      </c>
      <c r="L620" s="125" t="str">
        <f>IF(b_BDVSA!L620&lt;&gt;"",ABS(b_BDVSA!L620),"")</f>
        <v/>
      </c>
      <c r="M620" s="125" t="str">
        <f>IF(AND(b_BDVSA!L620&lt;&gt;"",b_BDVSA!L620&lt;&gt;0)=TRUE,IF(b_BDVSA!L620&gt;0,"D","A"),"")</f>
        <v/>
      </c>
      <c r="N620" s="125" t="str">
        <f>IF(b_BDVSA!M620&lt;&gt;"",ABS(b_BDVSA!M620),"")</f>
        <v/>
      </c>
      <c r="O620" s="125" t="str">
        <f>IF(AND(b_BDVSA!M620&lt;&gt;"",b_BDVSA!M620&lt;&gt;0)=TRUE,IF(b_BDVSA!M620&gt;0,"D","A"),"")</f>
        <v/>
      </c>
      <c r="P620" s="126" t="str">
        <f>IF(b_BDVSA!N620&lt;&gt;"",ABS(b_BDVSA!N620),"")</f>
        <v/>
      </c>
      <c r="Q620" s="125" t="str">
        <f>IF(b_BDVSA!Q620&lt;&gt;"",ABS(b_BDVSA!Q620),"")</f>
        <v/>
      </c>
      <c r="R620" s="125" t="str">
        <f>IF(AND(b_BDVSA!Q620&lt;&gt;"",b_BDVSA!Q620&lt;&gt;0)=TRUE,IF(b_BDVSA!Q620&gt;0,"D","A"),"")</f>
        <v/>
      </c>
      <c r="S620" s="125" t="str">
        <f>IF(b_BDVSA!R620&lt;&gt;"",ABS(b_BDVSA!R620),"")</f>
        <v/>
      </c>
      <c r="T620" s="125" t="str">
        <f>IF(AND(b_BDVSA!R620&lt;&gt;"",b_BDVSA!R620&lt;&gt;0)=TRUE,IF(b_BDVSA!R620&gt;0,"D","A"),"")</f>
        <v/>
      </c>
      <c r="U620" s="126" t="str">
        <f>IF(b_BDVSA!S620&lt;&gt;"",ABS(b_BDVSA!S620),"")</f>
        <v/>
      </c>
      <c r="V620" s="125" t="str">
        <f>IF(b_BDVSA!V620&lt;&gt;"",ABS(b_BDVSA!V620),"")</f>
        <v/>
      </c>
      <c r="W620" s="125" t="str">
        <f>IF(AND(b_BDVSA!V620&lt;&gt;"",b_BDVSA!V620&lt;&gt;0)=TRUE,IF(b_BDVSA!V620&gt;0,"D","A"),"")</f>
        <v/>
      </c>
      <c r="X620" s="125" t="str">
        <f>IF(b_BDVSA!W620&lt;&gt;"",ABS(b_BDVSA!W620),"")</f>
        <v/>
      </c>
      <c r="Y620" s="125" t="str">
        <f>IF(AND(b_BDVSA!W620&lt;&gt;"",b_BDVSA!W620&lt;&gt;0)=TRUE,IF(b_BDVSA!W620&gt;0,"D","A"),"")</f>
        <v/>
      </c>
      <c r="Z620" s="126" t="str">
        <f>IF(b_BDVSA!X620&lt;&gt;"",ABS(b_BDVSA!X620),"")</f>
        <v/>
      </c>
    </row>
    <row r="621" spans="1:26">
      <c r="A621" s="117" t="str">
        <f>IF(dati_pdc!A617&lt;&gt;"",IF(dati_pdc!D617=1,RIGHT(dati_pdc!A617,dati_pdc!E617),dati_pdc!A617),"")</f>
        <v/>
      </c>
      <c r="B621" s="117" t="str">
        <f>IF(dati_pdc!B617&lt;&gt;"",dati_pdc!B617,"")</f>
        <v/>
      </c>
      <c r="C621" s="117" t="str">
        <f>IF(dati_pdc!C617&lt;&gt;"",dati_pdc!C617,"")</f>
        <v/>
      </c>
      <c r="D621" s="117" t="str">
        <f>IF(dati_pdc!D617&lt;&gt;"",dati_pdc!D617,"")</f>
        <v/>
      </c>
      <c r="E621" s="125" t="str">
        <f>IF(b_BDVSA!F621&lt;&gt;"",ABS(b_BDVSA!F621),"")</f>
        <v/>
      </c>
      <c r="F621" s="125" t="str">
        <f>IF(AND(b_BDVSA!F621&lt;&gt;"",b_BDVSA!F621&lt;&gt;0)=TRUE,IF(b_BDVSA!F621&gt;0,"D","A"),"")</f>
        <v/>
      </c>
      <c r="G621" s="125" t="str">
        <f>IF(b_BDVSA!G621&lt;&gt;"",ABS(b_BDVSA!G621),"")</f>
        <v/>
      </c>
      <c r="H621" s="125" t="str">
        <f>IF(AND(b_BDVSA!G621&lt;&gt;"",b_BDVSA!G621&lt;&gt;0)=TRUE,IF(b_BDVSA!G621&gt;0,"D","A"),"")</f>
        <v/>
      </c>
      <c r="I621" s="125" t="str">
        <f>IF(b_BDVSA!H621&lt;&gt;"",ABS(b_BDVSA!H621),"")</f>
        <v/>
      </c>
      <c r="J621" s="125" t="str">
        <f>IF(AND(b_BDVSA!H621&lt;&gt;"",b_BDVSA!H621&lt;&gt;0)=TRUE,IF(b_BDVSA!H621&gt;0,"D","A"),"")</f>
        <v/>
      </c>
      <c r="K621" s="126" t="str">
        <f>IF(b_BDVSA!I621&lt;&gt;"",ABS(b_BDVSA!I621),"")</f>
        <v/>
      </c>
      <c r="L621" s="125" t="str">
        <f>IF(b_BDVSA!L621&lt;&gt;"",ABS(b_BDVSA!L621),"")</f>
        <v/>
      </c>
      <c r="M621" s="125" t="str">
        <f>IF(AND(b_BDVSA!L621&lt;&gt;"",b_BDVSA!L621&lt;&gt;0)=TRUE,IF(b_BDVSA!L621&gt;0,"D","A"),"")</f>
        <v/>
      </c>
      <c r="N621" s="125" t="str">
        <f>IF(b_BDVSA!M621&lt;&gt;"",ABS(b_BDVSA!M621),"")</f>
        <v/>
      </c>
      <c r="O621" s="125" t="str">
        <f>IF(AND(b_BDVSA!M621&lt;&gt;"",b_BDVSA!M621&lt;&gt;0)=TRUE,IF(b_BDVSA!M621&gt;0,"D","A"),"")</f>
        <v/>
      </c>
      <c r="P621" s="126" t="str">
        <f>IF(b_BDVSA!N621&lt;&gt;"",ABS(b_BDVSA!N621),"")</f>
        <v/>
      </c>
      <c r="Q621" s="125" t="str">
        <f>IF(b_BDVSA!Q621&lt;&gt;"",ABS(b_BDVSA!Q621),"")</f>
        <v/>
      </c>
      <c r="R621" s="125" t="str">
        <f>IF(AND(b_BDVSA!Q621&lt;&gt;"",b_BDVSA!Q621&lt;&gt;0)=TRUE,IF(b_BDVSA!Q621&gt;0,"D","A"),"")</f>
        <v/>
      </c>
      <c r="S621" s="125" t="str">
        <f>IF(b_BDVSA!R621&lt;&gt;"",ABS(b_BDVSA!R621),"")</f>
        <v/>
      </c>
      <c r="T621" s="125" t="str">
        <f>IF(AND(b_BDVSA!R621&lt;&gt;"",b_BDVSA!R621&lt;&gt;0)=TRUE,IF(b_BDVSA!R621&gt;0,"D","A"),"")</f>
        <v/>
      </c>
      <c r="U621" s="126" t="str">
        <f>IF(b_BDVSA!S621&lt;&gt;"",ABS(b_BDVSA!S621),"")</f>
        <v/>
      </c>
      <c r="V621" s="125" t="str">
        <f>IF(b_BDVSA!V621&lt;&gt;"",ABS(b_BDVSA!V621),"")</f>
        <v/>
      </c>
      <c r="W621" s="125" t="str">
        <f>IF(AND(b_BDVSA!V621&lt;&gt;"",b_BDVSA!V621&lt;&gt;0)=TRUE,IF(b_BDVSA!V621&gt;0,"D","A"),"")</f>
        <v/>
      </c>
      <c r="X621" s="125" t="str">
        <f>IF(b_BDVSA!W621&lt;&gt;"",ABS(b_BDVSA!W621),"")</f>
        <v/>
      </c>
      <c r="Y621" s="125" t="str">
        <f>IF(AND(b_BDVSA!W621&lt;&gt;"",b_BDVSA!W621&lt;&gt;0)=TRUE,IF(b_BDVSA!W621&gt;0,"D","A"),"")</f>
        <v/>
      </c>
      <c r="Z621" s="126" t="str">
        <f>IF(b_BDVSA!X621&lt;&gt;"",ABS(b_BDVSA!X621),"")</f>
        <v/>
      </c>
    </row>
    <row r="622" spans="1:26">
      <c r="A622" s="117" t="str">
        <f>IF(dati_pdc!A618&lt;&gt;"",IF(dati_pdc!D618=1,RIGHT(dati_pdc!A618,dati_pdc!E618),dati_pdc!A618),"")</f>
        <v/>
      </c>
      <c r="B622" s="117" t="str">
        <f>IF(dati_pdc!B618&lt;&gt;"",dati_pdc!B618,"")</f>
        <v/>
      </c>
      <c r="C622" s="117" t="str">
        <f>IF(dati_pdc!C618&lt;&gt;"",dati_pdc!C618,"")</f>
        <v/>
      </c>
      <c r="D622" s="117" t="str">
        <f>IF(dati_pdc!D618&lt;&gt;"",dati_pdc!D618,"")</f>
        <v/>
      </c>
      <c r="E622" s="125" t="str">
        <f>IF(b_BDVSA!F622&lt;&gt;"",ABS(b_BDVSA!F622),"")</f>
        <v/>
      </c>
      <c r="F622" s="125" t="str">
        <f>IF(AND(b_BDVSA!F622&lt;&gt;"",b_BDVSA!F622&lt;&gt;0)=TRUE,IF(b_BDVSA!F622&gt;0,"D","A"),"")</f>
        <v/>
      </c>
      <c r="G622" s="125" t="str">
        <f>IF(b_BDVSA!G622&lt;&gt;"",ABS(b_BDVSA!G622),"")</f>
        <v/>
      </c>
      <c r="H622" s="125" t="str">
        <f>IF(AND(b_BDVSA!G622&lt;&gt;"",b_BDVSA!G622&lt;&gt;0)=TRUE,IF(b_BDVSA!G622&gt;0,"D","A"),"")</f>
        <v/>
      </c>
      <c r="I622" s="125" t="str">
        <f>IF(b_BDVSA!H622&lt;&gt;"",ABS(b_BDVSA!H622),"")</f>
        <v/>
      </c>
      <c r="J622" s="125" t="str">
        <f>IF(AND(b_BDVSA!H622&lt;&gt;"",b_BDVSA!H622&lt;&gt;0)=TRUE,IF(b_BDVSA!H622&gt;0,"D","A"),"")</f>
        <v/>
      </c>
      <c r="K622" s="126" t="str">
        <f>IF(b_BDVSA!I622&lt;&gt;"",ABS(b_BDVSA!I622),"")</f>
        <v/>
      </c>
      <c r="L622" s="125" t="str">
        <f>IF(b_BDVSA!L622&lt;&gt;"",ABS(b_BDVSA!L622),"")</f>
        <v/>
      </c>
      <c r="M622" s="125" t="str">
        <f>IF(AND(b_BDVSA!L622&lt;&gt;"",b_BDVSA!L622&lt;&gt;0)=TRUE,IF(b_BDVSA!L622&gt;0,"D","A"),"")</f>
        <v/>
      </c>
      <c r="N622" s="125" t="str">
        <f>IF(b_BDVSA!M622&lt;&gt;"",ABS(b_BDVSA!M622),"")</f>
        <v/>
      </c>
      <c r="O622" s="125" t="str">
        <f>IF(AND(b_BDVSA!M622&lt;&gt;"",b_BDVSA!M622&lt;&gt;0)=TRUE,IF(b_BDVSA!M622&gt;0,"D","A"),"")</f>
        <v/>
      </c>
      <c r="P622" s="126" t="str">
        <f>IF(b_BDVSA!N622&lt;&gt;"",ABS(b_BDVSA!N622),"")</f>
        <v/>
      </c>
      <c r="Q622" s="125" t="str">
        <f>IF(b_BDVSA!Q622&lt;&gt;"",ABS(b_BDVSA!Q622),"")</f>
        <v/>
      </c>
      <c r="R622" s="125" t="str">
        <f>IF(AND(b_BDVSA!Q622&lt;&gt;"",b_BDVSA!Q622&lt;&gt;0)=TRUE,IF(b_BDVSA!Q622&gt;0,"D","A"),"")</f>
        <v/>
      </c>
      <c r="S622" s="125" t="str">
        <f>IF(b_BDVSA!R622&lt;&gt;"",ABS(b_BDVSA!R622),"")</f>
        <v/>
      </c>
      <c r="T622" s="125" t="str">
        <f>IF(AND(b_BDVSA!R622&lt;&gt;"",b_BDVSA!R622&lt;&gt;0)=TRUE,IF(b_BDVSA!R622&gt;0,"D","A"),"")</f>
        <v/>
      </c>
      <c r="U622" s="126" t="str">
        <f>IF(b_BDVSA!S622&lt;&gt;"",ABS(b_BDVSA!S622),"")</f>
        <v/>
      </c>
      <c r="V622" s="125" t="str">
        <f>IF(b_BDVSA!V622&lt;&gt;"",ABS(b_BDVSA!V622),"")</f>
        <v/>
      </c>
      <c r="W622" s="125" t="str">
        <f>IF(AND(b_BDVSA!V622&lt;&gt;"",b_BDVSA!V622&lt;&gt;0)=TRUE,IF(b_BDVSA!V622&gt;0,"D","A"),"")</f>
        <v/>
      </c>
      <c r="X622" s="125" t="str">
        <f>IF(b_BDVSA!W622&lt;&gt;"",ABS(b_BDVSA!W622),"")</f>
        <v/>
      </c>
      <c r="Y622" s="125" t="str">
        <f>IF(AND(b_BDVSA!W622&lt;&gt;"",b_BDVSA!W622&lt;&gt;0)=TRUE,IF(b_BDVSA!W622&gt;0,"D","A"),"")</f>
        <v/>
      </c>
      <c r="Z622" s="126" t="str">
        <f>IF(b_BDVSA!X622&lt;&gt;"",ABS(b_BDVSA!X622),"")</f>
        <v/>
      </c>
    </row>
    <row r="623" spans="1:26">
      <c r="A623" s="117" t="str">
        <f>IF(dati_pdc!A619&lt;&gt;"",IF(dati_pdc!D619=1,RIGHT(dati_pdc!A619,dati_pdc!E619),dati_pdc!A619),"")</f>
        <v/>
      </c>
      <c r="B623" s="117" t="str">
        <f>IF(dati_pdc!B619&lt;&gt;"",dati_pdc!B619,"")</f>
        <v/>
      </c>
      <c r="C623" s="117" t="str">
        <f>IF(dati_pdc!C619&lt;&gt;"",dati_pdc!C619,"")</f>
        <v/>
      </c>
      <c r="D623" s="117" t="str">
        <f>IF(dati_pdc!D619&lt;&gt;"",dati_pdc!D619,"")</f>
        <v/>
      </c>
      <c r="E623" s="125" t="str">
        <f>IF(b_BDVSA!F623&lt;&gt;"",ABS(b_BDVSA!F623),"")</f>
        <v/>
      </c>
      <c r="F623" s="125" t="str">
        <f>IF(AND(b_BDVSA!F623&lt;&gt;"",b_BDVSA!F623&lt;&gt;0)=TRUE,IF(b_BDVSA!F623&gt;0,"D","A"),"")</f>
        <v/>
      </c>
      <c r="G623" s="125" t="str">
        <f>IF(b_BDVSA!G623&lt;&gt;"",ABS(b_BDVSA!G623),"")</f>
        <v/>
      </c>
      <c r="H623" s="125" t="str">
        <f>IF(AND(b_BDVSA!G623&lt;&gt;"",b_BDVSA!G623&lt;&gt;0)=TRUE,IF(b_BDVSA!G623&gt;0,"D","A"),"")</f>
        <v/>
      </c>
      <c r="I623" s="125" t="str">
        <f>IF(b_BDVSA!H623&lt;&gt;"",ABS(b_BDVSA!H623),"")</f>
        <v/>
      </c>
      <c r="J623" s="125" t="str">
        <f>IF(AND(b_BDVSA!H623&lt;&gt;"",b_BDVSA!H623&lt;&gt;0)=TRUE,IF(b_BDVSA!H623&gt;0,"D","A"),"")</f>
        <v/>
      </c>
      <c r="K623" s="126" t="str">
        <f>IF(b_BDVSA!I623&lt;&gt;"",ABS(b_BDVSA!I623),"")</f>
        <v/>
      </c>
      <c r="L623" s="125" t="str">
        <f>IF(b_BDVSA!L623&lt;&gt;"",ABS(b_BDVSA!L623),"")</f>
        <v/>
      </c>
      <c r="M623" s="125" t="str">
        <f>IF(AND(b_BDVSA!L623&lt;&gt;"",b_BDVSA!L623&lt;&gt;0)=TRUE,IF(b_BDVSA!L623&gt;0,"D","A"),"")</f>
        <v/>
      </c>
      <c r="N623" s="125" t="str">
        <f>IF(b_BDVSA!M623&lt;&gt;"",ABS(b_BDVSA!M623),"")</f>
        <v/>
      </c>
      <c r="O623" s="125" t="str">
        <f>IF(AND(b_BDVSA!M623&lt;&gt;"",b_BDVSA!M623&lt;&gt;0)=TRUE,IF(b_BDVSA!M623&gt;0,"D","A"),"")</f>
        <v/>
      </c>
      <c r="P623" s="126" t="str">
        <f>IF(b_BDVSA!N623&lt;&gt;"",ABS(b_BDVSA!N623),"")</f>
        <v/>
      </c>
      <c r="Q623" s="125" t="str">
        <f>IF(b_BDVSA!Q623&lt;&gt;"",ABS(b_BDVSA!Q623),"")</f>
        <v/>
      </c>
      <c r="R623" s="125" t="str">
        <f>IF(AND(b_BDVSA!Q623&lt;&gt;"",b_BDVSA!Q623&lt;&gt;0)=TRUE,IF(b_BDVSA!Q623&gt;0,"D","A"),"")</f>
        <v/>
      </c>
      <c r="S623" s="125" t="str">
        <f>IF(b_BDVSA!R623&lt;&gt;"",ABS(b_BDVSA!R623),"")</f>
        <v/>
      </c>
      <c r="T623" s="125" t="str">
        <f>IF(AND(b_BDVSA!R623&lt;&gt;"",b_BDVSA!R623&lt;&gt;0)=TRUE,IF(b_BDVSA!R623&gt;0,"D","A"),"")</f>
        <v/>
      </c>
      <c r="U623" s="126" t="str">
        <f>IF(b_BDVSA!S623&lt;&gt;"",ABS(b_BDVSA!S623),"")</f>
        <v/>
      </c>
      <c r="V623" s="125" t="str">
        <f>IF(b_BDVSA!V623&lt;&gt;"",ABS(b_BDVSA!V623),"")</f>
        <v/>
      </c>
      <c r="W623" s="125" t="str">
        <f>IF(AND(b_BDVSA!V623&lt;&gt;"",b_BDVSA!V623&lt;&gt;0)=TRUE,IF(b_BDVSA!V623&gt;0,"D","A"),"")</f>
        <v/>
      </c>
      <c r="X623" s="125" t="str">
        <f>IF(b_BDVSA!W623&lt;&gt;"",ABS(b_BDVSA!W623),"")</f>
        <v/>
      </c>
      <c r="Y623" s="125" t="str">
        <f>IF(AND(b_BDVSA!W623&lt;&gt;"",b_BDVSA!W623&lt;&gt;0)=TRUE,IF(b_BDVSA!W623&gt;0,"D","A"),"")</f>
        <v/>
      </c>
      <c r="Z623" s="126" t="str">
        <f>IF(b_BDVSA!X623&lt;&gt;"",ABS(b_BDVSA!X623),"")</f>
        <v/>
      </c>
    </row>
    <row r="624" spans="1:26">
      <c r="A624" s="117" t="str">
        <f>IF(dati_pdc!A620&lt;&gt;"",IF(dati_pdc!D620=1,RIGHT(dati_pdc!A620,dati_pdc!E620),dati_pdc!A620),"")</f>
        <v/>
      </c>
      <c r="B624" s="117" t="str">
        <f>IF(dati_pdc!B620&lt;&gt;"",dati_pdc!B620,"")</f>
        <v/>
      </c>
      <c r="C624" s="117" t="str">
        <f>IF(dati_pdc!C620&lt;&gt;"",dati_pdc!C620,"")</f>
        <v/>
      </c>
      <c r="D624" s="117" t="str">
        <f>IF(dati_pdc!D620&lt;&gt;"",dati_pdc!D620,"")</f>
        <v/>
      </c>
      <c r="E624" s="125" t="str">
        <f>IF(b_BDVSA!F624&lt;&gt;"",ABS(b_BDVSA!F624),"")</f>
        <v/>
      </c>
      <c r="F624" s="125" t="str">
        <f>IF(AND(b_BDVSA!F624&lt;&gt;"",b_BDVSA!F624&lt;&gt;0)=TRUE,IF(b_BDVSA!F624&gt;0,"D","A"),"")</f>
        <v/>
      </c>
      <c r="G624" s="125" t="str">
        <f>IF(b_BDVSA!G624&lt;&gt;"",ABS(b_BDVSA!G624),"")</f>
        <v/>
      </c>
      <c r="H624" s="125" t="str">
        <f>IF(AND(b_BDVSA!G624&lt;&gt;"",b_BDVSA!G624&lt;&gt;0)=TRUE,IF(b_BDVSA!G624&gt;0,"D","A"),"")</f>
        <v/>
      </c>
      <c r="I624" s="125" t="str">
        <f>IF(b_BDVSA!H624&lt;&gt;"",ABS(b_BDVSA!H624),"")</f>
        <v/>
      </c>
      <c r="J624" s="125" t="str">
        <f>IF(AND(b_BDVSA!H624&lt;&gt;"",b_BDVSA!H624&lt;&gt;0)=TRUE,IF(b_BDVSA!H624&gt;0,"D","A"),"")</f>
        <v/>
      </c>
      <c r="K624" s="126" t="str">
        <f>IF(b_BDVSA!I624&lt;&gt;"",ABS(b_BDVSA!I624),"")</f>
        <v/>
      </c>
      <c r="L624" s="125" t="str">
        <f>IF(b_BDVSA!L624&lt;&gt;"",ABS(b_BDVSA!L624),"")</f>
        <v/>
      </c>
      <c r="M624" s="125" t="str">
        <f>IF(AND(b_BDVSA!L624&lt;&gt;"",b_BDVSA!L624&lt;&gt;0)=TRUE,IF(b_BDVSA!L624&gt;0,"D","A"),"")</f>
        <v/>
      </c>
      <c r="N624" s="125" t="str">
        <f>IF(b_BDVSA!M624&lt;&gt;"",ABS(b_BDVSA!M624),"")</f>
        <v/>
      </c>
      <c r="O624" s="125" t="str">
        <f>IF(AND(b_BDVSA!M624&lt;&gt;"",b_BDVSA!M624&lt;&gt;0)=TRUE,IF(b_BDVSA!M624&gt;0,"D","A"),"")</f>
        <v/>
      </c>
      <c r="P624" s="126" t="str">
        <f>IF(b_BDVSA!N624&lt;&gt;"",ABS(b_BDVSA!N624),"")</f>
        <v/>
      </c>
      <c r="Q624" s="125" t="str">
        <f>IF(b_BDVSA!Q624&lt;&gt;"",ABS(b_BDVSA!Q624),"")</f>
        <v/>
      </c>
      <c r="R624" s="125" t="str">
        <f>IF(AND(b_BDVSA!Q624&lt;&gt;"",b_BDVSA!Q624&lt;&gt;0)=TRUE,IF(b_BDVSA!Q624&gt;0,"D","A"),"")</f>
        <v/>
      </c>
      <c r="S624" s="125" t="str">
        <f>IF(b_BDVSA!R624&lt;&gt;"",ABS(b_BDVSA!R624),"")</f>
        <v/>
      </c>
      <c r="T624" s="125" t="str">
        <f>IF(AND(b_BDVSA!R624&lt;&gt;"",b_BDVSA!R624&lt;&gt;0)=TRUE,IF(b_BDVSA!R624&gt;0,"D","A"),"")</f>
        <v/>
      </c>
      <c r="U624" s="126" t="str">
        <f>IF(b_BDVSA!S624&lt;&gt;"",ABS(b_BDVSA!S624),"")</f>
        <v/>
      </c>
      <c r="V624" s="125" t="str">
        <f>IF(b_BDVSA!V624&lt;&gt;"",ABS(b_BDVSA!V624),"")</f>
        <v/>
      </c>
      <c r="W624" s="125" t="str">
        <f>IF(AND(b_BDVSA!V624&lt;&gt;"",b_BDVSA!V624&lt;&gt;0)=TRUE,IF(b_BDVSA!V624&gt;0,"D","A"),"")</f>
        <v/>
      </c>
      <c r="X624" s="125" t="str">
        <f>IF(b_BDVSA!W624&lt;&gt;"",ABS(b_BDVSA!W624),"")</f>
        <v/>
      </c>
      <c r="Y624" s="125" t="str">
        <f>IF(AND(b_BDVSA!W624&lt;&gt;"",b_BDVSA!W624&lt;&gt;0)=TRUE,IF(b_BDVSA!W624&gt;0,"D","A"),"")</f>
        <v/>
      </c>
      <c r="Z624" s="126" t="str">
        <f>IF(b_BDVSA!X624&lt;&gt;"",ABS(b_BDVSA!X624),"")</f>
        <v/>
      </c>
    </row>
    <row r="625" spans="1:26">
      <c r="A625" s="117" t="str">
        <f>IF(dati_pdc!A621&lt;&gt;"",IF(dati_pdc!D621=1,RIGHT(dati_pdc!A621,dati_pdc!E621),dati_pdc!A621),"")</f>
        <v/>
      </c>
      <c r="B625" s="117" t="str">
        <f>IF(dati_pdc!B621&lt;&gt;"",dati_pdc!B621,"")</f>
        <v/>
      </c>
      <c r="C625" s="117" t="str">
        <f>IF(dati_pdc!C621&lt;&gt;"",dati_pdc!C621,"")</f>
        <v/>
      </c>
      <c r="D625" s="117" t="str">
        <f>IF(dati_pdc!D621&lt;&gt;"",dati_pdc!D621,"")</f>
        <v/>
      </c>
      <c r="E625" s="125" t="str">
        <f>IF(b_BDVSA!F625&lt;&gt;"",ABS(b_BDVSA!F625),"")</f>
        <v/>
      </c>
      <c r="F625" s="125" t="str">
        <f>IF(AND(b_BDVSA!F625&lt;&gt;"",b_BDVSA!F625&lt;&gt;0)=TRUE,IF(b_BDVSA!F625&gt;0,"D","A"),"")</f>
        <v/>
      </c>
      <c r="G625" s="125" t="str">
        <f>IF(b_BDVSA!G625&lt;&gt;"",ABS(b_BDVSA!G625),"")</f>
        <v/>
      </c>
      <c r="H625" s="125" t="str">
        <f>IF(AND(b_BDVSA!G625&lt;&gt;"",b_BDVSA!G625&lt;&gt;0)=TRUE,IF(b_BDVSA!G625&gt;0,"D","A"),"")</f>
        <v/>
      </c>
      <c r="I625" s="125" t="str">
        <f>IF(b_BDVSA!H625&lt;&gt;"",ABS(b_BDVSA!H625),"")</f>
        <v/>
      </c>
      <c r="J625" s="125" t="str">
        <f>IF(AND(b_BDVSA!H625&lt;&gt;"",b_BDVSA!H625&lt;&gt;0)=TRUE,IF(b_BDVSA!H625&gt;0,"D","A"),"")</f>
        <v/>
      </c>
      <c r="K625" s="126" t="str">
        <f>IF(b_BDVSA!I625&lt;&gt;"",ABS(b_BDVSA!I625),"")</f>
        <v/>
      </c>
      <c r="L625" s="125" t="str">
        <f>IF(b_BDVSA!L625&lt;&gt;"",ABS(b_BDVSA!L625),"")</f>
        <v/>
      </c>
      <c r="M625" s="125" t="str">
        <f>IF(AND(b_BDVSA!L625&lt;&gt;"",b_BDVSA!L625&lt;&gt;0)=TRUE,IF(b_BDVSA!L625&gt;0,"D","A"),"")</f>
        <v/>
      </c>
      <c r="N625" s="125" t="str">
        <f>IF(b_BDVSA!M625&lt;&gt;"",ABS(b_BDVSA!M625),"")</f>
        <v/>
      </c>
      <c r="O625" s="125" t="str">
        <f>IF(AND(b_BDVSA!M625&lt;&gt;"",b_BDVSA!M625&lt;&gt;0)=TRUE,IF(b_BDVSA!M625&gt;0,"D","A"),"")</f>
        <v/>
      </c>
      <c r="P625" s="126" t="str">
        <f>IF(b_BDVSA!N625&lt;&gt;"",ABS(b_BDVSA!N625),"")</f>
        <v/>
      </c>
      <c r="Q625" s="125" t="str">
        <f>IF(b_BDVSA!Q625&lt;&gt;"",ABS(b_BDVSA!Q625),"")</f>
        <v/>
      </c>
      <c r="R625" s="125" t="str">
        <f>IF(AND(b_BDVSA!Q625&lt;&gt;"",b_BDVSA!Q625&lt;&gt;0)=TRUE,IF(b_BDVSA!Q625&gt;0,"D","A"),"")</f>
        <v/>
      </c>
      <c r="S625" s="125" t="str">
        <f>IF(b_BDVSA!R625&lt;&gt;"",ABS(b_BDVSA!R625),"")</f>
        <v/>
      </c>
      <c r="T625" s="125" t="str">
        <f>IF(AND(b_BDVSA!R625&lt;&gt;"",b_BDVSA!R625&lt;&gt;0)=TRUE,IF(b_BDVSA!R625&gt;0,"D","A"),"")</f>
        <v/>
      </c>
      <c r="U625" s="126" t="str">
        <f>IF(b_BDVSA!S625&lt;&gt;"",ABS(b_BDVSA!S625),"")</f>
        <v/>
      </c>
      <c r="V625" s="125" t="str">
        <f>IF(b_BDVSA!V625&lt;&gt;"",ABS(b_BDVSA!V625),"")</f>
        <v/>
      </c>
      <c r="W625" s="125" t="str">
        <f>IF(AND(b_BDVSA!V625&lt;&gt;"",b_BDVSA!V625&lt;&gt;0)=TRUE,IF(b_BDVSA!V625&gt;0,"D","A"),"")</f>
        <v/>
      </c>
      <c r="X625" s="125" t="str">
        <f>IF(b_BDVSA!W625&lt;&gt;"",ABS(b_BDVSA!W625),"")</f>
        <v/>
      </c>
      <c r="Y625" s="125" t="str">
        <f>IF(AND(b_BDVSA!W625&lt;&gt;"",b_BDVSA!W625&lt;&gt;0)=TRUE,IF(b_BDVSA!W625&gt;0,"D","A"),"")</f>
        <v/>
      </c>
      <c r="Z625" s="126" t="str">
        <f>IF(b_BDVSA!X625&lt;&gt;"",ABS(b_BDVSA!X625),"")</f>
        <v/>
      </c>
    </row>
    <row r="626" spans="1:26">
      <c r="A626" s="117" t="str">
        <f>IF(dati_pdc!A622&lt;&gt;"",IF(dati_pdc!D622=1,RIGHT(dati_pdc!A622,dati_pdc!E622),dati_pdc!A622),"")</f>
        <v/>
      </c>
      <c r="B626" s="117" t="str">
        <f>IF(dati_pdc!B622&lt;&gt;"",dati_pdc!B622,"")</f>
        <v/>
      </c>
      <c r="C626" s="117" t="str">
        <f>IF(dati_pdc!C622&lt;&gt;"",dati_pdc!C622,"")</f>
        <v/>
      </c>
      <c r="D626" s="117" t="str">
        <f>IF(dati_pdc!D622&lt;&gt;"",dati_pdc!D622,"")</f>
        <v/>
      </c>
      <c r="E626" s="125" t="str">
        <f>IF(b_BDVSA!F626&lt;&gt;"",ABS(b_BDVSA!F626),"")</f>
        <v/>
      </c>
      <c r="F626" s="125" t="str">
        <f>IF(AND(b_BDVSA!F626&lt;&gt;"",b_BDVSA!F626&lt;&gt;0)=TRUE,IF(b_BDVSA!F626&gt;0,"D","A"),"")</f>
        <v/>
      </c>
      <c r="G626" s="125" t="str">
        <f>IF(b_BDVSA!G626&lt;&gt;"",ABS(b_BDVSA!G626),"")</f>
        <v/>
      </c>
      <c r="H626" s="125" t="str">
        <f>IF(AND(b_BDVSA!G626&lt;&gt;"",b_BDVSA!G626&lt;&gt;0)=TRUE,IF(b_BDVSA!G626&gt;0,"D","A"),"")</f>
        <v/>
      </c>
      <c r="I626" s="125" t="str">
        <f>IF(b_BDVSA!H626&lt;&gt;"",ABS(b_BDVSA!H626),"")</f>
        <v/>
      </c>
      <c r="J626" s="125" t="str">
        <f>IF(AND(b_BDVSA!H626&lt;&gt;"",b_BDVSA!H626&lt;&gt;0)=TRUE,IF(b_BDVSA!H626&gt;0,"D","A"),"")</f>
        <v/>
      </c>
      <c r="K626" s="126" t="str">
        <f>IF(b_BDVSA!I626&lt;&gt;"",ABS(b_BDVSA!I626),"")</f>
        <v/>
      </c>
      <c r="L626" s="125" t="str">
        <f>IF(b_BDVSA!L626&lt;&gt;"",ABS(b_BDVSA!L626),"")</f>
        <v/>
      </c>
      <c r="M626" s="125" t="str">
        <f>IF(AND(b_BDVSA!L626&lt;&gt;"",b_BDVSA!L626&lt;&gt;0)=TRUE,IF(b_BDVSA!L626&gt;0,"D","A"),"")</f>
        <v/>
      </c>
      <c r="N626" s="125" t="str">
        <f>IF(b_BDVSA!M626&lt;&gt;"",ABS(b_BDVSA!M626),"")</f>
        <v/>
      </c>
      <c r="O626" s="125" t="str">
        <f>IF(AND(b_BDVSA!M626&lt;&gt;"",b_BDVSA!M626&lt;&gt;0)=TRUE,IF(b_BDVSA!M626&gt;0,"D","A"),"")</f>
        <v/>
      </c>
      <c r="P626" s="126" t="str">
        <f>IF(b_BDVSA!N626&lt;&gt;"",ABS(b_BDVSA!N626),"")</f>
        <v/>
      </c>
      <c r="Q626" s="125" t="str">
        <f>IF(b_BDVSA!Q626&lt;&gt;"",ABS(b_BDVSA!Q626),"")</f>
        <v/>
      </c>
      <c r="R626" s="125" t="str">
        <f>IF(AND(b_BDVSA!Q626&lt;&gt;"",b_BDVSA!Q626&lt;&gt;0)=TRUE,IF(b_BDVSA!Q626&gt;0,"D","A"),"")</f>
        <v/>
      </c>
      <c r="S626" s="125" t="str">
        <f>IF(b_BDVSA!R626&lt;&gt;"",ABS(b_BDVSA!R626),"")</f>
        <v/>
      </c>
      <c r="T626" s="125" t="str">
        <f>IF(AND(b_BDVSA!R626&lt;&gt;"",b_BDVSA!R626&lt;&gt;0)=TRUE,IF(b_BDVSA!R626&gt;0,"D","A"),"")</f>
        <v/>
      </c>
      <c r="U626" s="126" t="str">
        <f>IF(b_BDVSA!S626&lt;&gt;"",ABS(b_BDVSA!S626),"")</f>
        <v/>
      </c>
      <c r="V626" s="125" t="str">
        <f>IF(b_BDVSA!V626&lt;&gt;"",ABS(b_BDVSA!V626),"")</f>
        <v/>
      </c>
      <c r="W626" s="125" t="str">
        <f>IF(AND(b_BDVSA!V626&lt;&gt;"",b_BDVSA!V626&lt;&gt;0)=TRUE,IF(b_BDVSA!V626&gt;0,"D","A"),"")</f>
        <v/>
      </c>
      <c r="X626" s="125" t="str">
        <f>IF(b_BDVSA!W626&lt;&gt;"",ABS(b_BDVSA!W626),"")</f>
        <v/>
      </c>
      <c r="Y626" s="125" t="str">
        <f>IF(AND(b_BDVSA!W626&lt;&gt;"",b_BDVSA!W626&lt;&gt;0)=TRUE,IF(b_BDVSA!W626&gt;0,"D","A"),"")</f>
        <v/>
      </c>
      <c r="Z626" s="126" t="str">
        <f>IF(b_BDVSA!X626&lt;&gt;"",ABS(b_BDVSA!X626),"")</f>
        <v/>
      </c>
    </row>
    <row r="627" spans="1:26">
      <c r="A627" s="117" t="str">
        <f>IF(dati_pdc!A623&lt;&gt;"",IF(dati_pdc!D623=1,RIGHT(dati_pdc!A623,dati_pdc!E623),dati_pdc!A623),"")</f>
        <v/>
      </c>
      <c r="B627" s="117" t="str">
        <f>IF(dati_pdc!B623&lt;&gt;"",dati_pdc!B623,"")</f>
        <v/>
      </c>
      <c r="C627" s="117" t="str">
        <f>IF(dati_pdc!C623&lt;&gt;"",dati_pdc!C623,"")</f>
        <v/>
      </c>
      <c r="D627" s="117" t="str">
        <f>IF(dati_pdc!D623&lt;&gt;"",dati_pdc!D623,"")</f>
        <v/>
      </c>
      <c r="E627" s="125" t="str">
        <f>IF(b_BDVSA!F627&lt;&gt;"",ABS(b_BDVSA!F627),"")</f>
        <v/>
      </c>
      <c r="F627" s="125" t="str">
        <f>IF(AND(b_BDVSA!F627&lt;&gt;"",b_BDVSA!F627&lt;&gt;0)=TRUE,IF(b_BDVSA!F627&gt;0,"D","A"),"")</f>
        <v/>
      </c>
      <c r="G627" s="125" t="str">
        <f>IF(b_BDVSA!G627&lt;&gt;"",ABS(b_BDVSA!G627),"")</f>
        <v/>
      </c>
      <c r="H627" s="125" t="str">
        <f>IF(AND(b_BDVSA!G627&lt;&gt;"",b_BDVSA!G627&lt;&gt;0)=TRUE,IF(b_BDVSA!G627&gt;0,"D","A"),"")</f>
        <v/>
      </c>
      <c r="I627" s="125" t="str">
        <f>IF(b_BDVSA!H627&lt;&gt;"",ABS(b_BDVSA!H627),"")</f>
        <v/>
      </c>
      <c r="J627" s="125" t="str">
        <f>IF(AND(b_BDVSA!H627&lt;&gt;"",b_BDVSA!H627&lt;&gt;0)=TRUE,IF(b_BDVSA!H627&gt;0,"D","A"),"")</f>
        <v/>
      </c>
      <c r="K627" s="126" t="str">
        <f>IF(b_BDVSA!I627&lt;&gt;"",ABS(b_BDVSA!I627),"")</f>
        <v/>
      </c>
      <c r="L627" s="125" t="str">
        <f>IF(b_BDVSA!L627&lt;&gt;"",ABS(b_BDVSA!L627),"")</f>
        <v/>
      </c>
      <c r="M627" s="125" t="str">
        <f>IF(AND(b_BDVSA!L627&lt;&gt;"",b_BDVSA!L627&lt;&gt;0)=TRUE,IF(b_BDVSA!L627&gt;0,"D","A"),"")</f>
        <v/>
      </c>
      <c r="N627" s="125" t="str">
        <f>IF(b_BDVSA!M627&lt;&gt;"",ABS(b_BDVSA!M627),"")</f>
        <v/>
      </c>
      <c r="O627" s="125" t="str">
        <f>IF(AND(b_BDVSA!M627&lt;&gt;"",b_BDVSA!M627&lt;&gt;0)=TRUE,IF(b_BDVSA!M627&gt;0,"D","A"),"")</f>
        <v/>
      </c>
      <c r="P627" s="126" t="str">
        <f>IF(b_BDVSA!N627&lt;&gt;"",ABS(b_BDVSA!N627),"")</f>
        <v/>
      </c>
      <c r="Q627" s="125" t="str">
        <f>IF(b_BDVSA!Q627&lt;&gt;"",ABS(b_BDVSA!Q627),"")</f>
        <v/>
      </c>
      <c r="R627" s="125" t="str">
        <f>IF(AND(b_BDVSA!Q627&lt;&gt;"",b_BDVSA!Q627&lt;&gt;0)=TRUE,IF(b_BDVSA!Q627&gt;0,"D","A"),"")</f>
        <v/>
      </c>
      <c r="S627" s="125" t="str">
        <f>IF(b_BDVSA!R627&lt;&gt;"",ABS(b_BDVSA!R627),"")</f>
        <v/>
      </c>
      <c r="T627" s="125" t="str">
        <f>IF(AND(b_BDVSA!R627&lt;&gt;"",b_BDVSA!R627&lt;&gt;0)=TRUE,IF(b_BDVSA!R627&gt;0,"D","A"),"")</f>
        <v/>
      </c>
      <c r="U627" s="126" t="str">
        <f>IF(b_BDVSA!S627&lt;&gt;"",ABS(b_BDVSA!S627),"")</f>
        <v/>
      </c>
      <c r="V627" s="125" t="str">
        <f>IF(b_BDVSA!V627&lt;&gt;"",ABS(b_BDVSA!V627),"")</f>
        <v/>
      </c>
      <c r="W627" s="125" t="str">
        <f>IF(AND(b_BDVSA!V627&lt;&gt;"",b_BDVSA!V627&lt;&gt;0)=TRUE,IF(b_BDVSA!V627&gt;0,"D","A"),"")</f>
        <v/>
      </c>
      <c r="X627" s="125" t="str">
        <f>IF(b_BDVSA!W627&lt;&gt;"",ABS(b_BDVSA!W627),"")</f>
        <v/>
      </c>
      <c r="Y627" s="125" t="str">
        <f>IF(AND(b_BDVSA!W627&lt;&gt;"",b_BDVSA!W627&lt;&gt;0)=TRUE,IF(b_BDVSA!W627&gt;0,"D","A"),"")</f>
        <v/>
      </c>
      <c r="Z627" s="126" t="str">
        <f>IF(b_BDVSA!X627&lt;&gt;"",ABS(b_BDVSA!X627),"")</f>
        <v/>
      </c>
    </row>
    <row r="628" spans="1:26">
      <c r="A628" s="117" t="str">
        <f>IF(dati_pdc!A624&lt;&gt;"",IF(dati_pdc!D624=1,RIGHT(dati_pdc!A624,dati_pdc!E624),dati_pdc!A624),"")</f>
        <v/>
      </c>
      <c r="B628" s="117" t="str">
        <f>IF(dati_pdc!B624&lt;&gt;"",dati_pdc!B624,"")</f>
        <v/>
      </c>
      <c r="C628" s="117" t="str">
        <f>IF(dati_pdc!C624&lt;&gt;"",dati_pdc!C624,"")</f>
        <v/>
      </c>
      <c r="D628" s="117" t="str">
        <f>IF(dati_pdc!D624&lt;&gt;"",dati_pdc!D624,"")</f>
        <v/>
      </c>
      <c r="E628" s="125" t="str">
        <f>IF(b_BDVSA!F628&lt;&gt;"",ABS(b_BDVSA!F628),"")</f>
        <v/>
      </c>
      <c r="F628" s="125" t="str">
        <f>IF(AND(b_BDVSA!F628&lt;&gt;"",b_BDVSA!F628&lt;&gt;0)=TRUE,IF(b_BDVSA!F628&gt;0,"D","A"),"")</f>
        <v/>
      </c>
      <c r="G628" s="125" t="str">
        <f>IF(b_BDVSA!G628&lt;&gt;"",ABS(b_BDVSA!G628),"")</f>
        <v/>
      </c>
      <c r="H628" s="125" t="str">
        <f>IF(AND(b_BDVSA!G628&lt;&gt;"",b_BDVSA!G628&lt;&gt;0)=TRUE,IF(b_BDVSA!G628&gt;0,"D","A"),"")</f>
        <v/>
      </c>
      <c r="I628" s="125" t="str">
        <f>IF(b_BDVSA!H628&lt;&gt;"",ABS(b_BDVSA!H628),"")</f>
        <v/>
      </c>
      <c r="J628" s="125" t="str">
        <f>IF(AND(b_BDVSA!H628&lt;&gt;"",b_BDVSA!H628&lt;&gt;0)=TRUE,IF(b_BDVSA!H628&gt;0,"D","A"),"")</f>
        <v/>
      </c>
      <c r="K628" s="126" t="str">
        <f>IF(b_BDVSA!I628&lt;&gt;"",ABS(b_BDVSA!I628),"")</f>
        <v/>
      </c>
      <c r="L628" s="125" t="str">
        <f>IF(b_BDVSA!L628&lt;&gt;"",ABS(b_BDVSA!L628),"")</f>
        <v/>
      </c>
      <c r="M628" s="125" t="str">
        <f>IF(AND(b_BDVSA!L628&lt;&gt;"",b_BDVSA!L628&lt;&gt;0)=TRUE,IF(b_BDVSA!L628&gt;0,"D","A"),"")</f>
        <v/>
      </c>
      <c r="N628" s="125" t="str">
        <f>IF(b_BDVSA!M628&lt;&gt;"",ABS(b_BDVSA!M628),"")</f>
        <v/>
      </c>
      <c r="O628" s="125" t="str">
        <f>IF(AND(b_BDVSA!M628&lt;&gt;"",b_BDVSA!M628&lt;&gt;0)=TRUE,IF(b_BDVSA!M628&gt;0,"D","A"),"")</f>
        <v/>
      </c>
      <c r="P628" s="126" t="str">
        <f>IF(b_BDVSA!N628&lt;&gt;"",ABS(b_BDVSA!N628),"")</f>
        <v/>
      </c>
      <c r="Q628" s="125" t="str">
        <f>IF(b_BDVSA!Q628&lt;&gt;"",ABS(b_BDVSA!Q628),"")</f>
        <v/>
      </c>
      <c r="R628" s="125" t="str">
        <f>IF(AND(b_BDVSA!Q628&lt;&gt;"",b_BDVSA!Q628&lt;&gt;0)=TRUE,IF(b_BDVSA!Q628&gt;0,"D","A"),"")</f>
        <v/>
      </c>
      <c r="S628" s="125" t="str">
        <f>IF(b_BDVSA!R628&lt;&gt;"",ABS(b_BDVSA!R628),"")</f>
        <v/>
      </c>
      <c r="T628" s="125" t="str">
        <f>IF(AND(b_BDVSA!R628&lt;&gt;"",b_BDVSA!R628&lt;&gt;0)=TRUE,IF(b_BDVSA!R628&gt;0,"D","A"),"")</f>
        <v/>
      </c>
      <c r="U628" s="126" t="str">
        <f>IF(b_BDVSA!S628&lt;&gt;"",ABS(b_BDVSA!S628),"")</f>
        <v/>
      </c>
      <c r="V628" s="125" t="str">
        <f>IF(b_BDVSA!V628&lt;&gt;"",ABS(b_BDVSA!V628),"")</f>
        <v/>
      </c>
      <c r="W628" s="125" t="str">
        <f>IF(AND(b_BDVSA!V628&lt;&gt;"",b_BDVSA!V628&lt;&gt;0)=TRUE,IF(b_BDVSA!V628&gt;0,"D","A"),"")</f>
        <v/>
      </c>
      <c r="X628" s="125" t="str">
        <f>IF(b_BDVSA!W628&lt;&gt;"",ABS(b_BDVSA!W628),"")</f>
        <v/>
      </c>
      <c r="Y628" s="125" t="str">
        <f>IF(AND(b_BDVSA!W628&lt;&gt;"",b_BDVSA!W628&lt;&gt;0)=TRUE,IF(b_BDVSA!W628&gt;0,"D","A"),"")</f>
        <v/>
      </c>
      <c r="Z628" s="126" t="str">
        <f>IF(b_BDVSA!X628&lt;&gt;"",ABS(b_BDVSA!X628),"")</f>
        <v/>
      </c>
    </row>
    <row r="629" spans="1:26">
      <c r="A629" s="117" t="str">
        <f>IF(dati_pdc!A625&lt;&gt;"",IF(dati_pdc!D625=1,RIGHT(dati_pdc!A625,dati_pdc!E625),dati_pdc!A625),"")</f>
        <v/>
      </c>
      <c r="B629" s="117" t="str">
        <f>IF(dati_pdc!B625&lt;&gt;"",dati_pdc!B625,"")</f>
        <v/>
      </c>
      <c r="C629" s="117" t="str">
        <f>IF(dati_pdc!C625&lt;&gt;"",dati_pdc!C625,"")</f>
        <v/>
      </c>
      <c r="D629" s="117" t="str">
        <f>IF(dati_pdc!D625&lt;&gt;"",dati_pdc!D625,"")</f>
        <v/>
      </c>
      <c r="E629" s="125" t="str">
        <f>IF(b_BDVSA!F629&lt;&gt;"",ABS(b_BDVSA!F629),"")</f>
        <v/>
      </c>
      <c r="F629" s="125" t="str">
        <f>IF(AND(b_BDVSA!F629&lt;&gt;"",b_BDVSA!F629&lt;&gt;0)=TRUE,IF(b_BDVSA!F629&gt;0,"D","A"),"")</f>
        <v/>
      </c>
      <c r="G629" s="125" t="str">
        <f>IF(b_BDVSA!G629&lt;&gt;"",ABS(b_BDVSA!G629),"")</f>
        <v/>
      </c>
      <c r="H629" s="125" t="str">
        <f>IF(AND(b_BDVSA!G629&lt;&gt;"",b_BDVSA!G629&lt;&gt;0)=TRUE,IF(b_BDVSA!G629&gt;0,"D","A"),"")</f>
        <v/>
      </c>
      <c r="I629" s="125" t="str">
        <f>IF(b_BDVSA!H629&lt;&gt;"",ABS(b_BDVSA!H629),"")</f>
        <v/>
      </c>
      <c r="J629" s="125" t="str">
        <f>IF(AND(b_BDVSA!H629&lt;&gt;"",b_BDVSA!H629&lt;&gt;0)=TRUE,IF(b_BDVSA!H629&gt;0,"D","A"),"")</f>
        <v/>
      </c>
      <c r="K629" s="126" t="str">
        <f>IF(b_BDVSA!I629&lt;&gt;"",ABS(b_BDVSA!I629),"")</f>
        <v/>
      </c>
      <c r="L629" s="125" t="str">
        <f>IF(b_BDVSA!L629&lt;&gt;"",ABS(b_BDVSA!L629),"")</f>
        <v/>
      </c>
      <c r="M629" s="125" t="str">
        <f>IF(AND(b_BDVSA!L629&lt;&gt;"",b_BDVSA!L629&lt;&gt;0)=TRUE,IF(b_BDVSA!L629&gt;0,"D","A"),"")</f>
        <v/>
      </c>
      <c r="N629" s="125" t="str">
        <f>IF(b_BDVSA!M629&lt;&gt;"",ABS(b_BDVSA!M629),"")</f>
        <v/>
      </c>
      <c r="O629" s="125" t="str">
        <f>IF(AND(b_BDVSA!M629&lt;&gt;"",b_BDVSA!M629&lt;&gt;0)=TRUE,IF(b_BDVSA!M629&gt;0,"D","A"),"")</f>
        <v/>
      </c>
      <c r="P629" s="126" t="str">
        <f>IF(b_BDVSA!N629&lt;&gt;"",ABS(b_BDVSA!N629),"")</f>
        <v/>
      </c>
      <c r="Q629" s="125" t="str">
        <f>IF(b_BDVSA!Q629&lt;&gt;"",ABS(b_BDVSA!Q629),"")</f>
        <v/>
      </c>
      <c r="R629" s="125" t="str">
        <f>IF(AND(b_BDVSA!Q629&lt;&gt;"",b_BDVSA!Q629&lt;&gt;0)=TRUE,IF(b_BDVSA!Q629&gt;0,"D","A"),"")</f>
        <v/>
      </c>
      <c r="S629" s="125" t="str">
        <f>IF(b_BDVSA!R629&lt;&gt;"",ABS(b_BDVSA!R629),"")</f>
        <v/>
      </c>
      <c r="T629" s="125" t="str">
        <f>IF(AND(b_BDVSA!R629&lt;&gt;"",b_BDVSA!R629&lt;&gt;0)=TRUE,IF(b_BDVSA!R629&gt;0,"D","A"),"")</f>
        <v/>
      </c>
      <c r="U629" s="126" t="str">
        <f>IF(b_BDVSA!S629&lt;&gt;"",ABS(b_BDVSA!S629),"")</f>
        <v/>
      </c>
      <c r="V629" s="125" t="str">
        <f>IF(b_BDVSA!V629&lt;&gt;"",ABS(b_BDVSA!V629),"")</f>
        <v/>
      </c>
      <c r="W629" s="125" t="str">
        <f>IF(AND(b_BDVSA!V629&lt;&gt;"",b_BDVSA!V629&lt;&gt;0)=TRUE,IF(b_BDVSA!V629&gt;0,"D","A"),"")</f>
        <v/>
      </c>
      <c r="X629" s="125" t="str">
        <f>IF(b_BDVSA!W629&lt;&gt;"",ABS(b_BDVSA!W629),"")</f>
        <v/>
      </c>
      <c r="Y629" s="125" t="str">
        <f>IF(AND(b_BDVSA!W629&lt;&gt;"",b_BDVSA!W629&lt;&gt;0)=TRUE,IF(b_BDVSA!W629&gt;0,"D","A"),"")</f>
        <v/>
      </c>
      <c r="Z629" s="126" t="str">
        <f>IF(b_BDVSA!X629&lt;&gt;"",ABS(b_BDVSA!X629),"")</f>
        <v/>
      </c>
    </row>
    <row r="630" spans="1:26">
      <c r="A630" s="117" t="str">
        <f>IF(dati_pdc!A626&lt;&gt;"",IF(dati_pdc!D626=1,RIGHT(dati_pdc!A626,dati_pdc!E626),dati_pdc!A626),"")</f>
        <v/>
      </c>
      <c r="B630" s="117" t="str">
        <f>IF(dati_pdc!B626&lt;&gt;"",dati_pdc!B626,"")</f>
        <v/>
      </c>
      <c r="C630" s="117" t="str">
        <f>IF(dati_pdc!C626&lt;&gt;"",dati_pdc!C626,"")</f>
        <v/>
      </c>
      <c r="D630" s="117" t="str">
        <f>IF(dati_pdc!D626&lt;&gt;"",dati_pdc!D626,"")</f>
        <v/>
      </c>
      <c r="E630" s="125" t="str">
        <f>IF(b_BDVSA!F630&lt;&gt;"",ABS(b_BDVSA!F630),"")</f>
        <v/>
      </c>
      <c r="F630" s="125" t="str">
        <f>IF(AND(b_BDVSA!F630&lt;&gt;"",b_BDVSA!F630&lt;&gt;0)=TRUE,IF(b_BDVSA!F630&gt;0,"D","A"),"")</f>
        <v/>
      </c>
      <c r="G630" s="125" t="str">
        <f>IF(b_BDVSA!G630&lt;&gt;"",ABS(b_BDVSA!G630),"")</f>
        <v/>
      </c>
      <c r="H630" s="125" t="str">
        <f>IF(AND(b_BDVSA!G630&lt;&gt;"",b_BDVSA!G630&lt;&gt;0)=TRUE,IF(b_BDVSA!G630&gt;0,"D","A"),"")</f>
        <v/>
      </c>
      <c r="I630" s="125" t="str">
        <f>IF(b_BDVSA!H630&lt;&gt;"",ABS(b_BDVSA!H630),"")</f>
        <v/>
      </c>
      <c r="J630" s="125" t="str">
        <f>IF(AND(b_BDVSA!H630&lt;&gt;"",b_BDVSA!H630&lt;&gt;0)=TRUE,IF(b_BDVSA!H630&gt;0,"D","A"),"")</f>
        <v/>
      </c>
      <c r="K630" s="126" t="str">
        <f>IF(b_BDVSA!I630&lt;&gt;"",ABS(b_BDVSA!I630),"")</f>
        <v/>
      </c>
      <c r="L630" s="125" t="str">
        <f>IF(b_BDVSA!L630&lt;&gt;"",ABS(b_BDVSA!L630),"")</f>
        <v/>
      </c>
      <c r="M630" s="125" t="str">
        <f>IF(AND(b_BDVSA!L630&lt;&gt;"",b_BDVSA!L630&lt;&gt;0)=TRUE,IF(b_BDVSA!L630&gt;0,"D","A"),"")</f>
        <v/>
      </c>
      <c r="N630" s="125" t="str">
        <f>IF(b_BDVSA!M630&lt;&gt;"",ABS(b_BDVSA!M630),"")</f>
        <v/>
      </c>
      <c r="O630" s="125" t="str">
        <f>IF(AND(b_BDVSA!M630&lt;&gt;"",b_BDVSA!M630&lt;&gt;0)=TRUE,IF(b_BDVSA!M630&gt;0,"D","A"),"")</f>
        <v/>
      </c>
      <c r="P630" s="126" t="str">
        <f>IF(b_BDVSA!N630&lt;&gt;"",ABS(b_BDVSA!N630),"")</f>
        <v/>
      </c>
      <c r="Q630" s="125" t="str">
        <f>IF(b_BDVSA!Q630&lt;&gt;"",ABS(b_BDVSA!Q630),"")</f>
        <v/>
      </c>
      <c r="R630" s="125" t="str">
        <f>IF(AND(b_BDVSA!Q630&lt;&gt;"",b_BDVSA!Q630&lt;&gt;0)=TRUE,IF(b_BDVSA!Q630&gt;0,"D","A"),"")</f>
        <v/>
      </c>
      <c r="S630" s="125" t="str">
        <f>IF(b_BDVSA!R630&lt;&gt;"",ABS(b_BDVSA!R630),"")</f>
        <v/>
      </c>
      <c r="T630" s="125" t="str">
        <f>IF(AND(b_BDVSA!R630&lt;&gt;"",b_BDVSA!R630&lt;&gt;0)=TRUE,IF(b_BDVSA!R630&gt;0,"D","A"),"")</f>
        <v/>
      </c>
      <c r="U630" s="126" t="str">
        <f>IF(b_BDVSA!S630&lt;&gt;"",ABS(b_BDVSA!S630),"")</f>
        <v/>
      </c>
      <c r="V630" s="125" t="str">
        <f>IF(b_BDVSA!V630&lt;&gt;"",ABS(b_BDVSA!V630),"")</f>
        <v/>
      </c>
      <c r="W630" s="125" t="str">
        <f>IF(AND(b_BDVSA!V630&lt;&gt;"",b_BDVSA!V630&lt;&gt;0)=TRUE,IF(b_BDVSA!V630&gt;0,"D","A"),"")</f>
        <v/>
      </c>
      <c r="X630" s="125" t="str">
        <f>IF(b_BDVSA!W630&lt;&gt;"",ABS(b_BDVSA!W630),"")</f>
        <v/>
      </c>
      <c r="Y630" s="125" t="str">
        <f>IF(AND(b_BDVSA!W630&lt;&gt;"",b_BDVSA!W630&lt;&gt;0)=TRUE,IF(b_BDVSA!W630&gt;0,"D","A"),"")</f>
        <v/>
      </c>
      <c r="Z630" s="126" t="str">
        <f>IF(b_BDVSA!X630&lt;&gt;"",ABS(b_BDVSA!X630),"")</f>
        <v/>
      </c>
    </row>
    <row r="631" spans="1:26">
      <c r="A631" s="117" t="str">
        <f>IF(dati_pdc!A627&lt;&gt;"",IF(dati_pdc!D627=1,RIGHT(dati_pdc!A627,dati_pdc!E627),dati_pdc!A627),"")</f>
        <v/>
      </c>
      <c r="B631" s="117" t="str">
        <f>IF(dati_pdc!B627&lt;&gt;"",dati_pdc!B627,"")</f>
        <v/>
      </c>
      <c r="C631" s="117" t="str">
        <f>IF(dati_pdc!C627&lt;&gt;"",dati_pdc!C627,"")</f>
        <v/>
      </c>
      <c r="D631" s="117" t="str">
        <f>IF(dati_pdc!D627&lt;&gt;"",dati_pdc!D627,"")</f>
        <v/>
      </c>
      <c r="E631" s="125" t="str">
        <f>IF(b_BDVSA!F631&lt;&gt;"",ABS(b_BDVSA!F631),"")</f>
        <v/>
      </c>
      <c r="F631" s="125" t="str">
        <f>IF(AND(b_BDVSA!F631&lt;&gt;"",b_BDVSA!F631&lt;&gt;0)=TRUE,IF(b_BDVSA!F631&gt;0,"D","A"),"")</f>
        <v/>
      </c>
      <c r="G631" s="125" t="str">
        <f>IF(b_BDVSA!G631&lt;&gt;"",ABS(b_BDVSA!G631),"")</f>
        <v/>
      </c>
      <c r="H631" s="125" t="str">
        <f>IF(AND(b_BDVSA!G631&lt;&gt;"",b_BDVSA!G631&lt;&gt;0)=TRUE,IF(b_BDVSA!G631&gt;0,"D","A"),"")</f>
        <v/>
      </c>
      <c r="I631" s="125" t="str">
        <f>IF(b_BDVSA!H631&lt;&gt;"",ABS(b_BDVSA!H631),"")</f>
        <v/>
      </c>
      <c r="J631" s="125" t="str">
        <f>IF(AND(b_BDVSA!H631&lt;&gt;"",b_BDVSA!H631&lt;&gt;0)=TRUE,IF(b_BDVSA!H631&gt;0,"D","A"),"")</f>
        <v/>
      </c>
      <c r="K631" s="126" t="str">
        <f>IF(b_BDVSA!I631&lt;&gt;"",ABS(b_BDVSA!I631),"")</f>
        <v/>
      </c>
      <c r="L631" s="125" t="str">
        <f>IF(b_BDVSA!L631&lt;&gt;"",ABS(b_BDVSA!L631),"")</f>
        <v/>
      </c>
      <c r="M631" s="125" t="str">
        <f>IF(AND(b_BDVSA!L631&lt;&gt;"",b_BDVSA!L631&lt;&gt;0)=TRUE,IF(b_BDVSA!L631&gt;0,"D","A"),"")</f>
        <v/>
      </c>
      <c r="N631" s="125" t="str">
        <f>IF(b_BDVSA!M631&lt;&gt;"",ABS(b_BDVSA!M631),"")</f>
        <v/>
      </c>
      <c r="O631" s="125" t="str">
        <f>IF(AND(b_BDVSA!M631&lt;&gt;"",b_BDVSA!M631&lt;&gt;0)=TRUE,IF(b_BDVSA!M631&gt;0,"D","A"),"")</f>
        <v/>
      </c>
      <c r="P631" s="126" t="str">
        <f>IF(b_BDVSA!N631&lt;&gt;"",ABS(b_BDVSA!N631),"")</f>
        <v/>
      </c>
      <c r="Q631" s="125" t="str">
        <f>IF(b_BDVSA!Q631&lt;&gt;"",ABS(b_BDVSA!Q631),"")</f>
        <v/>
      </c>
      <c r="R631" s="125" t="str">
        <f>IF(AND(b_BDVSA!Q631&lt;&gt;"",b_BDVSA!Q631&lt;&gt;0)=TRUE,IF(b_BDVSA!Q631&gt;0,"D","A"),"")</f>
        <v/>
      </c>
      <c r="S631" s="125" t="str">
        <f>IF(b_BDVSA!R631&lt;&gt;"",ABS(b_BDVSA!R631),"")</f>
        <v/>
      </c>
      <c r="T631" s="125" t="str">
        <f>IF(AND(b_BDVSA!R631&lt;&gt;"",b_BDVSA!R631&lt;&gt;0)=TRUE,IF(b_BDVSA!R631&gt;0,"D","A"),"")</f>
        <v/>
      </c>
      <c r="U631" s="126" t="str">
        <f>IF(b_BDVSA!S631&lt;&gt;"",ABS(b_BDVSA!S631),"")</f>
        <v/>
      </c>
      <c r="V631" s="125" t="str">
        <f>IF(b_BDVSA!V631&lt;&gt;"",ABS(b_BDVSA!V631),"")</f>
        <v/>
      </c>
      <c r="W631" s="125" t="str">
        <f>IF(AND(b_BDVSA!V631&lt;&gt;"",b_BDVSA!V631&lt;&gt;0)=TRUE,IF(b_BDVSA!V631&gt;0,"D","A"),"")</f>
        <v/>
      </c>
      <c r="X631" s="125" t="str">
        <f>IF(b_BDVSA!W631&lt;&gt;"",ABS(b_BDVSA!W631),"")</f>
        <v/>
      </c>
      <c r="Y631" s="125" t="str">
        <f>IF(AND(b_BDVSA!W631&lt;&gt;"",b_BDVSA!W631&lt;&gt;0)=TRUE,IF(b_BDVSA!W631&gt;0,"D","A"),"")</f>
        <v/>
      </c>
      <c r="Z631" s="126" t="str">
        <f>IF(b_BDVSA!X631&lt;&gt;"",ABS(b_BDVSA!X631),"")</f>
        <v/>
      </c>
    </row>
    <row r="632" spans="1:26">
      <c r="A632" s="117" t="str">
        <f>IF(dati_pdc!A628&lt;&gt;"",IF(dati_pdc!D628=1,RIGHT(dati_pdc!A628,dati_pdc!E628),dati_pdc!A628),"")</f>
        <v/>
      </c>
      <c r="B632" s="117" t="str">
        <f>IF(dati_pdc!B628&lt;&gt;"",dati_pdc!B628,"")</f>
        <v/>
      </c>
      <c r="C632" s="117" t="str">
        <f>IF(dati_pdc!C628&lt;&gt;"",dati_pdc!C628,"")</f>
        <v/>
      </c>
      <c r="D632" s="117" t="str">
        <f>IF(dati_pdc!D628&lt;&gt;"",dati_pdc!D628,"")</f>
        <v/>
      </c>
      <c r="E632" s="125" t="str">
        <f>IF(b_BDVSA!F632&lt;&gt;"",ABS(b_BDVSA!F632),"")</f>
        <v/>
      </c>
      <c r="F632" s="125" t="str">
        <f>IF(AND(b_BDVSA!F632&lt;&gt;"",b_BDVSA!F632&lt;&gt;0)=TRUE,IF(b_BDVSA!F632&gt;0,"D","A"),"")</f>
        <v/>
      </c>
      <c r="G632" s="125" t="str">
        <f>IF(b_BDVSA!G632&lt;&gt;"",ABS(b_BDVSA!G632),"")</f>
        <v/>
      </c>
      <c r="H632" s="125" t="str">
        <f>IF(AND(b_BDVSA!G632&lt;&gt;"",b_BDVSA!G632&lt;&gt;0)=TRUE,IF(b_BDVSA!G632&gt;0,"D","A"),"")</f>
        <v/>
      </c>
      <c r="I632" s="125" t="str">
        <f>IF(b_BDVSA!H632&lt;&gt;"",ABS(b_BDVSA!H632),"")</f>
        <v/>
      </c>
      <c r="J632" s="125" t="str">
        <f>IF(AND(b_BDVSA!H632&lt;&gt;"",b_BDVSA!H632&lt;&gt;0)=TRUE,IF(b_BDVSA!H632&gt;0,"D","A"),"")</f>
        <v/>
      </c>
      <c r="K632" s="126" t="str">
        <f>IF(b_BDVSA!I632&lt;&gt;"",ABS(b_BDVSA!I632),"")</f>
        <v/>
      </c>
      <c r="L632" s="125" t="str">
        <f>IF(b_BDVSA!L632&lt;&gt;"",ABS(b_BDVSA!L632),"")</f>
        <v/>
      </c>
      <c r="M632" s="125" t="str">
        <f>IF(AND(b_BDVSA!L632&lt;&gt;"",b_BDVSA!L632&lt;&gt;0)=TRUE,IF(b_BDVSA!L632&gt;0,"D","A"),"")</f>
        <v/>
      </c>
      <c r="N632" s="125" t="str">
        <f>IF(b_BDVSA!M632&lt;&gt;"",ABS(b_BDVSA!M632),"")</f>
        <v/>
      </c>
      <c r="O632" s="125" t="str">
        <f>IF(AND(b_BDVSA!M632&lt;&gt;"",b_BDVSA!M632&lt;&gt;0)=TRUE,IF(b_BDVSA!M632&gt;0,"D","A"),"")</f>
        <v/>
      </c>
      <c r="P632" s="126" t="str">
        <f>IF(b_BDVSA!N632&lt;&gt;"",ABS(b_BDVSA!N632),"")</f>
        <v/>
      </c>
      <c r="Q632" s="125" t="str">
        <f>IF(b_BDVSA!Q632&lt;&gt;"",ABS(b_BDVSA!Q632),"")</f>
        <v/>
      </c>
      <c r="R632" s="125" t="str">
        <f>IF(AND(b_BDVSA!Q632&lt;&gt;"",b_BDVSA!Q632&lt;&gt;0)=TRUE,IF(b_BDVSA!Q632&gt;0,"D","A"),"")</f>
        <v/>
      </c>
      <c r="S632" s="125" t="str">
        <f>IF(b_BDVSA!R632&lt;&gt;"",ABS(b_BDVSA!R632),"")</f>
        <v/>
      </c>
      <c r="T632" s="125" t="str">
        <f>IF(AND(b_BDVSA!R632&lt;&gt;"",b_BDVSA!R632&lt;&gt;0)=TRUE,IF(b_BDVSA!R632&gt;0,"D","A"),"")</f>
        <v/>
      </c>
      <c r="U632" s="126" t="str">
        <f>IF(b_BDVSA!S632&lt;&gt;"",ABS(b_BDVSA!S632),"")</f>
        <v/>
      </c>
      <c r="V632" s="125" t="str">
        <f>IF(b_BDVSA!V632&lt;&gt;"",ABS(b_BDVSA!V632),"")</f>
        <v/>
      </c>
      <c r="W632" s="125" t="str">
        <f>IF(AND(b_BDVSA!V632&lt;&gt;"",b_BDVSA!V632&lt;&gt;0)=TRUE,IF(b_BDVSA!V632&gt;0,"D","A"),"")</f>
        <v/>
      </c>
      <c r="X632" s="125" t="str">
        <f>IF(b_BDVSA!W632&lt;&gt;"",ABS(b_BDVSA!W632),"")</f>
        <v/>
      </c>
      <c r="Y632" s="125" t="str">
        <f>IF(AND(b_BDVSA!W632&lt;&gt;"",b_BDVSA!W632&lt;&gt;0)=TRUE,IF(b_BDVSA!W632&gt;0,"D","A"),"")</f>
        <v/>
      </c>
      <c r="Z632" s="126" t="str">
        <f>IF(b_BDVSA!X632&lt;&gt;"",ABS(b_BDVSA!X632),"")</f>
        <v/>
      </c>
    </row>
    <row r="633" spans="1:26">
      <c r="A633" s="117" t="str">
        <f>IF(dati_pdc!A629&lt;&gt;"",IF(dati_pdc!D629=1,RIGHT(dati_pdc!A629,dati_pdc!E629),dati_pdc!A629),"")</f>
        <v/>
      </c>
      <c r="B633" s="117" t="str">
        <f>IF(dati_pdc!B629&lt;&gt;"",dati_pdc!B629,"")</f>
        <v/>
      </c>
      <c r="C633" s="117" t="str">
        <f>IF(dati_pdc!C629&lt;&gt;"",dati_pdc!C629,"")</f>
        <v/>
      </c>
      <c r="D633" s="117" t="str">
        <f>IF(dati_pdc!D629&lt;&gt;"",dati_pdc!D629,"")</f>
        <v/>
      </c>
      <c r="E633" s="125" t="str">
        <f>IF(b_BDVSA!F633&lt;&gt;"",ABS(b_BDVSA!F633),"")</f>
        <v/>
      </c>
      <c r="F633" s="125" t="str">
        <f>IF(AND(b_BDVSA!F633&lt;&gt;"",b_BDVSA!F633&lt;&gt;0)=TRUE,IF(b_BDVSA!F633&gt;0,"D","A"),"")</f>
        <v/>
      </c>
      <c r="G633" s="125" t="str">
        <f>IF(b_BDVSA!G633&lt;&gt;"",ABS(b_BDVSA!G633),"")</f>
        <v/>
      </c>
      <c r="H633" s="125" t="str">
        <f>IF(AND(b_BDVSA!G633&lt;&gt;"",b_BDVSA!G633&lt;&gt;0)=TRUE,IF(b_BDVSA!G633&gt;0,"D","A"),"")</f>
        <v/>
      </c>
      <c r="I633" s="125" t="str">
        <f>IF(b_BDVSA!H633&lt;&gt;"",ABS(b_BDVSA!H633),"")</f>
        <v/>
      </c>
      <c r="J633" s="125" t="str">
        <f>IF(AND(b_BDVSA!H633&lt;&gt;"",b_BDVSA!H633&lt;&gt;0)=TRUE,IF(b_BDVSA!H633&gt;0,"D","A"),"")</f>
        <v/>
      </c>
      <c r="K633" s="126" t="str">
        <f>IF(b_BDVSA!I633&lt;&gt;"",ABS(b_BDVSA!I633),"")</f>
        <v/>
      </c>
      <c r="L633" s="125" t="str">
        <f>IF(b_BDVSA!L633&lt;&gt;"",ABS(b_BDVSA!L633),"")</f>
        <v/>
      </c>
      <c r="M633" s="125" t="str">
        <f>IF(AND(b_BDVSA!L633&lt;&gt;"",b_BDVSA!L633&lt;&gt;0)=TRUE,IF(b_BDVSA!L633&gt;0,"D","A"),"")</f>
        <v/>
      </c>
      <c r="N633" s="125" t="str">
        <f>IF(b_BDVSA!M633&lt;&gt;"",ABS(b_BDVSA!M633),"")</f>
        <v/>
      </c>
      <c r="O633" s="125" t="str">
        <f>IF(AND(b_BDVSA!M633&lt;&gt;"",b_BDVSA!M633&lt;&gt;0)=TRUE,IF(b_BDVSA!M633&gt;0,"D","A"),"")</f>
        <v/>
      </c>
      <c r="P633" s="126" t="str">
        <f>IF(b_BDVSA!N633&lt;&gt;"",ABS(b_BDVSA!N633),"")</f>
        <v/>
      </c>
      <c r="Q633" s="125" t="str">
        <f>IF(b_BDVSA!Q633&lt;&gt;"",ABS(b_BDVSA!Q633),"")</f>
        <v/>
      </c>
      <c r="R633" s="125" t="str">
        <f>IF(AND(b_BDVSA!Q633&lt;&gt;"",b_BDVSA!Q633&lt;&gt;0)=TRUE,IF(b_BDVSA!Q633&gt;0,"D","A"),"")</f>
        <v/>
      </c>
      <c r="S633" s="125" t="str">
        <f>IF(b_BDVSA!R633&lt;&gt;"",ABS(b_BDVSA!R633),"")</f>
        <v/>
      </c>
      <c r="T633" s="125" t="str">
        <f>IF(AND(b_BDVSA!R633&lt;&gt;"",b_BDVSA!R633&lt;&gt;0)=TRUE,IF(b_BDVSA!R633&gt;0,"D","A"),"")</f>
        <v/>
      </c>
      <c r="U633" s="126" t="str">
        <f>IF(b_BDVSA!S633&lt;&gt;"",ABS(b_BDVSA!S633),"")</f>
        <v/>
      </c>
      <c r="V633" s="125" t="str">
        <f>IF(b_BDVSA!V633&lt;&gt;"",ABS(b_BDVSA!V633),"")</f>
        <v/>
      </c>
      <c r="W633" s="125" t="str">
        <f>IF(AND(b_BDVSA!V633&lt;&gt;"",b_BDVSA!V633&lt;&gt;0)=TRUE,IF(b_BDVSA!V633&gt;0,"D","A"),"")</f>
        <v/>
      </c>
      <c r="X633" s="125" t="str">
        <f>IF(b_BDVSA!W633&lt;&gt;"",ABS(b_BDVSA!W633),"")</f>
        <v/>
      </c>
      <c r="Y633" s="125" t="str">
        <f>IF(AND(b_BDVSA!W633&lt;&gt;"",b_BDVSA!W633&lt;&gt;0)=TRUE,IF(b_BDVSA!W633&gt;0,"D","A"),"")</f>
        <v/>
      </c>
      <c r="Z633" s="126" t="str">
        <f>IF(b_BDVSA!X633&lt;&gt;"",ABS(b_BDVSA!X633),"")</f>
        <v/>
      </c>
    </row>
    <row r="634" spans="1:26">
      <c r="A634" s="117" t="str">
        <f>IF(dati_pdc!A630&lt;&gt;"",IF(dati_pdc!D630=1,RIGHT(dati_pdc!A630,dati_pdc!E630),dati_pdc!A630),"")</f>
        <v/>
      </c>
      <c r="B634" s="117" t="str">
        <f>IF(dati_pdc!B630&lt;&gt;"",dati_pdc!B630,"")</f>
        <v/>
      </c>
      <c r="C634" s="117" t="str">
        <f>IF(dati_pdc!C630&lt;&gt;"",dati_pdc!C630,"")</f>
        <v/>
      </c>
      <c r="D634" s="117" t="str">
        <f>IF(dati_pdc!D630&lt;&gt;"",dati_pdc!D630,"")</f>
        <v/>
      </c>
      <c r="E634" s="125" t="str">
        <f>IF(b_BDVSA!F634&lt;&gt;"",ABS(b_BDVSA!F634),"")</f>
        <v/>
      </c>
      <c r="F634" s="125" t="str">
        <f>IF(AND(b_BDVSA!F634&lt;&gt;"",b_BDVSA!F634&lt;&gt;0)=TRUE,IF(b_BDVSA!F634&gt;0,"D","A"),"")</f>
        <v/>
      </c>
      <c r="G634" s="125" t="str">
        <f>IF(b_BDVSA!G634&lt;&gt;"",ABS(b_BDVSA!G634),"")</f>
        <v/>
      </c>
      <c r="H634" s="125" t="str">
        <f>IF(AND(b_BDVSA!G634&lt;&gt;"",b_BDVSA!G634&lt;&gt;0)=TRUE,IF(b_BDVSA!G634&gt;0,"D","A"),"")</f>
        <v/>
      </c>
      <c r="I634" s="125" t="str">
        <f>IF(b_BDVSA!H634&lt;&gt;"",ABS(b_BDVSA!H634),"")</f>
        <v/>
      </c>
      <c r="J634" s="125" t="str">
        <f>IF(AND(b_BDVSA!H634&lt;&gt;"",b_BDVSA!H634&lt;&gt;0)=TRUE,IF(b_BDVSA!H634&gt;0,"D","A"),"")</f>
        <v/>
      </c>
      <c r="K634" s="126" t="str">
        <f>IF(b_BDVSA!I634&lt;&gt;"",ABS(b_BDVSA!I634),"")</f>
        <v/>
      </c>
      <c r="L634" s="125" t="str">
        <f>IF(b_BDVSA!L634&lt;&gt;"",ABS(b_BDVSA!L634),"")</f>
        <v/>
      </c>
      <c r="M634" s="125" t="str">
        <f>IF(AND(b_BDVSA!L634&lt;&gt;"",b_BDVSA!L634&lt;&gt;0)=TRUE,IF(b_BDVSA!L634&gt;0,"D","A"),"")</f>
        <v/>
      </c>
      <c r="N634" s="125" t="str">
        <f>IF(b_BDVSA!M634&lt;&gt;"",ABS(b_BDVSA!M634),"")</f>
        <v/>
      </c>
      <c r="O634" s="125" t="str">
        <f>IF(AND(b_BDVSA!M634&lt;&gt;"",b_BDVSA!M634&lt;&gt;0)=TRUE,IF(b_BDVSA!M634&gt;0,"D","A"),"")</f>
        <v/>
      </c>
      <c r="P634" s="126" t="str">
        <f>IF(b_BDVSA!N634&lt;&gt;"",ABS(b_BDVSA!N634),"")</f>
        <v/>
      </c>
      <c r="Q634" s="125" t="str">
        <f>IF(b_BDVSA!Q634&lt;&gt;"",ABS(b_BDVSA!Q634),"")</f>
        <v/>
      </c>
      <c r="R634" s="125" t="str">
        <f>IF(AND(b_BDVSA!Q634&lt;&gt;"",b_BDVSA!Q634&lt;&gt;0)=TRUE,IF(b_BDVSA!Q634&gt;0,"D","A"),"")</f>
        <v/>
      </c>
      <c r="S634" s="125" t="str">
        <f>IF(b_BDVSA!R634&lt;&gt;"",ABS(b_BDVSA!R634),"")</f>
        <v/>
      </c>
      <c r="T634" s="125" t="str">
        <f>IF(AND(b_BDVSA!R634&lt;&gt;"",b_BDVSA!R634&lt;&gt;0)=TRUE,IF(b_BDVSA!R634&gt;0,"D","A"),"")</f>
        <v/>
      </c>
      <c r="U634" s="126" t="str">
        <f>IF(b_BDVSA!S634&lt;&gt;"",ABS(b_BDVSA!S634),"")</f>
        <v/>
      </c>
      <c r="V634" s="125" t="str">
        <f>IF(b_BDVSA!V634&lt;&gt;"",ABS(b_BDVSA!V634),"")</f>
        <v/>
      </c>
      <c r="W634" s="125" t="str">
        <f>IF(AND(b_BDVSA!V634&lt;&gt;"",b_BDVSA!V634&lt;&gt;0)=TRUE,IF(b_BDVSA!V634&gt;0,"D","A"),"")</f>
        <v/>
      </c>
      <c r="X634" s="125" t="str">
        <f>IF(b_BDVSA!W634&lt;&gt;"",ABS(b_BDVSA!W634),"")</f>
        <v/>
      </c>
      <c r="Y634" s="125" t="str">
        <f>IF(AND(b_BDVSA!W634&lt;&gt;"",b_BDVSA!W634&lt;&gt;0)=TRUE,IF(b_BDVSA!W634&gt;0,"D","A"),"")</f>
        <v/>
      </c>
      <c r="Z634" s="126" t="str">
        <f>IF(b_BDVSA!X634&lt;&gt;"",ABS(b_BDVSA!X634),"")</f>
        <v/>
      </c>
    </row>
    <row r="635" spans="1:26">
      <c r="A635" s="117" t="str">
        <f>IF(dati_pdc!A631&lt;&gt;"",IF(dati_pdc!D631=1,RIGHT(dati_pdc!A631,dati_pdc!E631),dati_pdc!A631),"")</f>
        <v/>
      </c>
      <c r="B635" s="117" t="str">
        <f>IF(dati_pdc!B631&lt;&gt;"",dati_pdc!B631,"")</f>
        <v/>
      </c>
      <c r="C635" s="117" t="str">
        <f>IF(dati_pdc!C631&lt;&gt;"",dati_pdc!C631,"")</f>
        <v/>
      </c>
      <c r="D635" s="117" t="str">
        <f>IF(dati_pdc!D631&lt;&gt;"",dati_pdc!D631,"")</f>
        <v/>
      </c>
      <c r="E635" s="125" t="str">
        <f>IF(b_BDVSA!F635&lt;&gt;"",ABS(b_BDVSA!F635),"")</f>
        <v/>
      </c>
      <c r="F635" s="125" t="str">
        <f>IF(AND(b_BDVSA!F635&lt;&gt;"",b_BDVSA!F635&lt;&gt;0)=TRUE,IF(b_BDVSA!F635&gt;0,"D","A"),"")</f>
        <v/>
      </c>
      <c r="G635" s="125" t="str">
        <f>IF(b_BDVSA!G635&lt;&gt;"",ABS(b_BDVSA!G635),"")</f>
        <v/>
      </c>
      <c r="H635" s="125" t="str">
        <f>IF(AND(b_BDVSA!G635&lt;&gt;"",b_BDVSA!G635&lt;&gt;0)=TRUE,IF(b_BDVSA!G635&gt;0,"D","A"),"")</f>
        <v/>
      </c>
      <c r="I635" s="125" t="str">
        <f>IF(b_BDVSA!H635&lt;&gt;"",ABS(b_BDVSA!H635),"")</f>
        <v/>
      </c>
      <c r="J635" s="125" t="str">
        <f>IF(AND(b_BDVSA!H635&lt;&gt;"",b_BDVSA!H635&lt;&gt;0)=TRUE,IF(b_BDVSA!H635&gt;0,"D","A"),"")</f>
        <v/>
      </c>
      <c r="K635" s="126" t="str">
        <f>IF(b_BDVSA!I635&lt;&gt;"",ABS(b_BDVSA!I635),"")</f>
        <v/>
      </c>
      <c r="L635" s="125" t="str">
        <f>IF(b_BDVSA!L635&lt;&gt;"",ABS(b_BDVSA!L635),"")</f>
        <v/>
      </c>
      <c r="M635" s="125" t="str">
        <f>IF(AND(b_BDVSA!L635&lt;&gt;"",b_BDVSA!L635&lt;&gt;0)=TRUE,IF(b_BDVSA!L635&gt;0,"D","A"),"")</f>
        <v/>
      </c>
      <c r="N635" s="125" t="str">
        <f>IF(b_BDVSA!M635&lt;&gt;"",ABS(b_BDVSA!M635),"")</f>
        <v/>
      </c>
      <c r="O635" s="125" t="str">
        <f>IF(AND(b_BDVSA!M635&lt;&gt;"",b_BDVSA!M635&lt;&gt;0)=TRUE,IF(b_BDVSA!M635&gt;0,"D","A"),"")</f>
        <v/>
      </c>
      <c r="P635" s="126" t="str">
        <f>IF(b_BDVSA!N635&lt;&gt;"",ABS(b_BDVSA!N635),"")</f>
        <v/>
      </c>
      <c r="Q635" s="125" t="str">
        <f>IF(b_BDVSA!Q635&lt;&gt;"",ABS(b_BDVSA!Q635),"")</f>
        <v/>
      </c>
      <c r="R635" s="125" t="str">
        <f>IF(AND(b_BDVSA!Q635&lt;&gt;"",b_BDVSA!Q635&lt;&gt;0)=TRUE,IF(b_BDVSA!Q635&gt;0,"D","A"),"")</f>
        <v/>
      </c>
      <c r="S635" s="125" t="str">
        <f>IF(b_BDVSA!R635&lt;&gt;"",ABS(b_BDVSA!R635),"")</f>
        <v/>
      </c>
      <c r="T635" s="125" t="str">
        <f>IF(AND(b_BDVSA!R635&lt;&gt;"",b_BDVSA!R635&lt;&gt;0)=TRUE,IF(b_BDVSA!R635&gt;0,"D","A"),"")</f>
        <v/>
      </c>
      <c r="U635" s="126" t="str">
        <f>IF(b_BDVSA!S635&lt;&gt;"",ABS(b_BDVSA!S635),"")</f>
        <v/>
      </c>
      <c r="V635" s="125" t="str">
        <f>IF(b_BDVSA!V635&lt;&gt;"",ABS(b_BDVSA!V635),"")</f>
        <v/>
      </c>
      <c r="W635" s="125" t="str">
        <f>IF(AND(b_BDVSA!V635&lt;&gt;"",b_BDVSA!V635&lt;&gt;0)=TRUE,IF(b_BDVSA!V635&gt;0,"D","A"),"")</f>
        <v/>
      </c>
      <c r="X635" s="125" t="str">
        <f>IF(b_BDVSA!W635&lt;&gt;"",ABS(b_BDVSA!W635),"")</f>
        <v/>
      </c>
      <c r="Y635" s="125" t="str">
        <f>IF(AND(b_BDVSA!W635&lt;&gt;"",b_BDVSA!W635&lt;&gt;0)=TRUE,IF(b_BDVSA!W635&gt;0,"D","A"),"")</f>
        <v/>
      </c>
      <c r="Z635" s="126" t="str">
        <f>IF(b_BDVSA!X635&lt;&gt;"",ABS(b_BDVSA!X635),"")</f>
        <v/>
      </c>
    </row>
    <row r="636" spans="1:26">
      <c r="A636" s="117" t="str">
        <f>IF(dati_pdc!A632&lt;&gt;"",IF(dati_pdc!D632=1,RIGHT(dati_pdc!A632,dati_pdc!E632),dati_pdc!A632),"")</f>
        <v/>
      </c>
      <c r="B636" s="117" t="str">
        <f>IF(dati_pdc!B632&lt;&gt;"",dati_pdc!B632,"")</f>
        <v/>
      </c>
      <c r="C636" s="117" t="str">
        <f>IF(dati_pdc!C632&lt;&gt;"",dati_pdc!C632,"")</f>
        <v/>
      </c>
      <c r="D636" s="117" t="str">
        <f>IF(dati_pdc!D632&lt;&gt;"",dati_pdc!D632,"")</f>
        <v/>
      </c>
      <c r="E636" s="125" t="str">
        <f>IF(b_BDVSA!F636&lt;&gt;"",ABS(b_BDVSA!F636),"")</f>
        <v/>
      </c>
      <c r="F636" s="125" t="str">
        <f>IF(AND(b_BDVSA!F636&lt;&gt;"",b_BDVSA!F636&lt;&gt;0)=TRUE,IF(b_BDVSA!F636&gt;0,"D","A"),"")</f>
        <v/>
      </c>
      <c r="G636" s="125" t="str">
        <f>IF(b_BDVSA!G636&lt;&gt;"",ABS(b_BDVSA!G636),"")</f>
        <v/>
      </c>
      <c r="H636" s="125" t="str">
        <f>IF(AND(b_BDVSA!G636&lt;&gt;"",b_BDVSA!G636&lt;&gt;0)=TRUE,IF(b_BDVSA!G636&gt;0,"D","A"),"")</f>
        <v/>
      </c>
      <c r="I636" s="125" t="str">
        <f>IF(b_BDVSA!H636&lt;&gt;"",ABS(b_BDVSA!H636),"")</f>
        <v/>
      </c>
      <c r="J636" s="125" t="str">
        <f>IF(AND(b_BDVSA!H636&lt;&gt;"",b_BDVSA!H636&lt;&gt;0)=TRUE,IF(b_BDVSA!H636&gt;0,"D","A"),"")</f>
        <v/>
      </c>
      <c r="K636" s="126" t="str">
        <f>IF(b_BDVSA!I636&lt;&gt;"",ABS(b_BDVSA!I636),"")</f>
        <v/>
      </c>
      <c r="L636" s="125" t="str">
        <f>IF(b_BDVSA!L636&lt;&gt;"",ABS(b_BDVSA!L636),"")</f>
        <v/>
      </c>
      <c r="M636" s="125" t="str">
        <f>IF(AND(b_BDVSA!L636&lt;&gt;"",b_BDVSA!L636&lt;&gt;0)=TRUE,IF(b_BDVSA!L636&gt;0,"D","A"),"")</f>
        <v/>
      </c>
      <c r="N636" s="125" t="str">
        <f>IF(b_BDVSA!M636&lt;&gt;"",ABS(b_BDVSA!M636),"")</f>
        <v/>
      </c>
      <c r="O636" s="125" t="str">
        <f>IF(AND(b_BDVSA!M636&lt;&gt;"",b_BDVSA!M636&lt;&gt;0)=TRUE,IF(b_BDVSA!M636&gt;0,"D","A"),"")</f>
        <v/>
      </c>
      <c r="P636" s="126" t="str">
        <f>IF(b_BDVSA!N636&lt;&gt;"",ABS(b_BDVSA!N636),"")</f>
        <v/>
      </c>
      <c r="Q636" s="125" t="str">
        <f>IF(b_BDVSA!Q636&lt;&gt;"",ABS(b_BDVSA!Q636),"")</f>
        <v/>
      </c>
      <c r="R636" s="125" t="str">
        <f>IF(AND(b_BDVSA!Q636&lt;&gt;"",b_BDVSA!Q636&lt;&gt;0)=TRUE,IF(b_BDVSA!Q636&gt;0,"D","A"),"")</f>
        <v/>
      </c>
      <c r="S636" s="125" t="str">
        <f>IF(b_BDVSA!R636&lt;&gt;"",ABS(b_BDVSA!R636),"")</f>
        <v/>
      </c>
      <c r="T636" s="125" t="str">
        <f>IF(AND(b_BDVSA!R636&lt;&gt;"",b_BDVSA!R636&lt;&gt;0)=TRUE,IF(b_BDVSA!R636&gt;0,"D","A"),"")</f>
        <v/>
      </c>
      <c r="U636" s="126" t="str">
        <f>IF(b_BDVSA!S636&lt;&gt;"",ABS(b_BDVSA!S636),"")</f>
        <v/>
      </c>
      <c r="V636" s="125" t="str">
        <f>IF(b_BDVSA!V636&lt;&gt;"",ABS(b_BDVSA!V636),"")</f>
        <v/>
      </c>
      <c r="W636" s="125" t="str">
        <f>IF(AND(b_BDVSA!V636&lt;&gt;"",b_BDVSA!V636&lt;&gt;0)=TRUE,IF(b_BDVSA!V636&gt;0,"D","A"),"")</f>
        <v/>
      </c>
      <c r="X636" s="125" t="str">
        <f>IF(b_BDVSA!W636&lt;&gt;"",ABS(b_BDVSA!W636),"")</f>
        <v/>
      </c>
      <c r="Y636" s="125" t="str">
        <f>IF(AND(b_BDVSA!W636&lt;&gt;"",b_BDVSA!W636&lt;&gt;0)=TRUE,IF(b_BDVSA!W636&gt;0,"D","A"),"")</f>
        <v/>
      </c>
      <c r="Z636" s="126" t="str">
        <f>IF(b_BDVSA!X636&lt;&gt;"",ABS(b_BDVSA!X636),"")</f>
        <v/>
      </c>
    </row>
    <row r="637" spans="1:26">
      <c r="A637" s="117" t="str">
        <f>IF(dati_pdc!A633&lt;&gt;"",IF(dati_pdc!D633=1,RIGHT(dati_pdc!A633,dati_pdc!E633),dati_pdc!A633),"")</f>
        <v/>
      </c>
      <c r="B637" s="117" t="str">
        <f>IF(dati_pdc!B633&lt;&gt;"",dati_pdc!B633,"")</f>
        <v/>
      </c>
      <c r="C637" s="117" t="str">
        <f>IF(dati_pdc!C633&lt;&gt;"",dati_pdc!C633,"")</f>
        <v/>
      </c>
      <c r="D637" s="117" t="str">
        <f>IF(dati_pdc!D633&lt;&gt;"",dati_pdc!D633,"")</f>
        <v/>
      </c>
      <c r="E637" s="125" t="str">
        <f>IF(b_BDVSA!F637&lt;&gt;"",ABS(b_BDVSA!F637),"")</f>
        <v/>
      </c>
      <c r="F637" s="125" t="str">
        <f>IF(AND(b_BDVSA!F637&lt;&gt;"",b_BDVSA!F637&lt;&gt;0)=TRUE,IF(b_BDVSA!F637&gt;0,"D","A"),"")</f>
        <v/>
      </c>
      <c r="G637" s="125" t="str">
        <f>IF(b_BDVSA!G637&lt;&gt;"",ABS(b_BDVSA!G637),"")</f>
        <v/>
      </c>
      <c r="H637" s="125" t="str">
        <f>IF(AND(b_BDVSA!G637&lt;&gt;"",b_BDVSA!G637&lt;&gt;0)=TRUE,IF(b_BDVSA!G637&gt;0,"D","A"),"")</f>
        <v/>
      </c>
      <c r="I637" s="125" t="str">
        <f>IF(b_BDVSA!H637&lt;&gt;"",ABS(b_BDVSA!H637),"")</f>
        <v/>
      </c>
      <c r="J637" s="125" t="str">
        <f>IF(AND(b_BDVSA!H637&lt;&gt;"",b_BDVSA!H637&lt;&gt;0)=TRUE,IF(b_BDVSA!H637&gt;0,"D","A"),"")</f>
        <v/>
      </c>
      <c r="K637" s="126" t="str">
        <f>IF(b_BDVSA!I637&lt;&gt;"",ABS(b_BDVSA!I637),"")</f>
        <v/>
      </c>
      <c r="L637" s="125" t="str">
        <f>IF(b_BDVSA!L637&lt;&gt;"",ABS(b_BDVSA!L637),"")</f>
        <v/>
      </c>
      <c r="M637" s="125" t="str">
        <f>IF(AND(b_BDVSA!L637&lt;&gt;"",b_BDVSA!L637&lt;&gt;0)=TRUE,IF(b_BDVSA!L637&gt;0,"D","A"),"")</f>
        <v/>
      </c>
      <c r="N637" s="125" t="str">
        <f>IF(b_BDVSA!M637&lt;&gt;"",ABS(b_BDVSA!M637),"")</f>
        <v/>
      </c>
      <c r="O637" s="125" t="str">
        <f>IF(AND(b_BDVSA!M637&lt;&gt;"",b_BDVSA!M637&lt;&gt;0)=TRUE,IF(b_BDVSA!M637&gt;0,"D","A"),"")</f>
        <v/>
      </c>
      <c r="P637" s="126" t="str">
        <f>IF(b_BDVSA!N637&lt;&gt;"",ABS(b_BDVSA!N637),"")</f>
        <v/>
      </c>
      <c r="Q637" s="125" t="str">
        <f>IF(b_BDVSA!Q637&lt;&gt;"",ABS(b_BDVSA!Q637),"")</f>
        <v/>
      </c>
      <c r="R637" s="125" t="str">
        <f>IF(AND(b_BDVSA!Q637&lt;&gt;"",b_BDVSA!Q637&lt;&gt;0)=TRUE,IF(b_BDVSA!Q637&gt;0,"D","A"),"")</f>
        <v/>
      </c>
      <c r="S637" s="125" t="str">
        <f>IF(b_BDVSA!R637&lt;&gt;"",ABS(b_BDVSA!R637),"")</f>
        <v/>
      </c>
      <c r="T637" s="125" t="str">
        <f>IF(AND(b_BDVSA!R637&lt;&gt;"",b_BDVSA!R637&lt;&gt;0)=TRUE,IF(b_BDVSA!R637&gt;0,"D","A"),"")</f>
        <v/>
      </c>
      <c r="U637" s="126" t="str">
        <f>IF(b_BDVSA!S637&lt;&gt;"",ABS(b_BDVSA!S637),"")</f>
        <v/>
      </c>
      <c r="V637" s="125" t="str">
        <f>IF(b_BDVSA!V637&lt;&gt;"",ABS(b_BDVSA!V637),"")</f>
        <v/>
      </c>
      <c r="W637" s="125" t="str">
        <f>IF(AND(b_BDVSA!V637&lt;&gt;"",b_BDVSA!V637&lt;&gt;0)=TRUE,IF(b_BDVSA!V637&gt;0,"D","A"),"")</f>
        <v/>
      </c>
      <c r="X637" s="125" t="str">
        <f>IF(b_BDVSA!W637&lt;&gt;"",ABS(b_BDVSA!W637),"")</f>
        <v/>
      </c>
      <c r="Y637" s="125" t="str">
        <f>IF(AND(b_BDVSA!W637&lt;&gt;"",b_BDVSA!W637&lt;&gt;0)=TRUE,IF(b_BDVSA!W637&gt;0,"D","A"),"")</f>
        <v/>
      </c>
      <c r="Z637" s="126" t="str">
        <f>IF(b_BDVSA!X637&lt;&gt;"",ABS(b_BDVSA!X637),"")</f>
        <v/>
      </c>
    </row>
    <row r="638" spans="1:26">
      <c r="A638" s="117" t="str">
        <f>IF(dati_pdc!A634&lt;&gt;"",IF(dati_pdc!D634=1,RIGHT(dati_pdc!A634,dati_pdc!E634),dati_pdc!A634),"")</f>
        <v/>
      </c>
      <c r="B638" s="117" t="str">
        <f>IF(dati_pdc!B634&lt;&gt;"",dati_pdc!B634,"")</f>
        <v/>
      </c>
      <c r="C638" s="117" t="str">
        <f>IF(dati_pdc!C634&lt;&gt;"",dati_pdc!C634,"")</f>
        <v/>
      </c>
      <c r="D638" s="117" t="str">
        <f>IF(dati_pdc!D634&lt;&gt;"",dati_pdc!D634,"")</f>
        <v/>
      </c>
      <c r="E638" s="125" t="str">
        <f>IF(b_BDVSA!F638&lt;&gt;"",ABS(b_BDVSA!F638),"")</f>
        <v/>
      </c>
      <c r="F638" s="125" t="str">
        <f>IF(AND(b_BDVSA!F638&lt;&gt;"",b_BDVSA!F638&lt;&gt;0)=TRUE,IF(b_BDVSA!F638&gt;0,"D","A"),"")</f>
        <v/>
      </c>
      <c r="G638" s="125" t="str">
        <f>IF(b_BDVSA!G638&lt;&gt;"",ABS(b_BDVSA!G638),"")</f>
        <v/>
      </c>
      <c r="H638" s="125" t="str">
        <f>IF(AND(b_BDVSA!G638&lt;&gt;"",b_BDVSA!G638&lt;&gt;0)=TRUE,IF(b_BDVSA!G638&gt;0,"D","A"),"")</f>
        <v/>
      </c>
      <c r="I638" s="125" t="str">
        <f>IF(b_BDVSA!H638&lt;&gt;"",ABS(b_BDVSA!H638),"")</f>
        <v/>
      </c>
      <c r="J638" s="125" t="str">
        <f>IF(AND(b_BDVSA!H638&lt;&gt;"",b_BDVSA!H638&lt;&gt;0)=TRUE,IF(b_BDVSA!H638&gt;0,"D","A"),"")</f>
        <v/>
      </c>
      <c r="K638" s="126" t="str">
        <f>IF(b_BDVSA!I638&lt;&gt;"",ABS(b_BDVSA!I638),"")</f>
        <v/>
      </c>
      <c r="L638" s="125" t="str">
        <f>IF(b_BDVSA!L638&lt;&gt;"",ABS(b_BDVSA!L638),"")</f>
        <v/>
      </c>
      <c r="M638" s="125" t="str">
        <f>IF(AND(b_BDVSA!L638&lt;&gt;"",b_BDVSA!L638&lt;&gt;0)=TRUE,IF(b_BDVSA!L638&gt;0,"D","A"),"")</f>
        <v/>
      </c>
      <c r="N638" s="125" t="str">
        <f>IF(b_BDVSA!M638&lt;&gt;"",ABS(b_BDVSA!M638),"")</f>
        <v/>
      </c>
      <c r="O638" s="125" t="str">
        <f>IF(AND(b_BDVSA!M638&lt;&gt;"",b_BDVSA!M638&lt;&gt;0)=TRUE,IF(b_BDVSA!M638&gt;0,"D","A"),"")</f>
        <v/>
      </c>
      <c r="P638" s="126" t="str">
        <f>IF(b_BDVSA!N638&lt;&gt;"",ABS(b_BDVSA!N638),"")</f>
        <v/>
      </c>
      <c r="Q638" s="125" t="str">
        <f>IF(b_BDVSA!Q638&lt;&gt;"",ABS(b_BDVSA!Q638),"")</f>
        <v/>
      </c>
      <c r="R638" s="125" t="str">
        <f>IF(AND(b_BDVSA!Q638&lt;&gt;"",b_BDVSA!Q638&lt;&gt;0)=TRUE,IF(b_BDVSA!Q638&gt;0,"D","A"),"")</f>
        <v/>
      </c>
      <c r="S638" s="125" t="str">
        <f>IF(b_BDVSA!R638&lt;&gt;"",ABS(b_BDVSA!R638),"")</f>
        <v/>
      </c>
      <c r="T638" s="125" t="str">
        <f>IF(AND(b_BDVSA!R638&lt;&gt;"",b_BDVSA!R638&lt;&gt;0)=TRUE,IF(b_BDVSA!R638&gt;0,"D","A"),"")</f>
        <v/>
      </c>
      <c r="U638" s="126" t="str">
        <f>IF(b_BDVSA!S638&lt;&gt;"",ABS(b_BDVSA!S638),"")</f>
        <v/>
      </c>
      <c r="V638" s="125" t="str">
        <f>IF(b_BDVSA!V638&lt;&gt;"",ABS(b_BDVSA!V638),"")</f>
        <v/>
      </c>
      <c r="W638" s="125" t="str">
        <f>IF(AND(b_BDVSA!V638&lt;&gt;"",b_BDVSA!V638&lt;&gt;0)=TRUE,IF(b_BDVSA!V638&gt;0,"D","A"),"")</f>
        <v/>
      </c>
      <c r="X638" s="125" t="str">
        <f>IF(b_BDVSA!W638&lt;&gt;"",ABS(b_BDVSA!W638),"")</f>
        <v/>
      </c>
      <c r="Y638" s="125" t="str">
        <f>IF(AND(b_BDVSA!W638&lt;&gt;"",b_BDVSA!W638&lt;&gt;0)=TRUE,IF(b_BDVSA!W638&gt;0,"D","A"),"")</f>
        <v/>
      </c>
      <c r="Z638" s="126" t="str">
        <f>IF(b_BDVSA!X638&lt;&gt;"",ABS(b_BDVSA!X638),"")</f>
        <v/>
      </c>
    </row>
    <row r="639" spans="1:26">
      <c r="A639" s="117" t="str">
        <f>IF(dati_pdc!A635&lt;&gt;"",IF(dati_pdc!D635=1,RIGHT(dati_pdc!A635,dati_pdc!E635),dati_pdc!A635),"")</f>
        <v/>
      </c>
      <c r="B639" s="117" t="str">
        <f>IF(dati_pdc!B635&lt;&gt;"",dati_pdc!B635,"")</f>
        <v/>
      </c>
      <c r="C639" s="117" t="str">
        <f>IF(dati_pdc!C635&lt;&gt;"",dati_pdc!C635,"")</f>
        <v/>
      </c>
      <c r="D639" s="117" t="str">
        <f>IF(dati_pdc!D635&lt;&gt;"",dati_pdc!D635,"")</f>
        <v/>
      </c>
      <c r="E639" s="125" t="str">
        <f>IF(b_BDVSA!F639&lt;&gt;"",ABS(b_BDVSA!F639),"")</f>
        <v/>
      </c>
      <c r="F639" s="125" t="str">
        <f>IF(AND(b_BDVSA!F639&lt;&gt;"",b_BDVSA!F639&lt;&gt;0)=TRUE,IF(b_BDVSA!F639&gt;0,"D","A"),"")</f>
        <v/>
      </c>
      <c r="G639" s="125" t="str">
        <f>IF(b_BDVSA!G639&lt;&gt;"",ABS(b_BDVSA!G639),"")</f>
        <v/>
      </c>
      <c r="H639" s="125" t="str">
        <f>IF(AND(b_BDVSA!G639&lt;&gt;"",b_BDVSA!G639&lt;&gt;0)=TRUE,IF(b_BDVSA!G639&gt;0,"D","A"),"")</f>
        <v/>
      </c>
      <c r="I639" s="125" t="str">
        <f>IF(b_BDVSA!H639&lt;&gt;"",ABS(b_BDVSA!H639),"")</f>
        <v/>
      </c>
      <c r="J639" s="125" t="str">
        <f>IF(AND(b_BDVSA!H639&lt;&gt;"",b_BDVSA!H639&lt;&gt;0)=TRUE,IF(b_BDVSA!H639&gt;0,"D","A"),"")</f>
        <v/>
      </c>
      <c r="K639" s="126" t="str">
        <f>IF(b_BDVSA!I639&lt;&gt;"",ABS(b_BDVSA!I639),"")</f>
        <v/>
      </c>
      <c r="L639" s="125" t="str">
        <f>IF(b_BDVSA!L639&lt;&gt;"",ABS(b_BDVSA!L639),"")</f>
        <v/>
      </c>
      <c r="M639" s="125" t="str">
        <f>IF(AND(b_BDVSA!L639&lt;&gt;"",b_BDVSA!L639&lt;&gt;0)=TRUE,IF(b_BDVSA!L639&gt;0,"D","A"),"")</f>
        <v/>
      </c>
      <c r="N639" s="125" t="str">
        <f>IF(b_BDVSA!M639&lt;&gt;"",ABS(b_BDVSA!M639),"")</f>
        <v/>
      </c>
      <c r="O639" s="125" t="str">
        <f>IF(AND(b_BDVSA!M639&lt;&gt;"",b_BDVSA!M639&lt;&gt;0)=TRUE,IF(b_BDVSA!M639&gt;0,"D","A"),"")</f>
        <v/>
      </c>
      <c r="P639" s="126" t="str">
        <f>IF(b_BDVSA!N639&lt;&gt;"",ABS(b_BDVSA!N639),"")</f>
        <v/>
      </c>
      <c r="Q639" s="125" t="str">
        <f>IF(b_BDVSA!Q639&lt;&gt;"",ABS(b_BDVSA!Q639),"")</f>
        <v/>
      </c>
      <c r="R639" s="125" t="str">
        <f>IF(AND(b_BDVSA!Q639&lt;&gt;"",b_BDVSA!Q639&lt;&gt;0)=TRUE,IF(b_BDVSA!Q639&gt;0,"D","A"),"")</f>
        <v/>
      </c>
      <c r="S639" s="125" t="str">
        <f>IF(b_BDVSA!R639&lt;&gt;"",ABS(b_BDVSA!R639),"")</f>
        <v/>
      </c>
      <c r="T639" s="125" t="str">
        <f>IF(AND(b_BDVSA!R639&lt;&gt;"",b_BDVSA!R639&lt;&gt;0)=TRUE,IF(b_BDVSA!R639&gt;0,"D","A"),"")</f>
        <v/>
      </c>
      <c r="U639" s="126" t="str">
        <f>IF(b_BDVSA!S639&lt;&gt;"",ABS(b_BDVSA!S639),"")</f>
        <v/>
      </c>
      <c r="V639" s="125" t="str">
        <f>IF(b_BDVSA!V639&lt;&gt;"",ABS(b_BDVSA!V639),"")</f>
        <v/>
      </c>
      <c r="W639" s="125" t="str">
        <f>IF(AND(b_BDVSA!V639&lt;&gt;"",b_BDVSA!V639&lt;&gt;0)=TRUE,IF(b_BDVSA!V639&gt;0,"D","A"),"")</f>
        <v/>
      </c>
      <c r="X639" s="125" t="str">
        <f>IF(b_BDVSA!W639&lt;&gt;"",ABS(b_BDVSA!W639),"")</f>
        <v/>
      </c>
      <c r="Y639" s="125" t="str">
        <f>IF(AND(b_BDVSA!W639&lt;&gt;"",b_BDVSA!W639&lt;&gt;0)=TRUE,IF(b_BDVSA!W639&gt;0,"D","A"),"")</f>
        <v/>
      </c>
      <c r="Z639" s="126" t="str">
        <f>IF(b_BDVSA!X639&lt;&gt;"",ABS(b_BDVSA!X639),"")</f>
        <v/>
      </c>
    </row>
    <row r="640" spans="1:26">
      <c r="A640" s="117" t="str">
        <f>IF(dati_pdc!A636&lt;&gt;"",IF(dati_pdc!D636=1,RIGHT(dati_pdc!A636,dati_pdc!E636),dati_pdc!A636),"")</f>
        <v/>
      </c>
      <c r="B640" s="117" t="str">
        <f>IF(dati_pdc!B636&lt;&gt;"",dati_pdc!B636,"")</f>
        <v/>
      </c>
      <c r="C640" s="117" t="str">
        <f>IF(dati_pdc!C636&lt;&gt;"",dati_pdc!C636,"")</f>
        <v/>
      </c>
      <c r="D640" s="117" t="str">
        <f>IF(dati_pdc!D636&lt;&gt;"",dati_pdc!D636,"")</f>
        <v/>
      </c>
      <c r="E640" s="125" t="str">
        <f>IF(b_BDVSA!F640&lt;&gt;"",ABS(b_BDVSA!F640),"")</f>
        <v/>
      </c>
      <c r="F640" s="125" t="str">
        <f>IF(AND(b_BDVSA!F640&lt;&gt;"",b_BDVSA!F640&lt;&gt;0)=TRUE,IF(b_BDVSA!F640&gt;0,"D","A"),"")</f>
        <v/>
      </c>
      <c r="G640" s="125" t="str">
        <f>IF(b_BDVSA!G640&lt;&gt;"",ABS(b_BDVSA!G640),"")</f>
        <v/>
      </c>
      <c r="H640" s="125" t="str">
        <f>IF(AND(b_BDVSA!G640&lt;&gt;"",b_BDVSA!G640&lt;&gt;0)=TRUE,IF(b_BDVSA!G640&gt;0,"D","A"),"")</f>
        <v/>
      </c>
      <c r="I640" s="125" t="str">
        <f>IF(b_BDVSA!H640&lt;&gt;"",ABS(b_BDVSA!H640),"")</f>
        <v/>
      </c>
      <c r="J640" s="125" t="str">
        <f>IF(AND(b_BDVSA!H640&lt;&gt;"",b_BDVSA!H640&lt;&gt;0)=TRUE,IF(b_BDVSA!H640&gt;0,"D","A"),"")</f>
        <v/>
      </c>
      <c r="K640" s="126" t="str">
        <f>IF(b_BDVSA!I640&lt;&gt;"",ABS(b_BDVSA!I640),"")</f>
        <v/>
      </c>
      <c r="L640" s="125" t="str">
        <f>IF(b_BDVSA!L640&lt;&gt;"",ABS(b_BDVSA!L640),"")</f>
        <v/>
      </c>
      <c r="M640" s="125" t="str">
        <f>IF(AND(b_BDVSA!L640&lt;&gt;"",b_BDVSA!L640&lt;&gt;0)=TRUE,IF(b_BDVSA!L640&gt;0,"D","A"),"")</f>
        <v/>
      </c>
      <c r="N640" s="125" t="str">
        <f>IF(b_BDVSA!M640&lt;&gt;"",ABS(b_BDVSA!M640),"")</f>
        <v/>
      </c>
      <c r="O640" s="125" t="str">
        <f>IF(AND(b_BDVSA!M640&lt;&gt;"",b_BDVSA!M640&lt;&gt;0)=TRUE,IF(b_BDVSA!M640&gt;0,"D","A"),"")</f>
        <v/>
      </c>
      <c r="P640" s="126" t="str">
        <f>IF(b_BDVSA!N640&lt;&gt;"",ABS(b_BDVSA!N640),"")</f>
        <v/>
      </c>
      <c r="Q640" s="125" t="str">
        <f>IF(b_BDVSA!Q640&lt;&gt;"",ABS(b_BDVSA!Q640),"")</f>
        <v/>
      </c>
      <c r="R640" s="125" t="str">
        <f>IF(AND(b_BDVSA!Q640&lt;&gt;"",b_BDVSA!Q640&lt;&gt;0)=TRUE,IF(b_BDVSA!Q640&gt;0,"D","A"),"")</f>
        <v/>
      </c>
      <c r="S640" s="125" t="str">
        <f>IF(b_BDVSA!R640&lt;&gt;"",ABS(b_BDVSA!R640),"")</f>
        <v/>
      </c>
      <c r="T640" s="125" t="str">
        <f>IF(AND(b_BDVSA!R640&lt;&gt;"",b_BDVSA!R640&lt;&gt;0)=TRUE,IF(b_BDVSA!R640&gt;0,"D","A"),"")</f>
        <v/>
      </c>
      <c r="U640" s="126" t="str">
        <f>IF(b_BDVSA!S640&lt;&gt;"",ABS(b_BDVSA!S640),"")</f>
        <v/>
      </c>
      <c r="V640" s="125" t="str">
        <f>IF(b_BDVSA!V640&lt;&gt;"",ABS(b_BDVSA!V640),"")</f>
        <v/>
      </c>
      <c r="W640" s="125" t="str">
        <f>IF(AND(b_BDVSA!V640&lt;&gt;"",b_BDVSA!V640&lt;&gt;0)=TRUE,IF(b_BDVSA!V640&gt;0,"D","A"),"")</f>
        <v/>
      </c>
      <c r="X640" s="125" t="str">
        <f>IF(b_BDVSA!W640&lt;&gt;"",ABS(b_BDVSA!W640),"")</f>
        <v/>
      </c>
      <c r="Y640" s="125" t="str">
        <f>IF(AND(b_BDVSA!W640&lt;&gt;"",b_BDVSA!W640&lt;&gt;0)=TRUE,IF(b_BDVSA!W640&gt;0,"D","A"),"")</f>
        <v/>
      </c>
      <c r="Z640" s="126" t="str">
        <f>IF(b_BDVSA!X640&lt;&gt;"",ABS(b_BDVSA!X640),"")</f>
        <v/>
      </c>
    </row>
    <row r="641" spans="1:26">
      <c r="A641" s="117" t="str">
        <f>IF(dati_pdc!A637&lt;&gt;"",IF(dati_pdc!D637=1,RIGHT(dati_pdc!A637,dati_pdc!E637),dati_pdc!A637),"")</f>
        <v/>
      </c>
      <c r="B641" s="117" t="str">
        <f>IF(dati_pdc!B637&lt;&gt;"",dati_pdc!B637,"")</f>
        <v/>
      </c>
      <c r="C641" s="117" t="str">
        <f>IF(dati_pdc!C637&lt;&gt;"",dati_pdc!C637,"")</f>
        <v/>
      </c>
      <c r="D641" s="117" t="str">
        <f>IF(dati_pdc!D637&lt;&gt;"",dati_pdc!D637,"")</f>
        <v/>
      </c>
      <c r="E641" s="125" t="str">
        <f>IF(b_BDVSA!F641&lt;&gt;"",ABS(b_BDVSA!F641),"")</f>
        <v/>
      </c>
      <c r="F641" s="125" t="str">
        <f>IF(AND(b_BDVSA!F641&lt;&gt;"",b_BDVSA!F641&lt;&gt;0)=TRUE,IF(b_BDVSA!F641&gt;0,"D","A"),"")</f>
        <v/>
      </c>
      <c r="G641" s="125" t="str">
        <f>IF(b_BDVSA!G641&lt;&gt;"",ABS(b_BDVSA!G641),"")</f>
        <v/>
      </c>
      <c r="H641" s="125" t="str">
        <f>IF(AND(b_BDVSA!G641&lt;&gt;"",b_BDVSA!G641&lt;&gt;0)=TRUE,IF(b_BDVSA!G641&gt;0,"D","A"),"")</f>
        <v/>
      </c>
      <c r="I641" s="125" t="str">
        <f>IF(b_BDVSA!H641&lt;&gt;"",ABS(b_BDVSA!H641),"")</f>
        <v/>
      </c>
      <c r="J641" s="125" t="str">
        <f>IF(AND(b_BDVSA!H641&lt;&gt;"",b_BDVSA!H641&lt;&gt;0)=TRUE,IF(b_BDVSA!H641&gt;0,"D","A"),"")</f>
        <v/>
      </c>
      <c r="K641" s="126" t="str">
        <f>IF(b_BDVSA!I641&lt;&gt;"",ABS(b_BDVSA!I641),"")</f>
        <v/>
      </c>
      <c r="L641" s="125" t="str">
        <f>IF(b_BDVSA!L641&lt;&gt;"",ABS(b_BDVSA!L641),"")</f>
        <v/>
      </c>
      <c r="M641" s="125" t="str">
        <f>IF(AND(b_BDVSA!L641&lt;&gt;"",b_BDVSA!L641&lt;&gt;0)=TRUE,IF(b_BDVSA!L641&gt;0,"D","A"),"")</f>
        <v/>
      </c>
      <c r="N641" s="125" t="str">
        <f>IF(b_BDVSA!M641&lt;&gt;"",ABS(b_BDVSA!M641),"")</f>
        <v/>
      </c>
      <c r="O641" s="125" t="str">
        <f>IF(AND(b_BDVSA!M641&lt;&gt;"",b_BDVSA!M641&lt;&gt;0)=TRUE,IF(b_BDVSA!M641&gt;0,"D","A"),"")</f>
        <v/>
      </c>
      <c r="P641" s="126" t="str">
        <f>IF(b_BDVSA!N641&lt;&gt;"",ABS(b_BDVSA!N641),"")</f>
        <v/>
      </c>
      <c r="Q641" s="125" t="str">
        <f>IF(b_BDVSA!Q641&lt;&gt;"",ABS(b_BDVSA!Q641),"")</f>
        <v/>
      </c>
      <c r="R641" s="125" t="str">
        <f>IF(AND(b_BDVSA!Q641&lt;&gt;"",b_BDVSA!Q641&lt;&gt;0)=TRUE,IF(b_BDVSA!Q641&gt;0,"D","A"),"")</f>
        <v/>
      </c>
      <c r="S641" s="125" t="str">
        <f>IF(b_BDVSA!R641&lt;&gt;"",ABS(b_BDVSA!R641),"")</f>
        <v/>
      </c>
      <c r="T641" s="125" t="str">
        <f>IF(AND(b_BDVSA!R641&lt;&gt;"",b_BDVSA!R641&lt;&gt;0)=TRUE,IF(b_BDVSA!R641&gt;0,"D","A"),"")</f>
        <v/>
      </c>
      <c r="U641" s="126" t="str">
        <f>IF(b_BDVSA!S641&lt;&gt;"",ABS(b_BDVSA!S641),"")</f>
        <v/>
      </c>
      <c r="V641" s="125" t="str">
        <f>IF(b_BDVSA!V641&lt;&gt;"",ABS(b_BDVSA!V641),"")</f>
        <v/>
      </c>
      <c r="W641" s="125" t="str">
        <f>IF(AND(b_BDVSA!V641&lt;&gt;"",b_BDVSA!V641&lt;&gt;0)=TRUE,IF(b_BDVSA!V641&gt;0,"D","A"),"")</f>
        <v/>
      </c>
      <c r="X641" s="125" t="str">
        <f>IF(b_BDVSA!W641&lt;&gt;"",ABS(b_BDVSA!W641),"")</f>
        <v/>
      </c>
      <c r="Y641" s="125" t="str">
        <f>IF(AND(b_BDVSA!W641&lt;&gt;"",b_BDVSA!W641&lt;&gt;0)=TRUE,IF(b_BDVSA!W641&gt;0,"D","A"),"")</f>
        <v/>
      </c>
      <c r="Z641" s="126" t="str">
        <f>IF(b_BDVSA!X641&lt;&gt;"",ABS(b_BDVSA!X641),"")</f>
        <v/>
      </c>
    </row>
    <row r="642" spans="1:26">
      <c r="A642" s="117" t="str">
        <f>IF(dati_pdc!A638&lt;&gt;"",IF(dati_pdc!D638=1,RIGHT(dati_pdc!A638,dati_pdc!E638),dati_pdc!A638),"")</f>
        <v/>
      </c>
      <c r="B642" s="117" t="str">
        <f>IF(dati_pdc!B638&lt;&gt;"",dati_pdc!B638,"")</f>
        <v/>
      </c>
      <c r="C642" s="117" t="str">
        <f>IF(dati_pdc!C638&lt;&gt;"",dati_pdc!C638,"")</f>
        <v/>
      </c>
      <c r="D642" s="117" t="str">
        <f>IF(dati_pdc!D638&lt;&gt;"",dati_pdc!D638,"")</f>
        <v/>
      </c>
      <c r="E642" s="125" t="str">
        <f>IF(b_BDVSA!F642&lt;&gt;"",ABS(b_BDVSA!F642),"")</f>
        <v/>
      </c>
      <c r="F642" s="125" t="str">
        <f>IF(AND(b_BDVSA!F642&lt;&gt;"",b_BDVSA!F642&lt;&gt;0)=TRUE,IF(b_BDVSA!F642&gt;0,"D","A"),"")</f>
        <v/>
      </c>
      <c r="G642" s="125" t="str">
        <f>IF(b_BDVSA!G642&lt;&gt;"",ABS(b_BDVSA!G642),"")</f>
        <v/>
      </c>
      <c r="H642" s="125" t="str">
        <f>IF(AND(b_BDVSA!G642&lt;&gt;"",b_BDVSA!G642&lt;&gt;0)=TRUE,IF(b_BDVSA!G642&gt;0,"D","A"),"")</f>
        <v/>
      </c>
      <c r="I642" s="125" t="str">
        <f>IF(b_BDVSA!H642&lt;&gt;"",ABS(b_BDVSA!H642),"")</f>
        <v/>
      </c>
      <c r="J642" s="125" t="str">
        <f>IF(AND(b_BDVSA!H642&lt;&gt;"",b_BDVSA!H642&lt;&gt;0)=TRUE,IF(b_BDVSA!H642&gt;0,"D","A"),"")</f>
        <v/>
      </c>
      <c r="K642" s="126" t="str">
        <f>IF(b_BDVSA!I642&lt;&gt;"",ABS(b_BDVSA!I642),"")</f>
        <v/>
      </c>
      <c r="L642" s="125" t="str">
        <f>IF(b_BDVSA!L642&lt;&gt;"",ABS(b_BDVSA!L642),"")</f>
        <v/>
      </c>
      <c r="M642" s="125" t="str">
        <f>IF(AND(b_BDVSA!L642&lt;&gt;"",b_BDVSA!L642&lt;&gt;0)=TRUE,IF(b_BDVSA!L642&gt;0,"D","A"),"")</f>
        <v/>
      </c>
      <c r="N642" s="125" t="str">
        <f>IF(b_BDVSA!M642&lt;&gt;"",ABS(b_BDVSA!M642),"")</f>
        <v/>
      </c>
      <c r="O642" s="125" t="str">
        <f>IF(AND(b_BDVSA!M642&lt;&gt;"",b_BDVSA!M642&lt;&gt;0)=TRUE,IF(b_BDVSA!M642&gt;0,"D","A"),"")</f>
        <v/>
      </c>
      <c r="P642" s="126" t="str">
        <f>IF(b_BDVSA!N642&lt;&gt;"",ABS(b_BDVSA!N642),"")</f>
        <v/>
      </c>
      <c r="Q642" s="125" t="str">
        <f>IF(b_BDVSA!Q642&lt;&gt;"",ABS(b_BDVSA!Q642),"")</f>
        <v/>
      </c>
      <c r="R642" s="125" t="str">
        <f>IF(AND(b_BDVSA!Q642&lt;&gt;"",b_BDVSA!Q642&lt;&gt;0)=TRUE,IF(b_BDVSA!Q642&gt;0,"D","A"),"")</f>
        <v/>
      </c>
      <c r="S642" s="125" t="str">
        <f>IF(b_BDVSA!R642&lt;&gt;"",ABS(b_BDVSA!R642),"")</f>
        <v/>
      </c>
      <c r="T642" s="125" t="str">
        <f>IF(AND(b_BDVSA!R642&lt;&gt;"",b_BDVSA!R642&lt;&gt;0)=TRUE,IF(b_BDVSA!R642&gt;0,"D","A"),"")</f>
        <v/>
      </c>
      <c r="U642" s="126" t="str">
        <f>IF(b_BDVSA!S642&lt;&gt;"",ABS(b_BDVSA!S642),"")</f>
        <v/>
      </c>
      <c r="V642" s="125" t="str">
        <f>IF(b_BDVSA!V642&lt;&gt;"",ABS(b_BDVSA!V642),"")</f>
        <v/>
      </c>
      <c r="W642" s="125" t="str">
        <f>IF(AND(b_BDVSA!V642&lt;&gt;"",b_BDVSA!V642&lt;&gt;0)=TRUE,IF(b_BDVSA!V642&gt;0,"D","A"),"")</f>
        <v/>
      </c>
      <c r="X642" s="125" t="str">
        <f>IF(b_BDVSA!W642&lt;&gt;"",ABS(b_BDVSA!W642),"")</f>
        <v/>
      </c>
      <c r="Y642" s="125" t="str">
        <f>IF(AND(b_BDVSA!W642&lt;&gt;"",b_BDVSA!W642&lt;&gt;0)=TRUE,IF(b_BDVSA!W642&gt;0,"D","A"),"")</f>
        <v/>
      </c>
      <c r="Z642" s="126" t="str">
        <f>IF(b_BDVSA!X642&lt;&gt;"",ABS(b_BDVSA!X642),"")</f>
        <v/>
      </c>
    </row>
    <row r="643" spans="1:26">
      <c r="A643" s="117" t="str">
        <f>IF(dati_pdc!A639&lt;&gt;"",IF(dati_pdc!D639=1,RIGHT(dati_pdc!A639,dati_pdc!E639),dati_pdc!A639),"")</f>
        <v/>
      </c>
      <c r="B643" s="117" t="str">
        <f>IF(dati_pdc!B639&lt;&gt;"",dati_pdc!B639,"")</f>
        <v/>
      </c>
      <c r="C643" s="117" t="str">
        <f>IF(dati_pdc!C639&lt;&gt;"",dati_pdc!C639,"")</f>
        <v/>
      </c>
      <c r="D643" s="117" t="str">
        <f>IF(dati_pdc!D639&lt;&gt;"",dati_pdc!D639,"")</f>
        <v/>
      </c>
      <c r="E643" s="125" t="str">
        <f>IF(b_BDVSA!F643&lt;&gt;"",ABS(b_BDVSA!F643),"")</f>
        <v/>
      </c>
      <c r="F643" s="125" t="str">
        <f>IF(AND(b_BDVSA!F643&lt;&gt;"",b_BDVSA!F643&lt;&gt;0)=TRUE,IF(b_BDVSA!F643&gt;0,"D","A"),"")</f>
        <v/>
      </c>
      <c r="G643" s="125" t="str">
        <f>IF(b_BDVSA!G643&lt;&gt;"",ABS(b_BDVSA!G643),"")</f>
        <v/>
      </c>
      <c r="H643" s="125" t="str">
        <f>IF(AND(b_BDVSA!G643&lt;&gt;"",b_BDVSA!G643&lt;&gt;0)=TRUE,IF(b_BDVSA!G643&gt;0,"D","A"),"")</f>
        <v/>
      </c>
      <c r="I643" s="125" t="str">
        <f>IF(b_BDVSA!H643&lt;&gt;"",ABS(b_BDVSA!H643),"")</f>
        <v/>
      </c>
      <c r="J643" s="125" t="str">
        <f>IF(AND(b_BDVSA!H643&lt;&gt;"",b_BDVSA!H643&lt;&gt;0)=TRUE,IF(b_BDVSA!H643&gt;0,"D","A"),"")</f>
        <v/>
      </c>
      <c r="K643" s="126" t="str">
        <f>IF(b_BDVSA!I643&lt;&gt;"",ABS(b_BDVSA!I643),"")</f>
        <v/>
      </c>
      <c r="L643" s="125" t="str">
        <f>IF(b_BDVSA!L643&lt;&gt;"",ABS(b_BDVSA!L643),"")</f>
        <v/>
      </c>
      <c r="M643" s="125" t="str">
        <f>IF(AND(b_BDVSA!L643&lt;&gt;"",b_BDVSA!L643&lt;&gt;0)=TRUE,IF(b_BDVSA!L643&gt;0,"D","A"),"")</f>
        <v/>
      </c>
      <c r="N643" s="125" t="str">
        <f>IF(b_BDVSA!M643&lt;&gt;"",ABS(b_BDVSA!M643),"")</f>
        <v/>
      </c>
      <c r="O643" s="125" t="str">
        <f>IF(AND(b_BDVSA!M643&lt;&gt;"",b_BDVSA!M643&lt;&gt;0)=TRUE,IF(b_BDVSA!M643&gt;0,"D","A"),"")</f>
        <v/>
      </c>
      <c r="P643" s="126" t="str">
        <f>IF(b_BDVSA!N643&lt;&gt;"",ABS(b_BDVSA!N643),"")</f>
        <v/>
      </c>
      <c r="Q643" s="125" t="str">
        <f>IF(b_BDVSA!Q643&lt;&gt;"",ABS(b_BDVSA!Q643),"")</f>
        <v/>
      </c>
      <c r="R643" s="125" t="str">
        <f>IF(AND(b_BDVSA!Q643&lt;&gt;"",b_BDVSA!Q643&lt;&gt;0)=TRUE,IF(b_BDVSA!Q643&gt;0,"D","A"),"")</f>
        <v/>
      </c>
      <c r="S643" s="125" t="str">
        <f>IF(b_BDVSA!R643&lt;&gt;"",ABS(b_BDVSA!R643),"")</f>
        <v/>
      </c>
      <c r="T643" s="125" t="str">
        <f>IF(AND(b_BDVSA!R643&lt;&gt;"",b_BDVSA!R643&lt;&gt;0)=TRUE,IF(b_BDVSA!R643&gt;0,"D","A"),"")</f>
        <v/>
      </c>
      <c r="U643" s="126" t="str">
        <f>IF(b_BDVSA!S643&lt;&gt;"",ABS(b_BDVSA!S643),"")</f>
        <v/>
      </c>
      <c r="V643" s="125" t="str">
        <f>IF(b_BDVSA!V643&lt;&gt;"",ABS(b_BDVSA!V643),"")</f>
        <v/>
      </c>
      <c r="W643" s="125" t="str">
        <f>IF(AND(b_BDVSA!V643&lt;&gt;"",b_BDVSA!V643&lt;&gt;0)=TRUE,IF(b_BDVSA!V643&gt;0,"D","A"),"")</f>
        <v/>
      </c>
      <c r="X643" s="125" t="str">
        <f>IF(b_BDVSA!W643&lt;&gt;"",ABS(b_BDVSA!W643),"")</f>
        <v/>
      </c>
      <c r="Y643" s="125" t="str">
        <f>IF(AND(b_BDVSA!W643&lt;&gt;"",b_BDVSA!W643&lt;&gt;0)=TRUE,IF(b_BDVSA!W643&gt;0,"D","A"),"")</f>
        <v/>
      </c>
      <c r="Z643" s="126" t="str">
        <f>IF(b_BDVSA!X643&lt;&gt;"",ABS(b_BDVSA!X643),"")</f>
        <v/>
      </c>
    </row>
    <row r="644" spans="1:26">
      <c r="A644" s="117" t="str">
        <f>IF(dati_pdc!A640&lt;&gt;"",IF(dati_pdc!D640=1,RIGHT(dati_pdc!A640,dati_pdc!E640),dati_pdc!A640),"")</f>
        <v/>
      </c>
      <c r="B644" s="117" t="str">
        <f>IF(dati_pdc!B640&lt;&gt;"",dati_pdc!B640,"")</f>
        <v/>
      </c>
      <c r="C644" s="117" t="str">
        <f>IF(dati_pdc!C640&lt;&gt;"",dati_pdc!C640,"")</f>
        <v/>
      </c>
      <c r="D644" s="117" t="str">
        <f>IF(dati_pdc!D640&lt;&gt;"",dati_pdc!D640,"")</f>
        <v/>
      </c>
      <c r="E644" s="125" t="str">
        <f>IF(b_BDVSA!F644&lt;&gt;"",ABS(b_BDVSA!F644),"")</f>
        <v/>
      </c>
      <c r="F644" s="125" t="str">
        <f>IF(AND(b_BDVSA!F644&lt;&gt;"",b_BDVSA!F644&lt;&gt;0)=TRUE,IF(b_BDVSA!F644&gt;0,"D","A"),"")</f>
        <v/>
      </c>
      <c r="G644" s="125" t="str">
        <f>IF(b_BDVSA!G644&lt;&gt;"",ABS(b_BDVSA!G644),"")</f>
        <v/>
      </c>
      <c r="H644" s="125" t="str">
        <f>IF(AND(b_BDVSA!G644&lt;&gt;"",b_BDVSA!G644&lt;&gt;0)=TRUE,IF(b_BDVSA!G644&gt;0,"D","A"),"")</f>
        <v/>
      </c>
      <c r="I644" s="125" t="str">
        <f>IF(b_BDVSA!H644&lt;&gt;"",ABS(b_BDVSA!H644),"")</f>
        <v/>
      </c>
      <c r="J644" s="125" t="str">
        <f>IF(AND(b_BDVSA!H644&lt;&gt;"",b_BDVSA!H644&lt;&gt;0)=TRUE,IF(b_BDVSA!H644&gt;0,"D","A"),"")</f>
        <v/>
      </c>
      <c r="K644" s="126" t="str">
        <f>IF(b_BDVSA!I644&lt;&gt;"",ABS(b_BDVSA!I644),"")</f>
        <v/>
      </c>
      <c r="L644" s="125" t="str">
        <f>IF(b_BDVSA!L644&lt;&gt;"",ABS(b_BDVSA!L644),"")</f>
        <v/>
      </c>
      <c r="M644" s="125" t="str">
        <f>IF(AND(b_BDVSA!L644&lt;&gt;"",b_BDVSA!L644&lt;&gt;0)=TRUE,IF(b_BDVSA!L644&gt;0,"D","A"),"")</f>
        <v/>
      </c>
      <c r="N644" s="125" t="str">
        <f>IF(b_BDVSA!M644&lt;&gt;"",ABS(b_BDVSA!M644),"")</f>
        <v/>
      </c>
      <c r="O644" s="125" t="str">
        <f>IF(AND(b_BDVSA!M644&lt;&gt;"",b_BDVSA!M644&lt;&gt;0)=TRUE,IF(b_BDVSA!M644&gt;0,"D","A"),"")</f>
        <v/>
      </c>
      <c r="P644" s="126" t="str">
        <f>IF(b_BDVSA!N644&lt;&gt;"",ABS(b_BDVSA!N644),"")</f>
        <v/>
      </c>
      <c r="Q644" s="125" t="str">
        <f>IF(b_BDVSA!Q644&lt;&gt;"",ABS(b_BDVSA!Q644),"")</f>
        <v/>
      </c>
      <c r="R644" s="125" t="str">
        <f>IF(AND(b_BDVSA!Q644&lt;&gt;"",b_BDVSA!Q644&lt;&gt;0)=TRUE,IF(b_BDVSA!Q644&gt;0,"D","A"),"")</f>
        <v/>
      </c>
      <c r="S644" s="125" t="str">
        <f>IF(b_BDVSA!R644&lt;&gt;"",ABS(b_BDVSA!R644),"")</f>
        <v/>
      </c>
      <c r="T644" s="125" t="str">
        <f>IF(AND(b_BDVSA!R644&lt;&gt;"",b_BDVSA!R644&lt;&gt;0)=TRUE,IF(b_BDVSA!R644&gt;0,"D","A"),"")</f>
        <v/>
      </c>
      <c r="U644" s="126" t="str">
        <f>IF(b_BDVSA!S644&lt;&gt;"",ABS(b_BDVSA!S644),"")</f>
        <v/>
      </c>
      <c r="V644" s="125" t="str">
        <f>IF(b_BDVSA!V644&lt;&gt;"",ABS(b_BDVSA!V644),"")</f>
        <v/>
      </c>
      <c r="W644" s="125" t="str">
        <f>IF(AND(b_BDVSA!V644&lt;&gt;"",b_BDVSA!V644&lt;&gt;0)=TRUE,IF(b_BDVSA!V644&gt;0,"D","A"),"")</f>
        <v/>
      </c>
      <c r="X644" s="125" t="str">
        <f>IF(b_BDVSA!W644&lt;&gt;"",ABS(b_BDVSA!W644),"")</f>
        <v/>
      </c>
      <c r="Y644" s="125" t="str">
        <f>IF(AND(b_BDVSA!W644&lt;&gt;"",b_BDVSA!W644&lt;&gt;0)=TRUE,IF(b_BDVSA!W644&gt;0,"D","A"),"")</f>
        <v/>
      </c>
      <c r="Z644" s="126" t="str">
        <f>IF(b_BDVSA!X644&lt;&gt;"",ABS(b_BDVSA!X644),"")</f>
        <v/>
      </c>
    </row>
    <row r="645" spans="1:26">
      <c r="A645" s="117" t="str">
        <f>IF(dati_pdc!A641&lt;&gt;"",IF(dati_pdc!D641=1,RIGHT(dati_pdc!A641,dati_pdc!E641),dati_pdc!A641),"")</f>
        <v/>
      </c>
      <c r="B645" s="117" t="str">
        <f>IF(dati_pdc!B641&lt;&gt;"",dati_pdc!B641,"")</f>
        <v/>
      </c>
      <c r="C645" s="117" t="str">
        <f>IF(dati_pdc!C641&lt;&gt;"",dati_pdc!C641,"")</f>
        <v/>
      </c>
      <c r="D645" s="117" t="str">
        <f>IF(dati_pdc!D641&lt;&gt;"",dati_pdc!D641,"")</f>
        <v/>
      </c>
      <c r="E645" s="125" t="str">
        <f>IF(b_BDVSA!F645&lt;&gt;"",ABS(b_BDVSA!F645),"")</f>
        <v/>
      </c>
      <c r="F645" s="125" t="str">
        <f>IF(AND(b_BDVSA!F645&lt;&gt;"",b_BDVSA!F645&lt;&gt;0)=TRUE,IF(b_BDVSA!F645&gt;0,"D","A"),"")</f>
        <v/>
      </c>
      <c r="G645" s="125" t="str">
        <f>IF(b_BDVSA!G645&lt;&gt;"",ABS(b_BDVSA!G645),"")</f>
        <v/>
      </c>
      <c r="H645" s="125" t="str">
        <f>IF(AND(b_BDVSA!G645&lt;&gt;"",b_BDVSA!G645&lt;&gt;0)=TRUE,IF(b_BDVSA!G645&gt;0,"D","A"),"")</f>
        <v/>
      </c>
      <c r="I645" s="125" t="str">
        <f>IF(b_BDVSA!H645&lt;&gt;"",ABS(b_BDVSA!H645),"")</f>
        <v/>
      </c>
      <c r="J645" s="125" t="str">
        <f>IF(AND(b_BDVSA!H645&lt;&gt;"",b_BDVSA!H645&lt;&gt;0)=TRUE,IF(b_BDVSA!H645&gt;0,"D","A"),"")</f>
        <v/>
      </c>
      <c r="K645" s="126" t="str">
        <f>IF(b_BDVSA!I645&lt;&gt;"",ABS(b_BDVSA!I645),"")</f>
        <v/>
      </c>
      <c r="L645" s="125" t="str">
        <f>IF(b_BDVSA!L645&lt;&gt;"",ABS(b_BDVSA!L645),"")</f>
        <v/>
      </c>
      <c r="M645" s="125" t="str">
        <f>IF(AND(b_BDVSA!L645&lt;&gt;"",b_BDVSA!L645&lt;&gt;0)=TRUE,IF(b_BDVSA!L645&gt;0,"D","A"),"")</f>
        <v/>
      </c>
      <c r="N645" s="125" t="str">
        <f>IF(b_BDVSA!M645&lt;&gt;"",ABS(b_BDVSA!M645),"")</f>
        <v/>
      </c>
      <c r="O645" s="125" t="str">
        <f>IF(AND(b_BDVSA!M645&lt;&gt;"",b_BDVSA!M645&lt;&gt;0)=TRUE,IF(b_BDVSA!M645&gt;0,"D","A"),"")</f>
        <v/>
      </c>
      <c r="P645" s="126" t="str">
        <f>IF(b_BDVSA!N645&lt;&gt;"",ABS(b_BDVSA!N645),"")</f>
        <v/>
      </c>
      <c r="Q645" s="125" t="str">
        <f>IF(b_BDVSA!Q645&lt;&gt;"",ABS(b_BDVSA!Q645),"")</f>
        <v/>
      </c>
      <c r="R645" s="125" t="str">
        <f>IF(AND(b_BDVSA!Q645&lt;&gt;"",b_BDVSA!Q645&lt;&gt;0)=TRUE,IF(b_BDVSA!Q645&gt;0,"D","A"),"")</f>
        <v/>
      </c>
      <c r="S645" s="125" t="str">
        <f>IF(b_BDVSA!R645&lt;&gt;"",ABS(b_BDVSA!R645),"")</f>
        <v/>
      </c>
      <c r="T645" s="125" t="str">
        <f>IF(AND(b_BDVSA!R645&lt;&gt;"",b_BDVSA!R645&lt;&gt;0)=TRUE,IF(b_BDVSA!R645&gt;0,"D","A"),"")</f>
        <v/>
      </c>
      <c r="U645" s="126" t="str">
        <f>IF(b_BDVSA!S645&lt;&gt;"",ABS(b_BDVSA!S645),"")</f>
        <v/>
      </c>
      <c r="V645" s="125" t="str">
        <f>IF(b_BDVSA!V645&lt;&gt;"",ABS(b_BDVSA!V645),"")</f>
        <v/>
      </c>
      <c r="W645" s="125" t="str">
        <f>IF(AND(b_BDVSA!V645&lt;&gt;"",b_BDVSA!V645&lt;&gt;0)=TRUE,IF(b_BDVSA!V645&gt;0,"D","A"),"")</f>
        <v/>
      </c>
      <c r="X645" s="125" t="str">
        <f>IF(b_BDVSA!W645&lt;&gt;"",ABS(b_BDVSA!W645),"")</f>
        <v/>
      </c>
      <c r="Y645" s="125" t="str">
        <f>IF(AND(b_BDVSA!W645&lt;&gt;"",b_BDVSA!W645&lt;&gt;0)=TRUE,IF(b_BDVSA!W645&gt;0,"D","A"),"")</f>
        <v/>
      </c>
      <c r="Z645" s="126" t="str">
        <f>IF(b_BDVSA!X645&lt;&gt;"",ABS(b_BDVSA!X645),"")</f>
        <v/>
      </c>
    </row>
    <row r="646" spans="1:26">
      <c r="A646" s="117" t="str">
        <f>IF(dati_pdc!A642&lt;&gt;"",IF(dati_pdc!D642=1,RIGHT(dati_pdc!A642,dati_pdc!E642),dati_pdc!A642),"")</f>
        <v/>
      </c>
      <c r="B646" s="117" t="str">
        <f>IF(dati_pdc!B642&lt;&gt;"",dati_pdc!B642,"")</f>
        <v/>
      </c>
      <c r="C646" s="117" t="str">
        <f>IF(dati_pdc!C642&lt;&gt;"",dati_pdc!C642,"")</f>
        <v/>
      </c>
      <c r="D646" s="117" t="str">
        <f>IF(dati_pdc!D642&lt;&gt;"",dati_pdc!D642,"")</f>
        <v/>
      </c>
      <c r="E646" s="125" t="str">
        <f>IF(b_BDVSA!F646&lt;&gt;"",ABS(b_BDVSA!F646),"")</f>
        <v/>
      </c>
      <c r="F646" s="125" t="str">
        <f>IF(AND(b_BDVSA!F646&lt;&gt;"",b_BDVSA!F646&lt;&gt;0)=TRUE,IF(b_BDVSA!F646&gt;0,"D","A"),"")</f>
        <v/>
      </c>
      <c r="G646" s="125" t="str">
        <f>IF(b_BDVSA!G646&lt;&gt;"",ABS(b_BDVSA!G646),"")</f>
        <v/>
      </c>
      <c r="H646" s="125" t="str">
        <f>IF(AND(b_BDVSA!G646&lt;&gt;"",b_BDVSA!G646&lt;&gt;0)=TRUE,IF(b_BDVSA!G646&gt;0,"D","A"),"")</f>
        <v/>
      </c>
      <c r="I646" s="125" t="str">
        <f>IF(b_BDVSA!H646&lt;&gt;"",ABS(b_BDVSA!H646),"")</f>
        <v/>
      </c>
      <c r="J646" s="125" t="str">
        <f>IF(AND(b_BDVSA!H646&lt;&gt;"",b_BDVSA!H646&lt;&gt;0)=TRUE,IF(b_BDVSA!H646&gt;0,"D","A"),"")</f>
        <v/>
      </c>
      <c r="K646" s="126" t="str">
        <f>IF(b_BDVSA!I646&lt;&gt;"",ABS(b_BDVSA!I646),"")</f>
        <v/>
      </c>
      <c r="L646" s="125" t="str">
        <f>IF(b_BDVSA!L646&lt;&gt;"",ABS(b_BDVSA!L646),"")</f>
        <v/>
      </c>
      <c r="M646" s="125" t="str">
        <f>IF(AND(b_BDVSA!L646&lt;&gt;"",b_BDVSA!L646&lt;&gt;0)=TRUE,IF(b_BDVSA!L646&gt;0,"D","A"),"")</f>
        <v/>
      </c>
      <c r="N646" s="125" t="str">
        <f>IF(b_BDVSA!M646&lt;&gt;"",ABS(b_BDVSA!M646),"")</f>
        <v/>
      </c>
      <c r="O646" s="125" t="str">
        <f>IF(AND(b_BDVSA!M646&lt;&gt;"",b_BDVSA!M646&lt;&gt;0)=TRUE,IF(b_BDVSA!M646&gt;0,"D","A"),"")</f>
        <v/>
      </c>
      <c r="P646" s="126" t="str">
        <f>IF(b_BDVSA!N646&lt;&gt;"",ABS(b_BDVSA!N646),"")</f>
        <v/>
      </c>
      <c r="Q646" s="125" t="str">
        <f>IF(b_BDVSA!Q646&lt;&gt;"",ABS(b_BDVSA!Q646),"")</f>
        <v/>
      </c>
      <c r="R646" s="125" t="str">
        <f>IF(AND(b_BDVSA!Q646&lt;&gt;"",b_BDVSA!Q646&lt;&gt;0)=TRUE,IF(b_BDVSA!Q646&gt;0,"D","A"),"")</f>
        <v/>
      </c>
      <c r="S646" s="125" t="str">
        <f>IF(b_BDVSA!R646&lt;&gt;"",ABS(b_BDVSA!R646),"")</f>
        <v/>
      </c>
      <c r="T646" s="125" t="str">
        <f>IF(AND(b_BDVSA!R646&lt;&gt;"",b_BDVSA!R646&lt;&gt;0)=TRUE,IF(b_BDVSA!R646&gt;0,"D","A"),"")</f>
        <v/>
      </c>
      <c r="U646" s="126" t="str">
        <f>IF(b_BDVSA!S646&lt;&gt;"",ABS(b_BDVSA!S646),"")</f>
        <v/>
      </c>
      <c r="V646" s="125" t="str">
        <f>IF(b_BDVSA!V646&lt;&gt;"",ABS(b_BDVSA!V646),"")</f>
        <v/>
      </c>
      <c r="W646" s="125" t="str">
        <f>IF(AND(b_BDVSA!V646&lt;&gt;"",b_BDVSA!V646&lt;&gt;0)=TRUE,IF(b_BDVSA!V646&gt;0,"D","A"),"")</f>
        <v/>
      </c>
      <c r="X646" s="125" t="str">
        <f>IF(b_BDVSA!W646&lt;&gt;"",ABS(b_BDVSA!W646),"")</f>
        <v/>
      </c>
      <c r="Y646" s="125" t="str">
        <f>IF(AND(b_BDVSA!W646&lt;&gt;"",b_BDVSA!W646&lt;&gt;0)=TRUE,IF(b_BDVSA!W646&gt;0,"D","A"),"")</f>
        <v/>
      </c>
      <c r="Z646" s="126" t="str">
        <f>IF(b_BDVSA!X646&lt;&gt;"",ABS(b_BDVSA!X646),"")</f>
        <v/>
      </c>
    </row>
    <row r="647" spans="1:26">
      <c r="A647" s="117" t="str">
        <f>IF(dati_pdc!A643&lt;&gt;"",IF(dati_pdc!D643=1,RIGHT(dati_pdc!A643,dati_pdc!E643),dati_pdc!A643),"")</f>
        <v/>
      </c>
      <c r="B647" s="117" t="str">
        <f>IF(dati_pdc!B643&lt;&gt;"",dati_pdc!B643,"")</f>
        <v/>
      </c>
      <c r="C647" s="117" t="str">
        <f>IF(dati_pdc!C643&lt;&gt;"",dati_pdc!C643,"")</f>
        <v/>
      </c>
      <c r="D647" s="117" t="str">
        <f>IF(dati_pdc!D643&lt;&gt;"",dati_pdc!D643,"")</f>
        <v/>
      </c>
      <c r="E647" s="125" t="str">
        <f>IF(b_BDVSA!F647&lt;&gt;"",ABS(b_BDVSA!F647),"")</f>
        <v/>
      </c>
      <c r="F647" s="125" t="str">
        <f>IF(AND(b_BDVSA!F647&lt;&gt;"",b_BDVSA!F647&lt;&gt;0)=TRUE,IF(b_BDVSA!F647&gt;0,"D","A"),"")</f>
        <v/>
      </c>
      <c r="G647" s="125" t="str">
        <f>IF(b_BDVSA!G647&lt;&gt;"",ABS(b_BDVSA!G647),"")</f>
        <v/>
      </c>
      <c r="H647" s="125" t="str">
        <f>IF(AND(b_BDVSA!G647&lt;&gt;"",b_BDVSA!G647&lt;&gt;0)=TRUE,IF(b_BDVSA!G647&gt;0,"D","A"),"")</f>
        <v/>
      </c>
      <c r="I647" s="125" t="str">
        <f>IF(b_BDVSA!H647&lt;&gt;"",ABS(b_BDVSA!H647),"")</f>
        <v/>
      </c>
      <c r="J647" s="125" t="str">
        <f>IF(AND(b_BDVSA!H647&lt;&gt;"",b_BDVSA!H647&lt;&gt;0)=TRUE,IF(b_BDVSA!H647&gt;0,"D","A"),"")</f>
        <v/>
      </c>
      <c r="K647" s="126" t="str">
        <f>IF(b_BDVSA!I647&lt;&gt;"",ABS(b_BDVSA!I647),"")</f>
        <v/>
      </c>
      <c r="L647" s="125" t="str">
        <f>IF(b_BDVSA!L647&lt;&gt;"",ABS(b_BDVSA!L647),"")</f>
        <v/>
      </c>
      <c r="M647" s="125" t="str">
        <f>IF(AND(b_BDVSA!L647&lt;&gt;"",b_BDVSA!L647&lt;&gt;0)=TRUE,IF(b_BDVSA!L647&gt;0,"D","A"),"")</f>
        <v/>
      </c>
      <c r="N647" s="125" t="str">
        <f>IF(b_BDVSA!M647&lt;&gt;"",ABS(b_BDVSA!M647),"")</f>
        <v/>
      </c>
      <c r="O647" s="125" t="str">
        <f>IF(AND(b_BDVSA!M647&lt;&gt;"",b_BDVSA!M647&lt;&gt;0)=TRUE,IF(b_BDVSA!M647&gt;0,"D","A"),"")</f>
        <v/>
      </c>
      <c r="P647" s="126" t="str">
        <f>IF(b_BDVSA!N647&lt;&gt;"",ABS(b_BDVSA!N647),"")</f>
        <v/>
      </c>
      <c r="Q647" s="125" t="str">
        <f>IF(b_BDVSA!Q647&lt;&gt;"",ABS(b_BDVSA!Q647),"")</f>
        <v/>
      </c>
      <c r="R647" s="125" t="str">
        <f>IF(AND(b_BDVSA!Q647&lt;&gt;"",b_BDVSA!Q647&lt;&gt;0)=TRUE,IF(b_BDVSA!Q647&gt;0,"D","A"),"")</f>
        <v/>
      </c>
      <c r="S647" s="125" t="str">
        <f>IF(b_BDVSA!R647&lt;&gt;"",ABS(b_BDVSA!R647),"")</f>
        <v/>
      </c>
      <c r="T647" s="125" t="str">
        <f>IF(AND(b_BDVSA!R647&lt;&gt;"",b_BDVSA!R647&lt;&gt;0)=TRUE,IF(b_BDVSA!R647&gt;0,"D","A"),"")</f>
        <v/>
      </c>
      <c r="U647" s="126" t="str">
        <f>IF(b_BDVSA!S647&lt;&gt;"",ABS(b_BDVSA!S647),"")</f>
        <v/>
      </c>
      <c r="V647" s="125" t="str">
        <f>IF(b_BDVSA!V647&lt;&gt;"",ABS(b_BDVSA!V647),"")</f>
        <v/>
      </c>
      <c r="W647" s="125" t="str">
        <f>IF(AND(b_BDVSA!V647&lt;&gt;"",b_BDVSA!V647&lt;&gt;0)=TRUE,IF(b_BDVSA!V647&gt;0,"D","A"),"")</f>
        <v/>
      </c>
      <c r="X647" s="125" t="str">
        <f>IF(b_BDVSA!W647&lt;&gt;"",ABS(b_BDVSA!W647),"")</f>
        <v/>
      </c>
      <c r="Y647" s="125" t="str">
        <f>IF(AND(b_BDVSA!W647&lt;&gt;"",b_BDVSA!W647&lt;&gt;0)=TRUE,IF(b_BDVSA!W647&gt;0,"D","A"),"")</f>
        <v/>
      </c>
      <c r="Z647" s="126" t="str">
        <f>IF(b_BDVSA!X647&lt;&gt;"",ABS(b_BDVSA!X647),"")</f>
        <v/>
      </c>
    </row>
    <row r="648" spans="1:26">
      <c r="A648" s="117" t="str">
        <f>IF(dati_pdc!A644&lt;&gt;"",IF(dati_pdc!D644=1,RIGHT(dati_pdc!A644,dati_pdc!E644),dati_pdc!A644),"")</f>
        <v/>
      </c>
      <c r="B648" s="117" t="str">
        <f>IF(dati_pdc!B644&lt;&gt;"",dati_pdc!B644,"")</f>
        <v/>
      </c>
      <c r="C648" s="117" t="str">
        <f>IF(dati_pdc!C644&lt;&gt;"",dati_pdc!C644,"")</f>
        <v/>
      </c>
      <c r="D648" s="117" t="str">
        <f>IF(dati_pdc!D644&lt;&gt;"",dati_pdc!D644,"")</f>
        <v/>
      </c>
      <c r="E648" s="125" t="str">
        <f>IF(b_BDVSA!F648&lt;&gt;"",ABS(b_BDVSA!F648),"")</f>
        <v/>
      </c>
      <c r="F648" s="125" t="str">
        <f>IF(AND(b_BDVSA!F648&lt;&gt;"",b_BDVSA!F648&lt;&gt;0)=TRUE,IF(b_BDVSA!F648&gt;0,"D","A"),"")</f>
        <v/>
      </c>
      <c r="G648" s="125" t="str">
        <f>IF(b_BDVSA!G648&lt;&gt;"",ABS(b_BDVSA!G648),"")</f>
        <v/>
      </c>
      <c r="H648" s="125" t="str">
        <f>IF(AND(b_BDVSA!G648&lt;&gt;"",b_BDVSA!G648&lt;&gt;0)=TRUE,IF(b_BDVSA!G648&gt;0,"D","A"),"")</f>
        <v/>
      </c>
      <c r="I648" s="125" t="str">
        <f>IF(b_BDVSA!H648&lt;&gt;"",ABS(b_BDVSA!H648),"")</f>
        <v/>
      </c>
      <c r="J648" s="125" t="str">
        <f>IF(AND(b_BDVSA!H648&lt;&gt;"",b_BDVSA!H648&lt;&gt;0)=TRUE,IF(b_BDVSA!H648&gt;0,"D","A"),"")</f>
        <v/>
      </c>
      <c r="K648" s="126" t="str">
        <f>IF(b_BDVSA!I648&lt;&gt;"",ABS(b_BDVSA!I648),"")</f>
        <v/>
      </c>
      <c r="L648" s="125" t="str">
        <f>IF(b_BDVSA!L648&lt;&gt;"",ABS(b_BDVSA!L648),"")</f>
        <v/>
      </c>
      <c r="M648" s="125" t="str">
        <f>IF(AND(b_BDVSA!L648&lt;&gt;"",b_BDVSA!L648&lt;&gt;0)=TRUE,IF(b_BDVSA!L648&gt;0,"D","A"),"")</f>
        <v/>
      </c>
      <c r="N648" s="125" t="str">
        <f>IF(b_BDVSA!M648&lt;&gt;"",ABS(b_BDVSA!M648),"")</f>
        <v/>
      </c>
      <c r="O648" s="125" t="str">
        <f>IF(AND(b_BDVSA!M648&lt;&gt;"",b_BDVSA!M648&lt;&gt;0)=TRUE,IF(b_BDVSA!M648&gt;0,"D","A"),"")</f>
        <v/>
      </c>
      <c r="P648" s="126" t="str">
        <f>IF(b_BDVSA!N648&lt;&gt;"",ABS(b_BDVSA!N648),"")</f>
        <v/>
      </c>
      <c r="Q648" s="125" t="str">
        <f>IF(b_BDVSA!Q648&lt;&gt;"",ABS(b_BDVSA!Q648),"")</f>
        <v/>
      </c>
      <c r="R648" s="125" t="str">
        <f>IF(AND(b_BDVSA!Q648&lt;&gt;"",b_BDVSA!Q648&lt;&gt;0)=TRUE,IF(b_BDVSA!Q648&gt;0,"D","A"),"")</f>
        <v/>
      </c>
      <c r="S648" s="125" t="str">
        <f>IF(b_BDVSA!R648&lt;&gt;"",ABS(b_BDVSA!R648),"")</f>
        <v/>
      </c>
      <c r="T648" s="125" t="str">
        <f>IF(AND(b_BDVSA!R648&lt;&gt;"",b_BDVSA!R648&lt;&gt;0)=TRUE,IF(b_BDVSA!R648&gt;0,"D","A"),"")</f>
        <v/>
      </c>
      <c r="U648" s="126" t="str">
        <f>IF(b_BDVSA!S648&lt;&gt;"",ABS(b_BDVSA!S648),"")</f>
        <v/>
      </c>
      <c r="V648" s="125" t="str">
        <f>IF(b_BDVSA!V648&lt;&gt;"",ABS(b_BDVSA!V648),"")</f>
        <v/>
      </c>
      <c r="W648" s="125" t="str">
        <f>IF(AND(b_BDVSA!V648&lt;&gt;"",b_BDVSA!V648&lt;&gt;0)=TRUE,IF(b_BDVSA!V648&gt;0,"D","A"),"")</f>
        <v/>
      </c>
      <c r="X648" s="125" t="str">
        <f>IF(b_BDVSA!W648&lt;&gt;"",ABS(b_BDVSA!W648),"")</f>
        <v/>
      </c>
      <c r="Y648" s="125" t="str">
        <f>IF(AND(b_BDVSA!W648&lt;&gt;"",b_BDVSA!W648&lt;&gt;0)=TRUE,IF(b_BDVSA!W648&gt;0,"D","A"),"")</f>
        <v/>
      </c>
      <c r="Z648" s="126" t="str">
        <f>IF(b_BDVSA!X648&lt;&gt;"",ABS(b_BDVSA!X648),"")</f>
        <v/>
      </c>
    </row>
    <row r="649" spans="1:26">
      <c r="A649" s="117" t="str">
        <f>IF(dati_pdc!A645&lt;&gt;"",IF(dati_pdc!D645=1,RIGHT(dati_pdc!A645,dati_pdc!E645),dati_pdc!A645),"")</f>
        <v/>
      </c>
      <c r="B649" s="117" t="str">
        <f>IF(dati_pdc!B645&lt;&gt;"",dati_pdc!B645,"")</f>
        <v/>
      </c>
      <c r="C649" s="117" t="str">
        <f>IF(dati_pdc!C645&lt;&gt;"",dati_pdc!C645,"")</f>
        <v/>
      </c>
      <c r="D649" s="117" t="str">
        <f>IF(dati_pdc!D645&lt;&gt;"",dati_pdc!D645,"")</f>
        <v/>
      </c>
      <c r="E649" s="125" t="str">
        <f>IF(b_BDVSA!F649&lt;&gt;"",ABS(b_BDVSA!F649),"")</f>
        <v/>
      </c>
      <c r="F649" s="125" t="str">
        <f>IF(AND(b_BDVSA!F649&lt;&gt;"",b_BDVSA!F649&lt;&gt;0)=TRUE,IF(b_BDVSA!F649&gt;0,"D","A"),"")</f>
        <v/>
      </c>
      <c r="G649" s="125" t="str">
        <f>IF(b_BDVSA!G649&lt;&gt;"",ABS(b_BDVSA!G649),"")</f>
        <v/>
      </c>
      <c r="H649" s="125" t="str">
        <f>IF(AND(b_BDVSA!G649&lt;&gt;"",b_BDVSA!G649&lt;&gt;0)=TRUE,IF(b_BDVSA!G649&gt;0,"D","A"),"")</f>
        <v/>
      </c>
      <c r="I649" s="125" t="str">
        <f>IF(b_BDVSA!H649&lt;&gt;"",ABS(b_BDVSA!H649),"")</f>
        <v/>
      </c>
      <c r="J649" s="125" t="str">
        <f>IF(AND(b_BDVSA!H649&lt;&gt;"",b_BDVSA!H649&lt;&gt;0)=TRUE,IF(b_BDVSA!H649&gt;0,"D","A"),"")</f>
        <v/>
      </c>
      <c r="K649" s="126" t="str">
        <f>IF(b_BDVSA!I649&lt;&gt;"",ABS(b_BDVSA!I649),"")</f>
        <v/>
      </c>
      <c r="L649" s="125" t="str">
        <f>IF(b_BDVSA!L649&lt;&gt;"",ABS(b_BDVSA!L649),"")</f>
        <v/>
      </c>
      <c r="M649" s="125" t="str">
        <f>IF(AND(b_BDVSA!L649&lt;&gt;"",b_BDVSA!L649&lt;&gt;0)=TRUE,IF(b_BDVSA!L649&gt;0,"D","A"),"")</f>
        <v/>
      </c>
      <c r="N649" s="125" t="str">
        <f>IF(b_BDVSA!M649&lt;&gt;"",ABS(b_BDVSA!M649),"")</f>
        <v/>
      </c>
      <c r="O649" s="125" t="str">
        <f>IF(AND(b_BDVSA!M649&lt;&gt;"",b_BDVSA!M649&lt;&gt;0)=TRUE,IF(b_BDVSA!M649&gt;0,"D","A"),"")</f>
        <v/>
      </c>
      <c r="P649" s="126" t="str">
        <f>IF(b_BDVSA!N649&lt;&gt;"",ABS(b_BDVSA!N649),"")</f>
        <v/>
      </c>
      <c r="Q649" s="125" t="str">
        <f>IF(b_BDVSA!Q649&lt;&gt;"",ABS(b_BDVSA!Q649),"")</f>
        <v/>
      </c>
      <c r="R649" s="125" t="str">
        <f>IF(AND(b_BDVSA!Q649&lt;&gt;"",b_BDVSA!Q649&lt;&gt;0)=TRUE,IF(b_BDVSA!Q649&gt;0,"D","A"),"")</f>
        <v/>
      </c>
      <c r="S649" s="125" t="str">
        <f>IF(b_BDVSA!R649&lt;&gt;"",ABS(b_BDVSA!R649),"")</f>
        <v/>
      </c>
      <c r="T649" s="125" t="str">
        <f>IF(AND(b_BDVSA!R649&lt;&gt;"",b_BDVSA!R649&lt;&gt;0)=TRUE,IF(b_BDVSA!R649&gt;0,"D","A"),"")</f>
        <v/>
      </c>
      <c r="U649" s="126" t="str">
        <f>IF(b_BDVSA!S649&lt;&gt;"",ABS(b_BDVSA!S649),"")</f>
        <v/>
      </c>
      <c r="V649" s="125" t="str">
        <f>IF(b_BDVSA!V649&lt;&gt;"",ABS(b_BDVSA!V649),"")</f>
        <v/>
      </c>
      <c r="W649" s="125" t="str">
        <f>IF(AND(b_BDVSA!V649&lt;&gt;"",b_BDVSA!V649&lt;&gt;0)=TRUE,IF(b_BDVSA!V649&gt;0,"D","A"),"")</f>
        <v/>
      </c>
      <c r="X649" s="125" t="str">
        <f>IF(b_BDVSA!W649&lt;&gt;"",ABS(b_BDVSA!W649),"")</f>
        <v/>
      </c>
      <c r="Y649" s="125" t="str">
        <f>IF(AND(b_BDVSA!W649&lt;&gt;"",b_BDVSA!W649&lt;&gt;0)=TRUE,IF(b_BDVSA!W649&gt;0,"D","A"),"")</f>
        <v/>
      </c>
      <c r="Z649" s="126" t="str">
        <f>IF(b_BDVSA!X649&lt;&gt;"",ABS(b_BDVSA!X649),"")</f>
        <v/>
      </c>
    </row>
    <row r="650" spans="1:26">
      <c r="A650" s="117" t="str">
        <f>IF(dati_pdc!A646&lt;&gt;"",IF(dati_pdc!D646=1,RIGHT(dati_pdc!A646,dati_pdc!E646),dati_pdc!A646),"")</f>
        <v/>
      </c>
      <c r="B650" s="117" t="str">
        <f>IF(dati_pdc!B646&lt;&gt;"",dati_pdc!B646,"")</f>
        <v/>
      </c>
      <c r="C650" s="117" t="str">
        <f>IF(dati_pdc!C646&lt;&gt;"",dati_pdc!C646,"")</f>
        <v/>
      </c>
      <c r="D650" s="117" t="str">
        <f>IF(dati_pdc!D646&lt;&gt;"",dati_pdc!D646,"")</f>
        <v/>
      </c>
      <c r="E650" s="125" t="str">
        <f>IF(b_BDVSA!F650&lt;&gt;"",ABS(b_BDVSA!F650),"")</f>
        <v/>
      </c>
      <c r="F650" s="125" t="str">
        <f>IF(AND(b_BDVSA!F650&lt;&gt;"",b_BDVSA!F650&lt;&gt;0)=TRUE,IF(b_BDVSA!F650&gt;0,"D","A"),"")</f>
        <v/>
      </c>
      <c r="G650" s="125" t="str">
        <f>IF(b_BDVSA!G650&lt;&gt;"",ABS(b_BDVSA!G650),"")</f>
        <v/>
      </c>
      <c r="H650" s="125" t="str">
        <f>IF(AND(b_BDVSA!G650&lt;&gt;"",b_BDVSA!G650&lt;&gt;0)=TRUE,IF(b_BDVSA!G650&gt;0,"D","A"),"")</f>
        <v/>
      </c>
      <c r="I650" s="125" t="str">
        <f>IF(b_BDVSA!H650&lt;&gt;"",ABS(b_BDVSA!H650),"")</f>
        <v/>
      </c>
      <c r="J650" s="125" t="str">
        <f>IF(AND(b_BDVSA!H650&lt;&gt;"",b_BDVSA!H650&lt;&gt;0)=TRUE,IF(b_BDVSA!H650&gt;0,"D","A"),"")</f>
        <v/>
      </c>
      <c r="K650" s="126" t="str">
        <f>IF(b_BDVSA!I650&lt;&gt;"",ABS(b_BDVSA!I650),"")</f>
        <v/>
      </c>
      <c r="L650" s="125" t="str">
        <f>IF(b_BDVSA!L650&lt;&gt;"",ABS(b_BDVSA!L650),"")</f>
        <v/>
      </c>
      <c r="M650" s="125" t="str">
        <f>IF(AND(b_BDVSA!L650&lt;&gt;"",b_BDVSA!L650&lt;&gt;0)=TRUE,IF(b_BDVSA!L650&gt;0,"D","A"),"")</f>
        <v/>
      </c>
      <c r="N650" s="125" t="str">
        <f>IF(b_BDVSA!M650&lt;&gt;"",ABS(b_BDVSA!M650),"")</f>
        <v/>
      </c>
      <c r="O650" s="125" t="str">
        <f>IF(AND(b_BDVSA!M650&lt;&gt;"",b_BDVSA!M650&lt;&gt;0)=TRUE,IF(b_BDVSA!M650&gt;0,"D","A"),"")</f>
        <v/>
      </c>
      <c r="P650" s="126" t="str">
        <f>IF(b_BDVSA!N650&lt;&gt;"",ABS(b_BDVSA!N650),"")</f>
        <v/>
      </c>
      <c r="Q650" s="125" t="str">
        <f>IF(b_BDVSA!Q650&lt;&gt;"",ABS(b_BDVSA!Q650),"")</f>
        <v/>
      </c>
      <c r="R650" s="125" t="str">
        <f>IF(AND(b_BDVSA!Q650&lt;&gt;"",b_BDVSA!Q650&lt;&gt;0)=TRUE,IF(b_BDVSA!Q650&gt;0,"D","A"),"")</f>
        <v/>
      </c>
      <c r="S650" s="125" t="str">
        <f>IF(b_BDVSA!R650&lt;&gt;"",ABS(b_BDVSA!R650),"")</f>
        <v/>
      </c>
      <c r="T650" s="125" t="str">
        <f>IF(AND(b_BDVSA!R650&lt;&gt;"",b_BDVSA!R650&lt;&gt;0)=TRUE,IF(b_BDVSA!R650&gt;0,"D","A"),"")</f>
        <v/>
      </c>
      <c r="U650" s="126" t="str">
        <f>IF(b_BDVSA!S650&lt;&gt;"",ABS(b_BDVSA!S650),"")</f>
        <v/>
      </c>
      <c r="V650" s="125" t="str">
        <f>IF(b_BDVSA!V650&lt;&gt;"",ABS(b_BDVSA!V650),"")</f>
        <v/>
      </c>
      <c r="W650" s="125" t="str">
        <f>IF(AND(b_BDVSA!V650&lt;&gt;"",b_BDVSA!V650&lt;&gt;0)=TRUE,IF(b_BDVSA!V650&gt;0,"D","A"),"")</f>
        <v/>
      </c>
      <c r="X650" s="125" t="str">
        <f>IF(b_BDVSA!W650&lt;&gt;"",ABS(b_BDVSA!W650),"")</f>
        <v/>
      </c>
      <c r="Y650" s="125" t="str">
        <f>IF(AND(b_BDVSA!W650&lt;&gt;"",b_BDVSA!W650&lt;&gt;0)=TRUE,IF(b_BDVSA!W650&gt;0,"D","A"),"")</f>
        <v/>
      </c>
      <c r="Z650" s="126" t="str">
        <f>IF(b_BDVSA!X650&lt;&gt;"",ABS(b_BDVSA!X650),"")</f>
        <v/>
      </c>
    </row>
    <row r="651" spans="1:26">
      <c r="A651" s="117" t="str">
        <f>IF(dati_pdc!A647&lt;&gt;"",IF(dati_pdc!D647=1,RIGHT(dati_pdc!A647,dati_pdc!E647),dati_pdc!A647),"")</f>
        <v/>
      </c>
      <c r="B651" s="117" t="str">
        <f>IF(dati_pdc!B647&lt;&gt;"",dati_pdc!B647,"")</f>
        <v/>
      </c>
      <c r="C651" s="117" t="str">
        <f>IF(dati_pdc!C647&lt;&gt;"",dati_pdc!C647,"")</f>
        <v/>
      </c>
      <c r="D651" s="117" t="str">
        <f>IF(dati_pdc!D647&lt;&gt;"",dati_pdc!D647,"")</f>
        <v/>
      </c>
      <c r="E651" s="125" t="str">
        <f>IF(b_BDVSA!F651&lt;&gt;"",ABS(b_BDVSA!F651),"")</f>
        <v/>
      </c>
      <c r="F651" s="125" t="str">
        <f>IF(AND(b_BDVSA!F651&lt;&gt;"",b_BDVSA!F651&lt;&gt;0)=TRUE,IF(b_BDVSA!F651&gt;0,"D","A"),"")</f>
        <v/>
      </c>
      <c r="G651" s="125" t="str">
        <f>IF(b_BDVSA!G651&lt;&gt;"",ABS(b_BDVSA!G651),"")</f>
        <v/>
      </c>
      <c r="H651" s="125" t="str">
        <f>IF(AND(b_BDVSA!G651&lt;&gt;"",b_BDVSA!G651&lt;&gt;0)=TRUE,IF(b_BDVSA!G651&gt;0,"D","A"),"")</f>
        <v/>
      </c>
      <c r="I651" s="125" t="str">
        <f>IF(b_BDVSA!H651&lt;&gt;"",ABS(b_BDVSA!H651),"")</f>
        <v/>
      </c>
      <c r="J651" s="125" t="str">
        <f>IF(AND(b_BDVSA!H651&lt;&gt;"",b_BDVSA!H651&lt;&gt;0)=TRUE,IF(b_BDVSA!H651&gt;0,"D","A"),"")</f>
        <v/>
      </c>
      <c r="K651" s="126" t="str">
        <f>IF(b_BDVSA!I651&lt;&gt;"",ABS(b_BDVSA!I651),"")</f>
        <v/>
      </c>
      <c r="L651" s="125" t="str">
        <f>IF(b_BDVSA!L651&lt;&gt;"",ABS(b_BDVSA!L651),"")</f>
        <v/>
      </c>
      <c r="M651" s="125" t="str">
        <f>IF(AND(b_BDVSA!L651&lt;&gt;"",b_BDVSA!L651&lt;&gt;0)=TRUE,IF(b_BDVSA!L651&gt;0,"D","A"),"")</f>
        <v/>
      </c>
      <c r="N651" s="125" t="str">
        <f>IF(b_BDVSA!M651&lt;&gt;"",ABS(b_BDVSA!M651),"")</f>
        <v/>
      </c>
      <c r="O651" s="125" t="str">
        <f>IF(AND(b_BDVSA!M651&lt;&gt;"",b_BDVSA!M651&lt;&gt;0)=TRUE,IF(b_BDVSA!M651&gt;0,"D","A"),"")</f>
        <v/>
      </c>
      <c r="P651" s="126" t="str">
        <f>IF(b_BDVSA!N651&lt;&gt;"",ABS(b_BDVSA!N651),"")</f>
        <v/>
      </c>
      <c r="Q651" s="125" t="str">
        <f>IF(b_BDVSA!Q651&lt;&gt;"",ABS(b_BDVSA!Q651),"")</f>
        <v/>
      </c>
      <c r="R651" s="125" t="str">
        <f>IF(AND(b_BDVSA!Q651&lt;&gt;"",b_BDVSA!Q651&lt;&gt;0)=TRUE,IF(b_BDVSA!Q651&gt;0,"D","A"),"")</f>
        <v/>
      </c>
      <c r="S651" s="125" t="str">
        <f>IF(b_BDVSA!R651&lt;&gt;"",ABS(b_BDVSA!R651),"")</f>
        <v/>
      </c>
      <c r="T651" s="125" t="str">
        <f>IF(AND(b_BDVSA!R651&lt;&gt;"",b_BDVSA!R651&lt;&gt;0)=TRUE,IF(b_BDVSA!R651&gt;0,"D","A"),"")</f>
        <v/>
      </c>
      <c r="U651" s="126" t="str">
        <f>IF(b_BDVSA!S651&lt;&gt;"",ABS(b_BDVSA!S651),"")</f>
        <v/>
      </c>
      <c r="V651" s="125" t="str">
        <f>IF(b_BDVSA!V651&lt;&gt;"",ABS(b_BDVSA!V651),"")</f>
        <v/>
      </c>
      <c r="W651" s="125" t="str">
        <f>IF(AND(b_BDVSA!V651&lt;&gt;"",b_BDVSA!V651&lt;&gt;0)=TRUE,IF(b_BDVSA!V651&gt;0,"D","A"),"")</f>
        <v/>
      </c>
      <c r="X651" s="125" t="str">
        <f>IF(b_BDVSA!W651&lt;&gt;"",ABS(b_BDVSA!W651),"")</f>
        <v/>
      </c>
      <c r="Y651" s="125" t="str">
        <f>IF(AND(b_BDVSA!W651&lt;&gt;"",b_BDVSA!W651&lt;&gt;0)=TRUE,IF(b_BDVSA!W651&gt;0,"D","A"),"")</f>
        <v/>
      </c>
      <c r="Z651" s="126" t="str">
        <f>IF(b_BDVSA!X651&lt;&gt;"",ABS(b_BDVSA!X651),"")</f>
        <v/>
      </c>
    </row>
    <row r="652" spans="1:26">
      <c r="A652" s="117" t="str">
        <f>IF(dati_pdc!A648&lt;&gt;"",IF(dati_pdc!D648=1,RIGHT(dati_pdc!A648,dati_pdc!E648),dati_pdc!A648),"")</f>
        <v/>
      </c>
      <c r="B652" s="117" t="str">
        <f>IF(dati_pdc!B648&lt;&gt;"",dati_pdc!B648,"")</f>
        <v/>
      </c>
      <c r="C652" s="117" t="str">
        <f>IF(dati_pdc!C648&lt;&gt;"",dati_pdc!C648,"")</f>
        <v/>
      </c>
      <c r="D652" s="117" t="str">
        <f>IF(dati_pdc!D648&lt;&gt;"",dati_pdc!D648,"")</f>
        <v/>
      </c>
      <c r="E652" s="125" t="str">
        <f>IF(b_BDVSA!F652&lt;&gt;"",ABS(b_BDVSA!F652),"")</f>
        <v/>
      </c>
      <c r="F652" s="125" t="str">
        <f>IF(AND(b_BDVSA!F652&lt;&gt;"",b_BDVSA!F652&lt;&gt;0)=TRUE,IF(b_BDVSA!F652&gt;0,"D","A"),"")</f>
        <v/>
      </c>
      <c r="G652" s="125" t="str">
        <f>IF(b_BDVSA!G652&lt;&gt;"",ABS(b_BDVSA!G652),"")</f>
        <v/>
      </c>
      <c r="H652" s="125" t="str">
        <f>IF(AND(b_BDVSA!G652&lt;&gt;"",b_BDVSA!G652&lt;&gt;0)=TRUE,IF(b_BDVSA!G652&gt;0,"D","A"),"")</f>
        <v/>
      </c>
      <c r="I652" s="125" t="str">
        <f>IF(b_BDVSA!H652&lt;&gt;"",ABS(b_BDVSA!H652),"")</f>
        <v/>
      </c>
      <c r="J652" s="125" t="str">
        <f>IF(AND(b_BDVSA!H652&lt;&gt;"",b_BDVSA!H652&lt;&gt;0)=TRUE,IF(b_BDVSA!H652&gt;0,"D","A"),"")</f>
        <v/>
      </c>
      <c r="K652" s="126" t="str">
        <f>IF(b_BDVSA!I652&lt;&gt;"",ABS(b_BDVSA!I652),"")</f>
        <v/>
      </c>
      <c r="L652" s="125" t="str">
        <f>IF(b_BDVSA!L652&lt;&gt;"",ABS(b_BDVSA!L652),"")</f>
        <v/>
      </c>
      <c r="M652" s="125" t="str">
        <f>IF(AND(b_BDVSA!L652&lt;&gt;"",b_BDVSA!L652&lt;&gt;0)=TRUE,IF(b_BDVSA!L652&gt;0,"D","A"),"")</f>
        <v/>
      </c>
      <c r="N652" s="125" t="str">
        <f>IF(b_BDVSA!M652&lt;&gt;"",ABS(b_BDVSA!M652),"")</f>
        <v/>
      </c>
      <c r="O652" s="125" t="str">
        <f>IF(AND(b_BDVSA!M652&lt;&gt;"",b_BDVSA!M652&lt;&gt;0)=TRUE,IF(b_BDVSA!M652&gt;0,"D","A"),"")</f>
        <v/>
      </c>
      <c r="P652" s="126" t="str">
        <f>IF(b_BDVSA!N652&lt;&gt;"",ABS(b_BDVSA!N652),"")</f>
        <v/>
      </c>
      <c r="Q652" s="125" t="str">
        <f>IF(b_BDVSA!Q652&lt;&gt;"",ABS(b_BDVSA!Q652),"")</f>
        <v/>
      </c>
      <c r="R652" s="125" t="str">
        <f>IF(AND(b_BDVSA!Q652&lt;&gt;"",b_BDVSA!Q652&lt;&gt;0)=TRUE,IF(b_BDVSA!Q652&gt;0,"D","A"),"")</f>
        <v/>
      </c>
      <c r="S652" s="125" t="str">
        <f>IF(b_BDVSA!R652&lt;&gt;"",ABS(b_BDVSA!R652),"")</f>
        <v/>
      </c>
      <c r="T652" s="125" t="str">
        <f>IF(AND(b_BDVSA!R652&lt;&gt;"",b_BDVSA!R652&lt;&gt;0)=TRUE,IF(b_BDVSA!R652&gt;0,"D","A"),"")</f>
        <v/>
      </c>
      <c r="U652" s="126" t="str">
        <f>IF(b_BDVSA!S652&lt;&gt;"",ABS(b_BDVSA!S652),"")</f>
        <v/>
      </c>
      <c r="V652" s="125" t="str">
        <f>IF(b_BDVSA!V652&lt;&gt;"",ABS(b_BDVSA!V652),"")</f>
        <v/>
      </c>
      <c r="W652" s="125" t="str">
        <f>IF(AND(b_BDVSA!V652&lt;&gt;"",b_BDVSA!V652&lt;&gt;0)=TRUE,IF(b_BDVSA!V652&gt;0,"D","A"),"")</f>
        <v/>
      </c>
      <c r="X652" s="125" t="str">
        <f>IF(b_BDVSA!W652&lt;&gt;"",ABS(b_BDVSA!W652),"")</f>
        <v/>
      </c>
      <c r="Y652" s="125" t="str">
        <f>IF(AND(b_BDVSA!W652&lt;&gt;"",b_BDVSA!W652&lt;&gt;0)=TRUE,IF(b_BDVSA!W652&gt;0,"D","A"),"")</f>
        <v/>
      </c>
      <c r="Z652" s="126" t="str">
        <f>IF(b_BDVSA!X652&lt;&gt;"",ABS(b_BDVSA!X652),"")</f>
        <v/>
      </c>
    </row>
    <row r="653" spans="1:26">
      <c r="A653" s="117" t="str">
        <f>IF(dati_pdc!A649&lt;&gt;"",IF(dati_pdc!D649=1,RIGHT(dati_pdc!A649,dati_pdc!E649),dati_pdc!A649),"")</f>
        <v/>
      </c>
      <c r="B653" s="117" t="str">
        <f>IF(dati_pdc!B649&lt;&gt;"",dati_pdc!B649,"")</f>
        <v/>
      </c>
      <c r="C653" s="117" t="str">
        <f>IF(dati_pdc!C649&lt;&gt;"",dati_pdc!C649,"")</f>
        <v/>
      </c>
      <c r="D653" s="117" t="str">
        <f>IF(dati_pdc!D649&lt;&gt;"",dati_pdc!D649,"")</f>
        <v/>
      </c>
      <c r="E653" s="125" t="str">
        <f>IF(b_BDVSA!F653&lt;&gt;"",ABS(b_BDVSA!F653),"")</f>
        <v/>
      </c>
      <c r="F653" s="125" t="str">
        <f>IF(AND(b_BDVSA!F653&lt;&gt;"",b_BDVSA!F653&lt;&gt;0)=TRUE,IF(b_BDVSA!F653&gt;0,"D","A"),"")</f>
        <v/>
      </c>
      <c r="G653" s="125" t="str">
        <f>IF(b_BDVSA!G653&lt;&gt;"",ABS(b_BDVSA!G653),"")</f>
        <v/>
      </c>
      <c r="H653" s="125" t="str">
        <f>IF(AND(b_BDVSA!G653&lt;&gt;"",b_BDVSA!G653&lt;&gt;0)=TRUE,IF(b_BDVSA!G653&gt;0,"D","A"),"")</f>
        <v/>
      </c>
      <c r="I653" s="125" t="str">
        <f>IF(b_BDVSA!H653&lt;&gt;"",ABS(b_BDVSA!H653),"")</f>
        <v/>
      </c>
      <c r="J653" s="125" t="str">
        <f>IF(AND(b_BDVSA!H653&lt;&gt;"",b_BDVSA!H653&lt;&gt;0)=TRUE,IF(b_BDVSA!H653&gt;0,"D","A"),"")</f>
        <v/>
      </c>
      <c r="K653" s="126" t="str">
        <f>IF(b_BDVSA!I653&lt;&gt;"",ABS(b_BDVSA!I653),"")</f>
        <v/>
      </c>
      <c r="L653" s="125" t="str">
        <f>IF(b_BDVSA!L653&lt;&gt;"",ABS(b_BDVSA!L653),"")</f>
        <v/>
      </c>
      <c r="M653" s="125" t="str">
        <f>IF(AND(b_BDVSA!L653&lt;&gt;"",b_BDVSA!L653&lt;&gt;0)=TRUE,IF(b_BDVSA!L653&gt;0,"D","A"),"")</f>
        <v/>
      </c>
      <c r="N653" s="125" t="str">
        <f>IF(b_BDVSA!M653&lt;&gt;"",ABS(b_BDVSA!M653),"")</f>
        <v/>
      </c>
      <c r="O653" s="125" t="str">
        <f>IF(AND(b_BDVSA!M653&lt;&gt;"",b_BDVSA!M653&lt;&gt;0)=TRUE,IF(b_BDVSA!M653&gt;0,"D","A"),"")</f>
        <v/>
      </c>
      <c r="P653" s="126" t="str">
        <f>IF(b_BDVSA!N653&lt;&gt;"",ABS(b_BDVSA!N653),"")</f>
        <v/>
      </c>
      <c r="Q653" s="125" t="str">
        <f>IF(b_BDVSA!Q653&lt;&gt;"",ABS(b_BDVSA!Q653),"")</f>
        <v/>
      </c>
      <c r="R653" s="125" t="str">
        <f>IF(AND(b_BDVSA!Q653&lt;&gt;"",b_BDVSA!Q653&lt;&gt;0)=TRUE,IF(b_BDVSA!Q653&gt;0,"D","A"),"")</f>
        <v/>
      </c>
      <c r="S653" s="125" t="str">
        <f>IF(b_BDVSA!R653&lt;&gt;"",ABS(b_BDVSA!R653),"")</f>
        <v/>
      </c>
      <c r="T653" s="125" t="str">
        <f>IF(AND(b_BDVSA!R653&lt;&gt;"",b_BDVSA!R653&lt;&gt;0)=TRUE,IF(b_BDVSA!R653&gt;0,"D","A"),"")</f>
        <v/>
      </c>
      <c r="U653" s="126" t="str">
        <f>IF(b_BDVSA!S653&lt;&gt;"",ABS(b_BDVSA!S653),"")</f>
        <v/>
      </c>
      <c r="V653" s="125" t="str">
        <f>IF(b_BDVSA!V653&lt;&gt;"",ABS(b_BDVSA!V653),"")</f>
        <v/>
      </c>
      <c r="W653" s="125" t="str">
        <f>IF(AND(b_BDVSA!V653&lt;&gt;"",b_BDVSA!V653&lt;&gt;0)=TRUE,IF(b_BDVSA!V653&gt;0,"D","A"),"")</f>
        <v/>
      </c>
      <c r="X653" s="125" t="str">
        <f>IF(b_BDVSA!W653&lt;&gt;"",ABS(b_BDVSA!W653),"")</f>
        <v/>
      </c>
      <c r="Y653" s="125" t="str">
        <f>IF(AND(b_BDVSA!W653&lt;&gt;"",b_BDVSA!W653&lt;&gt;0)=TRUE,IF(b_BDVSA!W653&gt;0,"D","A"),"")</f>
        <v/>
      </c>
      <c r="Z653" s="126" t="str">
        <f>IF(b_BDVSA!X653&lt;&gt;"",ABS(b_BDVSA!X653),"")</f>
        <v/>
      </c>
    </row>
    <row r="654" spans="1:26">
      <c r="A654" s="117" t="str">
        <f>IF(dati_pdc!A650&lt;&gt;"",IF(dati_pdc!D650=1,RIGHT(dati_pdc!A650,dati_pdc!E650),dati_pdc!A650),"")</f>
        <v/>
      </c>
      <c r="B654" s="117" t="str">
        <f>IF(dati_pdc!B650&lt;&gt;"",dati_pdc!B650,"")</f>
        <v/>
      </c>
      <c r="C654" s="117" t="str">
        <f>IF(dati_pdc!C650&lt;&gt;"",dati_pdc!C650,"")</f>
        <v/>
      </c>
      <c r="D654" s="117" t="str">
        <f>IF(dati_pdc!D650&lt;&gt;"",dati_pdc!D650,"")</f>
        <v/>
      </c>
      <c r="E654" s="125" t="str">
        <f>IF(b_BDVSA!F654&lt;&gt;"",ABS(b_BDVSA!F654),"")</f>
        <v/>
      </c>
      <c r="F654" s="125" t="str">
        <f>IF(AND(b_BDVSA!F654&lt;&gt;"",b_BDVSA!F654&lt;&gt;0)=TRUE,IF(b_BDVSA!F654&gt;0,"D","A"),"")</f>
        <v/>
      </c>
      <c r="G654" s="125" t="str">
        <f>IF(b_BDVSA!G654&lt;&gt;"",ABS(b_BDVSA!G654),"")</f>
        <v/>
      </c>
      <c r="H654" s="125" t="str">
        <f>IF(AND(b_BDVSA!G654&lt;&gt;"",b_BDVSA!G654&lt;&gt;0)=TRUE,IF(b_BDVSA!G654&gt;0,"D","A"),"")</f>
        <v/>
      </c>
      <c r="I654" s="125" t="str">
        <f>IF(b_BDVSA!H654&lt;&gt;"",ABS(b_BDVSA!H654),"")</f>
        <v/>
      </c>
      <c r="J654" s="125" t="str">
        <f>IF(AND(b_BDVSA!H654&lt;&gt;"",b_BDVSA!H654&lt;&gt;0)=TRUE,IF(b_BDVSA!H654&gt;0,"D","A"),"")</f>
        <v/>
      </c>
      <c r="K654" s="126" t="str">
        <f>IF(b_BDVSA!I654&lt;&gt;"",ABS(b_BDVSA!I654),"")</f>
        <v/>
      </c>
      <c r="L654" s="125" t="str">
        <f>IF(b_BDVSA!L654&lt;&gt;"",ABS(b_BDVSA!L654),"")</f>
        <v/>
      </c>
      <c r="M654" s="125" t="str">
        <f>IF(AND(b_BDVSA!L654&lt;&gt;"",b_BDVSA!L654&lt;&gt;0)=TRUE,IF(b_BDVSA!L654&gt;0,"D","A"),"")</f>
        <v/>
      </c>
      <c r="N654" s="125" t="str">
        <f>IF(b_BDVSA!M654&lt;&gt;"",ABS(b_BDVSA!M654),"")</f>
        <v/>
      </c>
      <c r="O654" s="125" t="str">
        <f>IF(AND(b_BDVSA!M654&lt;&gt;"",b_BDVSA!M654&lt;&gt;0)=TRUE,IF(b_BDVSA!M654&gt;0,"D","A"),"")</f>
        <v/>
      </c>
      <c r="P654" s="126" t="str">
        <f>IF(b_BDVSA!N654&lt;&gt;"",ABS(b_BDVSA!N654),"")</f>
        <v/>
      </c>
      <c r="Q654" s="125" t="str">
        <f>IF(b_BDVSA!Q654&lt;&gt;"",ABS(b_BDVSA!Q654),"")</f>
        <v/>
      </c>
      <c r="R654" s="125" t="str">
        <f>IF(AND(b_BDVSA!Q654&lt;&gt;"",b_BDVSA!Q654&lt;&gt;0)=TRUE,IF(b_BDVSA!Q654&gt;0,"D","A"),"")</f>
        <v/>
      </c>
      <c r="S654" s="125" t="str">
        <f>IF(b_BDVSA!R654&lt;&gt;"",ABS(b_BDVSA!R654),"")</f>
        <v/>
      </c>
      <c r="T654" s="125" t="str">
        <f>IF(AND(b_BDVSA!R654&lt;&gt;"",b_BDVSA!R654&lt;&gt;0)=TRUE,IF(b_BDVSA!R654&gt;0,"D","A"),"")</f>
        <v/>
      </c>
      <c r="U654" s="126" t="str">
        <f>IF(b_BDVSA!S654&lt;&gt;"",ABS(b_BDVSA!S654),"")</f>
        <v/>
      </c>
      <c r="V654" s="125" t="str">
        <f>IF(b_BDVSA!V654&lt;&gt;"",ABS(b_BDVSA!V654),"")</f>
        <v/>
      </c>
      <c r="W654" s="125" t="str">
        <f>IF(AND(b_BDVSA!V654&lt;&gt;"",b_BDVSA!V654&lt;&gt;0)=TRUE,IF(b_BDVSA!V654&gt;0,"D","A"),"")</f>
        <v/>
      </c>
      <c r="X654" s="125" t="str">
        <f>IF(b_BDVSA!W654&lt;&gt;"",ABS(b_BDVSA!W654),"")</f>
        <v/>
      </c>
      <c r="Y654" s="125" t="str">
        <f>IF(AND(b_BDVSA!W654&lt;&gt;"",b_BDVSA!W654&lt;&gt;0)=TRUE,IF(b_BDVSA!W654&gt;0,"D","A"),"")</f>
        <v/>
      </c>
      <c r="Z654" s="126" t="str">
        <f>IF(b_BDVSA!X654&lt;&gt;"",ABS(b_BDVSA!X654),"")</f>
        <v/>
      </c>
    </row>
    <row r="655" spans="1:26">
      <c r="A655" s="117" t="str">
        <f>IF(dati_pdc!A651&lt;&gt;"",IF(dati_pdc!D651=1,RIGHT(dati_pdc!A651,dati_pdc!E651),dati_pdc!A651),"")</f>
        <v/>
      </c>
      <c r="B655" s="117" t="str">
        <f>IF(dati_pdc!B651&lt;&gt;"",dati_pdc!B651,"")</f>
        <v/>
      </c>
      <c r="C655" s="117" t="str">
        <f>IF(dati_pdc!C651&lt;&gt;"",dati_pdc!C651,"")</f>
        <v/>
      </c>
      <c r="D655" s="117" t="str">
        <f>IF(dati_pdc!D651&lt;&gt;"",dati_pdc!D651,"")</f>
        <v/>
      </c>
      <c r="E655" s="125" t="str">
        <f>IF(b_BDVSA!F655&lt;&gt;"",ABS(b_BDVSA!F655),"")</f>
        <v/>
      </c>
      <c r="F655" s="125" t="str">
        <f>IF(AND(b_BDVSA!F655&lt;&gt;"",b_BDVSA!F655&lt;&gt;0)=TRUE,IF(b_BDVSA!F655&gt;0,"D","A"),"")</f>
        <v/>
      </c>
      <c r="G655" s="125" t="str">
        <f>IF(b_BDVSA!G655&lt;&gt;"",ABS(b_BDVSA!G655),"")</f>
        <v/>
      </c>
      <c r="H655" s="125" t="str">
        <f>IF(AND(b_BDVSA!G655&lt;&gt;"",b_BDVSA!G655&lt;&gt;0)=TRUE,IF(b_BDVSA!G655&gt;0,"D","A"),"")</f>
        <v/>
      </c>
      <c r="I655" s="125" t="str">
        <f>IF(b_BDVSA!H655&lt;&gt;"",ABS(b_BDVSA!H655),"")</f>
        <v/>
      </c>
      <c r="J655" s="125" t="str">
        <f>IF(AND(b_BDVSA!H655&lt;&gt;"",b_BDVSA!H655&lt;&gt;0)=TRUE,IF(b_BDVSA!H655&gt;0,"D","A"),"")</f>
        <v/>
      </c>
      <c r="K655" s="126" t="str">
        <f>IF(b_BDVSA!I655&lt;&gt;"",ABS(b_BDVSA!I655),"")</f>
        <v/>
      </c>
      <c r="L655" s="125" t="str">
        <f>IF(b_BDVSA!L655&lt;&gt;"",ABS(b_BDVSA!L655),"")</f>
        <v/>
      </c>
      <c r="M655" s="125" t="str">
        <f>IF(AND(b_BDVSA!L655&lt;&gt;"",b_BDVSA!L655&lt;&gt;0)=TRUE,IF(b_BDVSA!L655&gt;0,"D","A"),"")</f>
        <v/>
      </c>
      <c r="N655" s="125" t="str">
        <f>IF(b_BDVSA!M655&lt;&gt;"",ABS(b_BDVSA!M655),"")</f>
        <v/>
      </c>
      <c r="O655" s="125" t="str">
        <f>IF(AND(b_BDVSA!M655&lt;&gt;"",b_BDVSA!M655&lt;&gt;0)=TRUE,IF(b_BDVSA!M655&gt;0,"D","A"),"")</f>
        <v/>
      </c>
      <c r="P655" s="126" t="str">
        <f>IF(b_BDVSA!N655&lt;&gt;"",ABS(b_BDVSA!N655),"")</f>
        <v/>
      </c>
      <c r="Q655" s="125" t="str">
        <f>IF(b_BDVSA!Q655&lt;&gt;"",ABS(b_BDVSA!Q655),"")</f>
        <v/>
      </c>
      <c r="R655" s="125" t="str">
        <f>IF(AND(b_BDVSA!Q655&lt;&gt;"",b_BDVSA!Q655&lt;&gt;0)=TRUE,IF(b_BDVSA!Q655&gt;0,"D","A"),"")</f>
        <v/>
      </c>
      <c r="S655" s="125" t="str">
        <f>IF(b_BDVSA!R655&lt;&gt;"",ABS(b_BDVSA!R655),"")</f>
        <v/>
      </c>
      <c r="T655" s="125" t="str">
        <f>IF(AND(b_BDVSA!R655&lt;&gt;"",b_BDVSA!R655&lt;&gt;0)=TRUE,IF(b_BDVSA!R655&gt;0,"D","A"),"")</f>
        <v/>
      </c>
      <c r="U655" s="126" t="str">
        <f>IF(b_BDVSA!S655&lt;&gt;"",ABS(b_BDVSA!S655),"")</f>
        <v/>
      </c>
      <c r="V655" s="125" t="str">
        <f>IF(b_BDVSA!V655&lt;&gt;"",ABS(b_BDVSA!V655),"")</f>
        <v/>
      </c>
      <c r="W655" s="125" t="str">
        <f>IF(AND(b_BDVSA!V655&lt;&gt;"",b_BDVSA!V655&lt;&gt;0)=TRUE,IF(b_BDVSA!V655&gt;0,"D","A"),"")</f>
        <v/>
      </c>
      <c r="X655" s="125" t="str">
        <f>IF(b_BDVSA!W655&lt;&gt;"",ABS(b_BDVSA!W655),"")</f>
        <v/>
      </c>
      <c r="Y655" s="125" t="str">
        <f>IF(AND(b_BDVSA!W655&lt;&gt;"",b_BDVSA!W655&lt;&gt;0)=TRUE,IF(b_BDVSA!W655&gt;0,"D","A"),"")</f>
        <v/>
      </c>
      <c r="Z655" s="126" t="str">
        <f>IF(b_BDVSA!X655&lt;&gt;"",ABS(b_BDVSA!X655),"")</f>
        <v/>
      </c>
    </row>
    <row r="656" spans="1:26">
      <c r="A656" s="117" t="str">
        <f>IF(dati_pdc!A652&lt;&gt;"",IF(dati_pdc!D652=1,RIGHT(dati_pdc!A652,dati_pdc!E652),dati_pdc!A652),"")</f>
        <v/>
      </c>
      <c r="B656" s="117" t="str">
        <f>IF(dati_pdc!B652&lt;&gt;"",dati_pdc!B652,"")</f>
        <v/>
      </c>
      <c r="C656" s="117" t="str">
        <f>IF(dati_pdc!C652&lt;&gt;"",dati_pdc!C652,"")</f>
        <v/>
      </c>
      <c r="D656" s="117" t="str">
        <f>IF(dati_pdc!D652&lt;&gt;"",dati_pdc!D652,"")</f>
        <v/>
      </c>
      <c r="E656" s="125" t="str">
        <f>IF(b_BDVSA!F656&lt;&gt;"",ABS(b_BDVSA!F656),"")</f>
        <v/>
      </c>
      <c r="F656" s="125" t="str">
        <f>IF(AND(b_BDVSA!F656&lt;&gt;"",b_BDVSA!F656&lt;&gt;0)=TRUE,IF(b_BDVSA!F656&gt;0,"D","A"),"")</f>
        <v/>
      </c>
      <c r="G656" s="125" t="str">
        <f>IF(b_BDVSA!G656&lt;&gt;"",ABS(b_BDVSA!G656),"")</f>
        <v/>
      </c>
      <c r="H656" s="125" t="str">
        <f>IF(AND(b_BDVSA!G656&lt;&gt;"",b_BDVSA!G656&lt;&gt;0)=TRUE,IF(b_BDVSA!G656&gt;0,"D","A"),"")</f>
        <v/>
      </c>
      <c r="I656" s="125" t="str">
        <f>IF(b_BDVSA!H656&lt;&gt;"",ABS(b_BDVSA!H656),"")</f>
        <v/>
      </c>
      <c r="J656" s="125" t="str">
        <f>IF(AND(b_BDVSA!H656&lt;&gt;"",b_BDVSA!H656&lt;&gt;0)=TRUE,IF(b_BDVSA!H656&gt;0,"D","A"),"")</f>
        <v/>
      </c>
      <c r="K656" s="126" t="str">
        <f>IF(b_BDVSA!I656&lt;&gt;"",ABS(b_BDVSA!I656),"")</f>
        <v/>
      </c>
      <c r="L656" s="125" t="str">
        <f>IF(b_BDVSA!L656&lt;&gt;"",ABS(b_BDVSA!L656),"")</f>
        <v/>
      </c>
      <c r="M656" s="125" t="str">
        <f>IF(AND(b_BDVSA!L656&lt;&gt;"",b_BDVSA!L656&lt;&gt;0)=TRUE,IF(b_BDVSA!L656&gt;0,"D","A"),"")</f>
        <v/>
      </c>
      <c r="N656" s="125" t="str">
        <f>IF(b_BDVSA!M656&lt;&gt;"",ABS(b_BDVSA!M656),"")</f>
        <v/>
      </c>
      <c r="O656" s="125" t="str">
        <f>IF(AND(b_BDVSA!M656&lt;&gt;"",b_BDVSA!M656&lt;&gt;0)=TRUE,IF(b_BDVSA!M656&gt;0,"D","A"),"")</f>
        <v/>
      </c>
      <c r="P656" s="126" t="str">
        <f>IF(b_BDVSA!N656&lt;&gt;"",ABS(b_BDVSA!N656),"")</f>
        <v/>
      </c>
      <c r="Q656" s="125" t="str">
        <f>IF(b_BDVSA!Q656&lt;&gt;"",ABS(b_BDVSA!Q656),"")</f>
        <v/>
      </c>
      <c r="R656" s="125" t="str">
        <f>IF(AND(b_BDVSA!Q656&lt;&gt;"",b_BDVSA!Q656&lt;&gt;0)=TRUE,IF(b_BDVSA!Q656&gt;0,"D","A"),"")</f>
        <v/>
      </c>
      <c r="S656" s="125" t="str">
        <f>IF(b_BDVSA!R656&lt;&gt;"",ABS(b_BDVSA!R656),"")</f>
        <v/>
      </c>
      <c r="T656" s="125" t="str">
        <f>IF(AND(b_BDVSA!R656&lt;&gt;"",b_BDVSA!R656&lt;&gt;0)=TRUE,IF(b_BDVSA!R656&gt;0,"D","A"),"")</f>
        <v/>
      </c>
      <c r="U656" s="126" t="str">
        <f>IF(b_BDVSA!S656&lt;&gt;"",ABS(b_BDVSA!S656),"")</f>
        <v/>
      </c>
      <c r="V656" s="125" t="str">
        <f>IF(b_BDVSA!V656&lt;&gt;"",ABS(b_BDVSA!V656),"")</f>
        <v/>
      </c>
      <c r="W656" s="125" t="str">
        <f>IF(AND(b_BDVSA!V656&lt;&gt;"",b_BDVSA!V656&lt;&gt;0)=TRUE,IF(b_BDVSA!V656&gt;0,"D","A"),"")</f>
        <v/>
      </c>
      <c r="X656" s="125" t="str">
        <f>IF(b_BDVSA!W656&lt;&gt;"",ABS(b_BDVSA!W656),"")</f>
        <v/>
      </c>
      <c r="Y656" s="125" t="str">
        <f>IF(AND(b_BDVSA!W656&lt;&gt;"",b_BDVSA!W656&lt;&gt;0)=TRUE,IF(b_BDVSA!W656&gt;0,"D","A"),"")</f>
        <v/>
      </c>
      <c r="Z656" s="126" t="str">
        <f>IF(b_BDVSA!X656&lt;&gt;"",ABS(b_BDVSA!X656),"")</f>
        <v/>
      </c>
    </row>
    <row r="657" spans="1:26">
      <c r="A657" s="117" t="str">
        <f>IF(dati_pdc!A653&lt;&gt;"",IF(dati_pdc!D653=1,RIGHT(dati_pdc!A653,dati_pdc!E653),dati_pdc!A653),"")</f>
        <v/>
      </c>
      <c r="B657" s="117" t="str">
        <f>IF(dati_pdc!B653&lt;&gt;"",dati_pdc!B653,"")</f>
        <v/>
      </c>
      <c r="C657" s="117" t="str">
        <f>IF(dati_pdc!C653&lt;&gt;"",dati_pdc!C653,"")</f>
        <v/>
      </c>
      <c r="D657" s="117" t="str">
        <f>IF(dati_pdc!D653&lt;&gt;"",dati_pdc!D653,"")</f>
        <v/>
      </c>
      <c r="E657" s="125" t="str">
        <f>IF(b_BDVSA!F657&lt;&gt;"",ABS(b_BDVSA!F657),"")</f>
        <v/>
      </c>
      <c r="F657" s="125" t="str">
        <f>IF(AND(b_BDVSA!F657&lt;&gt;"",b_BDVSA!F657&lt;&gt;0)=TRUE,IF(b_BDVSA!F657&gt;0,"D","A"),"")</f>
        <v/>
      </c>
      <c r="G657" s="125" t="str">
        <f>IF(b_BDVSA!G657&lt;&gt;"",ABS(b_BDVSA!G657),"")</f>
        <v/>
      </c>
      <c r="H657" s="125" t="str">
        <f>IF(AND(b_BDVSA!G657&lt;&gt;"",b_BDVSA!G657&lt;&gt;0)=TRUE,IF(b_BDVSA!G657&gt;0,"D","A"),"")</f>
        <v/>
      </c>
      <c r="I657" s="125" t="str">
        <f>IF(b_BDVSA!H657&lt;&gt;"",ABS(b_BDVSA!H657),"")</f>
        <v/>
      </c>
      <c r="J657" s="125" t="str">
        <f>IF(AND(b_BDVSA!H657&lt;&gt;"",b_BDVSA!H657&lt;&gt;0)=TRUE,IF(b_BDVSA!H657&gt;0,"D","A"),"")</f>
        <v/>
      </c>
      <c r="K657" s="126" t="str">
        <f>IF(b_BDVSA!I657&lt;&gt;"",ABS(b_BDVSA!I657),"")</f>
        <v/>
      </c>
      <c r="L657" s="125" t="str">
        <f>IF(b_BDVSA!L657&lt;&gt;"",ABS(b_BDVSA!L657),"")</f>
        <v/>
      </c>
      <c r="M657" s="125" t="str">
        <f>IF(AND(b_BDVSA!L657&lt;&gt;"",b_BDVSA!L657&lt;&gt;0)=TRUE,IF(b_BDVSA!L657&gt;0,"D","A"),"")</f>
        <v/>
      </c>
      <c r="N657" s="125" t="str">
        <f>IF(b_BDVSA!M657&lt;&gt;"",ABS(b_BDVSA!M657),"")</f>
        <v/>
      </c>
      <c r="O657" s="125" t="str">
        <f>IF(AND(b_BDVSA!M657&lt;&gt;"",b_BDVSA!M657&lt;&gt;0)=TRUE,IF(b_BDVSA!M657&gt;0,"D","A"),"")</f>
        <v/>
      </c>
      <c r="P657" s="126" t="str">
        <f>IF(b_BDVSA!N657&lt;&gt;"",ABS(b_BDVSA!N657),"")</f>
        <v/>
      </c>
      <c r="Q657" s="125" t="str">
        <f>IF(b_BDVSA!Q657&lt;&gt;"",ABS(b_BDVSA!Q657),"")</f>
        <v/>
      </c>
      <c r="R657" s="125" t="str">
        <f>IF(AND(b_BDVSA!Q657&lt;&gt;"",b_BDVSA!Q657&lt;&gt;0)=TRUE,IF(b_BDVSA!Q657&gt;0,"D","A"),"")</f>
        <v/>
      </c>
      <c r="S657" s="125" t="str">
        <f>IF(b_BDVSA!R657&lt;&gt;"",ABS(b_BDVSA!R657),"")</f>
        <v/>
      </c>
      <c r="T657" s="125" t="str">
        <f>IF(AND(b_BDVSA!R657&lt;&gt;"",b_BDVSA!R657&lt;&gt;0)=TRUE,IF(b_BDVSA!R657&gt;0,"D","A"),"")</f>
        <v/>
      </c>
      <c r="U657" s="126" t="str">
        <f>IF(b_BDVSA!S657&lt;&gt;"",ABS(b_BDVSA!S657),"")</f>
        <v/>
      </c>
      <c r="V657" s="125" t="str">
        <f>IF(b_BDVSA!V657&lt;&gt;"",ABS(b_BDVSA!V657),"")</f>
        <v/>
      </c>
      <c r="W657" s="125" t="str">
        <f>IF(AND(b_BDVSA!V657&lt;&gt;"",b_BDVSA!V657&lt;&gt;0)=TRUE,IF(b_BDVSA!V657&gt;0,"D","A"),"")</f>
        <v/>
      </c>
      <c r="X657" s="125" t="str">
        <f>IF(b_BDVSA!W657&lt;&gt;"",ABS(b_BDVSA!W657),"")</f>
        <v/>
      </c>
      <c r="Y657" s="125" t="str">
        <f>IF(AND(b_BDVSA!W657&lt;&gt;"",b_BDVSA!W657&lt;&gt;0)=TRUE,IF(b_BDVSA!W657&gt;0,"D","A"),"")</f>
        <v/>
      </c>
      <c r="Z657" s="126" t="str">
        <f>IF(b_BDVSA!X657&lt;&gt;"",ABS(b_BDVSA!X657),"")</f>
        <v/>
      </c>
    </row>
    <row r="658" spans="1:26">
      <c r="A658" s="117" t="str">
        <f>IF(dati_pdc!A654&lt;&gt;"",IF(dati_pdc!D654=1,RIGHT(dati_pdc!A654,dati_pdc!E654),dati_pdc!A654),"")</f>
        <v/>
      </c>
      <c r="B658" s="117" t="str">
        <f>IF(dati_pdc!B654&lt;&gt;"",dati_pdc!B654,"")</f>
        <v/>
      </c>
      <c r="C658" s="117" t="str">
        <f>IF(dati_pdc!C654&lt;&gt;"",dati_pdc!C654,"")</f>
        <v/>
      </c>
      <c r="D658" s="117" t="str">
        <f>IF(dati_pdc!D654&lt;&gt;"",dati_pdc!D654,"")</f>
        <v/>
      </c>
      <c r="E658" s="125" t="str">
        <f>IF(b_BDVSA!F658&lt;&gt;"",ABS(b_BDVSA!F658),"")</f>
        <v/>
      </c>
      <c r="F658" s="125" t="str">
        <f>IF(AND(b_BDVSA!F658&lt;&gt;"",b_BDVSA!F658&lt;&gt;0)=TRUE,IF(b_BDVSA!F658&gt;0,"D","A"),"")</f>
        <v/>
      </c>
      <c r="G658" s="125" t="str">
        <f>IF(b_BDVSA!G658&lt;&gt;"",ABS(b_BDVSA!G658),"")</f>
        <v/>
      </c>
      <c r="H658" s="125" t="str">
        <f>IF(AND(b_BDVSA!G658&lt;&gt;"",b_BDVSA!G658&lt;&gt;0)=TRUE,IF(b_BDVSA!G658&gt;0,"D","A"),"")</f>
        <v/>
      </c>
      <c r="I658" s="125" t="str">
        <f>IF(b_BDVSA!H658&lt;&gt;"",ABS(b_BDVSA!H658),"")</f>
        <v/>
      </c>
      <c r="J658" s="125" t="str">
        <f>IF(AND(b_BDVSA!H658&lt;&gt;"",b_BDVSA!H658&lt;&gt;0)=TRUE,IF(b_BDVSA!H658&gt;0,"D","A"),"")</f>
        <v/>
      </c>
      <c r="K658" s="126" t="str">
        <f>IF(b_BDVSA!I658&lt;&gt;"",ABS(b_BDVSA!I658),"")</f>
        <v/>
      </c>
      <c r="L658" s="125" t="str">
        <f>IF(b_BDVSA!L658&lt;&gt;"",ABS(b_BDVSA!L658),"")</f>
        <v/>
      </c>
      <c r="M658" s="125" t="str">
        <f>IF(AND(b_BDVSA!L658&lt;&gt;"",b_BDVSA!L658&lt;&gt;0)=TRUE,IF(b_BDVSA!L658&gt;0,"D","A"),"")</f>
        <v/>
      </c>
      <c r="N658" s="125" t="str">
        <f>IF(b_BDVSA!M658&lt;&gt;"",ABS(b_BDVSA!M658),"")</f>
        <v/>
      </c>
      <c r="O658" s="125" t="str">
        <f>IF(AND(b_BDVSA!M658&lt;&gt;"",b_BDVSA!M658&lt;&gt;0)=TRUE,IF(b_BDVSA!M658&gt;0,"D","A"),"")</f>
        <v/>
      </c>
      <c r="P658" s="126" t="str">
        <f>IF(b_BDVSA!N658&lt;&gt;"",ABS(b_BDVSA!N658),"")</f>
        <v/>
      </c>
      <c r="Q658" s="125" t="str">
        <f>IF(b_BDVSA!Q658&lt;&gt;"",ABS(b_BDVSA!Q658),"")</f>
        <v/>
      </c>
      <c r="R658" s="125" t="str">
        <f>IF(AND(b_BDVSA!Q658&lt;&gt;"",b_BDVSA!Q658&lt;&gt;0)=TRUE,IF(b_BDVSA!Q658&gt;0,"D","A"),"")</f>
        <v/>
      </c>
      <c r="S658" s="125" t="str">
        <f>IF(b_BDVSA!R658&lt;&gt;"",ABS(b_BDVSA!R658),"")</f>
        <v/>
      </c>
      <c r="T658" s="125" t="str">
        <f>IF(AND(b_BDVSA!R658&lt;&gt;"",b_BDVSA!R658&lt;&gt;0)=TRUE,IF(b_BDVSA!R658&gt;0,"D","A"),"")</f>
        <v/>
      </c>
      <c r="U658" s="126" t="str">
        <f>IF(b_BDVSA!S658&lt;&gt;"",ABS(b_BDVSA!S658),"")</f>
        <v/>
      </c>
      <c r="V658" s="125" t="str">
        <f>IF(b_BDVSA!V658&lt;&gt;"",ABS(b_BDVSA!V658),"")</f>
        <v/>
      </c>
      <c r="W658" s="125" t="str">
        <f>IF(AND(b_BDVSA!V658&lt;&gt;"",b_BDVSA!V658&lt;&gt;0)=TRUE,IF(b_BDVSA!V658&gt;0,"D","A"),"")</f>
        <v/>
      </c>
      <c r="X658" s="125" t="str">
        <f>IF(b_BDVSA!W658&lt;&gt;"",ABS(b_BDVSA!W658),"")</f>
        <v/>
      </c>
      <c r="Y658" s="125" t="str">
        <f>IF(AND(b_BDVSA!W658&lt;&gt;"",b_BDVSA!W658&lt;&gt;0)=TRUE,IF(b_BDVSA!W658&gt;0,"D","A"),"")</f>
        <v/>
      </c>
      <c r="Z658" s="126" t="str">
        <f>IF(b_BDVSA!X658&lt;&gt;"",ABS(b_BDVSA!X658),"")</f>
        <v/>
      </c>
    </row>
    <row r="659" spans="1:26">
      <c r="A659" s="117" t="str">
        <f>IF(dati_pdc!A655&lt;&gt;"",IF(dati_pdc!D655=1,RIGHT(dati_pdc!A655,dati_pdc!E655),dati_pdc!A655),"")</f>
        <v/>
      </c>
      <c r="B659" s="117" t="str">
        <f>IF(dati_pdc!B655&lt;&gt;"",dati_pdc!B655,"")</f>
        <v/>
      </c>
      <c r="C659" s="117" t="str">
        <f>IF(dati_pdc!C655&lt;&gt;"",dati_pdc!C655,"")</f>
        <v/>
      </c>
      <c r="D659" s="117" t="str">
        <f>IF(dati_pdc!D655&lt;&gt;"",dati_pdc!D655,"")</f>
        <v/>
      </c>
      <c r="E659" s="125" t="str">
        <f>IF(b_BDVSA!F659&lt;&gt;"",ABS(b_BDVSA!F659),"")</f>
        <v/>
      </c>
      <c r="F659" s="125" t="str">
        <f>IF(AND(b_BDVSA!F659&lt;&gt;"",b_BDVSA!F659&lt;&gt;0)=TRUE,IF(b_BDVSA!F659&gt;0,"D","A"),"")</f>
        <v/>
      </c>
      <c r="G659" s="125" t="str">
        <f>IF(b_BDVSA!G659&lt;&gt;"",ABS(b_BDVSA!G659),"")</f>
        <v/>
      </c>
      <c r="H659" s="125" t="str">
        <f>IF(AND(b_BDVSA!G659&lt;&gt;"",b_BDVSA!G659&lt;&gt;0)=TRUE,IF(b_BDVSA!G659&gt;0,"D","A"),"")</f>
        <v/>
      </c>
      <c r="I659" s="125" t="str">
        <f>IF(b_BDVSA!H659&lt;&gt;"",ABS(b_BDVSA!H659),"")</f>
        <v/>
      </c>
      <c r="J659" s="125" t="str">
        <f>IF(AND(b_BDVSA!H659&lt;&gt;"",b_BDVSA!H659&lt;&gt;0)=TRUE,IF(b_BDVSA!H659&gt;0,"D","A"),"")</f>
        <v/>
      </c>
      <c r="K659" s="126" t="str">
        <f>IF(b_BDVSA!I659&lt;&gt;"",ABS(b_BDVSA!I659),"")</f>
        <v/>
      </c>
      <c r="L659" s="125" t="str">
        <f>IF(b_BDVSA!L659&lt;&gt;"",ABS(b_BDVSA!L659),"")</f>
        <v/>
      </c>
      <c r="M659" s="125" t="str">
        <f>IF(AND(b_BDVSA!L659&lt;&gt;"",b_BDVSA!L659&lt;&gt;0)=TRUE,IF(b_BDVSA!L659&gt;0,"D","A"),"")</f>
        <v/>
      </c>
      <c r="N659" s="125" t="str">
        <f>IF(b_BDVSA!M659&lt;&gt;"",ABS(b_BDVSA!M659),"")</f>
        <v/>
      </c>
      <c r="O659" s="125" t="str">
        <f>IF(AND(b_BDVSA!M659&lt;&gt;"",b_BDVSA!M659&lt;&gt;0)=TRUE,IF(b_BDVSA!M659&gt;0,"D","A"),"")</f>
        <v/>
      </c>
      <c r="P659" s="126" t="str">
        <f>IF(b_BDVSA!N659&lt;&gt;"",ABS(b_BDVSA!N659),"")</f>
        <v/>
      </c>
      <c r="Q659" s="125" t="str">
        <f>IF(b_BDVSA!Q659&lt;&gt;"",ABS(b_BDVSA!Q659),"")</f>
        <v/>
      </c>
      <c r="R659" s="125" t="str">
        <f>IF(AND(b_BDVSA!Q659&lt;&gt;"",b_BDVSA!Q659&lt;&gt;0)=TRUE,IF(b_BDVSA!Q659&gt;0,"D","A"),"")</f>
        <v/>
      </c>
      <c r="S659" s="125" t="str">
        <f>IF(b_BDVSA!R659&lt;&gt;"",ABS(b_BDVSA!R659),"")</f>
        <v/>
      </c>
      <c r="T659" s="125" t="str">
        <f>IF(AND(b_BDVSA!R659&lt;&gt;"",b_BDVSA!R659&lt;&gt;0)=TRUE,IF(b_BDVSA!R659&gt;0,"D","A"),"")</f>
        <v/>
      </c>
      <c r="U659" s="126" t="str">
        <f>IF(b_BDVSA!S659&lt;&gt;"",ABS(b_BDVSA!S659),"")</f>
        <v/>
      </c>
      <c r="V659" s="125" t="str">
        <f>IF(b_BDVSA!V659&lt;&gt;"",ABS(b_BDVSA!V659),"")</f>
        <v/>
      </c>
      <c r="W659" s="125" t="str">
        <f>IF(AND(b_BDVSA!V659&lt;&gt;"",b_BDVSA!V659&lt;&gt;0)=TRUE,IF(b_BDVSA!V659&gt;0,"D","A"),"")</f>
        <v/>
      </c>
      <c r="X659" s="125" t="str">
        <f>IF(b_BDVSA!W659&lt;&gt;"",ABS(b_BDVSA!W659),"")</f>
        <v/>
      </c>
      <c r="Y659" s="125" t="str">
        <f>IF(AND(b_BDVSA!W659&lt;&gt;"",b_BDVSA!W659&lt;&gt;0)=TRUE,IF(b_BDVSA!W659&gt;0,"D","A"),"")</f>
        <v/>
      </c>
      <c r="Z659" s="126" t="str">
        <f>IF(b_BDVSA!X659&lt;&gt;"",ABS(b_BDVSA!X659),"")</f>
        <v/>
      </c>
    </row>
    <row r="660" spans="1:26">
      <c r="A660" s="117" t="str">
        <f>IF(dati_pdc!A656&lt;&gt;"",IF(dati_pdc!D656=1,RIGHT(dati_pdc!A656,dati_pdc!E656),dati_pdc!A656),"")</f>
        <v/>
      </c>
      <c r="B660" s="117" t="str">
        <f>IF(dati_pdc!B656&lt;&gt;"",dati_pdc!B656,"")</f>
        <v/>
      </c>
      <c r="C660" s="117" t="str">
        <f>IF(dati_pdc!C656&lt;&gt;"",dati_pdc!C656,"")</f>
        <v/>
      </c>
      <c r="D660" s="117" t="str">
        <f>IF(dati_pdc!D656&lt;&gt;"",dati_pdc!D656,"")</f>
        <v/>
      </c>
      <c r="E660" s="125" t="str">
        <f>IF(b_BDVSA!F660&lt;&gt;"",ABS(b_BDVSA!F660),"")</f>
        <v/>
      </c>
      <c r="F660" s="125" t="str">
        <f>IF(AND(b_BDVSA!F660&lt;&gt;"",b_BDVSA!F660&lt;&gt;0)=TRUE,IF(b_BDVSA!F660&gt;0,"D","A"),"")</f>
        <v/>
      </c>
      <c r="G660" s="125" t="str">
        <f>IF(b_BDVSA!G660&lt;&gt;"",ABS(b_BDVSA!G660),"")</f>
        <v/>
      </c>
      <c r="H660" s="125" t="str">
        <f>IF(AND(b_BDVSA!G660&lt;&gt;"",b_BDVSA!G660&lt;&gt;0)=TRUE,IF(b_BDVSA!G660&gt;0,"D","A"),"")</f>
        <v/>
      </c>
      <c r="I660" s="125" t="str">
        <f>IF(b_BDVSA!H660&lt;&gt;"",ABS(b_BDVSA!H660),"")</f>
        <v/>
      </c>
      <c r="J660" s="125" t="str">
        <f>IF(AND(b_BDVSA!H660&lt;&gt;"",b_BDVSA!H660&lt;&gt;0)=TRUE,IF(b_BDVSA!H660&gt;0,"D","A"),"")</f>
        <v/>
      </c>
      <c r="K660" s="126" t="str">
        <f>IF(b_BDVSA!I660&lt;&gt;"",ABS(b_BDVSA!I660),"")</f>
        <v/>
      </c>
      <c r="L660" s="125" t="str">
        <f>IF(b_BDVSA!L660&lt;&gt;"",ABS(b_BDVSA!L660),"")</f>
        <v/>
      </c>
      <c r="M660" s="125" t="str">
        <f>IF(AND(b_BDVSA!L660&lt;&gt;"",b_BDVSA!L660&lt;&gt;0)=TRUE,IF(b_BDVSA!L660&gt;0,"D","A"),"")</f>
        <v/>
      </c>
      <c r="N660" s="125" t="str">
        <f>IF(b_BDVSA!M660&lt;&gt;"",ABS(b_BDVSA!M660),"")</f>
        <v/>
      </c>
      <c r="O660" s="125" t="str">
        <f>IF(AND(b_BDVSA!M660&lt;&gt;"",b_BDVSA!M660&lt;&gt;0)=TRUE,IF(b_BDVSA!M660&gt;0,"D","A"),"")</f>
        <v/>
      </c>
      <c r="P660" s="126" t="str">
        <f>IF(b_BDVSA!N660&lt;&gt;"",ABS(b_BDVSA!N660),"")</f>
        <v/>
      </c>
      <c r="Q660" s="125" t="str">
        <f>IF(b_BDVSA!Q660&lt;&gt;"",ABS(b_BDVSA!Q660),"")</f>
        <v/>
      </c>
      <c r="R660" s="125" t="str">
        <f>IF(AND(b_BDVSA!Q660&lt;&gt;"",b_BDVSA!Q660&lt;&gt;0)=TRUE,IF(b_BDVSA!Q660&gt;0,"D","A"),"")</f>
        <v/>
      </c>
      <c r="S660" s="125" t="str">
        <f>IF(b_BDVSA!R660&lt;&gt;"",ABS(b_BDVSA!R660),"")</f>
        <v/>
      </c>
      <c r="T660" s="125" t="str">
        <f>IF(AND(b_BDVSA!R660&lt;&gt;"",b_BDVSA!R660&lt;&gt;0)=TRUE,IF(b_BDVSA!R660&gt;0,"D","A"),"")</f>
        <v/>
      </c>
      <c r="U660" s="126" t="str">
        <f>IF(b_BDVSA!S660&lt;&gt;"",ABS(b_BDVSA!S660),"")</f>
        <v/>
      </c>
      <c r="V660" s="125" t="str">
        <f>IF(b_BDVSA!V660&lt;&gt;"",ABS(b_BDVSA!V660),"")</f>
        <v/>
      </c>
      <c r="W660" s="125" t="str">
        <f>IF(AND(b_BDVSA!V660&lt;&gt;"",b_BDVSA!V660&lt;&gt;0)=TRUE,IF(b_BDVSA!V660&gt;0,"D","A"),"")</f>
        <v/>
      </c>
      <c r="X660" s="125" t="str">
        <f>IF(b_BDVSA!W660&lt;&gt;"",ABS(b_BDVSA!W660),"")</f>
        <v/>
      </c>
      <c r="Y660" s="125" t="str">
        <f>IF(AND(b_BDVSA!W660&lt;&gt;"",b_BDVSA!W660&lt;&gt;0)=TRUE,IF(b_BDVSA!W660&gt;0,"D","A"),"")</f>
        <v/>
      </c>
      <c r="Z660" s="126" t="str">
        <f>IF(b_BDVSA!X660&lt;&gt;"",ABS(b_BDVSA!X660),"")</f>
        <v/>
      </c>
    </row>
    <row r="661" spans="1:26">
      <c r="A661" s="117" t="str">
        <f>IF(dati_pdc!A657&lt;&gt;"",IF(dati_pdc!D657=1,RIGHT(dati_pdc!A657,dati_pdc!E657),dati_pdc!A657),"")</f>
        <v/>
      </c>
      <c r="B661" s="117" t="str">
        <f>IF(dati_pdc!B657&lt;&gt;"",dati_pdc!B657,"")</f>
        <v/>
      </c>
      <c r="C661" s="117" t="str">
        <f>IF(dati_pdc!C657&lt;&gt;"",dati_pdc!C657,"")</f>
        <v/>
      </c>
      <c r="D661" s="117" t="str">
        <f>IF(dati_pdc!D657&lt;&gt;"",dati_pdc!D657,"")</f>
        <v/>
      </c>
      <c r="E661" s="125" t="str">
        <f>IF(b_BDVSA!F661&lt;&gt;"",ABS(b_BDVSA!F661),"")</f>
        <v/>
      </c>
      <c r="F661" s="125" t="str">
        <f>IF(AND(b_BDVSA!F661&lt;&gt;"",b_BDVSA!F661&lt;&gt;0)=TRUE,IF(b_BDVSA!F661&gt;0,"D","A"),"")</f>
        <v/>
      </c>
      <c r="G661" s="125" t="str">
        <f>IF(b_BDVSA!G661&lt;&gt;"",ABS(b_BDVSA!G661),"")</f>
        <v/>
      </c>
      <c r="H661" s="125" t="str">
        <f>IF(AND(b_BDVSA!G661&lt;&gt;"",b_BDVSA!G661&lt;&gt;0)=TRUE,IF(b_BDVSA!G661&gt;0,"D","A"),"")</f>
        <v/>
      </c>
      <c r="I661" s="125" t="str">
        <f>IF(b_BDVSA!H661&lt;&gt;"",ABS(b_BDVSA!H661),"")</f>
        <v/>
      </c>
      <c r="J661" s="125" t="str">
        <f>IF(AND(b_BDVSA!H661&lt;&gt;"",b_BDVSA!H661&lt;&gt;0)=TRUE,IF(b_BDVSA!H661&gt;0,"D","A"),"")</f>
        <v/>
      </c>
      <c r="K661" s="126" t="str">
        <f>IF(b_BDVSA!I661&lt;&gt;"",ABS(b_BDVSA!I661),"")</f>
        <v/>
      </c>
      <c r="L661" s="125" t="str">
        <f>IF(b_BDVSA!L661&lt;&gt;"",ABS(b_BDVSA!L661),"")</f>
        <v/>
      </c>
      <c r="M661" s="125" t="str">
        <f>IF(AND(b_BDVSA!L661&lt;&gt;"",b_BDVSA!L661&lt;&gt;0)=TRUE,IF(b_BDVSA!L661&gt;0,"D","A"),"")</f>
        <v/>
      </c>
      <c r="N661" s="125" t="str">
        <f>IF(b_BDVSA!M661&lt;&gt;"",ABS(b_BDVSA!M661),"")</f>
        <v/>
      </c>
      <c r="O661" s="125" t="str">
        <f>IF(AND(b_BDVSA!M661&lt;&gt;"",b_BDVSA!M661&lt;&gt;0)=TRUE,IF(b_BDVSA!M661&gt;0,"D","A"),"")</f>
        <v/>
      </c>
      <c r="P661" s="126" t="str">
        <f>IF(b_BDVSA!N661&lt;&gt;"",ABS(b_BDVSA!N661),"")</f>
        <v/>
      </c>
      <c r="Q661" s="125" t="str">
        <f>IF(b_BDVSA!Q661&lt;&gt;"",ABS(b_BDVSA!Q661),"")</f>
        <v/>
      </c>
      <c r="R661" s="125" t="str">
        <f>IF(AND(b_BDVSA!Q661&lt;&gt;"",b_BDVSA!Q661&lt;&gt;0)=TRUE,IF(b_BDVSA!Q661&gt;0,"D","A"),"")</f>
        <v/>
      </c>
      <c r="S661" s="125" t="str">
        <f>IF(b_BDVSA!R661&lt;&gt;"",ABS(b_BDVSA!R661),"")</f>
        <v/>
      </c>
      <c r="T661" s="125" t="str">
        <f>IF(AND(b_BDVSA!R661&lt;&gt;"",b_BDVSA!R661&lt;&gt;0)=TRUE,IF(b_BDVSA!R661&gt;0,"D","A"),"")</f>
        <v/>
      </c>
      <c r="U661" s="126" t="str">
        <f>IF(b_BDVSA!S661&lt;&gt;"",ABS(b_BDVSA!S661),"")</f>
        <v/>
      </c>
      <c r="V661" s="125" t="str">
        <f>IF(b_BDVSA!V661&lt;&gt;"",ABS(b_BDVSA!V661),"")</f>
        <v/>
      </c>
      <c r="W661" s="125" t="str">
        <f>IF(AND(b_BDVSA!V661&lt;&gt;"",b_BDVSA!V661&lt;&gt;0)=TRUE,IF(b_BDVSA!V661&gt;0,"D","A"),"")</f>
        <v/>
      </c>
      <c r="X661" s="125" t="str">
        <f>IF(b_BDVSA!W661&lt;&gt;"",ABS(b_BDVSA!W661),"")</f>
        <v/>
      </c>
      <c r="Y661" s="125" t="str">
        <f>IF(AND(b_BDVSA!W661&lt;&gt;"",b_BDVSA!W661&lt;&gt;0)=TRUE,IF(b_BDVSA!W661&gt;0,"D","A"),"")</f>
        <v/>
      </c>
      <c r="Z661" s="126" t="str">
        <f>IF(b_BDVSA!X661&lt;&gt;"",ABS(b_BDVSA!X661),"")</f>
        <v/>
      </c>
    </row>
    <row r="662" spans="1:26">
      <c r="A662" s="117" t="str">
        <f>IF(dati_pdc!A658&lt;&gt;"",IF(dati_pdc!D658=1,RIGHT(dati_pdc!A658,dati_pdc!E658),dati_pdc!A658),"")</f>
        <v/>
      </c>
      <c r="B662" s="117" t="str">
        <f>IF(dati_pdc!B658&lt;&gt;"",dati_pdc!B658,"")</f>
        <v/>
      </c>
      <c r="C662" s="117" t="str">
        <f>IF(dati_pdc!C658&lt;&gt;"",dati_pdc!C658,"")</f>
        <v/>
      </c>
      <c r="D662" s="117" t="str">
        <f>IF(dati_pdc!D658&lt;&gt;"",dati_pdc!D658,"")</f>
        <v/>
      </c>
      <c r="E662" s="125" t="str">
        <f>IF(b_BDVSA!F662&lt;&gt;"",ABS(b_BDVSA!F662),"")</f>
        <v/>
      </c>
      <c r="F662" s="125" t="str">
        <f>IF(AND(b_BDVSA!F662&lt;&gt;"",b_BDVSA!F662&lt;&gt;0)=TRUE,IF(b_BDVSA!F662&gt;0,"D","A"),"")</f>
        <v/>
      </c>
      <c r="G662" s="125" t="str">
        <f>IF(b_BDVSA!G662&lt;&gt;"",ABS(b_BDVSA!G662),"")</f>
        <v/>
      </c>
      <c r="H662" s="125" t="str">
        <f>IF(AND(b_BDVSA!G662&lt;&gt;"",b_BDVSA!G662&lt;&gt;0)=TRUE,IF(b_BDVSA!G662&gt;0,"D","A"),"")</f>
        <v/>
      </c>
      <c r="I662" s="125" t="str">
        <f>IF(b_BDVSA!H662&lt;&gt;"",ABS(b_BDVSA!H662),"")</f>
        <v/>
      </c>
      <c r="J662" s="125" t="str">
        <f>IF(AND(b_BDVSA!H662&lt;&gt;"",b_BDVSA!H662&lt;&gt;0)=TRUE,IF(b_BDVSA!H662&gt;0,"D","A"),"")</f>
        <v/>
      </c>
      <c r="K662" s="126" t="str">
        <f>IF(b_BDVSA!I662&lt;&gt;"",ABS(b_BDVSA!I662),"")</f>
        <v/>
      </c>
      <c r="L662" s="125" t="str">
        <f>IF(b_BDVSA!L662&lt;&gt;"",ABS(b_BDVSA!L662),"")</f>
        <v/>
      </c>
      <c r="M662" s="125" t="str">
        <f>IF(AND(b_BDVSA!L662&lt;&gt;"",b_BDVSA!L662&lt;&gt;0)=TRUE,IF(b_BDVSA!L662&gt;0,"D","A"),"")</f>
        <v/>
      </c>
      <c r="N662" s="125" t="str">
        <f>IF(b_BDVSA!M662&lt;&gt;"",ABS(b_BDVSA!M662),"")</f>
        <v/>
      </c>
      <c r="O662" s="125" t="str">
        <f>IF(AND(b_BDVSA!M662&lt;&gt;"",b_BDVSA!M662&lt;&gt;0)=TRUE,IF(b_BDVSA!M662&gt;0,"D","A"),"")</f>
        <v/>
      </c>
      <c r="P662" s="126" t="str">
        <f>IF(b_BDVSA!N662&lt;&gt;"",ABS(b_BDVSA!N662),"")</f>
        <v/>
      </c>
      <c r="Q662" s="125" t="str">
        <f>IF(b_BDVSA!Q662&lt;&gt;"",ABS(b_BDVSA!Q662),"")</f>
        <v/>
      </c>
      <c r="R662" s="125" t="str">
        <f>IF(AND(b_BDVSA!Q662&lt;&gt;"",b_BDVSA!Q662&lt;&gt;0)=TRUE,IF(b_BDVSA!Q662&gt;0,"D","A"),"")</f>
        <v/>
      </c>
      <c r="S662" s="125" t="str">
        <f>IF(b_BDVSA!R662&lt;&gt;"",ABS(b_BDVSA!R662),"")</f>
        <v/>
      </c>
      <c r="T662" s="125" t="str">
        <f>IF(AND(b_BDVSA!R662&lt;&gt;"",b_BDVSA!R662&lt;&gt;0)=TRUE,IF(b_BDVSA!R662&gt;0,"D","A"),"")</f>
        <v/>
      </c>
      <c r="U662" s="126" t="str">
        <f>IF(b_BDVSA!S662&lt;&gt;"",ABS(b_BDVSA!S662),"")</f>
        <v/>
      </c>
      <c r="V662" s="125" t="str">
        <f>IF(b_BDVSA!V662&lt;&gt;"",ABS(b_BDVSA!V662),"")</f>
        <v/>
      </c>
      <c r="W662" s="125" t="str">
        <f>IF(AND(b_BDVSA!V662&lt;&gt;"",b_BDVSA!V662&lt;&gt;0)=TRUE,IF(b_BDVSA!V662&gt;0,"D","A"),"")</f>
        <v/>
      </c>
      <c r="X662" s="125" t="str">
        <f>IF(b_BDVSA!W662&lt;&gt;"",ABS(b_BDVSA!W662),"")</f>
        <v/>
      </c>
      <c r="Y662" s="125" t="str">
        <f>IF(AND(b_BDVSA!W662&lt;&gt;"",b_BDVSA!W662&lt;&gt;0)=TRUE,IF(b_BDVSA!W662&gt;0,"D","A"),"")</f>
        <v/>
      </c>
      <c r="Z662" s="126" t="str">
        <f>IF(b_BDVSA!X662&lt;&gt;"",ABS(b_BDVSA!X662),"")</f>
        <v/>
      </c>
    </row>
    <row r="663" spans="1:26">
      <c r="A663" s="117" t="str">
        <f>IF(dati_pdc!A659&lt;&gt;"",IF(dati_pdc!D659=1,RIGHT(dati_pdc!A659,dati_pdc!E659),dati_pdc!A659),"")</f>
        <v/>
      </c>
      <c r="B663" s="117" t="str">
        <f>IF(dati_pdc!B659&lt;&gt;"",dati_pdc!B659,"")</f>
        <v/>
      </c>
      <c r="C663" s="117" t="str">
        <f>IF(dati_pdc!C659&lt;&gt;"",dati_pdc!C659,"")</f>
        <v/>
      </c>
      <c r="D663" s="117" t="str">
        <f>IF(dati_pdc!D659&lt;&gt;"",dati_pdc!D659,"")</f>
        <v/>
      </c>
      <c r="E663" s="125" t="str">
        <f>IF(b_BDVSA!F663&lt;&gt;"",ABS(b_BDVSA!F663),"")</f>
        <v/>
      </c>
      <c r="F663" s="125" t="str">
        <f>IF(AND(b_BDVSA!F663&lt;&gt;"",b_BDVSA!F663&lt;&gt;0)=TRUE,IF(b_BDVSA!F663&gt;0,"D","A"),"")</f>
        <v/>
      </c>
      <c r="G663" s="125" t="str">
        <f>IF(b_BDVSA!G663&lt;&gt;"",ABS(b_BDVSA!G663),"")</f>
        <v/>
      </c>
      <c r="H663" s="125" t="str">
        <f>IF(AND(b_BDVSA!G663&lt;&gt;"",b_BDVSA!G663&lt;&gt;0)=TRUE,IF(b_BDVSA!G663&gt;0,"D","A"),"")</f>
        <v/>
      </c>
      <c r="I663" s="125" t="str">
        <f>IF(b_BDVSA!H663&lt;&gt;"",ABS(b_BDVSA!H663),"")</f>
        <v/>
      </c>
      <c r="J663" s="125" t="str">
        <f>IF(AND(b_BDVSA!H663&lt;&gt;"",b_BDVSA!H663&lt;&gt;0)=TRUE,IF(b_BDVSA!H663&gt;0,"D","A"),"")</f>
        <v/>
      </c>
      <c r="K663" s="126" t="str">
        <f>IF(b_BDVSA!I663&lt;&gt;"",ABS(b_BDVSA!I663),"")</f>
        <v/>
      </c>
      <c r="L663" s="125" t="str">
        <f>IF(b_BDVSA!L663&lt;&gt;"",ABS(b_BDVSA!L663),"")</f>
        <v/>
      </c>
      <c r="M663" s="125" t="str">
        <f>IF(AND(b_BDVSA!L663&lt;&gt;"",b_BDVSA!L663&lt;&gt;0)=TRUE,IF(b_BDVSA!L663&gt;0,"D","A"),"")</f>
        <v/>
      </c>
      <c r="N663" s="125" t="str">
        <f>IF(b_BDVSA!M663&lt;&gt;"",ABS(b_BDVSA!M663),"")</f>
        <v/>
      </c>
      <c r="O663" s="125" t="str">
        <f>IF(AND(b_BDVSA!M663&lt;&gt;"",b_BDVSA!M663&lt;&gt;0)=TRUE,IF(b_BDVSA!M663&gt;0,"D","A"),"")</f>
        <v/>
      </c>
      <c r="P663" s="126" t="str">
        <f>IF(b_BDVSA!N663&lt;&gt;"",ABS(b_BDVSA!N663),"")</f>
        <v/>
      </c>
      <c r="Q663" s="125" t="str">
        <f>IF(b_BDVSA!Q663&lt;&gt;"",ABS(b_BDVSA!Q663),"")</f>
        <v/>
      </c>
      <c r="R663" s="125" t="str">
        <f>IF(AND(b_BDVSA!Q663&lt;&gt;"",b_BDVSA!Q663&lt;&gt;0)=TRUE,IF(b_BDVSA!Q663&gt;0,"D","A"),"")</f>
        <v/>
      </c>
      <c r="S663" s="125" t="str">
        <f>IF(b_BDVSA!R663&lt;&gt;"",ABS(b_BDVSA!R663),"")</f>
        <v/>
      </c>
      <c r="T663" s="125" t="str">
        <f>IF(AND(b_BDVSA!R663&lt;&gt;"",b_BDVSA!R663&lt;&gt;0)=TRUE,IF(b_BDVSA!R663&gt;0,"D","A"),"")</f>
        <v/>
      </c>
      <c r="U663" s="126" t="str">
        <f>IF(b_BDVSA!S663&lt;&gt;"",ABS(b_BDVSA!S663),"")</f>
        <v/>
      </c>
      <c r="V663" s="125" t="str">
        <f>IF(b_BDVSA!V663&lt;&gt;"",ABS(b_BDVSA!V663),"")</f>
        <v/>
      </c>
      <c r="W663" s="125" t="str">
        <f>IF(AND(b_BDVSA!V663&lt;&gt;"",b_BDVSA!V663&lt;&gt;0)=TRUE,IF(b_BDVSA!V663&gt;0,"D","A"),"")</f>
        <v/>
      </c>
      <c r="X663" s="125" t="str">
        <f>IF(b_BDVSA!W663&lt;&gt;"",ABS(b_BDVSA!W663),"")</f>
        <v/>
      </c>
      <c r="Y663" s="125" t="str">
        <f>IF(AND(b_BDVSA!W663&lt;&gt;"",b_BDVSA!W663&lt;&gt;0)=TRUE,IF(b_BDVSA!W663&gt;0,"D","A"),"")</f>
        <v/>
      </c>
      <c r="Z663" s="126" t="str">
        <f>IF(b_BDVSA!X663&lt;&gt;"",ABS(b_BDVSA!X663),"")</f>
        <v/>
      </c>
    </row>
    <row r="664" spans="1:26">
      <c r="A664" s="117" t="str">
        <f>IF(dati_pdc!A660&lt;&gt;"",IF(dati_pdc!D660=1,RIGHT(dati_pdc!A660,dati_pdc!E660),dati_pdc!A660),"")</f>
        <v/>
      </c>
      <c r="B664" s="117" t="str">
        <f>IF(dati_pdc!B660&lt;&gt;"",dati_pdc!B660,"")</f>
        <v/>
      </c>
      <c r="C664" s="117" t="str">
        <f>IF(dati_pdc!C660&lt;&gt;"",dati_pdc!C660,"")</f>
        <v/>
      </c>
      <c r="D664" s="117" t="str">
        <f>IF(dati_pdc!D660&lt;&gt;"",dati_pdc!D660,"")</f>
        <v/>
      </c>
      <c r="E664" s="125" t="str">
        <f>IF(b_BDVSA!F664&lt;&gt;"",ABS(b_BDVSA!F664),"")</f>
        <v/>
      </c>
      <c r="F664" s="125" t="str">
        <f>IF(AND(b_BDVSA!F664&lt;&gt;"",b_BDVSA!F664&lt;&gt;0)=TRUE,IF(b_BDVSA!F664&gt;0,"D","A"),"")</f>
        <v/>
      </c>
      <c r="G664" s="125" t="str">
        <f>IF(b_BDVSA!G664&lt;&gt;"",ABS(b_BDVSA!G664),"")</f>
        <v/>
      </c>
      <c r="H664" s="125" t="str">
        <f>IF(AND(b_BDVSA!G664&lt;&gt;"",b_BDVSA!G664&lt;&gt;0)=TRUE,IF(b_BDVSA!G664&gt;0,"D","A"),"")</f>
        <v/>
      </c>
      <c r="I664" s="125" t="str">
        <f>IF(b_BDVSA!H664&lt;&gt;"",ABS(b_BDVSA!H664),"")</f>
        <v/>
      </c>
      <c r="J664" s="125" t="str">
        <f>IF(AND(b_BDVSA!H664&lt;&gt;"",b_BDVSA!H664&lt;&gt;0)=TRUE,IF(b_BDVSA!H664&gt;0,"D","A"),"")</f>
        <v/>
      </c>
      <c r="K664" s="126" t="str">
        <f>IF(b_BDVSA!I664&lt;&gt;"",ABS(b_BDVSA!I664),"")</f>
        <v/>
      </c>
      <c r="L664" s="125" t="str">
        <f>IF(b_BDVSA!L664&lt;&gt;"",ABS(b_BDVSA!L664),"")</f>
        <v/>
      </c>
      <c r="M664" s="125" t="str">
        <f>IF(AND(b_BDVSA!L664&lt;&gt;"",b_BDVSA!L664&lt;&gt;0)=TRUE,IF(b_BDVSA!L664&gt;0,"D","A"),"")</f>
        <v/>
      </c>
      <c r="N664" s="125" t="str">
        <f>IF(b_BDVSA!M664&lt;&gt;"",ABS(b_BDVSA!M664),"")</f>
        <v/>
      </c>
      <c r="O664" s="125" t="str">
        <f>IF(AND(b_BDVSA!M664&lt;&gt;"",b_BDVSA!M664&lt;&gt;0)=TRUE,IF(b_BDVSA!M664&gt;0,"D","A"),"")</f>
        <v/>
      </c>
      <c r="P664" s="126" t="str">
        <f>IF(b_BDVSA!N664&lt;&gt;"",ABS(b_BDVSA!N664),"")</f>
        <v/>
      </c>
      <c r="Q664" s="125" t="str">
        <f>IF(b_BDVSA!Q664&lt;&gt;"",ABS(b_BDVSA!Q664),"")</f>
        <v/>
      </c>
      <c r="R664" s="125" t="str">
        <f>IF(AND(b_BDVSA!Q664&lt;&gt;"",b_BDVSA!Q664&lt;&gt;0)=TRUE,IF(b_BDVSA!Q664&gt;0,"D","A"),"")</f>
        <v/>
      </c>
      <c r="S664" s="125" t="str">
        <f>IF(b_BDVSA!R664&lt;&gt;"",ABS(b_BDVSA!R664),"")</f>
        <v/>
      </c>
      <c r="T664" s="125" t="str">
        <f>IF(AND(b_BDVSA!R664&lt;&gt;"",b_BDVSA!R664&lt;&gt;0)=TRUE,IF(b_BDVSA!R664&gt;0,"D","A"),"")</f>
        <v/>
      </c>
      <c r="U664" s="126" t="str">
        <f>IF(b_BDVSA!S664&lt;&gt;"",ABS(b_BDVSA!S664),"")</f>
        <v/>
      </c>
      <c r="V664" s="125" t="str">
        <f>IF(b_BDVSA!V664&lt;&gt;"",ABS(b_BDVSA!V664),"")</f>
        <v/>
      </c>
      <c r="W664" s="125" t="str">
        <f>IF(AND(b_BDVSA!V664&lt;&gt;"",b_BDVSA!V664&lt;&gt;0)=TRUE,IF(b_BDVSA!V664&gt;0,"D","A"),"")</f>
        <v/>
      </c>
      <c r="X664" s="125" t="str">
        <f>IF(b_BDVSA!W664&lt;&gt;"",ABS(b_BDVSA!W664),"")</f>
        <v/>
      </c>
      <c r="Y664" s="125" t="str">
        <f>IF(AND(b_BDVSA!W664&lt;&gt;"",b_BDVSA!W664&lt;&gt;0)=TRUE,IF(b_BDVSA!W664&gt;0,"D","A"),"")</f>
        <v/>
      </c>
      <c r="Z664" s="126" t="str">
        <f>IF(b_BDVSA!X664&lt;&gt;"",ABS(b_BDVSA!X664),"")</f>
        <v/>
      </c>
    </row>
    <row r="665" spans="1:26">
      <c r="A665" s="117" t="str">
        <f>IF(dati_pdc!A661&lt;&gt;"",IF(dati_pdc!D661=1,RIGHT(dati_pdc!A661,dati_pdc!E661),dati_pdc!A661),"")</f>
        <v/>
      </c>
      <c r="B665" s="117" t="str">
        <f>IF(dati_pdc!B661&lt;&gt;"",dati_pdc!B661,"")</f>
        <v/>
      </c>
      <c r="C665" s="117" t="str">
        <f>IF(dati_pdc!C661&lt;&gt;"",dati_pdc!C661,"")</f>
        <v/>
      </c>
      <c r="D665" s="117" t="str">
        <f>IF(dati_pdc!D661&lt;&gt;"",dati_pdc!D661,"")</f>
        <v/>
      </c>
      <c r="E665" s="125" t="str">
        <f>IF(b_BDVSA!F665&lt;&gt;"",ABS(b_BDVSA!F665),"")</f>
        <v/>
      </c>
      <c r="F665" s="125" t="str">
        <f>IF(AND(b_BDVSA!F665&lt;&gt;"",b_BDVSA!F665&lt;&gt;0)=TRUE,IF(b_BDVSA!F665&gt;0,"D","A"),"")</f>
        <v/>
      </c>
      <c r="G665" s="125" t="str">
        <f>IF(b_BDVSA!G665&lt;&gt;"",ABS(b_BDVSA!G665),"")</f>
        <v/>
      </c>
      <c r="H665" s="125" t="str">
        <f>IF(AND(b_BDVSA!G665&lt;&gt;"",b_BDVSA!G665&lt;&gt;0)=TRUE,IF(b_BDVSA!G665&gt;0,"D","A"),"")</f>
        <v/>
      </c>
      <c r="I665" s="125" t="str">
        <f>IF(b_BDVSA!H665&lt;&gt;"",ABS(b_BDVSA!H665),"")</f>
        <v/>
      </c>
      <c r="J665" s="125" t="str">
        <f>IF(AND(b_BDVSA!H665&lt;&gt;"",b_BDVSA!H665&lt;&gt;0)=TRUE,IF(b_BDVSA!H665&gt;0,"D","A"),"")</f>
        <v/>
      </c>
      <c r="K665" s="126" t="str">
        <f>IF(b_BDVSA!I665&lt;&gt;"",ABS(b_BDVSA!I665),"")</f>
        <v/>
      </c>
      <c r="L665" s="125" t="str">
        <f>IF(b_BDVSA!L665&lt;&gt;"",ABS(b_BDVSA!L665),"")</f>
        <v/>
      </c>
      <c r="M665" s="125" t="str">
        <f>IF(AND(b_BDVSA!L665&lt;&gt;"",b_BDVSA!L665&lt;&gt;0)=TRUE,IF(b_BDVSA!L665&gt;0,"D","A"),"")</f>
        <v/>
      </c>
      <c r="N665" s="125" t="str">
        <f>IF(b_BDVSA!M665&lt;&gt;"",ABS(b_BDVSA!M665),"")</f>
        <v/>
      </c>
      <c r="O665" s="125" t="str">
        <f>IF(AND(b_BDVSA!M665&lt;&gt;"",b_BDVSA!M665&lt;&gt;0)=TRUE,IF(b_BDVSA!M665&gt;0,"D","A"),"")</f>
        <v/>
      </c>
      <c r="P665" s="126" t="str">
        <f>IF(b_BDVSA!N665&lt;&gt;"",ABS(b_BDVSA!N665),"")</f>
        <v/>
      </c>
      <c r="Q665" s="125" t="str">
        <f>IF(b_BDVSA!Q665&lt;&gt;"",ABS(b_BDVSA!Q665),"")</f>
        <v/>
      </c>
      <c r="R665" s="125" t="str">
        <f>IF(AND(b_BDVSA!Q665&lt;&gt;"",b_BDVSA!Q665&lt;&gt;0)=TRUE,IF(b_BDVSA!Q665&gt;0,"D","A"),"")</f>
        <v/>
      </c>
      <c r="S665" s="125" t="str">
        <f>IF(b_BDVSA!R665&lt;&gt;"",ABS(b_BDVSA!R665),"")</f>
        <v/>
      </c>
      <c r="T665" s="125" t="str">
        <f>IF(AND(b_BDVSA!R665&lt;&gt;"",b_BDVSA!R665&lt;&gt;0)=TRUE,IF(b_BDVSA!R665&gt;0,"D","A"),"")</f>
        <v/>
      </c>
      <c r="U665" s="126" t="str">
        <f>IF(b_BDVSA!S665&lt;&gt;"",ABS(b_BDVSA!S665),"")</f>
        <v/>
      </c>
      <c r="V665" s="125" t="str">
        <f>IF(b_BDVSA!V665&lt;&gt;"",ABS(b_BDVSA!V665),"")</f>
        <v/>
      </c>
      <c r="W665" s="125" t="str">
        <f>IF(AND(b_BDVSA!V665&lt;&gt;"",b_BDVSA!V665&lt;&gt;0)=TRUE,IF(b_BDVSA!V665&gt;0,"D","A"),"")</f>
        <v/>
      </c>
      <c r="X665" s="125" t="str">
        <f>IF(b_BDVSA!W665&lt;&gt;"",ABS(b_BDVSA!W665),"")</f>
        <v/>
      </c>
      <c r="Y665" s="125" t="str">
        <f>IF(AND(b_BDVSA!W665&lt;&gt;"",b_BDVSA!W665&lt;&gt;0)=TRUE,IF(b_BDVSA!W665&gt;0,"D","A"),"")</f>
        <v/>
      </c>
      <c r="Z665" s="126" t="str">
        <f>IF(b_BDVSA!X665&lt;&gt;"",ABS(b_BDVSA!X665),"")</f>
        <v/>
      </c>
    </row>
    <row r="666" spans="1:26">
      <c r="A666" s="117" t="str">
        <f>IF(dati_pdc!A662&lt;&gt;"",IF(dati_pdc!D662=1,RIGHT(dati_pdc!A662,dati_pdc!E662),dati_pdc!A662),"")</f>
        <v/>
      </c>
      <c r="B666" s="117" t="str">
        <f>IF(dati_pdc!B662&lt;&gt;"",dati_pdc!B662,"")</f>
        <v/>
      </c>
      <c r="C666" s="117" t="str">
        <f>IF(dati_pdc!C662&lt;&gt;"",dati_pdc!C662,"")</f>
        <v/>
      </c>
      <c r="D666" s="117" t="str">
        <f>IF(dati_pdc!D662&lt;&gt;"",dati_pdc!D662,"")</f>
        <v/>
      </c>
      <c r="E666" s="125" t="str">
        <f>IF(b_BDVSA!F666&lt;&gt;"",ABS(b_BDVSA!F666),"")</f>
        <v/>
      </c>
      <c r="F666" s="125" t="str">
        <f>IF(AND(b_BDVSA!F666&lt;&gt;"",b_BDVSA!F666&lt;&gt;0)=TRUE,IF(b_BDVSA!F666&gt;0,"D","A"),"")</f>
        <v/>
      </c>
      <c r="G666" s="125" t="str">
        <f>IF(b_BDVSA!G666&lt;&gt;"",ABS(b_BDVSA!G666),"")</f>
        <v/>
      </c>
      <c r="H666" s="125" t="str">
        <f>IF(AND(b_BDVSA!G666&lt;&gt;"",b_BDVSA!G666&lt;&gt;0)=TRUE,IF(b_BDVSA!G666&gt;0,"D","A"),"")</f>
        <v/>
      </c>
      <c r="I666" s="125" t="str">
        <f>IF(b_BDVSA!H666&lt;&gt;"",ABS(b_BDVSA!H666),"")</f>
        <v/>
      </c>
      <c r="J666" s="125" t="str">
        <f>IF(AND(b_BDVSA!H666&lt;&gt;"",b_BDVSA!H666&lt;&gt;0)=TRUE,IF(b_BDVSA!H666&gt;0,"D","A"),"")</f>
        <v/>
      </c>
      <c r="K666" s="126" t="str">
        <f>IF(b_BDVSA!I666&lt;&gt;"",ABS(b_BDVSA!I666),"")</f>
        <v/>
      </c>
      <c r="L666" s="125" t="str">
        <f>IF(b_BDVSA!L666&lt;&gt;"",ABS(b_BDVSA!L666),"")</f>
        <v/>
      </c>
      <c r="M666" s="125" t="str">
        <f>IF(AND(b_BDVSA!L666&lt;&gt;"",b_BDVSA!L666&lt;&gt;0)=TRUE,IF(b_BDVSA!L666&gt;0,"D","A"),"")</f>
        <v/>
      </c>
      <c r="N666" s="125" t="str">
        <f>IF(b_BDVSA!M666&lt;&gt;"",ABS(b_BDVSA!M666),"")</f>
        <v/>
      </c>
      <c r="O666" s="125" t="str">
        <f>IF(AND(b_BDVSA!M666&lt;&gt;"",b_BDVSA!M666&lt;&gt;0)=TRUE,IF(b_BDVSA!M666&gt;0,"D","A"),"")</f>
        <v/>
      </c>
      <c r="P666" s="126" t="str">
        <f>IF(b_BDVSA!N666&lt;&gt;"",ABS(b_BDVSA!N666),"")</f>
        <v/>
      </c>
      <c r="Q666" s="125" t="str">
        <f>IF(b_BDVSA!Q666&lt;&gt;"",ABS(b_BDVSA!Q666),"")</f>
        <v/>
      </c>
      <c r="R666" s="125" t="str">
        <f>IF(AND(b_BDVSA!Q666&lt;&gt;"",b_BDVSA!Q666&lt;&gt;0)=TRUE,IF(b_BDVSA!Q666&gt;0,"D","A"),"")</f>
        <v/>
      </c>
      <c r="S666" s="125" t="str">
        <f>IF(b_BDVSA!R666&lt;&gt;"",ABS(b_BDVSA!R666),"")</f>
        <v/>
      </c>
      <c r="T666" s="125" t="str">
        <f>IF(AND(b_BDVSA!R666&lt;&gt;"",b_BDVSA!R666&lt;&gt;0)=TRUE,IF(b_BDVSA!R666&gt;0,"D","A"),"")</f>
        <v/>
      </c>
      <c r="U666" s="126" t="str">
        <f>IF(b_BDVSA!S666&lt;&gt;"",ABS(b_BDVSA!S666),"")</f>
        <v/>
      </c>
      <c r="V666" s="125" t="str">
        <f>IF(b_BDVSA!V666&lt;&gt;"",ABS(b_BDVSA!V666),"")</f>
        <v/>
      </c>
      <c r="W666" s="125" t="str">
        <f>IF(AND(b_BDVSA!V666&lt;&gt;"",b_BDVSA!V666&lt;&gt;0)=TRUE,IF(b_BDVSA!V666&gt;0,"D","A"),"")</f>
        <v/>
      </c>
      <c r="X666" s="125" t="str">
        <f>IF(b_BDVSA!W666&lt;&gt;"",ABS(b_BDVSA!W666),"")</f>
        <v/>
      </c>
      <c r="Y666" s="125" t="str">
        <f>IF(AND(b_BDVSA!W666&lt;&gt;"",b_BDVSA!W666&lt;&gt;0)=TRUE,IF(b_BDVSA!W666&gt;0,"D","A"),"")</f>
        <v/>
      </c>
      <c r="Z666" s="126" t="str">
        <f>IF(b_BDVSA!X666&lt;&gt;"",ABS(b_BDVSA!X666),"")</f>
        <v/>
      </c>
    </row>
    <row r="667" spans="1:26">
      <c r="A667" s="117" t="str">
        <f>IF(dati_pdc!A663&lt;&gt;"",IF(dati_pdc!D663=1,RIGHT(dati_pdc!A663,dati_pdc!E663),dati_pdc!A663),"")</f>
        <v/>
      </c>
      <c r="B667" s="117" t="str">
        <f>IF(dati_pdc!B663&lt;&gt;"",dati_pdc!B663,"")</f>
        <v/>
      </c>
      <c r="C667" s="117" t="str">
        <f>IF(dati_pdc!C663&lt;&gt;"",dati_pdc!C663,"")</f>
        <v/>
      </c>
      <c r="D667" s="117" t="str">
        <f>IF(dati_pdc!D663&lt;&gt;"",dati_pdc!D663,"")</f>
        <v/>
      </c>
      <c r="E667" s="125" t="str">
        <f>IF(b_BDVSA!F667&lt;&gt;"",ABS(b_BDVSA!F667),"")</f>
        <v/>
      </c>
      <c r="F667" s="125" t="str">
        <f>IF(AND(b_BDVSA!F667&lt;&gt;"",b_BDVSA!F667&lt;&gt;0)=TRUE,IF(b_BDVSA!F667&gt;0,"D","A"),"")</f>
        <v/>
      </c>
      <c r="G667" s="125" t="str">
        <f>IF(b_BDVSA!G667&lt;&gt;"",ABS(b_BDVSA!G667),"")</f>
        <v/>
      </c>
      <c r="H667" s="125" t="str">
        <f>IF(AND(b_BDVSA!G667&lt;&gt;"",b_BDVSA!G667&lt;&gt;0)=TRUE,IF(b_BDVSA!G667&gt;0,"D","A"),"")</f>
        <v/>
      </c>
      <c r="I667" s="125" t="str">
        <f>IF(b_BDVSA!H667&lt;&gt;"",ABS(b_BDVSA!H667),"")</f>
        <v/>
      </c>
      <c r="J667" s="125" t="str">
        <f>IF(AND(b_BDVSA!H667&lt;&gt;"",b_BDVSA!H667&lt;&gt;0)=TRUE,IF(b_BDVSA!H667&gt;0,"D","A"),"")</f>
        <v/>
      </c>
      <c r="K667" s="126" t="str">
        <f>IF(b_BDVSA!I667&lt;&gt;"",ABS(b_BDVSA!I667),"")</f>
        <v/>
      </c>
      <c r="L667" s="125" t="str">
        <f>IF(b_BDVSA!L667&lt;&gt;"",ABS(b_BDVSA!L667),"")</f>
        <v/>
      </c>
      <c r="M667" s="125" t="str">
        <f>IF(AND(b_BDVSA!L667&lt;&gt;"",b_BDVSA!L667&lt;&gt;0)=TRUE,IF(b_BDVSA!L667&gt;0,"D","A"),"")</f>
        <v/>
      </c>
      <c r="N667" s="125" t="str">
        <f>IF(b_BDVSA!M667&lt;&gt;"",ABS(b_BDVSA!M667),"")</f>
        <v/>
      </c>
      <c r="O667" s="125" t="str">
        <f>IF(AND(b_BDVSA!M667&lt;&gt;"",b_BDVSA!M667&lt;&gt;0)=TRUE,IF(b_BDVSA!M667&gt;0,"D","A"),"")</f>
        <v/>
      </c>
      <c r="P667" s="126" t="str">
        <f>IF(b_BDVSA!N667&lt;&gt;"",ABS(b_BDVSA!N667),"")</f>
        <v/>
      </c>
      <c r="Q667" s="125" t="str">
        <f>IF(b_BDVSA!Q667&lt;&gt;"",ABS(b_BDVSA!Q667),"")</f>
        <v/>
      </c>
      <c r="R667" s="125" t="str">
        <f>IF(AND(b_BDVSA!Q667&lt;&gt;"",b_BDVSA!Q667&lt;&gt;0)=TRUE,IF(b_BDVSA!Q667&gt;0,"D","A"),"")</f>
        <v/>
      </c>
      <c r="S667" s="125" t="str">
        <f>IF(b_BDVSA!R667&lt;&gt;"",ABS(b_BDVSA!R667),"")</f>
        <v/>
      </c>
      <c r="T667" s="125" t="str">
        <f>IF(AND(b_BDVSA!R667&lt;&gt;"",b_BDVSA!R667&lt;&gt;0)=TRUE,IF(b_BDVSA!R667&gt;0,"D","A"),"")</f>
        <v/>
      </c>
      <c r="U667" s="126" t="str">
        <f>IF(b_BDVSA!S667&lt;&gt;"",ABS(b_BDVSA!S667),"")</f>
        <v/>
      </c>
      <c r="V667" s="125" t="str">
        <f>IF(b_BDVSA!V667&lt;&gt;"",ABS(b_BDVSA!V667),"")</f>
        <v/>
      </c>
      <c r="W667" s="125" t="str">
        <f>IF(AND(b_BDVSA!V667&lt;&gt;"",b_BDVSA!V667&lt;&gt;0)=TRUE,IF(b_BDVSA!V667&gt;0,"D","A"),"")</f>
        <v/>
      </c>
      <c r="X667" s="125" t="str">
        <f>IF(b_BDVSA!W667&lt;&gt;"",ABS(b_BDVSA!W667),"")</f>
        <v/>
      </c>
      <c r="Y667" s="125" t="str">
        <f>IF(AND(b_BDVSA!W667&lt;&gt;"",b_BDVSA!W667&lt;&gt;0)=TRUE,IF(b_BDVSA!W667&gt;0,"D","A"),"")</f>
        <v/>
      </c>
      <c r="Z667" s="126" t="str">
        <f>IF(b_BDVSA!X667&lt;&gt;"",ABS(b_BDVSA!X667),"")</f>
        <v/>
      </c>
    </row>
    <row r="668" spans="1:26">
      <c r="A668" s="117" t="str">
        <f>IF(dati_pdc!A664&lt;&gt;"",IF(dati_pdc!D664=1,RIGHT(dati_pdc!A664,dati_pdc!E664),dati_pdc!A664),"")</f>
        <v/>
      </c>
      <c r="B668" s="117" t="str">
        <f>IF(dati_pdc!B664&lt;&gt;"",dati_pdc!B664,"")</f>
        <v/>
      </c>
      <c r="C668" s="117" t="str">
        <f>IF(dati_pdc!C664&lt;&gt;"",dati_pdc!C664,"")</f>
        <v/>
      </c>
      <c r="D668" s="117" t="str">
        <f>IF(dati_pdc!D664&lt;&gt;"",dati_pdc!D664,"")</f>
        <v/>
      </c>
      <c r="E668" s="125" t="str">
        <f>IF(b_BDVSA!F668&lt;&gt;"",ABS(b_BDVSA!F668),"")</f>
        <v/>
      </c>
      <c r="F668" s="125" t="str">
        <f>IF(AND(b_BDVSA!F668&lt;&gt;"",b_BDVSA!F668&lt;&gt;0)=TRUE,IF(b_BDVSA!F668&gt;0,"D","A"),"")</f>
        <v/>
      </c>
      <c r="G668" s="125" t="str">
        <f>IF(b_BDVSA!G668&lt;&gt;"",ABS(b_BDVSA!G668),"")</f>
        <v/>
      </c>
      <c r="H668" s="125" t="str">
        <f>IF(AND(b_BDVSA!G668&lt;&gt;"",b_BDVSA!G668&lt;&gt;0)=TRUE,IF(b_BDVSA!G668&gt;0,"D","A"),"")</f>
        <v/>
      </c>
      <c r="I668" s="125" t="str">
        <f>IF(b_BDVSA!H668&lt;&gt;"",ABS(b_BDVSA!H668),"")</f>
        <v/>
      </c>
      <c r="J668" s="125" t="str">
        <f>IF(AND(b_BDVSA!H668&lt;&gt;"",b_BDVSA!H668&lt;&gt;0)=TRUE,IF(b_BDVSA!H668&gt;0,"D","A"),"")</f>
        <v/>
      </c>
      <c r="K668" s="126" t="str">
        <f>IF(b_BDVSA!I668&lt;&gt;"",ABS(b_BDVSA!I668),"")</f>
        <v/>
      </c>
      <c r="L668" s="125" t="str">
        <f>IF(b_BDVSA!L668&lt;&gt;"",ABS(b_BDVSA!L668),"")</f>
        <v/>
      </c>
      <c r="M668" s="125" t="str">
        <f>IF(AND(b_BDVSA!L668&lt;&gt;"",b_BDVSA!L668&lt;&gt;0)=TRUE,IF(b_BDVSA!L668&gt;0,"D","A"),"")</f>
        <v/>
      </c>
      <c r="N668" s="125" t="str">
        <f>IF(b_BDVSA!M668&lt;&gt;"",ABS(b_BDVSA!M668),"")</f>
        <v/>
      </c>
      <c r="O668" s="125" t="str">
        <f>IF(AND(b_BDVSA!M668&lt;&gt;"",b_BDVSA!M668&lt;&gt;0)=TRUE,IF(b_BDVSA!M668&gt;0,"D","A"),"")</f>
        <v/>
      </c>
      <c r="P668" s="126" t="str">
        <f>IF(b_BDVSA!N668&lt;&gt;"",ABS(b_BDVSA!N668),"")</f>
        <v/>
      </c>
      <c r="Q668" s="125" t="str">
        <f>IF(b_BDVSA!Q668&lt;&gt;"",ABS(b_BDVSA!Q668),"")</f>
        <v/>
      </c>
      <c r="R668" s="125" t="str">
        <f>IF(AND(b_BDVSA!Q668&lt;&gt;"",b_BDVSA!Q668&lt;&gt;0)=TRUE,IF(b_BDVSA!Q668&gt;0,"D","A"),"")</f>
        <v/>
      </c>
      <c r="S668" s="125" t="str">
        <f>IF(b_BDVSA!R668&lt;&gt;"",ABS(b_BDVSA!R668),"")</f>
        <v/>
      </c>
      <c r="T668" s="125" t="str">
        <f>IF(AND(b_BDVSA!R668&lt;&gt;"",b_BDVSA!R668&lt;&gt;0)=TRUE,IF(b_BDVSA!R668&gt;0,"D","A"),"")</f>
        <v/>
      </c>
      <c r="U668" s="126" t="str">
        <f>IF(b_BDVSA!S668&lt;&gt;"",ABS(b_BDVSA!S668),"")</f>
        <v/>
      </c>
      <c r="V668" s="125" t="str">
        <f>IF(b_BDVSA!V668&lt;&gt;"",ABS(b_BDVSA!V668),"")</f>
        <v/>
      </c>
      <c r="W668" s="125" t="str">
        <f>IF(AND(b_BDVSA!V668&lt;&gt;"",b_BDVSA!V668&lt;&gt;0)=TRUE,IF(b_BDVSA!V668&gt;0,"D","A"),"")</f>
        <v/>
      </c>
      <c r="X668" s="125" t="str">
        <f>IF(b_BDVSA!W668&lt;&gt;"",ABS(b_BDVSA!W668),"")</f>
        <v/>
      </c>
      <c r="Y668" s="125" t="str">
        <f>IF(AND(b_BDVSA!W668&lt;&gt;"",b_BDVSA!W668&lt;&gt;0)=TRUE,IF(b_BDVSA!W668&gt;0,"D","A"),"")</f>
        <v/>
      </c>
      <c r="Z668" s="126" t="str">
        <f>IF(b_BDVSA!X668&lt;&gt;"",ABS(b_BDVSA!X668),"")</f>
        <v/>
      </c>
    </row>
    <row r="669" spans="1:26">
      <c r="A669" s="117" t="str">
        <f>IF(dati_pdc!A665&lt;&gt;"",IF(dati_pdc!D665=1,RIGHT(dati_pdc!A665,dati_pdc!E665),dati_pdc!A665),"")</f>
        <v/>
      </c>
      <c r="B669" s="117" t="str">
        <f>IF(dati_pdc!B665&lt;&gt;"",dati_pdc!B665,"")</f>
        <v/>
      </c>
      <c r="C669" s="117" t="str">
        <f>IF(dati_pdc!C665&lt;&gt;"",dati_pdc!C665,"")</f>
        <v/>
      </c>
      <c r="D669" s="117" t="str">
        <f>IF(dati_pdc!D665&lt;&gt;"",dati_pdc!D665,"")</f>
        <v/>
      </c>
      <c r="E669" s="125" t="str">
        <f>IF(b_BDVSA!F669&lt;&gt;"",ABS(b_BDVSA!F669),"")</f>
        <v/>
      </c>
      <c r="F669" s="125" t="str">
        <f>IF(AND(b_BDVSA!F669&lt;&gt;"",b_BDVSA!F669&lt;&gt;0)=TRUE,IF(b_BDVSA!F669&gt;0,"D","A"),"")</f>
        <v/>
      </c>
      <c r="G669" s="125" t="str">
        <f>IF(b_BDVSA!G669&lt;&gt;"",ABS(b_BDVSA!G669),"")</f>
        <v/>
      </c>
      <c r="H669" s="125" t="str">
        <f>IF(AND(b_BDVSA!G669&lt;&gt;"",b_BDVSA!G669&lt;&gt;0)=TRUE,IF(b_BDVSA!G669&gt;0,"D","A"),"")</f>
        <v/>
      </c>
      <c r="I669" s="125" t="str">
        <f>IF(b_BDVSA!H669&lt;&gt;"",ABS(b_BDVSA!H669),"")</f>
        <v/>
      </c>
      <c r="J669" s="125" t="str">
        <f>IF(AND(b_BDVSA!H669&lt;&gt;"",b_BDVSA!H669&lt;&gt;0)=TRUE,IF(b_BDVSA!H669&gt;0,"D","A"),"")</f>
        <v/>
      </c>
      <c r="K669" s="126" t="str">
        <f>IF(b_BDVSA!I669&lt;&gt;"",ABS(b_BDVSA!I669),"")</f>
        <v/>
      </c>
      <c r="L669" s="125" t="str">
        <f>IF(b_BDVSA!L669&lt;&gt;"",ABS(b_BDVSA!L669),"")</f>
        <v/>
      </c>
      <c r="M669" s="125" t="str">
        <f>IF(AND(b_BDVSA!L669&lt;&gt;"",b_BDVSA!L669&lt;&gt;0)=TRUE,IF(b_BDVSA!L669&gt;0,"D","A"),"")</f>
        <v/>
      </c>
      <c r="N669" s="125" t="str">
        <f>IF(b_BDVSA!M669&lt;&gt;"",ABS(b_BDVSA!M669),"")</f>
        <v/>
      </c>
      <c r="O669" s="125" t="str">
        <f>IF(AND(b_BDVSA!M669&lt;&gt;"",b_BDVSA!M669&lt;&gt;0)=TRUE,IF(b_BDVSA!M669&gt;0,"D","A"),"")</f>
        <v/>
      </c>
      <c r="P669" s="126" t="str">
        <f>IF(b_BDVSA!N669&lt;&gt;"",ABS(b_BDVSA!N669),"")</f>
        <v/>
      </c>
      <c r="Q669" s="125" t="str">
        <f>IF(b_BDVSA!Q669&lt;&gt;"",ABS(b_BDVSA!Q669),"")</f>
        <v/>
      </c>
      <c r="R669" s="125" t="str">
        <f>IF(AND(b_BDVSA!Q669&lt;&gt;"",b_BDVSA!Q669&lt;&gt;0)=TRUE,IF(b_BDVSA!Q669&gt;0,"D","A"),"")</f>
        <v/>
      </c>
      <c r="S669" s="125" t="str">
        <f>IF(b_BDVSA!R669&lt;&gt;"",ABS(b_BDVSA!R669),"")</f>
        <v/>
      </c>
      <c r="T669" s="125" t="str">
        <f>IF(AND(b_BDVSA!R669&lt;&gt;"",b_BDVSA!R669&lt;&gt;0)=TRUE,IF(b_BDVSA!R669&gt;0,"D","A"),"")</f>
        <v/>
      </c>
      <c r="U669" s="126" t="str">
        <f>IF(b_BDVSA!S669&lt;&gt;"",ABS(b_BDVSA!S669),"")</f>
        <v/>
      </c>
      <c r="V669" s="125" t="str">
        <f>IF(b_BDVSA!V669&lt;&gt;"",ABS(b_BDVSA!V669),"")</f>
        <v/>
      </c>
      <c r="W669" s="125" t="str">
        <f>IF(AND(b_BDVSA!V669&lt;&gt;"",b_BDVSA!V669&lt;&gt;0)=TRUE,IF(b_BDVSA!V669&gt;0,"D","A"),"")</f>
        <v/>
      </c>
      <c r="X669" s="125" t="str">
        <f>IF(b_BDVSA!W669&lt;&gt;"",ABS(b_BDVSA!W669),"")</f>
        <v/>
      </c>
      <c r="Y669" s="125" t="str">
        <f>IF(AND(b_BDVSA!W669&lt;&gt;"",b_BDVSA!W669&lt;&gt;0)=TRUE,IF(b_BDVSA!W669&gt;0,"D","A"),"")</f>
        <v/>
      </c>
      <c r="Z669" s="126" t="str">
        <f>IF(b_BDVSA!X669&lt;&gt;"",ABS(b_BDVSA!X669),"")</f>
        <v/>
      </c>
    </row>
    <row r="670" spans="1:26">
      <c r="A670" s="117" t="str">
        <f>IF(dati_pdc!A666&lt;&gt;"",IF(dati_pdc!D666=1,RIGHT(dati_pdc!A666,dati_pdc!E666),dati_pdc!A666),"")</f>
        <v/>
      </c>
      <c r="B670" s="117" t="str">
        <f>IF(dati_pdc!B666&lt;&gt;"",dati_pdc!B666,"")</f>
        <v/>
      </c>
      <c r="C670" s="117" t="str">
        <f>IF(dati_pdc!C666&lt;&gt;"",dati_pdc!C666,"")</f>
        <v/>
      </c>
      <c r="D670" s="117" t="str">
        <f>IF(dati_pdc!D666&lt;&gt;"",dati_pdc!D666,"")</f>
        <v/>
      </c>
      <c r="E670" s="125" t="str">
        <f>IF(b_BDVSA!F670&lt;&gt;"",ABS(b_BDVSA!F670),"")</f>
        <v/>
      </c>
      <c r="F670" s="125" t="str">
        <f>IF(AND(b_BDVSA!F670&lt;&gt;"",b_BDVSA!F670&lt;&gt;0)=TRUE,IF(b_BDVSA!F670&gt;0,"D","A"),"")</f>
        <v/>
      </c>
      <c r="G670" s="125" t="str">
        <f>IF(b_BDVSA!G670&lt;&gt;"",ABS(b_BDVSA!G670),"")</f>
        <v/>
      </c>
      <c r="H670" s="125" t="str">
        <f>IF(AND(b_BDVSA!G670&lt;&gt;"",b_BDVSA!G670&lt;&gt;0)=TRUE,IF(b_BDVSA!G670&gt;0,"D","A"),"")</f>
        <v/>
      </c>
      <c r="I670" s="125" t="str">
        <f>IF(b_BDVSA!H670&lt;&gt;"",ABS(b_BDVSA!H670),"")</f>
        <v/>
      </c>
      <c r="J670" s="125" t="str">
        <f>IF(AND(b_BDVSA!H670&lt;&gt;"",b_BDVSA!H670&lt;&gt;0)=TRUE,IF(b_BDVSA!H670&gt;0,"D","A"),"")</f>
        <v/>
      </c>
      <c r="K670" s="126" t="str">
        <f>IF(b_BDVSA!I670&lt;&gt;"",ABS(b_BDVSA!I670),"")</f>
        <v/>
      </c>
      <c r="L670" s="125" t="str">
        <f>IF(b_BDVSA!L670&lt;&gt;"",ABS(b_BDVSA!L670),"")</f>
        <v/>
      </c>
      <c r="M670" s="125" t="str">
        <f>IF(AND(b_BDVSA!L670&lt;&gt;"",b_BDVSA!L670&lt;&gt;0)=TRUE,IF(b_BDVSA!L670&gt;0,"D","A"),"")</f>
        <v/>
      </c>
      <c r="N670" s="125" t="str">
        <f>IF(b_BDVSA!M670&lt;&gt;"",ABS(b_BDVSA!M670),"")</f>
        <v/>
      </c>
      <c r="O670" s="125" t="str">
        <f>IF(AND(b_BDVSA!M670&lt;&gt;"",b_BDVSA!M670&lt;&gt;0)=TRUE,IF(b_BDVSA!M670&gt;0,"D","A"),"")</f>
        <v/>
      </c>
      <c r="P670" s="126" t="str">
        <f>IF(b_BDVSA!N670&lt;&gt;"",ABS(b_BDVSA!N670),"")</f>
        <v/>
      </c>
      <c r="Q670" s="125" t="str">
        <f>IF(b_BDVSA!Q670&lt;&gt;"",ABS(b_BDVSA!Q670),"")</f>
        <v/>
      </c>
      <c r="R670" s="125" t="str">
        <f>IF(AND(b_BDVSA!Q670&lt;&gt;"",b_BDVSA!Q670&lt;&gt;0)=TRUE,IF(b_BDVSA!Q670&gt;0,"D","A"),"")</f>
        <v/>
      </c>
      <c r="S670" s="125" t="str">
        <f>IF(b_BDVSA!R670&lt;&gt;"",ABS(b_BDVSA!R670),"")</f>
        <v/>
      </c>
      <c r="T670" s="125" t="str">
        <f>IF(AND(b_BDVSA!R670&lt;&gt;"",b_BDVSA!R670&lt;&gt;0)=TRUE,IF(b_BDVSA!R670&gt;0,"D","A"),"")</f>
        <v/>
      </c>
      <c r="U670" s="126" t="str">
        <f>IF(b_BDVSA!S670&lt;&gt;"",ABS(b_BDVSA!S670),"")</f>
        <v/>
      </c>
      <c r="V670" s="125" t="str">
        <f>IF(b_BDVSA!V670&lt;&gt;"",ABS(b_BDVSA!V670),"")</f>
        <v/>
      </c>
      <c r="W670" s="125" t="str">
        <f>IF(AND(b_BDVSA!V670&lt;&gt;"",b_BDVSA!V670&lt;&gt;0)=TRUE,IF(b_BDVSA!V670&gt;0,"D","A"),"")</f>
        <v/>
      </c>
      <c r="X670" s="125" t="str">
        <f>IF(b_BDVSA!W670&lt;&gt;"",ABS(b_BDVSA!W670),"")</f>
        <v/>
      </c>
      <c r="Y670" s="125" t="str">
        <f>IF(AND(b_BDVSA!W670&lt;&gt;"",b_BDVSA!W670&lt;&gt;0)=TRUE,IF(b_BDVSA!W670&gt;0,"D","A"),"")</f>
        <v/>
      </c>
      <c r="Z670" s="126" t="str">
        <f>IF(b_BDVSA!X670&lt;&gt;"",ABS(b_BDVSA!X670),"")</f>
        <v/>
      </c>
    </row>
    <row r="671" spans="1:26">
      <c r="A671" s="117" t="str">
        <f>IF(dati_pdc!A667&lt;&gt;"",IF(dati_pdc!D667=1,RIGHT(dati_pdc!A667,dati_pdc!E667),dati_pdc!A667),"")</f>
        <v/>
      </c>
      <c r="B671" s="117" t="str">
        <f>IF(dati_pdc!B667&lt;&gt;"",dati_pdc!B667,"")</f>
        <v/>
      </c>
      <c r="C671" s="117" t="str">
        <f>IF(dati_pdc!C667&lt;&gt;"",dati_pdc!C667,"")</f>
        <v/>
      </c>
      <c r="D671" s="117" t="str">
        <f>IF(dati_pdc!D667&lt;&gt;"",dati_pdc!D667,"")</f>
        <v/>
      </c>
      <c r="E671" s="125" t="str">
        <f>IF(b_BDVSA!F671&lt;&gt;"",ABS(b_BDVSA!F671),"")</f>
        <v/>
      </c>
      <c r="F671" s="125" t="str">
        <f>IF(AND(b_BDVSA!F671&lt;&gt;"",b_BDVSA!F671&lt;&gt;0)=TRUE,IF(b_BDVSA!F671&gt;0,"D","A"),"")</f>
        <v/>
      </c>
      <c r="G671" s="125" t="str">
        <f>IF(b_BDVSA!G671&lt;&gt;"",ABS(b_BDVSA!G671),"")</f>
        <v/>
      </c>
      <c r="H671" s="125" t="str">
        <f>IF(AND(b_BDVSA!G671&lt;&gt;"",b_BDVSA!G671&lt;&gt;0)=TRUE,IF(b_BDVSA!G671&gt;0,"D","A"),"")</f>
        <v/>
      </c>
      <c r="I671" s="125" t="str">
        <f>IF(b_BDVSA!H671&lt;&gt;"",ABS(b_BDVSA!H671),"")</f>
        <v/>
      </c>
      <c r="J671" s="125" t="str">
        <f>IF(AND(b_BDVSA!H671&lt;&gt;"",b_BDVSA!H671&lt;&gt;0)=TRUE,IF(b_BDVSA!H671&gt;0,"D","A"),"")</f>
        <v/>
      </c>
      <c r="K671" s="126" t="str">
        <f>IF(b_BDVSA!I671&lt;&gt;"",ABS(b_BDVSA!I671),"")</f>
        <v/>
      </c>
      <c r="L671" s="125" t="str">
        <f>IF(b_BDVSA!L671&lt;&gt;"",ABS(b_BDVSA!L671),"")</f>
        <v/>
      </c>
      <c r="M671" s="125" t="str">
        <f>IF(AND(b_BDVSA!L671&lt;&gt;"",b_BDVSA!L671&lt;&gt;0)=TRUE,IF(b_BDVSA!L671&gt;0,"D","A"),"")</f>
        <v/>
      </c>
      <c r="N671" s="125" t="str">
        <f>IF(b_BDVSA!M671&lt;&gt;"",ABS(b_BDVSA!M671),"")</f>
        <v/>
      </c>
      <c r="O671" s="125" t="str">
        <f>IF(AND(b_BDVSA!M671&lt;&gt;"",b_BDVSA!M671&lt;&gt;0)=TRUE,IF(b_BDVSA!M671&gt;0,"D","A"),"")</f>
        <v/>
      </c>
      <c r="P671" s="126" t="str">
        <f>IF(b_BDVSA!N671&lt;&gt;"",ABS(b_BDVSA!N671),"")</f>
        <v/>
      </c>
      <c r="Q671" s="125" t="str">
        <f>IF(b_BDVSA!Q671&lt;&gt;"",ABS(b_BDVSA!Q671),"")</f>
        <v/>
      </c>
      <c r="R671" s="125" t="str">
        <f>IF(AND(b_BDVSA!Q671&lt;&gt;"",b_BDVSA!Q671&lt;&gt;0)=TRUE,IF(b_BDVSA!Q671&gt;0,"D","A"),"")</f>
        <v/>
      </c>
      <c r="S671" s="125" t="str">
        <f>IF(b_BDVSA!R671&lt;&gt;"",ABS(b_BDVSA!R671),"")</f>
        <v/>
      </c>
      <c r="T671" s="125" t="str">
        <f>IF(AND(b_BDVSA!R671&lt;&gt;"",b_BDVSA!R671&lt;&gt;0)=TRUE,IF(b_BDVSA!R671&gt;0,"D","A"),"")</f>
        <v/>
      </c>
      <c r="U671" s="126" t="str">
        <f>IF(b_BDVSA!S671&lt;&gt;"",ABS(b_BDVSA!S671),"")</f>
        <v/>
      </c>
      <c r="V671" s="125" t="str">
        <f>IF(b_BDVSA!V671&lt;&gt;"",ABS(b_BDVSA!V671),"")</f>
        <v/>
      </c>
      <c r="W671" s="125" t="str">
        <f>IF(AND(b_BDVSA!V671&lt;&gt;"",b_BDVSA!V671&lt;&gt;0)=TRUE,IF(b_BDVSA!V671&gt;0,"D","A"),"")</f>
        <v/>
      </c>
      <c r="X671" s="125" t="str">
        <f>IF(b_BDVSA!W671&lt;&gt;"",ABS(b_BDVSA!W671),"")</f>
        <v/>
      </c>
      <c r="Y671" s="125" t="str">
        <f>IF(AND(b_BDVSA!W671&lt;&gt;"",b_BDVSA!W671&lt;&gt;0)=TRUE,IF(b_BDVSA!W671&gt;0,"D","A"),"")</f>
        <v/>
      </c>
      <c r="Z671" s="126" t="str">
        <f>IF(b_BDVSA!X671&lt;&gt;"",ABS(b_BDVSA!X671),"")</f>
        <v/>
      </c>
    </row>
    <row r="672" spans="1:26">
      <c r="A672" s="117" t="str">
        <f>IF(dati_pdc!A668&lt;&gt;"",IF(dati_pdc!D668=1,RIGHT(dati_pdc!A668,dati_pdc!E668),dati_pdc!A668),"")</f>
        <v/>
      </c>
      <c r="B672" s="117" t="str">
        <f>IF(dati_pdc!B668&lt;&gt;"",dati_pdc!B668,"")</f>
        <v/>
      </c>
      <c r="C672" s="117" t="str">
        <f>IF(dati_pdc!C668&lt;&gt;"",dati_pdc!C668,"")</f>
        <v/>
      </c>
      <c r="D672" s="117" t="str">
        <f>IF(dati_pdc!D668&lt;&gt;"",dati_pdc!D668,"")</f>
        <v/>
      </c>
      <c r="E672" s="125" t="str">
        <f>IF(b_BDVSA!F672&lt;&gt;"",ABS(b_BDVSA!F672),"")</f>
        <v/>
      </c>
      <c r="F672" s="125" t="str">
        <f>IF(AND(b_BDVSA!F672&lt;&gt;"",b_BDVSA!F672&lt;&gt;0)=TRUE,IF(b_BDVSA!F672&gt;0,"D","A"),"")</f>
        <v/>
      </c>
      <c r="G672" s="125" t="str">
        <f>IF(b_BDVSA!G672&lt;&gt;"",ABS(b_BDVSA!G672),"")</f>
        <v/>
      </c>
      <c r="H672" s="125" t="str">
        <f>IF(AND(b_BDVSA!G672&lt;&gt;"",b_BDVSA!G672&lt;&gt;0)=TRUE,IF(b_BDVSA!G672&gt;0,"D","A"),"")</f>
        <v/>
      </c>
      <c r="I672" s="125" t="str">
        <f>IF(b_BDVSA!H672&lt;&gt;"",ABS(b_BDVSA!H672),"")</f>
        <v/>
      </c>
      <c r="J672" s="125" t="str">
        <f>IF(AND(b_BDVSA!H672&lt;&gt;"",b_BDVSA!H672&lt;&gt;0)=TRUE,IF(b_BDVSA!H672&gt;0,"D","A"),"")</f>
        <v/>
      </c>
      <c r="K672" s="126" t="str">
        <f>IF(b_BDVSA!I672&lt;&gt;"",ABS(b_BDVSA!I672),"")</f>
        <v/>
      </c>
      <c r="L672" s="125" t="str">
        <f>IF(b_BDVSA!L672&lt;&gt;"",ABS(b_BDVSA!L672),"")</f>
        <v/>
      </c>
      <c r="M672" s="125" t="str">
        <f>IF(AND(b_BDVSA!L672&lt;&gt;"",b_BDVSA!L672&lt;&gt;0)=TRUE,IF(b_BDVSA!L672&gt;0,"D","A"),"")</f>
        <v/>
      </c>
      <c r="N672" s="125" t="str">
        <f>IF(b_BDVSA!M672&lt;&gt;"",ABS(b_BDVSA!M672),"")</f>
        <v/>
      </c>
      <c r="O672" s="125" t="str">
        <f>IF(AND(b_BDVSA!M672&lt;&gt;"",b_BDVSA!M672&lt;&gt;0)=TRUE,IF(b_BDVSA!M672&gt;0,"D","A"),"")</f>
        <v/>
      </c>
      <c r="P672" s="126" t="str">
        <f>IF(b_BDVSA!N672&lt;&gt;"",ABS(b_BDVSA!N672),"")</f>
        <v/>
      </c>
      <c r="Q672" s="125" t="str">
        <f>IF(b_BDVSA!Q672&lt;&gt;"",ABS(b_BDVSA!Q672),"")</f>
        <v/>
      </c>
      <c r="R672" s="125" t="str">
        <f>IF(AND(b_BDVSA!Q672&lt;&gt;"",b_BDVSA!Q672&lt;&gt;0)=TRUE,IF(b_BDVSA!Q672&gt;0,"D","A"),"")</f>
        <v/>
      </c>
      <c r="S672" s="125" t="str">
        <f>IF(b_BDVSA!R672&lt;&gt;"",ABS(b_BDVSA!R672),"")</f>
        <v/>
      </c>
      <c r="T672" s="125" t="str">
        <f>IF(AND(b_BDVSA!R672&lt;&gt;"",b_BDVSA!R672&lt;&gt;0)=TRUE,IF(b_BDVSA!R672&gt;0,"D","A"),"")</f>
        <v/>
      </c>
      <c r="U672" s="126" t="str">
        <f>IF(b_BDVSA!S672&lt;&gt;"",ABS(b_BDVSA!S672),"")</f>
        <v/>
      </c>
      <c r="V672" s="125" t="str">
        <f>IF(b_BDVSA!V672&lt;&gt;"",ABS(b_BDVSA!V672),"")</f>
        <v/>
      </c>
      <c r="W672" s="125" t="str">
        <f>IF(AND(b_BDVSA!V672&lt;&gt;"",b_BDVSA!V672&lt;&gt;0)=TRUE,IF(b_BDVSA!V672&gt;0,"D","A"),"")</f>
        <v/>
      </c>
      <c r="X672" s="125" t="str">
        <f>IF(b_BDVSA!W672&lt;&gt;"",ABS(b_BDVSA!W672),"")</f>
        <v/>
      </c>
      <c r="Y672" s="125" t="str">
        <f>IF(AND(b_BDVSA!W672&lt;&gt;"",b_BDVSA!W672&lt;&gt;0)=TRUE,IF(b_BDVSA!W672&gt;0,"D","A"),"")</f>
        <v/>
      </c>
      <c r="Z672" s="126" t="str">
        <f>IF(b_BDVSA!X672&lt;&gt;"",ABS(b_BDVSA!X672),"")</f>
        <v/>
      </c>
    </row>
    <row r="673" spans="1:26">
      <c r="A673" s="117" t="str">
        <f>IF(dati_pdc!A669&lt;&gt;"",IF(dati_pdc!D669=1,RIGHT(dati_pdc!A669,dati_pdc!E669),dati_pdc!A669),"")</f>
        <v/>
      </c>
      <c r="B673" s="117" t="str">
        <f>IF(dati_pdc!B669&lt;&gt;"",dati_pdc!B669,"")</f>
        <v/>
      </c>
      <c r="C673" s="117" t="str">
        <f>IF(dati_pdc!C669&lt;&gt;"",dati_pdc!C669,"")</f>
        <v/>
      </c>
      <c r="D673" s="117" t="str">
        <f>IF(dati_pdc!D669&lt;&gt;"",dati_pdc!D669,"")</f>
        <v/>
      </c>
      <c r="E673" s="125" t="str">
        <f>IF(b_BDVSA!F673&lt;&gt;"",ABS(b_BDVSA!F673),"")</f>
        <v/>
      </c>
      <c r="F673" s="125" t="str">
        <f>IF(AND(b_BDVSA!F673&lt;&gt;"",b_BDVSA!F673&lt;&gt;0)=TRUE,IF(b_BDVSA!F673&gt;0,"D","A"),"")</f>
        <v/>
      </c>
      <c r="G673" s="125" t="str">
        <f>IF(b_BDVSA!G673&lt;&gt;"",ABS(b_BDVSA!G673),"")</f>
        <v/>
      </c>
      <c r="H673" s="125" t="str">
        <f>IF(AND(b_BDVSA!G673&lt;&gt;"",b_BDVSA!G673&lt;&gt;0)=TRUE,IF(b_BDVSA!G673&gt;0,"D","A"),"")</f>
        <v/>
      </c>
      <c r="I673" s="125" t="str">
        <f>IF(b_BDVSA!H673&lt;&gt;"",ABS(b_BDVSA!H673),"")</f>
        <v/>
      </c>
      <c r="J673" s="125" t="str">
        <f>IF(AND(b_BDVSA!H673&lt;&gt;"",b_BDVSA!H673&lt;&gt;0)=TRUE,IF(b_BDVSA!H673&gt;0,"D","A"),"")</f>
        <v/>
      </c>
      <c r="K673" s="126" t="str">
        <f>IF(b_BDVSA!I673&lt;&gt;"",ABS(b_BDVSA!I673),"")</f>
        <v/>
      </c>
      <c r="L673" s="125" t="str">
        <f>IF(b_BDVSA!L673&lt;&gt;"",ABS(b_BDVSA!L673),"")</f>
        <v/>
      </c>
      <c r="M673" s="125" t="str">
        <f>IF(AND(b_BDVSA!L673&lt;&gt;"",b_BDVSA!L673&lt;&gt;0)=TRUE,IF(b_BDVSA!L673&gt;0,"D","A"),"")</f>
        <v/>
      </c>
      <c r="N673" s="125" t="str">
        <f>IF(b_BDVSA!M673&lt;&gt;"",ABS(b_BDVSA!M673),"")</f>
        <v/>
      </c>
      <c r="O673" s="125" t="str">
        <f>IF(AND(b_BDVSA!M673&lt;&gt;"",b_BDVSA!M673&lt;&gt;0)=TRUE,IF(b_BDVSA!M673&gt;0,"D","A"),"")</f>
        <v/>
      </c>
      <c r="P673" s="126" t="str">
        <f>IF(b_BDVSA!N673&lt;&gt;"",ABS(b_BDVSA!N673),"")</f>
        <v/>
      </c>
      <c r="Q673" s="125" t="str">
        <f>IF(b_BDVSA!Q673&lt;&gt;"",ABS(b_BDVSA!Q673),"")</f>
        <v/>
      </c>
      <c r="R673" s="125" t="str">
        <f>IF(AND(b_BDVSA!Q673&lt;&gt;"",b_BDVSA!Q673&lt;&gt;0)=TRUE,IF(b_BDVSA!Q673&gt;0,"D","A"),"")</f>
        <v/>
      </c>
      <c r="S673" s="125" t="str">
        <f>IF(b_BDVSA!R673&lt;&gt;"",ABS(b_BDVSA!R673),"")</f>
        <v/>
      </c>
      <c r="T673" s="125" t="str">
        <f>IF(AND(b_BDVSA!R673&lt;&gt;"",b_BDVSA!R673&lt;&gt;0)=TRUE,IF(b_BDVSA!R673&gt;0,"D","A"),"")</f>
        <v/>
      </c>
      <c r="U673" s="126" t="str">
        <f>IF(b_BDVSA!S673&lt;&gt;"",ABS(b_BDVSA!S673),"")</f>
        <v/>
      </c>
      <c r="V673" s="125" t="str">
        <f>IF(b_BDVSA!V673&lt;&gt;"",ABS(b_BDVSA!V673),"")</f>
        <v/>
      </c>
      <c r="W673" s="125" t="str">
        <f>IF(AND(b_BDVSA!V673&lt;&gt;"",b_BDVSA!V673&lt;&gt;0)=TRUE,IF(b_BDVSA!V673&gt;0,"D","A"),"")</f>
        <v/>
      </c>
      <c r="X673" s="125" t="str">
        <f>IF(b_BDVSA!W673&lt;&gt;"",ABS(b_BDVSA!W673),"")</f>
        <v/>
      </c>
      <c r="Y673" s="125" t="str">
        <f>IF(AND(b_BDVSA!W673&lt;&gt;"",b_BDVSA!W673&lt;&gt;0)=TRUE,IF(b_BDVSA!W673&gt;0,"D","A"),"")</f>
        <v/>
      </c>
      <c r="Z673" s="126" t="str">
        <f>IF(b_BDVSA!X673&lt;&gt;"",ABS(b_BDVSA!X673),"")</f>
        <v/>
      </c>
    </row>
    <row r="674" spans="1:26">
      <c r="A674" s="117" t="str">
        <f>IF(dati_pdc!A670&lt;&gt;"",IF(dati_pdc!D670=1,RIGHT(dati_pdc!A670,dati_pdc!E670),dati_pdc!A670),"")</f>
        <v/>
      </c>
      <c r="B674" s="117" t="str">
        <f>IF(dati_pdc!B670&lt;&gt;"",dati_pdc!B670,"")</f>
        <v/>
      </c>
      <c r="C674" s="117" t="str">
        <f>IF(dati_pdc!C670&lt;&gt;"",dati_pdc!C670,"")</f>
        <v/>
      </c>
      <c r="D674" s="117" t="str">
        <f>IF(dati_pdc!D670&lt;&gt;"",dati_pdc!D670,"")</f>
        <v/>
      </c>
      <c r="E674" s="125" t="str">
        <f>IF(b_BDVSA!F674&lt;&gt;"",ABS(b_BDVSA!F674),"")</f>
        <v/>
      </c>
      <c r="F674" s="125" t="str">
        <f>IF(AND(b_BDVSA!F674&lt;&gt;"",b_BDVSA!F674&lt;&gt;0)=TRUE,IF(b_BDVSA!F674&gt;0,"D","A"),"")</f>
        <v/>
      </c>
      <c r="G674" s="125" t="str">
        <f>IF(b_BDVSA!G674&lt;&gt;"",ABS(b_BDVSA!G674),"")</f>
        <v/>
      </c>
      <c r="H674" s="125" t="str">
        <f>IF(AND(b_BDVSA!G674&lt;&gt;"",b_BDVSA!G674&lt;&gt;0)=TRUE,IF(b_BDVSA!G674&gt;0,"D","A"),"")</f>
        <v/>
      </c>
      <c r="I674" s="125" t="str">
        <f>IF(b_BDVSA!H674&lt;&gt;"",ABS(b_BDVSA!H674),"")</f>
        <v/>
      </c>
      <c r="J674" s="125" t="str">
        <f>IF(AND(b_BDVSA!H674&lt;&gt;"",b_BDVSA!H674&lt;&gt;0)=TRUE,IF(b_BDVSA!H674&gt;0,"D","A"),"")</f>
        <v/>
      </c>
      <c r="K674" s="126" t="str">
        <f>IF(b_BDVSA!I674&lt;&gt;"",ABS(b_BDVSA!I674),"")</f>
        <v/>
      </c>
      <c r="L674" s="125" t="str">
        <f>IF(b_BDVSA!L674&lt;&gt;"",ABS(b_BDVSA!L674),"")</f>
        <v/>
      </c>
      <c r="M674" s="125" t="str">
        <f>IF(AND(b_BDVSA!L674&lt;&gt;"",b_BDVSA!L674&lt;&gt;0)=TRUE,IF(b_BDVSA!L674&gt;0,"D","A"),"")</f>
        <v/>
      </c>
      <c r="N674" s="125" t="str">
        <f>IF(b_BDVSA!M674&lt;&gt;"",ABS(b_BDVSA!M674),"")</f>
        <v/>
      </c>
      <c r="O674" s="125" t="str">
        <f>IF(AND(b_BDVSA!M674&lt;&gt;"",b_BDVSA!M674&lt;&gt;0)=TRUE,IF(b_BDVSA!M674&gt;0,"D","A"),"")</f>
        <v/>
      </c>
      <c r="P674" s="126" t="str">
        <f>IF(b_BDVSA!N674&lt;&gt;"",ABS(b_BDVSA!N674),"")</f>
        <v/>
      </c>
      <c r="Q674" s="125" t="str">
        <f>IF(b_BDVSA!Q674&lt;&gt;"",ABS(b_BDVSA!Q674),"")</f>
        <v/>
      </c>
      <c r="R674" s="125" t="str">
        <f>IF(AND(b_BDVSA!Q674&lt;&gt;"",b_BDVSA!Q674&lt;&gt;0)=TRUE,IF(b_BDVSA!Q674&gt;0,"D","A"),"")</f>
        <v/>
      </c>
      <c r="S674" s="125" t="str">
        <f>IF(b_BDVSA!R674&lt;&gt;"",ABS(b_BDVSA!R674),"")</f>
        <v/>
      </c>
      <c r="T674" s="125" t="str">
        <f>IF(AND(b_BDVSA!R674&lt;&gt;"",b_BDVSA!R674&lt;&gt;0)=TRUE,IF(b_BDVSA!R674&gt;0,"D","A"),"")</f>
        <v/>
      </c>
      <c r="U674" s="126" t="str">
        <f>IF(b_BDVSA!S674&lt;&gt;"",ABS(b_BDVSA!S674),"")</f>
        <v/>
      </c>
      <c r="V674" s="125" t="str">
        <f>IF(b_BDVSA!V674&lt;&gt;"",ABS(b_BDVSA!V674),"")</f>
        <v/>
      </c>
      <c r="W674" s="125" t="str">
        <f>IF(AND(b_BDVSA!V674&lt;&gt;"",b_BDVSA!V674&lt;&gt;0)=TRUE,IF(b_BDVSA!V674&gt;0,"D","A"),"")</f>
        <v/>
      </c>
      <c r="X674" s="125" t="str">
        <f>IF(b_BDVSA!W674&lt;&gt;"",ABS(b_BDVSA!W674),"")</f>
        <v/>
      </c>
      <c r="Y674" s="125" t="str">
        <f>IF(AND(b_BDVSA!W674&lt;&gt;"",b_BDVSA!W674&lt;&gt;0)=TRUE,IF(b_BDVSA!W674&gt;0,"D","A"),"")</f>
        <v/>
      </c>
      <c r="Z674" s="126" t="str">
        <f>IF(b_BDVSA!X674&lt;&gt;"",ABS(b_BDVSA!X674),"")</f>
        <v/>
      </c>
    </row>
    <row r="675" spans="1:26">
      <c r="A675" s="117" t="str">
        <f>IF(dati_pdc!A671&lt;&gt;"",IF(dati_pdc!D671=1,RIGHT(dati_pdc!A671,dati_pdc!E671),dati_pdc!A671),"")</f>
        <v/>
      </c>
      <c r="B675" s="117" t="str">
        <f>IF(dati_pdc!B671&lt;&gt;"",dati_pdc!B671,"")</f>
        <v/>
      </c>
      <c r="C675" s="117" t="str">
        <f>IF(dati_pdc!C671&lt;&gt;"",dati_pdc!C671,"")</f>
        <v/>
      </c>
      <c r="D675" s="117" t="str">
        <f>IF(dati_pdc!D671&lt;&gt;"",dati_pdc!D671,"")</f>
        <v/>
      </c>
      <c r="E675" s="125" t="str">
        <f>IF(b_BDVSA!F675&lt;&gt;"",ABS(b_BDVSA!F675),"")</f>
        <v/>
      </c>
      <c r="F675" s="125" t="str">
        <f>IF(AND(b_BDVSA!F675&lt;&gt;"",b_BDVSA!F675&lt;&gt;0)=TRUE,IF(b_BDVSA!F675&gt;0,"D","A"),"")</f>
        <v/>
      </c>
      <c r="G675" s="125" t="str">
        <f>IF(b_BDVSA!G675&lt;&gt;"",ABS(b_BDVSA!G675),"")</f>
        <v/>
      </c>
      <c r="H675" s="125" t="str">
        <f>IF(AND(b_BDVSA!G675&lt;&gt;"",b_BDVSA!G675&lt;&gt;0)=TRUE,IF(b_BDVSA!G675&gt;0,"D","A"),"")</f>
        <v/>
      </c>
      <c r="I675" s="125" t="str">
        <f>IF(b_BDVSA!H675&lt;&gt;"",ABS(b_BDVSA!H675),"")</f>
        <v/>
      </c>
      <c r="J675" s="125" t="str">
        <f>IF(AND(b_BDVSA!H675&lt;&gt;"",b_BDVSA!H675&lt;&gt;0)=TRUE,IF(b_BDVSA!H675&gt;0,"D","A"),"")</f>
        <v/>
      </c>
      <c r="K675" s="126" t="str">
        <f>IF(b_BDVSA!I675&lt;&gt;"",ABS(b_BDVSA!I675),"")</f>
        <v/>
      </c>
      <c r="L675" s="125" t="str">
        <f>IF(b_BDVSA!L675&lt;&gt;"",ABS(b_BDVSA!L675),"")</f>
        <v/>
      </c>
      <c r="M675" s="125" t="str">
        <f>IF(AND(b_BDVSA!L675&lt;&gt;"",b_BDVSA!L675&lt;&gt;0)=TRUE,IF(b_BDVSA!L675&gt;0,"D","A"),"")</f>
        <v/>
      </c>
      <c r="N675" s="125" t="str">
        <f>IF(b_BDVSA!M675&lt;&gt;"",ABS(b_BDVSA!M675),"")</f>
        <v/>
      </c>
      <c r="O675" s="125" t="str">
        <f>IF(AND(b_BDVSA!M675&lt;&gt;"",b_BDVSA!M675&lt;&gt;0)=TRUE,IF(b_BDVSA!M675&gt;0,"D","A"),"")</f>
        <v/>
      </c>
      <c r="P675" s="126" t="str">
        <f>IF(b_BDVSA!N675&lt;&gt;"",ABS(b_BDVSA!N675),"")</f>
        <v/>
      </c>
      <c r="Q675" s="125" t="str">
        <f>IF(b_BDVSA!Q675&lt;&gt;"",ABS(b_BDVSA!Q675),"")</f>
        <v/>
      </c>
      <c r="R675" s="125" t="str">
        <f>IF(AND(b_BDVSA!Q675&lt;&gt;"",b_BDVSA!Q675&lt;&gt;0)=TRUE,IF(b_BDVSA!Q675&gt;0,"D","A"),"")</f>
        <v/>
      </c>
      <c r="S675" s="125" t="str">
        <f>IF(b_BDVSA!R675&lt;&gt;"",ABS(b_BDVSA!R675),"")</f>
        <v/>
      </c>
      <c r="T675" s="125" t="str">
        <f>IF(AND(b_BDVSA!R675&lt;&gt;"",b_BDVSA!R675&lt;&gt;0)=TRUE,IF(b_BDVSA!R675&gt;0,"D","A"),"")</f>
        <v/>
      </c>
      <c r="U675" s="126" t="str">
        <f>IF(b_BDVSA!S675&lt;&gt;"",ABS(b_BDVSA!S675),"")</f>
        <v/>
      </c>
      <c r="V675" s="125" t="str">
        <f>IF(b_BDVSA!V675&lt;&gt;"",ABS(b_BDVSA!V675),"")</f>
        <v/>
      </c>
      <c r="W675" s="125" t="str">
        <f>IF(AND(b_BDVSA!V675&lt;&gt;"",b_BDVSA!V675&lt;&gt;0)=TRUE,IF(b_BDVSA!V675&gt;0,"D","A"),"")</f>
        <v/>
      </c>
      <c r="X675" s="125" t="str">
        <f>IF(b_BDVSA!W675&lt;&gt;"",ABS(b_BDVSA!W675),"")</f>
        <v/>
      </c>
      <c r="Y675" s="125" t="str">
        <f>IF(AND(b_BDVSA!W675&lt;&gt;"",b_BDVSA!W675&lt;&gt;0)=TRUE,IF(b_BDVSA!W675&gt;0,"D","A"),"")</f>
        <v/>
      </c>
      <c r="Z675" s="126" t="str">
        <f>IF(b_BDVSA!X675&lt;&gt;"",ABS(b_BDVSA!X675),"")</f>
        <v/>
      </c>
    </row>
    <row r="676" spans="1:26">
      <c r="A676" s="117" t="str">
        <f>IF(dati_pdc!A672&lt;&gt;"",IF(dati_pdc!D672=1,RIGHT(dati_pdc!A672,dati_pdc!E672),dati_pdc!A672),"")</f>
        <v/>
      </c>
      <c r="B676" s="117" t="str">
        <f>IF(dati_pdc!B672&lt;&gt;"",dati_pdc!B672,"")</f>
        <v/>
      </c>
      <c r="C676" s="117" t="str">
        <f>IF(dati_pdc!C672&lt;&gt;"",dati_pdc!C672,"")</f>
        <v/>
      </c>
      <c r="D676" s="117" t="str">
        <f>IF(dati_pdc!D672&lt;&gt;"",dati_pdc!D672,"")</f>
        <v/>
      </c>
      <c r="E676" s="125" t="str">
        <f>IF(b_BDVSA!F676&lt;&gt;"",ABS(b_BDVSA!F676),"")</f>
        <v/>
      </c>
      <c r="F676" s="125" t="str">
        <f>IF(AND(b_BDVSA!F676&lt;&gt;"",b_BDVSA!F676&lt;&gt;0)=TRUE,IF(b_BDVSA!F676&gt;0,"D","A"),"")</f>
        <v/>
      </c>
      <c r="G676" s="125" t="str">
        <f>IF(b_BDVSA!G676&lt;&gt;"",ABS(b_BDVSA!G676),"")</f>
        <v/>
      </c>
      <c r="H676" s="125" t="str">
        <f>IF(AND(b_BDVSA!G676&lt;&gt;"",b_BDVSA!G676&lt;&gt;0)=TRUE,IF(b_BDVSA!G676&gt;0,"D","A"),"")</f>
        <v/>
      </c>
      <c r="I676" s="125" t="str">
        <f>IF(b_BDVSA!H676&lt;&gt;"",ABS(b_BDVSA!H676),"")</f>
        <v/>
      </c>
      <c r="J676" s="125" t="str">
        <f>IF(AND(b_BDVSA!H676&lt;&gt;"",b_BDVSA!H676&lt;&gt;0)=TRUE,IF(b_BDVSA!H676&gt;0,"D","A"),"")</f>
        <v/>
      </c>
      <c r="K676" s="126" t="str">
        <f>IF(b_BDVSA!I676&lt;&gt;"",ABS(b_BDVSA!I676),"")</f>
        <v/>
      </c>
      <c r="L676" s="125" t="str">
        <f>IF(b_BDVSA!L676&lt;&gt;"",ABS(b_BDVSA!L676),"")</f>
        <v/>
      </c>
      <c r="M676" s="125" t="str">
        <f>IF(AND(b_BDVSA!L676&lt;&gt;"",b_BDVSA!L676&lt;&gt;0)=TRUE,IF(b_BDVSA!L676&gt;0,"D","A"),"")</f>
        <v/>
      </c>
      <c r="N676" s="125" t="str">
        <f>IF(b_BDVSA!M676&lt;&gt;"",ABS(b_BDVSA!M676),"")</f>
        <v/>
      </c>
      <c r="O676" s="125" t="str">
        <f>IF(AND(b_BDVSA!M676&lt;&gt;"",b_BDVSA!M676&lt;&gt;0)=TRUE,IF(b_BDVSA!M676&gt;0,"D","A"),"")</f>
        <v/>
      </c>
      <c r="P676" s="126" t="str">
        <f>IF(b_BDVSA!N676&lt;&gt;"",ABS(b_BDVSA!N676),"")</f>
        <v/>
      </c>
      <c r="Q676" s="125" t="str">
        <f>IF(b_BDVSA!Q676&lt;&gt;"",ABS(b_BDVSA!Q676),"")</f>
        <v/>
      </c>
      <c r="R676" s="125" t="str">
        <f>IF(AND(b_BDVSA!Q676&lt;&gt;"",b_BDVSA!Q676&lt;&gt;0)=TRUE,IF(b_BDVSA!Q676&gt;0,"D","A"),"")</f>
        <v/>
      </c>
      <c r="S676" s="125" t="str">
        <f>IF(b_BDVSA!R676&lt;&gt;"",ABS(b_BDVSA!R676),"")</f>
        <v/>
      </c>
      <c r="T676" s="125" t="str">
        <f>IF(AND(b_BDVSA!R676&lt;&gt;"",b_BDVSA!R676&lt;&gt;0)=TRUE,IF(b_BDVSA!R676&gt;0,"D","A"),"")</f>
        <v/>
      </c>
      <c r="U676" s="126" t="str">
        <f>IF(b_BDVSA!S676&lt;&gt;"",ABS(b_BDVSA!S676),"")</f>
        <v/>
      </c>
      <c r="V676" s="125" t="str">
        <f>IF(b_BDVSA!V676&lt;&gt;"",ABS(b_BDVSA!V676),"")</f>
        <v/>
      </c>
      <c r="W676" s="125" t="str">
        <f>IF(AND(b_BDVSA!V676&lt;&gt;"",b_BDVSA!V676&lt;&gt;0)=TRUE,IF(b_BDVSA!V676&gt;0,"D","A"),"")</f>
        <v/>
      </c>
      <c r="X676" s="125" t="str">
        <f>IF(b_BDVSA!W676&lt;&gt;"",ABS(b_BDVSA!W676),"")</f>
        <v/>
      </c>
      <c r="Y676" s="125" t="str">
        <f>IF(AND(b_BDVSA!W676&lt;&gt;"",b_BDVSA!W676&lt;&gt;0)=TRUE,IF(b_BDVSA!W676&gt;0,"D","A"),"")</f>
        <v/>
      </c>
      <c r="Z676" s="126" t="str">
        <f>IF(b_BDVSA!X676&lt;&gt;"",ABS(b_BDVSA!X676),"")</f>
        <v/>
      </c>
    </row>
    <row r="677" spans="1:26">
      <c r="A677" s="117" t="str">
        <f>IF(dati_pdc!A673&lt;&gt;"",IF(dati_pdc!D673=1,RIGHT(dati_pdc!A673,dati_pdc!E673),dati_pdc!A673),"")</f>
        <v/>
      </c>
      <c r="B677" s="117" t="str">
        <f>IF(dati_pdc!B673&lt;&gt;"",dati_pdc!B673,"")</f>
        <v/>
      </c>
      <c r="C677" s="117" t="str">
        <f>IF(dati_pdc!C673&lt;&gt;"",dati_pdc!C673,"")</f>
        <v/>
      </c>
      <c r="D677" s="117" t="str">
        <f>IF(dati_pdc!D673&lt;&gt;"",dati_pdc!D673,"")</f>
        <v/>
      </c>
      <c r="E677" s="125" t="str">
        <f>IF(b_BDVSA!F677&lt;&gt;"",ABS(b_BDVSA!F677),"")</f>
        <v/>
      </c>
      <c r="F677" s="125" t="str">
        <f>IF(AND(b_BDVSA!F677&lt;&gt;"",b_BDVSA!F677&lt;&gt;0)=TRUE,IF(b_BDVSA!F677&gt;0,"D","A"),"")</f>
        <v/>
      </c>
      <c r="G677" s="125" t="str">
        <f>IF(b_BDVSA!G677&lt;&gt;"",ABS(b_BDVSA!G677),"")</f>
        <v/>
      </c>
      <c r="H677" s="125" t="str">
        <f>IF(AND(b_BDVSA!G677&lt;&gt;"",b_BDVSA!G677&lt;&gt;0)=TRUE,IF(b_BDVSA!G677&gt;0,"D","A"),"")</f>
        <v/>
      </c>
      <c r="I677" s="125" t="str">
        <f>IF(b_BDVSA!H677&lt;&gt;"",ABS(b_BDVSA!H677),"")</f>
        <v/>
      </c>
      <c r="J677" s="125" t="str">
        <f>IF(AND(b_BDVSA!H677&lt;&gt;"",b_BDVSA!H677&lt;&gt;0)=TRUE,IF(b_BDVSA!H677&gt;0,"D","A"),"")</f>
        <v/>
      </c>
      <c r="K677" s="126" t="str">
        <f>IF(b_BDVSA!I677&lt;&gt;"",ABS(b_BDVSA!I677),"")</f>
        <v/>
      </c>
      <c r="L677" s="125" t="str">
        <f>IF(b_BDVSA!L677&lt;&gt;"",ABS(b_BDVSA!L677),"")</f>
        <v/>
      </c>
      <c r="M677" s="125" t="str">
        <f>IF(AND(b_BDVSA!L677&lt;&gt;"",b_BDVSA!L677&lt;&gt;0)=TRUE,IF(b_BDVSA!L677&gt;0,"D","A"),"")</f>
        <v/>
      </c>
      <c r="N677" s="125" t="str">
        <f>IF(b_BDVSA!M677&lt;&gt;"",ABS(b_BDVSA!M677),"")</f>
        <v/>
      </c>
      <c r="O677" s="125" t="str">
        <f>IF(AND(b_BDVSA!M677&lt;&gt;"",b_BDVSA!M677&lt;&gt;0)=TRUE,IF(b_BDVSA!M677&gt;0,"D","A"),"")</f>
        <v/>
      </c>
      <c r="P677" s="126" t="str">
        <f>IF(b_BDVSA!N677&lt;&gt;"",ABS(b_BDVSA!N677),"")</f>
        <v/>
      </c>
      <c r="Q677" s="125" t="str">
        <f>IF(b_BDVSA!Q677&lt;&gt;"",ABS(b_BDVSA!Q677),"")</f>
        <v/>
      </c>
      <c r="R677" s="125" t="str">
        <f>IF(AND(b_BDVSA!Q677&lt;&gt;"",b_BDVSA!Q677&lt;&gt;0)=TRUE,IF(b_BDVSA!Q677&gt;0,"D","A"),"")</f>
        <v/>
      </c>
      <c r="S677" s="125" t="str">
        <f>IF(b_BDVSA!R677&lt;&gt;"",ABS(b_BDVSA!R677),"")</f>
        <v/>
      </c>
      <c r="T677" s="125" t="str">
        <f>IF(AND(b_BDVSA!R677&lt;&gt;"",b_BDVSA!R677&lt;&gt;0)=TRUE,IF(b_BDVSA!R677&gt;0,"D","A"),"")</f>
        <v/>
      </c>
      <c r="U677" s="126" t="str">
        <f>IF(b_BDVSA!S677&lt;&gt;"",ABS(b_BDVSA!S677),"")</f>
        <v/>
      </c>
      <c r="V677" s="125" t="str">
        <f>IF(b_BDVSA!V677&lt;&gt;"",ABS(b_BDVSA!V677),"")</f>
        <v/>
      </c>
      <c r="W677" s="125" t="str">
        <f>IF(AND(b_BDVSA!V677&lt;&gt;"",b_BDVSA!V677&lt;&gt;0)=TRUE,IF(b_BDVSA!V677&gt;0,"D","A"),"")</f>
        <v/>
      </c>
      <c r="X677" s="125" t="str">
        <f>IF(b_BDVSA!W677&lt;&gt;"",ABS(b_BDVSA!W677),"")</f>
        <v/>
      </c>
      <c r="Y677" s="125" t="str">
        <f>IF(AND(b_BDVSA!W677&lt;&gt;"",b_BDVSA!W677&lt;&gt;0)=TRUE,IF(b_BDVSA!W677&gt;0,"D","A"),"")</f>
        <v/>
      </c>
      <c r="Z677" s="126" t="str">
        <f>IF(b_BDVSA!X677&lt;&gt;"",ABS(b_BDVSA!X677),"")</f>
        <v/>
      </c>
    </row>
    <row r="678" spans="1:26">
      <c r="A678" s="117" t="str">
        <f>IF(dati_pdc!A674&lt;&gt;"",IF(dati_pdc!D674=1,RIGHT(dati_pdc!A674,dati_pdc!E674),dati_pdc!A674),"")</f>
        <v/>
      </c>
      <c r="B678" s="117" t="str">
        <f>IF(dati_pdc!B674&lt;&gt;"",dati_pdc!B674,"")</f>
        <v/>
      </c>
      <c r="C678" s="117" t="str">
        <f>IF(dati_pdc!C674&lt;&gt;"",dati_pdc!C674,"")</f>
        <v/>
      </c>
      <c r="D678" s="117" t="str">
        <f>IF(dati_pdc!D674&lt;&gt;"",dati_pdc!D674,"")</f>
        <v/>
      </c>
      <c r="E678" s="125" t="str">
        <f>IF(b_BDVSA!F678&lt;&gt;"",ABS(b_BDVSA!F678),"")</f>
        <v/>
      </c>
      <c r="F678" s="125" t="str">
        <f>IF(AND(b_BDVSA!F678&lt;&gt;"",b_BDVSA!F678&lt;&gt;0)=TRUE,IF(b_BDVSA!F678&gt;0,"D","A"),"")</f>
        <v/>
      </c>
      <c r="G678" s="125" t="str">
        <f>IF(b_BDVSA!G678&lt;&gt;"",ABS(b_BDVSA!G678),"")</f>
        <v/>
      </c>
      <c r="H678" s="125" t="str">
        <f>IF(AND(b_BDVSA!G678&lt;&gt;"",b_BDVSA!G678&lt;&gt;0)=TRUE,IF(b_BDVSA!G678&gt;0,"D","A"),"")</f>
        <v/>
      </c>
      <c r="I678" s="125" t="str">
        <f>IF(b_BDVSA!H678&lt;&gt;"",ABS(b_BDVSA!H678),"")</f>
        <v/>
      </c>
      <c r="J678" s="125" t="str">
        <f>IF(AND(b_BDVSA!H678&lt;&gt;"",b_BDVSA!H678&lt;&gt;0)=TRUE,IF(b_BDVSA!H678&gt;0,"D","A"),"")</f>
        <v/>
      </c>
      <c r="K678" s="126" t="str">
        <f>IF(b_BDVSA!I678&lt;&gt;"",ABS(b_BDVSA!I678),"")</f>
        <v/>
      </c>
      <c r="L678" s="125" t="str">
        <f>IF(b_BDVSA!L678&lt;&gt;"",ABS(b_BDVSA!L678),"")</f>
        <v/>
      </c>
      <c r="M678" s="125" t="str">
        <f>IF(AND(b_BDVSA!L678&lt;&gt;"",b_BDVSA!L678&lt;&gt;0)=TRUE,IF(b_BDVSA!L678&gt;0,"D","A"),"")</f>
        <v/>
      </c>
      <c r="N678" s="125" t="str">
        <f>IF(b_BDVSA!M678&lt;&gt;"",ABS(b_BDVSA!M678),"")</f>
        <v/>
      </c>
      <c r="O678" s="125" t="str">
        <f>IF(AND(b_BDVSA!M678&lt;&gt;"",b_BDVSA!M678&lt;&gt;0)=TRUE,IF(b_BDVSA!M678&gt;0,"D","A"),"")</f>
        <v/>
      </c>
      <c r="P678" s="126" t="str">
        <f>IF(b_BDVSA!N678&lt;&gt;"",ABS(b_BDVSA!N678),"")</f>
        <v/>
      </c>
      <c r="Q678" s="125" t="str">
        <f>IF(b_BDVSA!Q678&lt;&gt;"",ABS(b_BDVSA!Q678),"")</f>
        <v/>
      </c>
      <c r="R678" s="125" t="str">
        <f>IF(AND(b_BDVSA!Q678&lt;&gt;"",b_BDVSA!Q678&lt;&gt;0)=TRUE,IF(b_BDVSA!Q678&gt;0,"D","A"),"")</f>
        <v/>
      </c>
      <c r="S678" s="125" t="str">
        <f>IF(b_BDVSA!R678&lt;&gt;"",ABS(b_BDVSA!R678),"")</f>
        <v/>
      </c>
      <c r="T678" s="125" t="str">
        <f>IF(AND(b_BDVSA!R678&lt;&gt;"",b_BDVSA!R678&lt;&gt;0)=TRUE,IF(b_BDVSA!R678&gt;0,"D","A"),"")</f>
        <v/>
      </c>
      <c r="U678" s="126" t="str">
        <f>IF(b_BDVSA!S678&lt;&gt;"",ABS(b_BDVSA!S678),"")</f>
        <v/>
      </c>
      <c r="V678" s="125" t="str">
        <f>IF(b_BDVSA!V678&lt;&gt;"",ABS(b_BDVSA!V678),"")</f>
        <v/>
      </c>
      <c r="W678" s="125" t="str">
        <f>IF(AND(b_BDVSA!V678&lt;&gt;"",b_BDVSA!V678&lt;&gt;0)=TRUE,IF(b_BDVSA!V678&gt;0,"D","A"),"")</f>
        <v/>
      </c>
      <c r="X678" s="125" t="str">
        <f>IF(b_BDVSA!W678&lt;&gt;"",ABS(b_BDVSA!W678),"")</f>
        <v/>
      </c>
      <c r="Y678" s="125" t="str">
        <f>IF(AND(b_BDVSA!W678&lt;&gt;"",b_BDVSA!W678&lt;&gt;0)=TRUE,IF(b_BDVSA!W678&gt;0,"D","A"),"")</f>
        <v/>
      </c>
      <c r="Z678" s="126" t="str">
        <f>IF(b_BDVSA!X678&lt;&gt;"",ABS(b_BDVSA!X678),"")</f>
        <v/>
      </c>
    </row>
    <row r="679" spans="1:26">
      <c r="A679" s="117" t="str">
        <f>IF(dati_pdc!A675&lt;&gt;"",IF(dati_pdc!D675=1,RIGHT(dati_pdc!A675,dati_pdc!E675),dati_pdc!A675),"")</f>
        <v/>
      </c>
      <c r="B679" s="117" t="str">
        <f>IF(dati_pdc!B675&lt;&gt;"",dati_pdc!B675,"")</f>
        <v/>
      </c>
      <c r="C679" s="117" t="str">
        <f>IF(dati_pdc!C675&lt;&gt;"",dati_pdc!C675,"")</f>
        <v/>
      </c>
      <c r="D679" s="117" t="str">
        <f>IF(dati_pdc!D675&lt;&gt;"",dati_pdc!D675,"")</f>
        <v/>
      </c>
      <c r="E679" s="125" t="str">
        <f>IF(b_BDVSA!F679&lt;&gt;"",ABS(b_BDVSA!F679),"")</f>
        <v/>
      </c>
      <c r="F679" s="125" t="str">
        <f>IF(AND(b_BDVSA!F679&lt;&gt;"",b_BDVSA!F679&lt;&gt;0)=TRUE,IF(b_BDVSA!F679&gt;0,"D","A"),"")</f>
        <v/>
      </c>
      <c r="G679" s="125" t="str">
        <f>IF(b_BDVSA!G679&lt;&gt;"",ABS(b_BDVSA!G679),"")</f>
        <v/>
      </c>
      <c r="H679" s="125" t="str">
        <f>IF(AND(b_BDVSA!G679&lt;&gt;"",b_BDVSA!G679&lt;&gt;0)=TRUE,IF(b_BDVSA!G679&gt;0,"D","A"),"")</f>
        <v/>
      </c>
      <c r="I679" s="125" t="str">
        <f>IF(b_BDVSA!H679&lt;&gt;"",ABS(b_BDVSA!H679),"")</f>
        <v/>
      </c>
      <c r="J679" s="125" t="str">
        <f>IF(AND(b_BDVSA!H679&lt;&gt;"",b_BDVSA!H679&lt;&gt;0)=TRUE,IF(b_BDVSA!H679&gt;0,"D","A"),"")</f>
        <v/>
      </c>
      <c r="K679" s="126" t="str">
        <f>IF(b_BDVSA!I679&lt;&gt;"",ABS(b_BDVSA!I679),"")</f>
        <v/>
      </c>
      <c r="L679" s="125" t="str">
        <f>IF(b_BDVSA!L679&lt;&gt;"",ABS(b_BDVSA!L679),"")</f>
        <v/>
      </c>
      <c r="M679" s="125" t="str">
        <f>IF(AND(b_BDVSA!L679&lt;&gt;"",b_BDVSA!L679&lt;&gt;0)=TRUE,IF(b_BDVSA!L679&gt;0,"D","A"),"")</f>
        <v/>
      </c>
      <c r="N679" s="125" t="str">
        <f>IF(b_BDVSA!M679&lt;&gt;"",ABS(b_BDVSA!M679),"")</f>
        <v/>
      </c>
      <c r="O679" s="125" t="str">
        <f>IF(AND(b_BDVSA!M679&lt;&gt;"",b_BDVSA!M679&lt;&gt;0)=TRUE,IF(b_BDVSA!M679&gt;0,"D","A"),"")</f>
        <v/>
      </c>
      <c r="P679" s="126" t="str">
        <f>IF(b_BDVSA!N679&lt;&gt;"",ABS(b_BDVSA!N679),"")</f>
        <v/>
      </c>
      <c r="Q679" s="125" t="str">
        <f>IF(b_BDVSA!Q679&lt;&gt;"",ABS(b_BDVSA!Q679),"")</f>
        <v/>
      </c>
      <c r="R679" s="125" t="str">
        <f>IF(AND(b_BDVSA!Q679&lt;&gt;"",b_BDVSA!Q679&lt;&gt;0)=TRUE,IF(b_BDVSA!Q679&gt;0,"D","A"),"")</f>
        <v/>
      </c>
      <c r="S679" s="125" t="str">
        <f>IF(b_BDVSA!R679&lt;&gt;"",ABS(b_BDVSA!R679),"")</f>
        <v/>
      </c>
      <c r="T679" s="125" t="str">
        <f>IF(AND(b_BDVSA!R679&lt;&gt;"",b_BDVSA!R679&lt;&gt;0)=TRUE,IF(b_BDVSA!R679&gt;0,"D","A"),"")</f>
        <v/>
      </c>
      <c r="U679" s="126" t="str">
        <f>IF(b_BDVSA!S679&lt;&gt;"",ABS(b_BDVSA!S679),"")</f>
        <v/>
      </c>
      <c r="V679" s="125" t="str">
        <f>IF(b_BDVSA!V679&lt;&gt;"",ABS(b_BDVSA!V679),"")</f>
        <v/>
      </c>
      <c r="W679" s="125" t="str">
        <f>IF(AND(b_BDVSA!V679&lt;&gt;"",b_BDVSA!V679&lt;&gt;0)=TRUE,IF(b_BDVSA!V679&gt;0,"D","A"),"")</f>
        <v/>
      </c>
      <c r="X679" s="125" t="str">
        <f>IF(b_BDVSA!W679&lt;&gt;"",ABS(b_BDVSA!W679),"")</f>
        <v/>
      </c>
      <c r="Y679" s="125" t="str">
        <f>IF(AND(b_BDVSA!W679&lt;&gt;"",b_BDVSA!W679&lt;&gt;0)=TRUE,IF(b_BDVSA!W679&gt;0,"D","A"),"")</f>
        <v/>
      </c>
      <c r="Z679" s="126" t="str">
        <f>IF(b_BDVSA!X679&lt;&gt;"",ABS(b_BDVSA!X679),"")</f>
        <v/>
      </c>
    </row>
    <row r="680" spans="1:26">
      <c r="A680" s="117" t="str">
        <f>IF(dati_pdc!A676&lt;&gt;"",IF(dati_pdc!D676=1,RIGHT(dati_pdc!A676,dati_pdc!E676),dati_pdc!A676),"")</f>
        <v/>
      </c>
      <c r="B680" s="117" t="str">
        <f>IF(dati_pdc!B676&lt;&gt;"",dati_pdc!B676,"")</f>
        <v/>
      </c>
      <c r="C680" s="117" t="str">
        <f>IF(dati_pdc!C676&lt;&gt;"",dati_pdc!C676,"")</f>
        <v/>
      </c>
      <c r="D680" s="117" t="str">
        <f>IF(dati_pdc!D676&lt;&gt;"",dati_pdc!D676,"")</f>
        <v/>
      </c>
      <c r="E680" s="125" t="str">
        <f>IF(b_BDVSA!F680&lt;&gt;"",ABS(b_BDVSA!F680),"")</f>
        <v/>
      </c>
      <c r="F680" s="125" t="str">
        <f>IF(AND(b_BDVSA!F680&lt;&gt;"",b_BDVSA!F680&lt;&gt;0)=TRUE,IF(b_BDVSA!F680&gt;0,"D","A"),"")</f>
        <v/>
      </c>
      <c r="G680" s="125" t="str">
        <f>IF(b_BDVSA!G680&lt;&gt;"",ABS(b_BDVSA!G680),"")</f>
        <v/>
      </c>
      <c r="H680" s="125" t="str">
        <f>IF(AND(b_BDVSA!G680&lt;&gt;"",b_BDVSA!G680&lt;&gt;0)=TRUE,IF(b_BDVSA!G680&gt;0,"D","A"),"")</f>
        <v/>
      </c>
      <c r="I680" s="125" t="str">
        <f>IF(b_BDVSA!H680&lt;&gt;"",ABS(b_BDVSA!H680),"")</f>
        <v/>
      </c>
      <c r="J680" s="125" t="str">
        <f>IF(AND(b_BDVSA!H680&lt;&gt;"",b_BDVSA!H680&lt;&gt;0)=TRUE,IF(b_BDVSA!H680&gt;0,"D","A"),"")</f>
        <v/>
      </c>
      <c r="K680" s="126" t="str">
        <f>IF(b_BDVSA!I680&lt;&gt;"",ABS(b_BDVSA!I680),"")</f>
        <v/>
      </c>
      <c r="L680" s="125" t="str">
        <f>IF(b_BDVSA!L680&lt;&gt;"",ABS(b_BDVSA!L680),"")</f>
        <v/>
      </c>
      <c r="M680" s="125" t="str">
        <f>IF(AND(b_BDVSA!L680&lt;&gt;"",b_BDVSA!L680&lt;&gt;0)=TRUE,IF(b_BDVSA!L680&gt;0,"D","A"),"")</f>
        <v/>
      </c>
      <c r="N680" s="125" t="str">
        <f>IF(b_BDVSA!M680&lt;&gt;"",ABS(b_BDVSA!M680),"")</f>
        <v/>
      </c>
      <c r="O680" s="125" t="str">
        <f>IF(AND(b_BDVSA!M680&lt;&gt;"",b_BDVSA!M680&lt;&gt;0)=TRUE,IF(b_BDVSA!M680&gt;0,"D","A"),"")</f>
        <v/>
      </c>
      <c r="P680" s="126" t="str">
        <f>IF(b_BDVSA!N680&lt;&gt;"",ABS(b_BDVSA!N680),"")</f>
        <v/>
      </c>
      <c r="Q680" s="125" t="str">
        <f>IF(b_BDVSA!Q680&lt;&gt;"",ABS(b_BDVSA!Q680),"")</f>
        <v/>
      </c>
      <c r="R680" s="125" t="str">
        <f>IF(AND(b_BDVSA!Q680&lt;&gt;"",b_BDVSA!Q680&lt;&gt;0)=TRUE,IF(b_BDVSA!Q680&gt;0,"D","A"),"")</f>
        <v/>
      </c>
      <c r="S680" s="125" t="str">
        <f>IF(b_BDVSA!R680&lt;&gt;"",ABS(b_BDVSA!R680),"")</f>
        <v/>
      </c>
      <c r="T680" s="125" t="str">
        <f>IF(AND(b_BDVSA!R680&lt;&gt;"",b_BDVSA!R680&lt;&gt;0)=TRUE,IF(b_BDVSA!R680&gt;0,"D","A"),"")</f>
        <v/>
      </c>
      <c r="U680" s="126" t="str">
        <f>IF(b_BDVSA!S680&lt;&gt;"",ABS(b_BDVSA!S680),"")</f>
        <v/>
      </c>
      <c r="V680" s="125" t="str">
        <f>IF(b_BDVSA!V680&lt;&gt;"",ABS(b_BDVSA!V680),"")</f>
        <v/>
      </c>
      <c r="W680" s="125" t="str">
        <f>IF(AND(b_BDVSA!V680&lt;&gt;"",b_BDVSA!V680&lt;&gt;0)=TRUE,IF(b_BDVSA!V680&gt;0,"D","A"),"")</f>
        <v/>
      </c>
      <c r="X680" s="125" t="str">
        <f>IF(b_BDVSA!W680&lt;&gt;"",ABS(b_BDVSA!W680),"")</f>
        <v/>
      </c>
      <c r="Y680" s="125" t="str">
        <f>IF(AND(b_BDVSA!W680&lt;&gt;"",b_BDVSA!W680&lt;&gt;0)=TRUE,IF(b_BDVSA!W680&gt;0,"D","A"),"")</f>
        <v/>
      </c>
      <c r="Z680" s="126" t="str">
        <f>IF(b_BDVSA!X680&lt;&gt;"",ABS(b_BDVSA!X680),"")</f>
        <v/>
      </c>
    </row>
    <row r="681" spans="1:26">
      <c r="A681" s="117" t="str">
        <f>IF(dati_pdc!A677&lt;&gt;"",IF(dati_pdc!D677=1,RIGHT(dati_pdc!A677,dati_pdc!E677),dati_pdc!A677),"")</f>
        <v/>
      </c>
      <c r="B681" s="117" t="str">
        <f>IF(dati_pdc!B677&lt;&gt;"",dati_pdc!B677,"")</f>
        <v/>
      </c>
      <c r="C681" s="117" t="str">
        <f>IF(dati_pdc!C677&lt;&gt;"",dati_pdc!C677,"")</f>
        <v/>
      </c>
      <c r="D681" s="117" t="str">
        <f>IF(dati_pdc!D677&lt;&gt;"",dati_pdc!D677,"")</f>
        <v/>
      </c>
      <c r="E681" s="125" t="str">
        <f>IF(b_BDVSA!F681&lt;&gt;"",ABS(b_BDVSA!F681),"")</f>
        <v/>
      </c>
      <c r="F681" s="125" t="str">
        <f>IF(AND(b_BDVSA!F681&lt;&gt;"",b_BDVSA!F681&lt;&gt;0)=TRUE,IF(b_BDVSA!F681&gt;0,"D","A"),"")</f>
        <v/>
      </c>
      <c r="G681" s="125" t="str">
        <f>IF(b_BDVSA!G681&lt;&gt;"",ABS(b_BDVSA!G681),"")</f>
        <v/>
      </c>
      <c r="H681" s="125" t="str">
        <f>IF(AND(b_BDVSA!G681&lt;&gt;"",b_BDVSA!G681&lt;&gt;0)=TRUE,IF(b_BDVSA!G681&gt;0,"D","A"),"")</f>
        <v/>
      </c>
      <c r="I681" s="125" t="str">
        <f>IF(b_BDVSA!H681&lt;&gt;"",ABS(b_BDVSA!H681),"")</f>
        <v/>
      </c>
      <c r="J681" s="125" t="str">
        <f>IF(AND(b_BDVSA!H681&lt;&gt;"",b_BDVSA!H681&lt;&gt;0)=TRUE,IF(b_BDVSA!H681&gt;0,"D","A"),"")</f>
        <v/>
      </c>
      <c r="K681" s="126" t="str">
        <f>IF(b_BDVSA!I681&lt;&gt;"",ABS(b_BDVSA!I681),"")</f>
        <v/>
      </c>
      <c r="L681" s="125" t="str">
        <f>IF(b_BDVSA!L681&lt;&gt;"",ABS(b_BDVSA!L681),"")</f>
        <v/>
      </c>
      <c r="M681" s="125" t="str">
        <f>IF(AND(b_BDVSA!L681&lt;&gt;"",b_BDVSA!L681&lt;&gt;0)=TRUE,IF(b_BDVSA!L681&gt;0,"D","A"),"")</f>
        <v/>
      </c>
      <c r="N681" s="125" t="str">
        <f>IF(b_BDVSA!M681&lt;&gt;"",ABS(b_BDVSA!M681),"")</f>
        <v/>
      </c>
      <c r="O681" s="125" t="str">
        <f>IF(AND(b_BDVSA!M681&lt;&gt;"",b_BDVSA!M681&lt;&gt;0)=TRUE,IF(b_BDVSA!M681&gt;0,"D","A"),"")</f>
        <v/>
      </c>
      <c r="P681" s="126" t="str">
        <f>IF(b_BDVSA!N681&lt;&gt;"",ABS(b_BDVSA!N681),"")</f>
        <v/>
      </c>
      <c r="Q681" s="125" t="str">
        <f>IF(b_BDVSA!Q681&lt;&gt;"",ABS(b_BDVSA!Q681),"")</f>
        <v/>
      </c>
      <c r="R681" s="125" t="str">
        <f>IF(AND(b_BDVSA!Q681&lt;&gt;"",b_BDVSA!Q681&lt;&gt;0)=TRUE,IF(b_BDVSA!Q681&gt;0,"D","A"),"")</f>
        <v/>
      </c>
      <c r="S681" s="125" t="str">
        <f>IF(b_BDVSA!R681&lt;&gt;"",ABS(b_BDVSA!R681),"")</f>
        <v/>
      </c>
      <c r="T681" s="125" t="str">
        <f>IF(AND(b_BDVSA!R681&lt;&gt;"",b_BDVSA!R681&lt;&gt;0)=TRUE,IF(b_BDVSA!R681&gt;0,"D","A"),"")</f>
        <v/>
      </c>
      <c r="U681" s="126" t="str">
        <f>IF(b_BDVSA!S681&lt;&gt;"",ABS(b_BDVSA!S681),"")</f>
        <v/>
      </c>
      <c r="V681" s="125" t="str">
        <f>IF(b_BDVSA!V681&lt;&gt;"",ABS(b_BDVSA!V681),"")</f>
        <v/>
      </c>
      <c r="W681" s="125" t="str">
        <f>IF(AND(b_BDVSA!V681&lt;&gt;"",b_BDVSA!V681&lt;&gt;0)=TRUE,IF(b_BDVSA!V681&gt;0,"D","A"),"")</f>
        <v/>
      </c>
      <c r="X681" s="125" t="str">
        <f>IF(b_BDVSA!W681&lt;&gt;"",ABS(b_BDVSA!W681),"")</f>
        <v/>
      </c>
      <c r="Y681" s="125" t="str">
        <f>IF(AND(b_BDVSA!W681&lt;&gt;"",b_BDVSA!W681&lt;&gt;0)=TRUE,IF(b_BDVSA!W681&gt;0,"D","A"),"")</f>
        <v/>
      </c>
      <c r="Z681" s="126" t="str">
        <f>IF(b_BDVSA!X681&lt;&gt;"",ABS(b_BDVSA!X681),"")</f>
        <v/>
      </c>
    </row>
    <row r="682" spans="1:26">
      <c r="A682" s="117" t="str">
        <f>IF(dati_pdc!A678&lt;&gt;"",IF(dati_pdc!D678=1,RIGHT(dati_pdc!A678,dati_pdc!E678),dati_pdc!A678),"")</f>
        <v/>
      </c>
      <c r="B682" s="117" t="str">
        <f>IF(dati_pdc!B678&lt;&gt;"",dati_pdc!B678,"")</f>
        <v/>
      </c>
      <c r="C682" s="117" t="str">
        <f>IF(dati_pdc!C678&lt;&gt;"",dati_pdc!C678,"")</f>
        <v/>
      </c>
      <c r="D682" s="117" t="str">
        <f>IF(dati_pdc!D678&lt;&gt;"",dati_pdc!D678,"")</f>
        <v/>
      </c>
      <c r="E682" s="125" t="str">
        <f>IF(b_BDVSA!F682&lt;&gt;"",ABS(b_BDVSA!F682),"")</f>
        <v/>
      </c>
      <c r="F682" s="125" t="str">
        <f>IF(AND(b_BDVSA!F682&lt;&gt;"",b_BDVSA!F682&lt;&gt;0)=TRUE,IF(b_BDVSA!F682&gt;0,"D","A"),"")</f>
        <v/>
      </c>
      <c r="G682" s="125" t="str">
        <f>IF(b_BDVSA!G682&lt;&gt;"",ABS(b_BDVSA!G682),"")</f>
        <v/>
      </c>
      <c r="H682" s="125" t="str">
        <f>IF(AND(b_BDVSA!G682&lt;&gt;"",b_BDVSA!G682&lt;&gt;0)=TRUE,IF(b_BDVSA!G682&gt;0,"D","A"),"")</f>
        <v/>
      </c>
      <c r="I682" s="125" t="str">
        <f>IF(b_BDVSA!H682&lt;&gt;"",ABS(b_BDVSA!H682),"")</f>
        <v/>
      </c>
      <c r="J682" s="125" t="str">
        <f>IF(AND(b_BDVSA!H682&lt;&gt;"",b_BDVSA!H682&lt;&gt;0)=TRUE,IF(b_BDVSA!H682&gt;0,"D","A"),"")</f>
        <v/>
      </c>
      <c r="K682" s="126" t="str">
        <f>IF(b_BDVSA!I682&lt;&gt;"",ABS(b_BDVSA!I682),"")</f>
        <v/>
      </c>
      <c r="L682" s="125" t="str">
        <f>IF(b_BDVSA!L682&lt;&gt;"",ABS(b_BDVSA!L682),"")</f>
        <v/>
      </c>
      <c r="M682" s="125" t="str">
        <f>IF(AND(b_BDVSA!L682&lt;&gt;"",b_BDVSA!L682&lt;&gt;0)=TRUE,IF(b_BDVSA!L682&gt;0,"D","A"),"")</f>
        <v/>
      </c>
      <c r="N682" s="125" t="str">
        <f>IF(b_BDVSA!M682&lt;&gt;"",ABS(b_BDVSA!M682),"")</f>
        <v/>
      </c>
      <c r="O682" s="125" t="str">
        <f>IF(AND(b_BDVSA!M682&lt;&gt;"",b_BDVSA!M682&lt;&gt;0)=TRUE,IF(b_BDVSA!M682&gt;0,"D","A"),"")</f>
        <v/>
      </c>
      <c r="P682" s="126" t="str">
        <f>IF(b_BDVSA!N682&lt;&gt;"",ABS(b_BDVSA!N682),"")</f>
        <v/>
      </c>
      <c r="Q682" s="125" t="str">
        <f>IF(b_BDVSA!Q682&lt;&gt;"",ABS(b_BDVSA!Q682),"")</f>
        <v/>
      </c>
      <c r="R682" s="125" t="str">
        <f>IF(AND(b_BDVSA!Q682&lt;&gt;"",b_BDVSA!Q682&lt;&gt;0)=TRUE,IF(b_BDVSA!Q682&gt;0,"D","A"),"")</f>
        <v/>
      </c>
      <c r="S682" s="125" t="str">
        <f>IF(b_BDVSA!R682&lt;&gt;"",ABS(b_BDVSA!R682),"")</f>
        <v/>
      </c>
      <c r="T682" s="125" t="str">
        <f>IF(AND(b_BDVSA!R682&lt;&gt;"",b_BDVSA!R682&lt;&gt;0)=TRUE,IF(b_BDVSA!R682&gt;0,"D","A"),"")</f>
        <v/>
      </c>
      <c r="U682" s="126" t="str">
        <f>IF(b_BDVSA!S682&lt;&gt;"",ABS(b_BDVSA!S682),"")</f>
        <v/>
      </c>
      <c r="V682" s="125" t="str">
        <f>IF(b_BDVSA!V682&lt;&gt;"",ABS(b_BDVSA!V682),"")</f>
        <v/>
      </c>
      <c r="W682" s="125" t="str">
        <f>IF(AND(b_BDVSA!V682&lt;&gt;"",b_BDVSA!V682&lt;&gt;0)=TRUE,IF(b_BDVSA!V682&gt;0,"D","A"),"")</f>
        <v/>
      </c>
      <c r="X682" s="125" t="str">
        <f>IF(b_BDVSA!W682&lt;&gt;"",ABS(b_BDVSA!W682),"")</f>
        <v/>
      </c>
      <c r="Y682" s="125" t="str">
        <f>IF(AND(b_BDVSA!W682&lt;&gt;"",b_BDVSA!W682&lt;&gt;0)=TRUE,IF(b_BDVSA!W682&gt;0,"D","A"),"")</f>
        <v/>
      </c>
      <c r="Z682" s="126" t="str">
        <f>IF(b_BDVSA!X682&lt;&gt;"",ABS(b_BDVSA!X682),"")</f>
        <v/>
      </c>
    </row>
    <row r="683" spans="1:26">
      <c r="A683" s="117" t="str">
        <f>IF(dati_pdc!A679&lt;&gt;"",IF(dati_pdc!D679=1,RIGHT(dati_pdc!A679,dati_pdc!E679),dati_pdc!A679),"")</f>
        <v/>
      </c>
      <c r="B683" s="117" t="str">
        <f>IF(dati_pdc!B679&lt;&gt;"",dati_pdc!B679,"")</f>
        <v/>
      </c>
      <c r="C683" s="117" t="str">
        <f>IF(dati_pdc!C679&lt;&gt;"",dati_pdc!C679,"")</f>
        <v/>
      </c>
      <c r="D683" s="117" t="str">
        <f>IF(dati_pdc!D679&lt;&gt;"",dati_pdc!D679,"")</f>
        <v/>
      </c>
      <c r="E683" s="125" t="str">
        <f>IF(b_BDVSA!F683&lt;&gt;"",ABS(b_BDVSA!F683),"")</f>
        <v/>
      </c>
      <c r="F683" s="125" t="str">
        <f>IF(AND(b_BDVSA!F683&lt;&gt;"",b_BDVSA!F683&lt;&gt;0)=TRUE,IF(b_BDVSA!F683&gt;0,"D","A"),"")</f>
        <v/>
      </c>
      <c r="G683" s="125" t="str">
        <f>IF(b_BDVSA!G683&lt;&gt;"",ABS(b_BDVSA!G683),"")</f>
        <v/>
      </c>
      <c r="H683" s="125" t="str">
        <f>IF(AND(b_BDVSA!G683&lt;&gt;"",b_BDVSA!G683&lt;&gt;0)=TRUE,IF(b_BDVSA!G683&gt;0,"D","A"),"")</f>
        <v/>
      </c>
      <c r="I683" s="125" t="str">
        <f>IF(b_BDVSA!H683&lt;&gt;"",ABS(b_BDVSA!H683),"")</f>
        <v/>
      </c>
      <c r="J683" s="125" t="str">
        <f>IF(AND(b_BDVSA!H683&lt;&gt;"",b_BDVSA!H683&lt;&gt;0)=TRUE,IF(b_BDVSA!H683&gt;0,"D","A"),"")</f>
        <v/>
      </c>
      <c r="K683" s="126" t="str">
        <f>IF(b_BDVSA!I683&lt;&gt;"",ABS(b_BDVSA!I683),"")</f>
        <v/>
      </c>
      <c r="L683" s="125" t="str">
        <f>IF(b_BDVSA!L683&lt;&gt;"",ABS(b_BDVSA!L683),"")</f>
        <v/>
      </c>
      <c r="M683" s="125" t="str">
        <f>IF(AND(b_BDVSA!L683&lt;&gt;"",b_BDVSA!L683&lt;&gt;0)=TRUE,IF(b_BDVSA!L683&gt;0,"D","A"),"")</f>
        <v/>
      </c>
      <c r="N683" s="125" t="str">
        <f>IF(b_BDVSA!M683&lt;&gt;"",ABS(b_BDVSA!M683),"")</f>
        <v/>
      </c>
      <c r="O683" s="125" t="str">
        <f>IF(AND(b_BDVSA!M683&lt;&gt;"",b_BDVSA!M683&lt;&gt;0)=TRUE,IF(b_BDVSA!M683&gt;0,"D","A"),"")</f>
        <v/>
      </c>
      <c r="P683" s="126" t="str">
        <f>IF(b_BDVSA!N683&lt;&gt;"",ABS(b_BDVSA!N683),"")</f>
        <v/>
      </c>
      <c r="Q683" s="125" t="str">
        <f>IF(b_BDVSA!Q683&lt;&gt;"",ABS(b_BDVSA!Q683),"")</f>
        <v/>
      </c>
      <c r="R683" s="125" t="str">
        <f>IF(AND(b_BDVSA!Q683&lt;&gt;"",b_BDVSA!Q683&lt;&gt;0)=TRUE,IF(b_BDVSA!Q683&gt;0,"D","A"),"")</f>
        <v/>
      </c>
      <c r="S683" s="125" t="str">
        <f>IF(b_BDVSA!R683&lt;&gt;"",ABS(b_BDVSA!R683),"")</f>
        <v/>
      </c>
      <c r="T683" s="125" t="str">
        <f>IF(AND(b_BDVSA!R683&lt;&gt;"",b_BDVSA!R683&lt;&gt;0)=TRUE,IF(b_BDVSA!R683&gt;0,"D","A"),"")</f>
        <v/>
      </c>
      <c r="U683" s="126" t="str">
        <f>IF(b_BDVSA!S683&lt;&gt;"",ABS(b_BDVSA!S683),"")</f>
        <v/>
      </c>
      <c r="V683" s="125" t="str">
        <f>IF(b_BDVSA!V683&lt;&gt;"",ABS(b_BDVSA!V683),"")</f>
        <v/>
      </c>
      <c r="W683" s="125" t="str">
        <f>IF(AND(b_BDVSA!V683&lt;&gt;"",b_BDVSA!V683&lt;&gt;0)=TRUE,IF(b_BDVSA!V683&gt;0,"D","A"),"")</f>
        <v/>
      </c>
      <c r="X683" s="125" t="str">
        <f>IF(b_BDVSA!W683&lt;&gt;"",ABS(b_BDVSA!W683),"")</f>
        <v/>
      </c>
      <c r="Y683" s="125" t="str">
        <f>IF(AND(b_BDVSA!W683&lt;&gt;"",b_BDVSA!W683&lt;&gt;0)=TRUE,IF(b_BDVSA!W683&gt;0,"D","A"),"")</f>
        <v/>
      </c>
      <c r="Z683" s="126" t="str">
        <f>IF(b_BDVSA!X683&lt;&gt;"",ABS(b_BDVSA!X683),"")</f>
        <v/>
      </c>
    </row>
    <row r="684" spans="1:26">
      <c r="A684" s="117" t="str">
        <f>IF(dati_pdc!A680&lt;&gt;"",IF(dati_pdc!D680=1,RIGHT(dati_pdc!A680,dati_pdc!E680),dati_pdc!A680),"")</f>
        <v/>
      </c>
      <c r="B684" s="117" t="str">
        <f>IF(dati_pdc!B680&lt;&gt;"",dati_pdc!B680,"")</f>
        <v/>
      </c>
      <c r="C684" s="117" t="str">
        <f>IF(dati_pdc!C680&lt;&gt;"",dati_pdc!C680,"")</f>
        <v/>
      </c>
      <c r="D684" s="117" t="str">
        <f>IF(dati_pdc!D680&lt;&gt;"",dati_pdc!D680,"")</f>
        <v/>
      </c>
      <c r="E684" s="125" t="str">
        <f>IF(b_BDVSA!F684&lt;&gt;"",ABS(b_BDVSA!F684),"")</f>
        <v/>
      </c>
      <c r="F684" s="125" t="str">
        <f>IF(AND(b_BDVSA!F684&lt;&gt;"",b_BDVSA!F684&lt;&gt;0)=TRUE,IF(b_BDVSA!F684&gt;0,"D","A"),"")</f>
        <v/>
      </c>
      <c r="G684" s="125" t="str">
        <f>IF(b_BDVSA!G684&lt;&gt;"",ABS(b_BDVSA!G684),"")</f>
        <v/>
      </c>
      <c r="H684" s="125" t="str">
        <f>IF(AND(b_BDVSA!G684&lt;&gt;"",b_BDVSA!G684&lt;&gt;0)=TRUE,IF(b_BDVSA!G684&gt;0,"D","A"),"")</f>
        <v/>
      </c>
      <c r="I684" s="125" t="str">
        <f>IF(b_BDVSA!H684&lt;&gt;"",ABS(b_BDVSA!H684),"")</f>
        <v/>
      </c>
      <c r="J684" s="125" t="str">
        <f>IF(AND(b_BDVSA!H684&lt;&gt;"",b_BDVSA!H684&lt;&gt;0)=TRUE,IF(b_BDVSA!H684&gt;0,"D","A"),"")</f>
        <v/>
      </c>
      <c r="K684" s="126" t="str">
        <f>IF(b_BDVSA!I684&lt;&gt;"",ABS(b_BDVSA!I684),"")</f>
        <v/>
      </c>
      <c r="L684" s="125" t="str">
        <f>IF(b_BDVSA!L684&lt;&gt;"",ABS(b_BDVSA!L684),"")</f>
        <v/>
      </c>
      <c r="M684" s="125" t="str">
        <f>IF(AND(b_BDVSA!L684&lt;&gt;"",b_BDVSA!L684&lt;&gt;0)=TRUE,IF(b_BDVSA!L684&gt;0,"D","A"),"")</f>
        <v/>
      </c>
      <c r="N684" s="125" t="str">
        <f>IF(b_BDVSA!M684&lt;&gt;"",ABS(b_BDVSA!M684),"")</f>
        <v/>
      </c>
      <c r="O684" s="125" t="str">
        <f>IF(AND(b_BDVSA!M684&lt;&gt;"",b_BDVSA!M684&lt;&gt;0)=TRUE,IF(b_BDVSA!M684&gt;0,"D","A"),"")</f>
        <v/>
      </c>
      <c r="P684" s="126" t="str">
        <f>IF(b_BDVSA!N684&lt;&gt;"",ABS(b_BDVSA!N684),"")</f>
        <v/>
      </c>
      <c r="Q684" s="125" t="str">
        <f>IF(b_BDVSA!Q684&lt;&gt;"",ABS(b_BDVSA!Q684),"")</f>
        <v/>
      </c>
      <c r="R684" s="125" t="str">
        <f>IF(AND(b_BDVSA!Q684&lt;&gt;"",b_BDVSA!Q684&lt;&gt;0)=TRUE,IF(b_BDVSA!Q684&gt;0,"D","A"),"")</f>
        <v/>
      </c>
      <c r="S684" s="125" t="str">
        <f>IF(b_BDVSA!R684&lt;&gt;"",ABS(b_BDVSA!R684),"")</f>
        <v/>
      </c>
      <c r="T684" s="125" t="str">
        <f>IF(AND(b_BDVSA!R684&lt;&gt;"",b_BDVSA!R684&lt;&gt;0)=TRUE,IF(b_BDVSA!R684&gt;0,"D","A"),"")</f>
        <v/>
      </c>
      <c r="U684" s="126" t="str">
        <f>IF(b_BDVSA!S684&lt;&gt;"",ABS(b_BDVSA!S684),"")</f>
        <v/>
      </c>
      <c r="V684" s="125" t="str">
        <f>IF(b_BDVSA!V684&lt;&gt;"",ABS(b_BDVSA!V684),"")</f>
        <v/>
      </c>
      <c r="W684" s="125" t="str">
        <f>IF(AND(b_BDVSA!V684&lt;&gt;"",b_BDVSA!V684&lt;&gt;0)=TRUE,IF(b_BDVSA!V684&gt;0,"D","A"),"")</f>
        <v/>
      </c>
      <c r="X684" s="125" t="str">
        <f>IF(b_BDVSA!W684&lt;&gt;"",ABS(b_BDVSA!W684),"")</f>
        <v/>
      </c>
      <c r="Y684" s="125" t="str">
        <f>IF(AND(b_BDVSA!W684&lt;&gt;"",b_BDVSA!W684&lt;&gt;0)=TRUE,IF(b_BDVSA!W684&gt;0,"D","A"),"")</f>
        <v/>
      </c>
      <c r="Z684" s="126" t="str">
        <f>IF(b_BDVSA!X684&lt;&gt;"",ABS(b_BDVSA!X684),"")</f>
        <v/>
      </c>
    </row>
    <row r="685" spans="1:26">
      <c r="A685" s="117" t="str">
        <f>IF(dati_pdc!A681&lt;&gt;"",IF(dati_pdc!D681=1,RIGHT(dati_pdc!A681,dati_pdc!E681),dati_pdc!A681),"")</f>
        <v/>
      </c>
      <c r="B685" s="117" t="str">
        <f>IF(dati_pdc!B681&lt;&gt;"",dati_pdc!B681,"")</f>
        <v/>
      </c>
      <c r="C685" s="117" t="str">
        <f>IF(dati_pdc!C681&lt;&gt;"",dati_pdc!C681,"")</f>
        <v/>
      </c>
      <c r="D685" s="117" t="str">
        <f>IF(dati_pdc!D681&lt;&gt;"",dati_pdc!D681,"")</f>
        <v/>
      </c>
      <c r="E685" s="125" t="str">
        <f>IF(b_BDVSA!F685&lt;&gt;"",ABS(b_BDVSA!F685),"")</f>
        <v/>
      </c>
      <c r="F685" s="125" t="str">
        <f>IF(AND(b_BDVSA!F685&lt;&gt;"",b_BDVSA!F685&lt;&gt;0)=TRUE,IF(b_BDVSA!F685&gt;0,"D","A"),"")</f>
        <v/>
      </c>
      <c r="G685" s="125" t="str">
        <f>IF(b_BDVSA!G685&lt;&gt;"",ABS(b_BDVSA!G685),"")</f>
        <v/>
      </c>
      <c r="H685" s="125" t="str">
        <f>IF(AND(b_BDVSA!G685&lt;&gt;"",b_BDVSA!G685&lt;&gt;0)=TRUE,IF(b_BDVSA!G685&gt;0,"D","A"),"")</f>
        <v/>
      </c>
      <c r="I685" s="125" t="str">
        <f>IF(b_BDVSA!H685&lt;&gt;"",ABS(b_BDVSA!H685),"")</f>
        <v/>
      </c>
      <c r="J685" s="125" t="str">
        <f>IF(AND(b_BDVSA!H685&lt;&gt;"",b_BDVSA!H685&lt;&gt;0)=TRUE,IF(b_BDVSA!H685&gt;0,"D","A"),"")</f>
        <v/>
      </c>
      <c r="K685" s="126" t="str">
        <f>IF(b_BDVSA!I685&lt;&gt;"",ABS(b_BDVSA!I685),"")</f>
        <v/>
      </c>
      <c r="L685" s="125" t="str">
        <f>IF(b_BDVSA!L685&lt;&gt;"",ABS(b_BDVSA!L685),"")</f>
        <v/>
      </c>
      <c r="M685" s="125" t="str">
        <f>IF(AND(b_BDVSA!L685&lt;&gt;"",b_BDVSA!L685&lt;&gt;0)=TRUE,IF(b_BDVSA!L685&gt;0,"D","A"),"")</f>
        <v/>
      </c>
      <c r="N685" s="125" t="str">
        <f>IF(b_BDVSA!M685&lt;&gt;"",ABS(b_BDVSA!M685),"")</f>
        <v/>
      </c>
      <c r="O685" s="125" t="str">
        <f>IF(AND(b_BDVSA!M685&lt;&gt;"",b_BDVSA!M685&lt;&gt;0)=TRUE,IF(b_BDVSA!M685&gt;0,"D","A"),"")</f>
        <v/>
      </c>
      <c r="P685" s="126" t="str">
        <f>IF(b_BDVSA!N685&lt;&gt;"",ABS(b_BDVSA!N685),"")</f>
        <v/>
      </c>
      <c r="Q685" s="125" t="str">
        <f>IF(b_BDVSA!Q685&lt;&gt;"",ABS(b_BDVSA!Q685),"")</f>
        <v/>
      </c>
      <c r="R685" s="125" t="str">
        <f>IF(AND(b_BDVSA!Q685&lt;&gt;"",b_BDVSA!Q685&lt;&gt;0)=TRUE,IF(b_BDVSA!Q685&gt;0,"D","A"),"")</f>
        <v/>
      </c>
      <c r="S685" s="125" t="str">
        <f>IF(b_BDVSA!R685&lt;&gt;"",ABS(b_BDVSA!R685),"")</f>
        <v/>
      </c>
      <c r="T685" s="125" t="str">
        <f>IF(AND(b_BDVSA!R685&lt;&gt;"",b_BDVSA!R685&lt;&gt;0)=TRUE,IF(b_BDVSA!R685&gt;0,"D","A"),"")</f>
        <v/>
      </c>
      <c r="U685" s="126" t="str">
        <f>IF(b_BDVSA!S685&lt;&gt;"",ABS(b_BDVSA!S685),"")</f>
        <v/>
      </c>
      <c r="V685" s="125" t="str">
        <f>IF(b_BDVSA!V685&lt;&gt;"",ABS(b_BDVSA!V685),"")</f>
        <v/>
      </c>
      <c r="W685" s="125" t="str">
        <f>IF(AND(b_BDVSA!V685&lt;&gt;"",b_BDVSA!V685&lt;&gt;0)=TRUE,IF(b_BDVSA!V685&gt;0,"D","A"),"")</f>
        <v/>
      </c>
      <c r="X685" s="125" t="str">
        <f>IF(b_BDVSA!W685&lt;&gt;"",ABS(b_BDVSA!W685),"")</f>
        <v/>
      </c>
      <c r="Y685" s="125" t="str">
        <f>IF(AND(b_BDVSA!W685&lt;&gt;"",b_BDVSA!W685&lt;&gt;0)=TRUE,IF(b_BDVSA!W685&gt;0,"D","A"),"")</f>
        <v/>
      </c>
      <c r="Z685" s="126" t="str">
        <f>IF(b_BDVSA!X685&lt;&gt;"",ABS(b_BDVSA!X685),"")</f>
        <v/>
      </c>
    </row>
    <row r="686" spans="1:26">
      <c r="A686" s="117" t="str">
        <f>IF(dati_pdc!A682&lt;&gt;"",IF(dati_pdc!D682=1,RIGHT(dati_pdc!A682,dati_pdc!E682),dati_pdc!A682),"")</f>
        <v/>
      </c>
      <c r="B686" s="117" t="str">
        <f>IF(dati_pdc!B682&lt;&gt;"",dati_pdc!B682,"")</f>
        <v/>
      </c>
      <c r="C686" s="117" t="str">
        <f>IF(dati_pdc!C682&lt;&gt;"",dati_pdc!C682,"")</f>
        <v/>
      </c>
      <c r="D686" s="117" t="str">
        <f>IF(dati_pdc!D682&lt;&gt;"",dati_pdc!D682,"")</f>
        <v/>
      </c>
      <c r="E686" s="125" t="str">
        <f>IF(b_BDVSA!F686&lt;&gt;"",ABS(b_BDVSA!F686),"")</f>
        <v/>
      </c>
      <c r="F686" s="125" t="str">
        <f>IF(AND(b_BDVSA!F686&lt;&gt;"",b_BDVSA!F686&lt;&gt;0)=TRUE,IF(b_BDVSA!F686&gt;0,"D","A"),"")</f>
        <v/>
      </c>
      <c r="G686" s="125" t="str">
        <f>IF(b_BDVSA!G686&lt;&gt;"",ABS(b_BDVSA!G686),"")</f>
        <v/>
      </c>
      <c r="H686" s="125" t="str">
        <f>IF(AND(b_BDVSA!G686&lt;&gt;"",b_BDVSA!G686&lt;&gt;0)=TRUE,IF(b_BDVSA!G686&gt;0,"D","A"),"")</f>
        <v/>
      </c>
      <c r="I686" s="125" t="str">
        <f>IF(b_BDVSA!H686&lt;&gt;"",ABS(b_BDVSA!H686),"")</f>
        <v/>
      </c>
      <c r="J686" s="125" t="str">
        <f>IF(AND(b_BDVSA!H686&lt;&gt;"",b_BDVSA!H686&lt;&gt;0)=TRUE,IF(b_BDVSA!H686&gt;0,"D","A"),"")</f>
        <v/>
      </c>
      <c r="K686" s="126" t="str">
        <f>IF(b_BDVSA!I686&lt;&gt;"",ABS(b_BDVSA!I686),"")</f>
        <v/>
      </c>
      <c r="L686" s="125" t="str">
        <f>IF(b_BDVSA!L686&lt;&gt;"",ABS(b_BDVSA!L686),"")</f>
        <v/>
      </c>
      <c r="M686" s="125" t="str">
        <f>IF(AND(b_BDVSA!L686&lt;&gt;"",b_BDVSA!L686&lt;&gt;0)=TRUE,IF(b_BDVSA!L686&gt;0,"D","A"),"")</f>
        <v/>
      </c>
      <c r="N686" s="125" t="str">
        <f>IF(b_BDVSA!M686&lt;&gt;"",ABS(b_BDVSA!M686),"")</f>
        <v/>
      </c>
      <c r="O686" s="125" t="str">
        <f>IF(AND(b_BDVSA!M686&lt;&gt;"",b_BDVSA!M686&lt;&gt;0)=TRUE,IF(b_BDVSA!M686&gt;0,"D","A"),"")</f>
        <v/>
      </c>
      <c r="P686" s="126" t="str">
        <f>IF(b_BDVSA!N686&lt;&gt;"",ABS(b_BDVSA!N686),"")</f>
        <v/>
      </c>
      <c r="Q686" s="125" t="str">
        <f>IF(b_BDVSA!Q686&lt;&gt;"",ABS(b_BDVSA!Q686),"")</f>
        <v/>
      </c>
      <c r="R686" s="125" t="str">
        <f>IF(AND(b_BDVSA!Q686&lt;&gt;"",b_BDVSA!Q686&lt;&gt;0)=TRUE,IF(b_BDVSA!Q686&gt;0,"D","A"),"")</f>
        <v/>
      </c>
      <c r="S686" s="125" t="str">
        <f>IF(b_BDVSA!R686&lt;&gt;"",ABS(b_BDVSA!R686),"")</f>
        <v/>
      </c>
      <c r="T686" s="125" t="str">
        <f>IF(AND(b_BDVSA!R686&lt;&gt;"",b_BDVSA!R686&lt;&gt;0)=TRUE,IF(b_BDVSA!R686&gt;0,"D","A"),"")</f>
        <v/>
      </c>
      <c r="U686" s="126" t="str">
        <f>IF(b_BDVSA!S686&lt;&gt;"",ABS(b_BDVSA!S686),"")</f>
        <v/>
      </c>
      <c r="V686" s="125" t="str">
        <f>IF(b_BDVSA!V686&lt;&gt;"",ABS(b_BDVSA!V686),"")</f>
        <v/>
      </c>
      <c r="W686" s="125" t="str">
        <f>IF(AND(b_BDVSA!V686&lt;&gt;"",b_BDVSA!V686&lt;&gt;0)=TRUE,IF(b_BDVSA!V686&gt;0,"D","A"),"")</f>
        <v/>
      </c>
      <c r="X686" s="125" t="str">
        <f>IF(b_BDVSA!W686&lt;&gt;"",ABS(b_BDVSA!W686),"")</f>
        <v/>
      </c>
      <c r="Y686" s="125" t="str">
        <f>IF(AND(b_BDVSA!W686&lt;&gt;"",b_BDVSA!W686&lt;&gt;0)=TRUE,IF(b_BDVSA!W686&gt;0,"D","A"),"")</f>
        <v/>
      </c>
      <c r="Z686" s="126" t="str">
        <f>IF(b_BDVSA!X686&lt;&gt;"",ABS(b_BDVSA!X686),"")</f>
        <v/>
      </c>
    </row>
    <row r="687" spans="1:26">
      <c r="A687" s="117" t="str">
        <f>IF(dati_pdc!A683&lt;&gt;"",IF(dati_pdc!D683=1,RIGHT(dati_pdc!A683,dati_pdc!E683),dati_pdc!A683),"")</f>
        <v/>
      </c>
      <c r="B687" s="117" t="str">
        <f>IF(dati_pdc!B683&lt;&gt;"",dati_pdc!B683,"")</f>
        <v/>
      </c>
      <c r="C687" s="117" t="str">
        <f>IF(dati_pdc!C683&lt;&gt;"",dati_pdc!C683,"")</f>
        <v/>
      </c>
      <c r="D687" s="117" t="str">
        <f>IF(dati_pdc!D683&lt;&gt;"",dati_pdc!D683,"")</f>
        <v/>
      </c>
      <c r="E687" s="125" t="str">
        <f>IF(b_BDVSA!F687&lt;&gt;"",ABS(b_BDVSA!F687),"")</f>
        <v/>
      </c>
      <c r="F687" s="125" t="str">
        <f>IF(AND(b_BDVSA!F687&lt;&gt;"",b_BDVSA!F687&lt;&gt;0)=TRUE,IF(b_BDVSA!F687&gt;0,"D","A"),"")</f>
        <v/>
      </c>
      <c r="G687" s="125" t="str">
        <f>IF(b_BDVSA!G687&lt;&gt;"",ABS(b_BDVSA!G687),"")</f>
        <v/>
      </c>
      <c r="H687" s="125" t="str">
        <f>IF(AND(b_BDVSA!G687&lt;&gt;"",b_BDVSA!G687&lt;&gt;0)=TRUE,IF(b_BDVSA!G687&gt;0,"D","A"),"")</f>
        <v/>
      </c>
      <c r="I687" s="125" t="str">
        <f>IF(b_BDVSA!H687&lt;&gt;"",ABS(b_BDVSA!H687),"")</f>
        <v/>
      </c>
      <c r="J687" s="125" t="str">
        <f>IF(AND(b_BDVSA!H687&lt;&gt;"",b_BDVSA!H687&lt;&gt;0)=TRUE,IF(b_BDVSA!H687&gt;0,"D","A"),"")</f>
        <v/>
      </c>
      <c r="K687" s="126" t="str">
        <f>IF(b_BDVSA!I687&lt;&gt;"",ABS(b_BDVSA!I687),"")</f>
        <v/>
      </c>
      <c r="L687" s="125" t="str">
        <f>IF(b_BDVSA!L687&lt;&gt;"",ABS(b_BDVSA!L687),"")</f>
        <v/>
      </c>
      <c r="M687" s="125" t="str">
        <f>IF(AND(b_BDVSA!L687&lt;&gt;"",b_BDVSA!L687&lt;&gt;0)=TRUE,IF(b_BDVSA!L687&gt;0,"D","A"),"")</f>
        <v/>
      </c>
      <c r="N687" s="125" t="str">
        <f>IF(b_BDVSA!M687&lt;&gt;"",ABS(b_BDVSA!M687),"")</f>
        <v/>
      </c>
      <c r="O687" s="125" t="str">
        <f>IF(AND(b_BDVSA!M687&lt;&gt;"",b_BDVSA!M687&lt;&gt;0)=TRUE,IF(b_BDVSA!M687&gt;0,"D","A"),"")</f>
        <v/>
      </c>
      <c r="P687" s="126" t="str">
        <f>IF(b_BDVSA!N687&lt;&gt;"",ABS(b_BDVSA!N687),"")</f>
        <v/>
      </c>
      <c r="Q687" s="125" t="str">
        <f>IF(b_BDVSA!Q687&lt;&gt;"",ABS(b_BDVSA!Q687),"")</f>
        <v/>
      </c>
      <c r="R687" s="125" t="str">
        <f>IF(AND(b_BDVSA!Q687&lt;&gt;"",b_BDVSA!Q687&lt;&gt;0)=TRUE,IF(b_BDVSA!Q687&gt;0,"D","A"),"")</f>
        <v/>
      </c>
      <c r="S687" s="125" t="str">
        <f>IF(b_BDVSA!R687&lt;&gt;"",ABS(b_BDVSA!R687),"")</f>
        <v/>
      </c>
      <c r="T687" s="125" t="str">
        <f>IF(AND(b_BDVSA!R687&lt;&gt;"",b_BDVSA!R687&lt;&gt;0)=TRUE,IF(b_BDVSA!R687&gt;0,"D","A"),"")</f>
        <v/>
      </c>
      <c r="U687" s="126" t="str">
        <f>IF(b_BDVSA!S687&lt;&gt;"",ABS(b_BDVSA!S687),"")</f>
        <v/>
      </c>
      <c r="V687" s="125" t="str">
        <f>IF(b_BDVSA!V687&lt;&gt;"",ABS(b_BDVSA!V687),"")</f>
        <v/>
      </c>
      <c r="W687" s="125" t="str">
        <f>IF(AND(b_BDVSA!V687&lt;&gt;"",b_BDVSA!V687&lt;&gt;0)=TRUE,IF(b_BDVSA!V687&gt;0,"D","A"),"")</f>
        <v/>
      </c>
      <c r="X687" s="125" t="str">
        <f>IF(b_BDVSA!W687&lt;&gt;"",ABS(b_BDVSA!W687),"")</f>
        <v/>
      </c>
      <c r="Y687" s="125" t="str">
        <f>IF(AND(b_BDVSA!W687&lt;&gt;"",b_BDVSA!W687&lt;&gt;0)=TRUE,IF(b_BDVSA!W687&gt;0,"D","A"),"")</f>
        <v/>
      </c>
      <c r="Z687" s="126" t="str">
        <f>IF(b_BDVSA!X687&lt;&gt;"",ABS(b_BDVSA!X687),"")</f>
        <v/>
      </c>
    </row>
    <row r="688" spans="1:26">
      <c r="A688" s="117" t="str">
        <f>IF(dati_pdc!A684&lt;&gt;"",IF(dati_pdc!D684=1,RIGHT(dati_pdc!A684,dati_pdc!E684),dati_pdc!A684),"")</f>
        <v/>
      </c>
      <c r="B688" s="117" t="str">
        <f>IF(dati_pdc!B684&lt;&gt;"",dati_pdc!B684,"")</f>
        <v/>
      </c>
      <c r="C688" s="117" t="str">
        <f>IF(dati_pdc!C684&lt;&gt;"",dati_pdc!C684,"")</f>
        <v/>
      </c>
      <c r="D688" s="117" t="str">
        <f>IF(dati_pdc!D684&lt;&gt;"",dati_pdc!D684,"")</f>
        <v/>
      </c>
      <c r="E688" s="125" t="str">
        <f>IF(b_BDVSA!F688&lt;&gt;"",ABS(b_BDVSA!F688),"")</f>
        <v/>
      </c>
      <c r="F688" s="125" t="str">
        <f>IF(AND(b_BDVSA!F688&lt;&gt;"",b_BDVSA!F688&lt;&gt;0)=TRUE,IF(b_BDVSA!F688&gt;0,"D","A"),"")</f>
        <v/>
      </c>
      <c r="G688" s="125" t="str">
        <f>IF(b_BDVSA!G688&lt;&gt;"",ABS(b_BDVSA!G688),"")</f>
        <v/>
      </c>
      <c r="H688" s="125" t="str">
        <f>IF(AND(b_BDVSA!G688&lt;&gt;"",b_BDVSA!G688&lt;&gt;0)=TRUE,IF(b_BDVSA!G688&gt;0,"D","A"),"")</f>
        <v/>
      </c>
      <c r="I688" s="125" t="str">
        <f>IF(b_BDVSA!H688&lt;&gt;"",ABS(b_BDVSA!H688),"")</f>
        <v/>
      </c>
      <c r="J688" s="125" t="str">
        <f>IF(AND(b_BDVSA!H688&lt;&gt;"",b_BDVSA!H688&lt;&gt;0)=TRUE,IF(b_BDVSA!H688&gt;0,"D","A"),"")</f>
        <v/>
      </c>
      <c r="K688" s="126" t="str">
        <f>IF(b_BDVSA!I688&lt;&gt;"",ABS(b_BDVSA!I688),"")</f>
        <v/>
      </c>
      <c r="L688" s="125" t="str">
        <f>IF(b_BDVSA!L688&lt;&gt;"",ABS(b_BDVSA!L688),"")</f>
        <v/>
      </c>
      <c r="M688" s="125" t="str">
        <f>IF(AND(b_BDVSA!L688&lt;&gt;"",b_BDVSA!L688&lt;&gt;0)=TRUE,IF(b_BDVSA!L688&gt;0,"D","A"),"")</f>
        <v/>
      </c>
      <c r="N688" s="125" t="str">
        <f>IF(b_BDVSA!M688&lt;&gt;"",ABS(b_BDVSA!M688),"")</f>
        <v/>
      </c>
      <c r="O688" s="125" t="str">
        <f>IF(AND(b_BDVSA!M688&lt;&gt;"",b_BDVSA!M688&lt;&gt;0)=TRUE,IF(b_BDVSA!M688&gt;0,"D","A"),"")</f>
        <v/>
      </c>
      <c r="P688" s="126" t="str">
        <f>IF(b_BDVSA!N688&lt;&gt;"",ABS(b_BDVSA!N688),"")</f>
        <v/>
      </c>
      <c r="Q688" s="125" t="str">
        <f>IF(b_BDVSA!Q688&lt;&gt;"",ABS(b_BDVSA!Q688),"")</f>
        <v/>
      </c>
      <c r="R688" s="125" t="str">
        <f>IF(AND(b_BDVSA!Q688&lt;&gt;"",b_BDVSA!Q688&lt;&gt;0)=TRUE,IF(b_BDVSA!Q688&gt;0,"D","A"),"")</f>
        <v/>
      </c>
      <c r="S688" s="125" t="str">
        <f>IF(b_BDVSA!R688&lt;&gt;"",ABS(b_BDVSA!R688),"")</f>
        <v/>
      </c>
      <c r="T688" s="125" t="str">
        <f>IF(AND(b_BDVSA!R688&lt;&gt;"",b_BDVSA!R688&lt;&gt;0)=TRUE,IF(b_BDVSA!R688&gt;0,"D","A"),"")</f>
        <v/>
      </c>
      <c r="U688" s="126" t="str">
        <f>IF(b_BDVSA!S688&lt;&gt;"",ABS(b_BDVSA!S688),"")</f>
        <v/>
      </c>
      <c r="V688" s="125" t="str">
        <f>IF(b_BDVSA!V688&lt;&gt;"",ABS(b_BDVSA!V688),"")</f>
        <v/>
      </c>
      <c r="W688" s="125" t="str">
        <f>IF(AND(b_BDVSA!V688&lt;&gt;"",b_BDVSA!V688&lt;&gt;0)=TRUE,IF(b_BDVSA!V688&gt;0,"D","A"),"")</f>
        <v/>
      </c>
      <c r="X688" s="125" t="str">
        <f>IF(b_BDVSA!W688&lt;&gt;"",ABS(b_BDVSA!W688),"")</f>
        <v/>
      </c>
      <c r="Y688" s="125" t="str">
        <f>IF(AND(b_BDVSA!W688&lt;&gt;"",b_BDVSA!W688&lt;&gt;0)=TRUE,IF(b_BDVSA!W688&gt;0,"D","A"),"")</f>
        <v/>
      </c>
      <c r="Z688" s="126" t="str">
        <f>IF(b_BDVSA!X688&lt;&gt;"",ABS(b_BDVSA!X688),"")</f>
        <v/>
      </c>
    </row>
    <row r="689" spans="1:26">
      <c r="A689" s="117" t="str">
        <f>IF(dati_pdc!A685&lt;&gt;"",IF(dati_pdc!D685=1,RIGHT(dati_pdc!A685,dati_pdc!E685),dati_pdc!A685),"")</f>
        <v/>
      </c>
      <c r="B689" s="117" t="str">
        <f>IF(dati_pdc!B685&lt;&gt;"",dati_pdc!B685,"")</f>
        <v/>
      </c>
      <c r="C689" s="117" t="str">
        <f>IF(dati_pdc!C685&lt;&gt;"",dati_pdc!C685,"")</f>
        <v/>
      </c>
      <c r="D689" s="117" t="str">
        <f>IF(dati_pdc!D685&lt;&gt;"",dati_pdc!D685,"")</f>
        <v/>
      </c>
      <c r="E689" s="125" t="str">
        <f>IF(b_BDVSA!F689&lt;&gt;"",ABS(b_BDVSA!F689),"")</f>
        <v/>
      </c>
      <c r="F689" s="125" t="str">
        <f>IF(AND(b_BDVSA!F689&lt;&gt;"",b_BDVSA!F689&lt;&gt;0)=TRUE,IF(b_BDVSA!F689&gt;0,"D","A"),"")</f>
        <v/>
      </c>
      <c r="G689" s="125" t="str">
        <f>IF(b_BDVSA!G689&lt;&gt;"",ABS(b_BDVSA!G689),"")</f>
        <v/>
      </c>
      <c r="H689" s="125" t="str">
        <f>IF(AND(b_BDVSA!G689&lt;&gt;"",b_BDVSA!G689&lt;&gt;0)=TRUE,IF(b_BDVSA!G689&gt;0,"D","A"),"")</f>
        <v/>
      </c>
      <c r="I689" s="125" t="str">
        <f>IF(b_BDVSA!H689&lt;&gt;"",ABS(b_BDVSA!H689),"")</f>
        <v/>
      </c>
      <c r="J689" s="125" t="str">
        <f>IF(AND(b_BDVSA!H689&lt;&gt;"",b_BDVSA!H689&lt;&gt;0)=TRUE,IF(b_BDVSA!H689&gt;0,"D","A"),"")</f>
        <v/>
      </c>
      <c r="K689" s="126" t="str">
        <f>IF(b_BDVSA!I689&lt;&gt;"",ABS(b_BDVSA!I689),"")</f>
        <v/>
      </c>
      <c r="L689" s="125" t="str">
        <f>IF(b_BDVSA!L689&lt;&gt;"",ABS(b_BDVSA!L689),"")</f>
        <v/>
      </c>
      <c r="M689" s="125" t="str">
        <f>IF(AND(b_BDVSA!L689&lt;&gt;"",b_BDVSA!L689&lt;&gt;0)=TRUE,IF(b_BDVSA!L689&gt;0,"D","A"),"")</f>
        <v/>
      </c>
      <c r="N689" s="125" t="str">
        <f>IF(b_BDVSA!M689&lt;&gt;"",ABS(b_BDVSA!M689),"")</f>
        <v/>
      </c>
      <c r="O689" s="125" t="str">
        <f>IF(AND(b_BDVSA!M689&lt;&gt;"",b_BDVSA!M689&lt;&gt;0)=TRUE,IF(b_BDVSA!M689&gt;0,"D","A"),"")</f>
        <v/>
      </c>
      <c r="P689" s="126" t="str">
        <f>IF(b_BDVSA!N689&lt;&gt;"",ABS(b_BDVSA!N689),"")</f>
        <v/>
      </c>
      <c r="Q689" s="125" t="str">
        <f>IF(b_BDVSA!Q689&lt;&gt;"",ABS(b_BDVSA!Q689),"")</f>
        <v/>
      </c>
      <c r="R689" s="125" t="str">
        <f>IF(AND(b_BDVSA!Q689&lt;&gt;"",b_BDVSA!Q689&lt;&gt;0)=TRUE,IF(b_BDVSA!Q689&gt;0,"D","A"),"")</f>
        <v/>
      </c>
      <c r="S689" s="125" t="str">
        <f>IF(b_BDVSA!R689&lt;&gt;"",ABS(b_BDVSA!R689),"")</f>
        <v/>
      </c>
      <c r="T689" s="125" t="str">
        <f>IF(AND(b_BDVSA!R689&lt;&gt;"",b_BDVSA!R689&lt;&gt;0)=TRUE,IF(b_BDVSA!R689&gt;0,"D","A"),"")</f>
        <v/>
      </c>
      <c r="U689" s="126" t="str">
        <f>IF(b_BDVSA!S689&lt;&gt;"",ABS(b_BDVSA!S689),"")</f>
        <v/>
      </c>
      <c r="V689" s="125" t="str">
        <f>IF(b_BDVSA!V689&lt;&gt;"",ABS(b_BDVSA!V689),"")</f>
        <v/>
      </c>
      <c r="W689" s="125" t="str">
        <f>IF(AND(b_BDVSA!V689&lt;&gt;"",b_BDVSA!V689&lt;&gt;0)=TRUE,IF(b_BDVSA!V689&gt;0,"D","A"),"")</f>
        <v/>
      </c>
      <c r="X689" s="125" t="str">
        <f>IF(b_BDVSA!W689&lt;&gt;"",ABS(b_BDVSA!W689),"")</f>
        <v/>
      </c>
      <c r="Y689" s="125" t="str">
        <f>IF(AND(b_BDVSA!W689&lt;&gt;"",b_BDVSA!W689&lt;&gt;0)=TRUE,IF(b_BDVSA!W689&gt;0,"D","A"),"")</f>
        <v/>
      </c>
      <c r="Z689" s="126" t="str">
        <f>IF(b_BDVSA!X689&lt;&gt;"",ABS(b_BDVSA!X689),"")</f>
        <v/>
      </c>
    </row>
    <row r="690" spans="1:26">
      <c r="A690" s="117" t="str">
        <f>IF(dati_pdc!A686&lt;&gt;"",IF(dati_pdc!D686=1,RIGHT(dati_pdc!A686,dati_pdc!E686),dati_pdc!A686),"")</f>
        <v/>
      </c>
      <c r="B690" s="117" t="str">
        <f>IF(dati_pdc!B686&lt;&gt;"",dati_pdc!B686,"")</f>
        <v/>
      </c>
      <c r="C690" s="117" t="str">
        <f>IF(dati_pdc!C686&lt;&gt;"",dati_pdc!C686,"")</f>
        <v/>
      </c>
      <c r="D690" s="117" t="str">
        <f>IF(dati_pdc!D686&lt;&gt;"",dati_pdc!D686,"")</f>
        <v/>
      </c>
      <c r="E690" s="125" t="str">
        <f>IF(b_BDVSA!F690&lt;&gt;"",ABS(b_BDVSA!F690),"")</f>
        <v/>
      </c>
      <c r="F690" s="125" t="str">
        <f>IF(AND(b_BDVSA!F690&lt;&gt;"",b_BDVSA!F690&lt;&gt;0)=TRUE,IF(b_BDVSA!F690&gt;0,"D","A"),"")</f>
        <v/>
      </c>
      <c r="G690" s="125" t="str">
        <f>IF(b_BDVSA!G690&lt;&gt;"",ABS(b_BDVSA!G690),"")</f>
        <v/>
      </c>
      <c r="H690" s="125" t="str">
        <f>IF(AND(b_BDVSA!G690&lt;&gt;"",b_BDVSA!G690&lt;&gt;0)=TRUE,IF(b_BDVSA!G690&gt;0,"D","A"),"")</f>
        <v/>
      </c>
      <c r="I690" s="125" t="str">
        <f>IF(b_BDVSA!H690&lt;&gt;"",ABS(b_BDVSA!H690),"")</f>
        <v/>
      </c>
      <c r="J690" s="125" t="str">
        <f>IF(AND(b_BDVSA!H690&lt;&gt;"",b_BDVSA!H690&lt;&gt;0)=TRUE,IF(b_BDVSA!H690&gt;0,"D","A"),"")</f>
        <v/>
      </c>
      <c r="K690" s="126" t="str">
        <f>IF(b_BDVSA!I690&lt;&gt;"",ABS(b_BDVSA!I690),"")</f>
        <v/>
      </c>
      <c r="L690" s="125" t="str">
        <f>IF(b_BDVSA!L690&lt;&gt;"",ABS(b_BDVSA!L690),"")</f>
        <v/>
      </c>
      <c r="M690" s="125" t="str">
        <f>IF(AND(b_BDVSA!L690&lt;&gt;"",b_BDVSA!L690&lt;&gt;0)=TRUE,IF(b_BDVSA!L690&gt;0,"D","A"),"")</f>
        <v/>
      </c>
      <c r="N690" s="125" t="str">
        <f>IF(b_BDVSA!M690&lt;&gt;"",ABS(b_BDVSA!M690),"")</f>
        <v/>
      </c>
      <c r="O690" s="125" t="str">
        <f>IF(AND(b_BDVSA!M690&lt;&gt;"",b_BDVSA!M690&lt;&gt;0)=TRUE,IF(b_BDVSA!M690&gt;0,"D","A"),"")</f>
        <v/>
      </c>
      <c r="P690" s="126" t="str">
        <f>IF(b_BDVSA!N690&lt;&gt;"",ABS(b_BDVSA!N690),"")</f>
        <v/>
      </c>
      <c r="Q690" s="125" t="str">
        <f>IF(b_BDVSA!Q690&lt;&gt;"",ABS(b_BDVSA!Q690),"")</f>
        <v/>
      </c>
      <c r="R690" s="125" t="str">
        <f>IF(AND(b_BDVSA!Q690&lt;&gt;"",b_BDVSA!Q690&lt;&gt;0)=TRUE,IF(b_BDVSA!Q690&gt;0,"D","A"),"")</f>
        <v/>
      </c>
      <c r="S690" s="125" t="str">
        <f>IF(b_BDVSA!R690&lt;&gt;"",ABS(b_BDVSA!R690),"")</f>
        <v/>
      </c>
      <c r="T690" s="125" t="str">
        <f>IF(AND(b_BDVSA!R690&lt;&gt;"",b_BDVSA!R690&lt;&gt;0)=TRUE,IF(b_BDVSA!R690&gt;0,"D","A"),"")</f>
        <v/>
      </c>
      <c r="U690" s="126" t="str">
        <f>IF(b_BDVSA!S690&lt;&gt;"",ABS(b_BDVSA!S690),"")</f>
        <v/>
      </c>
      <c r="V690" s="125" t="str">
        <f>IF(b_BDVSA!V690&lt;&gt;"",ABS(b_BDVSA!V690),"")</f>
        <v/>
      </c>
      <c r="W690" s="125" t="str">
        <f>IF(AND(b_BDVSA!V690&lt;&gt;"",b_BDVSA!V690&lt;&gt;0)=TRUE,IF(b_BDVSA!V690&gt;0,"D","A"),"")</f>
        <v/>
      </c>
      <c r="X690" s="125" t="str">
        <f>IF(b_BDVSA!W690&lt;&gt;"",ABS(b_BDVSA!W690),"")</f>
        <v/>
      </c>
      <c r="Y690" s="125" t="str">
        <f>IF(AND(b_BDVSA!W690&lt;&gt;"",b_BDVSA!W690&lt;&gt;0)=TRUE,IF(b_BDVSA!W690&gt;0,"D","A"),"")</f>
        <v/>
      </c>
      <c r="Z690" s="126" t="str">
        <f>IF(b_BDVSA!X690&lt;&gt;"",ABS(b_BDVSA!X690),"")</f>
        <v/>
      </c>
    </row>
    <row r="691" spans="1:26">
      <c r="A691" s="117" t="str">
        <f>IF(dati_pdc!A687&lt;&gt;"",IF(dati_pdc!D687=1,RIGHT(dati_pdc!A687,dati_pdc!E687),dati_pdc!A687),"")</f>
        <v/>
      </c>
      <c r="B691" s="117" t="str">
        <f>IF(dati_pdc!B687&lt;&gt;"",dati_pdc!B687,"")</f>
        <v/>
      </c>
      <c r="C691" s="117" t="str">
        <f>IF(dati_pdc!C687&lt;&gt;"",dati_pdc!C687,"")</f>
        <v/>
      </c>
      <c r="D691" s="117" t="str">
        <f>IF(dati_pdc!D687&lt;&gt;"",dati_pdc!D687,"")</f>
        <v/>
      </c>
      <c r="E691" s="125" t="str">
        <f>IF(b_BDVSA!F691&lt;&gt;"",ABS(b_BDVSA!F691),"")</f>
        <v/>
      </c>
      <c r="F691" s="125" t="str">
        <f>IF(AND(b_BDVSA!F691&lt;&gt;"",b_BDVSA!F691&lt;&gt;0)=TRUE,IF(b_BDVSA!F691&gt;0,"D","A"),"")</f>
        <v/>
      </c>
      <c r="G691" s="125" t="str">
        <f>IF(b_BDVSA!G691&lt;&gt;"",ABS(b_BDVSA!G691),"")</f>
        <v/>
      </c>
      <c r="H691" s="125" t="str">
        <f>IF(AND(b_BDVSA!G691&lt;&gt;"",b_BDVSA!G691&lt;&gt;0)=TRUE,IF(b_BDVSA!G691&gt;0,"D","A"),"")</f>
        <v/>
      </c>
      <c r="I691" s="125" t="str">
        <f>IF(b_BDVSA!H691&lt;&gt;"",ABS(b_BDVSA!H691),"")</f>
        <v/>
      </c>
      <c r="J691" s="125" t="str">
        <f>IF(AND(b_BDVSA!H691&lt;&gt;"",b_BDVSA!H691&lt;&gt;0)=TRUE,IF(b_BDVSA!H691&gt;0,"D","A"),"")</f>
        <v/>
      </c>
      <c r="K691" s="126" t="str">
        <f>IF(b_BDVSA!I691&lt;&gt;"",ABS(b_BDVSA!I691),"")</f>
        <v/>
      </c>
      <c r="L691" s="125" t="str">
        <f>IF(b_BDVSA!L691&lt;&gt;"",ABS(b_BDVSA!L691),"")</f>
        <v/>
      </c>
      <c r="M691" s="125" t="str">
        <f>IF(AND(b_BDVSA!L691&lt;&gt;"",b_BDVSA!L691&lt;&gt;0)=TRUE,IF(b_BDVSA!L691&gt;0,"D","A"),"")</f>
        <v/>
      </c>
      <c r="N691" s="125" t="str">
        <f>IF(b_BDVSA!M691&lt;&gt;"",ABS(b_BDVSA!M691),"")</f>
        <v/>
      </c>
      <c r="O691" s="125" t="str">
        <f>IF(AND(b_BDVSA!M691&lt;&gt;"",b_BDVSA!M691&lt;&gt;0)=TRUE,IF(b_BDVSA!M691&gt;0,"D","A"),"")</f>
        <v/>
      </c>
      <c r="P691" s="126" t="str">
        <f>IF(b_BDVSA!N691&lt;&gt;"",ABS(b_BDVSA!N691),"")</f>
        <v/>
      </c>
      <c r="Q691" s="125" t="str">
        <f>IF(b_BDVSA!Q691&lt;&gt;"",ABS(b_BDVSA!Q691),"")</f>
        <v/>
      </c>
      <c r="R691" s="125" t="str">
        <f>IF(AND(b_BDVSA!Q691&lt;&gt;"",b_BDVSA!Q691&lt;&gt;0)=TRUE,IF(b_BDVSA!Q691&gt;0,"D","A"),"")</f>
        <v/>
      </c>
      <c r="S691" s="125" t="str">
        <f>IF(b_BDVSA!R691&lt;&gt;"",ABS(b_BDVSA!R691),"")</f>
        <v/>
      </c>
      <c r="T691" s="125" t="str">
        <f>IF(AND(b_BDVSA!R691&lt;&gt;"",b_BDVSA!R691&lt;&gt;0)=TRUE,IF(b_BDVSA!R691&gt;0,"D","A"),"")</f>
        <v/>
      </c>
      <c r="U691" s="126" t="str">
        <f>IF(b_BDVSA!S691&lt;&gt;"",ABS(b_BDVSA!S691),"")</f>
        <v/>
      </c>
      <c r="V691" s="125" t="str">
        <f>IF(b_BDVSA!V691&lt;&gt;"",ABS(b_BDVSA!V691),"")</f>
        <v/>
      </c>
      <c r="W691" s="125" t="str">
        <f>IF(AND(b_BDVSA!V691&lt;&gt;"",b_BDVSA!V691&lt;&gt;0)=TRUE,IF(b_BDVSA!V691&gt;0,"D","A"),"")</f>
        <v/>
      </c>
      <c r="X691" s="125" t="str">
        <f>IF(b_BDVSA!W691&lt;&gt;"",ABS(b_BDVSA!W691),"")</f>
        <v/>
      </c>
      <c r="Y691" s="125" t="str">
        <f>IF(AND(b_BDVSA!W691&lt;&gt;"",b_BDVSA!W691&lt;&gt;0)=TRUE,IF(b_BDVSA!W691&gt;0,"D","A"),"")</f>
        <v/>
      </c>
      <c r="Z691" s="126" t="str">
        <f>IF(b_BDVSA!X691&lt;&gt;"",ABS(b_BDVSA!X691),"")</f>
        <v/>
      </c>
    </row>
    <row r="692" spans="1:26">
      <c r="A692" s="117" t="str">
        <f>IF(dati_pdc!A688&lt;&gt;"",IF(dati_pdc!D688=1,RIGHT(dati_pdc!A688,dati_pdc!E688),dati_pdc!A688),"")</f>
        <v/>
      </c>
      <c r="B692" s="117" t="str">
        <f>IF(dati_pdc!B688&lt;&gt;"",dati_pdc!B688,"")</f>
        <v/>
      </c>
      <c r="C692" s="117" t="str">
        <f>IF(dati_pdc!C688&lt;&gt;"",dati_pdc!C688,"")</f>
        <v/>
      </c>
      <c r="D692" s="117" t="str">
        <f>IF(dati_pdc!D688&lt;&gt;"",dati_pdc!D688,"")</f>
        <v/>
      </c>
      <c r="E692" s="125" t="str">
        <f>IF(b_BDVSA!F692&lt;&gt;"",ABS(b_BDVSA!F692),"")</f>
        <v/>
      </c>
      <c r="F692" s="125" t="str">
        <f>IF(AND(b_BDVSA!F692&lt;&gt;"",b_BDVSA!F692&lt;&gt;0)=TRUE,IF(b_BDVSA!F692&gt;0,"D","A"),"")</f>
        <v/>
      </c>
      <c r="G692" s="125" t="str">
        <f>IF(b_BDVSA!G692&lt;&gt;"",ABS(b_BDVSA!G692),"")</f>
        <v/>
      </c>
      <c r="H692" s="125" t="str">
        <f>IF(AND(b_BDVSA!G692&lt;&gt;"",b_BDVSA!G692&lt;&gt;0)=TRUE,IF(b_BDVSA!G692&gt;0,"D","A"),"")</f>
        <v/>
      </c>
      <c r="I692" s="125" t="str">
        <f>IF(b_BDVSA!H692&lt;&gt;"",ABS(b_BDVSA!H692),"")</f>
        <v/>
      </c>
      <c r="J692" s="125" t="str">
        <f>IF(AND(b_BDVSA!H692&lt;&gt;"",b_BDVSA!H692&lt;&gt;0)=TRUE,IF(b_BDVSA!H692&gt;0,"D","A"),"")</f>
        <v/>
      </c>
      <c r="K692" s="126" t="str">
        <f>IF(b_BDVSA!I692&lt;&gt;"",ABS(b_BDVSA!I692),"")</f>
        <v/>
      </c>
      <c r="L692" s="125" t="str">
        <f>IF(b_BDVSA!L692&lt;&gt;"",ABS(b_BDVSA!L692),"")</f>
        <v/>
      </c>
      <c r="M692" s="125" t="str">
        <f>IF(AND(b_BDVSA!L692&lt;&gt;"",b_BDVSA!L692&lt;&gt;0)=TRUE,IF(b_BDVSA!L692&gt;0,"D","A"),"")</f>
        <v/>
      </c>
      <c r="N692" s="125" t="str">
        <f>IF(b_BDVSA!M692&lt;&gt;"",ABS(b_BDVSA!M692),"")</f>
        <v/>
      </c>
      <c r="O692" s="125" t="str">
        <f>IF(AND(b_BDVSA!M692&lt;&gt;"",b_BDVSA!M692&lt;&gt;0)=TRUE,IF(b_BDVSA!M692&gt;0,"D","A"),"")</f>
        <v/>
      </c>
      <c r="P692" s="126" t="str">
        <f>IF(b_BDVSA!N692&lt;&gt;"",ABS(b_BDVSA!N692),"")</f>
        <v/>
      </c>
      <c r="Q692" s="125" t="str">
        <f>IF(b_BDVSA!Q692&lt;&gt;"",ABS(b_BDVSA!Q692),"")</f>
        <v/>
      </c>
      <c r="R692" s="125" t="str">
        <f>IF(AND(b_BDVSA!Q692&lt;&gt;"",b_BDVSA!Q692&lt;&gt;0)=TRUE,IF(b_BDVSA!Q692&gt;0,"D","A"),"")</f>
        <v/>
      </c>
      <c r="S692" s="125" t="str">
        <f>IF(b_BDVSA!R692&lt;&gt;"",ABS(b_BDVSA!R692),"")</f>
        <v/>
      </c>
      <c r="T692" s="125" t="str">
        <f>IF(AND(b_BDVSA!R692&lt;&gt;"",b_BDVSA!R692&lt;&gt;0)=TRUE,IF(b_BDVSA!R692&gt;0,"D","A"),"")</f>
        <v/>
      </c>
      <c r="U692" s="126" t="str">
        <f>IF(b_BDVSA!S692&lt;&gt;"",ABS(b_BDVSA!S692),"")</f>
        <v/>
      </c>
      <c r="V692" s="125" t="str">
        <f>IF(b_BDVSA!V692&lt;&gt;"",ABS(b_BDVSA!V692),"")</f>
        <v/>
      </c>
      <c r="W692" s="125" t="str">
        <f>IF(AND(b_BDVSA!V692&lt;&gt;"",b_BDVSA!V692&lt;&gt;0)=TRUE,IF(b_BDVSA!V692&gt;0,"D","A"),"")</f>
        <v/>
      </c>
      <c r="X692" s="125" t="str">
        <f>IF(b_BDVSA!W692&lt;&gt;"",ABS(b_BDVSA!W692),"")</f>
        <v/>
      </c>
      <c r="Y692" s="125" t="str">
        <f>IF(AND(b_BDVSA!W692&lt;&gt;"",b_BDVSA!W692&lt;&gt;0)=TRUE,IF(b_BDVSA!W692&gt;0,"D","A"),"")</f>
        <v/>
      </c>
      <c r="Z692" s="126" t="str">
        <f>IF(b_BDVSA!X692&lt;&gt;"",ABS(b_BDVSA!X692),"")</f>
        <v/>
      </c>
    </row>
    <row r="693" spans="1:26">
      <c r="A693" s="117" t="str">
        <f>IF(dati_pdc!A689&lt;&gt;"",IF(dati_pdc!D689=1,RIGHT(dati_pdc!A689,dati_pdc!E689),dati_pdc!A689),"")</f>
        <v/>
      </c>
      <c r="B693" s="117" t="str">
        <f>IF(dati_pdc!B689&lt;&gt;"",dati_pdc!B689,"")</f>
        <v/>
      </c>
      <c r="C693" s="117" t="str">
        <f>IF(dati_pdc!C689&lt;&gt;"",dati_pdc!C689,"")</f>
        <v/>
      </c>
      <c r="D693" s="117" t="str">
        <f>IF(dati_pdc!D689&lt;&gt;"",dati_pdc!D689,"")</f>
        <v/>
      </c>
      <c r="E693" s="125" t="str">
        <f>IF(b_BDVSA!F693&lt;&gt;"",ABS(b_BDVSA!F693),"")</f>
        <v/>
      </c>
      <c r="F693" s="125" t="str">
        <f>IF(AND(b_BDVSA!F693&lt;&gt;"",b_BDVSA!F693&lt;&gt;0)=TRUE,IF(b_BDVSA!F693&gt;0,"D","A"),"")</f>
        <v/>
      </c>
      <c r="G693" s="125" t="str">
        <f>IF(b_BDVSA!G693&lt;&gt;"",ABS(b_BDVSA!G693),"")</f>
        <v/>
      </c>
      <c r="H693" s="125" t="str">
        <f>IF(AND(b_BDVSA!G693&lt;&gt;"",b_BDVSA!G693&lt;&gt;0)=TRUE,IF(b_BDVSA!G693&gt;0,"D","A"),"")</f>
        <v/>
      </c>
      <c r="I693" s="125" t="str">
        <f>IF(b_BDVSA!H693&lt;&gt;"",ABS(b_BDVSA!H693),"")</f>
        <v/>
      </c>
      <c r="J693" s="125" t="str">
        <f>IF(AND(b_BDVSA!H693&lt;&gt;"",b_BDVSA!H693&lt;&gt;0)=TRUE,IF(b_BDVSA!H693&gt;0,"D","A"),"")</f>
        <v/>
      </c>
      <c r="K693" s="126" t="str">
        <f>IF(b_BDVSA!I693&lt;&gt;"",ABS(b_BDVSA!I693),"")</f>
        <v/>
      </c>
      <c r="L693" s="125" t="str">
        <f>IF(b_BDVSA!L693&lt;&gt;"",ABS(b_BDVSA!L693),"")</f>
        <v/>
      </c>
      <c r="M693" s="125" t="str">
        <f>IF(AND(b_BDVSA!L693&lt;&gt;"",b_BDVSA!L693&lt;&gt;0)=TRUE,IF(b_BDVSA!L693&gt;0,"D","A"),"")</f>
        <v/>
      </c>
      <c r="N693" s="125" t="str">
        <f>IF(b_BDVSA!M693&lt;&gt;"",ABS(b_BDVSA!M693),"")</f>
        <v/>
      </c>
      <c r="O693" s="125" t="str">
        <f>IF(AND(b_BDVSA!M693&lt;&gt;"",b_BDVSA!M693&lt;&gt;0)=TRUE,IF(b_BDVSA!M693&gt;0,"D","A"),"")</f>
        <v/>
      </c>
      <c r="P693" s="126" t="str">
        <f>IF(b_BDVSA!N693&lt;&gt;"",ABS(b_BDVSA!N693),"")</f>
        <v/>
      </c>
      <c r="Q693" s="125" t="str">
        <f>IF(b_BDVSA!Q693&lt;&gt;"",ABS(b_BDVSA!Q693),"")</f>
        <v/>
      </c>
      <c r="R693" s="125" t="str">
        <f>IF(AND(b_BDVSA!Q693&lt;&gt;"",b_BDVSA!Q693&lt;&gt;0)=TRUE,IF(b_BDVSA!Q693&gt;0,"D","A"),"")</f>
        <v/>
      </c>
      <c r="S693" s="125" t="str">
        <f>IF(b_BDVSA!R693&lt;&gt;"",ABS(b_BDVSA!R693),"")</f>
        <v/>
      </c>
      <c r="T693" s="125" t="str">
        <f>IF(AND(b_BDVSA!R693&lt;&gt;"",b_BDVSA!R693&lt;&gt;0)=TRUE,IF(b_BDVSA!R693&gt;0,"D","A"),"")</f>
        <v/>
      </c>
      <c r="U693" s="126" t="str">
        <f>IF(b_BDVSA!S693&lt;&gt;"",ABS(b_BDVSA!S693),"")</f>
        <v/>
      </c>
      <c r="V693" s="125" t="str">
        <f>IF(b_BDVSA!V693&lt;&gt;"",ABS(b_BDVSA!V693),"")</f>
        <v/>
      </c>
      <c r="W693" s="125" t="str">
        <f>IF(AND(b_BDVSA!V693&lt;&gt;"",b_BDVSA!V693&lt;&gt;0)=TRUE,IF(b_BDVSA!V693&gt;0,"D","A"),"")</f>
        <v/>
      </c>
      <c r="X693" s="125" t="str">
        <f>IF(b_BDVSA!W693&lt;&gt;"",ABS(b_BDVSA!W693),"")</f>
        <v/>
      </c>
      <c r="Y693" s="125" t="str">
        <f>IF(AND(b_BDVSA!W693&lt;&gt;"",b_BDVSA!W693&lt;&gt;0)=TRUE,IF(b_BDVSA!W693&gt;0,"D","A"),"")</f>
        <v/>
      </c>
      <c r="Z693" s="126" t="str">
        <f>IF(b_BDVSA!X693&lt;&gt;"",ABS(b_BDVSA!X693),"")</f>
        <v/>
      </c>
    </row>
    <row r="694" spans="1:26">
      <c r="A694" s="117" t="str">
        <f>IF(dati_pdc!A690&lt;&gt;"",IF(dati_pdc!D690=1,RIGHT(dati_pdc!A690,dati_pdc!E690),dati_pdc!A690),"")</f>
        <v/>
      </c>
      <c r="B694" s="117" t="str">
        <f>IF(dati_pdc!B690&lt;&gt;"",dati_pdc!B690,"")</f>
        <v/>
      </c>
      <c r="C694" s="117" t="str">
        <f>IF(dati_pdc!C690&lt;&gt;"",dati_pdc!C690,"")</f>
        <v/>
      </c>
      <c r="D694" s="117" t="str">
        <f>IF(dati_pdc!D690&lt;&gt;"",dati_pdc!D690,"")</f>
        <v/>
      </c>
      <c r="E694" s="125" t="str">
        <f>IF(b_BDVSA!F694&lt;&gt;"",ABS(b_BDVSA!F694),"")</f>
        <v/>
      </c>
      <c r="F694" s="125" t="str">
        <f>IF(AND(b_BDVSA!F694&lt;&gt;"",b_BDVSA!F694&lt;&gt;0)=TRUE,IF(b_BDVSA!F694&gt;0,"D","A"),"")</f>
        <v/>
      </c>
      <c r="G694" s="125" t="str">
        <f>IF(b_BDVSA!G694&lt;&gt;"",ABS(b_BDVSA!G694),"")</f>
        <v/>
      </c>
      <c r="H694" s="125" t="str">
        <f>IF(AND(b_BDVSA!G694&lt;&gt;"",b_BDVSA!G694&lt;&gt;0)=TRUE,IF(b_BDVSA!G694&gt;0,"D","A"),"")</f>
        <v/>
      </c>
      <c r="I694" s="125" t="str">
        <f>IF(b_BDVSA!H694&lt;&gt;"",ABS(b_BDVSA!H694),"")</f>
        <v/>
      </c>
      <c r="J694" s="125" t="str">
        <f>IF(AND(b_BDVSA!H694&lt;&gt;"",b_BDVSA!H694&lt;&gt;0)=TRUE,IF(b_BDVSA!H694&gt;0,"D","A"),"")</f>
        <v/>
      </c>
      <c r="K694" s="126" t="str">
        <f>IF(b_BDVSA!I694&lt;&gt;"",ABS(b_BDVSA!I694),"")</f>
        <v/>
      </c>
      <c r="L694" s="125" t="str">
        <f>IF(b_BDVSA!L694&lt;&gt;"",ABS(b_BDVSA!L694),"")</f>
        <v/>
      </c>
      <c r="M694" s="125" t="str">
        <f>IF(AND(b_BDVSA!L694&lt;&gt;"",b_BDVSA!L694&lt;&gt;0)=TRUE,IF(b_BDVSA!L694&gt;0,"D","A"),"")</f>
        <v/>
      </c>
      <c r="N694" s="125" t="str">
        <f>IF(b_BDVSA!M694&lt;&gt;"",ABS(b_BDVSA!M694),"")</f>
        <v/>
      </c>
      <c r="O694" s="125" t="str">
        <f>IF(AND(b_BDVSA!M694&lt;&gt;"",b_BDVSA!M694&lt;&gt;0)=TRUE,IF(b_BDVSA!M694&gt;0,"D","A"),"")</f>
        <v/>
      </c>
      <c r="P694" s="126" t="str">
        <f>IF(b_BDVSA!N694&lt;&gt;"",ABS(b_BDVSA!N694),"")</f>
        <v/>
      </c>
      <c r="Q694" s="125" t="str">
        <f>IF(b_BDVSA!Q694&lt;&gt;"",ABS(b_BDVSA!Q694),"")</f>
        <v/>
      </c>
      <c r="R694" s="125" t="str">
        <f>IF(AND(b_BDVSA!Q694&lt;&gt;"",b_BDVSA!Q694&lt;&gt;0)=TRUE,IF(b_BDVSA!Q694&gt;0,"D","A"),"")</f>
        <v/>
      </c>
      <c r="S694" s="125" t="str">
        <f>IF(b_BDVSA!R694&lt;&gt;"",ABS(b_BDVSA!R694),"")</f>
        <v/>
      </c>
      <c r="T694" s="125" t="str">
        <f>IF(AND(b_BDVSA!R694&lt;&gt;"",b_BDVSA!R694&lt;&gt;0)=TRUE,IF(b_BDVSA!R694&gt;0,"D","A"),"")</f>
        <v/>
      </c>
      <c r="U694" s="126" t="str">
        <f>IF(b_BDVSA!S694&lt;&gt;"",ABS(b_BDVSA!S694),"")</f>
        <v/>
      </c>
      <c r="V694" s="125" t="str">
        <f>IF(b_BDVSA!V694&lt;&gt;"",ABS(b_BDVSA!V694),"")</f>
        <v/>
      </c>
      <c r="W694" s="125" t="str">
        <f>IF(AND(b_BDVSA!V694&lt;&gt;"",b_BDVSA!V694&lt;&gt;0)=TRUE,IF(b_BDVSA!V694&gt;0,"D","A"),"")</f>
        <v/>
      </c>
      <c r="X694" s="125" t="str">
        <f>IF(b_BDVSA!W694&lt;&gt;"",ABS(b_BDVSA!W694),"")</f>
        <v/>
      </c>
      <c r="Y694" s="125" t="str">
        <f>IF(AND(b_BDVSA!W694&lt;&gt;"",b_BDVSA!W694&lt;&gt;0)=TRUE,IF(b_BDVSA!W694&gt;0,"D","A"),"")</f>
        <v/>
      </c>
      <c r="Z694" s="126" t="str">
        <f>IF(b_BDVSA!X694&lt;&gt;"",ABS(b_BDVSA!X694),"")</f>
        <v/>
      </c>
    </row>
    <row r="695" spans="1:26">
      <c r="A695" s="117" t="str">
        <f>IF(dati_pdc!A691&lt;&gt;"",IF(dati_pdc!D691=1,RIGHT(dati_pdc!A691,dati_pdc!E691),dati_pdc!A691),"")</f>
        <v/>
      </c>
      <c r="B695" s="117" t="str">
        <f>IF(dati_pdc!B691&lt;&gt;"",dati_pdc!B691,"")</f>
        <v/>
      </c>
      <c r="C695" s="117" t="str">
        <f>IF(dati_pdc!C691&lt;&gt;"",dati_pdc!C691,"")</f>
        <v/>
      </c>
      <c r="D695" s="117" t="str">
        <f>IF(dati_pdc!D691&lt;&gt;"",dati_pdc!D691,"")</f>
        <v/>
      </c>
      <c r="E695" s="125" t="str">
        <f>IF(b_BDVSA!F695&lt;&gt;"",ABS(b_BDVSA!F695),"")</f>
        <v/>
      </c>
      <c r="F695" s="125" t="str">
        <f>IF(AND(b_BDVSA!F695&lt;&gt;"",b_BDVSA!F695&lt;&gt;0)=TRUE,IF(b_BDVSA!F695&gt;0,"D","A"),"")</f>
        <v/>
      </c>
      <c r="G695" s="125" t="str">
        <f>IF(b_BDVSA!G695&lt;&gt;"",ABS(b_BDVSA!G695),"")</f>
        <v/>
      </c>
      <c r="H695" s="125" t="str">
        <f>IF(AND(b_BDVSA!G695&lt;&gt;"",b_BDVSA!G695&lt;&gt;0)=TRUE,IF(b_BDVSA!G695&gt;0,"D","A"),"")</f>
        <v/>
      </c>
      <c r="I695" s="125" t="str">
        <f>IF(b_BDVSA!H695&lt;&gt;"",ABS(b_BDVSA!H695),"")</f>
        <v/>
      </c>
      <c r="J695" s="125" t="str">
        <f>IF(AND(b_BDVSA!H695&lt;&gt;"",b_BDVSA!H695&lt;&gt;0)=TRUE,IF(b_BDVSA!H695&gt;0,"D","A"),"")</f>
        <v/>
      </c>
      <c r="K695" s="126" t="str">
        <f>IF(b_BDVSA!I695&lt;&gt;"",ABS(b_BDVSA!I695),"")</f>
        <v/>
      </c>
      <c r="L695" s="125" t="str">
        <f>IF(b_BDVSA!L695&lt;&gt;"",ABS(b_BDVSA!L695),"")</f>
        <v/>
      </c>
      <c r="M695" s="125" t="str">
        <f>IF(AND(b_BDVSA!L695&lt;&gt;"",b_BDVSA!L695&lt;&gt;0)=TRUE,IF(b_BDVSA!L695&gt;0,"D","A"),"")</f>
        <v/>
      </c>
      <c r="N695" s="125" t="str">
        <f>IF(b_BDVSA!M695&lt;&gt;"",ABS(b_BDVSA!M695),"")</f>
        <v/>
      </c>
      <c r="O695" s="125" t="str">
        <f>IF(AND(b_BDVSA!M695&lt;&gt;"",b_BDVSA!M695&lt;&gt;0)=TRUE,IF(b_BDVSA!M695&gt;0,"D","A"),"")</f>
        <v/>
      </c>
      <c r="P695" s="126" t="str">
        <f>IF(b_BDVSA!N695&lt;&gt;"",ABS(b_BDVSA!N695),"")</f>
        <v/>
      </c>
      <c r="Q695" s="125" t="str">
        <f>IF(b_BDVSA!Q695&lt;&gt;"",ABS(b_BDVSA!Q695),"")</f>
        <v/>
      </c>
      <c r="R695" s="125" t="str">
        <f>IF(AND(b_BDVSA!Q695&lt;&gt;"",b_BDVSA!Q695&lt;&gt;0)=TRUE,IF(b_BDVSA!Q695&gt;0,"D","A"),"")</f>
        <v/>
      </c>
      <c r="S695" s="125" t="str">
        <f>IF(b_BDVSA!R695&lt;&gt;"",ABS(b_BDVSA!R695),"")</f>
        <v/>
      </c>
      <c r="T695" s="125" t="str">
        <f>IF(AND(b_BDVSA!R695&lt;&gt;"",b_BDVSA!R695&lt;&gt;0)=TRUE,IF(b_BDVSA!R695&gt;0,"D","A"),"")</f>
        <v/>
      </c>
      <c r="U695" s="126" t="str">
        <f>IF(b_BDVSA!S695&lt;&gt;"",ABS(b_BDVSA!S695),"")</f>
        <v/>
      </c>
      <c r="V695" s="125" t="str">
        <f>IF(b_BDVSA!V695&lt;&gt;"",ABS(b_BDVSA!V695),"")</f>
        <v/>
      </c>
      <c r="W695" s="125" t="str">
        <f>IF(AND(b_BDVSA!V695&lt;&gt;"",b_BDVSA!V695&lt;&gt;0)=TRUE,IF(b_BDVSA!V695&gt;0,"D","A"),"")</f>
        <v/>
      </c>
      <c r="X695" s="125" t="str">
        <f>IF(b_BDVSA!W695&lt;&gt;"",ABS(b_BDVSA!W695),"")</f>
        <v/>
      </c>
      <c r="Y695" s="125" t="str">
        <f>IF(AND(b_BDVSA!W695&lt;&gt;"",b_BDVSA!W695&lt;&gt;0)=TRUE,IF(b_BDVSA!W695&gt;0,"D","A"),"")</f>
        <v/>
      </c>
      <c r="Z695" s="126" t="str">
        <f>IF(b_BDVSA!X695&lt;&gt;"",ABS(b_BDVSA!X695),"")</f>
        <v/>
      </c>
    </row>
    <row r="696" spans="1:26">
      <c r="A696" s="117" t="str">
        <f>IF(dati_pdc!A692&lt;&gt;"",IF(dati_pdc!D692=1,RIGHT(dati_pdc!A692,dati_pdc!E692),dati_pdc!A692),"")</f>
        <v/>
      </c>
      <c r="B696" s="117" t="str">
        <f>IF(dati_pdc!B692&lt;&gt;"",dati_pdc!B692,"")</f>
        <v/>
      </c>
      <c r="C696" s="117" t="str">
        <f>IF(dati_pdc!C692&lt;&gt;"",dati_pdc!C692,"")</f>
        <v/>
      </c>
      <c r="D696" s="117" t="str">
        <f>IF(dati_pdc!D692&lt;&gt;"",dati_pdc!D692,"")</f>
        <v/>
      </c>
      <c r="E696" s="125" t="str">
        <f>IF(b_BDVSA!F696&lt;&gt;"",ABS(b_BDVSA!F696),"")</f>
        <v/>
      </c>
      <c r="F696" s="125" t="str">
        <f>IF(AND(b_BDVSA!F696&lt;&gt;"",b_BDVSA!F696&lt;&gt;0)=TRUE,IF(b_BDVSA!F696&gt;0,"D","A"),"")</f>
        <v/>
      </c>
      <c r="G696" s="125" t="str">
        <f>IF(b_BDVSA!G696&lt;&gt;"",ABS(b_BDVSA!G696),"")</f>
        <v/>
      </c>
      <c r="H696" s="125" t="str">
        <f>IF(AND(b_BDVSA!G696&lt;&gt;"",b_BDVSA!G696&lt;&gt;0)=TRUE,IF(b_BDVSA!G696&gt;0,"D","A"),"")</f>
        <v/>
      </c>
      <c r="I696" s="125" t="str">
        <f>IF(b_BDVSA!H696&lt;&gt;"",ABS(b_BDVSA!H696),"")</f>
        <v/>
      </c>
      <c r="J696" s="125" t="str">
        <f>IF(AND(b_BDVSA!H696&lt;&gt;"",b_BDVSA!H696&lt;&gt;0)=TRUE,IF(b_BDVSA!H696&gt;0,"D","A"),"")</f>
        <v/>
      </c>
      <c r="K696" s="126" t="str">
        <f>IF(b_BDVSA!I696&lt;&gt;"",ABS(b_BDVSA!I696),"")</f>
        <v/>
      </c>
      <c r="L696" s="125" t="str">
        <f>IF(b_BDVSA!L696&lt;&gt;"",ABS(b_BDVSA!L696),"")</f>
        <v/>
      </c>
      <c r="M696" s="125" t="str">
        <f>IF(AND(b_BDVSA!L696&lt;&gt;"",b_BDVSA!L696&lt;&gt;0)=TRUE,IF(b_BDVSA!L696&gt;0,"D","A"),"")</f>
        <v/>
      </c>
      <c r="N696" s="125" t="str">
        <f>IF(b_BDVSA!M696&lt;&gt;"",ABS(b_BDVSA!M696),"")</f>
        <v/>
      </c>
      <c r="O696" s="125" t="str">
        <f>IF(AND(b_BDVSA!M696&lt;&gt;"",b_BDVSA!M696&lt;&gt;0)=TRUE,IF(b_BDVSA!M696&gt;0,"D","A"),"")</f>
        <v/>
      </c>
      <c r="P696" s="126" t="str">
        <f>IF(b_BDVSA!N696&lt;&gt;"",ABS(b_BDVSA!N696),"")</f>
        <v/>
      </c>
      <c r="Q696" s="125" t="str">
        <f>IF(b_BDVSA!Q696&lt;&gt;"",ABS(b_BDVSA!Q696),"")</f>
        <v/>
      </c>
      <c r="R696" s="125" t="str">
        <f>IF(AND(b_BDVSA!Q696&lt;&gt;"",b_BDVSA!Q696&lt;&gt;0)=TRUE,IF(b_BDVSA!Q696&gt;0,"D","A"),"")</f>
        <v/>
      </c>
      <c r="S696" s="125" t="str">
        <f>IF(b_BDVSA!R696&lt;&gt;"",ABS(b_BDVSA!R696),"")</f>
        <v/>
      </c>
      <c r="T696" s="125" t="str">
        <f>IF(AND(b_BDVSA!R696&lt;&gt;"",b_BDVSA!R696&lt;&gt;0)=TRUE,IF(b_BDVSA!R696&gt;0,"D","A"),"")</f>
        <v/>
      </c>
      <c r="U696" s="126" t="str">
        <f>IF(b_BDVSA!S696&lt;&gt;"",ABS(b_BDVSA!S696),"")</f>
        <v/>
      </c>
      <c r="V696" s="125" t="str">
        <f>IF(b_BDVSA!V696&lt;&gt;"",ABS(b_BDVSA!V696),"")</f>
        <v/>
      </c>
      <c r="W696" s="125" t="str">
        <f>IF(AND(b_BDVSA!V696&lt;&gt;"",b_BDVSA!V696&lt;&gt;0)=TRUE,IF(b_BDVSA!V696&gt;0,"D","A"),"")</f>
        <v/>
      </c>
      <c r="X696" s="125" t="str">
        <f>IF(b_BDVSA!W696&lt;&gt;"",ABS(b_BDVSA!W696),"")</f>
        <v/>
      </c>
      <c r="Y696" s="125" t="str">
        <f>IF(AND(b_BDVSA!W696&lt;&gt;"",b_BDVSA!W696&lt;&gt;0)=TRUE,IF(b_BDVSA!W696&gt;0,"D","A"),"")</f>
        <v/>
      </c>
      <c r="Z696" s="126" t="str">
        <f>IF(b_BDVSA!X696&lt;&gt;"",ABS(b_BDVSA!X696),"")</f>
        <v/>
      </c>
    </row>
    <row r="697" spans="1:26">
      <c r="A697" s="117" t="str">
        <f>IF(dati_pdc!A693&lt;&gt;"",IF(dati_pdc!D693=1,RIGHT(dati_pdc!A693,dati_pdc!E693),dati_pdc!A693),"")</f>
        <v/>
      </c>
      <c r="B697" s="117" t="str">
        <f>IF(dati_pdc!B693&lt;&gt;"",dati_pdc!B693,"")</f>
        <v/>
      </c>
      <c r="C697" s="117" t="str">
        <f>IF(dati_pdc!C693&lt;&gt;"",dati_pdc!C693,"")</f>
        <v/>
      </c>
      <c r="D697" s="117" t="str">
        <f>IF(dati_pdc!D693&lt;&gt;"",dati_pdc!D693,"")</f>
        <v/>
      </c>
      <c r="E697" s="125" t="str">
        <f>IF(b_BDVSA!F697&lt;&gt;"",ABS(b_BDVSA!F697),"")</f>
        <v/>
      </c>
      <c r="F697" s="125" t="str">
        <f>IF(AND(b_BDVSA!F697&lt;&gt;"",b_BDVSA!F697&lt;&gt;0)=TRUE,IF(b_BDVSA!F697&gt;0,"D","A"),"")</f>
        <v/>
      </c>
      <c r="G697" s="125" t="str">
        <f>IF(b_BDVSA!G697&lt;&gt;"",ABS(b_BDVSA!G697),"")</f>
        <v/>
      </c>
      <c r="H697" s="125" t="str">
        <f>IF(AND(b_BDVSA!G697&lt;&gt;"",b_BDVSA!G697&lt;&gt;0)=TRUE,IF(b_BDVSA!G697&gt;0,"D","A"),"")</f>
        <v/>
      </c>
      <c r="I697" s="125" t="str">
        <f>IF(b_BDVSA!H697&lt;&gt;"",ABS(b_BDVSA!H697),"")</f>
        <v/>
      </c>
      <c r="J697" s="125" t="str">
        <f>IF(AND(b_BDVSA!H697&lt;&gt;"",b_BDVSA!H697&lt;&gt;0)=TRUE,IF(b_BDVSA!H697&gt;0,"D","A"),"")</f>
        <v/>
      </c>
      <c r="K697" s="126" t="str">
        <f>IF(b_BDVSA!I697&lt;&gt;"",ABS(b_BDVSA!I697),"")</f>
        <v/>
      </c>
      <c r="L697" s="125" t="str">
        <f>IF(b_BDVSA!L697&lt;&gt;"",ABS(b_BDVSA!L697),"")</f>
        <v/>
      </c>
      <c r="M697" s="125" t="str">
        <f>IF(AND(b_BDVSA!L697&lt;&gt;"",b_BDVSA!L697&lt;&gt;0)=TRUE,IF(b_BDVSA!L697&gt;0,"D","A"),"")</f>
        <v/>
      </c>
      <c r="N697" s="125" t="str">
        <f>IF(b_BDVSA!M697&lt;&gt;"",ABS(b_BDVSA!M697),"")</f>
        <v/>
      </c>
      <c r="O697" s="125" t="str">
        <f>IF(AND(b_BDVSA!M697&lt;&gt;"",b_BDVSA!M697&lt;&gt;0)=TRUE,IF(b_BDVSA!M697&gt;0,"D","A"),"")</f>
        <v/>
      </c>
      <c r="P697" s="126" t="str">
        <f>IF(b_BDVSA!N697&lt;&gt;"",ABS(b_BDVSA!N697),"")</f>
        <v/>
      </c>
      <c r="Q697" s="125" t="str">
        <f>IF(b_BDVSA!Q697&lt;&gt;"",ABS(b_BDVSA!Q697),"")</f>
        <v/>
      </c>
      <c r="R697" s="125" t="str">
        <f>IF(AND(b_BDVSA!Q697&lt;&gt;"",b_BDVSA!Q697&lt;&gt;0)=TRUE,IF(b_BDVSA!Q697&gt;0,"D","A"),"")</f>
        <v/>
      </c>
      <c r="S697" s="125" t="str">
        <f>IF(b_BDVSA!R697&lt;&gt;"",ABS(b_BDVSA!R697),"")</f>
        <v/>
      </c>
      <c r="T697" s="125" t="str">
        <f>IF(AND(b_BDVSA!R697&lt;&gt;"",b_BDVSA!R697&lt;&gt;0)=TRUE,IF(b_BDVSA!R697&gt;0,"D","A"),"")</f>
        <v/>
      </c>
      <c r="U697" s="126" t="str">
        <f>IF(b_BDVSA!S697&lt;&gt;"",ABS(b_BDVSA!S697),"")</f>
        <v/>
      </c>
      <c r="V697" s="125" t="str">
        <f>IF(b_BDVSA!V697&lt;&gt;"",ABS(b_BDVSA!V697),"")</f>
        <v/>
      </c>
      <c r="W697" s="125" t="str">
        <f>IF(AND(b_BDVSA!V697&lt;&gt;"",b_BDVSA!V697&lt;&gt;0)=TRUE,IF(b_BDVSA!V697&gt;0,"D","A"),"")</f>
        <v/>
      </c>
      <c r="X697" s="125" t="str">
        <f>IF(b_BDVSA!W697&lt;&gt;"",ABS(b_BDVSA!W697),"")</f>
        <v/>
      </c>
      <c r="Y697" s="125" t="str">
        <f>IF(AND(b_BDVSA!W697&lt;&gt;"",b_BDVSA!W697&lt;&gt;0)=TRUE,IF(b_BDVSA!W697&gt;0,"D","A"),"")</f>
        <v/>
      </c>
      <c r="Z697" s="126" t="str">
        <f>IF(b_BDVSA!X697&lt;&gt;"",ABS(b_BDVSA!X697),"")</f>
        <v/>
      </c>
    </row>
    <row r="698" spans="1:26">
      <c r="A698" s="117" t="str">
        <f>IF(dati_pdc!A694&lt;&gt;"",IF(dati_pdc!D694=1,RIGHT(dati_pdc!A694,dati_pdc!E694),dati_pdc!A694),"")</f>
        <v/>
      </c>
      <c r="B698" s="117" t="str">
        <f>IF(dati_pdc!B694&lt;&gt;"",dati_pdc!B694,"")</f>
        <v/>
      </c>
      <c r="C698" s="117" t="str">
        <f>IF(dati_pdc!C694&lt;&gt;"",dati_pdc!C694,"")</f>
        <v/>
      </c>
      <c r="D698" s="117" t="str">
        <f>IF(dati_pdc!D694&lt;&gt;"",dati_pdc!D694,"")</f>
        <v/>
      </c>
      <c r="E698" s="125" t="str">
        <f>IF(b_BDVSA!F698&lt;&gt;"",ABS(b_BDVSA!F698),"")</f>
        <v/>
      </c>
      <c r="F698" s="125" t="str">
        <f>IF(AND(b_BDVSA!F698&lt;&gt;"",b_BDVSA!F698&lt;&gt;0)=TRUE,IF(b_BDVSA!F698&gt;0,"D","A"),"")</f>
        <v/>
      </c>
      <c r="G698" s="125" t="str">
        <f>IF(b_BDVSA!G698&lt;&gt;"",ABS(b_BDVSA!G698),"")</f>
        <v/>
      </c>
      <c r="H698" s="125" t="str">
        <f>IF(AND(b_BDVSA!G698&lt;&gt;"",b_BDVSA!G698&lt;&gt;0)=TRUE,IF(b_BDVSA!G698&gt;0,"D","A"),"")</f>
        <v/>
      </c>
      <c r="I698" s="125" t="str">
        <f>IF(b_BDVSA!H698&lt;&gt;"",ABS(b_BDVSA!H698),"")</f>
        <v/>
      </c>
      <c r="J698" s="125" t="str">
        <f>IF(AND(b_BDVSA!H698&lt;&gt;"",b_BDVSA!H698&lt;&gt;0)=TRUE,IF(b_BDVSA!H698&gt;0,"D","A"),"")</f>
        <v/>
      </c>
      <c r="K698" s="126" t="str">
        <f>IF(b_BDVSA!I698&lt;&gt;"",ABS(b_BDVSA!I698),"")</f>
        <v/>
      </c>
      <c r="L698" s="125" t="str">
        <f>IF(b_BDVSA!L698&lt;&gt;"",ABS(b_BDVSA!L698),"")</f>
        <v/>
      </c>
      <c r="M698" s="125" t="str">
        <f>IF(AND(b_BDVSA!L698&lt;&gt;"",b_BDVSA!L698&lt;&gt;0)=TRUE,IF(b_BDVSA!L698&gt;0,"D","A"),"")</f>
        <v/>
      </c>
      <c r="N698" s="125" t="str">
        <f>IF(b_BDVSA!M698&lt;&gt;"",ABS(b_BDVSA!M698),"")</f>
        <v/>
      </c>
      <c r="O698" s="125" t="str">
        <f>IF(AND(b_BDVSA!M698&lt;&gt;"",b_BDVSA!M698&lt;&gt;0)=TRUE,IF(b_BDVSA!M698&gt;0,"D","A"),"")</f>
        <v/>
      </c>
      <c r="P698" s="126" t="str">
        <f>IF(b_BDVSA!N698&lt;&gt;"",ABS(b_BDVSA!N698),"")</f>
        <v/>
      </c>
      <c r="Q698" s="125" t="str">
        <f>IF(b_BDVSA!Q698&lt;&gt;"",ABS(b_BDVSA!Q698),"")</f>
        <v/>
      </c>
      <c r="R698" s="125" t="str">
        <f>IF(AND(b_BDVSA!Q698&lt;&gt;"",b_BDVSA!Q698&lt;&gt;0)=TRUE,IF(b_BDVSA!Q698&gt;0,"D","A"),"")</f>
        <v/>
      </c>
      <c r="S698" s="125" t="str">
        <f>IF(b_BDVSA!R698&lt;&gt;"",ABS(b_BDVSA!R698),"")</f>
        <v/>
      </c>
      <c r="T698" s="125" t="str">
        <f>IF(AND(b_BDVSA!R698&lt;&gt;"",b_BDVSA!R698&lt;&gt;0)=TRUE,IF(b_BDVSA!R698&gt;0,"D","A"),"")</f>
        <v/>
      </c>
      <c r="U698" s="126" t="str">
        <f>IF(b_BDVSA!S698&lt;&gt;"",ABS(b_BDVSA!S698),"")</f>
        <v/>
      </c>
      <c r="V698" s="125" t="str">
        <f>IF(b_BDVSA!V698&lt;&gt;"",ABS(b_BDVSA!V698),"")</f>
        <v/>
      </c>
      <c r="W698" s="125" t="str">
        <f>IF(AND(b_BDVSA!V698&lt;&gt;"",b_BDVSA!V698&lt;&gt;0)=TRUE,IF(b_BDVSA!V698&gt;0,"D","A"),"")</f>
        <v/>
      </c>
      <c r="X698" s="125" t="str">
        <f>IF(b_BDVSA!W698&lt;&gt;"",ABS(b_BDVSA!W698),"")</f>
        <v/>
      </c>
      <c r="Y698" s="125" t="str">
        <f>IF(AND(b_BDVSA!W698&lt;&gt;"",b_BDVSA!W698&lt;&gt;0)=TRUE,IF(b_BDVSA!W698&gt;0,"D","A"),"")</f>
        <v/>
      </c>
      <c r="Z698" s="126" t="str">
        <f>IF(b_BDVSA!X698&lt;&gt;"",ABS(b_BDVSA!X698),"")</f>
        <v/>
      </c>
    </row>
    <row r="699" spans="1:26">
      <c r="A699" s="117" t="str">
        <f>IF(dati_pdc!A695&lt;&gt;"",IF(dati_pdc!D695=1,RIGHT(dati_pdc!A695,dati_pdc!E695),dati_pdc!A695),"")</f>
        <v/>
      </c>
      <c r="B699" s="117" t="str">
        <f>IF(dati_pdc!B695&lt;&gt;"",dati_pdc!B695,"")</f>
        <v/>
      </c>
      <c r="C699" s="117" t="str">
        <f>IF(dati_pdc!C695&lt;&gt;"",dati_pdc!C695,"")</f>
        <v/>
      </c>
      <c r="D699" s="117" t="str">
        <f>IF(dati_pdc!D695&lt;&gt;"",dati_pdc!D695,"")</f>
        <v/>
      </c>
      <c r="E699" s="125" t="str">
        <f>IF(b_BDVSA!F699&lt;&gt;"",ABS(b_BDVSA!F699),"")</f>
        <v/>
      </c>
      <c r="F699" s="125" t="str">
        <f>IF(AND(b_BDVSA!F699&lt;&gt;"",b_BDVSA!F699&lt;&gt;0)=TRUE,IF(b_BDVSA!F699&gt;0,"D","A"),"")</f>
        <v/>
      </c>
      <c r="G699" s="125" t="str">
        <f>IF(b_BDVSA!G699&lt;&gt;"",ABS(b_BDVSA!G699),"")</f>
        <v/>
      </c>
      <c r="H699" s="125" t="str">
        <f>IF(AND(b_BDVSA!G699&lt;&gt;"",b_BDVSA!G699&lt;&gt;0)=TRUE,IF(b_BDVSA!G699&gt;0,"D","A"),"")</f>
        <v/>
      </c>
      <c r="I699" s="125" t="str">
        <f>IF(b_BDVSA!H699&lt;&gt;"",ABS(b_BDVSA!H699),"")</f>
        <v/>
      </c>
      <c r="J699" s="125" t="str">
        <f>IF(AND(b_BDVSA!H699&lt;&gt;"",b_BDVSA!H699&lt;&gt;0)=TRUE,IF(b_BDVSA!H699&gt;0,"D","A"),"")</f>
        <v/>
      </c>
      <c r="K699" s="126" t="str">
        <f>IF(b_BDVSA!I699&lt;&gt;"",ABS(b_BDVSA!I699),"")</f>
        <v/>
      </c>
      <c r="L699" s="125" t="str">
        <f>IF(b_BDVSA!L699&lt;&gt;"",ABS(b_BDVSA!L699),"")</f>
        <v/>
      </c>
      <c r="M699" s="125" t="str">
        <f>IF(AND(b_BDVSA!L699&lt;&gt;"",b_BDVSA!L699&lt;&gt;0)=TRUE,IF(b_BDVSA!L699&gt;0,"D","A"),"")</f>
        <v/>
      </c>
      <c r="N699" s="125" t="str">
        <f>IF(b_BDVSA!M699&lt;&gt;"",ABS(b_BDVSA!M699),"")</f>
        <v/>
      </c>
      <c r="O699" s="125" t="str">
        <f>IF(AND(b_BDVSA!M699&lt;&gt;"",b_BDVSA!M699&lt;&gt;0)=TRUE,IF(b_BDVSA!M699&gt;0,"D","A"),"")</f>
        <v/>
      </c>
      <c r="P699" s="126" t="str">
        <f>IF(b_BDVSA!N699&lt;&gt;"",ABS(b_BDVSA!N699),"")</f>
        <v/>
      </c>
      <c r="Q699" s="125" t="str">
        <f>IF(b_BDVSA!Q699&lt;&gt;"",ABS(b_BDVSA!Q699),"")</f>
        <v/>
      </c>
      <c r="R699" s="125" t="str">
        <f>IF(AND(b_BDVSA!Q699&lt;&gt;"",b_BDVSA!Q699&lt;&gt;0)=TRUE,IF(b_BDVSA!Q699&gt;0,"D","A"),"")</f>
        <v/>
      </c>
      <c r="S699" s="125" t="str">
        <f>IF(b_BDVSA!R699&lt;&gt;"",ABS(b_BDVSA!R699),"")</f>
        <v/>
      </c>
      <c r="T699" s="125" t="str">
        <f>IF(AND(b_BDVSA!R699&lt;&gt;"",b_BDVSA!R699&lt;&gt;0)=TRUE,IF(b_BDVSA!R699&gt;0,"D","A"),"")</f>
        <v/>
      </c>
      <c r="U699" s="126" t="str">
        <f>IF(b_BDVSA!S699&lt;&gt;"",ABS(b_BDVSA!S699),"")</f>
        <v/>
      </c>
      <c r="V699" s="125" t="str">
        <f>IF(b_BDVSA!V699&lt;&gt;"",ABS(b_BDVSA!V699),"")</f>
        <v/>
      </c>
      <c r="W699" s="125" t="str">
        <f>IF(AND(b_BDVSA!V699&lt;&gt;"",b_BDVSA!V699&lt;&gt;0)=TRUE,IF(b_BDVSA!V699&gt;0,"D","A"),"")</f>
        <v/>
      </c>
      <c r="X699" s="125" t="str">
        <f>IF(b_BDVSA!W699&lt;&gt;"",ABS(b_BDVSA!W699),"")</f>
        <v/>
      </c>
      <c r="Y699" s="125" t="str">
        <f>IF(AND(b_BDVSA!W699&lt;&gt;"",b_BDVSA!W699&lt;&gt;0)=TRUE,IF(b_BDVSA!W699&gt;0,"D","A"),"")</f>
        <v/>
      </c>
      <c r="Z699" s="126" t="str">
        <f>IF(b_BDVSA!X699&lt;&gt;"",ABS(b_BDVSA!X699),"")</f>
        <v/>
      </c>
    </row>
    <row r="700" spans="1:26">
      <c r="A700" s="117" t="str">
        <f>IF(dati_pdc!A696&lt;&gt;"",IF(dati_pdc!D696=1,RIGHT(dati_pdc!A696,dati_pdc!E696),dati_pdc!A696),"")</f>
        <v/>
      </c>
      <c r="B700" s="117" t="str">
        <f>IF(dati_pdc!B696&lt;&gt;"",dati_pdc!B696,"")</f>
        <v/>
      </c>
      <c r="C700" s="117" t="str">
        <f>IF(dati_pdc!C696&lt;&gt;"",dati_pdc!C696,"")</f>
        <v/>
      </c>
      <c r="D700" s="117" t="str">
        <f>IF(dati_pdc!D696&lt;&gt;"",dati_pdc!D696,"")</f>
        <v/>
      </c>
      <c r="E700" s="125" t="str">
        <f>IF(b_BDVSA!F700&lt;&gt;"",ABS(b_BDVSA!F700),"")</f>
        <v/>
      </c>
      <c r="F700" s="125" t="str">
        <f>IF(AND(b_BDVSA!F700&lt;&gt;"",b_BDVSA!F700&lt;&gt;0)=TRUE,IF(b_BDVSA!F700&gt;0,"D","A"),"")</f>
        <v/>
      </c>
      <c r="G700" s="125" t="str">
        <f>IF(b_BDVSA!G700&lt;&gt;"",ABS(b_BDVSA!G700),"")</f>
        <v/>
      </c>
      <c r="H700" s="125" t="str">
        <f>IF(AND(b_BDVSA!G700&lt;&gt;"",b_BDVSA!G700&lt;&gt;0)=TRUE,IF(b_BDVSA!G700&gt;0,"D","A"),"")</f>
        <v/>
      </c>
      <c r="I700" s="125" t="str">
        <f>IF(b_BDVSA!H700&lt;&gt;"",ABS(b_BDVSA!H700),"")</f>
        <v/>
      </c>
      <c r="J700" s="125" t="str">
        <f>IF(AND(b_BDVSA!H700&lt;&gt;"",b_BDVSA!H700&lt;&gt;0)=TRUE,IF(b_BDVSA!H700&gt;0,"D","A"),"")</f>
        <v/>
      </c>
      <c r="K700" s="126" t="str">
        <f>IF(b_BDVSA!I700&lt;&gt;"",ABS(b_BDVSA!I700),"")</f>
        <v/>
      </c>
      <c r="L700" s="125" t="str">
        <f>IF(b_BDVSA!L700&lt;&gt;"",ABS(b_BDVSA!L700),"")</f>
        <v/>
      </c>
      <c r="M700" s="125" t="str">
        <f>IF(AND(b_BDVSA!L700&lt;&gt;"",b_BDVSA!L700&lt;&gt;0)=TRUE,IF(b_BDVSA!L700&gt;0,"D","A"),"")</f>
        <v/>
      </c>
      <c r="N700" s="125" t="str">
        <f>IF(b_BDVSA!M700&lt;&gt;"",ABS(b_BDVSA!M700),"")</f>
        <v/>
      </c>
      <c r="O700" s="125" t="str">
        <f>IF(AND(b_BDVSA!M700&lt;&gt;"",b_BDVSA!M700&lt;&gt;0)=TRUE,IF(b_BDVSA!M700&gt;0,"D","A"),"")</f>
        <v/>
      </c>
      <c r="P700" s="126" t="str">
        <f>IF(b_BDVSA!N700&lt;&gt;"",ABS(b_BDVSA!N700),"")</f>
        <v/>
      </c>
      <c r="Q700" s="125" t="str">
        <f>IF(b_BDVSA!Q700&lt;&gt;"",ABS(b_BDVSA!Q700),"")</f>
        <v/>
      </c>
      <c r="R700" s="125" t="str">
        <f>IF(AND(b_BDVSA!Q700&lt;&gt;"",b_BDVSA!Q700&lt;&gt;0)=TRUE,IF(b_BDVSA!Q700&gt;0,"D","A"),"")</f>
        <v/>
      </c>
      <c r="S700" s="125" t="str">
        <f>IF(b_BDVSA!R700&lt;&gt;"",ABS(b_BDVSA!R700),"")</f>
        <v/>
      </c>
      <c r="T700" s="125" t="str">
        <f>IF(AND(b_BDVSA!R700&lt;&gt;"",b_BDVSA!R700&lt;&gt;0)=TRUE,IF(b_BDVSA!R700&gt;0,"D","A"),"")</f>
        <v/>
      </c>
      <c r="U700" s="126" t="str">
        <f>IF(b_BDVSA!S700&lt;&gt;"",ABS(b_BDVSA!S700),"")</f>
        <v/>
      </c>
      <c r="V700" s="125" t="str">
        <f>IF(b_BDVSA!V700&lt;&gt;"",ABS(b_BDVSA!V700),"")</f>
        <v/>
      </c>
      <c r="W700" s="125" t="str">
        <f>IF(AND(b_BDVSA!V700&lt;&gt;"",b_BDVSA!V700&lt;&gt;0)=TRUE,IF(b_BDVSA!V700&gt;0,"D","A"),"")</f>
        <v/>
      </c>
      <c r="X700" s="125" t="str">
        <f>IF(b_BDVSA!W700&lt;&gt;"",ABS(b_BDVSA!W700),"")</f>
        <v/>
      </c>
      <c r="Y700" s="125" t="str">
        <f>IF(AND(b_BDVSA!W700&lt;&gt;"",b_BDVSA!W700&lt;&gt;0)=TRUE,IF(b_BDVSA!W700&gt;0,"D","A"),"")</f>
        <v/>
      </c>
      <c r="Z700" s="126" t="str">
        <f>IF(b_BDVSA!X700&lt;&gt;"",ABS(b_BDVSA!X700),"")</f>
        <v/>
      </c>
    </row>
    <row r="701" spans="1:26">
      <c r="A701" s="117" t="str">
        <f>IF(dati_pdc!A697&lt;&gt;"",IF(dati_pdc!D697=1,RIGHT(dati_pdc!A697,dati_pdc!E697),dati_pdc!A697),"")</f>
        <v/>
      </c>
      <c r="B701" s="117" t="str">
        <f>IF(dati_pdc!B697&lt;&gt;"",dati_pdc!B697,"")</f>
        <v/>
      </c>
      <c r="C701" s="117" t="str">
        <f>IF(dati_pdc!C697&lt;&gt;"",dati_pdc!C697,"")</f>
        <v/>
      </c>
      <c r="D701" s="117" t="str">
        <f>IF(dati_pdc!D697&lt;&gt;"",dati_pdc!D697,"")</f>
        <v/>
      </c>
      <c r="E701" s="125" t="str">
        <f>IF(b_BDVSA!F701&lt;&gt;"",ABS(b_BDVSA!F701),"")</f>
        <v/>
      </c>
      <c r="F701" s="125" t="str">
        <f>IF(AND(b_BDVSA!F701&lt;&gt;"",b_BDVSA!F701&lt;&gt;0)=TRUE,IF(b_BDVSA!F701&gt;0,"D","A"),"")</f>
        <v/>
      </c>
      <c r="G701" s="125" t="str">
        <f>IF(b_BDVSA!G701&lt;&gt;"",ABS(b_BDVSA!G701),"")</f>
        <v/>
      </c>
      <c r="H701" s="125" t="str">
        <f>IF(AND(b_BDVSA!G701&lt;&gt;"",b_BDVSA!G701&lt;&gt;0)=TRUE,IF(b_BDVSA!G701&gt;0,"D","A"),"")</f>
        <v/>
      </c>
      <c r="I701" s="125" t="str">
        <f>IF(b_BDVSA!H701&lt;&gt;"",ABS(b_BDVSA!H701),"")</f>
        <v/>
      </c>
      <c r="J701" s="125" t="str">
        <f>IF(AND(b_BDVSA!H701&lt;&gt;"",b_BDVSA!H701&lt;&gt;0)=TRUE,IF(b_BDVSA!H701&gt;0,"D","A"),"")</f>
        <v/>
      </c>
      <c r="K701" s="126" t="str">
        <f>IF(b_BDVSA!I701&lt;&gt;"",ABS(b_BDVSA!I701),"")</f>
        <v/>
      </c>
      <c r="L701" s="125" t="str">
        <f>IF(b_BDVSA!L701&lt;&gt;"",ABS(b_BDVSA!L701),"")</f>
        <v/>
      </c>
      <c r="M701" s="125" t="str">
        <f>IF(AND(b_BDVSA!L701&lt;&gt;"",b_BDVSA!L701&lt;&gt;0)=TRUE,IF(b_BDVSA!L701&gt;0,"D","A"),"")</f>
        <v/>
      </c>
      <c r="N701" s="125" t="str">
        <f>IF(b_BDVSA!M701&lt;&gt;"",ABS(b_BDVSA!M701),"")</f>
        <v/>
      </c>
      <c r="O701" s="125" t="str">
        <f>IF(AND(b_BDVSA!M701&lt;&gt;"",b_BDVSA!M701&lt;&gt;0)=TRUE,IF(b_BDVSA!M701&gt;0,"D","A"),"")</f>
        <v/>
      </c>
      <c r="P701" s="126" t="str">
        <f>IF(b_BDVSA!N701&lt;&gt;"",ABS(b_BDVSA!N701),"")</f>
        <v/>
      </c>
      <c r="Q701" s="125" t="str">
        <f>IF(b_BDVSA!Q701&lt;&gt;"",ABS(b_BDVSA!Q701),"")</f>
        <v/>
      </c>
      <c r="R701" s="125" t="str">
        <f>IF(AND(b_BDVSA!Q701&lt;&gt;"",b_BDVSA!Q701&lt;&gt;0)=TRUE,IF(b_BDVSA!Q701&gt;0,"D","A"),"")</f>
        <v/>
      </c>
      <c r="S701" s="125" t="str">
        <f>IF(b_BDVSA!R701&lt;&gt;"",ABS(b_BDVSA!R701),"")</f>
        <v/>
      </c>
      <c r="T701" s="125" t="str">
        <f>IF(AND(b_BDVSA!R701&lt;&gt;"",b_BDVSA!R701&lt;&gt;0)=TRUE,IF(b_BDVSA!R701&gt;0,"D","A"),"")</f>
        <v/>
      </c>
      <c r="U701" s="126" t="str">
        <f>IF(b_BDVSA!S701&lt;&gt;"",ABS(b_BDVSA!S701),"")</f>
        <v/>
      </c>
      <c r="V701" s="125" t="str">
        <f>IF(b_BDVSA!V701&lt;&gt;"",ABS(b_BDVSA!V701),"")</f>
        <v/>
      </c>
      <c r="W701" s="125" t="str">
        <f>IF(AND(b_BDVSA!V701&lt;&gt;"",b_BDVSA!V701&lt;&gt;0)=TRUE,IF(b_BDVSA!V701&gt;0,"D","A"),"")</f>
        <v/>
      </c>
      <c r="X701" s="125" t="str">
        <f>IF(b_BDVSA!W701&lt;&gt;"",ABS(b_BDVSA!W701),"")</f>
        <v/>
      </c>
      <c r="Y701" s="125" t="str">
        <f>IF(AND(b_BDVSA!W701&lt;&gt;"",b_BDVSA!W701&lt;&gt;0)=TRUE,IF(b_BDVSA!W701&gt;0,"D","A"),"")</f>
        <v/>
      </c>
      <c r="Z701" s="126" t="str">
        <f>IF(b_BDVSA!X701&lt;&gt;"",ABS(b_BDVSA!X701),"")</f>
        <v/>
      </c>
    </row>
    <row r="702" spans="1:26">
      <c r="A702" s="117" t="str">
        <f>IF(dati_pdc!A698&lt;&gt;"",IF(dati_pdc!D698=1,RIGHT(dati_pdc!A698,dati_pdc!E698),dati_pdc!A698),"")</f>
        <v/>
      </c>
      <c r="B702" s="117" t="str">
        <f>IF(dati_pdc!B698&lt;&gt;"",dati_pdc!B698,"")</f>
        <v/>
      </c>
      <c r="C702" s="117" t="str">
        <f>IF(dati_pdc!C698&lt;&gt;"",dati_pdc!C698,"")</f>
        <v/>
      </c>
      <c r="D702" s="117" t="str">
        <f>IF(dati_pdc!D698&lt;&gt;"",dati_pdc!D698,"")</f>
        <v/>
      </c>
      <c r="E702" s="125" t="str">
        <f>IF(b_BDVSA!F702&lt;&gt;"",ABS(b_BDVSA!F702),"")</f>
        <v/>
      </c>
      <c r="F702" s="125" t="str">
        <f>IF(AND(b_BDVSA!F702&lt;&gt;"",b_BDVSA!F702&lt;&gt;0)=TRUE,IF(b_BDVSA!F702&gt;0,"D","A"),"")</f>
        <v/>
      </c>
      <c r="G702" s="125" t="str">
        <f>IF(b_BDVSA!G702&lt;&gt;"",ABS(b_BDVSA!G702),"")</f>
        <v/>
      </c>
      <c r="H702" s="125" t="str">
        <f>IF(AND(b_BDVSA!G702&lt;&gt;"",b_BDVSA!G702&lt;&gt;0)=TRUE,IF(b_BDVSA!G702&gt;0,"D","A"),"")</f>
        <v/>
      </c>
      <c r="I702" s="125" t="str">
        <f>IF(b_BDVSA!H702&lt;&gt;"",ABS(b_BDVSA!H702),"")</f>
        <v/>
      </c>
      <c r="J702" s="125" t="str">
        <f>IF(AND(b_BDVSA!H702&lt;&gt;"",b_BDVSA!H702&lt;&gt;0)=TRUE,IF(b_BDVSA!H702&gt;0,"D","A"),"")</f>
        <v/>
      </c>
      <c r="K702" s="126" t="str">
        <f>IF(b_BDVSA!I702&lt;&gt;"",ABS(b_BDVSA!I702),"")</f>
        <v/>
      </c>
      <c r="L702" s="125" t="str">
        <f>IF(b_BDVSA!L702&lt;&gt;"",ABS(b_BDVSA!L702),"")</f>
        <v/>
      </c>
      <c r="M702" s="125" t="str">
        <f>IF(AND(b_BDVSA!L702&lt;&gt;"",b_BDVSA!L702&lt;&gt;0)=TRUE,IF(b_BDVSA!L702&gt;0,"D","A"),"")</f>
        <v/>
      </c>
      <c r="N702" s="125" t="str">
        <f>IF(b_BDVSA!M702&lt;&gt;"",ABS(b_BDVSA!M702),"")</f>
        <v/>
      </c>
      <c r="O702" s="125" t="str">
        <f>IF(AND(b_BDVSA!M702&lt;&gt;"",b_BDVSA!M702&lt;&gt;0)=TRUE,IF(b_BDVSA!M702&gt;0,"D","A"),"")</f>
        <v/>
      </c>
      <c r="P702" s="126" t="str">
        <f>IF(b_BDVSA!N702&lt;&gt;"",ABS(b_BDVSA!N702),"")</f>
        <v/>
      </c>
      <c r="Q702" s="125" t="str">
        <f>IF(b_BDVSA!Q702&lt;&gt;"",ABS(b_BDVSA!Q702),"")</f>
        <v/>
      </c>
      <c r="R702" s="125" t="str">
        <f>IF(AND(b_BDVSA!Q702&lt;&gt;"",b_BDVSA!Q702&lt;&gt;0)=TRUE,IF(b_BDVSA!Q702&gt;0,"D","A"),"")</f>
        <v/>
      </c>
      <c r="S702" s="125" t="str">
        <f>IF(b_BDVSA!R702&lt;&gt;"",ABS(b_BDVSA!R702),"")</f>
        <v/>
      </c>
      <c r="T702" s="125" t="str">
        <f>IF(AND(b_BDVSA!R702&lt;&gt;"",b_BDVSA!R702&lt;&gt;0)=TRUE,IF(b_BDVSA!R702&gt;0,"D","A"),"")</f>
        <v/>
      </c>
      <c r="U702" s="126" t="str">
        <f>IF(b_BDVSA!S702&lt;&gt;"",ABS(b_BDVSA!S702),"")</f>
        <v/>
      </c>
      <c r="V702" s="125" t="str">
        <f>IF(b_BDVSA!V702&lt;&gt;"",ABS(b_BDVSA!V702),"")</f>
        <v/>
      </c>
      <c r="W702" s="125" t="str">
        <f>IF(AND(b_BDVSA!V702&lt;&gt;"",b_BDVSA!V702&lt;&gt;0)=TRUE,IF(b_BDVSA!V702&gt;0,"D","A"),"")</f>
        <v/>
      </c>
      <c r="X702" s="125" t="str">
        <f>IF(b_BDVSA!W702&lt;&gt;"",ABS(b_BDVSA!W702),"")</f>
        <v/>
      </c>
      <c r="Y702" s="125" t="str">
        <f>IF(AND(b_BDVSA!W702&lt;&gt;"",b_BDVSA!W702&lt;&gt;0)=TRUE,IF(b_BDVSA!W702&gt;0,"D","A"),"")</f>
        <v/>
      </c>
      <c r="Z702" s="126" t="str">
        <f>IF(b_BDVSA!X702&lt;&gt;"",ABS(b_BDVSA!X702),"")</f>
        <v/>
      </c>
    </row>
    <row r="703" spans="1:26">
      <c r="A703" s="117" t="str">
        <f>IF(dati_pdc!A699&lt;&gt;"",IF(dati_pdc!D699=1,RIGHT(dati_pdc!A699,dati_pdc!E699),dati_pdc!A699),"")</f>
        <v/>
      </c>
      <c r="B703" s="117" t="str">
        <f>IF(dati_pdc!B699&lt;&gt;"",dati_pdc!B699,"")</f>
        <v/>
      </c>
      <c r="C703" s="117" t="str">
        <f>IF(dati_pdc!C699&lt;&gt;"",dati_pdc!C699,"")</f>
        <v/>
      </c>
      <c r="D703" s="117" t="str">
        <f>IF(dati_pdc!D699&lt;&gt;"",dati_pdc!D699,"")</f>
        <v/>
      </c>
      <c r="E703" s="125" t="str">
        <f>IF(b_BDVSA!F703&lt;&gt;"",ABS(b_BDVSA!F703),"")</f>
        <v/>
      </c>
      <c r="F703" s="125" t="str">
        <f>IF(AND(b_BDVSA!F703&lt;&gt;"",b_BDVSA!F703&lt;&gt;0)=TRUE,IF(b_BDVSA!F703&gt;0,"D","A"),"")</f>
        <v/>
      </c>
      <c r="G703" s="125" t="str">
        <f>IF(b_BDVSA!G703&lt;&gt;"",ABS(b_BDVSA!G703),"")</f>
        <v/>
      </c>
      <c r="H703" s="125" t="str">
        <f>IF(AND(b_BDVSA!G703&lt;&gt;"",b_BDVSA!G703&lt;&gt;0)=TRUE,IF(b_BDVSA!G703&gt;0,"D","A"),"")</f>
        <v/>
      </c>
      <c r="I703" s="125" t="str">
        <f>IF(b_BDVSA!H703&lt;&gt;"",ABS(b_BDVSA!H703),"")</f>
        <v/>
      </c>
      <c r="J703" s="125" t="str">
        <f>IF(AND(b_BDVSA!H703&lt;&gt;"",b_BDVSA!H703&lt;&gt;0)=TRUE,IF(b_BDVSA!H703&gt;0,"D","A"),"")</f>
        <v/>
      </c>
      <c r="K703" s="126" t="str">
        <f>IF(b_BDVSA!I703&lt;&gt;"",ABS(b_BDVSA!I703),"")</f>
        <v/>
      </c>
      <c r="L703" s="125" t="str">
        <f>IF(b_BDVSA!L703&lt;&gt;"",ABS(b_BDVSA!L703),"")</f>
        <v/>
      </c>
      <c r="M703" s="125" t="str">
        <f>IF(AND(b_BDVSA!L703&lt;&gt;"",b_BDVSA!L703&lt;&gt;0)=TRUE,IF(b_BDVSA!L703&gt;0,"D","A"),"")</f>
        <v/>
      </c>
      <c r="N703" s="125" t="str">
        <f>IF(b_BDVSA!M703&lt;&gt;"",ABS(b_BDVSA!M703),"")</f>
        <v/>
      </c>
      <c r="O703" s="125" t="str">
        <f>IF(AND(b_BDVSA!M703&lt;&gt;"",b_BDVSA!M703&lt;&gt;0)=TRUE,IF(b_BDVSA!M703&gt;0,"D","A"),"")</f>
        <v/>
      </c>
      <c r="P703" s="126" t="str">
        <f>IF(b_BDVSA!N703&lt;&gt;"",ABS(b_BDVSA!N703),"")</f>
        <v/>
      </c>
      <c r="Q703" s="125" t="str">
        <f>IF(b_BDVSA!Q703&lt;&gt;"",ABS(b_BDVSA!Q703),"")</f>
        <v/>
      </c>
      <c r="R703" s="125" t="str">
        <f>IF(AND(b_BDVSA!Q703&lt;&gt;"",b_BDVSA!Q703&lt;&gt;0)=TRUE,IF(b_BDVSA!Q703&gt;0,"D","A"),"")</f>
        <v/>
      </c>
      <c r="S703" s="125" t="str">
        <f>IF(b_BDVSA!R703&lt;&gt;"",ABS(b_BDVSA!R703),"")</f>
        <v/>
      </c>
      <c r="T703" s="125" t="str">
        <f>IF(AND(b_BDVSA!R703&lt;&gt;"",b_BDVSA!R703&lt;&gt;0)=TRUE,IF(b_BDVSA!R703&gt;0,"D","A"),"")</f>
        <v/>
      </c>
      <c r="U703" s="126" t="str">
        <f>IF(b_BDVSA!S703&lt;&gt;"",ABS(b_BDVSA!S703),"")</f>
        <v/>
      </c>
      <c r="V703" s="125" t="str">
        <f>IF(b_BDVSA!V703&lt;&gt;"",ABS(b_BDVSA!V703),"")</f>
        <v/>
      </c>
      <c r="W703" s="125" t="str">
        <f>IF(AND(b_BDVSA!V703&lt;&gt;"",b_BDVSA!V703&lt;&gt;0)=TRUE,IF(b_BDVSA!V703&gt;0,"D","A"),"")</f>
        <v/>
      </c>
      <c r="X703" s="125" t="str">
        <f>IF(b_BDVSA!W703&lt;&gt;"",ABS(b_BDVSA!W703),"")</f>
        <v/>
      </c>
      <c r="Y703" s="125" t="str">
        <f>IF(AND(b_BDVSA!W703&lt;&gt;"",b_BDVSA!W703&lt;&gt;0)=TRUE,IF(b_BDVSA!W703&gt;0,"D","A"),"")</f>
        <v/>
      </c>
      <c r="Z703" s="126" t="str">
        <f>IF(b_BDVSA!X703&lt;&gt;"",ABS(b_BDVSA!X703),"")</f>
        <v/>
      </c>
    </row>
    <row r="704" spans="1:26">
      <c r="A704" s="117" t="str">
        <f>IF(dati_pdc!A700&lt;&gt;"",IF(dati_pdc!D700=1,RIGHT(dati_pdc!A700,dati_pdc!E700),dati_pdc!A700),"")</f>
        <v/>
      </c>
      <c r="B704" s="117" t="str">
        <f>IF(dati_pdc!B700&lt;&gt;"",dati_pdc!B700,"")</f>
        <v/>
      </c>
      <c r="C704" s="117" t="str">
        <f>IF(dati_pdc!C700&lt;&gt;"",dati_pdc!C700,"")</f>
        <v/>
      </c>
      <c r="D704" s="117" t="str">
        <f>IF(dati_pdc!D700&lt;&gt;"",dati_pdc!D700,"")</f>
        <v/>
      </c>
      <c r="E704" s="125" t="str">
        <f>IF(b_BDVSA!F704&lt;&gt;"",ABS(b_BDVSA!F704),"")</f>
        <v/>
      </c>
      <c r="F704" s="125" t="str">
        <f>IF(AND(b_BDVSA!F704&lt;&gt;"",b_BDVSA!F704&lt;&gt;0)=TRUE,IF(b_BDVSA!F704&gt;0,"D","A"),"")</f>
        <v/>
      </c>
      <c r="G704" s="125" t="str">
        <f>IF(b_BDVSA!G704&lt;&gt;"",ABS(b_BDVSA!G704),"")</f>
        <v/>
      </c>
      <c r="H704" s="125" t="str">
        <f>IF(AND(b_BDVSA!G704&lt;&gt;"",b_BDVSA!G704&lt;&gt;0)=TRUE,IF(b_BDVSA!G704&gt;0,"D","A"),"")</f>
        <v/>
      </c>
      <c r="I704" s="125" t="str">
        <f>IF(b_BDVSA!H704&lt;&gt;"",ABS(b_BDVSA!H704),"")</f>
        <v/>
      </c>
      <c r="J704" s="125" t="str">
        <f>IF(AND(b_BDVSA!H704&lt;&gt;"",b_BDVSA!H704&lt;&gt;0)=TRUE,IF(b_BDVSA!H704&gt;0,"D","A"),"")</f>
        <v/>
      </c>
      <c r="K704" s="126" t="str">
        <f>IF(b_BDVSA!I704&lt;&gt;"",ABS(b_BDVSA!I704),"")</f>
        <v/>
      </c>
      <c r="L704" s="125" t="str">
        <f>IF(b_BDVSA!L704&lt;&gt;"",ABS(b_BDVSA!L704),"")</f>
        <v/>
      </c>
      <c r="M704" s="125" t="str">
        <f>IF(AND(b_BDVSA!L704&lt;&gt;"",b_BDVSA!L704&lt;&gt;0)=TRUE,IF(b_BDVSA!L704&gt;0,"D","A"),"")</f>
        <v/>
      </c>
      <c r="N704" s="125" t="str">
        <f>IF(b_BDVSA!M704&lt;&gt;"",ABS(b_BDVSA!M704),"")</f>
        <v/>
      </c>
      <c r="O704" s="125" t="str">
        <f>IF(AND(b_BDVSA!M704&lt;&gt;"",b_BDVSA!M704&lt;&gt;0)=TRUE,IF(b_BDVSA!M704&gt;0,"D","A"),"")</f>
        <v/>
      </c>
      <c r="P704" s="126" t="str">
        <f>IF(b_BDVSA!N704&lt;&gt;"",ABS(b_BDVSA!N704),"")</f>
        <v/>
      </c>
      <c r="Q704" s="125" t="str">
        <f>IF(b_BDVSA!Q704&lt;&gt;"",ABS(b_BDVSA!Q704),"")</f>
        <v/>
      </c>
      <c r="R704" s="125" t="str">
        <f>IF(AND(b_BDVSA!Q704&lt;&gt;"",b_BDVSA!Q704&lt;&gt;0)=TRUE,IF(b_BDVSA!Q704&gt;0,"D","A"),"")</f>
        <v/>
      </c>
      <c r="S704" s="125" t="str">
        <f>IF(b_BDVSA!R704&lt;&gt;"",ABS(b_BDVSA!R704),"")</f>
        <v/>
      </c>
      <c r="T704" s="125" t="str">
        <f>IF(AND(b_BDVSA!R704&lt;&gt;"",b_BDVSA!R704&lt;&gt;0)=TRUE,IF(b_BDVSA!R704&gt;0,"D","A"),"")</f>
        <v/>
      </c>
      <c r="U704" s="126" t="str">
        <f>IF(b_BDVSA!S704&lt;&gt;"",ABS(b_BDVSA!S704),"")</f>
        <v/>
      </c>
      <c r="V704" s="125" t="str">
        <f>IF(b_BDVSA!V704&lt;&gt;"",ABS(b_BDVSA!V704),"")</f>
        <v/>
      </c>
      <c r="W704" s="125" t="str">
        <f>IF(AND(b_BDVSA!V704&lt;&gt;"",b_BDVSA!V704&lt;&gt;0)=TRUE,IF(b_BDVSA!V704&gt;0,"D","A"),"")</f>
        <v/>
      </c>
      <c r="X704" s="125" t="str">
        <f>IF(b_BDVSA!W704&lt;&gt;"",ABS(b_BDVSA!W704),"")</f>
        <v/>
      </c>
      <c r="Y704" s="125" t="str">
        <f>IF(AND(b_BDVSA!W704&lt;&gt;"",b_BDVSA!W704&lt;&gt;0)=TRUE,IF(b_BDVSA!W704&gt;0,"D","A"),"")</f>
        <v/>
      </c>
      <c r="Z704" s="126" t="str">
        <f>IF(b_BDVSA!X704&lt;&gt;"",ABS(b_BDVSA!X704),"")</f>
        <v/>
      </c>
    </row>
    <row r="705" spans="1:26">
      <c r="A705" s="117" t="str">
        <f>IF(dati_pdc!A701&lt;&gt;"",IF(dati_pdc!D701=1,RIGHT(dati_pdc!A701,dati_pdc!E701),dati_pdc!A701),"")</f>
        <v/>
      </c>
      <c r="B705" s="117" t="str">
        <f>IF(dati_pdc!B701&lt;&gt;"",dati_pdc!B701,"")</f>
        <v/>
      </c>
      <c r="C705" s="117" t="str">
        <f>IF(dati_pdc!C701&lt;&gt;"",dati_pdc!C701,"")</f>
        <v/>
      </c>
      <c r="D705" s="117" t="str">
        <f>IF(dati_pdc!D701&lt;&gt;"",dati_pdc!D701,"")</f>
        <v/>
      </c>
      <c r="E705" s="125" t="str">
        <f>IF(b_BDVSA!F705&lt;&gt;"",ABS(b_BDVSA!F705),"")</f>
        <v/>
      </c>
      <c r="F705" s="125" t="str">
        <f>IF(AND(b_BDVSA!F705&lt;&gt;"",b_BDVSA!F705&lt;&gt;0)=TRUE,IF(b_BDVSA!F705&gt;0,"D","A"),"")</f>
        <v/>
      </c>
      <c r="G705" s="125" t="str">
        <f>IF(b_BDVSA!G705&lt;&gt;"",ABS(b_BDVSA!G705),"")</f>
        <v/>
      </c>
      <c r="H705" s="125" t="str">
        <f>IF(AND(b_BDVSA!G705&lt;&gt;"",b_BDVSA!G705&lt;&gt;0)=TRUE,IF(b_BDVSA!G705&gt;0,"D","A"),"")</f>
        <v/>
      </c>
      <c r="I705" s="125" t="str">
        <f>IF(b_BDVSA!H705&lt;&gt;"",ABS(b_BDVSA!H705),"")</f>
        <v/>
      </c>
      <c r="J705" s="125" t="str">
        <f>IF(AND(b_BDVSA!H705&lt;&gt;"",b_BDVSA!H705&lt;&gt;0)=TRUE,IF(b_BDVSA!H705&gt;0,"D","A"),"")</f>
        <v/>
      </c>
      <c r="K705" s="126" t="str">
        <f>IF(b_BDVSA!I705&lt;&gt;"",ABS(b_BDVSA!I705),"")</f>
        <v/>
      </c>
      <c r="L705" s="125" t="str">
        <f>IF(b_BDVSA!L705&lt;&gt;"",ABS(b_BDVSA!L705),"")</f>
        <v/>
      </c>
      <c r="M705" s="125" t="str">
        <f>IF(AND(b_BDVSA!L705&lt;&gt;"",b_BDVSA!L705&lt;&gt;0)=TRUE,IF(b_BDVSA!L705&gt;0,"D","A"),"")</f>
        <v/>
      </c>
      <c r="N705" s="125" t="str">
        <f>IF(b_BDVSA!M705&lt;&gt;"",ABS(b_BDVSA!M705),"")</f>
        <v/>
      </c>
      <c r="O705" s="125" t="str">
        <f>IF(AND(b_BDVSA!M705&lt;&gt;"",b_BDVSA!M705&lt;&gt;0)=TRUE,IF(b_BDVSA!M705&gt;0,"D","A"),"")</f>
        <v/>
      </c>
      <c r="P705" s="126" t="str">
        <f>IF(b_BDVSA!N705&lt;&gt;"",ABS(b_BDVSA!N705),"")</f>
        <v/>
      </c>
      <c r="Q705" s="125" t="str">
        <f>IF(b_BDVSA!Q705&lt;&gt;"",ABS(b_BDVSA!Q705),"")</f>
        <v/>
      </c>
      <c r="R705" s="125" t="str">
        <f>IF(AND(b_BDVSA!Q705&lt;&gt;"",b_BDVSA!Q705&lt;&gt;0)=TRUE,IF(b_BDVSA!Q705&gt;0,"D","A"),"")</f>
        <v/>
      </c>
      <c r="S705" s="125" t="str">
        <f>IF(b_BDVSA!R705&lt;&gt;"",ABS(b_BDVSA!R705),"")</f>
        <v/>
      </c>
      <c r="T705" s="125" t="str">
        <f>IF(AND(b_BDVSA!R705&lt;&gt;"",b_BDVSA!R705&lt;&gt;0)=TRUE,IF(b_BDVSA!R705&gt;0,"D","A"),"")</f>
        <v/>
      </c>
      <c r="U705" s="126" t="str">
        <f>IF(b_BDVSA!S705&lt;&gt;"",ABS(b_BDVSA!S705),"")</f>
        <v/>
      </c>
      <c r="V705" s="125" t="str">
        <f>IF(b_BDVSA!V705&lt;&gt;"",ABS(b_BDVSA!V705),"")</f>
        <v/>
      </c>
      <c r="W705" s="125" t="str">
        <f>IF(AND(b_BDVSA!V705&lt;&gt;"",b_BDVSA!V705&lt;&gt;0)=TRUE,IF(b_BDVSA!V705&gt;0,"D","A"),"")</f>
        <v/>
      </c>
      <c r="X705" s="125" t="str">
        <f>IF(b_BDVSA!W705&lt;&gt;"",ABS(b_BDVSA!W705),"")</f>
        <v/>
      </c>
      <c r="Y705" s="125" t="str">
        <f>IF(AND(b_BDVSA!W705&lt;&gt;"",b_BDVSA!W705&lt;&gt;0)=TRUE,IF(b_BDVSA!W705&gt;0,"D","A"),"")</f>
        <v/>
      </c>
      <c r="Z705" s="126" t="str">
        <f>IF(b_BDVSA!X705&lt;&gt;"",ABS(b_BDVSA!X705),"")</f>
        <v/>
      </c>
    </row>
    <row r="706" spans="1:26">
      <c r="A706" s="117" t="str">
        <f>IF(dati_pdc!A702&lt;&gt;"",IF(dati_pdc!D702=1,RIGHT(dati_pdc!A702,dati_pdc!E702),dati_pdc!A702),"")</f>
        <v/>
      </c>
      <c r="B706" s="117" t="str">
        <f>IF(dati_pdc!B702&lt;&gt;"",dati_pdc!B702,"")</f>
        <v/>
      </c>
      <c r="C706" s="117" t="str">
        <f>IF(dati_pdc!C702&lt;&gt;"",dati_pdc!C702,"")</f>
        <v/>
      </c>
      <c r="D706" s="117" t="str">
        <f>IF(dati_pdc!D702&lt;&gt;"",dati_pdc!D702,"")</f>
        <v/>
      </c>
      <c r="E706" s="125" t="str">
        <f>IF(b_BDVSA!F706&lt;&gt;"",ABS(b_BDVSA!F706),"")</f>
        <v/>
      </c>
      <c r="F706" s="125" t="str">
        <f>IF(AND(b_BDVSA!F706&lt;&gt;"",b_BDVSA!F706&lt;&gt;0)=TRUE,IF(b_BDVSA!F706&gt;0,"D","A"),"")</f>
        <v/>
      </c>
      <c r="G706" s="125" t="str">
        <f>IF(b_BDVSA!G706&lt;&gt;"",ABS(b_BDVSA!G706),"")</f>
        <v/>
      </c>
      <c r="H706" s="125" t="str">
        <f>IF(AND(b_BDVSA!G706&lt;&gt;"",b_BDVSA!G706&lt;&gt;0)=TRUE,IF(b_BDVSA!G706&gt;0,"D","A"),"")</f>
        <v/>
      </c>
      <c r="I706" s="125" t="str">
        <f>IF(b_BDVSA!H706&lt;&gt;"",ABS(b_BDVSA!H706),"")</f>
        <v/>
      </c>
      <c r="J706" s="125" t="str">
        <f>IF(AND(b_BDVSA!H706&lt;&gt;"",b_BDVSA!H706&lt;&gt;0)=TRUE,IF(b_BDVSA!H706&gt;0,"D","A"),"")</f>
        <v/>
      </c>
      <c r="K706" s="126" t="str">
        <f>IF(b_BDVSA!I706&lt;&gt;"",ABS(b_BDVSA!I706),"")</f>
        <v/>
      </c>
      <c r="L706" s="125" t="str">
        <f>IF(b_BDVSA!L706&lt;&gt;"",ABS(b_BDVSA!L706),"")</f>
        <v/>
      </c>
      <c r="M706" s="125" t="str">
        <f>IF(AND(b_BDVSA!L706&lt;&gt;"",b_BDVSA!L706&lt;&gt;0)=TRUE,IF(b_BDVSA!L706&gt;0,"D","A"),"")</f>
        <v/>
      </c>
      <c r="N706" s="125" t="str">
        <f>IF(b_BDVSA!M706&lt;&gt;"",ABS(b_BDVSA!M706),"")</f>
        <v/>
      </c>
      <c r="O706" s="125" t="str">
        <f>IF(AND(b_BDVSA!M706&lt;&gt;"",b_BDVSA!M706&lt;&gt;0)=TRUE,IF(b_BDVSA!M706&gt;0,"D","A"),"")</f>
        <v/>
      </c>
      <c r="P706" s="126" t="str">
        <f>IF(b_BDVSA!N706&lt;&gt;"",ABS(b_BDVSA!N706),"")</f>
        <v/>
      </c>
      <c r="Q706" s="125" t="str">
        <f>IF(b_BDVSA!Q706&lt;&gt;"",ABS(b_BDVSA!Q706),"")</f>
        <v/>
      </c>
      <c r="R706" s="125" t="str">
        <f>IF(AND(b_BDVSA!Q706&lt;&gt;"",b_BDVSA!Q706&lt;&gt;0)=TRUE,IF(b_BDVSA!Q706&gt;0,"D","A"),"")</f>
        <v/>
      </c>
      <c r="S706" s="125" t="str">
        <f>IF(b_BDVSA!R706&lt;&gt;"",ABS(b_BDVSA!R706),"")</f>
        <v/>
      </c>
      <c r="T706" s="125" t="str">
        <f>IF(AND(b_BDVSA!R706&lt;&gt;"",b_BDVSA!R706&lt;&gt;0)=TRUE,IF(b_BDVSA!R706&gt;0,"D","A"),"")</f>
        <v/>
      </c>
      <c r="U706" s="126" t="str">
        <f>IF(b_BDVSA!S706&lt;&gt;"",ABS(b_BDVSA!S706),"")</f>
        <v/>
      </c>
      <c r="V706" s="125" t="str">
        <f>IF(b_BDVSA!V706&lt;&gt;"",ABS(b_BDVSA!V706),"")</f>
        <v/>
      </c>
      <c r="W706" s="125" t="str">
        <f>IF(AND(b_BDVSA!V706&lt;&gt;"",b_BDVSA!V706&lt;&gt;0)=TRUE,IF(b_BDVSA!V706&gt;0,"D","A"),"")</f>
        <v/>
      </c>
      <c r="X706" s="125" t="str">
        <f>IF(b_BDVSA!W706&lt;&gt;"",ABS(b_BDVSA!W706),"")</f>
        <v/>
      </c>
      <c r="Y706" s="125" t="str">
        <f>IF(AND(b_BDVSA!W706&lt;&gt;"",b_BDVSA!W706&lt;&gt;0)=TRUE,IF(b_BDVSA!W706&gt;0,"D","A"),"")</f>
        <v/>
      </c>
      <c r="Z706" s="126" t="str">
        <f>IF(b_BDVSA!X706&lt;&gt;"",ABS(b_BDVSA!X706),"")</f>
        <v/>
      </c>
    </row>
    <row r="707" spans="1:26">
      <c r="A707" s="117" t="str">
        <f>IF(dati_pdc!A703&lt;&gt;"",IF(dati_pdc!D703=1,RIGHT(dati_pdc!A703,dati_pdc!E703),dati_pdc!A703),"")</f>
        <v/>
      </c>
      <c r="B707" s="117" t="str">
        <f>IF(dati_pdc!B703&lt;&gt;"",dati_pdc!B703,"")</f>
        <v/>
      </c>
      <c r="C707" s="117" t="str">
        <f>IF(dati_pdc!C703&lt;&gt;"",dati_pdc!C703,"")</f>
        <v/>
      </c>
      <c r="D707" s="117" t="str">
        <f>IF(dati_pdc!D703&lt;&gt;"",dati_pdc!D703,"")</f>
        <v/>
      </c>
      <c r="E707" s="125" t="str">
        <f>IF(b_BDVSA!F707&lt;&gt;"",ABS(b_BDVSA!F707),"")</f>
        <v/>
      </c>
      <c r="F707" s="125" t="str">
        <f>IF(AND(b_BDVSA!F707&lt;&gt;"",b_BDVSA!F707&lt;&gt;0)=TRUE,IF(b_BDVSA!F707&gt;0,"D","A"),"")</f>
        <v/>
      </c>
      <c r="G707" s="125" t="str">
        <f>IF(b_BDVSA!G707&lt;&gt;"",ABS(b_BDVSA!G707),"")</f>
        <v/>
      </c>
      <c r="H707" s="125" t="str">
        <f>IF(AND(b_BDVSA!G707&lt;&gt;"",b_BDVSA!G707&lt;&gt;0)=TRUE,IF(b_BDVSA!G707&gt;0,"D","A"),"")</f>
        <v/>
      </c>
      <c r="I707" s="125" t="str">
        <f>IF(b_BDVSA!H707&lt;&gt;"",ABS(b_BDVSA!H707),"")</f>
        <v/>
      </c>
      <c r="J707" s="125" t="str">
        <f>IF(AND(b_BDVSA!H707&lt;&gt;"",b_BDVSA!H707&lt;&gt;0)=TRUE,IF(b_BDVSA!H707&gt;0,"D","A"),"")</f>
        <v/>
      </c>
      <c r="K707" s="126" t="str">
        <f>IF(b_BDVSA!I707&lt;&gt;"",ABS(b_BDVSA!I707),"")</f>
        <v/>
      </c>
      <c r="L707" s="125" t="str">
        <f>IF(b_BDVSA!L707&lt;&gt;"",ABS(b_BDVSA!L707),"")</f>
        <v/>
      </c>
      <c r="M707" s="125" t="str">
        <f>IF(AND(b_BDVSA!L707&lt;&gt;"",b_BDVSA!L707&lt;&gt;0)=TRUE,IF(b_BDVSA!L707&gt;0,"D","A"),"")</f>
        <v/>
      </c>
      <c r="N707" s="125" t="str">
        <f>IF(b_BDVSA!M707&lt;&gt;"",ABS(b_BDVSA!M707),"")</f>
        <v/>
      </c>
      <c r="O707" s="125" t="str">
        <f>IF(AND(b_BDVSA!M707&lt;&gt;"",b_BDVSA!M707&lt;&gt;0)=TRUE,IF(b_BDVSA!M707&gt;0,"D","A"),"")</f>
        <v/>
      </c>
      <c r="P707" s="126" t="str">
        <f>IF(b_BDVSA!N707&lt;&gt;"",ABS(b_BDVSA!N707),"")</f>
        <v/>
      </c>
      <c r="Q707" s="125" t="str">
        <f>IF(b_BDVSA!Q707&lt;&gt;"",ABS(b_BDVSA!Q707),"")</f>
        <v/>
      </c>
      <c r="R707" s="125" t="str">
        <f>IF(AND(b_BDVSA!Q707&lt;&gt;"",b_BDVSA!Q707&lt;&gt;0)=TRUE,IF(b_BDVSA!Q707&gt;0,"D","A"),"")</f>
        <v/>
      </c>
      <c r="S707" s="125" t="str">
        <f>IF(b_BDVSA!R707&lt;&gt;"",ABS(b_BDVSA!R707),"")</f>
        <v/>
      </c>
      <c r="T707" s="125" t="str">
        <f>IF(AND(b_BDVSA!R707&lt;&gt;"",b_BDVSA!R707&lt;&gt;0)=TRUE,IF(b_BDVSA!R707&gt;0,"D","A"),"")</f>
        <v/>
      </c>
      <c r="U707" s="126" t="str">
        <f>IF(b_BDVSA!S707&lt;&gt;"",ABS(b_BDVSA!S707),"")</f>
        <v/>
      </c>
      <c r="V707" s="125" t="str">
        <f>IF(b_BDVSA!V707&lt;&gt;"",ABS(b_BDVSA!V707),"")</f>
        <v/>
      </c>
      <c r="W707" s="125" t="str">
        <f>IF(AND(b_BDVSA!V707&lt;&gt;"",b_BDVSA!V707&lt;&gt;0)=TRUE,IF(b_BDVSA!V707&gt;0,"D","A"),"")</f>
        <v/>
      </c>
      <c r="X707" s="125" t="str">
        <f>IF(b_BDVSA!W707&lt;&gt;"",ABS(b_BDVSA!W707),"")</f>
        <v/>
      </c>
      <c r="Y707" s="125" t="str">
        <f>IF(AND(b_BDVSA!W707&lt;&gt;"",b_BDVSA!W707&lt;&gt;0)=TRUE,IF(b_BDVSA!W707&gt;0,"D","A"),"")</f>
        <v/>
      </c>
      <c r="Z707" s="126" t="str">
        <f>IF(b_BDVSA!X707&lt;&gt;"",ABS(b_BDVSA!X707),"")</f>
        <v/>
      </c>
    </row>
    <row r="708" spans="1:26">
      <c r="A708" s="117" t="str">
        <f>IF(dati_pdc!A704&lt;&gt;"",IF(dati_pdc!D704=1,RIGHT(dati_pdc!A704,dati_pdc!E704),dati_pdc!A704),"")</f>
        <v/>
      </c>
      <c r="B708" s="117" t="str">
        <f>IF(dati_pdc!B704&lt;&gt;"",dati_pdc!B704,"")</f>
        <v/>
      </c>
      <c r="C708" s="117" t="str">
        <f>IF(dati_pdc!C704&lt;&gt;"",dati_pdc!C704,"")</f>
        <v/>
      </c>
      <c r="D708" s="117" t="str">
        <f>IF(dati_pdc!D704&lt;&gt;"",dati_pdc!D704,"")</f>
        <v/>
      </c>
      <c r="E708" s="125" t="str">
        <f>IF(b_BDVSA!F708&lt;&gt;"",ABS(b_BDVSA!F708),"")</f>
        <v/>
      </c>
      <c r="F708" s="125" t="str">
        <f>IF(AND(b_BDVSA!F708&lt;&gt;"",b_BDVSA!F708&lt;&gt;0)=TRUE,IF(b_BDVSA!F708&gt;0,"D","A"),"")</f>
        <v/>
      </c>
      <c r="G708" s="125" t="str">
        <f>IF(b_BDVSA!G708&lt;&gt;"",ABS(b_BDVSA!G708),"")</f>
        <v/>
      </c>
      <c r="H708" s="125" t="str">
        <f>IF(AND(b_BDVSA!G708&lt;&gt;"",b_BDVSA!G708&lt;&gt;0)=TRUE,IF(b_BDVSA!G708&gt;0,"D","A"),"")</f>
        <v/>
      </c>
      <c r="I708" s="125" t="str">
        <f>IF(b_BDVSA!H708&lt;&gt;"",ABS(b_BDVSA!H708),"")</f>
        <v/>
      </c>
      <c r="J708" s="125" t="str">
        <f>IF(AND(b_BDVSA!H708&lt;&gt;"",b_BDVSA!H708&lt;&gt;0)=TRUE,IF(b_BDVSA!H708&gt;0,"D","A"),"")</f>
        <v/>
      </c>
      <c r="K708" s="126" t="str">
        <f>IF(b_BDVSA!I708&lt;&gt;"",ABS(b_BDVSA!I708),"")</f>
        <v/>
      </c>
      <c r="L708" s="125" t="str">
        <f>IF(b_BDVSA!L708&lt;&gt;"",ABS(b_BDVSA!L708),"")</f>
        <v/>
      </c>
      <c r="M708" s="125" t="str">
        <f>IF(AND(b_BDVSA!L708&lt;&gt;"",b_BDVSA!L708&lt;&gt;0)=TRUE,IF(b_BDVSA!L708&gt;0,"D","A"),"")</f>
        <v/>
      </c>
      <c r="N708" s="125" t="str">
        <f>IF(b_BDVSA!M708&lt;&gt;"",ABS(b_BDVSA!M708),"")</f>
        <v/>
      </c>
      <c r="O708" s="125" t="str">
        <f>IF(AND(b_BDVSA!M708&lt;&gt;"",b_BDVSA!M708&lt;&gt;0)=TRUE,IF(b_BDVSA!M708&gt;0,"D","A"),"")</f>
        <v/>
      </c>
      <c r="P708" s="126" t="str">
        <f>IF(b_BDVSA!N708&lt;&gt;"",ABS(b_BDVSA!N708),"")</f>
        <v/>
      </c>
      <c r="Q708" s="125" t="str">
        <f>IF(b_BDVSA!Q708&lt;&gt;"",ABS(b_BDVSA!Q708),"")</f>
        <v/>
      </c>
      <c r="R708" s="125" t="str">
        <f>IF(AND(b_BDVSA!Q708&lt;&gt;"",b_BDVSA!Q708&lt;&gt;0)=TRUE,IF(b_BDVSA!Q708&gt;0,"D","A"),"")</f>
        <v/>
      </c>
      <c r="S708" s="125" t="str">
        <f>IF(b_BDVSA!R708&lt;&gt;"",ABS(b_BDVSA!R708),"")</f>
        <v/>
      </c>
      <c r="T708" s="125" t="str">
        <f>IF(AND(b_BDVSA!R708&lt;&gt;"",b_BDVSA!R708&lt;&gt;0)=TRUE,IF(b_BDVSA!R708&gt;0,"D","A"),"")</f>
        <v/>
      </c>
      <c r="U708" s="126" t="str">
        <f>IF(b_BDVSA!S708&lt;&gt;"",ABS(b_BDVSA!S708),"")</f>
        <v/>
      </c>
      <c r="V708" s="125" t="str">
        <f>IF(b_BDVSA!V708&lt;&gt;"",ABS(b_BDVSA!V708),"")</f>
        <v/>
      </c>
      <c r="W708" s="125" t="str">
        <f>IF(AND(b_BDVSA!V708&lt;&gt;"",b_BDVSA!V708&lt;&gt;0)=TRUE,IF(b_BDVSA!V708&gt;0,"D","A"),"")</f>
        <v/>
      </c>
      <c r="X708" s="125" t="str">
        <f>IF(b_BDVSA!W708&lt;&gt;"",ABS(b_BDVSA!W708),"")</f>
        <v/>
      </c>
      <c r="Y708" s="125" t="str">
        <f>IF(AND(b_BDVSA!W708&lt;&gt;"",b_BDVSA!W708&lt;&gt;0)=TRUE,IF(b_BDVSA!W708&gt;0,"D","A"),"")</f>
        <v/>
      </c>
      <c r="Z708" s="126" t="str">
        <f>IF(b_BDVSA!X708&lt;&gt;"",ABS(b_BDVSA!X708),"")</f>
        <v/>
      </c>
    </row>
    <row r="709" spans="1:26">
      <c r="A709" s="117" t="str">
        <f>IF(dati_pdc!A705&lt;&gt;"",IF(dati_pdc!D705=1,RIGHT(dati_pdc!A705,dati_pdc!E705),dati_pdc!A705),"")</f>
        <v/>
      </c>
      <c r="B709" s="117" t="str">
        <f>IF(dati_pdc!B705&lt;&gt;"",dati_pdc!B705,"")</f>
        <v/>
      </c>
      <c r="C709" s="117" t="str">
        <f>IF(dati_pdc!C705&lt;&gt;"",dati_pdc!C705,"")</f>
        <v/>
      </c>
      <c r="D709" s="117" t="str">
        <f>IF(dati_pdc!D705&lt;&gt;"",dati_pdc!D705,"")</f>
        <v/>
      </c>
      <c r="E709" s="125" t="str">
        <f>IF(b_BDVSA!F709&lt;&gt;"",ABS(b_BDVSA!F709),"")</f>
        <v/>
      </c>
      <c r="F709" s="125" t="str">
        <f>IF(AND(b_BDVSA!F709&lt;&gt;"",b_BDVSA!F709&lt;&gt;0)=TRUE,IF(b_BDVSA!F709&gt;0,"D","A"),"")</f>
        <v/>
      </c>
      <c r="G709" s="125" t="str">
        <f>IF(b_BDVSA!G709&lt;&gt;"",ABS(b_BDVSA!G709),"")</f>
        <v/>
      </c>
      <c r="H709" s="125" t="str">
        <f>IF(AND(b_BDVSA!G709&lt;&gt;"",b_BDVSA!G709&lt;&gt;0)=TRUE,IF(b_BDVSA!G709&gt;0,"D","A"),"")</f>
        <v/>
      </c>
      <c r="I709" s="125" t="str">
        <f>IF(b_BDVSA!H709&lt;&gt;"",ABS(b_BDVSA!H709),"")</f>
        <v/>
      </c>
      <c r="J709" s="125" t="str">
        <f>IF(AND(b_BDVSA!H709&lt;&gt;"",b_BDVSA!H709&lt;&gt;0)=TRUE,IF(b_BDVSA!H709&gt;0,"D","A"),"")</f>
        <v/>
      </c>
      <c r="K709" s="126" t="str">
        <f>IF(b_BDVSA!I709&lt;&gt;"",ABS(b_BDVSA!I709),"")</f>
        <v/>
      </c>
      <c r="L709" s="125" t="str">
        <f>IF(b_BDVSA!L709&lt;&gt;"",ABS(b_BDVSA!L709),"")</f>
        <v/>
      </c>
      <c r="M709" s="125" t="str">
        <f>IF(AND(b_BDVSA!L709&lt;&gt;"",b_BDVSA!L709&lt;&gt;0)=TRUE,IF(b_BDVSA!L709&gt;0,"D","A"),"")</f>
        <v/>
      </c>
      <c r="N709" s="125" t="str">
        <f>IF(b_BDVSA!M709&lt;&gt;"",ABS(b_BDVSA!M709),"")</f>
        <v/>
      </c>
      <c r="O709" s="125" t="str">
        <f>IF(AND(b_BDVSA!M709&lt;&gt;"",b_BDVSA!M709&lt;&gt;0)=TRUE,IF(b_BDVSA!M709&gt;0,"D","A"),"")</f>
        <v/>
      </c>
      <c r="P709" s="126" t="str">
        <f>IF(b_BDVSA!N709&lt;&gt;"",ABS(b_BDVSA!N709),"")</f>
        <v/>
      </c>
      <c r="Q709" s="125" t="str">
        <f>IF(b_BDVSA!Q709&lt;&gt;"",ABS(b_BDVSA!Q709),"")</f>
        <v/>
      </c>
      <c r="R709" s="125" t="str">
        <f>IF(AND(b_BDVSA!Q709&lt;&gt;"",b_BDVSA!Q709&lt;&gt;0)=TRUE,IF(b_BDVSA!Q709&gt;0,"D","A"),"")</f>
        <v/>
      </c>
      <c r="S709" s="125" t="str">
        <f>IF(b_BDVSA!R709&lt;&gt;"",ABS(b_BDVSA!R709),"")</f>
        <v/>
      </c>
      <c r="T709" s="125" t="str">
        <f>IF(AND(b_BDVSA!R709&lt;&gt;"",b_BDVSA!R709&lt;&gt;0)=TRUE,IF(b_BDVSA!R709&gt;0,"D","A"),"")</f>
        <v/>
      </c>
      <c r="U709" s="126" t="str">
        <f>IF(b_BDVSA!S709&lt;&gt;"",ABS(b_BDVSA!S709),"")</f>
        <v/>
      </c>
      <c r="V709" s="125" t="str">
        <f>IF(b_BDVSA!V709&lt;&gt;"",ABS(b_BDVSA!V709),"")</f>
        <v/>
      </c>
      <c r="W709" s="125" t="str">
        <f>IF(AND(b_BDVSA!V709&lt;&gt;"",b_BDVSA!V709&lt;&gt;0)=TRUE,IF(b_BDVSA!V709&gt;0,"D","A"),"")</f>
        <v/>
      </c>
      <c r="X709" s="125" t="str">
        <f>IF(b_BDVSA!W709&lt;&gt;"",ABS(b_BDVSA!W709),"")</f>
        <v/>
      </c>
      <c r="Y709" s="125" t="str">
        <f>IF(AND(b_BDVSA!W709&lt;&gt;"",b_BDVSA!W709&lt;&gt;0)=TRUE,IF(b_BDVSA!W709&gt;0,"D","A"),"")</f>
        <v/>
      </c>
      <c r="Z709" s="126" t="str">
        <f>IF(b_BDVSA!X709&lt;&gt;"",ABS(b_BDVSA!X709),"")</f>
        <v/>
      </c>
    </row>
    <row r="710" spans="1:26">
      <c r="A710" s="117" t="str">
        <f>IF(dati_pdc!A706&lt;&gt;"",IF(dati_pdc!D706=1,RIGHT(dati_pdc!A706,dati_pdc!E706),dati_pdc!A706),"")</f>
        <v/>
      </c>
      <c r="B710" s="117" t="str">
        <f>IF(dati_pdc!B706&lt;&gt;"",dati_pdc!B706,"")</f>
        <v/>
      </c>
      <c r="C710" s="117" t="str">
        <f>IF(dati_pdc!C706&lt;&gt;"",dati_pdc!C706,"")</f>
        <v/>
      </c>
      <c r="D710" s="117" t="str">
        <f>IF(dati_pdc!D706&lt;&gt;"",dati_pdc!D706,"")</f>
        <v/>
      </c>
      <c r="E710" s="125" t="str">
        <f>IF(b_BDVSA!F710&lt;&gt;"",ABS(b_BDVSA!F710),"")</f>
        <v/>
      </c>
      <c r="F710" s="125" t="str">
        <f>IF(AND(b_BDVSA!F710&lt;&gt;"",b_BDVSA!F710&lt;&gt;0)=TRUE,IF(b_BDVSA!F710&gt;0,"D","A"),"")</f>
        <v/>
      </c>
      <c r="G710" s="125" t="str">
        <f>IF(b_BDVSA!G710&lt;&gt;"",ABS(b_BDVSA!G710),"")</f>
        <v/>
      </c>
      <c r="H710" s="125" t="str">
        <f>IF(AND(b_BDVSA!G710&lt;&gt;"",b_BDVSA!G710&lt;&gt;0)=TRUE,IF(b_BDVSA!G710&gt;0,"D","A"),"")</f>
        <v/>
      </c>
      <c r="I710" s="125" t="str">
        <f>IF(b_BDVSA!H710&lt;&gt;"",ABS(b_BDVSA!H710),"")</f>
        <v/>
      </c>
      <c r="J710" s="125" t="str">
        <f>IF(AND(b_BDVSA!H710&lt;&gt;"",b_BDVSA!H710&lt;&gt;0)=TRUE,IF(b_BDVSA!H710&gt;0,"D","A"),"")</f>
        <v/>
      </c>
      <c r="K710" s="126" t="str">
        <f>IF(b_BDVSA!I710&lt;&gt;"",ABS(b_BDVSA!I710),"")</f>
        <v/>
      </c>
      <c r="L710" s="125" t="str">
        <f>IF(b_BDVSA!L710&lt;&gt;"",ABS(b_BDVSA!L710),"")</f>
        <v/>
      </c>
      <c r="M710" s="125" t="str">
        <f>IF(AND(b_BDVSA!L710&lt;&gt;"",b_BDVSA!L710&lt;&gt;0)=TRUE,IF(b_BDVSA!L710&gt;0,"D","A"),"")</f>
        <v/>
      </c>
      <c r="N710" s="125" t="str">
        <f>IF(b_BDVSA!M710&lt;&gt;"",ABS(b_BDVSA!M710),"")</f>
        <v/>
      </c>
      <c r="O710" s="125" t="str">
        <f>IF(AND(b_BDVSA!M710&lt;&gt;"",b_BDVSA!M710&lt;&gt;0)=TRUE,IF(b_BDVSA!M710&gt;0,"D","A"),"")</f>
        <v/>
      </c>
      <c r="P710" s="126" t="str">
        <f>IF(b_BDVSA!N710&lt;&gt;"",ABS(b_BDVSA!N710),"")</f>
        <v/>
      </c>
      <c r="Q710" s="125" t="str">
        <f>IF(b_BDVSA!Q710&lt;&gt;"",ABS(b_BDVSA!Q710),"")</f>
        <v/>
      </c>
      <c r="R710" s="125" t="str">
        <f>IF(AND(b_BDVSA!Q710&lt;&gt;"",b_BDVSA!Q710&lt;&gt;0)=TRUE,IF(b_BDVSA!Q710&gt;0,"D","A"),"")</f>
        <v/>
      </c>
      <c r="S710" s="125" t="str">
        <f>IF(b_BDVSA!R710&lt;&gt;"",ABS(b_BDVSA!R710),"")</f>
        <v/>
      </c>
      <c r="T710" s="125" t="str">
        <f>IF(AND(b_BDVSA!R710&lt;&gt;"",b_BDVSA!R710&lt;&gt;0)=TRUE,IF(b_BDVSA!R710&gt;0,"D","A"),"")</f>
        <v/>
      </c>
      <c r="U710" s="126" t="str">
        <f>IF(b_BDVSA!S710&lt;&gt;"",ABS(b_BDVSA!S710),"")</f>
        <v/>
      </c>
      <c r="V710" s="125" t="str">
        <f>IF(b_BDVSA!V710&lt;&gt;"",ABS(b_BDVSA!V710),"")</f>
        <v/>
      </c>
      <c r="W710" s="125" t="str">
        <f>IF(AND(b_BDVSA!V710&lt;&gt;"",b_BDVSA!V710&lt;&gt;0)=TRUE,IF(b_BDVSA!V710&gt;0,"D","A"),"")</f>
        <v/>
      </c>
      <c r="X710" s="125" t="str">
        <f>IF(b_BDVSA!W710&lt;&gt;"",ABS(b_BDVSA!W710),"")</f>
        <v/>
      </c>
      <c r="Y710" s="125" t="str">
        <f>IF(AND(b_BDVSA!W710&lt;&gt;"",b_BDVSA!W710&lt;&gt;0)=TRUE,IF(b_BDVSA!W710&gt;0,"D","A"),"")</f>
        <v/>
      </c>
      <c r="Z710" s="126" t="str">
        <f>IF(b_BDVSA!X710&lt;&gt;"",ABS(b_BDVSA!X710),"")</f>
        <v/>
      </c>
    </row>
    <row r="711" spans="1:26">
      <c r="A711" s="117" t="str">
        <f>IF(dati_pdc!A707&lt;&gt;"",IF(dati_pdc!D707=1,RIGHT(dati_pdc!A707,dati_pdc!E707),dati_pdc!A707),"")</f>
        <v/>
      </c>
      <c r="B711" s="117" t="str">
        <f>IF(dati_pdc!B707&lt;&gt;"",dati_pdc!B707,"")</f>
        <v/>
      </c>
      <c r="C711" s="117" t="str">
        <f>IF(dati_pdc!C707&lt;&gt;"",dati_pdc!C707,"")</f>
        <v/>
      </c>
      <c r="D711" s="117" t="str">
        <f>IF(dati_pdc!D707&lt;&gt;"",dati_pdc!D707,"")</f>
        <v/>
      </c>
      <c r="E711" s="125" t="str">
        <f>IF(b_BDVSA!F711&lt;&gt;"",ABS(b_BDVSA!F711),"")</f>
        <v/>
      </c>
      <c r="F711" s="125" t="str">
        <f>IF(AND(b_BDVSA!F711&lt;&gt;"",b_BDVSA!F711&lt;&gt;0)=TRUE,IF(b_BDVSA!F711&gt;0,"D","A"),"")</f>
        <v/>
      </c>
      <c r="G711" s="125" t="str">
        <f>IF(b_BDVSA!G711&lt;&gt;"",ABS(b_BDVSA!G711),"")</f>
        <v/>
      </c>
      <c r="H711" s="125" t="str">
        <f>IF(AND(b_BDVSA!G711&lt;&gt;"",b_BDVSA!G711&lt;&gt;0)=TRUE,IF(b_BDVSA!G711&gt;0,"D","A"),"")</f>
        <v/>
      </c>
      <c r="I711" s="125" t="str">
        <f>IF(b_BDVSA!H711&lt;&gt;"",ABS(b_BDVSA!H711),"")</f>
        <v/>
      </c>
      <c r="J711" s="125" t="str">
        <f>IF(AND(b_BDVSA!H711&lt;&gt;"",b_BDVSA!H711&lt;&gt;0)=TRUE,IF(b_BDVSA!H711&gt;0,"D","A"),"")</f>
        <v/>
      </c>
      <c r="K711" s="126" t="str">
        <f>IF(b_BDVSA!I711&lt;&gt;"",ABS(b_BDVSA!I711),"")</f>
        <v/>
      </c>
      <c r="L711" s="125" t="str">
        <f>IF(b_BDVSA!L711&lt;&gt;"",ABS(b_BDVSA!L711),"")</f>
        <v/>
      </c>
      <c r="M711" s="125" t="str">
        <f>IF(AND(b_BDVSA!L711&lt;&gt;"",b_BDVSA!L711&lt;&gt;0)=TRUE,IF(b_BDVSA!L711&gt;0,"D","A"),"")</f>
        <v/>
      </c>
      <c r="N711" s="125" t="str">
        <f>IF(b_BDVSA!M711&lt;&gt;"",ABS(b_BDVSA!M711),"")</f>
        <v/>
      </c>
      <c r="O711" s="125" t="str">
        <f>IF(AND(b_BDVSA!M711&lt;&gt;"",b_BDVSA!M711&lt;&gt;0)=TRUE,IF(b_BDVSA!M711&gt;0,"D","A"),"")</f>
        <v/>
      </c>
      <c r="P711" s="126" t="str">
        <f>IF(b_BDVSA!N711&lt;&gt;"",ABS(b_BDVSA!N711),"")</f>
        <v/>
      </c>
      <c r="Q711" s="125" t="str">
        <f>IF(b_BDVSA!Q711&lt;&gt;"",ABS(b_BDVSA!Q711),"")</f>
        <v/>
      </c>
      <c r="R711" s="125" t="str">
        <f>IF(AND(b_BDVSA!Q711&lt;&gt;"",b_BDVSA!Q711&lt;&gt;0)=TRUE,IF(b_BDVSA!Q711&gt;0,"D","A"),"")</f>
        <v/>
      </c>
      <c r="S711" s="125" t="str">
        <f>IF(b_BDVSA!R711&lt;&gt;"",ABS(b_BDVSA!R711),"")</f>
        <v/>
      </c>
      <c r="T711" s="125" t="str">
        <f>IF(AND(b_BDVSA!R711&lt;&gt;"",b_BDVSA!R711&lt;&gt;0)=TRUE,IF(b_BDVSA!R711&gt;0,"D","A"),"")</f>
        <v/>
      </c>
      <c r="U711" s="126" t="str">
        <f>IF(b_BDVSA!S711&lt;&gt;"",ABS(b_BDVSA!S711),"")</f>
        <v/>
      </c>
      <c r="V711" s="125" t="str">
        <f>IF(b_BDVSA!V711&lt;&gt;"",ABS(b_BDVSA!V711),"")</f>
        <v/>
      </c>
      <c r="W711" s="125" t="str">
        <f>IF(AND(b_BDVSA!V711&lt;&gt;"",b_BDVSA!V711&lt;&gt;0)=TRUE,IF(b_BDVSA!V711&gt;0,"D","A"),"")</f>
        <v/>
      </c>
      <c r="X711" s="125" t="str">
        <f>IF(b_BDVSA!W711&lt;&gt;"",ABS(b_BDVSA!W711),"")</f>
        <v/>
      </c>
      <c r="Y711" s="125" t="str">
        <f>IF(AND(b_BDVSA!W711&lt;&gt;"",b_BDVSA!W711&lt;&gt;0)=TRUE,IF(b_BDVSA!W711&gt;0,"D","A"),"")</f>
        <v/>
      </c>
      <c r="Z711" s="126" t="str">
        <f>IF(b_BDVSA!X711&lt;&gt;"",ABS(b_BDVSA!X711),"")</f>
        <v/>
      </c>
    </row>
    <row r="712" spans="1:26">
      <c r="A712" s="117" t="str">
        <f>IF(dati_pdc!A708&lt;&gt;"",IF(dati_pdc!D708=1,RIGHT(dati_pdc!A708,dati_pdc!E708),dati_pdc!A708),"")</f>
        <v/>
      </c>
      <c r="B712" s="117" t="str">
        <f>IF(dati_pdc!B708&lt;&gt;"",dati_pdc!B708,"")</f>
        <v/>
      </c>
      <c r="C712" s="117" t="str">
        <f>IF(dati_pdc!C708&lt;&gt;"",dati_pdc!C708,"")</f>
        <v/>
      </c>
      <c r="D712" s="117" t="str">
        <f>IF(dati_pdc!D708&lt;&gt;"",dati_pdc!D708,"")</f>
        <v/>
      </c>
      <c r="E712" s="125" t="str">
        <f>IF(b_BDVSA!F712&lt;&gt;"",ABS(b_BDVSA!F712),"")</f>
        <v/>
      </c>
      <c r="F712" s="125" t="str">
        <f>IF(AND(b_BDVSA!F712&lt;&gt;"",b_BDVSA!F712&lt;&gt;0)=TRUE,IF(b_BDVSA!F712&gt;0,"D","A"),"")</f>
        <v/>
      </c>
      <c r="G712" s="125" t="str">
        <f>IF(b_BDVSA!G712&lt;&gt;"",ABS(b_BDVSA!G712),"")</f>
        <v/>
      </c>
      <c r="H712" s="125" t="str">
        <f>IF(AND(b_BDVSA!G712&lt;&gt;"",b_BDVSA!G712&lt;&gt;0)=TRUE,IF(b_BDVSA!G712&gt;0,"D","A"),"")</f>
        <v/>
      </c>
      <c r="I712" s="125" t="str">
        <f>IF(b_BDVSA!H712&lt;&gt;"",ABS(b_BDVSA!H712),"")</f>
        <v/>
      </c>
      <c r="J712" s="125" t="str">
        <f>IF(AND(b_BDVSA!H712&lt;&gt;"",b_BDVSA!H712&lt;&gt;0)=TRUE,IF(b_BDVSA!H712&gt;0,"D","A"),"")</f>
        <v/>
      </c>
      <c r="K712" s="126" t="str">
        <f>IF(b_BDVSA!I712&lt;&gt;"",ABS(b_BDVSA!I712),"")</f>
        <v/>
      </c>
      <c r="L712" s="125" t="str">
        <f>IF(b_BDVSA!L712&lt;&gt;"",ABS(b_BDVSA!L712),"")</f>
        <v/>
      </c>
      <c r="M712" s="125" t="str">
        <f>IF(AND(b_BDVSA!L712&lt;&gt;"",b_BDVSA!L712&lt;&gt;0)=TRUE,IF(b_BDVSA!L712&gt;0,"D","A"),"")</f>
        <v/>
      </c>
      <c r="N712" s="125" t="str">
        <f>IF(b_BDVSA!M712&lt;&gt;"",ABS(b_BDVSA!M712),"")</f>
        <v/>
      </c>
      <c r="O712" s="125" t="str">
        <f>IF(AND(b_BDVSA!M712&lt;&gt;"",b_BDVSA!M712&lt;&gt;0)=TRUE,IF(b_BDVSA!M712&gt;0,"D","A"),"")</f>
        <v/>
      </c>
      <c r="P712" s="126" t="str">
        <f>IF(b_BDVSA!N712&lt;&gt;"",ABS(b_BDVSA!N712),"")</f>
        <v/>
      </c>
      <c r="Q712" s="125" t="str">
        <f>IF(b_BDVSA!Q712&lt;&gt;"",ABS(b_BDVSA!Q712),"")</f>
        <v/>
      </c>
      <c r="R712" s="125" t="str">
        <f>IF(AND(b_BDVSA!Q712&lt;&gt;"",b_BDVSA!Q712&lt;&gt;0)=TRUE,IF(b_BDVSA!Q712&gt;0,"D","A"),"")</f>
        <v/>
      </c>
      <c r="S712" s="125" t="str">
        <f>IF(b_BDVSA!R712&lt;&gt;"",ABS(b_BDVSA!R712),"")</f>
        <v/>
      </c>
      <c r="T712" s="125" t="str">
        <f>IF(AND(b_BDVSA!R712&lt;&gt;"",b_BDVSA!R712&lt;&gt;0)=TRUE,IF(b_BDVSA!R712&gt;0,"D","A"),"")</f>
        <v/>
      </c>
      <c r="U712" s="126" t="str">
        <f>IF(b_BDVSA!S712&lt;&gt;"",ABS(b_BDVSA!S712),"")</f>
        <v/>
      </c>
      <c r="V712" s="125" t="str">
        <f>IF(b_BDVSA!V712&lt;&gt;"",ABS(b_BDVSA!V712),"")</f>
        <v/>
      </c>
      <c r="W712" s="125" t="str">
        <f>IF(AND(b_BDVSA!V712&lt;&gt;"",b_BDVSA!V712&lt;&gt;0)=TRUE,IF(b_BDVSA!V712&gt;0,"D","A"),"")</f>
        <v/>
      </c>
      <c r="X712" s="125" t="str">
        <f>IF(b_BDVSA!W712&lt;&gt;"",ABS(b_BDVSA!W712),"")</f>
        <v/>
      </c>
      <c r="Y712" s="125" t="str">
        <f>IF(AND(b_BDVSA!W712&lt;&gt;"",b_BDVSA!W712&lt;&gt;0)=TRUE,IF(b_BDVSA!W712&gt;0,"D","A"),"")</f>
        <v/>
      </c>
      <c r="Z712" s="126" t="str">
        <f>IF(b_BDVSA!X712&lt;&gt;"",ABS(b_BDVSA!X712),"")</f>
        <v/>
      </c>
    </row>
    <row r="713" spans="1:26">
      <c r="A713" s="117" t="str">
        <f>IF(dati_pdc!A709&lt;&gt;"",IF(dati_pdc!D709=1,RIGHT(dati_pdc!A709,dati_pdc!E709),dati_pdc!A709),"")</f>
        <v/>
      </c>
      <c r="B713" s="117" t="str">
        <f>IF(dati_pdc!B709&lt;&gt;"",dati_pdc!B709,"")</f>
        <v/>
      </c>
      <c r="C713" s="117" t="str">
        <f>IF(dati_pdc!C709&lt;&gt;"",dati_pdc!C709,"")</f>
        <v/>
      </c>
      <c r="D713" s="117" t="str">
        <f>IF(dati_pdc!D709&lt;&gt;"",dati_pdc!D709,"")</f>
        <v/>
      </c>
      <c r="E713" s="125" t="str">
        <f>IF(b_BDVSA!F713&lt;&gt;"",ABS(b_BDVSA!F713),"")</f>
        <v/>
      </c>
      <c r="F713" s="125" t="str">
        <f>IF(AND(b_BDVSA!F713&lt;&gt;"",b_BDVSA!F713&lt;&gt;0)=TRUE,IF(b_BDVSA!F713&gt;0,"D","A"),"")</f>
        <v/>
      </c>
      <c r="G713" s="125" t="str">
        <f>IF(b_BDVSA!G713&lt;&gt;"",ABS(b_BDVSA!G713),"")</f>
        <v/>
      </c>
      <c r="H713" s="125" t="str">
        <f>IF(AND(b_BDVSA!G713&lt;&gt;"",b_BDVSA!G713&lt;&gt;0)=TRUE,IF(b_BDVSA!G713&gt;0,"D","A"),"")</f>
        <v/>
      </c>
      <c r="I713" s="125" t="str">
        <f>IF(b_BDVSA!H713&lt;&gt;"",ABS(b_BDVSA!H713),"")</f>
        <v/>
      </c>
      <c r="J713" s="125" t="str">
        <f>IF(AND(b_BDVSA!H713&lt;&gt;"",b_BDVSA!H713&lt;&gt;0)=TRUE,IF(b_BDVSA!H713&gt;0,"D","A"),"")</f>
        <v/>
      </c>
      <c r="K713" s="126" t="str">
        <f>IF(b_BDVSA!I713&lt;&gt;"",ABS(b_BDVSA!I713),"")</f>
        <v/>
      </c>
      <c r="L713" s="125" t="str">
        <f>IF(b_BDVSA!L713&lt;&gt;"",ABS(b_BDVSA!L713),"")</f>
        <v/>
      </c>
      <c r="M713" s="125" t="str">
        <f>IF(AND(b_BDVSA!L713&lt;&gt;"",b_BDVSA!L713&lt;&gt;0)=TRUE,IF(b_BDVSA!L713&gt;0,"D","A"),"")</f>
        <v/>
      </c>
      <c r="N713" s="125" t="str">
        <f>IF(b_BDVSA!M713&lt;&gt;"",ABS(b_BDVSA!M713),"")</f>
        <v/>
      </c>
      <c r="O713" s="125" t="str">
        <f>IF(AND(b_BDVSA!M713&lt;&gt;"",b_BDVSA!M713&lt;&gt;0)=TRUE,IF(b_BDVSA!M713&gt;0,"D","A"),"")</f>
        <v/>
      </c>
      <c r="P713" s="126" t="str">
        <f>IF(b_BDVSA!N713&lt;&gt;"",ABS(b_BDVSA!N713),"")</f>
        <v/>
      </c>
      <c r="Q713" s="125" t="str">
        <f>IF(b_BDVSA!Q713&lt;&gt;"",ABS(b_BDVSA!Q713),"")</f>
        <v/>
      </c>
      <c r="R713" s="125" t="str">
        <f>IF(AND(b_BDVSA!Q713&lt;&gt;"",b_BDVSA!Q713&lt;&gt;0)=TRUE,IF(b_BDVSA!Q713&gt;0,"D","A"),"")</f>
        <v/>
      </c>
      <c r="S713" s="125" t="str">
        <f>IF(b_BDVSA!R713&lt;&gt;"",ABS(b_BDVSA!R713),"")</f>
        <v/>
      </c>
      <c r="T713" s="125" t="str">
        <f>IF(AND(b_BDVSA!R713&lt;&gt;"",b_BDVSA!R713&lt;&gt;0)=TRUE,IF(b_BDVSA!R713&gt;0,"D","A"),"")</f>
        <v/>
      </c>
      <c r="U713" s="126" t="str">
        <f>IF(b_BDVSA!S713&lt;&gt;"",ABS(b_BDVSA!S713),"")</f>
        <v/>
      </c>
      <c r="V713" s="125" t="str">
        <f>IF(b_BDVSA!V713&lt;&gt;"",ABS(b_BDVSA!V713),"")</f>
        <v/>
      </c>
      <c r="W713" s="125" t="str">
        <f>IF(AND(b_BDVSA!V713&lt;&gt;"",b_BDVSA!V713&lt;&gt;0)=TRUE,IF(b_BDVSA!V713&gt;0,"D","A"),"")</f>
        <v/>
      </c>
      <c r="X713" s="125" t="str">
        <f>IF(b_BDVSA!W713&lt;&gt;"",ABS(b_BDVSA!W713),"")</f>
        <v/>
      </c>
      <c r="Y713" s="125" t="str">
        <f>IF(AND(b_BDVSA!W713&lt;&gt;"",b_BDVSA!W713&lt;&gt;0)=TRUE,IF(b_BDVSA!W713&gt;0,"D","A"),"")</f>
        <v/>
      </c>
      <c r="Z713" s="126" t="str">
        <f>IF(b_BDVSA!X713&lt;&gt;"",ABS(b_BDVSA!X713),"")</f>
        <v/>
      </c>
    </row>
    <row r="714" spans="1:26">
      <c r="A714" s="117" t="str">
        <f>IF(dati_pdc!A710&lt;&gt;"",IF(dati_pdc!D710=1,RIGHT(dati_pdc!A710,dati_pdc!E710),dati_pdc!A710),"")</f>
        <v/>
      </c>
      <c r="B714" s="117" t="str">
        <f>IF(dati_pdc!B710&lt;&gt;"",dati_pdc!B710,"")</f>
        <v/>
      </c>
      <c r="C714" s="117" t="str">
        <f>IF(dati_pdc!C710&lt;&gt;"",dati_pdc!C710,"")</f>
        <v/>
      </c>
      <c r="D714" s="117" t="str">
        <f>IF(dati_pdc!D710&lt;&gt;"",dati_pdc!D710,"")</f>
        <v/>
      </c>
      <c r="E714" s="125" t="str">
        <f>IF(b_BDVSA!F714&lt;&gt;"",ABS(b_BDVSA!F714),"")</f>
        <v/>
      </c>
      <c r="F714" s="125" t="str">
        <f>IF(AND(b_BDVSA!F714&lt;&gt;"",b_BDVSA!F714&lt;&gt;0)=TRUE,IF(b_BDVSA!F714&gt;0,"D","A"),"")</f>
        <v/>
      </c>
      <c r="G714" s="125" t="str">
        <f>IF(b_BDVSA!G714&lt;&gt;"",ABS(b_BDVSA!G714),"")</f>
        <v/>
      </c>
      <c r="H714" s="125" t="str">
        <f>IF(AND(b_BDVSA!G714&lt;&gt;"",b_BDVSA!G714&lt;&gt;0)=TRUE,IF(b_BDVSA!G714&gt;0,"D","A"),"")</f>
        <v/>
      </c>
      <c r="I714" s="125" t="str">
        <f>IF(b_BDVSA!H714&lt;&gt;"",ABS(b_BDVSA!H714),"")</f>
        <v/>
      </c>
      <c r="J714" s="125" t="str">
        <f>IF(AND(b_BDVSA!H714&lt;&gt;"",b_BDVSA!H714&lt;&gt;0)=TRUE,IF(b_BDVSA!H714&gt;0,"D","A"),"")</f>
        <v/>
      </c>
      <c r="K714" s="126" t="str">
        <f>IF(b_BDVSA!I714&lt;&gt;"",ABS(b_BDVSA!I714),"")</f>
        <v/>
      </c>
      <c r="L714" s="125" t="str">
        <f>IF(b_BDVSA!L714&lt;&gt;"",ABS(b_BDVSA!L714),"")</f>
        <v/>
      </c>
      <c r="M714" s="125" t="str">
        <f>IF(AND(b_BDVSA!L714&lt;&gt;"",b_BDVSA!L714&lt;&gt;0)=TRUE,IF(b_BDVSA!L714&gt;0,"D","A"),"")</f>
        <v/>
      </c>
      <c r="N714" s="125" t="str">
        <f>IF(b_BDVSA!M714&lt;&gt;"",ABS(b_BDVSA!M714),"")</f>
        <v/>
      </c>
      <c r="O714" s="125" t="str">
        <f>IF(AND(b_BDVSA!M714&lt;&gt;"",b_BDVSA!M714&lt;&gt;0)=TRUE,IF(b_BDVSA!M714&gt;0,"D","A"),"")</f>
        <v/>
      </c>
      <c r="P714" s="126" t="str">
        <f>IF(b_BDVSA!N714&lt;&gt;"",ABS(b_BDVSA!N714),"")</f>
        <v/>
      </c>
      <c r="Q714" s="125" t="str">
        <f>IF(b_BDVSA!Q714&lt;&gt;"",ABS(b_BDVSA!Q714),"")</f>
        <v/>
      </c>
      <c r="R714" s="125" t="str">
        <f>IF(AND(b_BDVSA!Q714&lt;&gt;"",b_BDVSA!Q714&lt;&gt;0)=TRUE,IF(b_BDVSA!Q714&gt;0,"D","A"),"")</f>
        <v/>
      </c>
      <c r="S714" s="125" t="str">
        <f>IF(b_BDVSA!R714&lt;&gt;"",ABS(b_BDVSA!R714),"")</f>
        <v/>
      </c>
      <c r="T714" s="125" t="str">
        <f>IF(AND(b_BDVSA!R714&lt;&gt;"",b_BDVSA!R714&lt;&gt;0)=TRUE,IF(b_BDVSA!R714&gt;0,"D","A"),"")</f>
        <v/>
      </c>
      <c r="U714" s="126" t="str">
        <f>IF(b_BDVSA!S714&lt;&gt;"",ABS(b_BDVSA!S714),"")</f>
        <v/>
      </c>
      <c r="V714" s="125" t="str">
        <f>IF(b_BDVSA!V714&lt;&gt;"",ABS(b_BDVSA!V714),"")</f>
        <v/>
      </c>
      <c r="W714" s="125" t="str">
        <f>IF(AND(b_BDVSA!V714&lt;&gt;"",b_BDVSA!V714&lt;&gt;0)=TRUE,IF(b_BDVSA!V714&gt;0,"D","A"),"")</f>
        <v/>
      </c>
      <c r="X714" s="125" t="str">
        <f>IF(b_BDVSA!W714&lt;&gt;"",ABS(b_BDVSA!W714),"")</f>
        <v/>
      </c>
      <c r="Y714" s="125" t="str">
        <f>IF(AND(b_BDVSA!W714&lt;&gt;"",b_BDVSA!W714&lt;&gt;0)=TRUE,IF(b_BDVSA!W714&gt;0,"D","A"),"")</f>
        <v/>
      </c>
      <c r="Z714" s="126" t="str">
        <f>IF(b_BDVSA!X714&lt;&gt;"",ABS(b_BDVSA!X714),"")</f>
        <v/>
      </c>
    </row>
    <row r="715" spans="1:26">
      <c r="A715" s="117" t="str">
        <f>IF(dati_pdc!A711&lt;&gt;"",IF(dati_pdc!D711=1,RIGHT(dati_pdc!A711,dati_pdc!E711),dati_pdc!A711),"")</f>
        <v/>
      </c>
      <c r="B715" s="117" t="str">
        <f>IF(dati_pdc!B711&lt;&gt;"",dati_pdc!B711,"")</f>
        <v/>
      </c>
      <c r="C715" s="117" t="str">
        <f>IF(dati_pdc!C711&lt;&gt;"",dati_pdc!C711,"")</f>
        <v/>
      </c>
      <c r="D715" s="117" t="str">
        <f>IF(dati_pdc!D711&lt;&gt;"",dati_pdc!D711,"")</f>
        <v/>
      </c>
      <c r="E715" s="125" t="str">
        <f>IF(b_BDVSA!F715&lt;&gt;"",ABS(b_BDVSA!F715),"")</f>
        <v/>
      </c>
      <c r="F715" s="125" t="str">
        <f>IF(AND(b_BDVSA!F715&lt;&gt;"",b_BDVSA!F715&lt;&gt;0)=TRUE,IF(b_BDVSA!F715&gt;0,"D","A"),"")</f>
        <v/>
      </c>
      <c r="G715" s="125" t="str">
        <f>IF(b_BDVSA!G715&lt;&gt;"",ABS(b_BDVSA!G715),"")</f>
        <v/>
      </c>
      <c r="H715" s="125" t="str">
        <f>IF(AND(b_BDVSA!G715&lt;&gt;"",b_BDVSA!G715&lt;&gt;0)=TRUE,IF(b_BDVSA!G715&gt;0,"D","A"),"")</f>
        <v/>
      </c>
      <c r="I715" s="125" t="str">
        <f>IF(b_BDVSA!H715&lt;&gt;"",ABS(b_BDVSA!H715),"")</f>
        <v/>
      </c>
      <c r="J715" s="125" t="str">
        <f>IF(AND(b_BDVSA!H715&lt;&gt;"",b_BDVSA!H715&lt;&gt;0)=TRUE,IF(b_BDVSA!H715&gt;0,"D","A"),"")</f>
        <v/>
      </c>
      <c r="K715" s="126" t="str">
        <f>IF(b_BDVSA!I715&lt;&gt;"",ABS(b_BDVSA!I715),"")</f>
        <v/>
      </c>
      <c r="L715" s="125" t="str">
        <f>IF(b_BDVSA!L715&lt;&gt;"",ABS(b_BDVSA!L715),"")</f>
        <v/>
      </c>
      <c r="M715" s="125" t="str">
        <f>IF(AND(b_BDVSA!L715&lt;&gt;"",b_BDVSA!L715&lt;&gt;0)=TRUE,IF(b_BDVSA!L715&gt;0,"D","A"),"")</f>
        <v/>
      </c>
      <c r="N715" s="125" t="str">
        <f>IF(b_BDVSA!M715&lt;&gt;"",ABS(b_BDVSA!M715),"")</f>
        <v/>
      </c>
      <c r="O715" s="125" t="str">
        <f>IF(AND(b_BDVSA!M715&lt;&gt;"",b_BDVSA!M715&lt;&gt;0)=TRUE,IF(b_BDVSA!M715&gt;0,"D","A"),"")</f>
        <v/>
      </c>
      <c r="P715" s="126" t="str">
        <f>IF(b_BDVSA!N715&lt;&gt;"",ABS(b_BDVSA!N715),"")</f>
        <v/>
      </c>
      <c r="Q715" s="125" t="str">
        <f>IF(b_BDVSA!Q715&lt;&gt;"",ABS(b_BDVSA!Q715),"")</f>
        <v/>
      </c>
      <c r="R715" s="125" t="str">
        <f>IF(AND(b_BDVSA!Q715&lt;&gt;"",b_BDVSA!Q715&lt;&gt;0)=TRUE,IF(b_BDVSA!Q715&gt;0,"D","A"),"")</f>
        <v/>
      </c>
      <c r="S715" s="125" t="str">
        <f>IF(b_BDVSA!R715&lt;&gt;"",ABS(b_BDVSA!R715),"")</f>
        <v/>
      </c>
      <c r="T715" s="125" t="str">
        <f>IF(AND(b_BDVSA!R715&lt;&gt;"",b_BDVSA!R715&lt;&gt;0)=TRUE,IF(b_BDVSA!R715&gt;0,"D","A"),"")</f>
        <v/>
      </c>
      <c r="U715" s="126" t="str">
        <f>IF(b_BDVSA!S715&lt;&gt;"",ABS(b_BDVSA!S715),"")</f>
        <v/>
      </c>
      <c r="V715" s="125" t="str">
        <f>IF(b_BDVSA!V715&lt;&gt;"",ABS(b_BDVSA!V715),"")</f>
        <v/>
      </c>
      <c r="W715" s="125" t="str">
        <f>IF(AND(b_BDVSA!V715&lt;&gt;"",b_BDVSA!V715&lt;&gt;0)=TRUE,IF(b_BDVSA!V715&gt;0,"D","A"),"")</f>
        <v/>
      </c>
      <c r="X715" s="125" t="str">
        <f>IF(b_BDVSA!W715&lt;&gt;"",ABS(b_BDVSA!W715),"")</f>
        <v/>
      </c>
      <c r="Y715" s="125" t="str">
        <f>IF(AND(b_BDVSA!W715&lt;&gt;"",b_BDVSA!W715&lt;&gt;0)=TRUE,IF(b_BDVSA!W715&gt;0,"D","A"),"")</f>
        <v/>
      </c>
      <c r="Z715" s="126" t="str">
        <f>IF(b_BDVSA!X715&lt;&gt;"",ABS(b_BDVSA!X715),"")</f>
        <v/>
      </c>
    </row>
    <row r="716" spans="1:26">
      <c r="A716" s="117" t="str">
        <f>IF(dati_pdc!A712&lt;&gt;"",IF(dati_pdc!D712=1,RIGHT(dati_pdc!A712,dati_pdc!E712),dati_pdc!A712),"")</f>
        <v/>
      </c>
      <c r="B716" s="117" t="str">
        <f>IF(dati_pdc!B712&lt;&gt;"",dati_pdc!B712,"")</f>
        <v/>
      </c>
      <c r="C716" s="117" t="str">
        <f>IF(dati_pdc!C712&lt;&gt;"",dati_pdc!C712,"")</f>
        <v/>
      </c>
      <c r="D716" s="117" t="str">
        <f>IF(dati_pdc!D712&lt;&gt;"",dati_pdc!D712,"")</f>
        <v/>
      </c>
      <c r="E716" s="125" t="str">
        <f>IF(b_BDVSA!F716&lt;&gt;"",ABS(b_BDVSA!F716),"")</f>
        <v/>
      </c>
      <c r="F716" s="125" t="str">
        <f>IF(AND(b_BDVSA!F716&lt;&gt;"",b_BDVSA!F716&lt;&gt;0)=TRUE,IF(b_BDVSA!F716&gt;0,"D","A"),"")</f>
        <v/>
      </c>
      <c r="G716" s="125" t="str">
        <f>IF(b_BDVSA!G716&lt;&gt;"",ABS(b_BDVSA!G716),"")</f>
        <v/>
      </c>
      <c r="H716" s="125" t="str">
        <f>IF(AND(b_BDVSA!G716&lt;&gt;"",b_BDVSA!G716&lt;&gt;0)=TRUE,IF(b_BDVSA!G716&gt;0,"D","A"),"")</f>
        <v/>
      </c>
      <c r="I716" s="125" t="str">
        <f>IF(b_BDVSA!H716&lt;&gt;"",ABS(b_BDVSA!H716),"")</f>
        <v/>
      </c>
      <c r="J716" s="125" t="str">
        <f>IF(AND(b_BDVSA!H716&lt;&gt;"",b_BDVSA!H716&lt;&gt;0)=TRUE,IF(b_BDVSA!H716&gt;0,"D","A"),"")</f>
        <v/>
      </c>
      <c r="K716" s="126" t="str">
        <f>IF(b_BDVSA!I716&lt;&gt;"",ABS(b_BDVSA!I716),"")</f>
        <v/>
      </c>
      <c r="L716" s="125" t="str">
        <f>IF(b_BDVSA!L716&lt;&gt;"",ABS(b_BDVSA!L716),"")</f>
        <v/>
      </c>
      <c r="M716" s="125" t="str">
        <f>IF(AND(b_BDVSA!L716&lt;&gt;"",b_BDVSA!L716&lt;&gt;0)=TRUE,IF(b_BDVSA!L716&gt;0,"D","A"),"")</f>
        <v/>
      </c>
      <c r="N716" s="125" t="str">
        <f>IF(b_BDVSA!M716&lt;&gt;"",ABS(b_BDVSA!M716),"")</f>
        <v/>
      </c>
      <c r="O716" s="125" t="str">
        <f>IF(AND(b_BDVSA!M716&lt;&gt;"",b_BDVSA!M716&lt;&gt;0)=TRUE,IF(b_BDVSA!M716&gt;0,"D","A"),"")</f>
        <v/>
      </c>
      <c r="P716" s="126" t="str">
        <f>IF(b_BDVSA!N716&lt;&gt;"",ABS(b_BDVSA!N716),"")</f>
        <v/>
      </c>
      <c r="Q716" s="125" t="str">
        <f>IF(b_BDVSA!Q716&lt;&gt;"",ABS(b_BDVSA!Q716),"")</f>
        <v/>
      </c>
      <c r="R716" s="125" t="str">
        <f>IF(AND(b_BDVSA!Q716&lt;&gt;"",b_BDVSA!Q716&lt;&gt;0)=TRUE,IF(b_BDVSA!Q716&gt;0,"D","A"),"")</f>
        <v/>
      </c>
      <c r="S716" s="125" t="str">
        <f>IF(b_BDVSA!R716&lt;&gt;"",ABS(b_BDVSA!R716),"")</f>
        <v/>
      </c>
      <c r="T716" s="125" t="str">
        <f>IF(AND(b_BDVSA!R716&lt;&gt;"",b_BDVSA!R716&lt;&gt;0)=TRUE,IF(b_BDVSA!R716&gt;0,"D","A"),"")</f>
        <v/>
      </c>
      <c r="U716" s="126" t="str">
        <f>IF(b_BDVSA!S716&lt;&gt;"",ABS(b_BDVSA!S716),"")</f>
        <v/>
      </c>
      <c r="V716" s="125" t="str">
        <f>IF(b_BDVSA!V716&lt;&gt;"",ABS(b_BDVSA!V716),"")</f>
        <v/>
      </c>
      <c r="W716" s="125" t="str">
        <f>IF(AND(b_BDVSA!V716&lt;&gt;"",b_BDVSA!V716&lt;&gt;0)=TRUE,IF(b_BDVSA!V716&gt;0,"D","A"),"")</f>
        <v/>
      </c>
      <c r="X716" s="125" t="str">
        <f>IF(b_BDVSA!W716&lt;&gt;"",ABS(b_BDVSA!W716),"")</f>
        <v/>
      </c>
      <c r="Y716" s="125" t="str">
        <f>IF(AND(b_BDVSA!W716&lt;&gt;"",b_BDVSA!W716&lt;&gt;0)=TRUE,IF(b_BDVSA!W716&gt;0,"D","A"),"")</f>
        <v/>
      </c>
      <c r="Z716" s="126" t="str">
        <f>IF(b_BDVSA!X716&lt;&gt;"",ABS(b_BDVSA!X716),"")</f>
        <v/>
      </c>
    </row>
    <row r="717" spans="1:26">
      <c r="A717" s="117" t="str">
        <f>IF(dati_pdc!A713&lt;&gt;"",IF(dati_pdc!D713=1,RIGHT(dati_pdc!A713,dati_pdc!E713),dati_pdc!A713),"")</f>
        <v/>
      </c>
      <c r="B717" s="117" t="str">
        <f>IF(dati_pdc!B713&lt;&gt;"",dati_pdc!B713,"")</f>
        <v/>
      </c>
      <c r="C717" s="117" t="str">
        <f>IF(dati_pdc!C713&lt;&gt;"",dati_pdc!C713,"")</f>
        <v/>
      </c>
      <c r="D717" s="117" t="str">
        <f>IF(dati_pdc!D713&lt;&gt;"",dati_pdc!D713,"")</f>
        <v/>
      </c>
      <c r="E717" s="125" t="str">
        <f>IF(b_BDVSA!F717&lt;&gt;"",ABS(b_BDVSA!F717),"")</f>
        <v/>
      </c>
      <c r="F717" s="125" t="str">
        <f>IF(AND(b_BDVSA!F717&lt;&gt;"",b_BDVSA!F717&lt;&gt;0)=TRUE,IF(b_BDVSA!F717&gt;0,"D","A"),"")</f>
        <v/>
      </c>
      <c r="G717" s="125" t="str">
        <f>IF(b_BDVSA!G717&lt;&gt;"",ABS(b_BDVSA!G717),"")</f>
        <v/>
      </c>
      <c r="H717" s="125" t="str">
        <f>IF(AND(b_BDVSA!G717&lt;&gt;"",b_BDVSA!G717&lt;&gt;0)=TRUE,IF(b_BDVSA!G717&gt;0,"D","A"),"")</f>
        <v/>
      </c>
      <c r="I717" s="125" t="str">
        <f>IF(b_BDVSA!H717&lt;&gt;"",ABS(b_BDVSA!H717),"")</f>
        <v/>
      </c>
      <c r="J717" s="125" t="str">
        <f>IF(AND(b_BDVSA!H717&lt;&gt;"",b_BDVSA!H717&lt;&gt;0)=TRUE,IF(b_BDVSA!H717&gt;0,"D","A"),"")</f>
        <v/>
      </c>
      <c r="K717" s="126" t="str">
        <f>IF(b_BDVSA!I717&lt;&gt;"",ABS(b_BDVSA!I717),"")</f>
        <v/>
      </c>
      <c r="L717" s="125" t="str">
        <f>IF(b_BDVSA!L717&lt;&gt;"",ABS(b_BDVSA!L717),"")</f>
        <v/>
      </c>
      <c r="M717" s="125" t="str">
        <f>IF(AND(b_BDVSA!L717&lt;&gt;"",b_BDVSA!L717&lt;&gt;0)=TRUE,IF(b_BDVSA!L717&gt;0,"D","A"),"")</f>
        <v/>
      </c>
      <c r="N717" s="125" t="str">
        <f>IF(b_BDVSA!M717&lt;&gt;"",ABS(b_BDVSA!M717),"")</f>
        <v/>
      </c>
      <c r="O717" s="125" t="str">
        <f>IF(AND(b_BDVSA!M717&lt;&gt;"",b_BDVSA!M717&lt;&gt;0)=TRUE,IF(b_BDVSA!M717&gt;0,"D","A"),"")</f>
        <v/>
      </c>
      <c r="P717" s="126" t="str">
        <f>IF(b_BDVSA!N717&lt;&gt;"",ABS(b_BDVSA!N717),"")</f>
        <v/>
      </c>
      <c r="Q717" s="125" t="str">
        <f>IF(b_BDVSA!Q717&lt;&gt;"",ABS(b_BDVSA!Q717),"")</f>
        <v/>
      </c>
      <c r="R717" s="125" t="str">
        <f>IF(AND(b_BDVSA!Q717&lt;&gt;"",b_BDVSA!Q717&lt;&gt;0)=TRUE,IF(b_BDVSA!Q717&gt;0,"D","A"),"")</f>
        <v/>
      </c>
      <c r="S717" s="125" t="str">
        <f>IF(b_BDVSA!R717&lt;&gt;"",ABS(b_BDVSA!R717),"")</f>
        <v/>
      </c>
      <c r="T717" s="125" t="str">
        <f>IF(AND(b_BDVSA!R717&lt;&gt;"",b_BDVSA!R717&lt;&gt;0)=TRUE,IF(b_BDVSA!R717&gt;0,"D","A"),"")</f>
        <v/>
      </c>
      <c r="U717" s="126" t="str">
        <f>IF(b_BDVSA!S717&lt;&gt;"",ABS(b_BDVSA!S717),"")</f>
        <v/>
      </c>
      <c r="V717" s="125" t="str">
        <f>IF(b_BDVSA!V717&lt;&gt;"",ABS(b_BDVSA!V717),"")</f>
        <v/>
      </c>
      <c r="W717" s="125" t="str">
        <f>IF(AND(b_BDVSA!V717&lt;&gt;"",b_BDVSA!V717&lt;&gt;0)=TRUE,IF(b_BDVSA!V717&gt;0,"D","A"),"")</f>
        <v/>
      </c>
      <c r="X717" s="125" t="str">
        <f>IF(b_BDVSA!W717&lt;&gt;"",ABS(b_BDVSA!W717),"")</f>
        <v/>
      </c>
      <c r="Y717" s="125" t="str">
        <f>IF(AND(b_BDVSA!W717&lt;&gt;"",b_BDVSA!W717&lt;&gt;0)=TRUE,IF(b_BDVSA!W717&gt;0,"D","A"),"")</f>
        <v/>
      </c>
      <c r="Z717" s="126" t="str">
        <f>IF(b_BDVSA!X717&lt;&gt;"",ABS(b_BDVSA!X717),"")</f>
        <v/>
      </c>
    </row>
    <row r="718" spans="1:26">
      <c r="A718" s="117" t="str">
        <f>IF(dati_pdc!A714&lt;&gt;"",IF(dati_pdc!D714=1,RIGHT(dati_pdc!A714,dati_pdc!E714),dati_pdc!A714),"")</f>
        <v/>
      </c>
      <c r="B718" s="117" t="str">
        <f>IF(dati_pdc!B714&lt;&gt;"",dati_pdc!B714,"")</f>
        <v/>
      </c>
      <c r="C718" s="117" t="str">
        <f>IF(dati_pdc!C714&lt;&gt;"",dati_pdc!C714,"")</f>
        <v/>
      </c>
      <c r="D718" s="117" t="str">
        <f>IF(dati_pdc!D714&lt;&gt;"",dati_pdc!D714,"")</f>
        <v/>
      </c>
      <c r="E718" s="125" t="str">
        <f>IF(b_BDVSA!F718&lt;&gt;"",ABS(b_BDVSA!F718),"")</f>
        <v/>
      </c>
      <c r="F718" s="125" t="str">
        <f>IF(AND(b_BDVSA!F718&lt;&gt;"",b_BDVSA!F718&lt;&gt;0)=TRUE,IF(b_BDVSA!F718&gt;0,"D","A"),"")</f>
        <v/>
      </c>
      <c r="G718" s="125" t="str">
        <f>IF(b_BDVSA!G718&lt;&gt;"",ABS(b_BDVSA!G718),"")</f>
        <v/>
      </c>
      <c r="H718" s="125" t="str">
        <f>IF(AND(b_BDVSA!G718&lt;&gt;"",b_BDVSA!G718&lt;&gt;0)=TRUE,IF(b_BDVSA!G718&gt;0,"D","A"),"")</f>
        <v/>
      </c>
      <c r="I718" s="125" t="str">
        <f>IF(b_BDVSA!H718&lt;&gt;"",ABS(b_BDVSA!H718),"")</f>
        <v/>
      </c>
      <c r="J718" s="125" t="str">
        <f>IF(AND(b_BDVSA!H718&lt;&gt;"",b_BDVSA!H718&lt;&gt;0)=TRUE,IF(b_BDVSA!H718&gt;0,"D","A"),"")</f>
        <v/>
      </c>
      <c r="K718" s="126" t="str">
        <f>IF(b_BDVSA!I718&lt;&gt;"",ABS(b_BDVSA!I718),"")</f>
        <v/>
      </c>
      <c r="L718" s="125" t="str">
        <f>IF(b_BDVSA!L718&lt;&gt;"",ABS(b_BDVSA!L718),"")</f>
        <v/>
      </c>
      <c r="M718" s="125" t="str">
        <f>IF(AND(b_BDVSA!L718&lt;&gt;"",b_BDVSA!L718&lt;&gt;0)=TRUE,IF(b_BDVSA!L718&gt;0,"D","A"),"")</f>
        <v/>
      </c>
      <c r="N718" s="125" t="str">
        <f>IF(b_BDVSA!M718&lt;&gt;"",ABS(b_BDVSA!M718),"")</f>
        <v/>
      </c>
      <c r="O718" s="125" t="str">
        <f>IF(AND(b_BDVSA!M718&lt;&gt;"",b_BDVSA!M718&lt;&gt;0)=TRUE,IF(b_BDVSA!M718&gt;0,"D","A"),"")</f>
        <v/>
      </c>
      <c r="P718" s="126" t="str">
        <f>IF(b_BDVSA!N718&lt;&gt;"",ABS(b_BDVSA!N718),"")</f>
        <v/>
      </c>
      <c r="Q718" s="125" t="str">
        <f>IF(b_BDVSA!Q718&lt;&gt;"",ABS(b_BDVSA!Q718),"")</f>
        <v/>
      </c>
      <c r="R718" s="125" t="str">
        <f>IF(AND(b_BDVSA!Q718&lt;&gt;"",b_BDVSA!Q718&lt;&gt;0)=TRUE,IF(b_BDVSA!Q718&gt;0,"D","A"),"")</f>
        <v/>
      </c>
      <c r="S718" s="125" t="str">
        <f>IF(b_BDVSA!R718&lt;&gt;"",ABS(b_BDVSA!R718),"")</f>
        <v/>
      </c>
      <c r="T718" s="125" t="str">
        <f>IF(AND(b_BDVSA!R718&lt;&gt;"",b_BDVSA!R718&lt;&gt;0)=TRUE,IF(b_BDVSA!R718&gt;0,"D","A"),"")</f>
        <v/>
      </c>
      <c r="U718" s="126" t="str">
        <f>IF(b_BDVSA!S718&lt;&gt;"",ABS(b_BDVSA!S718),"")</f>
        <v/>
      </c>
      <c r="V718" s="125" t="str">
        <f>IF(b_BDVSA!V718&lt;&gt;"",ABS(b_BDVSA!V718),"")</f>
        <v/>
      </c>
      <c r="W718" s="125" t="str">
        <f>IF(AND(b_BDVSA!V718&lt;&gt;"",b_BDVSA!V718&lt;&gt;0)=TRUE,IF(b_BDVSA!V718&gt;0,"D","A"),"")</f>
        <v/>
      </c>
      <c r="X718" s="125" t="str">
        <f>IF(b_BDVSA!W718&lt;&gt;"",ABS(b_BDVSA!W718),"")</f>
        <v/>
      </c>
      <c r="Y718" s="125" t="str">
        <f>IF(AND(b_BDVSA!W718&lt;&gt;"",b_BDVSA!W718&lt;&gt;0)=TRUE,IF(b_BDVSA!W718&gt;0,"D","A"),"")</f>
        <v/>
      </c>
      <c r="Z718" s="126" t="str">
        <f>IF(b_BDVSA!X718&lt;&gt;"",ABS(b_BDVSA!X718),"")</f>
        <v/>
      </c>
    </row>
    <row r="719" spans="1:26">
      <c r="A719" s="117" t="str">
        <f>IF(dati_pdc!A715&lt;&gt;"",IF(dati_pdc!D715=1,RIGHT(dati_pdc!A715,dati_pdc!E715),dati_pdc!A715),"")</f>
        <v/>
      </c>
      <c r="B719" s="117" t="str">
        <f>IF(dati_pdc!B715&lt;&gt;"",dati_pdc!B715,"")</f>
        <v/>
      </c>
      <c r="C719" s="117" t="str">
        <f>IF(dati_pdc!C715&lt;&gt;"",dati_pdc!C715,"")</f>
        <v/>
      </c>
      <c r="D719" s="117" t="str">
        <f>IF(dati_pdc!D715&lt;&gt;"",dati_pdc!D715,"")</f>
        <v/>
      </c>
      <c r="E719" s="125" t="str">
        <f>IF(b_BDVSA!F719&lt;&gt;"",ABS(b_BDVSA!F719),"")</f>
        <v/>
      </c>
      <c r="F719" s="125" t="str">
        <f>IF(AND(b_BDVSA!F719&lt;&gt;"",b_BDVSA!F719&lt;&gt;0)=TRUE,IF(b_BDVSA!F719&gt;0,"D","A"),"")</f>
        <v/>
      </c>
      <c r="G719" s="125" t="str">
        <f>IF(b_BDVSA!G719&lt;&gt;"",ABS(b_BDVSA!G719),"")</f>
        <v/>
      </c>
      <c r="H719" s="125" t="str">
        <f>IF(AND(b_BDVSA!G719&lt;&gt;"",b_BDVSA!G719&lt;&gt;0)=TRUE,IF(b_BDVSA!G719&gt;0,"D","A"),"")</f>
        <v/>
      </c>
      <c r="I719" s="125" t="str">
        <f>IF(b_BDVSA!H719&lt;&gt;"",ABS(b_BDVSA!H719),"")</f>
        <v/>
      </c>
      <c r="J719" s="125" t="str">
        <f>IF(AND(b_BDVSA!H719&lt;&gt;"",b_BDVSA!H719&lt;&gt;0)=TRUE,IF(b_BDVSA!H719&gt;0,"D","A"),"")</f>
        <v/>
      </c>
      <c r="K719" s="126" t="str">
        <f>IF(b_BDVSA!I719&lt;&gt;"",ABS(b_BDVSA!I719),"")</f>
        <v/>
      </c>
      <c r="L719" s="125" t="str">
        <f>IF(b_BDVSA!L719&lt;&gt;"",ABS(b_BDVSA!L719),"")</f>
        <v/>
      </c>
      <c r="M719" s="125" t="str">
        <f>IF(AND(b_BDVSA!L719&lt;&gt;"",b_BDVSA!L719&lt;&gt;0)=TRUE,IF(b_BDVSA!L719&gt;0,"D","A"),"")</f>
        <v/>
      </c>
      <c r="N719" s="125" t="str">
        <f>IF(b_BDVSA!M719&lt;&gt;"",ABS(b_BDVSA!M719),"")</f>
        <v/>
      </c>
      <c r="O719" s="125" t="str">
        <f>IF(AND(b_BDVSA!M719&lt;&gt;"",b_BDVSA!M719&lt;&gt;0)=TRUE,IF(b_BDVSA!M719&gt;0,"D","A"),"")</f>
        <v/>
      </c>
      <c r="P719" s="126" t="str">
        <f>IF(b_BDVSA!N719&lt;&gt;"",ABS(b_BDVSA!N719),"")</f>
        <v/>
      </c>
      <c r="Q719" s="125" t="str">
        <f>IF(b_BDVSA!Q719&lt;&gt;"",ABS(b_BDVSA!Q719),"")</f>
        <v/>
      </c>
      <c r="R719" s="125" t="str">
        <f>IF(AND(b_BDVSA!Q719&lt;&gt;"",b_BDVSA!Q719&lt;&gt;0)=TRUE,IF(b_BDVSA!Q719&gt;0,"D","A"),"")</f>
        <v/>
      </c>
      <c r="S719" s="125" t="str">
        <f>IF(b_BDVSA!R719&lt;&gt;"",ABS(b_BDVSA!R719),"")</f>
        <v/>
      </c>
      <c r="T719" s="125" t="str">
        <f>IF(AND(b_BDVSA!R719&lt;&gt;"",b_BDVSA!R719&lt;&gt;0)=TRUE,IF(b_BDVSA!R719&gt;0,"D","A"),"")</f>
        <v/>
      </c>
      <c r="U719" s="126" t="str">
        <f>IF(b_BDVSA!S719&lt;&gt;"",ABS(b_BDVSA!S719),"")</f>
        <v/>
      </c>
      <c r="V719" s="125" t="str">
        <f>IF(b_BDVSA!V719&lt;&gt;"",ABS(b_BDVSA!V719),"")</f>
        <v/>
      </c>
      <c r="W719" s="125" t="str">
        <f>IF(AND(b_BDVSA!V719&lt;&gt;"",b_BDVSA!V719&lt;&gt;0)=TRUE,IF(b_BDVSA!V719&gt;0,"D","A"),"")</f>
        <v/>
      </c>
      <c r="X719" s="125" t="str">
        <f>IF(b_BDVSA!W719&lt;&gt;"",ABS(b_BDVSA!W719),"")</f>
        <v/>
      </c>
      <c r="Y719" s="125" t="str">
        <f>IF(AND(b_BDVSA!W719&lt;&gt;"",b_BDVSA!W719&lt;&gt;0)=TRUE,IF(b_BDVSA!W719&gt;0,"D","A"),"")</f>
        <v/>
      </c>
      <c r="Z719" s="126" t="str">
        <f>IF(b_BDVSA!X719&lt;&gt;"",ABS(b_BDVSA!X719),"")</f>
        <v/>
      </c>
    </row>
    <row r="720" spans="1:26">
      <c r="A720" s="117" t="str">
        <f>IF(dati_pdc!A716&lt;&gt;"",IF(dati_pdc!D716=1,RIGHT(dati_pdc!A716,dati_pdc!E716),dati_pdc!A716),"")</f>
        <v/>
      </c>
      <c r="B720" s="117" t="str">
        <f>IF(dati_pdc!B716&lt;&gt;"",dati_pdc!B716,"")</f>
        <v/>
      </c>
      <c r="C720" s="117" t="str">
        <f>IF(dati_pdc!C716&lt;&gt;"",dati_pdc!C716,"")</f>
        <v/>
      </c>
      <c r="D720" s="117" t="str">
        <f>IF(dati_pdc!D716&lt;&gt;"",dati_pdc!D716,"")</f>
        <v/>
      </c>
      <c r="E720" s="125" t="str">
        <f>IF(b_BDVSA!F720&lt;&gt;"",ABS(b_BDVSA!F720),"")</f>
        <v/>
      </c>
      <c r="F720" s="125" t="str">
        <f>IF(AND(b_BDVSA!F720&lt;&gt;"",b_BDVSA!F720&lt;&gt;0)=TRUE,IF(b_BDVSA!F720&gt;0,"D","A"),"")</f>
        <v/>
      </c>
      <c r="G720" s="125" t="str">
        <f>IF(b_BDVSA!G720&lt;&gt;"",ABS(b_BDVSA!G720),"")</f>
        <v/>
      </c>
      <c r="H720" s="125" t="str">
        <f>IF(AND(b_BDVSA!G720&lt;&gt;"",b_BDVSA!G720&lt;&gt;0)=TRUE,IF(b_BDVSA!G720&gt;0,"D","A"),"")</f>
        <v/>
      </c>
      <c r="I720" s="125" t="str">
        <f>IF(b_BDVSA!H720&lt;&gt;"",ABS(b_BDVSA!H720),"")</f>
        <v/>
      </c>
      <c r="J720" s="125" t="str">
        <f>IF(AND(b_BDVSA!H720&lt;&gt;"",b_BDVSA!H720&lt;&gt;0)=TRUE,IF(b_BDVSA!H720&gt;0,"D","A"),"")</f>
        <v/>
      </c>
      <c r="K720" s="126" t="str">
        <f>IF(b_BDVSA!I720&lt;&gt;"",ABS(b_BDVSA!I720),"")</f>
        <v/>
      </c>
      <c r="L720" s="125" t="str">
        <f>IF(b_BDVSA!L720&lt;&gt;"",ABS(b_BDVSA!L720),"")</f>
        <v/>
      </c>
      <c r="M720" s="125" t="str">
        <f>IF(AND(b_BDVSA!L720&lt;&gt;"",b_BDVSA!L720&lt;&gt;0)=TRUE,IF(b_BDVSA!L720&gt;0,"D","A"),"")</f>
        <v/>
      </c>
      <c r="N720" s="125" t="str">
        <f>IF(b_BDVSA!M720&lt;&gt;"",ABS(b_BDVSA!M720),"")</f>
        <v/>
      </c>
      <c r="O720" s="125" t="str">
        <f>IF(AND(b_BDVSA!M720&lt;&gt;"",b_BDVSA!M720&lt;&gt;0)=TRUE,IF(b_BDVSA!M720&gt;0,"D","A"),"")</f>
        <v/>
      </c>
      <c r="P720" s="126" t="str">
        <f>IF(b_BDVSA!N720&lt;&gt;"",ABS(b_BDVSA!N720),"")</f>
        <v/>
      </c>
      <c r="Q720" s="125" t="str">
        <f>IF(b_BDVSA!Q720&lt;&gt;"",ABS(b_BDVSA!Q720),"")</f>
        <v/>
      </c>
      <c r="R720" s="125" t="str">
        <f>IF(AND(b_BDVSA!Q720&lt;&gt;"",b_BDVSA!Q720&lt;&gt;0)=TRUE,IF(b_BDVSA!Q720&gt;0,"D","A"),"")</f>
        <v/>
      </c>
      <c r="S720" s="125" t="str">
        <f>IF(b_BDVSA!R720&lt;&gt;"",ABS(b_BDVSA!R720),"")</f>
        <v/>
      </c>
      <c r="T720" s="125" t="str">
        <f>IF(AND(b_BDVSA!R720&lt;&gt;"",b_BDVSA!R720&lt;&gt;0)=TRUE,IF(b_BDVSA!R720&gt;0,"D","A"),"")</f>
        <v/>
      </c>
      <c r="U720" s="126" t="str">
        <f>IF(b_BDVSA!S720&lt;&gt;"",ABS(b_BDVSA!S720),"")</f>
        <v/>
      </c>
      <c r="V720" s="125" t="str">
        <f>IF(b_BDVSA!V720&lt;&gt;"",ABS(b_BDVSA!V720),"")</f>
        <v/>
      </c>
      <c r="W720" s="125" t="str">
        <f>IF(AND(b_BDVSA!V720&lt;&gt;"",b_BDVSA!V720&lt;&gt;0)=TRUE,IF(b_BDVSA!V720&gt;0,"D","A"),"")</f>
        <v/>
      </c>
      <c r="X720" s="125" t="str">
        <f>IF(b_BDVSA!W720&lt;&gt;"",ABS(b_BDVSA!W720),"")</f>
        <v/>
      </c>
      <c r="Y720" s="125" t="str">
        <f>IF(AND(b_BDVSA!W720&lt;&gt;"",b_BDVSA!W720&lt;&gt;0)=TRUE,IF(b_BDVSA!W720&gt;0,"D","A"),"")</f>
        <v/>
      </c>
      <c r="Z720" s="126" t="str">
        <f>IF(b_BDVSA!X720&lt;&gt;"",ABS(b_BDVSA!X720),"")</f>
        <v/>
      </c>
    </row>
    <row r="721" spans="1:26">
      <c r="A721" s="117" t="str">
        <f>IF(dati_pdc!A717&lt;&gt;"",IF(dati_pdc!D717=1,RIGHT(dati_pdc!A717,dati_pdc!E717),dati_pdc!A717),"")</f>
        <v/>
      </c>
      <c r="B721" s="117" t="str">
        <f>IF(dati_pdc!B717&lt;&gt;"",dati_pdc!B717,"")</f>
        <v/>
      </c>
      <c r="C721" s="117" t="str">
        <f>IF(dati_pdc!C717&lt;&gt;"",dati_pdc!C717,"")</f>
        <v/>
      </c>
      <c r="D721" s="117" t="str">
        <f>IF(dati_pdc!D717&lt;&gt;"",dati_pdc!D717,"")</f>
        <v/>
      </c>
      <c r="E721" s="125" t="str">
        <f>IF(b_BDVSA!F721&lt;&gt;"",ABS(b_BDVSA!F721),"")</f>
        <v/>
      </c>
      <c r="F721" s="125" t="str">
        <f>IF(AND(b_BDVSA!F721&lt;&gt;"",b_BDVSA!F721&lt;&gt;0)=TRUE,IF(b_BDVSA!F721&gt;0,"D","A"),"")</f>
        <v/>
      </c>
      <c r="G721" s="125" t="str">
        <f>IF(b_BDVSA!G721&lt;&gt;"",ABS(b_BDVSA!G721),"")</f>
        <v/>
      </c>
      <c r="H721" s="125" t="str">
        <f>IF(AND(b_BDVSA!G721&lt;&gt;"",b_BDVSA!G721&lt;&gt;0)=TRUE,IF(b_BDVSA!G721&gt;0,"D","A"),"")</f>
        <v/>
      </c>
      <c r="I721" s="125" t="str">
        <f>IF(b_BDVSA!H721&lt;&gt;"",ABS(b_BDVSA!H721),"")</f>
        <v/>
      </c>
      <c r="J721" s="125" t="str">
        <f>IF(AND(b_BDVSA!H721&lt;&gt;"",b_BDVSA!H721&lt;&gt;0)=TRUE,IF(b_BDVSA!H721&gt;0,"D","A"),"")</f>
        <v/>
      </c>
      <c r="K721" s="126" t="str">
        <f>IF(b_BDVSA!I721&lt;&gt;"",ABS(b_BDVSA!I721),"")</f>
        <v/>
      </c>
      <c r="L721" s="125" t="str">
        <f>IF(b_BDVSA!L721&lt;&gt;"",ABS(b_BDVSA!L721),"")</f>
        <v/>
      </c>
      <c r="M721" s="125" t="str">
        <f>IF(AND(b_BDVSA!L721&lt;&gt;"",b_BDVSA!L721&lt;&gt;0)=TRUE,IF(b_BDVSA!L721&gt;0,"D","A"),"")</f>
        <v/>
      </c>
      <c r="N721" s="125" t="str">
        <f>IF(b_BDVSA!M721&lt;&gt;"",ABS(b_BDVSA!M721),"")</f>
        <v/>
      </c>
      <c r="O721" s="125" t="str">
        <f>IF(AND(b_BDVSA!M721&lt;&gt;"",b_BDVSA!M721&lt;&gt;0)=TRUE,IF(b_BDVSA!M721&gt;0,"D","A"),"")</f>
        <v/>
      </c>
      <c r="P721" s="126" t="str">
        <f>IF(b_BDVSA!N721&lt;&gt;"",ABS(b_BDVSA!N721),"")</f>
        <v/>
      </c>
      <c r="Q721" s="125" t="str">
        <f>IF(b_BDVSA!Q721&lt;&gt;"",ABS(b_BDVSA!Q721),"")</f>
        <v/>
      </c>
      <c r="R721" s="125" t="str">
        <f>IF(AND(b_BDVSA!Q721&lt;&gt;"",b_BDVSA!Q721&lt;&gt;0)=TRUE,IF(b_BDVSA!Q721&gt;0,"D","A"),"")</f>
        <v/>
      </c>
      <c r="S721" s="125" t="str">
        <f>IF(b_BDVSA!R721&lt;&gt;"",ABS(b_BDVSA!R721),"")</f>
        <v/>
      </c>
      <c r="T721" s="125" t="str">
        <f>IF(AND(b_BDVSA!R721&lt;&gt;"",b_BDVSA!R721&lt;&gt;0)=TRUE,IF(b_BDVSA!R721&gt;0,"D","A"),"")</f>
        <v/>
      </c>
      <c r="U721" s="126" t="str">
        <f>IF(b_BDVSA!S721&lt;&gt;"",ABS(b_BDVSA!S721),"")</f>
        <v/>
      </c>
      <c r="V721" s="125" t="str">
        <f>IF(b_BDVSA!V721&lt;&gt;"",ABS(b_BDVSA!V721),"")</f>
        <v/>
      </c>
      <c r="W721" s="125" t="str">
        <f>IF(AND(b_BDVSA!V721&lt;&gt;"",b_BDVSA!V721&lt;&gt;0)=TRUE,IF(b_BDVSA!V721&gt;0,"D","A"),"")</f>
        <v/>
      </c>
      <c r="X721" s="125" t="str">
        <f>IF(b_BDVSA!W721&lt;&gt;"",ABS(b_BDVSA!W721),"")</f>
        <v/>
      </c>
      <c r="Y721" s="125" t="str">
        <f>IF(AND(b_BDVSA!W721&lt;&gt;"",b_BDVSA!W721&lt;&gt;0)=TRUE,IF(b_BDVSA!W721&gt;0,"D","A"),"")</f>
        <v/>
      </c>
      <c r="Z721" s="126" t="str">
        <f>IF(b_BDVSA!X721&lt;&gt;"",ABS(b_BDVSA!X721),"")</f>
        <v/>
      </c>
    </row>
    <row r="722" spans="1:26">
      <c r="A722" s="117" t="str">
        <f>IF(dati_pdc!A718&lt;&gt;"",IF(dati_pdc!D718=1,RIGHT(dati_pdc!A718,dati_pdc!E718),dati_pdc!A718),"")</f>
        <v/>
      </c>
      <c r="B722" s="117" t="str">
        <f>IF(dati_pdc!B718&lt;&gt;"",dati_pdc!B718,"")</f>
        <v/>
      </c>
      <c r="C722" s="117" t="str">
        <f>IF(dati_pdc!C718&lt;&gt;"",dati_pdc!C718,"")</f>
        <v/>
      </c>
      <c r="D722" s="117" t="str">
        <f>IF(dati_pdc!D718&lt;&gt;"",dati_pdc!D718,"")</f>
        <v/>
      </c>
      <c r="E722" s="125" t="str">
        <f>IF(b_BDVSA!F722&lt;&gt;"",ABS(b_BDVSA!F722),"")</f>
        <v/>
      </c>
      <c r="F722" s="125" t="str">
        <f>IF(AND(b_BDVSA!F722&lt;&gt;"",b_BDVSA!F722&lt;&gt;0)=TRUE,IF(b_BDVSA!F722&gt;0,"D","A"),"")</f>
        <v/>
      </c>
      <c r="G722" s="125" t="str">
        <f>IF(b_BDVSA!G722&lt;&gt;"",ABS(b_BDVSA!G722),"")</f>
        <v/>
      </c>
      <c r="H722" s="125" t="str">
        <f>IF(AND(b_BDVSA!G722&lt;&gt;"",b_BDVSA!G722&lt;&gt;0)=TRUE,IF(b_BDVSA!G722&gt;0,"D","A"),"")</f>
        <v/>
      </c>
      <c r="I722" s="125" t="str">
        <f>IF(b_BDVSA!H722&lt;&gt;"",ABS(b_BDVSA!H722),"")</f>
        <v/>
      </c>
      <c r="J722" s="125" t="str">
        <f>IF(AND(b_BDVSA!H722&lt;&gt;"",b_BDVSA!H722&lt;&gt;0)=TRUE,IF(b_BDVSA!H722&gt;0,"D","A"),"")</f>
        <v/>
      </c>
      <c r="K722" s="126" t="str">
        <f>IF(b_BDVSA!I722&lt;&gt;"",ABS(b_BDVSA!I722),"")</f>
        <v/>
      </c>
      <c r="L722" s="125" t="str">
        <f>IF(b_BDVSA!L722&lt;&gt;"",ABS(b_BDVSA!L722),"")</f>
        <v/>
      </c>
      <c r="M722" s="125" t="str">
        <f>IF(AND(b_BDVSA!L722&lt;&gt;"",b_BDVSA!L722&lt;&gt;0)=TRUE,IF(b_BDVSA!L722&gt;0,"D","A"),"")</f>
        <v/>
      </c>
      <c r="N722" s="125" t="str">
        <f>IF(b_BDVSA!M722&lt;&gt;"",ABS(b_BDVSA!M722),"")</f>
        <v/>
      </c>
      <c r="O722" s="125" t="str">
        <f>IF(AND(b_BDVSA!M722&lt;&gt;"",b_BDVSA!M722&lt;&gt;0)=TRUE,IF(b_BDVSA!M722&gt;0,"D","A"),"")</f>
        <v/>
      </c>
      <c r="P722" s="126" t="str">
        <f>IF(b_BDVSA!N722&lt;&gt;"",ABS(b_BDVSA!N722),"")</f>
        <v/>
      </c>
      <c r="Q722" s="125" t="str">
        <f>IF(b_BDVSA!Q722&lt;&gt;"",ABS(b_BDVSA!Q722),"")</f>
        <v/>
      </c>
      <c r="R722" s="125" t="str">
        <f>IF(AND(b_BDVSA!Q722&lt;&gt;"",b_BDVSA!Q722&lt;&gt;0)=TRUE,IF(b_BDVSA!Q722&gt;0,"D","A"),"")</f>
        <v/>
      </c>
      <c r="S722" s="125" t="str">
        <f>IF(b_BDVSA!R722&lt;&gt;"",ABS(b_BDVSA!R722),"")</f>
        <v/>
      </c>
      <c r="T722" s="125" t="str">
        <f>IF(AND(b_BDVSA!R722&lt;&gt;"",b_BDVSA!R722&lt;&gt;0)=TRUE,IF(b_BDVSA!R722&gt;0,"D","A"),"")</f>
        <v/>
      </c>
      <c r="U722" s="126" t="str">
        <f>IF(b_BDVSA!S722&lt;&gt;"",ABS(b_BDVSA!S722),"")</f>
        <v/>
      </c>
      <c r="V722" s="125" t="str">
        <f>IF(b_BDVSA!V722&lt;&gt;"",ABS(b_BDVSA!V722),"")</f>
        <v/>
      </c>
      <c r="W722" s="125" t="str">
        <f>IF(AND(b_BDVSA!V722&lt;&gt;"",b_BDVSA!V722&lt;&gt;0)=TRUE,IF(b_BDVSA!V722&gt;0,"D","A"),"")</f>
        <v/>
      </c>
      <c r="X722" s="125" t="str">
        <f>IF(b_BDVSA!W722&lt;&gt;"",ABS(b_BDVSA!W722),"")</f>
        <v/>
      </c>
      <c r="Y722" s="125" t="str">
        <f>IF(AND(b_BDVSA!W722&lt;&gt;"",b_BDVSA!W722&lt;&gt;0)=TRUE,IF(b_BDVSA!W722&gt;0,"D","A"),"")</f>
        <v/>
      </c>
      <c r="Z722" s="126" t="str">
        <f>IF(b_BDVSA!X722&lt;&gt;"",ABS(b_BDVSA!X722),"")</f>
        <v/>
      </c>
    </row>
    <row r="723" spans="1:26">
      <c r="A723" s="117" t="str">
        <f>IF(dati_pdc!A719&lt;&gt;"",IF(dati_pdc!D719=1,RIGHT(dati_pdc!A719,dati_pdc!E719),dati_pdc!A719),"")</f>
        <v/>
      </c>
      <c r="B723" s="117" t="str">
        <f>IF(dati_pdc!B719&lt;&gt;"",dati_pdc!B719,"")</f>
        <v/>
      </c>
      <c r="C723" s="117" t="str">
        <f>IF(dati_pdc!C719&lt;&gt;"",dati_pdc!C719,"")</f>
        <v/>
      </c>
      <c r="D723" s="117" t="str">
        <f>IF(dati_pdc!D719&lt;&gt;"",dati_pdc!D719,"")</f>
        <v/>
      </c>
      <c r="E723" s="125" t="str">
        <f>IF(b_BDVSA!F723&lt;&gt;"",ABS(b_BDVSA!F723),"")</f>
        <v/>
      </c>
      <c r="F723" s="125" t="str">
        <f>IF(AND(b_BDVSA!F723&lt;&gt;"",b_BDVSA!F723&lt;&gt;0)=TRUE,IF(b_BDVSA!F723&gt;0,"D","A"),"")</f>
        <v/>
      </c>
      <c r="G723" s="125" t="str">
        <f>IF(b_BDVSA!G723&lt;&gt;"",ABS(b_BDVSA!G723),"")</f>
        <v/>
      </c>
      <c r="H723" s="125" t="str">
        <f>IF(AND(b_BDVSA!G723&lt;&gt;"",b_BDVSA!G723&lt;&gt;0)=TRUE,IF(b_BDVSA!G723&gt;0,"D","A"),"")</f>
        <v/>
      </c>
      <c r="I723" s="125" t="str">
        <f>IF(b_BDVSA!H723&lt;&gt;"",ABS(b_BDVSA!H723),"")</f>
        <v/>
      </c>
      <c r="J723" s="125" t="str">
        <f>IF(AND(b_BDVSA!H723&lt;&gt;"",b_BDVSA!H723&lt;&gt;0)=TRUE,IF(b_BDVSA!H723&gt;0,"D","A"),"")</f>
        <v/>
      </c>
      <c r="K723" s="126" t="str">
        <f>IF(b_BDVSA!I723&lt;&gt;"",ABS(b_BDVSA!I723),"")</f>
        <v/>
      </c>
      <c r="L723" s="125" t="str">
        <f>IF(b_BDVSA!L723&lt;&gt;"",ABS(b_BDVSA!L723),"")</f>
        <v/>
      </c>
      <c r="M723" s="125" t="str">
        <f>IF(AND(b_BDVSA!L723&lt;&gt;"",b_BDVSA!L723&lt;&gt;0)=TRUE,IF(b_BDVSA!L723&gt;0,"D","A"),"")</f>
        <v/>
      </c>
      <c r="N723" s="125" t="str">
        <f>IF(b_BDVSA!M723&lt;&gt;"",ABS(b_BDVSA!M723),"")</f>
        <v/>
      </c>
      <c r="O723" s="125" t="str">
        <f>IF(AND(b_BDVSA!M723&lt;&gt;"",b_BDVSA!M723&lt;&gt;0)=TRUE,IF(b_BDVSA!M723&gt;0,"D","A"),"")</f>
        <v/>
      </c>
      <c r="P723" s="126" t="str">
        <f>IF(b_BDVSA!N723&lt;&gt;"",ABS(b_BDVSA!N723),"")</f>
        <v/>
      </c>
      <c r="Q723" s="125" t="str">
        <f>IF(b_BDVSA!Q723&lt;&gt;"",ABS(b_BDVSA!Q723),"")</f>
        <v/>
      </c>
      <c r="R723" s="125" t="str">
        <f>IF(AND(b_BDVSA!Q723&lt;&gt;"",b_BDVSA!Q723&lt;&gt;0)=TRUE,IF(b_BDVSA!Q723&gt;0,"D","A"),"")</f>
        <v/>
      </c>
      <c r="S723" s="125" t="str">
        <f>IF(b_BDVSA!R723&lt;&gt;"",ABS(b_BDVSA!R723),"")</f>
        <v/>
      </c>
      <c r="T723" s="125" t="str">
        <f>IF(AND(b_BDVSA!R723&lt;&gt;"",b_BDVSA!R723&lt;&gt;0)=TRUE,IF(b_BDVSA!R723&gt;0,"D","A"),"")</f>
        <v/>
      </c>
      <c r="U723" s="126" t="str">
        <f>IF(b_BDVSA!S723&lt;&gt;"",ABS(b_BDVSA!S723),"")</f>
        <v/>
      </c>
      <c r="V723" s="125" t="str">
        <f>IF(b_BDVSA!V723&lt;&gt;"",ABS(b_BDVSA!V723),"")</f>
        <v/>
      </c>
      <c r="W723" s="125" t="str">
        <f>IF(AND(b_BDVSA!V723&lt;&gt;"",b_BDVSA!V723&lt;&gt;0)=TRUE,IF(b_BDVSA!V723&gt;0,"D","A"),"")</f>
        <v/>
      </c>
      <c r="X723" s="125" t="str">
        <f>IF(b_BDVSA!W723&lt;&gt;"",ABS(b_BDVSA!W723),"")</f>
        <v/>
      </c>
      <c r="Y723" s="125" t="str">
        <f>IF(AND(b_BDVSA!W723&lt;&gt;"",b_BDVSA!W723&lt;&gt;0)=TRUE,IF(b_BDVSA!W723&gt;0,"D","A"),"")</f>
        <v/>
      </c>
      <c r="Z723" s="126" t="str">
        <f>IF(b_BDVSA!X723&lt;&gt;"",ABS(b_BDVSA!X723),"")</f>
        <v/>
      </c>
    </row>
    <row r="724" spans="1:26">
      <c r="A724" s="117" t="str">
        <f>IF(dati_pdc!A720&lt;&gt;"",IF(dati_pdc!D720=1,RIGHT(dati_pdc!A720,dati_pdc!E720),dati_pdc!A720),"")</f>
        <v/>
      </c>
      <c r="B724" s="117" t="str">
        <f>IF(dati_pdc!B720&lt;&gt;"",dati_pdc!B720,"")</f>
        <v/>
      </c>
      <c r="C724" s="117" t="str">
        <f>IF(dati_pdc!C720&lt;&gt;"",dati_pdc!C720,"")</f>
        <v/>
      </c>
      <c r="D724" s="117" t="str">
        <f>IF(dati_pdc!D720&lt;&gt;"",dati_pdc!D720,"")</f>
        <v/>
      </c>
      <c r="E724" s="125" t="str">
        <f>IF(b_BDVSA!F724&lt;&gt;"",ABS(b_BDVSA!F724),"")</f>
        <v/>
      </c>
      <c r="F724" s="125" t="str">
        <f>IF(AND(b_BDVSA!F724&lt;&gt;"",b_BDVSA!F724&lt;&gt;0)=TRUE,IF(b_BDVSA!F724&gt;0,"D","A"),"")</f>
        <v/>
      </c>
      <c r="G724" s="125" t="str">
        <f>IF(b_BDVSA!G724&lt;&gt;"",ABS(b_BDVSA!G724),"")</f>
        <v/>
      </c>
      <c r="H724" s="125" t="str">
        <f>IF(AND(b_BDVSA!G724&lt;&gt;"",b_BDVSA!G724&lt;&gt;0)=TRUE,IF(b_BDVSA!G724&gt;0,"D","A"),"")</f>
        <v/>
      </c>
      <c r="I724" s="125" t="str">
        <f>IF(b_BDVSA!H724&lt;&gt;"",ABS(b_BDVSA!H724),"")</f>
        <v/>
      </c>
      <c r="J724" s="125" t="str">
        <f>IF(AND(b_BDVSA!H724&lt;&gt;"",b_BDVSA!H724&lt;&gt;0)=TRUE,IF(b_BDVSA!H724&gt;0,"D","A"),"")</f>
        <v/>
      </c>
      <c r="K724" s="126" t="str">
        <f>IF(b_BDVSA!I724&lt;&gt;"",ABS(b_BDVSA!I724),"")</f>
        <v/>
      </c>
      <c r="L724" s="125" t="str">
        <f>IF(b_BDVSA!L724&lt;&gt;"",ABS(b_BDVSA!L724),"")</f>
        <v/>
      </c>
      <c r="M724" s="125" t="str">
        <f>IF(AND(b_BDVSA!L724&lt;&gt;"",b_BDVSA!L724&lt;&gt;0)=TRUE,IF(b_BDVSA!L724&gt;0,"D","A"),"")</f>
        <v/>
      </c>
      <c r="N724" s="125" t="str">
        <f>IF(b_BDVSA!M724&lt;&gt;"",ABS(b_BDVSA!M724),"")</f>
        <v/>
      </c>
      <c r="O724" s="125" t="str">
        <f>IF(AND(b_BDVSA!M724&lt;&gt;"",b_BDVSA!M724&lt;&gt;0)=TRUE,IF(b_BDVSA!M724&gt;0,"D","A"),"")</f>
        <v/>
      </c>
      <c r="P724" s="126" t="str">
        <f>IF(b_BDVSA!N724&lt;&gt;"",ABS(b_BDVSA!N724),"")</f>
        <v/>
      </c>
      <c r="Q724" s="125" t="str">
        <f>IF(b_BDVSA!Q724&lt;&gt;"",ABS(b_BDVSA!Q724),"")</f>
        <v/>
      </c>
      <c r="R724" s="125" t="str">
        <f>IF(AND(b_BDVSA!Q724&lt;&gt;"",b_BDVSA!Q724&lt;&gt;0)=TRUE,IF(b_BDVSA!Q724&gt;0,"D","A"),"")</f>
        <v/>
      </c>
      <c r="S724" s="125" t="str">
        <f>IF(b_BDVSA!R724&lt;&gt;"",ABS(b_BDVSA!R724),"")</f>
        <v/>
      </c>
      <c r="T724" s="125" t="str">
        <f>IF(AND(b_BDVSA!R724&lt;&gt;"",b_BDVSA!R724&lt;&gt;0)=TRUE,IF(b_BDVSA!R724&gt;0,"D","A"),"")</f>
        <v/>
      </c>
      <c r="U724" s="126" t="str">
        <f>IF(b_BDVSA!S724&lt;&gt;"",ABS(b_BDVSA!S724),"")</f>
        <v/>
      </c>
      <c r="V724" s="125" t="str">
        <f>IF(b_BDVSA!V724&lt;&gt;"",ABS(b_BDVSA!V724),"")</f>
        <v/>
      </c>
      <c r="W724" s="125" t="str">
        <f>IF(AND(b_BDVSA!V724&lt;&gt;"",b_BDVSA!V724&lt;&gt;0)=TRUE,IF(b_BDVSA!V724&gt;0,"D","A"),"")</f>
        <v/>
      </c>
      <c r="X724" s="125" t="str">
        <f>IF(b_BDVSA!W724&lt;&gt;"",ABS(b_BDVSA!W724),"")</f>
        <v/>
      </c>
      <c r="Y724" s="125" t="str">
        <f>IF(AND(b_BDVSA!W724&lt;&gt;"",b_BDVSA!W724&lt;&gt;0)=TRUE,IF(b_BDVSA!W724&gt;0,"D","A"),"")</f>
        <v/>
      </c>
      <c r="Z724" s="126" t="str">
        <f>IF(b_BDVSA!X724&lt;&gt;"",ABS(b_BDVSA!X724),"")</f>
        <v/>
      </c>
    </row>
    <row r="725" spans="1:26">
      <c r="A725" s="117" t="str">
        <f>IF(dati_pdc!A721&lt;&gt;"",IF(dati_pdc!D721=1,RIGHT(dati_pdc!A721,dati_pdc!E721),dati_pdc!A721),"")</f>
        <v/>
      </c>
      <c r="B725" s="117" t="str">
        <f>IF(dati_pdc!B721&lt;&gt;"",dati_pdc!B721,"")</f>
        <v/>
      </c>
      <c r="C725" s="117" t="str">
        <f>IF(dati_pdc!C721&lt;&gt;"",dati_pdc!C721,"")</f>
        <v/>
      </c>
      <c r="D725" s="117" t="str">
        <f>IF(dati_pdc!D721&lt;&gt;"",dati_pdc!D721,"")</f>
        <v/>
      </c>
      <c r="E725" s="125" t="str">
        <f>IF(b_BDVSA!F725&lt;&gt;"",ABS(b_BDVSA!F725),"")</f>
        <v/>
      </c>
      <c r="F725" s="125" t="str">
        <f>IF(AND(b_BDVSA!F725&lt;&gt;"",b_BDVSA!F725&lt;&gt;0)=TRUE,IF(b_BDVSA!F725&gt;0,"D","A"),"")</f>
        <v/>
      </c>
      <c r="G725" s="125" t="str">
        <f>IF(b_BDVSA!G725&lt;&gt;"",ABS(b_BDVSA!G725),"")</f>
        <v/>
      </c>
      <c r="H725" s="125" t="str">
        <f>IF(AND(b_BDVSA!G725&lt;&gt;"",b_BDVSA!G725&lt;&gt;0)=TRUE,IF(b_BDVSA!G725&gt;0,"D","A"),"")</f>
        <v/>
      </c>
      <c r="I725" s="125" t="str">
        <f>IF(b_BDVSA!H725&lt;&gt;"",ABS(b_BDVSA!H725),"")</f>
        <v/>
      </c>
      <c r="J725" s="125" t="str">
        <f>IF(AND(b_BDVSA!H725&lt;&gt;"",b_BDVSA!H725&lt;&gt;0)=TRUE,IF(b_BDVSA!H725&gt;0,"D","A"),"")</f>
        <v/>
      </c>
      <c r="K725" s="126" t="str">
        <f>IF(b_BDVSA!I725&lt;&gt;"",ABS(b_BDVSA!I725),"")</f>
        <v/>
      </c>
      <c r="L725" s="125" t="str">
        <f>IF(b_BDVSA!L725&lt;&gt;"",ABS(b_BDVSA!L725),"")</f>
        <v/>
      </c>
      <c r="M725" s="125" t="str">
        <f>IF(AND(b_BDVSA!L725&lt;&gt;"",b_BDVSA!L725&lt;&gt;0)=TRUE,IF(b_BDVSA!L725&gt;0,"D","A"),"")</f>
        <v/>
      </c>
      <c r="N725" s="125" t="str">
        <f>IF(b_BDVSA!M725&lt;&gt;"",ABS(b_BDVSA!M725),"")</f>
        <v/>
      </c>
      <c r="O725" s="125" t="str">
        <f>IF(AND(b_BDVSA!M725&lt;&gt;"",b_BDVSA!M725&lt;&gt;0)=TRUE,IF(b_BDVSA!M725&gt;0,"D","A"),"")</f>
        <v/>
      </c>
      <c r="P725" s="126" t="str">
        <f>IF(b_BDVSA!N725&lt;&gt;"",ABS(b_BDVSA!N725),"")</f>
        <v/>
      </c>
      <c r="Q725" s="125" t="str">
        <f>IF(b_BDVSA!Q725&lt;&gt;"",ABS(b_BDVSA!Q725),"")</f>
        <v/>
      </c>
      <c r="R725" s="125" t="str">
        <f>IF(AND(b_BDVSA!Q725&lt;&gt;"",b_BDVSA!Q725&lt;&gt;0)=TRUE,IF(b_BDVSA!Q725&gt;0,"D","A"),"")</f>
        <v/>
      </c>
      <c r="S725" s="125" t="str">
        <f>IF(b_BDVSA!R725&lt;&gt;"",ABS(b_BDVSA!R725),"")</f>
        <v/>
      </c>
      <c r="T725" s="125" t="str">
        <f>IF(AND(b_BDVSA!R725&lt;&gt;"",b_BDVSA!R725&lt;&gt;0)=TRUE,IF(b_BDVSA!R725&gt;0,"D","A"),"")</f>
        <v/>
      </c>
      <c r="U725" s="126" t="str">
        <f>IF(b_BDVSA!S725&lt;&gt;"",ABS(b_BDVSA!S725),"")</f>
        <v/>
      </c>
      <c r="V725" s="125" t="str">
        <f>IF(b_BDVSA!V725&lt;&gt;"",ABS(b_BDVSA!V725),"")</f>
        <v/>
      </c>
      <c r="W725" s="125" t="str">
        <f>IF(AND(b_BDVSA!V725&lt;&gt;"",b_BDVSA!V725&lt;&gt;0)=TRUE,IF(b_BDVSA!V725&gt;0,"D","A"),"")</f>
        <v/>
      </c>
      <c r="X725" s="125" t="str">
        <f>IF(b_BDVSA!W725&lt;&gt;"",ABS(b_BDVSA!W725),"")</f>
        <v/>
      </c>
      <c r="Y725" s="125" t="str">
        <f>IF(AND(b_BDVSA!W725&lt;&gt;"",b_BDVSA!W725&lt;&gt;0)=TRUE,IF(b_BDVSA!W725&gt;0,"D","A"),"")</f>
        <v/>
      </c>
      <c r="Z725" s="126" t="str">
        <f>IF(b_BDVSA!X725&lt;&gt;"",ABS(b_BDVSA!X725),"")</f>
        <v/>
      </c>
    </row>
    <row r="726" spans="1:26">
      <c r="A726" s="117" t="str">
        <f>IF(dati_pdc!A722&lt;&gt;"",IF(dati_pdc!D722=1,RIGHT(dati_pdc!A722,dati_pdc!E722),dati_pdc!A722),"")</f>
        <v/>
      </c>
      <c r="B726" s="117" t="str">
        <f>IF(dati_pdc!B722&lt;&gt;"",dati_pdc!B722,"")</f>
        <v/>
      </c>
      <c r="C726" s="117" t="str">
        <f>IF(dati_pdc!C722&lt;&gt;"",dati_pdc!C722,"")</f>
        <v/>
      </c>
      <c r="D726" s="117" t="str">
        <f>IF(dati_pdc!D722&lt;&gt;"",dati_pdc!D722,"")</f>
        <v/>
      </c>
      <c r="E726" s="125" t="str">
        <f>IF(b_BDVSA!F726&lt;&gt;"",ABS(b_BDVSA!F726),"")</f>
        <v/>
      </c>
      <c r="F726" s="125" t="str">
        <f>IF(AND(b_BDVSA!F726&lt;&gt;"",b_BDVSA!F726&lt;&gt;0)=TRUE,IF(b_BDVSA!F726&gt;0,"D","A"),"")</f>
        <v/>
      </c>
      <c r="G726" s="125" t="str">
        <f>IF(b_BDVSA!G726&lt;&gt;"",ABS(b_BDVSA!G726),"")</f>
        <v/>
      </c>
      <c r="H726" s="125" t="str">
        <f>IF(AND(b_BDVSA!G726&lt;&gt;"",b_BDVSA!G726&lt;&gt;0)=TRUE,IF(b_BDVSA!G726&gt;0,"D","A"),"")</f>
        <v/>
      </c>
      <c r="I726" s="125" t="str">
        <f>IF(b_BDVSA!H726&lt;&gt;"",ABS(b_BDVSA!H726),"")</f>
        <v/>
      </c>
      <c r="J726" s="125" t="str">
        <f>IF(AND(b_BDVSA!H726&lt;&gt;"",b_BDVSA!H726&lt;&gt;0)=TRUE,IF(b_BDVSA!H726&gt;0,"D","A"),"")</f>
        <v/>
      </c>
      <c r="K726" s="126" t="str">
        <f>IF(b_BDVSA!I726&lt;&gt;"",ABS(b_BDVSA!I726),"")</f>
        <v/>
      </c>
      <c r="L726" s="125" t="str">
        <f>IF(b_BDVSA!L726&lt;&gt;"",ABS(b_BDVSA!L726),"")</f>
        <v/>
      </c>
      <c r="M726" s="125" t="str">
        <f>IF(AND(b_BDVSA!L726&lt;&gt;"",b_BDVSA!L726&lt;&gt;0)=TRUE,IF(b_BDVSA!L726&gt;0,"D","A"),"")</f>
        <v/>
      </c>
      <c r="N726" s="125" t="str">
        <f>IF(b_BDVSA!M726&lt;&gt;"",ABS(b_BDVSA!M726),"")</f>
        <v/>
      </c>
      <c r="O726" s="125" t="str">
        <f>IF(AND(b_BDVSA!M726&lt;&gt;"",b_BDVSA!M726&lt;&gt;0)=TRUE,IF(b_BDVSA!M726&gt;0,"D","A"),"")</f>
        <v/>
      </c>
      <c r="P726" s="126" t="str">
        <f>IF(b_BDVSA!N726&lt;&gt;"",ABS(b_BDVSA!N726),"")</f>
        <v/>
      </c>
      <c r="Q726" s="125" t="str">
        <f>IF(b_BDVSA!Q726&lt;&gt;"",ABS(b_BDVSA!Q726),"")</f>
        <v/>
      </c>
      <c r="R726" s="125" t="str">
        <f>IF(AND(b_BDVSA!Q726&lt;&gt;"",b_BDVSA!Q726&lt;&gt;0)=TRUE,IF(b_BDVSA!Q726&gt;0,"D","A"),"")</f>
        <v/>
      </c>
      <c r="S726" s="125" t="str">
        <f>IF(b_BDVSA!R726&lt;&gt;"",ABS(b_BDVSA!R726),"")</f>
        <v/>
      </c>
      <c r="T726" s="125" t="str">
        <f>IF(AND(b_BDVSA!R726&lt;&gt;"",b_BDVSA!R726&lt;&gt;0)=TRUE,IF(b_BDVSA!R726&gt;0,"D","A"),"")</f>
        <v/>
      </c>
      <c r="U726" s="126" t="str">
        <f>IF(b_BDVSA!S726&lt;&gt;"",ABS(b_BDVSA!S726),"")</f>
        <v/>
      </c>
      <c r="V726" s="125" t="str">
        <f>IF(b_BDVSA!V726&lt;&gt;"",ABS(b_BDVSA!V726),"")</f>
        <v/>
      </c>
      <c r="W726" s="125" t="str">
        <f>IF(AND(b_BDVSA!V726&lt;&gt;"",b_BDVSA!V726&lt;&gt;0)=TRUE,IF(b_BDVSA!V726&gt;0,"D","A"),"")</f>
        <v/>
      </c>
      <c r="X726" s="125" t="str">
        <f>IF(b_BDVSA!W726&lt;&gt;"",ABS(b_BDVSA!W726),"")</f>
        <v/>
      </c>
      <c r="Y726" s="125" t="str">
        <f>IF(AND(b_BDVSA!W726&lt;&gt;"",b_BDVSA!W726&lt;&gt;0)=TRUE,IF(b_BDVSA!W726&gt;0,"D","A"),"")</f>
        <v/>
      </c>
      <c r="Z726" s="126" t="str">
        <f>IF(b_BDVSA!X726&lt;&gt;"",ABS(b_BDVSA!X726),"")</f>
        <v/>
      </c>
    </row>
    <row r="727" spans="1:26">
      <c r="A727" s="117" t="str">
        <f>IF(dati_pdc!A723&lt;&gt;"",IF(dati_pdc!D723=1,RIGHT(dati_pdc!A723,dati_pdc!E723),dati_pdc!A723),"")</f>
        <v/>
      </c>
      <c r="B727" s="117" t="str">
        <f>IF(dati_pdc!B723&lt;&gt;"",dati_pdc!B723,"")</f>
        <v/>
      </c>
      <c r="C727" s="117" t="str">
        <f>IF(dati_pdc!C723&lt;&gt;"",dati_pdc!C723,"")</f>
        <v/>
      </c>
      <c r="D727" s="117" t="str">
        <f>IF(dati_pdc!D723&lt;&gt;"",dati_pdc!D723,"")</f>
        <v/>
      </c>
      <c r="E727" s="125" t="str">
        <f>IF(b_BDVSA!F727&lt;&gt;"",ABS(b_BDVSA!F727),"")</f>
        <v/>
      </c>
      <c r="F727" s="125" t="str">
        <f>IF(AND(b_BDVSA!F727&lt;&gt;"",b_BDVSA!F727&lt;&gt;0)=TRUE,IF(b_BDVSA!F727&gt;0,"D","A"),"")</f>
        <v/>
      </c>
      <c r="G727" s="125" t="str">
        <f>IF(b_BDVSA!G727&lt;&gt;"",ABS(b_BDVSA!G727),"")</f>
        <v/>
      </c>
      <c r="H727" s="125" t="str">
        <f>IF(AND(b_BDVSA!G727&lt;&gt;"",b_BDVSA!G727&lt;&gt;0)=TRUE,IF(b_BDVSA!G727&gt;0,"D","A"),"")</f>
        <v/>
      </c>
      <c r="I727" s="125" t="str">
        <f>IF(b_BDVSA!H727&lt;&gt;"",ABS(b_BDVSA!H727),"")</f>
        <v/>
      </c>
      <c r="J727" s="125" t="str">
        <f>IF(AND(b_BDVSA!H727&lt;&gt;"",b_BDVSA!H727&lt;&gt;0)=TRUE,IF(b_BDVSA!H727&gt;0,"D","A"),"")</f>
        <v/>
      </c>
      <c r="K727" s="126" t="str">
        <f>IF(b_BDVSA!I727&lt;&gt;"",ABS(b_BDVSA!I727),"")</f>
        <v/>
      </c>
      <c r="L727" s="125" t="str">
        <f>IF(b_BDVSA!L727&lt;&gt;"",ABS(b_BDVSA!L727),"")</f>
        <v/>
      </c>
      <c r="M727" s="125" t="str">
        <f>IF(AND(b_BDVSA!L727&lt;&gt;"",b_BDVSA!L727&lt;&gt;0)=TRUE,IF(b_BDVSA!L727&gt;0,"D","A"),"")</f>
        <v/>
      </c>
      <c r="N727" s="125" t="str">
        <f>IF(b_BDVSA!M727&lt;&gt;"",ABS(b_BDVSA!M727),"")</f>
        <v/>
      </c>
      <c r="O727" s="125" t="str">
        <f>IF(AND(b_BDVSA!M727&lt;&gt;"",b_BDVSA!M727&lt;&gt;0)=TRUE,IF(b_BDVSA!M727&gt;0,"D","A"),"")</f>
        <v/>
      </c>
      <c r="P727" s="126" t="str">
        <f>IF(b_BDVSA!N727&lt;&gt;"",ABS(b_BDVSA!N727),"")</f>
        <v/>
      </c>
      <c r="Q727" s="125" t="str">
        <f>IF(b_BDVSA!Q727&lt;&gt;"",ABS(b_BDVSA!Q727),"")</f>
        <v/>
      </c>
      <c r="R727" s="125" t="str">
        <f>IF(AND(b_BDVSA!Q727&lt;&gt;"",b_BDVSA!Q727&lt;&gt;0)=TRUE,IF(b_BDVSA!Q727&gt;0,"D","A"),"")</f>
        <v/>
      </c>
      <c r="S727" s="125" t="str">
        <f>IF(b_BDVSA!R727&lt;&gt;"",ABS(b_BDVSA!R727),"")</f>
        <v/>
      </c>
      <c r="T727" s="125" t="str">
        <f>IF(AND(b_BDVSA!R727&lt;&gt;"",b_BDVSA!R727&lt;&gt;0)=TRUE,IF(b_BDVSA!R727&gt;0,"D","A"),"")</f>
        <v/>
      </c>
      <c r="U727" s="126" t="str">
        <f>IF(b_BDVSA!S727&lt;&gt;"",ABS(b_BDVSA!S727),"")</f>
        <v/>
      </c>
      <c r="V727" s="125" t="str">
        <f>IF(b_BDVSA!V727&lt;&gt;"",ABS(b_BDVSA!V727),"")</f>
        <v/>
      </c>
      <c r="W727" s="125" t="str">
        <f>IF(AND(b_BDVSA!V727&lt;&gt;"",b_BDVSA!V727&lt;&gt;0)=TRUE,IF(b_BDVSA!V727&gt;0,"D","A"),"")</f>
        <v/>
      </c>
      <c r="X727" s="125" t="str">
        <f>IF(b_BDVSA!W727&lt;&gt;"",ABS(b_BDVSA!W727),"")</f>
        <v/>
      </c>
      <c r="Y727" s="125" t="str">
        <f>IF(AND(b_BDVSA!W727&lt;&gt;"",b_BDVSA!W727&lt;&gt;0)=TRUE,IF(b_BDVSA!W727&gt;0,"D","A"),"")</f>
        <v/>
      </c>
      <c r="Z727" s="126" t="str">
        <f>IF(b_BDVSA!X727&lt;&gt;"",ABS(b_BDVSA!X727),"")</f>
        <v/>
      </c>
    </row>
    <row r="728" spans="1:26">
      <c r="A728" s="117" t="str">
        <f>IF(dati_pdc!A724&lt;&gt;"",IF(dati_pdc!D724=1,RIGHT(dati_pdc!A724,dati_pdc!E724),dati_pdc!A724),"")</f>
        <v/>
      </c>
      <c r="B728" s="117" t="str">
        <f>IF(dati_pdc!B724&lt;&gt;"",dati_pdc!B724,"")</f>
        <v/>
      </c>
      <c r="C728" s="117" t="str">
        <f>IF(dati_pdc!C724&lt;&gt;"",dati_pdc!C724,"")</f>
        <v/>
      </c>
      <c r="D728" s="117" t="str">
        <f>IF(dati_pdc!D724&lt;&gt;"",dati_pdc!D724,"")</f>
        <v/>
      </c>
      <c r="E728" s="125" t="str">
        <f>IF(b_BDVSA!F728&lt;&gt;"",ABS(b_BDVSA!F728),"")</f>
        <v/>
      </c>
      <c r="F728" s="125" t="str">
        <f>IF(AND(b_BDVSA!F728&lt;&gt;"",b_BDVSA!F728&lt;&gt;0)=TRUE,IF(b_BDVSA!F728&gt;0,"D","A"),"")</f>
        <v/>
      </c>
      <c r="G728" s="125" t="str">
        <f>IF(b_BDVSA!G728&lt;&gt;"",ABS(b_BDVSA!G728),"")</f>
        <v/>
      </c>
      <c r="H728" s="125" t="str">
        <f>IF(AND(b_BDVSA!G728&lt;&gt;"",b_BDVSA!G728&lt;&gt;0)=TRUE,IF(b_BDVSA!G728&gt;0,"D","A"),"")</f>
        <v/>
      </c>
      <c r="I728" s="125" t="str">
        <f>IF(b_BDVSA!H728&lt;&gt;"",ABS(b_BDVSA!H728),"")</f>
        <v/>
      </c>
      <c r="J728" s="125" t="str">
        <f>IF(AND(b_BDVSA!H728&lt;&gt;"",b_BDVSA!H728&lt;&gt;0)=TRUE,IF(b_BDVSA!H728&gt;0,"D","A"),"")</f>
        <v/>
      </c>
      <c r="K728" s="126" t="str">
        <f>IF(b_BDVSA!I728&lt;&gt;"",ABS(b_BDVSA!I728),"")</f>
        <v/>
      </c>
      <c r="L728" s="125" t="str">
        <f>IF(b_BDVSA!L728&lt;&gt;"",ABS(b_BDVSA!L728),"")</f>
        <v/>
      </c>
      <c r="M728" s="125" t="str">
        <f>IF(AND(b_BDVSA!L728&lt;&gt;"",b_BDVSA!L728&lt;&gt;0)=TRUE,IF(b_BDVSA!L728&gt;0,"D","A"),"")</f>
        <v/>
      </c>
      <c r="N728" s="125" t="str">
        <f>IF(b_BDVSA!M728&lt;&gt;"",ABS(b_BDVSA!M728),"")</f>
        <v/>
      </c>
      <c r="O728" s="125" t="str">
        <f>IF(AND(b_BDVSA!M728&lt;&gt;"",b_BDVSA!M728&lt;&gt;0)=TRUE,IF(b_BDVSA!M728&gt;0,"D","A"),"")</f>
        <v/>
      </c>
      <c r="P728" s="126" t="str">
        <f>IF(b_BDVSA!N728&lt;&gt;"",ABS(b_BDVSA!N728),"")</f>
        <v/>
      </c>
      <c r="Q728" s="125" t="str">
        <f>IF(b_BDVSA!Q728&lt;&gt;"",ABS(b_BDVSA!Q728),"")</f>
        <v/>
      </c>
      <c r="R728" s="125" t="str">
        <f>IF(AND(b_BDVSA!Q728&lt;&gt;"",b_BDVSA!Q728&lt;&gt;0)=TRUE,IF(b_BDVSA!Q728&gt;0,"D","A"),"")</f>
        <v/>
      </c>
      <c r="S728" s="125" t="str">
        <f>IF(b_BDVSA!R728&lt;&gt;"",ABS(b_BDVSA!R728),"")</f>
        <v/>
      </c>
      <c r="T728" s="125" t="str">
        <f>IF(AND(b_BDVSA!R728&lt;&gt;"",b_BDVSA!R728&lt;&gt;0)=TRUE,IF(b_BDVSA!R728&gt;0,"D","A"),"")</f>
        <v/>
      </c>
      <c r="U728" s="126" t="str">
        <f>IF(b_BDVSA!S728&lt;&gt;"",ABS(b_BDVSA!S728),"")</f>
        <v/>
      </c>
      <c r="V728" s="125" t="str">
        <f>IF(b_BDVSA!V728&lt;&gt;"",ABS(b_BDVSA!V728),"")</f>
        <v/>
      </c>
      <c r="W728" s="125" t="str">
        <f>IF(AND(b_BDVSA!V728&lt;&gt;"",b_BDVSA!V728&lt;&gt;0)=TRUE,IF(b_BDVSA!V728&gt;0,"D","A"),"")</f>
        <v/>
      </c>
      <c r="X728" s="125" t="str">
        <f>IF(b_BDVSA!W728&lt;&gt;"",ABS(b_BDVSA!W728),"")</f>
        <v/>
      </c>
      <c r="Y728" s="125" t="str">
        <f>IF(AND(b_BDVSA!W728&lt;&gt;"",b_BDVSA!W728&lt;&gt;0)=TRUE,IF(b_BDVSA!W728&gt;0,"D","A"),"")</f>
        <v/>
      </c>
      <c r="Z728" s="126" t="str">
        <f>IF(b_BDVSA!X728&lt;&gt;"",ABS(b_BDVSA!X728),"")</f>
        <v/>
      </c>
    </row>
    <row r="729" spans="1:26">
      <c r="A729" s="117" t="str">
        <f>IF(dati_pdc!A725&lt;&gt;"",IF(dati_pdc!D725=1,RIGHT(dati_pdc!A725,dati_pdc!E725),dati_pdc!A725),"")</f>
        <v/>
      </c>
      <c r="B729" s="117" t="str">
        <f>IF(dati_pdc!B725&lt;&gt;"",dati_pdc!B725,"")</f>
        <v/>
      </c>
      <c r="C729" s="117" t="str">
        <f>IF(dati_pdc!C725&lt;&gt;"",dati_pdc!C725,"")</f>
        <v/>
      </c>
      <c r="D729" s="117" t="str">
        <f>IF(dati_pdc!D725&lt;&gt;"",dati_pdc!D725,"")</f>
        <v/>
      </c>
      <c r="E729" s="125" t="str">
        <f>IF(b_BDVSA!F729&lt;&gt;"",ABS(b_BDVSA!F729),"")</f>
        <v/>
      </c>
      <c r="F729" s="125" t="str">
        <f>IF(AND(b_BDVSA!F729&lt;&gt;"",b_BDVSA!F729&lt;&gt;0)=TRUE,IF(b_BDVSA!F729&gt;0,"D","A"),"")</f>
        <v/>
      </c>
      <c r="G729" s="125" t="str">
        <f>IF(b_BDVSA!G729&lt;&gt;"",ABS(b_BDVSA!G729),"")</f>
        <v/>
      </c>
      <c r="H729" s="125" t="str">
        <f>IF(AND(b_BDVSA!G729&lt;&gt;"",b_BDVSA!G729&lt;&gt;0)=TRUE,IF(b_BDVSA!G729&gt;0,"D","A"),"")</f>
        <v/>
      </c>
      <c r="I729" s="125" t="str">
        <f>IF(b_BDVSA!H729&lt;&gt;"",ABS(b_BDVSA!H729),"")</f>
        <v/>
      </c>
      <c r="J729" s="125" t="str">
        <f>IF(AND(b_BDVSA!H729&lt;&gt;"",b_BDVSA!H729&lt;&gt;0)=TRUE,IF(b_BDVSA!H729&gt;0,"D","A"),"")</f>
        <v/>
      </c>
      <c r="K729" s="126" t="str">
        <f>IF(b_BDVSA!I729&lt;&gt;"",ABS(b_BDVSA!I729),"")</f>
        <v/>
      </c>
      <c r="L729" s="125" t="str">
        <f>IF(b_BDVSA!L729&lt;&gt;"",ABS(b_BDVSA!L729),"")</f>
        <v/>
      </c>
      <c r="M729" s="125" t="str">
        <f>IF(AND(b_BDVSA!L729&lt;&gt;"",b_BDVSA!L729&lt;&gt;0)=TRUE,IF(b_BDVSA!L729&gt;0,"D","A"),"")</f>
        <v/>
      </c>
      <c r="N729" s="125" t="str">
        <f>IF(b_BDVSA!M729&lt;&gt;"",ABS(b_BDVSA!M729),"")</f>
        <v/>
      </c>
      <c r="O729" s="125" t="str">
        <f>IF(AND(b_BDVSA!M729&lt;&gt;"",b_BDVSA!M729&lt;&gt;0)=TRUE,IF(b_BDVSA!M729&gt;0,"D","A"),"")</f>
        <v/>
      </c>
      <c r="P729" s="126" t="str">
        <f>IF(b_BDVSA!N729&lt;&gt;"",ABS(b_BDVSA!N729),"")</f>
        <v/>
      </c>
      <c r="Q729" s="125" t="str">
        <f>IF(b_BDVSA!Q729&lt;&gt;"",ABS(b_BDVSA!Q729),"")</f>
        <v/>
      </c>
      <c r="R729" s="125" t="str">
        <f>IF(AND(b_BDVSA!Q729&lt;&gt;"",b_BDVSA!Q729&lt;&gt;0)=TRUE,IF(b_BDVSA!Q729&gt;0,"D","A"),"")</f>
        <v/>
      </c>
      <c r="S729" s="125" t="str">
        <f>IF(b_BDVSA!R729&lt;&gt;"",ABS(b_BDVSA!R729),"")</f>
        <v/>
      </c>
      <c r="T729" s="125" t="str">
        <f>IF(AND(b_BDVSA!R729&lt;&gt;"",b_BDVSA!R729&lt;&gt;0)=TRUE,IF(b_BDVSA!R729&gt;0,"D","A"),"")</f>
        <v/>
      </c>
      <c r="U729" s="126" t="str">
        <f>IF(b_BDVSA!S729&lt;&gt;"",ABS(b_BDVSA!S729),"")</f>
        <v/>
      </c>
      <c r="V729" s="125" t="str">
        <f>IF(b_BDVSA!V729&lt;&gt;"",ABS(b_BDVSA!V729),"")</f>
        <v/>
      </c>
      <c r="W729" s="125" t="str">
        <f>IF(AND(b_BDVSA!V729&lt;&gt;"",b_BDVSA!V729&lt;&gt;0)=TRUE,IF(b_BDVSA!V729&gt;0,"D","A"),"")</f>
        <v/>
      </c>
      <c r="X729" s="125" t="str">
        <f>IF(b_BDVSA!W729&lt;&gt;"",ABS(b_BDVSA!W729),"")</f>
        <v/>
      </c>
      <c r="Y729" s="125" t="str">
        <f>IF(AND(b_BDVSA!W729&lt;&gt;"",b_BDVSA!W729&lt;&gt;0)=TRUE,IF(b_BDVSA!W729&gt;0,"D","A"),"")</f>
        <v/>
      </c>
      <c r="Z729" s="126" t="str">
        <f>IF(b_BDVSA!X729&lt;&gt;"",ABS(b_BDVSA!X729),"")</f>
        <v/>
      </c>
    </row>
    <row r="730" spans="1:26">
      <c r="A730" s="117" t="str">
        <f>IF(dati_pdc!A726&lt;&gt;"",IF(dati_pdc!D726=1,RIGHT(dati_pdc!A726,dati_pdc!E726),dati_pdc!A726),"")</f>
        <v/>
      </c>
      <c r="B730" s="117" t="str">
        <f>IF(dati_pdc!B726&lt;&gt;"",dati_pdc!B726,"")</f>
        <v/>
      </c>
      <c r="C730" s="117" t="str">
        <f>IF(dati_pdc!C726&lt;&gt;"",dati_pdc!C726,"")</f>
        <v/>
      </c>
      <c r="D730" s="117" t="str">
        <f>IF(dati_pdc!D726&lt;&gt;"",dati_pdc!D726,"")</f>
        <v/>
      </c>
      <c r="E730" s="125" t="str">
        <f>IF(b_BDVSA!F730&lt;&gt;"",ABS(b_BDVSA!F730),"")</f>
        <v/>
      </c>
      <c r="F730" s="125" t="str">
        <f>IF(AND(b_BDVSA!F730&lt;&gt;"",b_BDVSA!F730&lt;&gt;0)=TRUE,IF(b_BDVSA!F730&gt;0,"D","A"),"")</f>
        <v/>
      </c>
      <c r="G730" s="125" t="str">
        <f>IF(b_BDVSA!G730&lt;&gt;"",ABS(b_BDVSA!G730),"")</f>
        <v/>
      </c>
      <c r="H730" s="125" t="str">
        <f>IF(AND(b_BDVSA!G730&lt;&gt;"",b_BDVSA!G730&lt;&gt;0)=TRUE,IF(b_BDVSA!G730&gt;0,"D","A"),"")</f>
        <v/>
      </c>
      <c r="I730" s="125" t="str">
        <f>IF(b_BDVSA!H730&lt;&gt;"",ABS(b_BDVSA!H730),"")</f>
        <v/>
      </c>
      <c r="J730" s="125" t="str">
        <f>IF(AND(b_BDVSA!H730&lt;&gt;"",b_BDVSA!H730&lt;&gt;0)=TRUE,IF(b_BDVSA!H730&gt;0,"D","A"),"")</f>
        <v/>
      </c>
      <c r="K730" s="126" t="str">
        <f>IF(b_BDVSA!I730&lt;&gt;"",ABS(b_BDVSA!I730),"")</f>
        <v/>
      </c>
      <c r="L730" s="125" t="str">
        <f>IF(b_BDVSA!L730&lt;&gt;"",ABS(b_BDVSA!L730),"")</f>
        <v/>
      </c>
      <c r="M730" s="125" t="str">
        <f>IF(AND(b_BDVSA!L730&lt;&gt;"",b_BDVSA!L730&lt;&gt;0)=TRUE,IF(b_BDVSA!L730&gt;0,"D","A"),"")</f>
        <v/>
      </c>
      <c r="N730" s="125" t="str">
        <f>IF(b_BDVSA!M730&lt;&gt;"",ABS(b_BDVSA!M730),"")</f>
        <v/>
      </c>
      <c r="O730" s="125" t="str">
        <f>IF(AND(b_BDVSA!M730&lt;&gt;"",b_BDVSA!M730&lt;&gt;0)=TRUE,IF(b_BDVSA!M730&gt;0,"D","A"),"")</f>
        <v/>
      </c>
      <c r="P730" s="126" t="str">
        <f>IF(b_BDVSA!N730&lt;&gt;"",ABS(b_BDVSA!N730),"")</f>
        <v/>
      </c>
      <c r="Q730" s="125" t="str">
        <f>IF(b_BDVSA!Q730&lt;&gt;"",ABS(b_BDVSA!Q730),"")</f>
        <v/>
      </c>
      <c r="R730" s="125" t="str">
        <f>IF(AND(b_BDVSA!Q730&lt;&gt;"",b_BDVSA!Q730&lt;&gt;0)=TRUE,IF(b_BDVSA!Q730&gt;0,"D","A"),"")</f>
        <v/>
      </c>
      <c r="S730" s="125" t="str">
        <f>IF(b_BDVSA!R730&lt;&gt;"",ABS(b_BDVSA!R730),"")</f>
        <v/>
      </c>
      <c r="T730" s="125" t="str">
        <f>IF(AND(b_BDVSA!R730&lt;&gt;"",b_BDVSA!R730&lt;&gt;0)=TRUE,IF(b_BDVSA!R730&gt;0,"D","A"),"")</f>
        <v/>
      </c>
      <c r="U730" s="126" t="str">
        <f>IF(b_BDVSA!S730&lt;&gt;"",ABS(b_BDVSA!S730),"")</f>
        <v/>
      </c>
      <c r="V730" s="125" t="str">
        <f>IF(b_BDVSA!V730&lt;&gt;"",ABS(b_BDVSA!V730),"")</f>
        <v/>
      </c>
      <c r="W730" s="125" t="str">
        <f>IF(AND(b_BDVSA!V730&lt;&gt;"",b_BDVSA!V730&lt;&gt;0)=TRUE,IF(b_BDVSA!V730&gt;0,"D","A"),"")</f>
        <v/>
      </c>
      <c r="X730" s="125" t="str">
        <f>IF(b_BDVSA!W730&lt;&gt;"",ABS(b_BDVSA!W730),"")</f>
        <v/>
      </c>
      <c r="Y730" s="125" t="str">
        <f>IF(AND(b_BDVSA!W730&lt;&gt;"",b_BDVSA!W730&lt;&gt;0)=TRUE,IF(b_BDVSA!W730&gt;0,"D","A"),"")</f>
        <v/>
      </c>
      <c r="Z730" s="126" t="str">
        <f>IF(b_BDVSA!X730&lt;&gt;"",ABS(b_BDVSA!X730),"")</f>
        <v/>
      </c>
    </row>
    <row r="731" spans="1:26">
      <c r="A731" s="117" t="str">
        <f>IF(dati_pdc!A727&lt;&gt;"",IF(dati_pdc!D727=1,RIGHT(dati_pdc!A727,dati_pdc!E727),dati_pdc!A727),"")</f>
        <v/>
      </c>
      <c r="B731" s="117" t="str">
        <f>IF(dati_pdc!B727&lt;&gt;"",dati_pdc!B727,"")</f>
        <v/>
      </c>
      <c r="C731" s="117" t="str">
        <f>IF(dati_pdc!C727&lt;&gt;"",dati_pdc!C727,"")</f>
        <v/>
      </c>
      <c r="D731" s="117" t="str">
        <f>IF(dati_pdc!D727&lt;&gt;"",dati_pdc!D727,"")</f>
        <v/>
      </c>
      <c r="E731" s="125" t="str">
        <f>IF(b_BDVSA!F731&lt;&gt;"",ABS(b_BDVSA!F731),"")</f>
        <v/>
      </c>
      <c r="F731" s="125" t="str">
        <f>IF(AND(b_BDVSA!F731&lt;&gt;"",b_BDVSA!F731&lt;&gt;0)=TRUE,IF(b_BDVSA!F731&gt;0,"D","A"),"")</f>
        <v/>
      </c>
      <c r="G731" s="125" t="str">
        <f>IF(b_BDVSA!G731&lt;&gt;"",ABS(b_BDVSA!G731),"")</f>
        <v/>
      </c>
      <c r="H731" s="125" t="str">
        <f>IF(AND(b_BDVSA!G731&lt;&gt;"",b_BDVSA!G731&lt;&gt;0)=TRUE,IF(b_BDVSA!G731&gt;0,"D","A"),"")</f>
        <v/>
      </c>
      <c r="I731" s="125" t="str">
        <f>IF(b_BDVSA!H731&lt;&gt;"",ABS(b_BDVSA!H731),"")</f>
        <v/>
      </c>
      <c r="J731" s="125" t="str">
        <f>IF(AND(b_BDVSA!H731&lt;&gt;"",b_BDVSA!H731&lt;&gt;0)=TRUE,IF(b_BDVSA!H731&gt;0,"D","A"),"")</f>
        <v/>
      </c>
      <c r="K731" s="126" t="str">
        <f>IF(b_BDVSA!I731&lt;&gt;"",ABS(b_BDVSA!I731),"")</f>
        <v/>
      </c>
      <c r="L731" s="125" t="str">
        <f>IF(b_BDVSA!L731&lt;&gt;"",ABS(b_BDVSA!L731),"")</f>
        <v/>
      </c>
      <c r="M731" s="125" t="str">
        <f>IF(AND(b_BDVSA!L731&lt;&gt;"",b_BDVSA!L731&lt;&gt;0)=TRUE,IF(b_BDVSA!L731&gt;0,"D","A"),"")</f>
        <v/>
      </c>
      <c r="N731" s="125" t="str">
        <f>IF(b_BDVSA!M731&lt;&gt;"",ABS(b_BDVSA!M731),"")</f>
        <v/>
      </c>
      <c r="O731" s="125" t="str">
        <f>IF(AND(b_BDVSA!M731&lt;&gt;"",b_BDVSA!M731&lt;&gt;0)=TRUE,IF(b_BDVSA!M731&gt;0,"D","A"),"")</f>
        <v/>
      </c>
      <c r="P731" s="126" t="str">
        <f>IF(b_BDVSA!N731&lt;&gt;"",ABS(b_BDVSA!N731),"")</f>
        <v/>
      </c>
      <c r="Q731" s="125" t="str">
        <f>IF(b_BDVSA!Q731&lt;&gt;"",ABS(b_BDVSA!Q731),"")</f>
        <v/>
      </c>
      <c r="R731" s="125" t="str">
        <f>IF(AND(b_BDVSA!Q731&lt;&gt;"",b_BDVSA!Q731&lt;&gt;0)=TRUE,IF(b_BDVSA!Q731&gt;0,"D","A"),"")</f>
        <v/>
      </c>
      <c r="S731" s="125" t="str">
        <f>IF(b_BDVSA!R731&lt;&gt;"",ABS(b_BDVSA!R731),"")</f>
        <v/>
      </c>
      <c r="T731" s="125" t="str">
        <f>IF(AND(b_BDVSA!R731&lt;&gt;"",b_BDVSA!R731&lt;&gt;0)=TRUE,IF(b_BDVSA!R731&gt;0,"D","A"),"")</f>
        <v/>
      </c>
      <c r="U731" s="126" t="str">
        <f>IF(b_BDVSA!S731&lt;&gt;"",ABS(b_BDVSA!S731),"")</f>
        <v/>
      </c>
      <c r="V731" s="125" t="str">
        <f>IF(b_BDVSA!V731&lt;&gt;"",ABS(b_BDVSA!V731),"")</f>
        <v/>
      </c>
      <c r="W731" s="125" t="str">
        <f>IF(AND(b_BDVSA!V731&lt;&gt;"",b_BDVSA!V731&lt;&gt;0)=TRUE,IF(b_BDVSA!V731&gt;0,"D","A"),"")</f>
        <v/>
      </c>
      <c r="X731" s="125" t="str">
        <f>IF(b_BDVSA!W731&lt;&gt;"",ABS(b_BDVSA!W731),"")</f>
        <v/>
      </c>
      <c r="Y731" s="125" t="str">
        <f>IF(AND(b_BDVSA!W731&lt;&gt;"",b_BDVSA!W731&lt;&gt;0)=TRUE,IF(b_BDVSA!W731&gt;0,"D","A"),"")</f>
        <v/>
      </c>
      <c r="Z731" s="126" t="str">
        <f>IF(b_BDVSA!X731&lt;&gt;"",ABS(b_BDVSA!X731),"")</f>
        <v/>
      </c>
    </row>
    <row r="732" spans="1:26">
      <c r="A732" s="117" t="str">
        <f>IF(dati_pdc!A728&lt;&gt;"",IF(dati_pdc!D728=1,RIGHT(dati_pdc!A728,dati_pdc!E728),dati_pdc!A728),"")</f>
        <v/>
      </c>
      <c r="B732" s="117" t="str">
        <f>IF(dati_pdc!B728&lt;&gt;"",dati_pdc!B728,"")</f>
        <v/>
      </c>
      <c r="C732" s="117" t="str">
        <f>IF(dati_pdc!C728&lt;&gt;"",dati_pdc!C728,"")</f>
        <v/>
      </c>
      <c r="D732" s="117" t="str">
        <f>IF(dati_pdc!D728&lt;&gt;"",dati_pdc!D728,"")</f>
        <v/>
      </c>
      <c r="E732" s="125" t="str">
        <f>IF(b_BDVSA!F732&lt;&gt;"",ABS(b_BDVSA!F732),"")</f>
        <v/>
      </c>
      <c r="F732" s="125" t="str">
        <f>IF(AND(b_BDVSA!F732&lt;&gt;"",b_BDVSA!F732&lt;&gt;0)=TRUE,IF(b_BDVSA!F732&gt;0,"D","A"),"")</f>
        <v/>
      </c>
      <c r="G732" s="125" t="str">
        <f>IF(b_BDVSA!G732&lt;&gt;"",ABS(b_BDVSA!G732),"")</f>
        <v/>
      </c>
      <c r="H732" s="125" t="str">
        <f>IF(AND(b_BDVSA!G732&lt;&gt;"",b_BDVSA!G732&lt;&gt;0)=TRUE,IF(b_BDVSA!G732&gt;0,"D","A"),"")</f>
        <v/>
      </c>
      <c r="I732" s="125" t="str">
        <f>IF(b_BDVSA!H732&lt;&gt;"",ABS(b_BDVSA!H732),"")</f>
        <v/>
      </c>
      <c r="J732" s="125" t="str">
        <f>IF(AND(b_BDVSA!H732&lt;&gt;"",b_BDVSA!H732&lt;&gt;0)=TRUE,IF(b_BDVSA!H732&gt;0,"D","A"),"")</f>
        <v/>
      </c>
      <c r="K732" s="126" t="str">
        <f>IF(b_BDVSA!I732&lt;&gt;"",ABS(b_BDVSA!I732),"")</f>
        <v/>
      </c>
      <c r="L732" s="125" t="str">
        <f>IF(b_BDVSA!L732&lt;&gt;"",ABS(b_BDVSA!L732),"")</f>
        <v/>
      </c>
      <c r="M732" s="125" t="str">
        <f>IF(AND(b_BDVSA!L732&lt;&gt;"",b_BDVSA!L732&lt;&gt;0)=TRUE,IF(b_BDVSA!L732&gt;0,"D","A"),"")</f>
        <v/>
      </c>
      <c r="N732" s="125" t="str">
        <f>IF(b_BDVSA!M732&lt;&gt;"",ABS(b_BDVSA!M732),"")</f>
        <v/>
      </c>
      <c r="O732" s="125" t="str">
        <f>IF(AND(b_BDVSA!M732&lt;&gt;"",b_BDVSA!M732&lt;&gt;0)=TRUE,IF(b_BDVSA!M732&gt;0,"D","A"),"")</f>
        <v/>
      </c>
      <c r="P732" s="126" t="str">
        <f>IF(b_BDVSA!N732&lt;&gt;"",ABS(b_BDVSA!N732),"")</f>
        <v/>
      </c>
      <c r="Q732" s="125" t="str">
        <f>IF(b_BDVSA!Q732&lt;&gt;"",ABS(b_BDVSA!Q732),"")</f>
        <v/>
      </c>
      <c r="R732" s="125" t="str">
        <f>IF(AND(b_BDVSA!Q732&lt;&gt;"",b_BDVSA!Q732&lt;&gt;0)=TRUE,IF(b_BDVSA!Q732&gt;0,"D","A"),"")</f>
        <v/>
      </c>
      <c r="S732" s="125" t="str">
        <f>IF(b_BDVSA!R732&lt;&gt;"",ABS(b_BDVSA!R732),"")</f>
        <v/>
      </c>
      <c r="T732" s="125" t="str">
        <f>IF(AND(b_BDVSA!R732&lt;&gt;"",b_BDVSA!R732&lt;&gt;0)=TRUE,IF(b_BDVSA!R732&gt;0,"D","A"),"")</f>
        <v/>
      </c>
      <c r="U732" s="126" t="str">
        <f>IF(b_BDVSA!S732&lt;&gt;"",ABS(b_BDVSA!S732),"")</f>
        <v/>
      </c>
      <c r="V732" s="125" t="str">
        <f>IF(b_BDVSA!V732&lt;&gt;"",ABS(b_BDVSA!V732),"")</f>
        <v/>
      </c>
      <c r="W732" s="125" t="str">
        <f>IF(AND(b_BDVSA!V732&lt;&gt;"",b_BDVSA!V732&lt;&gt;0)=TRUE,IF(b_BDVSA!V732&gt;0,"D","A"),"")</f>
        <v/>
      </c>
      <c r="X732" s="125" t="str">
        <f>IF(b_BDVSA!W732&lt;&gt;"",ABS(b_BDVSA!W732),"")</f>
        <v/>
      </c>
      <c r="Y732" s="125" t="str">
        <f>IF(AND(b_BDVSA!W732&lt;&gt;"",b_BDVSA!W732&lt;&gt;0)=TRUE,IF(b_BDVSA!W732&gt;0,"D","A"),"")</f>
        <v/>
      </c>
      <c r="Z732" s="126" t="str">
        <f>IF(b_BDVSA!X732&lt;&gt;"",ABS(b_BDVSA!X732),"")</f>
        <v/>
      </c>
    </row>
    <row r="733" spans="1:26">
      <c r="A733" s="117" t="str">
        <f>IF(dati_pdc!A729&lt;&gt;"",IF(dati_pdc!D729=1,RIGHT(dati_pdc!A729,dati_pdc!E729),dati_pdc!A729),"")</f>
        <v/>
      </c>
      <c r="B733" s="117" t="str">
        <f>IF(dati_pdc!B729&lt;&gt;"",dati_pdc!B729,"")</f>
        <v/>
      </c>
      <c r="C733" s="117" t="str">
        <f>IF(dati_pdc!C729&lt;&gt;"",dati_pdc!C729,"")</f>
        <v/>
      </c>
      <c r="D733" s="117" t="str">
        <f>IF(dati_pdc!D729&lt;&gt;"",dati_pdc!D729,"")</f>
        <v/>
      </c>
      <c r="E733" s="125" t="str">
        <f>IF(b_BDVSA!F733&lt;&gt;"",ABS(b_BDVSA!F733),"")</f>
        <v/>
      </c>
      <c r="F733" s="125" t="str">
        <f>IF(AND(b_BDVSA!F733&lt;&gt;"",b_BDVSA!F733&lt;&gt;0)=TRUE,IF(b_BDVSA!F733&gt;0,"D","A"),"")</f>
        <v/>
      </c>
      <c r="G733" s="125" t="str">
        <f>IF(b_BDVSA!G733&lt;&gt;"",ABS(b_BDVSA!G733),"")</f>
        <v/>
      </c>
      <c r="H733" s="125" t="str">
        <f>IF(AND(b_BDVSA!G733&lt;&gt;"",b_BDVSA!G733&lt;&gt;0)=TRUE,IF(b_BDVSA!G733&gt;0,"D","A"),"")</f>
        <v/>
      </c>
      <c r="I733" s="125" t="str">
        <f>IF(b_BDVSA!H733&lt;&gt;"",ABS(b_BDVSA!H733),"")</f>
        <v/>
      </c>
      <c r="J733" s="125" t="str">
        <f>IF(AND(b_BDVSA!H733&lt;&gt;"",b_BDVSA!H733&lt;&gt;0)=TRUE,IF(b_BDVSA!H733&gt;0,"D","A"),"")</f>
        <v/>
      </c>
      <c r="K733" s="126" t="str">
        <f>IF(b_BDVSA!I733&lt;&gt;"",ABS(b_BDVSA!I733),"")</f>
        <v/>
      </c>
      <c r="L733" s="125" t="str">
        <f>IF(b_BDVSA!L733&lt;&gt;"",ABS(b_BDVSA!L733),"")</f>
        <v/>
      </c>
      <c r="M733" s="125" t="str">
        <f>IF(AND(b_BDVSA!L733&lt;&gt;"",b_BDVSA!L733&lt;&gt;0)=TRUE,IF(b_BDVSA!L733&gt;0,"D","A"),"")</f>
        <v/>
      </c>
      <c r="N733" s="125" t="str">
        <f>IF(b_BDVSA!M733&lt;&gt;"",ABS(b_BDVSA!M733),"")</f>
        <v/>
      </c>
      <c r="O733" s="125" t="str">
        <f>IF(AND(b_BDVSA!M733&lt;&gt;"",b_BDVSA!M733&lt;&gt;0)=TRUE,IF(b_BDVSA!M733&gt;0,"D","A"),"")</f>
        <v/>
      </c>
      <c r="P733" s="126" t="str">
        <f>IF(b_BDVSA!N733&lt;&gt;"",ABS(b_BDVSA!N733),"")</f>
        <v/>
      </c>
      <c r="Q733" s="125" t="str">
        <f>IF(b_BDVSA!Q733&lt;&gt;"",ABS(b_BDVSA!Q733),"")</f>
        <v/>
      </c>
      <c r="R733" s="125" t="str">
        <f>IF(AND(b_BDVSA!Q733&lt;&gt;"",b_BDVSA!Q733&lt;&gt;0)=TRUE,IF(b_BDVSA!Q733&gt;0,"D","A"),"")</f>
        <v/>
      </c>
      <c r="S733" s="125" t="str">
        <f>IF(b_BDVSA!R733&lt;&gt;"",ABS(b_BDVSA!R733),"")</f>
        <v/>
      </c>
      <c r="T733" s="125" t="str">
        <f>IF(AND(b_BDVSA!R733&lt;&gt;"",b_BDVSA!R733&lt;&gt;0)=TRUE,IF(b_BDVSA!R733&gt;0,"D","A"),"")</f>
        <v/>
      </c>
      <c r="U733" s="126" t="str">
        <f>IF(b_BDVSA!S733&lt;&gt;"",ABS(b_BDVSA!S733),"")</f>
        <v/>
      </c>
      <c r="V733" s="125" t="str">
        <f>IF(b_BDVSA!V733&lt;&gt;"",ABS(b_BDVSA!V733),"")</f>
        <v/>
      </c>
      <c r="W733" s="125" t="str">
        <f>IF(AND(b_BDVSA!V733&lt;&gt;"",b_BDVSA!V733&lt;&gt;0)=TRUE,IF(b_BDVSA!V733&gt;0,"D","A"),"")</f>
        <v/>
      </c>
      <c r="X733" s="125" t="str">
        <f>IF(b_BDVSA!W733&lt;&gt;"",ABS(b_BDVSA!W733),"")</f>
        <v/>
      </c>
      <c r="Y733" s="125" t="str">
        <f>IF(AND(b_BDVSA!W733&lt;&gt;"",b_BDVSA!W733&lt;&gt;0)=TRUE,IF(b_BDVSA!W733&gt;0,"D","A"),"")</f>
        <v/>
      </c>
      <c r="Z733" s="126" t="str">
        <f>IF(b_BDVSA!X733&lt;&gt;"",ABS(b_BDVSA!X733),"")</f>
        <v/>
      </c>
    </row>
    <row r="734" spans="1:26">
      <c r="A734" s="117" t="str">
        <f>IF(dati_pdc!A730&lt;&gt;"",IF(dati_pdc!D730=1,RIGHT(dati_pdc!A730,dati_pdc!E730),dati_pdc!A730),"")</f>
        <v/>
      </c>
      <c r="B734" s="117" t="str">
        <f>IF(dati_pdc!B730&lt;&gt;"",dati_pdc!B730,"")</f>
        <v/>
      </c>
      <c r="C734" s="117" t="str">
        <f>IF(dati_pdc!C730&lt;&gt;"",dati_pdc!C730,"")</f>
        <v/>
      </c>
      <c r="D734" s="117" t="str">
        <f>IF(dati_pdc!D730&lt;&gt;"",dati_pdc!D730,"")</f>
        <v/>
      </c>
      <c r="E734" s="125" t="str">
        <f>IF(b_BDVSA!F734&lt;&gt;"",ABS(b_BDVSA!F734),"")</f>
        <v/>
      </c>
      <c r="F734" s="125" t="str">
        <f>IF(AND(b_BDVSA!F734&lt;&gt;"",b_BDVSA!F734&lt;&gt;0)=TRUE,IF(b_BDVSA!F734&gt;0,"D","A"),"")</f>
        <v/>
      </c>
      <c r="G734" s="125" t="str">
        <f>IF(b_BDVSA!G734&lt;&gt;"",ABS(b_BDVSA!G734),"")</f>
        <v/>
      </c>
      <c r="H734" s="125" t="str">
        <f>IF(AND(b_BDVSA!G734&lt;&gt;"",b_BDVSA!G734&lt;&gt;0)=TRUE,IF(b_BDVSA!G734&gt;0,"D","A"),"")</f>
        <v/>
      </c>
      <c r="I734" s="125" t="str">
        <f>IF(b_BDVSA!H734&lt;&gt;"",ABS(b_BDVSA!H734),"")</f>
        <v/>
      </c>
      <c r="J734" s="125" t="str">
        <f>IF(AND(b_BDVSA!H734&lt;&gt;"",b_BDVSA!H734&lt;&gt;0)=TRUE,IF(b_BDVSA!H734&gt;0,"D","A"),"")</f>
        <v/>
      </c>
      <c r="K734" s="126" t="str">
        <f>IF(b_BDVSA!I734&lt;&gt;"",ABS(b_BDVSA!I734),"")</f>
        <v/>
      </c>
      <c r="L734" s="125" t="str">
        <f>IF(b_BDVSA!L734&lt;&gt;"",ABS(b_BDVSA!L734),"")</f>
        <v/>
      </c>
      <c r="M734" s="125" t="str">
        <f>IF(AND(b_BDVSA!L734&lt;&gt;"",b_BDVSA!L734&lt;&gt;0)=TRUE,IF(b_BDVSA!L734&gt;0,"D","A"),"")</f>
        <v/>
      </c>
      <c r="N734" s="125" t="str">
        <f>IF(b_BDVSA!M734&lt;&gt;"",ABS(b_BDVSA!M734),"")</f>
        <v/>
      </c>
      <c r="O734" s="125" t="str">
        <f>IF(AND(b_BDVSA!M734&lt;&gt;"",b_BDVSA!M734&lt;&gt;0)=TRUE,IF(b_BDVSA!M734&gt;0,"D","A"),"")</f>
        <v/>
      </c>
      <c r="P734" s="126" t="str">
        <f>IF(b_BDVSA!N734&lt;&gt;"",ABS(b_BDVSA!N734),"")</f>
        <v/>
      </c>
      <c r="Q734" s="125" t="str">
        <f>IF(b_BDVSA!Q734&lt;&gt;"",ABS(b_BDVSA!Q734),"")</f>
        <v/>
      </c>
      <c r="R734" s="125" t="str">
        <f>IF(AND(b_BDVSA!Q734&lt;&gt;"",b_BDVSA!Q734&lt;&gt;0)=TRUE,IF(b_BDVSA!Q734&gt;0,"D","A"),"")</f>
        <v/>
      </c>
      <c r="S734" s="125" t="str">
        <f>IF(b_BDVSA!R734&lt;&gt;"",ABS(b_BDVSA!R734),"")</f>
        <v/>
      </c>
      <c r="T734" s="125" t="str">
        <f>IF(AND(b_BDVSA!R734&lt;&gt;"",b_BDVSA!R734&lt;&gt;0)=TRUE,IF(b_BDVSA!R734&gt;0,"D","A"),"")</f>
        <v/>
      </c>
      <c r="U734" s="126" t="str">
        <f>IF(b_BDVSA!S734&lt;&gt;"",ABS(b_BDVSA!S734),"")</f>
        <v/>
      </c>
      <c r="V734" s="125" t="str">
        <f>IF(b_BDVSA!V734&lt;&gt;"",ABS(b_BDVSA!V734),"")</f>
        <v/>
      </c>
      <c r="W734" s="125" t="str">
        <f>IF(AND(b_BDVSA!V734&lt;&gt;"",b_BDVSA!V734&lt;&gt;0)=TRUE,IF(b_BDVSA!V734&gt;0,"D","A"),"")</f>
        <v/>
      </c>
      <c r="X734" s="125" t="str">
        <f>IF(b_BDVSA!W734&lt;&gt;"",ABS(b_BDVSA!W734),"")</f>
        <v/>
      </c>
      <c r="Y734" s="125" t="str">
        <f>IF(AND(b_BDVSA!W734&lt;&gt;"",b_BDVSA!W734&lt;&gt;0)=TRUE,IF(b_BDVSA!W734&gt;0,"D","A"),"")</f>
        <v/>
      </c>
      <c r="Z734" s="126" t="str">
        <f>IF(b_BDVSA!X734&lt;&gt;"",ABS(b_BDVSA!X734),"")</f>
        <v/>
      </c>
    </row>
    <row r="735" spans="1:26">
      <c r="A735" s="117" t="str">
        <f>IF(dati_pdc!A731&lt;&gt;"",IF(dati_pdc!D731=1,RIGHT(dati_pdc!A731,dati_pdc!E731),dati_pdc!A731),"")</f>
        <v/>
      </c>
      <c r="B735" s="117" t="str">
        <f>IF(dati_pdc!B731&lt;&gt;"",dati_pdc!B731,"")</f>
        <v/>
      </c>
      <c r="C735" s="117" t="str">
        <f>IF(dati_pdc!C731&lt;&gt;"",dati_pdc!C731,"")</f>
        <v/>
      </c>
      <c r="D735" s="117" t="str">
        <f>IF(dati_pdc!D731&lt;&gt;"",dati_pdc!D731,"")</f>
        <v/>
      </c>
      <c r="E735" s="125" t="str">
        <f>IF(b_BDVSA!F735&lt;&gt;"",ABS(b_BDVSA!F735),"")</f>
        <v/>
      </c>
      <c r="F735" s="125" t="str">
        <f>IF(AND(b_BDVSA!F735&lt;&gt;"",b_BDVSA!F735&lt;&gt;0)=TRUE,IF(b_BDVSA!F735&gt;0,"D","A"),"")</f>
        <v/>
      </c>
      <c r="G735" s="125" t="str">
        <f>IF(b_BDVSA!G735&lt;&gt;"",ABS(b_BDVSA!G735),"")</f>
        <v/>
      </c>
      <c r="H735" s="125" t="str">
        <f>IF(AND(b_BDVSA!G735&lt;&gt;"",b_BDVSA!G735&lt;&gt;0)=TRUE,IF(b_BDVSA!G735&gt;0,"D","A"),"")</f>
        <v/>
      </c>
      <c r="I735" s="125" t="str">
        <f>IF(b_BDVSA!H735&lt;&gt;"",ABS(b_BDVSA!H735),"")</f>
        <v/>
      </c>
      <c r="J735" s="125" t="str">
        <f>IF(AND(b_BDVSA!H735&lt;&gt;"",b_BDVSA!H735&lt;&gt;0)=TRUE,IF(b_BDVSA!H735&gt;0,"D","A"),"")</f>
        <v/>
      </c>
      <c r="K735" s="126" t="str">
        <f>IF(b_BDVSA!I735&lt;&gt;"",ABS(b_BDVSA!I735),"")</f>
        <v/>
      </c>
      <c r="L735" s="125" t="str">
        <f>IF(b_BDVSA!L735&lt;&gt;"",ABS(b_BDVSA!L735),"")</f>
        <v/>
      </c>
      <c r="M735" s="125" t="str">
        <f>IF(AND(b_BDVSA!L735&lt;&gt;"",b_BDVSA!L735&lt;&gt;0)=TRUE,IF(b_BDVSA!L735&gt;0,"D","A"),"")</f>
        <v/>
      </c>
      <c r="N735" s="125" t="str">
        <f>IF(b_BDVSA!M735&lt;&gt;"",ABS(b_BDVSA!M735),"")</f>
        <v/>
      </c>
      <c r="O735" s="125" t="str">
        <f>IF(AND(b_BDVSA!M735&lt;&gt;"",b_BDVSA!M735&lt;&gt;0)=TRUE,IF(b_BDVSA!M735&gt;0,"D","A"),"")</f>
        <v/>
      </c>
      <c r="P735" s="126" t="str">
        <f>IF(b_BDVSA!N735&lt;&gt;"",ABS(b_BDVSA!N735),"")</f>
        <v/>
      </c>
      <c r="Q735" s="125" t="str">
        <f>IF(b_BDVSA!Q735&lt;&gt;"",ABS(b_BDVSA!Q735),"")</f>
        <v/>
      </c>
      <c r="R735" s="125" t="str">
        <f>IF(AND(b_BDVSA!Q735&lt;&gt;"",b_BDVSA!Q735&lt;&gt;0)=TRUE,IF(b_BDVSA!Q735&gt;0,"D","A"),"")</f>
        <v/>
      </c>
      <c r="S735" s="125" t="str">
        <f>IF(b_BDVSA!R735&lt;&gt;"",ABS(b_BDVSA!R735),"")</f>
        <v/>
      </c>
      <c r="T735" s="125" t="str">
        <f>IF(AND(b_BDVSA!R735&lt;&gt;"",b_BDVSA!R735&lt;&gt;0)=TRUE,IF(b_BDVSA!R735&gt;0,"D","A"),"")</f>
        <v/>
      </c>
      <c r="U735" s="126" t="str">
        <f>IF(b_BDVSA!S735&lt;&gt;"",ABS(b_BDVSA!S735),"")</f>
        <v/>
      </c>
      <c r="V735" s="125" t="str">
        <f>IF(b_BDVSA!V735&lt;&gt;"",ABS(b_BDVSA!V735),"")</f>
        <v/>
      </c>
      <c r="W735" s="125" t="str">
        <f>IF(AND(b_BDVSA!V735&lt;&gt;"",b_BDVSA!V735&lt;&gt;0)=TRUE,IF(b_BDVSA!V735&gt;0,"D","A"),"")</f>
        <v/>
      </c>
      <c r="X735" s="125" t="str">
        <f>IF(b_BDVSA!W735&lt;&gt;"",ABS(b_BDVSA!W735),"")</f>
        <v/>
      </c>
      <c r="Y735" s="125" t="str">
        <f>IF(AND(b_BDVSA!W735&lt;&gt;"",b_BDVSA!W735&lt;&gt;0)=TRUE,IF(b_BDVSA!W735&gt;0,"D","A"),"")</f>
        <v/>
      </c>
      <c r="Z735" s="126" t="str">
        <f>IF(b_BDVSA!X735&lt;&gt;"",ABS(b_BDVSA!X735),"")</f>
        <v/>
      </c>
    </row>
    <row r="736" spans="1:26">
      <c r="A736" s="117" t="str">
        <f>IF(dati_pdc!A732&lt;&gt;"",IF(dati_pdc!D732=1,RIGHT(dati_pdc!A732,dati_pdc!E732),dati_pdc!A732),"")</f>
        <v/>
      </c>
      <c r="B736" s="117" t="str">
        <f>IF(dati_pdc!B732&lt;&gt;"",dati_pdc!B732,"")</f>
        <v/>
      </c>
      <c r="C736" s="117" t="str">
        <f>IF(dati_pdc!C732&lt;&gt;"",dati_pdc!C732,"")</f>
        <v/>
      </c>
      <c r="D736" s="117" t="str">
        <f>IF(dati_pdc!D732&lt;&gt;"",dati_pdc!D732,"")</f>
        <v/>
      </c>
      <c r="E736" s="125" t="str">
        <f>IF(b_BDVSA!F736&lt;&gt;"",ABS(b_BDVSA!F736),"")</f>
        <v/>
      </c>
      <c r="F736" s="125" t="str">
        <f>IF(AND(b_BDVSA!F736&lt;&gt;"",b_BDVSA!F736&lt;&gt;0)=TRUE,IF(b_BDVSA!F736&gt;0,"D","A"),"")</f>
        <v/>
      </c>
      <c r="G736" s="125" t="str">
        <f>IF(b_BDVSA!G736&lt;&gt;"",ABS(b_BDVSA!G736),"")</f>
        <v/>
      </c>
      <c r="H736" s="125" t="str">
        <f>IF(AND(b_BDVSA!G736&lt;&gt;"",b_BDVSA!G736&lt;&gt;0)=TRUE,IF(b_BDVSA!G736&gt;0,"D","A"),"")</f>
        <v/>
      </c>
      <c r="I736" s="125" t="str">
        <f>IF(b_BDVSA!H736&lt;&gt;"",ABS(b_BDVSA!H736),"")</f>
        <v/>
      </c>
      <c r="J736" s="125" t="str">
        <f>IF(AND(b_BDVSA!H736&lt;&gt;"",b_BDVSA!H736&lt;&gt;0)=TRUE,IF(b_BDVSA!H736&gt;0,"D","A"),"")</f>
        <v/>
      </c>
      <c r="K736" s="126" t="str">
        <f>IF(b_BDVSA!I736&lt;&gt;"",ABS(b_BDVSA!I736),"")</f>
        <v/>
      </c>
      <c r="L736" s="125" t="str">
        <f>IF(b_BDVSA!L736&lt;&gt;"",ABS(b_BDVSA!L736),"")</f>
        <v/>
      </c>
      <c r="M736" s="125" t="str">
        <f>IF(AND(b_BDVSA!L736&lt;&gt;"",b_BDVSA!L736&lt;&gt;0)=TRUE,IF(b_BDVSA!L736&gt;0,"D","A"),"")</f>
        <v/>
      </c>
      <c r="N736" s="125" t="str">
        <f>IF(b_BDVSA!M736&lt;&gt;"",ABS(b_BDVSA!M736),"")</f>
        <v/>
      </c>
      <c r="O736" s="125" t="str">
        <f>IF(AND(b_BDVSA!M736&lt;&gt;"",b_BDVSA!M736&lt;&gt;0)=TRUE,IF(b_BDVSA!M736&gt;0,"D","A"),"")</f>
        <v/>
      </c>
      <c r="P736" s="126" t="str">
        <f>IF(b_BDVSA!N736&lt;&gt;"",ABS(b_BDVSA!N736),"")</f>
        <v/>
      </c>
      <c r="Q736" s="125" t="str">
        <f>IF(b_BDVSA!Q736&lt;&gt;"",ABS(b_BDVSA!Q736),"")</f>
        <v/>
      </c>
      <c r="R736" s="125" t="str">
        <f>IF(AND(b_BDVSA!Q736&lt;&gt;"",b_BDVSA!Q736&lt;&gt;0)=TRUE,IF(b_BDVSA!Q736&gt;0,"D","A"),"")</f>
        <v/>
      </c>
      <c r="S736" s="125" t="str">
        <f>IF(b_BDVSA!R736&lt;&gt;"",ABS(b_BDVSA!R736),"")</f>
        <v/>
      </c>
      <c r="T736" s="125" t="str">
        <f>IF(AND(b_BDVSA!R736&lt;&gt;"",b_BDVSA!R736&lt;&gt;0)=TRUE,IF(b_BDVSA!R736&gt;0,"D","A"),"")</f>
        <v/>
      </c>
      <c r="U736" s="126" t="str">
        <f>IF(b_BDVSA!S736&lt;&gt;"",ABS(b_BDVSA!S736),"")</f>
        <v/>
      </c>
      <c r="V736" s="125" t="str">
        <f>IF(b_BDVSA!V736&lt;&gt;"",ABS(b_BDVSA!V736),"")</f>
        <v/>
      </c>
      <c r="W736" s="125" t="str">
        <f>IF(AND(b_BDVSA!V736&lt;&gt;"",b_BDVSA!V736&lt;&gt;0)=TRUE,IF(b_BDVSA!V736&gt;0,"D","A"),"")</f>
        <v/>
      </c>
      <c r="X736" s="125" t="str">
        <f>IF(b_BDVSA!W736&lt;&gt;"",ABS(b_BDVSA!W736),"")</f>
        <v/>
      </c>
      <c r="Y736" s="125" t="str">
        <f>IF(AND(b_BDVSA!W736&lt;&gt;"",b_BDVSA!W736&lt;&gt;0)=TRUE,IF(b_BDVSA!W736&gt;0,"D","A"),"")</f>
        <v/>
      </c>
      <c r="Z736" s="126" t="str">
        <f>IF(b_BDVSA!X736&lt;&gt;"",ABS(b_BDVSA!X736),"")</f>
        <v/>
      </c>
    </row>
    <row r="737" spans="1:26">
      <c r="A737" s="117" t="str">
        <f>IF(dati_pdc!A733&lt;&gt;"",IF(dati_pdc!D733=1,RIGHT(dati_pdc!A733,dati_pdc!E733),dati_pdc!A733),"")</f>
        <v/>
      </c>
      <c r="B737" s="117" t="str">
        <f>IF(dati_pdc!B733&lt;&gt;"",dati_pdc!B733,"")</f>
        <v/>
      </c>
      <c r="C737" s="117" t="str">
        <f>IF(dati_pdc!C733&lt;&gt;"",dati_pdc!C733,"")</f>
        <v/>
      </c>
      <c r="D737" s="117" t="str">
        <f>IF(dati_pdc!D733&lt;&gt;"",dati_pdc!D733,"")</f>
        <v/>
      </c>
      <c r="E737" s="125" t="str">
        <f>IF(b_BDVSA!F737&lt;&gt;"",ABS(b_BDVSA!F737),"")</f>
        <v/>
      </c>
      <c r="F737" s="125" t="str">
        <f>IF(AND(b_BDVSA!F737&lt;&gt;"",b_BDVSA!F737&lt;&gt;0)=TRUE,IF(b_BDVSA!F737&gt;0,"D","A"),"")</f>
        <v/>
      </c>
      <c r="G737" s="125" t="str">
        <f>IF(b_BDVSA!G737&lt;&gt;"",ABS(b_BDVSA!G737),"")</f>
        <v/>
      </c>
      <c r="H737" s="125" t="str">
        <f>IF(AND(b_BDVSA!G737&lt;&gt;"",b_BDVSA!G737&lt;&gt;0)=TRUE,IF(b_BDVSA!G737&gt;0,"D","A"),"")</f>
        <v/>
      </c>
      <c r="I737" s="125" t="str">
        <f>IF(b_BDVSA!H737&lt;&gt;"",ABS(b_BDVSA!H737),"")</f>
        <v/>
      </c>
      <c r="J737" s="125" t="str">
        <f>IF(AND(b_BDVSA!H737&lt;&gt;"",b_BDVSA!H737&lt;&gt;0)=TRUE,IF(b_BDVSA!H737&gt;0,"D","A"),"")</f>
        <v/>
      </c>
      <c r="K737" s="126" t="str">
        <f>IF(b_BDVSA!I737&lt;&gt;"",ABS(b_BDVSA!I737),"")</f>
        <v/>
      </c>
      <c r="L737" s="125" t="str">
        <f>IF(b_BDVSA!L737&lt;&gt;"",ABS(b_BDVSA!L737),"")</f>
        <v/>
      </c>
      <c r="M737" s="125" t="str">
        <f>IF(AND(b_BDVSA!L737&lt;&gt;"",b_BDVSA!L737&lt;&gt;0)=TRUE,IF(b_BDVSA!L737&gt;0,"D","A"),"")</f>
        <v/>
      </c>
      <c r="N737" s="125" t="str">
        <f>IF(b_BDVSA!M737&lt;&gt;"",ABS(b_BDVSA!M737),"")</f>
        <v/>
      </c>
      <c r="O737" s="125" t="str">
        <f>IF(AND(b_BDVSA!M737&lt;&gt;"",b_BDVSA!M737&lt;&gt;0)=TRUE,IF(b_BDVSA!M737&gt;0,"D","A"),"")</f>
        <v/>
      </c>
      <c r="P737" s="126" t="str">
        <f>IF(b_BDVSA!N737&lt;&gt;"",ABS(b_BDVSA!N737),"")</f>
        <v/>
      </c>
      <c r="Q737" s="125" t="str">
        <f>IF(b_BDVSA!Q737&lt;&gt;"",ABS(b_BDVSA!Q737),"")</f>
        <v/>
      </c>
      <c r="R737" s="125" t="str">
        <f>IF(AND(b_BDVSA!Q737&lt;&gt;"",b_BDVSA!Q737&lt;&gt;0)=TRUE,IF(b_BDVSA!Q737&gt;0,"D","A"),"")</f>
        <v/>
      </c>
      <c r="S737" s="125" t="str">
        <f>IF(b_BDVSA!R737&lt;&gt;"",ABS(b_BDVSA!R737),"")</f>
        <v/>
      </c>
      <c r="T737" s="125" t="str">
        <f>IF(AND(b_BDVSA!R737&lt;&gt;"",b_BDVSA!R737&lt;&gt;0)=TRUE,IF(b_BDVSA!R737&gt;0,"D","A"),"")</f>
        <v/>
      </c>
      <c r="U737" s="126" t="str">
        <f>IF(b_BDVSA!S737&lt;&gt;"",ABS(b_BDVSA!S737),"")</f>
        <v/>
      </c>
      <c r="V737" s="125" t="str">
        <f>IF(b_BDVSA!V737&lt;&gt;"",ABS(b_BDVSA!V737),"")</f>
        <v/>
      </c>
      <c r="W737" s="125" t="str">
        <f>IF(AND(b_BDVSA!V737&lt;&gt;"",b_BDVSA!V737&lt;&gt;0)=TRUE,IF(b_BDVSA!V737&gt;0,"D","A"),"")</f>
        <v/>
      </c>
      <c r="X737" s="125" t="str">
        <f>IF(b_BDVSA!W737&lt;&gt;"",ABS(b_BDVSA!W737),"")</f>
        <v/>
      </c>
      <c r="Y737" s="125" t="str">
        <f>IF(AND(b_BDVSA!W737&lt;&gt;"",b_BDVSA!W737&lt;&gt;0)=TRUE,IF(b_BDVSA!W737&gt;0,"D","A"),"")</f>
        <v/>
      </c>
      <c r="Z737" s="126" t="str">
        <f>IF(b_BDVSA!X737&lt;&gt;"",ABS(b_BDVSA!X737),"")</f>
        <v/>
      </c>
    </row>
    <row r="738" spans="1:26">
      <c r="A738" s="117" t="str">
        <f>IF(dati_pdc!A734&lt;&gt;"",IF(dati_pdc!D734=1,RIGHT(dati_pdc!A734,dati_pdc!E734),dati_pdc!A734),"")</f>
        <v/>
      </c>
      <c r="B738" s="117" t="str">
        <f>IF(dati_pdc!B734&lt;&gt;"",dati_pdc!B734,"")</f>
        <v/>
      </c>
      <c r="C738" s="117" t="str">
        <f>IF(dati_pdc!C734&lt;&gt;"",dati_pdc!C734,"")</f>
        <v/>
      </c>
      <c r="D738" s="117" t="str">
        <f>IF(dati_pdc!D734&lt;&gt;"",dati_pdc!D734,"")</f>
        <v/>
      </c>
      <c r="E738" s="125" t="str">
        <f>IF(b_BDVSA!F738&lt;&gt;"",ABS(b_BDVSA!F738),"")</f>
        <v/>
      </c>
      <c r="F738" s="125" t="str">
        <f>IF(AND(b_BDVSA!F738&lt;&gt;"",b_BDVSA!F738&lt;&gt;0)=TRUE,IF(b_BDVSA!F738&gt;0,"D","A"),"")</f>
        <v/>
      </c>
      <c r="G738" s="125" t="str">
        <f>IF(b_BDVSA!G738&lt;&gt;"",ABS(b_BDVSA!G738),"")</f>
        <v/>
      </c>
      <c r="H738" s="125" t="str">
        <f>IF(AND(b_BDVSA!G738&lt;&gt;"",b_BDVSA!G738&lt;&gt;0)=TRUE,IF(b_BDVSA!G738&gt;0,"D","A"),"")</f>
        <v/>
      </c>
      <c r="I738" s="125" t="str">
        <f>IF(b_BDVSA!H738&lt;&gt;"",ABS(b_BDVSA!H738),"")</f>
        <v/>
      </c>
      <c r="J738" s="125" t="str">
        <f>IF(AND(b_BDVSA!H738&lt;&gt;"",b_BDVSA!H738&lt;&gt;0)=TRUE,IF(b_BDVSA!H738&gt;0,"D","A"),"")</f>
        <v/>
      </c>
      <c r="K738" s="126" t="str">
        <f>IF(b_BDVSA!I738&lt;&gt;"",ABS(b_BDVSA!I738),"")</f>
        <v/>
      </c>
      <c r="L738" s="125" t="str">
        <f>IF(b_BDVSA!L738&lt;&gt;"",ABS(b_BDVSA!L738),"")</f>
        <v/>
      </c>
      <c r="M738" s="125" t="str">
        <f>IF(AND(b_BDVSA!L738&lt;&gt;"",b_BDVSA!L738&lt;&gt;0)=TRUE,IF(b_BDVSA!L738&gt;0,"D","A"),"")</f>
        <v/>
      </c>
      <c r="N738" s="125" t="str">
        <f>IF(b_BDVSA!M738&lt;&gt;"",ABS(b_BDVSA!M738),"")</f>
        <v/>
      </c>
      <c r="O738" s="125" t="str">
        <f>IF(AND(b_BDVSA!M738&lt;&gt;"",b_BDVSA!M738&lt;&gt;0)=TRUE,IF(b_BDVSA!M738&gt;0,"D","A"),"")</f>
        <v/>
      </c>
      <c r="P738" s="126" t="str">
        <f>IF(b_BDVSA!N738&lt;&gt;"",ABS(b_BDVSA!N738),"")</f>
        <v/>
      </c>
      <c r="Q738" s="125" t="str">
        <f>IF(b_BDVSA!Q738&lt;&gt;"",ABS(b_BDVSA!Q738),"")</f>
        <v/>
      </c>
      <c r="R738" s="125" t="str">
        <f>IF(AND(b_BDVSA!Q738&lt;&gt;"",b_BDVSA!Q738&lt;&gt;0)=TRUE,IF(b_BDVSA!Q738&gt;0,"D","A"),"")</f>
        <v/>
      </c>
      <c r="S738" s="125" t="str">
        <f>IF(b_BDVSA!R738&lt;&gt;"",ABS(b_BDVSA!R738),"")</f>
        <v/>
      </c>
      <c r="T738" s="125" t="str">
        <f>IF(AND(b_BDVSA!R738&lt;&gt;"",b_BDVSA!R738&lt;&gt;0)=TRUE,IF(b_BDVSA!R738&gt;0,"D","A"),"")</f>
        <v/>
      </c>
      <c r="U738" s="126" t="str">
        <f>IF(b_BDVSA!S738&lt;&gt;"",ABS(b_BDVSA!S738),"")</f>
        <v/>
      </c>
      <c r="V738" s="125" t="str">
        <f>IF(b_BDVSA!V738&lt;&gt;"",ABS(b_BDVSA!V738),"")</f>
        <v/>
      </c>
      <c r="W738" s="125" t="str">
        <f>IF(AND(b_BDVSA!V738&lt;&gt;"",b_BDVSA!V738&lt;&gt;0)=TRUE,IF(b_BDVSA!V738&gt;0,"D","A"),"")</f>
        <v/>
      </c>
      <c r="X738" s="125" t="str">
        <f>IF(b_BDVSA!W738&lt;&gt;"",ABS(b_BDVSA!W738),"")</f>
        <v/>
      </c>
      <c r="Y738" s="125" t="str">
        <f>IF(AND(b_BDVSA!W738&lt;&gt;"",b_BDVSA!W738&lt;&gt;0)=TRUE,IF(b_BDVSA!W738&gt;0,"D","A"),"")</f>
        <v/>
      </c>
      <c r="Z738" s="126" t="str">
        <f>IF(b_BDVSA!X738&lt;&gt;"",ABS(b_BDVSA!X738),"")</f>
        <v/>
      </c>
    </row>
    <row r="739" spans="1:26">
      <c r="A739" s="117" t="str">
        <f>IF(dati_pdc!A735&lt;&gt;"",IF(dati_pdc!D735=1,RIGHT(dati_pdc!A735,dati_pdc!E735),dati_pdc!A735),"")</f>
        <v/>
      </c>
      <c r="B739" s="117" t="str">
        <f>IF(dati_pdc!B735&lt;&gt;"",dati_pdc!B735,"")</f>
        <v/>
      </c>
      <c r="C739" s="117" t="str">
        <f>IF(dati_pdc!C735&lt;&gt;"",dati_pdc!C735,"")</f>
        <v/>
      </c>
      <c r="D739" s="117" t="str">
        <f>IF(dati_pdc!D735&lt;&gt;"",dati_pdc!D735,"")</f>
        <v/>
      </c>
      <c r="E739" s="125" t="str">
        <f>IF(b_BDVSA!F739&lt;&gt;"",ABS(b_BDVSA!F739),"")</f>
        <v/>
      </c>
      <c r="F739" s="125" t="str">
        <f>IF(AND(b_BDVSA!F739&lt;&gt;"",b_BDVSA!F739&lt;&gt;0)=TRUE,IF(b_BDVSA!F739&gt;0,"D","A"),"")</f>
        <v/>
      </c>
      <c r="G739" s="125" t="str">
        <f>IF(b_BDVSA!G739&lt;&gt;"",ABS(b_BDVSA!G739),"")</f>
        <v/>
      </c>
      <c r="H739" s="125" t="str">
        <f>IF(AND(b_BDVSA!G739&lt;&gt;"",b_BDVSA!G739&lt;&gt;0)=TRUE,IF(b_BDVSA!G739&gt;0,"D","A"),"")</f>
        <v/>
      </c>
      <c r="I739" s="125" t="str">
        <f>IF(b_BDVSA!H739&lt;&gt;"",ABS(b_BDVSA!H739),"")</f>
        <v/>
      </c>
      <c r="J739" s="125" t="str">
        <f>IF(AND(b_BDVSA!H739&lt;&gt;"",b_BDVSA!H739&lt;&gt;0)=TRUE,IF(b_BDVSA!H739&gt;0,"D","A"),"")</f>
        <v/>
      </c>
      <c r="K739" s="126" t="str">
        <f>IF(b_BDVSA!I739&lt;&gt;"",ABS(b_BDVSA!I739),"")</f>
        <v/>
      </c>
      <c r="L739" s="125" t="str">
        <f>IF(b_BDVSA!L739&lt;&gt;"",ABS(b_BDVSA!L739),"")</f>
        <v/>
      </c>
      <c r="M739" s="125" t="str">
        <f>IF(AND(b_BDVSA!L739&lt;&gt;"",b_BDVSA!L739&lt;&gt;0)=TRUE,IF(b_BDVSA!L739&gt;0,"D","A"),"")</f>
        <v/>
      </c>
      <c r="N739" s="125" t="str">
        <f>IF(b_BDVSA!M739&lt;&gt;"",ABS(b_BDVSA!M739),"")</f>
        <v/>
      </c>
      <c r="O739" s="125" t="str">
        <f>IF(AND(b_BDVSA!M739&lt;&gt;"",b_BDVSA!M739&lt;&gt;0)=TRUE,IF(b_BDVSA!M739&gt;0,"D","A"),"")</f>
        <v/>
      </c>
      <c r="P739" s="126" t="str">
        <f>IF(b_BDVSA!N739&lt;&gt;"",ABS(b_BDVSA!N739),"")</f>
        <v/>
      </c>
      <c r="Q739" s="125" t="str">
        <f>IF(b_BDVSA!Q739&lt;&gt;"",ABS(b_BDVSA!Q739),"")</f>
        <v/>
      </c>
      <c r="R739" s="125" t="str">
        <f>IF(AND(b_BDVSA!Q739&lt;&gt;"",b_BDVSA!Q739&lt;&gt;0)=TRUE,IF(b_BDVSA!Q739&gt;0,"D","A"),"")</f>
        <v/>
      </c>
      <c r="S739" s="125" t="str">
        <f>IF(b_BDVSA!R739&lt;&gt;"",ABS(b_BDVSA!R739),"")</f>
        <v/>
      </c>
      <c r="T739" s="125" t="str">
        <f>IF(AND(b_BDVSA!R739&lt;&gt;"",b_BDVSA!R739&lt;&gt;0)=TRUE,IF(b_BDVSA!R739&gt;0,"D","A"),"")</f>
        <v/>
      </c>
      <c r="U739" s="126" t="str">
        <f>IF(b_BDVSA!S739&lt;&gt;"",ABS(b_BDVSA!S739),"")</f>
        <v/>
      </c>
      <c r="V739" s="125" t="str">
        <f>IF(b_BDVSA!V739&lt;&gt;"",ABS(b_BDVSA!V739),"")</f>
        <v/>
      </c>
      <c r="W739" s="125" t="str">
        <f>IF(AND(b_BDVSA!V739&lt;&gt;"",b_BDVSA!V739&lt;&gt;0)=TRUE,IF(b_BDVSA!V739&gt;0,"D","A"),"")</f>
        <v/>
      </c>
      <c r="X739" s="125" t="str">
        <f>IF(b_BDVSA!W739&lt;&gt;"",ABS(b_BDVSA!W739),"")</f>
        <v/>
      </c>
      <c r="Y739" s="125" t="str">
        <f>IF(AND(b_BDVSA!W739&lt;&gt;"",b_BDVSA!W739&lt;&gt;0)=TRUE,IF(b_BDVSA!W739&gt;0,"D","A"),"")</f>
        <v/>
      </c>
      <c r="Z739" s="126" t="str">
        <f>IF(b_BDVSA!X739&lt;&gt;"",ABS(b_BDVSA!X739),"")</f>
        <v/>
      </c>
    </row>
    <row r="740" spans="1:26">
      <c r="A740" s="117" t="str">
        <f>IF(dati_pdc!A736&lt;&gt;"",IF(dati_pdc!D736=1,RIGHT(dati_pdc!A736,dati_pdc!E736),dati_pdc!A736),"")</f>
        <v/>
      </c>
      <c r="B740" s="117" t="str">
        <f>IF(dati_pdc!B736&lt;&gt;"",dati_pdc!B736,"")</f>
        <v/>
      </c>
      <c r="C740" s="117" t="str">
        <f>IF(dati_pdc!C736&lt;&gt;"",dati_pdc!C736,"")</f>
        <v/>
      </c>
      <c r="D740" s="117" t="str">
        <f>IF(dati_pdc!D736&lt;&gt;"",dati_pdc!D736,"")</f>
        <v/>
      </c>
      <c r="E740" s="125" t="str">
        <f>IF(b_BDVSA!F740&lt;&gt;"",ABS(b_BDVSA!F740),"")</f>
        <v/>
      </c>
      <c r="F740" s="125" t="str">
        <f>IF(AND(b_BDVSA!F740&lt;&gt;"",b_BDVSA!F740&lt;&gt;0)=TRUE,IF(b_BDVSA!F740&gt;0,"D","A"),"")</f>
        <v/>
      </c>
      <c r="G740" s="125" t="str">
        <f>IF(b_BDVSA!G740&lt;&gt;"",ABS(b_BDVSA!G740),"")</f>
        <v/>
      </c>
      <c r="H740" s="125" t="str">
        <f>IF(AND(b_BDVSA!G740&lt;&gt;"",b_BDVSA!G740&lt;&gt;0)=TRUE,IF(b_BDVSA!G740&gt;0,"D","A"),"")</f>
        <v/>
      </c>
      <c r="I740" s="125" t="str">
        <f>IF(b_BDVSA!H740&lt;&gt;"",ABS(b_BDVSA!H740),"")</f>
        <v/>
      </c>
      <c r="J740" s="125" t="str">
        <f>IF(AND(b_BDVSA!H740&lt;&gt;"",b_BDVSA!H740&lt;&gt;0)=TRUE,IF(b_BDVSA!H740&gt;0,"D","A"),"")</f>
        <v/>
      </c>
      <c r="K740" s="126" t="str">
        <f>IF(b_BDVSA!I740&lt;&gt;"",ABS(b_BDVSA!I740),"")</f>
        <v/>
      </c>
      <c r="L740" s="125" t="str">
        <f>IF(b_BDVSA!L740&lt;&gt;"",ABS(b_BDVSA!L740),"")</f>
        <v/>
      </c>
      <c r="M740" s="125" t="str">
        <f>IF(AND(b_BDVSA!L740&lt;&gt;"",b_BDVSA!L740&lt;&gt;0)=TRUE,IF(b_BDVSA!L740&gt;0,"D","A"),"")</f>
        <v/>
      </c>
      <c r="N740" s="125" t="str">
        <f>IF(b_BDVSA!M740&lt;&gt;"",ABS(b_BDVSA!M740),"")</f>
        <v/>
      </c>
      <c r="O740" s="125" t="str">
        <f>IF(AND(b_BDVSA!M740&lt;&gt;"",b_BDVSA!M740&lt;&gt;0)=TRUE,IF(b_BDVSA!M740&gt;0,"D","A"),"")</f>
        <v/>
      </c>
      <c r="P740" s="126" t="str">
        <f>IF(b_BDVSA!N740&lt;&gt;"",ABS(b_BDVSA!N740),"")</f>
        <v/>
      </c>
      <c r="Q740" s="125" t="str">
        <f>IF(b_BDVSA!Q740&lt;&gt;"",ABS(b_BDVSA!Q740),"")</f>
        <v/>
      </c>
      <c r="R740" s="125" t="str">
        <f>IF(AND(b_BDVSA!Q740&lt;&gt;"",b_BDVSA!Q740&lt;&gt;0)=TRUE,IF(b_BDVSA!Q740&gt;0,"D","A"),"")</f>
        <v/>
      </c>
      <c r="S740" s="125" t="str">
        <f>IF(b_BDVSA!R740&lt;&gt;"",ABS(b_BDVSA!R740),"")</f>
        <v/>
      </c>
      <c r="T740" s="125" t="str">
        <f>IF(AND(b_BDVSA!R740&lt;&gt;"",b_BDVSA!R740&lt;&gt;0)=TRUE,IF(b_BDVSA!R740&gt;0,"D","A"),"")</f>
        <v/>
      </c>
      <c r="U740" s="126" t="str">
        <f>IF(b_BDVSA!S740&lt;&gt;"",ABS(b_BDVSA!S740),"")</f>
        <v/>
      </c>
      <c r="V740" s="125" t="str">
        <f>IF(b_BDVSA!V740&lt;&gt;"",ABS(b_BDVSA!V740),"")</f>
        <v/>
      </c>
      <c r="W740" s="125" t="str">
        <f>IF(AND(b_BDVSA!V740&lt;&gt;"",b_BDVSA!V740&lt;&gt;0)=TRUE,IF(b_BDVSA!V740&gt;0,"D","A"),"")</f>
        <v/>
      </c>
      <c r="X740" s="125" t="str">
        <f>IF(b_BDVSA!W740&lt;&gt;"",ABS(b_BDVSA!W740),"")</f>
        <v/>
      </c>
      <c r="Y740" s="125" t="str">
        <f>IF(AND(b_BDVSA!W740&lt;&gt;"",b_BDVSA!W740&lt;&gt;0)=TRUE,IF(b_BDVSA!W740&gt;0,"D","A"),"")</f>
        <v/>
      </c>
      <c r="Z740" s="126" t="str">
        <f>IF(b_BDVSA!X740&lt;&gt;"",ABS(b_BDVSA!X740),"")</f>
        <v/>
      </c>
    </row>
    <row r="741" spans="1:26">
      <c r="A741" s="117" t="str">
        <f>IF(dati_pdc!A737&lt;&gt;"",IF(dati_pdc!D737=1,RIGHT(dati_pdc!A737,dati_pdc!E737),dati_pdc!A737),"")</f>
        <v/>
      </c>
      <c r="B741" s="117" t="str">
        <f>IF(dati_pdc!B737&lt;&gt;"",dati_pdc!B737,"")</f>
        <v/>
      </c>
      <c r="C741" s="117" t="str">
        <f>IF(dati_pdc!C737&lt;&gt;"",dati_pdc!C737,"")</f>
        <v/>
      </c>
      <c r="D741" s="117" t="str">
        <f>IF(dati_pdc!D737&lt;&gt;"",dati_pdc!D737,"")</f>
        <v/>
      </c>
      <c r="E741" s="125" t="str">
        <f>IF(b_BDVSA!F741&lt;&gt;"",ABS(b_BDVSA!F741),"")</f>
        <v/>
      </c>
      <c r="F741" s="125" t="str">
        <f>IF(AND(b_BDVSA!F741&lt;&gt;"",b_BDVSA!F741&lt;&gt;0)=TRUE,IF(b_BDVSA!F741&gt;0,"D","A"),"")</f>
        <v/>
      </c>
      <c r="G741" s="125" t="str">
        <f>IF(b_BDVSA!G741&lt;&gt;"",ABS(b_BDVSA!G741),"")</f>
        <v/>
      </c>
      <c r="H741" s="125" t="str">
        <f>IF(AND(b_BDVSA!G741&lt;&gt;"",b_BDVSA!G741&lt;&gt;0)=TRUE,IF(b_BDVSA!G741&gt;0,"D","A"),"")</f>
        <v/>
      </c>
      <c r="I741" s="125" t="str">
        <f>IF(b_BDVSA!H741&lt;&gt;"",ABS(b_BDVSA!H741),"")</f>
        <v/>
      </c>
      <c r="J741" s="125" t="str">
        <f>IF(AND(b_BDVSA!H741&lt;&gt;"",b_BDVSA!H741&lt;&gt;0)=TRUE,IF(b_BDVSA!H741&gt;0,"D","A"),"")</f>
        <v/>
      </c>
      <c r="K741" s="126" t="str">
        <f>IF(b_BDVSA!I741&lt;&gt;"",ABS(b_BDVSA!I741),"")</f>
        <v/>
      </c>
      <c r="L741" s="125" t="str">
        <f>IF(b_BDVSA!L741&lt;&gt;"",ABS(b_BDVSA!L741),"")</f>
        <v/>
      </c>
      <c r="M741" s="125" t="str">
        <f>IF(AND(b_BDVSA!L741&lt;&gt;"",b_BDVSA!L741&lt;&gt;0)=TRUE,IF(b_BDVSA!L741&gt;0,"D","A"),"")</f>
        <v/>
      </c>
      <c r="N741" s="125" t="str">
        <f>IF(b_BDVSA!M741&lt;&gt;"",ABS(b_BDVSA!M741),"")</f>
        <v/>
      </c>
      <c r="O741" s="125" t="str">
        <f>IF(AND(b_BDVSA!M741&lt;&gt;"",b_BDVSA!M741&lt;&gt;0)=TRUE,IF(b_BDVSA!M741&gt;0,"D","A"),"")</f>
        <v/>
      </c>
      <c r="P741" s="126" t="str">
        <f>IF(b_BDVSA!N741&lt;&gt;"",ABS(b_BDVSA!N741),"")</f>
        <v/>
      </c>
      <c r="Q741" s="125" t="str">
        <f>IF(b_BDVSA!Q741&lt;&gt;"",ABS(b_BDVSA!Q741),"")</f>
        <v/>
      </c>
      <c r="R741" s="125" t="str">
        <f>IF(AND(b_BDVSA!Q741&lt;&gt;"",b_BDVSA!Q741&lt;&gt;0)=TRUE,IF(b_BDVSA!Q741&gt;0,"D","A"),"")</f>
        <v/>
      </c>
      <c r="S741" s="125" t="str">
        <f>IF(b_BDVSA!R741&lt;&gt;"",ABS(b_BDVSA!R741),"")</f>
        <v/>
      </c>
      <c r="T741" s="125" t="str">
        <f>IF(AND(b_BDVSA!R741&lt;&gt;"",b_BDVSA!R741&lt;&gt;0)=TRUE,IF(b_BDVSA!R741&gt;0,"D","A"),"")</f>
        <v/>
      </c>
      <c r="U741" s="126" t="str">
        <f>IF(b_BDVSA!S741&lt;&gt;"",ABS(b_BDVSA!S741),"")</f>
        <v/>
      </c>
      <c r="V741" s="125" t="str">
        <f>IF(b_BDVSA!V741&lt;&gt;"",ABS(b_BDVSA!V741),"")</f>
        <v/>
      </c>
      <c r="W741" s="125" t="str">
        <f>IF(AND(b_BDVSA!V741&lt;&gt;"",b_BDVSA!V741&lt;&gt;0)=TRUE,IF(b_BDVSA!V741&gt;0,"D","A"),"")</f>
        <v/>
      </c>
      <c r="X741" s="125" t="str">
        <f>IF(b_BDVSA!W741&lt;&gt;"",ABS(b_BDVSA!W741),"")</f>
        <v/>
      </c>
      <c r="Y741" s="125" t="str">
        <f>IF(AND(b_BDVSA!W741&lt;&gt;"",b_BDVSA!W741&lt;&gt;0)=TRUE,IF(b_BDVSA!W741&gt;0,"D","A"),"")</f>
        <v/>
      </c>
      <c r="Z741" s="126" t="str">
        <f>IF(b_BDVSA!X741&lt;&gt;"",ABS(b_BDVSA!X741),"")</f>
        <v/>
      </c>
    </row>
    <row r="742" spans="1:26">
      <c r="A742" s="117" t="str">
        <f>IF(dati_pdc!A738&lt;&gt;"",IF(dati_pdc!D738=1,RIGHT(dati_pdc!A738,dati_pdc!E738),dati_pdc!A738),"")</f>
        <v/>
      </c>
      <c r="B742" s="117" t="str">
        <f>IF(dati_pdc!B738&lt;&gt;"",dati_pdc!B738,"")</f>
        <v/>
      </c>
      <c r="C742" s="117" t="str">
        <f>IF(dati_pdc!C738&lt;&gt;"",dati_pdc!C738,"")</f>
        <v/>
      </c>
      <c r="D742" s="117" t="str">
        <f>IF(dati_pdc!D738&lt;&gt;"",dati_pdc!D738,"")</f>
        <v/>
      </c>
      <c r="E742" s="125" t="str">
        <f>IF(b_BDVSA!F742&lt;&gt;"",ABS(b_BDVSA!F742),"")</f>
        <v/>
      </c>
      <c r="F742" s="125" t="str">
        <f>IF(AND(b_BDVSA!F742&lt;&gt;"",b_BDVSA!F742&lt;&gt;0)=TRUE,IF(b_BDVSA!F742&gt;0,"D","A"),"")</f>
        <v/>
      </c>
      <c r="G742" s="125" t="str">
        <f>IF(b_BDVSA!G742&lt;&gt;"",ABS(b_BDVSA!G742),"")</f>
        <v/>
      </c>
      <c r="H742" s="125" t="str">
        <f>IF(AND(b_BDVSA!G742&lt;&gt;"",b_BDVSA!G742&lt;&gt;0)=TRUE,IF(b_BDVSA!G742&gt;0,"D","A"),"")</f>
        <v/>
      </c>
      <c r="I742" s="125" t="str">
        <f>IF(b_BDVSA!H742&lt;&gt;"",ABS(b_BDVSA!H742),"")</f>
        <v/>
      </c>
      <c r="J742" s="125" t="str">
        <f>IF(AND(b_BDVSA!H742&lt;&gt;"",b_BDVSA!H742&lt;&gt;0)=TRUE,IF(b_BDVSA!H742&gt;0,"D","A"),"")</f>
        <v/>
      </c>
      <c r="K742" s="126" t="str">
        <f>IF(b_BDVSA!I742&lt;&gt;"",ABS(b_BDVSA!I742),"")</f>
        <v/>
      </c>
      <c r="L742" s="125" t="str">
        <f>IF(b_BDVSA!L742&lt;&gt;"",ABS(b_BDVSA!L742),"")</f>
        <v/>
      </c>
      <c r="M742" s="125" t="str">
        <f>IF(AND(b_BDVSA!L742&lt;&gt;"",b_BDVSA!L742&lt;&gt;0)=TRUE,IF(b_BDVSA!L742&gt;0,"D","A"),"")</f>
        <v/>
      </c>
      <c r="N742" s="125" t="str">
        <f>IF(b_BDVSA!M742&lt;&gt;"",ABS(b_BDVSA!M742),"")</f>
        <v/>
      </c>
      <c r="O742" s="125" t="str">
        <f>IF(AND(b_BDVSA!M742&lt;&gt;"",b_BDVSA!M742&lt;&gt;0)=TRUE,IF(b_BDVSA!M742&gt;0,"D","A"),"")</f>
        <v/>
      </c>
      <c r="P742" s="126" t="str">
        <f>IF(b_BDVSA!N742&lt;&gt;"",ABS(b_BDVSA!N742),"")</f>
        <v/>
      </c>
      <c r="Q742" s="125" t="str">
        <f>IF(b_BDVSA!Q742&lt;&gt;"",ABS(b_BDVSA!Q742),"")</f>
        <v/>
      </c>
      <c r="R742" s="125" t="str">
        <f>IF(AND(b_BDVSA!Q742&lt;&gt;"",b_BDVSA!Q742&lt;&gt;0)=TRUE,IF(b_BDVSA!Q742&gt;0,"D","A"),"")</f>
        <v/>
      </c>
      <c r="S742" s="125" t="str">
        <f>IF(b_BDVSA!R742&lt;&gt;"",ABS(b_BDVSA!R742),"")</f>
        <v/>
      </c>
      <c r="T742" s="125" t="str">
        <f>IF(AND(b_BDVSA!R742&lt;&gt;"",b_BDVSA!R742&lt;&gt;0)=TRUE,IF(b_BDVSA!R742&gt;0,"D","A"),"")</f>
        <v/>
      </c>
      <c r="U742" s="126" t="str">
        <f>IF(b_BDVSA!S742&lt;&gt;"",ABS(b_BDVSA!S742),"")</f>
        <v/>
      </c>
      <c r="V742" s="125" t="str">
        <f>IF(b_BDVSA!V742&lt;&gt;"",ABS(b_BDVSA!V742),"")</f>
        <v/>
      </c>
      <c r="W742" s="125" t="str">
        <f>IF(AND(b_BDVSA!V742&lt;&gt;"",b_BDVSA!V742&lt;&gt;0)=TRUE,IF(b_BDVSA!V742&gt;0,"D","A"),"")</f>
        <v/>
      </c>
      <c r="X742" s="125" t="str">
        <f>IF(b_BDVSA!W742&lt;&gt;"",ABS(b_BDVSA!W742),"")</f>
        <v/>
      </c>
      <c r="Y742" s="125" t="str">
        <f>IF(AND(b_BDVSA!W742&lt;&gt;"",b_BDVSA!W742&lt;&gt;0)=TRUE,IF(b_BDVSA!W742&gt;0,"D","A"),"")</f>
        <v/>
      </c>
      <c r="Z742" s="126" t="str">
        <f>IF(b_BDVSA!X742&lt;&gt;"",ABS(b_BDVSA!X742),"")</f>
        <v/>
      </c>
    </row>
    <row r="743" spans="1:26">
      <c r="A743" s="117" t="str">
        <f>IF(dati_pdc!A739&lt;&gt;"",IF(dati_pdc!D739=1,RIGHT(dati_pdc!A739,dati_pdc!E739),dati_pdc!A739),"")</f>
        <v/>
      </c>
      <c r="B743" s="117" t="str">
        <f>IF(dati_pdc!B739&lt;&gt;"",dati_pdc!B739,"")</f>
        <v/>
      </c>
      <c r="C743" s="117" t="str">
        <f>IF(dati_pdc!C739&lt;&gt;"",dati_pdc!C739,"")</f>
        <v/>
      </c>
      <c r="D743" s="117" t="str">
        <f>IF(dati_pdc!D739&lt;&gt;"",dati_pdc!D739,"")</f>
        <v/>
      </c>
      <c r="E743" s="125" t="str">
        <f>IF(b_BDVSA!F743&lt;&gt;"",ABS(b_BDVSA!F743),"")</f>
        <v/>
      </c>
      <c r="F743" s="125" t="str">
        <f>IF(AND(b_BDVSA!F743&lt;&gt;"",b_BDVSA!F743&lt;&gt;0)=TRUE,IF(b_BDVSA!F743&gt;0,"D","A"),"")</f>
        <v/>
      </c>
      <c r="G743" s="125" t="str">
        <f>IF(b_BDVSA!G743&lt;&gt;"",ABS(b_BDVSA!G743),"")</f>
        <v/>
      </c>
      <c r="H743" s="125" t="str">
        <f>IF(AND(b_BDVSA!G743&lt;&gt;"",b_BDVSA!G743&lt;&gt;0)=TRUE,IF(b_BDVSA!G743&gt;0,"D","A"),"")</f>
        <v/>
      </c>
      <c r="I743" s="125" t="str">
        <f>IF(b_BDVSA!H743&lt;&gt;"",ABS(b_BDVSA!H743),"")</f>
        <v/>
      </c>
      <c r="J743" s="125" t="str">
        <f>IF(AND(b_BDVSA!H743&lt;&gt;"",b_BDVSA!H743&lt;&gt;0)=TRUE,IF(b_BDVSA!H743&gt;0,"D","A"),"")</f>
        <v/>
      </c>
      <c r="K743" s="126" t="str">
        <f>IF(b_BDVSA!I743&lt;&gt;"",ABS(b_BDVSA!I743),"")</f>
        <v/>
      </c>
      <c r="L743" s="125" t="str">
        <f>IF(b_BDVSA!L743&lt;&gt;"",ABS(b_BDVSA!L743),"")</f>
        <v/>
      </c>
      <c r="M743" s="125" t="str">
        <f>IF(AND(b_BDVSA!L743&lt;&gt;"",b_BDVSA!L743&lt;&gt;0)=TRUE,IF(b_BDVSA!L743&gt;0,"D","A"),"")</f>
        <v/>
      </c>
      <c r="N743" s="125" t="str">
        <f>IF(b_BDVSA!M743&lt;&gt;"",ABS(b_BDVSA!M743),"")</f>
        <v/>
      </c>
      <c r="O743" s="125" t="str">
        <f>IF(AND(b_BDVSA!M743&lt;&gt;"",b_BDVSA!M743&lt;&gt;0)=TRUE,IF(b_BDVSA!M743&gt;0,"D","A"),"")</f>
        <v/>
      </c>
      <c r="P743" s="126" t="str">
        <f>IF(b_BDVSA!N743&lt;&gt;"",ABS(b_BDVSA!N743),"")</f>
        <v/>
      </c>
      <c r="Q743" s="125" t="str">
        <f>IF(b_BDVSA!Q743&lt;&gt;"",ABS(b_BDVSA!Q743),"")</f>
        <v/>
      </c>
      <c r="R743" s="125" t="str">
        <f>IF(AND(b_BDVSA!Q743&lt;&gt;"",b_BDVSA!Q743&lt;&gt;0)=TRUE,IF(b_BDVSA!Q743&gt;0,"D","A"),"")</f>
        <v/>
      </c>
      <c r="S743" s="125" t="str">
        <f>IF(b_BDVSA!R743&lt;&gt;"",ABS(b_BDVSA!R743),"")</f>
        <v/>
      </c>
      <c r="T743" s="125" t="str">
        <f>IF(AND(b_BDVSA!R743&lt;&gt;"",b_BDVSA!R743&lt;&gt;0)=TRUE,IF(b_BDVSA!R743&gt;0,"D","A"),"")</f>
        <v/>
      </c>
      <c r="U743" s="126" t="str">
        <f>IF(b_BDVSA!S743&lt;&gt;"",ABS(b_BDVSA!S743),"")</f>
        <v/>
      </c>
      <c r="V743" s="125" t="str">
        <f>IF(b_BDVSA!V743&lt;&gt;"",ABS(b_BDVSA!V743),"")</f>
        <v/>
      </c>
      <c r="W743" s="125" t="str">
        <f>IF(AND(b_BDVSA!V743&lt;&gt;"",b_BDVSA!V743&lt;&gt;0)=TRUE,IF(b_BDVSA!V743&gt;0,"D","A"),"")</f>
        <v/>
      </c>
      <c r="X743" s="125" t="str">
        <f>IF(b_BDVSA!W743&lt;&gt;"",ABS(b_BDVSA!W743),"")</f>
        <v/>
      </c>
      <c r="Y743" s="125" t="str">
        <f>IF(AND(b_BDVSA!W743&lt;&gt;"",b_BDVSA!W743&lt;&gt;0)=TRUE,IF(b_BDVSA!W743&gt;0,"D","A"),"")</f>
        <v/>
      </c>
      <c r="Z743" s="126" t="str">
        <f>IF(b_BDVSA!X743&lt;&gt;"",ABS(b_BDVSA!X743),"")</f>
        <v/>
      </c>
    </row>
    <row r="744" spans="1:26">
      <c r="A744" s="117" t="str">
        <f>IF(dati_pdc!A740&lt;&gt;"",IF(dati_pdc!D740=1,RIGHT(dati_pdc!A740,dati_pdc!E740),dati_pdc!A740),"")</f>
        <v/>
      </c>
      <c r="B744" s="117" t="str">
        <f>IF(dati_pdc!B740&lt;&gt;"",dati_pdc!B740,"")</f>
        <v/>
      </c>
      <c r="C744" s="117" t="str">
        <f>IF(dati_pdc!C740&lt;&gt;"",dati_pdc!C740,"")</f>
        <v/>
      </c>
      <c r="D744" s="117" t="str">
        <f>IF(dati_pdc!D740&lt;&gt;"",dati_pdc!D740,"")</f>
        <v/>
      </c>
      <c r="E744" s="125" t="str">
        <f>IF(b_BDVSA!F744&lt;&gt;"",ABS(b_BDVSA!F744),"")</f>
        <v/>
      </c>
      <c r="F744" s="125" t="str">
        <f>IF(AND(b_BDVSA!F744&lt;&gt;"",b_BDVSA!F744&lt;&gt;0)=TRUE,IF(b_BDVSA!F744&gt;0,"D","A"),"")</f>
        <v/>
      </c>
      <c r="G744" s="125" t="str">
        <f>IF(b_BDVSA!G744&lt;&gt;"",ABS(b_BDVSA!G744),"")</f>
        <v/>
      </c>
      <c r="H744" s="125" t="str">
        <f>IF(AND(b_BDVSA!G744&lt;&gt;"",b_BDVSA!G744&lt;&gt;0)=TRUE,IF(b_BDVSA!G744&gt;0,"D","A"),"")</f>
        <v/>
      </c>
      <c r="I744" s="125" t="str">
        <f>IF(b_BDVSA!H744&lt;&gt;"",ABS(b_BDVSA!H744),"")</f>
        <v/>
      </c>
      <c r="J744" s="125" t="str">
        <f>IF(AND(b_BDVSA!H744&lt;&gt;"",b_BDVSA!H744&lt;&gt;0)=TRUE,IF(b_BDVSA!H744&gt;0,"D","A"),"")</f>
        <v/>
      </c>
      <c r="K744" s="126" t="str">
        <f>IF(b_BDVSA!I744&lt;&gt;"",ABS(b_BDVSA!I744),"")</f>
        <v/>
      </c>
      <c r="L744" s="125" t="str">
        <f>IF(b_BDVSA!L744&lt;&gt;"",ABS(b_BDVSA!L744),"")</f>
        <v/>
      </c>
      <c r="M744" s="125" t="str">
        <f>IF(AND(b_BDVSA!L744&lt;&gt;"",b_BDVSA!L744&lt;&gt;0)=TRUE,IF(b_BDVSA!L744&gt;0,"D","A"),"")</f>
        <v/>
      </c>
      <c r="N744" s="125" t="str">
        <f>IF(b_BDVSA!M744&lt;&gt;"",ABS(b_BDVSA!M744),"")</f>
        <v/>
      </c>
      <c r="O744" s="125" t="str">
        <f>IF(AND(b_BDVSA!M744&lt;&gt;"",b_BDVSA!M744&lt;&gt;0)=TRUE,IF(b_BDVSA!M744&gt;0,"D","A"),"")</f>
        <v/>
      </c>
      <c r="P744" s="126" t="str">
        <f>IF(b_BDVSA!N744&lt;&gt;"",ABS(b_BDVSA!N744),"")</f>
        <v/>
      </c>
      <c r="Q744" s="125" t="str">
        <f>IF(b_BDVSA!Q744&lt;&gt;"",ABS(b_BDVSA!Q744),"")</f>
        <v/>
      </c>
      <c r="R744" s="125" t="str">
        <f>IF(AND(b_BDVSA!Q744&lt;&gt;"",b_BDVSA!Q744&lt;&gt;0)=TRUE,IF(b_BDVSA!Q744&gt;0,"D","A"),"")</f>
        <v/>
      </c>
      <c r="S744" s="125" t="str">
        <f>IF(b_BDVSA!R744&lt;&gt;"",ABS(b_BDVSA!R744),"")</f>
        <v/>
      </c>
      <c r="T744" s="125" t="str">
        <f>IF(AND(b_BDVSA!R744&lt;&gt;"",b_BDVSA!R744&lt;&gt;0)=TRUE,IF(b_BDVSA!R744&gt;0,"D","A"),"")</f>
        <v/>
      </c>
      <c r="U744" s="126" t="str">
        <f>IF(b_BDVSA!S744&lt;&gt;"",ABS(b_BDVSA!S744),"")</f>
        <v/>
      </c>
      <c r="V744" s="125" t="str">
        <f>IF(b_BDVSA!V744&lt;&gt;"",ABS(b_BDVSA!V744),"")</f>
        <v/>
      </c>
      <c r="W744" s="125" t="str">
        <f>IF(AND(b_BDVSA!V744&lt;&gt;"",b_BDVSA!V744&lt;&gt;0)=TRUE,IF(b_BDVSA!V744&gt;0,"D","A"),"")</f>
        <v/>
      </c>
      <c r="X744" s="125" t="str">
        <f>IF(b_BDVSA!W744&lt;&gt;"",ABS(b_BDVSA!W744),"")</f>
        <v/>
      </c>
      <c r="Y744" s="125" t="str">
        <f>IF(AND(b_BDVSA!W744&lt;&gt;"",b_BDVSA!W744&lt;&gt;0)=TRUE,IF(b_BDVSA!W744&gt;0,"D","A"),"")</f>
        <v/>
      </c>
      <c r="Z744" s="126" t="str">
        <f>IF(b_BDVSA!X744&lt;&gt;"",ABS(b_BDVSA!X744),"")</f>
        <v/>
      </c>
    </row>
    <row r="745" spans="1:26">
      <c r="A745" s="117" t="str">
        <f>IF(dati_pdc!A741&lt;&gt;"",IF(dati_pdc!D741=1,RIGHT(dati_pdc!A741,dati_pdc!E741),dati_pdc!A741),"")</f>
        <v/>
      </c>
      <c r="B745" s="117" t="str">
        <f>IF(dati_pdc!B741&lt;&gt;"",dati_pdc!B741,"")</f>
        <v/>
      </c>
      <c r="C745" s="117" t="str">
        <f>IF(dati_pdc!C741&lt;&gt;"",dati_pdc!C741,"")</f>
        <v/>
      </c>
      <c r="D745" s="117" t="str">
        <f>IF(dati_pdc!D741&lt;&gt;"",dati_pdc!D741,"")</f>
        <v/>
      </c>
      <c r="E745" s="125" t="str">
        <f>IF(b_BDVSA!F745&lt;&gt;"",ABS(b_BDVSA!F745),"")</f>
        <v/>
      </c>
      <c r="F745" s="125" t="str">
        <f>IF(AND(b_BDVSA!F745&lt;&gt;"",b_BDVSA!F745&lt;&gt;0)=TRUE,IF(b_BDVSA!F745&gt;0,"D","A"),"")</f>
        <v/>
      </c>
      <c r="G745" s="125" t="str">
        <f>IF(b_BDVSA!G745&lt;&gt;"",ABS(b_BDVSA!G745),"")</f>
        <v/>
      </c>
      <c r="H745" s="125" t="str">
        <f>IF(AND(b_BDVSA!G745&lt;&gt;"",b_BDVSA!G745&lt;&gt;0)=TRUE,IF(b_BDVSA!G745&gt;0,"D","A"),"")</f>
        <v/>
      </c>
      <c r="I745" s="125" t="str">
        <f>IF(b_BDVSA!H745&lt;&gt;"",ABS(b_BDVSA!H745),"")</f>
        <v/>
      </c>
      <c r="J745" s="125" t="str">
        <f>IF(AND(b_BDVSA!H745&lt;&gt;"",b_BDVSA!H745&lt;&gt;0)=TRUE,IF(b_BDVSA!H745&gt;0,"D","A"),"")</f>
        <v/>
      </c>
      <c r="K745" s="126" t="str">
        <f>IF(b_BDVSA!I745&lt;&gt;"",ABS(b_BDVSA!I745),"")</f>
        <v/>
      </c>
      <c r="L745" s="125" t="str">
        <f>IF(b_BDVSA!L745&lt;&gt;"",ABS(b_BDVSA!L745),"")</f>
        <v/>
      </c>
      <c r="M745" s="125" t="str">
        <f>IF(AND(b_BDVSA!L745&lt;&gt;"",b_BDVSA!L745&lt;&gt;0)=TRUE,IF(b_BDVSA!L745&gt;0,"D","A"),"")</f>
        <v/>
      </c>
      <c r="N745" s="125" t="str">
        <f>IF(b_BDVSA!M745&lt;&gt;"",ABS(b_BDVSA!M745),"")</f>
        <v/>
      </c>
      <c r="O745" s="125" t="str">
        <f>IF(AND(b_BDVSA!M745&lt;&gt;"",b_BDVSA!M745&lt;&gt;0)=TRUE,IF(b_BDVSA!M745&gt;0,"D","A"),"")</f>
        <v/>
      </c>
      <c r="P745" s="126" t="str">
        <f>IF(b_BDVSA!N745&lt;&gt;"",ABS(b_BDVSA!N745),"")</f>
        <v/>
      </c>
      <c r="Q745" s="125" t="str">
        <f>IF(b_BDVSA!Q745&lt;&gt;"",ABS(b_BDVSA!Q745),"")</f>
        <v/>
      </c>
      <c r="R745" s="125" t="str">
        <f>IF(AND(b_BDVSA!Q745&lt;&gt;"",b_BDVSA!Q745&lt;&gt;0)=TRUE,IF(b_BDVSA!Q745&gt;0,"D","A"),"")</f>
        <v/>
      </c>
      <c r="S745" s="125" t="str">
        <f>IF(b_BDVSA!R745&lt;&gt;"",ABS(b_BDVSA!R745),"")</f>
        <v/>
      </c>
      <c r="T745" s="125" t="str">
        <f>IF(AND(b_BDVSA!R745&lt;&gt;"",b_BDVSA!R745&lt;&gt;0)=TRUE,IF(b_BDVSA!R745&gt;0,"D","A"),"")</f>
        <v/>
      </c>
      <c r="U745" s="126" t="str">
        <f>IF(b_BDVSA!S745&lt;&gt;"",ABS(b_BDVSA!S745),"")</f>
        <v/>
      </c>
      <c r="V745" s="125" t="str">
        <f>IF(b_BDVSA!V745&lt;&gt;"",ABS(b_BDVSA!V745),"")</f>
        <v/>
      </c>
      <c r="W745" s="125" t="str">
        <f>IF(AND(b_BDVSA!V745&lt;&gt;"",b_BDVSA!V745&lt;&gt;0)=TRUE,IF(b_BDVSA!V745&gt;0,"D","A"),"")</f>
        <v/>
      </c>
      <c r="X745" s="125" t="str">
        <f>IF(b_BDVSA!W745&lt;&gt;"",ABS(b_BDVSA!W745),"")</f>
        <v/>
      </c>
      <c r="Y745" s="125" t="str">
        <f>IF(AND(b_BDVSA!W745&lt;&gt;"",b_BDVSA!W745&lt;&gt;0)=TRUE,IF(b_BDVSA!W745&gt;0,"D","A"),"")</f>
        <v/>
      </c>
      <c r="Z745" s="126" t="str">
        <f>IF(b_BDVSA!X745&lt;&gt;"",ABS(b_BDVSA!X745),"")</f>
        <v/>
      </c>
    </row>
    <row r="746" spans="1:26">
      <c r="A746" s="117" t="str">
        <f>IF(dati_pdc!A742&lt;&gt;"",IF(dati_pdc!D742=1,RIGHT(dati_pdc!A742,dati_pdc!E742),dati_pdc!A742),"")</f>
        <v/>
      </c>
      <c r="B746" s="117" t="str">
        <f>IF(dati_pdc!B742&lt;&gt;"",dati_pdc!B742,"")</f>
        <v/>
      </c>
      <c r="C746" s="117" t="str">
        <f>IF(dati_pdc!C742&lt;&gt;"",dati_pdc!C742,"")</f>
        <v/>
      </c>
      <c r="D746" s="117" t="str">
        <f>IF(dati_pdc!D742&lt;&gt;"",dati_pdc!D742,"")</f>
        <v/>
      </c>
      <c r="E746" s="125" t="str">
        <f>IF(b_BDVSA!F746&lt;&gt;"",ABS(b_BDVSA!F746),"")</f>
        <v/>
      </c>
      <c r="F746" s="125" t="str">
        <f>IF(AND(b_BDVSA!F746&lt;&gt;"",b_BDVSA!F746&lt;&gt;0)=TRUE,IF(b_BDVSA!F746&gt;0,"D","A"),"")</f>
        <v/>
      </c>
      <c r="G746" s="125" t="str">
        <f>IF(b_BDVSA!G746&lt;&gt;"",ABS(b_BDVSA!G746),"")</f>
        <v/>
      </c>
      <c r="H746" s="125" t="str">
        <f>IF(AND(b_BDVSA!G746&lt;&gt;"",b_BDVSA!G746&lt;&gt;0)=TRUE,IF(b_BDVSA!G746&gt;0,"D","A"),"")</f>
        <v/>
      </c>
      <c r="I746" s="125" t="str">
        <f>IF(b_BDVSA!H746&lt;&gt;"",ABS(b_BDVSA!H746),"")</f>
        <v/>
      </c>
      <c r="J746" s="125" t="str">
        <f>IF(AND(b_BDVSA!H746&lt;&gt;"",b_BDVSA!H746&lt;&gt;0)=TRUE,IF(b_BDVSA!H746&gt;0,"D","A"),"")</f>
        <v/>
      </c>
      <c r="K746" s="126" t="str">
        <f>IF(b_BDVSA!I746&lt;&gt;"",ABS(b_BDVSA!I746),"")</f>
        <v/>
      </c>
      <c r="L746" s="125" t="str">
        <f>IF(b_BDVSA!L746&lt;&gt;"",ABS(b_BDVSA!L746),"")</f>
        <v/>
      </c>
      <c r="M746" s="125" t="str">
        <f>IF(AND(b_BDVSA!L746&lt;&gt;"",b_BDVSA!L746&lt;&gt;0)=TRUE,IF(b_BDVSA!L746&gt;0,"D","A"),"")</f>
        <v/>
      </c>
      <c r="N746" s="125" t="str">
        <f>IF(b_BDVSA!M746&lt;&gt;"",ABS(b_BDVSA!M746),"")</f>
        <v/>
      </c>
      <c r="O746" s="125" t="str">
        <f>IF(AND(b_BDVSA!M746&lt;&gt;"",b_BDVSA!M746&lt;&gt;0)=TRUE,IF(b_BDVSA!M746&gt;0,"D","A"),"")</f>
        <v/>
      </c>
      <c r="P746" s="126" t="str">
        <f>IF(b_BDVSA!N746&lt;&gt;"",ABS(b_BDVSA!N746),"")</f>
        <v/>
      </c>
      <c r="Q746" s="125" t="str">
        <f>IF(b_BDVSA!Q746&lt;&gt;"",ABS(b_BDVSA!Q746),"")</f>
        <v/>
      </c>
      <c r="R746" s="125" t="str">
        <f>IF(AND(b_BDVSA!Q746&lt;&gt;"",b_BDVSA!Q746&lt;&gt;0)=TRUE,IF(b_BDVSA!Q746&gt;0,"D","A"),"")</f>
        <v/>
      </c>
      <c r="S746" s="125" t="str">
        <f>IF(b_BDVSA!R746&lt;&gt;"",ABS(b_BDVSA!R746),"")</f>
        <v/>
      </c>
      <c r="T746" s="125" t="str">
        <f>IF(AND(b_BDVSA!R746&lt;&gt;"",b_BDVSA!R746&lt;&gt;0)=TRUE,IF(b_BDVSA!R746&gt;0,"D","A"),"")</f>
        <v/>
      </c>
      <c r="U746" s="126" t="str">
        <f>IF(b_BDVSA!S746&lt;&gt;"",ABS(b_BDVSA!S746),"")</f>
        <v/>
      </c>
      <c r="V746" s="125" t="str">
        <f>IF(b_BDVSA!V746&lt;&gt;"",ABS(b_BDVSA!V746),"")</f>
        <v/>
      </c>
      <c r="W746" s="125" t="str">
        <f>IF(AND(b_BDVSA!V746&lt;&gt;"",b_BDVSA!V746&lt;&gt;0)=TRUE,IF(b_BDVSA!V746&gt;0,"D","A"),"")</f>
        <v/>
      </c>
      <c r="X746" s="125" t="str">
        <f>IF(b_BDVSA!W746&lt;&gt;"",ABS(b_BDVSA!W746),"")</f>
        <v/>
      </c>
      <c r="Y746" s="125" t="str">
        <f>IF(AND(b_BDVSA!W746&lt;&gt;"",b_BDVSA!W746&lt;&gt;0)=TRUE,IF(b_BDVSA!W746&gt;0,"D","A"),"")</f>
        <v/>
      </c>
      <c r="Z746" s="126" t="str">
        <f>IF(b_BDVSA!X746&lt;&gt;"",ABS(b_BDVSA!X746),"")</f>
        <v/>
      </c>
    </row>
    <row r="747" spans="1:26">
      <c r="A747" s="117" t="str">
        <f>IF(dati_pdc!A743&lt;&gt;"",IF(dati_pdc!D743=1,RIGHT(dati_pdc!A743,dati_pdc!E743),dati_pdc!A743),"")</f>
        <v/>
      </c>
      <c r="B747" s="117" t="str">
        <f>IF(dati_pdc!B743&lt;&gt;"",dati_pdc!B743,"")</f>
        <v/>
      </c>
      <c r="C747" s="117" t="str">
        <f>IF(dati_pdc!C743&lt;&gt;"",dati_pdc!C743,"")</f>
        <v/>
      </c>
      <c r="D747" s="117" t="str">
        <f>IF(dati_pdc!D743&lt;&gt;"",dati_pdc!D743,"")</f>
        <v/>
      </c>
      <c r="E747" s="125" t="str">
        <f>IF(b_BDVSA!F747&lt;&gt;"",ABS(b_BDVSA!F747),"")</f>
        <v/>
      </c>
      <c r="F747" s="125" t="str">
        <f>IF(AND(b_BDVSA!F747&lt;&gt;"",b_BDVSA!F747&lt;&gt;0)=TRUE,IF(b_BDVSA!F747&gt;0,"D","A"),"")</f>
        <v/>
      </c>
      <c r="G747" s="125" t="str">
        <f>IF(b_BDVSA!G747&lt;&gt;"",ABS(b_BDVSA!G747),"")</f>
        <v/>
      </c>
      <c r="H747" s="125" t="str">
        <f>IF(AND(b_BDVSA!G747&lt;&gt;"",b_BDVSA!G747&lt;&gt;0)=TRUE,IF(b_BDVSA!G747&gt;0,"D","A"),"")</f>
        <v/>
      </c>
      <c r="I747" s="125" t="str">
        <f>IF(b_BDVSA!H747&lt;&gt;"",ABS(b_BDVSA!H747),"")</f>
        <v/>
      </c>
      <c r="J747" s="125" t="str">
        <f>IF(AND(b_BDVSA!H747&lt;&gt;"",b_BDVSA!H747&lt;&gt;0)=TRUE,IF(b_BDVSA!H747&gt;0,"D","A"),"")</f>
        <v/>
      </c>
      <c r="K747" s="126" t="str">
        <f>IF(b_BDVSA!I747&lt;&gt;"",ABS(b_BDVSA!I747),"")</f>
        <v/>
      </c>
      <c r="L747" s="125" t="str">
        <f>IF(b_BDVSA!L747&lt;&gt;"",ABS(b_BDVSA!L747),"")</f>
        <v/>
      </c>
      <c r="M747" s="125" t="str">
        <f>IF(AND(b_BDVSA!L747&lt;&gt;"",b_BDVSA!L747&lt;&gt;0)=TRUE,IF(b_BDVSA!L747&gt;0,"D","A"),"")</f>
        <v/>
      </c>
      <c r="N747" s="125" t="str">
        <f>IF(b_BDVSA!M747&lt;&gt;"",ABS(b_BDVSA!M747),"")</f>
        <v/>
      </c>
      <c r="O747" s="125" t="str">
        <f>IF(AND(b_BDVSA!M747&lt;&gt;"",b_BDVSA!M747&lt;&gt;0)=TRUE,IF(b_BDVSA!M747&gt;0,"D","A"),"")</f>
        <v/>
      </c>
      <c r="P747" s="126" t="str">
        <f>IF(b_BDVSA!N747&lt;&gt;"",ABS(b_BDVSA!N747),"")</f>
        <v/>
      </c>
      <c r="Q747" s="125" t="str">
        <f>IF(b_BDVSA!Q747&lt;&gt;"",ABS(b_BDVSA!Q747),"")</f>
        <v/>
      </c>
      <c r="R747" s="125" t="str">
        <f>IF(AND(b_BDVSA!Q747&lt;&gt;"",b_BDVSA!Q747&lt;&gt;0)=TRUE,IF(b_BDVSA!Q747&gt;0,"D","A"),"")</f>
        <v/>
      </c>
      <c r="S747" s="125" t="str">
        <f>IF(b_BDVSA!R747&lt;&gt;"",ABS(b_BDVSA!R747),"")</f>
        <v/>
      </c>
      <c r="T747" s="125" t="str">
        <f>IF(AND(b_BDVSA!R747&lt;&gt;"",b_BDVSA!R747&lt;&gt;0)=TRUE,IF(b_BDVSA!R747&gt;0,"D","A"),"")</f>
        <v/>
      </c>
      <c r="U747" s="126" t="str">
        <f>IF(b_BDVSA!S747&lt;&gt;"",ABS(b_BDVSA!S747),"")</f>
        <v/>
      </c>
      <c r="V747" s="125" t="str">
        <f>IF(b_BDVSA!V747&lt;&gt;"",ABS(b_BDVSA!V747),"")</f>
        <v/>
      </c>
      <c r="W747" s="125" t="str">
        <f>IF(AND(b_BDVSA!V747&lt;&gt;"",b_BDVSA!V747&lt;&gt;0)=TRUE,IF(b_BDVSA!V747&gt;0,"D","A"),"")</f>
        <v/>
      </c>
      <c r="X747" s="125" t="str">
        <f>IF(b_BDVSA!W747&lt;&gt;"",ABS(b_BDVSA!W747),"")</f>
        <v/>
      </c>
      <c r="Y747" s="125" t="str">
        <f>IF(AND(b_BDVSA!W747&lt;&gt;"",b_BDVSA!W747&lt;&gt;0)=TRUE,IF(b_BDVSA!W747&gt;0,"D","A"),"")</f>
        <v/>
      </c>
      <c r="Z747" s="126" t="str">
        <f>IF(b_BDVSA!X747&lt;&gt;"",ABS(b_BDVSA!X747),"")</f>
        <v/>
      </c>
    </row>
    <row r="748" spans="1:26">
      <c r="A748" s="117" t="str">
        <f>IF(dati_pdc!A744&lt;&gt;"",IF(dati_pdc!D744=1,RIGHT(dati_pdc!A744,dati_pdc!E744),dati_pdc!A744),"")</f>
        <v/>
      </c>
      <c r="B748" s="117" t="str">
        <f>IF(dati_pdc!B744&lt;&gt;"",dati_pdc!B744,"")</f>
        <v/>
      </c>
      <c r="C748" s="117" t="str">
        <f>IF(dati_pdc!C744&lt;&gt;"",dati_pdc!C744,"")</f>
        <v/>
      </c>
      <c r="D748" s="117" t="str">
        <f>IF(dati_pdc!D744&lt;&gt;"",dati_pdc!D744,"")</f>
        <v/>
      </c>
      <c r="E748" s="125" t="str">
        <f>IF(b_BDVSA!F748&lt;&gt;"",ABS(b_BDVSA!F748),"")</f>
        <v/>
      </c>
      <c r="F748" s="125" t="str">
        <f>IF(AND(b_BDVSA!F748&lt;&gt;"",b_BDVSA!F748&lt;&gt;0)=TRUE,IF(b_BDVSA!F748&gt;0,"D","A"),"")</f>
        <v/>
      </c>
      <c r="G748" s="125" t="str">
        <f>IF(b_BDVSA!G748&lt;&gt;"",ABS(b_BDVSA!G748),"")</f>
        <v/>
      </c>
      <c r="H748" s="125" t="str">
        <f>IF(AND(b_BDVSA!G748&lt;&gt;"",b_BDVSA!G748&lt;&gt;0)=TRUE,IF(b_BDVSA!G748&gt;0,"D","A"),"")</f>
        <v/>
      </c>
      <c r="I748" s="125" t="str">
        <f>IF(b_BDVSA!H748&lt;&gt;"",ABS(b_BDVSA!H748),"")</f>
        <v/>
      </c>
      <c r="J748" s="125" t="str">
        <f>IF(AND(b_BDVSA!H748&lt;&gt;"",b_BDVSA!H748&lt;&gt;0)=TRUE,IF(b_BDVSA!H748&gt;0,"D","A"),"")</f>
        <v/>
      </c>
      <c r="K748" s="126" t="str">
        <f>IF(b_BDVSA!I748&lt;&gt;"",ABS(b_BDVSA!I748),"")</f>
        <v/>
      </c>
      <c r="L748" s="125" t="str">
        <f>IF(b_BDVSA!L748&lt;&gt;"",ABS(b_BDVSA!L748),"")</f>
        <v/>
      </c>
      <c r="M748" s="125" t="str">
        <f>IF(AND(b_BDVSA!L748&lt;&gt;"",b_BDVSA!L748&lt;&gt;0)=TRUE,IF(b_BDVSA!L748&gt;0,"D","A"),"")</f>
        <v/>
      </c>
      <c r="N748" s="125" t="str">
        <f>IF(b_BDVSA!M748&lt;&gt;"",ABS(b_BDVSA!M748),"")</f>
        <v/>
      </c>
      <c r="O748" s="125" t="str">
        <f>IF(AND(b_BDVSA!M748&lt;&gt;"",b_BDVSA!M748&lt;&gt;0)=TRUE,IF(b_BDVSA!M748&gt;0,"D","A"),"")</f>
        <v/>
      </c>
      <c r="P748" s="126" t="str">
        <f>IF(b_BDVSA!N748&lt;&gt;"",ABS(b_BDVSA!N748),"")</f>
        <v/>
      </c>
      <c r="Q748" s="125" t="str">
        <f>IF(b_BDVSA!Q748&lt;&gt;"",ABS(b_BDVSA!Q748),"")</f>
        <v/>
      </c>
      <c r="R748" s="125" t="str">
        <f>IF(AND(b_BDVSA!Q748&lt;&gt;"",b_BDVSA!Q748&lt;&gt;0)=TRUE,IF(b_BDVSA!Q748&gt;0,"D","A"),"")</f>
        <v/>
      </c>
      <c r="S748" s="125" t="str">
        <f>IF(b_BDVSA!R748&lt;&gt;"",ABS(b_BDVSA!R748),"")</f>
        <v/>
      </c>
      <c r="T748" s="125" t="str">
        <f>IF(AND(b_BDVSA!R748&lt;&gt;"",b_BDVSA!R748&lt;&gt;0)=TRUE,IF(b_BDVSA!R748&gt;0,"D","A"),"")</f>
        <v/>
      </c>
      <c r="U748" s="126" t="str">
        <f>IF(b_BDVSA!S748&lt;&gt;"",ABS(b_BDVSA!S748),"")</f>
        <v/>
      </c>
      <c r="V748" s="125" t="str">
        <f>IF(b_BDVSA!V748&lt;&gt;"",ABS(b_BDVSA!V748),"")</f>
        <v/>
      </c>
      <c r="W748" s="125" t="str">
        <f>IF(AND(b_BDVSA!V748&lt;&gt;"",b_BDVSA!V748&lt;&gt;0)=TRUE,IF(b_BDVSA!V748&gt;0,"D","A"),"")</f>
        <v/>
      </c>
      <c r="X748" s="125" t="str">
        <f>IF(b_BDVSA!W748&lt;&gt;"",ABS(b_BDVSA!W748),"")</f>
        <v/>
      </c>
      <c r="Y748" s="125" t="str">
        <f>IF(AND(b_BDVSA!W748&lt;&gt;"",b_BDVSA!W748&lt;&gt;0)=TRUE,IF(b_BDVSA!W748&gt;0,"D","A"),"")</f>
        <v/>
      </c>
      <c r="Z748" s="126" t="str">
        <f>IF(b_BDVSA!X748&lt;&gt;"",ABS(b_BDVSA!X748),"")</f>
        <v/>
      </c>
    </row>
    <row r="749" spans="1:26">
      <c r="A749" s="117" t="str">
        <f>IF(dati_pdc!A745&lt;&gt;"",IF(dati_pdc!D745=1,RIGHT(dati_pdc!A745,dati_pdc!E745),dati_pdc!A745),"")</f>
        <v/>
      </c>
      <c r="B749" s="117" t="str">
        <f>IF(dati_pdc!B745&lt;&gt;"",dati_pdc!B745,"")</f>
        <v/>
      </c>
      <c r="C749" s="117" t="str">
        <f>IF(dati_pdc!C745&lt;&gt;"",dati_pdc!C745,"")</f>
        <v/>
      </c>
      <c r="D749" s="117" t="str">
        <f>IF(dati_pdc!D745&lt;&gt;"",dati_pdc!D745,"")</f>
        <v/>
      </c>
      <c r="E749" s="125" t="str">
        <f>IF(b_BDVSA!F749&lt;&gt;"",ABS(b_BDVSA!F749),"")</f>
        <v/>
      </c>
      <c r="F749" s="125" t="str">
        <f>IF(AND(b_BDVSA!F749&lt;&gt;"",b_BDVSA!F749&lt;&gt;0)=TRUE,IF(b_BDVSA!F749&gt;0,"D","A"),"")</f>
        <v/>
      </c>
      <c r="G749" s="125" t="str">
        <f>IF(b_BDVSA!G749&lt;&gt;"",ABS(b_BDVSA!G749),"")</f>
        <v/>
      </c>
      <c r="H749" s="125" t="str">
        <f>IF(AND(b_BDVSA!G749&lt;&gt;"",b_BDVSA!G749&lt;&gt;0)=TRUE,IF(b_BDVSA!G749&gt;0,"D","A"),"")</f>
        <v/>
      </c>
      <c r="I749" s="125" t="str">
        <f>IF(b_BDVSA!H749&lt;&gt;"",ABS(b_BDVSA!H749),"")</f>
        <v/>
      </c>
      <c r="J749" s="125" t="str">
        <f>IF(AND(b_BDVSA!H749&lt;&gt;"",b_BDVSA!H749&lt;&gt;0)=TRUE,IF(b_BDVSA!H749&gt;0,"D","A"),"")</f>
        <v/>
      </c>
      <c r="K749" s="126" t="str">
        <f>IF(b_BDVSA!I749&lt;&gt;"",ABS(b_BDVSA!I749),"")</f>
        <v/>
      </c>
      <c r="L749" s="125" t="str">
        <f>IF(b_BDVSA!L749&lt;&gt;"",ABS(b_BDVSA!L749),"")</f>
        <v/>
      </c>
      <c r="M749" s="125" t="str">
        <f>IF(AND(b_BDVSA!L749&lt;&gt;"",b_BDVSA!L749&lt;&gt;0)=TRUE,IF(b_BDVSA!L749&gt;0,"D","A"),"")</f>
        <v/>
      </c>
      <c r="N749" s="125" t="str">
        <f>IF(b_BDVSA!M749&lt;&gt;"",ABS(b_BDVSA!M749),"")</f>
        <v/>
      </c>
      <c r="O749" s="125" t="str">
        <f>IF(AND(b_BDVSA!M749&lt;&gt;"",b_BDVSA!M749&lt;&gt;0)=TRUE,IF(b_BDVSA!M749&gt;0,"D","A"),"")</f>
        <v/>
      </c>
      <c r="P749" s="126" t="str">
        <f>IF(b_BDVSA!N749&lt;&gt;"",ABS(b_BDVSA!N749),"")</f>
        <v/>
      </c>
      <c r="Q749" s="125" t="str">
        <f>IF(b_BDVSA!Q749&lt;&gt;"",ABS(b_BDVSA!Q749),"")</f>
        <v/>
      </c>
      <c r="R749" s="125" t="str">
        <f>IF(AND(b_BDVSA!Q749&lt;&gt;"",b_BDVSA!Q749&lt;&gt;0)=TRUE,IF(b_BDVSA!Q749&gt;0,"D","A"),"")</f>
        <v/>
      </c>
      <c r="S749" s="125" t="str">
        <f>IF(b_BDVSA!R749&lt;&gt;"",ABS(b_BDVSA!R749),"")</f>
        <v/>
      </c>
      <c r="T749" s="125" t="str">
        <f>IF(AND(b_BDVSA!R749&lt;&gt;"",b_BDVSA!R749&lt;&gt;0)=TRUE,IF(b_BDVSA!R749&gt;0,"D","A"),"")</f>
        <v/>
      </c>
      <c r="U749" s="126" t="str">
        <f>IF(b_BDVSA!S749&lt;&gt;"",ABS(b_BDVSA!S749),"")</f>
        <v/>
      </c>
      <c r="V749" s="125" t="str">
        <f>IF(b_BDVSA!V749&lt;&gt;"",ABS(b_BDVSA!V749),"")</f>
        <v/>
      </c>
      <c r="W749" s="125" t="str">
        <f>IF(AND(b_BDVSA!V749&lt;&gt;"",b_BDVSA!V749&lt;&gt;0)=TRUE,IF(b_BDVSA!V749&gt;0,"D","A"),"")</f>
        <v/>
      </c>
      <c r="X749" s="125" t="str">
        <f>IF(b_BDVSA!W749&lt;&gt;"",ABS(b_BDVSA!W749),"")</f>
        <v/>
      </c>
      <c r="Y749" s="125" t="str">
        <f>IF(AND(b_BDVSA!W749&lt;&gt;"",b_BDVSA!W749&lt;&gt;0)=TRUE,IF(b_BDVSA!W749&gt;0,"D","A"),"")</f>
        <v/>
      </c>
      <c r="Z749" s="126" t="str">
        <f>IF(b_BDVSA!X749&lt;&gt;"",ABS(b_BDVSA!X749),"")</f>
        <v/>
      </c>
    </row>
    <row r="750" spans="1:26">
      <c r="A750" s="117" t="str">
        <f>IF(dati_pdc!A746&lt;&gt;"",IF(dati_pdc!D746=1,RIGHT(dati_pdc!A746,dati_pdc!E746),dati_pdc!A746),"")</f>
        <v/>
      </c>
      <c r="B750" s="117" t="str">
        <f>IF(dati_pdc!B746&lt;&gt;"",dati_pdc!B746,"")</f>
        <v/>
      </c>
      <c r="C750" s="117" t="str">
        <f>IF(dati_pdc!C746&lt;&gt;"",dati_pdc!C746,"")</f>
        <v/>
      </c>
      <c r="D750" s="117" t="str">
        <f>IF(dati_pdc!D746&lt;&gt;"",dati_pdc!D746,"")</f>
        <v/>
      </c>
      <c r="E750" s="125" t="str">
        <f>IF(b_BDVSA!F750&lt;&gt;"",ABS(b_BDVSA!F750),"")</f>
        <v/>
      </c>
      <c r="F750" s="125" t="str">
        <f>IF(AND(b_BDVSA!F750&lt;&gt;"",b_BDVSA!F750&lt;&gt;0)=TRUE,IF(b_BDVSA!F750&gt;0,"D","A"),"")</f>
        <v/>
      </c>
      <c r="G750" s="125" t="str">
        <f>IF(b_BDVSA!G750&lt;&gt;"",ABS(b_BDVSA!G750),"")</f>
        <v/>
      </c>
      <c r="H750" s="125" t="str">
        <f>IF(AND(b_BDVSA!G750&lt;&gt;"",b_BDVSA!G750&lt;&gt;0)=TRUE,IF(b_BDVSA!G750&gt;0,"D","A"),"")</f>
        <v/>
      </c>
      <c r="I750" s="125" t="str">
        <f>IF(b_BDVSA!H750&lt;&gt;"",ABS(b_BDVSA!H750),"")</f>
        <v/>
      </c>
      <c r="J750" s="125" t="str">
        <f>IF(AND(b_BDVSA!H750&lt;&gt;"",b_BDVSA!H750&lt;&gt;0)=TRUE,IF(b_BDVSA!H750&gt;0,"D","A"),"")</f>
        <v/>
      </c>
      <c r="K750" s="126" t="str">
        <f>IF(b_BDVSA!I750&lt;&gt;"",ABS(b_BDVSA!I750),"")</f>
        <v/>
      </c>
      <c r="L750" s="125" t="str">
        <f>IF(b_BDVSA!L750&lt;&gt;"",ABS(b_BDVSA!L750),"")</f>
        <v/>
      </c>
      <c r="M750" s="125" t="str">
        <f>IF(AND(b_BDVSA!L750&lt;&gt;"",b_BDVSA!L750&lt;&gt;0)=TRUE,IF(b_BDVSA!L750&gt;0,"D","A"),"")</f>
        <v/>
      </c>
      <c r="N750" s="125" t="str">
        <f>IF(b_BDVSA!M750&lt;&gt;"",ABS(b_BDVSA!M750),"")</f>
        <v/>
      </c>
      <c r="O750" s="125" t="str">
        <f>IF(AND(b_BDVSA!M750&lt;&gt;"",b_BDVSA!M750&lt;&gt;0)=TRUE,IF(b_BDVSA!M750&gt;0,"D","A"),"")</f>
        <v/>
      </c>
      <c r="P750" s="126" t="str">
        <f>IF(b_BDVSA!N750&lt;&gt;"",ABS(b_BDVSA!N750),"")</f>
        <v/>
      </c>
      <c r="Q750" s="125" t="str">
        <f>IF(b_BDVSA!Q750&lt;&gt;"",ABS(b_BDVSA!Q750),"")</f>
        <v/>
      </c>
      <c r="R750" s="125" t="str">
        <f>IF(AND(b_BDVSA!Q750&lt;&gt;"",b_BDVSA!Q750&lt;&gt;0)=TRUE,IF(b_BDVSA!Q750&gt;0,"D","A"),"")</f>
        <v/>
      </c>
      <c r="S750" s="125" t="str">
        <f>IF(b_BDVSA!R750&lt;&gt;"",ABS(b_BDVSA!R750),"")</f>
        <v/>
      </c>
      <c r="T750" s="125" t="str">
        <f>IF(AND(b_BDVSA!R750&lt;&gt;"",b_BDVSA!R750&lt;&gt;0)=TRUE,IF(b_BDVSA!R750&gt;0,"D","A"),"")</f>
        <v/>
      </c>
      <c r="U750" s="126" t="str">
        <f>IF(b_BDVSA!S750&lt;&gt;"",ABS(b_BDVSA!S750),"")</f>
        <v/>
      </c>
      <c r="V750" s="125" t="str">
        <f>IF(b_BDVSA!V750&lt;&gt;"",ABS(b_BDVSA!V750),"")</f>
        <v/>
      </c>
      <c r="W750" s="125" t="str">
        <f>IF(AND(b_BDVSA!V750&lt;&gt;"",b_BDVSA!V750&lt;&gt;0)=TRUE,IF(b_BDVSA!V750&gt;0,"D","A"),"")</f>
        <v/>
      </c>
      <c r="X750" s="125" t="str">
        <f>IF(b_BDVSA!W750&lt;&gt;"",ABS(b_BDVSA!W750),"")</f>
        <v/>
      </c>
      <c r="Y750" s="125" t="str">
        <f>IF(AND(b_BDVSA!W750&lt;&gt;"",b_BDVSA!W750&lt;&gt;0)=TRUE,IF(b_BDVSA!W750&gt;0,"D","A"),"")</f>
        <v/>
      </c>
      <c r="Z750" s="126" t="str">
        <f>IF(b_BDVSA!X750&lt;&gt;"",ABS(b_BDVSA!X750),"")</f>
        <v/>
      </c>
    </row>
    <row r="751" spans="1:26">
      <c r="A751" s="117" t="str">
        <f>IF(dati_pdc!A747&lt;&gt;"",IF(dati_pdc!D747=1,RIGHT(dati_pdc!A747,dati_pdc!E747),dati_pdc!A747),"")</f>
        <v/>
      </c>
      <c r="B751" s="117" t="str">
        <f>IF(dati_pdc!B747&lt;&gt;"",dati_pdc!B747,"")</f>
        <v/>
      </c>
      <c r="C751" s="117" t="str">
        <f>IF(dati_pdc!C747&lt;&gt;"",dati_pdc!C747,"")</f>
        <v/>
      </c>
      <c r="D751" s="117" t="str">
        <f>IF(dati_pdc!D747&lt;&gt;"",dati_pdc!D747,"")</f>
        <v/>
      </c>
      <c r="E751" s="125" t="str">
        <f>IF(b_BDVSA!F751&lt;&gt;"",ABS(b_BDVSA!F751),"")</f>
        <v/>
      </c>
      <c r="F751" s="125" t="str">
        <f>IF(AND(b_BDVSA!F751&lt;&gt;"",b_BDVSA!F751&lt;&gt;0)=TRUE,IF(b_BDVSA!F751&gt;0,"D","A"),"")</f>
        <v/>
      </c>
      <c r="G751" s="125" t="str">
        <f>IF(b_BDVSA!G751&lt;&gt;"",ABS(b_BDVSA!G751),"")</f>
        <v/>
      </c>
      <c r="H751" s="125" t="str">
        <f>IF(AND(b_BDVSA!G751&lt;&gt;"",b_BDVSA!G751&lt;&gt;0)=TRUE,IF(b_BDVSA!G751&gt;0,"D","A"),"")</f>
        <v/>
      </c>
      <c r="I751" s="125" t="str">
        <f>IF(b_BDVSA!H751&lt;&gt;"",ABS(b_BDVSA!H751),"")</f>
        <v/>
      </c>
      <c r="J751" s="125" t="str">
        <f>IF(AND(b_BDVSA!H751&lt;&gt;"",b_BDVSA!H751&lt;&gt;0)=TRUE,IF(b_BDVSA!H751&gt;0,"D","A"),"")</f>
        <v/>
      </c>
      <c r="K751" s="126" t="str">
        <f>IF(b_BDVSA!I751&lt;&gt;"",ABS(b_BDVSA!I751),"")</f>
        <v/>
      </c>
      <c r="L751" s="125" t="str">
        <f>IF(b_BDVSA!L751&lt;&gt;"",ABS(b_BDVSA!L751),"")</f>
        <v/>
      </c>
      <c r="M751" s="125" t="str">
        <f>IF(AND(b_BDVSA!L751&lt;&gt;"",b_BDVSA!L751&lt;&gt;0)=TRUE,IF(b_BDVSA!L751&gt;0,"D","A"),"")</f>
        <v/>
      </c>
      <c r="N751" s="125" t="str">
        <f>IF(b_BDVSA!M751&lt;&gt;"",ABS(b_BDVSA!M751),"")</f>
        <v/>
      </c>
      <c r="O751" s="125" t="str">
        <f>IF(AND(b_BDVSA!M751&lt;&gt;"",b_BDVSA!M751&lt;&gt;0)=TRUE,IF(b_BDVSA!M751&gt;0,"D","A"),"")</f>
        <v/>
      </c>
      <c r="P751" s="126" t="str">
        <f>IF(b_BDVSA!N751&lt;&gt;"",ABS(b_BDVSA!N751),"")</f>
        <v/>
      </c>
      <c r="Q751" s="125" t="str">
        <f>IF(b_BDVSA!Q751&lt;&gt;"",ABS(b_BDVSA!Q751),"")</f>
        <v/>
      </c>
      <c r="R751" s="125" t="str">
        <f>IF(AND(b_BDVSA!Q751&lt;&gt;"",b_BDVSA!Q751&lt;&gt;0)=TRUE,IF(b_BDVSA!Q751&gt;0,"D","A"),"")</f>
        <v/>
      </c>
      <c r="S751" s="125" t="str">
        <f>IF(b_BDVSA!R751&lt;&gt;"",ABS(b_BDVSA!R751),"")</f>
        <v/>
      </c>
      <c r="T751" s="125" t="str">
        <f>IF(AND(b_BDVSA!R751&lt;&gt;"",b_BDVSA!R751&lt;&gt;0)=TRUE,IF(b_BDVSA!R751&gt;0,"D","A"),"")</f>
        <v/>
      </c>
      <c r="U751" s="126" t="str">
        <f>IF(b_BDVSA!S751&lt;&gt;"",ABS(b_BDVSA!S751),"")</f>
        <v/>
      </c>
      <c r="V751" s="125" t="str">
        <f>IF(b_BDVSA!V751&lt;&gt;"",ABS(b_BDVSA!V751),"")</f>
        <v/>
      </c>
      <c r="W751" s="125" t="str">
        <f>IF(AND(b_BDVSA!V751&lt;&gt;"",b_BDVSA!V751&lt;&gt;0)=TRUE,IF(b_BDVSA!V751&gt;0,"D","A"),"")</f>
        <v/>
      </c>
      <c r="X751" s="125" t="str">
        <f>IF(b_BDVSA!W751&lt;&gt;"",ABS(b_BDVSA!W751),"")</f>
        <v/>
      </c>
      <c r="Y751" s="125" t="str">
        <f>IF(AND(b_BDVSA!W751&lt;&gt;"",b_BDVSA!W751&lt;&gt;0)=TRUE,IF(b_BDVSA!W751&gt;0,"D","A"),"")</f>
        <v/>
      </c>
      <c r="Z751" s="126" t="str">
        <f>IF(b_BDVSA!X751&lt;&gt;"",ABS(b_BDVSA!X751),"")</f>
        <v/>
      </c>
    </row>
    <row r="752" spans="1:26">
      <c r="A752" s="117" t="str">
        <f>IF(dati_pdc!A748&lt;&gt;"",IF(dati_pdc!D748=1,RIGHT(dati_pdc!A748,dati_pdc!E748),dati_pdc!A748),"")</f>
        <v/>
      </c>
      <c r="B752" s="117" t="str">
        <f>IF(dati_pdc!B748&lt;&gt;"",dati_pdc!B748,"")</f>
        <v/>
      </c>
      <c r="C752" s="117" t="str">
        <f>IF(dati_pdc!C748&lt;&gt;"",dati_pdc!C748,"")</f>
        <v/>
      </c>
      <c r="D752" s="117" t="str">
        <f>IF(dati_pdc!D748&lt;&gt;"",dati_pdc!D748,"")</f>
        <v/>
      </c>
      <c r="E752" s="125" t="str">
        <f>IF(b_BDVSA!F752&lt;&gt;"",ABS(b_BDVSA!F752),"")</f>
        <v/>
      </c>
      <c r="F752" s="125" t="str">
        <f>IF(AND(b_BDVSA!F752&lt;&gt;"",b_BDVSA!F752&lt;&gt;0)=TRUE,IF(b_BDVSA!F752&gt;0,"D","A"),"")</f>
        <v/>
      </c>
      <c r="G752" s="125" t="str">
        <f>IF(b_BDVSA!G752&lt;&gt;"",ABS(b_BDVSA!G752),"")</f>
        <v/>
      </c>
      <c r="H752" s="125" t="str">
        <f>IF(AND(b_BDVSA!G752&lt;&gt;"",b_BDVSA!G752&lt;&gt;0)=TRUE,IF(b_BDVSA!G752&gt;0,"D","A"),"")</f>
        <v/>
      </c>
      <c r="I752" s="125" t="str">
        <f>IF(b_BDVSA!H752&lt;&gt;"",ABS(b_BDVSA!H752),"")</f>
        <v/>
      </c>
      <c r="J752" s="125" t="str">
        <f>IF(AND(b_BDVSA!H752&lt;&gt;"",b_BDVSA!H752&lt;&gt;0)=TRUE,IF(b_BDVSA!H752&gt;0,"D","A"),"")</f>
        <v/>
      </c>
      <c r="K752" s="126" t="str">
        <f>IF(b_BDVSA!I752&lt;&gt;"",ABS(b_BDVSA!I752),"")</f>
        <v/>
      </c>
      <c r="L752" s="125" t="str">
        <f>IF(b_BDVSA!L752&lt;&gt;"",ABS(b_BDVSA!L752),"")</f>
        <v/>
      </c>
      <c r="M752" s="125" t="str">
        <f>IF(AND(b_BDVSA!L752&lt;&gt;"",b_BDVSA!L752&lt;&gt;0)=TRUE,IF(b_BDVSA!L752&gt;0,"D","A"),"")</f>
        <v/>
      </c>
      <c r="N752" s="125" t="str">
        <f>IF(b_BDVSA!M752&lt;&gt;"",ABS(b_BDVSA!M752),"")</f>
        <v/>
      </c>
      <c r="O752" s="125" t="str">
        <f>IF(AND(b_BDVSA!M752&lt;&gt;"",b_BDVSA!M752&lt;&gt;0)=TRUE,IF(b_BDVSA!M752&gt;0,"D","A"),"")</f>
        <v/>
      </c>
      <c r="P752" s="126" t="str">
        <f>IF(b_BDVSA!N752&lt;&gt;"",ABS(b_BDVSA!N752),"")</f>
        <v/>
      </c>
      <c r="Q752" s="125" t="str">
        <f>IF(b_BDVSA!Q752&lt;&gt;"",ABS(b_BDVSA!Q752),"")</f>
        <v/>
      </c>
      <c r="R752" s="125" t="str">
        <f>IF(AND(b_BDVSA!Q752&lt;&gt;"",b_BDVSA!Q752&lt;&gt;0)=TRUE,IF(b_BDVSA!Q752&gt;0,"D","A"),"")</f>
        <v/>
      </c>
      <c r="S752" s="125" t="str">
        <f>IF(b_BDVSA!R752&lt;&gt;"",ABS(b_BDVSA!R752),"")</f>
        <v/>
      </c>
      <c r="T752" s="125" t="str">
        <f>IF(AND(b_BDVSA!R752&lt;&gt;"",b_BDVSA!R752&lt;&gt;0)=TRUE,IF(b_BDVSA!R752&gt;0,"D","A"),"")</f>
        <v/>
      </c>
      <c r="U752" s="126" t="str">
        <f>IF(b_BDVSA!S752&lt;&gt;"",ABS(b_BDVSA!S752),"")</f>
        <v/>
      </c>
      <c r="V752" s="125" t="str">
        <f>IF(b_BDVSA!V752&lt;&gt;"",ABS(b_BDVSA!V752),"")</f>
        <v/>
      </c>
      <c r="W752" s="125" t="str">
        <f>IF(AND(b_BDVSA!V752&lt;&gt;"",b_BDVSA!V752&lt;&gt;0)=TRUE,IF(b_BDVSA!V752&gt;0,"D","A"),"")</f>
        <v/>
      </c>
      <c r="X752" s="125" t="str">
        <f>IF(b_BDVSA!W752&lt;&gt;"",ABS(b_BDVSA!W752),"")</f>
        <v/>
      </c>
      <c r="Y752" s="125" t="str">
        <f>IF(AND(b_BDVSA!W752&lt;&gt;"",b_BDVSA!W752&lt;&gt;0)=TRUE,IF(b_BDVSA!W752&gt;0,"D","A"),"")</f>
        <v/>
      </c>
      <c r="Z752" s="126" t="str">
        <f>IF(b_BDVSA!X752&lt;&gt;"",ABS(b_BDVSA!X752),"")</f>
        <v/>
      </c>
    </row>
    <row r="753" spans="1:26">
      <c r="A753" s="117" t="str">
        <f>IF(dati_pdc!A749&lt;&gt;"",IF(dati_pdc!D749=1,RIGHT(dati_pdc!A749,dati_pdc!E749),dati_pdc!A749),"")</f>
        <v/>
      </c>
      <c r="B753" s="117" t="str">
        <f>IF(dati_pdc!B749&lt;&gt;"",dati_pdc!B749,"")</f>
        <v/>
      </c>
      <c r="C753" s="117" t="str">
        <f>IF(dati_pdc!C749&lt;&gt;"",dati_pdc!C749,"")</f>
        <v/>
      </c>
      <c r="D753" s="117" t="str">
        <f>IF(dati_pdc!D749&lt;&gt;"",dati_pdc!D749,"")</f>
        <v/>
      </c>
      <c r="E753" s="125" t="str">
        <f>IF(b_BDVSA!F753&lt;&gt;"",ABS(b_BDVSA!F753),"")</f>
        <v/>
      </c>
      <c r="F753" s="125" t="str">
        <f>IF(AND(b_BDVSA!F753&lt;&gt;"",b_BDVSA!F753&lt;&gt;0)=TRUE,IF(b_BDVSA!F753&gt;0,"D","A"),"")</f>
        <v/>
      </c>
      <c r="G753" s="125" t="str">
        <f>IF(b_BDVSA!G753&lt;&gt;"",ABS(b_BDVSA!G753),"")</f>
        <v/>
      </c>
      <c r="H753" s="125" t="str">
        <f>IF(AND(b_BDVSA!G753&lt;&gt;"",b_BDVSA!G753&lt;&gt;0)=TRUE,IF(b_BDVSA!G753&gt;0,"D","A"),"")</f>
        <v/>
      </c>
      <c r="I753" s="125" t="str">
        <f>IF(b_BDVSA!H753&lt;&gt;"",ABS(b_BDVSA!H753),"")</f>
        <v/>
      </c>
      <c r="J753" s="125" t="str">
        <f>IF(AND(b_BDVSA!H753&lt;&gt;"",b_BDVSA!H753&lt;&gt;0)=TRUE,IF(b_BDVSA!H753&gt;0,"D","A"),"")</f>
        <v/>
      </c>
      <c r="K753" s="126" t="str">
        <f>IF(b_BDVSA!I753&lt;&gt;"",ABS(b_BDVSA!I753),"")</f>
        <v/>
      </c>
      <c r="L753" s="125" t="str">
        <f>IF(b_BDVSA!L753&lt;&gt;"",ABS(b_BDVSA!L753),"")</f>
        <v/>
      </c>
      <c r="M753" s="125" t="str">
        <f>IF(AND(b_BDVSA!L753&lt;&gt;"",b_BDVSA!L753&lt;&gt;0)=TRUE,IF(b_BDVSA!L753&gt;0,"D","A"),"")</f>
        <v/>
      </c>
      <c r="N753" s="125" t="str">
        <f>IF(b_BDVSA!M753&lt;&gt;"",ABS(b_BDVSA!M753),"")</f>
        <v/>
      </c>
      <c r="O753" s="125" t="str">
        <f>IF(AND(b_BDVSA!M753&lt;&gt;"",b_BDVSA!M753&lt;&gt;0)=TRUE,IF(b_BDVSA!M753&gt;0,"D","A"),"")</f>
        <v/>
      </c>
      <c r="P753" s="126" t="str">
        <f>IF(b_BDVSA!N753&lt;&gt;"",ABS(b_BDVSA!N753),"")</f>
        <v/>
      </c>
      <c r="Q753" s="125" t="str">
        <f>IF(b_BDVSA!Q753&lt;&gt;"",ABS(b_BDVSA!Q753),"")</f>
        <v/>
      </c>
      <c r="R753" s="125" t="str">
        <f>IF(AND(b_BDVSA!Q753&lt;&gt;"",b_BDVSA!Q753&lt;&gt;0)=TRUE,IF(b_BDVSA!Q753&gt;0,"D","A"),"")</f>
        <v/>
      </c>
      <c r="S753" s="125" t="str">
        <f>IF(b_BDVSA!R753&lt;&gt;"",ABS(b_BDVSA!R753),"")</f>
        <v/>
      </c>
      <c r="T753" s="125" t="str">
        <f>IF(AND(b_BDVSA!R753&lt;&gt;"",b_BDVSA!R753&lt;&gt;0)=TRUE,IF(b_BDVSA!R753&gt;0,"D","A"),"")</f>
        <v/>
      </c>
      <c r="U753" s="126" t="str">
        <f>IF(b_BDVSA!S753&lt;&gt;"",ABS(b_BDVSA!S753),"")</f>
        <v/>
      </c>
      <c r="V753" s="125" t="str">
        <f>IF(b_BDVSA!V753&lt;&gt;"",ABS(b_BDVSA!V753),"")</f>
        <v/>
      </c>
      <c r="W753" s="125" t="str">
        <f>IF(AND(b_BDVSA!V753&lt;&gt;"",b_BDVSA!V753&lt;&gt;0)=TRUE,IF(b_BDVSA!V753&gt;0,"D","A"),"")</f>
        <v/>
      </c>
      <c r="X753" s="125" t="str">
        <f>IF(b_BDVSA!W753&lt;&gt;"",ABS(b_BDVSA!W753),"")</f>
        <v/>
      </c>
      <c r="Y753" s="125" t="str">
        <f>IF(AND(b_BDVSA!W753&lt;&gt;"",b_BDVSA!W753&lt;&gt;0)=TRUE,IF(b_BDVSA!W753&gt;0,"D","A"),"")</f>
        <v/>
      </c>
      <c r="Z753" s="126" t="str">
        <f>IF(b_BDVSA!X753&lt;&gt;"",ABS(b_BDVSA!X753),"")</f>
        <v/>
      </c>
    </row>
    <row r="754" spans="1:26">
      <c r="A754" s="117" t="str">
        <f>IF(dati_pdc!A750&lt;&gt;"",IF(dati_pdc!D750=1,RIGHT(dati_pdc!A750,dati_pdc!E750),dati_pdc!A750),"")</f>
        <v/>
      </c>
      <c r="B754" s="117" t="str">
        <f>IF(dati_pdc!B750&lt;&gt;"",dati_pdc!B750,"")</f>
        <v/>
      </c>
      <c r="C754" s="117" t="str">
        <f>IF(dati_pdc!C750&lt;&gt;"",dati_pdc!C750,"")</f>
        <v/>
      </c>
      <c r="D754" s="117" t="str">
        <f>IF(dati_pdc!D750&lt;&gt;"",dati_pdc!D750,"")</f>
        <v/>
      </c>
      <c r="E754" s="125" t="str">
        <f>IF(b_BDVSA!F754&lt;&gt;"",ABS(b_BDVSA!F754),"")</f>
        <v/>
      </c>
      <c r="F754" s="125" t="str">
        <f>IF(AND(b_BDVSA!F754&lt;&gt;"",b_BDVSA!F754&lt;&gt;0)=TRUE,IF(b_BDVSA!F754&gt;0,"D","A"),"")</f>
        <v/>
      </c>
      <c r="G754" s="125" t="str">
        <f>IF(b_BDVSA!G754&lt;&gt;"",ABS(b_BDVSA!G754),"")</f>
        <v/>
      </c>
      <c r="H754" s="125" t="str">
        <f>IF(AND(b_BDVSA!G754&lt;&gt;"",b_BDVSA!G754&lt;&gt;0)=TRUE,IF(b_BDVSA!G754&gt;0,"D","A"),"")</f>
        <v/>
      </c>
      <c r="I754" s="125" t="str">
        <f>IF(b_BDVSA!H754&lt;&gt;"",ABS(b_BDVSA!H754),"")</f>
        <v/>
      </c>
      <c r="J754" s="125" t="str">
        <f>IF(AND(b_BDVSA!H754&lt;&gt;"",b_BDVSA!H754&lt;&gt;0)=TRUE,IF(b_BDVSA!H754&gt;0,"D","A"),"")</f>
        <v/>
      </c>
      <c r="K754" s="126" t="str">
        <f>IF(b_BDVSA!I754&lt;&gt;"",ABS(b_BDVSA!I754),"")</f>
        <v/>
      </c>
      <c r="L754" s="125" t="str">
        <f>IF(b_BDVSA!L754&lt;&gt;"",ABS(b_BDVSA!L754),"")</f>
        <v/>
      </c>
      <c r="M754" s="125" t="str">
        <f>IF(AND(b_BDVSA!L754&lt;&gt;"",b_BDVSA!L754&lt;&gt;0)=TRUE,IF(b_BDVSA!L754&gt;0,"D","A"),"")</f>
        <v/>
      </c>
      <c r="N754" s="125" t="str">
        <f>IF(b_BDVSA!M754&lt;&gt;"",ABS(b_BDVSA!M754),"")</f>
        <v/>
      </c>
      <c r="O754" s="125" t="str">
        <f>IF(AND(b_BDVSA!M754&lt;&gt;"",b_BDVSA!M754&lt;&gt;0)=TRUE,IF(b_BDVSA!M754&gt;0,"D","A"),"")</f>
        <v/>
      </c>
      <c r="P754" s="126" t="str">
        <f>IF(b_BDVSA!N754&lt;&gt;"",ABS(b_BDVSA!N754),"")</f>
        <v/>
      </c>
      <c r="Q754" s="125" t="str">
        <f>IF(b_BDVSA!Q754&lt;&gt;"",ABS(b_BDVSA!Q754),"")</f>
        <v/>
      </c>
      <c r="R754" s="125" t="str">
        <f>IF(AND(b_BDVSA!Q754&lt;&gt;"",b_BDVSA!Q754&lt;&gt;0)=TRUE,IF(b_BDVSA!Q754&gt;0,"D","A"),"")</f>
        <v/>
      </c>
      <c r="S754" s="125" t="str">
        <f>IF(b_BDVSA!R754&lt;&gt;"",ABS(b_BDVSA!R754),"")</f>
        <v/>
      </c>
      <c r="T754" s="125" t="str">
        <f>IF(AND(b_BDVSA!R754&lt;&gt;"",b_BDVSA!R754&lt;&gt;0)=TRUE,IF(b_BDVSA!R754&gt;0,"D","A"),"")</f>
        <v/>
      </c>
      <c r="U754" s="126" t="str">
        <f>IF(b_BDVSA!S754&lt;&gt;"",ABS(b_BDVSA!S754),"")</f>
        <v/>
      </c>
      <c r="V754" s="125" t="str">
        <f>IF(b_BDVSA!V754&lt;&gt;"",ABS(b_BDVSA!V754),"")</f>
        <v/>
      </c>
      <c r="W754" s="125" t="str">
        <f>IF(AND(b_BDVSA!V754&lt;&gt;"",b_BDVSA!V754&lt;&gt;0)=TRUE,IF(b_BDVSA!V754&gt;0,"D","A"),"")</f>
        <v/>
      </c>
      <c r="X754" s="125" t="str">
        <f>IF(b_BDVSA!W754&lt;&gt;"",ABS(b_BDVSA!W754),"")</f>
        <v/>
      </c>
      <c r="Y754" s="125" t="str">
        <f>IF(AND(b_BDVSA!W754&lt;&gt;"",b_BDVSA!W754&lt;&gt;0)=TRUE,IF(b_BDVSA!W754&gt;0,"D","A"),"")</f>
        <v/>
      </c>
      <c r="Z754" s="126" t="str">
        <f>IF(b_BDVSA!X754&lt;&gt;"",ABS(b_BDVSA!X754),"")</f>
        <v/>
      </c>
    </row>
    <row r="755" spans="1:26">
      <c r="A755" s="117" t="str">
        <f>IF(dati_pdc!A751&lt;&gt;"",IF(dati_pdc!D751=1,RIGHT(dati_pdc!A751,dati_pdc!E751),dati_pdc!A751),"")</f>
        <v/>
      </c>
      <c r="B755" s="117" t="str">
        <f>IF(dati_pdc!B751&lt;&gt;"",dati_pdc!B751,"")</f>
        <v/>
      </c>
      <c r="C755" s="117" t="str">
        <f>IF(dati_pdc!C751&lt;&gt;"",dati_pdc!C751,"")</f>
        <v/>
      </c>
      <c r="D755" s="117" t="str">
        <f>IF(dati_pdc!D751&lt;&gt;"",dati_pdc!D751,"")</f>
        <v/>
      </c>
      <c r="E755" s="125" t="str">
        <f>IF(b_BDVSA!F755&lt;&gt;"",ABS(b_BDVSA!F755),"")</f>
        <v/>
      </c>
      <c r="F755" s="125" t="str">
        <f>IF(AND(b_BDVSA!F755&lt;&gt;"",b_BDVSA!F755&lt;&gt;0)=TRUE,IF(b_BDVSA!F755&gt;0,"D","A"),"")</f>
        <v/>
      </c>
      <c r="G755" s="125" t="str">
        <f>IF(b_BDVSA!G755&lt;&gt;"",ABS(b_BDVSA!G755),"")</f>
        <v/>
      </c>
      <c r="H755" s="125" t="str">
        <f>IF(AND(b_BDVSA!G755&lt;&gt;"",b_BDVSA!G755&lt;&gt;0)=TRUE,IF(b_BDVSA!G755&gt;0,"D","A"),"")</f>
        <v/>
      </c>
      <c r="I755" s="125" t="str">
        <f>IF(b_BDVSA!H755&lt;&gt;"",ABS(b_BDVSA!H755),"")</f>
        <v/>
      </c>
      <c r="J755" s="125" t="str">
        <f>IF(AND(b_BDVSA!H755&lt;&gt;"",b_BDVSA!H755&lt;&gt;0)=TRUE,IF(b_BDVSA!H755&gt;0,"D","A"),"")</f>
        <v/>
      </c>
      <c r="K755" s="126" t="str">
        <f>IF(b_BDVSA!I755&lt;&gt;"",ABS(b_BDVSA!I755),"")</f>
        <v/>
      </c>
      <c r="L755" s="125" t="str">
        <f>IF(b_BDVSA!L755&lt;&gt;"",ABS(b_BDVSA!L755),"")</f>
        <v/>
      </c>
      <c r="M755" s="125" t="str">
        <f>IF(AND(b_BDVSA!L755&lt;&gt;"",b_BDVSA!L755&lt;&gt;0)=TRUE,IF(b_BDVSA!L755&gt;0,"D","A"),"")</f>
        <v/>
      </c>
      <c r="N755" s="125" t="str">
        <f>IF(b_BDVSA!M755&lt;&gt;"",ABS(b_BDVSA!M755),"")</f>
        <v/>
      </c>
      <c r="O755" s="125" t="str">
        <f>IF(AND(b_BDVSA!M755&lt;&gt;"",b_BDVSA!M755&lt;&gt;0)=TRUE,IF(b_BDVSA!M755&gt;0,"D","A"),"")</f>
        <v/>
      </c>
      <c r="P755" s="126" t="str">
        <f>IF(b_BDVSA!N755&lt;&gt;"",ABS(b_BDVSA!N755),"")</f>
        <v/>
      </c>
      <c r="Q755" s="125" t="str">
        <f>IF(b_BDVSA!Q755&lt;&gt;"",ABS(b_BDVSA!Q755),"")</f>
        <v/>
      </c>
      <c r="R755" s="125" t="str">
        <f>IF(AND(b_BDVSA!Q755&lt;&gt;"",b_BDVSA!Q755&lt;&gt;0)=TRUE,IF(b_BDVSA!Q755&gt;0,"D","A"),"")</f>
        <v/>
      </c>
      <c r="S755" s="125" t="str">
        <f>IF(b_BDVSA!R755&lt;&gt;"",ABS(b_BDVSA!R755),"")</f>
        <v/>
      </c>
      <c r="T755" s="125" t="str">
        <f>IF(AND(b_BDVSA!R755&lt;&gt;"",b_BDVSA!R755&lt;&gt;0)=TRUE,IF(b_BDVSA!R755&gt;0,"D","A"),"")</f>
        <v/>
      </c>
      <c r="U755" s="126" t="str">
        <f>IF(b_BDVSA!S755&lt;&gt;"",ABS(b_BDVSA!S755),"")</f>
        <v/>
      </c>
      <c r="V755" s="125" t="str">
        <f>IF(b_BDVSA!V755&lt;&gt;"",ABS(b_BDVSA!V755),"")</f>
        <v/>
      </c>
      <c r="W755" s="125" t="str">
        <f>IF(AND(b_BDVSA!V755&lt;&gt;"",b_BDVSA!V755&lt;&gt;0)=TRUE,IF(b_BDVSA!V755&gt;0,"D","A"),"")</f>
        <v/>
      </c>
      <c r="X755" s="125" t="str">
        <f>IF(b_BDVSA!W755&lt;&gt;"",ABS(b_BDVSA!W755),"")</f>
        <v/>
      </c>
      <c r="Y755" s="125" t="str">
        <f>IF(AND(b_BDVSA!W755&lt;&gt;"",b_BDVSA!W755&lt;&gt;0)=TRUE,IF(b_BDVSA!W755&gt;0,"D","A"),"")</f>
        <v/>
      </c>
      <c r="Z755" s="126" t="str">
        <f>IF(b_BDVSA!X755&lt;&gt;"",ABS(b_BDVSA!X755),"")</f>
        <v/>
      </c>
    </row>
    <row r="756" spans="1:26">
      <c r="A756" s="117" t="str">
        <f>IF(dati_pdc!A752&lt;&gt;"",IF(dati_pdc!D752=1,RIGHT(dati_pdc!A752,dati_pdc!E752),dati_pdc!A752),"")</f>
        <v/>
      </c>
      <c r="B756" s="117" t="str">
        <f>IF(dati_pdc!B752&lt;&gt;"",dati_pdc!B752,"")</f>
        <v/>
      </c>
      <c r="C756" s="117" t="str">
        <f>IF(dati_pdc!C752&lt;&gt;"",dati_pdc!C752,"")</f>
        <v/>
      </c>
      <c r="D756" s="117" t="str">
        <f>IF(dati_pdc!D752&lt;&gt;"",dati_pdc!D752,"")</f>
        <v/>
      </c>
      <c r="E756" s="125" t="str">
        <f>IF(b_BDVSA!F756&lt;&gt;"",ABS(b_BDVSA!F756),"")</f>
        <v/>
      </c>
      <c r="F756" s="125" t="str">
        <f>IF(AND(b_BDVSA!F756&lt;&gt;"",b_BDVSA!F756&lt;&gt;0)=TRUE,IF(b_BDVSA!F756&gt;0,"D","A"),"")</f>
        <v/>
      </c>
      <c r="G756" s="125" t="str">
        <f>IF(b_BDVSA!G756&lt;&gt;"",ABS(b_BDVSA!G756),"")</f>
        <v/>
      </c>
      <c r="H756" s="125" t="str">
        <f>IF(AND(b_BDVSA!G756&lt;&gt;"",b_BDVSA!G756&lt;&gt;0)=TRUE,IF(b_BDVSA!G756&gt;0,"D","A"),"")</f>
        <v/>
      </c>
      <c r="I756" s="125" t="str">
        <f>IF(b_BDVSA!H756&lt;&gt;"",ABS(b_BDVSA!H756),"")</f>
        <v/>
      </c>
      <c r="J756" s="125" t="str">
        <f>IF(AND(b_BDVSA!H756&lt;&gt;"",b_BDVSA!H756&lt;&gt;0)=TRUE,IF(b_BDVSA!H756&gt;0,"D","A"),"")</f>
        <v/>
      </c>
      <c r="K756" s="126" t="str">
        <f>IF(b_BDVSA!I756&lt;&gt;"",ABS(b_BDVSA!I756),"")</f>
        <v/>
      </c>
      <c r="L756" s="125" t="str">
        <f>IF(b_BDVSA!L756&lt;&gt;"",ABS(b_BDVSA!L756),"")</f>
        <v/>
      </c>
      <c r="M756" s="125" t="str">
        <f>IF(AND(b_BDVSA!L756&lt;&gt;"",b_BDVSA!L756&lt;&gt;0)=TRUE,IF(b_BDVSA!L756&gt;0,"D","A"),"")</f>
        <v/>
      </c>
      <c r="N756" s="125" t="str">
        <f>IF(b_BDVSA!M756&lt;&gt;"",ABS(b_BDVSA!M756),"")</f>
        <v/>
      </c>
      <c r="O756" s="125" t="str">
        <f>IF(AND(b_BDVSA!M756&lt;&gt;"",b_BDVSA!M756&lt;&gt;0)=TRUE,IF(b_BDVSA!M756&gt;0,"D","A"),"")</f>
        <v/>
      </c>
      <c r="P756" s="126" t="str">
        <f>IF(b_BDVSA!N756&lt;&gt;"",ABS(b_BDVSA!N756),"")</f>
        <v/>
      </c>
      <c r="Q756" s="125" t="str">
        <f>IF(b_BDVSA!Q756&lt;&gt;"",ABS(b_BDVSA!Q756),"")</f>
        <v/>
      </c>
      <c r="R756" s="125" t="str">
        <f>IF(AND(b_BDVSA!Q756&lt;&gt;"",b_BDVSA!Q756&lt;&gt;0)=TRUE,IF(b_BDVSA!Q756&gt;0,"D","A"),"")</f>
        <v/>
      </c>
      <c r="S756" s="125" t="str">
        <f>IF(b_BDVSA!R756&lt;&gt;"",ABS(b_BDVSA!R756),"")</f>
        <v/>
      </c>
      <c r="T756" s="125" t="str">
        <f>IF(AND(b_BDVSA!R756&lt;&gt;"",b_BDVSA!R756&lt;&gt;0)=TRUE,IF(b_BDVSA!R756&gt;0,"D","A"),"")</f>
        <v/>
      </c>
      <c r="U756" s="126" t="str">
        <f>IF(b_BDVSA!S756&lt;&gt;"",ABS(b_BDVSA!S756),"")</f>
        <v/>
      </c>
      <c r="V756" s="125" t="str">
        <f>IF(b_BDVSA!V756&lt;&gt;"",ABS(b_BDVSA!V756),"")</f>
        <v/>
      </c>
      <c r="W756" s="125" t="str">
        <f>IF(AND(b_BDVSA!V756&lt;&gt;"",b_BDVSA!V756&lt;&gt;0)=TRUE,IF(b_BDVSA!V756&gt;0,"D","A"),"")</f>
        <v/>
      </c>
      <c r="X756" s="125" t="str">
        <f>IF(b_BDVSA!W756&lt;&gt;"",ABS(b_BDVSA!W756),"")</f>
        <v/>
      </c>
      <c r="Y756" s="125" t="str">
        <f>IF(AND(b_BDVSA!W756&lt;&gt;"",b_BDVSA!W756&lt;&gt;0)=TRUE,IF(b_BDVSA!W756&gt;0,"D","A"),"")</f>
        <v/>
      </c>
      <c r="Z756" s="126" t="str">
        <f>IF(b_BDVSA!X756&lt;&gt;"",ABS(b_BDVSA!X756),"")</f>
        <v/>
      </c>
    </row>
    <row r="757" spans="1:26">
      <c r="A757" s="117" t="str">
        <f>IF(dati_pdc!A753&lt;&gt;"",IF(dati_pdc!D753=1,RIGHT(dati_pdc!A753,dati_pdc!E753),dati_pdc!A753),"")</f>
        <v/>
      </c>
      <c r="B757" s="117" t="str">
        <f>IF(dati_pdc!B753&lt;&gt;"",dati_pdc!B753,"")</f>
        <v/>
      </c>
      <c r="C757" s="117" t="str">
        <f>IF(dati_pdc!C753&lt;&gt;"",dati_pdc!C753,"")</f>
        <v/>
      </c>
      <c r="D757" s="117" t="str">
        <f>IF(dati_pdc!D753&lt;&gt;"",dati_pdc!D753,"")</f>
        <v/>
      </c>
      <c r="E757" s="125" t="str">
        <f>IF(b_BDVSA!F757&lt;&gt;"",ABS(b_BDVSA!F757),"")</f>
        <v/>
      </c>
      <c r="F757" s="125" t="str">
        <f>IF(AND(b_BDVSA!F757&lt;&gt;"",b_BDVSA!F757&lt;&gt;0)=TRUE,IF(b_BDVSA!F757&gt;0,"D","A"),"")</f>
        <v/>
      </c>
      <c r="G757" s="125" t="str">
        <f>IF(b_BDVSA!G757&lt;&gt;"",ABS(b_BDVSA!G757),"")</f>
        <v/>
      </c>
      <c r="H757" s="125" t="str">
        <f>IF(AND(b_BDVSA!G757&lt;&gt;"",b_BDVSA!G757&lt;&gt;0)=TRUE,IF(b_BDVSA!G757&gt;0,"D","A"),"")</f>
        <v/>
      </c>
      <c r="I757" s="125" t="str">
        <f>IF(b_BDVSA!H757&lt;&gt;"",ABS(b_BDVSA!H757),"")</f>
        <v/>
      </c>
      <c r="J757" s="125" t="str">
        <f>IF(AND(b_BDVSA!H757&lt;&gt;"",b_BDVSA!H757&lt;&gt;0)=TRUE,IF(b_BDVSA!H757&gt;0,"D","A"),"")</f>
        <v/>
      </c>
      <c r="K757" s="126" t="str">
        <f>IF(b_BDVSA!I757&lt;&gt;"",ABS(b_BDVSA!I757),"")</f>
        <v/>
      </c>
      <c r="L757" s="125" t="str">
        <f>IF(b_BDVSA!L757&lt;&gt;"",ABS(b_BDVSA!L757),"")</f>
        <v/>
      </c>
      <c r="M757" s="125" t="str">
        <f>IF(AND(b_BDVSA!L757&lt;&gt;"",b_BDVSA!L757&lt;&gt;0)=TRUE,IF(b_BDVSA!L757&gt;0,"D","A"),"")</f>
        <v/>
      </c>
      <c r="N757" s="125" t="str">
        <f>IF(b_BDVSA!M757&lt;&gt;"",ABS(b_BDVSA!M757),"")</f>
        <v/>
      </c>
      <c r="O757" s="125" t="str">
        <f>IF(AND(b_BDVSA!M757&lt;&gt;"",b_BDVSA!M757&lt;&gt;0)=TRUE,IF(b_BDVSA!M757&gt;0,"D","A"),"")</f>
        <v/>
      </c>
      <c r="P757" s="126" t="str">
        <f>IF(b_BDVSA!N757&lt;&gt;"",ABS(b_BDVSA!N757),"")</f>
        <v/>
      </c>
      <c r="Q757" s="125" t="str">
        <f>IF(b_BDVSA!Q757&lt;&gt;"",ABS(b_BDVSA!Q757),"")</f>
        <v/>
      </c>
      <c r="R757" s="125" t="str">
        <f>IF(AND(b_BDVSA!Q757&lt;&gt;"",b_BDVSA!Q757&lt;&gt;0)=TRUE,IF(b_BDVSA!Q757&gt;0,"D","A"),"")</f>
        <v/>
      </c>
      <c r="S757" s="125" t="str">
        <f>IF(b_BDVSA!R757&lt;&gt;"",ABS(b_BDVSA!R757),"")</f>
        <v/>
      </c>
      <c r="T757" s="125" t="str">
        <f>IF(AND(b_BDVSA!R757&lt;&gt;"",b_BDVSA!R757&lt;&gt;0)=TRUE,IF(b_BDVSA!R757&gt;0,"D","A"),"")</f>
        <v/>
      </c>
      <c r="U757" s="126" t="str">
        <f>IF(b_BDVSA!S757&lt;&gt;"",ABS(b_BDVSA!S757),"")</f>
        <v/>
      </c>
      <c r="V757" s="125" t="str">
        <f>IF(b_BDVSA!V757&lt;&gt;"",ABS(b_BDVSA!V757),"")</f>
        <v/>
      </c>
      <c r="W757" s="125" t="str">
        <f>IF(AND(b_BDVSA!V757&lt;&gt;"",b_BDVSA!V757&lt;&gt;0)=TRUE,IF(b_BDVSA!V757&gt;0,"D","A"),"")</f>
        <v/>
      </c>
      <c r="X757" s="125" t="str">
        <f>IF(b_BDVSA!W757&lt;&gt;"",ABS(b_BDVSA!W757),"")</f>
        <v/>
      </c>
      <c r="Y757" s="125" t="str">
        <f>IF(AND(b_BDVSA!W757&lt;&gt;"",b_BDVSA!W757&lt;&gt;0)=TRUE,IF(b_BDVSA!W757&gt;0,"D","A"),"")</f>
        <v/>
      </c>
      <c r="Z757" s="126" t="str">
        <f>IF(b_BDVSA!X757&lt;&gt;"",ABS(b_BDVSA!X757),"")</f>
        <v/>
      </c>
    </row>
    <row r="758" spans="1:26">
      <c r="A758" s="117" t="str">
        <f>IF(dati_pdc!A754&lt;&gt;"",IF(dati_pdc!D754=1,RIGHT(dati_pdc!A754,dati_pdc!E754),dati_pdc!A754),"")</f>
        <v/>
      </c>
      <c r="B758" s="117" t="str">
        <f>IF(dati_pdc!B754&lt;&gt;"",dati_pdc!B754,"")</f>
        <v/>
      </c>
      <c r="C758" s="117" t="str">
        <f>IF(dati_pdc!C754&lt;&gt;"",dati_pdc!C754,"")</f>
        <v/>
      </c>
      <c r="D758" s="117" t="str">
        <f>IF(dati_pdc!D754&lt;&gt;"",dati_pdc!D754,"")</f>
        <v/>
      </c>
      <c r="E758" s="125" t="str">
        <f>IF(b_BDVSA!F758&lt;&gt;"",ABS(b_BDVSA!F758),"")</f>
        <v/>
      </c>
      <c r="F758" s="125" t="str">
        <f>IF(AND(b_BDVSA!F758&lt;&gt;"",b_BDVSA!F758&lt;&gt;0)=TRUE,IF(b_BDVSA!F758&gt;0,"D","A"),"")</f>
        <v/>
      </c>
      <c r="G758" s="125" t="str">
        <f>IF(b_BDVSA!G758&lt;&gt;"",ABS(b_BDVSA!G758),"")</f>
        <v/>
      </c>
      <c r="H758" s="125" t="str">
        <f>IF(AND(b_BDVSA!G758&lt;&gt;"",b_BDVSA!G758&lt;&gt;0)=TRUE,IF(b_BDVSA!G758&gt;0,"D","A"),"")</f>
        <v/>
      </c>
      <c r="I758" s="125" t="str">
        <f>IF(b_BDVSA!H758&lt;&gt;"",ABS(b_BDVSA!H758),"")</f>
        <v/>
      </c>
      <c r="J758" s="125" t="str">
        <f>IF(AND(b_BDVSA!H758&lt;&gt;"",b_BDVSA!H758&lt;&gt;0)=TRUE,IF(b_BDVSA!H758&gt;0,"D","A"),"")</f>
        <v/>
      </c>
      <c r="K758" s="126" t="str">
        <f>IF(b_BDVSA!I758&lt;&gt;"",ABS(b_BDVSA!I758),"")</f>
        <v/>
      </c>
      <c r="L758" s="125" t="str">
        <f>IF(b_BDVSA!L758&lt;&gt;"",ABS(b_BDVSA!L758),"")</f>
        <v/>
      </c>
      <c r="M758" s="125" t="str">
        <f>IF(AND(b_BDVSA!L758&lt;&gt;"",b_BDVSA!L758&lt;&gt;0)=TRUE,IF(b_BDVSA!L758&gt;0,"D","A"),"")</f>
        <v/>
      </c>
      <c r="N758" s="125" t="str">
        <f>IF(b_BDVSA!M758&lt;&gt;"",ABS(b_BDVSA!M758),"")</f>
        <v/>
      </c>
      <c r="O758" s="125" t="str">
        <f>IF(AND(b_BDVSA!M758&lt;&gt;"",b_BDVSA!M758&lt;&gt;0)=TRUE,IF(b_BDVSA!M758&gt;0,"D","A"),"")</f>
        <v/>
      </c>
      <c r="P758" s="126" t="str">
        <f>IF(b_BDVSA!N758&lt;&gt;"",ABS(b_BDVSA!N758),"")</f>
        <v/>
      </c>
      <c r="Q758" s="125" t="str">
        <f>IF(b_BDVSA!Q758&lt;&gt;"",ABS(b_BDVSA!Q758),"")</f>
        <v/>
      </c>
      <c r="R758" s="125" t="str">
        <f>IF(AND(b_BDVSA!Q758&lt;&gt;"",b_BDVSA!Q758&lt;&gt;0)=TRUE,IF(b_BDVSA!Q758&gt;0,"D","A"),"")</f>
        <v/>
      </c>
      <c r="S758" s="125" t="str">
        <f>IF(b_BDVSA!R758&lt;&gt;"",ABS(b_BDVSA!R758),"")</f>
        <v/>
      </c>
      <c r="T758" s="125" t="str">
        <f>IF(AND(b_BDVSA!R758&lt;&gt;"",b_BDVSA!R758&lt;&gt;0)=TRUE,IF(b_BDVSA!R758&gt;0,"D","A"),"")</f>
        <v/>
      </c>
      <c r="U758" s="126" t="str">
        <f>IF(b_BDVSA!S758&lt;&gt;"",ABS(b_BDVSA!S758),"")</f>
        <v/>
      </c>
      <c r="V758" s="125" t="str">
        <f>IF(b_BDVSA!V758&lt;&gt;"",ABS(b_BDVSA!V758),"")</f>
        <v/>
      </c>
      <c r="W758" s="125" t="str">
        <f>IF(AND(b_BDVSA!V758&lt;&gt;"",b_BDVSA!V758&lt;&gt;0)=TRUE,IF(b_BDVSA!V758&gt;0,"D","A"),"")</f>
        <v/>
      </c>
      <c r="X758" s="125" t="str">
        <f>IF(b_BDVSA!W758&lt;&gt;"",ABS(b_BDVSA!W758),"")</f>
        <v/>
      </c>
      <c r="Y758" s="125" t="str">
        <f>IF(AND(b_BDVSA!W758&lt;&gt;"",b_BDVSA!W758&lt;&gt;0)=TRUE,IF(b_BDVSA!W758&gt;0,"D","A"),"")</f>
        <v/>
      </c>
      <c r="Z758" s="126" t="str">
        <f>IF(b_BDVSA!X758&lt;&gt;"",ABS(b_BDVSA!X758),"")</f>
        <v/>
      </c>
    </row>
    <row r="759" spans="1:26">
      <c r="A759" s="117" t="str">
        <f>IF(dati_pdc!A755&lt;&gt;"",IF(dati_pdc!D755=1,RIGHT(dati_pdc!A755,dati_pdc!E755),dati_pdc!A755),"")</f>
        <v/>
      </c>
      <c r="B759" s="117" t="str">
        <f>IF(dati_pdc!B755&lt;&gt;"",dati_pdc!B755,"")</f>
        <v/>
      </c>
      <c r="C759" s="117" t="str">
        <f>IF(dati_pdc!C755&lt;&gt;"",dati_pdc!C755,"")</f>
        <v/>
      </c>
      <c r="D759" s="117" t="str">
        <f>IF(dati_pdc!D755&lt;&gt;"",dati_pdc!D755,"")</f>
        <v/>
      </c>
      <c r="E759" s="125" t="str">
        <f>IF(b_BDVSA!F759&lt;&gt;"",ABS(b_BDVSA!F759),"")</f>
        <v/>
      </c>
      <c r="F759" s="125" t="str">
        <f>IF(AND(b_BDVSA!F759&lt;&gt;"",b_BDVSA!F759&lt;&gt;0)=TRUE,IF(b_BDVSA!F759&gt;0,"D","A"),"")</f>
        <v/>
      </c>
      <c r="G759" s="125" t="str">
        <f>IF(b_BDVSA!G759&lt;&gt;"",ABS(b_BDVSA!G759),"")</f>
        <v/>
      </c>
      <c r="H759" s="125" t="str">
        <f>IF(AND(b_BDVSA!G759&lt;&gt;"",b_BDVSA!G759&lt;&gt;0)=TRUE,IF(b_BDVSA!G759&gt;0,"D","A"),"")</f>
        <v/>
      </c>
      <c r="I759" s="125" t="str">
        <f>IF(b_BDVSA!H759&lt;&gt;"",ABS(b_BDVSA!H759),"")</f>
        <v/>
      </c>
      <c r="J759" s="125" t="str">
        <f>IF(AND(b_BDVSA!H759&lt;&gt;"",b_BDVSA!H759&lt;&gt;0)=TRUE,IF(b_BDVSA!H759&gt;0,"D","A"),"")</f>
        <v/>
      </c>
      <c r="K759" s="126" t="str">
        <f>IF(b_BDVSA!I759&lt;&gt;"",ABS(b_BDVSA!I759),"")</f>
        <v/>
      </c>
      <c r="L759" s="125" t="str">
        <f>IF(b_BDVSA!L759&lt;&gt;"",ABS(b_BDVSA!L759),"")</f>
        <v/>
      </c>
      <c r="M759" s="125" t="str">
        <f>IF(AND(b_BDVSA!L759&lt;&gt;"",b_BDVSA!L759&lt;&gt;0)=TRUE,IF(b_BDVSA!L759&gt;0,"D","A"),"")</f>
        <v/>
      </c>
      <c r="N759" s="125" t="str">
        <f>IF(b_BDVSA!M759&lt;&gt;"",ABS(b_BDVSA!M759),"")</f>
        <v/>
      </c>
      <c r="O759" s="125" t="str">
        <f>IF(AND(b_BDVSA!M759&lt;&gt;"",b_BDVSA!M759&lt;&gt;0)=TRUE,IF(b_BDVSA!M759&gt;0,"D","A"),"")</f>
        <v/>
      </c>
      <c r="P759" s="126" t="str">
        <f>IF(b_BDVSA!N759&lt;&gt;"",ABS(b_BDVSA!N759),"")</f>
        <v/>
      </c>
      <c r="Q759" s="125" t="str">
        <f>IF(b_BDVSA!Q759&lt;&gt;"",ABS(b_BDVSA!Q759),"")</f>
        <v/>
      </c>
      <c r="R759" s="125" t="str">
        <f>IF(AND(b_BDVSA!Q759&lt;&gt;"",b_BDVSA!Q759&lt;&gt;0)=TRUE,IF(b_BDVSA!Q759&gt;0,"D","A"),"")</f>
        <v/>
      </c>
      <c r="S759" s="125" t="str">
        <f>IF(b_BDVSA!R759&lt;&gt;"",ABS(b_BDVSA!R759),"")</f>
        <v/>
      </c>
      <c r="T759" s="125" t="str">
        <f>IF(AND(b_BDVSA!R759&lt;&gt;"",b_BDVSA!R759&lt;&gt;0)=TRUE,IF(b_BDVSA!R759&gt;0,"D","A"),"")</f>
        <v/>
      </c>
      <c r="U759" s="126" t="str">
        <f>IF(b_BDVSA!S759&lt;&gt;"",ABS(b_BDVSA!S759),"")</f>
        <v/>
      </c>
      <c r="V759" s="125" t="str">
        <f>IF(b_BDVSA!V759&lt;&gt;"",ABS(b_BDVSA!V759),"")</f>
        <v/>
      </c>
      <c r="W759" s="125" t="str">
        <f>IF(AND(b_BDVSA!V759&lt;&gt;"",b_BDVSA!V759&lt;&gt;0)=TRUE,IF(b_BDVSA!V759&gt;0,"D","A"),"")</f>
        <v/>
      </c>
      <c r="X759" s="125" t="str">
        <f>IF(b_BDVSA!W759&lt;&gt;"",ABS(b_BDVSA!W759),"")</f>
        <v/>
      </c>
      <c r="Y759" s="125" t="str">
        <f>IF(AND(b_BDVSA!W759&lt;&gt;"",b_BDVSA!W759&lt;&gt;0)=TRUE,IF(b_BDVSA!W759&gt;0,"D","A"),"")</f>
        <v/>
      </c>
      <c r="Z759" s="126" t="str">
        <f>IF(b_BDVSA!X759&lt;&gt;"",ABS(b_BDVSA!X759),"")</f>
        <v/>
      </c>
    </row>
    <row r="760" spans="1:26">
      <c r="A760" s="117" t="str">
        <f>IF(dati_pdc!A756&lt;&gt;"",IF(dati_pdc!D756=1,RIGHT(dati_pdc!A756,dati_pdc!E756),dati_pdc!A756),"")</f>
        <v/>
      </c>
      <c r="B760" s="117" t="str">
        <f>IF(dati_pdc!B756&lt;&gt;"",dati_pdc!B756,"")</f>
        <v/>
      </c>
      <c r="C760" s="117" t="str">
        <f>IF(dati_pdc!C756&lt;&gt;"",dati_pdc!C756,"")</f>
        <v/>
      </c>
      <c r="D760" s="117" t="str">
        <f>IF(dati_pdc!D756&lt;&gt;"",dati_pdc!D756,"")</f>
        <v/>
      </c>
      <c r="E760" s="125" t="str">
        <f>IF(b_BDVSA!F760&lt;&gt;"",ABS(b_BDVSA!F760),"")</f>
        <v/>
      </c>
      <c r="F760" s="125" t="str">
        <f>IF(AND(b_BDVSA!F760&lt;&gt;"",b_BDVSA!F760&lt;&gt;0)=TRUE,IF(b_BDVSA!F760&gt;0,"D","A"),"")</f>
        <v/>
      </c>
      <c r="G760" s="125" t="str">
        <f>IF(b_BDVSA!G760&lt;&gt;"",ABS(b_BDVSA!G760),"")</f>
        <v/>
      </c>
      <c r="H760" s="125" t="str">
        <f>IF(AND(b_BDVSA!G760&lt;&gt;"",b_BDVSA!G760&lt;&gt;0)=TRUE,IF(b_BDVSA!G760&gt;0,"D","A"),"")</f>
        <v/>
      </c>
      <c r="I760" s="125" t="str">
        <f>IF(b_BDVSA!H760&lt;&gt;"",ABS(b_BDVSA!H760),"")</f>
        <v/>
      </c>
      <c r="J760" s="125" t="str">
        <f>IF(AND(b_BDVSA!H760&lt;&gt;"",b_BDVSA!H760&lt;&gt;0)=TRUE,IF(b_BDVSA!H760&gt;0,"D","A"),"")</f>
        <v/>
      </c>
      <c r="K760" s="126" t="str">
        <f>IF(b_BDVSA!I760&lt;&gt;"",ABS(b_BDVSA!I760),"")</f>
        <v/>
      </c>
      <c r="L760" s="125" t="str">
        <f>IF(b_BDVSA!L760&lt;&gt;"",ABS(b_BDVSA!L760),"")</f>
        <v/>
      </c>
      <c r="M760" s="125" t="str">
        <f>IF(AND(b_BDVSA!L760&lt;&gt;"",b_BDVSA!L760&lt;&gt;0)=TRUE,IF(b_BDVSA!L760&gt;0,"D","A"),"")</f>
        <v/>
      </c>
      <c r="N760" s="125" t="str">
        <f>IF(b_BDVSA!M760&lt;&gt;"",ABS(b_BDVSA!M760),"")</f>
        <v/>
      </c>
      <c r="O760" s="125" t="str">
        <f>IF(AND(b_BDVSA!M760&lt;&gt;"",b_BDVSA!M760&lt;&gt;0)=TRUE,IF(b_BDVSA!M760&gt;0,"D","A"),"")</f>
        <v/>
      </c>
      <c r="P760" s="126" t="str">
        <f>IF(b_BDVSA!N760&lt;&gt;"",ABS(b_BDVSA!N760),"")</f>
        <v/>
      </c>
      <c r="Q760" s="125" t="str">
        <f>IF(b_BDVSA!Q760&lt;&gt;"",ABS(b_BDVSA!Q760),"")</f>
        <v/>
      </c>
      <c r="R760" s="125" t="str">
        <f>IF(AND(b_BDVSA!Q760&lt;&gt;"",b_BDVSA!Q760&lt;&gt;0)=TRUE,IF(b_BDVSA!Q760&gt;0,"D","A"),"")</f>
        <v/>
      </c>
      <c r="S760" s="125" t="str">
        <f>IF(b_BDVSA!R760&lt;&gt;"",ABS(b_BDVSA!R760),"")</f>
        <v/>
      </c>
      <c r="T760" s="125" t="str">
        <f>IF(AND(b_BDVSA!R760&lt;&gt;"",b_BDVSA!R760&lt;&gt;0)=TRUE,IF(b_BDVSA!R760&gt;0,"D","A"),"")</f>
        <v/>
      </c>
      <c r="U760" s="126" t="str">
        <f>IF(b_BDVSA!S760&lt;&gt;"",ABS(b_BDVSA!S760),"")</f>
        <v/>
      </c>
      <c r="V760" s="125" t="str">
        <f>IF(b_BDVSA!V760&lt;&gt;"",ABS(b_BDVSA!V760),"")</f>
        <v/>
      </c>
      <c r="W760" s="125" t="str">
        <f>IF(AND(b_BDVSA!V760&lt;&gt;"",b_BDVSA!V760&lt;&gt;0)=TRUE,IF(b_BDVSA!V760&gt;0,"D","A"),"")</f>
        <v/>
      </c>
      <c r="X760" s="125" t="str">
        <f>IF(b_BDVSA!W760&lt;&gt;"",ABS(b_BDVSA!W760),"")</f>
        <v/>
      </c>
      <c r="Y760" s="125" t="str">
        <f>IF(AND(b_BDVSA!W760&lt;&gt;"",b_BDVSA!W760&lt;&gt;0)=TRUE,IF(b_BDVSA!W760&gt;0,"D","A"),"")</f>
        <v/>
      </c>
      <c r="Z760" s="126" t="str">
        <f>IF(b_BDVSA!X760&lt;&gt;"",ABS(b_BDVSA!X760),"")</f>
        <v/>
      </c>
    </row>
    <row r="761" spans="1:26">
      <c r="A761" s="117" t="str">
        <f>IF(dati_pdc!A757&lt;&gt;"",IF(dati_pdc!D757=1,RIGHT(dati_pdc!A757,dati_pdc!E757),dati_pdc!A757),"")</f>
        <v/>
      </c>
      <c r="B761" s="117" t="str">
        <f>IF(dati_pdc!B757&lt;&gt;"",dati_pdc!B757,"")</f>
        <v/>
      </c>
      <c r="C761" s="117" t="str">
        <f>IF(dati_pdc!C757&lt;&gt;"",dati_pdc!C757,"")</f>
        <v/>
      </c>
      <c r="D761" s="117" t="str">
        <f>IF(dati_pdc!D757&lt;&gt;"",dati_pdc!D757,"")</f>
        <v/>
      </c>
      <c r="E761" s="125" t="str">
        <f>IF(b_BDVSA!F761&lt;&gt;"",ABS(b_BDVSA!F761),"")</f>
        <v/>
      </c>
      <c r="F761" s="125" t="str">
        <f>IF(AND(b_BDVSA!F761&lt;&gt;"",b_BDVSA!F761&lt;&gt;0)=TRUE,IF(b_BDVSA!F761&gt;0,"D","A"),"")</f>
        <v/>
      </c>
      <c r="G761" s="125" t="str">
        <f>IF(b_BDVSA!G761&lt;&gt;"",ABS(b_BDVSA!G761),"")</f>
        <v/>
      </c>
      <c r="H761" s="125" t="str">
        <f>IF(AND(b_BDVSA!G761&lt;&gt;"",b_BDVSA!G761&lt;&gt;0)=TRUE,IF(b_BDVSA!G761&gt;0,"D","A"),"")</f>
        <v/>
      </c>
      <c r="I761" s="125" t="str">
        <f>IF(b_BDVSA!H761&lt;&gt;"",ABS(b_BDVSA!H761),"")</f>
        <v/>
      </c>
      <c r="J761" s="125" t="str">
        <f>IF(AND(b_BDVSA!H761&lt;&gt;"",b_BDVSA!H761&lt;&gt;0)=TRUE,IF(b_BDVSA!H761&gt;0,"D","A"),"")</f>
        <v/>
      </c>
      <c r="K761" s="126" t="str">
        <f>IF(b_BDVSA!I761&lt;&gt;"",ABS(b_BDVSA!I761),"")</f>
        <v/>
      </c>
      <c r="L761" s="125" t="str">
        <f>IF(b_BDVSA!L761&lt;&gt;"",ABS(b_BDVSA!L761),"")</f>
        <v/>
      </c>
      <c r="M761" s="125" t="str">
        <f>IF(AND(b_BDVSA!L761&lt;&gt;"",b_BDVSA!L761&lt;&gt;0)=TRUE,IF(b_BDVSA!L761&gt;0,"D","A"),"")</f>
        <v/>
      </c>
      <c r="N761" s="125" t="str">
        <f>IF(b_BDVSA!M761&lt;&gt;"",ABS(b_BDVSA!M761),"")</f>
        <v/>
      </c>
      <c r="O761" s="125" t="str">
        <f>IF(AND(b_BDVSA!M761&lt;&gt;"",b_BDVSA!M761&lt;&gt;0)=TRUE,IF(b_BDVSA!M761&gt;0,"D","A"),"")</f>
        <v/>
      </c>
      <c r="P761" s="126" t="str">
        <f>IF(b_BDVSA!N761&lt;&gt;"",ABS(b_BDVSA!N761),"")</f>
        <v/>
      </c>
      <c r="Q761" s="125" t="str">
        <f>IF(b_BDVSA!Q761&lt;&gt;"",ABS(b_BDVSA!Q761),"")</f>
        <v/>
      </c>
      <c r="R761" s="125" t="str">
        <f>IF(AND(b_BDVSA!Q761&lt;&gt;"",b_BDVSA!Q761&lt;&gt;0)=TRUE,IF(b_BDVSA!Q761&gt;0,"D","A"),"")</f>
        <v/>
      </c>
      <c r="S761" s="125" t="str">
        <f>IF(b_BDVSA!R761&lt;&gt;"",ABS(b_BDVSA!R761),"")</f>
        <v/>
      </c>
      <c r="T761" s="125" t="str">
        <f>IF(AND(b_BDVSA!R761&lt;&gt;"",b_BDVSA!R761&lt;&gt;0)=TRUE,IF(b_BDVSA!R761&gt;0,"D","A"),"")</f>
        <v/>
      </c>
      <c r="U761" s="126" t="str">
        <f>IF(b_BDVSA!S761&lt;&gt;"",ABS(b_BDVSA!S761),"")</f>
        <v/>
      </c>
      <c r="V761" s="125" t="str">
        <f>IF(b_BDVSA!V761&lt;&gt;"",ABS(b_BDVSA!V761),"")</f>
        <v/>
      </c>
      <c r="W761" s="125" t="str">
        <f>IF(AND(b_BDVSA!V761&lt;&gt;"",b_BDVSA!V761&lt;&gt;0)=TRUE,IF(b_BDVSA!V761&gt;0,"D","A"),"")</f>
        <v/>
      </c>
      <c r="X761" s="125" t="str">
        <f>IF(b_BDVSA!W761&lt;&gt;"",ABS(b_BDVSA!W761),"")</f>
        <v/>
      </c>
      <c r="Y761" s="125" t="str">
        <f>IF(AND(b_BDVSA!W761&lt;&gt;"",b_BDVSA!W761&lt;&gt;0)=TRUE,IF(b_BDVSA!W761&gt;0,"D","A"),"")</f>
        <v/>
      </c>
      <c r="Z761" s="126" t="str">
        <f>IF(b_BDVSA!X761&lt;&gt;"",ABS(b_BDVSA!X761),"")</f>
        <v/>
      </c>
    </row>
    <row r="762" spans="1:26">
      <c r="A762" s="117" t="str">
        <f>IF(dati_pdc!A758&lt;&gt;"",IF(dati_pdc!D758=1,RIGHT(dati_pdc!A758,dati_pdc!E758),dati_pdc!A758),"")</f>
        <v/>
      </c>
      <c r="B762" s="117" t="str">
        <f>IF(dati_pdc!B758&lt;&gt;"",dati_pdc!B758,"")</f>
        <v/>
      </c>
      <c r="C762" s="117" t="str">
        <f>IF(dati_pdc!C758&lt;&gt;"",dati_pdc!C758,"")</f>
        <v/>
      </c>
      <c r="D762" s="117" t="str">
        <f>IF(dati_pdc!D758&lt;&gt;"",dati_pdc!D758,"")</f>
        <v/>
      </c>
      <c r="E762" s="125" t="str">
        <f>IF(b_BDVSA!F762&lt;&gt;"",ABS(b_BDVSA!F762),"")</f>
        <v/>
      </c>
      <c r="F762" s="125" t="str">
        <f>IF(AND(b_BDVSA!F762&lt;&gt;"",b_BDVSA!F762&lt;&gt;0)=TRUE,IF(b_BDVSA!F762&gt;0,"D","A"),"")</f>
        <v/>
      </c>
      <c r="G762" s="125" t="str">
        <f>IF(b_BDVSA!G762&lt;&gt;"",ABS(b_BDVSA!G762),"")</f>
        <v/>
      </c>
      <c r="H762" s="125" t="str">
        <f>IF(AND(b_BDVSA!G762&lt;&gt;"",b_BDVSA!G762&lt;&gt;0)=TRUE,IF(b_BDVSA!G762&gt;0,"D","A"),"")</f>
        <v/>
      </c>
      <c r="I762" s="125" t="str">
        <f>IF(b_BDVSA!H762&lt;&gt;"",ABS(b_BDVSA!H762),"")</f>
        <v/>
      </c>
      <c r="J762" s="125" t="str">
        <f>IF(AND(b_BDVSA!H762&lt;&gt;"",b_BDVSA!H762&lt;&gt;0)=TRUE,IF(b_BDVSA!H762&gt;0,"D","A"),"")</f>
        <v/>
      </c>
      <c r="K762" s="126" t="str">
        <f>IF(b_BDVSA!I762&lt;&gt;"",ABS(b_BDVSA!I762),"")</f>
        <v/>
      </c>
      <c r="L762" s="125" t="str">
        <f>IF(b_BDVSA!L762&lt;&gt;"",ABS(b_BDVSA!L762),"")</f>
        <v/>
      </c>
      <c r="M762" s="125" t="str">
        <f>IF(AND(b_BDVSA!L762&lt;&gt;"",b_BDVSA!L762&lt;&gt;0)=TRUE,IF(b_BDVSA!L762&gt;0,"D","A"),"")</f>
        <v/>
      </c>
      <c r="N762" s="125" t="str">
        <f>IF(b_BDVSA!M762&lt;&gt;"",ABS(b_BDVSA!M762),"")</f>
        <v/>
      </c>
      <c r="O762" s="125" t="str">
        <f>IF(AND(b_BDVSA!M762&lt;&gt;"",b_BDVSA!M762&lt;&gt;0)=TRUE,IF(b_BDVSA!M762&gt;0,"D","A"),"")</f>
        <v/>
      </c>
      <c r="P762" s="126" t="str">
        <f>IF(b_BDVSA!N762&lt;&gt;"",ABS(b_BDVSA!N762),"")</f>
        <v/>
      </c>
      <c r="Q762" s="125" t="str">
        <f>IF(b_BDVSA!Q762&lt;&gt;"",ABS(b_BDVSA!Q762),"")</f>
        <v/>
      </c>
      <c r="R762" s="125" t="str">
        <f>IF(AND(b_BDVSA!Q762&lt;&gt;"",b_BDVSA!Q762&lt;&gt;0)=TRUE,IF(b_BDVSA!Q762&gt;0,"D","A"),"")</f>
        <v/>
      </c>
      <c r="S762" s="125" t="str">
        <f>IF(b_BDVSA!R762&lt;&gt;"",ABS(b_BDVSA!R762),"")</f>
        <v/>
      </c>
      <c r="T762" s="125" t="str">
        <f>IF(AND(b_BDVSA!R762&lt;&gt;"",b_BDVSA!R762&lt;&gt;0)=TRUE,IF(b_BDVSA!R762&gt;0,"D","A"),"")</f>
        <v/>
      </c>
      <c r="U762" s="126" t="str">
        <f>IF(b_BDVSA!S762&lt;&gt;"",ABS(b_BDVSA!S762),"")</f>
        <v/>
      </c>
      <c r="V762" s="125" t="str">
        <f>IF(b_BDVSA!V762&lt;&gt;"",ABS(b_BDVSA!V762),"")</f>
        <v/>
      </c>
      <c r="W762" s="125" t="str">
        <f>IF(AND(b_BDVSA!V762&lt;&gt;"",b_BDVSA!V762&lt;&gt;0)=TRUE,IF(b_BDVSA!V762&gt;0,"D","A"),"")</f>
        <v/>
      </c>
      <c r="X762" s="125" t="str">
        <f>IF(b_BDVSA!W762&lt;&gt;"",ABS(b_BDVSA!W762),"")</f>
        <v/>
      </c>
      <c r="Y762" s="125" t="str">
        <f>IF(AND(b_BDVSA!W762&lt;&gt;"",b_BDVSA!W762&lt;&gt;0)=TRUE,IF(b_BDVSA!W762&gt;0,"D","A"),"")</f>
        <v/>
      </c>
      <c r="Z762" s="126" t="str">
        <f>IF(b_BDVSA!X762&lt;&gt;"",ABS(b_BDVSA!X762),"")</f>
        <v/>
      </c>
    </row>
    <row r="763" spans="1:26">
      <c r="A763" s="117" t="str">
        <f>IF(dati_pdc!A759&lt;&gt;"",IF(dati_pdc!D759=1,RIGHT(dati_pdc!A759,dati_pdc!E759),dati_pdc!A759),"")</f>
        <v/>
      </c>
      <c r="B763" s="117" t="str">
        <f>IF(dati_pdc!B759&lt;&gt;"",dati_pdc!B759,"")</f>
        <v/>
      </c>
      <c r="C763" s="117" t="str">
        <f>IF(dati_pdc!C759&lt;&gt;"",dati_pdc!C759,"")</f>
        <v/>
      </c>
      <c r="D763" s="117" t="str">
        <f>IF(dati_pdc!D759&lt;&gt;"",dati_pdc!D759,"")</f>
        <v/>
      </c>
      <c r="E763" s="125" t="str">
        <f>IF(b_BDVSA!F763&lt;&gt;"",ABS(b_BDVSA!F763),"")</f>
        <v/>
      </c>
      <c r="F763" s="125" t="str">
        <f>IF(AND(b_BDVSA!F763&lt;&gt;"",b_BDVSA!F763&lt;&gt;0)=TRUE,IF(b_BDVSA!F763&gt;0,"D","A"),"")</f>
        <v/>
      </c>
      <c r="G763" s="125" t="str">
        <f>IF(b_BDVSA!G763&lt;&gt;"",ABS(b_BDVSA!G763),"")</f>
        <v/>
      </c>
      <c r="H763" s="125" t="str">
        <f>IF(AND(b_BDVSA!G763&lt;&gt;"",b_BDVSA!G763&lt;&gt;0)=TRUE,IF(b_BDVSA!G763&gt;0,"D","A"),"")</f>
        <v/>
      </c>
      <c r="I763" s="125" t="str">
        <f>IF(b_BDVSA!H763&lt;&gt;"",ABS(b_BDVSA!H763),"")</f>
        <v/>
      </c>
      <c r="J763" s="125" t="str">
        <f>IF(AND(b_BDVSA!H763&lt;&gt;"",b_BDVSA!H763&lt;&gt;0)=TRUE,IF(b_BDVSA!H763&gt;0,"D","A"),"")</f>
        <v/>
      </c>
      <c r="K763" s="126" t="str">
        <f>IF(b_BDVSA!I763&lt;&gt;"",ABS(b_BDVSA!I763),"")</f>
        <v/>
      </c>
      <c r="L763" s="125" t="str">
        <f>IF(b_BDVSA!L763&lt;&gt;"",ABS(b_BDVSA!L763),"")</f>
        <v/>
      </c>
      <c r="M763" s="125" t="str">
        <f>IF(AND(b_BDVSA!L763&lt;&gt;"",b_BDVSA!L763&lt;&gt;0)=TRUE,IF(b_BDVSA!L763&gt;0,"D","A"),"")</f>
        <v/>
      </c>
      <c r="N763" s="125" t="str">
        <f>IF(b_BDVSA!M763&lt;&gt;"",ABS(b_BDVSA!M763),"")</f>
        <v/>
      </c>
      <c r="O763" s="125" t="str">
        <f>IF(AND(b_BDVSA!M763&lt;&gt;"",b_BDVSA!M763&lt;&gt;0)=TRUE,IF(b_BDVSA!M763&gt;0,"D","A"),"")</f>
        <v/>
      </c>
      <c r="P763" s="126" t="str">
        <f>IF(b_BDVSA!N763&lt;&gt;"",ABS(b_BDVSA!N763),"")</f>
        <v/>
      </c>
      <c r="Q763" s="125" t="str">
        <f>IF(b_BDVSA!Q763&lt;&gt;"",ABS(b_BDVSA!Q763),"")</f>
        <v/>
      </c>
      <c r="R763" s="125" t="str">
        <f>IF(AND(b_BDVSA!Q763&lt;&gt;"",b_BDVSA!Q763&lt;&gt;0)=TRUE,IF(b_BDVSA!Q763&gt;0,"D","A"),"")</f>
        <v/>
      </c>
      <c r="S763" s="125" t="str">
        <f>IF(b_BDVSA!R763&lt;&gt;"",ABS(b_BDVSA!R763),"")</f>
        <v/>
      </c>
      <c r="T763" s="125" t="str">
        <f>IF(AND(b_BDVSA!R763&lt;&gt;"",b_BDVSA!R763&lt;&gt;0)=TRUE,IF(b_BDVSA!R763&gt;0,"D","A"),"")</f>
        <v/>
      </c>
      <c r="U763" s="126" t="str">
        <f>IF(b_BDVSA!S763&lt;&gt;"",ABS(b_BDVSA!S763),"")</f>
        <v/>
      </c>
      <c r="V763" s="125" t="str">
        <f>IF(b_BDVSA!V763&lt;&gt;"",ABS(b_BDVSA!V763),"")</f>
        <v/>
      </c>
      <c r="W763" s="125" t="str">
        <f>IF(AND(b_BDVSA!V763&lt;&gt;"",b_BDVSA!V763&lt;&gt;0)=TRUE,IF(b_BDVSA!V763&gt;0,"D","A"),"")</f>
        <v/>
      </c>
      <c r="X763" s="125" t="str">
        <f>IF(b_BDVSA!W763&lt;&gt;"",ABS(b_BDVSA!W763),"")</f>
        <v/>
      </c>
      <c r="Y763" s="125" t="str">
        <f>IF(AND(b_BDVSA!W763&lt;&gt;"",b_BDVSA!W763&lt;&gt;0)=TRUE,IF(b_BDVSA!W763&gt;0,"D","A"),"")</f>
        <v/>
      </c>
      <c r="Z763" s="126" t="str">
        <f>IF(b_BDVSA!X763&lt;&gt;"",ABS(b_BDVSA!X763),"")</f>
        <v/>
      </c>
    </row>
    <row r="764" spans="1:26">
      <c r="A764" s="117" t="str">
        <f>IF(dati_pdc!A760&lt;&gt;"",IF(dati_pdc!D760=1,RIGHT(dati_pdc!A760,dati_pdc!E760),dati_pdc!A760),"")</f>
        <v/>
      </c>
      <c r="B764" s="117" t="str">
        <f>IF(dati_pdc!B760&lt;&gt;"",dati_pdc!B760,"")</f>
        <v/>
      </c>
      <c r="C764" s="117" t="str">
        <f>IF(dati_pdc!C760&lt;&gt;"",dati_pdc!C760,"")</f>
        <v/>
      </c>
      <c r="D764" s="117" t="str">
        <f>IF(dati_pdc!D760&lt;&gt;"",dati_pdc!D760,"")</f>
        <v/>
      </c>
      <c r="E764" s="125" t="str">
        <f>IF(b_BDVSA!F764&lt;&gt;"",ABS(b_BDVSA!F764),"")</f>
        <v/>
      </c>
      <c r="F764" s="125" t="str">
        <f>IF(AND(b_BDVSA!F764&lt;&gt;"",b_BDVSA!F764&lt;&gt;0)=TRUE,IF(b_BDVSA!F764&gt;0,"D","A"),"")</f>
        <v/>
      </c>
      <c r="G764" s="125" t="str">
        <f>IF(b_BDVSA!G764&lt;&gt;"",ABS(b_BDVSA!G764),"")</f>
        <v/>
      </c>
      <c r="H764" s="125" t="str">
        <f>IF(AND(b_BDVSA!G764&lt;&gt;"",b_BDVSA!G764&lt;&gt;0)=TRUE,IF(b_BDVSA!G764&gt;0,"D","A"),"")</f>
        <v/>
      </c>
      <c r="I764" s="125" t="str">
        <f>IF(b_BDVSA!H764&lt;&gt;"",ABS(b_BDVSA!H764),"")</f>
        <v/>
      </c>
      <c r="J764" s="125" t="str">
        <f>IF(AND(b_BDVSA!H764&lt;&gt;"",b_BDVSA!H764&lt;&gt;0)=TRUE,IF(b_BDVSA!H764&gt;0,"D","A"),"")</f>
        <v/>
      </c>
      <c r="K764" s="126" t="str">
        <f>IF(b_BDVSA!I764&lt;&gt;"",ABS(b_BDVSA!I764),"")</f>
        <v/>
      </c>
      <c r="L764" s="125" t="str">
        <f>IF(b_BDVSA!L764&lt;&gt;"",ABS(b_BDVSA!L764),"")</f>
        <v/>
      </c>
      <c r="M764" s="125" t="str">
        <f>IF(AND(b_BDVSA!L764&lt;&gt;"",b_BDVSA!L764&lt;&gt;0)=TRUE,IF(b_BDVSA!L764&gt;0,"D","A"),"")</f>
        <v/>
      </c>
      <c r="N764" s="125" t="str">
        <f>IF(b_BDVSA!M764&lt;&gt;"",ABS(b_BDVSA!M764),"")</f>
        <v/>
      </c>
      <c r="O764" s="125" t="str">
        <f>IF(AND(b_BDVSA!M764&lt;&gt;"",b_BDVSA!M764&lt;&gt;0)=TRUE,IF(b_BDVSA!M764&gt;0,"D","A"),"")</f>
        <v/>
      </c>
      <c r="P764" s="126" t="str">
        <f>IF(b_BDVSA!N764&lt;&gt;"",ABS(b_BDVSA!N764),"")</f>
        <v/>
      </c>
      <c r="Q764" s="125" t="str">
        <f>IF(b_BDVSA!Q764&lt;&gt;"",ABS(b_BDVSA!Q764),"")</f>
        <v/>
      </c>
      <c r="R764" s="125" t="str">
        <f>IF(AND(b_BDVSA!Q764&lt;&gt;"",b_BDVSA!Q764&lt;&gt;0)=TRUE,IF(b_BDVSA!Q764&gt;0,"D","A"),"")</f>
        <v/>
      </c>
      <c r="S764" s="125" t="str">
        <f>IF(b_BDVSA!R764&lt;&gt;"",ABS(b_BDVSA!R764),"")</f>
        <v/>
      </c>
      <c r="T764" s="125" t="str">
        <f>IF(AND(b_BDVSA!R764&lt;&gt;"",b_BDVSA!R764&lt;&gt;0)=TRUE,IF(b_BDVSA!R764&gt;0,"D","A"),"")</f>
        <v/>
      </c>
      <c r="U764" s="126" t="str">
        <f>IF(b_BDVSA!S764&lt;&gt;"",ABS(b_BDVSA!S764),"")</f>
        <v/>
      </c>
      <c r="V764" s="125" t="str">
        <f>IF(b_BDVSA!V764&lt;&gt;"",ABS(b_BDVSA!V764),"")</f>
        <v/>
      </c>
      <c r="W764" s="125" t="str">
        <f>IF(AND(b_BDVSA!V764&lt;&gt;"",b_BDVSA!V764&lt;&gt;0)=TRUE,IF(b_BDVSA!V764&gt;0,"D","A"),"")</f>
        <v/>
      </c>
      <c r="X764" s="125" t="str">
        <f>IF(b_BDVSA!W764&lt;&gt;"",ABS(b_BDVSA!W764),"")</f>
        <v/>
      </c>
      <c r="Y764" s="125" t="str">
        <f>IF(AND(b_BDVSA!W764&lt;&gt;"",b_BDVSA!W764&lt;&gt;0)=TRUE,IF(b_BDVSA!W764&gt;0,"D","A"),"")</f>
        <v/>
      </c>
      <c r="Z764" s="126" t="str">
        <f>IF(b_BDVSA!X764&lt;&gt;"",ABS(b_BDVSA!X764),"")</f>
        <v/>
      </c>
    </row>
    <row r="765" spans="1:26">
      <c r="A765" s="117" t="str">
        <f>IF(dati_pdc!A761&lt;&gt;"",IF(dati_pdc!D761=1,RIGHT(dati_pdc!A761,dati_pdc!E761),dati_pdc!A761),"")</f>
        <v/>
      </c>
      <c r="B765" s="117" t="str">
        <f>IF(dati_pdc!B761&lt;&gt;"",dati_pdc!B761,"")</f>
        <v/>
      </c>
      <c r="C765" s="117" t="str">
        <f>IF(dati_pdc!C761&lt;&gt;"",dati_pdc!C761,"")</f>
        <v/>
      </c>
      <c r="D765" s="117" t="str">
        <f>IF(dati_pdc!D761&lt;&gt;"",dati_pdc!D761,"")</f>
        <v/>
      </c>
      <c r="E765" s="125" t="str">
        <f>IF(b_BDVSA!F765&lt;&gt;"",ABS(b_BDVSA!F765),"")</f>
        <v/>
      </c>
      <c r="F765" s="125" t="str">
        <f>IF(AND(b_BDVSA!F765&lt;&gt;"",b_BDVSA!F765&lt;&gt;0)=TRUE,IF(b_BDVSA!F765&gt;0,"D","A"),"")</f>
        <v/>
      </c>
      <c r="G765" s="125" t="str">
        <f>IF(b_BDVSA!G765&lt;&gt;"",ABS(b_BDVSA!G765),"")</f>
        <v/>
      </c>
      <c r="H765" s="125" t="str">
        <f>IF(AND(b_BDVSA!G765&lt;&gt;"",b_BDVSA!G765&lt;&gt;0)=TRUE,IF(b_BDVSA!G765&gt;0,"D","A"),"")</f>
        <v/>
      </c>
      <c r="I765" s="125" t="str">
        <f>IF(b_BDVSA!H765&lt;&gt;"",ABS(b_BDVSA!H765),"")</f>
        <v/>
      </c>
      <c r="J765" s="125" t="str">
        <f>IF(AND(b_BDVSA!H765&lt;&gt;"",b_BDVSA!H765&lt;&gt;0)=TRUE,IF(b_BDVSA!H765&gt;0,"D","A"),"")</f>
        <v/>
      </c>
      <c r="K765" s="126" t="str">
        <f>IF(b_BDVSA!I765&lt;&gt;"",ABS(b_BDVSA!I765),"")</f>
        <v/>
      </c>
      <c r="L765" s="125" t="str">
        <f>IF(b_BDVSA!L765&lt;&gt;"",ABS(b_BDVSA!L765),"")</f>
        <v/>
      </c>
      <c r="M765" s="125" t="str">
        <f>IF(AND(b_BDVSA!L765&lt;&gt;"",b_BDVSA!L765&lt;&gt;0)=TRUE,IF(b_BDVSA!L765&gt;0,"D","A"),"")</f>
        <v/>
      </c>
      <c r="N765" s="125" t="str">
        <f>IF(b_BDVSA!M765&lt;&gt;"",ABS(b_BDVSA!M765),"")</f>
        <v/>
      </c>
      <c r="O765" s="125" t="str">
        <f>IF(AND(b_BDVSA!M765&lt;&gt;"",b_BDVSA!M765&lt;&gt;0)=TRUE,IF(b_BDVSA!M765&gt;0,"D","A"),"")</f>
        <v/>
      </c>
      <c r="P765" s="126" t="str">
        <f>IF(b_BDVSA!N765&lt;&gt;"",ABS(b_BDVSA!N765),"")</f>
        <v/>
      </c>
      <c r="Q765" s="125" t="str">
        <f>IF(b_BDVSA!Q765&lt;&gt;"",ABS(b_BDVSA!Q765),"")</f>
        <v/>
      </c>
      <c r="R765" s="125" t="str">
        <f>IF(AND(b_BDVSA!Q765&lt;&gt;"",b_BDVSA!Q765&lt;&gt;0)=TRUE,IF(b_BDVSA!Q765&gt;0,"D","A"),"")</f>
        <v/>
      </c>
      <c r="S765" s="125" t="str">
        <f>IF(b_BDVSA!R765&lt;&gt;"",ABS(b_BDVSA!R765),"")</f>
        <v/>
      </c>
      <c r="T765" s="125" t="str">
        <f>IF(AND(b_BDVSA!R765&lt;&gt;"",b_BDVSA!R765&lt;&gt;0)=TRUE,IF(b_BDVSA!R765&gt;0,"D","A"),"")</f>
        <v/>
      </c>
      <c r="U765" s="126" t="str">
        <f>IF(b_BDVSA!S765&lt;&gt;"",ABS(b_BDVSA!S765),"")</f>
        <v/>
      </c>
      <c r="V765" s="125" t="str">
        <f>IF(b_BDVSA!V765&lt;&gt;"",ABS(b_BDVSA!V765),"")</f>
        <v/>
      </c>
      <c r="W765" s="125" t="str">
        <f>IF(AND(b_BDVSA!V765&lt;&gt;"",b_BDVSA!V765&lt;&gt;0)=TRUE,IF(b_BDVSA!V765&gt;0,"D","A"),"")</f>
        <v/>
      </c>
      <c r="X765" s="125" t="str">
        <f>IF(b_BDVSA!W765&lt;&gt;"",ABS(b_BDVSA!W765),"")</f>
        <v/>
      </c>
      <c r="Y765" s="125" t="str">
        <f>IF(AND(b_BDVSA!W765&lt;&gt;"",b_BDVSA!W765&lt;&gt;0)=TRUE,IF(b_BDVSA!W765&gt;0,"D","A"),"")</f>
        <v/>
      </c>
      <c r="Z765" s="126" t="str">
        <f>IF(b_BDVSA!X765&lt;&gt;"",ABS(b_BDVSA!X765),"")</f>
        <v/>
      </c>
    </row>
    <row r="766" spans="1:26">
      <c r="A766" s="117" t="str">
        <f>IF(dati_pdc!A762&lt;&gt;"",IF(dati_pdc!D762=1,RIGHT(dati_pdc!A762,dati_pdc!E762),dati_pdc!A762),"")</f>
        <v/>
      </c>
      <c r="B766" s="117" t="str">
        <f>IF(dati_pdc!B762&lt;&gt;"",dati_pdc!B762,"")</f>
        <v/>
      </c>
      <c r="C766" s="117" t="str">
        <f>IF(dati_pdc!C762&lt;&gt;"",dati_pdc!C762,"")</f>
        <v/>
      </c>
      <c r="D766" s="117" t="str">
        <f>IF(dati_pdc!D762&lt;&gt;"",dati_pdc!D762,"")</f>
        <v/>
      </c>
      <c r="E766" s="125" t="str">
        <f>IF(b_BDVSA!F766&lt;&gt;"",ABS(b_BDVSA!F766),"")</f>
        <v/>
      </c>
      <c r="F766" s="125" t="str">
        <f>IF(AND(b_BDVSA!F766&lt;&gt;"",b_BDVSA!F766&lt;&gt;0)=TRUE,IF(b_BDVSA!F766&gt;0,"D","A"),"")</f>
        <v/>
      </c>
      <c r="G766" s="125" t="str">
        <f>IF(b_BDVSA!G766&lt;&gt;"",ABS(b_BDVSA!G766),"")</f>
        <v/>
      </c>
      <c r="H766" s="125" t="str">
        <f>IF(AND(b_BDVSA!G766&lt;&gt;"",b_BDVSA!G766&lt;&gt;0)=TRUE,IF(b_BDVSA!G766&gt;0,"D","A"),"")</f>
        <v/>
      </c>
      <c r="I766" s="125" t="str">
        <f>IF(b_BDVSA!H766&lt;&gt;"",ABS(b_BDVSA!H766),"")</f>
        <v/>
      </c>
      <c r="J766" s="125" t="str">
        <f>IF(AND(b_BDVSA!H766&lt;&gt;"",b_BDVSA!H766&lt;&gt;0)=TRUE,IF(b_BDVSA!H766&gt;0,"D","A"),"")</f>
        <v/>
      </c>
      <c r="K766" s="126" t="str">
        <f>IF(b_BDVSA!I766&lt;&gt;"",ABS(b_BDVSA!I766),"")</f>
        <v/>
      </c>
      <c r="L766" s="125" t="str">
        <f>IF(b_BDVSA!L766&lt;&gt;"",ABS(b_BDVSA!L766),"")</f>
        <v/>
      </c>
      <c r="M766" s="125" t="str">
        <f>IF(AND(b_BDVSA!L766&lt;&gt;"",b_BDVSA!L766&lt;&gt;0)=TRUE,IF(b_BDVSA!L766&gt;0,"D","A"),"")</f>
        <v/>
      </c>
      <c r="N766" s="125" t="str">
        <f>IF(b_BDVSA!M766&lt;&gt;"",ABS(b_BDVSA!M766),"")</f>
        <v/>
      </c>
      <c r="O766" s="125" t="str">
        <f>IF(AND(b_BDVSA!M766&lt;&gt;"",b_BDVSA!M766&lt;&gt;0)=TRUE,IF(b_BDVSA!M766&gt;0,"D","A"),"")</f>
        <v/>
      </c>
      <c r="P766" s="126" t="str">
        <f>IF(b_BDVSA!N766&lt;&gt;"",ABS(b_BDVSA!N766),"")</f>
        <v/>
      </c>
      <c r="Q766" s="125" t="str">
        <f>IF(b_BDVSA!Q766&lt;&gt;"",ABS(b_BDVSA!Q766),"")</f>
        <v/>
      </c>
      <c r="R766" s="125" t="str">
        <f>IF(AND(b_BDVSA!Q766&lt;&gt;"",b_BDVSA!Q766&lt;&gt;0)=TRUE,IF(b_BDVSA!Q766&gt;0,"D","A"),"")</f>
        <v/>
      </c>
      <c r="S766" s="125" t="str">
        <f>IF(b_BDVSA!R766&lt;&gt;"",ABS(b_BDVSA!R766),"")</f>
        <v/>
      </c>
      <c r="T766" s="125" t="str">
        <f>IF(AND(b_BDVSA!R766&lt;&gt;"",b_BDVSA!R766&lt;&gt;0)=TRUE,IF(b_BDVSA!R766&gt;0,"D","A"),"")</f>
        <v/>
      </c>
      <c r="U766" s="126" t="str">
        <f>IF(b_BDVSA!S766&lt;&gt;"",ABS(b_BDVSA!S766),"")</f>
        <v/>
      </c>
      <c r="V766" s="125" t="str">
        <f>IF(b_BDVSA!V766&lt;&gt;"",ABS(b_BDVSA!V766),"")</f>
        <v/>
      </c>
      <c r="W766" s="125" t="str">
        <f>IF(AND(b_BDVSA!V766&lt;&gt;"",b_BDVSA!V766&lt;&gt;0)=TRUE,IF(b_BDVSA!V766&gt;0,"D","A"),"")</f>
        <v/>
      </c>
      <c r="X766" s="125" t="str">
        <f>IF(b_BDVSA!W766&lt;&gt;"",ABS(b_BDVSA!W766),"")</f>
        <v/>
      </c>
      <c r="Y766" s="125" t="str">
        <f>IF(AND(b_BDVSA!W766&lt;&gt;"",b_BDVSA!W766&lt;&gt;0)=TRUE,IF(b_BDVSA!W766&gt;0,"D","A"),"")</f>
        <v/>
      </c>
      <c r="Z766" s="126" t="str">
        <f>IF(b_BDVSA!X766&lt;&gt;"",ABS(b_BDVSA!X766),"")</f>
        <v/>
      </c>
    </row>
    <row r="767" spans="1:26">
      <c r="A767" s="117" t="str">
        <f>IF(dati_pdc!A763&lt;&gt;"",IF(dati_pdc!D763=1,RIGHT(dati_pdc!A763,dati_pdc!E763),dati_pdc!A763),"")</f>
        <v/>
      </c>
      <c r="B767" s="117" t="str">
        <f>IF(dati_pdc!B763&lt;&gt;"",dati_pdc!B763,"")</f>
        <v/>
      </c>
      <c r="C767" s="117" t="str">
        <f>IF(dati_pdc!C763&lt;&gt;"",dati_pdc!C763,"")</f>
        <v/>
      </c>
      <c r="D767" s="117" t="str">
        <f>IF(dati_pdc!D763&lt;&gt;"",dati_pdc!D763,"")</f>
        <v/>
      </c>
      <c r="E767" s="125" t="str">
        <f>IF(b_BDVSA!F767&lt;&gt;"",ABS(b_BDVSA!F767),"")</f>
        <v/>
      </c>
      <c r="F767" s="125" t="str">
        <f>IF(AND(b_BDVSA!F767&lt;&gt;"",b_BDVSA!F767&lt;&gt;0)=TRUE,IF(b_BDVSA!F767&gt;0,"D","A"),"")</f>
        <v/>
      </c>
      <c r="G767" s="125" t="str">
        <f>IF(b_BDVSA!G767&lt;&gt;"",ABS(b_BDVSA!G767),"")</f>
        <v/>
      </c>
      <c r="H767" s="125" t="str">
        <f>IF(AND(b_BDVSA!G767&lt;&gt;"",b_BDVSA!G767&lt;&gt;0)=TRUE,IF(b_BDVSA!G767&gt;0,"D","A"),"")</f>
        <v/>
      </c>
      <c r="I767" s="125" t="str">
        <f>IF(b_BDVSA!H767&lt;&gt;"",ABS(b_BDVSA!H767),"")</f>
        <v/>
      </c>
      <c r="J767" s="125" t="str">
        <f>IF(AND(b_BDVSA!H767&lt;&gt;"",b_BDVSA!H767&lt;&gt;0)=TRUE,IF(b_BDVSA!H767&gt;0,"D","A"),"")</f>
        <v/>
      </c>
      <c r="K767" s="126" t="str">
        <f>IF(b_BDVSA!I767&lt;&gt;"",ABS(b_BDVSA!I767),"")</f>
        <v/>
      </c>
      <c r="L767" s="125" t="str">
        <f>IF(b_BDVSA!L767&lt;&gt;"",ABS(b_BDVSA!L767),"")</f>
        <v/>
      </c>
      <c r="M767" s="125" t="str">
        <f>IF(AND(b_BDVSA!L767&lt;&gt;"",b_BDVSA!L767&lt;&gt;0)=TRUE,IF(b_BDVSA!L767&gt;0,"D","A"),"")</f>
        <v/>
      </c>
      <c r="N767" s="125" t="str">
        <f>IF(b_BDVSA!M767&lt;&gt;"",ABS(b_BDVSA!M767),"")</f>
        <v/>
      </c>
      <c r="O767" s="125" t="str">
        <f>IF(AND(b_BDVSA!M767&lt;&gt;"",b_BDVSA!M767&lt;&gt;0)=TRUE,IF(b_BDVSA!M767&gt;0,"D","A"),"")</f>
        <v/>
      </c>
      <c r="P767" s="126" t="str">
        <f>IF(b_BDVSA!N767&lt;&gt;"",ABS(b_BDVSA!N767),"")</f>
        <v/>
      </c>
      <c r="Q767" s="125" t="str">
        <f>IF(b_BDVSA!Q767&lt;&gt;"",ABS(b_BDVSA!Q767),"")</f>
        <v/>
      </c>
      <c r="R767" s="125" t="str">
        <f>IF(AND(b_BDVSA!Q767&lt;&gt;"",b_BDVSA!Q767&lt;&gt;0)=TRUE,IF(b_BDVSA!Q767&gt;0,"D","A"),"")</f>
        <v/>
      </c>
      <c r="S767" s="125" t="str">
        <f>IF(b_BDVSA!R767&lt;&gt;"",ABS(b_BDVSA!R767),"")</f>
        <v/>
      </c>
      <c r="T767" s="125" t="str">
        <f>IF(AND(b_BDVSA!R767&lt;&gt;"",b_BDVSA!R767&lt;&gt;0)=TRUE,IF(b_BDVSA!R767&gt;0,"D","A"),"")</f>
        <v/>
      </c>
      <c r="U767" s="126" t="str">
        <f>IF(b_BDVSA!S767&lt;&gt;"",ABS(b_BDVSA!S767),"")</f>
        <v/>
      </c>
      <c r="V767" s="125" t="str">
        <f>IF(b_BDVSA!V767&lt;&gt;"",ABS(b_BDVSA!V767),"")</f>
        <v/>
      </c>
      <c r="W767" s="125" t="str">
        <f>IF(AND(b_BDVSA!V767&lt;&gt;"",b_BDVSA!V767&lt;&gt;0)=TRUE,IF(b_BDVSA!V767&gt;0,"D","A"),"")</f>
        <v/>
      </c>
      <c r="X767" s="125" t="str">
        <f>IF(b_BDVSA!W767&lt;&gt;"",ABS(b_BDVSA!W767),"")</f>
        <v/>
      </c>
      <c r="Y767" s="125" t="str">
        <f>IF(AND(b_BDVSA!W767&lt;&gt;"",b_BDVSA!W767&lt;&gt;0)=TRUE,IF(b_BDVSA!W767&gt;0,"D","A"),"")</f>
        <v/>
      </c>
      <c r="Z767" s="126" t="str">
        <f>IF(b_BDVSA!X767&lt;&gt;"",ABS(b_BDVSA!X767),"")</f>
        <v/>
      </c>
    </row>
    <row r="768" spans="1:26">
      <c r="A768" s="117" t="str">
        <f>IF(dati_pdc!A764&lt;&gt;"",IF(dati_pdc!D764=1,RIGHT(dati_pdc!A764,dati_pdc!E764),dati_pdc!A764),"")</f>
        <v/>
      </c>
      <c r="B768" s="117" t="str">
        <f>IF(dati_pdc!B764&lt;&gt;"",dati_pdc!B764,"")</f>
        <v/>
      </c>
      <c r="C768" s="117" t="str">
        <f>IF(dati_pdc!C764&lt;&gt;"",dati_pdc!C764,"")</f>
        <v/>
      </c>
      <c r="D768" s="117" t="str">
        <f>IF(dati_pdc!D764&lt;&gt;"",dati_pdc!D764,"")</f>
        <v/>
      </c>
      <c r="E768" s="125" t="str">
        <f>IF(b_BDVSA!F768&lt;&gt;"",ABS(b_BDVSA!F768),"")</f>
        <v/>
      </c>
      <c r="F768" s="125" t="str">
        <f>IF(AND(b_BDVSA!F768&lt;&gt;"",b_BDVSA!F768&lt;&gt;0)=TRUE,IF(b_BDVSA!F768&gt;0,"D","A"),"")</f>
        <v/>
      </c>
      <c r="G768" s="125" t="str">
        <f>IF(b_BDVSA!G768&lt;&gt;"",ABS(b_BDVSA!G768),"")</f>
        <v/>
      </c>
      <c r="H768" s="125" t="str">
        <f>IF(AND(b_BDVSA!G768&lt;&gt;"",b_BDVSA!G768&lt;&gt;0)=TRUE,IF(b_BDVSA!G768&gt;0,"D","A"),"")</f>
        <v/>
      </c>
      <c r="I768" s="125" t="str">
        <f>IF(b_BDVSA!H768&lt;&gt;"",ABS(b_BDVSA!H768),"")</f>
        <v/>
      </c>
      <c r="J768" s="125" t="str">
        <f>IF(AND(b_BDVSA!H768&lt;&gt;"",b_BDVSA!H768&lt;&gt;0)=TRUE,IF(b_BDVSA!H768&gt;0,"D","A"),"")</f>
        <v/>
      </c>
      <c r="K768" s="126" t="str">
        <f>IF(b_BDVSA!I768&lt;&gt;"",ABS(b_BDVSA!I768),"")</f>
        <v/>
      </c>
      <c r="L768" s="125" t="str">
        <f>IF(b_BDVSA!L768&lt;&gt;"",ABS(b_BDVSA!L768),"")</f>
        <v/>
      </c>
      <c r="M768" s="125" t="str">
        <f>IF(AND(b_BDVSA!L768&lt;&gt;"",b_BDVSA!L768&lt;&gt;0)=TRUE,IF(b_BDVSA!L768&gt;0,"D","A"),"")</f>
        <v/>
      </c>
      <c r="N768" s="125" t="str">
        <f>IF(b_BDVSA!M768&lt;&gt;"",ABS(b_BDVSA!M768),"")</f>
        <v/>
      </c>
      <c r="O768" s="125" t="str">
        <f>IF(AND(b_BDVSA!M768&lt;&gt;"",b_BDVSA!M768&lt;&gt;0)=TRUE,IF(b_BDVSA!M768&gt;0,"D","A"),"")</f>
        <v/>
      </c>
      <c r="P768" s="126" t="str">
        <f>IF(b_BDVSA!N768&lt;&gt;"",ABS(b_BDVSA!N768),"")</f>
        <v/>
      </c>
      <c r="Q768" s="125" t="str">
        <f>IF(b_BDVSA!Q768&lt;&gt;"",ABS(b_BDVSA!Q768),"")</f>
        <v/>
      </c>
      <c r="R768" s="125" t="str">
        <f>IF(AND(b_BDVSA!Q768&lt;&gt;"",b_BDVSA!Q768&lt;&gt;0)=TRUE,IF(b_BDVSA!Q768&gt;0,"D","A"),"")</f>
        <v/>
      </c>
      <c r="S768" s="125" t="str">
        <f>IF(b_BDVSA!R768&lt;&gt;"",ABS(b_BDVSA!R768),"")</f>
        <v/>
      </c>
      <c r="T768" s="125" t="str">
        <f>IF(AND(b_BDVSA!R768&lt;&gt;"",b_BDVSA!R768&lt;&gt;0)=TRUE,IF(b_BDVSA!R768&gt;0,"D","A"),"")</f>
        <v/>
      </c>
      <c r="U768" s="126" t="str">
        <f>IF(b_BDVSA!S768&lt;&gt;"",ABS(b_BDVSA!S768),"")</f>
        <v/>
      </c>
      <c r="V768" s="125" t="str">
        <f>IF(b_BDVSA!V768&lt;&gt;"",ABS(b_BDVSA!V768),"")</f>
        <v/>
      </c>
      <c r="W768" s="125" t="str">
        <f>IF(AND(b_BDVSA!V768&lt;&gt;"",b_BDVSA!V768&lt;&gt;0)=TRUE,IF(b_BDVSA!V768&gt;0,"D","A"),"")</f>
        <v/>
      </c>
      <c r="X768" s="125" t="str">
        <f>IF(b_BDVSA!W768&lt;&gt;"",ABS(b_BDVSA!W768),"")</f>
        <v/>
      </c>
      <c r="Y768" s="125" t="str">
        <f>IF(AND(b_BDVSA!W768&lt;&gt;"",b_BDVSA!W768&lt;&gt;0)=TRUE,IF(b_BDVSA!W768&gt;0,"D","A"),"")</f>
        <v/>
      </c>
      <c r="Z768" s="126" t="str">
        <f>IF(b_BDVSA!X768&lt;&gt;"",ABS(b_BDVSA!X768),"")</f>
        <v/>
      </c>
    </row>
    <row r="769" spans="1:26">
      <c r="A769" s="117" t="str">
        <f>IF(dati_pdc!A765&lt;&gt;"",IF(dati_pdc!D765=1,RIGHT(dati_pdc!A765,dati_pdc!E765),dati_pdc!A765),"")</f>
        <v/>
      </c>
      <c r="B769" s="117" t="str">
        <f>IF(dati_pdc!B765&lt;&gt;"",dati_pdc!B765,"")</f>
        <v/>
      </c>
      <c r="C769" s="117" t="str">
        <f>IF(dati_pdc!C765&lt;&gt;"",dati_pdc!C765,"")</f>
        <v/>
      </c>
      <c r="D769" s="117" t="str">
        <f>IF(dati_pdc!D765&lt;&gt;"",dati_pdc!D765,"")</f>
        <v/>
      </c>
      <c r="E769" s="125" t="str">
        <f>IF(b_BDVSA!F769&lt;&gt;"",ABS(b_BDVSA!F769),"")</f>
        <v/>
      </c>
      <c r="F769" s="125" t="str">
        <f>IF(AND(b_BDVSA!F769&lt;&gt;"",b_BDVSA!F769&lt;&gt;0)=TRUE,IF(b_BDVSA!F769&gt;0,"D","A"),"")</f>
        <v/>
      </c>
      <c r="G769" s="125" t="str">
        <f>IF(b_BDVSA!G769&lt;&gt;"",ABS(b_BDVSA!G769),"")</f>
        <v/>
      </c>
      <c r="H769" s="125" t="str">
        <f>IF(AND(b_BDVSA!G769&lt;&gt;"",b_BDVSA!G769&lt;&gt;0)=TRUE,IF(b_BDVSA!G769&gt;0,"D","A"),"")</f>
        <v/>
      </c>
      <c r="I769" s="125" t="str">
        <f>IF(b_BDVSA!H769&lt;&gt;"",ABS(b_BDVSA!H769),"")</f>
        <v/>
      </c>
      <c r="J769" s="125" t="str">
        <f>IF(AND(b_BDVSA!H769&lt;&gt;"",b_BDVSA!H769&lt;&gt;0)=TRUE,IF(b_BDVSA!H769&gt;0,"D","A"),"")</f>
        <v/>
      </c>
      <c r="K769" s="126" t="str">
        <f>IF(b_BDVSA!I769&lt;&gt;"",ABS(b_BDVSA!I769),"")</f>
        <v/>
      </c>
      <c r="L769" s="125" t="str">
        <f>IF(b_BDVSA!L769&lt;&gt;"",ABS(b_BDVSA!L769),"")</f>
        <v/>
      </c>
      <c r="M769" s="125" t="str">
        <f>IF(AND(b_BDVSA!L769&lt;&gt;"",b_BDVSA!L769&lt;&gt;0)=TRUE,IF(b_BDVSA!L769&gt;0,"D","A"),"")</f>
        <v/>
      </c>
      <c r="N769" s="125" t="str">
        <f>IF(b_BDVSA!M769&lt;&gt;"",ABS(b_BDVSA!M769),"")</f>
        <v/>
      </c>
      <c r="O769" s="125" t="str">
        <f>IF(AND(b_BDVSA!M769&lt;&gt;"",b_BDVSA!M769&lt;&gt;0)=TRUE,IF(b_BDVSA!M769&gt;0,"D","A"),"")</f>
        <v/>
      </c>
      <c r="P769" s="126" t="str">
        <f>IF(b_BDVSA!N769&lt;&gt;"",ABS(b_BDVSA!N769),"")</f>
        <v/>
      </c>
      <c r="Q769" s="125" t="str">
        <f>IF(b_BDVSA!Q769&lt;&gt;"",ABS(b_BDVSA!Q769),"")</f>
        <v/>
      </c>
      <c r="R769" s="125" t="str">
        <f>IF(AND(b_BDVSA!Q769&lt;&gt;"",b_BDVSA!Q769&lt;&gt;0)=TRUE,IF(b_BDVSA!Q769&gt;0,"D","A"),"")</f>
        <v/>
      </c>
      <c r="S769" s="125" t="str">
        <f>IF(b_BDVSA!R769&lt;&gt;"",ABS(b_BDVSA!R769),"")</f>
        <v/>
      </c>
      <c r="T769" s="125" t="str">
        <f>IF(AND(b_BDVSA!R769&lt;&gt;"",b_BDVSA!R769&lt;&gt;0)=TRUE,IF(b_BDVSA!R769&gt;0,"D","A"),"")</f>
        <v/>
      </c>
      <c r="U769" s="126" t="str">
        <f>IF(b_BDVSA!S769&lt;&gt;"",ABS(b_BDVSA!S769),"")</f>
        <v/>
      </c>
      <c r="V769" s="125" t="str">
        <f>IF(b_BDVSA!V769&lt;&gt;"",ABS(b_BDVSA!V769),"")</f>
        <v/>
      </c>
      <c r="W769" s="125" t="str">
        <f>IF(AND(b_BDVSA!V769&lt;&gt;"",b_BDVSA!V769&lt;&gt;0)=TRUE,IF(b_BDVSA!V769&gt;0,"D","A"),"")</f>
        <v/>
      </c>
      <c r="X769" s="125" t="str">
        <f>IF(b_BDVSA!W769&lt;&gt;"",ABS(b_BDVSA!W769),"")</f>
        <v/>
      </c>
      <c r="Y769" s="125" t="str">
        <f>IF(AND(b_BDVSA!W769&lt;&gt;"",b_BDVSA!W769&lt;&gt;0)=TRUE,IF(b_BDVSA!W769&gt;0,"D","A"),"")</f>
        <v/>
      </c>
      <c r="Z769" s="126" t="str">
        <f>IF(b_BDVSA!X769&lt;&gt;"",ABS(b_BDVSA!X769),"")</f>
        <v/>
      </c>
    </row>
    <row r="770" spans="1:26">
      <c r="A770" s="117" t="str">
        <f>IF(dati_pdc!A766&lt;&gt;"",IF(dati_pdc!D766=1,RIGHT(dati_pdc!A766,dati_pdc!E766),dati_pdc!A766),"")</f>
        <v/>
      </c>
      <c r="B770" s="117" t="str">
        <f>IF(dati_pdc!B766&lt;&gt;"",dati_pdc!B766,"")</f>
        <v/>
      </c>
      <c r="C770" s="117" t="str">
        <f>IF(dati_pdc!C766&lt;&gt;"",dati_pdc!C766,"")</f>
        <v/>
      </c>
      <c r="D770" s="117" t="str">
        <f>IF(dati_pdc!D766&lt;&gt;"",dati_pdc!D766,"")</f>
        <v/>
      </c>
      <c r="E770" s="125" t="str">
        <f>IF(b_BDVSA!F770&lt;&gt;"",ABS(b_BDVSA!F770),"")</f>
        <v/>
      </c>
      <c r="F770" s="125" t="str">
        <f>IF(AND(b_BDVSA!F770&lt;&gt;"",b_BDVSA!F770&lt;&gt;0)=TRUE,IF(b_BDVSA!F770&gt;0,"D","A"),"")</f>
        <v/>
      </c>
      <c r="G770" s="125" t="str">
        <f>IF(b_BDVSA!G770&lt;&gt;"",ABS(b_BDVSA!G770),"")</f>
        <v/>
      </c>
      <c r="H770" s="125" t="str">
        <f>IF(AND(b_BDVSA!G770&lt;&gt;"",b_BDVSA!G770&lt;&gt;0)=TRUE,IF(b_BDVSA!G770&gt;0,"D","A"),"")</f>
        <v/>
      </c>
      <c r="I770" s="125" t="str">
        <f>IF(b_BDVSA!H770&lt;&gt;"",ABS(b_BDVSA!H770),"")</f>
        <v/>
      </c>
      <c r="J770" s="125" t="str">
        <f>IF(AND(b_BDVSA!H770&lt;&gt;"",b_BDVSA!H770&lt;&gt;0)=TRUE,IF(b_BDVSA!H770&gt;0,"D","A"),"")</f>
        <v/>
      </c>
      <c r="K770" s="126" t="str">
        <f>IF(b_BDVSA!I770&lt;&gt;"",ABS(b_BDVSA!I770),"")</f>
        <v/>
      </c>
      <c r="L770" s="125" t="str">
        <f>IF(b_BDVSA!L770&lt;&gt;"",ABS(b_BDVSA!L770),"")</f>
        <v/>
      </c>
      <c r="M770" s="125" t="str">
        <f>IF(AND(b_BDVSA!L770&lt;&gt;"",b_BDVSA!L770&lt;&gt;0)=TRUE,IF(b_BDVSA!L770&gt;0,"D","A"),"")</f>
        <v/>
      </c>
      <c r="N770" s="125" t="str">
        <f>IF(b_BDVSA!M770&lt;&gt;"",ABS(b_BDVSA!M770),"")</f>
        <v/>
      </c>
      <c r="O770" s="125" t="str">
        <f>IF(AND(b_BDVSA!M770&lt;&gt;"",b_BDVSA!M770&lt;&gt;0)=TRUE,IF(b_BDVSA!M770&gt;0,"D","A"),"")</f>
        <v/>
      </c>
      <c r="P770" s="126" t="str">
        <f>IF(b_BDVSA!N770&lt;&gt;"",ABS(b_BDVSA!N770),"")</f>
        <v/>
      </c>
      <c r="Q770" s="125" t="str">
        <f>IF(b_BDVSA!Q770&lt;&gt;"",ABS(b_BDVSA!Q770),"")</f>
        <v/>
      </c>
      <c r="R770" s="125" t="str">
        <f>IF(AND(b_BDVSA!Q770&lt;&gt;"",b_BDVSA!Q770&lt;&gt;0)=TRUE,IF(b_BDVSA!Q770&gt;0,"D","A"),"")</f>
        <v/>
      </c>
      <c r="S770" s="125" t="str">
        <f>IF(b_BDVSA!R770&lt;&gt;"",ABS(b_BDVSA!R770),"")</f>
        <v/>
      </c>
      <c r="T770" s="125" t="str">
        <f>IF(AND(b_BDVSA!R770&lt;&gt;"",b_BDVSA!R770&lt;&gt;0)=TRUE,IF(b_BDVSA!R770&gt;0,"D","A"),"")</f>
        <v/>
      </c>
      <c r="U770" s="126" t="str">
        <f>IF(b_BDVSA!S770&lt;&gt;"",ABS(b_BDVSA!S770),"")</f>
        <v/>
      </c>
      <c r="V770" s="125" t="str">
        <f>IF(b_BDVSA!V770&lt;&gt;"",ABS(b_BDVSA!V770),"")</f>
        <v/>
      </c>
      <c r="W770" s="125" t="str">
        <f>IF(AND(b_BDVSA!V770&lt;&gt;"",b_BDVSA!V770&lt;&gt;0)=TRUE,IF(b_BDVSA!V770&gt;0,"D","A"),"")</f>
        <v/>
      </c>
      <c r="X770" s="125" t="str">
        <f>IF(b_BDVSA!W770&lt;&gt;"",ABS(b_BDVSA!W770),"")</f>
        <v/>
      </c>
      <c r="Y770" s="125" t="str">
        <f>IF(AND(b_BDVSA!W770&lt;&gt;"",b_BDVSA!W770&lt;&gt;0)=TRUE,IF(b_BDVSA!W770&gt;0,"D","A"),"")</f>
        <v/>
      </c>
      <c r="Z770" s="126" t="str">
        <f>IF(b_BDVSA!X770&lt;&gt;"",ABS(b_BDVSA!X770),"")</f>
        <v/>
      </c>
    </row>
    <row r="771" spans="1:26">
      <c r="A771" s="117" t="str">
        <f>IF(dati_pdc!A767&lt;&gt;"",IF(dati_pdc!D767=1,RIGHT(dati_pdc!A767,dati_pdc!E767),dati_pdc!A767),"")</f>
        <v/>
      </c>
      <c r="B771" s="117" t="str">
        <f>IF(dati_pdc!B767&lt;&gt;"",dati_pdc!B767,"")</f>
        <v/>
      </c>
      <c r="C771" s="117" t="str">
        <f>IF(dati_pdc!C767&lt;&gt;"",dati_pdc!C767,"")</f>
        <v/>
      </c>
      <c r="D771" s="117" t="str">
        <f>IF(dati_pdc!D767&lt;&gt;"",dati_pdc!D767,"")</f>
        <v/>
      </c>
      <c r="E771" s="125" t="str">
        <f>IF(b_BDVSA!F771&lt;&gt;"",ABS(b_BDVSA!F771),"")</f>
        <v/>
      </c>
      <c r="F771" s="125" t="str">
        <f>IF(AND(b_BDVSA!F771&lt;&gt;"",b_BDVSA!F771&lt;&gt;0)=TRUE,IF(b_BDVSA!F771&gt;0,"D","A"),"")</f>
        <v/>
      </c>
      <c r="G771" s="125" t="str">
        <f>IF(b_BDVSA!G771&lt;&gt;"",ABS(b_BDVSA!G771),"")</f>
        <v/>
      </c>
      <c r="H771" s="125" t="str">
        <f>IF(AND(b_BDVSA!G771&lt;&gt;"",b_BDVSA!G771&lt;&gt;0)=TRUE,IF(b_BDVSA!G771&gt;0,"D","A"),"")</f>
        <v/>
      </c>
      <c r="I771" s="125" t="str">
        <f>IF(b_BDVSA!H771&lt;&gt;"",ABS(b_BDVSA!H771),"")</f>
        <v/>
      </c>
      <c r="J771" s="125" t="str">
        <f>IF(AND(b_BDVSA!H771&lt;&gt;"",b_BDVSA!H771&lt;&gt;0)=TRUE,IF(b_BDVSA!H771&gt;0,"D","A"),"")</f>
        <v/>
      </c>
      <c r="K771" s="126" t="str">
        <f>IF(b_BDVSA!I771&lt;&gt;"",ABS(b_BDVSA!I771),"")</f>
        <v/>
      </c>
      <c r="L771" s="125" t="str">
        <f>IF(b_BDVSA!L771&lt;&gt;"",ABS(b_BDVSA!L771),"")</f>
        <v/>
      </c>
      <c r="M771" s="125" t="str">
        <f>IF(AND(b_BDVSA!L771&lt;&gt;"",b_BDVSA!L771&lt;&gt;0)=TRUE,IF(b_BDVSA!L771&gt;0,"D","A"),"")</f>
        <v/>
      </c>
      <c r="N771" s="125" t="str">
        <f>IF(b_BDVSA!M771&lt;&gt;"",ABS(b_BDVSA!M771),"")</f>
        <v/>
      </c>
      <c r="O771" s="125" t="str">
        <f>IF(AND(b_BDVSA!M771&lt;&gt;"",b_BDVSA!M771&lt;&gt;0)=TRUE,IF(b_BDVSA!M771&gt;0,"D","A"),"")</f>
        <v/>
      </c>
      <c r="P771" s="126" t="str">
        <f>IF(b_BDVSA!N771&lt;&gt;"",ABS(b_BDVSA!N771),"")</f>
        <v/>
      </c>
      <c r="Q771" s="125" t="str">
        <f>IF(b_BDVSA!Q771&lt;&gt;"",ABS(b_BDVSA!Q771),"")</f>
        <v/>
      </c>
      <c r="R771" s="125" t="str">
        <f>IF(AND(b_BDVSA!Q771&lt;&gt;"",b_BDVSA!Q771&lt;&gt;0)=TRUE,IF(b_BDVSA!Q771&gt;0,"D","A"),"")</f>
        <v/>
      </c>
      <c r="S771" s="125" t="str">
        <f>IF(b_BDVSA!R771&lt;&gt;"",ABS(b_BDVSA!R771),"")</f>
        <v/>
      </c>
      <c r="T771" s="125" t="str">
        <f>IF(AND(b_BDVSA!R771&lt;&gt;"",b_BDVSA!R771&lt;&gt;0)=TRUE,IF(b_BDVSA!R771&gt;0,"D","A"),"")</f>
        <v/>
      </c>
      <c r="U771" s="126" t="str">
        <f>IF(b_BDVSA!S771&lt;&gt;"",ABS(b_BDVSA!S771),"")</f>
        <v/>
      </c>
      <c r="V771" s="125" t="str">
        <f>IF(b_BDVSA!V771&lt;&gt;"",ABS(b_BDVSA!V771),"")</f>
        <v/>
      </c>
      <c r="W771" s="125" t="str">
        <f>IF(AND(b_BDVSA!V771&lt;&gt;"",b_BDVSA!V771&lt;&gt;0)=TRUE,IF(b_BDVSA!V771&gt;0,"D","A"),"")</f>
        <v/>
      </c>
      <c r="X771" s="125" t="str">
        <f>IF(b_BDVSA!W771&lt;&gt;"",ABS(b_BDVSA!W771),"")</f>
        <v/>
      </c>
      <c r="Y771" s="125" t="str">
        <f>IF(AND(b_BDVSA!W771&lt;&gt;"",b_BDVSA!W771&lt;&gt;0)=TRUE,IF(b_BDVSA!W771&gt;0,"D","A"),"")</f>
        <v/>
      </c>
      <c r="Z771" s="126" t="str">
        <f>IF(b_BDVSA!X771&lt;&gt;"",ABS(b_BDVSA!X771),"")</f>
        <v/>
      </c>
    </row>
    <row r="772" spans="1:26">
      <c r="A772" s="117" t="str">
        <f>IF(dati_pdc!A768&lt;&gt;"",IF(dati_pdc!D768=1,RIGHT(dati_pdc!A768,dati_pdc!E768),dati_pdc!A768),"")</f>
        <v/>
      </c>
      <c r="B772" s="117" t="str">
        <f>IF(dati_pdc!B768&lt;&gt;"",dati_pdc!B768,"")</f>
        <v/>
      </c>
      <c r="C772" s="117" t="str">
        <f>IF(dati_pdc!C768&lt;&gt;"",dati_pdc!C768,"")</f>
        <v/>
      </c>
      <c r="D772" s="117" t="str">
        <f>IF(dati_pdc!D768&lt;&gt;"",dati_pdc!D768,"")</f>
        <v/>
      </c>
      <c r="E772" s="125" t="str">
        <f>IF(b_BDVSA!F772&lt;&gt;"",ABS(b_BDVSA!F772),"")</f>
        <v/>
      </c>
      <c r="F772" s="125" t="str">
        <f>IF(AND(b_BDVSA!F772&lt;&gt;"",b_BDVSA!F772&lt;&gt;0)=TRUE,IF(b_BDVSA!F772&gt;0,"D","A"),"")</f>
        <v/>
      </c>
      <c r="G772" s="125" t="str">
        <f>IF(b_BDVSA!G772&lt;&gt;"",ABS(b_BDVSA!G772),"")</f>
        <v/>
      </c>
      <c r="H772" s="125" t="str">
        <f>IF(AND(b_BDVSA!G772&lt;&gt;"",b_BDVSA!G772&lt;&gt;0)=TRUE,IF(b_BDVSA!G772&gt;0,"D","A"),"")</f>
        <v/>
      </c>
      <c r="I772" s="125" t="str">
        <f>IF(b_BDVSA!H772&lt;&gt;"",ABS(b_BDVSA!H772),"")</f>
        <v/>
      </c>
      <c r="J772" s="125" t="str">
        <f>IF(AND(b_BDVSA!H772&lt;&gt;"",b_BDVSA!H772&lt;&gt;0)=TRUE,IF(b_BDVSA!H772&gt;0,"D","A"),"")</f>
        <v/>
      </c>
      <c r="K772" s="126" t="str">
        <f>IF(b_BDVSA!I772&lt;&gt;"",ABS(b_BDVSA!I772),"")</f>
        <v/>
      </c>
      <c r="L772" s="125" t="str">
        <f>IF(b_BDVSA!L772&lt;&gt;"",ABS(b_BDVSA!L772),"")</f>
        <v/>
      </c>
      <c r="M772" s="125" t="str">
        <f>IF(AND(b_BDVSA!L772&lt;&gt;"",b_BDVSA!L772&lt;&gt;0)=TRUE,IF(b_BDVSA!L772&gt;0,"D","A"),"")</f>
        <v/>
      </c>
      <c r="N772" s="125" t="str">
        <f>IF(b_BDVSA!M772&lt;&gt;"",ABS(b_BDVSA!M772),"")</f>
        <v/>
      </c>
      <c r="O772" s="125" t="str">
        <f>IF(AND(b_BDVSA!M772&lt;&gt;"",b_BDVSA!M772&lt;&gt;0)=TRUE,IF(b_BDVSA!M772&gt;0,"D","A"),"")</f>
        <v/>
      </c>
      <c r="P772" s="126" t="str">
        <f>IF(b_BDVSA!N772&lt;&gt;"",ABS(b_BDVSA!N772),"")</f>
        <v/>
      </c>
      <c r="Q772" s="125" t="str">
        <f>IF(b_BDVSA!Q772&lt;&gt;"",ABS(b_BDVSA!Q772),"")</f>
        <v/>
      </c>
      <c r="R772" s="125" t="str">
        <f>IF(AND(b_BDVSA!Q772&lt;&gt;"",b_BDVSA!Q772&lt;&gt;0)=TRUE,IF(b_BDVSA!Q772&gt;0,"D","A"),"")</f>
        <v/>
      </c>
      <c r="S772" s="125" t="str">
        <f>IF(b_BDVSA!R772&lt;&gt;"",ABS(b_BDVSA!R772),"")</f>
        <v/>
      </c>
      <c r="T772" s="125" t="str">
        <f>IF(AND(b_BDVSA!R772&lt;&gt;"",b_BDVSA!R772&lt;&gt;0)=TRUE,IF(b_BDVSA!R772&gt;0,"D","A"),"")</f>
        <v/>
      </c>
      <c r="U772" s="126" t="str">
        <f>IF(b_BDVSA!S772&lt;&gt;"",ABS(b_BDVSA!S772),"")</f>
        <v/>
      </c>
      <c r="V772" s="125" t="str">
        <f>IF(b_BDVSA!V772&lt;&gt;"",ABS(b_BDVSA!V772),"")</f>
        <v/>
      </c>
      <c r="W772" s="125" t="str">
        <f>IF(AND(b_BDVSA!V772&lt;&gt;"",b_BDVSA!V772&lt;&gt;0)=TRUE,IF(b_BDVSA!V772&gt;0,"D","A"),"")</f>
        <v/>
      </c>
      <c r="X772" s="125" t="str">
        <f>IF(b_BDVSA!W772&lt;&gt;"",ABS(b_BDVSA!W772),"")</f>
        <v/>
      </c>
      <c r="Y772" s="125" t="str">
        <f>IF(AND(b_BDVSA!W772&lt;&gt;"",b_BDVSA!W772&lt;&gt;0)=TRUE,IF(b_BDVSA!W772&gt;0,"D","A"),"")</f>
        <v/>
      </c>
      <c r="Z772" s="126" t="str">
        <f>IF(b_BDVSA!X772&lt;&gt;"",ABS(b_BDVSA!X772),"")</f>
        <v/>
      </c>
    </row>
    <row r="773" spans="1:26">
      <c r="A773" s="117" t="str">
        <f>IF(dati_pdc!A769&lt;&gt;"",IF(dati_pdc!D769=1,RIGHT(dati_pdc!A769,dati_pdc!E769),dati_pdc!A769),"")</f>
        <v/>
      </c>
      <c r="B773" s="117" t="str">
        <f>IF(dati_pdc!B769&lt;&gt;"",dati_pdc!B769,"")</f>
        <v/>
      </c>
      <c r="C773" s="117" t="str">
        <f>IF(dati_pdc!C769&lt;&gt;"",dati_pdc!C769,"")</f>
        <v/>
      </c>
      <c r="D773" s="117" t="str">
        <f>IF(dati_pdc!D769&lt;&gt;"",dati_pdc!D769,"")</f>
        <v/>
      </c>
      <c r="E773" s="125" t="str">
        <f>IF(b_BDVSA!F773&lt;&gt;"",ABS(b_BDVSA!F773),"")</f>
        <v/>
      </c>
      <c r="F773" s="125" t="str">
        <f>IF(AND(b_BDVSA!F773&lt;&gt;"",b_BDVSA!F773&lt;&gt;0)=TRUE,IF(b_BDVSA!F773&gt;0,"D","A"),"")</f>
        <v/>
      </c>
      <c r="G773" s="125" t="str">
        <f>IF(b_BDVSA!G773&lt;&gt;"",ABS(b_BDVSA!G773),"")</f>
        <v/>
      </c>
      <c r="H773" s="125" t="str">
        <f>IF(AND(b_BDVSA!G773&lt;&gt;"",b_BDVSA!G773&lt;&gt;0)=TRUE,IF(b_BDVSA!G773&gt;0,"D","A"),"")</f>
        <v/>
      </c>
      <c r="I773" s="125" t="str">
        <f>IF(b_BDVSA!H773&lt;&gt;"",ABS(b_BDVSA!H773),"")</f>
        <v/>
      </c>
      <c r="J773" s="125" t="str">
        <f>IF(AND(b_BDVSA!H773&lt;&gt;"",b_BDVSA!H773&lt;&gt;0)=TRUE,IF(b_BDVSA!H773&gt;0,"D","A"),"")</f>
        <v/>
      </c>
      <c r="K773" s="126" t="str">
        <f>IF(b_BDVSA!I773&lt;&gt;"",ABS(b_BDVSA!I773),"")</f>
        <v/>
      </c>
      <c r="L773" s="125" t="str">
        <f>IF(b_BDVSA!L773&lt;&gt;"",ABS(b_BDVSA!L773),"")</f>
        <v/>
      </c>
      <c r="M773" s="125" t="str">
        <f>IF(AND(b_BDVSA!L773&lt;&gt;"",b_BDVSA!L773&lt;&gt;0)=TRUE,IF(b_BDVSA!L773&gt;0,"D","A"),"")</f>
        <v/>
      </c>
      <c r="N773" s="125" t="str">
        <f>IF(b_BDVSA!M773&lt;&gt;"",ABS(b_BDVSA!M773),"")</f>
        <v/>
      </c>
      <c r="O773" s="125" t="str">
        <f>IF(AND(b_BDVSA!M773&lt;&gt;"",b_BDVSA!M773&lt;&gt;0)=TRUE,IF(b_BDVSA!M773&gt;0,"D","A"),"")</f>
        <v/>
      </c>
      <c r="P773" s="126" t="str">
        <f>IF(b_BDVSA!N773&lt;&gt;"",ABS(b_BDVSA!N773),"")</f>
        <v/>
      </c>
      <c r="Q773" s="125" t="str">
        <f>IF(b_BDVSA!Q773&lt;&gt;"",ABS(b_BDVSA!Q773),"")</f>
        <v/>
      </c>
      <c r="R773" s="125" t="str">
        <f>IF(AND(b_BDVSA!Q773&lt;&gt;"",b_BDVSA!Q773&lt;&gt;0)=TRUE,IF(b_BDVSA!Q773&gt;0,"D","A"),"")</f>
        <v/>
      </c>
      <c r="S773" s="125" t="str">
        <f>IF(b_BDVSA!R773&lt;&gt;"",ABS(b_BDVSA!R773),"")</f>
        <v/>
      </c>
      <c r="T773" s="125" t="str">
        <f>IF(AND(b_BDVSA!R773&lt;&gt;"",b_BDVSA!R773&lt;&gt;0)=TRUE,IF(b_BDVSA!R773&gt;0,"D","A"),"")</f>
        <v/>
      </c>
      <c r="U773" s="126" t="str">
        <f>IF(b_BDVSA!S773&lt;&gt;"",ABS(b_BDVSA!S773),"")</f>
        <v/>
      </c>
      <c r="V773" s="125" t="str">
        <f>IF(b_BDVSA!V773&lt;&gt;"",ABS(b_BDVSA!V773),"")</f>
        <v/>
      </c>
      <c r="W773" s="125" t="str">
        <f>IF(AND(b_BDVSA!V773&lt;&gt;"",b_BDVSA!V773&lt;&gt;0)=TRUE,IF(b_BDVSA!V773&gt;0,"D","A"),"")</f>
        <v/>
      </c>
      <c r="X773" s="125" t="str">
        <f>IF(b_BDVSA!W773&lt;&gt;"",ABS(b_BDVSA!W773),"")</f>
        <v/>
      </c>
      <c r="Y773" s="125" t="str">
        <f>IF(AND(b_BDVSA!W773&lt;&gt;"",b_BDVSA!W773&lt;&gt;0)=TRUE,IF(b_BDVSA!W773&gt;0,"D","A"),"")</f>
        <v/>
      </c>
      <c r="Z773" s="126" t="str">
        <f>IF(b_BDVSA!X773&lt;&gt;"",ABS(b_BDVSA!X773),"")</f>
        <v/>
      </c>
    </row>
    <row r="774" spans="1:26">
      <c r="A774" s="117" t="str">
        <f>IF(dati_pdc!A770&lt;&gt;"",IF(dati_pdc!D770=1,RIGHT(dati_pdc!A770,dati_pdc!E770),dati_pdc!A770),"")</f>
        <v/>
      </c>
      <c r="B774" s="117" t="str">
        <f>IF(dati_pdc!B770&lt;&gt;"",dati_pdc!B770,"")</f>
        <v/>
      </c>
      <c r="C774" s="117" t="str">
        <f>IF(dati_pdc!C770&lt;&gt;"",dati_pdc!C770,"")</f>
        <v/>
      </c>
      <c r="D774" s="117" t="str">
        <f>IF(dati_pdc!D770&lt;&gt;"",dati_pdc!D770,"")</f>
        <v/>
      </c>
      <c r="E774" s="125" t="str">
        <f>IF(b_BDVSA!F774&lt;&gt;"",ABS(b_BDVSA!F774),"")</f>
        <v/>
      </c>
      <c r="F774" s="125" t="str">
        <f>IF(AND(b_BDVSA!F774&lt;&gt;"",b_BDVSA!F774&lt;&gt;0)=TRUE,IF(b_BDVSA!F774&gt;0,"D","A"),"")</f>
        <v/>
      </c>
      <c r="G774" s="125" t="str">
        <f>IF(b_BDVSA!G774&lt;&gt;"",ABS(b_BDVSA!G774),"")</f>
        <v/>
      </c>
      <c r="H774" s="125" t="str">
        <f>IF(AND(b_BDVSA!G774&lt;&gt;"",b_BDVSA!G774&lt;&gt;0)=TRUE,IF(b_BDVSA!G774&gt;0,"D","A"),"")</f>
        <v/>
      </c>
      <c r="I774" s="125" t="str">
        <f>IF(b_BDVSA!H774&lt;&gt;"",ABS(b_BDVSA!H774),"")</f>
        <v/>
      </c>
      <c r="J774" s="125" t="str">
        <f>IF(AND(b_BDVSA!H774&lt;&gt;"",b_BDVSA!H774&lt;&gt;0)=TRUE,IF(b_BDVSA!H774&gt;0,"D","A"),"")</f>
        <v/>
      </c>
      <c r="K774" s="126" t="str">
        <f>IF(b_BDVSA!I774&lt;&gt;"",ABS(b_BDVSA!I774),"")</f>
        <v/>
      </c>
      <c r="L774" s="125" t="str">
        <f>IF(b_BDVSA!L774&lt;&gt;"",ABS(b_BDVSA!L774),"")</f>
        <v/>
      </c>
      <c r="M774" s="125" t="str">
        <f>IF(AND(b_BDVSA!L774&lt;&gt;"",b_BDVSA!L774&lt;&gt;0)=TRUE,IF(b_BDVSA!L774&gt;0,"D","A"),"")</f>
        <v/>
      </c>
      <c r="N774" s="125" t="str">
        <f>IF(b_BDVSA!M774&lt;&gt;"",ABS(b_BDVSA!M774),"")</f>
        <v/>
      </c>
      <c r="O774" s="125" t="str">
        <f>IF(AND(b_BDVSA!M774&lt;&gt;"",b_BDVSA!M774&lt;&gt;0)=TRUE,IF(b_BDVSA!M774&gt;0,"D","A"),"")</f>
        <v/>
      </c>
      <c r="P774" s="126" t="str">
        <f>IF(b_BDVSA!N774&lt;&gt;"",ABS(b_BDVSA!N774),"")</f>
        <v/>
      </c>
      <c r="Q774" s="125" t="str">
        <f>IF(b_BDVSA!Q774&lt;&gt;"",ABS(b_BDVSA!Q774),"")</f>
        <v/>
      </c>
      <c r="R774" s="125" t="str">
        <f>IF(AND(b_BDVSA!Q774&lt;&gt;"",b_BDVSA!Q774&lt;&gt;0)=TRUE,IF(b_BDVSA!Q774&gt;0,"D","A"),"")</f>
        <v/>
      </c>
      <c r="S774" s="125" t="str">
        <f>IF(b_BDVSA!R774&lt;&gt;"",ABS(b_BDVSA!R774),"")</f>
        <v/>
      </c>
      <c r="T774" s="125" t="str">
        <f>IF(AND(b_BDVSA!R774&lt;&gt;"",b_BDVSA!R774&lt;&gt;0)=TRUE,IF(b_BDVSA!R774&gt;0,"D","A"),"")</f>
        <v/>
      </c>
      <c r="U774" s="126" t="str">
        <f>IF(b_BDVSA!S774&lt;&gt;"",ABS(b_BDVSA!S774),"")</f>
        <v/>
      </c>
      <c r="V774" s="125" t="str">
        <f>IF(b_BDVSA!V774&lt;&gt;"",ABS(b_BDVSA!V774),"")</f>
        <v/>
      </c>
      <c r="W774" s="125" t="str">
        <f>IF(AND(b_BDVSA!V774&lt;&gt;"",b_BDVSA!V774&lt;&gt;0)=TRUE,IF(b_BDVSA!V774&gt;0,"D","A"),"")</f>
        <v/>
      </c>
      <c r="X774" s="125" t="str">
        <f>IF(b_BDVSA!W774&lt;&gt;"",ABS(b_BDVSA!W774),"")</f>
        <v/>
      </c>
      <c r="Y774" s="125" t="str">
        <f>IF(AND(b_BDVSA!W774&lt;&gt;"",b_BDVSA!W774&lt;&gt;0)=TRUE,IF(b_BDVSA!W774&gt;0,"D","A"),"")</f>
        <v/>
      </c>
      <c r="Z774" s="126" t="str">
        <f>IF(b_BDVSA!X774&lt;&gt;"",ABS(b_BDVSA!X774),"")</f>
        <v/>
      </c>
    </row>
    <row r="775" spans="1:26">
      <c r="A775" s="117" t="str">
        <f>IF(dati_pdc!A771&lt;&gt;"",IF(dati_pdc!D771=1,RIGHT(dati_pdc!A771,dati_pdc!E771),dati_pdc!A771),"")</f>
        <v/>
      </c>
      <c r="B775" s="117" t="str">
        <f>IF(dati_pdc!B771&lt;&gt;"",dati_pdc!B771,"")</f>
        <v/>
      </c>
      <c r="C775" s="117" t="str">
        <f>IF(dati_pdc!C771&lt;&gt;"",dati_pdc!C771,"")</f>
        <v/>
      </c>
      <c r="D775" s="117" t="str">
        <f>IF(dati_pdc!D771&lt;&gt;"",dati_pdc!D771,"")</f>
        <v/>
      </c>
      <c r="E775" s="125" t="str">
        <f>IF(b_BDVSA!F775&lt;&gt;"",ABS(b_BDVSA!F775),"")</f>
        <v/>
      </c>
      <c r="F775" s="125" t="str">
        <f>IF(AND(b_BDVSA!F775&lt;&gt;"",b_BDVSA!F775&lt;&gt;0)=TRUE,IF(b_BDVSA!F775&gt;0,"D","A"),"")</f>
        <v/>
      </c>
      <c r="G775" s="125" t="str">
        <f>IF(b_BDVSA!G775&lt;&gt;"",ABS(b_BDVSA!G775),"")</f>
        <v/>
      </c>
      <c r="H775" s="125" t="str">
        <f>IF(AND(b_BDVSA!G775&lt;&gt;"",b_BDVSA!G775&lt;&gt;0)=TRUE,IF(b_BDVSA!G775&gt;0,"D","A"),"")</f>
        <v/>
      </c>
      <c r="I775" s="125" t="str">
        <f>IF(b_BDVSA!H775&lt;&gt;"",ABS(b_BDVSA!H775),"")</f>
        <v/>
      </c>
      <c r="J775" s="125" t="str">
        <f>IF(AND(b_BDVSA!H775&lt;&gt;"",b_BDVSA!H775&lt;&gt;0)=TRUE,IF(b_BDVSA!H775&gt;0,"D","A"),"")</f>
        <v/>
      </c>
      <c r="K775" s="126" t="str">
        <f>IF(b_BDVSA!I775&lt;&gt;"",ABS(b_BDVSA!I775),"")</f>
        <v/>
      </c>
      <c r="L775" s="125" t="str">
        <f>IF(b_BDVSA!L775&lt;&gt;"",ABS(b_BDVSA!L775),"")</f>
        <v/>
      </c>
      <c r="M775" s="125" t="str">
        <f>IF(AND(b_BDVSA!L775&lt;&gt;"",b_BDVSA!L775&lt;&gt;0)=TRUE,IF(b_BDVSA!L775&gt;0,"D","A"),"")</f>
        <v/>
      </c>
      <c r="N775" s="125" t="str">
        <f>IF(b_BDVSA!M775&lt;&gt;"",ABS(b_BDVSA!M775),"")</f>
        <v/>
      </c>
      <c r="O775" s="125" t="str">
        <f>IF(AND(b_BDVSA!M775&lt;&gt;"",b_BDVSA!M775&lt;&gt;0)=TRUE,IF(b_BDVSA!M775&gt;0,"D","A"),"")</f>
        <v/>
      </c>
      <c r="P775" s="126" t="str">
        <f>IF(b_BDVSA!N775&lt;&gt;"",ABS(b_BDVSA!N775),"")</f>
        <v/>
      </c>
      <c r="Q775" s="125" t="str">
        <f>IF(b_BDVSA!Q775&lt;&gt;"",ABS(b_BDVSA!Q775),"")</f>
        <v/>
      </c>
      <c r="R775" s="125" t="str">
        <f>IF(AND(b_BDVSA!Q775&lt;&gt;"",b_BDVSA!Q775&lt;&gt;0)=TRUE,IF(b_BDVSA!Q775&gt;0,"D","A"),"")</f>
        <v/>
      </c>
      <c r="S775" s="125" t="str">
        <f>IF(b_BDVSA!R775&lt;&gt;"",ABS(b_BDVSA!R775),"")</f>
        <v/>
      </c>
      <c r="T775" s="125" t="str">
        <f>IF(AND(b_BDVSA!R775&lt;&gt;"",b_BDVSA!R775&lt;&gt;0)=TRUE,IF(b_BDVSA!R775&gt;0,"D","A"),"")</f>
        <v/>
      </c>
      <c r="U775" s="126" t="str">
        <f>IF(b_BDVSA!S775&lt;&gt;"",ABS(b_BDVSA!S775),"")</f>
        <v/>
      </c>
      <c r="V775" s="125" t="str">
        <f>IF(b_BDVSA!V775&lt;&gt;"",ABS(b_BDVSA!V775),"")</f>
        <v/>
      </c>
      <c r="W775" s="125" t="str">
        <f>IF(AND(b_BDVSA!V775&lt;&gt;"",b_BDVSA!V775&lt;&gt;0)=TRUE,IF(b_BDVSA!V775&gt;0,"D","A"),"")</f>
        <v/>
      </c>
      <c r="X775" s="125" t="str">
        <f>IF(b_BDVSA!W775&lt;&gt;"",ABS(b_BDVSA!W775),"")</f>
        <v/>
      </c>
      <c r="Y775" s="125" t="str">
        <f>IF(AND(b_BDVSA!W775&lt;&gt;"",b_BDVSA!W775&lt;&gt;0)=TRUE,IF(b_BDVSA!W775&gt;0,"D","A"),"")</f>
        <v/>
      </c>
      <c r="Z775" s="126" t="str">
        <f>IF(b_BDVSA!X775&lt;&gt;"",ABS(b_BDVSA!X775),"")</f>
        <v/>
      </c>
    </row>
    <row r="776" spans="1:26">
      <c r="A776" s="117" t="str">
        <f>IF(dati_pdc!A772&lt;&gt;"",IF(dati_pdc!D772=1,RIGHT(dati_pdc!A772,dati_pdc!E772),dati_pdc!A772),"")</f>
        <v/>
      </c>
      <c r="B776" s="117" t="str">
        <f>IF(dati_pdc!B772&lt;&gt;"",dati_pdc!B772,"")</f>
        <v/>
      </c>
      <c r="C776" s="117" t="str">
        <f>IF(dati_pdc!C772&lt;&gt;"",dati_pdc!C772,"")</f>
        <v/>
      </c>
      <c r="D776" s="117" t="str">
        <f>IF(dati_pdc!D772&lt;&gt;"",dati_pdc!D772,"")</f>
        <v/>
      </c>
      <c r="E776" s="125" t="str">
        <f>IF(b_BDVSA!F776&lt;&gt;"",ABS(b_BDVSA!F776),"")</f>
        <v/>
      </c>
      <c r="F776" s="125" t="str">
        <f>IF(AND(b_BDVSA!F776&lt;&gt;"",b_BDVSA!F776&lt;&gt;0)=TRUE,IF(b_BDVSA!F776&gt;0,"D","A"),"")</f>
        <v/>
      </c>
      <c r="G776" s="125" t="str">
        <f>IF(b_BDVSA!G776&lt;&gt;"",ABS(b_BDVSA!G776),"")</f>
        <v/>
      </c>
      <c r="H776" s="125" t="str">
        <f>IF(AND(b_BDVSA!G776&lt;&gt;"",b_BDVSA!G776&lt;&gt;0)=TRUE,IF(b_BDVSA!G776&gt;0,"D","A"),"")</f>
        <v/>
      </c>
      <c r="I776" s="125" t="str">
        <f>IF(b_BDVSA!H776&lt;&gt;"",ABS(b_BDVSA!H776),"")</f>
        <v/>
      </c>
      <c r="J776" s="125" t="str">
        <f>IF(AND(b_BDVSA!H776&lt;&gt;"",b_BDVSA!H776&lt;&gt;0)=TRUE,IF(b_BDVSA!H776&gt;0,"D","A"),"")</f>
        <v/>
      </c>
      <c r="K776" s="126" t="str">
        <f>IF(b_BDVSA!I776&lt;&gt;"",ABS(b_BDVSA!I776),"")</f>
        <v/>
      </c>
      <c r="L776" s="125" t="str">
        <f>IF(b_BDVSA!L776&lt;&gt;"",ABS(b_BDVSA!L776),"")</f>
        <v/>
      </c>
      <c r="M776" s="125" t="str">
        <f>IF(AND(b_BDVSA!L776&lt;&gt;"",b_BDVSA!L776&lt;&gt;0)=TRUE,IF(b_BDVSA!L776&gt;0,"D","A"),"")</f>
        <v/>
      </c>
      <c r="N776" s="125" t="str">
        <f>IF(b_BDVSA!M776&lt;&gt;"",ABS(b_BDVSA!M776),"")</f>
        <v/>
      </c>
      <c r="O776" s="125" t="str">
        <f>IF(AND(b_BDVSA!M776&lt;&gt;"",b_BDVSA!M776&lt;&gt;0)=TRUE,IF(b_BDVSA!M776&gt;0,"D","A"),"")</f>
        <v/>
      </c>
      <c r="P776" s="126" t="str">
        <f>IF(b_BDVSA!N776&lt;&gt;"",ABS(b_BDVSA!N776),"")</f>
        <v/>
      </c>
      <c r="Q776" s="125" t="str">
        <f>IF(b_BDVSA!Q776&lt;&gt;"",ABS(b_BDVSA!Q776),"")</f>
        <v/>
      </c>
      <c r="R776" s="125" t="str">
        <f>IF(AND(b_BDVSA!Q776&lt;&gt;"",b_BDVSA!Q776&lt;&gt;0)=TRUE,IF(b_BDVSA!Q776&gt;0,"D","A"),"")</f>
        <v/>
      </c>
      <c r="S776" s="125" t="str">
        <f>IF(b_BDVSA!R776&lt;&gt;"",ABS(b_BDVSA!R776),"")</f>
        <v/>
      </c>
      <c r="T776" s="125" t="str">
        <f>IF(AND(b_BDVSA!R776&lt;&gt;"",b_BDVSA!R776&lt;&gt;0)=TRUE,IF(b_BDVSA!R776&gt;0,"D","A"),"")</f>
        <v/>
      </c>
      <c r="U776" s="126" t="str">
        <f>IF(b_BDVSA!S776&lt;&gt;"",ABS(b_BDVSA!S776),"")</f>
        <v/>
      </c>
      <c r="V776" s="125" t="str">
        <f>IF(b_BDVSA!V776&lt;&gt;"",ABS(b_BDVSA!V776),"")</f>
        <v/>
      </c>
      <c r="W776" s="125" t="str">
        <f>IF(AND(b_BDVSA!V776&lt;&gt;"",b_BDVSA!V776&lt;&gt;0)=TRUE,IF(b_BDVSA!V776&gt;0,"D","A"),"")</f>
        <v/>
      </c>
      <c r="X776" s="125" t="str">
        <f>IF(b_BDVSA!W776&lt;&gt;"",ABS(b_BDVSA!W776),"")</f>
        <v/>
      </c>
      <c r="Y776" s="125" t="str">
        <f>IF(AND(b_BDVSA!W776&lt;&gt;"",b_BDVSA!W776&lt;&gt;0)=TRUE,IF(b_BDVSA!W776&gt;0,"D","A"),"")</f>
        <v/>
      </c>
      <c r="Z776" s="126" t="str">
        <f>IF(b_BDVSA!X776&lt;&gt;"",ABS(b_BDVSA!X776),"")</f>
        <v/>
      </c>
    </row>
    <row r="777" spans="1:26">
      <c r="A777" s="117" t="str">
        <f>IF(dati_pdc!A773&lt;&gt;"",IF(dati_pdc!D773=1,RIGHT(dati_pdc!A773,dati_pdc!E773),dati_pdc!A773),"")</f>
        <v/>
      </c>
      <c r="B777" s="117" t="str">
        <f>IF(dati_pdc!B773&lt;&gt;"",dati_pdc!B773,"")</f>
        <v/>
      </c>
      <c r="C777" s="117" t="str">
        <f>IF(dati_pdc!C773&lt;&gt;"",dati_pdc!C773,"")</f>
        <v/>
      </c>
      <c r="D777" s="117" t="str">
        <f>IF(dati_pdc!D773&lt;&gt;"",dati_pdc!D773,"")</f>
        <v/>
      </c>
      <c r="E777" s="125" t="str">
        <f>IF(b_BDVSA!F777&lt;&gt;"",ABS(b_BDVSA!F777),"")</f>
        <v/>
      </c>
      <c r="F777" s="125" t="str">
        <f>IF(AND(b_BDVSA!F777&lt;&gt;"",b_BDVSA!F777&lt;&gt;0)=TRUE,IF(b_BDVSA!F777&gt;0,"D","A"),"")</f>
        <v/>
      </c>
      <c r="G777" s="125" t="str">
        <f>IF(b_BDVSA!G777&lt;&gt;"",ABS(b_BDVSA!G777),"")</f>
        <v/>
      </c>
      <c r="H777" s="125" t="str">
        <f>IF(AND(b_BDVSA!G777&lt;&gt;"",b_BDVSA!G777&lt;&gt;0)=TRUE,IF(b_BDVSA!G777&gt;0,"D","A"),"")</f>
        <v/>
      </c>
      <c r="I777" s="125" t="str">
        <f>IF(b_BDVSA!H777&lt;&gt;"",ABS(b_BDVSA!H777),"")</f>
        <v/>
      </c>
      <c r="J777" s="125" t="str">
        <f>IF(AND(b_BDVSA!H777&lt;&gt;"",b_BDVSA!H777&lt;&gt;0)=TRUE,IF(b_BDVSA!H777&gt;0,"D","A"),"")</f>
        <v/>
      </c>
      <c r="K777" s="126" t="str">
        <f>IF(b_BDVSA!I777&lt;&gt;"",ABS(b_BDVSA!I777),"")</f>
        <v/>
      </c>
      <c r="L777" s="125" t="str">
        <f>IF(b_BDVSA!L777&lt;&gt;"",ABS(b_BDVSA!L777),"")</f>
        <v/>
      </c>
      <c r="M777" s="125" t="str">
        <f>IF(AND(b_BDVSA!L777&lt;&gt;"",b_BDVSA!L777&lt;&gt;0)=TRUE,IF(b_BDVSA!L777&gt;0,"D","A"),"")</f>
        <v/>
      </c>
      <c r="N777" s="125" t="str">
        <f>IF(b_BDVSA!M777&lt;&gt;"",ABS(b_BDVSA!M777),"")</f>
        <v/>
      </c>
      <c r="O777" s="125" t="str">
        <f>IF(AND(b_BDVSA!M777&lt;&gt;"",b_BDVSA!M777&lt;&gt;0)=TRUE,IF(b_BDVSA!M777&gt;0,"D","A"),"")</f>
        <v/>
      </c>
      <c r="P777" s="126" t="str">
        <f>IF(b_BDVSA!N777&lt;&gt;"",ABS(b_BDVSA!N777),"")</f>
        <v/>
      </c>
      <c r="Q777" s="125" t="str">
        <f>IF(b_BDVSA!Q777&lt;&gt;"",ABS(b_BDVSA!Q777),"")</f>
        <v/>
      </c>
      <c r="R777" s="125" t="str">
        <f>IF(AND(b_BDVSA!Q777&lt;&gt;"",b_BDVSA!Q777&lt;&gt;0)=TRUE,IF(b_BDVSA!Q777&gt;0,"D","A"),"")</f>
        <v/>
      </c>
      <c r="S777" s="125" t="str">
        <f>IF(b_BDVSA!R777&lt;&gt;"",ABS(b_BDVSA!R777),"")</f>
        <v/>
      </c>
      <c r="T777" s="125" t="str">
        <f>IF(AND(b_BDVSA!R777&lt;&gt;"",b_BDVSA!R777&lt;&gt;0)=TRUE,IF(b_BDVSA!R777&gt;0,"D","A"),"")</f>
        <v/>
      </c>
      <c r="U777" s="126" t="str">
        <f>IF(b_BDVSA!S777&lt;&gt;"",ABS(b_BDVSA!S777),"")</f>
        <v/>
      </c>
      <c r="V777" s="125" t="str">
        <f>IF(b_BDVSA!V777&lt;&gt;"",ABS(b_BDVSA!V777),"")</f>
        <v/>
      </c>
      <c r="W777" s="125" t="str">
        <f>IF(AND(b_BDVSA!V777&lt;&gt;"",b_BDVSA!V777&lt;&gt;0)=TRUE,IF(b_BDVSA!V777&gt;0,"D","A"),"")</f>
        <v/>
      </c>
      <c r="X777" s="125" t="str">
        <f>IF(b_BDVSA!W777&lt;&gt;"",ABS(b_BDVSA!W777),"")</f>
        <v/>
      </c>
      <c r="Y777" s="125" t="str">
        <f>IF(AND(b_BDVSA!W777&lt;&gt;"",b_BDVSA!W777&lt;&gt;0)=TRUE,IF(b_BDVSA!W777&gt;0,"D","A"),"")</f>
        <v/>
      </c>
      <c r="Z777" s="126" t="str">
        <f>IF(b_BDVSA!X777&lt;&gt;"",ABS(b_BDVSA!X777),"")</f>
        <v/>
      </c>
    </row>
    <row r="778" spans="1:26">
      <c r="A778" s="117" t="str">
        <f>IF(dati_pdc!A774&lt;&gt;"",IF(dati_pdc!D774=1,RIGHT(dati_pdc!A774,dati_pdc!E774),dati_pdc!A774),"")</f>
        <v/>
      </c>
      <c r="B778" s="117" t="str">
        <f>IF(dati_pdc!B774&lt;&gt;"",dati_pdc!B774,"")</f>
        <v/>
      </c>
      <c r="C778" s="117" t="str">
        <f>IF(dati_pdc!C774&lt;&gt;"",dati_pdc!C774,"")</f>
        <v/>
      </c>
      <c r="D778" s="117" t="str">
        <f>IF(dati_pdc!D774&lt;&gt;"",dati_pdc!D774,"")</f>
        <v/>
      </c>
      <c r="E778" s="125" t="str">
        <f>IF(b_BDVSA!F778&lt;&gt;"",ABS(b_BDVSA!F778),"")</f>
        <v/>
      </c>
      <c r="F778" s="125" t="str">
        <f>IF(AND(b_BDVSA!F778&lt;&gt;"",b_BDVSA!F778&lt;&gt;0)=TRUE,IF(b_BDVSA!F778&gt;0,"D","A"),"")</f>
        <v/>
      </c>
      <c r="G778" s="125" t="str">
        <f>IF(b_BDVSA!G778&lt;&gt;"",ABS(b_BDVSA!G778),"")</f>
        <v/>
      </c>
      <c r="H778" s="125" t="str">
        <f>IF(AND(b_BDVSA!G778&lt;&gt;"",b_BDVSA!G778&lt;&gt;0)=TRUE,IF(b_BDVSA!G778&gt;0,"D","A"),"")</f>
        <v/>
      </c>
      <c r="I778" s="125" t="str">
        <f>IF(b_BDVSA!H778&lt;&gt;"",ABS(b_BDVSA!H778),"")</f>
        <v/>
      </c>
      <c r="J778" s="125" t="str">
        <f>IF(AND(b_BDVSA!H778&lt;&gt;"",b_BDVSA!H778&lt;&gt;0)=TRUE,IF(b_BDVSA!H778&gt;0,"D","A"),"")</f>
        <v/>
      </c>
      <c r="K778" s="126" t="str">
        <f>IF(b_BDVSA!I778&lt;&gt;"",ABS(b_BDVSA!I778),"")</f>
        <v/>
      </c>
      <c r="L778" s="125" t="str">
        <f>IF(b_BDVSA!L778&lt;&gt;"",ABS(b_BDVSA!L778),"")</f>
        <v/>
      </c>
      <c r="M778" s="125" t="str">
        <f>IF(AND(b_BDVSA!L778&lt;&gt;"",b_BDVSA!L778&lt;&gt;0)=TRUE,IF(b_BDVSA!L778&gt;0,"D","A"),"")</f>
        <v/>
      </c>
      <c r="N778" s="125" t="str">
        <f>IF(b_BDVSA!M778&lt;&gt;"",ABS(b_BDVSA!M778),"")</f>
        <v/>
      </c>
      <c r="O778" s="125" t="str">
        <f>IF(AND(b_BDVSA!M778&lt;&gt;"",b_BDVSA!M778&lt;&gt;0)=TRUE,IF(b_BDVSA!M778&gt;0,"D","A"),"")</f>
        <v/>
      </c>
      <c r="P778" s="126" t="str">
        <f>IF(b_BDVSA!N778&lt;&gt;"",ABS(b_BDVSA!N778),"")</f>
        <v/>
      </c>
      <c r="Q778" s="125" t="str">
        <f>IF(b_BDVSA!Q778&lt;&gt;"",ABS(b_BDVSA!Q778),"")</f>
        <v/>
      </c>
      <c r="R778" s="125" t="str">
        <f>IF(AND(b_BDVSA!Q778&lt;&gt;"",b_BDVSA!Q778&lt;&gt;0)=TRUE,IF(b_BDVSA!Q778&gt;0,"D","A"),"")</f>
        <v/>
      </c>
      <c r="S778" s="125" t="str">
        <f>IF(b_BDVSA!R778&lt;&gt;"",ABS(b_BDVSA!R778),"")</f>
        <v/>
      </c>
      <c r="T778" s="125" t="str">
        <f>IF(AND(b_BDVSA!R778&lt;&gt;"",b_BDVSA!R778&lt;&gt;0)=TRUE,IF(b_BDVSA!R778&gt;0,"D","A"),"")</f>
        <v/>
      </c>
      <c r="U778" s="126" t="str">
        <f>IF(b_BDVSA!S778&lt;&gt;"",ABS(b_BDVSA!S778),"")</f>
        <v/>
      </c>
      <c r="V778" s="125" t="str">
        <f>IF(b_BDVSA!V778&lt;&gt;"",ABS(b_BDVSA!V778),"")</f>
        <v/>
      </c>
      <c r="W778" s="125" t="str">
        <f>IF(AND(b_BDVSA!V778&lt;&gt;"",b_BDVSA!V778&lt;&gt;0)=TRUE,IF(b_BDVSA!V778&gt;0,"D","A"),"")</f>
        <v/>
      </c>
      <c r="X778" s="125" t="str">
        <f>IF(b_BDVSA!W778&lt;&gt;"",ABS(b_BDVSA!W778),"")</f>
        <v/>
      </c>
      <c r="Y778" s="125" t="str">
        <f>IF(AND(b_BDVSA!W778&lt;&gt;"",b_BDVSA!W778&lt;&gt;0)=TRUE,IF(b_BDVSA!W778&gt;0,"D","A"),"")</f>
        <v/>
      </c>
      <c r="Z778" s="126" t="str">
        <f>IF(b_BDVSA!X778&lt;&gt;"",ABS(b_BDVSA!X778),"")</f>
        <v/>
      </c>
    </row>
    <row r="779" spans="1:26">
      <c r="A779" s="117" t="str">
        <f>IF(dati_pdc!A775&lt;&gt;"",IF(dati_pdc!D775=1,RIGHT(dati_pdc!A775,dati_pdc!E775),dati_pdc!A775),"")</f>
        <v/>
      </c>
      <c r="B779" s="117" t="str">
        <f>IF(dati_pdc!B775&lt;&gt;"",dati_pdc!B775,"")</f>
        <v/>
      </c>
      <c r="C779" s="117" t="str">
        <f>IF(dati_pdc!C775&lt;&gt;"",dati_pdc!C775,"")</f>
        <v/>
      </c>
      <c r="D779" s="117" t="str">
        <f>IF(dati_pdc!D775&lt;&gt;"",dati_pdc!D775,"")</f>
        <v/>
      </c>
      <c r="E779" s="125" t="str">
        <f>IF(b_BDVSA!F779&lt;&gt;"",ABS(b_BDVSA!F779),"")</f>
        <v/>
      </c>
      <c r="F779" s="125" t="str">
        <f>IF(AND(b_BDVSA!F779&lt;&gt;"",b_BDVSA!F779&lt;&gt;0)=TRUE,IF(b_BDVSA!F779&gt;0,"D","A"),"")</f>
        <v/>
      </c>
      <c r="G779" s="125" t="str">
        <f>IF(b_BDVSA!G779&lt;&gt;"",ABS(b_BDVSA!G779),"")</f>
        <v/>
      </c>
      <c r="H779" s="125" t="str">
        <f>IF(AND(b_BDVSA!G779&lt;&gt;"",b_BDVSA!G779&lt;&gt;0)=TRUE,IF(b_BDVSA!G779&gt;0,"D","A"),"")</f>
        <v/>
      </c>
      <c r="I779" s="125" t="str">
        <f>IF(b_BDVSA!H779&lt;&gt;"",ABS(b_BDVSA!H779),"")</f>
        <v/>
      </c>
      <c r="J779" s="125" t="str">
        <f>IF(AND(b_BDVSA!H779&lt;&gt;"",b_BDVSA!H779&lt;&gt;0)=TRUE,IF(b_BDVSA!H779&gt;0,"D","A"),"")</f>
        <v/>
      </c>
      <c r="K779" s="126" t="str">
        <f>IF(b_BDVSA!I779&lt;&gt;"",ABS(b_BDVSA!I779),"")</f>
        <v/>
      </c>
      <c r="L779" s="125" t="str">
        <f>IF(b_BDVSA!L779&lt;&gt;"",ABS(b_BDVSA!L779),"")</f>
        <v/>
      </c>
      <c r="M779" s="125" t="str">
        <f>IF(AND(b_BDVSA!L779&lt;&gt;"",b_BDVSA!L779&lt;&gt;0)=TRUE,IF(b_BDVSA!L779&gt;0,"D","A"),"")</f>
        <v/>
      </c>
      <c r="N779" s="125" t="str">
        <f>IF(b_BDVSA!M779&lt;&gt;"",ABS(b_BDVSA!M779),"")</f>
        <v/>
      </c>
      <c r="O779" s="125" t="str">
        <f>IF(AND(b_BDVSA!M779&lt;&gt;"",b_BDVSA!M779&lt;&gt;0)=TRUE,IF(b_BDVSA!M779&gt;0,"D","A"),"")</f>
        <v/>
      </c>
      <c r="P779" s="126" t="str">
        <f>IF(b_BDVSA!N779&lt;&gt;"",ABS(b_BDVSA!N779),"")</f>
        <v/>
      </c>
      <c r="Q779" s="125" t="str">
        <f>IF(b_BDVSA!Q779&lt;&gt;"",ABS(b_BDVSA!Q779),"")</f>
        <v/>
      </c>
      <c r="R779" s="125" t="str">
        <f>IF(AND(b_BDVSA!Q779&lt;&gt;"",b_BDVSA!Q779&lt;&gt;0)=TRUE,IF(b_BDVSA!Q779&gt;0,"D","A"),"")</f>
        <v/>
      </c>
      <c r="S779" s="125" t="str">
        <f>IF(b_BDVSA!R779&lt;&gt;"",ABS(b_BDVSA!R779),"")</f>
        <v/>
      </c>
      <c r="T779" s="125" t="str">
        <f>IF(AND(b_BDVSA!R779&lt;&gt;"",b_BDVSA!R779&lt;&gt;0)=TRUE,IF(b_BDVSA!R779&gt;0,"D","A"),"")</f>
        <v/>
      </c>
      <c r="U779" s="126" t="str">
        <f>IF(b_BDVSA!S779&lt;&gt;"",ABS(b_BDVSA!S779),"")</f>
        <v/>
      </c>
      <c r="V779" s="125" t="str">
        <f>IF(b_BDVSA!V779&lt;&gt;"",ABS(b_BDVSA!V779),"")</f>
        <v/>
      </c>
      <c r="W779" s="125" t="str">
        <f>IF(AND(b_BDVSA!V779&lt;&gt;"",b_BDVSA!V779&lt;&gt;0)=TRUE,IF(b_BDVSA!V779&gt;0,"D","A"),"")</f>
        <v/>
      </c>
      <c r="X779" s="125" t="str">
        <f>IF(b_BDVSA!W779&lt;&gt;"",ABS(b_BDVSA!W779),"")</f>
        <v/>
      </c>
      <c r="Y779" s="125" t="str">
        <f>IF(AND(b_BDVSA!W779&lt;&gt;"",b_BDVSA!W779&lt;&gt;0)=TRUE,IF(b_BDVSA!W779&gt;0,"D","A"),"")</f>
        <v/>
      </c>
      <c r="Z779" s="126" t="str">
        <f>IF(b_BDVSA!X779&lt;&gt;"",ABS(b_BDVSA!X779),"")</f>
        <v/>
      </c>
    </row>
    <row r="780" spans="1:26">
      <c r="A780" s="117" t="str">
        <f>IF(dati_pdc!A776&lt;&gt;"",IF(dati_pdc!D776=1,RIGHT(dati_pdc!A776,dati_pdc!E776),dati_pdc!A776),"")</f>
        <v/>
      </c>
      <c r="B780" s="117" t="str">
        <f>IF(dati_pdc!B776&lt;&gt;"",dati_pdc!B776,"")</f>
        <v/>
      </c>
      <c r="C780" s="117" t="str">
        <f>IF(dati_pdc!C776&lt;&gt;"",dati_pdc!C776,"")</f>
        <v/>
      </c>
      <c r="D780" s="117" t="str">
        <f>IF(dati_pdc!D776&lt;&gt;"",dati_pdc!D776,"")</f>
        <v/>
      </c>
      <c r="E780" s="125" t="str">
        <f>IF(b_BDVSA!F780&lt;&gt;"",ABS(b_BDVSA!F780),"")</f>
        <v/>
      </c>
      <c r="F780" s="125" t="str">
        <f>IF(AND(b_BDVSA!F780&lt;&gt;"",b_BDVSA!F780&lt;&gt;0)=TRUE,IF(b_BDVSA!F780&gt;0,"D","A"),"")</f>
        <v/>
      </c>
      <c r="G780" s="125" t="str">
        <f>IF(b_BDVSA!G780&lt;&gt;"",ABS(b_BDVSA!G780),"")</f>
        <v/>
      </c>
      <c r="H780" s="125" t="str">
        <f>IF(AND(b_BDVSA!G780&lt;&gt;"",b_BDVSA!G780&lt;&gt;0)=TRUE,IF(b_BDVSA!G780&gt;0,"D","A"),"")</f>
        <v/>
      </c>
      <c r="I780" s="125" t="str">
        <f>IF(b_BDVSA!H780&lt;&gt;"",ABS(b_BDVSA!H780),"")</f>
        <v/>
      </c>
      <c r="J780" s="125" t="str">
        <f>IF(AND(b_BDVSA!H780&lt;&gt;"",b_BDVSA!H780&lt;&gt;0)=TRUE,IF(b_BDVSA!H780&gt;0,"D","A"),"")</f>
        <v/>
      </c>
      <c r="K780" s="126" t="str">
        <f>IF(b_BDVSA!I780&lt;&gt;"",ABS(b_BDVSA!I780),"")</f>
        <v/>
      </c>
      <c r="L780" s="125" t="str">
        <f>IF(b_BDVSA!L780&lt;&gt;"",ABS(b_BDVSA!L780),"")</f>
        <v/>
      </c>
      <c r="M780" s="125" t="str">
        <f>IF(AND(b_BDVSA!L780&lt;&gt;"",b_BDVSA!L780&lt;&gt;0)=TRUE,IF(b_BDVSA!L780&gt;0,"D","A"),"")</f>
        <v/>
      </c>
      <c r="N780" s="125" t="str">
        <f>IF(b_BDVSA!M780&lt;&gt;"",ABS(b_BDVSA!M780),"")</f>
        <v/>
      </c>
      <c r="O780" s="125" t="str">
        <f>IF(AND(b_BDVSA!M780&lt;&gt;"",b_BDVSA!M780&lt;&gt;0)=TRUE,IF(b_BDVSA!M780&gt;0,"D","A"),"")</f>
        <v/>
      </c>
      <c r="P780" s="126" t="str">
        <f>IF(b_BDVSA!N780&lt;&gt;"",ABS(b_BDVSA!N780),"")</f>
        <v/>
      </c>
      <c r="Q780" s="125" t="str">
        <f>IF(b_BDVSA!Q780&lt;&gt;"",ABS(b_BDVSA!Q780),"")</f>
        <v/>
      </c>
      <c r="R780" s="125" t="str">
        <f>IF(AND(b_BDVSA!Q780&lt;&gt;"",b_BDVSA!Q780&lt;&gt;0)=TRUE,IF(b_BDVSA!Q780&gt;0,"D","A"),"")</f>
        <v/>
      </c>
      <c r="S780" s="125" t="str">
        <f>IF(b_BDVSA!R780&lt;&gt;"",ABS(b_BDVSA!R780),"")</f>
        <v/>
      </c>
      <c r="T780" s="125" t="str">
        <f>IF(AND(b_BDVSA!R780&lt;&gt;"",b_BDVSA!R780&lt;&gt;0)=TRUE,IF(b_BDVSA!R780&gt;0,"D","A"),"")</f>
        <v/>
      </c>
      <c r="U780" s="126" t="str">
        <f>IF(b_BDVSA!S780&lt;&gt;"",ABS(b_BDVSA!S780),"")</f>
        <v/>
      </c>
      <c r="V780" s="125" t="str">
        <f>IF(b_BDVSA!V780&lt;&gt;"",ABS(b_BDVSA!V780),"")</f>
        <v/>
      </c>
      <c r="W780" s="125" t="str">
        <f>IF(AND(b_BDVSA!V780&lt;&gt;"",b_BDVSA!V780&lt;&gt;0)=TRUE,IF(b_BDVSA!V780&gt;0,"D","A"),"")</f>
        <v/>
      </c>
      <c r="X780" s="125" t="str">
        <f>IF(b_BDVSA!W780&lt;&gt;"",ABS(b_BDVSA!W780),"")</f>
        <v/>
      </c>
      <c r="Y780" s="125" t="str">
        <f>IF(AND(b_BDVSA!W780&lt;&gt;"",b_BDVSA!W780&lt;&gt;0)=TRUE,IF(b_BDVSA!W780&gt;0,"D","A"),"")</f>
        <v/>
      </c>
      <c r="Z780" s="126" t="str">
        <f>IF(b_BDVSA!X780&lt;&gt;"",ABS(b_BDVSA!X780),"")</f>
        <v/>
      </c>
    </row>
    <row r="781" spans="1:26">
      <c r="A781" s="117" t="str">
        <f>IF(dati_pdc!A777&lt;&gt;"",IF(dati_pdc!D777=1,RIGHT(dati_pdc!A777,dati_pdc!E777),dati_pdc!A777),"")</f>
        <v/>
      </c>
      <c r="B781" s="117" t="str">
        <f>IF(dati_pdc!B777&lt;&gt;"",dati_pdc!B777,"")</f>
        <v/>
      </c>
      <c r="C781" s="117" t="str">
        <f>IF(dati_pdc!C777&lt;&gt;"",dati_pdc!C777,"")</f>
        <v/>
      </c>
      <c r="D781" s="117" t="str">
        <f>IF(dati_pdc!D777&lt;&gt;"",dati_pdc!D777,"")</f>
        <v/>
      </c>
      <c r="E781" s="125" t="str">
        <f>IF(b_BDVSA!F781&lt;&gt;"",ABS(b_BDVSA!F781),"")</f>
        <v/>
      </c>
      <c r="F781" s="125" t="str">
        <f>IF(AND(b_BDVSA!F781&lt;&gt;"",b_BDVSA!F781&lt;&gt;0)=TRUE,IF(b_BDVSA!F781&gt;0,"D","A"),"")</f>
        <v/>
      </c>
      <c r="G781" s="125" t="str">
        <f>IF(b_BDVSA!G781&lt;&gt;"",ABS(b_BDVSA!G781),"")</f>
        <v/>
      </c>
      <c r="H781" s="125" t="str">
        <f>IF(AND(b_BDVSA!G781&lt;&gt;"",b_BDVSA!G781&lt;&gt;0)=TRUE,IF(b_BDVSA!G781&gt;0,"D","A"),"")</f>
        <v/>
      </c>
      <c r="I781" s="125" t="str">
        <f>IF(b_BDVSA!H781&lt;&gt;"",ABS(b_BDVSA!H781),"")</f>
        <v/>
      </c>
      <c r="J781" s="125" t="str">
        <f>IF(AND(b_BDVSA!H781&lt;&gt;"",b_BDVSA!H781&lt;&gt;0)=TRUE,IF(b_BDVSA!H781&gt;0,"D","A"),"")</f>
        <v/>
      </c>
      <c r="K781" s="126" t="str">
        <f>IF(b_BDVSA!I781&lt;&gt;"",ABS(b_BDVSA!I781),"")</f>
        <v/>
      </c>
      <c r="L781" s="125" t="str">
        <f>IF(b_BDVSA!L781&lt;&gt;"",ABS(b_BDVSA!L781),"")</f>
        <v/>
      </c>
      <c r="M781" s="125" t="str">
        <f>IF(AND(b_BDVSA!L781&lt;&gt;"",b_BDVSA!L781&lt;&gt;0)=TRUE,IF(b_BDVSA!L781&gt;0,"D","A"),"")</f>
        <v/>
      </c>
      <c r="N781" s="125" t="str">
        <f>IF(b_BDVSA!M781&lt;&gt;"",ABS(b_BDVSA!M781),"")</f>
        <v/>
      </c>
      <c r="O781" s="125" t="str">
        <f>IF(AND(b_BDVSA!M781&lt;&gt;"",b_BDVSA!M781&lt;&gt;0)=TRUE,IF(b_BDVSA!M781&gt;0,"D","A"),"")</f>
        <v/>
      </c>
      <c r="P781" s="126" t="str">
        <f>IF(b_BDVSA!N781&lt;&gt;"",ABS(b_BDVSA!N781),"")</f>
        <v/>
      </c>
      <c r="Q781" s="125" t="str">
        <f>IF(b_BDVSA!Q781&lt;&gt;"",ABS(b_BDVSA!Q781),"")</f>
        <v/>
      </c>
      <c r="R781" s="125" t="str">
        <f>IF(AND(b_BDVSA!Q781&lt;&gt;"",b_BDVSA!Q781&lt;&gt;0)=TRUE,IF(b_BDVSA!Q781&gt;0,"D","A"),"")</f>
        <v/>
      </c>
      <c r="S781" s="125" t="str">
        <f>IF(b_BDVSA!R781&lt;&gt;"",ABS(b_BDVSA!R781),"")</f>
        <v/>
      </c>
      <c r="T781" s="125" t="str">
        <f>IF(AND(b_BDVSA!R781&lt;&gt;"",b_BDVSA!R781&lt;&gt;0)=TRUE,IF(b_BDVSA!R781&gt;0,"D","A"),"")</f>
        <v/>
      </c>
      <c r="U781" s="126" t="str">
        <f>IF(b_BDVSA!S781&lt;&gt;"",ABS(b_BDVSA!S781),"")</f>
        <v/>
      </c>
      <c r="V781" s="125" t="str">
        <f>IF(b_BDVSA!V781&lt;&gt;"",ABS(b_BDVSA!V781),"")</f>
        <v/>
      </c>
      <c r="W781" s="125" t="str">
        <f>IF(AND(b_BDVSA!V781&lt;&gt;"",b_BDVSA!V781&lt;&gt;0)=TRUE,IF(b_BDVSA!V781&gt;0,"D","A"),"")</f>
        <v/>
      </c>
      <c r="X781" s="125" t="str">
        <f>IF(b_BDVSA!W781&lt;&gt;"",ABS(b_BDVSA!W781),"")</f>
        <v/>
      </c>
      <c r="Y781" s="125" t="str">
        <f>IF(AND(b_BDVSA!W781&lt;&gt;"",b_BDVSA!W781&lt;&gt;0)=TRUE,IF(b_BDVSA!W781&gt;0,"D","A"),"")</f>
        <v/>
      </c>
      <c r="Z781" s="126" t="str">
        <f>IF(b_BDVSA!X781&lt;&gt;"",ABS(b_BDVSA!X781),"")</f>
        <v/>
      </c>
    </row>
    <row r="782" spans="1:26">
      <c r="A782" s="117" t="str">
        <f>IF(dati_pdc!A778&lt;&gt;"",IF(dati_pdc!D778=1,RIGHT(dati_pdc!A778,dati_pdc!E778),dati_pdc!A778),"")</f>
        <v/>
      </c>
      <c r="B782" s="117" t="str">
        <f>IF(dati_pdc!B778&lt;&gt;"",dati_pdc!B778,"")</f>
        <v/>
      </c>
      <c r="C782" s="117" t="str">
        <f>IF(dati_pdc!C778&lt;&gt;"",dati_pdc!C778,"")</f>
        <v/>
      </c>
      <c r="D782" s="117" t="str">
        <f>IF(dati_pdc!D778&lt;&gt;"",dati_pdc!D778,"")</f>
        <v/>
      </c>
      <c r="E782" s="125" t="str">
        <f>IF(b_BDVSA!F782&lt;&gt;"",ABS(b_BDVSA!F782),"")</f>
        <v/>
      </c>
      <c r="F782" s="125" t="str">
        <f>IF(AND(b_BDVSA!F782&lt;&gt;"",b_BDVSA!F782&lt;&gt;0)=TRUE,IF(b_BDVSA!F782&gt;0,"D","A"),"")</f>
        <v/>
      </c>
      <c r="G782" s="125" t="str">
        <f>IF(b_BDVSA!G782&lt;&gt;"",ABS(b_BDVSA!G782),"")</f>
        <v/>
      </c>
      <c r="H782" s="125" t="str">
        <f>IF(AND(b_BDVSA!G782&lt;&gt;"",b_BDVSA!G782&lt;&gt;0)=TRUE,IF(b_BDVSA!G782&gt;0,"D","A"),"")</f>
        <v/>
      </c>
      <c r="I782" s="125" t="str">
        <f>IF(b_BDVSA!H782&lt;&gt;"",ABS(b_BDVSA!H782),"")</f>
        <v/>
      </c>
      <c r="J782" s="125" t="str">
        <f>IF(AND(b_BDVSA!H782&lt;&gt;"",b_BDVSA!H782&lt;&gt;0)=TRUE,IF(b_BDVSA!H782&gt;0,"D","A"),"")</f>
        <v/>
      </c>
      <c r="K782" s="126" t="str">
        <f>IF(b_BDVSA!I782&lt;&gt;"",ABS(b_BDVSA!I782),"")</f>
        <v/>
      </c>
      <c r="L782" s="125" t="str">
        <f>IF(b_BDVSA!L782&lt;&gt;"",ABS(b_BDVSA!L782),"")</f>
        <v/>
      </c>
      <c r="M782" s="125" t="str">
        <f>IF(AND(b_BDVSA!L782&lt;&gt;"",b_BDVSA!L782&lt;&gt;0)=TRUE,IF(b_BDVSA!L782&gt;0,"D","A"),"")</f>
        <v/>
      </c>
      <c r="N782" s="125" t="str">
        <f>IF(b_BDVSA!M782&lt;&gt;"",ABS(b_BDVSA!M782),"")</f>
        <v/>
      </c>
      <c r="O782" s="125" t="str">
        <f>IF(AND(b_BDVSA!M782&lt;&gt;"",b_BDVSA!M782&lt;&gt;0)=TRUE,IF(b_BDVSA!M782&gt;0,"D","A"),"")</f>
        <v/>
      </c>
      <c r="P782" s="126" t="str">
        <f>IF(b_BDVSA!N782&lt;&gt;"",ABS(b_BDVSA!N782),"")</f>
        <v/>
      </c>
      <c r="Q782" s="125" t="str">
        <f>IF(b_BDVSA!Q782&lt;&gt;"",ABS(b_BDVSA!Q782),"")</f>
        <v/>
      </c>
      <c r="R782" s="125" t="str">
        <f>IF(AND(b_BDVSA!Q782&lt;&gt;"",b_BDVSA!Q782&lt;&gt;0)=TRUE,IF(b_BDVSA!Q782&gt;0,"D","A"),"")</f>
        <v/>
      </c>
      <c r="S782" s="125" t="str">
        <f>IF(b_BDVSA!R782&lt;&gt;"",ABS(b_BDVSA!R782),"")</f>
        <v/>
      </c>
      <c r="T782" s="125" t="str">
        <f>IF(AND(b_BDVSA!R782&lt;&gt;"",b_BDVSA!R782&lt;&gt;0)=TRUE,IF(b_BDVSA!R782&gt;0,"D","A"),"")</f>
        <v/>
      </c>
      <c r="U782" s="126" t="str">
        <f>IF(b_BDVSA!S782&lt;&gt;"",ABS(b_BDVSA!S782),"")</f>
        <v/>
      </c>
      <c r="V782" s="125" t="str">
        <f>IF(b_BDVSA!V782&lt;&gt;"",ABS(b_BDVSA!V782),"")</f>
        <v/>
      </c>
      <c r="W782" s="125" t="str">
        <f>IF(AND(b_BDVSA!V782&lt;&gt;"",b_BDVSA!V782&lt;&gt;0)=TRUE,IF(b_BDVSA!V782&gt;0,"D","A"),"")</f>
        <v/>
      </c>
      <c r="X782" s="125" t="str">
        <f>IF(b_BDVSA!W782&lt;&gt;"",ABS(b_BDVSA!W782),"")</f>
        <v/>
      </c>
      <c r="Y782" s="125" t="str">
        <f>IF(AND(b_BDVSA!W782&lt;&gt;"",b_BDVSA!W782&lt;&gt;0)=TRUE,IF(b_BDVSA!W782&gt;0,"D","A"),"")</f>
        <v/>
      </c>
      <c r="Z782" s="126" t="str">
        <f>IF(b_BDVSA!X782&lt;&gt;"",ABS(b_BDVSA!X782),"")</f>
        <v/>
      </c>
    </row>
    <row r="783" spans="1:26">
      <c r="A783" s="117" t="str">
        <f>IF(dati_pdc!A779&lt;&gt;"",IF(dati_pdc!D779=1,RIGHT(dati_pdc!A779,dati_pdc!E779),dati_pdc!A779),"")</f>
        <v/>
      </c>
      <c r="B783" s="117" t="str">
        <f>IF(dati_pdc!B779&lt;&gt;"",dati_pdc!B779,"")</f>
        <v/>
      </c>
      <c r="C783" s="117" t="str">
        <f>IF(dati_pdc!C779&lt;&gt;"",dati_pdc!C779,"")</f>
        <v/>
      </c>
      <c r="D783" s="117" t="str">
        <f>IF(dati_pdc!D779&lt;&gt;"",dati_pdc!D779,"")</f>
        <v/>
      </c>
      <c r="E783" s="125" t="str">
        <f>IF(b_BDVSA!F783&lt;&gt;"",ABS(b_BDVSA!F783),"")</f>
        <v/>
      </c>
      <c r="F783" s="125" t="str">
        <f>IF(AND(b_BDVSA!F783&lt;&gt;"",b_BDVSA!F783&lt;&gt;0)=TRUE,IF(b_BDVSA!F783&gt;0,"D","A"),"")</f>
        <v/>
      </c>
      <c r="G783" s="125" t="str">
        <f>IF(b_BDVSA!G783&lt;&gt;"",ABS(b_BDVSA!G783),"")</f>
        <v/>
      </c>
      <c r="H783" s="125" t="str">
        <f>IF(AND(b_BDVSA!G783&lt;&gt;"",b_BDVSA!G783&lt;&gt;0)=TRUE,IF(b_BDVSA!G783&gt;0,"D","A"),"")</f>
        <v/>
      </c>
      <c r="I783" s="125" t="str">
        <f>IF(b_BDVSA!H783&lt;&gt;"",ABS(b_BDVSA!H783),"")</f>
        <v/>
      </c>
      <c r="J783" s="125" t="str">
        <f>IF(AND(b_BDVSA!H783&lt;&gt;"",b_BDVSA!H783&lt;&gt;0)=TRUE,IF(b_BDVSA!H783&gt;0,"D","A"),"")</f>
        <v/>
      </c>
      <c r="K783" s="126" t="str">
        <f>IF(b_BDVSA!I783&lt;&gt;"",ABS(b_BDVSA!I783),"")</f>
        <v/>
      </c>
      <c r="L783" s="125" t="str">
        <f>IF(b_BDVSA!L783&lt;&gt;"",ABS(b_BDVSA!L783),"")</f>
        <v/>
      </c>
      <c r="M783" s="125" t="str">
        <f>IF(AND(b_BDVSA!L783&lt;&gt;"",b_BDVSA!L783&lt;&gt;0)=TRUE,IF(b_BDVSA!L783&gt;0,"D","A"),"")</f>
        <v/>
      </c>
      <c r="N783" s="125" t="str">
        <f>IF(b_BDVSA!M783&lt;&gt;"",ABS(b_BDVSA!M783),"")</f>
        <v/>
      </c>
      <c r="O783" s="125" t="str">
        <f>IF(AND(b_BDVSA!M783&lt;&gt;"",b_BDVSA!M783&lt;&gt;0)=TRUE,IF(b_BDVSA!M783&gt;0,"D","A"),"")</f>
        <v/>
      </c>
      <c r="P783" s="126" t="str">
        <f>IF(b_BDVSA!N783&lt;&gt;"",ABS(b_BDVSA!N783),"")</f>
        <v/>
      </c>
      <c r="Q783" s="125" t="str">
        <f>IF(b_BDVSA!Q783&lt;&gt;"",ABS(b_BDVSA!Q783),"")</f>
        <v/>
      </c>
      <c r="R783" s="125" t="str">
        <f>IF(AND(b_BDVSA!Q783&lt;&gt;"",b_BDVSA!Q783&lt;&gt;0)=TRUE,IF(b_BDVSA!Q783&gt;0,"D","A"),"")</f>
        <v/>
      </c>
      <c r="S783" s="125" t="str">
        <f>IF(b_BDVSA!R783&lt;&gt;"",ABS(b_BDVSA!R783),"")</f>
        <v/>
      </c>
      <c r="T783" s="125" t="str">
        <f>IF(AND(b_BDVSA!R783&lt;&gt;"",b_BDVSA!R783&lt;&gt;0)=TRUE,IF(b_BDVSA!R783&gt;0,"D","A"),"")</f>
        <v/>
      </c>
      <c r="U783" s="126" t="str">
        <f>IF(b_BDVSA!S783&lt;&gt;"",ABS(b_BDVSA!S783),"")</f>
        <v/>
      </c>
      <c r="V783" s="125" t="str">
        <f>IF(b_BDVSA!V783&lt;&gt;"",ABS(b_BDVSA!V783),"")</f>
        <v/>
      </c>
      <c r="W783" s="125" t="str">
        <f>IF(AND(b_BDVSA!V783&lt;&gt;"",b_BDVSA!V783&lt;&gt;0)=TRUE,IF(b_BDVSA!V783&gt;0,"D","A"),"")</f>
        <v/>
      </c>
      <c r="X783" s="125" t="str">
        <f>IF(b_BDVSA!W783&lt;&gt;"",ABS(b_BDVSA!W783),"")</f>
        <v/>
      </c>
      <c r="Y783" s="125" t="str">
        <f>IF(AND(b_BDVSA!W783&lt;&gt;"",b_BDVSA!W783&lt;&gt;0)=TRUE,IF(b_BDVSA!W783&gt;0,"D","A"),"")</f>
        <v/>
      </c>
      <c r="Z783" s="126" t="str">
        <f>IF(b_BDVSA!X783&lt;&gt;"",ABS(b_BDVSA!X783),"")</f>
        <v/>
      </c>
    </row>
    <row r="784" spans="1:26">
      <c r="A784" s="117" t="str">
        <f>IF(dati_pdc!A780&lt;&gt;"",IF(dati_pdc!D780=1,RIGHT(dati_pdc!A780,dati_pdc!E780),dati_pdc!A780),"")</f>
        <v/>
      </c>
      <c r="B784" s="117" t="str">
        <f>IF(dati_pdc!B780&lt;&gt;"",dati_pdc!B780,"")</f>
        <v/>
      </c>
      <c r="C784" s="117" t="str">
        <f>IF(dati_pdc!C780&lt;&gt;"",dati_pdc!C780,"")</f>
        <v/>
      </c>
      <c r="D784" s="117" t="str">
        <f>IF(dati_pdc!D780&lt;&gt;"",dati_pdc!D780,"")</f>
        <v/>
      </c>
      <c r="E784" s="125" t="str">
        <f>IF(b_BDVSA!F784&lt;&gt;"",ABS(b_BDVSA!F784),"")</f>
        <v/>
      </c>
      <c r="F784" s="125" t="str">
        <f>IF(AND(b_BDVSA!F784&lt;&gt;"",b_BDVSA!F784&lt;&gt;0)=TRUE,IF(b_BDVSA!F784&gt;0,"D","A"),"")</f>
        <v/>
      </c>
      <c r="G784" s="125" t="str">
        <f>IF(b_BDVSA!G784&lt;&gt;"",ABS(b_BDVSA!G784),"")</f>
        <v/>
      </c>
      <c r="H784" s="125" t="str">
        <f>IF(AND(b_BDVSA!G784&lt;&gt;"",b_BDVSA!G784&lt;&gt;0)=TRUE,IF(b_BDVSA!G784&gt;0,"D","A"),"")</f>
        <v/>
      </c>
      <c r="I784" s="125" t="str">
        <f>IF(b_BDVSA!H784&lt;&gt;"",ABS(b_BDVSA!H784),"")</f>
        <v/>
      </c>
      <c r="J784" s="125" t="str">
        <f>IF(AND(b_BDVSA!H784&lt;&gt;"",b_BDVSA!H784&lt;&gt;0)=TRUE,IF(b_BDVSA!H784&gt;0,"D","A"),"")</f>
        <v/>
      </c>
      <c r="K784" s="126" t="str">
        <f>IF(b_BDVSA!I784&lt;&gt;"",ABS(b_BDVSA!I784),"")</f>
        <v/>
      </c>
      <c r="L784" s="125" t="str">
        <f>IF(b_BDVSA!L784&lt;&gt;"",ABS(b_BDVSA!L784),"")</f>
        <v/>
      </c>
      <c r="M784" s="125" t="str">
        <f>IF(AND(b_BDVSA!L784&lt;&gt;"",b_BDVSA!L784&lt;&gt;0)=TRUE,IF(b_BDVSA!L784&gt;0,"D","A"),"")</f>
        <v/>
      </c>
      <c r="N784" s="125" t="str">
        <f>IF(b_BDVSA!M784&lt;&gt;"",ABS(b_BDVSA!M784),"")</f>
        <v/>
      </c>
      <c r="O784" s="125" t="str">
        <f>IF(AND(b_BDVSA!M784&lt;&gt;"",b_BDVSA!M784&lt;&gt;0)=TRUE,IF(b_BDVSA!M784&gt;0,"D","A"),"")</f>
        <v/>
      </c>
      <c r="P784" s="126" t="str">
        <f>IF(b_BDVSA!N784&lt;&gt;"",ABS(b_BDVSA!N784),"")</f>
        <v/>
      </c>
      <c r="Q784" s="125" t="str">
        <f>IF(b_BDVSA!Q784&lt;&gt;"",ABS(b_BDVSA!Q784),"")</f>
        <v/>
      </c>
      <c r="R784" s="125" t="str">
        <f>IF(AND(b_BDVSA!Q784&lt;&gt;"",b_BDVSA!Q784&lt;&gt;0)=TRUE,IF(b_BDVSA!Q784&gt;0,"D","A"),"")</f>
        <v/>
      </c>
      <c r="S784" s="125" t="str">
        <f>IF(b_BDVSA!R784&lt;&gt;"",ABS(b_BDVSA!R784),"")</f>
        <v/>
      </c>
      <c r="T784" s="125" t="str">
        <f>IF(AND(b_BDVSA!R784&lt;&gt;"",b_BDVSA!R784&lt;&gt;0)=TRUE,IF(b_BDVSA!R784&gt;0,"D","A"),"")</f>
        <v/>
      </c>
      <c r="U784" s="126" t="str">
        <f>IF(b_BDVSA!S784&lt;&gt;"",ABS(b_BDVSA!S784),"")</f>
        <v/>
      </c>
      <c r="V784" s="125" t="str">
        <f>IF(b_BDVSA!V784&lt;&gt;"",ABS(b_BDVSA!V784),"")</f>
        <v/>
      </c>
      <c r="W784" s="125" t="str">
        <f>IF(AND(b_BDVSA!V784&lt;&gt;"",b_BDVSA!V784&lt;&gt;0)=TRUE,IF(b_BDVSA!V784&gt;0,"D","A"),"")</f>
        <v/>
      </c>
      <c r="X784" s="125" t="str">
        <f>IF(b_BDVSA!W784&lt;&gt;"",ABS(b_BDVSA!W784),"")</f>
        <v/>
      </c>
      <c r="Y784" s="125" t="str">
        <f>IF(AND(b_BDVSA!W784&lt;&gt;"",b_BDVSA!W784&lt;&gt;0)=TRUE,IF(b_BDVSA!W784&gt;0,"D","A"),"")</f>
        <v/>
      </c>
      <c r="Z784" s="126" t="str">
        <f>IF(b_BDVSA!X784&lt;&gt;"",ABS(b_BDVSA!X784),"")</f>
        <v/>
      </c>
    </row>
    <row r="785" spans="1:26">
      <c r="A785" s="117" t="str">
        <f>IF(dati_pdc!A781&lt;&gt;"",IF(dati_pdc!D781=1,RIGHT(dati_pdc!A781,dati_pdc!E781),dati_pdc!A781),"")</f>
        <v/>
      </c>
      <c r="B785" s="117" t="str">
        <f>IF(dati_pdc!B781&lt;&gt;"",dati_pdc!B781,"")</f>
        <v/>
      </c>
      <c r="C785" s="117" t="str">
        <f>IF(dati_pdc!C781&lt;&gt;"",dati_pdc!C781,"")</f>
        <v/>
      </c>
      <c r="D785" s="117" t="str">
        <f>IF(dati_pdc!D781&lt;&gt;"",dati_pdc!D781,"")</f>
        <v/>
      </c>
      <c r="E785" s="125" t="str">
        <f>IF(b_BDVSA!F785&lt;&gt;"",ABS(b_BDVSA!F785),"")</f>
        <v/>
      </c>
      <c r="F785" s="125" t="str">
        <f>IF(AND(b_BDVSA!F785&lt;&gt;"",b_BDVSA!F785&lt;&gt;0)=TRUE,IF(b_BDVSA!F785&gt;0,"D","A"),"")</f>
        <v/>
      </c>
      <c r="G785" s="125" t="str">
        <f>IF(b_BDVSA!G785&lt;&gt;"",ABS(b_BDVSA!G785),"")</f>
        <v/>
      </c>
      <c r="H785" s="125" t="str">
        <f>IF(AND(b_BDVSA!G785&lt;&gt;"",b_BDVSA!G785&lt;&gt;0)=TRUE,IF(b_BDVSA!G785&gt;0,"D","A"),"")</f>
        <v/>
      </c>
      <c r="I785" s="125" t="str">
        <f>IF(b_BDVSA!H785&lt;&gt;"",ABS(b_BDVSA!H785),"")</f>
        <v/>
      </c>
      <c r="J785" s="125" t="str">
        <f>IF(AND(b_BDVSA!H785&lt;&gt;"",b_BDVSA!H785&lt;&gt;0)=TRUE,IF(b_BDVSA!H785&gt;0,"D","A"),"")</f>
        <v/>
      </c>
      <c r="K785" s="126" t="str">
        <f>IF(b_BDVSA!I785&lt;&gt;"",ABS(b_BDVSA!I785),"")</f>
        <v/>
      </c>
      <c r="L785" s="125" t="str">
        <f>IF(b_BDVSA!L785&lt;&gt;"",ABS(b_BDVSA!L785),"")</f>
        <v/>
      </c>
      <c r="M785" s="125" t="str">
        <f>IF(AND(b_BDVSA!L785&lt;&gt;"",b_BDVSA!L785&lt;&gt;0)=TRUE,IF(b_BDVSA!L785&gt;0,"D","A"),"")</f>
        <v/>
      </c>
      <c r="N785" s="125" t="str">
        <f>IF(b_BDVSA!M785&lt;&gt;"",ABS(b_BDVSA!M785),"")</f>
        <v/>
      </c>
      <c r="O785" s="125" t="str">
        <f>IF(AND(b_BDVSA!M785&lt;&gt;"",b_BDVSA!M785&lt;&gt;0)=TRUE,IF(b_BDVSA!M785&gt;0,"D","A"),"")</f>
        <v/>
      </c>
      <c r="P785" s="126" t="str">
        <f>IF(b_BDVSA!N785&lt;&gt;"",ABS(b_BDVSA!N785),"")</f>
        <v/>
      </c>
      <c r="Q785" s="125" t="str">
        <f>IF(b_BDVSA!Q785&lt;&gt;"",ABS(b_BDVSA!Q785),"")</f>
        <v/>
      </c>
      <c r="R785" s="125" t="str">
        <f>IF(AND(b_BDVSA!Q785&lt;&gt;"",b_BDVSA!Q785&lt;&gt;0)=TRUE,IF(b_BDVSA!Q785&gt;0,"D","A"),"")</f>
        <v/>
      </c>
      <c r="S785" s="125" t="str">
        <f>IF(b_BDVSA!R785&lt;&gt;"",ABS(b_BDVSA!R785),"")</f>
        <v/>
      </c>
      <c r="T785" s="125" t="str">
        <f>IF(AND(b_BDVSA!R785&lt;&gt;"",b_BDVSA!R785&lt;&gt;0)=TRUE,IF(b_BDVSA!R785&gt;0,"D","A"),"")</f>
        <v/>
      </c>
      <c r="U785" s="126" t="str">
        <f>IF(b_BDVSA!S785&lt;&gt;"",ABS(b_BDVSA!S785),"")</f>
        <v/>
      </c>
      <c r="V785" s="125" t="str">
        <f>IF(b_BDVSA!V785&lt;&gt;"",ABS(b_BDVSA!V785),"")</f>
        <v/>
      </c>
      <c r="W785" s="125" t="str">
        <f>IF(AND(b_BDVSA!V785&lt;&gt;"",b_BDVSA!V785&lt;&gt;0)=TRUE,IF(b_BDVSA!V785&gt;0,"D","A"),"")</f>
        <v/>
      </c>
      <c r="X785" s="125" t="str">
        <f>IF(b_BDVSA!W785&lt;&gt;"",ABS(b_BDVSA!W785),"")</f>
        <v/>
      </c>
      <c r="Y785" s="125" t="str">
        <f>IF(AND(b_BDVSA!W785&lt;&gt;"",b_BDVSA!W785&lt;&gt;0)=TRUE,IF(b_BDVSA!W785&gt;0,"D","A"),"")</f>
        <v/>
      </c>
      <c r="Z785" s="126" t="str">
        <f>IF(b_BDVSA!X785&lt;&gt;"",ABS(b_BDVSA!X785),"")</f>
        <v/>
      </c>
    </row>
    <row r="786" spans="1:26">
      <c r="A786" s="117" t="str">
        <f>IF(dati_pdc!A782&lt;&gt;"",IF(dati_pdc!D782=1,RIGHT(dati_pdc!A782,dati_pdc!E782),dati_pdc!A782),"")</f>
        <v/>
      </c>
      <c r="B786" s="117" t="str">
        <f>IF(dati_pdc!B782&lt;&gt;"",dati_pdc!B782,"")</f>
        <v/>
      </c>
      <c r="C786" s="117" t="str">
        <f>IF(dati_pdc!C782&lt;&gt;"",dati_pdc!C782,"")</f>
        <v/>
      </c>
      <c r="D786" s="117" t="str">
        <f>IF(dati_pdc!D782&lt;&gt;"",dati_pdc!D782,"")</f>
        <v/>
      </c>
      <c r="E786" s="125" t="str">
        <f>IF(b_BDVSA!F786&lt;&gt;"",ABS(b_BDVSA!F786),"")</f>
        <v/>
      </c>
      <c r="F786" s="125" t="str">
        <f>IF(AND(b_BDVSA!F786&lt;&gt;"",b_BDVSA!F786&lt;&gt;0)=TRUE,IF(b_BDVSA!F786&gt;0,"D","A"),"")</f>
        <v/>
      </c>
      <c r="G786" s="125" t="str">
        <f>IF(b_BDVSA!G786&lt;&gt;"",ABS(b_BDVSA!G786),"")</f>
        <v/>
      </c>
      <c r="H786" s="125" t="str">
        <f>IF(AND(b_BDVSA!G786&lt;&gt;"",b_BDVSA!G786&lt;&gt;0)=TRUE,IF(b_BDVSA!G786&gt;0,"D","A"),"")</f>
        <v/>
      </c>
      <c r="I786" s="125" t="str">
        <f>IF(b_BDVSA!H786&lt;&gt;"",ABS(b_BDVSA!H786),"")</f>
        <v/>
      </c>
      <c r="J786" s="125" t="str">
        <f>IF(AND(b_BDVSA!H786&lt;&gt;"",b_BDVSA!H786&lt;&gt;0)=TRUE,IF(b_BDVSA!H786&gt;0,"D","A"),"")</f>
        <v/>
      </c>
      <c r="K786" s="126" t="str">
        <f>IF(b_BDVSA!I786&lt;&gt;"",ABS(b_BDVSA!I786),"")</f>
        <v/>
      </c>
      <c r="L786" s="125" t="str">
        <f>IF(b_BDVSA!L786&lt;&gt;"",ABS(b_BDVSA!L786),"")</f>
        <v/>
      </c>
      <c r="M786" s="125" t="str">
        <f>IF(AND(b_BDVSA!L786&lt;&gt;"",b_BDVSA!L786&lt;&gt;0)=TRUE,IF(b_BDVSA!L786&gt;0,"D","A"),"")</f>
        <v/>
      </c>
      <c r="N786" s="125" t="str">
        <f>IF(b_BDVSA!M786&lt;&gt;"",ABS(b_BDVSA!M786),"")</f>
        <v/>
      </c>
      <c r="O786" s="125" t="str">
        <f>IF(AND(b_BDVSA!M786&lt;&gt;"",b_BDVSA!M786&lt;&gt;0)=TRUE,IF(b_BDVSA!M786&gt;0,"D","A"),"")</f>
        <v/>
      </c>
      <c r="P786" s="126" t="str">
        <f>IF(b_BDVSA!N786&lt;&gt;"",ABS(b_BDVSA!N786),"")</f>
        <v/>
      </c>
      <c r="Q786" s="125" t="str">
        <f>IF(b_BDVSA!Q786&lt;&gt;"",ABS(b_BDVSA!Q786),"")</f>
        <v/>
      </c>
      <c r="R786" s="125" t="str">
        <f>IF(AND(b_BDVSA!Q786&lt;&gt;"",b_BDVSA!Q786&lt;&gt;0)=TRUE,IF(b_BDVSA!Q786&gt;0,"D","A"),"")</f>
        <v/>
      </c>
      <c r="S786" s="125" t="str">
        <f>IF(b_BDVSA!R786&lt;&gt;"",ABS(b_BDVSA!R786),"")</f>
        <v/>
      </c>
      <c r="T786" s="125" t="str">
        <f>IF(AND(b_BDVSA!R786&lt;&gt;"",b_BDVSA!R786&lt;&gt;0)=TRUE,IF(b_BDVSA!R786&gt;0,"D","A"),"")</f>
        <v/>
      </c>
      <c r="U786" s="126" t="str">
        <f>IF(b_BDVSA!S786&lt;&gt;"",ABS(b_BDVSA!S786),"")</f>
        <v/>
      </c>
      <c r="V786" s="125" t="str">
        <f>IF(b_BDVSA!V786&lt;&gt;"",ABS(b_BDVSA!V786),"")</f>
        <v/>
      </c>
      <c r="W786" s="125" t="str">
        <f>IF(AND(b_BDVSA!V786&lt;&gt;"",b_BDVSA!V786&lt;&gt;0)=TRUE,IF(b_BDVSA!V786&gt;0,"D","A"),"")</f>
        <v/>
      </c>
      <c r="X786" s="125" t="str">
        <f>IF(b_BDVSA!W786&lt;&gt;"",ABS(b_BDVSA!W786),"")</f>
        <v/>
      </c>
      <c r="Y786" s="125" t="str">
        <f>IF(AND(b_BDVSA!W786&lt;&gt;"",b_BDVSA!W786&lt;&gt;0)=TRUE,IF(b_BDVSA!W786&gt;0,"D","A"),"")</f>
        <v/>
      </c>
      <c r="Z786" s="126" t="str">
        <f>IF(b_BDVSA!X786&lt;&gt;"",ABS(b_BDVSA!X786),"")</f>
        <v/>
      </c>
    </row>
    <row r="787" spans="1:26">
      <c r="A787" s="117" t="str">
        <f>IF(dati_pdc!A783&lt;&gt;"",IF(dati_pdc!D783=1,RIGHT(dati_pdc!A783,dati_pdc!E783),dati_pdc!A783),"")</f>
        <v/>
      </c>
      <c r="B787" s="117" t="str">
        <f>IF(dati_pdc!B783&lt;&gt;"",dati_pdc!B783,"")</f>
        <v/>
      </c>
      <c r="C787" s="117" t="str">
        <f>IF(dati_pdc!C783&lt;&gt;"",dati_pdc!C783,"")</f>
        <v/>
      </c>
      <c r="D787" s="117" t="str">
        <f>IF(dati_pdc!D783&lt;&gt;"",dati_pdc!D783,"")</f>
        <v/>
      </c>
      <c r="E787" s="125" t="str">
        <f>IF(b_BDVSA!F787&lt;&gt;"",ABS(b_BDVSA!F787),"")</f>
        <v/>
      </c>
      <c r="F787" s="125" t="str">
        <f>IF(AND(b_BDVSA!F787&lt;&gt;"",b_BDVSA!F787&lt;&gt;0)=TRUE,IF(b_BDVSA!F787&gt;0,"D","A"),"")</f>
        <v/>
      </c>
      <c r="G787" s="125" t="str">
        <f>IF(b_BDVSA!G787&lt;&gt;"",ABS(b_BDVSA!G787),"")</f>
        <v/>
      </c>
      <c r="H787" s="125" t="str">
        <f>IF(AND(b_BDVSA!G787&lt;&gt;"",b_BDVSA!G787&lt;&gt;0)=TRUE,IF(b_BDVSA!G787&gt;0,"D","A"),"")</f>
        <v/>
      </c>
      <c r="I787" s="125" t="str">
        <f>IF(b_BDVSA!H787&lt;&gt;"",ABS(b_BDVSA!H787),"")</f>
        <v/>
      </c>
      <c r="J787" s="125" t="str">
        <f>IF(AND(b_BDVSA!H787&lt;&gt;"",b_BDVSA!H787&lt;&gt;0)=TRUE,IF(b_BDVSA!H787&gt;0,"D","A"),"")</f>
        <v/>
      </c>
      <c r="K787" s="126" t="str">
        <f>IF(b_BDVSA!I787&lt;&gt;"",ABS(b_BDVSA!I787),"")</f>
        <v/>
      </c>
      <c r="L787" s="125" t="str">
        <f>IF(b_BDVSA!L787&lt;&gt;"",ABS(b_BDVSA!L787),"")</f>
        <v/>
      </c>
      <c r="M787" s="125" t="str">
        <f>IF(AND(b_BDVSA!L787&lt;&gt;"",b_BDVSA!L787&lt;&gt;0)=TRUE,IF(b_BDVSA!L787&gt;0,"D","A"),"")</f>
        <v/>
      </c>
      <c r="N787" s="125" t="str">
        <f>IF(b_BDVSA!M787&lt;&gt;"",ABS(b_BDVSA!M787),"")</f>
        <v/>
      </c>
      <c r="O787" s="125" t="str">
        <f>IF(AND(b_BDVSA!M787&lt;&gt;"",b_BDVSA!M787&lt;&gt;0)=TRUE,IF(b_BDVSA!M787&gt;0,"D","A"),"")</f>
        <v/>
      </c>
      <c r="P787" s="126" t="str">
        <f>IF(b_BDVSA!N787&lt;&gt;"",ABS(b_BDVSA!N787),"")</f>
        <v/>
      </c>
      <c r="Q787" s="125" t="str">
        <f>IF(b_BDVSA!Q787&lt;&gt;"",ABS(b_BDVSA!Q787),"")</f>
        <v/>
      </c>
      <c r="R787" s="125" t="str">
        <f>IF(AND(b_BDVSA!Q787&lt;&gt;"",b_BDVSA!Q787&lt;&gt;0)=TRUE,IF(b_BDVSA!Q787&gt;0,"D","A"),"")</f>
        <v/>
      </c>
      <c r="S787" s="125" t="str">
        <f>IF(b_BDVSA!R787&lt;&gt;"",ABS(b_BDVSA!R787),"")</f>
        <v/>
      </c>
      <c r="T787" s="125" t="str">
        <f>IF(AND(b_BDVSA!R787&lt;&gt;"",b_BDVSA!R787&lt;&gt;0)=TRUE,IF(b_BDVSA!R787&gt;0,"D","A"),"")</f>
        <v/>
      </c>
      <c r="U787" s="126" t="str">
        <f>IF(b_BDVSA!S787&lt;&gt;"",ABS(b_BDVSA!S787),"")</f>
        <v/>
      </c>
      <c r="V787" s="125" t="str">
        <f>IF(b_BDVSA!V787&lt;&gt;"",ABS(b_BDVSA!V787),"")</f>
        <v/>
      </c>
      <c r="W787" s="125" t="str">
        <f>IF(AND(b_BDVSA!V787&lt;&gt;"",b_BDVSA!V787&lt;&gt;0)=TRUE,IF(b_BDVSA!V787&gt;0,"D","A"),"")</f>
        <v/>
      </c>
      <c r="X787" s="125" t="str">
        <f>IF(b_BDVSA!W787&lt;&gt;"",ABS(b_BDVSA!W787),"")</f>
        <v/>
      </c>
      <c r="Y787" s="125" t="str">
        <f>IF(AND(b_BDVSA!W787&lt;&gt;"",b_BDVSA!W787&lt;&gt;0)=TRUE,IF(b_BDVSA!W787&gt;0,"D","A"),"")</f>
        <v/>
      </c>
      <c r="Z787" s="126" t="str">
        <f>IF(b_BDVSA!X787&lt;&gt;"",ABS(b_BDVSA!X787),"")</f>
        <v/>
      </c>
    </row>
    <row r="788" spans="1:26">
      <c r="A788" s="117" t="str">
        <f>IF(dati_pdc!A784&lt;&gt;"",IF(dati_pdc!D784=1,RIGHT(dati_pdc!A784,dati_pdc!E784),dati_pdc!A784),"")</f>
        <v/>
      </c>
      <c r="B788" s="117" t="str">
        <f>IF(dati_pdc!B784&lt;&gt;"",dati_pdc!B784,"")</f>
        <v/>
      </c>
      <c r="C788" s="117" t="str">
        <f>IF(dati_pdc!C784&lt;&gt;"",dati_pdc!C784,"")</f>
        <v/>
      </c>
      <c r="D788" s="117" t="str">
        <f>IF(dati_pdc!D784&lt;&gt;"",dati_pdc!D784,"")</f>
        <v/>
      </c>
      <c r="E788" s="125" t="str">
        <f>IF(b_BDVSA!F788&lt;&gt;"",ABS(b_BDVSA!F788),"")</f>
        <v/>
      </c>
      <c r="F788" s="125" t="str">
        <f>IF(AND(b_BDVSA!F788&lt;&gt;"",b_BDVSA!F788&lt;&gt;0)=TRUE,IF(b_BDVSA!F788&gt;0,"D","A"),"")</f>
        <v/>
      </c>
      <c r="G788" s="125" t="str">
        <f>IF(b_BDVSA!G788&lt;&gt;"",ABS(b_BDVSA!G788),"")</f>
        <v/>
      </c>
      <c r="H788" s="125" t="str">
        <f>IF(AND(b_BDVSA!G788&lt;&gt;"",b_BDVSA!G788&lt;&gt;0)=TRUE,IF(b_BDVSA!G788&gt;0,"D","A"),"")</f>
        <v/>
      </c>
      <c r="I788" s="125" t="str">
        <f>IF(b_BDVSA!H788&lt;&gt;"",ABS(b_BDVSA!H788),"")</f>
        <v/>
      </c>
      <c r="J788" s="125" t="str">
        <f>IF(AND(b_BDVSA!H788&lt;&gt;"",b_BDVSA!H788&lt;&gt;0)=TRUE,IF(b_BDVSA!H788&gt;0,"D","A"),"")</f>
        <v/>
      </c>
      <c r="K788" s="126" t="str">
        <f>IF(b_BDVSA!I788&lt;&gt;"",ABS(b_BDVSA!I788),"")</f>
        <v/>
      </c>
      <c r="L788" s="125" t="str">
        <f>IF(b_BDVSA!L788&lt;&gt;"",ABS(b_BDVSA!L788),"")</f>
        <v/>
      </c>
      <c r="M788" s="125" t="str">
        <f>IF(AND(b_BDVSA!L788&lt;&gt;"",b_BDVSA!L788&lt;&gt;0)=TRUE,IF(b_BDVSA!L788&gt;0,"D","A"),"")</f>
        <v/>
      </c>
      <c r="N788" s="125" t="str">
        <f>IF(b_BDVSA!M788&lt;&gt;"",ABS(b_BDVSA!M788),"")</f>
        <v/>
      </c>
      <c r="O788" s="125" t="str">
        <f>IF(AND(b_BDVSA!M788&lt;&gt;"",b_BDVSA!M788&lt;&gt;0)=TRUE,IF(b_BDVSA!M788&gt;0,"D","A"),"")</f>
        <v/>
      </c>
      <c r="P788" s="126" t="str">
        <f>IF(b_BDVSA!N788&lt;&gt;"",ABS(b_BDVSA!N788),"")</f>
        <v/>
      </c>
      <c r="Q788" s="125" t="str">
        <f>IF(b_BDVSA!Q788&lt;&gt;"",ABS(b_BDVSA!Q788),"")</f>
        <v/>
      </c>
      <c r="R788" s="125" t="str">
        <f>IF(AND(b_BDVSA!Q788&lt;&gt;"",b_BDVSA!Q788&lt;&gt;0)=TRUE,IF(b_BDVSA!Q788&gt;0,"D","A"),"")</f>
        <v/>
      </c>
      <c r="S788" s="125" t="str">
        <f>IF(b_BDVSA!R788&lt;&gt;"",ABS(b_BDVSA!R788),"")</f>
        <v/>
      </c>
      <c r="T788" s="125" t="str">
        <f>IF(AND(b_BDVSA!R788&lt;&gt;"",b_BDVSA!R788&lt;&gt;0)=TRUE,IF(b_BDVSA!R788&gt;0,"D","A"),"")</f>
        <v/>
      </c>
      <c r="U788" s="126" t="str">
        <f>IF(b_BDVSA!S788&lt;&gt;"",ABS(b_BDVSA!S788),"")</f>
        <v/>
      </c>
      <c r="V788" s="125" t="str">
        <f>IF(b_BDVSA!V788&lt;&gt;"",ABS(b_BDVSA!V788),"")</f>
        <v/>
      </c>
      <c r="W788" s="125" t="str">
        <f>IF(AND(b_BDVSA!V788&lt;&gt;"",b_BDVSA!V788&lt;&gt;0)=TRUE,IF(b_BDVSA!V788&gt;0,"D","A"),"")</f>
        <v/>
      </c>
      <c r="X788" s="125" t="str">
        <f>IF(b_BDVSA!W788&lt;&gt;"",ABS(b_BDVSA!W788),"")</f>
        <v/>
      </c>
      <c r="Y788" s="125" t="str">
        <f>IF(AND(b_BDVSA!W788&lt;&gt;"",b_BDVSA!W788&lt;&gt;0)=TRUE,IF(b_BDVSA!W788&gt;0,"D","A"),"")</f>
        <v/>
      </c>
      <c r="Z788" s="126" t="str">
        <f>IF(b_BDVSA!X788&lt;&gt;"",ABS(b_BDVSA!X788),"")</f>
        <v/>
      </c>
    </row>
    <row r="789" spans="1:26">
      <c r="A789" s="117" t="str">
        <f>IF(dati_pdc!A785&lt;&gt;"",IF(dati_pdc!D785=1,RIGHT(dati_pdc!A785,dati_pdc!E785),dati_pdc!A785),"")</f>
        <v/>
      </c>
      <c r="B789" s="117" t="str">
        <f>IF(dati_pdc!B785&lt;&gt;"",dati_pdc!B785,"")</f>
        <v/>
      </c>
      <c r="C789" s="117" t="str">
        <f>IF(dati_pdc!C785&lt;&gt;"",dati_pdc!C785,"")</f>
        <v/>
      </c>
      <c r="D789" s="117" t="str">
        <f>IF(dati_pdc!D785&lt;&gt;"",dati_pdc!D785,"")</f>
        <v/>
      </c>
      <c r="E789" s="125" t="str">
        <f>IF(b_BDVSA!F789&lt;&gt;"",ABS(b_BDVSA!F789),"")</f>
        <v/>
      </c>
      <c r="F789" s="125" t="str">
        <f>IF(AND(b_BDVSA!F789&lt;&gt;"",b_BDVSA!F789&lt;&gt;0)=TRUE,IF(b_BDVSA!F789&gt;0,"D","A"),"")</f>
        <v/>
      </c>
      <c r="G789" s="125" t="str">
        <f>IF(b_BDVSA!G789&lt;&gt;"",ABS(b_BDVSA!G789),"")</f>
        <v/>
      </c>
      <c r="H789" s="125" t="str">
        <f>IF(AND(b_BDVSA!G789&lt;&gt;"",b_BDVSA!G789&lt;&gt;0)=TRUE,IF(b_BDVSA!G789&gt;0,"D","A"),"")</f>
        <v/>
      </c>
      <c r="I789" s="125" t="str">
        <f>IF(b_BDVSA!H789&lt;&gt;"",ABS(b_BDVSA!H789),"")</f>
        <v/>
      </c>
      <c r="J789" s="125" t="str">
        <f>IF(AND(b_BDVSA!H789&lt;&gt;"",b_BDVSA!H789&lt;&gt;0)=TRUE,IF(b_BDVSA!H789&gt;0,"D","A"),"")</f>
        <v/>
      </c>
      <c r="K789" s="126" t="str">
        <f>IF(b_BDVSA!I789&lt;&gt;"",ABS(b_BDVSA!I789),"")</f>
        <v/>
      </c>
      <c r="L789" s="125" t="str">
        <f>IF(b_BDVSA!L789&lt;&gt;"",ABS(b_BDVSA!L789),"")</f>
        <v/>
      </c>
      <c r="M789" s="125" t="str">
        <f>IF(AND(b_BDVSA!L789&lt;&gt;"",b_BDVSA!L789&lt;&gt;0)=TRUE,IF(b_BDVSA!L789&gt;0,"D","A"),"")</f>
        <v/>
      </c>
      <c r="N789" s="125" t="str">
        <f>IF(b_BDVSA!M789&lt;&gt;"",ABS(b_BDVSA!M789),"")</f>
        <v/>
      </c>
      <c r="O789" s="125" t="str">
        <f>IF(AND(b_BDVSA!M789&lt;&gt;"",b_BDVSA!M789&lt;&gt;0)=TRUE,IF(b_BDVSA!M789&gt;0,"D","A"),"")</f>
        <v/>
      </c>
      <c r="P789" s="126" t="str">
        <f>IF(b_BDVSA!N789&lt;&gt;"",ABS(b_BDVSA!N789),"")</f>
        <v/>
      </c>
      <c r="Q789" s="125" t="str">
        <f>IF(b_BDVSA!Q789&lt;&gt;"",ABS(b_BDVSA!Q789),"")</f>
        <v/>
      </c>
      <c r="R789" s="125" t="str">
        <f>IF(AND(b_BDVSA!Q789&lt;&gt;"",b_BDVSA!Q789&lt;&gt;0)=TRUE,IF(b_BDVSA!Q789&gt;0,"D","A"),"")</f>
        <v/>
      </c>
      <c r="S789" s="125" t="str">
        <f>IF(b_BDVSA!R789&lt;&gt;"",ABS(b_BDVSA!R789),"")</f>
        <v/>
      </c>
      <c r="T789" s="125" t="str">
        <f>IF(AND(b_BDVSA!R789&lt;&gt;"",b_BDVSA!R789&lt;&gt;0)=TRUE,IF(b_BDVSA!R789&gt;0,"D","A"),"")</f>
        <v/>
      </c>
      <c r="U789" s="126" t="str">
        <f>IF(b_BDVSA!S789&lt;&gt;"",ABS(b_BDVSA!S789),"")</f>
        <v/>
      </c>
      <c r="V789" s="125" t="str">
        <f>IF(b_BDVSA!V789&lt;&gt;"",ABS(b_BDVSA!V789),"")</f>
        <v/>
      </c>
      <c r="W789" s="125" t="str">
        <f>IF(AND(b_BDVSA!V789&lt;&gt;"",b_BDVSA!V789&lt;&gt;0)=TRUE,IF(b_BDVSA!V789&gt;0,"D","A"),"")</f>
        <v/>
      </c>
      <c r="X789" s="125" t="str">
        <f>IF(b_BDVSA!W789&lt;&gt;"",ABS(b_BDVSA!W789),"")</f>
        <v/>
      </c>
      <c r="Y789" s="125" t="str">
        <f>IF(AND(b_BDVSA!W789&lt;&gt;"",b_BDVSA!W789&lt;&gt;0)=TRUE,IF(b_BDVSA!W789&gt;0,"D","A"),"")</f>
        <v/>
      </c>
      <c r="Z789" s="126" t="str">
        <f>IF(b_BDVSA!X789&lt;&gt;"",ABS(b_BDVSA!X789),"")</f>
        <v/>
      </c>
    </row>
    <row r="790" spans="1:26">
      <c r="A790" s="117" t="str">
        <f>IF(dati_pdc!A786&lt;&gt;"",IF(dati_pdc!D786=1,RIGHT(dati_pdc!A786,dati_pdc!E786),dati_pdc!A786),"")</f>
        <v/>
      </c>
      <c r="B790" s="117" t="str">
        <f>IF(dati_pdc!B786&lt;&gt;"",dati_pdc!B786,"")</f>
        <v/>
      </c>
      <c r="C790" s="117" t="str">
        <f>IF(dati_pdc!C786&lt;&gt;"",dati_pdc!C786,"")</f>
        <v/>
      </c>
      <c r="D790" s="117" t="str">
        <f>IF(dati_pdc!D786&lt;&gt;"",dati_pdc!D786,"")</f>
        <v/>
      </c>
      <c r="E790" s="125" t="str">
        <f>IF(b_BDVSA!F790&lt;&gt;"",ABS(b_BDVSA!F790),"")</f>
        <v/>
      </c>
      <c r="F790" s="125" t="str">
        <f>IF(AND(b_BDVSA!F790&lt;&gt;"",b_BDVSA!F790&lt;&gt;0)=TRUE,IF(b_BDVSA!F790&gt;0,"D","A"),"")</f>
        <v/>
      </c>
      <c r="G790" s="125" t="str">
        <f>IF(b_BDVSA!G790&lt;&gt;"",ABS(b_BDVSA!G790),"")</f>
        <v/>
      </c>
      <c r="H790" s="125" t="str">
        <f>IF(AND(b_BDVSA!G790&lt;&gt;"",b_BDVSA!G790&lt;&gt;0)=TRUE,IF(b_BDVSA!G790&gt;0,"D","A"),"")</f>
        <v/>
      </c>
      <c r="I790" s="125" t="str">
        <f>IF(b_BDVSA!H790&lt;&gt;"",ABS(b_BDVSA!H790),"")</f>
        <v/>
      </c>
      <c r="J790" s="125" t="str">
        <f>IF(AND(b_BDVSA!H790&lt;&gt;"",b_BDVSA!H790&lt;&gt;0)=TRUE,IF(b_BDVSA!H790&gt;0,"D","A"),"")</f>
        <v/>
      </c>
      <c r="K790" s="126" t="str">
        <f>IF(b_BDVSA!I790&lt;&gt;"",ABS(b_BDVSA!I790),"")</f>
        <v/>
      </c>
      <c r="L790" s="125" t="str">
        <f>IF(b_BDVSA!L790&lt;&gt;"",ABS(b_BDVSA!L790),"")</f>
        <v/>
      </c>
      <c r="M790" s="125" t="str">
        <f>IF(AND(b_BDVSA!L790&lt;&gt;"",b_BDVSA!L790&lt;&gt;0)=TRUE,IF(b_BDVSA!L790&gt;0,"D","A"),"")</f>
        <v/>
      </c>
      <c r="N790" s="125" t="str">
        <f>IF(b_BDVSA!M790&lt;&gt;"",ABS(b_BDVSA!M790),"")</f>
        <v/>
      </c>
      <c r="O790" s="125" t="str">
        <f>IF(AND(b_BDVSA!M790&lt;&gt;"",b_BDVSA!M790&lt;&gt;0)=TRUE,IF(b_BDVSA!M790&gt;0,"D","A"),"")</f>
        <v/>
      </c>
      <c r="P790" s="126" t="str">
        <f>IF(b_BDVSA!N790&lt;&gt;"",ABS(b_BDVSA!N790),"")</f>
        <v/>
      </c>
      <c r="Q790" s="125" t="str">
        <f>IF(b_BDVSA!Q790&lt;&gt;"",ABS(b_BDVSA!Q790),"")</f>
        <v/>
      </c>
      <c r="R790" s="125" t="str">
        <f>IF(AND(b_BDVSA!Q790&lt;&gt;"",b_BDVSA!Q790&lt;&gt;0)=TRUE,IF(b_BDVSA!Q790&gt;0,"D","A"),"")</f>
        <v/>
      </c>
      <c r="S790" s="125" t="str">
        <f>IF(b_BDVSA!R790&lt;&gt;"",ABS(b_BDVSA!R790),"")</f>
        <v/>
      </c>
      <c r="T790" s="125" t="str">
        <f>IF(AND(b_BDVSA!R790&lt;&gt;"",b_BDVSA!R790&lt;&gt;0)=TRUE,IF(b_BDVSA!R790&gt;0,"D","A"),"")</f>
        <v/>
      </c>
      <c r="U790" s="126" t="str">
        <f>IF(b_BDVSA!S790&lt;&gt;"",ABS(b_BDVSA!S790),"")</f>
        <v/>
      </c>
      <c r="V790" s="125" t="str">
        <f>IF(b_BDVSA!V790&lt;&gt;"",ABS(b_BDVSA!V790),"")</f>
        <v/>
      </c>
      <c r="W790" s="125" t="str">
        <f>IF(AND(b_BDVSA!V790&lt;&gt;"",b_BDVSA!V790&lt;&gt;0)=TRUE,IF(b_BDVSA!V790&gt;0,"D","A"),"")</f>
        <v/>
      </c>
      <c r="X790" s="125" t="str">
        <f>IF(b_BDVSA!W790&lt;&gt;"",ABS(b_BDVSA!W790),"")</f>
        <v/>
      </c>
      <c r="Y790" s="125" t="str">
        <f>IF(AND(b_BDVSA!W790&lt;&gt;"",b_BDVSA!W790&lt;&gt;0)=TRUE,IF(b_BDVSA!W790&gt;0,"D","A"),"")</f>
        <v/>
      </c>
      <c r="Z790" s="126" t="str">
        <f>IF(b_BDVSA!X790&lt;&gt;"",ABS(b_BDVSA!X790),"")</f>
        <v/>
      </c>
    </row>
    <row r="791" spans="1:26">
      <c r="A791" s="117" t="str">
        <f>IF(dati_pdc!A787&lt;&gt;"",IF(dati_pdc!D787=1,RIGHT(dati_pdc!A787,dati_pdc!E787),dati_pdc!A787),"")</f>
        <v/>
      </c>
      <c r="B791" s="117" t="str">
        <f>IF(dati_pdc!B787&lt;&gt;"",dati_pdc!B787,"")</f>
        <v/>
      </c>
      <c r="C791" s="117" t="str">
        <f>IF(dati_pdc!C787&lt;&gt;"",dati_pdc!C787,"")</f>
        <v/>
      </c>
      <c r="D791" s="117" t="str">
        <f>IF(dati_pdc!D787&lt;&gt;"",dati_pdc!D787,"")</f>
        <v/>
      </c>
      <c r="E791" s="125" t="str">
        <f>IF(b_BDVSA!F791&lt;&gt;"",ABS(b_BDVSA!F791),"")</f>
        <v/>
      </c>
      <c r="F791" s="125" t="str">
        <f>IF(AND(b_BDVSA!F791&lt;&gt;"",b_BDVSA!F791&lt;&gt;0)=TRUE,IF(b_BDVSA!F791&gt;0,"D","A"),"")</f>
        <v/>
      </c>
      <c r="G791" s="125" t="str">
        <f>IF(b_BDVSA!G791&lt;&gt;"",ABS(b_BDVSA!G791),"")</f>
        <v/>
      </c>
      <c r="H791" s="125" t="str">
        <f>IF(AND(b_BDVSA!G791&lt;&gt;"",b_BDVSA!G791&lt;&gt;0)=TRUE,IF(b_BDVSA!G791&gt;0,"D","A"),"")</f>
        <v/>
      </c>
      <c r="I791" s="125" t="str">
        <f>IF(b_BDVSA!H791&lt;&gt;"",ABS(b_BDVSA!H791),"")</f>
        <v/>
      </c>
      <c r="J791" s="125" t="str">
        <f>IF(AND(b_BDVSA!H791&lt;&gt;"",b_BDVSA!H791&lt;&gt;0)=TRUE,IF(b_BDVSA!H791&gt;0,"D","A"),"")</f>
        <v/>
      </c>
      <c r="K791" s="126" t="str">
        <f>IF(b_BDVSA!I791&lt;&gt;"",ABS(b_BDVSA!I791),"")</f>
        <v/>
      </c>
      <c r="L791" s="125" t="str">
        <f>IF(b_BDVSA!L791&lt;&gt;"",ABS(b_BDVSA!L791),"")</f>
        <v/>
      </c>
      <c r="M791" s="125" t="str">
        <f>IF(AND(b_BDVSA!L791&lt;&gt;"",b_BDVSA!L791&lt;&gt;0)=TRUE,IF(b_BDVSA!L791&gt;0,"D","A"),"")</f>
        <v/>
      </c>
      <c r="N791" s="125" t="str">
        <f>IF(b_BDVSA!M791&lt;&gt;"",ABS(b_BDVSA!M791),"")</f>
        <v/>
      </c>
      <c r="O791" s="125" t="str">
        <f>IF(AND(b_BDVSA!M791&lt;&gt;"",b_BDVSA!M791&lt;&gt;0)=TRUE,IF(b_BDVSA!M791&gt;0,"D","A"),"")</f>
        <v/>
      </c>
      <c r="P791" s="126" t="str">
        <f>IF(b_BDVSA!N791&lt;&gt;"",ABS(b_BDVSA!N791),"")</f>
        <v/>
      </c>
      <c r="Q791" s="125" t="str">
        <f>IF(b_BDVSA!Q791&lt;&gt;"",ABS(b_BDVSA!Q791),"")</f>
        <v/>
      </c>
      <c r="R791" s="125" t="str">
        <f>IF(AND(b_BDVSA!Q791&lt;&gt;"",b_BDVSA!Q791&lt;&gt;0)=TRUE,IF(b_BDVSA!Q791&gt;0,"D","A"),"")</f>
        <v/>
      </c>
      <c r="S791" s="125" t="str">
        <f>IF(b_BDVSA!R791&lt;&gt;"",ABS(b_BDVSA!R791),"")</f>
        <v/>
      </c>
      <c r="T791" s="125" t="str">
        <f>IF(AND(b_BDVSA!R791&lt;&gt;"",b_BDVSA!R791&lt;&gt;0)=TRUE,IF(b_BDVSA!R791&gt;0,"D","A"),"")</f>
        <v/>
      </c>
      <c r="U791" s="126" t="str">
        <f>IF(b_BDVSA!S791&lt;&gt;"",ABS(b_BDVSA!S791),"")</f>
        <v/>
      </c>
      <c r="V791" s="125" t="str">
        <f>IF(b_BDVSA!V791&lt;&gt;"",ABS(b_BDVSA!V791),"")</f>
        <v/>
      </c>
      <c r="W791" s="125" t="str">
        <f>IF(AND(b_BDVSA!V791&lt;&gt;"",b_BDVSA!V791&lt;&gt;0)=TRUE,IF(b_BDVSA!V791&gt;0,"D","A"),"")</f>
        <v/>
      </c>
      <c r="X791" s="125" t="str">
        <f>IF(b_BDVSA!W791&lt;&gt;"",ABS(b_BDVSA!W791),"")</f>
        <v/>
      </c>
      <c r="Y791" s="125" t="str">
        <f>IF(AND(b_BDVSA!W791&lt;&gt;"",b_BDVSA!W791&lt;&gt;0)=TRUE,IF(b_BDVSA!W791&gt;0,"D","A"),"")</f>
        <v/>
      </c>
      <c r="Z791" s="126" t="str">
        <f>IF(b_BDVSA!X791&lt;&gt;"",ABS(b_BDVSA!X791),"")</f>
        <v/>
      </c>
    </row>
    <row r="792" spans="1:26">
      <c r="A792" s="117" t="str">
        <f>IF(dati_pdc!A788&lt;&gt;"",IF(dati_pdc!D788=1,RIGHT(dati_pdc!A788,dati_pdc!E788),dati_pdc!A788),"")</f>
        <v/>
      </c>
      <c r="B792" s="117" t="str">
        <f>IF(dati_pdc!B788&lt;&gt;"",dati_pdc!B788,"")</f>
        <v/>
      </c>
      <c r="C792" s="117" t="str">
        <f>IF(dati_pdc!C788&lt;&gt;"",dati_pdc!C788,"")</f>
        <v/>
      </c>
      <c r="D792" s="117" t="str">
        <f>IF(dati_pdc!D788&lt;&gt;"",dati_pdc!D788,"")</f>
        <v/>
      </c>
      <c r="E792" s="125" t="str">
        <f>IF(b_BDVSA!F792&lt;&gt;"",ABS(b_BDVSA!F792),"")</f>
        <v/>
      </c>
      <c r="F792" s="125" t="str">
        <f>IF(AND(b_BDVSA!F792&lt;&gt;"",b_BDVSA!F792&lt;&gt;0)=TRUE,IF(b_BDVSA!F792&gt;0,"D","A"),"")</f>
        <v/>
      </c>
      <c r="G792" s="125" t="str">
        <f>IF(b_BDVSA!G792&lt;&gt;"",ABS(b_BDVSA!G792),"")</f>
        <v/>
      </c>
      <c r="H792" s="125" t="str">
        <f>IF(AND(b_BDVSA!G792&lt;&gt;"",b_BDVSA!G792&lt;&gt;0)=TRUE,IF(b_BDVSA!G792&gt;0,"D","A"),"")</f>
        <v/>
      </c>
      <c r="I792" s="125" t="str">
        <f>IF(b_BDVSA!H792&lt;&gt;"",ABS(b_BDVSA!H792),"")</f>
        <v/>
      </c>
      <c r="J792" s="125" t="str">
        <f>IF(AND(b_BDVSA!H792&lt;&gt;"",b_BDVSA!H792&lt;&gt;0)=TRUE,IF(b_BDVSA!H792&gt;0,"D","A"),"")</f>
        <v/>
      </c>
      <c r="K792" s="126" t="str">
        <f>IF(b_BDVSA!I792&lt;&gt;"",ABS(b_BDVSA!I792),"")</f>
        <v/>
      </c>
      <c r="L792" s="125" t="str">
        <f>IF(b_BDVSA!L792&lt;&gt;"",ABS(b_BDVSA!L792),"")</f>
        <v/>
      </c>
      <c r="M792" s="125" t="str">
        <f>IF(AND(b_BDVSA!L792&lt;&gt;"",b_BDVSA!L792&lt;&gt;0)=TRUE,IF(b_BDVSA!L792&gt;0,"D","A"),"")</f>
        <v/>
      </c>
      <c r="N792" s="125" t="str">
        <f>IF(b_BDVSA!M792&lt;&gt;"",ABS(b_BDVSA!M792),"")</f>
        <v/>
      </c>
      <c r="O792" s="125" t="str">
        <f>IF(AND(b_BDVSA!M792&lt;&gt;"",b_BDVSA!M792&lt;&gt;0)=TRUE,IF(b_BDVSA!M792&gt;0,"D","A"),"")</f>
        <v/>
      </c>
      <c r="P792" s="126" t="str">
        <f>IF(b_BDVSA!N792&lt;&gt;"",ABS(b_BDVSA!N792),"")</f>
        <v/>
      </c>
      <c r="Q792" s="125" t="str">
        <f>IF(b_BDVSA!Q792&lt;&gt;"",ABS(b_BDVSA!Q792),"")</f>
        <v/>
      </c>
      <c r="R792" s="125" t="str">
        <f>IF(AND(b_BDVSA!Q792&lt;&gt;"",b_BDVSA!Q792&lt;&gt;0)=TRUE,IF(b_BDVSA!Q792&gt;0,"D","A"),"")</f>
        <v/>
      </c>
      <c r="S792" s="125" t="str">
        <f>IF(b_BDVSA!R792&lt;&gt;"",ABS(b_BDVSA!R792),"")</f>
        <v/>
      </c>
      <c r="T792" s="125" t="str">
        <f>IF(AND(b_BDVSA!R792&lt;&gt;"",b_BDVSA!R792&lt;&gt;0)=TRUE,IF(b_BDVSA!R792&gt;0,"D","A"),"")</f>
        <v/>
      </c>
      <c r="U792" s="126" t="str">
        <f>IF(b_BDVSA!S792&lt;&gt;"",ABS(b_BDVSA!S792),"")</f>
        <v/>
      </c>
      <c r="V792" s="125" t="str">
        <f>IF(b_BDVSA!V792&lt;&gt;"",ABS(b_BDVSA!V792),"")</f>
        <v/>
      </c>
      <c r="W792" s="125" t="str">
        <f>IF(AND(b_BDVSA!V792&lt;&gt;"",b_BDVSA!V792&lt;&gt;0)=TRUE,IF(b_BDVSA!V792&gt;0,"D","A"),"")</f>
        <v/>
      </c>
      <c r="X792" s="125" t="str">
        <f>IF(b_BDVSA!W792&lt;&gt;"",ABS(b_BDVSA!W792),"")</f>
        <v/>
      </c>
      <c r="Y792" s="125" t="str">
        <f>IF(AND(b_BDVSA!W792&lt;&gt;"",b_BDVSA!W792&lt;&gt;0)=TRUE,IF(b_BDVSA!W792&gt;0,"D","A"),"")</f>
        <v/>
      </c>
      <c r="Z792" s="126" t="str">
        <f>IF(b_BDVSA!X792&lt;&gt;"",ABS(b_BDVSA!X792),"")</f>
        <v/>
      </c>
    </row>
    <row r="793" spans="1:26">
      <c r="A793" s="117" t="str">
        <f>IF(dati_pdc!A789&lt;&gt;"",IF(dati_pdc!D789=1,RIGHT(dati_pdc!A789,dati_pdc!E789),dati_pdc!A789),"")</f>
        <v/>
      </c>
      <c r="B793" s="117" t="str">
        <f>IF(dati_pdc!B789&lt;&gt;"",dati_pdc!B789,"")</f>
        <v/>
      </c>
      <c r="C793" s="117" t="str">
        <f>IF(dati_pdc!C789&lt;&gt;"",dati_pdc!C789,"")</f>
        <v/>
      </c>
      <c r="D793" s="117" t="str">
        <f>IF(dati_pdc!D789&lt;&gt;"",dati_pdc!D789,"")</f>
        <v/>
      </c>
      <c r="E793" s="125" t="str">
        <f>IF(b_BDVSA!F793&lt;&gt;"",ABS(b_BDVSA!F793),"")</f>
        <v/>
      </c>
      <c r="F793" s="125" t="str">
        <f>IF(AND(b_BDVSA!F793&lt;&gt;"",b_BDVSA!F793&lt;&gt;0)=TRUE,IF(b_BDVSA!F793&gt;0,"D","A"),"")</f>
        <v/>
      </c>
      <c r="G793" s="125" t="str">
        <f>IF(b_BDVSA!G793&lt;&gt;"",ABS(b_BDVSA!G793),"")</f>
        <v/>
      </c>
      <c r="H793" s="125" t="str">
        <f>IF(AND(b_BDVSA!G793&lt;&gt;"",b_BDVSA!G793&lt;&gt;0)=TRUE,IF(b_BDVSA!G793&gt;0,"D","A"),"")</f>
        <v/>
      </c>
      <c r="I793" s="125" t="str">
        <f>IF(b_BDVSA!H793&lt;&gt;"",ABS(b_BDVSA!H793),"")</f>
        <v/>
      </c>
      <c r="J793" s="125" t="str">
        <f>IF(AND(b_BDVSA!H793&lt;&gt;"",b_BDVSA!H793&lt;&gt;0)=TRUE,IF(b_BDVSA!H793&gt;0,"D","A"),"")</f>
        <v/>
      </c>
      <c r="K793" s="126" t="str">
        <f>IF(b_BDVSA!I793&lt;&gt;"",ABS(b_BDVSA!I793),"")</f>
        <v/>
      </c>
      <c r="L793" s="125" t="str">
        <f>IF(b_BDVSA!L793&lt;&gt;"",ABS(b_BDVSA!L793),"")</f>
        <v/>
      </c>
      <c r="M793" s="125" t="str">
        <f>IF(AND(b_BDVSA!L793&lt;&gt;"",b_BDVSA!L793&lt;&gt;0)=TRUE,IF(b_BDVSA!L793&gt;0,"D","A"),"")</f>
        <v/>
      </c>
      <c r="N793" s="125" t="str">
        <f>IF(b_BDVSA!M793&lt;&gt;"",ABS(b_BDVSA!M793),"")</f>
        <v/>
      </c>
      <c r="O793" s="125" t="str">
        <f>IF(AND(b_BDVSA!M793&lt;&gt;"",b_BDVSA!M793&lt;&gt;0)=TRUE,IF(b_BDVSA!M793&gt;0,"D","A"),"")</f>
        <v/>
      </c>
      <c r="P793" s="126" t="str">
        <f>IF(b_BDVSA!N793&lt;&gt;"",ABS(b_BDVSA!N793),"")</f>
        <v/>
      </c>
      <c r="Q793" s="125" t="str">
        <f>IF(b_BDVSA!Q793&lt;&gt;"",ABS(b_BDVSA!Q793),"")</f>
        <v/>
      </c>
      <c r="R793" s="125" t="str">
        <f>IF(AND(b_BDVSA!Q793&lt;&gt;"",b_BDVSA!Q793&lt;&gt;0)=TRUE,IF(b_BDVSA!Q793&gt;0,"D","A"),"")</f>
        <v/>
      </c>
      <c r="S793" s="125" t="str">
        <f>IF(b_BDVSA!R793&lt;&gt;"",ABS(b_BDVSA!R793),"")</f>
        <v/>
      </c>
      <c r="T793" s="125" t="str">
        <f>IF(AND(b_BDVSA!R793&lt;&gt;"",b_BDVSA!R793&lt;&gt;0)=TRUE,IF(b_BDVSA!R793&gt;0,"D","A"),"")</f>
        <v/>
      </c>
      <c r="U793" s="126" t="str">
        <f>IF(b_BDVSA!S793&lt;&gt;"",ABS(b_BDVSA!S793),"")</f>
        <v/>
      </c>
      <c r="V793" s="125" t="str">
        <f>IF(b_BDVSA!V793&lt;&gt;"",ABS(b_BDVSA!V793),"")</f>
        <v/>
      </c>
      <c r="W793" s="125" t="str">
        <f>IF(AND(b_BDVSA!V793&lt;&gt;"",b_BDVSA!V793&lt;&gt;0)=TRUE,IF(b_BDVSA!V793&gt;0,"D","A"),"")</f>
        <v/>
      </c>
      <c r="X793" s="125" t="str">
        <f>IF(b_BDVSA!W793&lt;&gt;"",ABS(b_BDVSA!W793),"")</f>
        <v/>
      </c>
      <c r="Y793" s="125" t="str">
        <f>IF(AND(b_BDVSA!W793&lt;&gt;"",b_BDVSA!W793&lt;&gt;0)=TRUE,IF(b_BDVSA!W793&gt;0,"D","A"),"")</f>
        <v/>
      </c>
      <c r="Z793" s="126" t="str">
        <f>IF(b_BDVSA!X793&lt;&gt;"",ABS(b_BDVSA!X793),"")</f>
        <v/>
      </c>
    </row>
    <row r="794" spans="1:26">
      <c r="A794" s="117" t="str">
        <f>IF(dati_pdc!A790&lt;&gt;"",IF(dati_pdc!D790=1,RIGHT(dati_pdc!A790,dati_pdc!E790),dati_pdc!A790),"")</f>
        <v/>
      </c>
      <c r="B794" s="117" t="str">
        <f>IF(dati_pdc!B790&lt;&gt;"",dati_pdc!B790,"")</f>
        <v/>
      </c>
      <c r="C794" s="117" t="str">
        <f>IF(dati_pdc!C790&lt;&gt;"",dati_pdc!C790,"")</f>
        <v/>
      </c>
      <c r="D794" s="117" t="str">
        <f>IF(dati_pdc!D790&lt;&gt;"",dati_pdc!D790,"")</f>
        <v/>
      </c>
      <c r="E794" s="125" t="str">
        <f>IF(b_BDVSA!F794&lt;&gt;"",ABS(b_BDVSA!F794),"")</f>
        <v/>
      </c>
      <c r="F794" s="125" t="str">
        <f>IF(AND(b_BDVSA!F794&lt;&gt;"",b_BDVSA!F794&lt;&gt;0)=TRUE,IF(b_BDVSA!F794&gt;0,"D","A"),"")</f>
        <v/>
      </c>
      <c r="G794" s="125" t="str">
        <f>IF(b_BDVSA!G794&lt;&gt;"",ABS(b_BDVSA!G794),"")</f>
        <v/>
      </c>
      <c r="H794" s="125" t="str">
        <f>IF(AND(b_BDVSA!G794&lt;&gt;"",b_BDVSA!G794&lt;&gt;0)=TRUE,IF(b_BDVSA!G794&gt;0,"D","A"),"")</f>
        <v/>
      </c>
      <c r="I794" s="125" t="str">
        <f>IF(b_BDVSA!H794&lt;&gt;"",ABS(b_BDVSA!H794),"")</f>
        <v/>
      </c>
      <c r="J794" s="125" t="str">
        <f>IF(AND(b_BDVSA!H794&lt;&gt;"",b_BDVSA!H794&lt;&gt;0)=TRUE,IF(b_BDVSA!H794&gt;0,"D","A"),"")</f>
        <v/>
      </c>
      <c r="K794" s="126" t="str">
        <f>IF(b_BDVSA!I794&lt;&gt;"",ABS(b_BDVSA!I794),"")</f>
        <v/>
      </c>
      <c r="L794" s="125" t="str">
        <f>IF(b_BDVSA!L794&lt;&gt;"",ABS(b_BDVSA!L794),"")</f>
        <v/>
      </c>
      <c r="M794" s="125" t="str">
        <f>IF(AND(b_BDVSA!L794&lt;&gt;"",b_BDVSA!L794&lt;&gt;0)=TRUE,IF(b_BDVSA!L794&gt;0,"D","A"),"")</f>
        <v/>
      </c>
      <c r="N794" s="125" t="str">
        <f>IF(b_BDVSA!M794&lt;&gt;"",ABS(b_BDVSA!M794),"")</f>
        <v/>
      </c>
      <c r="O794" s="125" t="str">
        <f>IF(AND(b_BDVSA!M794&lt;&gt;"",b_BDVSA!M794&lt;&gt;0)=TRUE,IF(b_BDVSA!M794&gt;0,"D","A"),"")</f>
        <v/>
      </c>
      <c r="P794" s="126" t="str">
        <f>IF(b_BDVSA!N794&lt;&gt;"",ABS(b_BDVSA!N794),"")</f>
        <v/>
      </c>
      <c r="Q794" s="125" t="str">
        <f>IF(b_BDVSA!Q794&lt;&gt;"",ABS(b_BDVSA!Q794),"")</f>
        <v/>
      </c>
      <c r="R794" s="125" t="str">
        <f>IF(AND(b_BDVSA!Q794&lt;&gt;"",b_BDVSA!Q794&lt;&gt;0)=TRUE,IF(b_BDVSA!Q794&gt;0,"D","A"),"")</f>
        <v/>
      </c>
      <c r="S794" s="125" t="str">
        <f>IF(b_BDVSA!R794&lt;&gt;"",ABS(b_BDVSA!R794),"")</f>
        <v/>
      </c>
      <c r="T794" s="125" t="str">
        <f>IF(AND(b_BDVSA!R794&lt;&gt;"",b_BDVSA!R794&lt;&gt;0)=TRUE,IF(b_BDVSA!R794&gt;0,"D","A"),"")</f>
        <v/>
      </c>
      <c r="U794" s="126" t="str">
        <f>IF(b_BDVSA!S794&lt;&gt;"",ABS(b_BDVSA!S794),"")</f>
        <v/>
      </c>
      <c r="V794" s="125" t="str">
        <f>IF(b_BDVSA!V794&lt;&gt;"",ABS(b_BDVSA!V794),"")</f>
        <v/>
      </c>
      <c r="W794" s="125" t="str">
        <f>IF(AND(b_BDVSA!V794&lt;&gt;"",b_BDVSA!V794&lt;&gt;0)=TRUE,IF(b_BDVSA!V794&gt;0,"D","A"),"")</f>
        <v/>
      </c>
      <c r="X794" s="125" t="str">
        <f>IF(b_BDVSA!W794&lt;&gt;"",ABS(b_BDVSA!W794),"")</f>
        <v/>
      </c>
      <c r="Y794" s="125" t="str">
        <f>IF(AND(b_BDVSA!W794&lt;&gt;"",b_BDVSA!W794&lt;&gt;0)=TRUE,IF(b_BDVSA!W794&gt;0,"D","A"),"")</f>
        <v/>
      </c>
      <c r="Z794" s="126" t="str">
        <f>IF(b_BDVSA!X794&lt;&gt;"",ABS(b_BDVSA!X794),"")</f>
        <v/>
      </c>
    </row>
    <row r="795" spans="1:26">
      <c r="A795" s="117" t="str">
        <f>IF(dati_pdc!A791&lt;&gt;"",IF(dati_pdc!D791=1,RIGHT(dati_pdc!A791,dati_pdc!E791),dati_pdc!A791),"")</f>
        <v/>
      </c>
      <c r="B795" s="117" t="str">
        <f>IF(dati_pdc!B791&lt;&gt;"",dati_pdc!B791,"")</f>
        <v/>
      </c>
      <c r="C795" s="117" t="str">
        <f>IF(dati_pdc!C791&lt;&gt;"",dati_pdc!C791,"")</f>
        <v/>
      </c>
      <c r="D795" s="117" t="str">
        <f>IF(dati_pdc!D791&lt;&gt;"",dati_pdc!D791,"")</f>
        <v/>
      </c>
      <c r="E795" s="125" t="str">
        <f>IF(b_BDVSA!F795&lt;&gt;"",ABS(b_BDVSA!F795),"")</f>
        <v/>
      </c>
      <c r="F795" s="125" t="str">
        <f>IF(AND(b_BDVSA!F795&lt;&gt;"",b_BDVSA!F795&lt;&gt;0)=TRUE,IF(b_BDVSA!F795&gt;0,"D","A"),"")</f>
        <v/>
      </c>
      <c r="G795" s="125" t="str">
        <f>IF(b_BDVSA!G795&lt;&gt;"",ABS(b_BDVSA!G795),"")</f>
        <v/>
      </c>
      <c r="H795" s="125" t="str">
        <f>IF(AND(b_BDVSA!G795&lt;&gt;"",b_BDVSA!G795&lt;&gt;0)=TRUE,IF(b_BDVSA!G795&gt;0,"D","A"),"")</f>
        <v/>
      </c>
      <c r="I795" s="125" t="str">
        <f>IF(b_BDVSA!H795&lt;&gt;"",ABS(b_BDVSA!H795),"")</f>
        <v/>
      </c>
      <c r="J795" s="125" t="str">
        <f>IF(AND(b_BDVSA!H795&lt;&gt;"",b_BDVSA!H795&lt;&gt;0)=TRUE,IF(b_BDVSA!H795&gt;0,"D","A"),"")</f>
        <v/>
      </c>
      <c r="K795" s="126" t="str">
        <f>IF(b_BDVSA!I795&lt;&gt;"",ABS(b_BDVSA!I795),"")</f>
        <v/>
      </c>
      <c r="L795" s="125" t="str">
        <f>IF(b_BDVSA!L795&lt;&gt;"",ABS(b_BDVSA!L795),"")</f>
        <v/>
      </c>
      <c r="M795" s="125" t="str">
        <f>IF(AND(b_BDVSA!L795&lt;&gt;"",b_BDVSA!L795&lt;&gt;0)=TRUE,IF(b_BDVSA!L795&gt;0,"D","A"),"")</f>
        <v/>
      </c>
      <c r="N795" s="125" t="str">
        <f>IF(b_BDVSA!M795&lt;&gt;"",ABS(b_BDVSA!M795),"")</f>
        <v/>
      </c>
      <c r="O795" s="125" t="str">
        <f>IF(AND(b_BDVSA!M795&lt;&gt;"",b_BDVSA!M795&lt;&gt;0)=TRUE,IF(b_BDVSA!M795&gt;0,"D","A"),"")</f>
        <v/>
      </c>
      <c r="P795" s="126" t="str">
        <f>IF(b_BDVSA!N795&lt;&gt;"",ABS(b_BDVSA!N795),"")</f>
        <v/>
      </c>
      <c r="Q795" s="125" t="str">
        <f>IF(b_BDVSA!Q795&lt;&gt;"",ABS(b_BDVSA!Q795),"")</f>
        <v/>
      </c>
      <c r="R795" s="125" t="str">
        <f>IF(AND(b_BDVSA!Q795&lt;&gt;"",b_BDVSA!Q795&lt;&gt;0)=TRUE,IF(b_BDVSA!Q795&gt;0,"D","A"),"")</f>
        <v/>
      </c>
      <c r="S795" s="125" t="str">
        <f>IF(b_BDVSA!R795&lt;&gt;"",ABS(b_BDVSA!R795),"")</f>
        <v/>
      </c>
      <c r="T795" s="125" t="str">
        <f>IF(AND(b_BDVSA!R795&lt;&gt;"",b_BDVSA!R795&lt;&gt;0)=TRUE,IF(b_BDVSA!R795&gt;0,"D","A"),"")</f>
        <v/>
      </c>
      <c r="U795" s="126" t="str">
        <f>IF(b_BDVSA!S795&lt;&gt;"",ABS(b_BDVSA!S795),"")</f>
        <v/>
      </c>
      <c r="V795" s="125" t="str">
        <f>IF(b_BDVSA!V795&lt;&gt;"",ABS(b_BDVSA!V795),"")</f>
        <v/>
      </c>
      <c r="W795" s="125" t="str">
        <f>IF(AND(b_BDVSA!V795&lt;&gt;"",b_BDVSA!V795&lt;&gt;0)=TRUE,IF(b_BDVSA!V795&gt;0,"D","A"),"")</f>
        <v/>
      </c>
      <c r="X795" s="125" t="str">
        <f>IF(b_BDVSA!W795&lt;&gt;"",ABS(b_BDVSA!W795),"")</f>
        <v/>
      </c>
      <c r="Y795" s="125" t="str">
        <f>IF(AND(b_BDVSA!W795&lt;&gt;"",b_BDVSA!W795&lt;&gt;0)=TRUE,IF(b_BDVSA!W795&gt;0,"D","A"),"")</f>
        <v/>
      </c>
      <c r="Z795" s="126" t="str">
        <f>IF(b_BDVSA!X795&lt;&gt;"",ABS(b_BDVSA!X795),"")</f>
        <v/>
      </c>
    </row>
    <row r="796" spans="1:26">
      <c r="A796" s="117" t="str">
        <f>IF(dati_pdc!A792&lt;&gt;"",IF(dati_pdc!D792=1,RIGHT(dati_pdc!A792,dati_pdc!E792),dati_pdc!A792),"")</f>
        <v/>
      </c>
      <c r="B796" s="117" t="str">
        <f>IF(dati_pdc!B792&lt;&gt;"",dati_pdc!B792,"")</f>
        <v/>
      </c>
      <c r="C796" s="117" t="str">
        <f>IF(dati_pdc!C792&lt;&gt;"",dati_pdc!C792,"")</f>
        <v/>
      </c>
      <c r="D796" s="117" t="str">
        <f>IF(dati_pdc!D792&lt;&gt;"",dati_pdc!D792,"")</f>
        <v/>
      </c>
      <c r="E796" s="125" t="str">
        <f>IF(b_BDVSA!F796&lt;&gt;"",ABS(b_BDVSA!F796),"")</f>
        <v/>
      </c>
      <c r="F796" s="125" t="str">
        <f>IF(AND(b_BDVSA!F796&lt;&gt;"",b_BDVSA!F796&lt;&gt;0)=TRUE,IF(b_BDVSA!F796&gt;0,"D","A"),"")</f>
        <v/>
      </c>
      <c r="G796" s="125" t="str">
        <f>IF(b_BDVSA!G796&lt;&gt;"",ABS(b_BDVSA!G796),"")</f>
        <v/>
      </c>
      <c r="H796" s="125" t="str">
        <f>IF(AND(b_BDVSA!G796&lt;&gt;"",b_BDVSA!G796&lt;&gt;0)=TRUE,IF(b_BDVSA!G796&gt;0,"D","A"),"")</f>
        <v/>
      </c>
      <c r="I796" s="125" t="str">
        <f>IF(b_BDVSA!H796&lt;&gt;"",ABS(b_BDVSA!H796),"")</f>
        <v/>
      </c>
      <c r="J796" s="125" t="str">
        <f>IF(AND(b_BDVSA!H796&lt;&gt;"",b_BDVSA!H796&lt;&gt;0)=TRUE,IF(b_BDVSA!H796&gt;0,"D","A"),"")</f>
        <v/>
      </c>
      <c r="K796" s="126" t="str">
        <f>IF(b_BDVSA!I796&lt;&gt;"",ABS(b_BDVSA!I796),"")</f>
        <v/>
      </c>
      <c r="L796" s="125" t="str">
        <f>IF(b_BDVSA!L796&lt;&gt;"",ABS(b_BDVSA!L796),"")</f>
        <v/>
      </c>
      <c r="M796" s="125" t="str">
        <f>IF(AND(b_BDVSA!L796&lt;&gt;"",b_BDVSA!L796&lt;&gt;0)=TRUE,IF(b_BDVSA!L796&gt;0,"D","A"),"")</f>
        <v/>
      </c>
      <c r="N796" s="125" t="str">
        <f>IF(b_BDVSA!M796&lt;&gt;"",ABS(b_BDVSA!M796),"")</f>
        <v/>
      </c>
      <c r="O796" s="125" t="str">
        <f>IF(AND(b_BDVSA!M796&lt;&gt;"",b_BDVSA!M796&lt;&gt;0)=TRUE,IF(b_BDVSA!M796&gt;0,"D","A"),"")</f>
        <v/>
      </c>
      <c r="P796" s="126" t="str">
        <f>IF(b_BDVSA!N796&lt;&gt;"",ABS(b_BDVSA!N796),"")</f>
        <v/>
      </c>
      <c r="Q796" s="125" t="str">
        <f>IF(b_BDVSA!Q796&lt;&gt;"",ABS(b_BDVSA!Q796),"")</f>
        <v/>
      </c>
      <c r="R796" s="125" t="str">
        <f>IF(AND(b_BDVSA!Q796&lt;&gt;"",b_BDVSA!Q796&lt;&gt;0)=TRUE,IF(b_BDVSA!Q796&gt;0,"D","A"),"")</f>
        <v/>
      </c>
      <c r="S796" s="125" t="str">
        <f>IF(b_BDVSA!R796&lt;&gt;"",ABS(b_BDVSA!R796),"")</f>
        <v/>
      </c>
      <c r="T796" s="125" t="str">
        <f>IF(AND(b_BDVSA!R796&lt;&gt;"",b_BDVSA!R796&lt;&gt;0)=TRUE,IF(b_BDVSA!R796&gt;0,"D","A"),"")</f>
        <v/>
      </c>
      <c r="U796" s="126" t="str">
        <f>IF(b_BDVSA!S796&lt;&gt;"",ABS(b_BDVSA!S796),"")</f>
        <v/>
      </c>
      <c r="V796" s="125" t="str">
        <f>IF(b_BDVSA!V796&lt;&gt;"",ABS(b_BDVSA!V796),"")</f>
        <v/>
      </c>
      <c r="W796" s="125" t="str">
        <f>IF(AND(b_BDVSA!V796&lt;&gt;"",b_BDVSA!V796&lt;&gt;0)=TRUE,IF(b_BDVSA!V796&gt;0,"D","A"),"")</f>
        <v/>
      </c>
      <c r="X796" s="125" t="str">
        <f>IF(b_BDVSA!W796&lt;&gt;"",ABS(b_BDVSA!W796),"")</f>
        <v/>
      </c>
      <c r="Y796" s="125" t="str">
        <f>IF(AND(b_BDVSA!W796&lt;&gt;"",b_BDVSA!W796&lt;&gt;0)=TRUE,IF(b_BDVSA!W796&gt;0,"D","A"),"")</f>
        <v/>
      </c>
      <c r="Z796" s="126" t="str">
        <f>IF(b_BDVSA!X796&lt;&gt;"",ABS(b_BDVSA!X796),"")</f>
        <v/>
      </c>
    </row>
    <row r="797" spans="1:26">
      <c r="A797" s="117" t="str">
        <f>IF(dati_pdc!A793&lt;&gt;"",IF(dati_pdc!D793=1,RIGHT(dati_pdc!A793,dati_pdc!E793),dati_pdc!A793),"")</f>
        <v/>
      </c>
      <c r="B797" s="117" t="str">
        <f>IF(dati_pdc!B793&lt;&gt;"",dati_pdc!B793,"")</f>
        <v/>
      </c>
      <c r="C797" s="117" t="str">
        <f>IF(dati_pdc!C793&lt;&gt;"",dati_pdc!C793,"")</f>
        <v/>
      </c>
      <c r="D797" s="117" t="str">
        <f>IF(dati_pdc!D793&lt;&gt;"",dati_pdc!D793,"")</f>
        <v/>
      </c>
      <c r="E797" s="125" t="str">
        <f>IF(b_BDVSA!F797&lt;&gt;"",ABS(b_BDVSA!F797),"")</f>
        <v/>
      </c>
      <c r="F797" s="125" t="str">
        <f>IF(AND(b_BDVSA!F797&lt;&gt;"",b_BDVSA!F797&lt;&gt;0)=TRUE,IF(b_BDVSA!F797&gt;0,"D","A"),"")</f>
        <v/>
      </c>
      <c r="G797" s="125" t="str">
        <f>IF(b_BDVSA!G797&lt;&gt;"",ABS(b_BDVSA!G797),"")</f>
        <v/>
      </c>
      <c r="H797" s="125" t="str">
        <f>IF(AND(b_BDVSA!G797&lt;&gt;"",b_BDVSA!G797&lt;&gt;0)=TRUE,IF(b_BDVSA!G797&gt;0,"D","A"),"")</f>
        <v/>
      </c>
      <c r="I797" s="125" t="str">
        <f>IF(b_BDVSA!H797&lt;&gt;"",ABS(b_BDVSA!H797),"")</f>
        <v/>
      </c>
      <c r="J797" s="125" t="str">
        <f>IF(AND(b_BDVSA!H797&lt;&gt;"",b_BDVSA!H797&lt;&gt;0)=TRUE,IF(b_BDVSA!H797&gt;0,"D","A"),"")</f>
        <v/>
      </c>
      <c r="K797" s="126" t="str">
        <f>IF(b_BDVSA!I797&lt;&gt;"",ABS(b_BDVSA!I797),"")</f>
        <v/>
      </c>
      <c r="L797" s="125" t="str">
        <f>IF(b_BDVSA!L797&lt;&gt;"",ABS(b_BDVSA!L797),"")</f>
        <v/>
      </c>
      <c r="M797" s="125" t="str">
        <f>IF(AND(b_BDVSA!L797&lt;&gt;"",b_BDVSA!L797&lt;&gt;0)=TRUE,IF(b_BDVSA!L797&gt;0,"D","A"),"")</f>
        <v/>
      </c>
      <c r="N797" s="125" t="str">
        <f>IF(b_BDVSA!M797&lt;&gt;"",ABS(b_BDVSA!M797),"")</f>
        <v/>
      </c>
      <c r="O797" s="125" t="str">
        <f>IF(AND(b_BDVSA!M797&lt;&gt;"",b_BDVSA!M797&lt;&gt;0)=TRUE,IF(b_BDVSA!M797&gt;0,"D","A"),"")</f>
        <v/>
      </c>
      <c r="P797" s="126" t="str">
        <f>IF(b_BDVSA!N797&lt;&gt;"",ABS(b_BDVSA!N797),"")</f>
        <v/>
      </c>
      <c r="Q797" s="125" t="str">
        <f>IF(b_BDVSA!Q797&lt;&gt;"",ABS(b_BDVSA!Q797),"")</f>
        <v/>
      </c>
      <c r="R797" s="125" t="str">
        <f>IF(AND(b_BDVSA!Q797&lt;&gt;"",b_BDVSA!Q797&lt;&gt;0)=TRUE,IF(b_BDVSA!Q797&gt;0,"D","A"),"")</f>
        <v/>
      </c>
      <c r="S797" s="125" t="str">
        <f>IF(b_BDVSA!R797&lt;&gt;"",ABS(b_BDVSA!R797),"")</f>
        <v/>
      </c>
      <c r="T797" s="125" t="str">
        <f>IF(AND(b_BDVSA!R797&lt;&gt;"",b_BDVSA!R797&lt;&gt;0)=TRUE,IF(b_BDVSA!R797&gt;0,"D","A"),"")</f>
        <v/>
      </c>
      <c r="U797" s="126" t="str">
        <f>IF(b_BDVSA!S797&lt;&gt;"",ABS(b_BDVSA!S797),"")</f>
        <v/>
      </c>
      <c r="V797" s="125" t="str">
        <f>IF(b_BDVSA!V797&lt;&gt;"",ABS(b_BDVSA!V797),"")</f>
        <v/>
      </c>
      <c r="W797" s="125" t="str">
        <f>IF(AND(b_BDVSA!V797&lt;&gt;"",b_BDVSA!V797&lt;&gt;0)=TRUE,IF(b_BDVSA!V797&gt;0,"D","A"),"")</f>
        <v/>
      </c>
      <c r="X797" s="125" t="str">
        <f>IF(b_BDVSA!W797&lt;&gt;"",ABS(b_BDVSA!W797),"")</f>
        <v/>
      </c>
      <c r="Y797" s="125" t="str">
        <f>IF(AND(b_BDVSA!W797&lt;&gt;"",b_BDVSA!W797&lt;&gt;0)=TRUE,IF(b_BDVSA!W797&gt;0,"D","A"),"")</f>
        <v/>
      </c>
      <c r="Z797" s="126" t="str">
        <f>IF(b_BDVSA!X797&lt;&gt;"",ABS(b_BDVSA!X797),"")</f>
        <v/>
      </c>
    </row>
    <row r="798" spans="1:26">
      <c r="A798" s="117" t="str">
        <f>IF(dati_pdc!A794&lt;&gt;"",IF(dati_pdc!D794=1,RIGHT(dati_pdc!A794,dati_pdc!E794),dati_pdc!A794),"")</f>
        <v/>
      </c>
      <c r="B798" s="117" t="str">
        <f>IF(dati_pdc!B794&lt;&gt;"",dati_pdc!B794,"")</f>
        <v/>
      </c>
      <c r="C798" s="117" t="str">
        <f>IF(dati_pdc!C794&lt;&gt;"",dati_pdc!C794,"")</f>
        <v/>
      </c>
      <c r="D798" s="117" t="str">
        <f>IF(dati_pdc!D794&lt;&gt;"",dati_pdc!D794,"")</f>
        <v/>
      </c>
      <c r="E798" s="125" t="str">
        <f>IF(b_BDVSA!F798&lt;&gt;"",ABS(b_BDVSA!F798),"")</f>
        <v/>
      </c>
      <c r="F798" s="125" t="str">
        <f>IF(AND(b_BDVSA!F798&lt;&gt;"",b_BDVSA!F798&lt;&gt;0)=TRUE,IF(b_BDVSA!F798&gt;0,"D","A"),"")</f>
        <v/>
      </c>
      <c r="G798" s="125" t="str">
        <f>IF(b_BDVSA!G798&lt;&gt;"",ABS(b_BDVSA!G798),"")</f>
        <v/>
      </c>
      <c r="H798" s="125" t="str">
        <f>IF(AND(b_BDVSA!G798&lt;&gt;"",b_BDVSA!G798&lt;&gt;0)=TRUE,IF(b_BDVSA!G798&gt;0,"D","A"),"")</f>
        <v/>
      </c>
      <c r="I798" s="125" t="str">
        <f>IF(b_BDVSA!H798&lt;&gt;"",ABS(b_BDVSA!H798),"")</f>
        <v/>
      </c>
      <c r="J798" s="125" t="str">
        <f>IF(AND(b_BDVSA!H798&lt;&gt;"",b_BDVSA!H798&lt;&gt;0)=TRUE,IF(b_BDVSA!H798&gt;0,"D","A"),"")</f>
        <v/>
      </c>
      <c r="K798" s="126" t="str">
        <f>IF(b_BDVSA!I798&lt;&gt;"",ABS(b_BDVSA!I798),"")</f>
        <v/>
      </c>
      <c r="L798" s="125" t="str">
        <f>IF(b_BDVSA!L798&lt;&gt;"",ABS(b_BDVSA!L798),"")</f>
        <v/>
      </c>
      <c r="M798" s="125" t="str">
        <f>IF(AND(b_BDVSA!L798&lt;&gt;"",b_BDVSA!L798&lt;&gt;0)=TRUE,IF(b_BDVSA!L798&gt;0,"D","A"),"")</f>
        <v/>
      </c>
      <c r="N798" s="125" t="str">
        <f>IF(b_BDVSA!M798&lt;&gt;"",ABS(b_BDVSA!M798),"")</f>
        <v/>
      </c>
      <c r="O798" s="125" t="str">
        <f>IF(AND(b_BDVSA!M798&lt;&gt;"",b_BDVSA!M798&lt;&gt;0)=TRUE,IF(b_BDVSA!M798&gt;0,"D","A"),"")</f>
        <v/>
      </c>
      <c r="P798" s="126" t="str">
        <f>IF(b_BDVSA!N798&lt;&gt;"",ABS(b_BDVSA!N798),"")</f>
        <v/>
      </c>
      <c r="Q798" s="125" t="str">
        <f>IF(b_BDVSA!Q798&lt;&gt;"",ABS(b_BDVSA!Q798),"")</f>
        <v/>
      </c>
      <c r="R798" s="125" t="str">
        <f>IF(AND(b_BDVSA!Q798&lt;&gt;"",b_BDVSA!Q798&lt;&gt;0)=TRUE,IF(b_BDVSA!Q798&gt;0,"D","A"),"")</f>
        <v/>
      </c>
      <c r="S798" s="125" t="str">
        <f>IF(b_BDVSA!R798&lt;&gt;"",ABS(b_BDVSA!R798),"")</f>
        <v/>
      </c>
      <c r="T798" s="125" t="str">
        <f>IF(AND(b_BDVSA!R798&lt;&gt;"",b_BDVSA!R798&lt;&gt;0)=TRUE,IF(b_BDVSA!R798&gt;0,"D","A"),"")</f>
        <v/>
      </c>
      <c r="U798" s="126" t="str">
        <f>IF(b_BDVSA!S798&lt;&gt;"",ABS(b_BDVSA!S798),"")</f>
        <v/>
      </c>
      <c r="V798" s="125" t="str">
        <f>IF(b_BDVSA!V798&lt;&gt;"",ABS(b_BDVSA!V798),"")</f>
        <v/>
      </c>
      <c r="W798" s="125" t="str">
        <f>IF(AND(b_BDVSA!V798&lt;&gt;"",b_BDVSA!V798&lt;&gt;0)=TRUE,IF(b_BDVSA!V798&gt;0,"D","A"),"")</f>
        <v/>
      </c>
      <c r="X798" s="125" t="str">
        <f>IF(b_BDVSA!W798&lt;&gt;"",ABS(b_BDVSA!W798),"")</f>
        <v/>
      </c>
      <c r="Y798" s="125" t="str">
        <f>IF(AND(b_BDVSA!W798&lt;&gt;"",b_BDVSA!W798&lt;&gt;0)=TRUE,IF(b_BDVSA!W798&gt;0,"D","A"),"")</f>
        <v/>
      </c>
      <c r="Z798" s="126" t="str">
        <f>IF(b_BDVSA!X798&lt;&gt;"",ABS(b_BDVSA!X798),"")</f>
        <v/>
      </c>
    </row>
    <row r="799" spans="1:26">
      <c r="A799" s="117" t="str">
        <f>IF(dati_pdc!A795&lt;&gt;"",IF(dati_pdc!D795=1,RIGHT(dati_pdc!A795,dati_pdc!E795),dati_pdc!A795),"")</f>
        <v/>
      </c>
      <c r="B799" s="117" t="str">
        <f>IF(dati_pdc!B795&lt;&gt;"",dati_pdc!B795,"")</f>
        <v/>
      </c>
      <c r="C799" s="117" t="str">
        <f>IF(dati_pdc!C795&lt;&gt;"",dati_pdc!C795,"")</f>
        <v/>
      </c>
      <c r="D799" s="117" t="str">
        <f>IF(dati_pdc!D795&lt;&gt;"",dati_pdc!D795,"")</f>
        <v/>
      </c>
      <c r="E799" s="125" t="str">
        <f>IF(b_BDVSA!F799&lt;&gt;"",ABS(b_BDVSA!F799),"")</f>
        <v/>
      </c>
      <c r="F799" s="125" t="str">
        <f>IF(AND(b_BDVSA!F799&lt;&gt;"",b_BDVSA!F799&lt;&gt;0)=TRUE,IF(b_BDVSA!F799&gt;0,"D","A"),"")</f>
        <v/>
      </c>
      <c r="G799" s="125" t="str">
        <f>IF(b_BDVSA!G799&lt;&gt;"",ABS(b_BDVSA!G799),"")</f>
        <v/>
      </c>
      <c r="H799" s="125" t="str">
        <f>IF(AND(b_BDVSA!G799&lt;&gt;"",b_BDVSA!G799&lt;&gt;0)=TRUE,IF(b_BDVSA!G799&gt;0,"D","A"),"")</f>
        <v/>
      </c>
      <c r="I799" s="125" t="str">
        <f>IF(b_BDVSA!H799&lt;&gt;"",ABS(b_BDVSA!H799),"")</f>
        <v/>
      </c>
      <c r="J799" s="125" t="str">
        <f>IF(AND(b_BDVSA!H799&lt;&gt;"",b_BDVSA!H799&lt;&gt;0)=TRUE,IF(b_BDVSA!H799&gt;0,"D","A"),"")</f>
        <v/>
      </c>
      <c r="K799" s="126" t="str">
        <f>IF(b_BDVSA!I799&lt;&gt;"",ABS(b_BDVSA!I799),"")</f>
        <v/>
      </c>
      <c r="L799" s="125" t="str">
        <f>IF(b_BDVSA!L799&lt;&gt;"",ABS(b_BDVSA!L799),"")</f>
        <v/>
      </c>
      <c r="M799" s="125" t="str">
        <f>IF(AND(b_BDVSA!L799&lt;&gt;"",b_BDVSA!L799&lt;&gt;0)=TRUE,IF(b_BDVSA!L799&gt;0,"D","A"),"")</f>
        <v/>
      </c>
      <c r="N799" s="125" t="str">
        <f>IF(b_BDVSA!M799&lt;&gt;"",ABS(b_BDVSA!M799),"")</f>
        <v/>
      </c>
      <c r="O799" s="125" t="str">
        <f>IF(AND(b_BDVSA!M799&lt;&gt;"",b_BDVSA!M799&lt;&gt;0)=TRUE,IF(b_BDVSA!M799&gt;0,"D","A"),"")</f>
        <v/>
      </c>
      <c r="P799" s="126" t="str">
        <f>IF(b_BDVSA!N799&lt;&gt;"",ABS(b_BDVSA!N799),"")</f>
        <v/>
      </c>
      <c r="Q799" s="125" t="str">
        <f>IF(b_BDVSA!Q799&lt;&gt;"",ABS(b_BDVSA!Q799),"")</f>
        <v/>
      </c>
      <c r="R799" s="125" t="str">
        <f>IF(AND(b_BDVSA!Q799&lt;&gt;"",b_BDVSA!Q799&lt;&gt;0)=TRUE,IF(b_BDVSA!Q799&gt;0,"D","A"),"")</f>
        <v/>
      </c>
      <c r="S799" s="125" t="str">
        <f>IF(b_BDVSA!R799&lt;&gt;"",ABS(b_BDVSA!R799),"")</f>
        <v/>
      </c>
      <c r="T799" s="125" t="str">
        <f>IF(AND(b_BDVSA!R799&lt;&gt;"",b_BDVSA!R799&lt;&gt;0)=TRUE,IF(b_BDVSA!R799&gt;0,"D","A"),"")</f>
        <v/>
      </c>
      <c r="U799" s="126" t="str">
        <f>IF(b_BDVSA!S799&lt;&gt;"",ABS(b_BDVSA!S799),"")</f>
        <v/>
      </c>
      <c r="V799" s="125" t="str">
        <f>IF(b_BDVSA!V799&lt;&gt;"",ABS(b_BDVSA!V799),"")</f>
        <v/>
      </c>
      <c r="W799" s="125" t="str">
        <f>IF(AND(b_BDVSA!V799&lt;&gt;"",b_BDVSA!V799&lt;&gt;0)=TRUE,IF(b_BDVSA!V799&gt;0,"D","A"),"")</f>
        <v/>
      </c>
      <c r="X799" s="125" t="str">
        <f>IF(b_BDVSA!W799&lt;&gt;"",ABS(b_BDVSA!W799),"")</f>
        <v/>
      </c>
      <c r="Y799" s="125" t="str">
        <f>IF(AND(b_BDVSA!W799&lt;&gt;"",b_BDVSA!W799&lt;&gt;0)=TRUE,IF(b_BDVSA!W799&gt;0,"D","A"),"")</f>
        <v/>
      </c>
      <c r="Z799" s="126" t="str">
        <f>IF(b_BDVSA!X799&lt;&gt;"",ABS(b_BDVSA!X799),"")</f>
        <v/>
      </c>
    </row>
    <row r="800" spans="1:26">
      <c r="A800" s="117" t="str">
        <f>IF(dati_pdc!A796&lt;&gt;"",IF(dati_pdc!D796=1,RIGHT(dati_pdc!A796,dati_pdc!E796),dati_pdc!A796),"")</f>
        <v/>
      </c>
      <c r="B800" s="117" t="str">
        <f>IF(dati_pdc!B796&lt;&gt;"",dati_pdc!B796,"")</f>
        <v/>
      </c>
      <c r="C800" s="117" t="str">
        <f>IF(dati_pdc!C796&lt;&gt;"",dati_pdc!C796,"")</f>
        <v/>
      </c>
      <c r="D800" s="117" t="str">
        <f>IF(dati_pdc!D796&lt;&gt;"",dati_pdc!D796,"")</f>
        <v/>
      </c>
      <c r="E800" s="125" t="str">
        <f>IF(b_BDVSA!F800&lt;&gt;"",ABS(b_BDVSA!F800),"")</f>
        <v/>
      </c>
      <c r="F800" s="125" t="str">
        <f>IF(AND(b_BDVSA!F800&lt;&gt;"",b_BDVSA!F800&lt;&gt;0)=TRUE,IF(b_BDVSA!F800&gt;0,"D","A"),"")</f>
        <v/>
      </c>
      <c r="G800" s="125" t="str">
        <f>IF(b_BDVSA!G800&lt;&gt;"",ABS(b_BDVSA!G800),"")</f>
        <v/>
      </c>
      <c r="H800" s="125" t="str">
        <f>IF(AND(b_BDVSA!G800&lt;&gt;"",b_BDVSA!G800&lt;&gt;0)=TRUE,IF(b_BDVSA!G800&gt;0,"D","A"),"")</f>
        <v/>
      </c>
      <c r="I800" s="125" t="str">
        <f>IF(b_BDVSA!H800&lt;&gt;"",ABS(b_BDVSA!H800),"")</f>
        <v/>
      </c>
      <c r="J800" s="125" t="str">
        <f>IF(AND(b_BDVSA!H800&lt;&gt;"",b_BDVSA!H800&lt;&gt;0)=TRUE,IF(b_BDVSA!H800&gt;0,"D","A"),"")</f>
        <v/>
      </c>
      <c r="K800" s="126" t="str">
        <f>IF(b_BDVSA!I800&lt;&gt;"",ABS(b_BDVSA!I800),"")</f>
        <v/>
      </c>
      <c r="L800" s="125" t="str">
        <f>IF(b_BDVSA!L800&lt;&gt;"",ABS(b_BDVSA!L800),"")</f>
        <v/>
      </c>
      <c r="M800" s="125" t="str">
        <f>IF(AND(b_BDVSA!L800&lt;&gt;"",b_BDVSA!L800&lt;&gt;0)=TRUE,IF(b_BDVSA!L800&gt;0,"D","A"),"")</f>
        <v/>
      </c>
      <c r="N800" s="125" t="str">
        <f>IF(b_BDVSA!M800&lt;&gt;"",ABS(b_BDVSA!M800),"")</f>
        <v/>
      </c>
      <c r="O800" s="125" t="str">
        <f>IF(AND(b_BDVSA!M800&lt;&gt;"",b_BDVSA!M800&lt;&gt;0)=TRUE,IF(b_BDVSA!M800&gt;0,"D","A"),"")</f>
        <v/>
      </c>
      <c r="P800" s="126" t="str">
        <f>IF(b_BDVSA!N800&lt;&gt;"",ABS(b_BDVSA!N800),"")</f>
        <v/>
      </c>
      <c r="Q800" s="125" t="str">
        <f>IF(b_BDVSA!Q800&lt;&gt;"",ABS(b_BDVSA!Q800),"")</f>
        <v/>
      </c>
      <c r="R800" s="125" t="str">
        <f>IF(AND(b_BDVSA!Q800&lt;&gt;"",b_BDVSA!Q800&lt;&gt;0)=TRUE,IF(b_BDVSA!Q800&gt;0,"D","A"),"")</f>
        <v/>
      </c>
      <c r="S800" s="125" t="str">
        <f>IF(b_BDVSA!R800&lt;&gt;"",ABS(b_BDVSA!R800),"")</f>
        <v/>
      </c>
      <c r="T800" s="125" t="str">
        <f>IF(AND(b_BDVSA!R800&lt;&gt;"",b_BDVSA!R800&lt;&gt;0)=TRUE,IF(b_BDVSA!R800&gt;0,"D","A"),"")</f>
        <v/>
      </c>
      <c r="U800" s="126" t="str">
        <f>IF(b_BDVSA!S800&lt;&gt;"",ABS(b_BDVSA!S800),"")</f>
        <v/>
      </c>
      <c r="V800" s="125" t="str">
        <f>IF(b_BDVSA!V800&lt;&gt;"",ABS(b_BDVSA!V800),"")</f>
        <v/>
      </c>
      <c r="W800" s="125" t="str">
        <f>IF(AND(b_BDVSA!V800&lt;&gt;"",b_BDVSA!V800&lt;&gt;0)=TRUE,IF(b_BDVSA!V800&gt;0,"D","A"),"")</f>
        <v/>
      </c>
      <c r="X800" s="125" t="str">
        <f>IF(b_BDVSA!W800&lt;&gt;"",ABS(b_BDVSA!W800),"")</f>
        <v/>
      </c>
      <c r="Y800" s="125" t="str">
        <f>IF(AND(b_BDVSA!W800&lt;&gt;"",b_BDVSA!W800&lt;&gt;0)=TRUE,IF(b_BDVSA!W800&gt;0,"D","A"),"")</f>
        <v/>
      </c>
      <c r="Z800" s="126" t="str">
        <f>IF(b_BDVSA!X800&lt;&gt;"",ABS(b_BDVSA!X800),"")</f>
        <v/>
      </c>
    </row>
    <row r="801" spans="1:26">
      <c r="A801" s="117" t="str">
        <f>IF(dati_pdc!A797&lt;&gt;"",IF(dati_pdc!D797=1,RIGHT(dati_pdc!A797,dati_pdc!E797),dati_pdc!A797),"")</f>
        <v/>
      </c>
      <c r="B801" s="117" t="str">
        <f>IF(dati_pdc!B797&lt;&gt;"",dati_pdc!B797,"")</f>
        <v/>
      </c>
      <c r="C801" s="117" t="str">
        <f>IF(dati_pdc!C797&lt;&gt;"",dati_pdc!C797,"")</f>
        <v/>
      </c>
      <c r="D801" s="117" t="str">
        <f>IF(dati_pdc!D797&lt;&gt;"",dati_pdc!D797,"")</f>
        <v/>
      </c>
      <c r="E801" s="125" t="str">
        <f>IF(b_BDVSA!F801&lt;&gt;"",ABS(b_BDVSA!F801),"")</f>
        <v/>
      </c>
      <c r="F801" s="125" t="str">
        <f>IF(AND(b_BDVSA!F801&lt;&gt;"",b_BDVSA!F801&lt;&gt;0)=TRUE,IF(b_BDVSA!F801&gt;0,"D","A"),"")</f>
        <v/>
      </c>
      <c r="G801" s="125" t="str">
        <f>IF(b_BDVSA!G801&lt;&gt;"",ABS(b_BDVSA!G801),"")</f>
        <v/>
      </c>
      <c r="H801" s="125" t="str">
        <f>IF(AND(b_BDVSA!G801&lt;&gt;"",b_BDVSA!G801&lt;&gt;0)=TRUE,IF(b_BDVSA!G801&gt;0,"D","A"),"")</f>
        <v/>
      </c>
      <c r="I801" s="125" t="str">
        <f>IF(b_BDVSA!H801&lt;&gt;"",ABS(b_BDVSA!H801),"")</f>
        <v/>
      </c>
      <c r="J801" s="125" t="str">
        <f>IF(AND(b_BDVSA!H801&lt;&gt;"",b_BDVSA!H801&lt;&gt;0)=TRUE,IF(b_BDVSA!H801&gt;0,"D","A"),"")</f>
        <v/>
      </c>
      <c r="K801" s="126" t="str">
        <f>IF(b_BDVSA!I801&lt;&gt;"",ABS(b_BDVSA!I801),"")</f>
        <v/>
      </c>
      <c r="L801" s="125" t="str">
        <f>IF(b_BDVSA!L801&lt;&gt;"",ABS(b_BDVSA!L801),"")</f>
        <v/>
      </c>
      <c r="M801" s="125" t="str">
        <f>IF(AND(b_BDVSA!L801&lt;&gt;"",b_BDVSA!L801&lt;&gt;0)=TRUE,IF(b_BDVSA!L801&gt;0,"D","A"),"")</f>
        <v/>
      </c>
      <c r="N801" s="125" t="str">
        <f>IF(b_BDVSA!M801&lt;&gt;"",ABS(b_BDVSA!M801),"")</f>
        <v/>
      </c>
      <c r="O801" s="125" t="str">
        <f>IF(AND(b_BDVSA!M801&lt;&gt;"",b_BDVSA!M801&lt;&gt;0)=TRUE,IF(b_BDVSA!M801&gt;0,"D","A"),"")</f>
        <v/>
      </c>
      <c r="P801" s="126" t="str">
        <f>IF(b_BDVSA!N801&lt;&gt;"",ABS(b_BDVSA!N801),"")</f>
        <v/>
      </c>
      <c r="Q801" s="125" t="str">
        <f>IF(b_BDVSA!Q801&lt;&gt;"",ABS(b_BDVSA!Q801),"")</f>
        <v/>
      </c>
      <c r="R801" s="125" t="str">
        <f>IF(AND(b_BDVSA!Q801&lt;&gt;"",b_BDVSA!Q801&lt;&gt;0)=TRUE,IF(b_BDVSA!Q801&gt;0,"D","A"),"")</f>
        <v/>
      </c>
      <c r="S801" s="125" t="str">
        <f>IF(b_BDVSA!R801&lt;&gt;"",ABS(b_BDVSA!R801),"")</f>
        <v/>
      </c>
      <c r="T801" s="125" t="str">
        <f>IF(AND(b_BDVSA!R801&lt;&gt;"",b_BDVSA!R801&lt;&gt;0)=TRUE,IF(b_BDVSA!R801&gt;0,"D","A"),"")</f>
        <v/>
      </c>
      <c r="U801" s="126" t="str">
        <f>IF(b_BDVSA!S801&lt;&gt;"",ABS(b_BDVSA!S801),"")</f>
        <v/>
      </c>
      <c r="V801" s="125" t="str">
        <f>IF(b_BDVSA!V801&lt;&gt;"",ABS(b_BDVSA!V801),"")</f>
        <v/>
      </c>
      <c r="W801" s="125" t="str">
        <f>IF(AND(b_BDVSA!V801&lt;&gt;"",b_BDVSA!V801&lt;&gt;0)=TRUE,IF(b_BDVSA!V801&gt;0,"D","A"),"")</f>
        <v/>
      </c>
      <c r="X801" s="125" t="str">
        <f>IF(b_BDVSA!W801&lt;&gt;"",ABS(b_BDVSA!W801),"")</f>
        <v/>
      </c>
      <c r="Y801" s="125" t="str">
        <f>IF(AND(b_BDVSA!W801&lt;&gt;"",b_BDVSA!W801&lt;&gt;0)=TRUE,IF(b_BDVSA!W801&gt;0,"D","A"),"")</f>
        <v/>
      </c>
      <c r="Z801" s="126" t="str">
        <f>IF(b_BDVSA!X801&lt;&gt;"",ABS(b_BDVSA!X801),"")</f>
        <v/>
      </c>
    </row>
    <row r="802" spans="1:26">
      <c r="A802" s="117" t="str">
        <f>IF(dati_pdc!A798&lt;&gt;"",IF(dati_pdc!D798=1,RIGHT(dati_pdc!A798,dati_pdc!E798),dati_pdc!A798),"")</f>
        <v/>
      </c>
      <c r="B802" s="117" t="str">
        <f>IF(dati_pdc!B798&lt;&gt;"",dati_pdc!B798,"")</f>
        <v/>
      </c>
      <c r="C802" s="117" t="str">
        <f>IF(dati_pdc!C798&lt;&gt;"",dati_pdc!C798,"")</f>
        <v/>
      </c>
      <c r="D802" s="117" t="str">
        <f>IF(dati_pdc!D798&lt;&gt;"",dati_pdc!D798,"")</f>
        <v/>
      </c>
      <c r="E802" s="125" t="str">
        <f>IF(b_BDVSA!F802&lt;&gt;"",ABS(b_BDVSA!F802),"")</f>
        <v/>
      </c>
      <c r="F802" s="125" t="str">
        <f>IF(AND(b_BDVSA!F802&lt;&gt;"",b_BDVSA!F802&lt;&gt;0)=TRUE,IF(b_BDVSA!F802&gt;0,"D","A"),"")</f>
        <v/>
      </c>
      <c r="G802" s="125" t="str">
        <f>IF(b_BDVSA!G802&lt;&gt;"",ABS(b_BDVSA!G802),"")</f>
        <v/>
      </c>
      <c r="H802" s="125" t="str">
        <f>IF(AND(b_BDVSA!G802&lt;&gt;"",b_BDVSA!G802&lt;&gt;0)=TRUE,IF(b_BDVSA!G802&gt;0,"D","A"),"")</f>
        <v/>
      </c>
      <c r="I802" s="125" t="str">
        <f>IF(b_BDVSA!H802&lt;&gt;"",ABS(b_BDVSA!H802),"")</f>
        <v/>
      </c>
      <c r="J802" s="125" t="str">
        <f>IF(AND(b_BDVSA!H802&lt;&gt;"",b_BDVSA!H802&lt;&gt;0)=TRUE,IF(b_BDVSA!H802&gt;0,"D","A"),"")</f>
        <v/>
      </c>
      <c r="K802" s="126" t="str">
        <f>IF(b_BDVSA!I802&lt;&gt;"",ABS(b_BDVSA!I802),"")</f>
        <v/>
      </c>
      <c r="L802" s="125" t="str">
        <f>IF(b_BDVSA!L802&lt;&gt;"",ABS(b_BDVSA!L802),"")</f>
        <v/>
      </c>
      <c r="M802" s="125" t="str">
        <f>IF(AND(b_BDVSA!L802&lt;&gt;"",b_BDVSA!L802&lt;&gt;0)=TRUE,IF(b_BDVSA!L802&gt;0,"D","A"),"")</f>
        <v/>
      </c>
      <c r="N802" s="125" t="str">
        <f>IF(b_BDVSA!M802&lt;&gt;"",ABS(b_BDVSA!M802),"")</f>
        <v/>
      </c>
      <c r="O802" s="125" t="str">
        <f>IF(AND(b_BDVSA!M802&lt;&gt;"",b_BDVSA!M802&lt;&gt;0)=TRUE,IF(b_BDVSA!M802&gt;0,"D","A"),"")</f>
        <v/>
      </c>
      <c r="P802" s="126" t="str">
        <f>IF(b_BDVSA!N802&lt;&gt;"",ABS(b_BDVSA!N802),"")</f>
        <v/>
      </c>
      <c r="Q802" s="125" t="str">
        <f>IF(b_BDVSA!Q802&lt;&gt;"",ABS(b_BDVSA!Q802),"")</f>
        <v/>
      </c>
      <c r="R802" s="125" t="str">
        <f>IF(AND(b_BDVSA!Q802&lt;&gt;"",b_BDVSA!Q802&lt;&gt;0)=TRUE,IF(b_BDVSA!Q802&gt;0,"D","A"),"")</f>
        <v/>
      </c>
      <c r="S802" s="125" t="str">
        <f>IF(b_BDVSA!R802&lt;&gt;"",ABS(b_BDVSA!R802),"")</f>
        <v/>
      </c>
      <c r="T802" s="125" t="str">
        <f>IF(AND(b_BDVSA!R802&lt;&gt;"",b_BDVSA!R802&lt;&gt;0)=TRUE,IF(b_BDVSA!R802&gt;0,"D","A"),"")</f>
        <v/>
      </c>
      <c r="U802" s="126" t="str">
        <f>IF(b_BDVSA!S802&lt;&gt;"",ABS(b_BDVSA!S802),"")</f>
        <v/>
      </c>
      <c r="V802" s="125" t="str">
        <f>IF(b_BDVSA!V802&lt;&gt;"",ABS(b_BDVSA!V802),"")</f>
        <v/>
      </c>
      <c r="W802" s="125" t="str">
        <f>IF(AND(b_BDVSA!V802&lt;&gt;"",b_BDVSA!V802&lt;&gt;0)=TRUE,IF(b_BDVSA!V802&gt;0,"D","A"),"")</f>
        <v/>
      </c>
      <c r="X802" s="125" t="str">
        <f>IF(b_BDVSA!W802&lt;&gt;"",ABS(b_BDVSA!W802),"")</f>
        <v/>
      </c>
      <c r="Y802" s="125" t="str">
        <f>IF(AND(b_BDVSA!W802&lt;&gt;"",b_BDVSA!W802&lt;&gt;0)=TRUE,IF(b_BDVSA!W802&gt;0,"D","A"),"")</f>
        <v/>
      </c>
      <c r="Z802" s="126" t="str">
        <f>IF(b_BDVSA!X802&lt;&gt;"",ABS(b_BDVSA!X802),"")</f>
        <v/>
      </c>
    </row>
    <row r="803" spans="1:26">
      <c r="A803" s="117" t="str">
        <f>IF(dati_pdc!A799&lt;&gt;"",IF(dati_pdc!D799=1,RIGHT(dati_pdc!A799,dati_pdc!E799),dati_pdc!A799),"")</f>
        <v/>
      </c>
      <c r="B803" s="117" t="str">
        <f>IF(dati_pdc!B799&lt;&gt;"",dati_pdc!B799,"")</f>
        <v/>
      </c>
      <c r="C803" s="117" t="str">
        <f>IF(dati_pdc!C799&lt;&gt;"",dati_pdc!C799,"")</f>
        <v/>
      </c>
      <c r="D803" s="117" t="str">
        <f>IF(dati_pdc!D799&lt;&gt;"",dati_pdc!D799,"")</f>
        <v/>
      </c>
      <c r="E803" s="125" t="str">
        <f>IF(b_BDVSA!F803&lt;&gt;"",ABS(b_BDVSA!F803),"")</f>
        <v/>
      </c>
      <c r="F803" s="125" t="str">
        <f>IF(AND(b_BDVSA!F803&lt;&gt;"",b_BDVSA!F803&lt;&gt;0)=TRUE,IF(b_BDVSA!F803&gt;0,"D","A"),"")</f>
        <v/>
      </c>
      <c r="G803" s="125" t="str">
        <f>IF(b_BDVSA!G803&lt;&gt;"",ABS(b_BDVSA!G803),"")</f>
        <v/>
      </c>
      <c r="H803" s="125" t="str">
        <f>IF(AND(b_BDVSA!G803&lt;&gt;"",b_BDVSA!G803&lt;&gt;0)=TRUE,IF(b_BDVSA!G803&gt;0,"D","A"),"")</f>
        <v/>
      </c>
      <c r="I803" s="125" t="str">
        <f>IF(b_BDVSA!H803&lt;&gt;"",ABS(b_BDVSA!H803),"")</f>
        <v/>
      </c>
      <c r="J803" s="125" t="str">
        <f>IF(AND(b_BDVSA!H803&lt;&gt;"",b_BDVSA!H803&lt;&gt;0)=TRUE,IF(b_BDVSA!H803&gt;0,"D","A"),"")</f>
        <v/>
      </c>
      <c r="K803" s="126" t="str">
        <f>IF(b_BDVSA!I803&lt;&gt;"",ABS(b_BDVSA!I803),"")</f>
        <v/>
      </c>
      <c r="L803" s="125" t="str">
        <f>IF(b_BDVSA!L803&lt;&gt;"",ABS(b_BDVSA!L803),"")</f>
        <v/>
      </c>
      <c r="M803" s="125" t="str">
        <f>IF(AND(b_BDVSA!L803&lt;&gt;"",b_BDVSA!L803&lt;&gt;0)=TRUE,IF(b_BDVSA!L803&gt;0,"D","A"),"")</f>
        <v/>
      </c>
      <c r="N803" s="125" t="str">
        <f>IF(b_BDVSA!M803&lt;&gt;"",ABS(b_BDVSA!M803),"")</f>
        <v/>
      </c>
      <c r="O803" s="125" t="str">
        <f>IF(AND(b_BDVSA!M803&lt;&gt;"",b_BDVSA!M803&lt;&gt;0)=TRUE,IF(b_BDVSA!M803&gt;0,"D","A"),"")</f>
        <v/>
      </c>
      <c r="P803" s="126" t="str">
        <f>IF(b_BDVSA!N803&lt;&gt;"",ABS(b_BDVSA!N803),"")</f>
        <v/>
      </c>
      <c r="Q803" s="125" t="str">
        <f>IF(b_BDVSA!Q803&lt;&gt;"",ABS(b_BDVSA!Q803),"")</f>
        <v/>
      </c>
      <c r="R803" s="125" t="str">
        <f>IF(AND(b_BDVSA!Q803&lt;&gt;"",b_BDVSA!Q803&lt;&gt;0)=TRUE,IF(b_BDVSA!Q803&gt;0,"D","A"),"")</f>
        <v/>
      </c>
      <c r="S803" s="125" t="str">
        <f>IF(b_BDVSA!R803&lt;&gt;"",ABS(b_BDVSA!R803),"")</f>
        <v/>
      </c>
      <c r="T803" s="125" t="str">
        <f>IF(AND(b_BDVSA!R803&lt;&gt;"",b_BDVSA!R803&lt;&gt;0)=TRUE,IF(b_BDVSA!R803&gt;0,"D","A"),"")</f>
        <v/>
      </c>
      <c r="U803" s="126" t="str">
        <f>IF(b_BDVSA!S803&lt;&gt;"",ABS(b_BDVSA!S803),"")</f>
        <v/>
      </c>
      <c r="V803" s="125" t="str">
        <f>IF(b_BDVSA!V803&lt;&gt;"",ABS(b_BDVSA!V803),"")</f>
        <v/>
      </c>
      <c r="W803" s="125" t="str">
        <f>IF(AND(b_BDVSA!V803&lt;&gt;"",b_BDVSA!V803&lt;&gt;0)=TRUE,IF(b_BDVSA!V803&gt;0,"D","A"),"")</f>
        <v/>
      </c>
      <c r="X803" s="125" t="str">
        <f>IF(b_BDVSA!W803&lt;&gt;"",ABS(b_BDVSA!W803),"")</f>
        <v/>
      </c>
      <c r="Y803" s="125" t="str">
        <f>IF(AND(b_BDVSA!W803&lt;&gt;"",b_BDVSA!W803&lt;&gt;0)=TRUE,IF(b_BDVSA!W803&gt;0,"D","A"),"")</f>
        <v/>
      </c>
      <c r="Z803" s="126" t="str">
        <f>IF(b_BDVSA!X803&lt;&gt;"",ABS(b_BDVSA!X803),"")</f>
        <v/>
      </c>
    </row>
    <row r="804" spans="1:26">
      <c r="A804" s="117" t="str">
        <f>IF(dati_pdc!A800&lt;&gt;"",IF(dati_pdc!D800=1,RIGHT(dati_pdc!A800,dati_pdc!E800),dati_pdc!A800),"")</f>
        <v/>
      </c>
      <c r="B804" s="117" t="str">
        <f>IF(dati_pdc!B800&lt;&gt;"",dati_pdc!B800,"")</f>
        <v/>
      </c>
      <c r="C804" s="117" t="str">
        <f>IF(dati_pdc!C800&lt;&gt;"",dati_pdc!C800,"")</f>
        <v/>
      </c>
      <c r="D804" s="117" t="str">
        <f>IF(dati_pdc!D800&lt;&gt;"",dati_pdc!D800,"")</f>
        <v/>
      </c>
      <c r="E804" s="125" t="str">
        <f>IF(b_BDVSA!F804&lt;&gt;"",ABS(b_BDVSA!F804),"")</f>
        <v/>
      </c>
      <c r="F804" s="125" t="str">
        <f>IF(AND(b_BDVSA!F804&lt;&gt;"",b_BDVSA!F804&lt;&gt;0)=TRUE,IF(b_BDVSA!F804&gt;0,"D","A"),"")</f>
        <v/>
      </c>
      <c r="G804" s="125" t="str">
        <f>IF(b_BDVSA!G804&lt;&gt;"",ABS(b_BDVSA!G804),"")</f>
        <v/>
      </c>
      <c r="H804" s="125" t="str">
        <f>IF(AND(b_BDVSA!G804&lt;&gt;"",b_BDVSA!G804&lt;&gt;0)=TRUE,IF(b_BDVSA!G804&gt;0,"D","A"),"")</f>
        <v/>
      </c>
      <c r="I804" s="125" t="str">
        <f>IF(b_BDVSA!H804&lt;&gt;"",ABS(b_BDVSA!H804),"")</f>
        <v/>
      </c>
      <c r="J804" s="125" t="str">
        <f>IF(AND(b_BDVSA!H804&lt;&gt;"",b_BDVSA!H804&lt;&gt;0)=TRUE,IF(b_BDVSA!H804&gt;0,"D","A"),"")</f>
        <v/>
      </c>
      <c r="K804" s="126" t="str">
        <f>IF(b_BDVSA!I804&lt;&gt;"",ABS(b_BDVSA!I804),"")</f>
        <v/>
      </c>
      <c r="L804" s="125" t="str">
        <f>IF(b_BDVSA!L804&lt;&gt;"",ABS(b_BDVSA!L804),"")</f>
        <v/>
      </c>
      <c r="M804" s="125" t="str">
        <f>IF(AND(b_BDVSA!L804&lt;&gt;"",b_BDVSA!L804&lt;&gt;0)=TRUE,IF(b_BDVSA!L804&gt;0,"D","A"),"")</f>
        <v/>
      </c>
      <c r="N804" s="125" t="str">
        <f>IF(b_BDVSA!M804&lt;&gt;"",ABS(b_BDVSA!M804),"")</f>
        <v/>
      </c>
      <c r="O804" s="125" t="str">
        <f>IF(AND(b_BDVSA!M804&lt;&gt;"",b_BDVSA!M804&lt;&gt;0)=TRUE,IF(b_BDVSA!M804&gt;0,"D","A"),"")</f>
        <v/>
      </c>
      <c r="P804" s="126" t="str">
        <f>IF(b_BDVSA!N804&lt;&gt;"",ABS(b_BDVSA!N804),"")</f>
        <v/>
      </c>
      <c r="Q804" s="125" t="str">
        <f>IF(b_BDVSA!Q804&lt;&gt;"",ABS(b_BDVSA!Q804),"")</f>
        <v/>
      </c>
      <c r="R804" s="125" t="str">
        <f>IF(AND(b_BDVSA!Q804&lt;&gt;"",b_BDVSA!Q804&lt;&gt;0)=TRUE,IF(b_BDVSA!Q804&gt;0,"D","A"),"")</f>
        <v/>
      </c>
      <c r="S804" s="125" t="str">
        <f>IF(b_BDVSA!R804&lt;&gt;"",ABS(b_BDVSA!R804),"")</f>
        <v/>
      </c>
      <c r="T804" s="125" t="str">
        <f>IF(AND(b_BDVSA!R804&lt;&gt;"",b_BDVSA!R804&lt;&gt;0)=TRUE,IF(b_BDVSA!R804&gt;0,"D","A"),"")</f>
        <v/>
      </c>
      <c r="U804" s="126" t="str">
        <f>IF(b_BDVSA!S804&lt;&gt;"",ABS(b_BDVSA!S804),"")</f>
        <v/>
      </c>
      <c r="V804" s="125" t="str">
        <f>IF(b_BDVSA!V804&lt;&gt;"",ABS(b_BDVSA!V804),"")</f>
        <v/>
      </c>
      <c r="W804" s="125" t="str">
        <f>IF(AND(b_BDVSA!V804&lt;&gt;"",b_BDVSA!V804&lt;&gt;0)=TRUE,IF(b_BDVSA!V804&gt;0,"D","A"),"")</f>
        <v/>
      </c>
      <c r="X804" s="125" t="str">
        <f>IF(b_BDVSA!W804&lt;&gt;"",ABS(b_BDVSA!W804),"")</f>
        <v/>
      </c>
      <c r="Y804" s="125" t="str">
        <f>IF(AND(b_BDVSA!W804&lt;&gt;"",b_BDVSA!W804&lt;&gt;0)=TRUE,IF(b_BDVSA!W804&gt;0,"D","A"),"")</f>
        <v/>
      </c>
      <c r="Z804" s="126" t="str">
        <f>IF(b_BDVSA!X804&lt;&gt;"",ABS(b_BDVSA!X804),"")</f>
        <v/>
      </c>
    </row>
    <row r="805" spans="1:26">
      <c r="A805" s="117" t="str">
        <f>IF(dati_pdc!A801&lt;&gt;"",IF(dati_pdc!D801=1,RIGHT(dati_pdc!A801,dati_pdc!E801),dati_pdc!A801),"")</f>
        <v/>
      </c>
      <c r="B805" s="117" t="str">
        <f>IF(dati_pdc!B801&lt;&gt;"",dati_pdc!B801,"")</f>
        <v/>
      </c>
      <c r="C805" s="117" t="str">
        <f>IF(dati_pdc!C801&lt;&gt;"",dati_pdc!C801,"")</f>
        <v/>
      </c>
      <c r="D805" s="117" t="str">
        <f>IF(dati_pdc!D801&lt;&gt;"",dati_pdc!D801,"")</f>
        <v/>
      </c>
      <c r="E805" s="125" t="str">
        <f>IF(b_BDVSA!F805&lt;&gt;"",ABS(b_BDVSA!F805),"")</f>
        <v/>
      </c>
      <c r="F805" s="125" t="str">
        <f>IF(AND(b_BDVSA!F805&lt;&gt;"",b_BDVSA!F805&lt;&gt;0)=TRUE,IF(b_BDVSA!F805&gt;0,"D","A"),"")</f>
        <v/>
      </c>
      <c r="G805" s="125" t="str">
        <f>IF(b_BDVSA!G805&lt;&gt;"",ABS(b_BDVSA!G805),"")</f>
        <v/>
      </c>
      <c r="H805" s="125" t="str">
        <f>IF(AND(b_BDVSA!G805&lt;&gt;"",b_BDVSA!G805&lt;&gt;0)=TRUE,IF(b_BDVSA!G805&gt;0,"D","A"),"")</f>
        <v/>
      </c>
      <c r="I805" s="125" t="str">
        <f>IF(b_BDVSA!H805&lt;&gt;"",ABS(b_BDVSA!H805),"")</f>
        <v/>
      </c>
      <c r="J805" s="125" t="str">
        <f>IF(AND(b_BDVSA!H805&lt;&gt;"",b_BDVSA!H805&lt;&gt;0)=TRUE,IF(b_BDVSA!H805&gt;0,"D","A"),"")</f>
        <v/>
      </c>
      <c r="K805" s="126" t="str">
        <f>IF(b_BDVSA!I805&lt;&gt;"",ABS(b_BDVSA!I805),"")</f>
        <v/>
      </c>
      <c r="L805" s="125" t="str">
        <f>IF(b_BDVSA!L805&lt;&gt;"",ABS(b_BDVSA!L805),"")</f>
        <v/>
      </c>
      <c r="M805" s="125" t="str">
        <f>IF(AND(b_BDVSA!L805&lt;&gt;"",b_BDVSA!L805&lt;&gt;0)=TRUE,IF(b_BDVSA!L805&gt;0,"D","A"),"")</f>
        <v/>
      </c>
      <c r="N805" s="125" t="str">
        <f>IF(b_BDVSA!M805&lt;&gt;"",ABS(b_BDVSA!M805),"")</f>
        <v/>
      </c>
      <c r="O805" s="125" t="str">
        <f>IF(AND(b_BDVSA!M805&lt;&gt;"",b_BDVSA!M805&lt;&gt;0)=TRUE,IF(b_BDVSA!M805&gt;0,"D","A"),"")</f>
        <v/>
      </c>
      <c r="P805" s="126" t="str">
        <f>IF(b_BDVSA!N805&lt;&gt;"",ABS(b_BDVSA!N805),"")</f>
        <v/>
      </c>
      <c r="Q805" s="125" t="str">
        <f>IF(b_BDVSA!Q805&lt;&gt;"",ABS(b_BDVSA!Q805),"")</f>
        <v/>
      </c>
      <c r="R805" s="125" t="str">
        <f>IF(AND(b_BDVSA!Q805&lt;&gt;"",b_BDVSA!Q805&lt;&gt;0)=TRUE,IF(b_BDVSA!Q805&gt;0,"D","A"),"")</f>
        <v/>
      </c>
      <c r="S805" s="125" t="str">
        <f>IF(b_BDVSA!R805&lt;&gt;"",ABS(b_BDVSA!R805),"")</f>
        <v/>
      </c>
      <c r="T805" s="125" t="str">
        <f>IF(AND(b_BDVSA!R805&lt;&gt;"",b_BDVSA!R805&lt;&gt;0)=TRUE,IF(b_BDVSA!R805&gt;0,"D","A"),"")</f>
        <v/>
      </c>
      <c r="U805" s="126" t="str">
        <f>IF(b_BDVSA!S805&lt;&gt;"",ABS(b_BDVSA!S805),"")</f>
        <v/>
      </c>
      <c r="V805" s="125" t="str">
        <f>IF(b_BDVSA!V805&lt;&gt;"",ABS(b_BDVSA!V805),"")</f>
        <v/>
      </c>
      <c r="W805" s="125" t="str">
        <f>IF(AND(b_BDVSA!V805&lt;&gt;"",b_BDVSA!V805&lt;&gt;0)=TRUE,IF(b_BDVSA!V805&gt;0,"D","A"),"")</f>
        <v/>
      </c>
      <c r="X805" s="125" t="str">
        <f>IF(b_BDVSA!W805&lt;&gt;"",ABS(b_BDVSA!W805),"")</f>
        <v/>
      </c>
      <c r="Y805" s="125" t="str">
        <f>IF(AND(b_BDVSA!W805&lt;&gt;"",b_BDVSA!W805&lt;&gt;0)=TRUE,IF(b_BDVSA!W805&gt;0,"D","A"),"")</f>
        <v/>
      </c>
      <c r="Z805" s="126" t="str">
        <f>IF(b_BDVSA!X805&lt;&gt;"",ABS(b_BDVSA!X805),"")</f>
        <v/>
      </c>
    </row>
    <row r="806" spans="1:26">
      <c r="A806" s="117" t="str">
        <f>IF(dati_pdc!A802&lt;&gt;"",IF(dati_pdc!D802=1,RIGHT(dati_pdc!A802,dati_pdc!E802),dati_pdc!A802),"")</f>
        <v/>
      </c>
      <c r="B806" s="117" t="str">
        <f>IF(dati_pdc!B802&lt;&gt;"",dati_pdc!B802,"")</f>
        <v/>
      </c>
      <c r="C806" s="117" t="str">
        <f>IF(dati_pdc!C802&lt;&gt;"",dati_pdc!C802,"")</f>
        <v/>
      </c>
      <c r="D806" s="117" t="str">
        <f>IF(dati_pdc!D802&lt;&gt;"",dati_pdc!D802,"")</f>
        <v/>
      </c>
      <c r="E806" s="125" t="str">
        <f>IF(b_BDVSA!F806&lt;&gt;"",ABS(b_BDVSA!F806),"")</f>
        <v/>
      </c>
      <c r="F806" s="125" t="str">
        <f>IF(AND(b_BDVSA!F806&lt;&gt;"",b_BDVSA!F806&lt;&gt;0)=TRUE,IF(b_BDVSA!F806&gt;0,"D","A"),"")</f>
        <v/>
      </c>
      <c r="G806" s="125" t="str">
        <f>IF(b_BDVSA!G806&lt;&gt;"",ABS(b_BDVSA!G806),"")</f>
        <v/>
      </c>
      <c r="H806" s="125" t="str">
        <f>IF(AND(b_BDVSA!G806&lt;&gt;"",b_BDVSA!G806&lt;&gt;0)=TRUE,IF(b_BDVSA!G806&gt;0,"D","A"),"")</f>
        <v/>
      </c>
      <c r="I806" s="125" t="str">
        <f>IF(b_BDVSA!H806&lt;&gt;"",ABS(b_BDVSA!H806),"")</f>
        <v/>
      </c>
      <c r="J806" s="125" t="str">
        <f>IF(AND(b_BDVSA!H806&lt;&gt;"",b_BDVSA!H806&lt;&gt;0)=TRUE,IF(b_BDVSA!H806&gt;0,"D","A"),"")</f>
        <v/>
      </c>
      <c r="K806" s="126" t="str">
        <f>IF(b_BDVSA!I806&lt;&gt;"",ABS(b_BDVSA!I806),"")</f>
        <v/>
      </c>
      <c r="L806" s="125" t="str">
        <f>IF(b_BDVSA!L806&lt;&gt;"",ABS(b_BDVSA!L806),"")</f>
        <v/>
      </c>
      <c r="M806" s="125" t="str">
        <f>IF(AND(b_BDVSA!L806&lt;&gt;"",b_BDVSA!L806&lt;&gt;0)=TRUE,IF(b_BDVSA!L806&gt;0,"D","A"),"")</f>
        <v/>
      </c>
      <c r="N806" s="125" t="str">
        <f>IF(b_BDVSA!M806&lt;&gt;"",ABS(b_BDVSA!M806),"")</f>
        <v/>
      </c>
      <c r="O806" s="125" t="str">
        <f>IF(AND(b_BDVSA!M806&lt;&gt;"",b_BDVSA!M806&lt;&gt;0)=TRUE,IF(b_BDVSA!M806&gt;0,"D","A"),"")</f>
        <v/>
      </c>
      <c r="P806" s="126" t="str">
        <f>IF(b_BDVSA!N806&lt;&gt;"",ABS(b_BDVSA!N806),"")</f>
        <v/>
      </c>
      <c r="Q806" s="125" t="str">
        <f>IF(b_BDVSA!Q806&lt;&gt;"",ABS(b_BDVSA!Q806),"")</f>
        <v/>
      </c>
      <c r="R806" s="125" t="str">
        <f>IF(AND(b_BDVSA!Q806&lt;&gt;"",b_BDVSA!Q806&lt;&gt;0)=TRUE,IF(b_BDVSA!Q806&gt;0,"D","A"),"")</f>
        <v/>
      </c>
      <c r="S806" s="125" t="str">
        <f>IF(b_BDVSA!R806&lt;&gt;"",ABS(b_BDVSA!R806),"")</f>
        <v/>
      </c>
      <c r="T806" s="125" t="str">
        <f>IF(AND(b_BDVSA!R806&lt;&gt;"",b_BDVSA!R806&lt;&gt;0)=TRUE,IF(b_BDVSA!R806&gt;0,"D","A"),"")</f>
        <v/>
      </c>
      <c r="U806" s="126" t="str">
        <f>IF(b_BDVSA!S806&lt;&gt;"",ABS(b_BDVSA!S806),"")</f>
        <v/>
      </c>
      <c r="V806" s="125" t="str">
        <f>IF(b_BDVSA!V806&lt;&gt;"",ABS(b_BDVSA!V806),"")</f>
        <v/>
      </c>
      <c r="W806" s="125" t="str">
        <f>IF(AND(b_BDVSA!V806&lt;&gt;"",b_BDVSA!V806&lt;&gt;0)=TRUE,IF(b_BDVSA!V806&gt;0,"D","A"),"")</f>
        <v/>
      </c>
      <c r="X806" s="125" t="str">
        <f>IF(b_BDVSA!W806&lt;&gt;"",ABS(b_BDVSA!W806),"")</f>
        <v/>
      </c>
      <c r="Y806" s="125" t="str">
        <f>IF(AND(b_BDVSA!W806&lt;&gt;"",b_BDVSA!W806&lt;&gt;0)=TRUE,IF(b_BDVSA!W806&gt;0,"D","A"),"")</f>
        <v/>
      </c>
      <c r="Z806" s="126" t="str">
        <f>IF(b_BDVSA!X806&lt;&gt;"",ABS(b_BDVSA!X806),"")</f>
        <v/>
      </c>
    </row>
    <row r="807" spans="1:26">
      <c r="A807" s="117" t="str">
        <f>IF(dati_pdc!A803&lt;&gt;"",IF(dati_pdc!D803=1,RIGHT(dati_pdc!A803,dati_pdc!E803),dati_pdc!A803),"")</f>
        <v/>
      </c>
      <c r="B807" s="117" t="str">
        <f>IF(dati_pdc!B803&lt;&gt;"",dati_pdc!B803,"")</f>
        <v/>
      </c>
      <c r="C807" s="117" t="str">
        <f>IF(dati_pdc!C803&lt;&gt;"",dati_pdc!C803,"")</f>
        <v/>
      </c>
      <c r="D807" s="117" t="str">
        <f>IF(dati_pdc!D803&lt;&gt;"",dati_pdc!D803,"")</f>
        <v/>
      </c>
      <c r="E807" s="125" t="str">
        <f>IF(b_BDVSA!F807&lt;&gt;"",ABS(b_BDVSA!F807),"")</f>
        <v/>
      </c>
      <c r="F807" s="125" t="str">
        <f>IF(AND(b_BDVSA!F807&lt;&gt;"",b_BDVSA!F807&lt;&gt;0)=TRUE,IF(b_BDVSA!F807&gt;0,"D","A"),"")</f>
        <v/>
      </c>
      <c r="G807" s="125" t="str">
        <f>IF(b_BDVSA!G807&lt;&gt;"",ABS(b_BDVSA!G807),"")</f>
        <v/>
      </c>
      <c r="H807" s="125" t="str">
        <f>IF(AND(b_BDVSA!G807&lt;&gt;"",b_BDVSA!G807&lt;&gt;0)=TRUE,IF(b_BDVSA!G807&gt;0,"D","A"),"")</f>
        <v/>
      </c>
      <c r="I807" s="125" t="str">
        <f>IF(b_BDVSA!H807&lt;&gt;"",ABS(b_BDVSA!H807),"")</f>
        <v/>
      </c>
      <c r="J807" s="125" t="str">
        <f>IF(AND(b_BDVSA!H807&lt;&gt;"",b_BDVSA!H807&lt;&gt;0)=TRUE,IF(b_BDVSA!H807&gt;0,"D","A"),"")</f>
        <v/>
      </c>
      <c r="K807" s="126" t="str">
        <f>IF(b_BDVSA!I807&lt;&gt;"",ABS(b_BDVSA!I807),"")</f>
        <v/>
      </c>
      <c r="L807" s="125" t="str">
        <f>IF(b_BDVSA!L807&lt;&gt;"",ABS(b_BDVSA!L807),"")</f>
        <v/>
      </c>
      <c r="M807" s="125" t="str">
        <f>IF(AND(b_BDVSA!L807&lt;&gt;"",b_BDVSA!L807&lt;&gt;0)=TRUE,IF(b_BDVSA!L807&gt;0,"D","A"),"")</f>
        <v/>
      </c>
      <c r="N807" s="125" t="str">
        <f>IF(b_BDVSA!M807&lt;&gt;"",ABS(b_BDVSA!M807),"")</f>
        <v/>
      </c>
      <c r="O807" s="125" t="str">
        <f>IF(AND(b_BDVSA!M807&lt;&gt;"",b_BDVSA!M807&lt;&gt;0)=TRUE,IF(b_BDVSA!M807&gt;0,"D","A"),"")</f>
        <v/>
      </c>
      <c r="P807" s="126" t="str">
        <f>IF(b_BDVSA!N807&lt;&gt;"",ABS(b_BDVSA!N807),"")</f>
        <v/>
      </c>
      <c r="Q807" s="125" t="str">
        <f>IF(b_BDVSA!Q807&lt;&gt;"",ABS(b_BDVSA!Q807),"")</f>
        <v/>
      </c>
      <c r="R807" s="125" t="str">
        <f>IF(AND(b_BDVSA!Q807&lt;&gt;"",b_BDVSA!Q807&lt;&gt;0)=TRUE,IF(b_BDVSA!Q807&gt;0,"D","A"),"")</f>
        <v/>
      </c>
      <c r="S807" s="125" t="str">
        <f>IF(b_BDVSA!R807&lt;&gt;"",ABS(b_BDVSA!R807),"")</f>
        <v/>
      </c>
      <c r="T807" s="125" t="str">
        <f>IF(AND(b_BDVSA!R807&lt;&gt;"",b_BDVSA!R807&lt;&gt;0)=TRUE,IF(b_BDVSA!R807&gt;0,"D","A"),"")</f>
        <v/>
      </c>
      <c r="U807" s="126" t="str">
        <f>IF(b_BDVSA!S807&lt;&gt;"",ABS(b_BDVSA!S807),"")</f>
        <v/>
      </c>
      <c r="V807" s="125" t="str">
        <f>IF(b_BDVSA!V807&lt;&gt;"",ABS(b_BDVSA!V807),"")</f>
        <v/>
      </c>
      <c r="W807" s="125" t="str">
        <f>IF(AND(b_BDVSA!V807&lt;&gt;"",b_BDVSA!V807&lt;&gt;0)=TRUE,IF(b_BDVSA!V807&gt;0,"D","A"),"")</f>
        <v/>
      </c>
      <c r="X807" s="125" t="str">
        <f>IF(b_BDVSA!W807&lt;&gt;"",ABS(b_BDVSA!W807),"")</f>
        <v/>
      </c>
      <c r="Y807" s="125" t="str">
        <f>IF(AND(b_BDVSA!W807&lt;&gt;"",b_BDVSA!W807&lt;&gt;0)=TRUE,IF(b_BDVSA!W807&gt;0,"D","A"),"")</f>
        <v/>
      </c>
      <c r="Z807" s="126" t="str">
        <f>IF(b_BDVSA!X807&lt;&gt;"",ABS(b_BDVSA!X807),"")</f>
        <v/>
      </c>
    </row>
    <row r="808" spans="1:26">
      <c r="A808" s="117" t="str">
        <f>IF(dati_pdc!A804&lt;&gt;"",IF(dati_pdc!D804=1,RIGHT(dati_pdc!A804,dati_pdc!E804),dati_pdc!A804),"")</f>
        <v/>
      </c>
      <c r="B808" s="117" t="str">
        <f>IF(dati_pdc!B804&lt;&gt;"",dati_pdc!B804,"")</f>
        <v/>
      </c>
      <c r="C808" s="117" t="str">
        <f>IF(dati_pdc!C804&lt;&gt;"",dati_pdc!C804,"")</f>
        <v/>
      </c>
      <c r="D808" s="117" t="str">
        <f>IF(dati_pdc!D804&lt;&gt;"",dati_pdc!D804,"")</f>
        <v/>
      </c>
      <c r="E808" s="125" t="str">
        <f>IF(b_BDVSA!F808&lt;&gt;"",ABS(b_BDVSA!F808),"")</f>
        <v/>
      </c>
      <c r="F808" s="125" t="str">
        <f>IF(AND(b_BDVSA!F808&lt;&gt;"",b_BDVSA!F808&lt;&gt;0)=TRUE,IF(b_BDVSA!F808&gt;0,"D","A"),"")</f>
        <v/>
      </c>
      <c r="G808" s="125" t="str">
        <f>IF(b_BDVSA!G808&lt;&gt;"",ABS(b_BDVSA!G808),"")</f>
        <v/>
      </c>
      <c r="H808" s="125" t="str">
        <f>IF(AND(b_BDVSA!G808&lt;&gt;"",b_BDVSA!G808&lt;&gt;0)=TRUE,IF(b_BDVSA!G808&gt;0,"D","A"),"")</f>
        <v/>
      </c>
      <c r="I808" s="125" t="str">
        <f>IF(b_BDVSA!H808&lt;&gt;"",ABS(b_BDVSA!H808),"")</f>
        <v/>
      </c>
      <c r="J808" s="125" t="str">
        <f>IF(AND(b_BDVSA!H808&lt;&gt;"",b_BDVSA!H808&lt;&gt;0)=TRUE,IF(b_BDVSA!H808&gt;0,"D","A"),"")</f>
        <v/>
      </c>
      <c r="K808" s="126" t="str">
        <f>IF(b_BDVSA!I808&lt;&gt;"",ABS(b_BDVSA!I808),"")</f>
        <v/>
      </c>
      <c r="L808" s="125" t="str">
        <f>IF(b_BDVSA!L808&lt;&gt;"",ABS(b_BDVSA!L808),"")</f>
        <v/>
      </c>
      <c r="M808" s="125" t="str">
        <f>IF(AND(b_BDVSA!L808&lt;&gt;"",b_BDVSA!L808&lt;&gt;0)=TRUE,IF(b_BDVSA!L808&gt;0,"D","A"),"")</f>
        <v/>
      </c>
      <c r="N808" s="125" t="str">
        <f>IF(b_BDVSA!M808&lt;&gt;"",ABS(b_BDVSA!M808),"")</f>
        <v/>
      </c>
      <c r="O808" s="125" t="str">
        <f>IF(AND(b_BDVSA!M808&lt;&gt;"",b_BDVSA!M808&lt;&gt;0)=TRUE,IF(b_BDVSA!M808&gt;0,"D","A"),"")</f>
        <v/>
      </c>
      <c r="P808" s="126" t="str">
        <f>IF(b_BDVSA!N808&lt;&gt;"",ABS(b_BDVSA!N808),"")</f>
        <v/>
      </c>
      <c r="Q808" s="125" t="str">
        <f>IF(b_BDVSA!Q808&lt;&gt;"",ABS(b_BDVSA!Q808),"")</f>
        <v/>
      </c>
      <c r="R808" s="125" t="str">
        <f>IF(AND(b_BDVSA!Q808&lt;&gt;"",b_BDVSA!Q808&lt;&gt;0)=TRUE,IF(b_BDVSA!Q808&gt;0,"D","A"),"")</f>
        <v/>
      </c>
      <c r="S808" s="125" t="str">
        <f>IF(b_BDVSA!R808&lt;&gt;"",ABS(b_BDVSA!R808),"")</f>
        <v/>
      </c>
      <c r="T808" s="125" t="str">
        <f>IF(AND(b_BDVSA!R808&lt;&gt;"",b_BDVSA!R808&lt;&gt;0)=TRUE,IF(b_BDVSA!R808&gt;0,"D","A"),"")</f>
        <v/>
      </c>
      <c r="U808" s="126" t="str">
        <f>IF(b_BDVSA!S808&lt;&gt;"",ABS(b_BDVSA!S808),"")</f>
        <v/>
      </c>
      <c r="V808" s="125" t="str">
        <f>IF(b_BDVSA!V808&lt;&gt;"",ABS(b_BDVSA!V808),"")</f>
        <v/>
      </c>
      <c r="W808" s="125" t="str">
        <f>IF(AND(b_BDVSA!V808&lt;&gt;"",b_BDVSA!V808&lt;&gt;0)=TRUE,IF(b_BDVSA!V808&gt;0,"D","A"),"")</f>
        <v/>
      </c>
      <c r="X808" s="125" t="str">
        <f>IF(b_BDVSA!W808&lt;&gt;"",ABS(b_BDVSA!W808),"")</f>
        <v/>
      </c>
      <c r="Y808" s="125" t="str">
        <f>IF(AND(b_BDVSA!W808&lt;&gt;"",b_BDVSA!W808&lt;&gt;0)=TRUE,IF(b_BDVSA!W808&gt;0,"D","A"),"")</f>
        <v/>
      </c>
      <c r="Z808" s="126" t="str">
        <f>IF(b_BDVSA!X808&lt;&gt;"",ABS(b_BDVSA!X808),"")</f>
        <v/>
      </c>
    </row>
    <row r="809" spans="1:26">
      <c r="A809" s="117" t="str">
        <f>IF(dati_pdc!A805&lt;&gt;"",IF(dati_pdc!D805=1,RIGHT(dati_pdc!A805,dati_pdc!E805),dati_pdc!A805),"")</f>
        <v/>
      </c>
      <c r="B809" s="117" t="str">
        <f>IF(dati_pdc!B805&lt;&gt;"",dati_pdc!B805,"")</f>
        <v/>
      </c>
      <c r="C809" s="117" t="str">
        <f>IF(dati_pdc!C805&lt;&gt;"",dati_pdc!C805,"")</f>
        <v/>
      </c>
      <c r="D809" s="117" t="str">
        <f>IF(dati_pdc!D805&lt;&gt;"",dati_pdc!D805,"")</f>
        <v/>
      </c>
      <c r="E809" s="125" t="str">
        <f>IF(b_BDVSA!F809&lt;&gt;"",ABS(b_BDVSA!F809),"")</f>
        <v/>
      </c>
      <c r="F809" s="125" t="str">
        <f>IF(AND(b_BDVSA!F809&lt;&gt;"",b_BDVSA!F809&lt;&gt;0)=TRUE,IF(b_BDVSA!F809&gt;0,"D","A"),"")</f>
        <v/>
      </c>
      <c r="G809" s="125" t="str">
        <f>IF(b_BDVSA!G809&lt;&gt;"",ABS(b_BDVSA!G809),"")</f>
        <v/>
      </c>
      <c r="H809" s="125" t="str">
        <f>IF(AND(b_BDVSA!G809&lt;&gt;"",b_BDVSA!G809&lt;&gt;0)=TRUE,IF(b_BDVSA!G809&gt;0,"D","A"),"")</f>
        <v/>
      </c>
      <c r="I809" s="125" t="str">
        <f>IF(b_BDVSA!H809&lt;&gt;"",ABS(b_BDVSA!H809),"")</f>
        <v/>
      </c>
      <c r="J809" s="125" t="str">
        <f>IF(AND(b_BDVSA!H809&lt;&gt;"",b_BDVSA!H809&lt;&gt;0)=TRUE,IF(b_BDVSA!H809&gt;0,"D","A"),"")</f>
        <v/>
      </c>
      <c r="K809" s="126" t="str">
        <f>IF(b_BDVSA!I809&lt;&gt;"",ABS(b_BDVSA!I809),"")</f>
        <v/>
      </c>
      <c r="L809" s="125" t="str">
        <f>IF(b_BDVSA!L809&lt;&gt;"",ABS(b_BDVSA!L809),"")</f>
        <v/>
      </c>
      <c r="M809" s="125" t="str">
        <f>IF(AND(b_BDVSA!L809&lt;&gt;"",b_BDVSA!L809&lt;&gt;0)=TRUE,IF(b_BDVSA!L809&gt;0,"D","A"),"")</f>
        <v/>
      </c>
      <c r="N809" s="125" t="str">
        <f>IF(b_BDVSA!M809&lt;&gt;"",ABS(b_BDVSA!M809),"")</f>
        <v/>
      </c>
      <c r="O809" s="125" t="str">
        <f>IF(AND(b_BDVSA!M809&lt;&gt;"",b_BDVSA!M809&lt;&gt;0)=TRUE,IF(b_BDVSA!M809&gt;0,"D","A"),"")</f>
        <v/>
      </c>
      <c r="P809" s="126" t="str">
        <f>IF(b_BDVSA!N809&lt;&gt;"",ABS(b_BDVSA!N809),"")</f>
        <v/>
      </c>
      <c r="Q809" s="125" t="str">
        <f>IF(b_BDVSA!Q809&lt;&gt;"",ABS(b_BDVSA!Q809),"")</f>
        <v/>
      </c>
      <c r="R809" s="125" t="str">
        <f>IF(AND(b_BDVSA!Q809&lt;&gt;"",b_BDVSA!Q809&lt;&gt;0)=TRUE,IF(b_BDVSA!Q809&gt;0,"D","A"),"")</f>
        <v/>
      </c>
      <c r="S809" s="125" t="str">
        <f>IF(b_BDVSA!R809&lt;&gt;"",ABS(b_BDVSA!R809),"")</f>
        <v/>
      </c>
      <c r="T809" s="125" t="str">
        <f>IF(AND(b_BDVSA!R809&lt;&gt;"",b_BDVSA!R809&lt;&gt;0)=TRUE,IF(b_BDVSA!R809&gt;0,"D","A"),"")</f>
        <v/>
      </c>
      <c r="U809" s="126" t="str">
        <f>IF(b_BDVSA!S809&lt;&gt;"",ABS(b_BDVSA!S809),"")</f>
        <v/>
      </c>
      <c r="V809" s="125" t="str">
        <f>IF(b_BDVSA!V809&lt;&gt;"",ABS(b_BDVSA!V809),"")</f>
        <v/>
      </c>
      <c r="W809" s="125" t="str">
        <f>IF(AND(b_BDVSA!V809&lt;&gt;"",b_BDVSA!V809&lt;&gt;0)=TRUE,IF(b_BDVSA!V809&gt;0,"D","A"),"")</f>
        <v/>
      </c>
      <c r="X809" s="125" t="str">
        <f>IF(b_BDVSA!W809&lt;&gt;"",ABS(b_BDVSA!W809),"")</f>
        <v/>
      </c>
      <c r="Y809" s="125" t="str">
        <f>IF(AND(b_BDVSA!W809&lt;&gt;"",b_BDVSA!W809&lt;&gt;0)=TRUE,IF(b_BDVSA!W809&gt;0,"D","A"),"")</f>
        <v/>
      </c>
      <c r="Z809" s="126" t="str">
        <f>IF(b_BDVSA!X809&lt;&gt;"",ABS(b_BDVSA!X809),"")</f>
        <v/>
      </c>
    </row>
    <row r="810" spans="1:26">
      <c r="A810" s="117" t="str">
        <f>IF(dati_pdc!A806&lt;&gt;"",IF(dati_pdc!D806=1,RIGHT(dati_pdc!A806,dati_pdc!E806),dati_pdc!A806),"")</f>
        <v/>
      </c>
      <c r="B810" s="117" t="str">
        <f>IF(dati_pdc!B806&lt;&gt;"",dati_pdc!B806,"")</f>
        <v/>
      </c>
      <c r="C810" s="117" t="str">
        <f>IF(dati_pdc!C806&lt;&gt;"",dati_pdc!C806,"")</f>
        <v/>
      </c>
      <c r="D810" s="117" t="str">
        <f>IF(dati_pdc!D806&lt;&gt;"",dati_pdc!D806,"")</f>
        <v/>
      </c>
      <c r="E810" s="125" t="str">
        <f>IF(b_BDVSA!F810&lt;&gt;"",ABS(b_BDVSA!F810),"")</f>
        <v/>
      </c>
      <c r="F810" s="125" t="str">
        <f>IF(AND(b_BDVSA!F810&lt;&gt;"",b_BDVSA!F810&lt;&gt;0)=TRUE,IF(b_BDVSA!F810&gt;0,"D","A"),"")</f>
        <v/>
      </c>
      <c r="G810" s="125" t="str">
        <f>IF(b_BDVSA!G810&lt;&gt;"",ABS(b_BDVSA!G810),"")</f>
        <v/>
      </c>
      <c r="H810" s="125" t="str">
        <f>IF(AND(b_BDVSA!G810&lt;&gt;"",b_BDVSA!G810&lt;&gt;0)=TRUE,IF(b_BDVSA!G810&gt;0,"D","A"),"")</f>
        <v/>
      </c>
      <c r="I810" s="125" t="str">
        <f>IF(b_BDVSA!H810&lt;&gt;"",ABS(b_BDVSA!H810),"")</f>
        <v/>
      </c>
      <c r="J810" s="125" t="str">
        <f>IF(AND(b_BDVSA!H810&lt;&gt;"",b_BDVSA!H810&lt;&gt;0)=TRUE,IF(b_BDVSA!H810&gt;0,"D","A"),"")</f>
        <v/>
      </c>
      <c r="K810" s="126" t="str">
        <f>IF(b_BDVSA!I810&lt;&gt;"",ABS(b_BDVSA!I810),"")</f>
        <v/>
      </c>
      <c r="L810" s="125" t="str">
        <f>IF(b_BDVSA!L810&lt;&gt;"",ABS(b_BDVSA!L810),"")</f>
        <v/>
      </c>
      <c r="M810" s="125" t="str">
        <f>IF(AND(b_BDVSA!L810&lt;&gt;"",b_BDVSA!L810&lt;&gt;0)=TRUE,IF(b_BDVSA!L810&gt;0,"D","A"),"")</f>
        <v/>
      </c>
      <c r="N810" s="125" t="str">
        <f>IF(b_BDVSA!M810&lt;&gt;"",ABS(b_BDVSA!M810),"")</f>
        <v/>
      </c>
      <c r="O810" s="125" t="str">
        <f>IF(AND(b_BDVSA!M810&lt;&gt;"",b_BDVSA!M810&lt;&gt;0)=TRUE,IF(b_BDVSA!M810&gt;0,"D","A"),"")</f>
        <v/>
      </c>
      <c r="P810" s="126" t="str">
        <f>IF(b_BDVSA!N810&lt;&gt;"",ABS(b_BDVSA!N810),"")</f>
        <v/>
      </c>
      <c r="Q810" s="125" t="str">
        <f>IF(b_BDVSA!Q810&lt;&gt;"",ABS(b_BDVSA!Q810),"")</f>
        <v/>
      </c>
      <c r="R810" s="125" t="str">
        <f>IF(AND(b_BDVSA!Q810&lt;&gt;"",b_BDVSA!Q810&lt;&gt;0)=TRUE,IF(b_BDVSA!Q810&gt;0,"D","A"),"")</f>
        <v/>
      </c>
      <c r="S810" s="125" t="str">
        <f>IF(b_BDVSA!R810&lt;&gt;"",ABS(b_BDVSA!R810),"")</f>
        <v/>
      </c>
      <c r="T810" s="125" t="str">
        <f>IF(AND(b_BDVSA!R810&lt;&gt;"",b_BDVSA!R810&lt;&gt;0)=TRUE,IF(b_BDVSA!R810&gt;0,"D","A"),"")</f>
        <v/>
      </c>
      <c r="U810" s="126" t="str">
        <f>IF(b_BDVSA!S810&lt;&gt;"",ABS(b_BDVSA!S810),"")</f>
        <v/>
      </c>
      <c r="V810" s="125" t="str">
        <f>IF(b_BDVSA!V810&lt;&gt;"",ABS(b_BDVSA!V810),"")</f>
        <v/>
      </c>
      <c r="W810" s="125" t="str">
        <f>IF(AND(b_BDVSA!V810&lt;&gt;"",b_BDVSA!V810&lt;&gt;0)=TRUE,IF(b_BDVSA!V810&gt;0,"D","A"),"")</f>
        <v/>
      </c>
      <c r="X810" s="125" t="str">
        <f>IF(b_BDVSA!W810&lt;&gt;"",ABS(b_BDVSA!W810),"")</f>
        <v/>
      </c>
      <c r="Y810" s="125" t="str">
        <f>IF(AND(b_BDVSA!W810&lt;&gt;"",b_BDVSA!W810&lt;&gt;0)=TRUE,IF(b_BDVSA!W810&gt;0,"D","A"),"")</f>
        <v/>
      </c>
      <c r="Z810" s="126" t="str">
        <f>IF(b_BDVSA!X810&lt;&gt;"",ABS(b_BDVSA!X810),"")</f>
        <v/>
      </c>
    </row>
    <row r="811" spans="1:26">
      <c r="A811" s="117" t="str">
        <f>IF(dati_pdc!A807&lt;&gt;"",IF(dati_pdc!D807=1,RIGHT(dati_pdc!A807,dati_pdc!E807),dati_pdc!A807),"")</f>
        <v/>
      </c>
      <c r="B811" s="117" t="str">
        <f>IF(dati_pdc!B807&lt;&gt;"",dati_pdc!B807,"")</f>
        <v/>
      </c>
      <c r="C811" s="117" t="str">
        <f>IF(dati_pdc!C807&lt;&gt;"",dati_pdc!C807,"")</f>
        <v/>
      </c>
      <c r="D811" s="117" t="str">
        <f>IF(dati_pdc!D807&lt;&gt;"",dati_pdc!D807,"")</f>
        <v/>
      </c>
      <c r="E811" s="125" t="str">
        <f>IF(b_BDVSA!F811&lt;&gt;"",ABS(b_BDVSA!F811),"")</f>
        <v/>
      </c>
      <c r="F811" s="125" t="str">
        <f>IF(AND(b_BDVSA!F811&lt;&gt;"",b_BDVSA!F811&lt;&gt;0)=TRUE,IF(b_BDVSA!F811&gt;0,"D","A"),"")</f>
        <v/>
      </c>
      <c r="G811" s="125" t="str">
        <f>IF(b_BDVSA!G811&lt;&gt;"",ABS(b_BDVSA!G811),"")</f>
        <v/>
      </c>
      <c r="H811" s="125" t="str">
        <f>IF(AND(b_BDVSA!G811&lt;&gt;"",b_BDVSA!G811&lt;&gt;0)=TRUE,IF(b_BDVSA!G811&gt;0,"D","A"),"")</f>
        <v/>
      </c>
      <c r="I811" s="125" t="str">
        <f>IF(b_BDVSA!H811&lt;&gt;"",ABS(b_BDVSA!H811),"")</f>
        <v/>
      </c>
      <c r="J811" s="125" t="str">
        <f>IF(AND(b_BDVSA!H811&lt;&gt;"",b_BDVSA!H811&lt;&gt;0)=TRUE,IF(b_BDVSA!H811&gt;0,"D","A"),"")</f>
        <v/>
      </c>
      <c r="K811" s="126" t="str">
        <f>IF(b_BDVSA!I811&lt;&gt;"",ABS(b_BDVSA!I811),"")</f>
        <v/>
      </c>
      <c r="L811" s="125" t="str">
        <f>IF(b_BDVSA!L811&lt;&gt;"",ABS(b_BDVSA!L811),"")</f>
        <v/>
      </c>
      <c r="M811" s="125" t="str">
        <f>IF(AND(b_BDVSA!L811&lt;&gt;"",b_BDVSA!L811&lt;&gt;0)=TRUE,IF(b_BDVSA!L811&gt;0,"D","A"),"")</f>
        <v/>
      </c>
      <c r="N811" s="125" t="str">
        <f>IF(b_BDVSA!M811&lt;&gt;"",ABS(b_BDVSA!M811),"")</f>
        <v/>
      </c>
      <c r="O811" s="125" t="str">
        <f>IF(AND(b_BDVSA!M811&lt;&gt;"",b_BDVSA!M811&lt;&gt;0)=TRUE,IF(b_BDVSA!M811&gt;0,"D","A"),"")</f>
        <v/>
      </c>
      <c r="P811" s="126" t="str">
        <f>IF(b_BDVSA!N811&lt;&gt;"",ABS(b_BDVSA!N811),"")</f>
        <v/>
      </c>
      <c r="Q811" s="125" t="str">
        <f>IF(b_BDVSA!Q811&lt;&gt;"",ABS(b_BDVSA!Q811),"")</f>
        <v/>
      </c>
      <c r="R811" s="125" t="str">
        <f>IF(AND(b_BDVSA!Q811&lt;&gt;"",b_BDVSA!Q811&lt;&gt;0)=TRUE,IF(b_BDVSA!Q811&gt;0,"D","A"),"")</f>
        <v/>
      </c>
      <c r="S811" s="125" t="str">
        <f>IF(b_BDVSA!R811&lt;&gt;"",ABS(b_BDVSA!R811),"")</f>
        <v/>
      </c>
      <c r="T811" s="125" t="str">
        <f>IF(AND(b_BDVSA!R811&lt;&gt;"",b_BDVSA!R811&lt;&gt;0)=TRUE,IF(b_BDVSA!R811&gt;0,"D","A"),"")</f>
        <v/>
      </c>
      <c r="U811" s="126" t="str">
        <f>IF(b_BDVSA!S811&lt;&gt;"",ABS(b_BDVSA!S811),"")</f>
        <v/>
      </c>
      <c r="V811" s="125" t="str">
        <f>IF(b_BDVSA!V811&lt;&gt;"",ABS(b_BDVSA!V811),"")</f>
        <v/>
      </c>
      <c r="W811" s="125" t="str">
        <f>IF(AND(b_BDVSA!V811&lt;&gt;"",b_BDVSA!V811&lt;&gt;0)=TRUE,IF(b_BDVSA!V811&gt;0,"D","A"),"")</f>
        <v/>
      </c>
      <c r="X811" s="125" t="str">
        <f>IF(b_BDVSA!W811&lt;&gt;"",ABS(b_BDVSA!W811),"")</f>
        <v/>
      </c>
      <c r="Y811" s="125" t="str">
        <f>IF(AND(b_BDVSA!W811&lt;&gt;"",b_BDVSA!W811&lt;&gt;0)=TRUE,IF(b_BDVSA!W811&gt;0,"D","A"),"")</f>
        <v/>
      </c>
      <c r="Z811" s="126" t="str">
        <f>IF(b_BDVSA!X811&lt;&gt;"",ABS(b_BDVSA!X811),"")</f>
        <v/>
      </c>
    </row>
    <row r="812" spans="1:26">
      <c r="A812" s="117" t="str">
        <f>IF(dati_pdc!A808&lt;&gt;"",IF(dati_pdc!D808=1,RIGHT(dati_pdc!A808,dati_pdc!E808),dati_pdc!A808),"")</f>
        <v/>
      </c>
      <c r="B812" s="117" t="str">
        <f>IF(dati_pdc!B808&lt;&gt;"",dati_pdc!B808,"")</f>
        <v/>
      </c>
      <c r="C812" s="117" t="str">
        <f>IF(dati_pdc!C808&lt;&gt;"",dati_pdc!C808,"")</f>
        <v/>
      </c>
      <c r="D812" s="117" t="str">
        <f>IF(dati_pdc!D808&lt;&gt;"",dati_pdc!D808,"")</f>
        <v/>
      </c>
      <c r="E812" s="125" t="str">
        <f>IF(b_BDVSA!F812&lt;&gt;"",ABS(b_BDVSA!F812),"")</f>
        <v/>
      </c>
      <c r="F812" s="125" t="str">
        <f>IF(AND(b_BDVSA!F812&lt;&gt;"",b_BDVSA!F812&lt;&gt;0)=TRUE,IF(b_BDVSA!F812&gt;0,"D","A"),"")</f>
        <v/>
      </c>
      <c r="G812" s="125" t="str">
        <f>IF(b_BDVSA!G812&lt;&gt;"",ABS(b_BDVSA!G812),"")</f>
        <v/>
      </c>
      <c r="H812" s="125" t="str">
        <f>IF(AND(b_BDVSA!G812&lt;&gt;"",b_BDVSA!G812&lt;&gt;0)=TRUE,IF(b_BDVSA!G812&gt;0,"D","A"),"")</f>
        <v/>
      </c>
      <c r="I812" s="125" t="str">
        <f>IF(b_BDVSA!H812&lt;&gt;"",ABS(b_BDVSA!H812),"")</f>
        <v/>
      </c>
      <c r="J812" s="125" t="str">
        <f>IF(AND(b_BDVSA!H812&lt;&gt;"",b_BDVSA!H812&lt;&gt;0)=TRUE,IF(b_BDVSA!H812&gt;0,"D","A"),"")</f>
        <v/>
      </c>
      <c r="K812" s="126" t="str">
        <f>IF(b_BDVSA!I812&lt;&gt;"",ABS(b_BDVSA!I812),"")</f>
        <v/>
      </c>
      <c r="L812" s="125" t="str">
        <f>IF(b_BDVSA!L812&lt;&gt;"",ABS(b_BDVSA!L812),"")</f>
        <v/>
      </c>
      <c r="M812" s="125" t="str">
        <f>IF(AND(b_BDVSA!L812&lt;&gt;"",b_BDVSA!L812&lt;&gt;0)=TRUE,IF(b_BDVSA!L812&gt;0,"D","A"),"")</f>
        <v/>
      </c>
      <c r="N812" s="125" t="str">
        <f>IF(b_BDVSA!M812&lt;&gt;"",ABS(b_BDVSA!M812),"")</f>
        <v/>
      </c>
      <c r="O812" s="125" t="str">
        <f>IF(AND(b_BDVSA!M812&lt;&gt;"",b_BDVSA!M812&lt;&gt;0)=TRUE,IF(b_BDVSA!M812&gt;0,"D","A"),"")</f>
        <v/>
      </c>
      <c r="P812" s="126" t="str">
        <f>IF(b_BDVSA!N812&lt;&gt;"",ABS(b_BDVSA!N812),"")</f>
        <v/>
      </c>
      <c r="Q812" s="125" t="str">
        <f>IF(b_BDVSA!Q812&lt;&gt;"",ABS(b_BDVSA!Q812),"")</f>
        <v/>
      </c>
      <c r="R812" s="125" t="str">
        <f>IF(AND(b_BDVSA!Q812&lt;&gt;"",b_BDVSA!Q812&lt;&gt;0)=TRUE,IF(b_BDVSA!Q812&gt;0,"D","A"),"")</f>
        <v/>
      </c>
      <c r="S812" s="125" t="str">
        <f>IF(b_BDVSA!R812&lt;&gt;"",ABS(b_BDVSA!R812),"")</f>
        <v/>
      </c>
      <c r="T812" s="125" t="str">
        <f>IF(AND(b_BDVSA!R812&lt;&gt;"",b_BDVSA!R812&lt;&gt;0)=TRUE,IF(b_BDVSA!R812&gt;0,"D","A"),"")</f>
        <v/>
      </c>
      <c r="U812" s="126" t="str">
        <f>IF(b_BDVSA!S812&lt;&gt;"",ABS(b_BDVSA!S812),"")</f>
        <v/>
      </c>
      <c r="V812" s="125" t="str">
        <f>IF(b_BDVSA!V812&lt;&gt;"",ABS(b_BDVSA!V812),"")</f>
        <v/>
      </c>
      <c r="W812" s="125" t="str">
        <f>IF(AND(b_BDVSA!V812&lt;&gt;"",b_BDVSA!V812&lt;&gt;0)=TRUE,IF(b_BDVSA!V812&gt;0,"D","A"),"")</f>
        <v/>
      </c>
      <c r="X812" s="125" t="str">
        <f>IF(b_BDVSA!W812&lt;&gt;"",ABS(b_BDVSA!W812),"")</f>
        <v/>
      </c>
      <c r="Y812" s="125" t="str">
        <f>IF(AND(b_BDVSA!W812&lt;&gt;"",b_BDVSA!W812&lt;&gt;0)=TRUE,IF(b_BDVSA!W812&gt;0,"D","A"),"")</f>
        <v/>
      </c>
      <c r="Z812" s="126" t="str">
        <f>IF(b_BDVSA!X812&lt;&gt;"",ABS(b_BDVSA!X812),"")</f>
        <v/>
      </c>
    </row>
    <row r="813" spans="1:26">
      <c r="A813" s="117" t="str">
        <f>IF(dati_pdc!A809&lt;&gt;"",IF(dati_pdc!D809=1,RIGHT(dati_pdc!A809,dati_pdc!E809),dati_pdc!A809),"")</f>
        <v/>
      </c>
      <c r="B813" s="117" t="str">
        <f>IF(dati_pdc!B809&lt;&gt;"",dati_pdc!B809,"")</f>
        <v/>
      </c>
      <c r="C813" s="117" t="str">
        <f>IF(dati_pdc!C809&lt;&gt;"",dati_pdc!C809,"")</f>
        <v/>
      </c>
      <c r="D813" s="117" t="str">
        <f>IF(dati_pdc!D809&lt;&gt;"",dati_pdc!D809,"")</f>
        <v/>
      </c>
      <c r="E813" s="125" t="str">
        <f>IF(b_BDVSA!F813&lt;&gt;"",ABS(b_BDVSA!F813),"")</f>
        <v/>
      </c>
      <c r="F813" s="125" t="str">
        <f>IF(AND(b_BDVSA!F813&lt;&gt;"",b_BDVSA!F813&lt;&gt;0)=TRUE,IF(b_BDVSA!F813&gt;0,"D","A"),"")</f>
        <v/>
      </c>
      <c r="G813" s="125" t="str">
        <f>IF(b_BDVSA!G813&lt;&gt;"",ABS(b_BDVSA!G813),"")</f>
        <v/>
      </c>
      <c r="H813" s="125" t="str">
        <f>IF(AND(b_BDVSA!G813&lt;&gt;"",b_BDVSA!G813&lt;&gt;0)=TRUE,IF(b_BDVSA!G813&gt;0,"D","A"),"")</f>
        <v/>
      </c>
      <c r="I813" s="125" t="str">
        <f>IF(b_BDVSA!H813&lt;&gt;"",ABS(b_BDVSA!H813),"")</f>
        <v/>
      </c>
      <c r="J813" s="125" t="str">
        <f>IF(AND(b_BDVSA!H813&lt;&gt;"",b_BDVSA!H813&lt;&gt;0)=TRUE,IF(b_BDVSA!H813&gt;0,"D","A"),"")</f>
        <v/>
      </c>
      <c r="K813" s="126" t="str">
        <f>IF(b_BDVSA!I813&lt;&gt;"",ABS(b_BDVSA!I813),"")</f>
        <v/>
      </c>
      <c r="L813" s="125" t="str">
        <f>IF(b_BDVSA!L813&lt;&gt;"",ABS(b_BDVSA!L813),"")</f>
        <v/>
      </c>
      <c r="M813" s="125" t="str">
        <f>IF(AND(b_BDVSA!L813&lt;&gt;"",b_BDVSA!L813&lt;&gt;0)=TRUE,IF(b_BDVSA!L813&gt;0,"D","A"),"")</f>
        <v/>
      </c>
      <c r="N813" s="125" t="str">
        <f>IF(b_BDVSA!M813&lt;&gt;"",ABS(b_BDVSA!M813),"")</f>
        <v/>
      </c>
      <c r="O813" s="125" t="str">
        <f>IF(AND(b_BDVSA!M813&lt;&gt;"",b_BDVSA!M813&lt;&gt;0)=TRUE,IF(b_BDVSA!M813&gt;0,"D","A"),"")</f>
        <v/>
      </c>
      <c r="P813" s="126" t="str">
        <f>IF(b_BDVSA!N813&lt;&gt;"",ABS(b_BDVSA!N813),"")</f>
        <v/>
      </c>
      <c r="Q813" s="125" t="str">
        <f>IF(b_BDVSA!Q813&lt;&gt;"",ABS(b_BDVSA!Q813),"")</f>
        <v/>
      </c>
      <c r="R813" s="125" t="str">
        <f>IF(AND(b_BDVSA!Q813&lt;&gt;"",b_BDVSA!Q813&lt;&gt;0)=TRUE,IF(b_BDVSA!Q813&gt;0,"D","A"),"")</f>
        <v/>
      </c>
      <c r="S813" s="125" t="str">
        <f>IF(b_BDVSA!R813&lt;&gt;"",ABS(b_BDVSA!R813),"")</f>
        <v/>
      </c>
      <c r="T813" s="125" t="str">
        <f>IF(AND(b_BDVSA!R813&lt;&gt;"",b_BDVSA!R813&lt;&gt;0)=TRUE,IF(b_BDVSA!R813&gt;0,"D","A"),"")</f>
        <v/>
      </c>
      <c r="U813" s="126" t="str">
        <f>IF(b_BDVSA!S813&lt;&gt;"",ABS(b_BDVSA!S813),"")</f>
        <v/>
      </c>
      <c r="V813" s="125" t="str">
        <f>IF(b_BDVSA!V813&lt;&gt;"",ABS(b_BDVSA!V813),"")</f>
        <v/>
      </c>
      <c r="W813" s="125" t="str">
        <f>IF(AND(b_BDVSA!V813&lt;&gt;"",b_BDVSA!V813&lt;&gt;0)=TRUE,IF(b_BDVSA!V813&gt;0,"D","A"),"")</f>
        <v/>
      </c>
      <c r="X813" s="125" t="str">
        <f>IF(b_BDVSA!W813&lt;&gt;"",ABS(b_BDVSA!W813),"")</f>
        <v/>
      </c>
      <c r="Y813" s="125" t="str">
        <f>IF(AND(b_BDVSA!W813&lt;&gt;"",b_BDVSA!W813&lt;&gt;0)=TRUE,IF(b_BDVSA!W813&gt;0,"D","A"),"")</f>
        <v/>
      </c>
      <c r="Z813" s="126" t="str">
        <f>IF(b_BDVSA!X813&lt;&gt;"",ABS(b_BDVSA!X813),"")</f>
        <v/>
      </c>
    </row>
    <row r="814" spans="1:26">
      <c r="A814" s="117" t="str">
        <f>IF(dati_pdc!A810&lt;&gt;"",IF(dati_pdc!D810=1,RIGHT(dati_pdc!A810,dati_pdc!E810),dati_pdc!A810),"")</f>
        <v/>
      </c>
      <c r="B814" s="117" t="str">
        <f>IF(dati_pdc!B810&lt;&gt;"",dati_pdc!B810,"")</f>
        <v/>
      </c>
      <c r="C814" s="117" t="str">
        <f>IF(dati_pdc!C810&lt;&gt;"",dati_pdc!C810,"")</f>
        <v/>
      </c>
      <c r="D814" s="117" t="str">
        <f>IF(dati_pdc!D810&lt;&gt;"",dati_pdc!D810,"")</f>
        <v/>
      </c>
      <c r="E814" s="125" t="str">
        <f>IF(b_BDVSA!F814&lt;&gt;"",ABS(b_BDVSA!F814),"")</f>
        <v/>
      </c>
      <c r="F814" s="125" t="str">
        <f>IF(AND(b_BDVSA!F814&lt;&gt;"",b_BDVSA!F814&lt;&gt;0)=TRUE,IF(b_BDVSA!F814&gt;0,"D","A"),"")</f>
        <v/>
      </c>
      <c r="G814" s="125" t="str">
        <f>IF(b_BDVSA!G814&lt;&gt;"",ABS(b_BDVSA!G814),"")</f>
        <v/>
      </c>
      <c r="H814" s="125" t="str">
        <f>IF(AND(b_BDVSA!G814&lt;&gt;"",b_BDVSA!G814&lt;&gt;0)=TRUE,IF(b_BDVSA!G814&gt;0,"D","A"),"")</f>
        <v/>
      </c>
      <c r="I814" s="125" t="str">
        <f>IF(b_BDVSA!H814&lt;&gt;"",ABS(b_BDVSA!H814),"")</f>
        <v/>
      </c>
      <c r="J814" s="125" t="str">
        <f>IF(AND(b_BDVSA!H814&lt;&gt;"",b_BDVSA!H814&lt;&gt;0)=TRUE,IF(b_BDVSA!H814&gt;0,"D","A"),"")</f>
        <v/>
      </c>
      <c r="K814" s="126" t="str">
        <f>IF(b_BDVSA!I814&lt;&gt;"",ABS(b_BDVSA!I814),"")</f>
        <v/>
      </c>
      <c r="L814" s="125" t="str">
        <f>IF(b_BDVSA!L814&lt;&gt;"",ABS(b_BDVSA!L814),"")</f>
        <v/>
      </c>
      <c r="M814" s="125" t="str">
        <f>IF(AND(b_BDVSA!L814&lt;&gt;"",b_BDVSA!L814&lt;&gt;0)=TRUE,IF(b_BDVSA!L814&gt;0,"D","A"),"")</f>
        <v/>
      </c>
      <c r="N814" s="125" t="str">
        <f>IF(b_BDVSA!M814&lt;&gt;"",ABS(b_BDVSA!M814),"")</f>
        <v/>
      </c>
      <c r="O814" s="125" t="str">
        <f>IF(AND(b_BDVSA!M814&lt;&gt;"",b_BDVSA!M814&lt;&gt;0)=TRUE,IF(b_BDVSA!M814&gt;0,"D","A"),"")</f>
        <v/>
      </c>
      <c r="P814" s="126" t="str">
        <f>IF(b_BDVSA!N814&lt;&gt;"",ABS(b_BDVSA!N814),"")</f>
        <v/>
      </c>
      <c r="Q814" s="125" t="str">
        <f>IF(b_BDVSA!Q814&lt;&gt;"",ABS(b_BDVSA!Q814),"")</f>
        <v/>
      </c>
      <c r="R814" s="125" t="str">
        <f>IF(AND(b_BDVSA!Q814&lt;&gt;"",b_BDVSA!Q814&lt;&gt;0)=TRUE,IF(b_BDVSA!Q814&gt;0,"D","A"),"")</f>
        <v/>
      </c>
      <c r="S814" s="125" t="str">
        <f>IF(b_BDVSA!R814&lt;&gt;"",ABS(b_BDVSA!R814),"")</f>
        <v/>
      </c>
      <c r="T814" s="125" t="str">
        <f>IF(AND(b_BDVSA!R814&lt;&gt;"",b_BDVSA!R814&lt;&gt;0)=TRUE,IF(b_BDVSA!R814&gt;0,"D","A"),"")</f>
        <v/>
      </c>
      <c r="U814" s="126" t="str">
        <f>IF(b_BDVSA!S814&lt;&gt;"",ABS(b_BDVSA!S814),"")</f>
        <v/>
      </c>
      <c r="V814" s="125" t="str">
        <f>IF(b_BDVSA!V814&lt;&gt;"",ABS(b_BDVSA!V814),"")</f>
        <v/>
      </c>
      <c r="W814" s="125" t="str">
        <f>IF(AND(b_BDVSA!V814&lt;&gt;"",b_BDVSA!V814&lt;&gt;0)=TRUE,IF(b_BDVSA!V814&gt;0,"D","A"),"")</f>
        <v/>
      </c>
      <c r="X814" s="125" t="str">
        <f>IF(b_BDVSA!W814&lt;&gt;"",ABS(b_BDVSA!W814),"")</f>
        <v/>
      </c>
      <c r="Y814" s="125" t="str">
        <f>IF(AND(b_BDVSA!W814&lt;&gt;"",b_BDVSA!W814&lt;&gt;0)=TRUE,IF(b_BDVSA!W814&gt;0,"D","A"),"")</f>
        <v/>
      </c>
      <c r="Z814" s="126" t="str">
        <f>IF(b_BDVSA!X814&lt;&gt;"",ABS(b_BDVSA!X814),"")</f>
        <v/>
      </c>
    </row>
    <row r="815" spans="1:26">
      <c r="A815" s="117" t="str">
        <f>IF(dati_pdc!A811&lt;&gt;"",IF(dati_pdc!D811=1,RIGHT(dati_pdc!A811,dati_pdc!E811),dati_pdc!A811),"")</f>
        <v/>
      </c>
      <c r="B815" s="117" t="str">
        <f>IF(dati_pdc!B811&lt;&gt;"",dati_pdc!B811,"")</f>
        <v/>
      </c>
      <c r="C815" s="117" t="str">
        <f>IF(dati_pdc!C811&lt;&gt;"",dati_pdc!C811,"")</f>
        <v/>
      </c>
      <c r="D815" s="117" t="str">
        <f>IF(dati_pdc!D811&lt;&gt;"",dati_pdc!D811,"")</f>
        <v/>
      </c>
      <c r="E815" s="125" t="str">
        <f>IF(b_BDVSA!F815&lt;&gt;"",ABS(b_BDVSA!F815),"")</f>
        <v/>
      </c>
      <c r="F815" s="125" t="str">
        <f>IF(AND(b_BDVSA!F815&lt;&gt;"",b_BDVSA!F815&lt;&gt;0)=TRUE,IF(b_BDVSA!F815&gt;0,"D","A"),"")</f>
        <v/>
      </c>
      <c r="G815" s="125" t="str">
        <f>IF(b_BDVSA!G815&lt;&gt;"",ABS(b_BDVSA!G815),"")</f>
        <v/>
      </c>
      <c r="H815" s="125" t="str">
        <f>IF(AND(b_BDVSA!G815&lt;&gt;"",b_BDVSA!G815&lt;&gt;0)=TRUE,IF(b_BDVSA!G815&gt;0,"D","A"),"")</f>
        <v/>
      </c>
      <c r="I815" s="125" t="str">
        <f>IF(b_BDVSA!H815&lt;&gt;"",ABS(b_BDVSA!H815),"")</f>
        <v/>
      </c>
      <c r="J815" s="125" t="str">
        <f>IF(AND(b_BDVSA!H815&lt;&gt;"",b_BDVSA!H815&lt;&gt;0)=TRUE,IF(b_BDVSA!H815&gt;0,"D","A"),"")</f>
        <v/>
      </c>
      <c r="K815" s="126" t="str">
        <f>IF(b_BDVSA!I815&lt;&gt;"",ABS(b_BDVSA!I815),"")</f>
        <v/>
      </c>
      <c r="L815" s="125" t="str">
        <f>IF(b_BDVSA!L815&lt;&gt;"",ABS(b_BDVSA!L815),"")</f>
        <v/>
      </c>
      <c r="M815" s="125" t="str">
        <f>IF(AND(b_BDVSA!L815&lt;&gt;"",b_BDVSA!L815&lt;&gt;0)=TRUE,IF(b_BDVSA!L815&gt;0,"D","A"),"")</f>
        <v/>
      </c>
      <c r="N815" s="125" t="str">
        <f>IF(b_BDVSA!M815&lt;&gt;"",ABS(b_BDVSA!M815),"")</f>
        <v/>
      </c>
      <c r="O815" s="125" t="str">
        <f>IF(AND(b_BDVSA!M815&lt;&gt;"",b_BDVSA!M815&lt;&gt;0)=TRUE,IF(b_BDVSA!M815&gt;0,"D","A"),"")</f>
        <v/>
      </c>
      <c r="P815" s="126" t="str">
        <f>IF(b_BDVSA!N815&lt;&gt;"",ABS(b_BDVSA!N815),"")</f>
        <v/>
      </c>
      <c r="Q815" s="125" t="str">
        <f>IF(b_BDVSA!Q815&lt;&gt;"",ABS(b_BDVSA!Q815),"")</f>
        <v/>
      </c>
      <c r="R815" s="125" t="str">
        <f>IF(AND(b_BDVSA!Q815&lt;&gt;"",b_BDVSA!Q815&lt;&gt;0)=TRUE,IF(b_BDVSA!Q815&gt;0,"D","A"),"")</f>
        <v/>
      </c>
      <c r="S815" s="125" t="str">
        <f>IF(b_BDVSA!R815&lt;&gt;"",ABS(b_BDVSA!R815),"")</f>
        <v/>
      </c>
      <c r="T815" s="125" t="str">
        <f>IF(AND(b_BDVSA!R815&lt;&gt;"",b_BDVSA!R815&lt;&gt;0)=TRUE,IF(b_BDVSA!R815&gt;0,"D","A"),"")</f>
        <v/>
      </c>
      <c r="U815" s="126" t="str">
        <f>IF(b_BDVSA!S815&lt;&gt;"",ABS(b_BDVSA!S815),"")</f>
        <v/>
      </c>
      <c r="V815" s="125" t="str">
        <f>IF(b_BDVSA!V815&lt;&gt;"",ABS(b_BDVSA!V815),"")</f>
        <v/>
      </c>
      <c r="W815" s="125" t="str">
        <f>IF(AND(b_BDVSA!V815&lt;&gt;"",b_BDVSA!V815&lt;&gt;0)=TRUE,IF(b_BDVSA!V815&gt;0,"D","A"),"")</f>
        <v/>
      </c>
      <c r="X815" s="125" t="str">
        <f>IF(b_BDVSA!W815&lt;&gt;"",ABS(b_BDVSA!W815),"")</f>
        <v/>
      </c>
      <c r="Y815" s="125" t="str">
        <f>IF(AND(b_BDVSA!W815&lt;&gt;"",b_BDVSA!W815&lt;&gt;0)=TRUE,IF(b_BDVSA!W815&gt;0,"D","A"),"")</f>
        <v/>
      </c>
      <c r="Z815" s="126" t="str">
        <f>IF(b_BDVSA!X815&lt;&gt;"",ABS(b_BDVSA!X815),"")</f>
        <v/>
      </c>
    </row>
    <row r="816" spans="1:26">
      <c r="A816" s="117" t="str">
        <f>IF(dati_pdc!A812&lt;&gt;"",IF(dati_pdc!D812=1,RIGHT(dati_pdc!A812,dati_pdc!E812),dati_pdc!A812),"")</f>
        <v/>
      </c>
      <c r="B816" s="117" t="str">
        <f>IF(dati_pdc!B812&lt;&gt;"",dati_pdc!B812,"")</f>
        <v/>
      </c>
      <c r="C816" s="117" t="str">
        <f>IF(dati_pdc!C812&lt;&gt;"",dati_pdc!C812,"")</f>
        <v/>
      </c>
      <c r="D816" s="117" t="str">
        <f>IF(dati_pdc!D812&lt;&gt;"",dati_pdc!D812,"")</f>
        <v/>
      </c>
      <c r="E816" s="125" t="str">
        <f>IF(b_BDVSA!F816&lt;&gt;"",ABS(b_BDVSA!F816),"")</f>
        <v/>
      </c>
      <c r="F816" s="125" t="str">
        <f>IF(AND(b_BDVSA!F816&lt;&gt;"",b_BDVSA!F816&lt;&gt;0)=TRUE,IF(b_BDVSA!F816&gt;0,"D","A"),"")</f>
        <v/>
      </c>
      <c r="G816" s="125" t="str">
        <f>IF(b_BDVSA!G816&lt;&gt;"",ABS(b_BDVSA!G816),"")</f>
        <v/>
      </c>
      <c r="H816" s="125" t="str">
        <f>IF(AND(b_BDVSA!G816&lt;&gt;"",b_BDVSA!G816&lt;&gt;0)=TRUE,IF(b_BDVSA!G816&gt;0,"D","A"),"")</f>
        <v/>
      </c>
      <c r="I816" s="125" t="str">
        <f>IF(b_BDVSA!H816&lt;&gt;"",ABS(b_BDVSA!H816),"")</f>
        <v/>
      </c>
      <c r="J816" s="125" t="str">
        <f>IF(AND(b_BDVSA!H816&lt;&gt;"",b_BDVSA!H816&lt;&gt;0)=TRUE,IF(b_BDVSA!H816&gt;0,"D","A"),"")</f>
        <v/>
      </c>
      <c r="K816" s="126" t="str">
        <f>IF(b_BDVSA!I816&lt;&gt;"",ABS(b_BDVSA!I816),"")</f>
        <v/>
      </c>
      <c r="L816" s="125" t="str">
        <f>IF(b_BDVSA!L816&lt;&gt;"",ABS(b_BDVSA!L816),"")</f>
        <v/>
      </c>
      <c r="M816" s="125" t="str">
        <f>IF(AND(b_BDVSA!L816&lt;&gt;"",b_BDVSA!L816&lt;&gt;0)=TRUE,IF(b_BDVSA!L816&gt;0,"D","A"),"")</f>
        <v/>
      </c>
      <c r="N816" s="125" t="str">
        <f>IF(b_BDVSA!M816&lt;&gt;"",ABS(b_BDVSA!M816),"")</f>
        <v/>
      </c>
      <c r="O816" s="125" t="str">
        <f>IF(AND(b_BDVSA!M816&lt;&gt;"",b_BDVSA!M816&lt;&gt;0)=TRUE,IF(b_BDVSA!M816&gt;0,"D","A"),"")</f>
        <v/>
      </c>
      <c r="P816" s="126" t="str">
        <f>IF(b_BDVSA!N816&lt;&gt;"",ABS(b_BDVSA!N816),"")</f>
        <v/>
      </c>
      <c r="Q816" s="125" t="str">
        <f>IF(b_BDVSA!Q816&lt;&gt;"",ABS(b_BDVSA!Q816),"")</f>
        <v/>
      </c>
      <c r="R816" s="125" t="str">
        <f>IF(AND(b_BDVSA!Q816&lt;&gt;"",b_BDVSA!Q816&lt;&gt;0)=TRUE,IF(b_BDVSA!Q816&gt;0,"D","A"),"")</f>
        <v/>
      </c>
      <c r="S816" s="125" t="str">
        <f>IF(b_BDVSA!R816&lt;&gt;"",ABS(b_BDVSA!R816),"")</f>
        <v/>
      </c>
      <c r="T816" s="125" t="str">
        <f>IF(AND(b_BDVSA!R816&lt;&gt;"",b_BDVSA!R816&lt;&gt;0)=TRUE,IF(b_BDVSA!R816&gt;0,"D","A"),"")</f>
        <v/>
      </c>
      <c r="U816" s="126" t="str">
        <f>IF(b_BDVSA!S816&lt;&gt;"",ABS(b_BDVSA!S816),"")</f>
        <v/>
      </c>
      <c r="V816" s="125" t="str">
        <f>IF(b_BDVSA!V816&lt;&gt;"",ABS(b_BDVSA!V816),"")</f>
        <v/>
      </c>
      <c r="W816" s="125" t="str">
        <f>IF(AND(b_BDVSA!V816&lt;&gt;"",b_BDVSA!V816&lt;&gt;0)=TRUE,IF(b_BDVSA!V816&gt;0,"D","A"),"")</f>
        <v/>
      </c>
      <c r="X816" s="125" t="str">
        <f>IF(b_BDVSA!W816&lt;&gt;"",ABS(b_BDVSA!W816),"")</f>
        <v/>
      </c>
      <c r="Y816" s="125" t="str">
        <f>IF(AND(b_BDVSA!W816&lt;&gt;"",b_BDVSA!W816&lt;&gt;0)=TRUE,IF(b_BDVSA!W816&gt;0,"D","A"),"")</f>
        <v/>
      </c>
      <c r="Z816" s="126" t="str">
        <f>IF(b_BDVSA!X816&lt;&gt;"",ABS(b_BDVSA!X816),"")</f>
        <v/>
      </c>
    </row>
    <row r="817" spans="1:26">
      <c r="A817" s="117" t="str">
        <f>IF(dati_pdc!A813&lt;&gt;"",IF(dati_pdc!D813=1,RIGHT(dati_pdc!A813,dati_pdc!E813),dati_pdc!A813),"")</f>
        <v/>
      </c>
      <c r="B817" s="117" t="str">
        <f>IF(dati_pdc!B813&lt;&gt;"",dati_pdc!B813,"")</f>
        <v/>
      </c>
      <c r="C817" s="117" t="str">
        <f>IF(dati_pdc!C813&lt;&gt;"",dati_pdc!C813,"")</f>
        <v/>
      </c>
      <c r="D817" s="117" t="str">
        <f>IF(dati_pdc!D813&lt;&gt;"",dati_pdc!D813,"")</f>
        <v/>
      </c>
      <c r="E817" s="125" t="str">
        <f>IF(b_BDVSA!F817&lt;&gt;"",ABS(b_BDVSA!F817),"")</f>
        <v/>
      </c>
      <c r="F817" s="125" t="str">
        <f>IF(AND(b_BDVSA!F817&lt;&gt;"",b_BDVSA!F817&lt;&gt;0)=TRUE,IF(b_BDVSA!F817&gt;0,"D","A"),"")</f>
        <v/>
      </c>
      <c r="G817" s="125" t="str">
        <f>IF(b_BDVSA!G817&lt;&gt;"",ABS(b_BDVSA!G817),"")</f>
        <v/>
      </c>
      <c r="H817" s="125" t="str">
        <f>IF(AND(b_BDVSA!G817&lt;&gt;"",b_BDVSA!G817&lt;&gt;0)=TRUE,IF(b_BDVSA!G817&gt;0,"D","A"),"")</f>
        <v/>
      </c>
      <c r="I817" s="125" t="str">
        <f>IF(b_BDVSA!H817&lt;&gt;"",ABS(b_BDVSA!H817),"")</f>
        <v/>
      </c>
      <c r="J817" s="125" t="str">
        <f>IF(AND(b_BDVSA!H817&lt;&gt;"",b_BDVSA!H817&lt;&gt;0)=TRUE,IF(b_BDVSA!H817&gt;0,"D","A"),"")</f>
        <v/>
      </c>
      <c r="K817" s="126" t="str">
        <f>IF(b_BDVSA!I817&lt;&gt;"",ABS(b_BDVSA!I817),"")</f>
        <v/>
      </c>
      <c r="L817" s="125" t="str">
        <f>IF(b_BDVSA!L817&lt;&gt;"",ABS(b_BDVSA!L817),"")</f>
        <v/>
      </c>
      <c r="M817" s="125" t="str">
        <f>IF(AND(b_BDVSA!L817&lt;&gt;"",b_BDVSA!L817&lt;&gt;0)=TRUE,IF(b_BDVSA!L817&gt;0,"D","A"),"")</f>
        <v/>
      </c>
      <c r="N817" s="125" t="str">
        <f>IF(b_BDVSA!M817&lt;&gt;"",ABS(b_BDVSA!M817),"")</f>
        <v/>
      </c>
      <c r="O817" s="125" t="str">
        <f>IF(AND(b_BDVSA!M817&lt;&gt;"",b_BDVSA!M817&lt;&gt;0)=TRUE,IF(b_BDVSA!M817&gt;0,"D","A"),"")</f>
        <v/>
      </c>
      <c r="P817" s="126" t="str">
        <f>IF(b_BDVSA!N817&lt;&gt;"",ABS(b_BDVSA!N817),"")</f>
        <v/>
      </c>
      <c r="Q817" s="125" t="str">
        <f>IF(b_BDVSA!Q817&lt;&gt;"",ABS(b_BDVSA!Q817),"")</f>
        <v/>
      </c>
      <c r="R817" s="125" t="str">
        <f>IF(AND(b_BDVSA!Q817&lt;&gt;"",b_BDVSA!Q817&lt;&gt;0)=TRUE,IF(b_BDVSA!Q817&gt;0,"D","A"),"")</f>
        <v/>
      </c>
      <c r="S817" s="125" t="str">
        <f>IF(b_BDVSA!R817&lt;&gt;"",ABS(b_BDVSA!R817),"")</f>
        <v/>
      </c>
      <c r="T817" s="125" t="str">
        <f>IF(AND(b_BDVSA!R817&lt;&gt;"",b_BDVSA!R817&lt;&gt;0)=TRUE,IF(b_BDVSA!R817&gt;0,"D","A"),"")</f>
        <v/>
      </c>
      <c r="U817" s="126" t="str">
        <f>IF(b_BDVSA!S817&lt;&gt;"",ABS(b_BDVSA!S817),"")</f>
        <v/>
      </c>
      <c r="V817" s="125" t="str">
        <f>IF(b_BDVSA!V817&lt;&gt;"",ABS(b_BDVSA!V817),"")</f>
        <v/>
      </c>
      <c r="W817" s="125" t="str">
        <f>IF(AND(b_BDVSA!V817&lt;&gt;"",b_BDVSA!V817&lt;&gt;0)=TRUE,IF(b_BDVSA!V817&gt;0,"D","A"),"")</f>
        <v/>
      </c>
      <c r="X817" s="125" t="str">
        <f>IF(b_BDVSA!W817&lt;&gt;"",ABS(b_BDVSA!W817),"")</f>
        <v/>
      </c>
      <c r="Y817" s="125" t="str">
        <f>IF(AND(b_BDVSA!W817&lt;&gt;"",b_BDVSA!W817&lt;&gt;0)=TRUE,IF(b_BDVSA!W817&gt;0,"D","A"),"")</f>
        <v/>
      </c>
      <c r="Z817" s="126" t="str">
        <f>IF(b_BDVSA!X817&lt;&gt;"",ABS(b_BDVSA!X817),"")</f>
        <v/>
      </c>
    </row>
    <row r="818" spans="1:26">
      <c r="A818" s="117" t="str">
        <f>IF(dati_pdc!A814&lt;&gt;"",IF(dati_pdc!D814=1,RIGHT(dati_pdc!A814,dati_pdc!E814),dati_pdc!A814),"")</f>
        <v/>
      </c>
      <c r="B818" s="117" t="str">
        <f>IF(dati_pdc!B814&lt;&gt;"",dati_pdc!B814,"")</f>
        <v/>
      </c>
      <c r="C818" s="117" t="str">
        <f>IF(dati_pdc!C814&lt;&gt;"",dati_pdc!C814,"")</f>
        <v/>
      </c>
      <c r="D818" s="117" t="str">
        <f>IF(dati_pdc!D814&lt;&gt;"",dati_pdc!D814,"")</f>
        <v/>
      </c>
      <c r="E818" s="125" t="str">
        <f>IF(b_BDVSA!F818&lt;&gt;"",ABS(b_BDVSA!F818),"")</f>
        <v/>
      </c>
      <c r="F818" s="125" t="str">
        <f>IF(AND(b_BDVSA!F818&lt;&gt;"",b_BDVSA!F818&lt;&gt;0)=TRUE,IF(b_BDVSA!F818&gt;0,"D","A"),"")</f>
        <v/>
      </c>
      <c r="G818" s="125" t="str">
        <f>IF(b_BDVSA!G818&lt;&gt;"",ABS(b_BDVSA!G818),"")</f>
        <v/>
      </c>
      <c r="H818" s="125" t="str">
        <f>IF(AND(b_BDVSA!G818&lt;&gt;"",b_BDVSA!G818&lt;&gt;0)=TRUE,IF(b_BDVSA!G818&gt;0,"D","A"),"")</f>
        <v/>
      </c>
      <c r="I818" s="125" t="str">
        <f>IF(b_BDVSA!H818&lt;&gt;"",ABS(b_BDVSA!H818),"")</f>
        <v/>
      </c>
      <c r="J818" s="125" t="str">
        <f>IF(AND(b_BDVSA!H818&lt;&gt;"",b_BDVSA!H818&lt;&gt;0)=TRUE,IF(b_BDVSA!H818&gt;0,"D","A"),"")</f>
        <v/>
      </c>
      <c r="K818" s="126" t="str">
        <f>IF(b_BDVSA!I818&lt;&gt;"",ABS(b_BDVSA!I818),"")</f>
        <v/>
      </c>
      <c r="L818" s="125" t="str">
        <f>IF(b_BDVSA!L818&lt;&gt;"",ABS(b_BDVSA!L818),"")</f>
        <v/>
      </c>
      <c r="M818" s="125" t="str">
        <f>IF(AND(b_BDVSA!L818&lt;&gt;"",b_BDVSA!L818&lt;&gt;0)=TRUE,IF(b_BDVSA!L818&gt;0,"D","A"),"")</f>
        <v/>
      </c>
      <c r="N818" s="125" t="str">
        <f>IF(b_BDVSA!M818&lt;&gt;"",ABS(b_BDVSA!M818),"")</f>
        <v/>
      </c>
      <c r="O818" s="125" t="str">
        <f>IF(AND(b_BDVSA!M818&lt;&gt;"",b_BDVSA!M818&lt;&gt;0)=TRUE,IF(b_BDVSA!M818&gt;0,"D","A"),"")</f>
        <v/>
      </c>
      <c r="P818" s="126" t="str">
        <f>IF(b_BDVSA!N818&lt;&gt;"",ABS(b_BDVSA!N818),"")</f>
        <v/>
      </c>
      <c r="Q818" s="125" t="str">
        <f>IF(b_BDVSA!Q818&lt;&gt;"",ABS(b_BDVSA!Q818),"")</f>
        <v/>
      </c>
      <c r="R818" s="125" t="str">
        <f>IF(AND(b_BDVSA!Q818&lt;&gt;"",b_BDVSA!Q818&lt;&gt;0)=TRUE,IF(b_BDVSA!Q818&gt;0,"D","A"),"")</f>
        <v/>
      </c>
      <c r="S818" s="125" t="str">
        <f>IF(b_BDVSA!R818&lt;&gt;"",ABS(b_BDVSA!R818),"")</f>
        <v/>
      </c>
      <c r="T818" s="125" t="str">
        <f>IF(AND(b_BDVSA!R818&lt;&gt;"",b_BDVSA!R818&lt;&gt;0)=TRUE,IF(b_BDVSA!R818&gt;0,"D","A"),"")</f>
        <v/>
      </c>
      <c r="U818" s="126" t="str">
        <f>IF(b_BDVSA!S818&lt;&gt;"",ABS(b_BDVSA!S818),"")</f>
        <v/>
      </c>
      <c r="V818" s="125" t="str">
        <f>IF(b_BDVSA!V818&lt;&gt;"",ABS(b_BDVSA!V818),"")</f>
        <v/>
      </c>
      <c r="W818" s="125" t="str">
        <f>IF(AND(b_BDVSA!V818&lt;&gt;"",b_BDVSA!V818&lt;&gt;0)=TRUE,IF(b_BDVSA!V818&gt;0,"D","A"),"")</f>
        <v/>
      </c>
      <c r="X818" s="125" t="str">
        <f>IF(b_BDVSA!W818&lt;&gt;"",ABS(b_BDVSA!W818),"")</f>
        <v/>
      </c>
      <c r="Y818" s="125" t="str">
        <f>IF(AND(b_BDVSA!W818&lt;&gt;"",b_BDVSA!W818&lt;&gt;0)=TRUE,IF(b_BDVSA!W818&gt;0,"D","A"),"")</f>
        <v/>
      </c>
      <c r="Z818" s="126" t="str">
        <f>IF(b_BDVSA!X818&lt;&gt;"",ABS(b_BDVSA!X818),"")</f>
        <v/>
      </c>
    </row>
    <row r="819" spans="1:26">
      <c r="A819" s="117" t="str">
        <f>IF(dati_pdc!A815&lt;&gt;"",IF(dati_pdc!D815=1,RIGHT(dati_pdc!A815,dati_pdc!E815),dati_pdc!A815),"")</f>
        <v/>
      </c>
      <c r="B819" s="117" t="str">
        <f>IF(dati_pdc!B815&lt;&gt;"",dati_pdc!B815,"")</f>
        <v/>
      </c>
      <c r="C819" s="117" t="str">
        <f>IF(dati_pdc!C815&lt;&gt;"",dati_pdc!C815,"")</f>
        <v/>
      </c>
      <c r="D819" s="117" t="str">
        <f>IF(dati_pdc!D815&lt;&gt;"",dati_pdc!D815,"")</f>
        <v/>
      </c>
      <c r="E819" s="125" t="str">
        <f>IF(b_BDVSA!F819&lt;&gt;"",ABS(b_BDVSA!F819),"")</f>
        <v/>
      </c>
      <c r="F819" s="125" t="str">
        <f>IF(AND(b_BDVSA!F819&lt;&gt;"",b_BDVSA!F819&lt;&gt;0)=TRUE,IF(b_BDVSA!F819&gt;0,"D","A"),"")</f>
        <v/>
      </c>
      <c r="G819" s="125" t="str">
        <f>IF(b_BDVSA!G819&lt;&gt;"",ABS(b_BDVSA!G819),"")</f>
        <v/>
      </c>
      <c r="H819" s="125" t="str">
        <f>IF(AND(b_BDVSA!G819&lt;&gt;"",b_BDVSA!G819&lt;&gt;0)=TRUE,IF(b_BDVSA!G819&gt;0,"D","A"),"")</f>
        <v/>
      </c>
      <c r="I819" s="125" t="str">
        <f>IF(b_BDVSA!H819&lt;&gt;"",ABS(b_BDVSA!H819),"")</f>
        <v/>
      </c>
      <c r="J819" s="125" t="str">
        <f>IF(AND(b_BDVSA!H819&lt;&gt;"",b_BDVSA!H819&lt;&gt;0)=TRUE,IF(b_BDVSA!H819&gt;0,"D","A"),"")</f>
        <v/>
      </c>
      <c r="K819" s="126" t="str">
        <f>IF(b_BDVSA!I819&lt;&gt;"",ABS(b_BDVSA!I819),"")</f>
        <v/>
      </c>
      <c r="L819" s="125" t="str">
        <f>IF(b_BDVSA!L819&lt;&gt;"",ABS(b_BDVSA!L819),"")</f>
        <v/>
      </c>
      <c r="M819" s="125" t="str">
        <f>IF(AND(b_BDVSA!L819&lt;&gt;"",b_BDVSA!L819&lt;&gt;0)=TRUE,IF(b_BDVSA!L819&gt;0,"D","A"),"")</f>
        <v/>
      </c>
      <c r="N819" s="125" t="str">
        <f>IF(b_BDVSA!M819&lt;&gt;"",ABS(b_BDVSA!M819),"")</f>
        <v/>
      </c>
      <c r="O819" s="125" t="str">
        <f>IF(AND(b_BDVSA!M819&lt;&gt;"",b_BDVSA!M819&lt;&gt;0)=TRUE,IF(b_BDVSA!M819&gt;0,"D","A"),"")</f>
        <v/>
      </c>
      <c r="P819" s="126" t="str">
        <f>IF(b_BDVSA!N819&lt;&gt;"",ABS(b_BDVSA!N819),"")</f>
        <v/>
      </c>
      <c r="Q819" s="125" t="str">
        <f>IF(b_BDVSA!Q819&lt;&gt;"",ABS(b_BDVSA!Q819),"")</f>
        <v/>
      </c>
      <c r="R819" s="125" t="str">
        <f>IF(AND(b_BDVSA!Q819&lt;&gt;"",b_BDVSA!Q819&lt;&gt;0)=TRUE,IF(b_BDVSA!Q819&gt;0,"D","A"),"")</f>
        <v/>
      </c>
      <c r="S819" s="125" t="str">
        <f>IF(b_BDVSA!R819&lt;&gt;"",ABS(b_BDVSA!R819),"")</f>
        <v/>
      </c>
      <c r="T819" s="125" t="str">
        <f>IF(AND(b_BDVSA!R819&lt;&gt;"",b_BDVSA!R819&lt;&gt;0)=TRUE,IF(b_BDVSA!R819&gt;0,"D","A"),"")</f>
        <v/>
      </c>
      <c r="U819" s="126" t="str">
        <f>IF(b_BDVSA!S819&lt;&gt;"",ABS(b_BDVSA!S819),"")</f>
        <v/>
      </c>
      <c r="V819" s="125" t="str">
        <f>IF(b_BDVSA!V819&lt;&gt;"",ABS(b_BDVSA!V819),"")</f>
        <v/>
      </c>
      <c r="W819" s="125" t="str">
        <f>IF(AND(b_BDVSA!V819&lt;&gt;"",b_BDVSA!V819&lt;&gt;0)=TRUE,IF(b_BDVSA!V819&gt;0,"D","A"),"")</f>
        <v/>
      </c>
      <c r="X819" s="125" t="str">
        <f>IF(b_BDVSA!W819&lt;&gt;"",ABS(b_BDVSA!W819),"")</f>
        <v/>
      </c>
      <c r="Y819" s="125" t="str">
        <f>IF(AND(b_BDVSA!W819&lt;&gt;"",b_BDVSA!W819&lt;&gt;0)=TRUE,IF(b_BDVSA!W819&gt;0,"D","A"),"")</f>
        <v/>
      </c>
      <c r="Z819" s="126" t="str">
        <f>IF(b_BDVSA!X819&lt;&gt;"",ABS(b_BDVSA!X819),"")</f>
        <v/>
      </c>
    </row>
    <row r="820" spans="1:26">
      <c r="A820" s="117" t="str">
        <f>IF(dati_pdc!A816&lt;&gt;"",IF(dati_pdc!D816=1,RIGHT(dati_pdc!A816,dati_pdc!E816),dati_pdc!A816),"")</f>
        <v/>
      </c>
      <c r="B820" s="117" t="str">
        <f>IF(dati_pdc!B816&lt;&gt;"",dati_pdc!B816,"")</f>
        <v/>
      </c>
      <c r="C820" s="117" t="str">
        <f>IF(dati_pdc!C816&lt;&gt;"",dati_pdc!C816,"")</f>
        <v/>
      </c>
      <c r="D820" s="117" t="str">
        <f>IF(dati_pdc!D816&lt;&gt;"",dati_pdc!D816,"")</f>
        <v/>
      </c>
      <c r="E820" s="125" t="str">
        <f>IF(b_BDVSA!F820&lt;&gt;"",ABS(b_BDVSA!F820),"")</f>
        <v/>
      </c>
      <c r="F820" s="125" t="str">
        <f>IF(AND(b_BDVSA!F820&lt;&gt;"",b_BDVSA!F820&lt;&gt;0)=TRUE,IF(b_BDVSA!F820&gt;0,"D","A"),"")</f>
        <v/>
      </c>
      <c r="G820" s="125" t="str">
        <f>IF(b_BDVSA!G820&lt;&gt;"",ABS(b_BDVSA!G820),"")</f>
        <v/>
      </c>
      <c r="H820" s="125" t="str">
        <f>IF(AND(b_BDVSA!G820&lt;&gt;"",b_BDVSA!G820&lt;&gt;0)=TRUE,IF(b_BDVSA!G820&gt;0,"D","A"),"")</f>
        <v/>
      </c>
      <c r="I820" s="125" t="str">
        <f>IF(b_BDVSA!H820&lt;&gt;"",ABS(b_BDVSA!H820),"")</f>
        <v/>
      </c>
      <c r="J820" s="125" t="str">
        <f>IF(AND(b_BDVSA!H820&lt;&gt;"",b_BDVSA!H820&lt;&gt;0)=TRUE,IF(b_BDVSA!H820&gt;0,"D","A"),"")</f>
        <v/>
      </c>
      <c r="K820" s="126" t="str">
        <f>IF(b_BDVSA!I820&lt;&gt;"",ABS(b_BDVSA!I820),"")</f>
        <v/>
      </c>
      <c r="L820" s="125" t="str">
        <f>IF(b_BDVSA!L820&lt;&gt;"",ABS(b_BDVSA!L820),"")</f>
        <v/>
      </c>
      <c r="M820" s="125" t="str">
        <f>IF(AND(b_BDVSA!L820&lt;&gt;"",b_BDVSA!L820&lt;&gt;0)=TRUE,IF(b_BDVSA!L820&gt;0,"D","A"),"")</f>
        <v/>
      </c>
      <c r="N820" s="125" t="str">
        <f>IF(b_BDVSA!M820&lt;&gt;"",ABS(b_BDVSA!M820),"")</f>
        <v/>
      </c>
      <c r="O820" s="125" t="str">
        <f>IF(AND(b_BDVSA!M820&lt;&gt;"",b_BDVSA!M820&lt;&gt;0)=TRUE,IF(b_BDVSA!M820&gt;0,"D","A"),"")</f>
        <v/>
      </c>
      <c r="P820" s="126" t="str">
        <f>IF(b_BDVSA!N820&lt;&gt;"",ABS(b_BDVSA!N820),"")</f>
        <v/>
      </c>
      <c r="Q820" s="125" t="str">
        <f>IF(b_BDVSA!Q820&lt;&gt;"",ABS(b_BDVSA!Q820),"")</f>
        <v/>
      </c>
      <c r="R820" s="125" t="str">
        <f>IF(AND(b_BDVSA!Q820&lt;&gt;"",b_BDVSA!Q820&lt;&gt;0)=TRUE,IF(b_BDVSA!Q820&gt;0,"D","A"),"")</f>
        <v/>
      </c>
      <c r="S820" s="125" t="str">
        <f>IF(b_BDVSA!R820&lt;&gt;"",ABS(b_BDVSA!R820),"")</f>
        <v/>
      </c>
      <c r="T820" s="125" t="str">
        <f>IF(AND(b_BDVSA!R820&lt;&gt;"",b_BDVSA!R820&lt;&gt;0)=TRUE,IF(b_BDVSA!R820&gt;0,"D","A"),"")</f>
        <v/>
      </c>
      <c r="U820" s="126" t="str">
        <f>IF(b_BDVSA!S820&lt;&gt;"",ABS(b_BDVSA!S820),"")</f>
        <v/>
      </c>
      <c r="V820" s="125" t="str">
        <f>IF(b_BDVSA!V820&lt;&gt;"",ABS(b_BDVSA!V820),"")</f>
        <v/>
      </c>
      <c r="W820" s="125" t="str">
        <f>IF(AND(b_BDVSA!V820&lt;&gt;"",b_BDVSA!V820&lt;&gt;0)=TRUE,IF(b_BDVSA!V820&gt;0,"D","A"),"")</f>
        <v/>
      </c>
      <c r="X820" s="125" t="str">
        <f>IF(b_BDVSA!W820&lt;&gt;"",ABS(b_BDVSA!W820),"")</f>
        <v/>
      </c>
      <c r="Y820" s="125" t="str">
        <f>IF(AND(b_BDVSA!W820&lt;&gt;"",b_BDVSA!W820&lt;&gt;0)=TRUE,IF(b_BDVSA!W820&gt;0,"D","A"),"")</f>
        <v/>
      </c>
      <c r="Z820" s="126" t="str">
        <f>IF(b_BDVSA!X820&lt;&gt;"",ABS(b_BDVSA!X820),"")</f>
        <v/>
      </c>
    </row>
    <row r="821" spans="1:26">
      <c r="A821" s="117" t="str">
        <f>IF(dati_pdc!A817&lt;&gt;"",IF(dati_pdc!D817=1,RIGHT(dati_pdc!A817,dati_pdc!E817),dati_pdc!A817),"")</f>
        <v/>
      </c>
      <c r="B821" s="117" t="str">
        <f>IF(dati_pdc!B817&lt;&gt;"",dati_pdc!B817,"")</f>
        <v/>
      </c>
      <c r="C821" s="117" t="str">
        <f>IF(dati_pdc!C817&lt;&gt;"",dati_pdc!C817,"")</f>
        <v/>
      </c>
      <c r="D821" s="117" t="str">
        <f>IF(dati_pdc!D817&lt;&gt;"",dati_pdc!D817,"")</f>
        <v/>
      </c>
      <c r="E821" s="125" t="str">
        <f>IF(b_BDVSA!F821&lt;&gt;"",ABS(b_BDVSA!F821),"")</f>
        <v/>
      </c>
      <c r="F821" s="125" t="str">
        <f>IF(AND(b_BDVSA!F821&lt;&gt;"",b_BDVSA!F821&lt;&gt;0)=TRUE,IF(b_BDVSA!F821&gt;0,"D","A"),"")</f>
        <v/>
      </c>
      <c r="G821" s="125" t="str">
        <f>IF(b_BDVSA!G821&lt;&gt;"",ABS(b_BDVSA!G821),"")</f>
        <v/>
      </c>
      <c r="H821" s="125" t="str">
        <f>IF(AND(b_BDVSA!G821&lt;&gt;"",b_BDVSA!G821&lt;&gt;0)=TRUE,IF(b_BDVSA!G821&gt;0,"D","A"),"")</f>
        <v/>
      </c>
      <c r="I821" s="125" t="str">
        <f>IF(b_BDVSA!H821&lt;&gt;"",ABS(b_BDVSA!H821),"")</f>
        <v/>
      </c>
      <c r="J821" s="125" t="str">
        <f>IF(AND(b_BDVSA!H821&lt;&gt;"",b_BDVSA!H821&lt;&gt;0)=TRUE,IF(b_BDVSA!H821&gt;0,"D","A"),"")</f>
        <v/>
      </c>
      <c r="K821" s="126" t="str">
        <f>IF(b_BDVSA!I821&lt;&gt;"",ABS(b_BDVSA!I821),"")</f>
        <v/>
      </c>
      <c r="L821" s="125" t="str">
        <f>IF(b_BDVSA!L821&lt;&gt;"",ABS(b_BDVSA!L821),"")</f>
        <v/>
      </c>
      <c r="M821" s="125" t="str">
        <f>IF(AND(b_BDVSA!L821&lt;&gt;"",b_BDVSA!L821&lt;&gt;0)=TRUE,IF(b_BDVSA!L821&gt;0,"D","A"),"")</f>
        <v/>
      </c>
      <c r="N821" s="125" t="str">
        <f>IF(b_BDVSA!M821&lt;&gt;"",ABS(b_BDVSA!M821),"")</f>
        <v/>
      </c>
      <c r="O821" s="125" t="str">
        <f>IF(AND(b_BDVSA!M821&lt;&gt;"",b_BDVSA!M821&lt;&gt;0)=TRUE,IF(b_BDVSA!M821&gt;0,"D","A"),"")</f>
        <v/>
      </c>
      <c r="P821" s="126" t="str">
        <f>IF(b_BDVSA!N821&lt;&gt;"",ABS(b_BDVSA!N821),"")</f>
        <v/>
      </c>
      <c r="Q821" s="125" t="str">
        <f>IF(b_BDVSA!Q821&lt;&gt;"",ABS(b_BDVSA!Q821),"")</f>
        <v/>
      </c>
      <c r="R821" s="125" t="str">
        <f>IF(AND(b_BDVSA!Q821&lt;&gt;"",b_BDVSA!Q821&lt;&gt;0)=TRUE,IF(b_BDVSA!Q821&gt;0,"D","A"),"")</f>
        <v/>
      </c>
      <c r="S821" s="125" t="str">
        <f>IF(b_BDVSA!R821&lt;&gt;"",ABS(b_BDVSA!R821),"")</f>
        <v/>
      </c>
      <c r="T821" s="125" t="str">
        <f>IF(AND(b_BDVSA!R821&lt;&gt;"",b_BDVSA!R821&lt;&gt;0)=TRUE,IF(b_BDVSA!R821&gt;0,"D","A"),"")</f>
        <v/>
      </c>
      <c r="U821" s="126" t="str">
        <f>IF(b_BDVSA!S821&lt;&gt;"",ABS(b_BDVSA!S821),"")</f>
        <v/>
      </c>
      <c r="V821" s="125" t="str">
        <f>IF(b_BDVSA!V821&lt;&gt;"",ABS(b_BDVSA!V821),"")</f>
        <v/>
      </c>
      <c r="W821" s="125" t="str">
        <f>IF(AND(b_BDVSA!V821&lt;&gt;"",b_BDVSA!V821&lt;&gt;0)=TRUE,IF(b_BDVSA!V821&gt;0,"D","A"),"")</f>
        <v/>
      </c>
      <c r="X821" s="125" t="str">
        <f>IF(b_BDVSA!W821&lt;&gt;"",ABS(b_BDVSA!W821),"")</f>
        <v/>
      </c>
      <c r="Y821" s="125" t="str">
        <f>IF(AND(b_BDVSA!W821&lt;&gt;"",b_BDVSA!W821&lt;&gt;0)=TRUE,IF(b_BDVSA!W821&gt;0,"D","A"),"")</f>
        <v/>
      </c>
      <c r="Z821" s="126" t="str">
        <f>IF(b_BDVSA!X821&lt;&gt;"",ABS(b_BDVSA!X821),"")</f>
        <v/>
      </c>
    </row>
    <row r="822" spans="1:26">
      <c r="A822" s="117" t="str">
        <f>IF(dati_pdc!A818&lt;&gt;"",IF(dati_pdc!D818=1,RIGHT(dati_pdc!A818,dati_pdc!E818),dati_pdc!A818),"")</f>
        <v/>
      </c>
      <c r="B822" s="117" t="str">
        <f>IF(dati_pdc!B818&lt;&gt;"",dati_pdc!B818,"")</f>
        <v/>
      </c>
      <c r="C822" s="117" t="str">
        <f>IF(dati_pdc!C818&lt;&gt;"",dati_pdc!C818,"")</f>
        <v/>
      </c>
      <c r="D822" s="117" t="str">
        <f>IF(dati_pdc!D818&lt;&gt;"",dati_pdc!D818,"")</f>
        <v/>
      </c>
      <c r="E822" s="125" t="str">
        <f>IF(b_BDVSA!F822&lt;&gt;"",ABS(b_BDVSA!F822),"")</f>
        <v/>
      </c>
      <c r="F822" s="125" t="str">
        <f>IF(AND(b_BDVSA!F822&lt;&gt;"",b_BDVSA!F822&lt;&gt;0)=TRUE,IF(b_BDVSA!F822&gt;0,"D","A"),"")</f>
        <v/>
      </c>
      <c r="G822" s="125" t="str">
        <f>IF(b_BDVSA!G822&lt;&gt;"",ABS(b_BDVSA!G822),"")</f>
        <v/>
      </c>
      <c r="H822" s="125" t="str">
        <f>IF(AND(b_BDVSA!G822&lt;&gt;"",b_BDVSA!G822&lt;&gt;0)=TRUE,IF(b_BDVSA!G822&gt;0,"D","A"),"")</f>
        <v/>
      </c>
      <c r="I822" s="125" t="str">
        <f>IF(b_BDVSA!H822&lt;&gt;"",ABS(b_BDVSA!H822),"")</f>
        <v/>
      </c>
      <c r="J822" s="125" t="str">
        <f>IF(AND(b_BDVSA!H822&lt;&gt;"",b_BDVSA!H822&lt;&gt;0)=TRUE,IF(b_BDVSA!H822&gt;0,"D","A"),"")</f>
        <v/>
      </c>
      <c r="K822" s="126" t="str">
        <f>IF(b_BDVSA!I822&lt;&gt;"",ABS(b_BDVSA!I822),"")</f>
        <v/>
      </c>
      <c r="L822" s="125" t="str">
        <f>IF(b_BDVSA!L822&lt;&gt;"",ABS(b_BDVSA!L822),"")</f>
        <v/>
      </c>
      <c r="M822" s="125" t="str">
        <f>IF(AND(b_BDVSA!L822&lt;&gt;"",b_BDVSA!L822&lt;&gt;0)=TRUE,IF(b_BDVSA!L822&gt;0,"D","A"),"")</f>
        <v/>
      </c>
      <c r="N822" s="125" t="str">
        <f>IF(b_BDVSA!M822&lt;&gt;"",ABS(b_BDVSA!M822),"")</f>
        <v/>
      </c>
      <c r="O822" s="125" t="str">
        <f>IF(AND(b_BDVSA!M822&lt;&gt;"",b_BDVSA!M822&lt;&gt;0)=TRUE,IF(b_BDVSA!M822&gt;0,"D","A"),"")</f>
        <v/>
      </c>
      <c r="P822" s="126" t="str">
        <f>IF(b_BDVSA!N822&lt;&gt;"",ABS(b_BDVSA!N822),"")</f>
        <v/>
      </c>
      <c r="Q822" s="125" t="str">
        <f>IF(b_BDVSA!Q822&lt;&gt;"",ABS(b_BDVSA!Q822),"")</f>
        <v/>
      </c>
      <c r="R822" s="125" t="str">
        <f>IF(AND(b_BDVSA!Q822&lt;&gt;"",b_BDVSA!Q822&lt;&gt;0)=TRUE,IF(b_BDVSA!Q822&gt;0,"D","A"),"")</f>
        <v/>
      </c>
      <c r="S822" s="125" t="str">
        <f>IF(b_BDVSA!R822&lt;&gt;"",ABS(b_BDVSA!R822),"")</f>
        <v/>
      </c>
      <c r="T822" s="125" t="str">
        <f>IF(AND(b_BDVSA!R822&lt;&gt;"",b_BDVSA!R822&lt;&gt;0)=TRUE,IF(b_BDVSA!R822&gt;0,"D","A"),"")</f>
        <v/>
      </c>
      <c r="U822" s="126" t="str">
        <f>IF(b_BDVSA!S822&lt;&gt;"",ABS(b_BDVSA!S822),"")</f>
        <v/>
      </c>
      <c r="V822" s="125" t="str">
        <f>IF(b_BDVSA!V822&lt;&gt;"",ABS(b_BDVSA!V822),"")</f>
        <v/>
      </c>
      <c r="W822" s="125" t="str">
        <f>IF(AND(b_BDVSA!V822&lt;&gt;"",b_BDVSA!V822&lt;&gt;0)=TRUE,IF(b_BDVSA!V822&gt;0,"D","A"),"")</f>
        <v/>
      </c>
      <c r="X822" s="125" t="str">
        <f>IF(b_BDVSA!W822&lt;&gt;"",ABS(b_BDVSA!W822),"")</f>
        <v/>
      </c>
      <c r="Y822" s="125" t="str">
        <f>IF(AND(b_BDVSA!W822&lt;&gt;"",b_BDVSA!W822&lt;&gt;0)=TRUE,IF(b_BDVSA!W822&gt;0,"D","A"),"")</f>
        <v/>
      </c>
      <c r="Z822" s="126" t="str">
        <f>IF(b_BDVSA!X822&lt;&gt;"",ABS(b_BDVSA!X822),"")</f>
        <v/>
      </c>
    </row>
    <row r="823" spans="1:26">
      <c r="A823" s="117" t="str">
        <f>IF(dati_pdc!A819&lt;&gt;"",IF(dati_pdc!D819=1,RIGHT(dati_pdc!A819,dati_pdc!E819),dati_pdc!A819),"")</f>
        <v/>
      </c>
      <c r="B823" s="117" t="str">
        <f>IF(dati_pdc!B819&lt;&gt;"",dati_pdc!B819,"")</f>
        <v/>
      </c>
      <c r="C823" s="117" t="str">
        <f>IF(dati_pdc!C819&lt;&gt;"",dati_pdc!C819,"")</f>
        <v/>
      </c>
      <c r="D823" s="117" t="str">
        <f>IF(dati_pdc!D819&lt;&gt;"",dati_pdc!D819,"")</f>
        <v/>
      </c>
      <c r="E823" s="125" t="str">
        <f>IF(b_BDVSA!F823&lt;&gt;"",ABS(b_BDVSA!F823),"")</f>
        <v/>
      </c>
      <c r="F823" s="125" t="str">
        <f>IF(AND(b_BDVSA!F823&lt;&gt;"",b_BDVSA!F823&lt;&gt;0)=TRUE,IF(b_BDVSA!F823&gt;0,"D","A"),"")</f>
        <v/>
      </c>
      <c r="G823" s="125" t="str">
        <f>IF(b_BDVSA!G823&lt;&gt;"",ABS(b_BDVSA!G823),"")</f>
        <v/>
      </c>
      <c r="H823" s="125" t="str">
        <f>IF(AND(b_BDVSA!G823&lt;&gt;"",b_BDVSA!G823&lt;&gt;0)=TRUE,IF(b_BDVSA!G823&gt;0,"D","A"),"")</f>
        <v/>
      </c>
      <c r="I823" s="125" t="str">
        <f>IF(b_BDVSA!H823&lt;&gt;"",ABS(b_BDVSA!H823),"")</f>
        <v/>
      </c>
      <c r="J823" s="125" t="str">
        <f>IF(AND(b_BDVSA!H823&lt;&gt;"",b_BDVSA!H823&lt;&gt;0)=TRUE,IF(b_BDVSA!H823&gt;0,"D","A"),"")</f>
        <v/>
      </c>
      <c r="K823" s="126" t="str">
        <f>IF(b_BDVSA!I823&lt;&gt;"",ABS(b_BDVSA!I823),"")</f>
        <v/>
      </c>
      <c r="L823" s="125" t="str">
        <f>IF(b_BDVSA!L823&lt;&gt;"",ABS(b_BDVSA!L823),"")</f>
        <v/>
      </c>
      <c r="M823" s="125" t="str">
        <f>IF(AND(b_BDVSA!L823&lt;&gt;"",b_BDVSA!L823&lt;&gt;0)=TRUE,IF(b_BDVSA!L823&gt;0,"D","A"),"")</f>
        <v/>
      </c>
      <c r="N823" s="125" t="str">
        <f>IF(b_BDVSA!M823&lt;&gt;"",ABS(b_BDVSA!M823),"")</f>
        <v/>
      </c>
      <c r="O823" s="125" t="str">
        <f>IF(AND(b_BDVSA!M823&lt;&gt;"",b_BDVSA!M823&lt;&gt;0)=TRUE,IF(b_BDVSA!M823&gt;0,"D","A"),"")</f>
        <v/>
      </c>
      <c r="P823" s="126" t="str">
        <f>IF(b_BDVSA!N823&lt;&gt;"",ABS(b_BDVSA!N823),"")</f>
        <v/>
      </c>
      <c r="Q823" s="125" t="str">
        <f>IF(b_BDVSA!Q823&lt;&gt;"",ABS(b_BDVSA!Q823),"")</f>
        <v/>
      </c>
      <c r="R823" s="125" t="str">
        <f>IF(AND(b_BDVSA!Q823&lt;&gt;"",b_BDVSA!Q823&lt;&gt;0)=TRUE,IF(b_BDVSA!Q823&gt;0,"D","A"),"")</f>
        <v/>
      </c>
      <c r="S823" s="125" t="str">
        <f>IF(b_BDVSA!R823&lt;&gt;"",ABS(b_BDVSA!R823),"")</f>
        <v/>
      </c>
      <c r="T823" s="125" t="str">
        <f>IF(AND(b_BDVSA!R823&lt;&gt;"",b_BDVSA!R823&lt;&gt;0)=TRUE,IF(b_BDVSA!R823&gt;0,"D","A"),"")</f>
        <v/>
      </c>
      <c r="U823" s="126" t="str">
        <f>IF(b_BDVSA!S823&lt;&gt;"",ABS(b_BDVSA!S823),"")</f>
        <v/>
      </c>
      <c r="V823" s="125" t="str">
        <f>IF(b_BDVSA!V823&lt;&gt;"",ABS(b_BDVSA!V823),"")</f>
        <v/>
      </c>
      <c r="W823" s="125" t="str">
        <f>IF(AND(b_BDVSA!V823&lt;&gt;"",b_BDVSA!V823&lt;&gt;0)=TRUE,IF(b_BDVSA!V823&gt;0,"D","A"),"")</f>
        <v/>
      </c>
      <c r="X823" s="125" t="str">
        <f>IF(b_BDVSA!W823&lt;&gt;"",ABS(b_BDVSA!W823),"")</f>
        <v/>
      </c>
      <c r="Y823" s="125" t="str">
        <f>IF(AND(b_BDVSA!W823&lt;&gt;"",b_BDVSA!W823&lt;&gt;0)=TRUE,IF(b_BDVSA!W823&gt;0,"D","A"),"")</f>
        <v/>
      </c>
      <c r="Z823" s="126" t="str">
        <f>IF(b_BDVSA!X823&lt;&gt;"",ABS(b_BDVSA!X823),"")</f>
        <v/>
      </c>
    </row>
    <row r="824" spans="1:26">
      <c r="A824" s="117" t="str">
        <f>IF(dati_pdc!A820&lt;&gt;"",IF(dati_pdc!D820=1,RIGHT(dati_pdc!A820,dati_pdc!E820),dati_pdc!A820),"")</f>
        <v/>
      </c>
      <c r="B824" s="117" t="str">
        <f>IF(dati_pdc!B820&lt;&gt;"",dati_pdc!B820,"")</f>
        <v/>
      </c>
      <c r="C824" s="117" t="str">
        <f>IF(dati_pdc!C820&lt;&gt;"",dati_pdc!C820,"")</f>
        <v/>
      </c>
      <c r="D824" s="117" t="str">
        <f>IF(dati_pdc!D820&lt;&gt;"",dati_pdc!D820,"")</f>
        <v/>
      </c>
      <c r="E824" s="125" t="str">
        <f>IF(b_BDVSA!F824&lt;&gt;"",ABS(b_BDVSA!F824),"")</f>
        <v/>
      </c>
      <c r="F824" s="125" t="str">
        <f>IF(AND(b_BDVSA!F824&lt;&gt;"",b_BDVSA!F824&lt;&gt;0)=TRUE,IF(b_BDVSA!F824&gt;0,"D","A"),"")</f>
        <v/>
      </c>
      <c r="G824" s="125" t="str">
        <f>IF(b_BDVSA!G824&lt;&gt;"",ABS(b_BDVSA!G824),"")</f>
        <v/>
      </c>
      <c r="H824" s="125" t="str">
        <f>IF(AND(b_BDVSA!G824&lt;&gt;"",b_BDVSA!G824&lt;&gt;0)=TRUE,IF(b_BDVSA!G824&gt;0,"D","A"),"")</f>
        <v/>
      </c>
      <c r="I824" s="125" t="str">
        <f>IF(b_BDVSA!H824&lt;&gt;"",ABS(b_BDVSA!H824),"")</f>
        <v/>
      </c>
      <c r="J824" s="125" t="str">
        <f>IF(AND(b_BDVSA!H824&lt;&gt;"",b_BDVSA!H824&lt;&gt;0)=TRUE,IF(b_BDVSA!H824&gt;0,"D","A"),"")</f>
        <v/>
      </c>
      <c r="K824" s="126" t="str">
        <f>IF(b_BDVSA!I824&lt;&gt;"",ABS(b_BDVSA!I824),"")</f>
        <v/>
      </c>
      <c r="L824" s="125" t="str">
        <f>IF(b_BDVSA!L824&lt;&gt;"",ABS(b_BDVSA!L824),"")</f>
        <v/>
      </c>
      <c r="M824" s="125" t="str">
        <f>IF(AND(b_BDVSA!L824&lt;&gt;"",b_BDVSA!L824&lt;&gt;0)=TRUE,IF(b_BDVSA!L824&gt;0,"D","A"),"")</f>
        <v/>
      </c>
      <c r="N824" s="125" t="str">
        <f>IF(b_BDVSA!M824&lt;&gt;"",ABS(b_BDVSA!M824),"")</f>
        <v/>
      </c>
      <c r="O824" s="125" t="str">
        <f>IF(AND(b_BDVSA!M824&lt;&gt;"",b_BDVSA!M824&lt;&gt;0)=TRUE,IF(b_BDVSA!M824&gt;0,"D","A"),"")</f>
        <v/>
      </c>
      <c r="P824" s="126" t="str">
        <f>IF(b_BDVSA!N824&lt;&gt;"",ABS(b_BDVSA!N824),"")</f>
        <v/>
      </c>
      <c r="Q824" s="125" t="str">
        <f>IF(b_BDVSA!Q824&lt;&gt;"",ABS(b_BDVSA!Q824),"")</f>
        <v/>
      </c>
      <c r="R824" s="125" t="str">
        <f>IF(AND(b_BDVSA!Q824&lt;&gt;"",b_BDVSA!Q824&lt;&gt;0)=TRUE,IF(b_BDVSA!Q824&gt;0,"D","A"),"")</f>
        <v/>
      </c>
      <c r="S824" s="125" t="str">
        <f>IF(b_BDVSA!R824&lt;&gt;"",ABS(b_BDVSA!R824),"")</f>
        <v/>
      </c>
      <c r="T824" s="125" t="str">
        <f>IF(AND(b_BDVSA!R824&lt;&gt;"",b_BDVSA!R824&lt;&gt;0)=TRUE,IF(b_BDVSA!R824&gt;0,"D","A"),"")</f>
        <v/>
      </c>
      <c r="U824" s="126" t="str">
        <f>IF(b_BDVSA!S824&lt;&gt;"",ABS(b_BDVSA!S824),"")</f>
        <v/>
      </c>
      <c r="V824" s="125" t="str">
        <f>IF(b_BDVSA!V824&lt;&gt;"",ABS(b_BDVSA!V824),"")</f>
        <v/>
      </c>
      <c r="W824" s="125" t="str">
        <f>IF(AND(b_BDVSA!V824&lt;&gt;"",b_BDVSA!V824&lt;&gt;0)=TRUE,IF(b_BDVSA!V824&gt;0,"D","A"),"")</f>
        <v/>
      </c>
      <c r="X824" s="125" t="str">
        <f>IF(b_BDVSA!W824&lt;&gt;"",ABS(b_BDVSA!W824),"")</f>
        <v/>
      </c>
      <c r="Y824" s="125" t="str">
        <f>IF(AND(b_BDVSA!W824&lt;&gt;"",b_BDVSA!W824&lt;&gt;0)=TRUE,IF(b_BDVSA!W824&gt;0,"D","A"),"")</f>
        <v/>
      </c>
      <c r="Z824" s="126" t="str">
        <f>IF(b_BDVSA!X824&lt;&gt;"",ABS(b_BDVSA!X824),"")</f>
        <v/>
      </c>
    </row>
    <row r="825" spans="1:26">
      <c r="A825" s="117" t="str">
        <f>IF(dati_pdc!A821&lt;&gt;"",IF(dati_pdc!D821=1,RIGHT(dati_pdc!A821,dati_pdc!E821),dati_pdc!A821),"")</f>
        <v/>
      </c>
      <c r="B825" s="117" t="str">
        <f>IF(dati_pdc!B821&lt;&gt;"",dati_pdc!B821,"")</f>
        <v/>
      </c>
      <c r="C825" s="117" t="str">
        <f>IF(dati_pdc!C821&lt;&gt;"",dati_pdc!C821,"")</f>
        <v/>
      </c>
      <c r="D825" s="117" t="str">
        <f>IF(dati_pdc!D821&lt;&gt;"",dati_pdc!D821,"")</f>
        <v/>
      </c>
      <c r="E825" s="125" t="str">
        <f>IF(b_BDVSA!F825&lt;&gt;"",ABS(b_BDVSA!F825),"")</f>
        <v/>
      </c>
      <c r="F825" s="125" t="str">
        <f>IF(AND(b_BDVSA!F825&lt;&gt;"",b_BDVSA!F825&lt;&gt;0)=TRUE,IF(b_BDVSA!F825&gt;0,"D","A"),"")</f>
        <v/>
      </c>
      <c r="G825" s="125" t="str">
        <f>IF(b_BDVSA!G825&lt;&gt;"",ABS(b_BDVSA!G825),"")</f>
        <v/>
      </c>
      <c r="H825" s="125" t="str">
        <f>IF(AND(b_BDVSA!G825&lt;&gt;"",b_BDVSA!G825&lt;&gt;0)=TRUE,IF(b_BDVSA!G825&gt;0,"D","A"),"")</f>
        <v/>
      </c>
      <c r="I825" s="125" t="str">
        <f>IF(b_BDVSA!H825&lt;&gt;"",ABS(b_BDVSA!H825),"")</f>
        <v/>
      </c>
      <c r="J825" s="125" t="str">
        <f>IF(AND(b_BDVSA!H825&lt;&gt;"",b_BDVSA!H825&lt;&gt;0)=TRUE,IF(b_BDVSA!H825&gt;0,"D","A"),"")</f>
        <v/>
      </c>
      <c r="K825" s="126" t="str">
        <f>IF(b_BDVSA!I825&lt;&gt;"",ABS(b_BDVSA!I825),"")</f>
        <v/>
      </c>
      <c r="L825" s="125" t="str">
        <f>IF(b_BDVSA!L825&lt;&gt;"",ABS(b_BDVSA!L825),"")</f>
        <v/>
      </c>
      <c r="M825" s="125" t="str">
        <f>IF(AND(b_BDVSA!L825&lt;&gt;"",b_BDVSA!L825&lt;&gt;0)=TRUE,IF(b_BDVSA!L825&gt;0,"D","A"),"")</f>
        <v/>
      </c>
      <c r="N825" s="125" t="str">
        <f>IF(b_BDVSA!M825&lt;&gt;"",ABS(b_BDVSA!M825),"")</f>
        <v/>
      </c>
      <c r="O825" s="125" t="str">
        <f>IF(AND(b_BDVSA!M825&lt;&gt;"",b_BDVSA!M825&lt;&gt;0)=TRUE,IF(b_BDVSA!M825&gt;0,"D","A"),"")</f>
        <v/>
      </c>
      <c r="P825" s="126" t="str">
        <f>IF(b_BDVSA!N825&lt;&gt;"",ABS(b_BDVSA!N825),"")</f>
        <v/>
      </c>
      <c r="Q825" s="125" t="str">
        <f>IF(b_BDVSA!Q825&lt;&gt;"",ABS(b_BDVSA!Q825),"")</f>
        <v/>
      </c>
      <c r="R825" s="125" t="str">
        <f>IF(AND(b_BDVSA!Q825&lt;&gt;"",b_BDVSA!Q825&lt;&gt;0)=TRUE,IF(b_BDVSA!Q825&gt;0,"D","A"),"")</f>
        <v/>
      </c>
      <c r="S825" s="125" t="str">
        <f>IF(b_BDVSA!R825&lt;&gt;"",ABS(b_BDVSA!R825),"")</f>
        <v/>
      </c>
      <c r="T825" s="125" t="str">
        <f>IF(AND(b_BDVSA!R825&lt;&gt;"",b_BDVSA!R825&lt;&gt;0)=TRUE,IF(b_BDVSA!R825&gt;0,"D","A"),"")</f>
        <v/>
      </c>
      <c r="U825" s="126" t="str">
        <f>IF(b_BDVSA!S825&lt;&gt;"",ABS(b_BDVSA!S825),"")</f>
        <v/>
      </c>
      <c r="V825" s="125" t="str">
        <f>IF(b_BDVSA!V825&lt;&gt;"",ABS(b_BDVSA!V825),"")</f>
        <v/>
      </c>
      <c r="W825" s="125" t="str">
        <f>IF(AND(b_BDVSA!V825&lt;&gt;"",b_BDVSA!V825&lt;&gt;0)=TRUE,IF(b_BDVSA!V825&gt;0,"D","A"),"")</f>
        <v/>
      </c>
      <c r="X825" s="125" t="str">
        <f>IF(b_BDVSA!W825&lt;&gt;"",ABS(b_BDVSA!W825),"")</f>
        <v/>
      </c>
      <c r="Y825" s="125" t="str">
        <f>IF(AND(b_BDVSA!W825&lt;&gt;"",b_BDVSA!W825&lt;&gt;0)=TRUE,IF(b_BDVSA!W825&gt;0,"D","A"),"")</f>
        <v/>
      </c>
      <c r="Z825" s="126" t="str">
        <f>IF(b_BDVSA!X825&lt;&gt;"",ABS(b_BDVSA!X825),"")</f>
        <v/>
      </c>
    </row>
    <row r="826" spans="1:26">
      <c r="A826" s="117" t="str">
        <f>IF(dati_pdc!A822&lt;&gt;"",IF(dati_pdc!D822=1,RIGHT(dati_pdc!A822,dati_pdc!E822),dati_pdc!A822),"")</f>
        <v/>
      </c>
      <c r="B826" s="117" t="str">
        <f>IF(dati_pdc!B822&lt;&gt;"",dati_pdc!B822,"")</f>
        <v/>
      </c>
      <c r="C826" s="117" t="str">
        <f>IF(dati_pdc!C822&lt;&gt;"",dati_pdc!C822,"")</f>
        <v/>
      </c>
      <c r="D826" s="117" t="str">
        <f>IF(dati_pdc!D822&lt;&gt;"",dati_pdc!D822,"")</f>
        <v/>
      </c>
      <c r="E826" s="125" t="str">
        <f>IF(b_BDVSA!F826&lt;&gt;"",ABS(b_BDVSA!F826),"")</f>
        <v/>
      </c>
      <c r="F826" s="125" t="str">
        <f>IF(AND(b_BDVSA!F826&lt;&gt;"",b_BDVSA!F826&lt;&gt;0)=TRUE,IF(b_BDVSA!F826&gt;0,"D","A"),"")</f>
        <v/>
      </c>
      <c r="G826" s="125" t="str">
        <f>IF(b_BDVSA!G826&lt;&gt;"",ABS(b_BDVSA!G826),"")</f>
        <v/>
      </c>
      <c r="H826" s="125" t="str">
        <f>IF(AND(b_BDVSA!G826&lt;&gt;"",b_BDVSA!G826&lt;&gt;0)=TRUE,IF(b_BDVSA!G826&gt;0,"D","A"),"")</f>
        <v/>
      </c>
      <c r="I826" s="125" t="str">
        <f>IF(b_BDVSA!H826&lt;&gt;"",ABS(b_BDVSA!H826),"")</f>
        <v/>
      </c>
      <c r="J826" s="125" t="str">
        <f>IF(AND(b_BDVSA!H826&lt;&gt;"",b_BDVSA!H826&lt;&gt;0)=TRUE,IF(b_BDVSA!H826&gt;0,"D","A"),"")</f>
        <v/>
      </c>
      <c r="K826" s="126" t="str">
        <f>IF(b_BDVSA!I826&lt;&gt;"",ABS(b_BDVSA!I826),"")</f>
        <v/>
      </c>
      <c r="L826" s="125" t="str">
        <f>IF(b_BDVSA!L826&lt;&gt;"",ABS(b_BDVSA!L826),"")</f>
        <v/>
      </c>
      <c r="M826" s="125" t="str">
        <f>IF(AND(b_BDVSA!L826&lt;&gt;"",b_BDVSA!L826&lt;&gt;0)=TRUE,IF(b_BDVSA!L826&gt;0,"D","A"),"")</f>
        <v/>
      </c>
      <c r="N826" s="125" t="str">
        <f>IF(b_BDVSA!M826&lt;&gt;"",ABS(b_BDVSA!M826),"")</f>
        <v/>
      </c>
      <c r="O826" s="125" t="str">
        <f>IF(AND(b_BDVSA!M826&lt;&gt;"",b_BDVSA!M826&lt;&gt;0)=TRUE,IF(b_BDVSA!M826&gt;0,"D","A"),"")</f>
        <v/>
      </c>
      <c r="P826" s="126" t="str">
        <f>IF(b_BDVSA!N826&lt;&gt;"",ABS(b_BDVSA!N826),"")</f>
        <v/>
      </c>
      <c r="Q826" s="125" t="str">
        <f>IF(b_BDVSA!Q826&lt;&gt;"",ABS(b_BDVSA!Q826),"")</f>
        <v/>
      </c>
      <c r="R826" s="125" t="str">
        <f>IF(AND(b_BDVSA!Q826&lt;&gt;"",b_BDVSA!Q826&lt;&gt;0)=TRUE,IF(b_BDVSA!Q826&gt;0,"D","A"),"")</f>
        <v/>
      </c>
      <c r="S826" s="125" t="str">
        <f>IF(b_BDVSA!R826&lt;&gt;"",ABS(b_BDVSA!R826),"")</f>
        <v/>
      </c>
      <c r="T826" s="125" t="str">
        <f>IF(AND(b_BDVSA!R826&lt;&gt;"",b_BDVSA!R826&lt;&gt;0)=TRUE,IF(b_BDVSA!R826&gt;0,"D","A"),"")</f>
        <v/>
      </c>
      <c r="U826" s="126" t="str">
        <f>IF(b_BDVSA!S826&lt;&gt;"",ABS(b_BDVSA!S826),"")</f>
        <v/>
      </c>
      <c r="V826" s="125" t="str">
        <f>IF(b_BDVSA!V826&lt;&gt;"",ABS(b_BDVSA!V826),"")</f>
        <v/>
      </c>
      <c r="W826" s="125" t="str">
        <f>IF(AND(b_BDVSA!V826&lt;&gt;"",b_BDVSA!V826&lt;&gt;0)=TRUE,IF(b_BDVSA!V826&gt;0,"D","A"),"")</f>
        <v/>
      </c>
      <c r="X826" s="125" t="str">
        <f>IF(b_BDVSA!W826&lt;&gt;"",ABS(b_BDVSA!W826),"")</f>
        <v/>
      </c>
      <c r="Y826" s="125" t="str">
        <f>IF(AND(b_BDVSA!W826&lt;&gt;"",b_BDVSA!W826&lt;&gt;0)=TRUE,IF(b_BDVSA!W826&gt;0,"D","A"),"")</f>
        <v/>
      </c>
      <c r="Z826" s="126" t="str">
        <f>IF(b_BDVSA!X826&lt;&gt;"",ABS(b_BDVSA!X826),"")</f>
        <v/>
      </c>
    </row>
    <row r="827" spans="1:26">
      <c r="A827" s="117" t="str">
        <f>IF(dati_pdc!A823&lt;&gt;"",IF(dati_pdc!D823=1,RIGHT(dati_pdc!A823,dati_pdc!E823),dati_pdc!A823),"")</f>
        <v/>
      </c>
      <c r="B827" s="117" t="str">
        <f>IF(dati_pdc!B823&lt;&gt;"",dati_pdc!B823,"")</f>
        <v/>
      </c>
      <c r="C827" s="117" t="str">
        <f>IF(dati_pdc!C823&lt;&gt;"",dati_pdc!C823,"")</f>
        <v/>
      </c>
      <c r="D827" s="117" t="str">
        <f>IF(dati_pdc!D823&lt;&gt;"",dati_pdc!D823,"")</f>
        <v/>
      </c>
      <c r="E827" s="125" t="str">
        <f>IF(b_BDVSA!F827&lt;&gt;"",ABS(b_BDVSA!F827),"")</f>
        <v/>
      </c>
      <c r="F827" s="125" t="str">
        <f>IF(AND(b_BDVSA!F827&lt;&gt;"",b_BDVSA!F827&lt;&gt;0)=TRUE,IF(b_BDVSA!F827&gt;0,"D","A"),"")</f>
        <v/>
      </c>
      <c r="G827" s="125" t="str">
        <f>IF(b_BDVSA!G827&lt;&gt;"",ABS(b_BDVSA!G827),"")</f>
        <v/>
      </c>
      <c r="H827" s="125" t="str">
        <f>IF(AND(b_BDVSA!G827&lt;&gt;"",b_BDVSA!G827&lt;&gt;0)=TRUE,IF(b_BDVSA!G827&gt;0,"D","A"),"")</f>
        <v/>
      </c>
      <c r="I827" s="125" t="str">
        <f>IF(b_BDVSA!H827&lt;&gt;"",ABS(b_BDVSA!H827),"")</f>
        <v/>
      </c>
      <c r="J827" s="125" t="str">
        <f>IF(AND(b_BDVSA!H827&lt;&gt;"",b_BDVSA!H827&lt;&gt;0)=TRUE,IF(b_BDVSA!H827&gt;0,"D","A"),"")</f>
        <v/>
      </c>
      <c r="K827" s="126" t="str">
        <f>IF(b_BDVSA!I827&lt;&gt;"",ABS(b_BDVSA!I827),"")</f>
        <v/>
      </c>
      <c r="L827" s="125" t="str">
        <f>IF(b_BDVSA!L827&lt;&gt;"",ABS(b_BDVSA!L827),"")</f>
        <v/>
      </c>
      <c r="M827" s="125" t="str">
        <f>IF(AND(b_BDVSA!L827&lt;&gt;"",b_BDVSA!L827&lt;&gt;0)=TRUE,IF(b_BDVSA!L827&gt;0,"D","A"),"")</f>
        <v/>
      </c>
      <c r="N827" s="125" t="str">
        <f>IF(b_BDVSA!M827&lt;&gt;"",ABS(b_BDVSA!M827),"")</f>
        <v/>
      </c>
      <c r="O827" s="125" t="str">
        <f>IF(AND(b_BDVSA!M827&lt;&gt;"",b_BDVSA!M827&lt;&gt;0)=TRUE,IF(b_BDVSA!M827&gt;0,"D","A"),"")</f>
        <v/>
      </c>
      <c r="P827" s="126" t="str">
        <f>IF(b_BDVSA!N827&lt;&gt;"",ABS(b_BDVSA!N827),"")</f>
        <v/>
      </c>
      <c r="Q827" s="125" t="str">
        <f>IF(b_BDVSA!Q827&lt;&gt;"",ABS(b_BDVSA!Q827),"")</f>
        <v/>
      </c>
      <c r="R827" s="125" t="str">
        <f>IF(AND(b_BDVSA!Q827&lt;&gt;"",b_BDVSA!Q827&lt;&gt;0)=TRUE,IF(b_BDVSA!Q827&gt;0,"D","A"),"")</f>
        <v/>
      </c>
      <c r="S827" s="125" t="str">
        <f>IF(b_BDVSA!R827&lt;&gt;"",ABS(b_BDVSA!R827),"")</f>
        <v/>
      </c>
      <c r="T827" s="125" t="str">
        <f>IF(AND(b_BDVSA!R827&lt;&gt;"",b_BDVSA!R827&lt;&gt;0)=TRUE,IF(b_BDVSA!R827&gt;0,"D","A"),"")</f>
        <v/>
      </c>
      <c r="U827" s="126" t="str">
        <f>IF(b_BDVSA!S827&lt;&gt;"",ABS(b_BDVSA!S827),"")</f>
        <v/>
      </c>
      <c r="V827" s="125" t="str">
        <f>IF(b_BDVSA!V827&lt;&gt;"",ABS(b_BDVSA!V827),"")</f>
        <v/>
      </c>
      <c r="W827" s="125" t="str">
        <f>IF(AND(b_BDVSA!V827&lt;&gt;"",b_BDVSA!V827&lt;&gt;0)=TRUE,IF(b_BDVSA!V827&gt;0,"D","A"),"")</f>
        <v/>
      </c>
      <c r="X827" s="125" t="str">
        <f>IF(b_BDVSA!W827&lt;&gt;"",ABS(b_BDVSA!W827),"")</f>
        <v/>
      </c>
      <c r="Y827" s="125" t="str">
        <f>IF(AND(b_BDVSA!W827&lt;&gt;"",b_BDVSA!W827&lt;&gt;0)=TRUE,IF(b_BDVSA!W827&gt;0,"D","A"),"")</f>
        <v/>
      </c>
      <c r="Z827" s="126" t="str">
        <f>IF(b_BDVSA!X827&lt;&gt;"",ABS(b_BDVSA!X827),"")</f>
        <v/>
      </c>
    </row>
    <row r="828" spans="1:26">
      <c r="A828" s="117" t="str">
        <f>IF(dati_pdc!A824&lt;&gt;"",IF(dati_pdc!D824=1,RIGHT(dati_pdc!A824,dati_pdc!E824),dati_pdc!A824),"")</f>
        <v/>
      </c>
      <c r="B828" s="117" t="str">
        <f>IF(dati_pdc!B824&lt;&gt;"",dati_pdc!B824,"")</f>
        <v/>
      </c>
      <c r="C828" s="117" t="str">
        <f>IF(dati_pdc!C824&lt;&gt;"",dati_pdc!C824,"")</f>
        <v/>
      </c>
      <c r="D828" s="117" t="str">
        <f>IF(dati_pdc!D824&lt;&gt;"",dati_pdc!D824,"")</f>
        <v/>
      </c>
      <c r="E828" s="125" t="str">
        <f>IF(b_BDVSA!F828&lt;&gt;"",ABS(b_BDVSA!F828),"")</f>
        <v/>
      </c>
      <c r="F828" s="125" t="str">
        <f>IF(AND(b_BDVSA!F828&lt;&gt;"",b_BDVSA!F828&lt;&gt;0)=TRUE,IF(b_BDVSA!F828&gt;0,"D","A"),"")</f>
        <v/>
      </c>
      <c r="G828" s="125" t="str">
        <f>IF(b_BDVSA!G828&lt;&gt;"",ABS(b_BDVSA!G828),"")</f>
        <v/>
      </c>
      <c r="H828" s="125" t="str">
        <f>IF(AND(b_BDVSA!G828&lt;&gt;"",b_BDVSA!G828&lt;&gt;0)=TRUE,IF(b_BDVSA!G828&gt;0,"D","A"),"")</f>
        <v/>
      </c>
      <c r="I828" s="125" t="str">
        <f>IF(b_BDVSA!H828&lt;&gt;"",ABS(b_BDVSA!H828),"")</f>
        <v/>
      </c>
      <c r="J828" s="125" t="str">
        <f>IF(AND(b_BDVSA!H828&lt;&gt;"",b_BDVSA!H828&lt;&gt;0)=TRUE,IF(b_BDVSA!H828&gt;0,"D","A"),"")</f>
        <v/>
      </c>
      <c r="K828" s="126" t="str">
        <f>IF(b_BDVSA!I828&lt;&gt;"",ABS(b_BDVSA!I828),"")</f>
        <v/>
      </c>
      <c r="L828" s="125" t="str">
        <f>IF(b_BDVSA!L828&lt;&gt;"",ABS(b_BDVSA!L828),"")</f>
        <v/>
      </c>
      <c r="M828" s="125" t="str">
        <f>IF(AND(b_BDVSA!L828&lt;&gt;"",b_BDVSA!L828&lt;&gt;0)=TRUE,IF(b_BDVSA!L828&gt;0,"D","A"),"")</f>
        <v/>
      </c>
      <c r="N828" s="125" t="str">
        <f>IF(b_BDVSA!M828&lt;&gt;"",ABS(b_BDVSA!M828),"")</f>
        <v/>
      </c>
      <c r="O828" s="125" t="str">
        <f>IF(AND(b_BDVSA!M828&lt;&gt;"",b_BDVSA!M828&lt;&gt;0)=TRUE,IF(b_BDVSA!M828&gt;0,"D","A"),"")</f>
        <v/>
      </c>
      <c r="P828" s="126" t="str">
        <f>IF(b_BDVSA!N828&lt;&gt;"",ABS(b_BDVSA!N828),"")</f>
        <v/>
      </c>
      <c r="Q828" s="125" t="str">
        <f>IF(b_BDVSA!Q828&lt;&gt;"",ABS(b_BDVSA!Q828),"")</f>
        <v/>
      </c>
      <c r="R828" s="125" t="str">
        <f>IF(AND(b_BDVSA!Q828&lt;&gt;"",b_BDVSA!Q828&lt;&gt;0)=TRUE,IF(b_BDVSA!Q828&gt;0,"D","A"),"")</f>
        <v/>
      </c>
      <c r="S828" s="125" t="str">
        <f>IF(b_BDVSA!R828&lt;&gt;"",ABS(b_BDVSA!R828),"")</f>
        <v/>
      </c>
      <c r="T828" s="125" t="str">
        <f>IF(AND(b_BDVSA!R828&lt;&gt;"",b_BDVSA!R828&lt;&gt;0)=TRUE,IF(b_BDVSA!R828&gt;0,"D","A"),"")</f>
        <v/>
      </c>
      <c r="U828" s="126" t="str">
        <f>IF(b_BDVSA!S828&lt;&gt;"",ABS(b_BDVSA!S828),"")</f>
        <v/>
      </c>
      <c r="V828" s="125" t="str">
        <f>IF(b_BDVSA!V828&lt;&gt;"",ABS(b_BDVSA!V828),"")</f>
        <v/>
      </c>
      <c r="W828" s="125" t="str">
        <f>IF(AND(b_BDVSA!V828&lt;&gt;"",b_BDVSA!V828&lt;&gt;0)=TRUE,IF(b_BDVSA!V828&gt;0,"D","A"),"")</f>
        <v/>
      </c>
      <c r="X828" s="125" t="str">
        <f>IF(b_BDVSA!W828&lt;&gt;"",ABS(b_BDVSA!W828),"")</f>
        <v/>
      </c>
      <c r="Y828" s="125" t="str">
        <f>IF(AND(b_BDVSA!W828&lt;&gt;"",b_BDVSA!W828&lt;&gt;0)=TRUE,IF(b_BDVSA!W828&gt;0,"D","A"),"")</f>
        <v/>
      </c>
      <c r="Z828" s="126" t="str">
        <f>IF(b_BDVSA!X828&lt;&gt;"",ABS(b_BDVSA!X828),"")</f>
        <v/>
      </c>
    </row>
    <row r="829" spans="1:26">
      <c r="A829" s="117" t="str">
        <f>IF(dati_pdc!A825&lt;&gt;"",IF(dati_pdc!D825=1,RIGHT(dati_pdc!A825,dati_pdc!E825),dati_pdc!A825),"")</f>
        <v/>
      </c>
      <c r="B829" s="117" t="str">
        <f>IF(dati_pdc!B825&lt;&gt;"",dati_pdc!B825,"")</f>
        <v/>
      </c>
      <c r="C829" s="117" t="str">
        <f>IF(dati_pdc!C825&lt;&gt;"",dati_pdc!C825,"")</f>
        <v/>
      </c>
      <c r="D829" s="117" t="str">
        <f>IF(dati_pdc!D825&lt;&gt;"",dati_pdc!D825,"")</f>
        <v/>
      </c>
      <c r="E829" s="125" t="str">
        <f>IF(b_BDVSA!F829&lt;&gt;"",ABS(b_BDVSA!F829),"")</f>
        <v/>
      </c>
      <c r="F829" s="125" t="str">
        <f>IF(AND(b_BDVSA!F829&lt;&gt;"",b_BDVSA!F829&lt;&gt;0)=TRUE,IF(b_BDVSA!F829&gt;0,"D","A"),"")</f>
        <v/>
      </c>
      <c r="G829" s="125" t="str">
        <f>IF(b_BDVSA!G829&lt;&gt;"",ABS(b_BDVSA!G829),"")</f>
        <v/>
      </c>
      <c r="H829" s="125" t="str">
        <f>IF(AND(b_BDVSA!G829&lt;&gt;"",b_BDVSA!G829&lt;&gt;0)=TRUE,IF(b_BDVSA!G829&gt;0,"D","A"),"")</f>
        <v/>
      </c>
      <c r="I829" s="125" t="str">
        <f>IF(b_BDVSA!H829&lt;&gt;"",ABS(b_BDVSA!H829),"")</f>
        <v/>
      </c>
      <c r="J829" s="125" t="str">
        <f>IF(AND(b_BDVSA!H829&lt;&gt;"",b_BDVSA!H829&lt;&gt;0)=TRUE,IF(b_BDVSA!H829&gt;0,"D","A"),"")</f>
        <v/>
      </c>
      <c r="K829" s="126" t="str">
        <f>IF(b_BDVSA!I829&lt;&gt;"",ABS(b_BDVSA!I829),"")</f>
        <v/>
      </c>
      <c r="L829" s="125" t="str">
        <f>IF(b_BDVSA!L829&lt;&gt;"",ABS(b_BDVSA!L829),"")</f>
        <v/>
      </c>
      <c r="M829" s="125" t="str">
        <f>IF(AND(b_BDVSA!L829&lt;&gt;"",b_BDVSA!L829&lt;&gt;0)=TRUE,IF(b_BDVSA!L829&gt;0,"D","A"),"")</f>
        <v/>
      </c>
      <c r="N829" s="125" t="str">
        <f>IF(b_BDVSA!M829&lt;&gt;"",ABS(b_BDVSA!M829),"")</f>
        <v/>
      </c>
      <c r="O829" s="125" t="str">
        <f>IF(AND(b_BDVSA!M829&lt;&gt;"",b_BDVSA!M829&lt;&gt;0)=TRUE,IF(b_BDVSA!M829&gt;0,"D","A"),"")</f>
        <v/>
      </c>
      <c r="P829" s="126" t="str">
        <f>IF(b_BDVSA!N829&lt;&gt;"",ABS(b_BDVSA!N829),"")</f>
        <v/>
      </c>
      <c r="Q829" s="125" t="str">
        <f>IF(b_BDVSA!Q829&lt;&gt;"",ABS(b_BDVSA!Q829),"")</f>
        <v/>
      </c>
      <c r="R829" s="125" t="str">
        <f>IF(AND(b_BDVSA!Q829&lt;&gt;"",b_BDVSA!Q829&lt;&gt;0)=TRUE,IF(b_BDVSA!Q829&gt;0,"D","A"),"")</f>
        <v/>
      </c>
      <c r="S829" s="125" t="str">
        <f>IF(b_BDVSA!R829&lt;&gt;"",ABS(b_BDVSA!R829),"")</f>
        <v/>
      </c>
      <c r="T829" s="125" t="str">
        <f>IF(AND(b_BDVSA!R829&lt;&gt;"",b_BDVSA!R829&lt;&gt;0)=TRUE,IF(b_BDVSA!R829&gt;0,"D","A"),"")</f>
        <v/>
      </c>
      <c r="U829" s="126" t="str">
        <f>IF(b_BDVSA!S829&lt;&gt;"",ABS(b_BDVSA!S829),"")</f>
        <v/>
      </c>
      <c r="V829" s="125" t="str">
        <f>IF(b_BDVSA!V829&lt;&gt;"",ABS(b_BDVSA!V829),"")</f>
        <v/>
      </c>
      <c r="W829" s="125" t="str">
        <f>IF(AND(b_BDVSA!V829&lt;&gt;"",b_BDVSA!V829&lt;&gt;0)=TRUE,IF(b_BDVSA!V829&gt;0,"D","A"),"")</f>
        <v/>
      </c>
      <c r="X829" s="125" t="str">
        <f>IF(b_BDVSA!W829&lt;&gt;"",ABS(b_BDVSA!W829),"")</f>
        <v/>
      </c>
      <c r="Y829" s="125" t="str">
        <f>IF(AND(b_BDVSA!W829&lt;&gt;"",b_BDVSA!W829&lt;&gt;0)=TRUE,IF(b_BDVSA!W829&gt;0,"D","A"),"")</f>
        <v/>
      </c>
      <c r="Z829" s="126" t="str">
        <f>IF(b_BDVSA!X829&lt;&gt;"",ABS(b_BDVSA!X829),"")</f>
        <v/>
      </c>
    </row>
    <row r="830" spans="1:26">
      <c r="A830" s="117" t="str">
        <f>IF(dati_pdc!A826&lt;&gt;"",IF(dati_pdc!D826=1,RIGHT(dati_pdc!A826,dati_pdc!E826),dati_pdc!A826),"")</f>
        <v/>
      </c>
      <c r="B830" s="117" t="str">
        <f>IF(dati_pdc!B826&lt;&gt;"",dati_pdc!B826,"")</f>
        <v/>
      </c>
      <c r="C830" s="117" t="str">
        <f>IF(dati_pdc!C826&lt;&gt;"",dati_pdc!C826,"")</f>
        <v/>
      </c>
      <c r="D830" s="117" t="str">
        <f>IF(dati_pdc!D826&lt;&gt;"",dati_pdc!D826,"")</f>
        <v/>
      </c>
      <c r="E830" s="125" t="str">
        <f>IF(b_BDVSA!F830&lt;&gt;"",ABS(b_BDVSA!F830),"")</f>
        <v/>
      </c>
      <c r="F830" s="125" t="str">
        <f>IF(AND(b_BDVSA!F830&lt;&gt;"",b_BDVSA!F830&lt;&gt;0)=TRUE,IF(b_BDVSA!F830&gt;0,"D","A"),"")</f>
        <v/>
      </c>
      <c r="G830" s="125" t="str">
        <f>IF(b_BDVSA!G830&lt;&gt;"",ABS(b_BDVSA!G830),"")</f>
        <v/>
      </c>
      <c r="H830" s="125" t="str">
        <f>IF(AND(b_BDVSA!G830&lt;&gt;"",b_BDVSA!G830&lt;&gt;0)=TRUE,IF(b_BDVSA!G830&gt;0,"D","A"),"")</f>
        <v/>
      </c>
      <c r="I830" s="125" t="str">
        <f>IF(b_BDVSA!H830&lt;&gt;"",ABS(b_BDVSA!H830),"")</f>
        <v/>
      </c>
      <c r="J830" s="125" t="str">
        <f>IF(AND(b_BDVSA!H830&lt;&gt;"",b_BDVSA!H830&lt;&gt;0)=TRUE,IF(b_BDVSA!H830&gt;0,"D","A"),"")</f>
        <v/>
      </c>
      <c r="K830" s="126" t="str">
        <f>IF(b_BDVSA!I830&lt;&gt;"",ABS(b_BDVSA!I830),"")</f>
        <v/>
      </c>
      <c r="L830" s="125" t="str">
        <f>IF(b_BDVSA!L830&lt;&gt;"",ABS(b_BDVSA!L830),"")</f>
        <v/>
      </c>
      <c r="M830" s="125" t="str">
        <f>IF(AND(b_BDVSA!L830&lt;&gt;"",b_BDVSA!L830&lt;&gt;0)=TRUE,IF(b_BDVSA!L830&gt;0,"D","A"),"")</f>
        <v/>
      </c>
      <c r="N830" s="125" t="str">
        <f>IF(b_BDVSA!M830&lt;&gt;"",ABS(b_BDVSA!M830),"")</f>
        <v/>
      </c>
      <c r="O830" s="125" t="str">
        <f>IF(AND(b_BDVSA!M830&lt;&gt;"",b_BDVSA!M830&lt;&gt;0)=TRUE,IF(b_BDVSA!M830&gt;0,"D","A"),"")</f>
        <v/>
      </c>
      <c r="P830" s="126" t="str">
        <f>IF(b_BDVSA!N830&lt;&gt;"",ABS(b_BDVSA!N830),"")</f>
        <v/>
      </c>
      <c r="Q830" s="125" t="str">
        <f>IF(b_BDVSA!Q830&lt;&gt;"",ABS(b_BDVSA!Q830),"")</f>
        <v/>
      </c>
      <c r="R830" s="125" t="str">
        <f>IF(AND(b_BDVSA!Q830&lt;&gt;"",b_BDVSA!Q830&lt;&gt;0)=TRUE,IF(b_BDVSA!Q830&gt;0,"D","A"),"")</f>
        <v/>
      </c>
      <c r="S830" s="125" t="str">
        <f>IF(b_BDVSA!R830&lt;&gt;"",ABS(b_BDVSA!R830),"")</f>
        <v/>
      </c>
      <c r="T830" s="125" t="str">
        <f>IF(AND(b_BDVSA!R830&lt;&gt;"",b_BDVSA!R830&lt;&gt;0)=TRUE,IF(b_BDVSA!R830&gt;0,"D","A"),"")</f>
        <v/>
      </c>
      <c r="U830" s="126" t="str">
        <f>IF(b_BDVSA!S830&lt;&gt;"",ABS(b_BDVSA!S830),"")</f>
        <v/>
      </c>
      <c r="V830" s="125" t="str">
        <f>IF(b_BDVSA!V830&lt;&gt;"",ABS(b_BDVSA!V830),"")</f>
        <v/>
      </c>
      <c r="W830" s="125" t="str">
        <f>IF(AND(b_BDVSA!V830&lt;&gt;"",b_BDVSA!V830&lt;&gt;0)=TRUE,IF(b_BDVSA!V830&gt;0,"D","A"),"")</f>
        <v/>
      </c>
      <c r="X830" s="125" t="str">
        <f>IF(b_BDVSA!W830&lt;&gt;"",ABS(b_BDVSA!W830),"")</f>
        <v/>
      </c>
      <c r="Y830" s="125" t="str">
        <f>IF(AND(b_BDVSA!W830&lt;&gt;"",b_BDVSA!W830&lt;&gt;0)=TRUE,IF(b_BDVSA!W830&gt;0,"D","A"),"")</f>
        <v/>
      </c>
      <c r="Z830" s="126" t="str">
        <f>IF(b_BDVSA!X830&lt;&gt;"",ABS(b_BDVSA!X830),"")</f>
        <v/>
      </c>
    </row>
    <row r="831" spans="1:26">
      <c r="A831" s="117" t="str">
        <f>IF(dati_pdc!A827&lt;&gt;"",IF(dati_pdc!D827=1,RIGHT(dati_pdc!A827,dati_pdc!E827),dati_pdc!A827),"")</f>
        <v/>
      </c>
      <c r="B831" s="117" t="str">
        <f>IF(dati_pdc!B827&lt;&gt;"",dati_pdc!B827,"")</f>
        <v/>
      </c>
      <c r="C831" s="117" t="str">
        <f>IF(dati_pdc!C827&lt;&gt;"",dati_pdc!C827,"")</f>
        <v/>
      </c>
      <c r="D831" s="117" t="str">
        <f>IF(dati_pdc!D827&lt;&gt;"",dati_pdc!D827,"")</f>
        <v/>
      </c>
      <c r="E831" s="125" t="str">
        <f>IF(b_BDVSA!F831&lt;&gt;"",ABS(b_BDVSA!F831),"")</f>
        <v/>
      </c>
      <c r="F831" s="125" t="str">
        <f>IF(AND(b_BDVSA!F831&lt;&gt;"",b_BDVSA!F831&lt;&gt;0)=TRUE,IF(b_BDVSA!F831&gt;0,"D","A"),"")</f>
        <v/>
      </c>
      <c r="G831" s="125" t="str">
        <f>IF(b_BDVSA!G831&lt;&gt;"",ABS(b_BDVSA!G831),"")</f>
        <v/>
      </c>
      <c r="H831" s="125" t="str">
        <f>IF(AND(b_BDVSA!G831&lt;&gt;"",b_BDVSA!G831&lt;&gt;0)=TRUE,IF(b_BDVSA!G831&gt;0,"D","A"),"")</f>
        <v/>
      </c>
      <c r="I831" s="125" t="str">
        <f>IF(b_BDVSA!H831&lt;&gt;"",ABS(b_BDVSA!H831),"")</f>
        <v/>
      </c>
      <c r="J831" s="125" t="str">
        <f>IF(AND(b_BDVSA!H831&lt;&gt;"",b_BDVSA!H831&lt;&gt;0)=TRUE,IF(b_BDVSA!H831&gt;0,"D","A"),"")</f>
        <v/>
      </c>
      <c r="K831" s="126" t="str">
        <f>IF(b_BDVSA!I831&lt;&gt;"",ABS(b_BDVSA!I831),"")</f>
        <v/>
      </c>
      <c r="L831" s="125" t="str">
        <f>IF(b_BDVSA!L831&lt;&gt;"",ABS(b_BDVSA!L831),"")</f>
        <v/>
      </c>
      <c r="M831" s="125" t="str">
        <f>IF(AND(b_BDVSA!L831&lt;&gt;"",b_BDVSA!L831&lt;&gt;0)=TRUE,IF(b_BDVSA!L831&gt;0,"D","A"),"")</f>
        <v/>
      </c>
      <c r="N831" s="125" t="str">
        <f>IF(b_BDVSA!M831&lt;&gt;"",ABS(b_BDVSA!M831),"")</f>
        <v/>
      </c>
      <c r="O831" s="125" t="str">
        <f>IF(AND(b_BDVSA!M831&lt;&gt;"",b_BDVSA!M831&lt;&gt;0)=TRUE,IF(b_BDVSA!M831&gt;0,"D","A"),"")</f>
        <v/>
      </c>
      <c r="P831" s="126" t="str">
        <f>IF(b_BDVSA!N831&lt;&gt;"",ABS(b_BDVSA!N831),"")</f>
        <v/>
      </c>
      <c r="Q831" s="125" t="str">
        <f>IF(b_BDVSA!Q831&lt;&gt;"",ABS(b_BDVSA!Q831),"")</f>
        <v/>
      </c>
      <c r="R831" s="125" t="str">
        <f>IF(AND(b_BDVSA!Q831&lt;&gt;"",b_BDVSA!Q831&lt;&gt;0)=TRUE,IF(b_BDVSA!Q831&gt;0,"D","A"),"")</f>
        <v/>
      </c>
      <c r="S831" s="125" t="str">
        <f>IF(b_BDVSA!R831&lt;&gt;"",ABS(b_BDVSA!R831),"")</f>
        <v/>
      </c>
      <c r="T831" s="125" t="str">
        <f>IF(AND(b_BDVSA!R831&lt;&gt;"",b_BDVSA!R831&lt;&gt;0)=TRUE,IF(b_BDVSA!R831&gt;0,"D","A"),"")</f>
        <v/>
      </c>
      <c r="U831" s="126" t="str">
        <f>IF(b_BDVSA!S831&lt;&gt;"",ABS(b_BDVSA!S831),"")</f>
        <v/>
      </c>
      <c r="V831" s="125" t="str">
        <f>IF(b_BDVSA!V831&lt;&gt;"",ABS(b_BDVSA!V831),"")</f>
        <v/>
      </c>
      <c r="W831" s="125" t="str">
        <f>IF(AND(b_BDVSA!V831&lt;&gt;"",b_BDVSA!V831&lt;&gt;0)=TRUE,IF(b_BDVSA!V831&gt;0,"D","A"),"")</f>
        <v/>
      </c>
      <c r="X831" s="125" t="str">
        <f>IF(b_BDVSA!W831&lt;&gt;"",ABS(b_BDVSA!W831),"")</f>
        <v/>
      </c>
      <c r="Y831" s="125" t="str">
        <f>IF(AND(b_BDVSA!W831&lt;&gt;"",b_BDVSA!W831&lt;&gt;0)=TRUE,IF(b_BDVSA!W831&gt;0,"D","A"),"")</f>
        <v/>
      </c>
      <c r="Z831" s="126" t="str">
        <f>IF(b_BDVSA!X831&lt;&gt;"",ABS(b_BDVSA!X831),"")</f>
        <v/>
      </c>
    </row>
    <row r="832" spans="1:26">
      <c r="A832" s="117" t="str">
        <f>IF(dati_pdc!A828&lt;&gt;"",IF(dati_pdc!D828=1,RIGHT(dati_pdc!A828,dati_pdc!E828),dati_pdc!A828),"")</f>
        <v/>
      </c>
      <c r="B832" s="117" t="str">
        <f>IF(dati_pdc!B828&lt;&gt;"",dati_pdc!B828,"")</f>
        <v/>
      </c>
      <c r="C832" s="117" t="str">
        <f>IF(dati_pdc!C828&lt;&gt;"",dati_pdc!C828,"")</f>
        <v/>
      </c>
      <c r="D832" s="117" t="str">
        <f>IF(dati_pdc!D828&lt;&gt;"",dati_pdc!D828,"")</f>
        <v/>
      </c>
      <c r="E832" s="125" t="str">
        <f>IF(b_BDVSA!F832&lt;&gt;"",ABS(b_BDVSA!F832),"")</f>
        <v/>
      </c>
      <c r="F832" s="125" t="str">
        <f>IF(AND(b_BDVSA!F832&lt;&gt;"",b_BDVSA!F832&lt;&gt;0)=TRUE,IF(b_BDVSA!F832&gt;0,"D","A"),"")</f>
        <v/>
      </c>
      <c r="G832" s="125" t="str">
        <f>IF(b_BDVSA!G832&lt;&gt;"",ABS(b_BDVSA!G832),"")</f>
        <v/>
      </c>
      <c r="H832" s="125" t="str">
        <f>IF(AND(b_BDVSA!G832&lt;&gt;"",b_BDVSA!G832&lt;&gt;0)=TRUE,IF(b_BDVSA!G832&gt;0,"D","A"),"")</f>
        <v/>
      </c>
      <c r="I832" s="125" t="str">
        <f>IF(b_BDVSA!H832&lt;&gt;"",ABS(b_BDVSA!H832),"")</f>
        <v/>
      </c>
      <c r="J832" s="125" t="str">
        <f>IF(AND(b_BDVSA!H832&lt;&gt;"",b_BDVSA!H832&lt;&gt;0)=TRUE,IF(b_BDVSA!H832&gt;0,"D","A"),"")</f>
        <v/>
      </c>
      <c r="K832" s="126" t="str">
        <f>IF(b_BDVSA!I832&lt;&gt;"",ABS(b_BDVSA!I832),"")</f>
        <v/>
      </c>
      <c r="L832" s="125" t="str">
        <f>IF(b_BDVSA!L832&lt;&gt;"",ABS(b_BDVSA!L832),"")</f>
        <v/>
      </c>
      <c r="M832" s="125" t="str">
        <f>IF(AND(b_BDVSA!L832&lt;&gt;"",b_BDVSA!L832&lt;&gt;0)=TRUE,IF(b_BDVSA!L832&gt;0,"D","A"),"")</f>
        <v/>
      </c>
      <c r="N832" s="125" t="str">
        <f>IF(b_BDVSA!M832&lt;&gt;"",ABS(b_BDVSA!M832),"")</f>
        <v/>
      </c>
      <c r="O832" s="125" t="str">
        <f>IF(AND(b_BDVSA!M832&lt;&gt;"",b_BDVSA!M832&lt;&gt;0)=TRUE,IF(b_BDVSA!M832&gt;0,"D","A"),"")</f>
        <v/>
      </c>
      <c r="P832" s="126" t="str">
        <f>IF(b_BDVSA!N832&lt;&gt;"",ABS(b_BDVSA!N832),"")</f>
        <v/>
      </c>
      <c r="Q832" s="125" t="str">
        <f>IF(b_BDVSA!Q832&lt;&gt;"",ABS(b_BDVSA!Q832),"")</f>
        <v/>
      </c>
      <c r="R832" s="125" t="str">
        <f>IF(AND(b_BDVSA!Q832&lt;&gt;"",b_BDVSA!Q832&lt;&gt;0)=TRUE,IF(b_BDVSA!Q832&gt;0,"D","A"),"")</f>
        <v/>
      </c>
      <c r="S832" s="125" t="str">
        <f>IF(b_BDVSA!R832&lt;&gt;"",ABS(b_BDVSA!R832),"")</f>
        <v/>
      </c>
      <c r="T832" s="125" t="str">
        <f>IF(AND(b_BDVSA!R832&lt;&gt;"",b_BDVSA!R832&lt;&gt;0)=TRUE,IF(b_BDVSA!R832&gt;0,"D","A"),"")</f>
        <v/>
      </c>
      <c r="U832" s="126" t="str">
        <f>IF(b_BDVSA!S832&lt;&gt;"",ABS(b_BDVSA!S832),"")</f>
        <v/>
      </c>
      <c r="V832" s="125" t="str">
        <f>IF(b_BDVSA!V832&lt;&gt;"",ABS(b_BDVSA!V832),"")</f>
        <v/>
      </c>
      <c r="W832" s="125" t="str">
        <f>IF(AND(b_BDVSA!V832&lt;&gt;"",b_BDVSA!V832&lt;&gt;0)=TRUE,IF(b_BDVSA!V832&gt;0,"D","A"),"")</f>
        <v/>
      </c>
      <c r="X832" s="125" t="str">
        <f>IF(b_BDVSA!W832&lt;&gt;"",ABS(b_BDVSA!W832),"")</f>
        <v/>
      </c>
      <c r="Y832" s="125" t="str">
        <f>IF(AND(b_BDVSA!W832&lt;&gt;"",b_BDVSA!W832&lt;&gt;0)=TRUE,IF(b_BDVSA!W832&gt;0,"D","A"),"")</f>
        <v/>
      </c>
      <c r="Z832" s="126" t="str">
        <f>IF(b_BDVSA!X832&lt;&gt;"",ABS(b_BDVSA!X832),"")</f>
        <v/>
      </c>
    </row>
    <row r="833" spans="1:26">
      <c r="A833" s="117" t="str">
        <f>IF(dati_pdc!A829&lt;&gt;"",IF(dati_pdc!D829=1,RIGHT(dati_pdc!A829,dati_pdc!E829),dati_pdc!A829),"")</f>
        <v/>
      </c>
      <c r="B833" s="117" t="str">
        <f>IF(dati_pdc!B829&lt;&gt;"",dati_pdc!B829,"")</f>
        <v/>
      </c>
      <c r="C833" s="117" t="str">
        <f>IF(dati_pdc!C829&lt;&gt;"",dati_pdc!C829,"")</f>
        <v/>
      </c>
      <c r="D833" s="117" t="str">
        <f>IF(dati_pdc!D829&lt;&gt;"",dati_pdc!D829,"")</f>
        <v/>
      </c>
      <c r="E833" s="125" t="str">
        <f>IF(b_BDVSA!F833&lt;&gt;"",ABS(b_BDVSA!F833),"")</f>
        <v/>
      </c>
      <c r="F833" s="125" t="str">
        <f>IF(AND(b_BDVSA!F833&lt;&gt;"",b_BDVSA!F833&lt;&gt;0)=TRUE,IF(b_BDVSA!F833&gt;0,"D","A"),"")</f>
        <v/>
      </c>
      <c r="G833" s="125" t="str">
        <f>IF(b_BDVSA!G833&lt;&gt;"",ABS(b_BDVSA!G833),"")</f>
        <v/>
      </c>
      <c r="H833" s="125" t="str">
        <f>IF(AND(b_BDVSA!G833&lt;&gt;"",b_BDVSA!G833&lt;&gt;0)=TRUE,IF(b_BDVSA!G833&gt;0,"D","A"),"")</f>
        <v/>
      </c>
      <c r="I833" s="125" t="str">
        <f>IF(b_BDVSA!H833&lt;&gt;"",ABS(b_BDVSA!H833),"")</f>
        <v/>
      </c>
      <c r="J833" s="125" t="str">
        <f>IF(AND(b_BDVSA!H833&lt;&gt;"",b_BDVSA!H833&lt;&gt;0)=TRUE,IF(b_BDVSA!H833&gt;0,"D","A"),"")</f>
        <v/>
      </c>
      <c r="K833" s="126" t="str">
        <f>IF(b_BDVSA!I833&lt;&gt;"",ABS(b_BDVSA!I833),"")</f>
        <v/>
      </c>
      <c r="L833" s="125" t="str">
        <f>IF(b_BDVSA!L833&lt;&gt;"",ABS(b_BDVSA!L833),"")</f>
        <v/>
      </c>
      <c r="M833" s="125" t="str">
        <f>IF(AND(b_BDVSA!L833&lt;&gt;"",b_BDVSA!L833&lt;&gt;0)=TRUE,IF(b_BDVSA!L833&gt;0,"D","A"),"")</f>
        <v/>
      </c>
      <c r="N833" s="125" t="str">
        <f>IF(b_BDVSA!M833&lt;&gt;"",ABS(b_BDVSA!M833),"")</f>
        <v/>
      </c>
      <c r="O833" s="125" t="str">
        <f>IF(AND(b_BDVSA!M833&lt;&gt;"",b_BDVSA!M833&lt;&gt;0)=TRUE,IF(b_BDVSA!M833&gt;0,"D","A"),"")</f>
        <v/>
      </c>
      <c r="P833" s="126" t="str">
        <f>IF(b_BDVSA!N833&lt;&gt;"",ABS(b_BDVSA!N833),"")</f>
        <v/>
      </c>
      <c r="Q833" s="125" t="str">
        <f>IF(b_BDVSA!Q833&lt;&gt;"",ABS(b_BDVSA!Q833),"")</f>
        <v/>
      </c>
      <c r="R833" s="125" t="str">
        <f>IF(AND(b_BDVSA!Q833&lt;&gt;"",b_BDVSA!Q833&lt;&gt;0)=TRUE,IF(b_BDVSA!Q833&gt;0,"D","A"),"")</f>
        <v/>
      </c>
      <c r="S833" s="125" t="str">
        <f>IF(b_BDVSA!R833&lt;&gt;"",ABS(b_BDVSA!R833),"")</f>
        <v/>
      </c>
      <c r="T833" s="125" t="str">
        <f>IF(AND(b_BDVSA!R833&lt;&gt;"",b_BDVSA!R833&lt;&gt;0)=TRUE,IF(b_BDVSA!R833&gt;0,"D","A"),"")</f>
        <v/>
      </c>
      <c r="U833" s="126" t="str">
        <f>IF(b_BDVSA!S833&lt;&gt;"",ABS(b_BDVSA!S833),"")</f>
        <v/>
      </c>
      <c r="V833" s="125" t="str">
        <f>IF(b_BDVSA!V833&lt;&gt;"",ABS(b_BDVSA!V833),"")</f>
        <v/>
      </c>
      <c r="W833" s="125" t="str">
        <f>IF(AND(b_BDVSA!V833&lt;&gt;"",b_BDVSA!V833&lt;&gt;0)=TRUE,IF(b_BDVSA!V833&gt;0,"D","A"),"")</f>
        <v/>
      </c>
      <c r="X833" s="125" t="str">
        <f>IF(b_BDVSA!W833&lt;&gt;"",ABS(b_BDVSA!W833),"")</f>
        <v/>
      </c>
      <c r="Y833" s="125" t="str">
        <f>IF(AND(b_BDVSA!W833&lt;&gt;"",b_BDVSA!W833&lt;&gt;0)=TRUE,IF(b_BDVSA!W833&gt;0,"D","A"),"")</f>
        <v/>
      </c>
      <c r="Z833" s="126" t="str">
        <f>IF(b_BDVSA!X833&lt;&gt;"",ABS(b_BDVSA!X833),"")</f>
        <v/>
      </c>
    </row>
    <row r="834" spans="1:26">
      <c r="A834" s="117" t="str">
        <f>IF(dati_pdc!A830&lt;&gt;"",IF(dati_pdc!D830=1,RIGHT(dati_pdc!A830,dati_pdc!E830),dati_pdc!A830),"")</f>
        <v/>
      </c>
      <c r="B834" s="117" t="str">
        <f>IF(dati_pdc!B830&lt;&gt;"",dati_pdc!B830,"")</f>
        <v/>
      </c>
      <c r="C834" s="117" t="str">
        <f>IF(dati_pdc!C830&lt;&gt;"",dati_pdc!C830,"")</f>
        <v/>
      </c>
      <c r="D834" s="117" t="str">
        <f>IF(dati_pdc!D830&lt;&gt;"",dati_pdc!D830,"")</f>
        <v/>
      </c>
      <c r="E834" s="125" t="str">
        <f>IF(b_BDVSA!F834&lt;&gt;"",ABS(b_BDVSA!F834),"")</f>
        <v/>
      </c>
      <c r="F834" s="125" t="str">
        <f>IF(AND(b_BDVSA!F834&lt;&gt;"",b_BDVSA!F834&lt;&gt;0)=TRUE,IF(b_BDVSA!F834&gt;0,"D","A"),"")</f>
        <v/>
      </c>
      <c r="G834" s="125" t="str">
        <f>IF(b_BDVSA!G834&lt;&gt;"",ABS(b_BDVSA!G834),"")</f>
        <v/>
      </c>
      <c r="H834" s="125" t="str">
        <f>IF(AND(b_BDVSA!G834&lt;&gt;"",b_BDVSA!G834&lt;&gt;0)=TRUE,IF(b_BDVSA!G834&gt;0,"D","A"),"")</f>
        <v/>
      </c>
      <c r="I834" s="125" t="str">
        <f>IF(b_BDVSA!H834&lt;&gt;"",ABS(b_BDVSA!H834),"")</f>
        <v/>
      </c>
      <c r="J834" s="125" t="str">
        <f>IF(AND(b_BDVSA!H834&lt;&gt;"",b_BDVSA!H834&lt;&gt;0)=TRUE,IF(b_BDVSA!H834&gt;0,"D","A"),"")</f>
        <v/>
      </c>
      <c r="K834" s="126" t="str">
        <f>IF(b_BDVSA!I834&lt;&gt;"",ABS(b_BDVSA!I834),"")</f>
        <v/>
      </c>
      <c r="L834" s="125" t="str">
        <f>IF(b_BDVSA!L834&lt;&gt;"",ABS(b_BDVSA!L834),"")</f>
        <v/>
      </c>
      <c r="M834" s="125" t="str">
        <f>IF(AND(b_BDVSA!L834&lt;&gt;"",b_BDVSA!L834&lt;&gt;0)=TRUE,IF(b_BDVSA!L834&gt;0,"D","A"),"")</f>
        <v/>
      </c>
      <c r="N834" s="125" t="str">
        <f>IF(b_BDVSA!M834&lt;&gt;"",ABS(b_BDVSA!M834),"")</f>
        <v/>
      </c>
      <c r="O834" s="125" t="str">
        <f>IF(AND(b_BDVSA!M834&lt;&gt;"",b_BDVSA!M834&lt;&gt;0)=TRUE,IF(b_BDVSA!M834&gt;0,"D","A"),"")</f>
        <v/>
      </c>
      <c r="P834" s="126" t="str">
        <f>IF(b_BDVSA!N834&lt;&gt;"",ABS(b_BDVSA!N834),"")</f>
        <v/>
      </c>
      <c r="Q834" s="125" t="str">
        <f>IF(b_BDVSA!Q834&lt;&gt;"",ABS(b_BDVSA!Q834),"")</f>
        <v/>
      </c>
      <c r="R834" s="125" t="str">
        <f>IF(AND(b_BDVSA!Q834&lt;&gt;"",b_BDVSA!Q834&lt;&gt;0)=TRUE,IF(b_BDVSA!Q834&gt;0,"D","A"),"")</f>
        <v/>
      </c>
      <c r="S834" s="125" t="str">
        <f>IF(b_BDVSA!R834&lt;&gt;"",ABS(b_BDVSA!R834),"")</f>
        <v/>
      </c>
      <c r="T834" s="125" t="str">
        <f>IF(AND(b_BDVSA!R834&lt;&gt;"",b_BDVSA!R834&lt;&gt;0)=TRUE,IF(b_BDVSA!R834&gt;0,"D","A"),"")</f>
        <v/>
      </c>
      <c r="U834" s="126" t="str">
        <f>IF(b_BDVSA!S834&lt;&gt;"",ABS(b_BDVSA!S834),"")</f>
        <v/>
      </c>
      <c r="V834" s="125" t="str">
        <f>IF(b_BDVSA!V834&lt;&gt;"",ABS(b_BDVSA!V834),"")</f>
        <v/>
      </c>
      <c r="W834" s="125" t="str">
        <f>IF(AND(b_BDVSA!V834&lt;&gt;"",b_BDVSA!V834&lt;&gt;0)=TRUE,IF(b_BDVSA!V834&gt;0,"D","A"),"")</f>
        <v/>
      </c>
      <c r="X834" s="125" t="str">
        <f>IF(b_BDVSA!W834&lt;&gt;"",ABS(b_BDVSA!W834),"")</f>
        <v/>
      </c>
      <c r="Y834" s="125" t="str">
        <f>IF(AND(b_BDVSA!W834&lt;&gt;"",b_BDVSA!W834&lt;&gt;0)=TRUE,IF(b_BDVSA!W834&gt;0,"D","A"),"")</f>
        <v/>
      </c>
      <c r="Z834" s="126" t="str">
        <f>IF(b_BDVSA!X834&lt;&gt;"",ABS(b_BDVSA!X834),"")</f>
        <v/>
      </c>
    </row>
    <row r="835" spans="1:26">
      <c r="A835" s="117" t="str">
        <f>IF(dati_pdc!A831&lt;&gt;"",IF(dati_pdc!D831=1,RIGHT(dati_pdc!A831,dati_pdc!E831),dati_pdc!A831),"")</f>
        <v/>
      </c>
      <c r="B835" s="117" t="str">
        <f>IF(dati_pdc!B831&lt;&gt;"",dati_pdc!B831,"")</f>
        <v/>
      </c>
      <c r="C835" s="117" t="str">
        <f>IF(dati_pdc!C831&lt;&gt;"",dati_pdc!C831,"")</f>
        <v/>
      </c>
      <c r="D835" s="117" t="str">
        <f>IF(dati_pdc!D831&lt;&gt;"",dati_pdc!D831,"")</f>
        <v/>
      </c>
      <c r="E835" s="125" t="str">
        <f>IF(b_BDVSA!F835&lt;&gt;"",ABS(b_BDVSA!F835),"")</f>
        <v/>
      </c>
      <c r="F835" s="125" t="str">
        <f>IF(AND(b_BDVSA!F835&lt;&gt;"",b_BDVSA!F835&lt;&gt;0)=TRUE,IF(b_BDVSA!F835&gt;0,"D","A"),"")</f>
        <v/>
      </c>
      <c r="G835" s="125" t="str">
        <f>IF(b_BDVSA!G835&lt;&gt;"",ABS(b_BDVSA!G835),"")</f>
        <v/>
      </c>
      <c r="H835" s="125" t="str">
        <f>IF(AND(b_BDVSA!G835&lt;&gt;"",b_BDVSA!G835&lt;&gt;0)=TRUE,IF(b_BDVSA!G835&gt;0,"D","A"),"")</f>
        <v/>
      </c>
      <c r="I835" s="125" t="str">
        <f>IF(b_BDVSA!H835&lt;&gt;"",ABS(b_BDVSA!H835),"")</f>
        <v/>
      </c>
      <c r="J835" s="125" t="str">
        <f>IF(AND(b_BDVSA!H835&lt;&gt;"",b_BDVSA!H835&lt;&gt;0)=TRUE,IF(b_BDVSA!H835&gt;0,"D","A"),"")</f>
        <v/>
      </c>
      <c r="K835" s="126" t="str">
        <f>IF(b_BDVSA!I835&lt;&gt;"",ABS(b_BDVSA!I835),"")</f>
        <v/>
      </c>
      <c r="L835" s="125" t="str">
        <f>IF(b_BDVSA!L835&lt;&gt;"",ABS(b_BDVSA!L835),"")</f>
        <v/>
      </c>
      <c r="M835" s="125" t="str">
        <f>IF(AND(b_BDVSA!L835&lt;&gt;"",b_BDVSA!L835&lt;&gt;0)=TRUE,IF(b_BDVSA!L835&gt;0,"D","A"),"")</f>
        <v/>
      </c>
      <c r="N835" s="125" t="str">
        <f>IF(b_BDVSA!M835&lt;&gt;"",ABS(b_BDVSA!M835),"")</f>
        <v/>
      </c>
      <c r="O835" s="125" t="str">
        <f>IF(AND(b_BDVSA!M835&lt;&gt;"",b_BDVSA!M835&lt;&gt;0)=TRUE,IF(b_BDVSA!M835&gt;0,"D","A"),"")</f>
        <v/>
      </c>
      <c r="P835" s="126" t="str">
        <f>IF(b_BDVSA!N835&lt;&gt;"",ABS(b_BDVSA!N835),"")</f>
        <v/>
      </c>
      <c r="Q835" s="125" t="str">
        <f>IF(b_BDVSA!Q835&lt;&gt;"",ABS(b_BDVSA!Q835),"")</f>
        <v/>
      </c>
      <c r="R835" s="125" t="str">
        <f>IF(AND(b_BDVSA!Q835&lt;&gt;"",b_BDVSA!Q835&lt;&gt;0)=TRUE,IF(b_BDVSA!Q835&gt;0,"D","A"),"")</f>
        <v/>
      </c>
      <c r="S835" s="125" t="str">
        <f>IF(b_BDVSA!R835&lt;&gt;"",ABS(b_BDVSA!R835),"")</f>
        <v/>
      </c>
      <c r="T835" s="125" t="str">
        <f>IF(AND(b_BDVSA!R835&lt;&gt;"",b_BDVSA!R835&lt;&gt;0)=TRUE,IF(b_BDVSA!R835&gt;0,"D","A"),"")</f>
        <v/>
      </c>
      <c r="U835" s="126" t="str">
        <f>IF(b_BDVSA!S835&lt;&gt;"",ABS(b_BDVSA!S835),"")</f>
        <v/>
      </c>
      <c r="V835" s="125" t="str">
        <f>IF(b_BDVSA!V835&lt;&gt;"",ABS(b_BDVSA!V835),"")</f>
        <v/>
      </c>
      <c r="W835" s="125" t="str">
        <f>IF(AND(b_BDVSA!V835&lt;&gt;"",b_BDVSA!V835&lt;&gt;0)=TRUE,IF(b_BDVSA!V835&gt;0,"D","A"),"")</f>
        <v/>
      </c>
      <c r="X835" s="125" t="str">
        <f>IF(b_BDVSA!W835&lt;&gt;"",ABS(b_BDVSA!W835),"")</f>
        <v/>
      </c>
      <c r="Y835" s="125" t="str">
        <f>IF(AND(b_BDVSA!W835&lt;&gt;"",b_BDVSA!W835&lt;&gt;0)=TRUE,IF(b_BDVSA!W835&gt;0,"D","A"),"")</f>
        <v/>
      </c>
      <c r="Z835" s="126" t="str">
        <f>IF(b_BDVSA!X835&lt;&gt;"",ABS(b_BDVSA!X835),"")</f>
        <v/>
      </c>
    </row>
    <row r="836" spans="1:26">
      <c r="A836" s="117" t="str">
        <f>IF(dati_pdc!A832&lt;&gt;"",IF(dati_pdc!D832=1,RIGHT(dati_pdc!A832,dati_pdc!E832),dati_pdc!A832),"")</f>
        <v/>
      </c>
      <c r="B836" s="117" t="str">
        <f>IF(dati_pdc!B832&lt;&gt;"",dati_pdc!B832,"")</f>
        <v/>
      </c>
      <c r="C836" s="117" t="str">
        <f>IF(dati_pdc!C832&lt;&gt;"",dati_pdc!C832,"")</f>
        <v/>
      </c>
      <c r="D836" s="117" t="str">
        <f>IF(dati_pdc!D832&lt;&gt;"",dati_pdc!D832,"")</f>
        <v/>
      </c>
      <c r="E836" s="125" t="str">
        <f>IF(b_BDVSA!F836&lt;&gt;"",ABS(b_BDVSA!F836),"")</f>
        <v/>
      </c>
      <c r="F836" s="125" t="str">
        <f>IF(AND(b_BDVSA!F836&lt;&gt;"",b_BDVSA!F836&lt;&gt;0)=TRUE,IF(b_BDVSA!F836&gt;0,"D","A"),"")</f>
        <v/>
      </c>
      <c r="G836" s="125" t="str">
        <f>IF(b_BDVSA!G836&lt;&gt;"",ABS(b_BDVSA!G836),"")</f>
        <v/>
      </c>
      <c r="H836" s="125" t="str">
        <f>IF(AND(b_BDVSA!G836&lt;&gt;"",b_BDVSA!G836&lt;&gt;0)=TRUE,IF(b_BDVSA!G836&gt;0,"D","A"),"")</f>
        <v/>
      </c>
      <c r="I836" s="125" t="str">
        <f>IF(b_BDVSA!H836&lt;&gt;"",ABS(b_BDVSA!H836),"")</f>
        <v/>
      </c>
      <c r="J836" s="125" t="str">
        <f>IF(AND(b_BDVSA!H836&lt;&gt;"",b_BDVSA!H836&lt;&gt;0)=TRUE,IF(b_BDVSA!H836&gt;0,"D","A"),"")</f>
        <v/>
      </c>
      <c r="K836" s="126" t="str">
        <f>IF(b_BDVSA!I836&lt;&gt;"",ABS(b_BDVSA!I836),"")</f>
        <v/>
      </c>
      <c r="L836" s="125" t="str">
        <f>IF(b_BDVSA!L836&lt;&gt;"",ABS(b_BDVSA!L836),"")</f>
        <v/>
      </c>
      <c r="M836" s="125" t="str">
        <f>IF(AND(b_BDVSA!L836&lt;&gt;"",b_BDVSA!L836&lt;&gt;0)=TRUE,IF(b_BDVSA!L836&gt;0,"D","A"),"")</f>
        <v/>
      </c>
      <c r="N836" s="125" t="str">
        <f>IF(b_BDVSA!M836&lt;&gt;"",ABS(b_BDVSA!M836),"")</f>
        <v/>
      </c>
      <c r="O836" s="125" t="str">
        <f>IF(AND(b_BDVSA!M836&lt;&gt;"",b_BDVSA!M836&lt;&gt;0)=TRUE,IF(b_BDVSA!M836&gt;0,"D","A"),"")</f>
        <v/>
      </c>
      <c r="P836" s="126" t="str">
        <f>IF(b_BDVSA!N836&lt;&gt;"",ABS(b_BDVSA!N836),"")</f>
        <v/>
      </c>
      <c r="Q836" s="125" t="str">
        <f>IF(b_BDVSA!Q836&lt;&gt;"",ABS(b_BDVSA!Q836),"")</f>
        <v/>
      </c>
      <c r="R836" s="125" t="str">
        <f>IF(AND(b_BDVSA!Q836&lt;&gt;"",b_BDVSA!Q836&lt;&gt;0)=TRUE,IF(b_BDVSA!Q836&gt;0,"D","A"),"")</f>
        <v/>
      </c>
      <c r="S836" s="125" t="str">
        <f>IF(b_BDVSA!R836&lt;&gt;"",ABS(b_BDVSA!R836),"")</f>
        <v/>
      </c>
      <c r="T836" s="125" t="str">
        <f>IF(AND(b_BDVSA!R836&lt;&gt;"",b_BDVSA!R836&lt;&gt;0)=TRUE,IF(b_BDVSA!R836&gt;0,"D","A"),"")</f>
        <v/>
      </c>
      <c r="U836" s="126" t="str">
        <f>IF(b_BDVSA!S836&lt;&gt;"",ABS(b_BDVSA!S836),"")</f>
        <v/>
      </c>
      <c r="V836" s="125" t="str">
        <f>IF(b_BDVSA!V836&lt;&gt;"",ABS(b_BDVSA!V836),"")</f>
        <v/>
      </c>
      <c r="W836" s="125" t="str">
        <f>IF(AND(b_BDVSA!V836&lt;&gt;"",b_BDVSA!V836&lt;&gt;0)=TRUE,IF(b_BDVSA!V836&gt;0,"D","A"),"")</f>
        <v/>
      </c>
      <c r="X836" s="125" t="str">
        <f>IF(b_BDVSA!W836&lt;&gt;"",ABS(b_BDVSA!W836),"")</f>
        <v/>
      </c>
      <c r="Y836" s="125" t="str">
        <f>IF(AND(b_BDVSA!W836&lt;&gt;"",b_BDVSA!W836&lt;&gt;0)=TRUE,IF(b_BDVSA!W836&gt;0,"D","A"),"")</f>
        <v/>
      </c>
      <c r="Z836" s="126" t="str">
        <f>IF(b_BDVSA!X836&lt;&gt;"",ABS(b_BDVSA!X836),"")</f>
        <v/>
      </c>
    </row>
    <row r="837" spans="1:26">
      <c r="A837" s="117" t="str">
        <f>IF(dati_pdc!A833&lt;&gt;"",IF(dati_pdc!D833=1,RIGHT(dati_pdc!A833,dati_pdc!E833),dati_pdc!A833),"")</f>
        <v/>
      </c>
      <c r="B837" s="117" t="str">
        <f>IF(dati_pdc!B833&lt;&gt;"",dati_pdc!B833,"")</f>
        <v/>
      </c>
      <c r="C837" s="117" t="str">
        <f>IF(dati_pdc!C833&lt;&gt;"",dati_pdc!C833,"")</f>
        <v/>
      </c>
      <c r="D837" s="117" t="str">
        <f>IF(dati_pdc!D833&lt;&gt;"",dati_pdc!D833,"")</f>
        <v/>
      </c>
      <c r="E837" s="125" t="str">
        <f>IF(b_BDVSA!F837&lt;&gt;"",ABS(b_BDVSA!F837),"")</f>
        <v/>
      </c>
      <c r="F837" s="125" t="str">
        <f>IF(AND(b_BDVSA!F837&lt;&gt;"",b_BDVSA!F837&lt;&gt;0)=TRUE,IF(b_BDVSA!F837&gt;0,"D","A"),"")</f>
        <v/>
      </c>
      <c r="G837" s="125" t="str">
        <f>IF(b_BDVSA!G837&lt;&gt;"",ABS(b_BDVSA!G837),"")</f>
        <v/>
      </c>
      <c r="H837" s="125" t="str">
        <f>IF(AND(b_BDVSA!G837&lt;&gt;"",b_BDVSA!G837&lt;&gt;0)=TRUE,IF(b_BDVSA!G837&gt;0,"D","A"),"")</f>
        <v/>
      </c>
      <c r="I837" s="125" t="str">
        <f>IF(b_BDVSA!H837&lt;&gt;"",ABS(b_BDVSA!H837),"")</f>
        <v/>
      </c>
      <c r="J837" s="125" t="str">
        <f>IF(AND(b_BDVSA!H837&lt;&gt;"",b_BDVSA!H837&lt;&gt;0)=TRUE,IF(b_BDVSA!H837&gt;0,"D","A"),"")</f>
        <v/>
      </c>
      <c r="K837" s="126" t="str">
        <f>IF(b_BDVSA!I837&lt;&gt;"",ABS(b_BDVSA!I837),"")</f>
        <v/>
      </c>
      <c r="L837" s="125" t="str">
        <f>IF(b_BDVSA!L837&lt;&gt;"",ABS(b_BDVSA!L837),"")</f>
        <v/>
      </c>
      <c r="M837" s="125" t="str">
        <f>IF(AND(b_BDVSA!L837&lt;&gt;"",b_BDVSA!L837&lt;&gt;0)=TRUE,IF(b_BDVSA!L837&gt;0,"D","A"),"")</f>
        <v/>
      </c>
      <c r="N837" s="125" t="str">
        <f>IF(b_BDVSA!M837&lt;&gt;"",ABS(b_BDVSA!M837),"")</f>
        <v/>
      </c>
      <c r="O837" s="125" t="str">
        <f>IF(AND(b_BDVSA!M837&lt;&gt;"",b_BDVSA!M837&lt;&gt;0)=TRUE,IF(b_BDVSA!M837&gt;0,"D","A"),"")</f>
        <v/>
      </c>
      <c r="P837" s="126" t="str">
        <f>IF(b_BDVSA!N837&lt;&gt;"",ABS(b_BDVSA!N837),"")</f>
        <v/>
      </c>
      <c r="Q837" s="125" t="str">
        <f>IF(b_BDVSA!Q837&lt;&gt;"",ABS(b_BDVSA!Q837),"")</f>
        <v/>
      </c>
      <c r="R837" s="125" t="str">
        <f>IF(AND(b_BDVSA!Q837&lt;&gt;"",b_BDVSA!Q837&lt;&gt;0)=TRUE,IF(b_BDVSA!Q837&gt;0,"D","A"),"")</f>
        <v/>
      </c>
      <c r="S837" s="125" t="str">
        <f>IF(b_BDVSA!R837&lt;&gt;"",ABS(b_BDVSA!R837),"")</f>
        <v/>
      </c>
      <c r="T837" s="125" t="str">
        <f>IF(AND(b_BDVSA!R837&lt;&gt;"",b_BDVSA!R837&lt;&gt;0)=TRUE,IF(b_BDVSA!R837&gt;0,"D","A"),"")</f>
        <v/>
      </c>
      <c r="U837" s="126" t="str">
        <f>IF(b_BDVSA!S837&lt;&gt;"",ABS(b_BDVSA!S837),"")</f>
        <v/>
      </c>
      <c r="V837" s="125" t="str">
        <f>IF(b_BDVSA!V837&lt;&gt;"",ABS(b_BDVSA!V837),"")</f>
        <v/>
      </c>
      <c r="W837" s="125" t="str">
        <f>IF(AND(b_BDVSA!V837&lt;&gt;"",b_BDVSA!V837&lt;&gt;0)=TRUE,IF(b_BDVSA!V837&gt;0,"D","A"),"")</f>
        <v/>
      </c>
      <c r="X837" s="125" t="str">
        <f>IF(b_BDVSA!W837&lt;&gt;"",ABS(b_BDVSA!W837),"")</f>
        <v/>
      </c>
      <c r="Y837" s="125" t="str">
        <f>IF(AND(b_BDVSA!W837&lt;&gt;"",b_BDVSA!W837&lt;&gt;0)=TRUE,IF(b_BDVSA!W837&gt;0,"D","A"),"")</f>
        <v/>
      </c>
      <c r="Z837" s="126" t="str">
        <f>IF(b_BDVSA!X837&lt;&gt;"",ABS(b_BDVSA!X837),"")</f>
        <v/>
      </c>
    </row>
    <row r="838" spans="1:26">
      <c r="A838" s="117" t="str">
        <f>IF(dati_pdc!A834&lt;&gt;"",IF(dati_pdc!D834=1,RIGHT(dati_pdc!A834,dati_pdc!E834),dati_pdc!A834),"")</f>
        <v/>
      </c>
      <c r="B838" s="117" t="str">
        <f>IF(dati_pdc!B834&lt;&gt;"",dati_pdc!B834,"")</f>
        <v/>
      </c>
      <c r="C838" s="117" t="str">
        <f>IF(dati_pdc!C834&lt;&gt;"",dati_pdc!C834,"")</f>
        <v/>
      </c>
      <c r="D838" s="117" t="str">
        <f>IF(dati_pdc!D834&lt;&gt;"",dati_pdc!D834,"")</f>
        <v/>
      </c>
      <c r="E838" s="125" t="str">
        <f>IF(b_BDVSA!F838&lt;&gt;"",ABS(b_BDVSA!F838),"")</f>
        <v/>
      </c>
      <c r="F838" s="125" t="str">
        <f>IF(AND(b_BDVSA!F838&lt;&gt;"",b_BDVSA!F838&lt;&gt;0)=TRUE,IF(b_BDVSA!F838&gt;0,"D","A"),"")</f>
        <v/>
      </c>
      <c r="G838" s="125" t="str">
        <f>IF(b_BDVSA!G838&lt;&gt;"",ABS(b_BDVSA!G838),"")</f>
        <v/>
      </c>
      <c r="H838" s="125" t="str">
        <f>IF(AND(b_BDVSA!G838&lt;&gt;"",b_BDVSA!G838&lt;&gt;0)=TRUE,IF(b_BDVSA!G838&gt;0,"D","A"),"")</f>
        <v/>
      </c>
      <c r="I838" s="125" t="str">
        <f>IF(b_BDVSA!H838&lt;&gt;"",ABS(b_BDVSA!H838),"")</f>
        <v/>
      </c>
      <c r="J838" s="125" t="str">
        <f>IF(AND(b_BDVSA!H838&lt;&gt;"",b_BDVSA!H838&lt;&gt;0)=TRUE,IF(b_BDVSA!H838&gt;0,"D","A"),"")</f>
        <v/>
      </c>
      <c r="K838" s="126" t="str">
        <f>IF(b_BDVSA!I838&lt;&gt;"",ABS(b_BDVSA!I838),"")</f>
        <v/>
      </c>
      <c r="L838" s="125" t="str">
        <f>IF(b_BDVSA!L838&lt;&gt;"",ABS(b_BDVSA!L838),"")</f>
        <v/>
      </c>
      <c r="M838" s="125" t="str">
        <f>IF(AND(b_BDVSA!L838&lt;&gt;"",b_BDVSA!L838&lt;&gt;0)=TRUE,IF(b_BDVSA!L838&gt;0,"D","A"),"")</f>
        <v/>
      </c>
      <c r="N838" s="125" t="str">
        <f>IF(b_BDVSA!M838&lt;&gt;"",ABS(b_BDVSA!M838),"")</f>
        <v/>
      </c>
      <c r="O838" s="125" t="str">
        <f>IF(AND(b_BDVSA!M838&lt;&gt;"",b_BDVSA!M838&lt;&gt;0)=TRUE,IF(b_BDVSA!M838&gt;0,"D","A"),"")</f>
        <v/>
      </c>
      <c r="P838" s="126" t="str">
        <f>IF(b_BDVSA!N838&lt;&gt;"",ABS(b_BDVSA!N838),"")</f>
        <v/>
      </c>
      <c r="Q838" s="125" t="str">
        <f>IF(b_BDVSA!Q838&lt;&gt;"",ABS(b_BDVSA!Q838),"")</f>
        <v/>
      </c>
      <c r="R838" s="125" t="str">
        <f>IF(AND(b_BDVSA!Q838&lt;&gt;"",b_BDVSA!Q838&lt;&gt;0)=TRUE,IF(b_BDVSA!Q838&gt;0,"D","A"),"")</f>
        <v/>
      </c>
      <c r="S838" s="125" t="str">
        <f>IF(b_BDVSA!R838&lt;&gt;"",ABS(b_BDVSA!R838),"")</f>
        <v/>
      </c>
      <c r="T838" s="125" t="str">
        <f>IF(AND(b_BDVSA!R838&lt;&gt;"",b_BDVSA!R838&lt;&gt;0)=TRUE,IF(b_BDVSA!R838&gt;0,"D","A"),"")</f>
        <v/>
      </c>
      <c r="U838" s="126" t="str">
        <f>IF(b_BDVSA!S838&lt;&gt;"",ABS(b_BDVSA!S838),"")</f>
        <v/>
      </c>
      <c r="V838" s="125" t="str">
        <f>IF(b_BDVSA!V838&lt;&gt;"",ABS(b_BDVSA!V838),"")</f>
        <v/>
      </c>
      <c r="W838" s="125" t="str">
        <f>IF(AND(b_BDVSA!V838&lt;&gt;"",b_BDVSA!V838&lt;&gt;0)=TRUE,IF(b_BDVSA!V838&gt;0,"D","A"),"")</f>
        <v/>
      </c>
      <c r="X838" s="125" t="str">
        <f>IF(b_BDVSA!W838&lt;&gt;"",ABS(b_BDVSA!W838),"")</f>
        <v/>
      </c>
      <c r="Y838" s="125" t="str">
        <f>IF(AND(b_BDVSA!W838&lt;&gt;"",b_BDVSA!W838&lt;&gt;0)=TRUE,IF(b_BDVSA!W838&gt;0,"D","A"),"")</f>
        <v/>
      </c>
      <c r="Z838" s="126" t="str">
        <f>IF(b_BDVSA!X838&lt;&gt;"",ABS(b_BDVSA!X838),"")</f>
        <v/>
      </c>
    </row>
    <row r="839" spans="1:26">
      <c r="A839" s="117" t="str">
        <f>IF(dati_pdc!A835&lt;&gt;"",IF(dati_pdc!D835=1,RIGHT(dati_pdc!A835,dati_pdc!E835),dati_pdc!A835),"")</f>
        <v/>
      </c>
      <c r="B839" s="117" t="str">
        <f>IF(dati_pdc!B835&lt;&gt;"",dati_pdc!B835,"")</f>
        <v/>
      </c>
      <c r="C839" s="117" t="str">
        <f>IF(dati_pdc!C835&lt;&gt;"",dati_pdc!C835,"")</f>
        <v/>
      </c>
      <c r="D839" s="117" t="str">
        <f>IF(dati_pdc!D835&lt;&gt;"",dati_pdc!D835,"")</f>
        <v/>
      </c>
      <c r="E839" s="125" t="str">
        <f>IF(b_BDVSA!F839&lt;&gt;"",ABS(b_BDVSA!F839),"")</f>
        <v/>
      </c>
      <c r="F839" s="125" t="str">
        <f>IF(AND(b_BDVSA!F839&lt;&gt;"",b_BDVSA!F839&lt;&gt;0)=TRUE,IF(b_BDVSA!F839&gt;0,"D","A"),"")</f>
        <v/>
      </c>
      <c r="G839" s="125" t="str">
        <f>IF(b_BDVSA!G839&lt;&gt;"",ABS(b_BDVSA!G839),"")</f>
        <v/>
      </c>
      <c r="H839" s="125" t="str">
        <f>IF(AND(b_BDVSA!G839&lt;&gt;"",b_BDVSA!G839&lt;&gt;0)=TRUE,IF(b_BDVSA!G839&gt;0,"D","A"),"")</f>
        <v/>
      </c>
      <c r="I839" s="125" t="str">
        <f>IF(b_BDVSA!H839&lt;&gt;"",ABS(b_BDVSA!H839),"")</f>
        <v/>
      </c>
      <c r="J839" s="125" t="str">
        <f>IF(AND(b_BDVSA!H839&lt;&gt;"",b_BDVSA!H839&lt;&gt;0)=TRUE,IF(b_BDVSA!H839&gt;0,"D","A"),"")</f>
        <v/>
      </c>
      <c r="K839" s="126" t="str">
        <f>IF(b_BDVSA!I839&lt;&gt;"",ABS(b_BDVSA!I839),"")</f>
        <v/>
      </c>
      <c r="L839" s="125" t="str">
        <f>IF(b_BDVSA!L839&lt;&gt;"",ABS(b_BDVSA!L839),"")</f>
        <v/>
      </c>
      <c r="M839" s="125" t="str">
        <f>IF(AND(b_BDVSA!L839&lt;&gt;"",b_BDVSA!L839&lt;&gt;0)=TRUE,IF(b_BDVSA!L839&gt;0,"D","A"),"")</f>
        <v/>
      </c>
      <c r="N839" s="125" t="str">
        <f>IF(b_BDVSA!M839&lt;&gt;"",ABS(b_BDVSA!M839),"")</f>
        <v/>
      </c>
      <c r="O839" s="125" t="str">
        <f>IF(AND(b_BDVSA!M839&lt;&gt;"",b_BDVSA!M839&lt;&gt;0)=TRUE,IF(b_BDVSA!M839&gt;0,"D","A"),"")</f>
        <v/>
      </c>
      <c r="P839" s="126" t="str">
        <f>IF(b_BDVSA!N839&lt;&gt;"",ABS(b_BDVSA!N839),"")</f>
        <v/>
      </c>
      <c r="Q839" s="125" t="str">
        <f>IF(b_BDVSA!Q839&lt;&gt;"",ABS(b_BDVSA!Q839),"")</f>
        <v/>
      </c>
      <c r="R839" s="125" t="str">
        <f>IF(AND(b_BDVSA!Q839&lt;&gt;"",b_BDVSA!Q839&lt;&gt;0)=TRUE,IF(b_BDVSA!Q839&gt;0,"D","A"),"")</f>
        <v/>
      </c>
      <c r="S839" s="125" t="str">
        <f>IF(b_BDVSA!R839&lt;&gt;"",ABS(b_BDVSA!R839),"")</f>
        <v/>
      </c>
      <c r="T839" s="125" t="str">
        <f>IF(AND(b_BDVSA!R839&lt;&gt;"",b_BDVSA!R839&lt;&gt;0)=TRUE,IF(b_BDVSA!R839&gt;0,"D","A"),"")</f>
        <v/>
      </c>
      <c r="U839" s="126" t="str">
        <f>IF(b_BDVSA!S839&lt;&gt;"",ABS(b_BDVSA!S839),"")</f>
        <v/>
      </c>
      <c r="V839" s="125" t="str">
        <f>IF(b_BDVSA!V839&lt;&gt;"",ABS(b_BDVSA!V839),"")</f>
        <v/>
      </c>
      <c r="W839" s="125" t="str">
        <f>IF(AND(b_BDVSA!V839&lt;&gt;"",b_BDVSA!V839&lt;&gt;0)=TRUE,IF(b_BDVSA!V839&gt;0,"D","A"),"")</f>
        <v/>
      </c>
      <c r="X839" s="125" t="str">
        <f>IF(b_BDVSA!W839&lt;&gt;"",ABS(b_BDVSA!W839),"")</f>
        <v/>
      </c>
      <c r="Y839" s="125" t="str">
        <f>IF(AND(b_BDVSA!W839&lt;&gt;"",b_BDVSA!W839&lt;&gt;0)=TRUE,IF(b_BDVSA!W839&gt;0,"D","A"),"")</f>
        <v/>
      </c>
      <c r="Z839" s="126" t="str">
        <f>IF(b_BDVSA!X839&lt;&gt;"",ABS(b_BDVSA!X839),"")</f>
        <v/>
      </c>
    </row>
    <row r="840" spans="1:26">
      <c r="A840" s="117" t="str">
        <f>IF(dati_pdc!A836&lt;&gt;"",IF(dati_pdc!D836=1,RIGHT(dati_pdc!A836,dati_pdc!E836),dati_pdc!A836),"")</f>
        <v/>
      </c>
      <c r="B840" s="117" t="str">
        <f>IF(dati_pdc!B836&lt;&gt;"",dati_pdc!B836,"")</f>
        <v/>
      </c>
      <c r="C840" s="117" t="str">
        <f>IF(dati_pdc!C836&lt;&gt;"",dati_pdc!C836,"")</f>
        <v/>
      </c>
      <c r="D840" s="117" t="str">
        <f>IF(dati_pdc!D836&lt;&gt;"",dati_pdc!D836,"")</f>
        <v/>
      </c>
      <c r="E840" s="125" t="str">
        <f>IF(b_BDVSA!F840&lt;&gt;"",ABS(b_BDVSA!F840),"")</f>
        <v/>
      </c>
      <c r="F840" s="125" t="str">
        <f>IF(AND(b_BDVSA!F840&lt;&gt;"",b_BDVSA!F840&lt;&gt;0)=TRUE,IF(b_BDVSA!F840&gt;0,"D","A"),"")</f>
        <v/>
      </c>
      <c r="G840" s="125" t="str">
        <f>IF(b_BDVSA!G840&lt;&gt;"",ABS(b_BDVSA!G840),"")</f>
        <v/>
      </c>
      <c r="H840" s="125" t="str">
        <f>IF(AND(b_BDVSA!G840&lt;&gt;"",b_BDVSA!G840&lt;&gt;0)=TRUE,IF(b_BDVSA!G840&gt;0,"D","A"),"")</f>
        <v/>
      </c>
      <c r="I840" s="125" t="str">
        <f>IF(b_BDVSA!H840&lt;&gt;"",ABS(b_BDVSA!H840),"")</f>
        <v/>
      </c>
      <c r="J840" s="125" t="str">
        <f>IF(AND(b_BDVSA!H840&lt;&gt;"",b_BDVSA!H840&lt;&gt;0)=TRUE,IF(b_BDVSA!H840&gt;0,"D","A"),"")</f>
        <v/>
      </c>
      <c r="K840" s="126" t="str">
        <f>IF(b_BDVSA!I840&lt;&gt;"",ABS(b_BDVSA!I840),"")</f>
        <v/>
      </c>
      <c r="L840" s="125" t="str">
        <f>IF(b_BDVSA!L840&lt;&gt;"",ABS(b_BDVSA!L840),"")</f>
        <v/>
      </c>
      <c r="M840" s="125" t="str">
        <f>IF(AND(b_BDVSA!L840&lt;&gt;"",b_BDVSA!L840&lt;&gt;0)=TRUE,IF(b_BDVSA!L840&gt;0,"D","A"),"")</f>
        <v/>
      </c>
      <c r="N840" s="125" t="str">
        <f>IF(b_BDVSA!M840&lt;&gt;"",ABS(b_BDVSA!M840),"")</f>
        <v/>
      </c>
      <c r="O840" s="125" t="str">
        <f>IF(AND(b_BDVSA!M840&lt;&gt;"",b_BDVSA!M840&lt;&gt;0)=TRUE,IF(b_BDVSA!M840&gt;0,"D","A"),"")</f>
        <v/>
      </c>
      <c r="P840" s="126" t="str">
        <f>IF(b_BDVSA!N840&lt;&gt;"",ABS(b_BDVSA!N840),"")</f>
        <v/>
      </c>
      <c r="Q840" s="125" t="str">
        <f>IF(b_BDVSA!Q840&lt;&gt;"",ABS(b_BDVSA!Q840),"")</f>
        <v/>
      </c>
      <c r="R840" s="125" t="str">
        <f>IF(AND(b_BDVSA!Q840&lt;&gt;"",b_BDVSA!Q840&lt;&gt;0)=TRUE,IF(b_BDVSA!Q840&gt;0,"D","A"),"")</f>
        <v/>
      </c>
      <c r="S840" s="125" t="str">
        <f>IF(b_BDVSA!R840&lt;&gt;"",ABS(b_BDVSA!R840),"")</f>
        <v/>
      </c>
      <c r="T840" s="125" t="str">
        <f>IF(AND(b_BDVSA!R840&lt;&gt;"",b_BDVSA!R840&lt;&gt;0)=TRUE,IF(b_BDVSA!R840&gt;0,"D","A"),"")</f>
        <v/>
      </c>
      <c r="U840" s="126" t="str">
        <f>IF(b_BDVSA!S840&lt;&gt;"",ABS(b_BDVSA!S840),"")</f>
        <v/>
      </c>
      <c r="V840" s="125" t="str">
        <f>IF(b_BDVSA!V840&lt;&gt;"",ABS(b_BDVSA!V840),"")</f>
        <v/>
      </c>
      <c r="W840" s="125" t="str">
        <f>IF(AND(b_BDVSA!V840&lt;&gt;"",b_BDVSA!V840&lt;&gt;0)=TRUE,IF(b_BDVSA!V840&gt;0,"D","A"),"")</f>
        <v/>
      </c>
      <c r="X840" s="125" t="str">
        <f>IF(b_BDVSA!W840&lt;&gt;"",ABS(b_BDVSA!W840),"")</f>
        <v/>
      </c>
      <c r="Y840" s="125" t="str">
        <f>IF(AND(b_BDVSA!W840&lt;&gt;"",b_BDVSA!W840&lt;&gt;0)=TRUE,IF(b_BDVSA!W840&gt;0,"D","A"),"")</f>
        <v/>
      </c>
      <c r="Z840" s="126" t="str">
        <f>IF(b_BDVSA!X840&lt;&gt;"",ABS(b_BDVSA!X840),"")</f>
        <v/>
      </c>
    </row>
    <row r="841" spans="1:26">
      <c r="A841" s="117" t="str">
        <f>IF(dati_pdc!A837&lt;&gt;"",IF(dati_pdc!D837=1,RIGHT(dati_pdc!A837,dati_pdc!E837),dati_pdc!A837),"")</f>
        <v/>
      </c>
      <c r="B841" s="117" t="str">
        <f>IF(dati_pdc!B837&lt;&gt;"",dati_pdc!B837,"")</f>
        <v/>
      </c>
      <c r="C841" s="117" t="str">
        <f>IF(dati_pdc!C837&lt;&gt;"",dati_pdc!C837,"")</f>
        <v/>
      </c>
      <c r="D841" s="117" t="str">
        <f>IF(dati_pdc!D837&lt;&gt;"",dati_pdc!D837,"")</f>
        <v/>
      </c>
      <c r="E841" s="125" t="str">
        <f>IF(b_BDVSA!F841&lt;&gt;"",ABS(b_BDVSA!F841),"")</f>
        <v/>
      </c>
      <c r="F841" s="125" t="str">
        <f>IF(AND(b_BDVSA!F841&lt;&gt;"",b_BDVSA!F841&lt;&gt;0)=TRUE,IF(b_BDVSA!F841&gt;0,"D","A"),"")</f>
        <v/>
      </c>
      <c r="G841" s="125" t="str">
        <f>IF(b_BDVSA!G841&lt;&gt;"",ABS(b_BDVSA!G841),"")</f>
        <v/>
      </c>
      <c r="H841" s="125" t="str">
        <f>IF(AND(b_BDVSA!G841&lt;&gt;"",b_BDVSA!G841&lt;&gt;0)=TRUE,IF(b_BDVSA!G841&gt;0,"D","A"),"")</f>
        <v/>
      </c>
      <c r="I841" s="125" t="str">
        <f>IF(b_BDVSA!H841&lt;&gt;"",ABS(b_BDVSA!H841),"")</f>
        <v/>
      </c>
      <c r="J841" s="125" t="str">
        <f>IF(AND(b_BDVSA!H841&lt;&gt;"",b_BDVSA!H841&lt;&gt;0)=TRUE,IF(b_BDVSA!H841&gt;0,"D","A"),"")</f>
        <v/>
      </c>
      <c r="K841" s="126" t="str">
        <f>IF(b_BDVSA!I841&lt;&gt;"",ABS(b_BDVSA!I841),"")</f>
        <v/>
      </c>
      <c r="L841" s="125" t="str">
        <f>IF(b_BDVSA!L841&lt;&gt;"",ABS(b_BDVSA!L841),"")</f>
        <v/>
      </c>
      <c r="M841" s="125" t="str">
        <f>IF(AND(b_BDVSA!L841&lt;&gt;"",b_BDVSA!L841&lt;&gt;0)=TRUE,IF(b_BDVSA!L841&gt;0,"D","A"),"")</f>
        <v/>
      </c>
      <c r="N841" s="125" t="str">
        <f>IF(b_BDVSA!M841&lt;&gt;"",ABS(b_BDVSA!M841),"")</f>
        <v/>
      </c>
      <c r="O841" s="125" t="str">
        <f>IF(AND(b_BDVSA!M841&lt;&gt;"",b_BDVSA!M841&lt;&gt;0)=TRUE,IF(b_BDVSA!M841&gt;0,"D","A"),"")</f>
        <v/>
      </c>
      <c r="P841" s="126" t="str">
        <f>IF(b_BDVSA!N841&lt;&gt;"",ABS(b_BDVSA!N841),"")</f>
        <v/>
      </c>
      <c r="Q841" s="125" t="str">
        <f>IF(b_BDVSA!Q841&lt;&gt;"",ABS(b_BDVSA!Q841),"")</f>
        <v/>
      </c>
      <c r="R841" s="125" t="str">
        <f>IF(AND(b_BDVSA!Q841&lt;&gt;"",b_BDVSA!Q841&lt;&gt;0)=TRUE,IF(b_BDVSA!Q841&gt;0,"D","A"),"")</f>
        <v/>
      </c>
      <c r="S841" s="125" t="str">
        <f>IF(b_BDVSA!R841&lt;&gt;"",ABS(b_BDVSA!R841),"")</f>
        <v/>
      </c>
      <c r="T841" s="125" t="str">
        <f>IF(AND(b_BDVSA!R841&lt;&gt;"",b_BDVSA!R841&lt;&gt;0)=TRUE,IF(b_BDVSA!R841&gt;0,"D","A"),"")</f>
        <v/>
      </c>
      <c r="U841" s="126" t="str">
        <f>IF(b_BDVSA!S841&lt;&gt;"",ABS(b_BDVSA!S841),"")</f>
        <v/>
      </c>
      <c r="V841" s="125" t="str">
        <f>IF(b_BDVSA!V841&lt;&gt;"",ABS(b_BDVSA!V841),"")</f>
        <v/>
      </c>
      <c r="W841" s="125" t="str">
        <f>IF(AND(b_BDVSA!V841&lt;&gt;"",b_BDVSA!V841&lt;&gt;0)=TRUE,IF(b_BDVSA!V841&gt;0,"D","A"),"")</f>
        <v/>
      </c>
      <c r="X841" s="125" t="str">
        <f>IF(b_BDVSA!W841&lt;&gt;"",ABS(b_BDVSA!W841),"")</f>
        <v/>
      </c>
      <c r="Y841" s="125" t="str">
        <f>IF(AND(b_BDVSA!W841&lt;&gt;"",b_BDVSA!W841&lt;&gt;0)=TRUE,IF(b_BDVSA!W841&gt;0,"D","A"),"")</f>
        <v/>
      </c>
      <c r="Z841" s="126" t="str">
        <f>IF(b_BDVSA!X841&lt;&gt;"",ABS(b_BDVSA!X841),"")</f>
        <v/>
      </c>
    </row>
    <row r="842" spans="1:26">
      <c r="A842" s="117" t="str">
        <f>IF(dati_pdc!A838&lt;&gt;"",IF(dati_pdc!D838=1,RIGHT(dati_pdc!A838,dati_pdc!E838),dati_pdc!A838),"")</f>
        <v/>
      </c>
      <c r="B842" s="117" t="str">
        <f>IF(dati_pdc!B838&lt;&gt;"",dati_pdc!B838,"")</f>
        <v/>
      </c>
      <c r="C842" s="117" t="str">
        <f>IF(dati_pdc!C838&lt;&gt;"",dati_pdc!C838,"")</f>
        <v/>
      </c>
      <c r="D842" s="117" t="str">
        <f>IF(dati_pdc!D838&lt;&gt;"",dati_pdc!D838,"")</f>
        <v/>
      </c>
      <c r="E842" s="125" t="str">
        <f>IF(b_BDVSA!F842&lt;&gt;"",ABS(b_BDVSA!F842),"")</f>
        <v/>
      </c>
      <c r="F842" s="125" t="str">
        <f>IF(AND(b_BDVSA!F842&lt;&gt;"",b_BDVSA!F842&lt;&gt;0)=TRUE,IF(b_BDVSA!F842&gt;0,"D","A"),"")</f>
        <v/>
      </c>
      <c r="G842" s="125" t="str">
        <f>IF(b_BDVSA!G842&lt;&gt;"",ABS(b_BDVSA!G842),"")</f>
        <v/>
      </c>
      <c r="H842" s="125" t="str">
        <f>IF(AND(b_BDVSA!G842&lt;&gt;"",b_BDVSA!G842&lt;&gt;0)=TRUE,IF(b_BDVSA!G842&gt;0,"D","A"),"")</f>
        <v/>
      </c>
      <c r="I842" s="125" t="str">
        <f>IF(b_BDVSA!H842&lt;&gt;"",ABS(b_BDVSA!H842),"")</f>
        <v/>
      </c>
      <c r="J842" s="125" t="str">
        <f>IF(AND(b_BDVSA!H842&lt;&gt;"",b_BDVSA!H842&lt;&gt;0)=TRUE,IF(b_BDVSA!H842&gt;0,"D","A"),"")</f>
        <v/>
      </c>
      <c r="K842" s="126" t="str">
        <f>IF(b_BDVSA!I842&lt;&gt;"",ABS(b_BDVSA!I842),"")</f>
        <v/>
      </c>
      <c r="L842" s="125" t="str">
        <f>IF(b_BDVSA!L842&lt;&gt;"",ABS(b_BDVSA!L842),"")</f>
        <v/>
      </c>
      <c r="M842" s="125" t="str">
        <f>IF(AND(b_BDVSA!L842&lt;&gt;"",b_BDVSA!L842&lt;&gt;0)=TRUE,IF(b_BDVSA!L842&gt;0,"D","A"),"")</f>
        <v/>
      </c>
      <c r="N842" s="125" t="str">
        <f>IF(b_BDVSA!M842&lt;&gt;"",ABS(b_BDVSA!M842),"")</f>
        <v/>
      </c>
      <c r="O842" s="125" t="str">
        <f>IF(AND(b_BDVSA!M842&lt;&gt;"",b_BDVSA!M842&lt;&gt;0)=TRUE,IF(b_BDVSA!M842&gt;0,"D","A"),"")</f>
        <v/>
      </c>
      <c r="P842" s="126" t="str">
        <f>IF(b_BDVSA!N842&lt;&gt;"",ABS(b_BDVSA!N842),"")</f>
        <v/>
      </c>
      <c r="Q842" s="125" t="str">
        <f>IF(b_BDVSA!Q842&lt;&gt;"",ABS(b_BDVSA!Q842),"")</f>
        <v/>
      </c>
      <c r="R842" s="125" t="str">
        <f>IF(AND(b_BDVSA!Q842&lt;&gt;"",b_BDVSA!Q842&lt;&gt;0)=TRUE,IF(b_BDVSA!Q842&gt;0,"D","A"),"")</f>
        <v/>
      </c>
      <c r="S842" s="125" t="str">
        <f>IF(b_BDVSA!R842&lt;&gt;"",ABS(b_BDVSA!R842),"")</f>
        <v/>
      </c>
      <c r="T842" s="125" t="str">
        <f>IF(AND(b_BDVSA!R842&lt;&gt;"",b_BDVSA!R842&lt;&gt;0)=TRUE,IF(b_BDVSA!R842&gt;0,"D","A"),"")</f>
        <v/>
      </c>
      <c r="U842" s="126" t="str">
        <f>IF(b_BDVSA!S842&lt;&gt;"",ABS(b_BDVSA!S842),"")</f>
        <v/>
      </c>
      <c r="V842" s="125" t="str">
        <f>IF(b_BDVSA!V842&lt;&gt;"",ABS(b_BDVSA!V842),"")</f>
        <v/>
      </c>
      <c r="W842" s="125" t="str">
        <f>IF(AND(b_BDVSA!V842&lt;&gt;"",b_BDVSA!V842&lt;&gt;0)=TRUE,IF(b_BDVSA!V842&gt;0,"D","A"),"")</f>
        <v/>
      </c>
      <c r="X842" s="125" t="str">
        <f>IF(b_BDVSA!W842&lt;&gt;"",ABS(b_BDVSA!W842),"")</f>
        <v/>
      </c>
      <c r="Y842" s="125" t="str">
        <f>IF(AND(b_BDVSA!W842&lt;&gt;"",b_BDVSA!W842&lt;&gt;0)=TRUE,IF(b_BDVSA!W842&gt;0,"D","A"),"")</f>
        <v/>
      </c>
      <c r="Z842" s="126" t="str">
        <f>IF(b_BDVSA!X842&lt;&gt;"",ABS(b_BDVSA!X842),"")</f>
        <v/>
      </c>
    </row>
    <row r="843" spans="1:26">
      <c r="A843" s="117" t="str">
        <f>IF(dati_pdc!A839&lt;&gt;"",IF(dati_pdc!D839=1,RIGHT(dati_pdc!A839,dati_pdc!E839),dati_pdc!A839),"")</f>
        <v/>
      </c>
      <c r="B843" s="117" t="str">
        <f>IF(dati_pdc!B839&lt;&gt;"",dati_pdc!B839,"")</f>
        <v/>
      </c>
      <c r="C843" s="117" t="str">
        <f>IF(dati_pdc!C839&lt;&gt;"",dati_pdc!C839,"")</f>
        <v/>
      </c>
      <c r="D843" s="117" t="str">
        <f>IF(dati_pdc!D839&lt;&gt;"",dati_pdc!D839,"")</f>
        <v/>
      </c>
      <c r="E843" s="125" t="str">
        <f>IF(b_BDVSA!F843&lt;&gt;"",ABS(b_BDVSA!F843),"")</f>
        <v/>
      </c>
      <c r="F843" s="125" t="str">
        <f>IF(AND(b_BDVSA!F843&lt;&gt;"",b_BDVSA!F843&lt;&gt;0)=TRUE,IF(b_BDVSA!F843&gt;0,"D","A"),"")</f>
        <v/>
      </c>
      <c r="G843" s="125" t="str">
        <f>IF(b_BDVSA!G843&lt;&gt;"",ABS(b_BDVSA!G843),"")</f>
        <v/>
      </c>
      <c r="H843" s="125" t="str">
        <f>IF(AND(b_BDVSA!G843&lt;&gt;"",b_BDVSA!G843&lt;&gt;0)=TRUE,IF(b_BDVSA!G843&gt;0,"D","A"),"")</f>
        <v/>
      </c>
      <c r="I843" s="125" t="str">
        <f>IF(b_BDVSA!H843&lt;&gt;"",ABS(b_BDVSA!H843),"")</f>
        <v/>
      </c>
      <c r="J843" s="125" t="str">
        <f>IF(AND(b_BDVSA!H843&lt;&gt;"",b_BDVSA!H843&lt;&gt;0)=TRUE,IF(b_BDVSA!H843&gt;0,"D","A"),"")</f>
        <v/>
      </c>
      <c r="K843" s="126" t="str">
        <f>IF(b_BDVSA!I843&lt;&gt;"",ABS(b_BDVSA!I843),"")</f>
        <v/>
      </c>
      <c r="L843" s="125" t="str">
        <f>IF(b_BDVSA!L843&lt;&gt;"",ABS(b_BDVSA!L843),"")</f>
        <v/>
      </c>
      <c r="M843" s="125" t="str">
        <f>IF(AND(b_BDVSA!L843&lt;&gt;"",b_BDVSA!L843&lt;&gt;0)=TRUE,IF(b_BDVSA!L843&gt;0,"D","A"),"")</f>
        <v/>
      </c>
      <c r="N843" s="125" t="str">
        <f>IF(b_BDVSA!M843&lt;&gt;"",ABS(b_BDVSA!M843),"")</f>
        <v/>
      </c>
      <c r="O843" s="125" t="str">
        <f>IF(AND(b_BDVSA!M843&lt;&gt;"",b_BDVSA!M843&lt;&gt;0)=TRUE,IF(b_BDVSA!M843&gt;0,"D","A"),"")</f>
        <v/>
      </c>
      <c r="P843" s="126" t="str">
        <f>IF(b_BDVSA!N843&lt;&gt;"",ABS(b_BDVSA!N843),"")</f>
        <v/>
      </c>
      <c r="Q843" s="125" t="str">
        <f>IF(b_BDVSA!Q843&lt;&gt;"",ABS(b_BDVSA!Q843),"")</f>
        <v/>
      </c>
      <c r="R843" s="125" t="str">
        <f>IF(AND(b_BDVSA!Q843&lt;&gt;"",b_BDVSA!Q843&lt;&gt;0)=TRUE,IF(b_BDVSA!Q843&gt;0,"D","A"),"")</f>
        <v/>
      </c>
      <c r="S843" s="125" t="str">
        <f>IF(b_BDVSA!R843&lt;&gt;"",ABS(b_BDVSA!R843),"")</f>
        <v/>
      </c>
      <c r="T843" s="125" t="str">
        <f>IF(AND(b_BDVSA!R843&lt;&gt;"",b_BDVSA!R843&lt;&gt;0)=TRUE,IF(b_BDVSA!R843&gt;0,"D","A"),"")</f>
        <v/>
      </c>
      <c r="U843" s="126" t="str">
        <f>IF(b_BDVSA!S843&lt;&gt;"",ABS(b_BDVSA!S843),"")</f>
        <v/>
      </c>
      <c r="V843" s="125" t="str">
        <f>IF(b_BDVSA!V843&lt;&gt;"",ABS(b_BDVSA!V843),"")</f>
        <v/>
      </c>
      <c r="W843" s="125" t="str">
        <f>IF(AND(b_BDVSA!V843&lt;&gt;"",b_BDVSA!V843&lt;&gt;0)=TRUE,IF(b_BDVSA!V843&gt;0,"D","A"),"")</f>
        <v/>
      </c>
      <c r="X843" s="125" t="str">
        <f>IF(b_BDVSA!W843&lt;&gt;"",ABS(b_BDVSA!W843),"")</f>
        <v/>
      </c>
      <c r="Y843" s="125" t="str">
        <f>IF(AND(b_BDVSA!W843&lt;&gt;"",b_BDVSA!W843&lt;&gt;0)=TRUE,IF(b_BDVSA!W843&gt;0,"D","A"),"")</f>
        <v/>
      </c>
      <c r="Z843" s="126" t="str">
        <f>IF(b_BDVSA!X843&lt;&gt;"",ABS(b_BDVSA!X843),"")</f>
        <v/>
      </c>
    </row>
    <row r="844" spans="1:26">
      <c r="A844" s="117" t="str">
        <f>IF(dati_pdc!A840&lt;&gt;"",IF(dati_pdc!D840=1,RIGHT(dati_pdc!A840,dati_pdc!E840),dati_pdc!A840),"")</f>
        <v/>
      </c>
      <c r="B844" s="117" t="str">
        <f>IF(dati_pdc!B840&lt;&gt;"",dati_pdc!B840,"")</f>
        <v/>
      </c>
      <c r="C844" s="117" t="str">
        <f>IF(dati_pdc!C840&lt;&gt;"",dati_pdc!C840,"")</f>
        <v/>
      </c>
      <c r="D844" s="117" t="str">
        <f>IF(dati_pdc!D840&lt;&gt;"",dati_pdc!D840,"")</f>
        <v/>
      </c>
      <c r="E844" s="125" t="str">
        <f>IF(b_BDVSA!F844&lt;&gt;"",ABS(b_BDVSA!F844),"")</f>
        <v/>
      </c>
      <c r="F844" s="125" t="str">
        <f>IF(AND(b_BDVSA!F844&lt;&gt;"",b_BDVSA!F844&lt;&gt;0)=TRUE,IF(b_BDVSA!F844&gt;0,"D","A"),"")</f>
        <v/>
      </c>
      <c r="G844" s="125" t="str">
        <f>IF(b_BDVSA!G844&lt;&gt;"",ABS(b_BDVSA!G844),"")</f>
        <v/>
      </c>
      <c r="H844" s="125" t="str">
        <f>IF(AND(b_BDVSA!G844&lt;&gt;"",b_BDVSA!G844&lt;&gt;0)=TRUE,IF(b_BDVSA!G844&gt;0,"D","A"),"")</f>
        <v/>
      </c>
      <c r="I844" s="125" t="str">
        <f>IF(b_BDVSA!H844&lt;&gt;"",ABS(b_BDVSA!H844),"")</f>
        <v/>
      </c>
      <c r="J844" s="125" t="str">
        <f>IF(AND(b_BDVSA!H844&lt;&gt;"",b_BDVSA!H844&lt;&gt;0)=TRUE,IF(b_BDVSA!H844&gt;0,"D","A"),"")</f>
        <v/>
      </c>
      <c r="K844" s="126" t="str">
        <f>IF(b_BDVSA!I844&lt;&gt;"",ABS(b_BDVSA!I844),"")</f>
        <v/>
      </c>
      <c r="L844" s="125" t="str">
        <f>IF(b_BDVSA!L844&lt;&gt;"",ABS(b_BDVSA!L844),"")</f>
        <v/>
      </c>
      <c r="M844" s="125" t="str">
        <f>IF(AND(b_BDVSA!L844&lt;&gt;"",b_BDVSA!L844&lt;&gt;0)=TRUE,IF(b_BDVSA!L844&gt;0,"D","A"),"")</f>
        <v/>
      </c>
      <c r="N844" s="125" t="str">
        <f>IF(b_BDVSA!M844&lt;&gt;"",ABS(b_BDVSA!M844),"")</f>
        <v/>
      </c>
      <c r="O844" s="125" t="str">
        <f>IF(AND(b_BDVSA!M844&lt;&gt;"",b_BDVSA!M844&lt;&gt;0)=TRUE,IF(b_BDVSA!M844&gt;0,"D","A"),"")</f>
        <v/>
      </c>
      <c r="P844" s="126" t="str">
        <f>IF(b_BDVSA!N844&lt;&gt;"",ABS(b_BDVSA!N844),"")</f>
        <v/>
      </c>
      <c r="Q844" s="125" t="str">
        <f>IF(b_BDVSA!Q844&lt;&gt;"",ABS(b_BDVSA!Q844),"")</f>
        <v/>
      </c>
      <c r="R844" s="125" t="str">
        <f>IF(AND(b_BDVSA!Q844&lt;&gt;"",b_BDVSA!Q844&lt;&gt;0)=TRUE,IF(b_BDVSA!Q844&gt;0,"D","A"),"")</f>
        <v/>
      </c>
      <c r="S844" s="125" t="str">
        <f>IF(b_BDVSA!R844&lt;&gt;"",ABS(b_BDVSA!R844),"")</f>
        <v/>
      </c>
      <c r="T844" s="125" t="str">
        <f>IF(AND(b_BDVSA!R844&lt;&gt;"",b_BDVSA!R844&lt;&gt;0)=TRUE,IF(b_BDVSA!R844&gt;0,"D","A"),"")</f>
        <v/>
      </c>
      <c r="U844" s="126" t="str">
        <f>IF(b_BDVSA!S844&lt;&gt;"",ABS(b_BDVSA!S844),"")</f>
        <v/>
      </c>
      <c r="V844" s="125" t="str">
        <f>IF(b_BDVSA!V844&lt;&gt;"",ABS(b_BDVSA!V844),"")</f>
        <v/>
      </c>
      <c r="W844" s="125" t="str">
        <f>IF(AND(b_BDVSA!V844&lt;&gt;"",b_BDVSA!V844&lt;&gt;0)=TRUE,IF(b_BDVSA!V844&gt;0,"D","A"),"")</f>
        <v/>
      </c>
      <c r="X844" s="125" t="str">
        <f>IF(b_BDVSA!W844&lt;&gt;"",ABS(b_BDVSA!W844),"")</f>
        <v/>
      </c>
      <c r="Y844" s="125" t="str">
        <f>IF(AND(b_BDVSA!W844&lt;&gt;"",b_BDVSA!W844&lt;&gt;0)=TRUE,IF(b_BDVSA!W844&gt;0,"D","A"),"")</f>
        <v/>
      </c>
      <c r="Z844" s="126" t="str">
        <f>IF(b_BDVSA!X844&lt;&gt;"",ABS(b_BDVSA!X844),"")</f>
        <v/>
      </c>
    </row>
    <row r="845" spans="1:26">
      <c r="A845" s="117" t="str">
        <f>IF(dati_pdc!A841&lt;&gt;"",IF(dati_pdc!D841=1,RIGHT(dati_pdc!A841,dati_pdc!E841),dati_pdc!A841),"")</f>
        <v/>
      </c>
      <c r="B845" s="117" t="str">
        <f>IF(dati_pdc!B841&lt;&gt;"",dati_pdc!B841,"")</f>
        <v/>
      </c>
      <c r="C845" s="117" t="str">
        <f>IF(dati_pdc!C841&lt;&gt;"",dati_pdc!C841,"")</f>
        <v/>
      </c>
      <c r="D845" s="117" t="str">
        <f>IF(dati_pdc!D841&lt;&gt;"",dati_pdc!D841,"")</f>
        <v/>
      </c>
      <c r="E845" s="125" t="str">
        <f>IF(b_BDVSA!F845&lt;&gt;"",ABS(b_BDVSA!F845),"")</f>
        <v/>
      </c>
      <c r="F845" s="125" t="str">
        <f>IF(AND(b_BDVSA!F845&lt;&gt;"",b_BDVSA!F845&lt;&gt;0)=TRUE,IF(b_BDVSA!F845&gt;0,"D","A"),"")</f>
        <v/>
      </c>
      <c r="G845" s="125" t="str">
        <f>IF(b_BDVSA!G845&lt;&gt;"",ABS(b_BDVSA!G845),"")</f>
        <v/>
      </c>
      <c r="H845" s="125" t="str">
        <f>IF(AND(b_BDVSA!G845&lt;&gt;"",b_BDVSA!G845&lt;&gt;0)=TRUE,IF(b_BDVSA!G845&gt;0,"D","A"),"")</f>
        <v/>
      </c>
      <c r="I845" s="125" t="str">
        <f>IF(b_BDVSA!H845&lt;&gt;"",ABS(b_BDVSA!H845),"")</f>
        <v/>
      </c>
      <c r="J845" s="125" t="str">
        <f>IF(AND(b_BDVSA!H845&lt;&gt;"",b_BDVSA!H845&lt;&gt;0)=TRUE,IF(b_BDVSA!H845&gt;0,"D","A"),"")</f>
        <v/>
      </c>
      <c r="K845" s="126" t="str">
        <f>IF(b_BDVSA!I845&lt;&gt;"",ABS(b_BDVSA!I845),"")</f>
        <v/>
      </c>
      <c r="L845" s="125" t="str">
        <f>IF(b_BDVSA!L845&lt;&gt;"",ABS(b_BDVSA!L845),"")</f>
        <v/>
      </c>
      <c r="M845" s="125" t="str">
        <f>IF(AND(b_BDVSA!L845&lt;&gt;"",b_BDVSA!L845&lt;&gt;0)=TRUE,IF(b_BDVSA!L845&gt;0,"D","A"),"")</f>
        <v/>
      </c>
      <c r="N845" s="125" t="str">
        <f>IF(b_BDVSA!M845&lt;&gt;"",ABS(b_BDVSA!M845),"")</f>
        <v/>
      </c>
      <c r="O845" s="125" t="str">
        <f>IF(AND(b_BDVSA!M845&lt;&gt;"",b_BDVSA!M845&lt;&gt;0)=TRUE,IF(b_BDVSA!M845&gt;0,"D","A"),"")</f>
        <v/>
      </c>
      <c r="P845" s="126" t="str">
        <f>IF(b_BDVSA!N845&lt;&gt;"",ABS(b_BDVSA!N845),"")</f>
        <v/>
      </c>
      <c r="Q845" s="125" t="str">
        <f>IF(b_BDVSA!Q845&lt;&gt;"",ABS(b_BDVSA!Q845),"")</f>
        <v/>
      </c>
      <c r="R845" s="125" t="str">
        <f>IF(AND(b_BDVSA!Q845&lt;&gt;"",b_BDVSA!Q845&lt;&gt;0)=TRUE,IF(b_BDVSA!Q845&gt;0,"D","A"),"")</f>
        <v/>
      </c>
      <c r="S845" s="125" t="str">
        <f>IF(b_BDVSA!R845&lt;&gt;"",ABS(b_BDVSA!R845),"")</f>
        <v/>
      </c>
      <c r="T845" s="125" t="str">
        <f>IF(AND(b_BDVSA!R845&lt;&gt;"",b_BDVSA!R845&lt;&gt;0)=TRUE,IF(b_BDVSA!R845&gt;0,"D","A"),"")</f>
        <v/>
      </c>
      <c r="U845" s="126" t="str">
        <f>IF(b_BDVSA!S845&lt;&gt;"",ABS(b_BDVSA!S845),"")</f>
        <v/>
      </c>
      <c r="V845" s="125" t="str">
        <f>IF(b_BDVSA!V845&lt;&gt;"",ABS(b_BDVSA!V845),"")</f>
        <v/>
      </c>
      <c r="W845" s="125" t="str">
        <f>IF(AND(b_BDVSA!V845&lt;&gt;"",b_BDVSA!V845&lt;&gt;0)=TRUE,IF(b_BDVSA!V845&gt;0,"D","A"),"")</f>
        <v/>
      </c>
      <c r="X845" s="125" t="str">
        <f>IF(b_BDVSA!W845&lt;&gt;"",ABS(b_BDVSA!W845),"")</f>
        <v/>
      </c>
      <c r="Y845" s="125" t="str">
        <f>IF(AND(b_BDVSA!W845&lt;&gt;"",b_BDVSA!W845&lt;&gt;0)=TRUE,IF(b_BDVSA!W845&gt;0,"D","A"),"")</f>
        <v/>
      </c>
      <c r="Z845" s="126" t="str">
        <f>IF(b_BDVSA!X845&lt;&gt;"",ABS(b_BDVSA!X845),"")</f>
        <v/>
      </c>
    </row>
    <row r="846" spans="1:26">
      <c r="A846" s="117" t="str">
        <f>IF(dati_pdc!A842&lt;&gt;"",IF(dati_pdc!D842=1,RIGHT(dati_pdc!A842,dati_pdc!E842),dati_pdc!A842),"")</f>
        <v/>
      </c>
      <c r="B846" s="117" t="str">
        <f>IF(dati_pdc!B842&lt;&gt;"",dati_pdc!B842,"")</f>
        <v/>
      </c>
      <c r="C846" s="117" t="str">
        <f>IF(dati_pdc!C842&lt;&gt;"",dati_pdc!C842,"")</f>
        <v/>
      </c>
      <c r="D846" s="117" t="str">
        <f>IF(dati_pdc!D842&lt;&gt;"",dati_pdc!D842,"")</f>
        <v/>
      </c>
      <c r="E846" s="125" t="str">
        <f>IF(b_BDVSA!F846&lt;&gt;"",ABS(b_BDVSA!F846),"")</f>
        <v/>
      </c>
      <c r="F846" s="125" t="str">
        <f>IF(AND(b_BDVSA!F846&lt;&gt;"",b_BDVSA!F846&lt;&gt;0)=TRUE,IF(b_BDVSA!F846&gt;0,"D","A"),"")</f>
        <v/>
      </c>
      <c r="G846" s="125" t="str">
        <f>IF(b_BDVSA!G846&lt;&gt;"",ABS(b_BDVSA!G846),"")</f>
        <v/>
      </c>
      <c r="H846" s="125" t="str">
        <f>IF(AND(b_BDVSA!G846&lt;&gt;"",b_BDVSA!G846&lt;&gt;0)=TRUE,IF(b_BDVSA!G846&gt;0,"D","A"),"")</f>
        <v/>
      </c>
      <c r="I846" s="125" t="str">
        <f>IF(b_BDVSA!H846&lt;&gt;"",ABS(b_BDVSA!H846),"")</f>
        <v/>
      </c>
      <c r="J846" s="125" t="str">
        <f>IF(AND(b_BDVSA!H846&lt;&gt;"",b_BDVSA!H846&lt;&gt;0)=TRUE,IF(b_BDVSA!H846&gt;0,"D","A"),"")</f>
        <v/>
      </c>
      <c r="K846" s="126" t="str">
        <f>IF(b_BDVSA!I846&lt;&gt;"",ABS(b_BDVSA!I846),"")</f>
        <v/>
      </c>
      <c r="L846" s="125" t="str">
        <f>IF(b_BDVSA!L846&lt;&gt;"",ABS(b_BDVSA!L846),"")</f>
        <v/>
      </c>
      <c r="M846" s="125" t="str">
        <f>IF(AND(b_BDVSA!L846&lt;&gt;"",b_BDVSA!L846&lt;&gt;0)=TRUE,IF(b_BDVSA!L846&gt;0,"D","A"),"")</f>
        <v/>
      </c>
      <c r="N846" s="125" t="str">
        <f>IF(b_BDVSA!M846&lt;&gt;"",ABS(b_BDVSA!M846),"")</f>
        <v/>
      </c>
      <c r="O846" s="125" t="str">
        <f>IF(AND(b_BDVSA!M846&lt;&gt;"",b_BDVSA!M846&lt;&gt;0)=TRUE,IF(b_BDVSA!M846&gt;0,"D","A"),"")</f>
        <v/>
      </c>
      <c r="P846" s="126" t="str">
        <f>IF(b_BDVSA!N846&lt;&gt;"",ABS(b_BDVSA!N846),"")</f>
        <v/>
      </c>
      <c r="Q846" s="125" t="str">
        <f>IF(b_BDVSA!Q846&lt;&gt;"",ABS(b_BDVSA!Q846),"")</f>
        <v/>
      </c>
      <c r="R846" s="125" t="str">
        <f>IF(AND(b_BDVSA!Q846&lt;&gt;"",b_BDVSA!Q846&lt;&gt;0)=TRUE,IF(b_BDVSA!Q846&gt;0,"D","A"),"")</f>
        <v/>
      </c>
      <c r="S846" s="125" t="str">
        <f>IF(b_BDVSA!R846&lt;&gt;"",ABS(b_BDVSA!R846),"")</f>
        <v/>
      </c>
      <c r="T846" s="125" t="str">
        <f>IF(AND(b_BDVSA!R846&lt;&gt;"",b_BDVSA!R846&lt;&gt;0)=TRUE,IF(b_BDVSA!R846&gt;0,"D","A"),"")</f>
        <v/>
      </c>
      <c r="U846" s="126" t="str">
        <f>IF(b_BDVSA!S846&lt;&gt;"",ABS(b_BDVSA!S846),"")</f>
        <v/>
      </c>
      <c r="V846" s="125" t="str">
        <f>IF(b_BDVSA!V846&lt;&gt;"",ABS(b_BDVSA!V846),"")</f>
        <v/>
      </c>
      <c r="W846" s="125" t="str">
        <f>IF(AND(b_BDVSA!V846&lt;&gt;"",b_BDVSA!V846&lt;&gt;0)=TRUE,IF(b_BDVSA!V846&gt;0,"D","A"),"")</f>
        <v/>
      </c>
      <c r="X846" s="125" t="str">
        <f>IF(b_BDVSA!W846&lt;&gt;"",ABS(b_BDVSA!W846),"")</f>
        <v/>
      </c>
      <c r="Y846" s="125" t="str">
        <f>IF(AND(b_BDVSA!W846&lt;&gt;"",b_BDVSA!W846&lt;&gt;0)=TRUE,IF(b_BDVSA!W846&gt;0,"D","A"),"")</f>
        <v/>
      </c>
      <c r="Z846" s="126" t="str">
        <f>IF(b_BDVSA!X846&lt;&gt;"",ABS(b_BDVSA!X846),"")</f>
        <v/>
      </c>
    </row>
    <row r="847" spans="1:26">
      <c r="A847" s="117" t="str">
        <f>IF(dati_pdc!A843&lt;&gt;"",IF(dati_pdc!D843=1,RIGHT(dati_pdc!A843,dati_pdc!E843),dati_pdc!A843),"")</f>
        <v/>
      </c>
      <c r="B847" s="117" t="str">
        <f>IF(dati_pdc!B843&lt;&gt;"",dati_pdc!B843,"")</f>
        <v/>
      </c>
      <c r="C847" s="117" t="str">
        <f>IF(dati_pdc!C843&lt;&gt;"",dati_pdc!C843,"")</f>
        <v/>
      </c>
      <c r="D847" s="117" t="str">
        <f>IF(dati_pdc!D843&lt;&gt;"",dati_pdc!D843,"")</f>
        <v/>
      </c>
      <c r="E847" s="125" t="str">
        <f>IF(b_BDVSA!F847&lt;&gt;"",ABS(b_BDVSA!F847),"")</f>
        <v/>
      </c>
      <c r="F847" s="125" t="str">
        <f>IF(AND(b_BDVSA!F847&lt;&gt;"",b_BDVSA!F847&lt;&gt;0)=TRUE,IF(b_BDVSA!F847&gt;0,"D","A"),"")</f>
        <v/>
      </c>
      <c r="G847" s="125" t="str">
        <f>IF(b_BDVSA!G847&lt;&gt;"",ABS(b_BDVSA!G847),"")</f>
        <v/>
      </c>
      <c r="H847" s="125" t="str">
        <f>IF(AND(b_BDVSA!G847&lt;&gt;"",b_BDVSA!G847&lt;&gt;0)=TRUE,IF(b_BDVSA!G847&gt;0,"D","A"),"")</f>
        <v/>
      </c>
      <c r="I847" s="125" t="str">
        <f>IF(b_BDVSA!H847&lt;&gt;"",ABS(b_BDVSA!H847),"")</f>
        <v/>
      </c>
      <c r="J847" s="125" t="str">
        <f>IF(AND(b_BDVSA!H847&lt;&gt;"",b_BDVSA!H847&lt;&gt;0)=TRUE,IF(b_BDVSA!H847&gt;0,"D","A"),"")</f>
        <v/>
      </c>
      <c r="K847" s="126" t="str">
        <f>IF(b_BDVSA!I847&lt;&gt;"",ABS(b_BDVSA!I847),"")</f>
        <v/>
      </c>
      <c r="L847" s="125" t="str">
        <f>IF(b_BDVSA!L847&lt;&gt;"",ABS(b_BDVSA!L847),"")</f>
        <v/>
      </c>
      <c r="M847" s="125" t="str">
        <f>IF(AND(b_BDVSA!L847&lt;&gt;"",b_BDVSA!L847&lt;&gt;0)=TRUE,IF(b_BDVSA!L847&gt;0,"D","A"),"")</f>
        <v/>
      </c>
      <c r="N847" s="125" t="str">
        <f>IF(b_BDVSA!M847&lt;&gt;"",ABS(b_BDVSA!M847),"")</f>
        <v/>
      </c>
      <c r="O847" s="125" t="str">
        <f>IF(AND(b_BDVSA!M847&lt;&gt;"",b_BDVSA!M847&lt;&gt;0)=TRUE,IF(b_BDVSA!M847&gt;0,"D","A"),"")</f>
        <v/>
      </c>
      <c r="P847" s="126" t="str">
        <f>IF(b_BDVSA!N847&lt;&gt;"",ABS(b_BDVSA!N847),"")</f>
        <v/>
      </c>
      <c r="Q847" s="125" t="str">
        <f>IF(b_BDVSA!Q847&lt;&gt;"",ABS(b_BDVSA!Q847),"")</f>
        <v/>
      </c>
      <c r="R847" s="125" t="str">
        <f>IF(AND(b_BDVSA!Q847&lt;&gt;"",b_BDVSA!Q847&lt;&gt;0)=TRUE,IF(b_BDVSA!Q847&gt;0,"D","A"),"")</f>
        <v/>
      </c>
      <c r="S847" s="125" t="str">
        <f>IF(b_BDVSA!R847&lt;&gt;"",ABS(b_BDVSA!R847),"")</f>
        <v/>
      </c>
      <c r="T847" s="125" t="str">
        <f>IF(AND(b_BDVSA!R847&lt;&gt;"",b_BDVSA!R847&lt;&gt;0)=TRUE,IF(b_BDVSA!R847&gt;0,"D","A"),"")</f>
        <v/>
      </c>
      <c r="U847" s="126" t="str">
        <f>IF(b_BDVSA!S847&lt;&gt;"",ABS(b_BDVSA!S847),"")</f>
        <v/>
      </c>
      <c r="V847" s="125" t="str">
        <f>IF(b_BDVSA!V847&lt;&gt;"",ABS(b_BDVSA!V847),"")</f>
        <v/>
      </c>
      <c r="W847" s="125" t="str">
        <f>IF(AND(b_BDVSA!V847&lt;&gt;"",b_BDVSA!V847&lt;&gt;0)=TRUE,IF(b_BDVSA!V847&gt;0,"D","A"),"")</f>
        <v/>
      </c>
      <c r="X847" s="125" t="str">
        <f>IF(b_BDVSA!W847&lt;&gt;"",ABS(b_BDVSA!W847),"")</f>
        <v/>
      </c>
      <c r="Y847" s="125" t="str">
        <f>IF(AND(b_BDVSA!W847&lt;&gt;"",b_BDVSA!W847&lt;&gt;0)=TRUE,IF(b_BDVSA!W847&gt;0,"D","A"),"")</f>
        <v/>
      </c>
      <c r="Z847" s="126" t="str">
        <f>IF(b_BDVSA!X847&lt;&gt;"",ABS(b_BDVSA!X847),"")</f>
        <v/>
      </c>
    </row>
    <row r="848" spans="1:26">
      <c r="A848" s="117" t="str">
        <f>IF(dati_pdc!A844&lt;&gt;"",IF(dati_pdc!D844=1,RIGHT(dati_pdc!A844,dati_pdc!E844),dati_pdc!A844),"")</f>
        <v/>
      </c>
      <c r="B848" s="117" t="str">
        <f>IF(dati_pdc!B844&lt;&gt;"",dati_pdc!B844,"")</f>
        <v/>
      </c>
      <c r="C848" s="117" t="str">
        <f>IF(dati_pdc!C844&lt;&gt;"",dati_pdc!C844,"")</f>
        <v/>
      </c>
      <c r="D848" s="117" t="str">
        <f>IF(dati_pdc!D844&lt;&gt;"",dati_pdc!D844,"")</f>
        <v/>
      </c>
      <c r="E848" s="125" t="str">
        <f>IF(b_BDVSA!F848&lt;&gt;"",ABS(b_BDVSA!F848),"")</f>
        <v/>
      </c>
      <c r="F848" s="125" t="str">
        <f>IF(AND(b_BDVSA!F848&lt;&gt;"",b_BDVSA!F848&lt;&gt;0)=TRUE,IF(b_BDVSA!F848&gt;0,"D","A"),"")</f>
        <v/>
      </c>
      <c r="G848" s="125" t="str">
        <f>IF(b_BDVSA!G848&lt;&gt;"",ABS(b_BDVSA!G848),"")</f>
        <v/>
      </c>
      <c r="H848" s="125" t="str">
        <f>IF(AND(b_BDVSA!G848&lt;&gt;"",b_BDVSA!G848&lt;&gt;0)=TRUE,IF(b_BDVSA!G848&gt;0,"D","A"),"")</f>
        <v/>
      </c>
      <c r="I848" s="125" t="str">
        <f>IF(b_BDVSA!H848&lt;&gt;"",ABS(b_BDVSA!H848),"")</f>
        <v/>
      </c>
      <c r="J848" s="125" t="str">
        <f>IF(AND(b_BDVSA!H848&lt;&gt;"",b_BDVSA!H848&lt;&gt;0)=TRUE,IF(b_BDVSA!H848&gt;0,"D","A"),"")</f>
        <v/>
      </c>
      <c r="K848" s="126" t="str">
        <f>IF(b_BDVSA!I848&lt;&gt;"",ABS(b_BDVSA!I848),"")</f>
        <v/>
      </c>
      <c r="L848" s="125" t="str">
        <f>IF(b_BDVSA!L848&lt;&gt;"",ABS(b_BDVSA!L848),"")</f>
        <v/>
      </c>
      <c r="M848" s="125" t="str">
        <f>IF(AND(b_BDVSA!L848&lt;&gt;"",b_BDVSA!L848&lt;&gt;0)=TRUE,IF(b_BDVSA!L848&gt;0,"D","A"),"")</f>
        <v/>
      </c>
      <c r="N848" s="125" t="str">
        <f>IF(b_BDVSA!M848&lt;&gt;"",ABS(b_BDVSA!M848),"")</f>
        <v/>
      </c>
      <c r="O848" s="125" t="str">
        <f>IF(AND(b_BDVSA!M848&lt;&gt;"",b_BDVSA!M848&lt;&gt;0)=TRUE,IF(b_BDVSA!M848&gt;0,"D","A"),"")</f>
        <v/>
      </c>
      <c r="P848" s="126" t="str">
        <f>IF(b_BDVSA!N848&lt;&gt;"",ABS(b_BDVSA!N848),"")</f>
        <v/>
      </c>
      <c r="Q848" s="125" t="str">
        <f>IF(b_BDVSA!Q848&lt;&gt;"",ABS(b_BDVSA!Q848),"")</f>
        <v/>
      </c>
      <c r="R848" s="125" t="str">
        <f>IF(AND(b_BDVSA!Q848&lt;&gt;"",b_BDVSA!Q848&lt;&gt;0)=TRUE,IF(b_BDVSA!Q848&gt;0,"D","A"),"")</f>
        <v/>
      </c>
      <c r="S848" s="125" t="str">
        <f>IF(b_BDVSA!R848&lt;&gt;"",ABS(b_BDVSA!R848),"")</f>
        <v/>
      </c>
      <c r="T848" s="125" t="str">
        <f>IF(AND(b_BDVSA!R848&lt;&gt;"",b_BDVSA!R848&lt;&gt;0)=TRUE,IF(b_BDVSA!R848&gt;0,"D","A"),"")</f>
        <v/>
      </c>
      <c r="U848" s="126" t="str">
        <f>IF(b_BDVSA!S848&lt;&gt;"",ABS(b_BDVSA!S848),"")</f>
        <v/>
      </c>
      <c r="V848" s="125" t="str">
        <f>IF(b_BDVSA!V848&lt;&gt;"",ABS(b_BDVSA!V848),"")</f>
        <v/>
      </c>
      <c r="W848" s="125" t="str">
        <f>IF(AND(b_BDVSA!V848&lt;&gt;"",b_BDVSA!V848&lt;&gt;0)=TRUE,IF(b_BDVSA!V848&gt;0,"D","A"),"")</f>
        <v/>
      </c>
      <c r="X848" s="125" t="str">
        <f>IF(b_BDVSA!W848&lt;&gt;"",ABS(b_BDVSA!W848),"")</f>
        <v/>
      </c>
      <c r="Y848" s="125" t="str">
        <f>IF(AND(b_BDVSA!W848&lt;&gt;"",b_BDVSA!W848&lt;&gt;0)=TRUE,IF(b_BDVSA!W848&gt;0,"D","A"),"")</f>
        <v/>
      </c>
      <c r="Z848" s="126" t="str">
        <f>IF(b_BDVSA!X848&lt;&gt;"",ABS(b_BDVSA!X848),"")</f>
        <v/>
      </c>
    </row>
    <row r="849" spans="1:26">
      <c r="A849" s="117" t="str">
        <f>IF(dati_pdc!A845&lt;&gt;"",IF(dati_pdc!D845=1,RIGHT(dati_pdc!A845,dati_pdc!E845),dati_pdc!A845),"")</f>
        <v/>
      </c>
      <c r="B849" s="117" t="str">
        <f>IF(dati_pdc!B845&lt;&gt;"",dati_pdc!B845,"")</f>
        <v/>
      </c>
      <c r="C849" s="117" t="str">
        <f>IF(dati_pdc!C845&lt;&gt;"",dati_pdc!C845,"")</f>
        <v/>
      </c>
      <c r="D849" s="117" t="str">
        <f>IF(dati_pdc!D845&lt;&gt;"",dati_pdc!D845,"")</f>
        <v/>
      </c>
      <c r="E849" s="125" t="str">
        <f>IF(b_BDVSA!F849&lt;&gt;"",ABS(b_BDVSA!F849),"")</f>
        <v/>
      </c>
      <c r="F849" s="125" t="str">
        <f>IF(AND(b_BDVSA!F849&lt;&gt;"",b_BDVSA!F849&lt;&gt;0)=TRUE,IF(b_BDVSA!F849&gt;0,"D","A"),"")</f>
        <v/>
      </c>
      <c r="G849" s="125" t="str">
        <f>IF(b_BDVSA!G849&lt;&gt;"",ABS(b_BDVSA!G849),"")</f>
        <v/>
      </c>
      <c r="H849" s="125" t="str">
        <f>IF(AND(b_BDVSA!G849&lt;&gt;"",b_BDVSA!G849&lt;&gt;0)=TRUE,IF(b_BDVSA!G849&gt;0,"D","A"),"")</f>
        <v/>
      </c>
      <c r="I849" s="125" t="str">
        <f>IF(b_BDVSA!H849&lt;&gt;"",ABS(b_BDVSA!H849),"")</f>
        <v/>
      </c>
      <c r="J849" s="125" t="str">
        <f>IF(AND(b_BDVSA!H849&lt;&gt;"",b_BDVSA!H849&lt;&gt;0)=TRUE,IF(b_BDVSA!H849&gt;0,"D","A"),"")</f>
        <v/>
      </c>
      <c r="K849" s="126" t="str">
        <f>IF(b_BDVSA!I849&lt;&gt;"",ABS(b_BDVSA!I849),"")</f>
        <v/>
      </c>
      <c r="L849" s="125" t="str">
        <f>IF(b_BDVSA!L849&lt;&gt;"",ABS(b_BDVSA!L849),"")</f>
        <v/>
      </c>
      <c r="M849" s="125" t="str">
        <f>IF(AND(b_BDVSA!L849&lt;&gt;"",b_BDVSA!L849&lt;&gt;0)=TRUE,IF(b_BDVSA!L849&gt;0,"D","A"),"")</f>
        <v/>
      </c>
      <c r="N849" s="125" t="str">
        <f>IF(b_BDVSA!M849&lt;&gt;"",ABS(b_BDVSA!M849),"")</f>
        <v/>
      </c>
      <c r="O849" s="125" t="str">
        <f>IF(AND(b_BDVSA!M849&lt;&gt;"",b_BDVSA!M849&lt;&gt;0)=TRUE,IF(b_BDVSA!M849&gt;0,"D","A"),"")</f>
        <v/>
      </c>
      <c r="P849" s="126" t="str">
        <f>IF(b_BDVSA!N849&lt;&gt;"",ABS(b_BDVSA!N849),"")</f>
        <v/>
      </c>
      <c r="Q849" s="125" t="str">
        <f>IF(b_BDVSA!Q849&lt;&gt;"",ABS(b_BDVSA!Q849),"")</f>
        <v/>
      </c>
      <c r="R849" s="125" t="str">
        <f>IF(AND(b_BDVSA!Q849&lt;&gt;"",b_BDVSA!Q849&lt;&gt;0)=TRUE,IF(b_BDVSA!Q849&gt;0,"D","A"),"")</f>
        <v/>
      </c>
      <c r="S849" s="125" t="str">
        <f>IF(b_BDVSA!R849&lt;&gt;"",ABS(b_BDVSA!R849),"")</f>
        <v/>
      </c>
      <c r="T849" s="125" t="str">
        <f>IF(AND(b_BDVSA!R849&lt;&gt;"",b_BDVSA!R849&lt;&gt;0)=TRUE,IF(b_BDVSA!R849&gt;0,"D","A"),"")</f>
        <v/>
      </c>
      <c r="U849" s="126" t="str">
        <f>IF(b_BDVSA!S849&lt;&gt;"",ABS(b_BDVSA!S849),"")</f>
        <v/>
      </c>
      <c r="V849" s="125" t="str">
        <f>IF(b_BDVSA!V849&lt;&gt;"",ABS(b_BDVSA!V849),"")</f>
        <v/>
      </c>
      <c r="W849" s="125" t="str">
        <f>IF(AND(b_BDVSA!V849&lt;&gt;"",b_BDVSA!V849&lt;&gt;0)=TRUE,IF(b_BDVSA!V849&gt;0,"D","A"),"")</f>
        <v/>
      </c>
      <c r="X849" s="125" t="str">
        <f>IF(b_BDVSA!W849&lt;&gt;"",ABS(b_BDVSA!W849),"")</f>
        <v/>
      </c>
      <c r="Y849" s="125" t="str">
        <f>IF(AND(b_BDVSA!W849&lt;&gt;"",b_BDVSA!W849&lt;&gt;0)=TRUE,IF(b_BDVSA!W849&gt;0,"D","A"),"")</f>
        <v/>
      </c>
      <c r="Z849" s="126" t="str">
        <f>IF(b_BDVSA!X849&lt;&gt;"",ABS(b_BDVSA!X849),"")</f>
        <v/>
      </c>
    </row>
    <row r="850" spans="1:26">
      <c r="A850" s="117" t="str">
        <f>IF(dati_pdc!A846&lt;&gt;"",IF(dati_pdc!D846=1,RIGHT(dati_pdc!A846,dati_pdc!E846),dati_pdc!A846),"")</f>
        <v/>
      </c>
      <c r="B850" s="117" t="str">
        <f>IF(dati_pdc!B846&lt;&gt;"",dati_pdc!B846,"")</f>
        <v/>
      </c>
      <c r="C850" s="117" t="str">
        <f>IF(dati_pdc!C846&lt;&gt;"",dati_pdc!C846,"")</f>
        <v/>
      </c>
      <c r="D850" s="117" t="str">
        <f>IF(dati_pdc!D846&lt;&gt;"",dati_pdc!D846,"")</f>
        <v/>
      </c>
      <c r="E850" s="125" t="str">
        <f>IF(b_BDVSA!F850&lt;&gt;"",ABS(b_BDVSA!F850),"")</f>
        <v/>
      </c>
      <c r="F850" s="125" t="str">
        <f>IF(AND(b_BDVSA!F850&lt;&gt;"",b_BDVSA!F850&lt;&gt;0)=TRUE,IF(b_BDVSA!F850&gt;0,"D","A"),"")</f>
        <v/>
      </c>
      <c r="G850" s="125" t="str">
        <f>IF(b_BDVSA!G850&lt;&gt;"",ABS(b_BDVSA!G850),"")</f>
        <v/>
      </c>
      <c r="H850" s="125" t="str">
        <f>IF(AND(b_BDVSA!G850&lt;&gt;"",b_BDVSA!G850&lt;&gt;0)=TRUE,IF(b_BDVSA!G850&gt;0,"D","A"),"")</f>
        <v/>
      </c>
      <c r="I850" s="125" t="str">
        <f>IF(b_BDVSA!H850&lt;&gt;"",ABS(b_BDVSA!H850),"")</f>
        <v/>
      </c>
      <c r="J850" s="125" t="str">
        <f>IF(AND(b_BDVSA!H850&lt;&gt;"",b_BDVSA!H850&lt;&gt;0)=TRUE,IF(b_BDVSA!H850&gt;0,"D","A"),"")</f>
        <v/>
      </c>
      <c r="K850" s="126" t="str">
        <f>IF(b_BDVSA!I850&lt;&gt;"",ABS(b_BDVSA!I850),"")</f>
        <v/>
      </c>
      <c r="L850" s="125" t="str">
        <f>IF(b_BDVSA!L850&lt;&gt;"",ABS(b_BDVSA!L850),"")</f>
        <v/>
      </c>
      <c r="M850" s="125" t="str">
        <f>IF(AND(b_BDVSA!L850&lt;&gt;"",b_BDVSA!L850&lt;&gt;0)=TRUE,IF(b_BDVSA!L850&gt;0,"D","A"),"")</f>
        <v/>
      </c>
      <c r="N850" s="125" t="str">
        <f>IF(b_BDVSA!M850&lt;&gt;"",ABS(b_BDVSA!M850),"")</f>
        <v/>
      </c>
      <c r="O850" s="125" t="str">
        <f>IF(AND(b_BDVSA!M850&lt;&gt;"",b_BDVSA!M850&lt;&gt;0)=TRUE,IF(b_BDVSA!M850&gt;0,"D","A"),"")</f>
        <v/>
      </c>
      <c r="P850" s="126" t="str">
        <f>IF(b_BDVSA!N850&lt;&gt;"",ABS(b_BDVSA!N850),"")</f>
        <v/>
      </c>
      <c r="Q850" s="125" t="str">
        <f>IF(b_BDVSA!Q850&lt;&gt;"",ABS(b_BDVSA!Q850),"")</f>
        <v/>
      </c>
      <c r="R850" s="125" t="str">
        <f>IF(AND(b_BDVSA!Q850&lt;&gt;"",b_BDVSA!Q850&lt;&gt;0)=TRUE,IF(b_BDVSA!Q850&gt;0,"D","A"),"")</f>
        <v/>
      </c>
      <c r="S850" s="125" t="str">
        <f>IF(b_BDVSA!R850&lt;&gt;"",ABS(b_BDVSA!R850),"")</f>
        <v/>
      </c>
      <c r="T850" s="125" t="str">
        <f>IF(AND(b_BDVSA!R850&lt;&gt;"",b_BDVSA!R850&lt;&gt;0)=TRUE,IF(b_BDVSA!R850&gt;0,"D","A"),"")</f>
        <v/>
      </c>
      <c r="U850" s="126" t="str">
        <f>IF(b_BDVSA!S850&lt;&gt;"",ABS(b_BDVSA!S850),"")</f>
        <v/>
      </c>
      <c r="V850" s="125" t="str">
        <f>IF(b_BDVSA!V850&lt;&gt;"",ABS(b_BDVSA!V850),"")</f>
        <v/>
      </c>
      <c r="W850" s="125" t="str">
        <f>IF(AND(b_BDVSA!V850&lt;&gt;"",b_BDVSA!V850&lt;&gt;0)=TRUE,IF(b_BDVSA!V850&gt;0,"D","A"),"")</f>
        <v/>
      </c>
      <c r="X850" s="125" t="str">
        <f>IF(b_BDVSA!W850&lt;&gt;"",ABS(b_BDVSA!W850),"")</f>
        <v/>
      </c>
      <c r="Y850" s="125" t="str">
        <f>IF(AND(b_BDVSA!W850&lt;&gt;"",b_BDVSA!W850&lt;&gt;0)=TRUE,IF(b_BDVSA!W850&gt;0,"D","A"),"")</f>
        <v/>
      </c>
      <c r="Z850" s="126" t="str">
        <f>IF(b_BDVSA!X850&lt;&gt;"",ABS(b_BDVSA!X850),"")</f>
        <v/>
      </c>
    </row>
    <row r="851" spans="1:26">
      <c r="A851" s="117" t="str">
        <f>IF(dati_pdc!A847&lt;&gt;"",IF(dati_pdc!D847=1,RIGHT(dati_pdc!A847,dati_pdc!E847),dati_pdc!A847),"")</f>
        <v/>
      </c>
      <c r="B851" s="117" t="str">
        <f>IF(dati_pdc!B847&lt;&gt;"",dati_pdc!B847,"")</f>
        <v/>
      </c>
      <c r="C851" s="117" t="str">
        <f>IF(dati_pdc!C847&lt;&gt;"",dati_pdc!C847,"")</f>
        <v/>
      </c>
      <c r="D851" s="117" t="str">
        <f>IF(dati_pdc!D847&lt;&gt;"",dati_pdc!D847,"")</f>
        <v/>
      </c>
      <c r="E851" s="125" t="str">
        <f>IF(b_BDVSA!F851&lt;&gt;"",ABS(b_BDVSA!F851),"")</f>
        <v/>
      </c>
      <c r="F851" s="125" t="str">
        <f>IF(AND(b_BDVSA!F851&lt;&gt;"",b_BDVSA!F851&lt;&gt;0)=TRUE,IF(b_BDVSA!F851&gt;0,"D","A"),"")</f>
        <v/>
      </c>
      <c r="G851" s="125" t="str">
        <f>IF(b_BDVSA!G851&lt;&gt;"",ABS(b_BDVSA!G851),"")</f>
        <v/>
      </c>
      <c r="H851" s="125" t="str">
        <f>IF(AND(b_BDVSA!G851&lt;&gt;"",b_BDVSA!G851&lt;&gt;0)=TRUE,IF(b_BDVSA!G851&gt;0,"D","A"),"")</f>
        <v/>
      </c>
      <c r="I851" s="125" t="str">
        <f>IF(b_BDVSA!H851&lt;&gt;"",ABS(b_BDVSA!H851),"")</f>
        <v/>
      </c>
      <c r="J851" s="125" t="str">
        <f>IF(AND(b_BDVSA!H851&lt;&gt;"",b_BDVSA!H851&lt;&gt;0)=TRUE,IF(b_BDVSA!H851&gt;0,"D","A"),"")</f>
        <v/>
      </c>
      <c r="K851" s="126" t="str">
        <f>IF(b_BDVSA!I851&lt;&gt;"",ABS(b_BDVSA!I851),"")</f>
        <v/>
      </c>
      <c r="L851" s="125" t="str">
        <f>IF(b_BDVSA!L851&lt;&gt;"",ABS(b_BDVSA!L851),"")</f>
        <v/>
      </c>
      <c r="M851" s="125" t="str">
        <f>IF(AND(b_BDVSA!L851&lt;&gt;"",b_BDVSA!L851&lt;&gt;0)=TRUE,IF(b_BDVSA!L851&gt;0,"D","A"),"")</f>
        <v/>
      </c>
      <c r="N851" s="125" t="str">
        <f>IF(b_BDVSA!M851&lt;&gt;"",ABS(b_BDVSA!M851),"")</f>
        <v/>
      </c>
      <c r="O851" s="125" t="str">
        <f>IF(AND(b_BDVSA!M851&lt;&gt;"",b_BDVSA!M851&lt;&gt;0)=TRUE,IF(b_BDVSA!M851&gt;0,"D","A"),"")</f>
        <v/>
      </c>
      <c r="P851" s="126" t="str">
        <f>IF(b_BDVSA!N851&lt;&gt;"",ABS(b_BDVSA!N851),"")</f>
        <v/>
      </c>
      <c r="Q851" s="125" t="str">
        <f>IF(b_BDVSA!Q851&lt;&gt;"",ABS(b_BDVSA!Q851),"")</f>
        <v/>
      </c>
      <c r="R851" s="125" t="str">
        <f>IF(AND(b_BDVSA!Q851&lt;&gt;"",b_BDVSA!Q851&lt;&gt;0)=TRUE,IF(b_BDVSA!Q851&gt;0,"D","A"),"")</f>
        <v/>
      </c>
      <c r="S851" s="125" t="str">
        <f>IF(b_BDVSA!R851&lt;&gt;"",ABS(b_BDVSA!R851),"")</f>
        <v/>
      </c>
      <c r="T851" s="125" t="str">
        <f>IF(AND(b_BDVSA!R851&lt;&gt;"",b_BDVSA!R851&lt;&gt;0)=TRUE,IF(b_BDVSA!R851&gt;0,"D","A"),"")</f>
        <v/>
      </c>
      <c r="U851" s="126" t="str">
        <f>IF(b_BDVSA!S851&lt;&gt;"",ABS(b_BDVSA!S851),"")</f>
        <v/>
      </c>
      <c r="V851" s="125" t="str">
        <f>IF(b_BDVSA!V851&lt;&gt;"",ABS(b_BDVSA!V851),"")</f>
        <v/>
      </c>
      <c r="W851" s="125" t="str">
        <f>IF(AND(b_BDVSA!V851&lt;&gt;"",b_BDVSA!V851&lt;&gt;0)=TRUE,IF(b_BDVSA!V851&gt;0,"D","A"),"")</f>
        <v/>
      </c>
      <c r="X851" s="125" t="str">
        <f>IF(b_BDVSA!W851&lt;&gt;"",ABS(b_BDVSA!W851),"")</f>
        <v/>
      </c>
      <c r="Y851" s="125" t="str">
        <f>IF(AND(b_BDVSA!W851&lt;&gt;"",b_BDVSA!W851&lt;&gt;0)=TRUE,IF(b_BDVSA!W851&gt;0,"D","A"),"")</f>
        <v/>
      </c>
      <c r="Z851" s="126" t="str">
        <f>IF(b_BDVSA!X851&lt;&gt;"",ABS(b_BDVSA!X851),"")</f>
        <v/>
      </c>
    </row>
    <row r="852" spans="1:26">
      <c r="A852" s="117" t="str">
        <f>IF(dati_pdc!A848&lt;&gt;"",IF(dati_pdc!D848=1,RIGHT(dati_pdc!A848,dati_pdc!E848),dati_pdc!A848),"")</f>
        <v/>
      </c>
      <c r="B852" s="117" t="str">
        <f>IF(dati_pdc!B848&lt;&gt;"",dati_pdc!B848,"")</f>
        <v/>
      </c>
      <c r="C852" s="117" t="str">
        <f>IF(dati_pdc!C848&lt;&gt;"",dati_pdc!C848,"")</f>
        <v/>
      </c>
      <c r="D852" s="117" t="str">
        <f>IF(dati_pdc!D848&lt;&gt;"",dati_pdc!D848,"")</f>
        <v/>
      </c>
      <c r="E852" s="125" t="str">
        <f>IF(b_BDVSA!F852&lt;&gt;"",ABS(b_BDVSA!F852),"")</f>
        <v/>
      </c>
      <c r="F852" s="125" t="str">
        <f>IF(AND(b_BDVSA!F852&lt;&gt;"",b_BDVSA!F852&lt;&gt;0)=TRUE,IF(b_BDVSA!F852&gt;0,"D","A"),"")</f>
        <v/>
      </c>
      <c r="G852" s="125" t="str">
        <f>IF(b_BDVSA!G852&lt;&gt;"",ABS(b_BDVSA!G852),"")</f>
        <v/>
      </c>
      <c r="H852" s="125" t="str">
        <f>IF(AND(b_BDVSA!G852&lt;&gt;"",b_BDVSA!G852&lt;&gt;0)=TRUE,IF(b_BDVSA!G852&gt;0,"D","A"),"")</f>
        <v/>
      </c>
      <c r="I852" s="125" t="str">
        <f>IF(b_BDVSA!H852&lt;&gt;"",ABS(b_BDVSA!H852),"")</f>
        <v/>
      </c>
      <c r="J852" s="125" t="str">
        <f>IF(AND(b_BDVSA!H852&lt;&gt;"",b_BDVSA!H852&lt;&gt;0)=TRUE,IF(b_BDVSA!H852&gt;0,"D","A"),"")</f>
        <v/>
      </c>
      <c r="K852" s="126" t="str">
        <f>IF(b_BDVSA!I852&lt;&gt;"",ABS(b_BDVSA!I852),"")</f>
        <v/>
      </c>
      <c r="L852" s="125" t="str">
        <f>IF(b_BDVSA!L852&lt;&gt;"",ABS(b_BDVSA!L852),"")</f>
        <v/>
      </c>
      <c r="M852" s="125" t="str">
        <f>IF(AND(b_BDVSA!L852&lt;&gt;"",b_BDVSA!L852&lt;&gt;0)=TRUE,IF(b_BDVSA!L852&gt;0,"D","A"),"")</f>
        <v/>
      </c>
      <c r="N852" s="125" t="str">
        <f>IF(b_BDVSA!M852&lt;&gt;"",ABS(b_BDVSA!M852),"")</f>
        <v/>
      </c>
      <c r="O852" s="125" t="str">
        <f>IF(AND(b_BDVSA!M852&lt;&gt;"",b_BDVSA!M852&lt;&gt;0)=TRUE,IF(b_BDVSA!M852&gt;0,"D","A"),"")</f>
        <v/>
      </c>
      <c r="P852" s="126" t="str">
        <f>IF(b_BDVSA!N852&lt;&gt;"",ABS(b_BDVSA!N852),"")</f>
        <v/>
      </c>
      <c r="Q852" s="125" t="str">
        <f>IF(b_BDVSA!Q852&lt;&gt;"",ABS(b_BDVSA!Q852),"")</f>
        <v/>
      </c>
      <c r="R852" s="125" t="str">
        <f>IF(AND(b_BDVSA!Q852&lt;&gt;"",b_BDVSA!Q852&lt;&gt;0)=TRUE,IF(b_BDVSA!Q852&gt;0,"D","A"),"")</f>
        <v/>
      </c>
      <c r="S852" s="125" t="str">
        <f>IF(b_BDVSA!R852&lt;&gt;"",ABS(b_BDVSA!R852),"")</f>
        <v/>
      </c>
      <c r="T852" s="125" t="str">
        <f>IF(AND(b_BDVSA!R852&lt;&gt;"",b_BDVSA!R852&lt;&gt;0)=TRUE,IF(b_BDVSA!R852&gt;0,"D","A"),"")</f>
        <v/>
      </c>
      <c r="U852" s="126" t="str">
        <f>IF(b_BDVSA!S852&lt;&gt;"",ABS(b_BDVSA!S852),"")</f>
        <v/>
      </c>
      <c r="V852" s="125" t="str">
        <f>IF(b_BDVSA!V852&lt;&gt;"",ABS(b_BDVSA!V852),"")</f>
        <v/>
      </c>
      <c r="W852" s="125" t="str">
        <f>IF(AND(b_BDVSA!V852&lt;&gt;"",b_BDVSA!V852&lt;&gt;0)=TRUE,IF(b_BDVSA!V852&gt;0,"D","A"),"")</f>
        <v/>
      </c>
      <c r="X852" s="125" t="str">
        <f>IF(b_BDVSA!W852&lt;&gt;"",ABS(b_BDVSA!W852),"")</f>
        <v/>
      </c>
      <c r="Y852" s="125" t="str">
        <f>IF(AND(b_BDVSA!W852&lt;&gt;"",b_BDVSA!W852&lt;&gt;0)=TRUE,IF(b_BDVSA!W852&gt;0,"D","A"),"")</f>
        <v/>
      </c>
      <c r="Z852" s="126" t="str">
        <f>IF(b_BDVSA!X852&lt;&gt;"",ABS(b_BDVSA!X852),"")</f>
        <v/>
      </c>
    </row>
    <row r="853" spans="1:26">
      <c r="A853" s="117" t="str">
        <f>IF(dati_pdc!A849&lt;&gt;"",IF(dati_pdc!D849=1,RIGHT(dati_pdc!A849,dati_pdc!E849),dati_pdc!A849),"")</f>
        <v/>
      </c>
      <c r="B853" s="117" t="str">
        <f>IF(dati_pdc!B849&lt;&gt;"",dati_pdc!B849,"")</f>
        <v/>
      </c>
      <c r="C853" s="117" t="str">
        <f>IF(dati_pdc!C849&lt;&gt;"",dati_pdc!C849,"")</f>
        <v/>
      </c>
      <c r="D853" s="117" t="str">
        <f>IF(dati_pdc!D849&lt;&gt;"",dati_pdc!D849,"")</f>
        <v/>
      </c>
      <c r="E853" s="125" t="str">
        <f>IF(b_BDVSA!F853&lt;&gt;"",ABS(b_BDVSA!F853),"")</f>
        <v/>
      </c>
      <c r="F853" s="125" t="str">
        <f>IF(AND(b_BDVSA!F853&lt;&gt;"",b_BDVSA!F853&lt;&gt;0)=TRUE,IF(b_BDVSA!F853&gt;0,"D","A"),"")</f>
        <v/>
      </c>
      <c r="G853" s="125" t="str">
        <f>IF(b_BDVSA!G853&lt;&gt;"",ABS(b_BDVSA!G853),"")</f>
        <v/>
      </c>
      <c r="H853" s="125" t="str">
        <f>IF(AND(b_BDVSA!G853&lt;&gt;"",b_BDVSA!G853&lt;&gt;0)=TRUE,IF(b_BDVSA!G853&gt;0,"D","A"),"")</f>
        <v/>
      </c>
      <c r="I853" s="125" t="str">
        <f>IF(b_BDVSA!H853&lt;&gt;"",ABS(b_BDVSA!H853),"")</f>
        <v/>
      </c>
      <c r="J853" s="125" t="str">
        <f>IF(AND(b_BDVSA!H853&lt;&gt;"",b_BDVSA!H853&lt;&gt;0)=TRUE,IF(b_BDVSA!H853&gt;0,"D","A"),"")</f>
        <v/>
      </c>
      <c r="K853" s="126" t="str">
        <f>IF(b_BDVSA!I853&lt;&gt;"",ABS(b_BDVSA!I853),"")</f>
        <v/>
      </c>
      <c r="L853" s="125" t="str">
        <f>IF(b_BDVSA!L853&lt;&gt;"",ABS(b_BDVSA!L853),"")</f>
        <v/>
      </c>
      <c r="M853" s="125" t="str">
        <f>IF(AND(b_BDVSA!L853&lt;&gt;"",b_BDVSA!L853&lt;&gt;0)=TRUE,IF(b_BDVSA!L853&gt;0,"D","A"),"")</f>
        <v/>
      </c>
      <c r="N853" s="125" t="str">
        <f>IF(b_BDVSA!M853&lt;&gt;"",ABS(b_BDVSA!M853),"")</f>
        <v/>
      </c>
      <c r="O853" s="125" t="str">
        <f>IF(AND(b_BDVSA!M853&lt;&gt;"",b_BDVSA!M853&lt;&gt;0)=TRUE,IF(b_BDVSA!M853&gt;0,"D","A"),"")</f>
        <v/>
      </c>
      <c r="P853" s="126" t="str">
        <f>IF(b_BDVSA!N853&lt;&gt;"",ABS(b_BDVSA!N853),"")</f>
        <v/>
      </c>
      <c r="Q853" s="125" t="str">
        <f>IF(b_BDVSA!Q853&lt;&gt;"",ABS(b_BDVSA!Q853),"")</f>
        <v/>
      </c>
      <c r="R853" s="125" t="str">
        <f>IF(AND(b_BDVSA!Q853&lt;&gt;"",b_BDVSA!Q853&lt;&gt;0)=TRUE,IF(b_BDVSA!Q853&gt;0,"D","A"),"")</f>
        <v/>
      </c>
      <c r="S853" s="125" t="str">
        <f>IF(b_BDVSA!R853&lt;&gt;"",ABS(b_BDVSA!R853),"")</f>
        <v/>
      </c>
      <c r="T853" s="125" t="str">
        <f>IF(AND(b_BDVSA!R853&lt;&gt;"",b_BDVSA!R853&lt;&gt;0)=TRUE,IF(b_BDVSA!R853&gt;0,"D","A"),"")</f>
        <v/>
      </c>
      <c r="U853" s="126" t="str">
        <f>IF(b_BDVSA!S853&lt;&gt;"",ABS(b_BDVSA!S853),"")</f>
        <v/>
      </c>
      <c r="V853" s="125" t="str">
        <f>IF(b_BDVSA!V853&lt;&gt;"",ABS(b_BDVSA!V853),"")</f>
        <v/>
      </c>
      <c r="W853" s="125" t="str">
        <f>IF(AND(b_BDVSA!V853&lt;&gt;"",b_BDVSA!V853&lt;&gt;0)=TRUE,IF(b_BDVSA!V853&gt;0,"D","A"),"")</f>
        <v/>
      </c>
      <c r="X853" s="125" t="str">
        <f>IF(b_BDVSA!W853&lt;&gt;"",ABS(b_BDVSA!W853),"")</f>
        <v/>
      </c>
      <c r="Y853" s="125" t="str">
        <f>IF(AND(b_BDVSA!W853&lt;&gt;"",b_BDVSA!W853&lt;&gt;0)=TRUE,IF(b_BDVSA!W853&gt;0,"D","A"),"")</f>
        <v/>
      </c>
      <c r="Z853" s="126" t="str">
        <f>IF(b_BDVSA!X853&lt;&gt;"",ABS(b_BDVSA!X853),"")</f>
        <v/>
      </c>
    </row>
    <row r="854" spans="1:26">
      <c r="A854" s="117" t="str">
        <f>IF(dati_pdc!A850&lt;&gt;"",IF(dati_pdc!D850=1,RIGHT(dati_pdc!A850,dati_pdc!E850),dati_pdc!A850),"")</f>
        <v/>
      </c>
      <c r="B854" s="117" t="str">
        <f>IF(dati_pdc!B850&lt;&gt;"",dati_pdc!B850,"")</f>
        <v/>
      </c>
      <c r="C854" s="117" t="str">
        <f>IF(dati_pdc!C850&lt;&gt;"",dati_pdc!C850,"")</f>
        <v/>
      </c>
      <c r="D854" s="117" t="str">
        <f>IF(dati_pdc!D850&lt;&gt;"",dati_pdc!D850,"")</f>
        <v/>
      </c>
      <c r="E854" s="125" t="str">
        <f>IF(b_BDVSA!F854&lt;&gt;"",ABS(b_BDVSA!F854),"")</f>
        <v/>
      </c>
      <c r="F854" s="125" t="str">
        <f>IF(AND(b_BDVSA!F854&lt;&gt;"",b_BDVSA!F854&lt;&gt;0)=TRUE,IF(b_BDVSA!F854&gt;0,"D","A"),"")</f>
        <v/>
      </c>
      <c r="G854" s="125" t="str">
        <f>IF(b_BDVSA!G854&lt;&gt;"",ABS(b_BDVSA!G854),"")</f>
        <v/>
      </c>
      <c r="H854" s="125" t="str">
        <f>IF(AND(b_BDVSA!G854&lt;&gt;"",b_BDVSA!G854&lt;&gt;0)=TRUE,IF(b_BDVSA!G854&gt;0,"D","A"),"")</f>
        <v/>
      </c>
      <c r="I854" s="125" t="str">
        <f>IF(b_BDVSA!H854&lt;&gt;"",ABS(b_BDVSA!H854),"")</f>
        <v/>
      </c>
      <c r="J854" s="125" t="str">
        <f>IF(AND(b_BDVSA!H854&lt;&gt;"",b_BDVSA!H854&lt;&gt;0)=TRUE,IF(b_BDVSA!H854&gt;0,"D","A"),"")</f>
        <v/>
      </c>
      <c r="K854" s="126" t="str">
        <f>IF(b_BDVSA!I854&lt;&gt;"",ABS(b_BDVSA!I854),"")</f>
        <v/>
      </c>
      <c r="L854" s="125" t="str">
        <f>IF(b_BDVSA!L854&lt;&gt;"",ABS(b_BDVSA!L854),"")</f>
        <v/>
      </c>
      <c r="M854" s="125" t="str">
        <f>IF(AND(b_BDVSA!L854&lt;&gt;"",b_BDVSA!L854&lt;&gt;0)=TRUE,IF(b_BDVSA!L854&gt;0,"D","A"),"")</f>
        <v/>
      </c>
      <c r="N854" s="125" t="str">
        <f>IF(b_BDVSA!M854&lt;&gt;"",ABS(b_BDVSA!M854),"")</f>
        <v/>
      </c>
      <c r="O854" s="125" t="str">
        <f>IF(AND(b_BDVSA!M854&lt;&gt;"",b_BDVSA!M854&lt;&gt;0)=TRUE,IF(b_BDVSA!M854&gt;0,"D","A"),"")</f>
        <v/>
      </c>
      <c r="P854" s="126" t="str">
        <f>IF(b_BDVSA!N854&lt;&gt;"",ABS(b_BDVSA!N854),"")</f>
        <v/>
      </c>
      <c r="Q854" s="125" t="str">
        <f>IF(b_BDVSA!Q854&lt;&gt;"",ABS(b_BDVSA!Q854),"")</f>
        <v/>
      </c>
      <c r="R854" s="125" t="str">
        <f>IF(AND(b_BDVSA!Q854&lt;&gt;"",b_BDVSA!Q854&lt;&gt;0)=TRUE,IF(b_BDVSA!Q854&gt;0,"D","A"),"")</f>
        <v/>
      </c>
      <c r="S854" s="125" t="str">
        <f>IF(b_BDVSA!R854&lt;&gt;"",ABS(b_BDVSA!R854),"")</f>
        <v/>
      </c>
      <c r="T854" s="125" t="str">
        <f>IF(AND(b_BDVSA!R854&lt;&gt;"",b_BDVSA!R854&lt;&gt;0)=TRUE,IF(b_BDVSA!R854&gt;0,"D","A"),"")</f>
        <v/>
      </c>
      <c r="U854" s="126" t="str">
        <f>IF(b_BDVSA!S854&lt;&gt;"",ABS(b_BDVSA!S854),"")</f>
        <v/>
      </c>
      <c r="V854" s="125" t="str">
        <f>IF(b_BDVSA!V854&lt;&gt;"",ABS(b_BDVSA!V854),"")</f>
        <v/>
      </c>
      <c r="W854" s="125" t="str">
        <f>IF(AND(b_BDVSA!V854&lt;&gt;"",b_BDVSA!V854&lt;&gt;0)=TRUE,IF(b_BDVSA!V854&gt;0,"D","A"),"")</f>
        <v/>
      </c>
      <c r="X854" s="125" t="str">
        <f>IF(b_BDVSA!W854&lt;&gt;"",ABS(b_BDVSA!W854),"")</f>
        <v/>
      </c>
      <c r="Y854" s="125" t="str">
        <f>IF(AND(b_BDVSA!W854&lt;&gt;"",b_BDVSA!W854&lt;&gt;0)=TRUE,IF(b_BDVSA!W854&gt;0,"D","A"),"")</f>
        <v/>
      </c>
      <c r="Z854" s="126" t="str">
        <f>IF(b_BDVSA!X854&lt;&gt;"",ABS(b_BDVSA!X854),"")</f>
        <v/>
      </c>
    </row>
    <row r="855" spans="1:26">
      <c r="A855" s="117" t="str">
        <f>IF(dati_pdc!A851&lt;&gt;"",IF(dati_pdc!D851=1,RIGHT(dati_pdc!A851,dati_pdc!E851),dati_pdc!A851),"")</f>
        <v/>
      </c>
      <c r="B855" s="117" t="str">
        <f>IF(dati_pdc!B851&lt;&gt;"",dati_pdc!B851,"")</f>
        <v/>
      </c>
      <c r="C855" s="117" t="str">
        <f>IF(dati_pdc!C851&lt;&gt;"",dati_pdc!C851,"")</f>
        <v/>
      </c>
      <c r="D855" s="117" t="str">
        <f>IF(dati_pdc!D851&lt;&gt;"",dati_pdc!D851,"")</f>
        <v/>
      </c>
      <c r="E855" s="125" t="str">
        <f>IF(b_BDVSA!F855&lt;&gt;"",ABS(b_BDVSA!F855),"")</f>
        <v/>
      </c>
      <c r="F855" s="125" t="str">
        <f>IF(AND(b_BDVSA!F855&lt;&gt;"",b_BDVSA!F855&lt;&gt;0)=TRUE,IF(b_BDVSA!F855&gt;0,"D","A"),"")</f>
        <v/>
      </c>
      <c r="G855" s="125" t="str">
        <f>IF(b_BDVSA!G855&lt;&gt;"",ABS(b_BDVSA!G855),"")</f>
        <v/>
      </c>
      <c r="H855" s="125" t="str">
        <f>IF(AND(b_BDVSA!G855&lt;&gt;"",b_BDVSA!G855&lt;&gt;0)=TRUE,IF(b_BDVSA!G855&gt;0,"D","A"),"")</f>
        <v/>
      </c>
      <c r="I855" s="125" t="str">
        <f>IF(b_BDVSA!H855&lt;&gt;"",ABS(b_BDVSA!H855),"")</f>
        <v/>
      </c>
      <c r="J855" s="125" t="str">
        <f>IF(AND(b_BDVSA!H855&lt;&gt;"",b_BDVSA!H855&lt;&gt;0)=TRUE,IF(b_BDVSA!H855&gt;0,"D","A"),"")</f>
        <v/>
      </c>
      <c r="K855" s="126" t="str">
        <f>IF(b_BDVSA!I855&lt;&gt;"",ABS(b_BDVSA!I855),"")</f>
        <v/>
      </c>
      <c r="L855" s="125" t="str">
        <f>IF(b_BDVSA!L855&lt;&gt;"",ABS(b_BDVSA!L855),"")</f>
        <v/>
      </c>
      <c r="M855" s="125" t="str">
        <f>IF(AND(b_BDVSA!L855&lt;&gt;"",b_BDVSA!L855&lt;&gt;0)=TRUE,IF(b_BDVSA!L855&gt;0,"D","A"),"")</f>
        <v/>
      </c>
      <c r="N855" s="125" t="str">
        <f>IF(b_BDVSA!M855&lt;&gt;"",ABS(b_BDVSA!M855),"")</f>
        <v/>
      </c>
      <c r="O855" s="125" t="str">
        <f>IF(AND(b_BDVSA!M855&lt;&gt;"",b_BDVSA!M855&lt;&gt;0)=TRUE,IF(b_BDVSA!M855&gt;0,"D","A"),"")</f>
        <v/>
      </c>
      <c r="P855" s="126" t="str">
        <f>IF(b_BDVSA!N855&lt;&gt;"",ABS(b_BDVSA!N855),"")</f>
        <v/>
      </c>
      <c r="Q855" s="125" t="str">
        <f>IF(b_BDVSA!Q855&lt;&gt;"",ABS(b_BDVSA!Q855),"")</f>
        <v/>
      </c>
      <c r="R855" s="125" t="str">
        <f>IF(AND(b_BDVSA!Q855&lt;&gt;"",b_BDVSA!Q855&lt;&gt;0)=TRUE,IF(b_BDVSA!Q855&gt;0,"D","A"),"")</f>
        <v/>
      </c>
      <c r="S855" s="125" t="str">
        <f>IF(b_BDVSA!R855&lt;&gt;"",ABS(b_BDVSA!R855),"")</f>
        <v/>
      </c>
      <c r="T855" s="125" t="str">
        <f>IF(AND(b_BDVSA!R855&lt;&gt;"",b_BDVSA!R855&lt;&gt;0)=TRUE,IF(b_BDVSA!R855&gt;0,"D","A"),"")</f>
        <v/>
      </c>
      <c r="U855" s="126" t="str">
        <f>IF(b_BDVSA!S855&lt;&gt;"",ABS(b_BDVSA!S855),"")</f>
        <v/>
      </c>
      <c r="V855" s="125" t="str">
        <f>IF(b_BDVSA!V855&lt;&gt;"",ABS(b_BDVSA!V855),"")</f>
        <v/>
      </c>
      <c r="W855" s="125" t="str">
        <f>IF(AND(b_BDVSA!V855&lt;&gt;"",b_BDVSA!V855&lt;&gt;0)=TRUE,IF(b_BDVSA!V855&gt;0,"D","A"),"")</f>
        <v/>
      </c>
      <c r="X855" s="125" t="str">
        <f>IF(b_BDVSA!W855&lt;&gt;"",ABS(b_BDVSA!W855),"")</f>
        <v/>
      </c>
      <c r="Y855" s="125" t="str">
        <f>IF(AND(b_BDVSA!W855&lt;&gt;"",b_BDVSA!W855&lt;&gt;0)=TRUE,IF(b_BDVSA!W855&gt;0,"D","A"),"")</f>
        <v/>
      </c>
      <c r="Z855" s="126" t="str">
        <f>IF(b_BDVSA!X855&lt;&gt;"",ABS(b_BDVSA!X855),"")</f>
        <v/>
      </c>
    </row>
    <row r="856" spans="1:26">
      <c r="A856" s="117" t="str">
        <f>IF(dati_pdc!A852&lt;&gt;"",IF(dati_pdc!D852=1,RIGHT(dati_pdc!A852,dati_pdc!E852),dati_pdc!A852),"")</f>
        <v/>
      </c>
      <c r="B856" s="117" t="str">
        <f>IF(dati_pdc!B852&lt;&gt;"",dati_pdc!B852,"")</f>
        <v/>
      </c>
      <c r="C856" s="117" t="str">
        <f>IF(dati_pdc!C852&lt;&gt;"",dati_pdc!C852,"")</f>
        <v/>
      </c>
      <c r="D856" s="117" t="str">
        <f>IF(dati_pdc!D852&lt;&gt;"",dati_pdc!D852,"")</f>
        <v/>
      </c>
      <c r="E856" s="125" t="str">
        <f>IF(b_BDVSA!F856&lt;&gt;"",ABS(b_BDVSA!F856),"")</f>
        <v/>
      </c>
      <c r="F856" s="125" t="str">
        <f>IF(AND(b_BDVSA!F856&lt;&gt;"",b_BDVSA!F856&lt;&gt;0)=TRUE,IF(b_BDVSA!F856&gt;0,"D","A"),"")</f>
        <v/>
      </c>
      <c r="G856" s="125" t="str">
        <f>IF(b_BDVSA!G856&lt;&gt;"",ABS(b_BDVSA!G856),"")</f>
        <v/>
      </c>
      <c r="H856" s="125" t="str">
        <f>IF(AND(b_BDVSA!G856&lt;&gt;"",b_BDVSA!G856&lt;&gt;0)=TRUE,IF(b_BDVSA!G856&gt;0,"D","A"),"")</f>
        <v/>
      </c>
      <c r="I856" s="125" t="str">
        <f>IF(b_BDVSA!H856&lt;&gt;"",ABS(b_BDVSA!H856),"")</f>
        <v/>
      </c>
      <c r="J856" s="125" t="str">
        <f>IF(AND(b_BDVSA!H856&lt;&gt;"",b_BDVSA!H856&lt;&gt;0)=TRUE,IF(b_BDVSA!H856&gt;0,"D","A"),"")</f>
        <v/>
      </c>
      <c r="K856" s="126" t="str">
        <f>IF(b_BDVSA!I856&lt;&gt;"",ABS(b_BDVSA!I856),"")</f>
        <v/>
      </c>
      <c r="L856" s="125" t="str">
        <f>IF(b_BDVSA!L856&lt;&gt;"",ABS(b_BDVSA!L856),"")</f>
        <v/>
      </c>
      <c r="M856" s="125" t="str">
        <f>IF(AND(b_BDVSA!L856&lt;&gt;"",b_BDVSA!L856&lt;&gt;0)=TRUE,IF(b_BDVSA!L856&gt;0,"D","A"),"")</f>
        <v/>
      </c>
      <c r="N856" s="125" t="str">
        <f>IF(b_BDVSA!M856&lt;&gt;"",ABS(b_BDVSA!M856),"")</f>
        <v/>
      </c>
      <c r="O856" s="125" t="str">
        <f>IF(AND(b_BDVSA!M856&lt;&gt;"",b_BDVSA!M856&lt;&gt;0)=TRUE,IF(b_BDVSA!M856&gt;0,"D","A"),"")</f>
        <v/>
      </c>
      <c r="P856" s="126" t="str">
        <f>IF(b_BDVSA!N856&lt;&gt;"",ABS(b_BDVSA!N856),"")</f>
        <v/>
      </c>
      <c r="Q856" s="125" t="str">
        <f>IF(b_BDVSA!Q856&lt;&gt;"",ABS(b_BDVSA!Q856),"")</f>
        <v/>
      </c>
      <c r="R856" s="125" t="str">
        <f>IF(AND(b_BDVSA!Q856&lt;&gt;"",b_BDVSA!Q856&lt;&gt;0)=TRUE,IF(b_BDVSA!Q856&gt;0,"D","A"),"")</f>
        <v/>
      </c>
      <c r="S856" s="125" t="str">
        <f>IF(b_BDVSA!R856&lt;&gt;"",ABS(b_BDVSA!R856),"")</f>
        <v/>
      </c>
      <c r="T856" s="125" t="str">
        <f>IF(AND(b_BDVSA!R856&lt;&gt;"",b_BDVSA!R856&lt;&gt;0)=TRUE,IF(b_BDVSA!R856&gt;0,"D","A"),"")</f>
        <v/>
      </c>
      <c r="U856" s="126" t="str">
        <f>IF(b_BDVSA!S856&lt;&gt;"",ABS(b_BDVSA!S856),"")</f>
        <v/>
      </c>
      <c r="V856" s="125" t="str">
        <f>IF(b_BDVSA!V856&lt;&gt;"",ABS(b_BDVSA!V856),"")</f>
        <v/>
      </c>
      <c r="W856" s="125" t="str">
        <f>IF(AND(b_BDVSA!V856&lt;&gt;"",b_BDVSA!V856&lt;&gt;0)=TRUE,IF(b_BDVSA!V856&gt;0,"D","A"),"")</f>
        <v/>
      </c>
      <c r="X856" s="125" t="str">
        <f>IF(b_BDVSA!W856&lt;&gt;"",ABS(b_BDVSA!W856),"")</f>
        <v/>
      </c>
      <c r="Y856" s="125" t="str">
        <f>IF(AND(b_BDVSA!W856&lt;&gt;"",b_BDVSA!W856&lt;&gt;0)=TRUE,IF(b_BDVSA!W856&gt;0,"D","A"),"")</f>
        <v/>
      </c>
      <c r="Z856" s="126" t="str">
        <f>IF(b_BDVSA!X856&lt;&gt;"",ABS(b_BDVSA!X856),"")</f>
        <v/>
      </c>
    </row>
    <row r="857" spans="1:26">
      <c r="A857" s="117" t="str">
        <f>IF(dati_pdc!A853&lt;&gt;"",IF(dati_pdc!D853=1,RIGHT(dati_pdc!A853,dati_pdc!E853),dati_pdc!A853),"")</f>
        <v/>
      </c>
      <c r="B857" s="117" t="str">
        <f>IF(dati_pdc!B853&lt;&gt;"",dati_pdc!B853,"")</f>
        <v/>
      </c>
      <c r="C857" s="117" t="str">
        <f>IF(dati_pdc!C853&lt;&gt;"",dati_pdc!C853,"")</f>
        <v/>
      </c>
      <c r="D857" s="117" t="str">
        <f>IF(dati_pdc!D853&lt;&gt;"",dati_pdc!D853,"")</f>
        <v/>
      </c>
      <c r="E857" s="125" t="str">
        <f>IF(b_BDVSA!F857&lt;&gt;"",ABS(b_BDVSA!F857),"")</f>
        <v/>
      </c>
      <c r="F857" s="125" t="str">
        <f>IF(AND(b_BDVSA!F857&lt;&gt;"",b_BDVSA!F857&lt;&gt;0)=TRUE,IF(b_BDVSA!F857&gt;0,"D","A"),"")</f>
        <v/>
      </c>
      <c r="G857" s="125" t="str">
        <f>IF(b_BDVSA!G857&lt;&gt;"",ABS(b_BDVSA!G857),"")</f>
        <v/>
      </c>
      <c r="H857" s="125" t="str">
        <f>IF(AND(b_BDVSA!G857&lt;&gt;"",b_BDVSA!G857&lt;&gt;0)=TRUE,IF(b_BDVSA!G857&gt;0,"D","A"),"")</f>
        <v/>
      </c>
      <c r="I857" s="125" t="str">
        <f>IF(b_BDVSA!H857&lt;&gt;"",ABS(b_BDVSA!H857),"")</f>
        <v/>
      </c>
      <c r="J857" s="125" t="str">
        <f>IF(AND(b_BDVSA!H857&lt;&gt;"",b_BDVSA!H857&lt;&gt;0)=TRUE,IF(b_BDVSA!H857&gt;0,"D","A"),"")</f>
        <v/>
      </c>
      <c r="K857" s="126" t="str">
        <f>IF(b_BDVSA!I857&lt;&gt;"",ABS(b_BDVSA!I857),"")</f>
        <v/>
      </c>
      <c r="L857" s="125" t="str">
        <f>IF(b_BDVSA!L857&lt;&gt;"",ABS(b_BDVSA!L857),"")</f>
        <v/>
      </c>
      <c r="M857" s="125" t="str">
        <f>IF(AND(b_BDVSA!L857&lt;&gt;"",b_BDVSA!L857&lt;&gt;0)=TRUE,IF(b_BDVSA!L857&gt;0,"D","A"),"")</f>
        <v/>
      </c>
      <c r="N857" s="125" t="str">
        <f>IF(b_BDVSA!M857&lt;&gt;"",ABS(b_BDVSA!M857),"")</f>
        <v/>
      </c>
      <c r="O857" s="125" t="str">
        <f>IF(AND(b_BDVSA!M857&lt;&gt;"",b_BDVSA!M857&lt;&gt;0)=TRUE,IF(b_BDVSA!M857&gt;0,"D","A"),"")</f>
        <v/>
      </c>
      <c r="P857" s="126" t="str">
        <f>IF(b_BDVSA!N857&lt;&gt;"",ABS(b_BDVSA!N857),"")</f>
        <v/>
      </c>
      <c r="Q857" s="125" t="str">
        <f>IF(b_BDVSA!Q857&lt;&gt;"",ABS(b_BDVSA!Q857),"")</f>
        <v/>
      </c>
      <c r="R857" s="125" t="str">
        <f>IF(AND(b_BDVSA!Q857&lt;&gt;"",b_BDVSA!Q857&lt;&gt;0)=TRUE,IF(b_BDVSA!Q857&gt;0,"D","A"),"")</f>
        <v/>
      </c>
      <c r="S857" s="125" t="str">
        <f>IF(b_BDVSA!R857&lt;&gt;"",ABS(b_BDVSA!R857),"")</f>
        <v/>
      </c>
      <c r="T857" s="125" t="str">
        <f>IF(AND(b_BDVSA!R857&lt;&gt;"",b_BDVSA!R857&lt;&gt;0)=TRUE,IF(b_BDVSA!R857&gt;0,"D","A"),"")</f>
        <v/>
      </c>
      <c r="U857" s="126" t="str">
        <f>IF(b_BDVSA!S857&lt;&gt;"",ABS(b_BDVSA!S857),"")</f>
        <v/>
      </c>
      <c r="V857" s="125" t="str">
        <f>IF(b_BDVSA!V857&lt;&gt;"",ABS(b_BDVSA!V857),"")</f>
        <v/>
      </c>
      <c r="W857" s="125" t="str">
        <f>IF(AND(b_BDVSA!V857&lt;&gt;"",b_BDVSA!V857&lt;&gt;0)=TRUE,IF(b_BDVSA!V857&gt;0,"D","A"),"")</f>
        <v/>
      </c>
      <c r="X857" s="125" t="str">
        <f>IF(b_BDVSA!W857&lt;&gt;"",ABS(b_BDVSA!W857),"")</f>
        <v/>
      </c>
      <c r="Y857" s="125" t="str">
        <f>IF(AND(b_BDVSA!W857&lt;&gt;"",b_BDVSA!W857&lt;&gt;0)=TRUE,IF(b_BDVSA!W857&gt;0,"D","A"),"")</f>
        <v/>
      </c>
      <c r="Z857" s="126" t="str">
        <f>IF(b_BDVSA!X857&lt;&gt;"",ABS(b_BDVSA!X857),"")</f>
        <v/>
      </c>
    </row>
    <row r="858" spans="1:26">
      <c r="A858" s="117" t="str">
        <f>IF(dati_pdc!A854&lt;&gt;"",IF(dati_pdc!D854=1,RIGHT(dati_pdc!A854,dati_pdc!E854),dati_pdc!A854),"")</f>
        <v/>
      </c>
      <c r="B858" s="117" t="str">
        <f>IF(dati_pdc!B854&lt;&gt;"",dati_pdc!B854,"")</f>
        <v/>
      </c>
      <c r="C858" s="117" t="str">
        <f>IF(dati_pdc!C854&lt;&gt;"",dati_pdc!C854,"")</f>
        <v/>
      </c>
      <c r="D858" s="117" t="str">
        <f>IF(dati_pdc!D854&lt;&gt;"",dati_pdc!D854,"")</f>
        <v/>
      </c>
      <c r="E858" s="125" t="str">
        <f>IF(b_BDVSA!F858&lt;&gt;"",ABS(b_BDVSA!F858),"")</f>
        <v/>
      </c>
      <c r="F858" s="125" t="str">
        <f>IF(AND(b_BDVSA!F858&lt;&gt;"",b_BDVSA!F858&lt;&gt;0)=TRUE,IF(b_BDVSA!F858&gt;0,"D","A"),"")</f>
        <v/>
      </c>
      <c r="G858" s="125" t="str">
        <f>IF(b_BDVSA!G858&lt;&gt;"",ABS(b_BDVSA!G858),"")</f>
        <v/>
      </c>
      <c r="H858" s="125" t="str">
        <f>IF(AND(b_BDVSA!G858&lt;&gt;"",b_BDVSA!G858&lt;&gt;0)=TRUE,IF(b_BDVSA!G858&gt;0,"D","A"),"")</f>
        <v/>
      </c>
      <c r="I858" s="125" t="str">
        <f>IF(b_BDVSA!H858&lt;&gt;"",ABS(b_BDVSA!H858),"")</f>
        <v/>
      </c>
      <c r="J858" s="125" t="str">
        <f>IF(AND(b_BDVSA!H858&lt;&gt;"",b_BDVSA!H858&lt;&gt;0)=TRUE,IF(b_BDVSA!H858&gt;0,"D","A"),"")</f>
        <v/>
      </c>
      <c r="K858" s="126" t="str">
        <f>IF(b_BDVSA!I858&lt;&gt;"",ABS(b_BDVSA!I858),"")</f>
        <v/>
      </c>
      <c r="L858" s="125" t="str">
        <f>IF(b_BDVSA!L858&lt;&gt;"",ABS(b_BDVSA!L858),"")</f>
        <v/>
      </c>
      <c r="M858" s="125" t="str">
        <f>IF(AND(b_BDVSA!L858&lt;&gt;"",b_BDVSA!L858&lt;&gt;0)=TRUE,IF(b_BDVSA!L858&gt;0,"D","A"),"")</f>
        <v/>
      </c>
      <c r="N858" s="125" t="str">
        <f>IF(b_BDVSA!M858&lt;&gt;"",ABS(b_BDVSA!M858),"")</f>
        <v/>
      </c>
      <c r="O858" s="125" t="str">
        <f>IF(AND(b_BDVSA!M858&lt;&gt;"",b_BDVSA!M858&lt;&gt;0)=TRUE,IF(b_BDVSA!M858&gt;0,"D","A"),"")</f>
        <v/>
      </c>
      <c r="P858" s="126" t="str">
        <f>IF(b_BDVSA!N858&lt;&gt;"",ABS(b_BDVSA!N858),"")</f>
        <v/>
      </c>
      <c r="Q858" s="125" t="str">
        <f>IF(b_BDVSA!Q858&lt;&gt;"",ABS(b_BDVSA!Q858),"")</f>
        <v/>
      </c>
      <c r="R858" s="125" t="str">
        <f>IF(AND(b_BDVSA!Q858&lt;&gt;"",b_BDVSA!Q858&lt;&gt;0)=TRUE,IF(b_BDVSA!Q858&gt;0,"D","A"),"")</f>
        <v/>
      </c>
      <c r="S858" s="125" t="str">
        <f>IF(b_BDVSA!R858&lt;&gt;"",ABS(b_BDVSA!R858),"")</f>
        <v/>
      </c>
      <c r="T858" s="125" t="str">
        <f>IF(AND(b_BDVSA!R858&lt;&gt;"",b_BDVSA!R858&lt;&gt;0)=TRUE,IF(b_BDVSA!R858&gt;0,"D","A"),"")</f>
        <v/>
      </c>
      <c r="U858" s="126" t="str">
        <f>IF(b_BDVSA!S858&lt;&gt;"",ABS(b_BDVSA!S858),"")</f>
        <v/>
      </c>
      <c r="V858" s="125" t="str">
        <f>IF(b_BDVSA!V858&lt;&gt;"",ABS(b_BDVSA!V858),"")</f>
        <v/>
      </c>
      <c r="W858" s="125" t="str">
        <f>IF(AND(b_BDVSA!V858&lt;&gt;"",b_BDVSA!V858&lt;&gt;0)=TRUE,IF(b_BDVSA!V858&gt;0,"D","A"),"")</f>
        <v/>
      </c>
      <c r="X858" s="125" t="str">
        <f>IF(b_BDVSA!W858&lt;&gt;"",ABS(b_BDVSA!W858),"")</f>
        <v/>
      </c>
      <c r="Y858" s="125" t="str">
        <f>IF(AND(b_BDVSA!W858&lt;&gt;"",b_BDVSA!W858&lt;&gt;0)=TRUE,IF(b_BDVSA!W858&gt;0,"D","A"),"")</f>
        <v/>
      </c>
      <c r="Z858" s="126" t="str">
        <f>IF(b_BDVSA!X858&lt;&gt;"",ABS(b_BDVSA!X858),"")</f>
        <v/>
      </c>
    </row>
    <row r="859" spans="1:26">
      <c r="A859" s="117" t="str">
        <f>IF(dati_pdc!A855&lt;&gt;"",IF(dati_pdc!D855=1,RIGHT(dati_pdc!A855,dati_pdc!E855),dati_pdc!A855),"")</f>
        <v/>
      </c>
      <c r="B859" s="117" t="str">
        <f>IF(dati_pdc!B855&lt;&gt;"",dati_pdc!B855,"")</f>
        <v/>
      </c>
      <c r="C859" s="117" t="str">
        <f>IF(dati_pdc!C855&lt;&gt;"",dati_pdc!C855,"")</f>
        <v/>
      </c>
      <c r="D859" s="117" t="str">
        <f>IF(dati_pdc!D855&lt;&gt;"",dati_pdc!D855,"")</f>
        <v/>
      </c>
      <c r="E859" s="125" t="str">
        <f>IF(b_BDVSA!F859&lt;&gt;"",ABS(b_BDVSA!F859),"")</f>
        <v/>
      </c>
      <c r="F859" s="125" t="str">
        <f>IF(AND(b_BDVSA!F859&lt;&gt;"",b_BDVSA!F859&lt;&gt;0)=TRUE,IF(b_BDVSA!F859&gt;0,"D","A"),"")</f>
        <v/>
      </c>
      <c r="G859" s="125" t="str">
        <f>IF(b_BDVSA!G859&lt;&gt;"",ABS(b_BDVSA!G859),"")</f>
        <v/>
      </c>
      <c r="H859" s="125" t="str">
        <f>IF(AND(b_BDVSA!G859&lt;&gt;"",b_BDVSA!G859&lt;&gt;0)=TRUE,IF(b_BDVSA!G859&gt;0,"D","A"),"")</f>
        <v/>
      </c>
      <c r="I859" s="125" t="str">
        <f>IF(b_BDVSA!H859&lt;&gt;"",ABS(b_BDVSA!H859),"")</f>
        <v/>
      </c>
      <c r="J859" s="125" t="str">
        <f>IF(AND(b_BDVSA!H859&lt;&gt;"",b_BDVSA!H859&lt;&gt;0)=TRUE,IF(b_BDVSA!H859&gt;0,"D","A"),"")</f>
        <v/>
      </c>
      <c r="K859" s="126" t="str">
        <f>IF(b_BDVSA!I859&lt;&gt;"",ABS(b_BDVSA!I859),"")</f>
        <v/>
      </c>
      <c r="L859" s="125" t="str">
        <f>IF(b_BDVSA!L859&lt;&gt;"",ABS(b_BDVSA!L859),"")</f>
        <v/>
      </c>
      <c r="M859" s="125" t="str">
        <f>IF(AND(b_BDVSA!L859&lt;&gt;"",b_BDVSA!L859&lt;&gt;0)=TRUE,IF(b_BDVSA!L859&gt;0,"D","A"),"")</f>
        <v/>
      </c>
      <c r="N859" s="125" t="str">
        <f>IF(b_BDVSA!M859&lt;&gt;"",ABS(b_BDVSA!M859),"")</f>
        <v/>
      </c>
      <c r="O859" s="125" t="str">
        <f>IF(AND(b_BDVSA!M859&lt;&gt;"",b_BDVSA!M859&lt;&gt;0)=TRUE,IF(b_BDVSA!M859&gt;0,"D","A"),"")</f>
        <v/>
      </c>
      <c r="P859" s="126" t="str">
        <f>IF(b_BDVSA!N859&lt;&gt;"",ABS(b_BDVSA!N859),"")</f>
        <v/>
      </c>
      <c r="Q859" s="125" t="str">
        <f>IF(b_BDVSA!Q859&lt;&gt;"",ABS(b_BDVSA!Q859),"")</f>
        <v/>
      </c>
      <c r="R859" s="125" t="str">
        <f>IF(AND(b_BDVSA!Q859&lt;&gt;"",b_BDVSA!Q859&lt;&gt;0)=TRUE,IF(b_BDVSA!Q859&gt;0,"D","A"),"")</f>
        <v/>
      </c>
      <c r="S859" s="125" t="str">
        <f>IF(b_BDVSA!R859&lt;&gt;"",ABS(b_BDVSA!R859),"")</f>
        <v/>
      </c>
      <c r="T859" s="125" t="str">
        <f>IF(AND(b_BDVSA!R859&lt;&gt;"",b_BDVSA!R859&lt;&gt;0)=TRUE,IF(b_BDVSA!R859&gt;0,"D","A"),"")</f>
        <v/>
      </c>
      <c r="U859" s="126" t="str">
        <f>IF(b_BDVSA!S859&lt;&gt;"",ABS(b_BDVSA!S859),"")</f>
        <v/>
      </c>
      <c r="V859" s="125" t="str">
        <f>IF(b_BDVSA!V859&lt;&gt;"",ABS(b_BDVSA!V859),"")</f>
        <v/>
      </c>
      <c r="W859" s="125" t="str">
        <f>IF(AND(b_BDVSA!V859&lt;&gt;"",b_BDVSA!V859&lt;&gt;0)=TRUE,IF(b_BDVSA!V859&gt;0,"D","A"),"")</f>
        <v/>
      </c>
      <c r="X859" s="125" t="str">
        <f>IF(b_BDVSA!W859&lt;&gt;"",ABS(b_BDVSA!W859),"")</f>
        <v/>
      </c>
      <c r="Y859" s="125" t="str">
        <f>IF(AND(b_BDVSA!W859&lt;&gt;"",b_BDVSA!W859&lt;&gt;0)=TRUE,IF(b_BDVSA!W859&gt;0,"D","A"),"")</f>
        <v/>
      </c>
      <c r="Z859" s="126" t="str">
        <f>IF(b_BDVSA!X859&lt;&gt;"",ABS(b_BDVSA!X859),"")</f>
        <v/>
      </c>
    </row>
    <row r="860" spans="1:26">
      <c r="A860" s="117" t="str">
        <f>IF(dati_pdc!A856&lt;&gt;"",IF(dati_pdc!D856=1,RIGHT(dati_pdc!A856,dati_pdc!E856),dati_pdc!A856),"")</f>
        <v/>
      </c>
      <c r="B860" s="117" t="str">
        <f>IF(dati_pdc!B856&lt;&gt;"",dati_pdc!B856,"")</f>
        <v/>
      </c>
      <c r="C860" s="117" t="str">
        <f>IF(dati_pdc!C856&lt;&gt;"",dati_pdc!C856,"")</f>
        <v/>
      </c>
      <c r="D860" s="117" t="str">
        <f>IF(dati_pdc!D856&lt;&gt;"",dati_pdc!D856,"")</f>
        <v/>
      </c>
      <c r="E860" s="125" t="str">
        <f>IF(b_BDVSA!F860&lt;&gt;"",ABS(b_BDVSA!F860),"")</f>
        <v/>
      </c>
      <c r="F860" s="125" t="str">
        <f>IF(AND(b_BDVSA!F860&lt;&gt;"",b_BDVSA!F860&lt;&gt;0)=TRUE,IF(b_BDVSA!F860&gt;0,"D","A"),"")</f>
        <v/>
      </c>
      <c r="G860" s="125" t="str">
        <f>IF(b_BDVSA!G860&lt;&gt;"",ABS(b_BDVSA!G860),"")</f>
        <v/>
      </c>
      <c r="H860" s="125" t="str">
        <f>IF(AND(b_BDVSA!G860&lt;&gt;"",b_BDVSA!G860&lt;&gt;0)=TRUE,IF(b_BDVSA!G860&gt;0,"D","A"),"")</f>
        <v/>
      </c>
      <c r="I860" s="125" t="str">
        <f>IF(b_BDVSA!H860&lt;&gt;"",ABS(b_BDVSA!H860),"")</f>
        <v/>
      </c>
      <c r="J860" s="125" t="str">
        <f>IF(AND(b_BDVSA!H860&lt;&gt;"",b_BDVSA!H860&lt;&gt;0)=TRUE,IF(b_BDVSA!H860&gt;0,"D","A"),"")</f>
        <v/>
      </c>
      <c r="K860" s="126" t="str">
        <f>IF(b_BDVSA!I860&lt;&gt;"",ABS(b_BDVSA!I860),"")</f>
        <v/>
      </c>
      <c r="L860" s="125" t="str">
        <f>IF(b_BDVSA!L860&lt;&gt;"",ABS(b_BDVSA!L860),"")</f>
        <v/>
      </c>
      <c r="M860" s="125" t="str">
        <f>IF(AND(b_BDVSA!L860&lt;&gt;"",b_BDVSA!L860&lt;&gt;0)=TRUE,IF(b_BDVSA!L860&gt;0,"D","A"),"")</f>
        <v/>
      </c>
      <c r="N860" s="125" t="str">
        <f>IF(b_BDVSA!M860&lt;&gt;"",ABS(b_BDVSA!M860),"")</f>
        <v/>
      </c>
      <c r="O860" s="125" t="str">
        <f>IF(AND(b_BDVSA!M860&lt;&gt;"",b_BDVSA!M860&lt;&gt;0)=TRUE,IF(b_BDVSA!M860&gt;0,"D","A"),"")</f>
        <v/>
      </c>
      <c r="P860" s="126" t="str">
        <f>IF(b_BDVSA!N860&lt;&gt;"",ABS(b_BDVSA!N860),"")</f>
        <v/>
      </c>
      <c r="Q860" s="125" t="str">
        <f>IF(b_BDVSA!Q860&lt;&gt;"",ABS(b_BDVSA!Q860),"")</f>
        <v/>
      </c>
      <c r="R860" s="125" t="str">
        <f>IF(AND(b_BDVSA!Q860&lt;&gt;"",b_BDVSA!Q860&lt;&gt;0)=TRUE,IF(b_BDVSA!Q860&gt;0,"D","A"),"")</f>
        <v/>
      </c>
      <c r="S860" s="125" t="str">
        <f>IF(b_BDVSA!R860&lt;&gt;"",ABS(b_BDVSA!R860),"")</f>
        <v/>
      </c>
      <c r="T860" s="125" t="str">
        <f>IF(AND(b_BDVSA!R860&lt;&gt;"",b_BDVSA!R860&lt;&gt;0)=TRUE,IF(b_BDVSA!R860&gt;0,"D","A"),"")</f>
        <v/>
      </c>
      <c r="U860" s="126" t="str">
        <f>IF(b_BDVSA!S860&lt;&gt;"",ABS(b_BDVSA!S860),"")</f>
        <v/>
      </c>
      <c r="V860" s="125" t="str">
        <f>IF(b_BDVSA!V860&lt;&gt;"",ABS(b_BDVSA!V860),"")</f>
        <v/>
      </c>
      <c r="W860" s="125" t="str">
        <f>IF(AND(b_BDVSA!V860&lt;&gt;"",b_BDVSA!V860&lt;&gt;0)=TRUE,IF(b_BDVSA!V860&gt;0,"D","A"),"")</f>
        <v/>
      </c>
      <c r="X860" s="125" t="str">
        <f>IF(b_BDVSA!W860&lt;&gt;"",ABS(b_BDVSA!W860),"")</f>
        <v/>
      </c>
      <c r="Y860" s="125" t="str">
        <f>IF(AND(b_BDVSA!W860&lt;&gt;"",b_BDVSA!W860&lt;&gt;0)=TRUE,IF(b_BDVSA!W860&gt;0,"D","A"),"")</f>
        <v/>
      </c>
      <c r="Z860" s="126" t="str">
        <f>IF(b_BDVSA!X860&lt;&gt;"",ABS(b_BDVSA!X860),"")</f>
        <v/>
      </c>
    </row>
    <row r="861" spans="1:26">
      <c r="A861" s="117" t="str">
        <f>IF(dati_pdc!A857&lt;&gt;"",IF(dati_pdc!D857=1,RIGHT(dati_pdc!A857,dati_pdc!E857),dati_pdc!A857),"")</f>
        <v/>
      </c>
      <c r="B861" s="117" t="str">
        <f>IF(dati_pdc!B857&lt;&gt;"",dati_pdc!B857,"")</f>
        <v/>
      </c>
      <c r="C861" s="117" t="str">
        <f>IF(dati_pdc!C857&lt;&gt;"",dati_pdc!C857,"")</f>
        <v/>
      </c>
      <c r="D861" s="117" t="str">
        <f>IF(dati_pdc!D857&lt;&gt;"",dati_pdc!D857,"")</f>
        <v/>
      </c>
      <c r="E861" s="125" t="str">
        <f>IF(b_BDVSA!F861&lt;&gt;"",ABS(b_BDVSA!F861),"")</f>
        <v/>
      </c>
      <c r="F861" s="125" t="str">
        <f>IF(AND(b_BDVSA!F861&lt;&gt;"",b_BDVSA!F861&lt;&gt;0)=TRUE,IF(b_BDVSA!F861&gt;0,"D","A"),"")</f>
        <v/>
      </c>
      <c r="G861" s="125" t="str">
        <f>IF(b_BDVSA!G861&lt;&gt;"",ABS(b_BDVSA!G861),"")</f>
        <v/>
      </c>
      <c r="H861" s="125" t="str">
        <f>IF(AND(b_BDVSA!G861&lt;&gt;"",b_BDVSA!G861&lt;&gt;0)=TRUE,IF(b_BDVSA!G861&gt;0,"D","A"),"")</f>
        <v/>
      </c>
      <c r="I861" s="125" t="str">
        <f>IF(b_BDVSA!H861&lt;&gt;"",ABS(b_BDVSA!H861),"")</f>
        <v/>
      </c>
      <c r="J861" s="125" t="str">
        <f>IF(AND(b_BDVSA!H861&lt;&gt;"",b_BDVSA!H861&lt;&gt;0)=TRUE,IF(b_BDVSA!H861&gt;0,"D","A"),"")</f>
        <v/>
      </c>
      <c r="K861" s="126" t="str">
        <f>IF(b_BDVSA!I861&lt;&gt;"",ABS(b_BDVSA!I861),"")</f>
        <v/>
      </c>
      <c r="L861" s="125" t="str">
        <f>IF(b_BDVSA!L861&lt;&gt;"",ABS(b_BDVSA!L861),"")</f>
        <v/>
      </c>
      <c r="M861" s="125" t="str">
        <f>IF(AND(b_BDVSA!L861&lt;&gt;"",b_BDVSA!L861&lt;&gt;0)=TRUE,IF(b_BDVSA!L861&gt;0,"D","A"),"")</f>
        <v/>
      </c>
      <c r="N861" s="125" t="str">
        <f>IF(b_BDVSA!M861&lt;&gt;"",ABS(b_BDVSA!M861),"")</f>
        <v/>
      </c>
      <c r="O861" s="125" t="str">
        <f>IF(AND(b_BDVSA!M861&lt;&gt;"",b_BDVSA!M861&lt;&gt;0)=TRUE,IF(b_BDVSA!M861&gt;0,"D","A"),"")</f>
        <v/>
      </c>
      <c r="P861" s="126" t="str">
        <f>IF(b_BDVSA!N861&lt;&gt;"",ABS(b_BDVSA!N861),"")</f>
        <v/>
      </c>
      <c r="Q861" s="125" t="str">
        <f>IF(b_BDVSA!Q861&lt;&gt;"",ABS(b_BDVSA!Q861),"")</f>
        <v/>
      </c>
      <c r="R861" s="125" t="str">
        <f>IF(AND(b_BDVSA!Q861&lt;&gt;"",b_BDVSA!Q861&lt;&gt;0)=TRUE,IF(b_BDVSA!Q861&gt;0,"D","A"),"")</f>
        <v/>
      </c>
      <c r="S861" s="125" t="str">
        <f>IF(b_BDVSA!R861&lt;&gt;"",ABS(b_BDVSA!R861),"")</f>
        <v/>
      </c>
      <c r="T861" s="125" t="str">
        <f>IF(AND(b_BDVSA!R861&lt;&gt;"",b_BDVSA!R861&lt;&gt;0)=TRUE,IF(b_BDVSA!R861&gt;0,"D","A"),"")</f>
        <v/>
      </c>
      <c r="U861" s="126" t="str">
        <f>IF(b_BDVSA!S861&lt;&gt;"",ABS(b_BDVSA!S861),"")</f>
        <v/>
      </c>
      <c r="V861" s="125" t="str">
        <f>IF(b_BDVSA!V861&lt;&gt;"",ABS(b_BDVSA!V861),"")</f>
        <v/>
      </c>
      <c r="W861" s="125" t="str">
        <f>IF(AND(b_BDVSA!V861&lt;&gt;"",b_BDVSA!V861&lt;&gt;0)=TRUE,IF(b_BDVSA!V861&gt;0,"D","A"),"")</f>
        <v/>
      </c>
      <c r="X861" s="125" t="str">
        <f>IF(b_BDVSA!W861&lt;&gt;"",ABS(b_BDVSA!W861),"")</f>
        <v/>
      </c>
      <c r="Y861" s="125" t="str">
        <f>IF(AND(b_BDVSA!W861&lt;&gt;"",b_BDVSA!W861&lt;&gt;0)=TRUE,IF(b_BDVSA!W861&gt;0,"D","A"),"")</f>
        <v/>
      </c>
      <c r="Z861" s="126" t="str">
        <f>IF(b_BDVSA!X861&lt;&gt;"",ABS(b_BDVSA!X861),"")</f>
        <v/>
      </c>
    </row>
    <row r="862" spans="1:26">
      <c r="A862" s="117" t="str">
        <f>IF(dati_pdc!A858&lt;&gt;"",IF(dati_pdc!D858=1,RIGHT(dati_pdc!A858,dati_pdc!E858),dati_pdc!A858),"")</f>
        <v/>
      </c>
      <c r="B862" s="117" t="str">
        <f>IF(dati_pdc!B858&lt;&gt;"",dati_pdc!B858,"")</f>
        <v/>
      </c>
      <c r="C862" s="117" t="str">
        <f>IF(dati_pdc!C858&lt;&gt;"",dati_pdc!C858,"")</f>
        <v/>
      </c>
      <c r="D862" s="117" t="str">
        <f>IF(dati_pdc!D858&lt;&gt;"",dati_pdc!D858,"")</f>
        <v/>
      </c>
      <c r="E862" s="125" t="str">
        <f>IF(b_BDVSA!F862&lt;&gt;"",ABS(b_BDVSA!F862),"")</f>
        <v/>
      </c>
      <c r="F862" s="125" t="str">
        <f>IF(AND(b_BDVSA!F862&lt;&gt;"",b_BDVSA!F862&lt;&gt;0)=TRUE,IF(b_BDVSA!F862&gt;0,"D","A"),"")</f>
        <v/>
      </c>
      <c r="G862" s="125" t="str">
        <f>IF(b_BDVSA!G862&lt;&gt;"",ABS(b_BDVSA!G862),"")</f>
        <v/>
      </c>
      <c r="H862" s="125" t="str">
        <f>IF(AND(b_BDVSA!G862&lt;&gt;"",b_BDVSA!G862&lt;&gt;0)=TRUE,IF(b_BDVSA!G862&gt;0,"D","A"),"")</f>
        <v/>
      </c>
      <c r="I862" s="125" t="str">
        <f>IF(b_BDVSA!H862&lt;&gt;"",ABS(b_BDVSA!H862),"")</f>
        <v/>
      </c>
      <c r="J862" s="125" t="str">
        <f>IF(AND(b_BDVSA!H862&lt;&gt;"",b_BDVSA!H862&lt;&gt;0)=TRUE,IF(b_BDVSA!H862&gt;0,"D","A"),"")</f>
        <v/>
      </c>
      <c r="K862" s="126" t="str">
        <f>IF(b_BDVSA!I862&lt;&gt;"",ABS(b_BDVSA!I862),"")</f>
        <v/>
      </c>
      <c r="L862" s="125" t="str">
        <f>IF(b_BDVSA!L862&lt;&gt;"",ABS(b_BDVSA!L862),"")</f>
        <v/>
      </c>
      <c r="M862" s="125" t="str">
        <f>IF(AND(b_BDVSA!L862&lt;&gt;"",b_BDVSA!L862&lt;&gt;0)=TRUE,IF(b_BDVSA!L862&gt;0,"D","A"),"")</f>
        <v/>
      </c>
      <c r="N862" s="125" t="str">
        <f>IF(b_BDVSA!M862&lt;&gt;"",ABS(b_BDVSA!M862),"")</f>
        <v/>
      </c>
      <c r="O862" s="125" t="str">
        <f>IF(AND(b_BDVSA!M862&lt;&gt;"",b_BDVSA!M862&lt;&gt;0)=TRUE,IF(b_BDVSA!M862&gt;0,"D","A"),"")</f>
        <v/>
      </c>
      <c r="P862" s="126" t="str">
        <f>IF(b_BDVSA!N862&lt;&gt;"",ABS(b_BDVSA!N862),"")</f>
        <v/>
      </c>
      <c r="Q862" s="125" t="str">
        <f>IF(b_BDVSA!Q862&lt;&gt;"",ABS(b_BDVSA!Q862),"")</f>
        <v/>
      </c>
      <c r="R862" s="125" t="str">
        <f>IF(AND(b_BDVSA!Q862&lt;&gt;"",b_BDVSA!Q862&lt;&gt;0)=TRUE,IF(b_BDVSA!Q862&gt;0,"D","A"),"")</f>
        <v/>
      </c>
      <c r="S862" s="125" t="str">
        <f>IF(b_BDVSA!R862&lt;&gt;"",ABS(b_BDVSA!R862),"")</f>
        <v/>
      </c>
      <c r="T862" s="125" t="str">
        <f>IF(AND(b_BDVSA!R862&lt;&gt;"",b_BDVSA!R862&lt;&gt;0)=TRUE,IF(b_BDVSA!R862&gt;0,"D","A"),"")</f>
        <v/>
      </c>
      <c r="U862" s="126" t="str">
        <f>IF(b_BDVSA!S862&lt;&gt;"",ABS(b_BDVSA!S862),"")</f>
        <v/>
      </c>
      <c r="V862" s="125" t="str">
        <f>IF(b_BDVSA!V862&lt;&gt;"",ABS(b_BDVSA!V862),"")</f>
        <v/>
      </c>
      <c r="W862" s="125" t="str">
        <f>IF(AND(b_BDVSA!V862&lt;&gt;"",b_BDVSA!V862&lt;&gt;0)=TRUE,IF(b_BDVSA!V862&gt;0,"D","A"),"")</f>
        <v/>
      </c>
      <c r="X862" s="125" t="str">
        <f>IF(b_BDVSA!W862&lt;&gt;"",ABS(b_BDVSA!W862),"")</f>
        <v/>
      </c>
      <c r="Y862" s="125" t="str">
        <f>IF(AND(b_BDVSA!W862&lt;&gt;"",b_BDVSA!W862&lt;&gt;0)=TRUE,IF(b_BDVSA!W862&gt;0,"D","A"),"")</f>
        <v/>
      </c>
      <c r="Z862" s="126" t="str">
        <f>IF(b_BDVSA!X862&lt;&gt;"",ABS(b_BDVSA!X862),"")</f>
        <v/>
      </c>
    </row>
    <row r="863" spans="1:26">
      <c r="A863" s="117" t="str">
        <f>IF(dati_pdc!A859&lt;&gt;"",IF(dati_pdc!D859=1,RIGHT(dati_pdc!A859,dati_pdc!E859),dati_pdc!A859),"")</f>
        <v/>
      </c>
      <c r="B863" s="117" t="str">
        <f>IF(dati_pdc!B859&lt;&gt;"",dati_pdc!B859,"")</f>
        <v/>
      </c>
      <c r="C863" s="117" t="str">
        <f>IF(dati_pdc!C859&lt;&gt;"",dati_pdc!C859,"")</f>
        <v/>
      </c>
      <c r="D863" s="117" t="str">
        <f>IF(dati_pdc!D859&lt;&gt;"",dati_pdc!D859,"")</f>
        <v/>
      </c>
      <c r="E863" s="125" t="str">
        <f>IF(b_BDVSA!F863&lt;&gt;"",ABS(b_BDVSA!F863),"")</f>
        <v/>
      </c>
      <c r="F863" s="125" t="str">
        <f>IF(AND(b_BDVSA!F863&lt;&gt;"",b_BDVSA!F863&lt;&gt;0)=TRUE,IF(b_BDVSA!F863&gt;0,"D","A"),"")</f>
        <v/>
      </c>
      <c r="G863" s="125" t="str">
        <f>IF(b_BDVSA!G863&lt;&gt;"",ABS(b_BDVSA!G863),"")</f>
        <v/>
      </c>
      <c r="H863" s="125" t="str">
        <f>IF(AND(b_BDVSA!G863&lt;&gt;"",b_BDVSA!G863&lt;&gt;0)=TRUE,IF(b_BDVSA!G863&gt;0,"D","A"),"")</f>
        <v/>
      </c>
      <c r="I863" s="125" t="str">
        <f>IF(b_BDVSA!H863&lt;&gt;"",ABS(b_BDVSA!H863),"")</f>
        <v/>
      </c>
      <c r="J863" s="125" t="str">
        <f>IF(AND(b_BDVSA!H863&lt;&gt;"",b_BDVSA!H863&lt;&gt;0)=TRUE,IF(b_BDVSA!H863&gt;0,"D","A"),"")</f>
        <v/>
      </c>
      <c r="K863" s="126" t="str">
        <f>IF(b_BDVSA!I863&lt;&gt;"",ABS(b_BDVSA!I863),"")</f>
        <v/>
      </c>
      <c r="L863" s="125" t="str">
        <f>IF(b_BDVSA!L863&lt;&gt;"",ABS(b_BDVSA!L863),"")</f>
        <v/>
      </c>
      <c r="M863" s="125" t="str">
        <f>IF(AND(b_BDVSA!L863&lt;&gt;"",b_BDVSA!L863&lt;&gt;0)=TRUE,IF(b_BDVSA!L863&gt;0,"D","A"),"")</f>
        <v/>
      </c>
      <c r="N863" s="125" t="str">
        <f>IF(b_BDVSA!M863&lt;&gt;"",ABS(b_BDVSA!M863),"")</f>
        <v/>
      </c>
      <c r="O863" s="125" t="str">
        <f>IF(AND(b_BDVSA!M863&lt;&gt;"",b_BDVSA!M863&lt;&gt;0)=TRUE,IF(b_BDVSA!M863&gt;0,"D","A"),"")</f>
        <v/>
      </c>
      <c r="P863" s="126" t="str">
        <f>IF(b_BDVSA!N863&lt;&gt;"",ABS(b_BDVSA!N863),"")</f>
        <v/>
      </c>
      <c r="Q863" s="125" t="str">
        <f>IF(b_BDVSA!Q863&lt;&gt;"",ABS(b_BDVSA!Q863),"")</f>
        <v/>
      </c>
      <c r="R863" s="125" t="str">
        <f>IF(AND(b_BDVSA!Q863&lt;&gt;"",b_BDVSA!Q863&lt;&gt;0)=TRUE,IF(b_BDVSA!Q863&gt;0,"D","A"),"")</f>
        <v/>
      </c>
      <c r="S863" s="125" t="str">
        <f>IF(b_BDVSA!R863&lt;&gt;"",ABS(b_BDVSA!R863),"")</f>
        <v/>
      </c>
      <c r="T863" s="125" t="str">
        <f>IF(AND(b_BDVSA!R863&lt;&gt;"",b_BDVSA!R863&lt;&gt;0)=TRUE,IF(b_BDVSA!R863&gt;0,"D","A"),"")</f>
        <v/>
      </c>
      <c r="U863" s="126" t="str">
        <f>IF(b_BDVSA!S863&lt;&gt;"",ABS(b_BDVSA!S863),"")</f>
        <v/>
      </c>
      <c r="V863" s="125" t="str">
        <f>IF(b_BDVSA!V863&lt;&gt;"",ABS(b_BDVSA!V863),"")</f>
        <v/>
      </c>
      <c r="W863" s="125" t="str">
        <f>IF(AND(b_BDVSA!V863&lt;&gt;"",b_BDVSA!V863&lt;&gt;0)=TRUE,IF(b_BDVSA!V863&gt;0,"D","A"),"")</f>
        <v/>
      </c>
      <c r="X863" s="125" t="str">
        <f>IF(b_BDVSA!W863&lt;&gt;"",ABS(b_BDVSA!W863),"")</f>
        <v/>
      </c>
      <c r="Y863" s="125" t="str">
        <f>IF(AND(b_BDVSA!W863&lt;&gt;"",b_BDVSA!W863&lt;&gt;0)=TRUE,IF(b_BDVSA!W863&gt;0,"D","A"),"")</f>
        <v/>
      </c>
      <c r="Z863" s="126" t="str">
        <f>IF(b_BDVSA!X863&lt;&gt;"",ABS(b_BDVSA!X863),"")</f>
        <v/>
      </c>
    </row>
    <row r="864" spans="1:26">
      <c r="A864" s="117" t="str">
        <f>IF(dati_pdc!A860&lt;&gt;"",IF(dati_pdc!D860=1,RIGHT(dati_pdc!A860,dati_pdc!E860),dati_pdc!A860),"")</f>
        <v/>
      </c>
      <c r="B864" s="117" t="str">
        <f>IF(dati_pdc!B860&lt;&gt;"",dati_pdc!B860,"")</f>
        <v/>
      </c>
      <c r="C864" s="117" t="str">
        <f>IF(dati_pdc!C860&lt;&gt;"",dati_pdc!C860,"")</f>
        <v/>
      </c>
      <c r="D864" s="117" t="str">
        <f>IF(dati_pdc!D860&lt;&gt;"",dati_pdc!D860,"")</f>
        <v/>
      </c>
      <c r="E864" s="125" t="str">
        <f>IF(b_BDVSA!F864&lt;&gt;"",ABS(b_BDVSA!F864),"")</f>
        <v/>
      </c>
      <c r="F864" s="125" t="str">
        <f>IF(AND(b_BDVSA!F864&lt;&gt;"",b_BDVSA!F864&lt;&gt;0)=TRUE,IF(b_BDVSA!F864&gt;0,"D","A"),"")</f>
        <v/>
      </c>
      <c r="G864" s="125" t="str">
        <f>IF(b_BDVSA!G864&lt;&gt;"",ABS(b_BDVSA!G864),"")</f>
        <v/>
      </c>
      <c r="H864" s="125" t="str">
        <f>IF(AND(b_BDVSA!G864&lt;&gt;"",b_BDVSA!G864&lt;&gt;0)=TRUE,IF(b_BDVSA!G864&gt;0,"D","A"),"")</f>
        <v/>
      </c>
      <c r="I864" s="125" t="str">
        <f>IF(b_BDVSA!H864&lt;&gt;"",ABS(b_BDVSA!H864),"")</f>
        <v/>
      </c>
      <c r="J864" s="125" t="str">
        <f>IF(AND(b_BDVSA!H864&lt;&gt;"",b_BDVSA!H864&lt;&gt;0)=TRUE,IF(b_BDVSA!H864&gt;0,"D","A"),"")</f>
        <v/>
      </c>
      <c r="K864" s="126" t="str">
        <f>IF(b_BDVSA!I864&lt;&gt;"",ABS(b_BDVSA!I864),"")</f>
        <v/>
      </c>
      <c r="L864" s="125" t="str">
        <f>IF(b_BDVSA!L864&lt;&gt;"",ABS(b_BDVSA!L864),"")</f>
        <v/>
      </c>
      <c r="M864" s="125" t="str">
        <f>IF(AND(b_BDVSA!L864&lt;&gt;"",b_BDVSA!L864&lt;&gt;0)=TRUE,IF(b_BDVSA!L864&gt;0,"D","A"),"")</f>
        <v/>
      </c>
      <c r="N864" s="125" t="str">
        <f>IF(b_BDVSA!M864&lt;&gt;"",ABS(b_BDVSA!M864),"")</f>
        <v/>
      </c>
      <c r="O864" s="125" t="str">
        <f>IF(AND(b_BDVSA!M864&lt;&gt;"",b_BDVSA!M864&lt;&gt;0)=TRUE,IF(b_BDVSA!M864&gt;0,"D","A"),"")</f>
        <v/>
      </c>
      <c r="P864" s="126" t="str">
        <f>IF(b_BDVSA!N864&lt;&gt;"",ABS(b_BDVSA!N864),"")</f>
        <v/>
      </c>
      <c r="Q864" s="125" t="str">
        <f>IF(b_BDVSA!Q864&lt;&gt;"",ABS(b_BDVSA!Q864),"")</f>
        <v/>
      </c>
      <c r="R864" s="125" t="str">
        <f>IF(AND(b_BDVSA!Q864&lt;&gt;"",b_BDVSA!Q864&lt;&gt;0)=TRUE,IF(b_BDVSA!Q864&gt;0,"D","A"),"")</f>
        <v/>
      </c>
      <c r="S864" s="125" t="str">
        <f>IF(b_BDVSA!R864&lt;&gt;"",ABS(b_BDVSA!R864),"")</f>
        <v/>
      </c>
      <c r="T864" s="125" t="str">
        <f>IF(AND(b_BDVSA!R864&lt;&gt;"",b_BDVSA!R864&lt;&gt;0)=TRUE,IF(b_BDVSA!R864&gt;0,"D","A"),"")</f>
        <v/>
      </c>
      <c r="U864" s="126" t="str">
        <f>IF(b_BDVSA!S864&lt;&gt;"",ABS(b_BDVSA!S864),"")</f>
        <v/>
      </c>
      <c r="V864" s="125" t="str">
        <f>IF(b_BDVSA!V864&lt;&gt;"",ABS(b_BDVSA!V864),"")</f>
        <v/>
      </c>
      <c r="W864" s="125" t="str">
        <f>IF(AND(b_BDVSA!V864&lt;&gt;"",b_BDVSA!V864&lt;&gt;0)=TRUE,IF(b_BDVSA!V864&gt;0,"D","A"),"")</f>
        <v/>
      </c>
      <c r="X864" s="125" t="str">
        <f>IF(b_BDVSA!W864&lt;&gt;"",ABS(b_BDVSA!W864),"")</f>
        <v/>
      </c>
      <c r="Y864" s="125" t="str">
        <f>IF(AND(b_BDVSA!W864&lt;&gt;"",b_BDVSA!W864&lt;&gt;0)=TRUE,IF(b_BDVSA!W864&gt;0,"D","A"),"")</f>
        <v/>
      </c>
      <c r="Z864" s="126" t="str">
        <f>IF(b_BDVSA!X864&lt;&gt;"",ABS(b_BDVSA!X864),"")</f>
        <v/>
      </c>
    </row>
    <row r="865" spans="1:26">
      <c r="A865" s="117" t="str">
        <f>IF(dati_pdc!A861&lt;&gt;"",IF(dati_pdc!D861=1,RIGHT(dati_pdc!A861,dati_pdc!E861),dati_pdc!A861),"")</f>
        <v/>
      </c>
      <c r="B865" s="117" t="str">
        <f>IF(dati_pdc!B861&lt;&gt;"",dati_pdc!B861,"")</f>
        <v/>
      </c>
      <c r="C865" s="117" t="str">
        <f>IF(dati_pdc!C861&lt;&gt;"",dati_pdc!C861,"")</f>
        <v/>
      </c>
      <c r="D865" s="117" t="str">
        <f>IF(dati_pdc!D861&lt;&gt;"",dati_pdc!D861,"")</f>
        <v/>
      </c>
      <c r="E865" s="125" t="str">
        <f>IF(b_BDVSA!F865&lt;&gt;"",ABS(b_BDVSA!F865),"")</f>
        <v/>
      </c>
      <c r="F865" s="125" t="str">
        <f>IF(AND(b_BDVSA!F865&lt;&gt;"",b_BDVSA!F865&lt;&gt;0)=TRUE,IF(b_BDVSA!F865&gt;0,"D","A"),"")</f>
        <v/>
      </c>
      <c r="G865" s="125" t="str">
        <f>IF(b_BDVSA!G865&lt;&gt;"",ABS(b_BDVSA!G865),"")</f>
        <v/>
      </c>
      <c r="H865" s="125" t="str">
        <f>IF(AND(b_BDVSA!G865&lt;&gt;"",b_BDVSA!G865&lt;&gt;0)=TRUE,IF(b_BDVSA!G865&gt;0,"D","A"),"")</f>
        <v/>
      </c>
      <c r="I865" s="125" t="str">
        <f>IF(b_BDVSA!H865&lt;&gt;"",ABS(b_BDVSA!H865),"")</f>
        <v/>
      </c>
      <c r="J865" s="125" t="str">
        <f>IF(AND(b_BDVSA!H865&lt;&gt;"",b_BDVSA!H865&lt;&gt;0)=TRUE,IF(b_BDVSA!H865&gt;0,"D","A"),"")</f>
        <v/>
      </c>
      <c r="K865" s="126" t="str">
        <f>IF(b_BDVSA!I865&lt;&gt;"",ABS(b_BDVSA!I865),"")</f>
        <v/>
      </c>
      <c r="L865" s="125" t="str">
        <f>IF(b_BDVSA!L865&lt;&gt;"",ABS(b_BDVSA!L865),"")</f>
        <v/>
      </c>
      <c r="M865" s="125" t="str">
        <f>IF(AND(b_BDVSA!L865&lt;&gt;"",b_BDVSA!L865&lt;&gt;0)=TRUE,IF(b_BDVSA!L865&gt;0,"D","A"),"")</f>
        <v/>
      </c>
      <c r="N865" s="125" t="str">
        <f>IF(b_BDVSA!M865&lt;&gt;"",ABS(b_BDVSA!M865),"")</f>
        <v/>
      </c>
      <c r="O865" s="125" t="str">
        <f>IF(AND(b_BDVSA!M865&lt;&gt;"",b_BDVSA!M865&lt;&gt;0)=TRUE,IF(b_BDVSA!M865&gt;0,"D","A"),"")</f>
        <v/>
      </c>
      <c r="P865" s="126" t="str">
        <f>IF(b_BDVSA!N865&lt;&gt;"",ABS(b_BDVSA!N865),"")</f>
        <v/>
      </c>
      <c r="Q865" s="125" t="str">
        <f>IF(b_BDVSA!Q865&lt;&gt;"",ABS(b_BDVSA!Q865),"")</f>
        <v/>
      </c>
      <c r="R865" s="125" t="str">
        <f>IF(AND(b_BDVSA!Q865&lt;&gt;"",b_BDVSA!Q865&lt;&gt;0)=TRUE,IF(b_BDVSA!Q865&gt;0,"D","A"),"")</f>
        <v/>
      </c>
      <c r="S865" s="125" t="str">
        <f>IF(b_BDVSA!R865&lt;&gt;"",ABS(b_BDVSA!R865),"")</f>
        <v/>
      </c>
      <c r="T865" s="125" t="str">
        <f>IF(AND(b_BDVSA!R865&lt;&gt;"",b_BDVSA!R865&lt;&gt;0)=TRUE,IF(b_BDVSA!R865&gt;0,"D","A"),"")</f>
        <v/>
      </c>
      <c r="U865" s="126" t="str">
        <f>IF(b_BDVSA!S865&lt;&gt;"",ABS(b_BDVSA!S865),"")</f>
        <v/>
      </c>
      <c r="V865" s="125" t="str">
        <f>IF(b_BDVSA!V865&lt;&gt;"",ABS(b_BDVSA!V865),"")</f>
        <v/>
      </c>
      <c r="W865" s="125" t="str">
        <f>IF(AND(b_BDVSA!V865&lt;&gt;"",b_BDVSA!V865&lt;&gt;0)=TRUE,IF(b_BDVSA!V865&gt;0,"D","A"),"")</f>
        <v/>
      </c>
      <c r="X865" s="125" t="str">
        <f>IF(b_BDVSA!W865&lt;&gt;"",ABS(b_BDVSA!W865),"")</f>
        <v/>
      </c>
      <c r="Y865" s="125" t="str">
        <f>IF(AND(b_BDVSA!W865&lt;&gt;"",b_BDVSA!W865&lt;&gt;0)=TRUE,IF(b_BDVSA!W865&gt;0,"D","A"),"")</f>
        <v/>
      </c>
      <c r="Z865" s="126" t="str">
        <f>IF(b_BDVSA!X865&lt;&gt;"",ABS(b_BDVSA!X865),"")</f>
        <v/>
      </c>
    </row>
    <row r="866" spans="1:26">
      <c r="A866" s="117" t="str">
        <f>IF(dati_pdc!A862&lt;&gt;"",IF(dati_pdc!D862=1,RIGHT(dati_pdc!A862,dati_pdc!E862),dati_pdc!A862),"")</f>
        <v/>
      </c>
      <c r="B866" s="117" t="str">
        <f>IF(dati_pdc!B862&lt;&gt;"",dati_pdc!B862,"")</f>
        <v/>
      </c>
      <c r="C866" s="117" t="str">
        <f>IF(dati_pdc!C862&lt;&gt;"",dati_pdc!C862,"")</f>
        <v/>
      </c>
      <c r="D866" s="117" t="str">
        <f>IF(dati_pdc!D862&lt;&gt;"",dati_pdc!D862,"")</f>
        <v/>
      </c>
      <c r="E866" s="125" t="str">
        <f>IF(b_BDVSA!F866&lt;&gt;"",ABS(b_BDVSA!F866),"")</f>
        <v/>
      </c>
      <c r="F866" s="125" t="str">
        <f>IF(AND(b_BDVSA!F866&lt;&gt;"",b_BDVSA!F866&lt;&gt;0)=TRUE,IF(b_BDVSA!F866&gt;0,"D","A"),"")</f>
        <v/>
      </c>
      <c r="G866" s="125" t="str">
        <f>IF(b_BDVSA!G866&lt;&gt;"",ABS(b_BDVSA!G866),"")</f>
        <v/>
      </c>
      <c r="H866" s="125" t="str">
        <f>IF(AND(b_BDVSA!G866&lt;&gt;"",b_BDVSA!G866&lt;&gt;0)=TRUE,IF(b_BDVSA!G866&gt;0,"D","A"),"")</f>
        <v/>
      </c>
      <c r="I866" s="125" t="str">
        <f>IF(b_BDVSA!H866&lt;&gt;"",ABS(b_BDVSA!H866),"")</f>
        <v/>
      </c>
      <c r="J866" s="125" t="str">
        <f>IF(AND(b_BDVSA!H866&lt;&gt;"",b_BDVSA!H866&lt;&gt;0)=TRUE,IF(b_BDVSA!H866&gt;0,"D","A"),"")</f>
        <v/>
      </c>
      <c r="K866" s="126" t="str">
        <f>IF(b_BDVSA!I866&lt;&gt;"",ABS(b_BDVSA!I866),"")</f>
        <v/>
      </c>
      <c r="L866" s="125" t="str">
        <f>IF(b_BDVSA!L866&lt;&gt;"",ABS(b_BDVSA!L866),"")</f>
        <v/>
      </c>
      <c r="M866" s="125" t="str">
        <f>IF(AND(b_BDVSA!L866&lt;&gt;"",b_BDVSA!L866&lt;&gt;0)=TRUE,IF(b_BDVSA!L866&gt;0,"D","A"),"")</f>
        <v/>
      </c>
      <c r="N866" s="125" t="str">
        <f>IF(b_BDVSA!M866&lt;&gt;"",ABS(b_BDVSA!M866),"")</f>
        <v/>
      </c>
      <c r="O866" s="125" t="str">
        <f>IF(AND(b_BDVSA!M866&lt;&gt;"",b_BDVSA!M866&lt;&gt;0)=TRUE,IF(b_BDVSA!M866&gt;0,"D","A"),"")</f>
        <v/>
      </c>
      <c r="P866" s="126" t="str">
        <f>IF(b_BDVSA!N866&lt;&gt;"",ABS(b_BDVSA!N866),"")</f>
        <v/>
      </c>
      <c r="Q866" s="125" t="str">
        <f>IF(b_BDVSA!Q866&lt;&gt;"",ABS(b_BDVSA!Q866),"")</f>
        <v/>
      </c>
      <c r="R866" s="125" t="str">
        <f>IF(AND(b_BDVSA!Q866&lt;&gt;"",b_BDVSA!Q866&lt;&gt;0)=TRUE,IF(b_BDVSA!Q866&gt;0,"D","A"),"")</f>
        <v/>
      </c>
      <c r="S866" s="125" t="str">
        <f>IF(b_BDVSA!R866&lt;&gt;"",ABS(b_BDVSA!R866),"")</f>
        <v/>
      </c>
      <c r="T866" s="125" t="str">
        <f>IF(AND(b_BDVSA!R866&lt;&gt;"",b_BDVSA!R866&lt;&gt;0)=TRUE,IF(b_BDVSA!R866&gt;0,"D","A"),"")</f>
        <v/>
      </c>
      <c r="U866" s="126" t="str">
        <f>IF(b_BDVSA!S866&lt;&gt;"",ABS(b_BDVSA!S866),"")</f>
        <v/>
      </c>
      <c r="V866" s="125" t="str">
        <f>IF(b_BDVSA!V866&lt;&gt;"",ABS(b_BDVSA!V866),"")</f>
        <v/>
      </c>
      <c r="W866" s="125" t="str">
        <f>IF(AND(b_BDVSA!V866&lt;&gt;"",b_BDVSA!V866&lt;&gt;0)=TRUE,IF(b_BDVSA!V866&gt;0,"D","A"),"")</f>
        <v/>
      </c>
      <c r="X866" s="125" t="str">
        <f>IF(b_BDVSA!W866&lt;&gt;"",ABS(b_BDVSA!W866),"")</f>
        <v/>
      </c>
      <c r="Y866" s="125" t="str">
        <f>IF(AND(b_BDVSA!W866&lt;&gt;"",b_BDVSA!W866&lt;&gt;0)=TRUE,IF(b_BDVSA!W866&gt;0,"D","A"),"")</f>
        <v/>
      </c>
      <c r="Z866" s="126" t="str">
        <f>IF(b_BDVSA!X866&lt;&gt;"",ABS(b_BDVSA!X866),"")</f>
        <v/>
      </c>
    </row>
    <row r="867" spans="1:26">
      <c r="A867" s="117" t="str">
        <f>IF(dati_pdc!A863&lt;&gt;"",IF(dati_pdc!D863=1,RIGHT(dati_pdc!A863,dati_pdc!E863),dati_pdc!A863),"")</f>
        <v/>
      </c>
      <c r="B867" s="117" t="str">
        <f>IF(dati_pdc!B863&lt;&gt;"",dati_pdc!B863,"")</f>
        <v/>
      </c>
      <c r="C867" s="117" t="str">
        <f>IF(dati_pdc!C863&lt;&gt;"",dati_pdc!C863,"")</f>
        <v/>
      </c>
      <c r="D867" s="117" t="str">
        <f>IF(dati_pdc!D863&lt;&gt;"",dati_pdc!D863,"")</f>
        <v/>
      </c>
      <c r="E867" s="125" t="str">
        <f>IF(b_BDVSA!F867&lt;&gt;"",ABS(b_BDVSA!F867),"")</f>
        <v/>
      </c>
      <c r="F867" s="125" t="str">
        <f>IF(AND(b_BDVSA!F867&lt;&gt;"",b_BDVSA!F867&lt;&gt;0)=TRUE,IF(b_BDVSA!F867&gt;0,"D","A"),"")</f>
        <v/>
      </c>
      <c r="G867" s="125" t="str">
        <f>IF(b_BDVSA!G867&lt;&gt;"",ABS(b_BDVSA!G867),"")</f>
        <v/>
      </c>
      <c r="H867" s="125" t="str">
        <f>IF(AND(b_BDVSA!G867&lt;&gt;"",b_BDVSA!G867&lt;&gt;0)=TRUE,IF(b_BDVSA!G867&gt;0,"D","A"),"")</f>
        <v/>
      </c>
      <c r="I867" s="125" t="str">
        <f>IF(b_BDVSA!H867&lt;&gt;"",ABS(b_BDVSA!H867),"")</f>
        <v/>
      </c>
      <c r="J867" s="125" t="str">
        <f>IF(AND(b_BDVSA!H867&lt;&gt;"",b_BDVSA!H867&lt;&gt;0)=TRUE,IF(b_BDVSA!H867&gt;0,"D","A"),"")</f>
        <v/>
      </c>
      <c r="K867" s="126" t="str">
        <f>IF(b_BDVSA!I867&lt;&gt;"",ABS(b_BDVSA!I867),"")</f>
        <v/>
      </c>
      <c r="L867" s="125" t="str">
        <f>IF(b_BDVSA!L867&lt;&gt;"",ABS(b_BDVSA!L867),"")</f>
        <v/>
      </c>
      <c r="M867" s="125" t="str">
        <f>IF(AND(b_BDVSA!L867&lt;&gt;"",b_BDVSA!L867&lt;&gt;0)=TRUE,IF(b_BDVSA!L867&gt;0,"D","A"),"")</f>
        <v/>
      </c>
      <c r="N867" s="125" t="str">
        <f>IF(b_BDVSA!M867&lt;&gt;"",ABS(b_BDVSA!M867),"")</f>
        <v/>
      </c>
      <c r="O867" s="125" t="str">
        <f>IF(AND(b_BDVSA!M867&lt;&gt;"",b_BDVSA!M867&lt;&gt;0)=TRUE,IF(b_BDVSA!M867&gt;0,"D","A"),"")</f>
        <v/>
      </c>
      <c r="P867" s="126" t="str">
        <f>IF(b_BDVSA!N867&lt;&gt;"",ABS(b_BDVSA!N867),"")</f>
        <v/>
      </c>
      <c r="Q867" s="125" t="str">
        <f>IF(b_BDVSA!Q867&lt;&gt;"",ABS(b_BDVSA!Q867),"")</f>
        <v/>
      </c>
      <c r="R867" s="125" t="str">
        <f>IF(AND(b_BDVSA!Q867&lt;&gt;"",b_BDVSA!Q867&lt;&gt;0)=TRUE,IF(b_BDVSA!Q867&gt;0,"D","A"),"")</f>
        <v/>
      </c>
      <c r="S867" s="125" t="str">
        <f>IF(b_BDVSA!R867&lt;&gt;"",ABS(b_BDVSA!R867),"")</f>
        <v/>
      </c>
      <c r="T867" s="125" t="str">
        <f>IF(AND(b_BDVSA!R867&lt;&gt;"",b_BDVSA!R867&lt;&gt;0)=TRUE,IF(b_BDVSA!R867&gt;0,"D","A"),"")</f>
        <v/>
      </c>
      <c r="U867" s="126" t="str">
        <f>IF(b_BDVSA!S867&lt;&gt;"",ABS(b_BDVSA!S867),"")</f>
        <v/>
      </c>
      <c r="V867" s="125" t="str">
        <f>IF(b_BDVSA!V867&lt;&gt;"",ABS(b_BDVSA!V867),"")</f>
        <v/>
      </c>
      <c r="W867" s="125" t="str">
        <f>IF(AND(b_BDVSA!V867&lt;&gt;"",b_BDVSA!V867&lt;&gt;0)=TRUE,IF(b_BDVSA!V867&gt;0,"D","A"),"")</f>
        <v/>
      </c>
      <c r="X867" s="125" t="str">
        <f>IF(b_BDVSA!W867&lt;&gt;"",ABS(b_BDVSA!W867),"")</f>
        <v/>
      </c>
      <c r="Y867" s="125" t="str">
        <f>IF(AND(b_BDVSA!W867&lt;&gt;"",b_BDVSA!W867&lt;&gt;0)=TRUE,IF(b_BDVSA!W867&gt;0,"D","A"),"")</f>
        <v/>
      </c>
      <c r="Z867" s="126" t="str">
        <f>IF(b_BDVSA!X867&lt;&gt;"",ABS(b_BDVSA!X867),"")</f>
        <v/>
      </c>
    </row>
    <row r="868" spans="1:26">
      <c r="A868" s="117" t="str">
        <f>IF(dati_pdc!A864&lt;&gt;"",IF(dati_pdc!D864=1,RIGHT(dati_pdc!A864,dati_pdc!E864),dati_pdc!A864),"")</f>
        <v/>
      </c>
      <c r="B868" s="117" t="str">
        <f>IF(dati_pdc!B864&lt;&gt;"",dati_pdc!B864,"")</f>
        <v/>
      </c>
      <c r="C868" s="117" t="str">
        <f>IF(dati_pdc!C864&lt;&gt;"",dati_pdc!C864,"")</f>
        <v/>
      </c>
      <c r="D868" s="117" t="str">
        <f>IF(dati_pdc!D864&lt;&gt;"",dati_pdc!D864,"")</f>
        <v/>
      </c>
      <c r="E868" s="125" t="str">
        <f>IF(b_BDVSA!F868&lt;&gt;"",ABS(b_BDVSA!F868),"")</f>
        <v/>
      </c>
      <c r="F868" s="125" t="str">
        <f>IF(AND(b_BDVSA!F868&lt;&gt;"",b_BDVSA!F868&lt;&gt;0)=TRUE,IF(b_BDVSA!F868&gt;0,"D","A"),"")</f>
        <v/>
      </c>
      <c r="G868" s="125" t="str">
        <f>IF(b_BDVSA!G868&lt;&gt;"",ABS(b_BDVSA!G868),"")</f>
        <v/>
      </c>
      <c r="H868" s="125" t="str">
        <f>IF(AND(b_BDVSA!G868&lt;&gt;"",b_BDVSA!G868&lt;&gt;0)=TRUE,IF(b_BDVSA!G868&gt;0,"D","A"),"")</f>
        <v/>
      </c>
      <c r="I868" s="125" t="str">
        <f>IF(b_BDVSA!H868&lt;&gt;"",ABS(b_BDVSA!H868),"")</f>
        <v/>
      </c>
      <c r="J868" s="125" t="str">
        <f>IF(AND(b_BDVSA!H868&lt;&gt;"",b_BDVSA!H868&lt;&gt;0)=TRUE,IF(b_BDVSA!H868&gt;0,"D","A"),"")</f>
        <v/>
      </c>
      <c r="K868" s="126" t="str">
        <f>IF(b_BDVSA!I868&lt;&gt;"",ABS(b_BDVSA!I868),"")</f>
        <v/>
      </c>
      <c r="L868" s="125" t="str">
        <f>IF(b_BDVSA!L868&lt;&gt;"",ABS(b_BDVSA!L868),"")</f>
        <v/>
      </c>
      <c r="M868" s="125" t="str">
        <f>IF(AND(b_BDVSA!L868&lt;&gt;"",b_BDVSA!L868&lt;&gt;0)=TRUE,IF(b_BDVSA!L868&gt;0,"D","A"),"")</f>
        <v/>
      </c>
      <c r="N868" s="125" t="str">
        <f>IF(b_BDVSA!M868&lt;&gt;"",ABS(b_BDVSA!M868),"")</f>
        <v/>
      </c>
      <c r="O868" s="125" t="str">
        <f>IF(AND(b_BDVSA!M868&lt;&gt;"",b_BDVSA!M868&lt;&gt;0)=TRUE,IF(b_BDVSA!M868&gt;0,"D","A"),"")</f>
        <v/>
      </c>
      <c r="P868" s="126" t="str">
        <f>IF(b_BDVSA!N868&lt;&gt;"",ABS(b_BDVSA!N868),"")</f>
        <v/>
      </c>
      <c r="Q868" s="125" t="str">
        <f>IF(b_BDVSA!Q868&lt;&gt;"",ABS(b_BDVSA!Q868),"")</f>
        <v/>
      </c>
      <c r="R868" s="125" t="str">
        <f>IF(AND(b_BDVSA!Q868&lt;&gt;"",b_BDVSA!Q868&lt;&gt;0)=TRUE,IF(b_BDVSA!Q868&gt;0,"D","A"),"")</f>
        <v/>
      </c>
      <c r="S868" s="125" t="str">
        <f>IF(b_BDVSA!R868&lt;&gt;"",ABS(b_BDVSA!R868),"")</f>
        <v/>
      </c>
      <c r="T868" s="125" t="str">
        <f>IF(AND(b_BDVSA!R868&lt;&gt;"",b_BDVSA!R868&lt;&gt;0)=TRUE,IF(b_BDVSA!R868&gt;0,"D","A"),"")</f>
        <v/>
      </c>
      <c r="U868" s="126" t="str">
        <f>IF(b_BDVSA!S868&lt;&gt;"",ABS(b_BDVSA!S868),"")</f>
        <v/>
      </c>
      <c r="V868" s="125" t="str">
        <f>IF(b_BDVSA!V868&lt;&gt;"",ABS(b_BDVSA!V868),"")</f>
        <v/>
      </c>
      <c r="W868" s="125" t="str">
        <f>IF(AND(b_BDVSA!V868&lt;&gt;"",b_BDVSA!V868&lt;&gt;0)=TRUE,IF(b_BDVSA!V868&gt;0,"D","A"),"")</f>
        <v/>
      </c>
      <c r="X868" s="125" t="str">
        <f>IF(b_BDVSA!W868&lt;&gt;"",ABS(b_BDVSA!W868),"")</f>
        <v/>
      </c>
      <c r="Y868" s="125" t="str">
        <f>IF(AND(b_BDVSA!W868&lt;&gt;"",b_BDVSA!W868&lt;&gt;0)=TRUE,IF(b_BDVSA!W868&gt;0,"D","A"),"")</f>
        <v/>
      </c>
      <c r="Z868" s="126" t="str">
        <f>IF(b_BDVSA!X868&lt;&gt;"",ABS(b_BDVSA!X868),"")</f>
        <v/>
      </c>
    </row>
    <row r="869" spans="1:26">
      <c r="A869" s="117" t="str">
        <f>IF(dati_pdc!A865&lt;&gt;"",IF(dati_pdc!D865=1,RIGHT(dati_pdc!A865,dati_pdc!E865),dati_pdc!A865),"")</f>
        <v/>
      </c>
      <c r="B869" s="117" t="str">
        <f>IF(dati_pdc!B865&lt;&gt;"",dati_pdc!B865,"")</f>
        <v/>
      </c>
      <c r="C869" s="117" t="str">
        <f>IF(dati_pdc!C865&lt;&gt;"",dati_pdc!C865,"")</f>
        <v/>
      </c>
      <c r="D869" s="117" t="str">
        <f>IF(dati_pdc!D865&lt;&gt;"",dati_pdc!D865,"")</f>
        <v/>
      </c>
      <c r="E869" s="125" t="str">
        <f>IF(b_BDVSA!F869&lt;&gt;"",ABS(b_BDVSA!F869),"")</f>
        <v/>
      </c>
      <c r="F869" s="125" t="str">
        <f>IF(AND(b_BDVSA!F869&lt;&gt;"",b_BDVSA!F869&lt;&gt;0)=TRUE,IF(b_BDVSA!F869&gt;0,"D","A"),"")</f>
        <v/>
      </c>
      <c r="G869" s="125" t="str">
        <f>IF(b_BDVSA!G869&lt;&gt;"",ABS(b_BDVSA!G869),"")</f>
        <v/>
      </c>
      <c r="H869" s="125" t="str">
        <f>IF(AND(b_BDVSA!G869&lt;&gt;"",b_BDVSA!G869&lt;&gt;0)=TRUE,IF(b_BDVSA!G869&gt;0,"D","A"),"")</f>
        <v/>
      </c>
      <c r="I869" s="125" t="str">
        <f>IF(b_BDVSA!H869&lt;&gt;"",ABS(b_BDVSA!H869),"")</f>
        <v/>
      </c>
      <c r="J869" s="125" t="str">
        <f>IF(AND(b_BDVSA!H869&lt;&gt;"",b_BDVSA!H869&lt;&gt;0)=TRUE,IF(b_BDVSA!H869&gt;0,"D","A"),"")</f>
        <v/>
      </c>
      <c r="K869" s="126" t="str">
        <f>IF(b_BDVSA!I869&lt;&gt;"",ABS(b_BDVSA!I869),"")</f>
        <v/>
      </c>
      <c r="L869" s="125" t="str">
        <f>IF(b_BDVSA!L869&lt;&gt;"",ABS(b_BDVSA!L869),"")</f>
        <v/>
      </c>
      <c r="M869" s="125" t="str">
        <f>IF(AND(b_BDVSA!L869&lt;&gt;"",b_BDVSA!L869&lt;&gt;0)=TRUE,IF(b_BDVSA!L869&gt;0,"D","A"),"")</f>
        <v/>
      </c>
      <c r="N869" s="125" t="str">
        <f>IF(b_BDVSA!M869&lt;&gt;"",ABS(b_BDVSA!M869),"")</f>
        <v/>
      </c>
      <c r="O869" s="125" t="str">
        <f>IF(AND(b_BDVSA!M869&lt;&gt;"",b_BDVSA!M869&lt;&gt;0)=TRUE,IF(b_BDVSA!M869&gt;0,"D","A"),"")</f>
        <v/>
      </c>
      <c r="P869" s="126" t="str">
        <f>IF(b_BDVSA!N869&lt;&gt;"",ABS(b_BDVSA!N869),"")</f>
        <v/>
      </c>
      <c r="Q869" s="125" t="str">
        <f>IF(b_BDVSA!Q869&lt;&gt;"",ABS(b_BDVSA!Q869),"")</f>
        <v/>
      </c>
      <c r="R869" s="125" t="str">
        <f>IF(AND(b_BDVSA!Q869&lt;&gt;"",b_BDVSA!Q869&lt;&gt;0)=TRUE,IF(b_BDVSA!Q869&gt;0,"D","A"),"")</f>
        <v/>
      </c>
      <c r="S869" s="125" t="str">
        <f>IF(b_BDVSA!R869&lt;&gt;"",ABS(b_BDVSA!R869),"")</f>
        <v/>
      </c>
      <c r="T869" s="125" t="str">
        <f>IF(AND(b_BDVSA!R869&lt;&gt;"",b_BDVSA!R869&lt;&gt;0)=TRUE,IF(b_BDVSA!R869&gt;0,"D","A"),"")</f>
        <v/>
      </c>
      <c r="U869" s="126" t="str">
        <f>IF(b_BDVSA!S869&lt;&gt;"",ABS(b_BDVSA!S869),"")</f>
        <v/>
      </c>
      <c r="V869" s="125" t="str">
        <f>IF(b_BDVSA!V869&lt;&gt;"",ABS(b_BDVSA!V869),"")</f>
        <v/>
      </c>
      <c r="W869" s="125" t="str">
        <f>IF(AND(b_BDVSA!V869&lt;&gt;"",b_BDVSA!V869&lt;&gt;0)=TRUE,IF(b_BDVSA!V869&gt;0,"D","A"),"")</f>
        <v/>
      </c>
      <c r="X869" s="125" t="str">
        <f>IF(b_BDVSA!W869&lt;&gt;"",ABS(b_BDVSA!W869),"")</f>
        <v/>
      </c>
      <c r="Y869" s="125" t="str">
        <f>IF(AND(b_BDVSA!W869&lt;&gt;"",b_BDVSA!W869&lt;&gt;0)=TRUE,IF(b_BDVSA!W869&gt;0,"D","A"),"")</f>
        <v/>
      </c>
      <c r="Z869" s="126" t="str">
        <f>IF(b_BDVSA!X869&lt;&gt;"",ABS(b_BDVSA!X869),"")</f>
        <v/>
      </c>
    </row>
    <row r="870" spans="1:26">
      <c r="A870" s="117" t="str">
        <f>IF(dati_pdc!A866&lt;&gt;"",IF(dati_pdc!D866=1,RIGHT(dati_pdc!A866,dati_pdc!E866),dati_pdc!A866),"")</f>
        <v/>
      </c>
      <c r="B870" s="117" t="str">
        <f>IF(dati_pdc!B866&lt;&gt;"",dati_pdc!B866,"")</f>
        <v/>
      </c>
      <c r="C870" s="117" t="str">
        <f>IF(dati_pdc!C866&lt;&gt;"",dati_pdc!C866,"")</f>
        <v/>
      </c>
      <c r="D870" s="117" t="str">
        <f>IF(dati_pdc!D866&lt;&gt;"",dati_pdc!D866,"")</f>
        <v/>
      </c>
      <c r="E870" s="125" t="str">
        <f>IF(b_BDVSA!F870&lt;&gt;"",ABS(b_BDVSA!F870),"")</f>
        <v/>
      </c>
      <c r="F870" s="125" t="str">
        <f>IF(AND(b_BDVSA!F870&lt;&gt;"",b_BDVSA!F870&lt;&gt;0)=TRUE,IF(b_BDVSA!F870&gt;0,"D","A"),"")</f>
        <v/>
      </c>
      <c r="G870" s="125" t="str">
        <f>IF(b_BDVSA!G870&lt;&gt;"",ABS(b_BDVSA!G870),"")</f>
        <v/>
      </c>
      <c r="H870" s="125" t="str">
        <f>IF(AND(b_BDVSA!G870&lt;&gt;"",b_BDVSA!G870&lt;&gt;0)=TRUE,IF(b_BDVSA!G870&gt;0,"D","A"),"")</f>
        <v/>
      </c>
      <c r="I870" s="125" t="str">
        <f>IF(b_BDVSA!H870&lt;&gt;"",ABS(b_BDVSA!H870),"")</f>
        <v/>
      </c>
      <c r="J870" s="125" t="str">
        <f>IF(AND(b_BDVSA!H870&lt;&gt;"",b_BDVSA!H870&lt;&gt;0)=TRUE,IF(b_BDVSA!H870&gt;0,"D","A"),"")</f>
        <v/>
      </c>
      <c r="K870" s="126" t="str">
        <f>IF(b_BDVSA!I870&lt;&gt;"",ABS(b_BDVSA!I870),"")</f>
        <v/>
      </c>
      <c r="L870" s="125" t="str">
        <f>IF(b_BDVSA!L870&lt;&gt;"",ABS(b_BDVSA!L870),"")</f>
        <v/>
      </c>
      <c r="M870" s="125" t="str">
        <f>IF(AND(b_BDVSA!L870&lt;&gt;"",b_BDVSA!L870&lt;&gt;0)=TRUE,IF(b_BDVSA!L870&gt;0,"D","A"),"")</f>
        <v/>
      </c>
      <c r="N870" s="125" t="str">
        <f>IF(b_BDVSA!M870&lt;&gt;"",ABS(b_BDVSA!M870),"")</f>
        <v/>
      </c>
      <c r="O870" s="125" t="str">
        <f>IF(AND(b_BDVSA!M870&lt;&gt;"",b_BDVSA!M870&lt;&gt;0)=TRUE,IF(b_BDVSA!M870&gt;0,"D","A"),"")</f>
        <v/>
      </c>
      <c r="P870" s="126" t="str">
        <f>IF(b_BDVSA!N870&lt;&gt;"",ABS(b_BDVSA!N870),"")</f>
        <v/>
      </c>
      <c r="Q870" s="125" t="str">
        <f>IF(b_BDVSA!Q870&lt;&gt;"",ABS(b_BDVSA!Q870),"")</f>
        <v/>
      </c>
      <c r="R870" s="125" t="str">
        <f>IF(AND(b_BDVSA!Q870&lt;&gt;"",b_BDVSA!Q870&lt;&gt;0)=TRUE,IF(b_BDVSA!Q870&gt;0,"D","A"),"")</f>
        <v/>
      </c>
      <c r="S870" s="125" t="str">
        <f>IF(b_BDVSA!R870&lt;&gt;"",ABS(b_BDVSA!R870),"")</f>
        <v/>
      </c>
      <c r="T870" s="125" t="str">
        <f>IF(AND(b_BDVSA!R870&lt;&gt;"",b_BDVSA!R870&lt;&gt;0)=TRUE,IF(b_BDVSA!R870&gt;0,"D","A"),"")</f>
        <v/>
      </c>
      <c r="U870" s="126" t="str">
        <f>IF(b_BDVSA!S870&lt;&gt;"",ABS(b_BDVSA!S870),"")</f>
        <v/>
      </c>
      <c r="V870" s="125" t="str">
        <f>IF(b_BDVSA!V870&lt;&gt;"",ABS(b_BDVSA!V870),"")</f>
        <v/>
      </c>
      <c r="W870" s="125" t="str">
        <f>IF(AND(b_BDVSA!V870&lt;&gt;"",b_BDVSA!V870&lt;&gt;0)=TRUE,IF(b_BDVSA!V870&gt;0,"D","A"),"")</f>
        <v/>
      </c>
      <c r="X870" s="125" t="str">
        <f>IF(b_BDVSA!W870&lt;&gt;"",ABS(b_BDVSA!W870),"")</f>
        <v/>
      </c>
      <c r="Y870" s="125" t="str">
        <f>IF(AND(b_BDVSA!W870&lt;&gt;"",b_BDVSA!W870&lt;&gt;0)=TRUE,IF(b_BDVSA!W870&gt;0,"D","A"),"")</f>
        <v/>
      </c>
      <c r="Z870" s="126" t="str">
        <f>IF(b_BDVSA!X870&lt;&gt;"",ABS(b_BDVSA!X870),"")</f>
        <v/>
      </c>
    </row>
    <row r="871" spans="1:26">
      <c r="A871" s="117" t="str">
        <f>IF(dati_pdc!A867&lt;&gt;"",IF(dati_pdc!D867=1,RIGHT(dati_pdc!A867,dati_pdc!E867),dati_pdc!A867),"")</f>
        <v/>
      </c>
      <c r="B871" s="117" t="str">
        <f>IF(dati_pdc!B867&lt;&gt;"",dati_pdc!B867,"")</f>
        <v/>
      </c>
      <c r="C871" s="117" t="str">
        <f>IF(dati_pdc!C867&lt;&gt;"",dati_pdc!C867,"")</f>
        <v/>
      </c>
      <c r="D871" s="117" t="str">
        <f>IF(dati_pdc!D867&lt;&gt;"",dati_pdc!D867,"")</f>
        <v/>
      </c>
      <c r="E871" s="125" t="str">
        <f>IF(b_BDVSA!F871&lt;&gt;"",ABS(b_BDVSA!F871),"")</f>
        <v/>
      </c>
      <c r="F871" s="125" t="str">
        <f>IF(AND(b_BDVSA!F871&lt;&gt;"",b_BDVSA!F871&lt;&gt;0)=TRUE,IF(b_BDVSA!F871&gt;0,"D","A"),"")</f>
        <v/>
      </c>
      <c r="G871" s="125" t="str">
        <f>IF(b_BDVSA!G871&lt;&gt;"",ABS(b_BDVSA!G871),"")</f>
        <v/>
      </c>
      <c r="H871" s="125" t="str">
        <f>IF(AND(b_BDVSA!G871&lt;&gt;"",b_BDVSA!G871&lt;&gt;0)=TRUE,IF(b_BDVSA!G871&gt;0,"D","A"),"")</f>
        <v/>
      </c>
      <c r="I871" s="125" t="str">
        <f>IF(b_BDVSA!H871&lt;&gt;"",ABS(b_BDVSA!H871),"")</f>
        <v/>
      </c>
      <c r="J871" s="125" t="str">
        <f>IF(AND(b_BDVSA!H871&lt;&gt;"",b_BDVSA!H871&lt;&gt;0)=TRUE,IF(b_BDVSA!H871&gt;0,"D","A"),"")</f>
        <v/>
      </c>
      <c r="K871" s="126" t="str">
        <f>IF(b_BDVSA!I871&lt;&gt;"",ABS(b_BDVSA!I871),"")</f>
        <v/>
      </c>
      <c r="L871" s="125" t="str">
        <f>IF(b_BDVSA!L871&lt;&gt;"",ABS(b_BDVSA!L871),"")</f>
        <v/>
      </c>
      <c r="M871" s="125" t="str">
        <f>IF(AND(b_BDVSA!L871&lt;&gt;"",b_BDVSA!L871&lt;&gt;0)=TRUE,IF(b_BDVSA!L871&gt;0,"D","A"),"")</f>
        <v/>
      </c>
      <c r="N871" s="125" t="str">
        <f>IF(b_BDVSA!M871&lt;&gt;"",ABS(b_BDVSA!M871),"")</f>
        <v/>
      </c>
      <c r="O871" s="125" t="str">
        <f>IF(AND(b_BDVSA!M871&lt;&gt;"",b_BDVSA!M871&lt;&gt;0)=TRUE,IF(b_BDVSA!M871&gt;0,"D","A"),"")</f>
        <v/>
      </c>
      <c r="P871" s="126" t="str">
        <f>IF(b_BDVSA!N871&lt;&gt;"",ABS(b_BDVSA!N871),"")</f>
        <v/>
      </c>
      <c r="Q871" s="125" t="str">
        <f>IF(b_BDVSA!Q871&lt;&gt;"",ABS(b_BDVSA!Q871),"")</f>
        <v/>
      </c>
      <c r="R871" s="125" t="str">
        <f>IF(AND(b_BDVSA!Q871&lt;&gt;"",b_BDVSA!Q871&lt;&gt;0)=TRUE,IF(b_BDVSA!Q871&gt;0,"D","A"),"")</f>
        <v/>
      </c>
      <c r="S871" s="125" t="str">
        <f>IF(b_BDVSA!R871&lt;&gt;"",ABS(b_BDVSA!R871),"")</f>
        <v/>
      </c>
      <c r="T871" s="125" t="str">
        <f>IF(AND(b_BDVSA!R871&lt;&gt;"",b_BDVSA!R871&lt;&gt;0)=TRUE,IF(b_BDVSA!R871&gt;0,"D","A"),"")</f>
        <v/>
      </c>
      <c r="U871" s="126" t="str">
        <f>IF(b_BDVSA!S871&lt;&gt;"",ABS(b_BDVSA!S871),"")</f>
        <v/>
      </c>
      <c r="V871" s="125" t="str">
        <f>IF(b_BDVSA!V871&lt;&gt;"",ABS(b_BDVSA!V871),"")</f>
        <v/>
      </c>
      <c r="W871" s="125" t="str">
        <f>IF(AND(b_BDVSA!V871&lt;&gt;"",b_BDVSA!V871&lt;&gt;0)=TRUE,IF(b_BDVSA!V871&gt;0,"D","A"),"")</f>
        <v/>
      </c>
      <c r="X871" s="125" t="str">
        <f>IF(b_BDVSA!W871&lt;&gt;"",ABS(b_BDVSA!W871),"")</f>
        <v/>
      </c>
      <c r="Y871" s="125" t="str">
        <f>IF(AND(b_BDVSA!W871&lt;&gt;"",b_BDVSA!W871&lt;&gt;0)=TRUE,IF(b_BDVSA!W871&gt;0,"D","A"),"")</f>
        <v/>
      </c>
      <c r="Z871" s="126" t="str">
        <f>IF(b_BDVSA!X871&lt;&gt;"",ABS(b_BDVSA!X871),"")</f>
        <v/>
      </c>
    </row>
    <row r="872" spans="1:26">
      <c r="A872" s="117" t="str">
        <f>IF(dati_pdc!A868&lt;&gt;"",IF(dati_pdc!D868=1,RIGHT(dati_pdc!A868,dati_pdc!E868),dati_pdc!A868),"")</f>
        <v/>
      </c>
      <c r="B872" s="117" t="str">
        <f>IF(dati_pdc!B868&lt;&gt;"",dati_pdc!B868,"")</f>
        <v/>
      </c>
      <c r="C872" s="117" t="str">
        <f>IF(dati_pdc!C868&lt;&gt;"",dati_pdc!C868,"")</f>
        <v/>
      </c>
      <c r="D872" s="117" t="str">
        <f>IF(dati_pdc!D868&lt;&gt;"",dati_pdc!D868,"")</f>
        <v/>
      </c>
      <c r="E872" s="125" t="str">
        <f>IF(b_BDVSA!F872&lt;&gt;"",ABS(b_BDVSA!F872),"")</f>
        <v/>
      </c>
      <c r="F872" s="125" t="str">
        <f>IF(AND(b_BDVSA!F872&lt;&gt;"",b_BDVSA!F872&lt;&gt;0)=TRUE,IF(b_BDVSA!F872&gt;0,"D","A"),"")</f>
        <v/>
      </c>
      <c r="G872" s="125" t="str">
        <f>IF(b_BDVSA!G872&lt;&gt;"",ABS(b_BDVSA!G872),"")</f>
        <v/>
      </c>
      <c r="H872" s="125" t="str">
        <f>IF(AND(b_BDVSA!G872&lt;&gt;"",b_BDVSA!G872&lt;&gt;0)=TRUE,IF(b_BDVSA!G872&gt;0,"D","A"),"")</f>
        <v/>
      </c>
      <c r="I872" s="125" t="str">
        <f>IF(b_BDVSA!H872&lt;&gt;"",ABS(b_BDVSA!H872),"")</f>
        <v/>
      </c>
      <c r="J872" s="125" t="str">
        <f>IF(AND(b_BDVSA!H872&lt;&gt;"",b_BDVSA!H872&lt;&gt;0)=TRUE,IF(b_BDVSA!H872&gt;0,"D","A"),"")</f>
        <v/>
      </c>
      <c r="K872" s="126" t="str">
        <f>IF(b_BDVSA!I872&lt;&gt;"",ABS(b_BDVSA!I872),"")</f>
        <v/>
      </c>
      <c r="L872" s="125" t="str">
        <f>IF(b_BDVSA!L872&lt;&gt;"",ABS(b_BDVSA!L872),"")</f>
        <v/>
      </c>
      <c r="M872" s="125" t="str">
        <f>IF(AND(b_BDVSA!L872&lt;&gt;"",b_BDVSA!L872&lt;&gt;0)=TRUE,IF(b_BDVSA!L872&gt;0,"D","A"),"")</f>
        <v/>
      </c>
      <c r="N872" s="125" t="str">
        <f>IF(b_BDVSA!M872&lt;&gt;"",ABS(b_BDVSA!M872),"")</f>
        <v/>
      </c>
      <c r="O872" s="125" t="str">
        <f>IF(AND(b_BDVSA!M872&lt;&gt;"",b_BDVSA!M872&lt;&gt;0)=TRUE,IF(b_BDVSA!M872&gt;0,"D","A"),"")</f>
        <v/>
      </c>
      <c r="P872" s="126" t="str">
        <f>IF(b_BDVSA!N872&lt;&gt;"",ABS(b_BDVSA!N872),"")</f>
        <v/>
      </c>
      <c r="Q872" s="125" t="str">
        <f>IF(b_BDVSA!Q872&lt;&gt;"",ABS(b_BDVSA!Q872),"")</f>
        <v/>
      </c>
      <c r="R872" s="125" t="str">
        <f>IF(AND(b_BDVSA!Q872&lt;&gt;"",b_BDVSA!Q872&lt;&gt;0)=TRUE,IF(b_BDVSA!Q872&gt;0,"D","A"),"")</f>
        <v/>
      </c>
      <c r="S872" s="125" t="str">
        <f>IF(b_BDVSA!R872&lt;&gt;"",ABS(b_BDVSA!R872),"")</f>
        <v/>
      </c>
      <c r="T872" s="125" t="str">
        <f>IF(AND(b_BDVSA!R872&lt;&gt;"",b_BDVSA!R872&lt;&gt;0)=TRUE,IF(b_BDVSA!R872&gt;0,"D","A"),"")</f>
        <v/>
      </c>
      <c r="U872" s="126" t="str">
        <f>IF(b_BDVSA!S872&lt;&gt;"",ABS(b_BDVSA!S872),"")</f>
        <v/>
      </c>
      <c r="V872" s="125" t="str">
        <f>IF(b_BDVSA!V872&lt;&gt;"",ABS(b_BDVSA!V872),"")</f>
        <v/>
      </c>
      <c r="W872" s="125" t="str">
        <f>IF(AND(b_BDVSA!V872&lt;&gt;"",b_BDVSA!V872&lt;&gt;0)=TRUE,IF(b_BDVSA!V872&gt;0,"D","A"),"")</f>
        <v/>
      </c>
      <c r="X872" s="125" t="str">
        <f>IF(b_BDVSA!W872&lt;&gt;"",ABS(b_BDVSA!W872),"")</f>
        <v/>
      </c>
      <c r="Y872" s="125" t="str">
        <f>IF(AND(b_BDVSA!W872&lt;&gt;"",b_BDVSA!W872&lt;&gt;0)=TRUE,IF(b_BDVSA!W872&gt;0,"D","A"),"")</f>
        <v/>
      </c>
      <c r="Z872" s="126" t="str">
        <f>IF(b_BDVSA!X872&lt;&gt;"",ABS(b_BDVSA!X872),"")</f>
        <v/>
      </c>
    </row>
    <row r="873" spans="1:26">
      <c r="A873" s="117" t="str">
        <f>IF(dati_pdc!A869&lt;&gt;"",IF(dati_pdc!D869=1,RIGHT(dati_pdc!A869,dati_pdc!E869),dati_pdc!A869),"")</f>
        <v/>
      </c>
      <c r="B873" s="117" t="str">
        <f>IF(dati_pdc!B869&lt;&gt;"",dati_pdc!B869,"")</f>
        <v/>
      </c>
      <c r="C873" s="117" t="str">
        <f>IF(dati_pdc!C869&lt;&gt;"",dati_pdc!C869,"")</f>
        <v/>
      </c>
      <c r="D873" s="117" t="str">
        <f>IF(dati_pdc!D869&lt;&gt;"",dati_pdc!D869,"")</f>
        <v/>
      </c>
      <c r="E873" s="125" t="str">
        <f>IF(b_BDVSA!F873&lt;&gt;"",ABS(b_BDVSA!F873),"")</f>
        <v/>
      </c>
      <c r="F873" s="125" t="str">
        <f>IF(AND(b_BDVSA!F873&lt;&gt;"",b_BDVSA!F873&lt;&gt;0)=TRUE,IF(b_BDVSA!F873&gt;0,"D","A"),"")</f>
        <v/>
      </c>
      <c r="G873" s="125" t="str">
        <f>IF(b_BDVSA!G873&lt;&gt;"",ABS(b_BDVSA!G873),"")</f>
        <v/>
      </c>
      <c r="H873" s="125" t="str">
        <f>IF(AND(b_BDVSA!G873&lt;&gt;"",b_BDVSA!G873&lt;&gt;0)=TRUE,IF(b_BDVSA!G873&gt;0,"D","A"),"")</f>
        <v/>
      </c>
      <c r="I873" s="125" t="str">
        <f>IF(b_BDVSA!H873&lt;&gt;"",ABS(b_BDVSA!H873),"")</f>
        <v/>
      </c>
      <c r="J873" s="125" t="str">
        <f>IF(AND(b_BDVSA!H873&lt;&gt;"",b_BDVSA!H873&lt;&gt;0)=TRUE,IF(b_BDVSA!H873&gt;0,"D","A"),"")</f>
        <v/>
      </c>
      <c r="K873" s="126" t="str">
        <f>IF(b_BDVSA!I873&lt;&gt;"",ABS(b_BDVSA!I873),"")</f>
        <v/>
      </c>
      <c r="L873" s="125" t="str">
        <f>IF(b_BDVSA!L873&lt;&gt;"",ABS(b_BDVSA!L873),"")</f>
        <v/>
      </c>
      <c r="M873" s="125" t="str">
        <f>IF(AND(b_BDVSA!L873&lt;&gt;"",b_BDVSA!L873&lt;&gt;0)=TRUE,IF(b_BDVSA!L873&gt;0,"D","A"),"")</f>
        <v/>
      </c>
      <c r="N873" s="125" t="str">
        <f>IF(b_BDVSA!M873&lt;&gt;"",ABS(b_BDVSA!M873),"")</f>
        <v/>
      </c>
      <c r="O873" s="125" t="str">
        <f>IF(AND(b_BDVSA!M873&lt;&gt;"",b_BDVSA!M873&lt;&gt;0)=TRUE,IF(b_BDVSA!M873&gt;0,"D","A"),"")</f>
        <v/>
      </c>
      <c r="P873" s="126" t="str">
        <f>IF(b_BDVSA!N873&lt;&gt;"",ABS(b_BDVSA!N873),"")</f>
        <v/>
      </c>
      <c r="Q873" s="125" t="str">
        <f>IF(b_BDVSA!Q873&lt;&gt;"",ABS(b_BDVSA!Q873),"")</f>
        <v/>
      </c>
      <c r="R873" s="125" t="str">
        <f>IF(AND(b_BDVSA!Q873&lt;&gt;"",b_BDVSA!Q873&lt;&gt;0)=TRUE,IF(b_BDVSA!Q873&gt;0,"D","A"),"")</f>
        <v/>
      </c>
      <c r="S873" s="125" t="str">
        <f>IF(b_BDVSA!R873&lt;&gt;"",ABS(b_BDVSA!R873),"")</f>
        <v/>
      </c>
      <c r="T873" s="125" t="str">
        <f>IF(AND(b_BDVSA!R873&lt;&gt;"",b_BDVSA!R873&lt;&gt;0)=TRUE,IF(b_BDVSA!R873&gt;0,"D","A"),"")</f>
        <v/>
      </c>
      <c r="U873" s="126" t="str">
        <f>IF(b_BDVSA!S873&lt;&gt;"",ABS(b_BDVSA!S873),"")</f>
        <v/>
      </c>
      <c r="V873" s="125" t="str">
        <f>IF(b_BDVSA!V873&lt;&gt;"",ABS(b_BDVSA!V873),"")</f>
        <v/>
      </c>
      <c r="W873" s="125" t="str">
        <f>IF(AND(b_BDVSA!V873&lt;&gt;"",b_BDVSA!V873&lt;&gt;0)=TRUE,IF(b_BDVSA!V873&gt;0,"D","A"),"")</f>
        <v/>
      </c>
      <c r="X873" s="125" t="str">
        <f>IF(b_BDVSA!W873&lt;&gt;"",ABS(b_BDVSA!W873),"")</f>
        <v/>
      </c>
      <c r="Y873" s="125" t="str">
        <f>IF(AND(b_BDVSA!W873&lt;&gt;"",b_BDVSA!W873&lt;&gt;0)=TRUE,IF(b_BDVSA!W873&gt;0,"D","A"),"")</f>
        <v/>
      </c>
      <c r="Z873" s="126" t="str">
        <f>IF(b_BDVSA!X873&lt;&gt;"",ABS(b_BDVSA!X873),"")</f>
        <v/>
      </c>
    </row>
    <row r="874" spans="1:26">
      <c r="A874" s="117" t="str">
        <f>IF(dati_pdc!A870&lt;&gt;"",IF(dati_pdc!D870=1,RIGHT(dati_pdc!A870,dati_pdc!E870),dati_pdc!A870),"")</f>
        <v/>
      </c>
      <c r="B874" s="117" t="str">
        <f>IF(dati_pdc!B870&lt;&gt;"",dati_pdc!B870,"")</f>
        <v/>
      </c>
      <c r="C874" s="117" t="str">
        <f>IF(dati_pdc!C870&lt;&gt;"",dati_pdc!C870,"")</f>
        <v/>
      </c>
      <c r="D874" s="117" t="str">
        <f>IF(dati_pdc!D870&lt;&gt;"",dati_pdc!D870,"")</f>
        <v/>
      </c>
      <c r="E874" s="125" t="str">
        <f>IF(b_BDVSA!F874&lt;&gt;"",ABS(b_BDVSA!F874),"")</f>
        <v/>
      </c>
      <c r="F874" s="125" t="str">
        <f>IF(AND(b_BDVSA!F874&lt;&gt;"",b_BDVSA!F874&lt;&gt;0)=TRUE,IF(b_BDVSA!F874&gt;0,"D","A"),"")</f>
        <v/>
      </c>
      <c r="G874" s="125" t="str">
        <f>IF(b_BDVSA!G874&lt;&gt;"",ABS(b_BDVSA!G874),"")</f>
        <v/>
      </c>
      <c r="H874" s="125" t="str">
        <f>IF(AND(b_BDVSA!G874&lt;&gt;"",b_BDVSA!G874&lt;&gt;0)=TRUE,IF(b_BDVSA!G874&gt;0,"D","A"),"")</f>
        <v/>
      </c>
      <c r="I874" s="125" t="str">
        <f>IF(b_BDVSA!H874&lt;&gt;"",ABS(b_BDVSA!H874),"")</f>
        <v/>
      </c>
      <c r="J874" s="125" t="str">
        <f>IF(AND(b_BDVSA!H874&lt;&gt;"",b_BDVSA!H874&lt;&gt;0)=TRUE,IF(b_BDVSA!H874&gt;0,"D","A"),"")</f>
        <v/>
      </c>
      <c r="K874" s="126" t="str">
        <f>IF(b_BDVSA!I874&lt;&gt;"",ABS(b_BDVSA!I874),"")</f>
        <v/>
      </c>
      <c r="L874" s="125" t="str">
        <f>IF(b_BDVSA!L874&lt;&gt;"",ABS(b_BDVSA!L874),"")</f>
        <v/>
      </c>
      <c r="M874" s="125" t="str">
        <f>IF(AND(b_BDVSA!L874&lt;&gt;"",b_BDVSA!L874&lt;&gt;0)=TRUE,IF(b_BDVSA!L874&gt;0,"D","A"),"")</f>
        <v/>
      </c>
      <c r="N874" s="125" t="str">
        <f>IF(b_BDVSA!M874&lt;&gt;"",ABS(b_BDVSA!M874),"")</f>
        <v/>
      </c>
      <c r="O874" s="125" t="str">
        <f>IF(AND(b_BDVSA!M874&lt;&gt;"",b_BDVSA!M874&lt;&gt;0)=TRUE,IF(b_BDVSA!M874&gt;0,"D","A"),"")</f>
        <v/>
      </c>
      <c r="P874" s="126" t="str">
        <f>IF(b_BDVSA!N874&lt;&gt;"",ABS(b_BDVSA!N874),"")</f>
        <v/>
      </c>
      <c r="Q874" s="125" t="str">
        <f>IF(b_BDVSA!Q874&lt;&gt;"",ABS(b_BDVSA!Q874),"")</f>
        <v/>
      </c>
      <c r="R874" s="125" t="str">
        <f>IF(AND(b_BDVSA!Q874&lt;&gt;"",b_BDVSA!Q874&lt;&gt;0)=TRUE,IF(b_BDVSA!Q874&gt;0,"D","A"),"")</f>
        <v/>
      </c>
      <c r="S874" s="125" t="str">
        <f>IF(b_BDVSA!R874&lt;&gt;"",ABS(b_BDVSA!R874),"")</f>
        <v/>
      </c>
      <c r="T874" s="125" t="str">
        <f>IF(AND(b_BDVSA!R874&lt;&gt;"",b_BDVSA!R874&lt;&gt;0)=TRUE,IF(b_BDVSA!R874&gt;0,"D","A"),"")</f>
        <v/>
      </c>
      <c r="U874" s="126" t="str">
        <f>IF(b_BDVSA!S874&lt;&gt;"",ABS(b_BDVSA!S874),"")</f>
        <v/>
      </c>
      <c r="V874" s="125" t="str">
        <f>IF(b_BDVSA!V874&lt;&gt;"",ABS(b_BDVSA!V874),"")</f>
        <v/>
      </c>
      <c r="W874" s="125" t="str">
        <f>IF(AND(b_BDVSA!V874&lt;&gt;"",b_BDVSA!V874&lt;&gt;0)=TRUE,IF(b_BDVSA!V874&gt;0,"D","A"),"")</f>
        <v/>
      </c>
      <c r="X874" s="125" t="str">
        <f>IF(b_BDVSA!W874&lt;&gt;"",ABS(b_BDVSA!W874),"")</f>
        <v/>
      </c>
      <c r="Y874" s="125" t="str">
        <f>IF(AND(b_BDVSA!W874&lt;&gt;"",b_BDVSA!W874&lt;&gt;0)=TRUE,IF(b_BDVSA!W874&gt;0,"D","A"),"")</f>
        <v/>
      </c>
      <c r="Z874" s="126" t="str">
        <f>IF(b_BDVSA!X874&lt;&gt;"",ABS(b_BDVSA!X874),"")</f>
        <v/>
      </c>
    </row>
    <row r="875" spans="1:26">
      <c r="A875" s="117" t="str">
        <f>IF(dati_pdc!A871&lt;&gt;"",IF(dati_pdc!D871=1,RIGHT(dati_pdc!A871,dati_pdc!E871),dati_pdc!A871),"")</f>
        <v/>
      </c>
      <c r="B875" s="117" t="str">
        <f>IF(dati_pdc!B871&lt;&gt;"",dati_pdc!B871,"")</f>
        <v/>
      </c>
      <c r="C875" s="117" t="str">
        <f>IF(dati_pdc!C871&lt;&gt;"",dati_pdc!C871,"")</f>
        <v/>
      </c>
      <c r="D875" s="117" t="str">
        <f>IF(dati_pdc!D871&lt;&gt;"",dati_pdc!D871,"")</f>
        <v/>
      </c>
      <c r="E875" s="125" t="str">
        <f>IF(b_BDVSA!F875&lt;&gt;"",ABS(b_BDVSA!F875),"")</f>
        <v/>
      </c>
      <c r="F875" s="125" t="str">
        <f>IF(AND(b_BDVSA!F875&lt;&gt;"",b_BDVSA!F875&lt;&gt;0)=TRUE,IF(b_BDVSA!F875&gt;0,"D","A"),"")</f>
        <v/>
      </c>
      <c r="G875" s="125" t="str">
        <f>IF(b_BDVSA!G875&lt;&gt;"",ABS(b_BDVSA!G875),"")</f>
        <v/>
      </c>
      <c r="H875" s="125" t="str">
        <f>IF(AND(b_BDVSA!G875&lt;&gt;"",b_BDVSA!G875&lt;&gt;0)=TRUE,IF(b_BDVSA!G875&gt;0,"D","A"),"")</f>
        <v/>
      </c>
      <c r="I875" s="125" t="str">
        <f>IF(b_BDVSA!H875&lt;&gt;"",ABS(b_BDVSA!H875),"")</f>
        <v/>
      </c>
      <c r="J875" s="125" t="str">
        <f>IF(AND(b_BDVSA!H875&lt;&gt;"",b_BDVSA!H875&lt;&gt;0)=TRUE,IF(b_BDVSA!H875&gt;0,"D","A"),"")</f>
        <v/>
      </c>
      <c r="K875" s="126" t="str">
        <f>IF(b_BDVSA!I875&lt;&gt;"",ABS(b_BDVSA!I875),"")</f>
        <v/>
      </c>
      <c r="L875" s="125" t="str">
        <f>IF(b_BDVSA!L875&lt;&gt;"",ABS(b_BDVSA!L875),"")</f>
        <v/>
      </c>
      <c r="M875" s="125" t="str">
        <f>IF(AND(b_BDVSA!L875&lt;&gt;"",b_BDVSA!L875&lt;&gt;0)=TRUE,IF(b_BDVSA!L875&gt;0,"D","A"),"")</f>
        <v/>
      </c>
      <c r="N875" s="125" t="str">
        <f>IF(b_BDVSA!M875&lt;&gt;"",ABS(b_BDVSA!M875),"")</f>
        <v/>
      </c>
      <c r="O875" s="125" t="str">
        <f>IF(AND(b_BDVSA!M875&lt;&gt;"",b_BDVSA!M875&lt;&gt;0)=TRUE,IF(b_BDVSA!M875&gt;0,"D","A"),"")</f>
        <v/>
      </c>
      <c r="P875" s="126" t="str">
        <f>IF(b_BDVSA!N875&lt;&gt;"",ABS(b_BDVSA!N875),"")</f>
        <v/>
      </c>
      <c r="Q875" s="125" t="str">
        <f>IF(b_BDVSA!Q875&lt;&gt;"",ABS(b_BDVSA!Q875),"")</f>
        <v/>
      </c>
      <c r="R875" s="125" t="str">
        <f>IF(AND(b_BDVSA!Q875&lt;&gt;"",b_BDVSA!Q875&lt;&gt;0)=TRUE,IF(b_BDVSA!Q875&gt;0,"D","A"),"")</f>
        <v/>
      </c>
      <c r="S875" s="125" t="str">
        <f>IF(b_BDVSA!R875&lt;&gt;"",ABS(b_BDVSA!R875),"")</f>
        <v/>
      </c>
      <c r="T875" s="125" t="str">
        <f>IF(AND(b_BDVSA!R875&lt;&gt;"",b_BDVSA!R875&lt;&gt;0)=TRUE,IF(b_BDVSA!R875&gt;0,"D","A"),"")</f>
        <v/>
      </c>
      <c r="U875" s="126" t="str">
        <f>IF(b_BDVSA!S875&lt;&gt;"",ABS(b_BDVSA!S875),"")</f>
        <v/>
      </c>
      <c r="V875" s="125" t="str">
        <f>IF(b_BDVSA!V875&lt;&gt;"",ABS(b_BDVSA!V875),"")</f>
        <v/>
      </c>
      <c r="W875" s="125" t="str">
        <f>IF(AND(b_BDVSA!V875&lt;&gt;"",b_BDVSA!V875&lt;&gt;0)=TRUE,IF(b_BDVSA!V875&gt;0,"D","A"),"")</f>
        <v/>
      </c>
      <c r="X875" s="125" t="str">
        <f>IF(b_BDVSA!W875&lt;&gt;"",ABS(b_BDVSA!W875),"")</f>
        <v/>
      </c>
      <c r="Y875" s="125" t="str">
        <f>IF(AND(b_BDVSA!W875&lt;&gt;"",b_BDVSA!W875&lt;&gt;0)=TRUE,IF(b_BDVSA!W875&gt;0,"D","A"),"")</f>
        <v/>
      </c>
      <c r="Z875" s="126" t="str">
        <f>IF(b_BDVSA!X875&lt;&gt;"",ABS(b_BDVSA!X875),"")</f>
        <v/>
      </c>
    </row>
    <row r="876" spans="1:26">
      <c r="A876" s="117" t="str">
        <f>IF(dati_pdc!A872&lt;&gt;"",IF(dati_pdc!D872=1,RIGHT(dati_pdc!A872,dati_pdc!E872),dati_pdc!A872),"")</f>
        <v/>
      </c>
      <c r="B876" s="117" t="str">
        <f>IF(dati_pdc!B872&lt;&gt;"",dati_pdc!B872,"")</f>
        <v/>
      </c>
      <c r="C876" s="117" t="str">
        <f>IF(dati_pdc!C872&lt;&gt;"",dati_pdc!C872,"")</f>
        <v/>
      </c>
      <c r="D876" s="117" t="str">
        <f>IF(dati_pdc!D872&lt;&gt;"",dati_pdc!D872,"")</f>
        <v/>
      </c>
      <c r="E876" s="125" t="str">
        <f>IF(b_BDVSA!F876&lt;&gt;"",ABS(b_BDVSA!F876),"")</f>
        <v/>
      </c>
      <c r="F876" s="125" t="str">
        <f>IF(AND(b_BDVSA!F876&lt;&gt;"",b_BDVSA!F876&lt;&gt;0)=TRUE,IF(b_BDVSA!F876&gt;0,"D","A"),"")</f>
        <v/>
      </c>
      <c r="G876" s="125" t="str">
        <f>IF(b_BDVSA!G876&lt;&gt;"",ABS(b_BDVSA!G876),"")</f>
        <v/>
      </c>
      <c r="H876" s="125" t="str">
        <f>IF(AND(b_BDVSA!G876&lt;&gt;"",b_BDVSA!G876&lt;&gt;0)=TRUE,IF(b_BDVSA!G876&gt;0,"D","A"),"")</f>
        <v/>
      </c>
      <c r="I876" s="125" t="str">
        <f>IF(b_BDVSA!H876&lt;&gt;"",ABS(b_BDVSA!H876),"")</f>
        <v/>
      </c>
      <c r="J876" s="125" t="str">
        <f>IF(AND(b_BDVSA!H876&lt;&gt;"",b_BDVSA!H876&lt;&gt;0)=TRUE,IF(b_BDVSA!H876&gt;0,"D","A"),"")</f>
        <v/>
      </c>
      <c r="K876" s="126" t="str">
        <f>IF(b_BDVSA!I876&lt;&gt;"",ABS(b_BDVSA!I876),"")</f>
        <v/>
      </c>
      <c r="L876" s="125" t="str">
        <f>IF(b_BDVSA!L876&lt;&gt;"",ABS(b_BDVSA!L876),"")</f>
        <v/>
      </c>
      <c r="M876" s="125" t="str">
        <f>IF(AND(b_BDVSA!L876&lt;&gt;"",b_BDVSA!L876&lt;&gt;0)=TRUE,IF(b_BDVSA!L876&gt;0,"D","A"),"")</f>
        <v/>
      </c>
      <c r="N876" s="125" t="str">
        <f>IF(b_BDVSA!M876&lt;&gt;"",ABS(b_BDVSA!M876),"")</f>
        <v/>
      </c>
      <c r="O876" s="125" t="str">
        <f>IF(AND(b_BDVSA!M876&lt;&gt;"",b_BDVSA!M876&lt;&gt;0)=TRUE,IF(b_BDVSA!M876&gt;0,"D","A"),"")</f>
        <v/>
      </c>
      <c r="P876" s="126" t="str">
        <f>IF(b_BDVSA!N876&lt;&gt;"",ABS(b_BDVSA!N876),"")</f>
        <v/>
      </c>
      <c r="Q876" s="125" t="str">
        <f>IF(b_BDVSA!Q876&lt;&gt;"",ABS(b_BDVSA!Q876),"")</f>
        <v/>
      </c>
      <c r="R876" s="125" t="str">
        <f>IF(AND(b_BDVSA!Q876&lt;&gt;"",b_BDVSA!Q876&lt;&gt;0)=TRUE,IF(b_BDVSA!Q876&gt;0,"D","A"),"")</f>
        <v/>
      </c>
      <c r="S876" s="125" t="str">
        <f>IF(b_BDVSA!R876&lt;&gt;"",ABS(b_BDVSA!R876),"")</f>
        <v/>
      </c>
      <c r="T876" s="125" t="str">
        <f>IF(AND(b_BDVSA!R876&lt;&gt;"",b_BDVSA!R876&lt;&gt;0)=TRUE,IF(b_BDVSA!R876&gt;0,"D","A"),"")</f>
        <v/>
      </c>
      <c r="U876" s="126" t="str">
        <f>IF(b_BDVSA!S876&lt;&gt;"",ABS(b_BDVSA!S876),"")</f>
        <v/>
      </c>
      <c r="V876" s="125" t="str">
        <f>IF(b_BDVSA!V876&lt;&gt;"",ABS(b_BDVSA!V876),"")</f>
        <v/>
      </c>
      <c r="W876" s="125" t="str">
        <f>IF(AND(b_BDVSA!V876&lt;&gt;"",b_BDVSA!V876&lt;&gt;0)=TRUE,IF(b_BDVSA!V876&gt;0,"D","A"),"")</f>
        <v/>
      </c>
      <c r="X876" s="125" t="str">
        <f>IF(b_BDVSA!W876&lt;&gt;"",ABS(b_BDVSA!W876),"")</f>
        <v/>
      </c>
      <c r="Y876" s="125" t="str">
        <f>IF(AND(b_BDVSA!W876&lt;&gt;"",b_BDVSA!W876&lt;&gt;0)=TRUE,IF(b_BDVSA!W876&gt;0,"D","A"),"")</f>
        <v/>
      </c>
      <c r="Z876" s="126" t="str">
        <f>IF(b_BDVSA!X876&lt;&gt;"",ABS(b_BDVSA!X876),"")</f>
        <v/>
      </c>
    </row>
    <row r="877" spans="1:26">
      <c r="A877" s="117" t="str">
        <f>IF(dati_pdc!A873&lt;&gt;"",IF(dati_pdc!D873=1,RIGHT(dati_pdc!A873,dati_pdc!E873),dati_pdc!A873),"")</f>
        <v/>
      </c>
      <c r="B877" s="117" t="str">
        <f>IF(dati_pdc!B873&lt;&gt;"",dati_pdc!B873,"")</f>
        <v/>
      </c>
      <c r="C877" s="117" t="str">
        <f>IF(dati_pdc!C873&lt;&gt;"",dati_pdc!C873,"")</f>
        <v/>
      </c>
      <c r="D877" s="117" t="str">
        <f>IF(dati_pdc!D873&lt;&gt;"",dati_pdc!D873,"")</f>
        <v/>
      </c>
      <c r="E877" s="125" t="str">
        <f>IF(b_BDVSA!F877&lt;&gt;"",ABS(b_BDVSA!F877),"")</f>
        <v/>
      </c>
      <c r="F877" s="125" t="str">
        <f>IF(AND(b_BDVSA!F877&lt;&gt;"",b_BDVSA!F877&lt;&gt;0)=TRUE,IF(b_BDVSA!F877&gt;0,"D","A"),"")</f>
        <v/>
      </c>
      <c r="G877" s="125" t="str">
        <f>IF(b_BDVSA!G877&lt;&gt;"",ABS(b_BDVSA!G877),"")</f>
        <v/>
      </c>
      <c r="H877" s="125" t="str">
        <f>IF(AND(b_BDVSA!G877&lt;&gt;"",b_BDVSA!G877&lt;&gt;0)=TRUE,IF(b_BDVSA!G877&gt;0,"D","A"),"")</f>
        <v/>
      </c>
      <c r="I877" s="125" t="str">
        <f>IF(b_BDVSA!H877&lt;&gt;"",ABS(b_BDVSA!H877),"")</f>
        <v/>
      </c>
      <c r="J877" s="125" t="str">
        <f>IF(AND(b_BDVSA!H877&lt;&gt;"",b_BDVSA!H877&lt;&gt;0)=TRUE,IF(b_BDVSA!H877&gt;0,"D","A"),"")</f>
        <v/>
      </c>
      <c r="K877" s="126" t="str">
        <f>IF(b_BDVSA!I877&lt;&gt;"",ABS(b_BDVSA!I877),"")</f>
        <v/>
      </c>
      <c r="L877" s="125" t="str">
        <f>IF(b_BDVSA!L877&lt;&gt;"",ABS(b_BDVSA!L877),"")</f>
        <v/>
      </c>
      <c r="M877" s="125" t="str">
        <f>IF(AND(b_BDVSA!L877&lt;&gt;"",b_BDVSA!L877&lt;&gt;0)=TRUE,IF(b_BDVSA!L877&gt;0,"D","A"),"")</f>
        <v/>
      </c>
      <c r="N877" s="125" t="str">
        <f>IF(b_BDVSA!M877&lt;&gt;"",ABS(b_BDVSA!M877),"")</f>
        <v/>
      </c>
      <c r="O877" s="125" t="str">
        <f>IF(AND(b_BDVSA!M877&lt;&gt;"",b_BDVSA!M877&lt;&gt;0)=TRUE,IF(b_BDVSA!M877&gt;0,"D","A"),"")</f>
        <v/>
      </c>
      <c r="P877" s="126" t="str">
        <f>IF(b_BDVSA!N877&lt;&gt;"",ABS(b_BDVSA!N877),"")</f>
        <v/>
      </c>
      <c r="Q877" s="125" t="str">
        <f>IF(b_BDVSA!Q877&lt;&gt;"",ABS(b_BDVSA!Q877),"")</f>
        <v/>
      </c>
      <c r="R877" s="125" t="str">
        <f>IF(AND(b_BDVSA!Q877&lt;&gt;"",b_BDVSA!Q877&lt;&gt;0)=TRUE,IF(b_BDVSA!Q877&gt;0,"D","A"),"")</f>
        <v/>
      </c>
      <c r="S877" s="125" t="str">
        <f>IF(b_BDVSA!R877&lt;&gt;"",ABS(b_BDVSA!R877),"")</f>
        <v/>
      </c>
      <c r="T877" s="125" t="str">
        <f>IF(AND(b_BDVSA!R877&lt;&gt;"",b_BDVSA!R877&lt;&gt;0)=TRUE,IF(b_BDVSA!R877&gt;0,"D","A"),"")</f>
        <v/>
      </c>
      <c r="U877" s="126" t="str">
        <f>IF(b_BDVSA!S877&lt;&gt;"",ABS(b_BDVSA!S877),"")</f>
        <v/>
      </c>
      <c r="V877" s="125" t="str">
        <f>IF(b_BDVSA!V877&lt;&gt;"",ABS(b_BDVSA!V877),"")</f>
        <v/>
      </c>
      <c r="W877" s="125" t="str">
        <f>IF(AND(b_BDVSA!V877&lt;&gt;"",b_BDVSA!V877&lt;&gt;0)=TRUE,IF(b_BDVSA!V877&gt;0,"D","A"),"")</f>
        <v/>
      </c>
      <c r="X877" s="125" t="str">
        <f>IF(b_BDVSA!W877&lt;&gt;"",ABS(b_BDVSA!W877),"")</f>
        <v/>
      </c>
      <c r="Y877" s="125" t="str">
        <f>IF(AND(b_BDVSA!W877&lt;&gt;"",b_BDVSA!W877&lt;&gt;0)=TRUE,IF(b_BDVSA!W877&gt;0,"D","A"),"")</f>
        <v/>
      </c>
      <c r="Z877" s="126" t="str">
        <f>IF(b_BDVSA!X877&lt;&gt;"",ABS(b_BDVSA!X877),"")</f>
        <v/>
      </c>
    </row>
    <row r="878" spans="1:26">
      <c r="A878" s="117" t="str">
        <f>IF(dati_pdc!A874&lt;&gt;"",IF(dati_pdc!D874=1,RIGHT(dati_pdc!A874,dati_pdc!E874),dati_pdc!A874),"")</f>
        <v/>
      </c>
      <c r="B878" s="117" t="str">
        <f>IF(dati_pdc!B874&lt;&gt;"",dati_pdc!B874,"")</f>
        <v/>
      </c>
      <c r="C878" s="117" t="str">
        <f>IF(dati_pdc!C874&lt;&gt;"",dati_pdc!C874,"")</f>
        <v/>
      </c>
      <c r="D878" s="117" t="str">
        <f>IF(dati_pdc!D874&lt;&gt;"",dati_pdc!D874,"")</f>
        <v/>
      </c>
      <c r="E878" s="125" t="str">
        <f>IF(b_BDVSA!F878&lt;&gt;"",ABS(b_BDVSA!F878),"")</f>
        <v/>
      </c>
      <c r="F878" s="125" t="str">
        <f>IF(AND(b_BDVSA!F878&lt;&gt;"",b_BDVSA!F878&lt;&gt;0)=TRUE,IF(b_BDVSA!F878&gt;0,"D","A"),"")</f>
        <v/>
      </c>
      <c r="G878" s="125" t="str">
        <f>IF(b_BDVSA!G878&lt;&gt;"",ABS(b_BDVSA!G878),"")</f>
        <v/>
      </c>
      <c r="H878" s="125" t="str">
        <f>IF(AND(b_BDVSA!G878&lt;&gt;"",b_BDVSA!G878&lt;&gt;0)=TRUE,IF(b_BDVSA!G878&gt;0,"D","A"),"")</f>
        <v/>
      </c>
      <c r="I878" s="125" t="str">
        <f>IF(b_BDVSA!H878&lt;&gt;"",ABS(b_BDVSA!H878),"")</f>
        <v/>
      </c>
      <c r="J878" s="125" t="str">
        <f>IF(AND(b_BDVSA!H878&lt;&gt;"",b_BDVSA!H878&lt;&gt;0)=TRUE,IF(b_BDVSA!H878&gt;0,"D","A"),"")</f>
        <v/>
      </c>
      <c r="K878" s="126" t="str">
        <f>IF(b_BDVSA!I878&lt;&gt;"",ABS(b_BDVSA!I878),"")</f>
        <v/>
      </c>
      <c r="L878" s="125" t="str">
        <f>IF(b_BDVSA!L878&lt;&gt;"",ABS(b_BDVSA!L878),"")</f>
        <v/>
      </c>
      <c r="M878" s="125" t="str">
        <f>IF(AND(b_BDVSA!L878&lt;&gt;"",b_BDVSA!L878&lt;&gt;0)=TRUE,IF(b_BDVSA!L878&gt;0,"D","A"),"")</f>
        <v/>
      </c>
      <c r="N878" s="125" t="str">
        <f>IF(b_BDVSA!M878&lt;&gt;"",ABS(b_BDVSA!M878),"")</f>
        <v/>
      </c>
      <c r="O878" s="125" t="str">
        <f>IF(AND(b_BDVSA!M878&lt;&gt;"",b_BDVSA!M878&lt;&gt;0)=TRUE,IF(b_BDVSA!M878&gt;0,"D","A"),"")</f>
        <v/>
      </c>
      <c r="P878" s="126" t="str">
        <f>IF(b_BDVSA!N878&lt;&gt;"",ABS(b_BDVSA!N878),"")</f>
        <v/>
      </c>
      <c r="Q878" s="125" t="str">
        <f>IF(b_BDVSA!Q878&lt;&gt;"",ABS(b_BDVSA!Q878),"")</f>
        <v/>
      </c>
      <c r="R878" s="125" t="str">
        <f>IF(AND(b_BDVSA!Q878&lt;&gt;"",b_BDVSA!Q878&lt;&gt;0)=TRUE,IF(b_BDVSA!Q878&gt;0,"D","A"),"")</f>
        <v/>
      </c>
      <c r="S878" s="125" t="str">
        <f>IF(b_BDVSA!R878&lt;&gt;"",ABS(b_BDVSA!R878),"")</f>
        <v/>
      </c>
      <c r="T878" s="125" t="str">
        <f>IF(AND(b_BDVSA!R878&lt;&gt;"",b_BDVSA!R878&lt;&gt;0)=TRUE,IF(b_BDVSA!R878&gt;0,"D","A"),"")</f>
        <v/>
      </c>
      <c r="U878" s="126" t="str">
        <f>IF(b_BDVSA!S878&lt;&gt;"",ABS(b_BDVSA!S878),"")</f>
        <v/>
      </c>
      <c r="V878" s="125" t="str">
        <f>IF(b_BDVSA!V878&lt;&gt;"",ABS(b_BDVSA!V878),"")</f>
        <v/>
      </c>
      <c r="W878" s="125" t="str">
        <f>IF(AND(b_BDVSA!V878&lt;&gt;"",b_BDVSA!V878&lt;&gt;0)=TRUE,IF(b_BDVSA!V878&gt;0,"D","A"),"")</f>
        <v/>
      </c>
      <c r="X878" s="125" t="str">
        <f>IF(b_BDVSA!W878&lt;&gt;"",ABS(b_BDVSA!W878),"")</f>
        <v/>
      </c>
      <c r="Y878" s="125" t="str">
        <f>IF(AND(b_BDVSA!W878&lt;&gt;"",b_BDVSA!W878&lt;&gt;0)=TRUE,IF(b_BDVSA!W878&gt;0,"D","A"),"")</f>
        <v/>
      </c>
      <c r="Z878" s="126" t="str">
        <f>IF(b_BDVSA!X878&lt;&gt;"",ABS(b_BDVSA!X878),"")</f>
        <v/>
      </c>
    </row>
    <row r="879" spans="1:26">
      <c r="A879" s="117" t="str">
        <f>IF(dati_pdc!A875&lt;&gt;"",IF(dati_pdc!D875=1,RIGHT(dati_pdc!A875,dati_pdc!E875),dati_pdc!A875),"")</f>
        <v/>
      </c>
      <c r="B879" s="117" t="str">
        <f>IF(dati_pdc!B875&lt;&gt;"",dati_pdc!B875,"")</f>
        <v/>
      </c>
      <c r="C879" s="117" t="str">
        <f>IF(dati_pdc!C875&lt;&gt;"",dati_pdc!C875,"")</f>
        <v/>
      </c>
      <c r="D879" s="117" t="str">
        <f>IF(dati_pdc!D875&lt;&gt;"",dati_pdc!D875,"")</f>
        <v/>
      </c>
      <c r="E879" s="125" t="str">
        <f>IF(b_BDVSA!F879&lt;&gt;"",ABS(b_BDVSA!F879),"")</f>
        <v/>
      </c>
      <c r="F879" s="125" t="str">
        <f>IF(AND(b_BDVSA!F879&lt;&gt;"",b_BDVSA!F879&lt;&gt;0)=TRUE,IF(b_BDVSA!F879&gt;0,"D","A"),"")</f>
        <v/>
      </c>
      <c r="G879" s="125" t="str">
        <f>IF(b_BDVSA!G879&lt;&gt;"",ABS(b_BDVSA!G879),"")</f>
        <v/>
      </c>
      <c r="H879" s="125" t="str">
        <f>IF(AND(b_BDVSA!G879&lt;&gt;"",b_BDVSA!G879&lt;&gt;0)=TRUE,IF(b_BDVSA!G879&gt;0,"D","A"),"")</f>
        <v/>
      </c>
      <c r="I879" s="125" t="str">
        <f>IF(b_BDVSA!H879&lt;&gt;"",ABS(b_BDVSA!H879),"")</f>
        <v/>
      </c>
      <c r="J879" s="125" t="str">
        <f>IF(AND(b_BDVSA!H879&lt;&gt;"",b_BDVSA!H879&lt;&gt;0)=TRUE,IF(b_BDVSA!H879&gt;0,"D","A"),"")</f>
        <v/>
      </c>
      <c r="K879" s="126" t="str">
        <f>IF(b_BDVSA!I879&lt;&gt;"",ABS(b_BDVSA!I879),"")</f>
        <v/>
      </c>
      <c r="L879" s="125" t="str">
        <f>IF(b_BDVSA!L879&lt;&gt;"",ABS(b_BDVSA!L879),"")</f>
        <v/>
      </c>
      <c r="M879" s="125" t="str">
        <f>IF(AND(b_BDVSA!L879&lt;&gt;"",b_BDVSA!L879&lt;&gt;0)=TRUE,IF(b_BDVSA!L879&gt;0,"D","A"),"")</f>
        <v/>
      </c>
      <c r="N879" s="125" t="str">
        <f>IF(b_BDVSA!M879&lt;&gt;"",ABS(b_BDVSA!M879),"")</f>
        <v/>
      </c>
      <c r="O879" s="125" t="str">
        <f>IF(AND(b_BDVSA!M879&lt;&gt;"",b_BDVSA!M879&lt;&gt;0)=TRUE,IF(b_BDVSA!M879&gt;0,"D","A"),"")</f>
        <v/>
      </c>
      <c r="P879" s="126" t="str">
        <f>IF(b_BDVSA!N879&lt;&gt;"",ABS(b_BDVSA!N879),"")</f>
        <v/>
      </c>
      <c r="Q879" s="125" t="str">
        <f>IF(b_BDVSA!Q879&lt;&gt;"",ABS(b_BDVSA!Q879),"")</f>
        <v/>
      </c>
      <c r="R879" s="125" t="str">
        <f>IF(AND(b_BDVSA!Q879&lt;&gt;"",b_BDVSA!Q879&lt;&gt;0)=TRUE,IF(b_BDVSA!Q879&gt;0,"D","A"),"")</f>
        <v/>
      </c>
      <c r="S879" s="125" t="str">
        <f>IF(b_BDVSA!R879&lt;&gt;"",ABS(b_BDVSA!R879),"")</f>
        <v/>
      </c>
      <c r="T879" s="125" t="str">
        <f>IF(AND(b_BDVSA!R879&lt;&gt;"",b_BDVSA!R879&lt;&gt;0)=TRUE,IF(b_BDVSA!R879&gt;0,"D","A"),"")</f>
        <v/>
      </c>
      <c r="U879" s="126" t="str">
        <f>IF(b_BDVSA!S879&lt;&gt;"",ABS(b_BDVSA!S879),"")</f>
        <v/>
      </c>
      <c r="V879" s="125" t="str">
        <f>IF(b_BDVSA!V879&lt;&gt;"",ABS(b_BDVSA!V879),"")</f>
        <v/>
      </c>
      <c r="W879" s="125" t="str">
        <f>IF(AND(b_BDVSA!V879&lt;&gt;"",b_BDVSA!V879&lt;&gt;0)=TRUE,IF(b_BDVSA!V879&gt;0,"D","A"),"")</f>
        <v/>
      </c>
      <c r="X879" s="125" t="str">
        <f>IF(b_BDVSA!W879&lt;&gt;"",ABS(b_BDVSA!W879),"")</f>
        <v/>
      </c>
      <c r="Y879" s="125" t="str">
        <f>IF(AND(b_BDVSA!W879&lt;&gt;"",b_BDVSA!W879&lt;&gt;0)=TRUE,IF(b_BDVSA!W879&gt;0,"D","A"),"")</f>
        <v/>
      </c>
      <c r="Z879" s="126" t="str">
        <f>IF(b_BDVSA!X879&lt;&gt;"",ABS(b_BDVSA!X879),"")</f>
        <v/>
      </c>
    </row>
    <row r="880" spans="1:26">
      <c r="A880" s="117" t="str">
        <f>IF(dati_pdc!A876&lt;&gt;"",IF(dati_pdc!D876=1,RIGHT(dati_pdc!A876,dati_pdc!E876),dati_pdc!A876),"")</f>
        <v/>
      </c>
      <c r="B880" s="117" t="str">
        <f>IF(dati_pdc!B876&lt;&gt;"",dati_pdc!B876,"")</f>
        <v/>
      </c>
      <c r="C880" s="117" t="str">
        <f>IF(dati_pdc!C876&lt;&gt;"",dati_pdc!C876,"")</f>
        <v/>
      </c>
      <c r="D880" s="117" t="str">
        <f>IF(dati_pdc!D876&lt;&gt;"",dati_pdc!D876,"")</f>
        <v/>
      </c>
      <c r="E880" s="125" t="str">
        <f>IF(b_BDVSA!F880&lt;&gt;"",ABS(b_BDVSA!F880),"")</f>
        <v/>
      </c>
      <c r="F880" s="125" t="str">
        <f>IF(AND(b_BDVSA!F880&lt;&gt;"",b_BDVSA!F880&lt;&gt;0)=TRUE,IF(b_BDVSA!F880&gt;0,"D","A"),"")</f>
        <v/>
      </c>
      <c r="G880" s="125" t="str">
        <f>IF(b_BDVSA!G880&lt;&gt;"",ABS(b_BDVSA!G880),"")</f>
        <v/>
      </c>
      <c r="H880" s="125" t="str">
        <f>IF(AND(b_BDVSA!G880&lt;&gt;"",b_BDVSA!G880&lt;&gt;0)=TRUE,IF(b_BDVSA!G880&gt;0,"D","A"),"")</f>
        <v/>
      </c>
      <c r="I880" s="125" t="str">
        <f>IF(b_BDVSA!H880&lt;&gt;"",ABS(b_BDVSA!H880),"")</f>
        <v/>
      </c>
      <c r="J880" s="125" t="str">
        <f>IF(AND(b_BDVSA!H880&lt;&gt;"",b_BDVSA!H880&lt;&gt;0)=TRUE,IF(b_BDVSA!H880&gt;0,"D","A"),"")</f>
        <v/>
      </c>
      <c r="K880" s="126" t="str">
        <f>IF(b_BDVSA!I880&lt;&gt;"",ABS(b_BDVSA!I880),"")</f>
        <v/>
      </c>
      <c r="L880" s="125" t="str">
        <f>IF(b_BDVSA!L880&lt;&gt;"",ABS(b_BDVSA!L880),"")</f>
        <v/>
      </c>
      <c r="M880" s="125" t="str">
        <f>IF(AND(b_BDVSA!L880&lt;&gt;"",b_BDVSA!L880&lt;&gt;0)=TRUE,IF(b_BDVSA!L880&gt;0,"D","A"),"")</f>
        <v/>
      </c>
      <c r="N880" s="125" t="str">
        <f>IF(b_BDVSA!M880&lt;&gt;"",ABS(b_BDVSA!M880),"")</f>
        <v/>
      </c>
      <c r="O880" s="125" t="str">
        <f>IF(AND(b_BDVSA!M880&lt;&gt;"",b_BDVSA!M880&lt;&gt;0)=TRUE,IF(b_BDVSA!M880&gt;0,"D","A"),"")</f>
        <v/>
      </c>
      <c r="P880" s="126" t="str">
        <f>IF(b_BDVSA!N880&lt;&gt;"",ABS(b_BDVSA!N880),"")</f>
        <v/>
      </c>
      <c r="Q880" s="125" t="str">
        <f>IF(b_BDVSA!Q880&lt;&gt;"",ABS(b_BDVSA!Q880),"")</f>
        <v/>
      </c>
      <c r="R880" s="125" t="str">
        <f>IF(AND(b_BDVSA!Q880&lt;&gt;"",b_BDVSA!Q880&lt;&gt;0)=TRUE,IF(b_BDVSA!Q880&gt;0,"D","A"),"")</f>
        <v/>
      </c>
      <c r="S880" s="125" t="str">
        <f>IF(b_BDVSA!R880&lt;&gt;"",ABS(b_BDVSA!R880),"")</f>
        <v/>
      </c>
      <c r="T880" s="125" t="str">
        <f>IF(AND(b_BDVSA!R880&lt;&gt;"",b_BDVSA!R880&lt;&gt;0)=TRUE,IF(b_BDVSA!R880&gt;0,"D","A"),"")</f>
        <v/>
      </c>
      <c r="U880" s="126" t="str">
        <f>IF(b_BDVSA!S880&lt;&gt;"",ABS(b_BDVSA!S880),"")</f>
        <v/>
      </c>
      <c r="V880" s="125" t="str">
        <f>IF(b_BDVSA!V880&lt;&gt;"",ABS(b_BDVSA!V880),"")</f>
        <v/>
      </c>
      <c r="W880" s="125" t="str">
        <f>IF(AND(b_BDVSA!V880&lt;&gt;"",b_BDVSA!V880&lt;&gt;0)=TRUE,IF(b_BDVSA!V880&gt;0,"D","A"),"")</f>
        <v/>
      </c>
      <c r="X880" s="125" t="str">
        <f>IF(b_BDVSA!W880&lt;&gt;"",ABS(b_BDVSA!W880),"")</f>
        <v/>
      </c>
      <c r="Y880" s="125" t="str">
        <f>IF(AND(b_BDVSA!W880&lt;&gt;"",b_BDVSA!W880&lt;&gt;0)=TRUE,IF(b_BDVSA!W880&gt;0,"D","A"),"")</f>
        <v/>
      </c>
      <c r="Z880" s="126" t="str">
        <f>IF(b_BDVSA!X880&lt;&gt;"",ABS(b_BDVSA!X880),"")</f>
        <v/>
      </c>
    </row>
    <row r="881" spans="1:26">
      <c r="A881" s="117" t="str">
        <f>IF(dati_pdc!A877&lt;&gt;"",IF(dati_pdc!D877=1,RIGHT(dati_pdc!A877,dati_pdc!E877),dati_pdc!A877),"")</f>
        <v/>
      </c>
      <c r="B881" s="117" t="str">
        <f>IF(dati_pdc!B877&lt;&gt;"",dati_pdc!B877,"")</f>
        <v/>
      </c>
      <c r="C881" s="117" t="str">
        <f>IF(dati_pdc!C877&lt;&gt;"",dati_pdc!C877,"")</f>
        <v/>
      </c>
      <c r="D881" s="117" t="str">
        <f>IF(dati_pdc!D877&lt;&gt;"",dati_pdc!D877,"")</f>
        <v/>
      </c>
      <c r="E881" s="125" t="str">
        <f>IF(b_BDVSA!F881&lt;&gt;"",ABS(b_BDVSA!F881),"")</f>
        <v/>
      </c>
      <c r="F881" s="125" t="str">
        <f>IF(AND(b_BDVSA!F881&lt;&gt;"",b_BDVSA!F881&lt;&gt;0)=TRUE,IF(b_BDVSA!F881&gt;0,"D","A"),"")</f>
        <v/>
      </c>
      <c r="G881" s="125" t="str">
        <f>IF(b_BDVSA!G881&lt;&gt;"",ABS(b_BDVSA!G881),"")</f>
        <v/>
      </c>
      <c r="H881" s="125" t="str">
        <f>IF(AND(b_BDVSA!G881&lt;&gt;"",b_BDVSA!G881&lt;&gt;0)=TRUE,IF(b_BDVSA!G881&gt;0,"D","A"),"")</f>
        <v/>
      </c>
      <c r="I881" s="125" t="str">
        <f>IF(b_BDVSA!H881&lt;&gt;"",ABS(b_BDVSA!H881),"")</f>
        <v/>
      </c>
      <c r="J881" s="125" t="str">
        <f>IF(AND(b_BDVSA!H881&lt;&gt;"",b_BDVSA!H881&lt;&gt;0)=TRUE,IF(b_BDVSA!H881&gt;0,"D","A"),"")</f>
        <v/>
      </c>
      <c r="K881" s="126" t="str">
        <f>IF(b_BDVSA!I881&lt;&gt;"",ABS(b_BDVSA!I881),"")</f>
        <v/>
      </c>
      <c r="L881" s="125" t="str">
        <f>IF(b_BDVSA!L881&lt;&gt;"",ABS(b_BDVSA!L881),"")</f>
        <v/>
      </c>
      <c r="M881" s="125" t="str">
        <f>IF(AND(b_BDVSA!L881&lt;&gt;"",b_BDVSA!L881&lt;&gt;0)=TRUE,IF(b_BDVSA!L881&gt;0,"D","A"),"")</f>
        <v/>
      </c>
      <c r="N881" s="125" t="str">
        <f>IF(b_BDVSA!M881&lt;&gt;"",ABS(b_BDVSA!M881),"")</f>
        <v/>
      </c>
      <c r="O881" s="125" t="str">
        <f>IF(AND(b_BDVSA!M881&lt;&gt;"",b_BDVSA!M881&lt;&gt;0)=TRUE,IF(b_BDVSA!M881&gt;0,"D","A"),"")</f>
        <v/>
      </c>
      <c r="P881" s="126" t="str">
        <f>IF(b_BDVSA!N881&lt;&gt;"",ABS(b_BDVSA!N881),"")</f>
        <v/>
      </c>
      <c r="Q881" s="125" t="str">
        <f>IF(b_BDVSA!Q881&lt;&gt;"",ABS(b_BDVSA!Q881),"")</f>
        <v/>
      </c>
      <c r="R881" s="125" t="str">
        <f>IF(AND(b_BDVSA!Q881&lt;&gt;"",b_BDVSA!Q881&lt;&gt;0)=TRUE,IF(b_BDVSA!Q881&gt;0,"D","A"),"")</f>
        <v/>
      </c>
      <c r="S881" s="125" t="str">
        <f>IF(b_BDVSA!R881&lt;&gt;"",ABS(b_BDVSA!R881),"")</f>
        <v/>
      </c>
      <c r="T881" s="125" t="str">
        <f>IF(AND(b_BDVSA!R881&lt;&gt;"",b_BDVSA!R881&lt;&gt;0)=TRUE,IF(b_BDVSA!R881&gt;0,"D","A"),"")</f>
        <v/>
      </c>
      <c r="U881" s="126" t="str">
        <f>IF(b_BDVSA!S881&lt;&gt;"",ABS(b_BDVSA!S881),"")</f>
        <v/>
      </c>
      <c r="V881" s="125" t="str">
        <f>IF(b_BDVSA!V881&lt;&gt;"",ABS(b_BDVSA!V881),"")</f>
        <v/>
      </c>
      <c r="W881" s="125" t="str">
        <f>IF(AND(b_BDVSA!V881&lt;&gt;"",b_BDVSA!V881&lt;&gt;0)=TRUE,IF(b_BDVSA!V881&gt;0,"D","A"),"")</f>
        <v/>
      </c>
      <c r="X881" s="125" t="str">
        <f>IF(b_BDVSA!W881&lt;&gt;"",ABS(b_BDVSA!W881),"")</f>
        <v/>
      </c>
      <c r="Y881" s="125" t="str">
        <f>IF(AND(b_BDVSA!W881&lt;&gt;"",b_BDVSA!W881&lt;&gt;0)=TRUE,IF(b_BDVSA!W881&gt;0,"D","A"),"")</f>
        <v/>
      </c>
      <c r="Z881" s="126" t="str">
        <f>IF(b_BDVSA!X881&lt;&gt;"",ABS(b_BDVSA!X881),"")</f>
        <v/>
      </c>
    </row>
    <row r="882" spans="1:26">
      <c r="A882" s="117" t="str">
        <f>IF(dati_pdc!A878&lt;&gt;"",IF(dati_pdc!D878=1,RIGHT(dati_pdc!A878,dati_pdc!E878),dati_pdc!A878),"")</f>
        <v/>
      </c>
      <c r="B882" s="117" t="str">
        <f>IF(dati_pdc!B878&lt;&gt;"",dati_pdc!B878,"")</f>
        <v/>
      </c>
      <c r="C882" s="117" t="str">
        <f>IF(dati_pdc!C878&lt;&gt;"",dati_pdc!C878,"")</f>
        <v/>
      </c>
      <c r="D882" s="117" t="str">
        <f>IF(dati_pdc!D878&lt;&gt;"",dati_pdc!D878,"")</f>
        <v/>
      </c>
      <c r="E882" s="125" t="str">
        <f>IF(b_BDVSA!F882&lt;&gt;"",ABS(b_BDVSA!F882),"")</f>
        <v/>
      </c>
      <c r="F882" s="125" t="str">
        <f>IF(AND(b_BDVSA!F882&lt;&gt;"",b_BDVSA!F882&lt;&gt;0)=TRUE,IF(b_BDVSA!F882&gt;0,"D","A"),"")</f>
        <v/>
      </c>
      <c r="G882" s="125" t="str">
        <f>IF(b_BDVSA!G882&lt;&gt;"",ABS(b_BDVSA!G882),"")</f>
        <v/>
      </c>
      <c r="H882" s="125" t="str">
        <f>IF(AND(b_BDVSA!G882&lt;&gt;"",b_BDVSA!G882&lt;&gt;0)=TRUE,IF(b_BDVSA!G882&gt;0,"D","A"),"")</f>
        <v/>
      </c>
      <c r="I882" s="125" t="str">
        <f>IF(b_BDVSA!H882&lt;&gt;"",ABS(b_BDVSA!H882),"")</f>
        <v/>
      </c>
      <c r="J882" s="125" t="str">
        <f>IF(AND(b_BDVSA!H882&lt;&gt;"",b_BDVSA!H882&lt;&gt;0)=TRUE,IF(b_BDVSA!H882&gt;0,"D","A"),"")</f>
        <v/>
      </c>
      <c r="K882" s="126" t="str">
        <f>IF(b_BDVSA!I882&lt;&gt;"",ABS(b_BDVSA!I882),"")</f>
        <v/>
      </c>
      <c r="L882" s="125" t="str">
        <f>IF(b_BDVSA!L882&lt;&gt;"",ABS(b_BDVSA!L882),"")</f>
        <v/>
      </c>
      <c r="M882" s="125" t="str">
        <f>IF(AND(b_BDVSA!L882&lt;&gt;"",b_BDVSA!L882&lt;&gt;0)=TRUE,IF(b_BDVSA!L882&gt;0,"D","A"),"")</f>
        <v/>
      </c>
      <c r="N882" s="125" t="str">
        <f>IF(b_BDVSA!M882&lt;&gt;"",ABS(b_BDVSA!M882),"")</f>
        <v/>
      </c>
      <c r="O882" s="125" t="str">
        <f>IF(AND(b_BDVSA!M882&lt;&gt;"",b_BDVSA!M882&lt;&gt;0)=TRUE,IF(b_BDVSA!M882&gt;0,"D","A"),"")</f>
        <v/>
      </c>
      <c r="P882" s="126" t="str">
        <f>IF(b_BDVSA!N882&lt;&gt;"",ABS(b_BDVSA!N882),"")</f>
        <v/>
      </c>
      <c r="Q882" s="125" t="str">
        <f>IF(b_BDVSA!Q882&lt;&gt;"",ABS(b_BDVSA!Q882),"")</f>
        <v/>
      </c>
      <c r="R882" s="125" t="str">
        <f>IF(AND(b_BDVSA!Q882&lt;&gt;"",b_BDVSA!Q882&lt;&gt;0)=TRUE,IF(b_BDVSA!Q882&gt;0,"D","A"),"")</f>
        <v/>
      </c>
      <c r="S882" s="125" t="str">
        <f>IF(b_BDVSA!R882&lt;&gt;"",ABS(b_BDVSA!R882),"")</f>
        <v/>
      </c>
      <c r="T882" s="125" t="str">
        <f>IF(AND(b_BDVSA!R882&lt;&gt;"",b_BDVSA!R882&lt;&gt;0)=TRUE,IF(b_BDVSA!R882&gt;0,"D","A"),"")</f>
        <v/>
      </c>
      <c r="U882" s="126" t="str">
        <f>IF(b_BDVSA!S882&lt;&gt;"",ABS(b_BDVSA!S882),"")</f>
        <v/>
      </c>
      <c r="V882" s="125" t="str">
        <f>IF(b_BDVSA!V882&lt;&gt;"",ABS(b_BDVSA!V882),"")</f>
        <v/>
      </c>
      <c r="W882" s="125" t="str">
        <f>IF(AND(b_BDVSA!V882&lt;&gt;"",b_BDVSA!V882&lt;&gt;0)=TRUE,IF(b_BDVSA!V882&gt;0,"D","A"),"")</f>
        <v/>
      </c>
      <c r="X882" s="125" t="str">
        <f>IF(b_BDVSA!W882&lt;&gt;"",ABS(b_BDVSA!W882),"")</f>
        <v/>
      </c>
      <c r="Y882" s="125" t="str">
        <f>IF(AND(b_BDVSA!W882&lt;&gt;"",b_BDVSA!W882&lt;&gt;0)=TRUE,IF(b_BDVSA!W882&gt;0,"D","A"),"")</f>
        <v/>
      </c>
      <c r="Z882" s="126" t="str">
        <f>IF(b_BDVSA!X882&lt;&gt;"",ABS(b_BDVSA!X882),"")</f>
        <v/>
      </c>
    </row>
    <row r="883" spans="1:26">
      <c r="A883" s="117" t="str">
        <f>IF(dati_pdc!A879&lt;&gt;"",IF(dati_pdc!D879=1,RIGHT(dati_pdc!A879,dati_pdc!E879),dati_pdc!A879),"")</f>
        <v/>
      </c>
      <c r="B883" s="117" t="str">
        <f>IF(dati_pdc!B879&lt;&gt;"",dati_pdc!B879,"")</f>
        <v/>
      </c>
      <c r="C883" s="117" t="str">
        <f>IF(dati_pdc!C879&lt;&gt;"",dati_pdc!C879,"")</f>
        <v/>
      </c>
      <c r="D883" s="117" t="str">
        <f>IF(dati_pdc!D879&lt;&gt;"",dati_pdc!D879,"")</f>
        <v/>
      </c>
      <c r="E883" s="125" t="str">
        <f>IF(b_BDVSA!F883&lt;&gt;"",ABS(b_BDVSA!F883),"")</f>
        <v/>
      </c>
      <c r="F883" s="125" t="str">
        <f>IF(AND(b_BDVSA!F883&lt;&gt;"",b_BDVSA!F883&lt;&gt;0)=TRUE,IF(b_BDVSA!F883&gt;0,"D","A"),"")</f>
        <v/>
      </c>
      <c r="G883" s="125" t="str">
        <f>IF(b_BDVSA!G883&lt;&gt;"",ABS(b_BDVSA!G883),"")</f>
        <v/>
      </c>
      <c r="H883" s="125" t="str">
        <f>IF(AND(b_BDVSA!G883&lt;&gt;"",b_BDVSA!G883&lt;&gt;0)=TRUE,IF(b_BDVSA!G883&gt;0,"D","A"),"")</f>
        <v/>
      </c>
      <c r="I883" s="125" t="str">
        <f>IF(b_BDVSA!H883&lt;&gt;"",ABS(b_BDVSA!H883),"")</f>
        <v/>
      </c>
      <c r="J883" s="125" t="str">
        <f>IF(AND(b_BDVSA!H883&lt;&gt;"",b_BDVSA!H883&lt;&gt;0)=TRUE,IF(b_BDVSA!H883&gt;0,"D","A"),"")</f>
        <v/>
      </c>
      <c r="K883" s="126" t="str">
        <f>IF(b_BDVSA!I883&lt;&gt;"",ABS(b_BDVSA!I883),"")</f>
        <v/>
      </c>
      <c r="L883" s="125" t="str">
        <f>IF(b_BDVSA!L883&lt;&gt;"",ABS(b_BDVSA!L883),"")</f>
        <v/>
      </c>
      <c r="M883" s="125" t="str">
        <f>IF(AND(b_BDVSA!L883&lt;&gt;"",b_BDVSA!L883&lt;&gt;0)=TRUE,IF(b_BDVSA!L883&gt;0,"D","A"),"")</f>
        <v/>
      </c>
      <c r="N883" s="125" t="str">
        <f>IF(b_BDVSA!M883&lt;&gt;"",ABS(b_BDVSA!M883),"")</f>
        <v/>
      </c>
      <c r="O883" s="125" t="str">
        <f>IF(AND(b_BDVSA!M883&lt;&gt;"",b_BDVSA!M883&lt;&gt;0)=TRUE,IF(b_BDVSA!M883&gt;0,"D","A"),"")</f>
        <v/>
      </c>
      <c r="P883" s="126" t="str">
        <f>IF(b_BDVSA!N883&lt;&gt;"",ABS(b_BDVSA!N883),"")</f>
        <v/>
      </c>
      <c r="Q883" s="125" t="str">
        <f>IF(b_BDVSA!Q883&lt;&gt;"",ABS(b_BDVSA!Q883),"")</f>
        <v/>
      </c>
      <c r="R883" s="125" t="str">
        <f>IF(AND(b_BDVSA!Q883&lt;&gt;"",b_BDVSA!Q883&lt;&gt;0)=TRUE,IF(b_BDVSA!Q883&gt;0,"D","A"),"")</f>
        <v/>
      </c>
      <c r="S883" s="125" t="str">
        <f>IF(b_BDVSA!R883&lt;&gt;"",ABS(b_BDVSA!R883),"")</f>
        <v/>
      </c>
      <c r="T883" s="125" t="str">
        <f>IF(AND(b_BDVSA!R883&lt;&gt;"",b_BDVSA!R883&lt;&gt;0)=TRUE,IF(b_BDVSA!R883&gt;0,"D","A"),"")</f>
        <v/>
      </c>
      <c r="U883" s="126" t="str">
        <f>IF(b_BDVSA!S883&lt;&gt;"",ABS(b_BDVSA!S883),"")</f>
        <v/>
      </c>
      <c r="V883" s="125" t="str">
        <f>IF(b_BDVSA!V883&lt;&gt;"",ABS(b_BDVSA!V883),"")</f>
        <v/>
      </c>
      <c r="W883" s="125" t="str">
        <f>IF(AND(b_BDVSA!V883&lt;&gt;"",b_BDVSA!V883&lt;&gt;0)=TRUE,IF(b_BDVSA!V883&gt;0,"D","A"),"")</f>
        <v/>
      </c>
      <c r="X883" s="125" t="str">
        <f>IF(b_BDVSA!W883&lt;&gt;"",ABS(b_BDVSA!W883),"")</f>
        <v/>
      </c>
      <c r="Y883" s="125" t="str">
        <f>IF(AND(b_BDVSA!W883&lt;&gt;"",b_BDVSA!W883&lt;&gt;0)=TRUE,IF(b_BDVSA!W883&gt;0,"D","A"),"")</f>
        <v/>
      </c>
      <c r="Z883" s="126" t="str">
        <f>IF(b_BDVSA!X883&lt;&gt;"",ABS(b_BDVSA!X883),"")</f>
        <v/>
      </c>
    </row>
    <row r="884" spans="1:26">
      <c r="A884" s="117" t="str">
        <f>IF(dati_pdc!A880&lt;&gt;"",IF(dati_pdc!D880=1,RIGHT(dati_pdc!A880,dati_pdc!E880),dati_pdc!A880),"")</f>
        <v/>
      </c>
      <c r="B884" s="117" t="str">
        <f>IF(dati_pdc!B880&lt;&gt;"",dati_pdc!B880,"")</f>
        <v/>
      </c>
      <c r="C884" s="117" t="str">
        <f>IF(dati_pdc!C880&lt;&gt;"",dati_pdc!C880,"")</f>
        <v/>
      </c>
      <c r="D884" s="117" t="str">
        <f>IF(dati_pdc!D880&lt;&gt;"",dati_pdc!D880,"")</f>
        <v/>
      </c>
      <c r="E884" s="125" t="str">
        <f>IF(b_BDVSA!F884&lt;&gt;"",ABS(b_BDVSA!F884),"")</f>
        <v/>
      </c>
      <c r="F884" s="125" t="str">
        <f>IF(AND(b_BDVSA!F884&lt;&gt;"",b_BDVSA!F884&lt;&gt;0)=TRUE,IF(b_BDVSA!F884&gt;0,"D","A"),"")</f>
        <v/>
      </c>
      <c r="G884" s="125" t="str">
        <f>IF(b_BDVSA!G884&lt;&gt;"",ABS(b_BDVSA!G884),"")</f>
        <v/>
      </c>
      <c r="H884" s="125" t="str">
        <f>IF(AND(b_BDVSA!G884&lt;&gt;"",b_BDVSA!G884&lt;&gt;0)=TRUE,IF(b_BDVSA!G884&gt;0,"D","A"),"")</f>
        <v/>
      </c>
      <c r="I884" s="125" t="str">
        <f>IF(b_BDVSA!H884&lt;&gt;"",ABS(b_BDVSA!H884),"")</f>
        <v/>
      </c>
      <c r="J884" s="125" t="str">
        <f>IF(AND(b_BDVSA!H884&lt;&gt;"",b_BDVSA!H884&lt;&gt;0)=TRUE,IF(b_BDVSA!H884&gt;0,"D","A"),"")</f>
        <v/>
      </c>
      <c r="K884" s="126" t="str">
        <f>IF(b_BDVSA!I884&lt;&gt;"",ABS(b_BDVSA!I884),"")</f>
        <v/>
      </c>
      <c r="L884" s="125" t="str">
        <f>IF(b_BDVSA!L884&lt;&gt;"",ABS(b_BDVSA!L884),"")</f>
        <v/>
      </c>
      <c r="M884" s="125" t="str">
        <f>IF(AND(b_BDVSA!L884&lt;&gt;"",b_BDVSA!L884&lt;&gt;0)=TRUE,IF(b_BDVSA!L884&gt;0,"D","A"),"")</f>
        <v/>
      </c>
      <c r="N884" s="125" t="str">
        <f>IF(b_BDVSA!M884&lt;&gt;"",ABS(b_BDVSA!M884),"")</f>
        <v/>
      </c>
      <c r="O884" s="125" t="str">
        <f>IF(AND(b_BDVSA!M884&lt;&gt;"",b_BDVSA!M884&lt;&gt;0)=TRUE,IF(b_BDVSA!M884&gt;0,"D","A"),"")</f>
        <v/>
      </c>
      <c r="P884" s="126" t="str">
        <f>IF(b_BDVSA!N884&lt;&gt;"",ABS(b_BDVSA!N884),"")</f>
        <v/>
      </c>
      <c r="Q884" s="125" t="str">
        <f>IF(b_BDVSA!Q884&lt;&gt;"",ABS(b_BDVSA!Q884),"")</f>
        <v/>
      </c>
      <c r="R884" s="125" t="str">
        <f>IF(AND(b_BDVSA!Q884&lt;&gt;"",b_BDVSA!Q884&lt;&gt;0)=TRUE,IF(b_BDVSA!Q884&gt;0,"D","A"),"")</f>
        <v/>
      </c>
      <c r="S884" s="125" t="str">
        <f>IF(b_BDVSA!R884&lt;&gt;"",ABS(b_BDVSA!R884),"")</f>
        <v/>
      </c>
      <c r="T884" s="125" t="str">
        <f>IF(AND(b_BDVSA!R884&lt;&gt;"",b_BDVSA!R884&lt;&gt;0)=TRUE,IF(b_BDVSA!R884&gt;0,"D","A"),"")</f>
        <v/>
      </c>
      <c r="U884" s="126" t="str">
        <f>IF(b_BDVSA!S884&lt;&gt;"",ABS(b_BDVSA!S884),"")</f>
        <v/>
      </c>
      <c r="V884" s="125" t="str">
        <f>IF(b_BDVSA!V884&lt;&gt;"",ABS(b_BDVSA!V884),"")</f>
        <v/>
      </c>
      <c r="W884" s="125" t="str">
        <f>IF(AND(b_BDVSA!V884&lt;&gt;"",b_BDVSA!V884&lt;&gt;0)=TRUE,IF(b_BDVSA!V884&gt;0,"D","A"),"")</f>
        <v/>
      </c>
      <c r="X884" s="125" t="str">
        <f>IF(b_BDVSA!W884&lt;&gt;"",ABS(b_BDVSA!W884),"")</f>
        <v/>
      </c>
      <c r="Y884" s="125" t="str">
        <f>IF(AND(b_BDVSA!W884&lt;&gt;"",b_BDVSA!W884&lt;&gt;0)=TRUE,IF(b_BDVSA!W884&gt;0,"D","A"),"")</f>
        <v/>
      </c>
      <c r="Z884" s="126" t="str">
        <f>IF(b_BDVSA!X884&lt;&gt;"",ABS(b_BDVSA!X884),"")</f>
        <v/>
      </c>
    </row>
    <row r="885" spans="1:26">
      <c r="A885" s="117" t="str">
        <f>IF(dati_pdc!A881&lt;&gt;"",IF(dati_pdc!D881=1,RIGHT(dati_pdc!A881,dati_pdc!E881),dati_pdc!A881),"")</f>
        <v/>
      </c>
      <c r="B885" s="117" t="str">
        <f>IF(dati_pdc!B881&lt;&gt;"",dati_pdc!B881,"")</f>
        <v/>
      </c>
      <c r="C885" s="117" t="str">
        <f>IF(dati_pdc!C881&lt;&gt;"",dati_pdc!C881,"")</f>
        <v/>
      </c>
      <c r="D885" s="117" t="str">
        <f>IF(dati_pdc!D881&lt;&gt;"",dati_pdc!D881,"")</f>
        <v/>
      </c>
      <c r="E885" s="125" t="str">
        <f>IF(b_BDVSA!F885&lt;&gt;"",ABS(b_BDVSA!F885),"")</f>
        <v/>
      </c>
      <c r="F885" s="125" t="str">
        <f>IF(AND(b_BDVSA!F885&lt;&gt;"",b_BDVSA!F885&lt;&gt;0)=TRUE,IF(b_BDVSA!F885&gt;0,"D","A"),"")</f>
        <v/>
      </c>
      <c r="G885" s="125" t="str">
        <f>IF(b_BDVSA!G885&lt;&gt;"",ABS(b_BDVSA!G885),"")</f>
        <v/>
      </c>
      <c r="H885" s="125" t="str">
        <f>IF(AND(b_BDVSA!G885&lt;&gt;"",b_BDVSA!G885&lt;&gt;0)=TRUE,IF(b_BDVSA!G885&gt;0,"D","A"),"")</f>
        <v/>
      </c>
      <c r="I885" s="125" t="str">
        <f>IF(b_BDVSA!H885&lt;&gt;"",ABS(b_BDVSA!H885),"")</f>
        <v/>
      </c>
      <c r="J885" s="125" t="str">
        <f>IF(AND(b_BDVSA!H885&lt;&gt;"",b_BDVSA!H885&lt;&gt;0)=TRUE,IF(b_BDVSA!H885&gt;0,"D","A"),"")</f>
        <v/>
      </c>
      <c r="K885" s="126" t="str">
        <f>IF(b_BDVSA!I885&lt;&gt;"",ABS(b_BDVSA!I885),"")</f>
        <v/>
      </c>
      <c r="L885" s="125" t="str">
        <f>IF(b_BDVSA!L885&lt;&gt;"",ABS(b_BDVSA!L885),"")</f>
        <v/>
      </c>
      <c r="M885" s="125" t="str">
        <f>IF(AND(b_BDVSA!L885&lt;&gt;"",b_BDVSA!L885&lt;&gt;0)=TRUE,IF(b_BDVSA!L885&gt;0,"D","A"),"")</f>
        <v/>
      </c>
      <c r="N885" s="125" t="str">
        <f>IF(b_BDVSA!M885&lt;&gt;"",ABS(b_BDVSA!M885),"")</f>
        <v/>
      </c>
      <c r="O885" s="125" t="str">
        <f>IF(AND(b_BDVSA!M885&lt;&gt;"",b_BDVSA!M885&lt;&gt;0)=TRUE,IF(b_BDVSA!M885&gt;0,"D","A"),"")</f>
        <v/>
      </c>
      <c r="P885" s="126" t="str">
        <f>IF(b_BDVSA!N885&lt;&gt;"",ABS(b_BDVSA!N885),"")</f>
        <v/>
      </c>
      <c r="Q885" s="125" t="str">
        <f>IF(b_BDVSA!Q885&lt;&gt;"",ABS(b_BDVSA!Q885),"")</f>
        <v/>
      </c>
      <c r="R885" s="125" t="str">
        <f>IF(AND(b_BDVSA!Q885&lt;&gt;"",b_BDVSA!Q885&lt;&gt;0)=TRUE,IF(b_BDVSA!Q885&gt;0,"D","A"),"")</f>
        <v/>
      </c>
      <c r="S885" s="125" t="str">
        <f>IF(b_BDVSA!R885&lt;&gt;"",ABS(b_BDVSA!R885),"")</f>
        <v/>
      </c>
      <c r="T885" s="125" t="str">
        <f>IF(AND(b_BDVSA!R885&lt;&gt;"",b_BDVSA!R885&lt;&gt;0)=TRUE,IF(b_BDVSA!R885&gt;0,"D","A"),"")</f>
        <v/>
      </c>
      <c r="U885" s="126" t="str">
        <f>IF(b_BDVSA!S885&lt;&gt;"",ABS(b_BDVSA!S885),"")</f>
        <v/>
      </c>
      <c r="V885" s="125" t="str">
        <f>IF(b_BDVSA!V885&lt;&gt;"",ABS(b_BDVSA!V885),"")</f>
        <v/>
      </c>
      <c r="W885" s="125" t="str">
        <f>IF(AND(b_BDVSA!V885&lt;&gt;"",b_BDVSA!V885&lt;&gt;0)=TRUE,IF(b_BDVSA!V885&gt;0,"D","A"),"")</f>
        <v/>
      </c>
      <c r="X885" s="125" t="str">
        <f>IF(b_BDVSA!W885&lt;&gt;"",ABS(b_BDVSA!W885),"")</f>
        <v/>
      </c>
      <c r="Y885" s="125" t="str">
        <f>IF(AND(b_BDVSA!W885&lt;&gt;"",b_BDVSA!W885&lt;&gt;0)=TRUE,IF(b_BDVSA!W885&gt;0,"D","A"),"")</f>
        <v/>
      </c>
      <c r="Z885" s="126" t="str">
        <f>IF(b_BDVSA!X885&lt;&gt;"",ABS(b_BDVSA!X885),"")</f>
        <v/>
      </c>
    </row>
    <row r="886" spans="1:26">
      <c r="A886" s="117" t="str">
        <f>IF(dati_pdc!A882&lt;&gt;"",IF(dati_pdc!D882=1,RIGHT(dati_pdc!A882,dati_pdc!E882),dati_pdc!A882),"")</f>
        <v/>
      </c>
      <c r="B886" s="117" t="str">
        <f>IF(dati_pdc!B882&lt;&gt;"",dati_pdc!B882,"")</f>
        <v/>
      </c>
      <c r="C886" s="117" t="str">
        <f>IF(dati_pdc!C882&lt;&gt;"",dati_pdc!C882,"")</f>
        <v/>
      </c>
      <c r="D886" s="117" t="str">
        <f>IF(dati_pdc!D882&lt;&gt;"",dati_pdc!D882,"")</f>
        <v/>
      </c>
      <c r="E886" s="125" t="str">
        <f>IF(b_BDVSA!F886&lt;&gt;"",ABS(b_BDVSA!F886),"")</f>
        <v/>
      </c>
      <c r="F886" s="125" t="str">
        <f>IF(AND(b_BDVSA!F886&lt;&gt;"",b_BDVSA!F886&lt;&gt;0)=TRUE,IF(b_BDVSA!F886&gt;0,"D","A"),"")</f>
        <v/>
      </c>
      <c r="G886" s="125" t="str">
        <f>IF(b_BDVSA!G886&lt;&gt;"",ABS(b_BDVSA!G886),"")</f>
        <v/>
      </c>
      <c r="H886" s="125" t="str">
        <f>IF(AND(b_BDVSA!G886&lt;&gt;"",b_BDVSA!G886&lt;&gt;0)=TRUE,IF(b_BDVSA!G886&gt;0,"D","A"),"")</f>
        <v/>
      </c>
      <c r="I886" s="125" t="str">
        <f>IF(b_BDVSA!H886&lt;&gt;"",ABS(b_BDVSA!H886),"")</f>
        <v/>
      </c>
      <c r="J886" s="125" t="str">
        <f>IF(AND(b_BDVSA!H886&lt;&gt;"",b_BDVSA!H886&lt;&gt;0)=TRUE,IF(b_BDVSA!H886&gt;0,"D","A"),"")</f>
        <v/>
      </c>
      <c r="K886" s="126" t="str">
        <f>IF(b_BDVSA!I886&lt;&gt;"",ABS(b_BDVSA!I886),"")</f>
        <v/>
      </c>
      <c r="L886" s="125" t="str">
        <f>IF(b_BDVSA!L886&lt;&gt;"",ABS(b_BDVSA!L886),"")</f>
        <v/>
      </c>
      <c r="M886" s="125" t="str">
        <f>IF(AND(b_BDVSA!L886&lt;&gt;"",b_BDVSA!L886&lt;&gt;0)=TRUE,IF(b_BDVSA!L886&gt;0,"D","A"),"")</f>
        <v/>
      </c>
      <c r="N886" s="125" t="str">
        <f>IF(b_BDVSA!M886&lt;&gt;"",ABS(b_BDVSA!M886),"")</f>
        <v/>
      </c>
      <c r="O886" s="125" t="str">
        <f>IF(AND(b_BDVSA!M886&lt;&gt;"",b_BDVSA!M886&lt;&gt;0)=TRUE,IF(b_BDVSA!M886&gt;0,"D","A"),"")</f>
        <v/>
      </c>
      <c r="P886" s="126" t="str">
        <f>IF(b_BDVSA!N886&lt;&gt;"",ABS(b_BDVSA!N886),"")</f>
        <v/>
      </c>
      <c r="Q886" s="125" t="str">
        <f>IF(b_BDVSA!Q886&lt;&gt;"",ABS(b_BDVSA!Q886),"")</f>
        <v/>
      </c>
      <c r="R886" s="125" t="str">
        <f>IF(AND(b_BDVSA!Q886&lt;&gt;"",b_BDVSA!Q886&lt;&gt;0)=TRUE,IF(b_BDVSA!Q886&gt;0,"D","A"),"")</f>
        <v/>
      </c>
      <c r="S886" s="125" t="str">
        <f>IF(b_BDVSA!R886&lt;&gt;"",ABS(b_BDVSA!R886),"")</f>
        <v/>
      </c>
      <c r="T886" s="125" t="str">
        <f>IF(AND(b_BDVSA!R886&lt;&gt;"",b_BDVSA!R886&lt;&gt;0)=TRUE,IF(b_BDVSA!R886&gt;0,"D","A"),"")</f>
        <v/>
      </c>
      <c r="U886" s="126" t="str">
        <f>IF(b_BDVSA!S886&lt;&gt;"",ABS(b_BDVSA!S886),"")</f>
        <v/>
      </c>
      <c r="V886" s="125" t="str">
        <f>IF(b_BDVSA!V886&lt;&gt;"",ABS(b_BDVSA!V886),"")</f>
        <v/>
      </c>
      <c r="W886" s="125" t="str">
        <f>IF(AND(b_BDVSA!V886&lt;&gt;"",b_BDVSA!V886&lt;&gt;0)=TRUE,IF(b_BDVSA!V886&gt;0,"D","A"),"")</f>
        <v/>
      </c>
      <c r="X886" s="125" t="str">
        <f>IF(b_BDVSA!W886&lt;&gt;"",ABS(b_BDVSA!W886),"")</f>
        <v/>
      </c>
      <c r="Y886" s="125" t="str">
        <f>IF(AND(b_BDVSA!W886&lt;&gt;"",b_BDVSA!W886&lt;&gt;0)=TRUE,IF(b_BDVSA!W886&gt;0,"D","A"),"")</f>
        <v/>
      </c>
      <c r="Z886" s="126" t="str">
        <f>IF(b_BDVSA!X886&lt;&gt;"",ABS(b_BDVSA!X886),"")</f>
        <v/>
      </c>
    </row>
    <row r="887" spans="1:26">
      <c r="A887" s="117" t="str">
        <f>IF(dati_pdc!A883&lt;&gt;"",IF(dati_pdc!D883=1,RIGHT(dati_pdc!A883,dati_pdc!E883),dati_pdc!A883),"")</f>
        <v/>
      </c>
      <c r="B887" s="117" t="str">
        <f>IF(dati_pdc!B883&lt;&gt;"",dati_pdc!B883,"")</f>
        <v/>
      </c>
      <c r="C887" s="117" t="str">
        <f>IF(dati_pdc!C883&lt;&gt;"",dati_pdc!C883,"")</f>
        <v/>
      </c>
      <c r="D887" s="117" t="str">
        <f>IF(dati_pdc!D883&lt;&gt;"",dati_pdc!D883,"")</f>
        <v/>
      </c>
      <c r="E887" s="125" t="str">
        <f>IF(b_BDVSA!F887&lt;&gt;"",ABS(b_BDVSA!F887),"")</f>
        <v/>
      </c>
      <c r="F887" s="125" t="str">
        <f>IF(AND(b_BDVSA!F887&lt;&gt;"",b_BDVSA!F887&lt;&gt;0)=TRUE,IF(b_BDVSA!F887&gt;0,"D","A"),"")</f>
        <v/>
      </c>
      <c r="G887" s="125" t="str">
        <f>IF(b_BDVSA!G887&lt;&gt;"",ABS(b_BDVSA!G887),"")</f>
        <v/>
      </c>
      <c r="H887" s="125" t="str">
        <f>IF(AND(b_BDVSA!G887&lt;&gt;"",b_BDVSA!G887&lt;&gt;0)=TRUE,IF(b_BDVSA!G887&gt;0,"D","A"),"")</f>
        <v/>
      </c>
      <c r="I887" s="125" t="str">
        <f>IF(b_BDVSA!H887&lt;&gt;"",ABS(b_BDVSA!H887),"")</f>
        <v/>
      </c>
      <c r="J887" s="125" t="str">
        <f>IF(AND(b_BDVSA!H887&lt;&gt;"",b_BDVSA!H887&lt;&gt;0)=TRUE,IF(b_BDVSA!H887&gt;0,"D","A"),"")</f>
        <v/>
      </c>
      <c r="K887" s="126" t="str">
        <f>IF(b_BDVSA!I887&lt;&gt;"",ABS(b_BDVSA!I887),"")</f>
        <v/>
      </c>
      <c r="L887" s="125" t="str">
        <f>IF(b_BDVSA!L887&lt;&gt;"",ABS(b_BDVSA!L887),"")</f>
        <v/>
      </c>
      <c r="M887" s="125" t="str">
        <f>IF(AND(b_BDVSA!L887&lt;&gt;"",b_BDVSA!L887&lt;&gt;0)=TRUE,IF(b_BDVSA!L887&gt;0,"D","A"),"")</f>
        <v/>
      </c>
      <c r="N887" s="125" t="str">
        <f>IF(b_BDVSA!M887&lt;&gt;"",ABS(b_BDVSA!M887),"")</f>
        <v/>
      </c>
      <c r="O887" s="125" t="str">
        <f>IF(AND(b_BDVSA!M887&lt;&gt;"",b_BDVSA!M887&lt;&gt;0)=TRUE,IF(b_BDVSA!M887&gt;0,"D","A"),"")</f>
        <v/>
      </c>
      <c r="P887" s="126" t="str">
        <f>IF(b_BDVSA!N887&lt;&gt;"",ABS(b_BDVSA!N887),"")</f>
        <v/>
      </c>
      <c r="Q887" s="125" t="str">
        <f>IF(b_BDVSA!Q887&lt;&gt;"",ABS(b_BDVSA!Q887),"")</f>
        <v/>
      </c>
      <c r="R887" s="125" t="str">
        <f>IF(AND(b_BDVSA!Q887&lt;&gt;"",b_BDVSA!Q887&lt;&gt;0)=TRUE,IF(b_BDVSA!Q887&gt;0,"D","A"),"")</f>
        <v/>
      </c>
      <c r="S887" s="125" t="str">
        <f>IF(b_BDVSA!R887&lt;&gt;"",ABS(b_BDVSA!R887),"")</f>
        <v/>
      </c>
      <c r="T887" s="125" t="str">
        <f>IF(AND(b_BDVSA!R887&lt;&gt;"",b_BDVSA!R887&lt;&gt;0)=TRUE,IF(b_BDVSA!R887&gt;0,"D","A"),"")</f>
        <v/>
      </c>
      <c r="U887" s="126" t="str">
        <f>IF(b_BDVSA!S887&lt;&gt;"",ABS(b_BDVSA!S887),"")</f>
        <v/>
      </c>
      <c r="V887" s="125" t="str">
        <f>IF(b_BDVSA!V887&lt;&gt;"",ABS(b_BDVSA!V887),"")</f>
        <v/>
      </c>
      <c r="W887" s="125" t="str">
        <f>IF(AND(b_BDVSA!V887&lt;&gt;"",b_BDVSA!V887&lt;&gt;0)=TRUE,IF(b_BDVSA!V887&gt;0,"D","A"),"")</f>
        <v/>
      </c>
      <c r="X887" s="125" t="str">
        <f>IF(b_BDVSA!W887&lt;&gt;"",ABS(b_BDVSA!W887),"")</f>
        <v/>
      </c>
      <c r="Y887" s="125" t="str">
        <f>IF(AND(b_BDVSA!W887&lt;&gt;"",b_BDVSA!W887&lt;&gt;0)=TRUE,IF(b_BDVSA!W887&gt;0,"D","A"),"")</f>
        <v/>
      </c>
      <c r="Z887" s="126" t="str">
        <f>IF(b_BDVSA!X887&lt;&gt;"",ABS(b_BDVSA!X887),"")</f>
        <v/>
      </c>
    </row>
    <row r="888" spans="1:26">
      <c r="A888" s="117" t="str">
        <f>IF(dati_pdc!A884&lt;&gt;"",IF(dati_pdc!D884=1,RIGHT(dati_pdc!A884,dati_pdc!E884),dati_pdc!A884),"")</f>
        <v/>
      </c>
      <c r="B888" s="117" t="str">
        <f>IF(dati_pdc!B884&lt;&gt;"",dati_pdc!B884,"")</f>
        <v/>
      </c>
      <c r="C888" s="117" t="str">
        <f>IF(dati_pdc!C884&lt;&gt;"",dati_pdc!C884,"")</f>
        <v/>
      </c>
      <c r="D888" s="117" t="str">
        <f>IF(dati_pdc!D884&lt;&gt;"",dati_pdc!D884,"")</f>
        <v/>
      </c>
      <c r="E888" s="125" t="str">
        <f>IF(b_BDVSA!F888&lt;&gt;"",ABS(b_BDVSA!F888),"")</f>
        <v/>
      </c>
      <c r="F888" s="125" t="str">
        <f>IF(AND(b_BDVSA!F888&lt;&gt;"",b_BDVSA!F888&lt;&gt;0)=TRUE,IF(b_BDVSA!F888&gt;0,"D","A"),"")</f>
        <v/>
      </c>
      <c r="G888" s="125" t="str">
        <f>IF(b_BDVSA!G888&lt;&gt;"",ABS(b_BDVSA!G888),"")</f>
        <v/>
      </c>
      <c r="H888" s="125" t="str">
        <f>IF(AND(b_BDVSA!G888&lt;&gt;"",b_BDVSA!G888&lt;&gt;0)=TRUE,IF(b_BDVSA!G888&gt;0,"D","A"),"")</f>
        <v/>
      </c>
      <c r="I888" s="125" t="str">
        <f>IF(b_BDVSA!H888&lt;&gt;"",ABS(b_BDVSA!H888),"")</f>
        <v/>
      </c>
      <c r="J888" s="125" t="str">
        <f>IF(AND(b_BDVSA!H888&lt;&gt;"",b_BDVSA!H888&lt;&gt;0)=TRUE,IF(b_BDVSA!H888&gt;0,"D","A"),"")</f>
        <v/>
      </c>
      <c r="K888" s="126" t="str">
        <f>IF(b_BDVSA!I888&lt;&gt;"",ABS(b_BDVSA!I888),"")</f>
        <v/>
      </c>
      <c r="L888" s="125" t="str">
        <f>IF(b_BDVSA!L888&lt;&gt;"",ABS(b_BDVSA!L888),"")</f>
        <v/>
      </c>
      <c r="M888" s="125" t="str">
        <f>IF(AND(b_BDVSA!L888&lt;&gt;"",b_BDVSA!L888&lt;&gt;0)=TRUE,IF(b_BDVSA!L888&gt;0,"D","A"),"")</f>
        <v/>
      </c>
      <c r="N888" s="125" t="str">
        <f>IF(b_BDVSA!M888&lt;&gt;"",ABS(b_BDVSA!M888),"")</f>
        <v/>
      </c>
      <c r="O888" s="125" t="str">
        <f>IF(AND(b_BDVSA!M888&lt;&gt;"",b_BDVSA!M888&lt;&gt;0)=TRUE,IF(b_BDVSA!M888&gt;0,"D","A"),"")</f>
        <v/>
      </c>
      <c r="P888" s="126" t="str">
        <f>IF(b_BDVSA!N888&lt;&gt;"",ABS(b_BDVSA!N888),"")</f>
        <v/>
      </c>
      <c r="Q888" s="125" t="str">
        <f>IF(b_BDVSA!Q888&lt;&gt;"",ABS(b_BDVSA!Q888),"")</f>
        <v/>
      </c>
      <c r="R888" s="125" t="str">
        <f>IF(AND(b_BDVSA!Q888&lt;&gt;"",b_BDVSA!Q888&lt;&gt;0)=TRUE,IF(b_BDVSA!Q888&gt;0,"D","A"),"")</f>
        <v/>
      </c>
      <c r="S888" s="125" t="str">
        <f>IF(b_BDVSA!R888&lt;&gt;"",ABS(b_BDVSA!R888),"")</f>
        <v/>
      </c>
      <c r="T888" s="125" t="str">
        <f>IF(AND(b_BDVSA!R888&lt;&gt;"",b_BDVSA!R888&lt;&gt;0)=TRUE,IF(b_BDVSA!R888&gt;0,"D","A"),"")</f>
        <v/>
      </c>
      <c r="U888" s="126" t="str">
        <f>IF(b_BDVSA!S888&lt;&gt;"",ABS(b_BDVSA!S888),"")</f>
        <v/>
      </c>
      <c r="V888" s="125" t="str">
        <f>IF(b_BDVSA!V888&lt;&gt;"",ABS(b_BDVSA!V888),"")</f>
        <v/>
      </c>
      <c r="W888" s="125" t="str">
        <f>IF(AND(b_BDVSA!V888&lt;&gt;"",b_BDVSA!V888&lt;&gt;0)=TRUE,IF(b_BDVSA!V888&gt;0,"D","A"),"")</f>
        <v/>
      </c>
      <c r="X888" s="125" t="str">
        <f>IF(b_BDVSA!W888&lt;&gt;"",ABS(b_BDVSA!W888),"")</f>
        <v/>
      </c>
      <c r="Y888" s="125" t="str">
        <f>IF(AND(b_BDVSA!W888&lt;&gt;"",b_BDVSA!W888&lt;&gt;0)=TRUE,IF(b_BDVSA!W888&gt;0,"D","A"),"")</f>
        <v/>
      </c>
      <c r="Z888" s="126" t="str">
        <f>IF(b_BDVSA!X888&lt;&gt;"",ABS(b_BDVSA!X888),"")</f>
        <v/>
      </c>
    </row>
    <row r="889" spans="1:26">
      <c r="A889" s="117" t="str">
        <f>IF(dati_pdc!A885&lt;&gt;"",IF(dati_pdc!D885=1,RIGHT(dati_pdc!A885,dati_pdc!E885),dati_pdc!A885),"")</f>
        <v/>
      </c>
      <c r="B889" s="117" t="str">
        <f>IF(dati_pdc!B885&lt;&gt;"",dati_pdc!B885,"")</f>
        <v/>
      </c>
      <c r="C889" s="117" t="str">
        <f>IF(dati_pdc!C885&lt;&gt;"",dati_pdc!C885,"")</f>
        <v/>
      </c>
      <c r="D889" s="117" t="str">
        <f>IF(dati_pdc!D885&lt;&gt;"",dati_pdc!D885,"")</f>
        <v/>
      </c>
      <c r="E889" s="125" t="str">
        <f>IF(b_BDVSA!F889&lt;&gt;"",ABS(b_BDVSA!F889),"")</f>
        <v/>
      </c>
      <c r="F889" s="125" t="str">
        <f>IF(AND(b_BDVSA!F889&lt;&gt;"",b_BDVSA!F889&lt;&gt;0)=TRUE,IF(b_BDVSA!F889&gt;0,"D","A"),"")</f>
        <v/>
      </c>
      <c r="G889" s="125" t="str">
        <f>IF(b_BDVSA!G889&lt;&gt;"",ABS(b_BDVSA!G889),"")</f>
        <v/>
      </c>
      <c r="H889" s="125" t="str">
        <f>IF(AND(b_BDVSA!G889&lt;&gt;"",b_BDVSA!G889&lt;&gt;0)=TRUE,IF(b_BDVSA!G889&gt;0,"D","A"),"")</f>
        <v/>
      </c>
      <c r="I889" s="125" t="str">
        <f>IF(b_BDVSA!H889&lt;&gt;"",ABS(b_BDVSA!H889),"")</f>
        <v/>
      </c>
      <c r="J889" s="125" t="str">
        <f>IF(AND(b_BDVSA!H889&lt;&gt;"",b_BDVSA!H889&lt;&gt;0)=TRUE,IF(b_BDVSA!H889&gt;0,"D","A"),"")</f>
        <v/>
      </c>
      <c r="K889" s="126" t="str">
        <f>IF(b_BDVSA!I889&lt;&gt;"",ABS(b_BDVSA!I889),"")</f>
        <v/>
      </c>
      <c r="L889" s="125" t="str">
        <f>IF(b_BDVSA!L889&lt;&gt;"",ABS(b_BDVSA!L889),"")</f>
        <v/>
      </c>
      <c r="M889" s="125" t="str">
        <f>IF(AND(b_BDVSA!L889&lt;&gt;"",b_BDVSA!L889&lt;&gt;0)=TRUE,IF(b_BDVSA!L889&gt;0,"D","A"),"")</f>
        <v/>
      </c>
      <c r="N889" s="125" t="str">
        <f>IF(b_BDVSA!M889&lt;&gt;"",ABS(b_BDVSA!M889),"")</f>
        <v/>
      </c>
      <c r="O889" s="125" t="str">
        <f>IF(AND(b_BDVSA!M889&lt;&gt;"",b_BDVSA!M889&lt;&gt;0)=TRUE,IF(b_BDVSA!M889&gt;0,"D","A"),"")</f>
        <v/>
      </c>
      <c r="P889" s="126" t="str">
        <f>IF(b_BDVSA!N889&lt;&gt;"",ABS(b_BDVSA!N889),"")</f>
        <v/>
      </c>
      <c r="Q889" s="125" t="str">
        <f>IF(b_BDVSA!Q889&lt;&gt;"",ABS(b_BDVSA!Q889),"")</f>
        <v/>
      </c>
      <c r="R889" s="125" t="str">
        <f>IF(AND(b_BDVSA!Q889&lt;&gt;"",b_BDVSA!Q889&lt;&gt;0)=TRUE,IF(b_BDVSA!Q889&gt;0,"D","A"),"")</f>
        <v/>
      </c>
      <c r="S889" s="125" t="str">
        <f>IF(b_BDVSA!R889&lt;&gt;"",ABS(b_BDVSA!R889),"")</f>
        <v/>
      </c>
      <c r="T889" s="125" t="str">
        <f>IF(AND(b_BDVSA!R889&lt;&gt;"",b_BDVSA!R889&lt;&gt;0)=TRUE,IF(b_BDVSA!R889&gt;0,"D","A"),"")</f>
        <v/>
      </c>
      <c r="U889" s="126" t="str">
        <f>IF(b_BDVSA!S889&lt;&gt;"",ABS(b_BDVSA!S889),"")</f>
        <v/>
      </c>
      <c r="V889" s="125" t="str">
        <f>IF(b_BDVSA!V889&lt;&gt;"",ABS(b_BDVSA!V889),"")</f>
        <v/>
      </c>
      <c r="W889" s="125" t="str">
        <f>IF(AND(b_BDVSA!V889&lt;&gt;"",b_BDVSA!V889&lt;&gt;0)=TRUE,IF(b_BDVSA!V889&gt;0,"D","A"),"")</f>
        <v/>
      </c>
      <c r="X889" s="125" t="str">
        <f>IF(b_BDVSA!W889&lt;&gt;"",ABS(b_BDVSA!W889),"")</f>
        <v/>
      </c>
      <c r="Y889" s="125" t="str">
        <f>IF(AND(b_BDVSA!W889&lt;&gt;"",b_BDVSA!W889&lt;&gt;0)=TRUE,IF(b_BDVSA!W889&gt;0,"D","A"),"")</f>
        <v/>
      </c>
      <c r="Z889" s="126" t="str">
        <f>IF(b_BDVSA!X889&lt;&gt;"",ABS(b_BDVSA!X889),"")</f>
        <v/>
      </c>
    </row>
    <row r="890" spans="1:26">
      <c r="A890" s="117" t="str">
        <f>IF(dati_pdc!A886&lt;&gt;"",IF(dati_pdc!D886=1,RIGHT(dati_pdc!A886,dati_pdc!E886),dati_pdc!A886),"")</f>
        <v/>
      </c>
      <c r="B890" s="117" t="str">
        <f>IF(dati_pdc!B886&lt;&gt;"",dati_pdc!B886,"")</f>
        <v/>
      </c>
      <c r="C890" s="117" t="str">
        <f>IF(dati_pdc!C886&lt;&gt;"",dati_pdc!C886,"")</f>
        <v/>
      </c>
      <c r="D890" s="117" t="str">
        <f>IF(dati_pdc!D886&lt;&gt;"",dati_pdc!D886,"")</f>
        <v/>
      </c>
      <c r="E890" s="125" t="str">
        <f>IF(b_BDVSA!F890&lt;&gt;"",ABS(b_BDVSA!F890),"")</f>
        <v/>
      </c>
      <c r="F890" s="125" t="str">
        <f>IF(AND(b_BDVSA!F890&lt;&gt;"",b_BDVSA!F890&lt;&gt;0)=TRUE,IF(b_BDVSA!F890&gt;0,"D","A"),"")</f>
        <v/>
      </c>
      <c r="G890" s="125" t="str">
        <f>IF(b_BDVSA!G890&lt;&gt;"",ABS(b_BDVSA!G890),"")</f>
        <v/>
      </c>
      <c r="H890" s="125" t="str">
        <f>IF(AND(b_BDVSA!G890&lt;&gt;"",b_BDVSA!G890&lt;&gt;0)=TRUE,IF(b_BDVSA!G890&gt;0,"D","A"),"")</f>
        <v/>
      </c>
      <c r="I890" s="125" t="str">
        <f>IF(b_BDVSA!H890&lt;&gt;"",ABS(b_BDVSA!H890),"")</f>
        <v/>
      </c>
      <c r="J890" s="125" t="str">
        <f>IF(AND(b_BDVSA!H890&lt;&gt;"",b_BDVSA!H890&lt;&gt;0)=TRUE,IF(b_BDVSA!H890&gt;0,"D","A"),"")</f>
        <v/>
      </c>
      <c r="K890" s="126" t="str">
        <f>IF(b_BDVSA!I890&lt;&gt;"",ABS(b_BDVSA!I890),"")</f>
        <v/>
      </c>
      <c r="L890" s="125" t="str">
        <f>IF(b_BDVSA!L890&lt;&gt;"",ABS(b_BDVSA!L890),"")</f>
        <v/>
      </c>
      <c r="M890" s="125" t="str">
        <f>IF(AND(b_BDVSA!L890&lt;&gt;"",b_BDVSA!L890&lt;&gt;0)=TRUE,IF(b_BDVSA!L890&gt;0,"D","A"),"")</f>
        <v/>
      </c>
      <c r="N890" s="125" t="str">
        <f>IF(b_BDVSA!M890&lt;&gt;"",ABS(b_BDVSA!M890),"")</f>
        <v/>
      </c>
      <c r="O890" s="125" t="str">
        <f>IF(AND(b_BDVSA!M890&lt;&gt;"",b_BDVSA!M890&lt;&gt;0)=TRUE,IF(b_BDVSA!M890&gt;0,"D","A"),"")</f>
        <v/>
      </c>
      <c r="P890" s="126" t="str">
        <f>IF(b_BDVSA!N890&lt;&gt;"",ABS(b_BDVSA!N890),"")</f>
        <v/>
      </c>
      <c r="Q890" s="125" t="str">
        <f>IF(b_BDVSA!Q890&lt;&gt;"",ABS(b_BDVSA!Q890),"")</f>
        <v/>
      </c>
      <c r="R890" s="125" t="str">
        <f>IF(AND(b_BDVSA!Q890&lt;&gt;"",b_BDVSA!Q890&lt;&gt;0)=TRUE,IF(b_BDVSA!Q890&gt;0,"D","A"),"")</f>
        <v/>
      </c>
      <c r="S890" s="125" t="str">
        <f>IF(b_BDVSA!R890&lt;&gt;"",ABS(b_BDVSA!R890),"")</f>
        <v/>
      </c>
      <c r="T890" s="125" t="str">
        <f>IF(AND(b_BDVSA!R890&lt;&gt;"",b_BDVSA!R890&lt;&gt;0)=TRUE,IF(b_BDVSA!R890&gt;0,"D","A"),"")</f>
        <v/>
      </c>
      <c r="U890" s="126" t="str">
        <f>IF(b_BDVSA!S890&lt;&gt;"",ABS(b_BDVSA!S890),"")</f>
        <v/>
      </c>
      <c r="V890" s="125" t="str">
        <f>IF(b_BDVSA!V890&lt;&gt;"",ABS(b_BDVSA!V890),"")</f>
        <v/>
      </c>
      <c r="W890" s="125" t="str">
        <f>IF(AND(b_BDVSA!V890&lt;&gt;"",b_BDVSA!V890&lt;&gt;0)=TRUE,IF(b_BDVSA!V890&gt;0,"D","A"),"")</f>
        <v/>
      </c>
      <c r="X890" s="125" t="str">
        <f>IF(b_BDVSA!W890&lt;&gt;"",ABS(b_BDVSA!W890),"")</f>
        <v/>
      </c>
      <c r="Y890" s="125" t="str">
        <f>IF(AND(b_BDVSA!W890&lt;&gt;"",b_BDVSA!W890&lt;&gt;0)=TRUE,IF(b_BDVSA!W890&gt;0,"D","A"),"")</f>
        <v/>
      </c>
      <c r="Z890" s="126" t="str">
        <f>IF(b_BDVSA!X890&lt;&gt;"",ABS(b_BDVSA!X890),"")</f>
        <v/>
      </c>
    </row>
    <row r="891" spans="1:26">
      <c r="A891" s="117" t="str">
        <f>IF(dati_pdc!A887&lt;&gt;"",IF(dati_pdc!D887=1,RIGHT(dati_pdc!A887,dati_pdc!E887),dati_pdc!A887),"")</f>
        <v/>
      </c>
      <c r="B891" s="117" t="str">
        <f>IF(dati_pdc!B887&lt;&gt;"",dati_pdc!B887,"")</f>
        <v/>
      </c>
      <c r="C891" s="117" t="str">
        <f>IF(dati_pdc!C887&lt;&gt;"",dati_pdc!C887,"")</f>
        <v/>
      </c>
      <c r="D891" s="117" t="str">
        <f>IF(dati_pdc!D887&lt;&gt;"",dati_pdc!D887,"")</f>
        <v/>
      </c>
      <c r="E891" s="125" t="str">
        <f>IF(b_BDVSA!F891&lt;&gt;"",ABS(b_BDVSA!F891),"")</f>
        <v/>
      </c>
      <c r="F891" s="125" t="str">
        <f>IF(AND(b_BDVSA!F891&lt;&gt;"",b_BDVSA!F891&lt;&gt;0)=TRUE,IF(b_BDVSA!F891&gt;0,"D","A"),"")</f>
        <v/>
      </c>
      <c r="G891" s="125" t="str">
        <f>IF(b_BDVSA!G891&lt;&gt;"",ABS(b_BDVSA!G891),"")</f>
        <v/>
      </c>
      <c r="H891" s="125" t="str">
        <f>IF(AND(b_BDVSA!G891&lt;&gt;"",b_BDVSA!G891&lt;&gt;0)=TRUE,IF(b_BDVSA!G891&gt;0,"D","A"),"")</f>
        <v/>
      </c>
      <c r="I891" s="125" t="str">
        <f>IF(b_BDVSA!H891&lt;&gt;"",ABS(b_BDVSA!H891),"")</f>
        <v/>
      </c>
      <c r="J891" s="125" t="str">
        <f>IF(AND(b_BDVSA!H891&lt;&gt;"",b_BDVSA!H891&lt;&gt;0)=TRUE,IF(b_BDVSA!H891&gt;0,"D","A"),"")</f>
        <v/>
      </c>
      <c r="K891" s="126" t="str">
        <f>IF(b_BDVSA!I891&lt;&gt;"",ABS(b_BDVSA!I891),"")</f>
        <v/>
      </c>
      <c r="L891" s="125" t="str">
        <f>IF(b_BDVSA!L891&lt;&gt;"",ABS(b_BDVSA!L891),"")</f>
        <v/>
      </c>
      <c r="M891" s="125" t="str">
        <f>IF(AND(b_BDVSA!L891&lt;&gt;"",b_BDVSA!L891&lt;&gt;0)=TRUE,IF(b_BDVSA!L891&gt;0,"D","A"),"")</f>
        <v/>
      </c>
      <c r="N891" s="125" t="str">
        <f>IF(b_BDVSA!M891&lt;&gt;"",ABS(b_BDVSA!M891),"")</f>
        <v/>
      </c>
      <c r="O891" s="125" t="str">
        <f>IF(AND(b_BDVSA!M891&lt;&gt;"",b_BDVSA!M891&lt;&gt;0)=TRUE,IF(b_BDVSA!M891&gt;0,"D","A"),"")</f>
        <v/>
      </c>
      <c r="P891" s="126" t="str">
        <f>IF(b_BDVSA!N891&lt;&gt;"",ABS(b_BDVSA!N891),"")</f>
        <v/>
      </c>
      <c r="Q891" s="125" t="str">
        <f>IF(b_BDVSA!Q891&lt;&gt;"",ABS(b_BDVSA!Q891),"")</f>
        <v/>
      </c>
      <c r="R891" s="125" t="str">
        <f>IF(AND(b_BDVSA!Q891&lt;&gt;"",b_BDVSA!Q891&lt;&gt;0)=TRUE,IF(b_BDVSA!Q891&gt;0,"D","A"),"")</f>
        <v/>
      </c>
      <c r="S891" s="125" t="str">
        <f>IF(b_BDVSA!R891&lt;&gt;"",ABS(b_BDVSA!R891),"")</f>
        <v/>
      </c>
      <c r="T891" s="125" t="str">
        <f>IF(AND(b_BDVSA!R891&lt;&gt;"",b_BDVSA!R891&lt;&gt;0)=TRUE,IF(b_BDVSA!R891&gt;0,"D","A"),"")</f>
        <v/>
      </c>
      <c r="U891" s="126" t="str">
        <f>IF(b_BDVSA!S891&lt;&gt;"",ABS(b_BDVSA!S891),"")</f>
        <v/>
      </c>
      <c r="V891" s="125" t="str">
        <f>IF(b_BDVSA!V891&lt;&gt;"",ABS(b_BDVSA!V891),"")</f>
        <v/>
      </c>
      <c r="W891" s="125" t="str">
        <f>IF(AND(b_BDVSA!V891&lt;&gt;"",b_BDVSA!V891&lt;&gt;0)=TRUE,IF(b_BDVSA!V891&gt;0,"D","A"),"")</f>
        <v/>
      </c>
      <c r="X891" s="125" t="str">
        <f>IF(b_BDVSA!W891&lt;&gt;"",ABS(b_BDVSA!W891),"")</f>
        <v/>
      </c>
      <c r="Y891" s="125" t="str">
        <f>IF(AND(b_BDVSA!W891&lt;&gt;"",b_BDVSA!W891&lt;&gt;0)=TRUE,IF(b_BDVSA!W891&gt;0,"D","A"),"")</f>
        <v/>
      </c>
      <c r="Z891" s="126" t="str">
        <f>IF(b_BDVSA!X891&lt;&gt;"",ABS(b_BDVSA!X891),"")</f>
        <v/>
      </c>
    </row>
    <row r="892" spans="1:26">
      <c r="A892" s="117" t="str">
        <f>IF(dati_pdc!A888&lt;&gt;"",IF(dati_pdc!D888=1,RIGHT(dati_pdc!A888,dati_pdc!E888),dati_pdc!A888),"")</f>
        <v/>
      </c>
      <c r="B892" s="117" t="str">
        <f>IF(dati_pdc!B888&lt;&gt;"",dati_pdc!B888,"")</f>
        <v/>
      </c>
      <c r="C892" s="117" t="str">
        <f>IF(dati_pdc!C888&lt;&gt;"",dati_pdc!C888,"")</f>
        <v/>
      </c>
      <c r="D892" s="117" t="str">
        <f>IF(dati_pdc!D888&lt;&gt;"",dati_pdc!D888,"")</f>
        <v/>
      </c>
      <c r="E892" s="125" t="str">
        <f>IF(b_BDVSA!F892&lt;&gt;"",ABS(b_BDVSA!F892),"")</f>
        <v/>
      </c>
      <c r="F892" s="125" t="str">
        <f>IF(AND(b_BDVSA!F892&lt;&gt;"",b_BDVSA!F892&lt;&gt;0)=TRUE,IF(b_BDVSA!F892&gt;0,"D","A"),"")</f>
        <v/>
      </c>
      <c r="G892" s="125" t="str">
        <f>IF(b_BDVSA!G892&lt;&gt;"",ABS(b_BDVSA!G892),"")</f>
        <v/>
      </c>
      <c r="H892" s="125" t="str">
        <f>IF(AND(b_BDVSA!G892&lt;&gt;"",b_BDVSA!G892&lt;&gt;0)=TRUE,IF(b_BDVSA!G892&gt;0,"D","A"),"")</f>
        <v/>
      </c>
      <c r="I892" s="125" t="str">
        <f>IF(b_BDVSA!H892&lt;&gt;"",ABS(b_BDVSA!H892),"")</f>
        <v/>
      </c>
      <c r="J892" s="125" t="str">
        <f>IF(AND(b_BDVSA!H892&lt;&gt;"",b_BDVSA!H892&lt;&gt;0)=TRUE,IF(b_BDVSA!H892&gt;0,"D","A"),"")</f>
        <v/>
      </c>
      <c r="K892" s="126" t="str">
        <f>IF(b_BDVSA!I892&lt;&gt;"",ABS(b_BDVSA!I892),"")</f>
        <v/>
      </c>
      <c r="L892" s="125" t="str">
        <f>IF(b_BDVSA!L892&lt;&gt;"",ABS(b_BDVSA!L892),"")</f>
        <v/>
      </c>
      <c r="M892" s="125" t="str">
        <f>IF(AND(b_BDVSA!L892&lt;&gt;"",b_BDVSA!L892&lt;&gt;0)=TRUE,IF(b_BDVSA!L892&gt;0,"D","A"),"")</f>
        <v/>
      </c>
      <c r="N892" s="125" t="str">
        <f>IF(b_BDVSA!M892&lt;&gt;"",ABS(b_BDVSA!M892),"")</f>
        <v/>
      </c>
      <c r="O892" s="125" t="str">
        <f>IF(AND(b_BDVSA!M892&lt;&gt;"",b_BDVSA!M892&lt;&gt;0)=TRUE,IF(b_BDVSA!M892&gt;0,"D","A"),"")</f>
        <v/>
      </c>
      <c r="P892" s="126" t="str">
        <f>IF(b_BDVSA!N892&lt;&gt;"",ABS(b_BDVSA!N892),"")</f>
        <v/>
      </c>
      <c r="Q892" s="125" t="str">
        <f>IF(b_BDVSA!Q892&lt;&gt;"",ABS(b_BDVSA!Q892),"")</f>
        <v/>
      </c>
      <c r="R892" s="125" t="str">
        <f>IF(AND(b_BDVSA!Q892&lt;&gt;"",b_BDVSA!Q892&lt;&gt;0)=TRUE,IF(b_BDVSA!Q892&gt;0,"D","A"),"")</f>
        <v/>
      </c>
      <c r="S892" s="125" t="str">
        <f>IF(b_BDVSA!R892&lt;&gt;"",ABS(b_BDVSA!R892),"")</f>
        <v/>
      </c>
      <c r="T892" s="125" t="str">
        <f>IF(AND(b_BDVSA!R892&lt;&gt;"",b_BDVSA!R892&lt;&gt;0)=TRUE,IF(b_BDVSA!R892&gt;0,"D","A"),"")</f>
        <v/>
      </c>
      <c r="U892" s="126" t="str">
        <f>IF(b_BDVSA!S892&lt;&gt;"",ABS(b_BDVSA!S892),"")</f>
        <v/>
      </c>
      <c r="V892" s="125" t="str">
        <f>IF(b_BDVSA!V892&lt;&gt;"",ABS(b_BDVSA!V892),"")</f>
        <v/>
      </c>
      <c r="W892" s="125" t="str">
        <f>IF(AND(b_BDVSA!V892&lt;&gt;"",b_BDVSA!V892&lt;&gt;0)=TRUE,IF(b_BDVSA!V892&gt;0,"D","A"),"")</f>
        <v/>
      </c>
      <c r="X892" s="125" t="str">
        <f>IF(b_BDVSA!W892&lt;&gt;"",ABS(b_BDVSA!W892),"")</f>
        <v/>
      </c>
      <c r="Y892" s="125" t="str">
        <f>IF(AND(b_BDVSA!W892&lt;&gt;"",b_BDVSA!W892&lt;&gt;0)=TRUE,IF(b_BDVSA!W892&gt;0,"D","A"),"")</f>
        <v/>
      </c>
      <c r="Z892" s="126" t="str">
        <f>IF(b_BDVSA!X892&lt;&gt;"",ABS(b_BDVSA!X892),"")</f>
        <v/>
      </c>
    </row>
    <row r="893" spans="1:26">
      <c r="A893" s="117" t="str">
        <f>IF(dati_pdc!A889&lt;&gt;"",IF(dati_pdc!D889=1,RIGHT(dati_pdc!A889,dati_pdc!E889),dati_pdc!A889),"")</f>
        <v/>
      </c>
      <c r="B893" s="117" t="str">
        <f>IF(dati_pdc!B889&lt;&gt;"",dati_pdc!B889,"")</f>
        <v/>
      </c>
      <c r="C893" s="117" t="str">
        <f>IF(dati_pdc!C889&lt;&gt;"",dati_pdc!C889,"")</f>
        <v/>
      </c>
      <c r="D893" s="117" t="str">
        <f>IF(dati_pdc!D889&lt;&gt;"",dati_pdc!D889,"")</f>
        <v/>
      </c>
      <c r="E893" s="125" t="str">
        <f>IF(b_BDVSA!F893&lt;&gt;"",ABS(b_BDVSA!F893),"")</f>
        <v/>
      </c>
      <c r="F893" s="125" t="str">
        <f>IF(AND(b_BDVSA!F893&lt;&gt;"",b_BDVSA!F893&lt;&gt;0)=TRUE,IF(b_BDVSA!F893&gt;0,"D","A"),"")</f>
        <v/>
      </c>
      <c r="G893" s="125" t="str">
        <f>IF(b_BDVSA!G893&lt;&gt;"",ABS(b_BDVSA!G893),"")</f>
        <v/>
      </c>
      <c r="H893" s="125" t="str">
        <f>IF(AND(b_BDVSA!G893&lt;&gt;"",b_BDVSA!G893&lt;&gt;0)=TRUE,IF(b_BDVSA!G893&gt;0,"D","A"),"")</f>
        <v/>
      </c>
      <c r="I893" s="125" t="str">
        <f>IF(b_BDVSA!H893&lt;&gt;"",ABS(b_BDVSA!H893),"")</f>
        <v/>
      </c>
      <c r="J893" s="125" t="str">
        <f>IF(AND(b_BDVSA!H893&lt;&gt;"",b_BDVSA!H893&lt;&gt;0)=TRUE,IF(b_BDVSA!H893&gt;0,"D","A"),"")</f>
        <v/>
      </c>
      <c r="K893" s="126" t="str">
        <f>IF(b_BDVSA!I893&lt;&gt;"",ABS(b_BDVSA!I893),"")</f>
        <v/>
      </c>
      <c r="L893" s="125" t="str">
        <f>IF(b_BDVSA!L893&lt;&gt;"",ABS(b_BDVSA!L893),"")</f>
        <v/>
      </c>
      <c r="M893" s="125" t="str">
        <f>IF(AND(b_BDVSA!L893&lt;&gt;"",b_BDVSA!L893&lt;&gt;0)=TRUE,IF(b_BDVSA!L893&gt;0,"D","A"),"")</f>
        <v/>
      </c>
      <c r="N893" s="125" t="str">
        <f>IF(b_BDVSA!M893&lt;&gt;"",ABS(b_BDVSA!M893),"")</f>
        <v/>
      </c>
      <c r="O893" s="125" t="str">
        <f>IF(AND(b_BDVSA!M893&lt;&gt;"",b_BDVSA!M893&lt;&gt;0)=TRUE,IF(b_BDVSA!M893&gt;0,"D","A"),"")</f>
        <v/>
      </c>
      <c r="P893" s="126" t="str">
        <f>IF(b_BDVSA!N893&lt;&gt;"",ABS(b_BDVSA!N893),"")</f>
        <v/>
      </c>
      <c r="Q893" s="125" t="str">
        <f>IF(b_BDVSA!Q893&lt;&gt;"",ABS(b_BDVSA!Q893),"")</f>
        <v/>
      </c>
      <c r="R893" s="125" t="str">
        <f>IF(AND(b_BDVSA!Q893&lt;&gt;"",b_BDVSA!Q893&lt;&gt;0)=TRUE,IF(b_BDVSA!Q893&gt;0,"D","A"),"")</f>
        <v/>
      </c>
      <c r="S893" s="125" t="str">
        <f>IF(b_BDVSA!R893&lt;&gt;"",ABS(b_BDVSA!R893),"")</f>
        <v/>
      </c>
      <c r="T893" s="125" t="str">
        <f>IF(AND(b_BDVSA!R893&lt;&gt;"",b_BDVSA!R893&lt;&gt;0)=TRUE,IF(b_BDVSA!R893&gt;0,"D","A"),"")</f>
        <v/>
      </c>
      <c r="U893" s="126" t="str">
        <f>IF(b_BDVSA!S893&lt;&gt;"",ABS(b_BDVSA!S893),"")</f>
        <v/>
      </c>
      <c r="V893" s="125" t="str">
        <f>IF(b_BDVSA!V893&lt;&gt;"",ABS(b_BDVSA!V893),"")</f>
        <v/>
      </c>
      <c r="W893" s="125" t="str">
        <f>IF(AND(b_BDVSA!V893&lt;&gt;"",b_BDVSA!V893&lt;&gt;0)=TRUE,IF(b_BDVSA!V893&gt;0,"D","A"),"")</f>
        <v/>
      </c>
      <c r="X893" s="125" t="str">
        <f>IF(b_BDVSA!W893&lt;&gt;"",ABS(b_BDVSA!W893),"")</f>
        <v/>
      </c>
      <c r="Y893" s="125" t="str">
        <f>IF(AND(b_BDVSA!W893&lt;&gt;"",b_BDVSA!W893&lt;&gt;0)=TRUE,IF(b_BDVSA!W893&gt;0,"D","A"),"")</f>
        <v/>
      </c>
      <c r="Z893" s="126" t="str">
        <f>IF(b_BDVSA!X893&lt;&gt;"",ABS(b_BDVSA!X893),"")</f>
        <v/>
      </c>
    </row>
    <row r="894" spans="1:26">
      <c r="A894" s="117" t="str">
        <f>IF(dati_pdc!A890&lt;&gt;"",IF(dati_pdc!D890=1,RIGHT(dati_pdc!A890,dati_pdc!E890),dati_pdc!A890),"")</f>
        <v/>
      </c>
      <c r="B894" s="117" t="str">
        <f>IF(dati_pdc!B890&lt;&gt;"",dati_pdc!B890,"")</f>
        <v/>
      </c>
      <c r="C894" s="117" t="str">
        <f>IF(dati_pdc!C890&lt;&gt;"",dati_pdc!C890,"")</f>
        <v/>
      </c>
      <c r="D894" s="117" t="str">
        <f>IF(dati_pdc!D890&lt;&gt;"",dati_pdc!D890,"")</f>
        <v/>
      </c>
      <c r="E894" s="125" t="str">
        <f>IF(b_BDVSA!F894&lt;&gt;"",ABS(b_BDVSA!F894),"")</f>
        <v/>
      </c>
      <c r="F894" s="125" t="str">
        <f>IF(AND(b_BDVSA!F894&lt;&gt;"",b_BDVSA!F894&lt;&gt;0)=TRUE,IF(b_BDVSA!F894&gt;0,"D","A"),"")</f>
        <v/>
      </c>
      <c r="G894" s="125" t="str">
        <f>IF(b_BDVSA!G894&lt;&gt;"",ABS(b_BDVSA!G894),"")</f>
        <v/>
      </c>
      <c r="H894" s="125" t="str">
        <f>IF(AND(b_BDVSA!G894&lt;&gt;"",b_BDVSA!G894&lt;&gt;0)=TRUE,IF(b_BDVSA!G894&gt;0,"D","A"),"")</f>
        <v/>
      </c>
      <c r="I894" s="125" t="str">
        <f>IF(b_BDVSA!H894&lt;&gt;"",ABS(b_BDVSA!H894),"")</f>
        <v/>
      </c>
      <c r="J894" s="125" t="str">
        <f>IF(AND(b_BDVSA!H894&lt;&gt;"",b_BDVSA!H894&lt;&gt;0)=TRUE,IF(b_BDVSA!H894&gt;0,"D","A"),"")</f>
        <v/>
      </c>
      <c r="K894" s="126" t="str">
        <f>IF(b_BDVSA!I894&lt;&gt;"",ABS(b_BDVSA!I894),"")</f>
        <v/>
      </c>
      <c r="L894" s="125" t="str">
        <f>IF(b_BDVSA!L894&lt;&gt;"",ABS(b_BDVSA!L894),"")</f>
        <v/>
      </c>
      <c r="M894" s="125" t="str">
        <f>IF(AND(b_BDVSA!L894&lt;&gt;"",b_BDVSA!L894&lt;&gt;0)=TRUE,IF(b_BDVSA!L894&gt;0,"D","A"),"")</f>
        <v/>
      </c>
      <c r="N894" s="125" t="str">
        <f>IF(b_BDVSA!M894&lt;&gt;"",ABS(b_BDVSA!M894),"")</f>
        <v/>
      </c>
      <c r="O894" s="125" t="str">
        <f>IF(AND(b_BDVSA!M894&lt;&gt;"",b_BDVSA!M894&lt;&gt;0)=TRUE,IF(b_BDVSA!M894&gt;0,"D","A"),"")</f>
        <v/>
      </c>
      <c r="P894" s="126" t="str">
        <f>IF(b_BDVSA!N894&lt;&gt;"",ABS(b_BDVSA!N894),"")</f>
        <v/>
      </c>
      <c r="Q894" s="125" t="str">
        <f>IF(b_BDVSA!Q894&lt;&gt;"",ABS(b_BDVSA!Q894),"")</f>
        <v/>
      </c>
      <c r="R894" s="125" t="str">
        <f>IF(AND(b_BDVSA!Q894&lt;&gt;"",b_BDVSA!Q894&lt;&gt;0)=TRUE,IF(b_BDVSA!Q894&gt;0,"D","A"),"")</f>
        <v/>
      </c>
      <c r="S894" s="125" t="str">
        <f>IF(b_BDVSA!R894&lt;&gt;"",ABS(b_BDVSA!R894),"")</f>
        <v/>
      </c>
      <c r="T894" s="125" t="str">
        <f>IF(AND(b_BDVSA!R894&lt;&gt;"",b_BDVSA!R894&lt;&gt;0)=TRUE,IF(b_BDVSA!R894&gt;0,"D","A"),"")</f>
        <v/>
      </c>
      <c r="U894" s="126" t="str">
        <f>IF(b_BDVSA!S894&lt;&gt;"",ABS(b_BDVSA!S894),"")</f>
        <v/>
      </c>
      <c r="V894" s="125" t="str">
        <f>IF(b_BDVSA!V894&lt;&gt;"",ABS(b_BDVSA!V894),"")</f>
        <v/>
      </c>
      <c r="W894" s="125" t="str">
        <f>IF(AND(b_BDVSA!V894&lt;&gt;"",b_BDVSA!V894&lt;&gt;0)=TRUE,IF(b_BDVSA!V894&gt;0,"D","A"),"")</f>
        <v/>
      </c>
      <c r="X894" s="125" t="str">
        <f>IF(b_BDVSA!W894&lt;&gt;"",ABS(b_BDVSA!W894),"")</f>
        <v/>
      </c>
      <c r="Y894" s="125" t="str">
        <f>IF(AND(b_BDVSA!W894&lt;&gt;"",b_BDVSA!W894&lt;&gt;0)=TRUE,IF(b_BDVSA!W894&gt;0,"D","A"),"")</f>
        <v/>
      </c>
      <c r="Z894" s="126" t="str">
        <f>IF(b_BDVSA!X894&lt;&gt;"",ABS(b_BDVSA!X894),"")</f>
        <v/>
      </c>
    </row>
    <row r="895" spans="1:26">
      <c r="A895" s="117" t="str">
        <f>IF(dati_pdc!A891&lt;&gt;"",IF(dati_pdc!D891=1,RIGHT(dati_pdc!A891,dati_pdc!E891),dati_pdc!A891),"")</f>
        <v/>
      </c>
      <c r="B895" s="117" t="str">
        <f>IF(dati_pdc!B891&lt;&gt;"",dati_pdc!B891,"")</f>
        <v/>
      </c>
      <c r="C895" s="117" t="str">
        <f>IF(dati_pdc!C891&lt;&gt;"",dati_pdc!C891,"")</f>
        <v/>
      </c>
      <c r="D895" s="117" t="str">
        <f>IF(dati_pdc!D891&lt;&gt;"",dati_pdc!D891,"")</f>
        <v/>
      </c>
      <c r="E895" s="125" t="str">
        <f>IF(b_BDVSA!F895&lt;&gt;"",ABS(b_BDVSA!F895),"")</f>
        <v/>
      </c>
      <c r="F895" s="125" t="str">
        <f>IF(AND(b_BDVSA!F895&lt;&gt;"",b_BDVSA!F895&lt;&gt;0)=TRUE,IF(b_BDVSA!F895&gt;0,"D","A"),"")</f>
        <v/>
      </c>
      <c r="G895" s="125" t="str">
        <f>IF(b_BDVSA!G895&lt;&gt;"",ABS(b_BDVSA!G895),"")</f>
        <v/>
      </c>
      <c r="H895" s="125" t="str">
        <f>IF(AND(b_BDVSA!G895&lt;&gt;"",b_BDVSA!G895&lt;&gt;0)=TRUE,IF(b_BDVSA!G895&gt;0,"D","A"),"")</f>
        <v/>
      </c>
      <c r="I895" s="125" t="str">
        <f>IF(b_BDVSA!H895&lt;&gt;"",ABS(b_BDVSA!H895),"")</f>
        <v/>
      </c>
      <c r="J895" s="125" t="str">
        <f>IF(AND(b_BDVSA!H895&lt;&gt;"",b_BDVSA!H895&lt;&gt;0)=TRUE,IF(b_BDVSA!H895&gt;0,"D","A"),"")</f>
        <v/>
      </c>
      <c r="K895" s="126" t="str">
        <f>IF(b_BDVSA!I895&lt;&gt;"",ABS(b_BDVSA!I895),"")</f>
        <v/>
      </c>
      <c r="L895" s="125" t="str">
        <f>IF(b_BDVSA!L895&lt;&gt;"",ABS(b_BDVSA!L895),"")</f>
        <v/>
      </c>
      <c r="M895" s="125" t="str">
        <f>IF(AND(b_BDVSA!L895&lt;&gt;"",b_BDVSA!L895&lt;&gt;0)=TRUE,IF(b_BDVSA!L895&gt;0,"D","A"),"")</f>
        <v/>
      </c>
      <c r="N895" s="125" t="str">
        <f>IF(b_BDVSA!M895&lt;&gt;"",ABS(b_BDVSA!M895),"")</f>
        <v/>
      </c>
      <c r="O895" s="125" t="str">
        <f>IF(AND(b_BDVSA!M895&lt;&gt;"",b_BDVSA!M895&lt;&gt;0)=TRUE,IF(b_BDVSA!M895&gt;0,"D","A"),"")</f>
        <v/>
      </c>
      <c r="P895" s="126" t="str">
        <f>IF(b_BDVSA!N895&lt;&gt;"",ABS(b_BDVSA!N895),"")</f>
        <v/>
      </c>
      <c r="Q895" s="125" t="str">
        <f>IF(b_BDVSA!Q895&lt;&gt;"",ABS(b_BDVSA!Q895),"")</f>
        <v/>
      </c>
      <c r="R895" s="125" t="str">
        <f>IF(AND(b_BDVSA!Q895&lt;&gt;"",b_BDVSA!Q895&lt;&gt;0)=TRUE,IF(b_BDVSA!Q895&gt;0,"D","A"),"")</f>
        <v/>
      </c>
      <c r="S895" s="125" t="str">
        <f>IF(b_BDVSA!R895&lt;&gt;"",ABS(b_BDVSA!R895),"")</f>
        <v/>
      </c>
      <c r="T895" s="125" t="str">
        <f>IF(AND(b_BDVSA!R895&lt;&gt;"",b_BDVSA!R895&lt;&gt;0)=TRUE,IF(b_BDVSA!R895&gt;0,"D","A"),"")</f>
        <v/>
      </c>
      <c r="U895" s="126" t="str">
        <f>IF(b_BDVSA!S895&lt;&gt;"",ABS(b_BDVSA!S895),"")</f>
        <v/>
      </c>
      <c r="V895" s="125" t="str">
        <f>IF(b_BDVSA!V895&lt;&gt;"",ABS(b_BDVSA!V895),"")</f>
        <v/>
      </c>
      <c r="W895" s="125" t="str">
        <f>IF(AND(b_BDVSA!V895&lt;&gt;"",b_BDVSA!V895&lt;&gt;0)=TRUE,IF(b_BDVSA!V895&gt;0,"D","A"),"")</f>
        <v/>
      </c>
      <c r="X895" s="125" t="str">
        <f>IF(b_BDVSA!W895&lt;&gt;"",ABS(b_BDVSA!W895),"")</f>
        <v/>
      </c>
      <c r="Y895" s="125" t="str">
        <f>IF(AND(b_BDVSA!W895&lt;&gt;"",b_BDVSA!W895&lt;&gt;0)=TRUE,IF(b_BDVSA!W895&gt;0,"D","A"),"")</f>
        <v/>
      </c>
      <c r="Z895" s="126" t="str">
        <f>IF(b_BDVSA!X895&lt;&gt;"",ABS(b_BDVSA!X895),"")</f>
        <v/>
      </c>
    </row>
    <row r="896" spans="1:26">
      <c r="A896" s="117" t="str">
        <f>IF(dati_pdc!A892&lt;&gt;"",IF(dati_pdc!D892=1,RIGHT(dati_pdc!A892,dati_pdc!E892),dati_pdc!A892),"")</f>
        <v/>
      </c>
      <c r="B896" s="117" t="str">
        <f>IF(dati_pdc!B892&lt;&gt;"",dati_pdc!B892,"")</f>
        <v/>
      </c>
      <c r="C896" s="117" t="str">
        <f>IF(dati_pdc!C892&lt;&gt;"",dati_pdc!C892,"")</f>
        <v/>
      </c>
      <c r="D896" s="117" t="str">
        <f>IF(dati_pdc!D892&lt;&gt;"",dati_pdc!D892,"")</f>
        <v/>
      </c>
      <c r="E896" s="125" t="str">
        <f>IF(b_BDVSA!F896&lt;&gt;"",ABS(b_BDVSA!F896),"")</f>
        <v/>
      </c>
      <c r="F896" s="125" t="str">
        <f>IF(AND(b_BDVSA!F896&lt;&gt;"",b_BDVSA!F896&lt;&gt;0)=TRUE,IF(b_BDVSA!F896&gt;0,"D","A"),"")</f>
        <v/>
      </c>
      <c r="G896" s="125" t="str">
        <f>IF(b_BDVSA!G896&lt;&gt;"",ABS(b_BDVSA!G896),"")</f>
        <v/>
      </c>
      <c r="H896" s="125" t="str">
        <f>IF(AND(b_BDVSA!G896&lt;&gt;"",b_BDVSA!G896&lt;&gt;0)=TRUE,IF(b_BDVSA!G896&gt;0,"D","A"),"")</f>
        <v/>
      </c>
      <c r="I896" s="125" t="str">
        <f>IF(b_BDVSA!H896&lt;&gt;"",ABS(b_BDVSA!H896),"")</f>
        <v/>
      </c>
      <c r="J896" s="125" t="str">
        <f>IF(AND(b_BDVSA!H896&lt;&gt;"",b_BDVSA!H896&lt;&gt;0)=TRUE,IF(b_BDVSA!H896&gt;0,"D","A"),"")</f>
        <v/>
      </c>
      <c r="K896" s="126" t="str">
        <f>IF(b_BDVSA!I896&lt;&gt;"",ABS(b_BDVSA!I896),"")</f>
        <v/>
      </c>
      <c r="L896" s="125" t="str">
        <f>IF(b_BDVSA!L896&lt;&gt;"",ABS(b_BDVSA!L896),"")</f>
        <v/>
      </c>
      <c r="M896" s="125" t="str">
        <f>IF(AND(b_BDVSA!L896&lt;&gt;"",b_BDVSA!L896&lt;&gt;0)=TRUE,IF(b_BDVSA!L896&gt;0,"D","A"),"")</f>
        <v/>
      </c>
      <c r="N896" s="125" t="str">
        <f>IF(b_BDVSA!M896&lt;&gt;"",ABS(b_BDVSA!M896),"")</f>
        <v/>
      </c>
      <c r="O896" s="125" t="str">
        <f>IF(AND(b_BDVSA!M896&lt;&gt;"",b_BDVSA!M896&lt;&gt;0)=TRUE,IF(b_BDVSA!M896&gt;0,"D","A"),"")</f>
        <v/>
      </c>
      <c r="P896" s="126" t="str">
        <f>IF(b_BDVSA!N896&lt;&gt;"",ABS(b_BDVSA!N896),"")</f>
        <v/>
      </c>
      <c r="Q896" s="125" t="str">
        <f>IF(b_BDVSA!Q896&lt;&gt;"",ABS(b_BDVSA!Q896),"")</f>
        <v/>
      </c>
      <c r="R896" s="125" t="str">
        <f>IF(AND(b_BDVSA!Q896&lt;&gt;"",b_BDVSA!Q896&lt;&gt;0)=TRUE,IF(b_BDVSA!Q896&gt;0,"D","A"),"")</f>
        <v/>
      </c>
      <c r="S896" s="125" t="str">
        <f>IF(b_BDVSA!R896&lt;&gt;"",ABS(b_BDVSA!R896),"")</f>
        <v/>
      </c>
      <c r="T896" s="125" t="str">
        <f>IF(AND(b_BDVSA!R896&lt;&gt;"",b_BDVSA!R896&lt;&gt;0)=TRUE,IF(b_BDVSA!R896&gt;0,"D","A"),"")</f>
        <v/>
      </c>
      <c r="U896" s="126" t="str">
        <f>IF(b_BDVSA!S896&lt;&gt;"",ABS(b_BDVSA!S896),"")</f>
        <v/>
      </c>
      <c r="V896" s="125" t="str">
        <f>IF(b_BDVSA!V896&lt;&gt;"",ABS(b_BDVSA!V896),"")</f>
        <v/>
      </c>
      <c r="W896" s="125" t="str">
        <f>IF(AND(b_BDVSA!V896&lt;&gt;"",b_BDVSA!V896&lt;&gt;0)=TRUE,IF(b_BDVSA!V896&gt;0,"D","A"),"")</f>
        <v/>
      </c>
      <c r="X896" s="125" t="str">
        <f>IF(b_BDVSA!W896&lt;&gt;"",ABS(b_BDVSA!W896),"")</f>
        <v/>
      </c>
      <c r="Y896" s="125" t="str">
        <f>IF(AND(b_BDVSA!W896&lt;&gt;"",b_BDVSA!W896&lt;&gt;0)=TRUE,IF(b_BDVSA!W896&gt;0,"D","A"),"")</f>
        <v/>
      </c>
      <c r="Z896" s="126" t="str">
        <f>IF(b_BDVSA!X896&lt;&gt;"",ABS(b_BDVSA!X896),"")</f>
        <v/>
      </c>
    </row>
    <row r="897" spans="1:26">
      <c r="A897" s="117" t="str">
        <f>IF(dati_pdc!A893&lt;&gt;"",IF(dati_pdc!D893=1,RIGHT(dati_pdc!A893,dati_pdc!E893),dati_pdc!A893),"")</f>
        <v/>
      </c>
      <c r="B897" s="117" t="str">
        <f>IF(dati_pdc!B893&lt;&gt;"",dati_pdc!B893,"")</f>
        <v/>
      </c>
      <c r="C897" s="117" t="str">
        <f>IF(dati_pdc!C893&lt;&gt;"",dati_pdc!C893,"")</f>
        <v/>
      </c>
      <c r="D897" s="117" t="str">
        <f>IF(dati_pdc!D893&lt;&gt;"",dati_pdc!D893,"")</f>
        <v/>
      </c>
      <c r="E897" s="125" t="str">
        <f>IF(b_BDVSA!F897&lt;&gt;"",ABS(b_BDVSA!F897),"")</f>
        <v/>
      </c>
      <c r="F897" s="125" t="str">
        <f>IF(AND(b_BDVSA!F897&lt;&gt;"",b_BDVSA!F897&lt;&gt;0)=TRUE,IF(b_BDVSA!F897&gt;0,"D","A"),"")</f>
        <v/>
      </c>
      <c r="G897" s="125" t="str">
        <f>IF(b_BDVSA!G897&lt;&gt;"",ABS(b_BDVSA!G897),"")</f>
        <v/>
      </c>
      <c r="H897" s="125" t="str">
        <f>IF(AND(b_BDVSA!G897&lt;&gt;"",b_BDVSA!G897&lt;&gt;0)=TRUE,IF(b_BDVSA!G897&gt;0,"D","A"),"")</f>
        <v/>
      </c>
      <c r="I897" s="125" t="str">
        <f>IF(b_BDVSA!H897&lt;&gt;"",ABS(b_BDVSA!H897),"")</f>
        <v/>
      </c>
      <c r="J897" s="125" t="str">
        <f>IF(AND(b_BDVSA!H897&lt;&gt;"",b_BDVSA!H897&lt;&gt;0)=TRUE,IF(b_BDVSA!H897&gt;0,"D","A"),"")</f>
        <v/>
      </c>
      <c r="K897" s="126" t="str">
        <f>IF(b_BDVSA!I897&lt;&gt;"",ABS(b_BDVSA!I897),"")</f>
        <v/>
      </c>
      <c r="L897" s="125" t="str">
        <f>IF(b_BDVSA!L897&lt;&gt;"",ABS(b_BDVSA!L897),"")</f>
        <v/>
      </c>
      <c r="M897" s="125" t="str">
        <f>IF(AND(b_BDVSA!L897&lt;&gt;"",b_BDVSA!L897&lt;&gt;0)=TRUE,IF(b_BDVSA!L897&gt;0,"D","A"),"")</f>
        <v/>
      </c>
      <c r="N897" s="125" t="str">
        <f>IF(b_BDVSA!M897&lt;&gt;"",ABS(b_BDVSA!M897),"")</f>
        <v/>
      </c>
      <c r="O897" s="125" t="str">
        <f>IF(AND(b_BDVSA!M897&lt;&gt;"",b_BDVSA!M897&lt;&gt;0)=TRUE,IF(b_BDVSA!M897&gt;0,"D","A"),"")</f>
        <v/>
      </c>
      <c r="P897" s="126" t="str">
        <f>IF(b_BDVSA!N897&lt;&gt;"",ABS(b_BDVSA!N897),"")</f>
        <v/>
      </c>
      <c r="Q897" s="125" t="str">
        <f>IF(b_BDVSA!Q897&lt;&gt;"",ABS(b_BDVSA!Q897),"")</f>
        <v/>
      </c>
      <c r="R897" s="125" t="str">
        <f>IF(AND(b_BDVSA!Q897&lt;&gt;"",b_BDVSA!Q897&lt;&gt;0)=TRUE,IF(b_BDVSA!Q897&gt;0,"D","A"),"")</f>
        <v/>
      </c>
      <c r="S897" s="125" t="str">
        <f>IF(b_BDVSA!R897&lt;&gt;"",ABS(b_BDVSA!R897),"")</f>
        <v/>
      </c>
      <c r="T897" s="125" t="str">
        <f>IF(AND(b_BDVSA!R897&lt;&gt;"",b_BDVSA!R897&lt;&gt;0)=TRUE,IF(b_BDVSA!R897&gt;0,"D","A"),"")</f>
        <v/>
      </c>
      <c r="U897" s="126" t="str">
        <f>IF(b_BDVSA!S897&lt;&gt;"",ABS(b_BDVSA!S897),"")</f>
        <v/>
      </c>
      <c r="V897" s="125" t="str">
        <f>IF(b_BDVSA!V897&lt;&gt;"",ABS(b_BDVSA!V897),"")</f>
        <v/>
      </c>
      <c r="W897" s="125" t="str">
        <f>IF(AND(b_BDVSA!V897&lt;&gt;"",b_BDVSA!V897&lt;&gt;0)=TRUE,IF(b_BDVSA!V897&gt;0,"D","A"),"")</f>
        <v/>
      </c>
      <c r="X897" s="125" t="str">
        <f>IF(b_BDVSA!W897&lt;&gt;"",ABS(b_BDVSA!W897),"")</f>
        <v/>
      </c>
      <c r="Y897" s="125" t="str">
        <f>IF(AND(b_BDVSA!W897&lt;&gt;"",b_BDVSA!W897&lt;&gt;0)=TRUE,IF(b_BDVSA!W897&gt;0,"D","A"),"")</f>
        <v/>
      </c>
      <c r="Z897" s="126" t="str">
        <f>IF(b_BDVSA!X897&lt;&gt;"",ABS(b_BDVSA!X897),"")</f>
        <v/>
      </c>
    </row>
    <row r="898" spans="1:26">
      <c r="A898" s="117" t="str">
        <f>IF(dati_pdc!A894&lt;&gt;"",IF(dati_pdc!D894=1,RIGHT(dati_pdc!A894,dati_pdc!E894),dati_pdc!A894),"")</f>
        <v/>
      </c>
      <c r="B898" s="117" t="str">
        <f>IF(dati_pdc!B894&lt;&gt;"",dati_pdc!B894,"")</f>
        <v/>
      </c>
      <c r="C898" s="117" t="str">
        <f>IF(dati_pdc!C894&lt;&gt;"",dati_pdc!C894,"")</f>
        <v/>
      </c>
      <c r="D898" s="117" t="str">
        <f>IF(dati_pdc!D894&lt;&gt;"",dati_pdc!D894,"")</f>
        <v/>
      </c>
      <c r="E898" s="125" t="str">
        <f>IF(b_BDVSA!F898&lt;&gt;"",ABS(b_BDVSA!F898),"")</f>
        <v/>
      </c>
      <c r="F898" s="125" t="str">
        <f>IF(AND(b_BDVSA!F898&lt;&gt;"",b_BDVSA!F898&lt;&gt;0)=TRUE,IF(b_BDVSA!F898&gt;0,"D","A"),"")</f>
        <v/>
      </c>
      <c r="G898" s="125" t="str">
        <f>IF(b_BDVSA!G898&lt;&gt;"",ABS(b_BDVSA!G898),"")</f>
        <v/>
      </c>
      <c r="H898" s="125" t="str">
        <f>IF(AND(b_BDVSA!G898&lt;&gt;"",b_BDVSA!G898&lt;&gt;0)=TRUE,IF(b_BDVSA!G898&gt;0,"D","A"),"")</f>
        <v/>
      </c>
      <c r="I898" s="125" t="str">
        <f>IF(b_BDVSA!H898&lt;&gt;"",ABS(b_BDVSA!H898),"")</f>
        <v/>
      </c>
      <c r="J898" s="125" t="str">
        <f>IF(AND(b_BDVSA!H898&lt;&gt;"",b_BDVSA!H898&lt;&gt;0)=TRUE,IF(b_BDVSA!H898&gt;0,"D","A"),"")</f>
        <v/>
      </c>
      <c r="K898" s="126" t="str">
        <f>IF(b_BDVSA!I898&lt;&gt;"",ABS(b_BDVSA!I898),"")</f>
        <v/>
      </c>
      <c r="L898" s="125" t="str">
        <f>IF(b_BDVSA!L898&lt;&gt;"",ABS(b_BDVSA!L898),"")</f>
        <v/>
      </c>
      <c r="M898" s="125" t="str">
        <f>IF(AND(b_BDVSA!L898&lt;&gt;"",b_BDVSA!L898&lt;&gt;0)=TRUE,IF(b_BDVSA!L898&gt;0,"D","A"),"")</f>
        <v/>
      </c>
      <c r="N898" s="125" t="str">
        <f>IF(b_BDVSA!M898&lt;&gt;"",ABS(b_BDVSA!M898),"")</f>
        <v/>
      </c>
      <c r="O898" s="125" t="str">
        <f>IF(AND(b_BDVSA!M898&lt;&gt;"",b_BDVSA!M898&lt;&gt;0)=TRUE,IF(b_BDVSA!M898&gt;0,"D","A"),"")</f>
        <v/>
      </c>
      <c r="P898" s="126" t="str">
        <f>IF(b_BDVSA!N898&lt;&gt;"",ABS(b_BDVSA!N898),"")</f>
        <v/>
      </c>
      <c r="Q898" s="125" t="str">
        <f>IF(b_BDVSA!Q898&lt;&gt;"",ABS(b_BDVSA!Q898),"")</f>
        <v/>
      </c>
      <c r="R898" s="125" t="str">
        <f>IF(AND(b_BDVSA!Q898&lt;&gt;"",b_BDVSA!Q898&lt;&gt;0)=TRUE,IF(b_BDVSA!Q898&gt;0,"D","A"),"")</f>
        <v/>
      </c>
      <c r="S898" s="125" t="str">
        <f>IF(b_BDVSA!R898&lt;&gt;"",ABS(b_BDVSA!R898),"")</f>
        <v/>
      </c>
      <c r="T898" s="125" t="str">
        <f>IF(AND(b_BDVSA!R898&lt;&gt;"",b_BDVSA!R898&lt;&gt;0)=TRUE,IF(b_BDVSA!R898&gt;0,"D","A"),"")</f>
        <v/>
      </c>
      <c r="U898" s="126" t="str">
        <f>IF(b_BDVSA!S898&lt;&gt;"",ABS(b_BDVSA!S898),"")</f>
        <v/>
      </c>
      <c r="V898" s="125" t="str">
        <f>IF(b_BDVSA!V898&lt;&gt;"",ABS(b_BDVSA!V898),"")</f>
        <v/>
      </c>
      <c r="W898" s="125" t="str">
        <f>IF(AND(b_BDVSA!V898&lt;&gt;"",b_BDVSA!V898&lt;&gt;0)=TRUE,IF(b_BDVSA!V898&gt;0,"D","A"),"")</f>
        <v/>
      </c>
      <c r="X898" s="125" t="str">
        <f>IF(b_BDVSA!W898&lt;&gt;"",ABS(b_BDVSA!W898),"")</f>
        <v/>
      </c>
      <c r="Y898" s="125" t="str">
        <f>IF(AND(b_BDVSA!W898&lt;&gt;"",b_BDVSA!W898&lt;&gt;0)=TRUE,IF(b_BDVSA!W898&gt;0,"D","A"),"")</f>
        <v/>
      </c>
      <c r="Z898" s="126" t="str">
        <f>IF(b_BDVSA!X898&lt;&gt;"",ABS(b_BDVSA!X898),"")</f>
        <v/>
      </c>
    </row>
    <row r="899" spans="1:26">
      <c r="A899" s="117" t="str">
        <f>IF(dati_pdc!A895&lt;&gt;"",IF(dati_pdc!D895=1,RIGHT(dati_pdc!A895,dati_pdc!E895),dati_pdc!A895),"")</f>
        <v/>
      </c>
      <c r="B899" s="117" t="str">
        <f>IF(dati_pdc!B895&lt;&gt;"",dati_pdc!B895,"")</f>
        <v/>
      </c>
      <c r="C899" s="117" t="str">
        <f>IF(dati_pdc!C895&lt;&gt;"",dati_pdc!C895,"")</f>
        <v/>
      </c>
      <c r="D899" s="117" t="str">
        <f>IF(dati_pdc!D895&lt;&gt;"",dati_pdc!D895,"")</f>
        <v/>
      </c>
      <c r="E899" s="125" t="str">
        <f>IF(b_BDVSA!F899&lt;&gt;"",ABS(b_BDVSA!F899),"")</f>
        <v/>
      </c>
      <c r="F899" s="125" t="str">
        <f>IF(AND(b_BDVSA!F899&lt;&gt;"",b_BDVSA!F899&lt;&gt;0)=TRUE,IF(b_BDVSA!F899&gt;0,"D","A"),"")</f>
        <v/>
      </c>
      <c r="G899" s="125" t="str">
        <f>IF(b_BDVSA!G899&lt;&gt;"",ABS(b_BDVSA!G899),"")</f>
        <v/>
      </c>
      <c r="H899" s="125" t="str">
        <f>IF(AND(b_BDVSA!G899&lt;&gt;"",b_BDVSA!G899&lt;&gt;0)=TRUE,IF(b_BDVSA!G899&gt;0,"D","A"),"")</f>
        <v/>
      </c>
      <c r="I899" s="125" t="str">
        <f>IF(b_BDVSA!H899&lt;&gt;"",ABS(b_BDVSA!H899),"")</f>
        <v/>
      </c>
      <c r="J899" s="125" t="str">
        <f>IF(AND(b_BDVSA!H899&lt;&gt;"",b_BDVSA!H899&lt;&gt;0)=TRUE,IF(b_BDVSA!H899&gt;0,"D","A"),"")</f>
        <v/>
      </c>
      <c r="K899" s="126" t="str">
        <f>IF(b_BDVSA!I899&lt;&gt;"",ABS(b_BDVSA!I899),"")</f>
        <v/>
      </c>
      <c r="L899" s="125" t="str">
        <f>IF(b_BDVSA!L899&lt;&gt;"",ABS(b_BDVSA!L899),"")</f>
        <v/>
      </c>
      <c r="M899" s="125" t="str">
        <f>IF(AND(b_BDVSA!L899&lt;&gt;"",b_BDVSA!L899&lt;&gt;0)=TRUE,IF(b_BDVSA!L899&gt;0,"D","A"),"")</f>
        <v/>
      </c>
      <c r="N899" s="125" t="str">
        <f>IF(b_BDVSA!M899&lt;&gt;"",ABS(b_BDVSA!M899),"")</f>
        <v/>
      </c>
      <c r="O899" s="125" t="str">
        <f>IF(AND(b_BDVSA!M899&lt;&gt;"",b_BDVSA!M899&lt;&gt;0)=TRUE,IF(b_BDVSA!M899&gt;0,"D","A"),"")</f>
        <v/>
      </c>
      <c r="P899" s="126" t="str">
        <f>IF(b_BDVSA!N899&lt;&gt;"",ABS(b_BDVSA!N899),"")</f>
        <v/>
      </c>
      <c r="Q899" s="125" t="str">
        <f>IF(b_BDVSA!Q899&lt;&gt;"",ABS(b_BDVSA!Q899),"")</f>
        <v/>
      </c>
      <c r="R899" s="125" t="str">
        <f>IF(AND(b_BDVSA!Q899&lt;&gt;"",b_BDVSA!Q899&lt;&gt;0)=TRUE,IF(b_BDVSA!Q899&gt;0,"D","A"),"")</f>
        <v/>
      </c>
      <c r="S899" s="125" t="str">
        <f>IF(b_BDVSA!R899&lt;&gt;"",ABS(b_BDVSA!R899),"")</f>
        <v/>
      </c>
      <c r="T899" s="125" t="str">
        <f>IF(AND(b_BDVSA!R899&lt;&gt;"",b_BDVSA!R899&lt;&gt;0)=TRUE,IF(b_BDVSA!R899&gt;0,"D","A"),"")</f>
        <v/>
      </c>
      <c r="U899" s="126" t="str">
        <f>IF(b_BDVSA!S899&lt;&gt;"",ABS(b_BDVSA!S899),"")</f>
        <v/>
      </c>
      <c r="V899" s="125" t="str">
        <f>IF(b_BDVSA!V899&lt;&gt;"",ABS(b_BDVSA!V899),"")</f>
        <v/>
      </c>
      <c r="W899" s="125" t="str">
        <f>IF(AND(b_BDVSA!V899&lt;&gt;"",b_BDVSA!V899&lt;&gt;0)=TRUE,IF(b_BDVSA!V899&gt;0,"D","A"),"")</f>
        <v/>
      </c>
      <c r="X899" s="125" t="str">
        <f>IF(b_BDVSA!W899&lt;&gt;"",ABS(b_BDVSA!W899),"")</f>
        <v/>
      </c>
      <c r="Y899" s="125" t="str">
        <f>IF(AND(b_BDVSA!W899&lt;&gt;"",b_BDVSA!W899&lt;&gt;0)=TRUE,IF(b_BDVSA!W899&gt;0,"D","A"),"")</f>
        <v/>
      </c>
      <c r="Z899" s="126" t="str">
        <f>IF(b_BDVSA!X899&lt;&gt;"",ABS(b_BDVSA!X899),"")</f>
        <v/>
      </c>
    </row>
    <row r="900" spans="1:26">
      <c r="A900" s="117" t="str">
        <f>IF(dati_pdc!A896&lt;&gt;"",IF(dati_pdc!D896=1,RIGHT(dati_pdc!A896,dati_pdc!E896),dati_pdc!A896),"")</f>
        <v/>
      </c>
      <c r="B900" s="117" t="str">
        <f>IF(dati_pdc!B896&lt;&gt;"",dati_pdc!B896,"")</f>
        <v/>
      </c>
      <c r="C900" s="117" t="str">
        <f>IF(dati_pdc!C896&lt;&gt;"",dati_pdc!C896,"")</f>
        <v/>
      </c>
      <c r="D900" s="117" t="str">
        <f>IF(dati_pdc!D896&lt;&gt;"",dati_pdc!D896,"")</f>
        <v/>
      </c>
      <c r="E900" s="125" t="str">
        <f>IF(b_BDVSA!F900&lt;&gt;"",ABS(b_BDVSA!F900),"")</f>
        <v/>
      </c>
      <c r="F900" s="125" t="str">
        <f>IF(AND(b_BDVSA!F900&lt;&gt;"",b_BDVSA!F900&lt;&gt;0)=TRUE,IF(b_BDVSA!F900&gt;0,"D","A"),"")</f>
        <v/>
      </c>
      <c r="G900" s="125" t="str">
        <f>IF(b_BDVSA!G900&lt;&gt;"",ABS(b_BDVSA!G900),"")</f>
        <v/>
      </c>
      <c r="H900" s="125" t="str">
        <f>IF(AND(b_BDVSA!G900&lt;&gt;"",b_BDVSA!G900&lt;&gt;0)=TRUE,IF(b_BDVSA!G900&gt;0,"D","A"),"")</f>
        <v/>
      </c>
      <c r="I900" s="125" t="str">
        <f>IF(b_BDVSA!H900&lt;&gt;"",ABS(b_BDVSA!H900),"")</f>
        <v/>
      </c>
      <c r="J900" s="125" t="str">
        <f>IF(AND(b_BDVSA!H900&lt;&gt;"",b_BDVSA!H900&lt;&gt;0)=TRUE,IF(b_BDVSA!H900&gt;0,"D","A"),"")</f>
        <v/>
      </c>
      <c r="K900" s="126" t="str">
        <f>IF(b_BDVSA!I900&lt;&gt;"",ABS(b_BDVSA!I900),"")</f>
        <v/>
      </c>
      <c r="L900" s="125" t="str">
        <f>IF(b_BDVSA!L900&lt;&gt;"",ABS(b_BDVSA!L900),"")</f>
        <v/>
      </c>
      <c r="M900" s="125" t="str">
        <f>IF(AND(b_BDVSA!L900&lt;&gt;"",b_BDVSA!L900&lt;&gt;0)=TRUE,IF(b_BDVSA!L900&gt;0,"D","A"),"")</f>
        <v/>
      </c>
      <c r="N900" s="125" t="str">
        <f>IF(b_BDVSA!M900&lt;&gt;"",ABS(b_BDVSA!M900),"")</f>
        <v/>
      </c>
      <c r="O900" s="125" t="str">
        <f>IF(AND(b_BDVSA!M900&lt;&gt;"",b_BDVSA!M900&lt;&gt;0)=TRUE,IF(b_BDVSA!M900&gt;0,"D","A"),"")</f>
        <v/>
      </c>
      <c r="P900" s="126" t="str">
        <f>IF(b_BDVSA!N900&lt;&gt;"",ABS(b_BDVSA!N900),"")</f>
        <v/>
      </c>
      <c r="Q900" s="125" t="str">
        <f>IF(b_BDVSA!Q900&lt;&gt;"",ABS(b_BDVSA!Q900),"")</f>
        <v/>
      </c>
      <c r="R900" s="125" t="str">
        <f>IF(AND(b_BDVSA!Q900&lt;&gt;"",b_BDVSA!Q900&lt;&gt;0)=TRUE,IF(b_BDVSA!Q900&gt;0,"D","A"),"")</f>
        <v/>
      </c>
      <c r="S900" s="125" t="str">
        <f>IF(b_BDVSA!R900&lt;&gt;"",ABS(b_BDVSA!R900),"")</f>
        <v/>
      </c>
      <c r="T900" s="125" t="str">
        <f>IF(AND(b_BDVSA!R900&lt;&gt;"",b_BDVSA!R900&lt;&gt;0)=TRUE,IF(b_BDVSA!R900&gt;0,"D","A"),"")</f>
        <v/>
      </c>
      <c r="U900" s="126" t="str">
        <f>IF(b_BDVSA!S900&lt;&gt;"",ABS(b_BDVSA!S900),"")</f>
        <v/>
      </c>
      <c r="V900" s="125" t="str">
        <f>IF(b_BDVSA!V900&lt;&gt;"",ABS(b_BDVSA!V900),"")</f>
        <v/>
      </c>
      <c r="W900" s="125" t="str">
        <f>IF(AND(b_BDVSA!V900&lt;&gt;"",b_BDVSA!V900&lt;&gt;0)=TRUE,IF(b_BDVSA!V900&gt;0,"D","A"),"")</f>
        <v/>
      </c>
      <c r="X900" s="125" t="str">
        <f>IF(b_BDVSA!W900&lt;&gt;"",ABS(b_BDVSA!W900),"")</f>
        <v/>
      </c>
      <c r="Y900" s="125" t="str">
        <f>IF(AND(b_BDVSA!W900&lt;&gt;"",b_BDVSA!W900&lt;&gt;0)=TRUE,IF(b_BDVSA!W900&gt;0,"D","A"),"")</f>
        <v/>
      </c>
      <c r="Z900" s="126" t="str">
        <f>IF(b_BDVSA!X900&lt;&gt;"",ABS(b_BDVSA!X900),"")</f>
        <v/>
      </c>
    </row>
    <row r="901" spans="1:26">
      <c r="A901" s="117" t="str">
        <f>IF(dati_pdc!A897&lt;&gt;"",IF(dati_pdc!D897=1,RIGHT(dati_pdc!A897,dati_pdc!E897),dati_pdc!A897),"")</f>
        <v/>
      </c>
      <c r="B901" s="117" t="str">
        <f>IF(dati_pdc!B897&lt;&gt;"",dati_pdc!B897,"")</f>
        <v/>
      </c>
      <c r="C901" s="117" t="str">
        <f>IF(dati_pdc!C897&lt;&gt;"",dati_pdc!C897,"")</f>
        <v/>
      </c>
      <c r="D901" s="117" t="str">
        <f>IF(dati_pdc!D897&lt;&gt;"",dati_pdc!D897,"")</f>
        <v/>
      </c>
      <c r="E901" s="125" t="str">
        <f>IF(b_BDVSA!F901&lt;&gt;"",ABS(b_BDVSA!F901),"")</f>
        <v/>
      </c>
      <c r="F901" s="125" t="str">
        <f>IF(AND(b_BDVSA!F901&lt;&gt;"",b_BDVSA!F901&lt;&gt;0)=TRUE,IF(b_BDVSA!F901&gt;0,"D","A"),"")</f>
        <v/>
      </c>
      <c r="G901" s="125" t="str">
        <f>IF(b_BDVSA!G901&lt;&gt;"",ABS(b_BDVSA!G901),"")</f>
        <v/>
      </c>
      <c r="H901" s="125" t="str">
        <f>IF(AND(b_BDVSA!G901&lt;&gt;"",b_BDVSA!G901&lt;&gt;0)=TRUE,IF(b_BDVSA!G901&gt;0,"D","A"),"")</f>
        <v/>
      </c>
      <c r="I901" s="125" t="str">
        <f>IF(b_BDVSA!H901&lt;&gt;"",ABS(b_BDVSA!H901),"")</f>
        <v/>
      </c>
      <c r="J901" s="125" t="str">
        <f>IF(AND(b_BDVSA!H901&lt;&gt;"",b_BDVSA!H901&lt;&gt;0)=TRUE,IF(b_BDVSA!H901&gt;0,"D","A"),"")</f>
        <v/>
      </c>
      <c r="K901" s="126" t="str">
        <f>IF(b_BDVSA!I901&lt;&gt;"",ABS(b_BDVSA!I901),"")</f>
        <v/>
      </c>
      <c r="L901" s="125" t="str">
        <f>IF(b_BDVSA!L901&lt;&gt;"",ABS(b_BDVSA!L901),"")</f>
        <v/>
      </c>
      <c r="M901" s="125" t="str">
        <f>IF(AND(b_BDVSA!L901&lt;&gt;"",b_BDVSA!L901&lt;&gt;0)=TRUE,IF(b_BDVSA!L901&gt;0,"D","A"),"")</f>
        <v/>
      </c>
      <c r="N901" s="125" t="str">
        <f>IF(b_BDVSA!M901&lt;&gt;"",ABS(b_BDVSA!M901),"")</f>
        <v/>
      </c>
      <c r="O901" s="125" t="str">
        <f>IF(AND(b_BDVSA!M901&lt;&gt;"",b_BDVSA!M901&lt;&gt;0)=TRUE,IF(b_BDVSA!M901&gt;0,"D","A"),"")</f>
        <v/>
      </c>
      <c r="P901" s="126" t="str">
        <f>IF(b_BDVSA!N901&lt;&gt;"",ABS(b_BDVSA!N901),"")</f>
        <v/>
      </c>
      <c r="Q901" s="125" t="str">
        <f>IF(b_BDVSA!Q901&lt;&gt;"",ABS(b_BDVSA!Q901),"")</f>
        <v/>
      </c>
      <c r="R901" s="125" t="str">
        <f>IF(AND(b_BDVSA!Q901&lt;&gt;"",b_BDVSA!Q901&lt;&gt;0)=TRUE,IF(b_BDVSA!Q901&gt;0,"D","A"),"")</f>
        <v/>
      </c>
      <c r="S901" s="125" t="str">
        <f>IF(b_BDVSA!R901&lt;&gt;"",ABS(b_BDVSA!R901),"")</f>
        <v/>
      </c>
      <c r="T901" s="125" t="str">
        <f>IF(AND(b_BDVSA!R901&lt;&gt;"",b_BDVSA!R901&lt;&gt;0)=TRUE,IF(b_BDVSA!R901&gt;0,"D","A"),"")</f>
        <v/>
      </c>
      <c r="U901" s="126" t="str">
        <f>IF(b_BDVSA!S901&lt;&gt;"",ABS(b_BDVSA!S901),"")</f>
        <v/>
      </c>
      <c r="V901" s="125" t="str">
        <f>IF(b_BDVSA!V901&lt;&gt;"",ABS(b_BDVSA!V901),"")</f>
        <v/>
      </c>
      <c r="W901" s="125" t="str">
        <f>IF(AND(b_BDVSA!V901&lt;&gt;"",b_BDVSA!V901&lt;&gt;0)=TRUE,IF(b_BDVSA!V901&gt;0,"D","A"),"")</f>
        <v/>
      </c>
      <c r="X901" s="125" t="str">
        <f>IF(b_BDVSA!W901&lt;&gt;"",ABS(b_BDVSA!W901),"")</f>
        <v/>
      </c>
      <c r="Y901" s="125" t="str">
        <f>IF(AND(b_BDVSA!W901&lt;&gt;"",b_BDVSA!W901&lt;&gt;0)=TRUE,IF(b_BDVSA!W901&gt;0,"D","A"),"")</f>
        <v/>
      </c>
      <c r="Z901" s="126" t="str">
        <f>IF(b_BDVSA!X901&lt;&gt;"",ABS(b_BDVSA!X901),"")</f>
        <v/>
      </c>
    </row>
    <row r="902" spans="1:26">
      <c r="A902" s="117" t="str">
        <f>IF(dati_pdc!A898&lt;&gt;"",IF(dati_pdc!D898=1,RIGHT(dati_pdc!A898,dati_pdc!E898),dati_pdc!A898),"")</f>
        <v/>
      </c>
      <c r="B902" s="117" t="str">
        <f>IF(dati_pdc!B898&lt;&gt;"",dati_pdc!B898,"")</f>
        <v/>
      </c>
      <c r="C902" s="117" t="str">
        <f>IF(dati_pdc!C898&lt;&gt;"",dati_pdc!C898,"")</f>
        <v/>
      </c>
      <c r="D902" s="117" t="str">
        <f>IF(dati_pdc!D898&lt;&gt;"",dati_pdc!D898,"")</f>
        <v/>
      </c>
      <c r="E902" s="125" t="str">
        <f>IF(b_BDVSA!F902&lt;&gt;"",ABS(b_BDVSA!F902),"")</f>
        <v/>
      </c>
      <c r="F902" s="125" t="str">
        <f>IF(AND(b_BDVSA!F902&lt;&gt;"",b_BDVSA!F902&lt;&gt;0)=TRUE,IF(b_BDVSA!F902&gt;0,"D","A"),"")</f>
        <v/>
      </c>
      <c r="G902" s="125" t="str">
        <f>IF(b_BDVSA!G902&lt;&gt;"",ABS(b_BDVSA!G902),"")</f>
        <v/>
      </c>
      <c r="H902" s="125" t="str">
        <f>IF(AND(b_BDVSA!G902&lt;&gt;"",b_BDVSA!G902&lt;&gt;0)=TRUE,IF(b_BDVSA!G902&gt;0,"D","A"),"")</f>
        <v/>
      </c>
      <c r="I902" s="125" t="str">
        <f>IF(b_BDVSA!H902&lt;&gt;"",ABS(b_BDVSA!H902),"")</f>
        <v/>
      </c>
      <c r="J902" s="125" t="str">
        <f>IF(AND(b_BDVSA!H902&lt;&gt;"",b_BDVSA!H902&lt;&gt;0)=TRUE,IF(b_BDVSA!H902&gt;0,"D","A"),"")</f>
        <v/>
      </c>
      <c r="K902" s="126" t="str">
        <f>IF(b_BDVSA!I902&lt;&gt;"",ABS(b_BDVSA!I902),"")</f>
        <v/>
      </c>
      <c r="L902" s="125" t="str">
        <f>IF(b_BDVSA!L902&lt;&gt;"",ABS(b_BDVSA!L902),"")</f>
        <v/>
      </c>
      <c r="M902" s="125" t="str">
        <f>IF(AND(b_BDVSA!L902&lt;&gt;"",b_BDVSA!L902&lt;&gt;0)=TRUE,IF(b_BDVSA!L902&gt;0,"D","A"),"")</f>
        <v/>
      </c>
      <c r="N902" s="125" t="str">
        <f>IF(b_BDVSA!M902&lt;&gt;"",ABS(b_BDVSA!M902),"")</f>
        <v/>
      </c>
      <c r="O902" s="125" t="str">
        <f>IF(AND(b_BDVSA!M902&lt;&gt;"",b_BDVSA!M902&lt;&gt;0)=TRUE,IF(b_BDVSA!M902&gt;0,"D","A"),"")</f>
        <v/>
      </c>
      <c r="P902" s="126" t="str">
        <f>IF(b_BDVSA!N902&lt;&gt;"",ABS(b_BDVSA!N902),"")</f>
        <v/>
      </c>
      <c r="Q902" s="125" t="str">
        <f>IF(b_BDVSA!Q902&lt;&gt;"",ABS(b_BDVSA!Q902),"")</f>
        <v/>
      </c>
      <c r="R902" s="125" t="str">
        <f>IF(AND(b_BDVSA!Q902&lt;&gt;"",b_BDVSA!Q902&lt;&gt;0)=TRUE,IF(b_BDVSA!Q902&gt;0,"D","A"),"")</f>
        <v/>
      </c>
      <c r="S902" s="125" t="str">
        <f>IF(b_BDVSA!R902&lt;&gt;"",ABS(b_BDVSA!R902),"")</f>
        <v/>
      </c>
      <c r="T902" s="125" t="str">
        <f>IF(AND(b_BDVSA!R902&lt;&gt;"",b_BDVSA!R902&lt;&gt;0)=TRUE,IF(b_BDVSA!R902&gt;0,"D","A"),"")</f>
        <v/>
      </c>
      <c r="U902" s="126" t="str">
        <f>IF(b_BDVSA!S902&lt;&gt;"",ABS(b_BDVSA!S902),"")</f>
        <v/>
      </c>
      <c r="V902" s="125" t="str">
        <f>IF(b_BDVSA!V902&lt;&gt;"",ABS(b_BDVSA!V902),"")</f>
        <v/>
      </c>
      <c r="W902" s="125" t="str">
        <f>IF(AND(b_BDVSA!V902&lt;&gt;"",b_BDVSA!V902&lt;&gt;0)=TRUE,IF(b_BDVSA!V902&gt;0,"D","A"),"")</f>
        <v/>
      </c>
      <c r="X902" s="125" t="str">
        <f>IF(b_BDVSA!W902&lt;&gt;"",ABS(b_BDVSA!W902),"")</f>
        <v/>
      </c>
      <c r="Y902" s="125" t="str">
        <f>IF(AND(b_BDVSA!W902&lt;&gt;"",b_BDVSA!W902&lt;&gt;0)=TRUE,IF(b_BDVSA!W902&gt;0,"D","A"),"")</f>
        <v/>
      </c>
      <c r="Z902" s="126" t="str">
        <f>IF(b_BDVSA!X902&lt;&gt;"",ABS(b_BDVSA!X902),"")</f>
        <v/>
      </c>
    </row>
    <row r="903" spans="1:26">
      <c r="A903" s="117" t="str">
        <f>IF(dati_pdc!A899&lt;&gt;"",IF(dati_pdc!D899=1,RIGHT(dati_pdc!A899,dati_pdc!E899),dati_pdc!A899),"")</f>
        <v/>
      </c>
      <c r="B903" s="117" t="str">
        <f>IF(dati_pdc!B899&lt;&gt;"",dati_pdc!B899,"")</f>
        <v/>
      </c>
      <c r="C903" s="117" t="str">
        <f>IF(dati_pdc!C899&lt;&gt;"",dati_pdc!C899,"")</f>
        <v/>
      </c>
      <c r="D903" s="117" t="str">
        <f>IF(dati_pdc!D899&lt;&gt;"",dati_pdc!D899,"")</f>
        <v/>
      </c>
      <c r="E903" s="125" t="str">
        <f>IF(b_BDVSA!F903&lt;&gt;"",ABS(b_BDVSA!F903),"")</f>
        <v/>
      </c>
      <c r="F903" s="125" t="str">
        <f>IF(AND(b_BDVSA!F903&lt;&gt;"",b_BDVSA!F903&lt;&gt;0)=TRUE,IF(b_BDVSA!F903&gt;0,"D","A"),"")</f>
        <v/>
      </c>
      <c r="G903" s="125" t="str">
        <f>IF(b_BDVSA!G903&lt;&gt;"",ABS(b_BDVSA!G903),"")</f>
        <v/>
      </c>
      <c r="H903" s="125" t="str">
        <f>IF(AND(b_BDVSA!G903&lt;&gt;"",b_BDVSA!G903&lt;&gt;0)=TRUE,IF(b_BDVSA!G903&gt;0,"D","A"),"")</f>
        <v/>
      </c>
      <c r="I903" s="125" t="str">
        <f>IF(b_BDVSA!H903&lt;&gt;"",ABS(b_BDVSA!H903),"")</f>
        <v/>
      </c>
      <c r="J903" s="125" t="str">
        <f>IF(AND(b_BDVSA!H903&lt;&gt;"",b_BDVSA!H903&lt;&gt;0)=TRUE,IF(b_BDVSA!H903&gt;0,"D","A"),"")</f>
        <v/>
      </c>
      <c r="K903" s="126" t="str">
        <f>IF(b_BDVSA!I903&lt;&gt;"",ABS(b_BDVSA!I903),"")</f>
        <v/>
      </c>
      <c r="L903" s="125" t="str">
        <f>IF(b_BDVSA!L903&lt;&gt;"",ABS(b_BDVSA!L903),"")</f>
        <v/>
      </c>
      <c r="M903" s="125" t="str">
        <f>IF(AND(b_BDVSA!L903&lt;&gt;"",b_BDVSA!L903&lt;&gt;0)=TRUE,IF(b_BDVSA!L903&gt;0,"D","A"),"")</f>
        <v/>
      </c>
      <c r="N903" s="125" t="str">
        <f>IF(b_BDVSA!M903&lt;&gt;"",ABS(b_BDVSA!M903),"")</f>
        <v/>
      </c>
      <c r="O903" s="125" t="str">
        <f>IF(AND(b_BDVSA!M903&lt;&gt;"",b_BDVSA!M903&lt;&gt;0)=TRUE,IF(b_BDVSA!M903&gt;0,"D","A"),"")</f>
        <v/>
      </c>
      <c r="P903" s="126" t="str">
        <f>IF(b_BDVSA!N903&lt;&gt;"",ABS(b_BDVSA!N903),"")</f>
        <v/>
      </c>
      <c r="Q903" s="125" t="str">
        <f>IF(b_BDVSA!Q903&lt;&gt;"",ABS(b_BDVSA!Q903),"")</f>
        <v/>
      </c>
      <c r="R903" s="125" t="str">
        <f>IF(AND(b_BDVSA!Q903&lt;&gt;"",b_BDVSA!Q903&lt;&gt;0)=TRUE,IF(b_BDVSA!Q903&gt;0,"D","A"),"")</f>
        <v/>
      </c>
      <c r="S903" s="125" t="str">
        <f>IF(b_BDVSA!R903&lt;&gt;"",ABS(b_BDVSA!R903),"")</f>
        <v/>
      </c>
      <c r="T903" s="125" t="str">
        <f>IF(AND(b_BDVSA!R903&lt;&gt;"",b_BDVSA!R903&lt;&gt;0)=TRUE,IF(b_BDVSA!R903&gt;0,"D","A"),"")</f>
        <v/>
      </c>
      <c r="U903" s="126" t="str">
        <f>IF(b_BDVSA!S903&lt;&gt;"",ABS(b_BDVSA!S903),"")</f>
        <v/>
      </c>
      <c r="V903" s="125" t="str">
        <f>IF(b_BDVSA!V903&lt;&gt;"",ABS(b_BDVSA!V903),"")</f>
        <v/>
      </c>
      <c r="W903" s="125" t="str">
        <f>IF(AND(b_BDVSA!V903&lt;&gt;"",b_BDVSA!V903&lt;&gt;0)=TRUE,IF(b_BDVSA!V903&gt;0,"D","A"),"")</f>
        <v/>
      </c>
      <c r="X903" s="125" t="str">
        <f>IF(b_BDVSA!W903&lt;&gt;"",ABS(b_BDVSA!W903),"")</f>
        <v/>
      </c>
      <c r="Y903" s="125" t="str">
        <f>IF(AND(b_BDVSA!W903&lt;&gt;"",b_BDVSA!W903&lt;&gt;0)=TRUE,IF(b_BDVSA!W903&gt;0,"D","A"),"")</f>
        <v/>
      </c>
      <c r="Z903" s="126" t="str">
        <f>IF(b_BDVSA!X903&lt;&gt;"",ABS(b_BDVSA!X903),"")</f>
        <v/>
      </c>
    </row>
    <row r="904" spans="1:26">
      <c r="A904" s="117" t="str">
        <f>IF(dati_pdc!A900&lt;&gt;"",IF(dati_pdc!D900=1,RIGHT(dati_pdc!A900,dati_pdc!E900),dati_pdc!A900),"")</f>
        <v/>
      </c>
      <c r="B904" s="117" t="str">
        <f>IF(dati_pdc!B900&lt;&gt;"",dati_pdc!B900,"")</f>
        <v/>
      </c>
      <c r="C904" s="117" t="str">
        <f>IF(dati_pdc!C900&lt;&gt;"",dati_pdc!C900,"")</f>
        <v/>
      </c>
      <c r="D904" s="117" t="str">
        <f>IF(dati_pdc!D900&lt;&gt;"",dati_pdc!D900,"")</f>
        <v/>
      </c>
      <c r="E904" s="125" t="str">
        <f>IF(b_BDVSA!F904&lt;&gt;"",ABS(b_BDVSA!F904),"")</f>
        <v/>
      </c>
      <c r="F904" s="125" t="str">
        <f>IF(AND(b_BDVSA!F904&lt;&gt;"",b_BDVSA!F904&lt;&gt;0)=TRUE,IF(b_BDVSA!F904&gt;0,"D","A"),"")</f>
        <v/>
      </c>
      <c r="G904" s="125" t="str">
        <f>IF(b_BDVSA!G904&lt;&gt;"",ABS(b_BDVSA!G904),"")</f>
        <v/>
      </c>
      <c r="H904" s="125" t="str">
        <f>IF(AND(b_BDVSA!G904&lt;&gt;"",b_BDVSA!G904&lt;&gt;0)=TRUE,IF(b_BDVSA!G904&gt;0,"D","A"),"")</f>
        <v/>
      </c>
      <c r="I904" s="125" t="str">
        <f>IF(b_BDVSA!H904&lt;&gt;"",ABS(b_BDVSA!H904),"")</f>
        <v/>
      </c>
      <c r="J904" s="125" t="str">
        <f>IF(AND(b_BDVSA!H904&lt;&gt;"",b_BDVSA!H904&lt;&gt;0)=TRUE,IF(b_BDVSA!H904&gt;0,"D","A"),"")</f>
        <v/>
      </c>
      <c r="K904" s="126" t="str">
        <f>IF(b_BDVSA!I904&lt;&gt;"",ABS(b_BDVSA!I904),"")</f>
        <v/>
      </c>
      <c r="L904" s="125" t="str">
        <f>IF(b_BDVSA!L904&lt;&gt;"",ABS(b_BDVSA!L904),"")</f>
        <v/>
      </c>
      <c r="M904" s="125" t="str">
        <f>IF(AND(b_BDVSA!L904&lt;&gt;"",b_BDVSA!L904&lt;&gt;0)=TRUE,IF(b_BDVSA!L904&gt;0,"D","A"),"")</f>
        <v/>
      </c>
      <c r="N904" s="125" t="str">
        <f>IF(b_BDVSA!M904&lt;&gt;"",ABS(b_BDVSA!M904),"")</f>
        <v/>
      </c>
      <c r="O904" s="125" t="str">
        <f>IF(AND(b_BDVSA!M904&lt;&gt;"",b_BDVSA!M904&lt;&gt;0)=TRUE,IF(b_BDVSA!M904&gt;0,"D","A"),"")</f>
        <v/>
      </c>
      <c r="P904" s="126" t="str">
        <f>IF(b_BDVSA!N904&lt;&gt;"",ABS(b_BDVSA!N904),"")</f>
        <v/>
      </c>
      <c r="Q904" s="125" t="str">
        <f>IF(b_BDVSA!Q904&lt;&gt;"",ABS(b_BDVSA!Q904),"")</f>
        <v/>
      </c>
      <c r="R904" s="125" t="str">
        <f>IF(AND(b_BDVSA!Q904&lt;&gt;"",b_BDVSA!Q904&lt;&gt;0)=TRUE,IF(b_BDVSA!Q904&gt;0,"D","A"),"")</f>
        <v/>
      </c>
      <c r="S904" s="125" t="str">
        <f>IF(b_BDVSA!R904&lt;&gt;"",ABS(b_BDVSA!R904),"")</f>
        <v/>
      </c>
      <c r="T904" s="125" t="str">
        <f>IF(AND(b_BDVSA!R904&lt;&gt;"",b_BDVSA!R904&lt;&gt;0)=TRUE,IF(b_BDVSA!R904&gt;0,"D","A"),"")</f>
        <v/>
      </c>
      <c r="U904" s="126" t="str">
        <f>IF(b_BDVSA!S904&lt;&gt;"",ABS(b_BDVSA!S904),"")</f>
        <v/>
      </c>
      <c r="V904" s="125" t="str">
        <f>IF(b_BDVSA!V904&lt;&gt;"",ABS(b_BDVSA!V904),"")</f>
        <v/>
      </c>
      <c r="W904" s="125" t="str">
        <f>IF(AND(b_BDVSA!V904&lt;&gt;"",b_BDVSA!V904&lt;&gt;0)=TRUE,IF(b_BDVSA!V904&gt;0,"D","A"),"")</f>
        <v/>
      </c>
      <c r="X904" s="125" t="str">
        <f>IF(b_BDVSA!W904&lt;&gt;"",ABS(b_BDVSA!W904),"")</f>
        <v/>
      </c>
      <c r="Y904" s="125" t="str">
        <f>IF(AND(b_BDVSA!W904&lt;&gt;"",b_BDVSA!W904&lt;&gt;0)=TRUE,IF(b_BDVSA!W904&gt;0,"D","A"),"")</f>
        <v/>
      </c>
      <c r="Z904" s="126" t="str">
        <f>IF(b_BDVSA!X904&lt;&gt;"",ABS(b_BDVSA!X904),"")</f>
        <v/>
      </c>
    </row>
    <row r="905" spans="1:26">
      <c r="A905" s="117" t="str">
        <f>IF(dati_pdc!A901&lt;&gt;"",IF(dati_pdc!D901=1,RIGHT(dati_pdc!A901,dati_pdc!E901),dati_pdc!A901),"")</f>
        <v/>
      </c>
      <c r="B905" s="117" t="str">
        <f>IF(dati_pdc!B901&lt;&gt;"",dati_pdc!B901,"")</f>
        <v/>
      </c>
      <c r="C905" s="117" t="str">
        <f>IF(dati_pdc!C901&lt;&gt;"",dati_pdc!C901,"")</f>
        <v/>
      </c>
      <c r="D905" s="117" t="str">
        <f>IF(dati_pdc!D901&lt;&gt;"",dati_pdc!D901,"")</f>
        <v/>
      </c>
      <c r="E905" s="125" t="str">
        <f>IF(b_BDVSA!F905&lt;&gt;"",ABS(b_BDVSA!F905),"")</f>
        <v/>
      </c>
      <c r="F905" s="125" t="str">
        <f>IF(AND(b_BDVSA!F905&lt;&gt;"",b_BDVSA!F905&lt;&gt;0)=TRUE,IF(b_BDVSA!F905&gt;0,"D","A"),"")</f>
        <v/>
      </c>
      <c r="G905" s="125" t="str">
        <f>IF(b_BDVSA!G905&lt;&gt;"",ABS(b_BDVSA!G905),"")</f>
        <v/>
      </c>
      <c r="H905" s="125" t="str">
        <f>IF(AND(b_BDVSA!G905&lt;&gt;"",b_BDVSA!G905&lt;&gt;0)=TRUE,IF(b_BDVSA!G905&gt;0,"D","A"),"")</f>
        <v/>
      </c>
      <c r="I905" s="125" t="str">
        <f>IF(b_BDVSA!H905&lt;&gt;"",ABS(b_BDVSA!H905),"")</f>
        <v/>
      </c>
      <c r="J905" s="125" t="str">
        <f>IF(AND(b_BDVSA!H905&lt;&gt;"",b_BDVSA!H905&lt;&gt;0)=TRUE,IF(b_BDVSA!H905&gt;0,"D","A"),"")</f>
        <v/>
      </c>
      <c r="K905" s="126" t="str">
        <f>IF(b_BDVSA!I905&lt;&gt;"",ABS(b_BDVSA!I905),"")</f>
        <v/>
      </c>
      <c r="L905" s="125" t="str">
        <f>IF(b_BDVSA!L905&lt;&gt;"",ABS(b_BDVSA!L905),"")</f>
        <v/>
      </c>
      <c r="M905" s="125" t="str">
        <f>IF(AND(b_BDVSA!L905&lt;&gt;"",b_BDVSA!L905&lt;&gt;0)=TRUE,IF(b_BDVSA!L905&gt;0,"D","A"),"")</f>
        <v/>
      </c>
      <c r="N905" s="125" t="str">
        <f>IF(b_BDVSA!M905&lt;&gt;"",ABS(b_BDVSA!M905),"")</f>
        <v/>
      </c>
      <c r="O905" s="125" t="str">
        <f>IF(AND(b_BDVSA!M905&lt;&gt;"",b_BDVSA!M905&lt;&gt;0)=TRUE,IF(b_BDVSA!M905&gt;0,"D","A"),"")</f>
        <v/>
      </c>
      <c r="P905" s="126" t="str">
        <f>IF(b_BDVSA!N905&lt;&gt;"",ABS(b_BDVSA!N905),"")</f>
        <v/>
      </c>
      <c r="Q905" s="125" t="str">
        <f>IF(b_BDVSA!Q905&lt;&gt;"",ABS(b_BDVSA!Q905),"")</f>
        <v/>
      </c>
      <c r="R905" s="125" t="str">
        <f>IF(AND(b_BDVSA!Q905&lt;&gt;"",b_BDVSA!Q905&lt;&gt;0)=TRUE,IF(b_BDVSA!Q905&gt;0,"D","A"),"")</f>
        <v/>
      </c>
      <c r="S905" s="125" t="str">
        <f>IF(b_BDVSA!R905&lt;&gt;"",ABS(b_BDVSA!R905),"")</f>
        <v/>
      </c>
      <c r="T905" s="125" t="str">
        <f>IF(AND(b_BDVSA!R905&lt;&gt;"",b_BDVSA!R905&lt;&gt;0)=TRUE,IF(b_BDVSA!R905&gt;0,"D","A"),"")</f>
        <v/>
      </c>
      <c r="U905" s="126" t="str">
        <f>IF(b_BDVSA!S905&lt;&gt;"",ABS(b_BDVSA!S905),"")</f>
        <v/>
      </c>
      <c r="V905" s="125" t="str">
        <f>IF(b_BDVSA!V905&lt;&gt;"",ABS(b_BDVSA!V905),"")</f>
        <v/>
      </c>
      <c r="W905" s="125" t="str">
        <f>IF(AND(b_BDVSA!V905&lt;&gt;"",b_BDVSA!V905&lt;&gt;0)=TRUE,IF(b_BDVSA!V905&gt;0,"D","A"),"")</f>
        <v/>
      </c>
      <c r="X905" s="125" t="str">
        <f>IF(b_BDVSA!W905&lt;&gt;"",ABS(b_BDVSA!W905),"")</f>
        <v/>
      </c>
      <c r="Y905" s="125" t="str">
        <f>IF(AND(b_BDVSA!W905&lt;&gt;"",b_BDVSA!W905&lt;&gt;0)=TRUE,IF(b_BDVSA!W905&gt;0,"D","A"),"")</f>
        <v/>
      </c>
      <c r="Z905" s="126" t="str">
        <f>IF(b_BDVSA!X905&lt;&gt;"",ABS(b_BDVSA!X905),"")</f>
        <v/>
      </c>
    </row>
    <row r="906" spans="1:26">
      <c r="A906" s="117" t="str">
        <f>IF(dati_pdc!A902&lt;&gt;"",IF(dati_pdc!D902=1,RIGHT(dati_pdc!A902,dati_pdc!E902),dati_pdc!A902),"")</f>
        <v/>
      </c>
      <c r="B906" s="117" t="str">
        <f>IF(dati_pdc!B902&lt;&gt;"",dati_pdc!B902,"")</f>
        <v/>
      </c>
      <c r="C906" s="117" t="str">
        <f>IF(dati_pdc!C902&lt;&gt;"",dati_pdc!C902,"")</f>
        <v/>
      </c>
      <c r="D906" s="117" t="str">
        <f>IF(dati_pdc!D902&lt;&gt;"",dati_pdc!D902,"")</f>
        <v/>
      </c>
      <c r="E906" s="125" t="str">
        <f>IF(b_BDVSA!F906&lt;&gt;"",ABS(b_BDVSA!F906),"")</f>
        <v/>
      </c>
      <c r="F906" s="125" t="str">
        <f>IF(AND(b_BDVSA!F906&lt;&gt;"",b_BDVSA!F906&lt;&gt;0)=TRUE,IF(b_BDVSA!F906&gt;0,"D","A"),"")</f>
        <v/>
      </c>
      <c r="G906" s="125" t="str">
        <f>IF(b_BDVSA!G906&lt;&gt;"",ABS(b_BDVSA!G906),"")</f>
        <v/>
      </c>
      <c r="H906" s="125" t="str">
        <f>IF(AND(b_BDVSA!G906&lt;&gt;"",b_BDVSA!G906&lt;&gt;0)=TRUE,IF(b_BDVSA!G906&gt;0,"D","A"),"")</f>
        <v/>
      </c>
      <c r="I906" s="125" t="str">
        <f>IF(b_BDVSA!H906&lt;&gt;"",ABS(b_BDVSA!H906),"")</f>
        <v/>
      </c>
      <c r="J906" s="125" t="str">
        <f>IF(AND(b_BDVSA!H906&lt;&gt;"",b_BDVSA!H906&lt;&gt;0)=TRUE,IF(b_BDVSA!H906&gt;0,"D","A"),"")</f>
        <v/>
      </c>
      <c r="K906" s="126" t="str">
        <f>IF(b_BDVSA!I906&lt;&gt;"",ABS(b_BDVSA!I906),"")</f>
        <v/>
      </c>
      <c r="L906" s="125" t="str">
        <f>IF(b_BDVSA!L906&lt;&gt;"",ABS(b_BDVSA!L906),"")</f>
        <v/>
      </c>
      <c r="M906" s="125" t="str">
        <f>IF(AND(b_BDVSA!L906&lt;&gt;"",b_BDVSA!L906&lt;&gt;0)=TRUE,IF(b_BDVSA!L906&gt;0,"D","A"),"")</f>
        <v/>
      </c>
      <c r="N906" s="125" t="str">
        <f>IF(b_BDVSA!M906&lt;&gt;"",ABS(b_BDVSA!M906),"")</f>
        <v/>
      </c>
      <c r="O906" s="125" t="str">
        <f>IF(AND(b_BDVSA!M906&lt;&gt;"",b_BDVSA!M906&lt;&gt;0)=TRUE,IF(b_BDVSA!M906&gt;0,"D","A"),"")</f>
        <v/>
      </c>
      <c r="P906" s="126" t="str">
        <f>IF(b_BDVSA!N906&lt;&gt;"",ABS(b_BDVSA!N906),"")</f>
        <v/>
      </c>
      <c r="Q906" s="125" t="str">
        <f>IF(b_BDVSA!Q906&lt;&gt;"",ABS(b_BDVSA!Q906),"")</f>
        <v/>
      </c>
      <c r="R906" s="125" t="str">
        <f>IF(AND(b_BDVSA!Q906&lt;&gt;"",b_BDVSA!Q906&lt;&gt;0)=TRUE,IF(b_BDVSA!Q906&gt;0,"D","A"),"")</f>
        <v/>
      </c>
      <c r="S906" s="125" t="str">
        <f>IF(b_BDVSA!R906&lt;&gt;"",ABS(b_BDVSA!R906),"")</f>
        <v/>
      </c>
      <c r="T906" s="125" t="str">
        <f>IF(AND(b_BDVSA!R906&lt;&gt;"",b_BDVSA!R906&lt;&gt;0)=TRUE,IF(b_BDVSA!R906&gt;0,"D","A"),"")</f>
        <v/>
      </c>
      <c r="U906" s="126" t="str">
        <f>IF(b_BDVSA!S906&lt;&gt;"",ABS(b_BDVSA!S906),"")</f>
        <v/>
      </c>
      <c r="V906" s="125" t="str">
        <f>IF(b_BDVSA!V906&lt;&gt;"",ABS(b_BDVSA!V906),"")</f>
        <v/>
      </c>
      <c r="W906" s="125" t="str">
        <f>IF(AND(b_BDVSA!V906&lt;&gt;"",b_BDVSA!V906&lt;&gt;0)=TRUE,IF(b_BDVSA!V906&gt;0,"D","A"),"")</f>
        <v/>
      </c>
      <c r="X906" s="125" t="str">
        <f>IF(b_BDVSA!W906&lt;&gt;"",ABS(b_BDVSA!W906),"")</f>
        <v/>
      </c>
      <c r="Y906" s="125" t="str">
        <f>IF(AND(b_BDVSA!W906&lt;&gt;"",b_BDVSA!W906&lt;&gt;0)=TRUE,IF(b_BDVSA!W906&gt;0,"D","A"),"")</f>
        <v/>
      </c>
      <c r="Z906" s="126" t="str">
        <f>IF(b_BDVSA!X906&lt;&gt;"",ABS(b_BDVSA!X906),"")</f>
        <v/>
      </c>
    </row>
    <row r="907" spans="1:26">
      <c r="A907" s="117" t="str">
        <f>IF(dati_pdc!A903&lt;&gt;"",IF(dati_pdc!D903=1,RIGHT(dati_pdc!A903,dati_pdc!E903),dati_pdc!A903),"")</f>
        <v/>
      </c>
      <c r="B907" s="117" t="str">
        <f>IF(dati_pdc!B903&lt;&gt;"",dati_pdc!B903,"")</f>
        <v/>
      </c>
      <c r="C907" s="117" t="str">
        <f>IF(dati_pdc!C903&lt;&gt;"",dati_pdc!C903,"")</f>
        <v/>
      </c>
      <c r="D907" s="117" t="str">
        <f>IF(dati_pdc!D903&lt;&gt;"",dati_pdc!D903,"")</f>
        <v/>
      </c>
      <c r="E907" s="125" t="str">
        <f>IF(b_BDVSA!F907&lt;&gt;"",ABS(b_BDVSA!F907),"")</f>
        <v/>
      </c>
      <c r="F907" s="125" t="str">
        <f>IF(AND(b_BDVSA!F907&lt;&gt;"",b_BDVSA!F907&lt;&gt;0)=TRUE,IF(b_BDVSA!F907&gt;0,"D","A"),"")</f>
        <v/>
      </c>
      <c r="G907" s="125" t="str">
        <f>IF(b_BDVSA!G907&lt;&gt;"",ABS(b_BDVSA!G907),"")</f>
        <v/>
      </c>
      <c r="H907" s="125" t="str">
        <f>IF(AND(b_BDVSA!G907&lt;&gt;"",b_BDVSA!G907&lt;&gt;0)=TRUE,IF(b_BDVSA!G907&gt;0,"D","A"),"")</f>
        <v/>
      </c>
      <c r="I907" s="125" t="str">
        <f>IF(b_BDVSA!H907&lt;&gt;"",ABS(b_BDVSA!H907),"")</f>
        <v/>
      </c>
      <c r="J907" s="125" t="str">
        <f>IF(AND(b_BDVSA!H907&lt;&gt;"",b_BDVSA!H907&lt;&gt;0)=TRUE,IF(b_BDVSA!H907&gt;0,"D","A"),"")</f>
        <v/>
      </c>
      <c r="K907" s="126" t="str">
        <f>IF(b_BDVSA!I907&lt;&gt;"",ABS(b_BDVSA!I907),"")</f>
        <v/>
      </c>
      <c r="L907" s="125" t="str">
        <f>IF(b_BDVSA!L907&lt;&gt;"",ABS(b_BDVSA!L907),"")</f>
        <v/>
      </c>
      <c r="M907" s="125" t="str">
        <f>IF(AND(b_BDVSA!L907&lt;&gt;"",b_BDVSA!L907&lt;&gt;0)=TRUE,IF(b_BDVSA!L907&gt;0,"D","A"),"")</f>
        <v/>
      </c>
      <c r="N907" s="125" t="str">
        <f>IF(b_BDVSA!M907&lt;&gt;"",ABS(b_BDVSA!M907),"")</f>
        <v/>
      </c>
      <c r="O907" s="125" t="str">
        <f>IF(AND(b_BDVSA!M907&lt;&gt;"",b_BDVSA!M907&lt;&gt;0)=TRUE,IF(b_BDVSA!M907&gt;0,"D","A"),"")</f>
        <v/>
      </c>
      <c r="P907" s="126" t="str">
        <f>IF(b_BDVSA!N907&lt;&gt;"",ABS(b_BDVSA!N907),"")</f>
        <v/>
      </c>
      <c r="Q907" s="125" t="str">
        <f>IF(b_BDVSA!Q907&lt;&gt;"",ABS(b_BDVSA!Q907),"")</f>
        <v/>
      </c>
      <c r="R907" s="125" t="str">
        <f>IF(AND(b_BDVSA!Q907&lt;&gt;"",b_BDVSA!Q907&lt;&gt;0)=TRUE,IF(b_BDVSA!Q907&gt;0,"D","A"),"")</f>
        <v/>
      </c>
      <c r="S907" s="125" t="str">
        <f>IF(b_BDVSA!R907&lt;&gt;"",ABS(b_BDVSA!R907),"")</f>
        <v/>
      </c>
      <c r="T907" s="125" t="str">
        <f>IF(AND(b_BDVSA!R907&lt;&gt;"",b_BDVSA!R907&lt;&gt;0)=TRUE,IF(b_BDVSA!R907&gt;0,"D","A"),"")</f>
        <v/>
      </c>
      <c r="U907" s="126" t="str">
        <f>IF(b_BDVSA!S907&lt;&gt;"",ABS(b_BDVSA!S907),"")</f>
        <v/>
      </c>
      <c r="V907" s="125" t="str">
        <f>IF(b_BDVSA!V907&lt;&gt;"",ABS(b_BDVSA!V907),"")</f>
        <v/>
      </c>
      <c r="W907" s="125" t="str">
        <f>IF(AND(b_BDVSA!V907&lt;&gt;"",b_BDVSA!V907&lt;&gt;0)=TRUE,IF(b_BDVSA!V907&gt;0,"D","A"),"")</f>
        <v/>
      </c>
      <c r="X907" s="125" t="str">
        <f>IF(b_BDVSA!W907&lt;&gt;"",ABS(b_BDVSA!W907),"")</f>
        <v/>
      </c>
      <c r="Y907" s="125" t="str">
        <f>IF(AND(b_BDVSA!W907&lt;&gt;"",b_BDVSA!W907&lt;&gt;0)=TRUE,IF(b_BDVSA!W907&gt;0,"D","A"),"")</f>
        <v/>
      </c>
      <c r="Z907" s="126" t="str">
        <f>IF(b_BDVSA!X907&lt;&gt;"",ABS(b_BDVSA!X907),"")</f>
        <v/>
      </c>
    </row>
    <row r="908" spans="1:26">
      <c r="A908" s="117" t="str">
        <f>IF(dati_pdc!A904&lt;&gt;"",IF(dati_pdc!D904=1,RIGHT(dati_pdc!A904,dati_pdc!E904),dati_pdc!A904),"")</f>
        <v/>
      </c>
      <c r="B908" s="117" t="str">
        <f>IF(dati_pdc!B904&lt;&gt;"",dati_pdc!B904,"")</f>
        <v/>
      </c>
      <c r="C908" s="117" t="str">
        <f>IF(dati_pdc!C904&lt;&gt;"",dati_pdc!C904,"")</f>
        <v/>
      </c>
      <c r="D908" s="117" t="str">
        <f>IF(dati_pdc!D904&lt;&gt;"",dati_pdc!D904,"")</f>
        <v/>
      </c>
      <c r="E908" s="125" t="str">
        <f>IF(b_BDVSA!F908&lt;&gt;"",ABS(b_BDVSA!F908),"")</f>
        <v/>
      </c>
      <c r="F908" s="125" t="str">
        <f>IF(AND(b_BDVSA!F908&lt;&gt;"",b_BDVSA!F908&lt;&gt;0)=TRUE,IF(b_BDVSA!F908&gt;0,"D","A"),"")</f>
        <v/>
      </c>
      <c r="G908" s="125" t="str">
        <f>IF(b_BDVSA!G908&lt;&gt;"",ABS(b_BDVSA!G908),"")</f>
        <v/>
      </c>
      <c r="H908" s="125" t="str">
        <f>IF(AND(b_BDVSA!G908&lt;&gt;"",b_BDVSA!G908&lt;&gt;0)=TRUE,IF(b_BDVSA!G908&gt;0,"D","A"),"")</f>
        <v/>
      </c>
      <c r="I908" s="125" t="str">
        <f>IF(b_BDVSA!H908&lt;&gt;"",ABS(b_BDVSA!H908),"")</f>
        <v/>
      </c>
      <c r="J908" s="125" t="str">
        <f>IF(AND(b_BDVSA!H908&lt;&gt;"",b_BDVSA!H908&lt;&gt;0)=TRUE,IF(b_BDVSA!H908&gt;0,"D","A"),"")</f>
        <v/>
      </c>
      <c r="K908" s="126" t="str">
        <f>IF(b_BDVSA!I908&lt;&gt;"",ABS(b_BDVSA!I908),"")</f>
        <v/>
      </c>
      <c r="L908" s="125" t="str">
        <f>IF(b_BDVSA!L908&lt;&gt;"",ABS(b_BDVSA!L908),"")</f>
        <v/>
      </c>
      <c r="M908" s="125" t="str">
        <f>IF(AND(b_BDVSA!L908&lt;&gt;"",b_BDVSA!L908&lt;&gt;0)=TRUE,IF(b_BDVSA!L908&gt;0,"D","A"),"")</f>
        <v/>
      </c>
      <c r="N908" s="125" t="str">
        <f>IF(b_BDVSA!M908&lt;&gt;"",ABS(b_BDVSA!M908),"")</f>
        <v/>
      </c>
      <c r="O908" s="125" t="str">
        <f>IF(AND(b_BDVSA!M908&lt;&gt;"",b_BDVSA!M908&lt;&gt;0)=TRUE,IF(b_BDVSA!M908&gt;0,"D","A"),"")</f>
        <v/>
      </c>
      <c r="P908" s="126" t="str">
        <f>IF(b_BDVSA!N908&lt;&gt;"",ABS(b_BDVSA!N908),"")</f>
        <v/>
      </c>
      <c r="Q908" s="125" t="str">
        <f>IF(b_BDVSA!Q908&lt;&gt;"",ABS(b_BDVSA!Q908),"")</f>
        <v/>
      </c>
      <c r="R908" s="125" t="str">
        <f>IF(AND(b_BDVSA!Q908&lt;&gt;"",b_BDVSA!Q908&lt;&gt;0)=TRUE,IF(b_BDVSA!Q908&gt;0,"D","A"),"")</f>
        <v/>
      </c>
      <c r="S908" s="125" t="str">
        <f>IF(b_BDVSA!R908&lt;&gt;"",ABS(b_BDVSA!R908),"")</f>
        <v/>
      </c>
      <c r="T908" s="125" t="str">
        <f>IF(AND(b_BDVSA!R908&lt;&gt;"",b_BDVSA!R908&lt;&gt;0)=TRUE,IF(b_BDVSA!R908&gt;0,"D","A"),"")</f>
        <v/>
      </c>
      <c r="U908" s="126" t="str">
        <f>IF(b_BDVSA!S908&lt;&gt;"",ABS(b_BDVSA!S908),"")</f>
        <v/>
      </c>
      <c r="V908" s="125" t="str">
        <f>IF(b_BDVSA!V908&lt;&gt;"",ABS(b_BDVSA!V908),"")</f>
        <v/>
      </c>
      <c r="W908" s="125" t="str">
        <f>IF(AND(b_BDVSA!V908&lt;&gt;"",b_BDVSA!V908&lt;&gt;0)=TRUE,IF(b_BDVSA!V908&gt;0,"D","A"),"")</f>
        <v/>
      </c>
      <c r="X908" s="125" t="str">
        <f>IF(b_BDVSA!W908&lt;&gt;"",ABS(b_BDVSA!W908),"")</f>
        <v/>
      </c>
      <c r="Y908" s="125" t="str">
        <f>IF(AND(b_BDVSA!W908&lt;&gt;"",b_BDVSA!W908&lt;&gt;0)=TRUE,IF(b_BDVSA!W908&gt;0,"D","A"),"")</f>
        <v/>
      </c>
      <c r="Z908" s="126" t="str">
        <f>IF(b_BDVSA!X908&lt;&gt;"",ABS(b_BDVSA!X908),"")</f>
        <v/>
      </c>
    </row>
    <row r="909" spans="1:26">
      <c r="A909" s="117" t="str">
        <f>IF(dati_pdc!A905&lt;&gt;"",IF(dati_pdc!D905=1,RIGHT(dati_pdc!A905,dati_pdc!E905),dati_pdc!A905),"")</f>
        <v/>
      </c>
      <c r="B909" s="117" t="str">
        <f>IF(dati_pdc!B905&lt;&gt;"",dati_pdc!B905,"")</f>
        <v/>
      </c>
      <c r="C909" s="117" t="str">
        <f>IF(dati_pdc!C905&lt;&gt;"",dati_pdc!C905,"")</f>
        <v/>
      </c>
      <c r="D909" s="117" t="str">
        <f>IF(dati_pdc!D905&lt;&gt;"",dati_pdc!D905,"")</f>
        <v/>
      </c>
      <c r="E909" s="125" t="str">
        <f>IF(b_BDVSA!F909&lt;&gt;"",ABS(b_BDVSA!F909),"")</f>
        <v/>
      </c>
      <c r="F909" s="125" t="str">
        <f>IF(AND(b_BDVSA!F909&lt;&gt;"",b_BDVSA!F909&lt;&gt;0)=TRUE,IF(b_BDVSA!F909&gt;0,"D","A"),"")</f>
        <v/>
      </c>
      <c r="G909" s="125" t="str">
        <f>IF(b_BDVSA!G909&lt;&gt;"",ABS(b_BDVSA!G909),"")</f>
        <v/>
      </c>
      <c r="H909" s="125" t="str">
        <f>IF(AND(b_BDVSA!G909&lt;&gt;"",b_BDVSA!G909&lt;&gt;0)=TRUE,IF(b_BDVSA!G909&gt;0,"D","A"),"")</f>
        <v/>
      </c>
      <c r="I909" s="125" t="str">
        <f>IF(b_BDVSA!H909&lt;&gt;"",ABS(b_BDVSA!H909),"")</f>
        <v/>
      </c>
      <c r="J909" s="125" t="str">
        <f>IF(AND(b_BDVSA!H909&lt;&gt;"",b_BDVSA!H909&lt;&gt;0)=TRUE,IF(b_BDVSA!H909&gt;0,"D","A"),"")</f>
        <v/>
      </c>
      <c r="K909" s="126" t="str">
        <f>IF(b_BDVSA!I909&lt;&gt;"",ABS(b_BDVSA!I909),"")</f>
        <v/>
      </c>
      <c r="L909" s="125" t="str">
        <f>IF(b_BDVSA!L909&lt;&gt;"",ABS(b_BDVSA!L909),"")</f>
        <v/>
      </c>
      <c r="M909" s="125" t="str">
        <f>IF(AND(b_BDVSA!L909&lt;&gt;"",b_BDVSA!L909&lt;&gt;0)=TRUE,IF(b_BDVSA!L909&gt;0,"D","A"),"")</f>
        <v/>
      </c>
      <c r="N909" s="125" t="str">
        <f>IF(b_BDVSA!M909&lt;&gt;"",ABS(b_BDVSA!M909),"")</f>
        <v/>
      </c>
      <c r="O909" s="125" t="str">
        <f>IF(AND(b_BDVSA!M909&lt;&gt;"",b_BDVSA!M909&lt;&gt;0)=TRUE,IF(b_BDVSA!M909&gt;0,"D","A"),"")</f>
        <v/>
      </c>
      <c r="P909" s="126" t="str">
        <f>IF(b_BDVSA!N909&lt;&gt;"",ABS(b_BDVSA!N909),"")</f>
        <v/>
      </c>
      <c r="Q909" s="125" t="str">
        <f>IF(b_BDVSA!Q909&lt;&gt;"",ABS(b_BDVSA!Q909),"")</f>
        <v/>
      </c>
      <c r="R909" s="125" t="str">
        <f>IF(AND(b_BDVSA!Q909&lt;&gt;"",b_BDVSA!Q909&lt;&gt;0)=TRUE,IF(b_BDVSA!Q909&gt;0,"D","A"),"")</f>
        <v/>
      </c>
      <c r="S909" s="125" t="str">
        <f>IF(b_BDVSA!R909&lt;&gt;"",ABS(b_BDVSA!R909),"")</f>
        <v/>
      </c>
      <c r="T909" s="125" t="str">
        <f>IF(AND(b_BDVSA!R909&lt;&gt;"",b_BDVSA!R909&lt;&gt;0)=TRUE,IF(b_BDVSA!R909&gt;0,"D","A"),"")</f>
        <v/>
      </c>
      <c r="U909" s="126" t="str">
        <f>IF(b_BDVSA!S909&lt;&gt;"",ABS(b_BDVSA!S909),"")</f>
        <v/>
      </c>
      <c r="V909" s="125" t="str">
        <f>IF(b_BDVSA!V909&lt;&gt;"",ABS(b_BDVSA!V909),"")</f>
        <v/>
      </c>
      <c r="W909" s="125" t="str">
        <f>IF(AND(b_BDVSA!V909&lt;&gt;"",b_BDVSA!V909&lt;&gt;0)=TRUE,IF(b_BDVSA!V909&gt;0,"D","A"),"")</f>
        <v/>
      </c>
      <c r="X909" s="125" t="str">
        <f>IF(b_BDVSA!W909&lt;&gt;"",ABS(b_BDVSA!W909),"")</f>
        <v/>
      </c>
      <c r="Y909" s="125" t="str">
        <f>IF(AND(b_BDVSA!W909&lt;&gt;"",b_BDVSA!W909&lt;&gt;0)=TRUE,IF(b_BDVSA!W909&gt;0,"D","A"),"")</f>
        <v/>
      </c>
      <c r="Z909" s="126" t="str">
        <f>IF(b_BDVSA!X909&lt;&gt;"",ABS(b_BDVSA!X909),"")</f>
        <v/>
      </c>
    </row>
    <row r="910" spans="1:26">
      <c r="A910" s="117" t="str">
        <f>IF(dati_pdc!A906&lt;&gt;"",IF(dati_pdc!D906=1,RIGHT(dati_pdc!A906,dati_pdc!E906),dati_pdc!A906),"")</f>
        <v/>
      </c>
      <c r="B910" s="117" t="str">
        <f>IF(dati_pdc!B906&lt;&gt;"",dati_pdc!B906,"")</f>
        <v/>
      </c>
      <c r="C910" s="117" t="str">
        <f>IF(dati_pdc!C906&lt;&gt;"",dati_pdc!C906,"")</f>
        <v/>
      </c>
      <c r="D910" s="117" t="str">
        <f>IF(dati_pdc!D906&lt;&gt;"",dati_pdc!D906,"")</f>
        <v/>
      </c>
      <c r="E910" s="125" t="str">
        <f>IF(b_BDVSA!F910&lt;&gt;"",ABS(b_BDVSA!F910),"")</f>
        <v/>
      </c>
      <c r="F910" s="125" t="str">
        <f>IF(AND(b_BDVSA!F910&lt;&gt;"",b_BDVSA!F910&lt;&gt;0)=TRUE,IF(b_BDVSA!F910&gt;0,"D","A"),"")</f>
        <v/>
      </c>
      <c r="G910" s="125" t="str">
        <f>IF(b_BDVSA!G910&lt;&gt;"",ABS(b_BDVSA!G910),"")</f>
        <v/>
      </c>
      <c r="H910" s="125" t="str">
        <f>IF(AND(b_BDVSA!G910&lt;&gt;"",b_BDVSA!G910&lt;&gt;0)=TRUE,IF(b_BDVSA!G910&gt;0,"D","A"),"")</f>
        <v/>
      </c>
      <c r="I910" s="125" t="str">
        <f>IF(b_BDVSA!H910&lt;&gt;"",ABS(b_BDVSA!H910),"")</f>
        <v/>
      </c>
      <c r="J910" s="125" t="str">
        <f>IF(AND(b_BDVSA!H910&lt;&gt;"",b_BDVSA!H910&lt;&gt;0)=TRUE,IF(b_BDVSA!H910&gt;0,"D","A"),"")</f>
        <v/>
      </c>
      <c r="K910" s="126" t="str">
        <f>IF(b_BDVSA!I910&lt;&gt;"",ABS(b_BDVSA!I910),"")</f>
        <v/>
      </c>
      <c r="L910" s="125" t="str">
        <f>IF(b_BDVSA!L910&lt;&gt;"",ABS(b_BDVSA!L910),"")</f>
        <v/>
      </c>
      <c r="M910" s="125" t="str">
        <f>IF(AND(b_BDVSA!L910&lt;&gt;"",b_BDVSA!L910&lt;&gt;0)=TRUE,IF(b_BDVSA!L910&gt;0,"D","A"),"")</f>
        <v/>
      </c>
      <c r="N910" s="125" t="str">
        <f>IF(b_BDVSA!M910&lt;&gt;"",ABS(b_BDVSA!M910),"")</f>
        <v/>
      </c>
      <c r="O910" s="125" t="str">
        <f>IF(AND(b_BDVSA!M910&lt;&gt;"",b_BDVSA!M910&lt;&gt;0)=TRUE,IF(b_BDVSA!M910&gt;0,"D","A"),"")</f>
        <v/>
      </c>
      <c r="P910" s="126" t="str">
        <f>IF(b_BDVSA!N910&lt;&gt;"",ABS(b_BDVSA!N910),"")</f>
        <v/>
      </c>
      <c r="Q910" s="125" t="str">
        <f>IF(b_BDVSA!Q910&lt;&gt;"",ABS(b_BDVSA!Q910),"")</f>
        <v/>
      </c>
      <c r="R910" s="125" t="str">
        <f>IF(AND(b_BDVSA!Q910&lt;&gt;"",b_BDVSA!Q910&lt;&gt;0)=TRUE,IF(b_BDVSA!Q910&gt;0,"D","A"),"")</f>
        <v/>
      </c>
      <c r="S910" s="125" t="str">
        <f>IF(b_BDVSA!R910&lt;&gt;"",ABS(b_BDVSA!R910),"")</f>
        <v/>
      </c>
      <c r="T910" s="125" t="str">
        <f>IF(AND(b_BDVSA!R910&lt;&gt;"",b_BDVSA!R910&lt;&gt;0)=TRUE,IF(b_BDVSA!R910&gt;0,"D","A"),"")</f>
        <v/>
      </c>
      <c r="U910" s="126" t="str">
        <f>IF(b_BDVSA!S910&lt;&gt;"",ABS(b_BDVSA!S910),"")</f>
        <v/>
      </c>
      <c r="V910" s="125" t="str">
        <f>IF(b_BDVSA!V910&lt;&gt;"",ABS(b_BDVSA!V910),"")</f>
        <v/>
      </c>
      <c r="W910" s="125" t="str">
        <f>IF(AND(b_BDVSA!V910&lt;&gt;"",b_BDVSA!V910&lt;&gt;0)=TRUE,IF(b_BDVSA!V910&gt;0,"D","A"),"")</f>
        <v/>
      </c>
      <c r="X910" s="125" t="str">
        <f>IF(b_BDVSA!W910&lt;&gt;"",ABS(b_BDVSA!W910),"")</f>
        <v/>
      </c>
      <c r="Y910" s="125" t="str">
        <f>IF(AND(b_BDVSA!W910&lt;&gt;"",b_BDVSA!W910&lt;&gt;0)=TRUE,IF(b_BDVSA!W910&gt;0,"D","A"),"")</f>
        <v/>
      </c>
      <c r="Z910" s="126" t="str">
        <f>IF(b_BDVSA!X910&lt;&gt;"",ABS(b_BDVSA!X910),"")</f>
        <v/>
      </c>
    </row>
    <row r="911" spans="1:26">
      <c r="A911" s="117" t="str">
        <f>IF(dati_pdc!A907&lt;&gt;"",IF(dati_pdc!D907=1,RIGHT(dati_pdc!A907,dati_pdc!E907),dati_pdc!A907),"")</f>
        <v/>
      </c>
      <c r="B911" s="117" t="str">
        <f>IF(dati_pdc!B907&lt;&gt;"",dati_pdc!B907,"")</f>
        <v/>
      </c>
      <c r="C911" s="117" t="str">
        <f>IF(dati_pdc!C907&lt;&gt;"",dati_pdc!C907,"")</f>
        <v/>
      </c>
      <c r="D911" s="117" t="str">
        <f>IF(dati_pdc!D907&lt;&gt;"",dati_pdc!D907,"")</f>
        <v/>
      </c>
      <c r="E911" s="125" t="str">
        <f>IF(b_BDVSA!F911&lt;&gt;"",ABS(b_BDVSA!F911),"")</f>
        <v/>
      </c>
      <c r="F911" s="125" t="str">
        <f>IF(AND(b_BDVSA!F911&lt;&gt;"",b_BDVSA!F911&lt;&gt;0)=TRUE,IF(b_BDVSA!F911&gt;0,"D","A"),"")</f>
        <v/>
      </c>
      <c r="G911" s="125" t="str">
        <f>IF(b_BDVSA!G911&lt;&gt;"",ABS(b_BDVSA!G911),"")</f>
        <v/>
      </c>
      <c r="H911" s="125" t="str">
        <f>IF(AND(b_BDVSA!G911&lt;&gt;"",b_BDVSA!G911&lt;&gt;0)=TRUE,IF(b_BDVSA!G911&gt;0,"D","A"),"")</f>
        <v/>
      </c>
      <c r="I911" s="125" t="str">
        <f>IF(b_BDVSA!H911&lt;&gt;"",ABS(b_BDVSA!H911),"")</f>
        <v/>
      </c>
      <c r="J911" s="125" t="str">
        <f>IF(AND(b_BDVSA!H911&lt;&gt;"",b_BDVSA!H911&lt;&gt;0)=TRUE,IF(b_BDVSA!H911&gt;0,"D","A"),"")</f>
        <v/>
      </c>
      <c r="K911" s="126" t="str">
        <f>IF(b_BDVSA!I911&lt;&gt;"",ABS(b_BDVSA!I911),"")</f>
        <v/>
      </c>
      <c r="L911" s="125" t="str">
        <f>IF(b_BDVSA!L911&lt;&gt;"",ABS(b_BDVSA!L911),"")</f>
        <v/>
      </c>
      <c r="M911" s="125" t="str">
        <f>IF(AND(b_BDVSA!L911&lt;&gt;"",b_BDVSA!L911&lt;&gt;0)=TRUE,IF(b_BDVSA!L911&gt;0,"D","A"),"")</f>
        <v/>
      </c>
      <c r="N911" s="125" t="str">
        <f>IF(b_BDVSA!M911&lt;&gt;"",ABS(b_BDVSA!M911),"")</f>
        <v/>
      </c>
      <c r="O911" s="125" t="str">
        <f>IF(AND(b_BDVSA!M911&lt;&gt;"",b_BDVSA!M911&lt;&gt;0)=TRUE,IF(b_BDVSA!M911&gt;0,"D","A"),"")</f>
        <v/>
      </c>
      <c r="P911" s="126" t="str">
        <f>IF(b_BDVSA!N911&lt;&gt;"",ABS(b_BDVSA!N911),"")</f>
        <v/>
      </c>
      <c r="Q911" s="125" t="str">
        <f>IF(b_BDVSA!Q911&lt;&gt;"",ABS(b_BDVSA!Q911),"")</f>
        <v/>
      </c>
      <c r="R911" s="125" t="str">
        <f>IF(AND(b_BDVSA!Q911&lt;&gt;"",b_BDVSA!Q911&lt;&gt;0)=TRUE,IF(b_BDVSA!Q911&gt;0,"D","A"),"")</f>
        <v/>
      </c>
      <c r="S911" s="125" t="str">
        <f>IF(b_BDVSA!R911&lt;&gt;"",ABS(b_BDVSA!R911),"")</f>
        <v/>
      </c>
      <c r="T911" s="125" t="str">
        <f>IF(AND(b_BDVSA!R911&lt;&gt;"",b_BDVSA!R911&lt;&gt;0)=TRUE,IF(b_BDVSA!R911&gt;0,"D","A"),"")</f>
        <v/>
      </c>
      <c r="U911" s="126" t="str">
        <f>IF(b_BDVSA!S911&lt;&gt;"",ABS(b_BDVSA!S911),"")</f>
        <v/>
      </c>
      <c r="V911" s="125" t="str">
        <f>IF(b_BDVSA!V911&lt;&gt;"",ABS(b_BDVSA!V911),"")</f>
        <v/>
      </c>
      <c r="W911" s="125" t="str">
        <f>IF(AND(b_BDVSA!V911&lt;&gt;"",b_BDVSA!V911&lt;&gt;0)=TRUE,IF(b_BDVSA!V911&gt;0,"D","A"),"")</f>
        <v/>
      </c>
      <c r="X911" s="125" t="str">
        <f>IF(b_BDVSA!W911&lt;&gt;"",ABS(b_BDVSA!W911),"")</f>
        <v/>
      </c>
      <c r="Y911" s="125" t="str">
        <f>IF(AND(b_BDVSA!W911&lt;&gt;"",b_BDVSA!W911&lt;&gt;0)=TRUE,IF(b_BDVSA!W911&gt;0,"D","A"),"")</f>
        <v/>
      </c>
      <c r="Z911" s="126" t="str">
        <f>IF(b_BDVSA!X911&lt;&gt;"",ABS(b_BDVSA!X911),"")</f>
        <v/>
      </c>
    </row>
    <row r="912" spans="1:26">
      <c r="A912" s="117" t="str">
        <f>IF(dati_pdc!A908&lt;&gt;"",IF(dati_pdc!D908=1,RIGHT(dati_pdc!A908,dati_pdc!E908),dati_pdc!A908),"")</f>
        <v/>
      </c>
      <c r="B912" s="117" t="str">
        <f>IF(dati_pdc!B908&lt;&gt;"",dati_pdc!B908,"")</f>
        <v/>
      </c>
      <c r="C912" s="117" t="str">
        <f>IF(dati_pdc!C908&lt;&gt;"",dati_pdc!C908,"")</f>
        <v/>
      </c>
      <c r="D912" s="117" t="str">
        <f>IF(dati_pdc!D908&lt;&gt;"",dati_pdc!D908,"")</f>
        <v/>
      </c>
      <c r="E912" s="125" t="str">
        <f>IF(b_BDVSA!F912&lt;&gt;"",ABS(b_BDVSA!F912),"")</f>
        <v/>
      </c>
      <c r="F912" s="125" t="str">
        <f>IF(AND(b_BDVSA!F912&lt;&gt;"",b_BDVSA!F912&lt;&gt;0)=TRUE,IF(b_BDVSA!F912&gt;0,"D","A"),"")</f>
        <v/>
      </c>
      <c r="G912" s="125" t="str">
        <f>IF(b_BDVSA!G912&lt;&gt;"",ABS(b_BDVSA!G912),"")</f>
        <v/>
      </c>
      <c r="H912" s="125" t="str">
        <f>IF(AND(b_BDVSA!G912&lt;&gt;"",b_BDVSA!G912&lt;&gt;0)=TRUE,IF(b_BDVSA!G912&gt;0,"D","A"),"")</f>
        <v/>
      </c>
      <c r="I912" s="125" t="str">
        <f>IF(b_BDVSA!H912&lt;&gt;"",ABS(b_BDVSA!H912),"")</f>
        <v/>
      </c>
      <c r="J912" s="125" t="str">
        <f>IF(AND(b_BDVSA!H912&lt;&gt;"",b_BDVSA!H912&lt;&gt;0)=TRUE,IF(b_BDVSA!H912&gt;0,"D","A"),"")</f>
        <v/>
      </c>
      <c r="K912" s="126" t="str">
        <f>IF(b_BDVSA!I912&lt;&gt;"",ABS(b_BDVSA!I912),"")</f>
        <v/>
      </c>
      <c r="L912" s="125" t="str">
        <f>IF(b_BDVSA!L912&lt;&gt;"",ABS(b_BDVSA!L912),"")</f>
        <v/>
      </c>
      <c r="M912" s="125" t="str">
        <f>IF(AND(b_BDVSA!L912&lt;&gt;"",b_BDVSA!L912&lt;&gt;0)=TRUE,IF(b_BDVSA!L912&gt;0,"D","A"),"")</f>
        <v/>
      </c>
      <c r="N912" s="125" t="str">
        <f>IF(b_BDVSA!M912&lt;&gt;"",ABS(b_BDVSA!M912),"")</f>
        <v/>
      </c>
      <c r="O912" s="125" t="str">
        <f>IF(AND(b_BDVSA!M912&lt;&gt;"",b_BDVSA!M912&lt;&gt;0)=TRUE,IF(b_BDVSA!M912&gt;0,"D","A"),"")</f>
        <v/>
      </c>
      <c r="P912" s="126" t="str">
        <f>IF(b_BDVSA!N912&lt;&gt;"",ABS(b_BDVSA!N912),"")</f>
        <v/>
      </c>
      <c r="Q912" s="125" t="str">
        <f>IF(b_BDVSA!Q912&lt;&gt;"",ABS(b_BDVSA!Q912),"")</f>
        <v/>
      </c>
      <c r="R912" s="125" t="str">
        <f>IF(AND(b_BDVSA!Q912&lt;&gt;"",b_BDVSA!Q912&lt;&gt;0)=TRUE,IF(b_BDVSA!Q912&gt;0,"D","A"),"")</f>
        <v/>
      </c>
      <c r="S912" s="125" t="str">
        <f>IF(b_BDVSA!R912&lt;&gt;"",ABS(b_BDVSA!R912),"")</f>
        <v/>
      </c>
      <c r="T912" s="125" t="str">
        <f>IF(AND(b_BDVSA!R912&lt;&gt;"",b_BDVSA!R912&lt;&gt;0)=TRUE,IF(b_BDVSA!R912&gt;0,"D","A"),"")</f>
        <v/>
      </c>
      <c r="U912" s="126" t="str">
        <f>IF(b_BDVSA!S912&lt;&gt;"",ABS(b_BDVSA!S912),"")</f>
        <v/>
      </c>
      <c r="V912" s="125" t="str">
        <f>IF(b_BDVSA!V912&lt;&gt;"",ABS(b_BDVSA!V912),"")</f>
        <v/>
      </c>
      <c r="W912" s="125" t="str">
        <f>IF(AND(b_BDVSA!V912&lt;&gt;"",b_BDVSA!V912&lt;&gt;0)=TRUE,IF(b_BDVSA!V912&gt;0,"D","A"),"")</f>
        <v/>
      </c>
      <c r="X912" s="125" t="str">
        <f>IF(b_BDVSA!W912&lt;&gt;"",ABS(b_BDVSA!W912),"")</f>
        <v/>
      </c>
      <c r="Y912" s="125" t="str">
        <f>IF(AND(b_BDVSA!W912&lt;&gt;"",b_BDVSA!W912&lt;&gt;0)=TRUE,IF(b_BDVSA!W912&gt;0,"D","A"),"")</f>
        <v/>
      </c>
      <c r="Z912" s="126" t="str">
        <f>IF(b_BDVSA!X912&lt;&gt;"",ABS(b_BDVSA!X912),"")</f>
        <v/>
      </c>
    </row>
    <row r="913" spans="1:26">
      <c r="A913" s="117" t="str">
        <f>IF(dati_pdc!A909&lt;&gt;"",IF(dati_pdc!D909=1,RIGHT(dati_pdc!A909,dati_pdc!E909),dati_pdc!A909),"")</f>
        <v/>
      </c>
      <c r="B913" s="117" t="str">
        <f>IF(dati_pdc!B909&lt;&gt;"",dati_pdc!B909,"")</f>
        <v/>
      </c>
      <c r="C913" s="117" t="str">
        <f>IF(dati_pdc!C909&lt;&gt;"",dati_pdc!C909,"")</f>
        <v/>
      </c>
      <c r="D913" s="117" t="str">
        <f>IF(dati_pdc!D909&lt;&gt;"",dati_pdc!D909,"")</f>
        <v/>
      </c>
      <c r="E913" s="125" t="str">
        <f>IF(b_BDVSA!F913&lt;&gt;"",ABS(b_BDVSA!F913),"")</f>
        <v/>
      </c>
      <c r="F913" s="125" t="str">
        <f>IF(AND(b_BDVSA!F913&lt;&gt;"",b_BDVSA!F913&lt;&gt;0)=TRUE,IF(b_BDVSA!F913&gt;0,"D","A"),"")</f>
        <v/>
      </c>
      <c r="G913" s="125" t="str">
        <f>IF(b_BDVSA!G913&lt;&gt;"",ABS(b_BDVSA!G913),"")</f>
        <v/>
      </c>
      <c r="H913" s="125" t="str">
        <f>IF(AND(b_BDVSA!G913&lt;&gt;"",b_BDVSA!G913&lt;&gt;0)=TRUE,IF(b_BDVSA!G913&gt;0,"D","A"),"")</f>
        <v/>
      </c>
      <c r="I913" s="125" t="str">
        <f>IF(b_BDVSA!H913&lt;&gt;"",ABS(b_BDVSA!H913),"")</f>
        <v/>
      </c>
      <c r="J913" s="125" t="str">
        <f>IF(AND(b_BDVSA!H913&lt;&gt;"",b_BDVSA!H913&lt;&gt;0)=TRUE,IF(b_BDVSA!H913&gt;0,"D","A"),"")</f>
        <v/>
      </c>
      <c r="K913" s="126" t="str">
        <f>IF(b_BDVSA!I913&lt;&gt;"",ABS(b_BDVSA!I913),"")</f>
        <v/>
      </c>
      <c r="L913" s="125" t="str">
        <f>IF(b_BDVSA!L913&lt;&gt;"",ABS(b_BDVSA!L913),"")</f>
        <v/>
      </c>
      <c r="M913" s="125" t="str">
        <f>IF(AND(b_BDVSA!L913&lt;&gt;"",b_BDVSA!L913&lt;&gt;0)=TRUE,IF(b_BDVSA!L913&gt;0,"D","A"),"")</f>
        <v/>
      </c>
      <c r="N913" s="125" t="str">
        <f>IF(b_BDVSA!M913&lt;&gt;"",ABS(b_BDVSA!M913),"")</f>
        <v/>
      </c>
      <c r="O913" s="125" t="str">
        <f>IF(AND(b_BDVSA!M913&lt;&gt;"",b_BDVSA!M913&lt;&gt;0)=TRUE,IF(b_BDVSA!M913&gt;0,"D","A"),"")</f>
        <v/>
      </c>
      <c r="P913" s="126" t="str">
        <f>IF(b_BDVSA!N913&lt;&gt;"",ABS(b_BDVSA!N913),"")</f>
        <v/>
      </c>
      <c r="Q913" s="125" t="str">
        <f>IF(b_BDVSA!Q913&lt;&gt;"",ABS(b_BDVSA!Q913),"")</f>
        <v/>
      </c>
      <c r="R913" s="125" t="str">
        <f>IF(AND(b_BDVSA!Q913&lt;&gt;"",b_BDVSA!Q913&lt;&gt;0)=TRUE,IF(b_BDVSA!Q913&gt;0,"D","A"),"")</f>
        <v/>
      </c>
      <c r="S913" s="125" t="str">
        <f>IF(b_BDVSA!R913&lt;&gt;"",ABS(b_BDVSA!R913),"")</f>
        <v/>
      </c>
      <c r="T913" s="125" t="str">
        <f>IF(AND(b_BDVSA!R913&lt;&gt;"",b_BDVSA!R913&lt;&gt;0)=TRUE,IF(b_BDVSA!R913&gt;0,"D","A"),"")</f>
        <v/>
      </c>
      <c r="U913" s="126" t="str">
        <f>IF(b_BDVSA!S913&lt;&gt;"",ABS(b_BDVSA!S913),"")</f>
        <v/>
      </c>
      <c r="V913" s="125" t="str">
        <f>IF(b_BDVSA!V913&lt;&gt;"",ABS(b_BDVSA!V913),"")</f>
        <v/>
      </c>
      <c r="W913" s="125" t="str">
        <f>IF(AND(b_BDVSA!V913&lt;&gt;"",b_BDVSA!V913&lt;&gt;0)=TRUE,IF(b_BDVSA!V913&gt;0,"D","A"),"")</f>
        <v/>
      </c>
      <c r="X913" s="125" t="str">
        <f>IF(b_BDVSA!W913&lt;&gt;"",ABS(b_BDVSA!W913),"")</f>
        <v/>
      </c>
      <c r="Y913" s="125" t="str">
        <f>IF(AND(b_BDVSA!W913&lt;&gt;"",b_BDVSA!W913&lt;&gt;0)=TRUE,IF(b_BDVSA!W913&gt;0,"D","A"),"")</f>
        <v/>
      </c>
      <c r="Z913" s="126" t="str">
        <f>IF(b_BDVSA!X913&lt;&gt;"",ABS(b_BDVSA!X913),"")</f>
        <v/>
      </c>
    </row>
    <row r="914" spans="1:26">
      <c r="A914" s="117" t="str">
        <f>IF(dati_pdc!A910&lt;&gt;"",IF(dati_pdc!D910=1,RIGHT(dati_pdc!A910,dati_pdc!E910),dati_pdc!A910),"")</f>
        <v/>
      </c>
      <c r="B914" s="117" t="str">
        <f>IF(dati_pdc!B910&lt;&gt;"",dati_pdc!B910,"")</f>
        <v/>
      </c>
      <c r="C914" s="117" t="str">
        <f>IF(dati_pdc!C910&lt;&gt;"",dati_pdc!C910,"")</f>
        <v/>
      </c>
      <c r="D914" s="117" t="str">
        <f>IF(dati_pdc!D910&lt;&gt;"",dati_pdc!D910,"")</f>
        <v/>
      </c>
      <c r="E914" s="125" t="str">
        <f>IF(b_BDVSA!F914&lt;&gt;"",ABS(b_BDVSA!F914),"")</f>
        <v/>
      </c>
      <c r="F914" s="125" t="str">
        <f>IF(AND(b_BDVSA!F914&lt;&gt;"",b_BDVSA!F914&lt;&gt;0)=TRUE,IF(b_BDVSA!F914&gt;0,"D","A"),"")</f>
        <v/>
      </c>
      <c r="G914" s="125" t="str">
        <f>IF(b_BDVSA!G914&lt;&gt;"",ABS(b_BDVSA!G914),"")</f>
        <v/>
      </c>
      <c r="H914" s="125" t="str">
        <f>IF(AND(b_BDVSA!G914&lt;&gt;"",b_BDVSA!G914&lt;&gt;0)=TRUE,IF(b_BDVSA!G914&gt;0,"D","A"),"")</f>
        <v/>
      </c>
      <c r="I914" s="125" t="str">
        <f>IF(b_BDVSA!H914&lt;&gt;"",ABS(b_BDVSA!H914),"")</f>
        <v/>
      </c>
      <c r="J914" s="125" t="str">
        <f>IF(AND(b_BDVSA!H914&lt;&gt;"",b_BDVSA!H914&lt;&gt;0)=TRUE,IF(b_BDVSA!H914&gt;0,"D","A"),"")</f>
        <v/>
      </c>
      <c r="K914" s="126" t="str">
        <f>IF(b_BDVSA!I914&lt;&gt;"",ABS(b_BDVSA!I914),"")</f>
        <v/>
      </c>
      <c r="L914" s="125" t="str">
        <f>IF(b_BDVSA!L914&lt;&gt;"",ABS(b_BDVSA!L914),"")</f>
        <v/>
      </c>
      <c r="M914" s="125" t="str">
        <f>IF(AND(b_BDVSA!L914&lt;&gt;"",b_BDVSA!L914&lt;&gt;0)=TRUE,IF(b_BDVSA!L914&gt;0,"D","A"),"")</f>
        <v/>
      </c>
      <c r="N914" s="125" t="str">
        <f>IF(b_BDVSA!M914&lt;&gt;"",ABS(b_BDVSA!M914),"")</f>
        <v/>
      </c>
      <c r="O914" s="125" t="str">
        <f>IF(AND(b_BDVSA!M914&lt;&gt;"",b_BDVSA!M914&lt;&gt;0)=TRUE,IF(b_BDVSA!M914&gt;0,"D","A"),"")</f>
        <v/>
      </c>
      <c r="P914" s="126" t="str">
        <f>IF(b_BDVSA!N914&lt;&gt;"",ABS(b_BDVSA!N914),"")</f>
        <v/>
      </c>
      <c r="Q914" s="125" t="str">
        <f>IF(b_BDVSA!Q914&lt;&gt;"",ABS(b_BDVSA!Q914),"")</f>
        <v/>
      </c>
      <c r="R914" s="125" t="str">
        <f>IF(AND(b_BDVSA!Q914&lt;&gt;"",b_BDVSA!Q914&lt;&gt;0)=TRUE,IF(b_BDVSA!Q914&gt;0,"D","A"),"")</f>
        <v/>
      </c>
      <c r="S914" s="125" t="str">
        <f>IF(b_BDVSA!R914&lt;&gt;"",ABS(b_BDVSA!R914),"")</f>
        <v/>
      </c>
      <c r="T914" s="125" t="str">
        <f>IF(AND(b_BDVSA!R914&lt;&gt;"",b_BDVSA!R914&lt;&gt;0)=TRUE,IF(b_BDVSA!R914&gt;0,"D","A"),"")</f>
        <v/>
      </c>
      <c r="U914" s="126" t="str">
        <f>IF(b_BDVSA!S914&lt;&gt;"",ABS(b_BDVSA!S914),"")</f>
        <v/>
      </c>
      <c r="V914" s="125" t="str">
        <f>IF(b_BDVSA!V914&lt;&gt;"",ABS(b_BDVSA!V914),"")</f>
        <v/>
      </c>
      <c r="W914" s="125" t="str">
        <f>IF(AND(b_BDVSA!V914&lt;&gt;"",b_BDVSA!V914&lt;&gt;0)=TRUE,IF(b_BDVSA!V914&gt;0,"D","A"),"")</f>
        <v/>
      </c>
      <c r="X914" s="125" t="str">
        <f>IF(b_BDVSA!W914&lt;&gt;"",ABS(b_BDVSA!W914),"")</f>
        <v/>
      </c>
      <c r="Y914" s="125" t="str">
        <f>IF(AND(b_BDVSA!W914&lt;&gt;"",b_BDVSA!W914&lt;&gt;0)=TRUE,IF(b_BDVSA!W914&gt;0,"D","A"),"")</f>
        <v/>
      </c>
      <c r="Z914" s="126" t="str">
        <f>IF(b_BDVSA!X914&lt;&gt;"",ABS(b_BDVSA!X914),"")</f>
        <v/>
      </c>
    </row>
    <row r="915" spans="1:26">
      <c r="A915" s="117" t="str">
        <f>IF(dati_pdc!A911&lt;&gt;"",IF(dati_pdc!D911=1,RIGHT(dati_pdc!A911,dati_pdc!E911),dati_pdc!A911),"")</f>
        <v/>
      </c>
      <c r="B915" s="117" t="str">
        <f>IF(dati_pdc!B911&lt;&gt;"",dati_pdc!B911,"")</f>
        <v/>
      </c>
      <c r="C915" s="117" t="str">
        <f>IF(dati_pdc!C911&lt;&gt;"",dati_pdc!C911,"")</f>
        <v/>
      </c>
      <c r="D915" s="117" t="str">
        <f>IF(dati_pdc!D911&lt;&gt;"",dati_pdc!D911,"")</f>
        <v/>
      </c>
      <c r="E915" s="125" t="str">
        <f>IF(b_BDVSA!F915&lt;&gt;"",ABS(b_BDVSA!F915),"")</f>
        <v/>
      </c>
      <c r="F915" s="125" t="str">
        <f>IF(AND(b_BDVSA!F915&lt;&gt;"",b_BDVSA!F915&lt;&gt;0)=TRUE,IF(b_BDVSA!F915&gt;0,"D","A"),"")</f>
        <v/>
      </c>
      <c r="G915" s="125" t="str">
        <f>IF(b_BDVSA!G915&lt;&gt;"",ABS(b_BDVSA!G915),"")</f>
        <v/>
      </c>
      <c r="H915" s="125" t="str">
        <f>IF(AND(b_BDVSA!G915&lt;&gt;"",b_BDVSA!G915&lt;&gt;0)=TRUE,IF(b_BDVSA!G915&gt;0,"D","A"),"")</f>
        <v/>
      </c>
      <c r="I915" s="125" t="str">
        <f>IF(b_BDVSA!H915&lt;&gt;"",ABS(b_BDVSA!H915),"")</f>
        <v/>
      </c>
      <c r="J915" s="125" t="str">
        <f>IF(AND(b_BDVSA!H915&lt;&gt;"",b_BDVSA!H915&lt;&gt;0)=TRUE,IF(b_BDVSA!H915&gt;0,"D","A"),"")</f>
        <v/>
      </c>
      <c r="K915" s="126" t="str">
        <f>IF(b_BDVSA!I915&lt;&gt;"",ABS(b_BDVSA!I915),"")</f>
        <v/>
      </c>
      <c r="L915" s="125" t="str">
        <f>IF(b_BDVSA!L915&lt;&gt;"",ABS(b_BDVSA!L915),"")</f>
        <v/>
      </c>
      <c r="M915" s="125" t="str">
        <f>IF(AND(b_BDVSA!L915&lt;&gt;"",b_BDVSA!L915&lt;&gt;0)=TRUE,IF(b_BDVSA!L915&gt;0,"D","A"),"")</f>
        <v/>
      </c>
      <c r="N915" s="125" t="str">
        <f>IF(b_BDVSA!M915&lt;&gt;"",ABS(b_BDVSA!M915),"")</f>
        <v/>
      </c>
      <c r="O915" s="125" t="str">
        <f>IF(AND(b_BDVSA!M915&lt;&gt;"",b_BDVSA!M915&lt;&gt;0)=TRUE,IF(b_BDVSA!M915&gt;0,"D","A"),"")</f>
        <v/>
      </c>
      <c r="P915" s="126" t="str">
        <f>IF(b_BDVSA!N915&lt;&gt;"",ABS(b_BDVSA!N915),"")</f>
        <v/>
      </c>
      <c r="Q915" s="125" t="str">
        <f>IF(b_BDVSA!Q915&lt;&gt;"",ABS(b_BDVSA!Q915),"")</f>
        <v/>
      </c>
      <c r="R915" s="125" t="str">
        <f>IF(AND(b_BDVSA!Q915&lt;&gt;"",b_BDVSA!Q915&lt;&gt;0)=TRUE,IF(b_BDVSA!Q915&gt;0,"D","A"),"")</f>
        <v/>
      </c>
      <c r="S915" s="125" t="str">
        <f>IF(b_BDVSA!R915&lt;&gt;"",ABS(b_BDVSA!R915),"")</f>
        <v/>
      </c>
      <c r="T915" s="125" t="str">
        <f>IF(AND(b_BDVSA!R915&lt;&gt;"",b_BDVSA!R915&lt;&gt;0)=TRUE,IF(b_BDVSA!R915&gt;0,"D","A"),"")</f>
        <v/>
      </c>
      <c r="U915" s="126" t="str">
        <f>IF(b_BDVSA!S915&lt;&gt;"",ABS(b_BDVSA!S915),"")</f>
        <v/>
      </c>
      <c r="V915" s="125" t="str">
        <f>IF(b_BDVSA!V915&lt;&gt;"",ABS(b_BDVSA!V915),"")</f>
        <v/>
      </c>
      <c r="W915" s="125" t="str">
        <f>IF(AND(b_BDVSA!V915&lt;&gt;"",b_BDVSA!V915&lt;&gt;0)=TRUE,IF(b_BDVSA!V915&gt;0,"D","A"),"")</f>
        <v/>
      </c>
      <c r="X915" s="125" t="str">
        <f>IF(b_BDVSA!W915&lt;&gt;"",ABS(b_BDVSA!W915),"")</f>
        <v/>
      </c>
      <c r="Y915" s="125" t="str">
        <f>IF(AND(b_BDVSA!W915&lt;&gt;"",b_BDVSA!W915&lt;&gt;0)=TRUE,IF(b_BDVSA!W915&gt;0,"D","A"),"")</f>
        <v/>
      </c>
      <c r="Z915" s="126" t="str">
        <f>IF(b_BDVSA!X915&lt;&gt;"",ABS(b_BDVSA!X915),"")</f>
        <v/>
      </c>
    </row>
    <row r="916" spans="1:26">
      <c r="A916" s="117" t="str">
        <f>IF(dati_pdc!A912&lt;&gt;"",IF(dati_pdc!D912=1,RIGHT(dati_pdc!A912,dati_pdc!E912),dati_pdc!A912),"")</f>
        <v/>
      </c>
      <c r="B916" s="117" t="str">
        <f>IF(dati_pdc!B912&lt;&gt;"",dati_pdc!B912,"")</f>
        <v/>
      </c>
      <c r="C916" s="117" t="str">
        <f>IF(dati_pdc!C912&lt;&gt;"",dati_pdc!C912,"")</f>
        <v/>
      </c>
      <c r="D916" s="117" t="str">
        <f>IF(dati_pdc!D912&lt;&gt;"",dati_pdc!D912,"")</f>
        <v/>
      </c>
      <c r="E916" s="125" t="str">
        <f>IF(b_BDVSA!F916&lt;&gt;"",ABS(b_BDVSA!F916),"")</f>
        <v/>
      </c>
      <c r="F916" s="125" t="str">
        <f>IF(AND(b_BDVSA!F916&lt;&gt;"",b_BDVSA!F916&lt;&gt;0)=TRUE,IF(b_BDVSA!F916&gt;0,"D","A"),"")</f>
        <v/>
      </c>
      <c r="G916" s="125" t="str">
        <f>IF(b_BDVSA!G916&lt;&gt;"",ABS(b_BDVSA!G916),"")</f>
        <v/>
      </c>
      <c r="H916" s="125" t="str">
        <f>IF(AND(b_BDVSA!G916&lt;&gt;"",b_BDVSA!G916&lt;&gt;0)=TRUE,IF(b_BDVSA!G916&gt;0,"D","A"),"")</f>
        <v/>
      </c>
      <c r="I916" s="125" t="str">
        <f>IF(b_BDVSA!H916&lt;&gt;"",ABS(b_BDVSA!H916),"")</f>
        <v/>
      </c>
      <c r="J916" s="125" t="str">
        <f>IF(AND(b_BDVSA!H916&lt;&gt;"",b_BDVSA!H916&lt;&gt;0)=TRUE,IF(b_BDVSA!H916&gt;0,"D","A"),"")</f>
        <v/>
      </c>
      <c r="K916" s="126" t="str">
        <f>IF(b_BDVSA!I916&lt;&gt;"",ABS(b_BDVSA!I916),"")</f>
        <v/>
      </c>
      <c r="L916" s="125" t="str">
        <f>IF(b_BDVSA!L916&lt;&gt;"",ABS(b_BDVSA!L916),"")</f>
        <v/>
      </c>
      <c r="M916" s="125" t="str">
        <f>IF(AND(b_BDVSA!L916&lt;&gt;"",b_BDVSA!L916&lt;&gt;0)=TRUE,IF(b_BDVSA!L916&gt;0,"D","A"),"")</f>
        <v/>
      </c>
      <c r="N916" s="125" t="str">
        <f>IF(b_BDVSA!M916&lt;&gt;"",ABS(b_BDVSA!M916),"")</f>
        <v/>
      </c>
      <c r="O916" s="125" t="str">
        <f>IF(AND(b_BDVSA!M916&lt;&gt;"",b_BDVSA!M916&lt;&gt;0)=TRUE,IF(b_BDVSA!M916&gt;0,"D","A"),"")</f>
        <v/>
      </c>
      <c r="P916" s="126" t="str">
        <f>IF(b_BDVSA!N916&lt;&gt;"",ABS(b_BDVSA!N916),"")</f>
        <v/>
      </c>
      <c r="Q916" s="125" t="str">
        <f>IF(b_BDVSA!Q916&lt;&gt;"",ABS(b_BDVSA!Q916),"")</f>
        <v/>
      </c>
      <c r="R916" s="125" t="str">
        <f>IF(AND(b_BDVSA!Q916&lt;&gt;"",b_BDVSA!Q916&lt;&gt;0)=TRUE,IF(b_BDVSA!Q916&gt;0,"D","A"),"")</f>
        <v/>
      </c>
      <c r="S916" s="125" t="str">
        <f>IF(b_BDVSA!R916&lt;&gt;"",ABS(b_BDVSA!R916),"")</f>
        <v/>
      </c>
      <c r="T916" s="125" t="str">
        <f>IF(AND(b_BDVSA!R916&lt;&gt;"",b_BDVSA!R916&lt;&gt;0)=TRUE,IF(b_BDVSA!R916&gt;0,"D","A"),"")</f>
        <v/>
      </c>
      <c r="U916" s="126" t="str">
        <f>IF(b_BDVSA!S916&lt;&gt;"",ABS(b_BDVSA!S916),"")</f>
        <v/>
      </c>
      <c r="V916" s="125" t="str">
        <f>IF(b_BDVSA!V916&lt;&gt;"",ABS(b_BDVSA!V916),"")</f>
        <v/>
      </c>
      <c r="W916" s="125" t="str">
        <f>IF(AND(b_BDVSA!V916&lt;&gt;"",b_BDVSA!V916&lt;&gt;0)=TRUE,IF(b_BDVSA!V916&gt;0,"D","A"),"")</f>
        <v/>
      </c>
      <c r="X916" s="125" t="str">
        <f>IF(b_BDVSA!W916&lt;&gt;"",ABS(b_BDVSA!W916),"")</f>
        <v/>
      </c>
      <c r="Y916" s="125" t="str">
        <f>IF(AND(b_BDVSA!W916&lt;&gt;"",b_BDVSA!W916&lt;&gt;0)=TRUE,IF(b_BDVSA!W916&gt;0,"D","A"),"")</f>
        <v/>
      </c>
      <c r="Z916" s="126" t="str">
        <f>IF(b_BDVSA!X916&lt;&gt;"",ABS(b_BDVSA!X916),"")</f>
        <v/>
      </c>
    </row>
    <row r="917" spans="1:26">
      <c r="A917" s="117" t="str">
        <f>IF(dati_pdc!A913&lt;&gt;"",IF(dati_pdc!D913=1,RIGHT(dati_pdc!A913,dati_pdc!E913),dati_pdc!A913),"")</f>
        <v/>
      </c>
      <c r="B917" s="117" t="str">
        <f>IF(dati_pdc!B913&lt;&gt;"",dati_pdc!B913,"")</f>
        <v/>
      </c>
      <c r="C917" s="117" t="str">
        <f>IF(dati_pdc!C913&lt;&gt;"",dati_pdc!C913,"")</f>
        <v/>
      </c>
      <c r="D917" s="117" t="str">
        <f>IF(dati_pdc!D913&lt;&gt;"",dati_pdc!D913,"")</f>
        <v/>
      </c>
      <c r="E917" s="125" t="str">
        <f>IF(b_BDVSA!F917&lt;&gt;"",ABS(b_BDVSA!F917),"")</f>
        <v/>
      </c>
      <c r="F917" s="125" t="str">
        <f>IF(AND(b_BDVSA!F917&lt;&gt;"",b_BDVSA!F917&lt;&gt;0)=TRUE,IF(b_BDVSA!F917&gt;0,"D","A"),"")</f>
        <v/>
      </c>
      <c r="G917" s="125" t="str">
        <f>IF(b_BDVSA!G917&lt;&gt;"",ABS(b_BDVSA!G917),"")</f>
        <v/>
      </c>
      <c r="H917" s="125" t="str">
        <f>IF(AND(b_BDVSA!G917&lt;&gt;"",b_BDVSA!G917&lt;&gt;0)=TRUE,IF(b_BDVSA!G917&gt;0,"D","A"),"")</f>
        <v/>
      </c>
      <c r="I917" s="125" t="str">
        <f>IF(b_BDVSA!H917&lt;&gt;"",ABS(b_BDVSA!H917),"")</f>
        <v/>
      </c>
      <c r="J917" s="125" t="str">
        <f>IF(AND(b_BDVSA!H917&lt;&gt;"",b_BDVSA!H917&lt;&gt;0)=TRUE,IF(b_BDVSA!H917&gt;0,"D","A"),"")</f>
        <v/>
      </c>
      <c r="K917" s="126" t="str">
        <f>IF(b_BDVSA!I917&lt;&gt;"",ABS(b_BDVSA!I917),"")</f>
        <v/>
      </c>
      <c r="L917" s="125" t="str">
        <f>IF(b_BDVSA!L917&lt;&gt;"",ABS(b_BDVSA!L917),"")</f>
        <v/>
      </c>
      <c r="M917" s="125" t="str">
        <f>IF(AND(b_BDVSA!L917&lt;&gt;"",b_BDVSA!L917&lt;&gt;0)=TRUE,IF(b_BDVSA!L917&gt;0,"D","A"),"")</f>
        <v/>
      </c>
      <c r="N917" s="125" t="str">
        <f>IF(b_BDVSA!M917&lt;&gt;"",ABS(b_BDVSA!M917),"")</f>
        <v/>
      </c>
      <c r="O917" s="125" t="str">
        <f>IF(AND(b_BDVSA!M917&lt;&gt;"",b_BDVSA!M917&lt;&gt;0)=TRUE,IF(b_BDVSA!M917&gt;0,"D","A"),"")</f>
        <v/>
      </c>
      <c r="P917" s="126" t="str">
        <f>IF(b_BDVSA!N917&lt;&gt;"",ABS(b_BDVSA!N917),"")</f>
        <v/>
      </c>
      <c r="Q917" s="125" t="str">
        <f>IF(b_BDVSA!Q917&lt;&gt;"",ABS(b_BDVSA!Q917),"")</f>
        <v/>
      </c>
      <c r="R917" s="125" t="str">
        <f>IF(AND(b_BDVSA!Q917&lt;&gt;"",b_BDVSA!Q917&lt;&gt;0)=TRUE,IF(b_BDVSA!Q917&gt;0,"D","A"),"")</f>
        <v/>
      </c>
      <c r="S917" s="125" t="str">
        <f>IF(b_BDVSA!R917&lt;&gt;"",ABS(b_BDVSA!R917),"")</f>
        <v/>
      </c>
      <c r="T917" s="125" t="str">
        <f>IF(AND(b_BDVSA!R917&lt;&gt;"",b_BDVSA!R917&lt;&gt;0)=TRUE,IF(b_BDVSA!R917&gt;0,"D","A"),"")</f>
        <v/>
      </c>
      <c r="U917" s="126" t="str">
        <f>IF(b_BDVSA!S917&lt;&gt;"",ABS(b_BDVSA!S917),"")</f>
        <v/>
      </c>
      <c r="V917" s="125" t="str">
        <f>IF(b_BDVSA!V917&lt;&gt;"",ABS(b_BDVSA!V917),"")</f>
        <v/>
      </c>
      <c r="W917" s="125" t="str">
        <f>IF(AND(b_BDVSA!V917&lt;&gt;"",b_BDVSA!V917&lt;&gt;0)=TRUE,IF(b_BDVSA!V917&gt;0,"D","A"),"")</f>
        <v/>
      </c>
      <c r="X917" s="125" t="str">
        <f>IF(b_BDVSA!W917&lt;&gt;"",ABS(b_BDVSA!W917),"")</f>
        <v/>
      </c>
      <c r="Y917" s="125" t="str">
        <f>IF(AND(b_BDVSA!W917&lt;&gt;"",b_BDVSA!W917&lt;&gt;0)=TRUE,IF(b_BDVSA!W917&gt;0,"D","A"),"")</f>
        <v/>
      </c>
      <c r="Z917" s="126" t="str">
        <f>IF(b_BDVSA!X917&lt;&gt;"",ABS(b_BDVSA!X917),"")</f>
        <v/>
      </c>
    </row>
    <row r="918" spans="1:26">
      <c r="A918" s="117" t="str">
        <f>IF(dati_pdc!A914&lt;&gt;"",IF(dati_pdc!D914=1,RIGHT(dati_pdc!A914,dati_pdc!E914),dati_pdc!A914),"")</f>
        <v/>
      </c>
      <c r="B918" s="117" t="str">
        <f>IF(dati_pdc!B914&lt;&gt;"",dati_pdc!B914,"")</f>
        <v/>
      </c>
      <c r="C918" s="117" t="str">
        <f>IF(dati_pdc!C914&lt;&gt;"",dati_pdc!C914,"")</f>
        <v/>
      </c>
      <c r="D918" s="117" t="str">
        <f>IF(dati_pdc!D914&lt;&gt;"",dati_pdc!D914,"")</f>
        <v/>
      </c>
      <c r="E918" s="125" t="str">
        <f>IF(b_BDVSA!F918&lt;&gt;"",ABS(b_BDVSA!F918),"")</f>
        <v/>
      </c>
      <c r="F918" s="125" t="str">
        <f>IF(AND(b_BDVSA!F918&lt;&gt;"",b_BDVSA!F918&lt;&gt;0)=TRUE,IF(b_BDVSA!F918&gt;0,"D","A"),"")</f>
        <v/>
      </c>
      <c r="G918" s="125" t="str">
        <f>IF(b_BDVSA!G918&lt;&gt;"",ABS(b_BDVSA!G918),"")</f>
        <v/>
      </c>
      <c r="H918" s="125" t="str">
        <f>IF(AND(b_BDVSA!G918&lt;&gt;"",b_BDVSA!G918&lt;&gt;0)=TRUE,IF(b_BDVSA!G918&gt;0,"D","A"),"")</f>
        <v/>
      </c>
      <c r="I918" s="125" t="str">
        <f>IF(b_BDVSA!H918&lt;&gt;"",ABS(b_BDVSA!H918),"")</f>
        <v/>
      </c>
      <c r="J918" s="125" t="str">
        <f>IF(AND(b_BDVSA!H918&lt;&gt;"",b_BDVSA!H918&lt;&gt;0)=TRUE,IF(b_BDVSA!H918&gt;0,"D","A"),"")</f>
        <v/>
      </c>
      <c r="K918" s="126" t="str">
        <f>IF(b_BDVSA!I918&lt;&gt;"",ABS(b_BDVSA!I918),"")</f>
        <v/>
      </c>
      <c r="L918" s="125" t="str">
        <f>IF(b_BDVSA!L918&lt;&gt;"",ABS(b_BDVSA!L918),"")</f>
        <v/>
      </c>
      <c r="M918" s="125" t="str">
        <f>IF(AND(b_BDVSA!L918&lt;&gt;"",b_BDVSA!L918&lt;&gt;0)=TRUE,IF(b_BDVSA!L918&gt;0,"D","A"),"")</f>
        <v/>
      </c>
      <c r="N918" s="125" t="str">
        <f>IF(b_BDVSA!M918&lt;&gt;"",ABS(b_BDVSA!M918),"")</f>
        <v/>
      </c>
      <c r="O918" s="125" t="str">
        <f>IF(AND(b_BDVSA!M918&lt;&gt;"",b_BDVSA!M918&lt;&gt;0)=TRUE,IF(b_BDVSA!M918&gt;0,"D","A"),"")</f>
        <v/>
      </c>
      <c r="P918" s="126" t="str">
        <f>IF(b_BDVSA!N918&lt;&gt;"",ABS(b_BDVSA!N918),"")</f>
        <v/>
      </c>
      <c r="Q918" s="125" t="str">
        <f>IF(b_BDVSA!Q918&lt;&gt;"",ABS(b_BDVSA!Q918),"")</f>
        <v/>
      </c>
      <c r="R918" s="125" t="str">
        <f>IF(AND(b_BDVSA!Q918&lt;&gt;"",b_BDVSA!Q918&lt;&gt;0)=TRUE,IF(b_BDVSA!Q918&gt;0,"D","A"),"")</f>
        <v/>
      </c>
      <c r="S918" s="125" t="str">
        <f>IF(b_BDVSA!R918&lt;&gt;"",ABS(b_BDVSA!R918),"")</f>
        <v/>
      </c>
      <c r="T918" s="125" t="str">
        <f>IF(AND(b_BDVSA!R918&lt;&gt;"",b_BDVSA!R918&lt;&gt;0)=TRUE,IF(b_BDVSA!R918&gt;0,"D","A"),"")</f>
        <v/>
      </c>
      <c r="U918" s="126" t="str">
        <f>IF(b_BDVSA!S918&lt;&gt;"",ABS(b_BDVSA!S918),"")</f>
        <v/>
      </c>
      <c r="V918" s="125" t="str">
        <f>IF(b_BDVSA!V918&lt;&gt;"",ABS(b_BDVSA!V918),"")</f>
        <v/>
      </c>
      <c r="W918" s="125" t="str">
        <f>IF(AND(b_BDVSA!V918&lt;&gt;"",b_BDVSA!V918&lt;&gt;0)=TRUE,IF(b_BDVSA!V918&gt;0,"D","A"),"")</f>
        <v/>
      </c>
      <c r="X918" s="125" t="str">
        <f>IF(b_BDVSA!W918&lt;&gt;"",ABS(b_BDVSA!W918),"")</f>
        <v/>
      </c>
      <c r="Y918" s="125" t="str">
        <f>IF(AND(b_BDVSA!W918&lt;&gt;"",b_BDVSA!W918&lt;&gt;0)=TRUE,IF(b_BDVSA!W918&gt;0,"D","A"),"")</f>
        <v/>
      </c>
      <c r="Z918" s="126" t="str">
        <f>IF(b_BDVSA!X918&lt;&gt;"",ABS(b_BDVSA!X918),"")</f>
        <v/>
      </c>
    </row>
    <row r="919" spans="1:26">
      <c r="A919" s="117" t="str">
        <f>IF(dati_pdc!A915&lt;&gt;"",IF(dati_pdc!D915=1,RIGHT(dati_pdc!A915,dati_pdc!E915),dati_pdc!A915),"")</f>
        <v/>
      </c>
      <c r="B919" s="117" t="str">
        <f>IF(dati_pdc!B915&lt;&gt;"",dati_pdc!B915,"")</f>
        <v/>
      </c>
      <c r="C919" s="117" t="str">
        <f>IF(dati_pdc!C915&lt;&gt;"",dati_pdc!C915,"")</f>
        <v/>
      </c>
      <c r="D919" s="117" t="str">
        <f>IF(dati_pdc!D915&lt;&gt;"",dati_pdc!D915,"")</f>
        <v/>
      </c>
      <c r="E919" s="125" t="str">
        <f>IF(b_BDVSA!F919&lt;&gt;"",ABS(b_BDVSA!F919),"")</f>
        <v/>
      </c>
      <c r="F919" s="125" t="str">
        <f>IF(AND(b_BDVSA!F919&lt;&gt;"",b_BDVSA!F919&lt;&gt;0)=TRUE,IF(b_BDVSA!F919&gt;0,"D","A"),"")</f>
        <v/>
      </c>
      <c r="G919" s="125" t="str">
        <f>IF(b_BDVSA!G919&lt;&gt;"",ABS(b_BDVSA!G919),"")</f>
        <v/>
      </c>
      <c r="H919" s="125" t="str">
        <f>IF(AND(b_BDVSA!G919&lt;&gt;"",b_BDVSA!G919&lt;&gt;0)=TRUE,IF(b_BDVSA!G919&gt;0,"D","A"),"")</f>
        <v/>
      </c>
      <c r="I919" s="125" t="str">
        <f>IF(b_BDVSA!H919&lt;&gt;"",ABS(b_BDVSA!H919),"")</f>
        <v/>
      </c>
      <c r="J919" s="125" t="str">
        <f>IF(AND(b_BDVSA!H919&lt;&gt;"",b_BDVSA!H919&lt;&gt;0)=TRUE,IF(b_BDVSA!H919&gt;0,"D","A"),"")</f>
        <v/>
      </c>
      <c r="K919" s="126" t="str">
        <f>IF(b_BDVSA!I919&lt;&gt;"",ABS(b_BDVSA!I919),"")</f>
        <v/>
      </c>
      <c r="L919" s="125" t="str">
        <f>IF(b_BDVSA!L919&lt;&gt;"",ABS(b_BDVSA!L919),"")</f>
        <v/>
      </c>
      <c r="M919" s="125" t="str">
        <f>IF(AND(b_BDVSA!L919&lt;&gt;"",b_BDVSA!L919&lt;&gt;0)=TRUE,IF(b_BDVSA!L919&gt;0,"D","A"),"")</f>
        <v/>
      </c>
      <c r="N919" s="125" t="str">
        <f>IF(b_BDVSA!M919&lt;&gt;"",ABS(b_BDVSA!M919),"")</f>
        <v/>
      </c>
      <c r="O919" s="125" t="str">
        <f>IF(AND(b_BDVSA!M919&lt;&gt;"",b_BDVSA!M919&lt;&gt;0)=TRUE,IF(b_BDVSA!M919&gt;0,"D","A"),"")</f>
        <v/>
      </c>
      <c r="P919" s="126" t="str">
        <f>IF(b_BDVSA!N919&lt;&gt;"",ABS(b_BDVSA!N919),"")</f>
        <v/>
      </c>
      <c r="Q919" s="125" t="str">
        <f>IF(b_BDVSA!Q919&lt;&gt;"",ABS(b_BDVSA!Q919),"")</f>
        <v/>
      </c>
      <c r="R919" s="125" t="str">
        <f>IF(AND(b_BDVSA!Q919&lt;&gt;"",b_BDVSA!Q919&lt;&gt;0)=TRUE,IF(b_BDVSA!Q919&gt;0,"D","A"),"")</f>
        <v/>
      </c>
      <c r="S919" s="125" t="str">
        <f>IF(b_BDVSA!R919&lt;&gt;"",ABS(b_BDVSA!R919),"")</f>
        <v/>
      </c>
      <c r="T919" s="125" t="str">
        <f>IF(AND(b_BDVSA!R919&lt;&gt;"",b_BDVSA!R919&lt;&gt;0)=TRUE,IF(b_BDVSA!R919&gt;0,"D","A"),"")</f>
        <v/>
      </c>
      <c r="U919" s="126" t="str">
        <f>IF(b_BDVSA!S919&lt;&gt;"",ABS(b_BDVSA!S919),"")</f>
        <v/>
      </c>
      <c r="V919" s="125" t="str">
        <f>IF(b_BDVSA!V919&lt;&gt;"",ABS(b_BDVSA!V919),"")</f>
        <v/>
      </c>
      <c r="W919" s="125" t="str">
        <f>IF(AND(b_BDVSA!V919&lt;&gt;"",b_BDVSA!V919&lt;&gt;0)=TRUE,IF(b_BDVSA!V919&gt;0,"D","A"),"")</f>
        <v/>
      </c>
      <c r="X919" s="125" t="str">
        <f>IF(b_BDVSA!W919&lt;&gt;"",ABS(b_BDVSA!W919),"")</f>
        <v/>
      </c>
      <c r="Y919" s="125" t="str">
        <f>IF(AND(b_BDVSA!W919&lt;&gt;"",b_BDVSA!W919&lt;&gt;0)=TRUE,IF(b_BDVSA!W919&gt;0,"D","A"),"")</f>
        <v/>
      </c>
      <c r="Z919" s="126" t="str">
        <f>IF(b_BDVSA!X919&lt;&gt;"",ABS(b_BDVSA!X919),"")</f>
        <v/>
      </c>
    </row>
    <row r="920" spans="1:26">
      <c r="A920" s="117" t="str">
        <f>IF(dati_pdc!A916&lt;&gt;"",IF(dati_pdc!D916=1,RIGHT(dati_pdc!A916,dati_pdc!E916),dati_pdc!A916),"")</f>
        <v/>
      </c>
      <c r="B920" s="117" t="str">
        <f>IF(dati_pdc!B916&lt;&gt;"",dati_pdc!B916,"")</f>
        <v/>
      </c>
      <c r="C920" s="117" t="str">
        <f>IF(dati_pdc!C916&lt;&gt;"",dati_pdc!C916,"")</f>
        <v/>
      </c>
      <c r="D920" s="117" t="str">
        <f>IF(dati_pdc!D916&lt;&gt;"",dati_pdc!D916,"")</f>
        <v/>
      </c>
      <c r="E920" s="125" t="str">
        <f>IF(b_BDVSA!F920&lt;&gt;"",ABS(b_BDVSA!F920),"")</f>
        <v/>
      </c>
      <c r="F920" s="125" t="str">
        <f>IF(AND(b_BDVSA!F920&lt;&gt;"",b_BDVSA!F920&lt;&gt;0)=TRUE,IF(b_BDVSA!F920&gt;0,"D","A"),"")</f>
        <v/>
      </c>
      <c r="G920" s="125" t="str">
        <f>IF(b_BDVSA!G920&lt;&gt;"",ABS(b_BDVSA!G920),"")</f>
        <v/>
      </c>
      <c r="H920" s="125" t="str">
        <f>IF(AND(b_BDVSA!G920&lt;&gt;"",b_BDVSA!G920&lt;&gt;0)=TRUE,IF(b_BDVSA!G920&gt;0,"D","A"),"")</f>
        <v/>
      </c>
      <c r="I920" s="125" t="str">
        <f>IF(b_BDVSA!H920&lt;&gt;"",ABS(b_BDVSA!H920),"")</f>
        <v/>
      </c>
      <c r="J920" s="125" t="str">
        <f>IF(AND(b_BDVSA!H920&lt;&gt;"",b_BDVSA!H920&lt;&gt;0)=TRUE,IF(b_BDVSA!H920&gt;0,"D","A"),"")</f>
        <v/>
      </c>
      <c r="K920" s="126" t="str">
        <f>IF(b_BDVSA!I920&lt;&gt;"",ABS(b_BDVSA!I920),"")</f>
        <v/>
      </c>
      <c r="L920" s="125" t="str">
        <f>IF(b_BDVSA!L920&lt;&gt;"",ABS(b_BDVSA!L920),"")</f>
        <v/>
      </c>
      <c r="M920" s="125" t="str">
        <f>IF(AND(b_BDVSA!L920&lt;&gt;"",b_BDVSA!L920&lt;&gt;0)=TRUE,IF(b_BDVSA!L920&gt;0,"D","A"),"")</f>
        <v/>
      </c>
      <c r="N920" s="125" t="str">
        <f>IF(b_BDVSA!M920&lt;&gt;"",ABS(b_BDVSA!M920),"")</f>
        <v/>
      </c>
      <c r="O920" s="125" t="str">
        <f>IF(AND(b_BDVSA!M920&lt;&gt;"",b_BDVSA!M920&lt;&gt;0)=TRUE,IF(b_BDVSA!M920&gt;0,"D","A"),"")</f>
        <v/>
      </c>
      <c r="P920" s="126" t="str">
        <f>IF(b_BDVSA!N920&lt;&gt;"",ABS(b_BDVSA!N920),"")</f>
        <v/>
      </c>
      <c r="Q920" s="125" t="str">
        <f>IF(b_BDVSA!Q920&lt;&gt;"",ABS(b_BDVSA!Q920),"")</f>
        <v/>
      </c>
      <c r="R920" s="125" t="str">
        <f>IF(AND(b_BDVSA!Q920&lt;&gt;"",b_BDVSA!Q920&lt;&gt;0)=TRUE,IF(b_BDVSA!Q920&gt;0,"D","A"),"")</f>
        <v/>
      </c>
      <c r="S920" s="125" t="str">
        <f>IF(b_BDVSA!R920&lt;&gt;"",ABS(b_BDVSA!R920),"")</f>
        <v/>
      </c>
      <c r="T920" s="125" t="str">
        <f>IF(AND(b_BDVSA!R920&lt;&gt;"",b_BDVSA!R920&lt;&gt;0)=TRUE,IF(b_BDVSA!R920&gt;0,"D","A"),"")</f>
        <v/>
      </c>
      <c r="U920" s="126" t="str">
        <f>IF(b_BDVSA!S920&lt;&gt;"",ABS(b_BDVSA!S920),"")</f>
        <v/>
      </c>
      <c r="V920" s="125" t="str">
        <f>IF(b_BDVSA!V920&lt;&gt;"",ABS(b_BDVSA!V920),"")</f>
        <v/>
      </c>
      <c r="W920" s="125" t="str">
        <f>IF(AND(b_BDVSA!V920&lt;&gt;"",b_BDVSA!V920&lt;&gt;0)=TRUE,IF(b_BDVSA!V920&gt;0,"D","A"),"")</f>
        <v/>
      </c>
      <c r="X920" s="125" t="str">
        <f>IF(b_BDVSA!W920&lt;&gt;"",ABS(b_BDVSA!W920),"")</f>
        <v/>
      </c>
      <c r="Y920" s="125" t="str">
        <f>IF(AND(b_BDVSA!W920&lt;&gt;"",b_BDVSA!W920&lt;&gt;0)=TRUE,IF(b_BDVSA!W920&gt;0,"D","A"),"")</f>
        <v/>
      </c>
      <c r="Z920" s="126" t="str">
        <f>IF(b_BDVSA!X920&lt;&gt;"",ABS(b_BDVSA!X920),"")</f>
        <v/>
      </c>
    </row>
    <row r="921" spans="1:26">
      <c r="A921" s="117" t="str">
        <f>IF(dati_pdc!A917&lt;&gt;"",IF(dati_pdc!D917=1,RIGHT(dati_pdc!A917,dati_pdc!E917),dati_pdc!A917),"")</f>
        <v/>
      </c>
      <c r="B921" s="117" t="str">
        <f>IF(dati_pdc!B917&lt;&gt;"",dati_pdc!B917,"")</f>
        <v/>
      </c>
      <c r="C921" s="117" t="str">
        <f>IF(dati_pdc!C917&lt;&gt;"",dati_pdc!C917,"")</f>
        <v/>
      </c>
      <c r="D921" s="117" t="str">
        <f>IF(dati_pdc!D917&lt;&gt;"",dati_pdc!D917,"")</f>
        <v/>
      </c>
      <c r="E921" s="125" t="str">
        <f>IF(b_BDVSA!F921&lt;&gt;"",ABS(b_BDVSA!F921),"")</f>
        <v/>
      </c>
      <c r="F921" s="125" t="str">
        <f>IF(AND(b_BDVSA!F921&lt;&gt;"",b_BDVSA!F921&lt;&gt;0)=TRUE,IF(b_BDVSA!F921&gt;0,"D","A"),"")</f>
        <v/>
      </c>
      <c r="G921" s="125" t="str">
        <f>IF(b_BDVSA!G921&lt;&gt;"",ABS(b_BDVSA!G921),"")</f>
        <v/>
      </c>
      <c r="H921" s="125" t="str">
        <f>IF(AND(b_BDVSA!G921&lt;&gt;"",b_BDVSA!G921&lt;&gt;0)=TRUE,IF(b_BDVSA!G921&gt;0,"D","A"),"")</f>
        <v/>
      </c>
      <c r="I921" s="125" t="str">
        <f>IF(b_BDVSA!H921&lt;&gt;"",ABS(b_BDVSA!H921),"")</f>
        <v/>
      </c>
      <c r="J921" s="125" t="str">
        <f>IF(AND(b_BDVSA!H921&lt;&gt;"",b_BDVSA!H921&lt;&gt;0)=TRUE,IF(b_BDVSA!H921&gt;0,"D","A"),"")</f>
        <v/>
      </c>
      <c r="K921" s="126" t="str">
        <f>IF(b_BDVSA!I921&lt;&gt;"",ABS(b_BDVSA!I921),"")</f>
        <v/>
      </c>
      <c r="L921" s="125" t="str">
        <f>IF(b_BDVSA!L921&lt;&gt;"",ABS(b_BDVSA!L921),"")</f>
        <v/>
      </c>
      <c r="M921" s="125" t="str">
        <f>IF(AND(b_BDVSA!L921&lt;&gt;"",b_BDVSA!L921&lt;&gt;0)=TRUE,IF(b_BDVSA!L921&gt;0,"D","A"),"")</f>
        <v/>
      </c>
      <c r="N921" s="125" t="str">
        <f>IF(b_BDVSA!M921&lt;&gt;"",ABS(b_BDVSA!M921),"")</f>
        <v/>
      </c>
      <c r="O921" s="125" t="str">
        <f>IF(AND(b_BDVSA!M921&lt;&gt;"",b_BDVSA!M921&lt;&gt;0)=TRUE,IF(b_BDVSA!M921&gt;0,"D","A"),"")</f>
        <v/>
      </c>
      <c r="P921" s="126" t="str">
        <f>IF(b_BDVSA!N921&lt;&gt;"",ABS(b_BDVSA!N921),"")</f>
        <v/>
      </c>
      <c r="Q921" s="125" t="str">
        <f>IF(b_BDVSA!Q921&lt;&gt;"",ABS(b_BDVSA!Q921),"")</f>
        <v/>
      </c>
      <c r="R921" s="125" t="str">
        <f>IF(AND(b_BDVSA!Q921&lt;&gt;"",b_BDVSA!Q921&lt;&gt;0)=TRUE,IF(b_BDVSA!Q921&gt;0,"D","A"),"")</f>
        <v/>
      </c>
      <c r="S921" s="125" t="str">
        <f>IF(b_BDVSA!R921&lt;&gt;"",ABS(b_BDVSA!R921),"")</f>
        <v/>
      </c>
      <c r="T921" s="125" t="str">
        <f>IF(AND(b_BDVSA!R921&lt;&gt;"",b_BDVSA!R921&lt;&gt;0)=TRUE,IF(b_BDVSA!R921&gt;0,"D","A"),"")</f>
        <v/>
      </c>
      <c r="U921" s="126" t="str">
        <f>IF(b_BDVSA!S921&lt;&gt;"",ABS(b_BDVSA!S921),"")</f>
        <v/>
      </c>
      <c r="V921" s="125" t="str">
        <f>IF(b_BDVSA!V921&lt;&gt;"",ABS(b_BDVSA!V921),"")</f>
        <v/>
      </c>
      <c r="W921" s="125" t="str">
        <f>IF(AND(b_BDVSA!V921&lt;&gt;"",b_BDVSA!V921&lt;&gt;0)=TRUE,IF(b_BDVSA!V921&gt;0,"D","A"),"")</f>
        <v/>
      </c>
      <c r="X921" s="125" t="str">
        <f>IF(b_BDVSA!W921&lt;&gt;"",ABS(b_BDVSA!W921),"")</f>
        <v/>
      </c>
      <c r="Y921" s="125" t="str">
        <f>IF(AND(b_BDVSA!W921&lt;&gt;"",b_BDVSA!W921&lt;&gt;0)=TRUE,IF(b_BDVSA!W921&gt;0,"D","A"),"")</f>
        <v/>
      </c>
      <c r="Z921" s="126" t="str">
        <f>IF(b_BDVSA!X921&lt;&gt;"",ABS(b_BDVSA!X921),"")</f>
        <v/>
      </c>
    </row>
    <row r="922" spans="1:26">
      <c r="A922" s="117" t="str">
        <f>IF(dati_pdc!A918&lt;&gt;"",IF(dati_pdc!D918=1,RIGHT(dati_pdc!A918,dati_pdc!E918),dati_pdc!A918),"")</f>
        <v/>
      </c>
      <c r="B922" s="117" t="str">
        <f>IF(dati_pdc!B918&lt;&gt;"",dati_pdc!B918,"")</f>
        <v/>
      </c>
      <c r="C922" s="117" t="str">
        <f>IF(dati_pdc!C918&lt;&gt;"",dati_pdc!C918,"")</f>
        <v/>
      </c>
      <c r="D922" s="117" t="str">
        <f>IF(dati_pdc!D918&lt;&gt;"",dati_pdc!D918,"")</f>
        <v/>
      </c>
      <c r="E922" s="125" t="str">
        <f>IF(b_BDVSA!F922&lt;&gt;"",ABS(b_BDVSA!F922),"")</f>
        <v/>
      </c>
      <c r="F922" s="125" t="str">
        <f>IF(AND(b_BDVSA!F922&lt;&gt;"",b_BDVSA!F922&lt;&gt;0)=TRUE,IF(b_BDVSA!F922&gt;0,"D","A"),"")</f>
        <v/>
      </c>
      <c r="G922" s="125" t="str">
        <f>IF(b_BDVSA!G922&lt;&gt;"",ABS(b_BDVSA!G922),"")</f>
        <v/>
      </c>
      <c r="H922" s="125" t="str">
        <f>IF(AND(b_BDVSA!G922&lt;&gt;"",b_BDVSA!G922&lt;&gt;0)=TRUE,IF(b_BDVSA!G922&gt;0,"D","A"),"")</f>
        <v/>
      </c>
      <c r="I922" s="125" t="str">
        <f>IF(b_BDVSA!H922&lt;&gt;"",ABS(b_BDVSA!H922),"")</f>
        <v/>
      </c>
      <c r="J922" s="125" t="str">
        <f>IF(AND(b_BDVSA!H922&lt;&gt;"",b_BDVSA!H922&lt;&gt;0)=TRUE,IF(b_BDVSA!H922&gt;0,"D","A"),"")</f>
        <v/>
      </c>
      <c r="K922" s="126" t="str">
        <f>IF(b_BDVSA!I922&lt;&gt;"",ABS(b_BDVSA!I922),"")</f>
        <v/>
      </c>
      <c r="L922" s="125" t="str">
        <f>IF(b_BDVSA!L922&lt;&gt;"",ABS(b_BDVSA!L922),"")</f>
        <v/>
      </c>
      <c r="M922" s="125" t="str">
        <f>IF(AND(b_BDVSA!L922&lt;&gt;"",b_BDVSA!L922&lt;&gt;0)=TRUE,IF(b_BDVSA!L922&gt;0,"D","A"),"")</f>
        <v/>
      </c>
      <c r="N922" s="125" t="str">
        <f>IF(b_BDVSA!M922&lt;&gt;"",ABS(b_BDVSA!M922),"")</f>
        <v/>
      </c>
      <c r="O922" s="125" t="str">
        <f>IF(AND(b_BDVSA!M922&lt;&gt;"",b_BDVSA!M922&lt;&gt;0)=TRUE,IF(b_BDVSA!M922&gt;0,"D","A"),"")</f>
        <v/>
      </c>
      <c r="P922" s="126" t="str">
        <f>IF(b_BDVSA!N922&lt;&gt;"",ABS(b_BDVSA!N922),"")</f>
        <v/>
      </c>
      <c r="Q922" s="125" t="str">
        <f>IF(b_BDVSA!Q922&lt;&gt;"",ABS(b_BDVSA!Q922),"")</f>
        <v/>
      </c>
      <c r="R922" s="125" t="str">
        <f>IF(AND(b_BDVSA!Q922&lt;&gt;"",b_BDVSA!Q922&lt;&gt;0)=TRUE,IF(b_BDVSA!Q922&gt;0,"D","A"),"")</f>
        <v/>
      </c>
      <c r="S922" s="125" t="str">
        <f>IF(b_BDVSA!R922&lt;&gt;"",ABS(b_BDVSA!R922),"")</f>
        <v/>
      </c>
      <c r="T922" s="125" t="str">
        <f>IF(AND(b_BDVSA!R922&lt;&gt;"",b_BDVSA!R922&lt;&gt;0)=TRUE,IF(b_BDVSA!R922&gt;0,"D","A"),"")</f>
        <v/>
      </c>
      <c r="U922" s="126" t="str">
        <f>IF(b_BDVSA!S922&lt;&gt;"",ABS(b_BDVSA!S922),"")</f>
        <v/>
      </c>
      <c r="V922" s="125" t="str">
        <f>IF(b_BDVSA!V922&lt;&gt;"",ABS(b_BDVSA!V922),"")</f>
        <v/>
      </c>
      <c r="W922" s="125" t="str">
        <f>IF(AND(b_BDVSA!V922&lt;&gt;"",b_BDVSA!V922&lt;&gt;0)=TRUE,IF(b_BDVSA!V922&gt;0,"D","A"),"")</f>
        <v/>
      </c>
      <c r="X922" s="125" t="str">
        <f>IF(b_BDVSA!W922&lt;&gt;"",ABS(b_BDVSA!W922),"")</f>
        <v/>
      </c>
      <c r="Y922" s="125" t="str">
        <f>IF(AND(b_BDVSA!W922&lt;&gt;"",b_BDVSA!W922&lt;&gt;0)=TRUE,IF(b_BDVSA!W922&gt;0,"D","A"),"")</f>
        <v/>
      </c>
      <c r="Z922" s="126" t="str">
        <f>IF(b_BDVSA!X922&lt;&gt;"",ABS(b_BDVSA!X922),"")</f>
        <v/>
      </c>
    </row>
    <row r="923" spans="1:26">
      <c r="A923" s="117" t="str">
        <f>IF(dati_pdc!A919&lt;&gt;"",IF(dati_pdc!D919=1,RIGHT(dati_pdc!A919,dati_pdc!E919),dati_pdc!A919),"")</f>
        <v/>
      </c>
      <c r="B923" s="117" t="str">
        <f>IF(dati_pdc!B919&lt;&gt;"",dati_pdc!B919,"")</f>
        <v/>
      </c>
      <c r="C923" s="117" t="str">
        <f>IF(dati_pdc!C919&lt;&gt;"",dati_pdc!C919,"")</f>
        <v/>
      </c>
      <c r="D923" s="117" t="str">
        <f>IF(dati_pdc!D919&lt;&gt;"",dati_pdc!D919,"")</f>
        <v/>
      </c>
      <c r="E923" s="125" t="str">
        <f>IF(b_BDVSA!F923&lt;&gt;"",ABS(b_BDVSA!F923),"")</f>
        <v/>
      </c>
      <c r="F923" s="125" t="str">
        <f>IF(AND(b_BDVSA!F923&lt;&gt;"",b_BDVSA!F923&lt;&gt;0)=TRUE,IF(b_BDVSA!F923&gt;0,"D","A"),"")</f>
        <v/>
      </c>
      <c r="G923" s="125" t="str">
        <f>IF(b_BDVSA!G923&lt;&gt;"",ABS(b_BDVSA!G923),"")</f>
        <v/>
      </c>
      <c r="H923" s="125" t="str">
        <f>IF(AND(b_BDVSA!G923&lt;&gt;"",b_BDVSA!G923&lt;&gt;0)=TRUE,IF(b_BDVSA!G923&gt;0,"D","A"),"")</f>
        <v/>
      </c>
      <c r="I923" s="125" t="str">
        <f>IF(b_BDVSA!H923&lt;&gt;"",ABS(b_BDVSA!H923),"")</f>
        <v/>
      </c>
      <c r="J923" s="125" t="str">
        <f>IF(AND(b_BDVSA!H923&lt;&gt;"",b_BDVSA!H923&lt;&gt;0)=TRUE,IF(b_BDVSA!H923&gt;0,"D","A"),"")</f>
        <v/>
      </c>
      <c r="K923" s="126" t="str">
        <f>IF(b_BDVSA!I923&lt;&gt;"",ABS(b_BDVSA!I923),"")</f>
        <v/>
      </c>
      <c r="L923" s="125" t="str">
        <f>IF(b_BDVSA!L923&lt;&gt;"",ABS(b_BDVSA!L923),"")</f>
        <v/>
      </c>
      <c r="M923" s="125" t="str">
        <f>IF(AND(b_BDVSA!L923&lt;&gt;"",b_BDVSA!L923&lt;&gt;0)=TRUE,IF(b_BDVSA!L923&gt;0,"D","A"),"")</f>
        <v/>
      </c>
      <c r="N923" s="125" t="str">
        <f>IF(b_BDVSA!M923&lt;&gt;"",ABS(b_BDVSA!M923),"")</f>
        <v/>
      </c>
      <c r="O923" s="125" t="str">
        <f>IF(AND(b_BDVSA!M923&lt;&gt;"",b_BDVSA!M923&lt;&gt;0)=TRUE,IF(b_BDVSA!M923&gt;0,"D","A"),"")</f>
        <v/>
      </c>
      <c r="P923" s="126" t="str">
        <f>IF(b_BDVSA!N923&lt;&gt;"",ABS(b_BDVSA!N923),"")</f>
        <v/>
      </c>
      <c r="Q923" s="125" t="str">
        <f>IF(b_BDVSA!Q923&lt;&gt;"",ABS(b_BDVSA!Q923),"")</f>
        <v/>
      </c>
      <c r="R923" s="125" t="str">
        <f>IF(AND(b_BDVSA!Q923&lt;&gt;"",b_BDVSA!Q923&lt;&gt;0)=TRUE,IF(b_BDVSA!Q923&gt;0,"D","A"),"")</f>
        <v/>
      </c>
      <c r="S923" s="125" t="str">
        <f>IF(b_BDVSA!R923&lt;&gt;"",ABS(b_BDVSA!R923),"")</f>
        <v/>
      </c>
      <c r="T923" s="125" t="str">
        <f>IF(AND(b_BDVSA!R923&lt;&gt;"",b_BDVSA!R923&lt;&gt;0)=TRUE,IF(b_BDVSA!R923&gt;0,"D","A"),"")</f>
        <v/>
      </c>
      <c r="U923" s="126" t="str">
        <f>IF(b_BDVSA!S923&lt;&gt;"",ABS(b_BDVSA!S923),"")</f>
        <v/>
      </c>
      <c r="V923" s="125" t="str">
        <f>IF(b_BDVSA!V923&lt;&gt;"",ABS(b_BDVSA!V923),"")</f>
        <v/>
      </c>
      <c r="W923" s="125" t="str">
        <f>IF(AND(b_BDVSA!V923&lt;&gt;"",b_BDVSA!V923&lt;&gt;0)=TRUE,IF(b_BDVSA!V923&gt;0,"D","A"),"")</f>
        <v/>
      </c>
      <c r="X923" s="125" t="str">
        <f>IF(b_BDVSA!W923&lt;&gt;"",ABS(b_BDVSA!W923),"")</f>
        <v/>
      </c>
      <c r="Y923" s="125" t="str">
        <f>IF(AND(b_BDVSA!W923&lt;&gt;"",b_BDVSA!W923&lt;&gt;0)=TRUE,IF(b_BDVSA!W923&gt;0,"D","A"),"")</f>
        <v/>
      </c>
      <c r="Z923" s="126" t="str">
        <f>IF(b_BDVSA!X923&lt;&gt;"",ABS(b_BDVSA!X923),"")</f>
        <v/>
      </c>
    </row>
    <row r="924" spans="1:26">
      <c r="A924" s="117" t="str">
        <f>IF(dati_pdc!A920&lt;&gt;"",IF(dati_pdc!D920=1,RIGHT(dati_pdc!A920,dati_pdc!E920),dati_pdc!A920),"")</f>
        <v/>
      </c>
      <c r="B924" s="117" t="str">
        <f>IF(dati_pdc!B920&lt;&gt;"",dati_pdc!B920,"")</f>
        <v/>
      </c>
      <c r="C924" s="117" t="str">
        <f>IF(dati_pdc!C920&lt;&gt;"",dati_pdc!C920,"")</f>
        <v/>
      </c>
      <c r="D924" s="117" t="str">
        <f>IF(dati_pdc!D920&lt;&gt;"",dati_pdc!D920,"")</f>
        <v/>
      </c>
      <c r="E924" s="125" t="str">
        <f>IF(b_BDVSA!F924&lt;&gt;"",ABS(b_BDVSA!F924),"")</f>
        <v/>
      </c>
      <c r="F924" s="125" t="str">
        <f>IF(AND(b_BDVSA!F924&lt;&gt;"",b_BDVSA!F924&lt;&gt;0)=TRUE,IF(b_BDVSA!F924&gt;0,"D","A"),"")</f>
        <v/>
      </c>
      <c r="G924" s="125" t="str">
        <f>IF(b_BDVSA!G924&lt;&gt;"",ABS(b_BDVSA!G924),"")</f>
        <v/>
      </c>
      <c r="H924" s="125" t="str">
        <f>IF(AND(b_BDVSA!G924&lt;&gt;"",b_BDVSA!G924&lt;&gt;0)=TRUE,IF(b_BDVSA!G924&gt;0,"D","A"),"")</f>
        <v/>
      </c>
      <c r="I924" s="125" t="str">
        <f>IF(b_BDVSA!H924&lt;&gt;"",ABS(b_BDVSA!H924),"")</f>
        <v/>
      </c>
      <c r="J924" s="125" t="str">
        <f>IF(AND(b_BDVSA!H924&lt;&gt;"",b_BDVSA!H924&lt;&gt;0)=TRUE,IF(b_BDVSA!H924&gt;0,"D","A"),"")</f>
        <v/>
      </c>
      <c r="K924" s="126" t="str">
        <f>IF(b_BDVSA!I924&lt;&gt;"",ABS(b_BDVSA!I924),"")</f>
        <v/>
      </c>
      <c r="L924" s="125" t="str">
        <f>IF(b_BDVSA!L924&lt;&gt;"",ABS(b_BDVSA!L924),"")</f>
        <v/>
      </c>
      <c r="M924" s="125" t="str">
        <f>IF(AND(b_BDVSA!L924&lt;&gt;"",b_BDVSA!L924&lt;&gt;0)=TRUE,IF(b_BDVSA!L924&gt;0,"D","A"),"")</f>
        <v/>
      </c>
      <c r="N924" s="125" t="str">
        <f>IF(b_BDVSA!M924&lt;&gt;"",ABS(b_BDVSA!M924),"")</f>
        <v/>
      </c>
      <c r="O924" s="125" t="str">
        <f>IF(AND(b_BDVSA!M924&lt;&gt;"",b_BDVSA!M924&lt;&gt;0)=TRUE,IF(b_BDVSA!M924&gt;0,"D","A"),"")</f>
        <v/>
      </c>
      <c r="P924" s="126" t="str">
        <f>IF(b_BDVSA!N924&lt;&gt;"",ABS(b_BDVSA!N924),"")</f>
        <v/>
      </c>
      <c r="Q924" s="125" t="str">
        <f>IF(b_BDVSA!Q924&lt;&gt;"",ABS(b_BDVSA!Q924),"")</f>
        <v/>
      </c>
      <c r="R924" s="125" t="str">
        <f>IF(AND(b_BDVSA!Q924&lt;&gt;"",b_BDVSA!Q924&lt;&gt;0)=TRUE,IF(b_BDVSA!Q924&gt;0,"D","A"),"")</f>
        <v/>
      </c>
      <c r="S924" s="125" t="str">
        <f>IF(b_BDVSA!R924&lt;&gt;"",ABS(b_BDVSA!R924),"")</f>
        <v/>
      </c>
      <c r="T924" s="125" t="str">
        <f>IF(AND(b_BDVSA!R924&lt;&gt;"",b_BDVSA!R924&lt;&gt;0)=TRUE,IF(b_BDVSA!R924&gt;0,"D","A"),"")</f>
        <v/>
      </c>
      <c r="U924" s="126" t="str">
        <f>IF(b_BDVSA!S924&lt;&gt;"",ABS(b_BDVSA!S924),"")</f>
        <v/>
      </c>
      <c r="V924" s="125" t="str">
        <f>IF(b_BDVSA!V924&lt;&gt;"",ABS(b_BDVSA!V924),"")</f>
        <v/>
      </c>
      <c r="W924" s="125" t="str">
        <f>IF(AND(b_BDVSA!V924&lt;&gt;"",b_BDVSA!V924&lt;&gt;0)=TRUE,IF(b_BDVSA!V924&gt;0,"D","A"),"")</f>
        <v/>
      </c>
      <c r="X924" s="125" t="str">
        <f>IF(b_BDVSA!W924&lt;&gt;"",ABS(b_BDVSA!W924),"")</f>
        <v/>
      </c>
      <c r="Y924" s="125" t="str">
        <f>IF(AND(b_BDVSA!W924&lt;&gt;"",b_BDVSA!W924&lt;&gt;0)=TRUE,IF(b_BDVSA!W924&gt;0,"D","A"),"")</f>
        <v/>
      </c>
      <c r="Z924" s="126" t="str">
        <f>IF(b_BDVSA!X924&lt;&gt;"",ABS(b_BDVSA!X924),"")</f>
        <v/>
      </c>
    </row>
    <row r="925" spans="1:26">
      <c r="A925" s="117" t="str">
        <f>IF(dati_pdc!A921&lt;&gt;"",IF(dati_pdc!D921=1,RIGHT(dati_pdc!A921,dati_pdc!E921),dati_pdc!A921),"")</f>
        <v/>
      </c>
      <c r="B925" s="117" t="str">
        <f>IF(dati_pdc!B921&lt;&gt;"",dati_pdc!B921,"")</f>
        <v/>
      </c>
      <c r="C925" s="117" t="str">
        <f>IF(dati_pdc!C921&lt;&gt;"",dati_pdc!C921,"")</f>
        <v/>
      </c>
      <c r="D925" s="117" t="str">
        <f>IF(dati_pdc!D921&lt;&gt;"",dati_pdc!D921,"")</f>
        <v/>
      </c>
      <c r="E925" s="125" t="str">
        <f>IF(b_BDVSA!F925&lt;&gt;"",ABS(b_BDVSA!F925),"")</f>
        <v/>
      </c>
      <c r="F925" s="125" t="str">
        <f>IF(AND(b_BDVSA!F925&lt;&gt;"",b_BDVSA!F925&lt;&gt;0)=TRUE,IF(b_BDVSA!F925&gt;0,"D","A"),"")</f>
        <v/>
      </c>
      <c r="G925" s="125" t="str">
        <f>IF(b_BDVSA!G925&lt;&gt;"",ABS(b_BDVSA!G925),"")</f>
        <v/>
      </c>
      <c r="H925" s="125" t="str">
        <f>IF(AND(b_BDVSA!G925&lt;&gt;"",b_BDVSA!G925&lt;&gt;0)=TRUE,IF(b_BDVSA!G925&gt;0,"D","A"),"")</f>
        <v/>
      </c>
      <c r="I925" s="125" t="str">
        <f>IF(b_BDVSA!H925&lt;&gt;"",ABS(b_BDVSA!H925),"")</f>
        <v/>
      </c>
      <c r="J925" s="125" t="str">
        <f>IF(AND(b_BDVSA!H925&lt;&gt;"",b_BDVSA!H925&lt;&gt;0)=TRUE,IF(b_BDVSA!H925&gt;0,"D","A"),"")</f>
        <v/>
      </c>
      <c r="K925" s="126" t="str">
        <f>IF(b_BDVSA!I925&lt;&gt;"",ABS(b_BDVSA!I925),"")</f>
        <v/>
      </c>
      <c r="L925" s="125" t="str">
        <f>IF(b_BDVSA!L925&lt;&gt;"",ABS(b_BDVSA!L925),"")</f>
        <v/>
      </c>
      <c r="M925" s="125" t="str">
        <f>IF(AND(b_BDVSA!L925&lt;&gt;"",b_BDVSA!L925&lt;&gt;0)=TRUE,IF(b_BDVSA!L925&gt;0,"D","A"),"")</f>
        <v/>
      </c>
      <c r="N925" s="125" t="str">
        <f>IF(b_BDVSA!M925&lt;&gt;"",ABS(b_BDVSA!M925),"")</f>
        <v/>
      </c>
      <c r="O925" s="125" t="str">
        <f>IF(AND(b_BDVSA!M925&lt;&gt;"",b_BDVSA!M925&lt;&gt;0)=TRUE,IF(b_BDVSA!M925&gt;0,"D","A"),"")</f>
        <v/>
      </c>
      <c r="P925" s="126" t="str">
        <f>IF(b_BDVSA!N925&lt;&gt;"",ABS(b_BDVSA!N925),"")</f>
        <v/>
      </c>
      <c r="Q925" s="125" t="str">
        <f>IF(b_BDVSA!Q925&lt;&gt;"",ABS(b_BDVSA!Q925),"")</f>
        <v/>
      </c>
      <c r="R925" s="125" t="str">
        <f>IF(AND(b_BDVSA!Q925&lt;&gt;"",b_BDVSA!Q925&lt;&gt;0)=TRUE,IF(b_BDVSA!Q925&gt;0,"D","A"),"")</f>
        <v/>
      </c>
      <c r="S925" s="125" t="str">
        <f>IF(b_BDVSA!R925&lt;&gt;"",ABS(b_BDVSA!R925),"")</f>
        <v/>
      </c>
      <c r="T925" s="125" t="str">
        <f>IF(AND(b_BDVSA!R925&lt;&gt;"",b_BDVSA!R925&lt;&gt;0)=TRUE,IF(b_BDVSA!R925&gt;0,"D","A"),"")</f>
        <v/>
      </c>
      <c r="U925" s="126" t="str">
        <f>IF(b_BDVSA!S925&lt;&gt;"",ABS(b_BDVSA!S925),"")</f>
        <v/>
      </c>
      <c r="V925" s="125" t="str">
        <f>IF(b_BDVSA!V925&lt;&gt;"",ABS(b_BDVSA!V925),"")</f>
        <v/>
      </c>
      <c r="W925" s="125" t="str">
        <f>IF(AND(b_BDVSA!V925&lt;&gt;"",b_BDVSA!V925&lt;&gt;0)=TRUE,IF(b_BDVSA!V925&gt;0,"D","A"),"")</f>
        <v/>
      </c>
      <c r="X925" s="125" t="str">
        <f>IF(b_BDVSA!W925&lt;&gt;"",ABS(b_BDVSA!W925),"")</f>
        <v/>
      </c>
      <c r="Y925" s="125" t="str">
        <f>IF(AND(b_BDVSA!W925&lt;&gt;"",b_BDVSA!W925&lt;&gt;0)=TRUE,IF(b_BDVSA!W925&gt;0,"D","A"),"")</f>
        <v/>
      </c>
      <c r="Z925" s="126" t="str">
        <f>IF(b_BDVSA!X925&lt;&gt;"",ABS(b_BDVSA!X925),"")</f>
        <v/>
      </c>
    </row>
    <row r="926" spans="1:26">
      <c r="A926" s="117" t="str">
        <f>IF(dati_pdc!A922&lt;&gt;"",IF(dati_pdc!D922=1,RIGHT(dati_pdc!A922,dati_pdc!E922),dati_pdc!A922),"")</f>
        <v/>
      </c>
      <c r="B926" s="117" t="str">
        <f>IF(dati_pdc!B922&lt;&gt;"",dati_pdc!B922,"")</f>
        <v/>
      </c>
      <c r="C926" s="117" t="str">
        <f>IF(dati_pdc!C922&lt;&gt;"",dati_pdc!C922,"")</f>
        <v/>
      </c>
      <c r="D926" s="117" t="str">
        <f>IF(dati_pdc!D922&lt;&gt;"",dati_pdc!D922,"")</f>
        <v/>
      </c>
      <c r="E926" s="125" t="str">
        <f>IF(b_BDVSA!F926&lt;&gt;"",ABS(b_BDVSA!F926),"")</f>
        <v/>
      </c>
      <c r="F926" s="125" t="str">
        <f>IF(AND(b_BDVSA!F926&lt;&gt;"",b_BDVSA!F926&lt;&gt;0)=TRUE,IF(b_BDVSA!F926&gt;0,"D","A"),"")</f>
        <v/>
      </c>
      <c r="G926" s="125" t="str">
        <f>IF(b_BDVSA!G926&lt;&gt;"",ABS(b_BDVSA!G926),"")</f>
        <v/>
      </c>
      <c r="H926" s="125" t="str">
        <f>IF(AND(b_BDVSA!G926&lt;&gt;"",b_BDVSA!G926&lt;&gt;0)=TRUE,IF(b_BDVSA!G926&gt;0,"D","A"),"")</f>
        <v/>
      </c>
      <c r="I926" s="125" t="str">
        <f>IF(b_BDVSA!H926&lt;&gt;"",ABS(b_BDVSA!H926),"")</f>
        <v/>
      </c>
      <c r="J926" s="125" t="str">
        <f>IF(AND(b_BDVSA!H926&lt;&gt;"",b_BDVSA!H926&lt;&gt;0)=TRUE,IF(b_BDVSA!H926&gt;0,"D","A"),"")</f>
        <v/>
      </c>
      <c r="K926" s="126" t="str">
        <f>IF(b_BDVSA!I926&lt;&gt;"",ABS(b_BDVSA!I926),"")</f>
        <v/>
      </c>
      <c r="L926" s="125" t="str">
        <f>IF(b_BDVSA!L926&lt;&gt;"",ABS(b_BDVSA!L926),"")</f>
        <v/>
      </c>
      <c r="M926" s="125" t="str">
        <f>IF(AND(b_BDVSA!L926&lt;&gt;"",b_BDVSA!L926&lt;&gt;0)=TRUE,IF(b_BDVSA!L926&gt;0,"D","A"),"")</f>
        <v/>
      </c>
      <c r="N926" s="125" t="str">
        <f>IF(b_BDVSA!M926&lt;&gt;"",ABS(b_BDVSA!M926),"")</f>
        <v/>
      </c>
      <c r="O926" s="125" t="str">
        <f>IF(AND(b_BDVSA!M926&lt;&gt;"",b_BDVSA!M926&lt;&gt;0)=TRUE,IF(b_BDVSA!M926&gt;0,"D","A"),"")</f>
        <v/>
      </c>
      <c r="P926" s="126" t="str">
        <f>IF(b_BDVSA!N926&lt;&gt;"",ABS(b_BDVSA!N926),"")</f>
        <v/>
      </c>
      <c r="Q926" s="125" t="str">
        <f>IF(b_BDVSA!Q926&lt;&gt;"",ABS(b_BDVSA!Q926),"")</f>
        <v/>
      </c>
      <c r="R926" s="125" t="str">
        <f>IF(AND(b_BDVSA!Q926&lt;&gt;"",b_BDVSA!Q926&lt;&gt;0)=TRUE,IF(b_BDVSA!Q926&gt;0,"D","A"),"")</f>
        <v/>
      </c>
      <c r="S926" s="125" t="str">
        <f>IF(b_BDVSA!R926&lt;&gt;"",ABS(b_BDVSA!R926),"")</f>
        <v/>
      </c>
      <c r="T926" s="125" t="str">
        <f>IF(AND(b_BDVSA!R926&lt;&gt;"",b_BDVSA!R926&lt;&gt;0)=TRUE,IF(b_BDVSA!R926&gt;0,"D","A"),"")</f>
        <v/>
      </c>
      <c r="U926" s="126" t="str">
        <f>IF(b_BDVSA!S926&lt;&gt;"",ABS(b_BDVSA!S926),"")</f>
        <v/>
      </c>
      <c r="V926" s="125" t="str">
        <f>IF(b_BDVSA!V926&lt;&gt;"",ABS(b_BDVSA!V926),"")</f>
        <v/>
      </c>
      <c r="W926" s="125" t="str">
        <f>IF(AND(b_BDVSA!V926&lt;&gt;"",b_BDVSA!V926&lt;&gt;0)=TRUE,IF(b_BDVSA!V926&gt;0,"D","A"),"")</f>
        <v/>
      </c>
      <c r="X926" s="125" t="str">
        <f>IF(b_BDVSA!W926&lt;&gt;"",ABS(b_BDVSA!W926),"")</f>
        <v/>
      </c>
      <c r="Y926" s="125" t="str">
        <f>IF(AND(b_BDVSA!W926&lt;&gt;"",b_BDVSA!W926&lt;&gt;0)=TRUE,IF(b_BDVSA!W926&gt;0,"D","A"),"")</f>
        <v/>
      </c>
      <c r="Z926" s="126" t="str">
        <f>IF(b_BDVSA!X926&lt;&gt;"",ABS(b_BDVSA!X926),"")</f>
        <v/>
      </c>
    </row>
    <row r="927" spans="1:26">
      <c r="A927" s="117" t="str">
        <f>IF(dati_pdc!A923&lt;&gt;"",IF(dati_pdc!D923=1,RIGHT(dati_pdc!A923,dati_pdc!E923),dati_pdc!A923),"")</f>
        <v/>
      </c>
      <c r="B927" s="117" t="str">
        <f>IF(dati_pdc!B923&lt;&gt;"",dati_pdc!B923,"")</f>
        <v/>
      </c>
      <c r="C927" s="117" t="str">
        <f>IF(dati_pdc!C923&lt;&gt;"",dati_pdc!C923,"")</f>
        <v/>
      </c>
      <c r="D927" s="117" t="str">
        <f>IF(dati_pdc!D923&lt;&gt;"",dati_pdc!D923,"")</f>
        <v/>
      </c>
      <c r="E927" s="125" t="str">
        <f>IF(b_BDVSA!F927&lt;&gt;"",ABS(b_BDVSA!F927),"")</f>
        <v/>
      </c>
      <c r="F927" s="125" t="str">
        <f>IF(AND(b_BDVSA!F927&lt;&gt;"",b_BDVSA!F927&lt;&gt;0)=TRUE,IF(b_BDVSA!F927&gt;0,"D","A"),"")</f>
        <v/>
      </c>
      <c r="G927" s="125" t="str">
        <f>IF(b_BDVSA!G927&lt;&gt;"",ABS(b_BDVSA!G927),"")</f>
        <v/>
      </c>
      <c r="H927" s="125" t="str">
        <f>IF(AND(b_BDVSA!G927&lt;&gt;"",b_BDVSA!G927&lt;&gt;0)=TRUE,IF(b_BDVSA!G927&gt;0,"D","A"),"")</f>
        <v/>
      </c>
      <c r="I927" s="125" t="str">
        <f>IF(b_BDVSA!H927&lt;&gt;"",ABS(b_BDVSA!H927),"")</f>
        <v/>
      </c>
      <c r="J927" s="125" t="str">
        <f>IF(AND(b_BDVSA!H927&lt;&gt;"",b_BDVSA!H927&lt;&gt;0)=TRUE,IF(b_BDVSA!H927&gt;0,"D","A"),"")</f>
        <v/>
      </c>
      <c r="K927" s="126" t="str">
        <f>IF(b_BDVSA!I927&lt;&gt;"",ABS(b_BDVSA!I927),"")</f>
        <v/>
      </c>
      <c r="L927" s="125" t="str">
        <f>IF(b_BDVSA!L927&lt;&gt;"",ABS(b_BDVSA!L927),"")</f>
        <v/>
      </c>
      <c r="M927" s="125" t="str">
        <f>IF(AND(b_BDVSA!L927&lt;&gt;"",b_BDVSA!L927&lt;&gt;0)=TRUE,IF(b_BDVSA!L927&gt;0,"D","A"),"")</f>
        <v/>
      </c>
      <c r="N927" s="125" t="str">
        <f>IF(b_BDVSA!M927&lt;&gt;"",ABS(b_BDVSA!M927),"")</f>
        <v/>
      </c>
      <c r="O927" s="125" t="str">
        <f>IF(AND(b_BDVSA!M927&lt;&gt;"",b_BDVSA!M927&lt;&gt;0)=TRUE,IF(b_BDVSA!M927&gt;0,"D","A"),"")</f>
        <v/>
      </c>
      <c r="P927" s="126" t="str">
        <f>IF(b_BDVSA!N927&lt;&gt;"",ABS(b_BDVSA!N927),"")</f>
        <v/>
      </c>
      <c r="Q927" s="125" t="str">
        <f>IF(b_BDVSA!Q927&lt;&gt;"",ABS(b_BDVSA!Q927),"")</f>
        <v/>
      </c>
      <c r="R927" s="125" t="str">
        <f>IF(AND(b_BDVSA!Q927&lt;&gt;"",b_BDVSA!Q927&lt;&gt;0)=TRUE,IF(b_BDVSA!Q927&gt;0,"D","A"),"")</f>
        <v/>
      </c>
      <c r="S927" s="125" t="str">
        <f>IF(b_BDVSA!R927&lt;&gt;"",ABS(b_BDVSA!R927),"")</f>
        <v/>
      </c>
      <c r="T927" s="125" t="str">
        <f>IF(AND(b_BDVSA!R927&lt;&gt;"",b_BDVSA!R927&lt;&gt;0)=TRUE,IF(b_BDVSA!R927&gt;0,"D","A"),"")</f>
        <v/>
      </c>
      <c r="U927" s="126" t="str">
        <f>IF(b_BDVSA!S927&lt;&gt;"",ABS(b_BDVSA!S927),"")</f>
        <v/>
      </c>
      <c r="V927" s="125" t="str">
        <f>IF(b_BDVSA!V927&lt;&gt;"",ABS(b_BDVSA!V927),"")</f>
        <v/>
      </c>
      <c r="W927" s="125" t="str">
        <f>IF(AND(b_BDVSA!V927&lt;&gt;"",b_BDVSA!V927&lt;&gt;0)=TRUE,IF(b_BDVSA!V927&gt;0,"D","A"),"")</f>
        <v/>
      </c>
      <c r="X927" s="125" t="str">
        <f>IF(b_BDVSA!W927&lt;&gt;"",ABS(b_BDVSA!W927),"")</f>
        <v/>
      </c>
      <c r="Y927" s="125" t="str">
        <f>IF(AND(b_BDVSA!W927&lt;&gt;"",b_BDVSA!W927&lt;&gt;0)=TRUE,IF(b_BDVSA!W927&gt;0,"D","A"),"")</f>
        <v/>
      </c>
      <c r="Z927" s="126" t="str">
        <f>IF(b_BDVSA!X927&lt;&gt;"",ABS(b_BDVSA!X927),"")</f>
        <v/>
      </c>
    </row>
    <row r="928" spans="1:26">
      <c r="A928" s="117" t="str">
        <f>IF(dati_pdc!A924&lt;&gt;"",IF(dati_pdc!D924=1,RIGHT(dati_pdc!A924,dati_pdc!E924),dati_pdc!A924),"")</f>
        <v/>
      </c>
      <c r="B928" s="117" t="str">
        <f>IF(dati_pdc!B924&lt;&gt;"",dati_pdc!B924,"")</f>
        <v/>
      </c>
      <c r="C928" s="117" t="str">
        <f>IF(dati_pdc!C924&lt;&gt;"",dati_pdc!C924,"")</f>
        <v/>
      </c>
      <c r="D928" s="117" t="str">
        <f>IF(dati_pdc!D924&lt;&gt;"",dati_pdc!D924,"")</f>
        <v/>
      </c>
      <c r="E928" s="125" t="str">
        <f>IF(b_BDVSA!F928&lt;&gt;"",ABS(b_BDVSA!F928),"")</f>
        <v/>
      </c>
      <c r="F928" s="125" t="str">
        <f>IF(AND(b_BDVSA!F928&lt;&gt;"",b_BDVSA!F928&lt;&gt;0)=TRUE,IF(b_BDVSA!F928&gt;0,"D","A"),"")</f>
        <v/>
      </c>
      <c r="G928" s="125" t="str">
        <f>IF(b_BDVSA!G928&lt;&gt;"",ABS(b_BDVSA!G928),"")</f>
        <v/>
      </c>
      <c r="H928" s="125" t="str">
        <f>IF(AND(b_BDVSA!G928&lt;&gt;"",b_BDVSA!G928&lt;&gt;0)=TRUE,IF(b_BDVSA!G928&gt;0,"D","A"),"")</f>
        <v/>
      </c>
      <c r="I928" s="125" t="str">
        <f>IF(b_BDVSA!H928&lt;&gt;"",ABS(b_BDVSA!H928),"")</f>
        <v/>
      </c>
      <c r="J928" s="125" t="str">
        <f>IF(AND(b_BDVSA!H928&lt;&gt;"",b_BDVSA!H928&lt;&gt;0)=TRUE,IF(b_BDVSA!H928&gt;0,"D","A"),"")</f>
        <v/>
      </c>
      <c r="K928" s="126" t="str">
        <f>IF(b_BDVSA!I928&lt;&gt;"",ABS(b_BDVSA!I928),"")</f>
        <v/>
      </c>
      <c r="L928" s="125" t="str">
        <f>IF(b_BDVSA!L928&lt;&gt;"",ABS(b_BDVSA!L928),"")</f>
        <v/>
      </c>
      <c r="M928" s="125" t="str">
        <f>IF(AND(b_BDVSA!L928&lt;&gt;"",b_BDVSA!L928&lt;&gt;0)=TRUE,IF(b_BDVSA!L928&gt;0,"D","A"),"")</f>
        <v/>
      </c>
      <c r="N928" s="125" t="str">
        <f>IF(b_BDVSA!M928&lt;&gt;"",ABS(b_BDVSA!M928),"")</f>
        <v/>
      </c>
      <c r="O928" s="125" t="str">
        <f>IF(AND(b_BDVSA!M928&lt;&gt;"",b_BDVSA!M928&lt;&gt;0)=TRUE,IF(b_BDVSA!M928&gt;0,"D","A"),"")</f>
        <v/>
      </c>
      <c r="P928" s="126" t="str">
        <f>IF(b_BDVSA!N928&lt;&gt;"",ABS(b_BDVSA!N928),"")</f>
        <v/>
      </c>
      <c r="Q928" s="125" t="str">
        <f>IF(b_BDVSA!Q928&lt;&gt;"",ABS(b_BDVSA!Q928),"")</f>
        <v/>
      </c>
      <c r="R928" s="125" t="str">
        <f>IF(AND(b_BDVSA!Q928&lt;&gt;"",b_BDVSA!Q928&lt;&gt;0)=TRUE,IF(b_BDVSA!Q928&gt;0,"D","A"),"")</f>
        <v/>
      </c>
      <c r="S928" s="125" t="str">
        <f>IF(b_BDVSA!R928&lt;&gt;"",ABS(b_BDVSA!R928),"")</f>
        <v/>
      </c>
      <c r="T928" s="125" t="str">
        <f>IF(AND(b_BDVSA!R928&lt;&gt;"",b_BDVSA!R928&lt;&gt;0)=TRUE,IF(b_BDVSA!R928&gt;0,"D","A"),"")</f>
        <v/>
      </c>
      <c r="U928" s="126" t="str">
        <f>IF(b_BDVSA!S928&lt;&gt;"",ABS(b_BDVSA!S928),"")</f>
        <v/>
      </c>
      <c r="V928" s="125" t="str">
        <f>IF(b_BDVSA!V928&lt;&gt;"",ABS(b_BDVSA!V928),"")</f>
        <v/>
      </c>
      <c r="W928" s="125" t="str">
        <f>IF(AND(b_BDVSA!V928&lt;&gt;"",b_BDVSA!V928&lt;&gt;0)=TRUE,IF(b_BDVSA!V928&gt;0,"D","A"),"")</f>
        <v/>
      </c>
      <c r="X928" s="125" t="str">
        <f>IF(b_BDVSA!W928&lt;&gt;"",ABS(b_BDVSA!W928),"")</f>
        <v/>
      </c>
      <c r="Y928" s="125" t="str">
        <f>IF(AND(b_BDVSA!W928&lt;&gt;"",b_BDVSA!W928&lt;&gt;0)=TRUE,IF(b_BDVSA!W928&gt;0,"D","A"),"")</f>
        <v/>
      </c>
      <c r="Z928" s="126" t="str">
        <f>IF(b_BDVSA!X928&lt;&gt;"",ABS(b_BDVSA!X928),"")</f>
        <v/>
      </c>
    </row>
    <row r="929" spans="1:26">
      <c r="A929" s="117" t="str">
        <f>IF(dati_pdc!A925&lt;&gt;"",IF(dati_pdc!D925=1,RIGHT(dati_pdc!A925,dati_pdc!E925),dati_pdc!A925),"")</f>
        <v/>
      </c>
      <c r="B929" s="117" t="str">
        <f>IF(dati_pdc!B925&lt;&gt;"",dati_pdc!B925,"")</f>
        <v/>
      </c>
      <c r="C929" s="117" t="str">
        <f>IF(dati_pdc!C925&lt;&gt;"",dati_pdc!C925,"")</f>
        <v/>
      </c>
      <c r="D929" s="117" t="str">
        <f>IF(dati_pdc!D925&lt;&gt;"",dati_pdc!D925,"")</f>
        <v/>
      </c>
      <c r="E929" s="125" t="str">
        <f>IF(b_BDVSA!F929&lt;&gt;"",ABS(b_BDVSA!F929),"")</f>
        <v/>
      </c>
      <c r="F929" s="125" t="str">
        <f>IF(AND(b_BDVSA!F929&lt;&gt;"",b_BDVSA!F929&lt;&gt;0)=TRUE,IF(b_BDVSA!F929&gt;0,"D","A"),"")</f>
        <v/>
      </c>
      <c r="G929" s="125" t="str">
        <f>IF(b_BDVSA!G929&lt;&gt;"",ABS(b_BDVSA!G929),"")</f>
        <v/>
      </c>
      <c r="H929" s="125" t="str">
        <f>IF(AND(b_BDVSA!G929&lt;&gt;"",b_BDVSA!G929&lt;&gt;0)=TRUE,IF(b_BDVSA!G929&gt;0,"D","A"),"")</f>
        <v/>
      </c>
      <c r="I929" s="125" t="str">
        <f>IF(b_BDVSA!H929&lt;&gt;"",ABS(b_BDVSA!H929),"")</f>
        <v/>
      </c>
      <c r="J929" s="125" t="str">
        <f>IF(AND(b_BDVSA!H929&lt;&gt;"",b_BDVSA!H929&lt;&gt;0)=TRUE,IF(b_BDVSA!H929&gt;0,"D","A"),"")</f>
        <v/>
      </c>
      <c r="K929" s="126" t="str">
        <f>IF(b_BDVSA!I929&lt;&gt;"",ABS(b_BDVSA!I929),"")</f>
        <v/>
      </c>
      <c r="L929" s="125" t="str">
        <f>IF(b_BDVSA!L929&lt;&gt;"",ABS(b_BDVSA!L929),"")</f>
        <v/>
      </c>
      <c r="M929" s="125" t="str">
        <f>IF(AND(b_BDVSA!L929&lt;&gt;"",b_BDVSA!L929&lt;&gt;0)=TRUE,IF(b_BDVSA!L929&gt;0,"D","A"),"")</f>
        <v/>
      </c>
      <c r="N929" s="125" t="str">
        <f>IF(b_BDVSA!M929&lt;&gt;"",ABS(b_BDVSA!M929),"")</f>
        <v/>
      </c>
      <c r="O929" s="125" t="str">
        <f>IF(AND(b_BDVSA!M929&lt;&gt;"",b_BDVSA!M929&lt;&gt;0)=TRUE,IF(b_BDVSA!M929&gt;0,"D","A"),"")</f>
        <v/>
      </c>
      <c r="P929" s="126" t="str">
        <f>IF(b_BDVSA!N929&lt;&gt;"",ABS(b_BDVSA!N929),"")</f>
        <v/>
      </c>
      <c r="Q929" s="125" t="str">
        <f>IF(b_BDVSA!Q929&lt;&gt;"",ABS(b_BDVSA!Q929),"")</f>
        <v/>
      </c>
      <c r="R929" s="125" t="str">
        <f>IF(AND(b_BDVSA!Q929&lt;&gt;"",b_BDVSA!Q929&lt;&gt;0)=TRUE,IF(b_BDVSA!Q929&gt;0,"D","A"),"")</f>
        <v/>
      </c>
      <c r="S929" s="125" t="str">
        <f>IF(b_BDVSA!R929&lt;&gt;"",ABS(b_BDVSA!R929),"")</f>
        <v/>
      </c>
      <c r="T929" s="125" t="str">
        <f>IF(AND(b_BDVSA!R929&lt;&gt;"",b_BDVSA!R929&lt;&gt;0)=TRUE,IF(b_BDVSA!R929&gt;0,"D","A"),"")</f>
        <v/>
      </c>
      <c r="U929" s="126" t="str">
        <f>IF(b_BDVSA!S929&lt;&gt;"",ABS(b_BDVSA!S929),"")</f>
        <v/>
      </c>
      <c r="V929" s="125" t="str">
        <f>IF(b_BDVSA!V929&lt;&gt;"",ABS(b_BDVSA!V929),"")</f>
        <v/>
      </c>
      <c r="W929" s="125" t="str">
        <f>IF(AND(b_BDVSA!V929&lt;&gt;"",b_BDVSA!V929&lt;&gt;0)=TRUE,IF(b_BDVSA!V929&gt;0,"D","A"),"")</f>
        <v/>
      </c>
      <c r="X929" s="125" t="str">
        <f>IF(b_BDVSA!W929&lt;&gt;"",ABS(b_BDVSA!W929),"")</f>
        <v/>
      </c>
      <c r="Y929" s="125" t="str">
        <f>IF(AND(b_BDVSA!W929&lt;&gt;"",b_BDVSA!W929&lt;&gt;0)=TRUE,IF(b_BDVSA!W929&gt;0,"D","A"),"")</f>
        <v/>
      </c>
      <c r="Z929" s="126" t="str">
        <f>IF(b_BDVSA!X929&lt;&gt;"",ABS(b_BDVSA!X929),"")</f>
        <v/>
      </c>
    </row>
    <row r="930" spans="1:26">
      <c r="A930" s="117" t="str">
        <f>IF(dati_pdc!A926&lt;&gt;"",IF(dati_pdc!D926=1,RIGHT(dati_pdc!A926,dati_pdc!E926),dati_pdc!A926),"")</f>
        <v/>
      </c>
      <c r="B930" s="117" t="str">
        <f>IF(dati_pdc!B926&lt;&gt;"",dati_pdc!B926,"")</f>
        <v/>
      </c>
      <c r="C930" s="117" t="str">
        <f>IF(dati_pdc!C926&lt;&gt;"",dati_pdc!C926,"")</f>
        <v/>
      </c>
      <c r="D930" s="117" t="str">
        <f>IF(dati_pdc!D926&lt;&gt;"",dati_pdc!D926,"")</f>
        <v/>
      </c>
      <c r="E930" s="125" t="str">
        <f>IF(b_BDVSA!F930&lt;&gt;"",ABS(b_BDVSA!F930),"")</f>
        <v/>
      </c>
      <c r="F930" s="125" t="str">
        <f>IF(AND(b_BDVSA!F930&lt;&gt;"",b_BDVSA!F930&lt;&gt;0)=TRUE,IF(b_BDVSA!F930&gt;0,"D","A"),"")</f>
        <v/>
      </c>
      <c r="G930" s="125" t="str">
        <f>IF(b_BDVSA!G930&lt;&gt;"",ABS(b_BDVSA!G930),"")</f>
        <v/>
      </c>
      <c r="H930" s="125" t="str">
        <f>IF(AND(b_BDVSA!G930&lt;&gt;"",b_BDVSA!G930&lt;&gt;0)=TRUE,IF(b_BDVSA!G930&gt;0,"D","A"),"")</f>
        <v/>
      </c>
      <c r="I930" s="125" t="str">
        <f>IF(b_BDVSA!H930&lt;&gt;"",ABS(b_BDVSA!H930),"")</f>
        <v/>
      </c>
      <c r="J930" s="125" t="str">
        <f>IF(AND(b_BDVSA!H930&lt;&gt;"",b_BDVSA!H930&lt;&gt;0)=TRUE,IF(b_BDVSA!H930&gt;0,"D","A"),"")</f>
        <v/>
      </c>
      <c r="K930" s="126" t="str">
        <f>IF(b_BDVSA!I930&lt;&gt;"",ABS(b_BDVSA!I930),"")</f>
        <v/>
      </c>
      <c r="L930" s="125" t="str">
        <f>IF(b_BDVSA!L930&lt;&gt;"",ABS(b_BDVSA!L930),"")</f>
        <v/>
      </c>
      <c r="M930" s="125" t="str">
        <f>IF(AND(b_BDVSA!L930&lt;&gt;"",b_BDVSA!L930&lt;&gt;0)=TRUE,IF(b_BDVSA!L930&gt;0,"D","A"),"")</f>
        <v/>
      </c>
      <c r="N930" s="125" t="str">
        <f>IF(b_BDVSA!M930&lt;&gt;"",ABS(b_BDVSA!M930),"")</f>
        <v/>
      </c>
      <c r="O930" s="125" t="str">
        <f>IF(AND(b_BDVSA!M930&lt;&gt;"",b_BDVSA!M930&lt;&gt;0)=TRUE,IF(b_BDVSA!M930&gt;0,"D","A"),"")</f>
        <v/>
      </c>
      <c r="P930" s="126" t="str">
        <f>IF(b_BDVSA!N930&lt;&gt;"",ABS(b_BDVSA!N930),"")</f>
        <v/>
      </c>
      <c r="Q930" s="125" t="str">
        <f>IF(b_BDVSA!Q930&lt;&gt;"",ABS(b_BDVSA!Q930),"")</f>
        <v/>
      </c>
      <c r="R930" s="125" t="str">
        <f>IF(AND(b_BDVSA!Q930&lt;&gt;"",b_BDVSA!Q930&lt;&gt;0)=TRUE,IF(b_BDVSA!Q930&gt;0,"D","A"),"")</f>
        <v/>
      </c>
      <c r="S930" s="125" t="str">
        <f>IF(b_BDVSA!R930&lt;&gt;"",ABS(b_BDVSA!R930),"")</f>
        <v/>
      </c>
      <c r="T930" s="125" t="str">
        <f>IF(AND(b_BDVSA!R930&lt;&gt;"",b_BDVSA!R930&lt;&gt;0)=TRUE,IF(b_BDVSA!R930&gt;0,"D","A"),"")</f>
        <v/>
      </c>
      <c r="U930" s="126" t="str">
        <f>IF(b_BDVSA!S930&lt;&gt;"",ABS(b_BDVSA!S930),"")</f>
        <v/>
      </c>
      <c r="V930" s="125" t="str">
        <f>IF(b_BDVSA!V930&lt;&gt;"",ABS(b_BDVSA!V930),"")</f>
        <v/>
      </c>
      <c r="W930" s="125" t="str">
        <f>IF(AND(b_BDVSA!V930&lt;&gt;"",b_BDVSA!V930&lt;&gt;0)=TRUE,IF(b_BDVSA!V930&gt;0,"D","A"),"")</f>
        <v/>
      </c>
      <c r="X930" s="125" t="str">
        <f>IF(b_BDVSA!W930&lt;&gt;"",ABS(b_BDVSA!W930),"")</f>
        <v/>
      </c>
      <c r="Y930" s="125" t="str">
        <f>IF(AND(b_BDVSA!W930&lt;&gt;"",b_BDVSA!W930&lt;&gt;0)=TRUE,IF(b_BDVSA!W930&gt;0,"D","A"),"")</f>
        <v/>
      </c>
      <c r="Z930" s="126" t="str">
        <f>IF(b_BDVSA!X930&lt;&gt;"",ABS(b_BDVSA!X930),"")</f>
        <v/>
      </c>
    </row>
    <row r="931" spans="1:26">
      <c r="A931" s="117" t="str">
        <f>IF(dati_pdc!A927&lt;&gt;"",IF(dati_pdc!D927=1,RIGHT(dati_pdc!A927,dati_pdc!E927),dati_pdc!A927),"")</f>
        <v/>
      </c>
      <c r="B931" s="117" t="str">
        <f>IF(dati_pdc!B927&lt;&gt;"",dati_pdc!B927,"")</f>
        <v/>
      </c>
      <c r="C931" s="117" t="str">
        <f>IF(dati_pdc!C927&lt;&gt;"",dati_pdc!C927,"")</f>
        <v/>
      </c>
      <c r="D931" s="117" t="str">
        <f>IF(dati_pdc!D927&lt;&gt;"",dati_pdc!D927,"")</f>
        <v/>
      </c>
      <c r="E931" s="125" t="str">
        <f>IF(b_BDVSA!F931&lt;&gt;"",ABS(b_BDVSA!F931),"")</f>
        <v/>
      </c>
      <c r="F931" s="125" t="str">
        <f>IF(AND(b_BDVSA!F931&lt;&gt;"",b_BDVSA!F931&lt;&gt;0)=TRUE,IF(b_BDVSA!F931&gt;0,"D","A"),"")</f>
        <v/>
      </c>
      <c r="G931" s="125" t="str">
        <f>IF(b_BDVSA!G931&lt;&gt;"",ABS(b_BDVSA!G931),"")</f>
        <v/>
      </c>
      <c r="H931" s="125" t="str">
        <f>IF(AND(b_BDVSA!G931&lt;&gt;"",b_BDVSA!G931&lt;&gt;0)=TRUE,IF(b_BDVSA!G931&gt;0,"D","A"),"")</f>
        <v/>
      </c>
      <c r="I931" s="125" t="str">
        <f>IF(b_BDVSA!H931&lt;&gt;"",ABS(b_BDVSA!H931),"")</f>
        <v/>
      </c>
      <c r="J931" s="125" t="str">
        <f>IF(AND(b_BDVSA!H931&lt;&gt;"",b_BDVSA!H931&lt;&gt;0)=TRUE,IF(b_BDVSA!H931&gt;0,"D","A"),"")</f>
        <v/>
      </c>
      <c r="K931" s="126" t="str">
        <f>IF(b_BDVSA!I931&lt;&gt;"",ABS(b_BDVSA!I931),"")</f>
        <v/>
      </c>
      <c r="L931" s="125" t="str">
        <f>IF(b_BDVSA!L931&lt;&gt;"",ABS(b_BDVSA!L931),"")</f>
        <v/>
      </c>
      <c r="M931" s="125" t="str">
        <f>IF(AND(b_BDVSA!L931&lt;&gt;"",b_BDVSA!L931&lt;&gt;0)=TRUE,IF(b_BDVSA!L931&gt;0,"D","A"),"")</f>
        <v/>
      </c>
      <c r="N931" s="125" t="str">
        <f>IF(b_BDVSA!M931&lt;&gt;"",ABS(b_BDVSA!M931),"")</f>
        <v/>
      </c>
      <c r="O931" s="125" t="str">
        <f>IF(AND(b_BDVSA!M931&lt;&gt;"",b_BDVSA!M931&lt;&gt;0)=TRUE,IF(b_BDVSA!M931&gt;0,"D","A"),"")</f>
        <v/>
      </c>
      <c r="P931" s="126" t="str">
        <f>IF(b_BDVSA!N931&lt;&gt;"",ABS(b_BDVSA!N931),"")</f>
        <v/>
      </c>
      <c r="Q931" s="125" t="str">
        <f>IF(b_BDVSA!Q931&lt;&gt;"",ABS(b_BDVSA!Q931),"")</f>
        <v/>
      </c>
      <c r="R931" s="125" t="str">
        <f>IF(AND(b_BDVSA!Q931&lt;&gt;"",b_BDVSA!Q931&lt;&gt;0)=TRUE,IF(b_BDVSA!Q931&gt;0,"D","A"),"")</f>
        <v/>
      </c>
      <c r="S931" s="125" t="str">
        <f>IF(b_BDVSA!R931&lt;&gt;"",ABS(b_BDVSA!R931),"")</f>
        <v/>
      </c>
      <c r="T931" s="125" t="str">
        <f>IF(AND(b_BDVSA!R931&lt;&gt;"",b_BDVSA!R931&lt;&gt;0)=TRUE,IF(b_BDVSA!R931&gt;0,"D","A"),"")</f>
        <v/>
      </c>
      <c r="U931" s="126" t="str">
        <f>IF(b_BDVSA!S931&lt;&gt;"",ABS(b_BDVSA!S931),"")</f>
        <v/>
      </c>
      <c r="V931" s="125" t="str">
        <f>IF(b_BDVSA!V931&lt;&gt;"",ABS(b_BDVSA!V931),"")</f>
        <v/>
      </c>
      <c r="W931" s="125" t="str">
        <f>IF(AND(b_BDVSA!V931&lt;&gt;"",b_BDVSA!V931&lt;&gt;0)=TRUE,IF(b_BDVSA!V931&gt;0,"D","A"),"")</f>
        <v/>
      </c>
      <c r="X931" s="125" t="str">
        <f>IF(b_BDVSA!W931&lt;&gt;"",ABS(b_BDVSA!W931),"")</f>
        <v/>
      </c>
      <c r="Y931" s="125" t="str">
        <f>IF(AND(b_BDVSA!W931&lt;&gt;"",b_BDVSA!W931&lt;&gt;0)=TRUE,IF(b_BDVSA!W931&gt;0,"D","A"),"")</f>
        <v/>
      </c>
      <c r="Z931" s="126" t="str">
        <f>IF(b_BDVSA!X931&lt;&gt;"",ABS(b_BDVSA!X931),"")</f>
        <v/>
      </c>
    </row>
    <row r="932" spans="1:26">
      <c r="A932" s="117" t="str">
        <f>IF(dati_pdc!A928&lt;&gt;"",IF(dati_pdc!D928=1,RIGHT(dati_pdc!A928,dati_pdc!E928),dati_pdc!A928),"")</f>
        <v/>
      </c>
      <c r="B932" s="117" t="str">
        <f>IF(dati_pdc!B928&lt;&gt;"",dati_pdc!B928,"")</f>
        <v/>
      </c>
      <c r="C932" s="117" t="str">
        <f>IF(dati_pdc!C928&lt;&gt;"",dati_pdc!C928,"")</f>
        <v/>
      </c>
      <c r="D932" s="117" t="str">
        <f>IF(dati_pdc!D928&lt;&gt;"",dati_pdc!D928,"")</f>
        <v/>
      </c>
      <c r="E932" s="125" t="str">
        <f>IF(b_BDVSA!F932&lt;&gt;"",ABS(b_BDVSA!F932),"")</f>
        <v/>
      </c>
      <c r="F932" s="125" t="str">
        <f>IF(AND(b_BDVSA!F932&lt;&gt;"",b_BDVSA!F932&lt;&gt;0)=TRUE,IF(b_BDVSA!F932&gt;0,"D","A"),"")</f>
        <v/>
      </c>
      <c r="G932" s="125" t="str">
        <f>IF(b_BDVSA!G932&lt;&gt;"",ABS(b_BDVSA!G932),"")</f>
        <v/>
      </c>
      <c r="H932" s="125" t="str">
        <f>IF(AND(b_BDVSA!G932&lt;&gt;"",b_BDVSA!G932&lt;&gt;0)=TRUE,IF(b_BDVSA!G932&gt;0,"D","A"),"")</f>
        <v/>
      </c>
      <c r="I932" s="125" t="str">
        <f>IF(b_BDVSA!H932&lt;&gt;"",ABS(b_BDVSA!H932),"")</f>
        <v/>
      </c>
      <c r="J932" s="125" t="str">
        <f>IF(AND(b_BDVSA!H932&lt;&gt;"",b_BDVSA!H932&lt;&gt;0)=TRUE,IF(b_BDVSA!H932&gt;0,"D","A"),"")</f>
        <v/>
      </c>
      <c r="K932" s="126" t="str">
        <f>IF(b_BDVSA!I932&lt;&gt;"",ABS(b_BDVSA!I932),"")</f>
        <v/>
      </c>
      <c r="L932" s="125" t="str">
        <f>IF(b_BDVSA!L932&lt;&gt;"",ABS(b_BDVSA!L932),"")</f>
        <v/>
      </c>
      <c r="M932" s="125" t="str">
        <f>IF(AND(b_BDVSA!L932&lt;&gt;"",b_BDVSA!L932&lt;&gt;0)=TRUE,IF(b_BDVSA!L932&gt;0,"D","A"),"")</f>
        <v/>
      </c>
      <c r="N932" s="125" t="str">
        <f>IF(b_BDVSA!M932&lt;&gt;"",ABS(b_BDVSA!M932),"")</f>
        <v/>
      </c>
      <c r="O932" s="125" t="str">
        <f>IF(AND(b_BDVSA!M932&lt;&gt;"",b_BDVSA!M932&lt;&gt;0)=TRUE,IF(b_BDVSA!M932&gt;0,"D","A"),"")</f>
        <v/>
      </c>
      <c r="P932" s="126" t="str">
        <f>IF(b_BDVSA!N932&lt;&gt;"",ABS(b_BDVSA!N932),"")</f>
        <v/>
      </c>
      <c r="Q932" s="125" t="str">
        <f>IF(b_BDVSA!Q932&lt;&gt;"",ABS(b_BDVSA!Q932),"")</f>
        <v/>
      </c>
      <c r="R932" s="125" t="str">
        <f>IF(AND(b_BDVSA!Q932&lt;&gt;"",b_BDVSA!Q932&lt;&gt;0)=TRUE,IF(b_BDVSA!Q932&gt;0,"D","A"),"")</f>
        <v/>
      </c>
      <c r="S932" s="125" t="str">
        <f>IF(b_BDVSA!R932&lt;&gt;"",ABS(b_BDVSA!R932),"")</f>
        <v/>
      </c>
      <c r="T932" s="125" t="str">
        <f>IF(AND(b_BDVSA!R932&lt;&gt;"",b_BDVSA!R932&lt;&gt;0)=TRUE,IF(b_BDVSA!R932&gt;0,"D","A"),"")</f>
        <v/>
      </c>
      <c r="U932" s="126" t="str">
        <f>IF(b_BDVSA!S932&lt;&gt;"",ABS(b_BDVSA!S932),"")</f>
        <v/>
      </c>
      <c r="V932" s="125" t="str">
        <f>IF(b_BDVSA!V932&lt;&gt;"",ABS(b_BDVSA!V932),"")</f>
        <v/>
      </c>
      <c r="W932" s="125" t="str">
        <f>IF(AND(b_BDVSA!V932&lt;&gt;"",b_BDVSA!V932&lt;&gt;0)=TRUE,IF(b_BDVSA!V932&gt;0,"D","A"),"")</f>
        <v/>
      </c>
      <c r="X932" s="125" t="str">
        <f>IF(b_BDVSA!W932&lt;&gt;"",ABS(b_BDVSA!W932),"")</f>
        <v/>
      </c>
      <c r="Y932" s="125" t="str">
        <f>IF(AND(b_BDVSA!W932&lt;&gt;"",b_BDVSA!W932&lt;&gt;0)=TRUE,IF(b_BDVSA!W932&gt;0,"D","A"),"")</f>
        <v/>
      </c>
      <c r="Z932" s="126" t="str">
        <f>IF(b_BDVSA!X932&lt;&gt;"",ABS(b_BDVSA!X932),"")</f>
        <v/>
      </c>
    </row>
    <row r="933" spans="1:26">
      <c r="A933" s="117" t="str">
        <f>IF(dati_pdc!A929&lt;&gt;"",IF(dati_pdc!D929=1,RIGHT(dati_pdc!A929,dati_pdc!E929),dati_pdc!A929),"")</f>
        <v/>
      </c>
      <c r="B933" s="117" t="str">
        <f>IF(dati_pdc!B929&lt;&gt;"",dati_pdc!B929,"")</f>
        <v/>
      </c>
      <c r="C933" s="117" t="str">
        <f>IF(dati_pdc!C929&lt;&gt;"",dati_pdc!C929,"")</f>
        <v/>
      </c>
      <c r="D933" s="117" t="str">
        <f>IF(dati_pdc!D929&lt;&gt;"",dati_pdc!D929,"")</f>
        <v/>
      </c>
      <c r="E933" s="125" t="str">
        <f>IF(b_BDVSA!F933&lt;&gt;"",ABS(b_BDVSA!F933),"")</f>
        <v/>
      </c>
      <c r="F933" s="125" t="str">
        <f>IF(AND(b_BDVSA!F933&lt;&gt;"",b_BDVSA!F933&lt;&gt;0)=TRUE,IF(b_BDVSA!F933&gt;0,"D","A"),"")</f>
        <v/>
      </c>
      <c r="G933" s="125" t="str">
        <f>IF(b_BDVSA!G933&lt;&gt;"",ABS(b_BDVSA!G933),"")</f>
        <v/>
      </c>
      <c r="H933" s="125" t="str">
        <f>IF(AND(b_BDVSA!G933&lt;&gt;"",b_BDVSA!G933&lt;&gt;0)=TRUE,IF(b_BDVSA!G933&gt;0,"D","A"),"")</f>
        <v/>
      </c>
      <c r="I933" s="125" t="str">
        <f>IF(b_BDVSA!H933&lt;&gt;"",ABS(b_BDVSA!H933),"")</f>
        <v/>
      </c>
      <c r="J933" s="125" t="str">
        <f>IF(AND(b_BDVSA!H933&lt;&gt;"",b_BDVSA!H933&lt;&gt;0)=TRUE,IF(b_BDVSA!H933&gt;0,"D","A"),"")</f>
        <v/>
      </c>
      <c r="K933" s="126" t="str">
        <f>IF(b_BDVSA!I933&lt;&gt;"",ABS(b_BDVSA!I933),"")</f>
        <v/>
      </c>
      <c r="L933" s="125" t="str">
        <f>IF(b_BDVSA!L933&lt;&gt;"",ABS(b_BDVSA!L933),"")</f>
        <v/>
      </c>
      <c r="M933" s="125" t="str">
        <f>IF(AND(b_BDVSA!L933&lt;&gt;"",b_BDVSA!L933&lt;&gt;0)=TRUE,IF(b_BDVSA!L933&gt;0,"D","A"),"")</f>
        <v/>
      </c>
      <c r="N933" s="125" t="str">
        <f>IF(b_BDVSA!M933&lt;&gt;"",ABS(b_BDVSA!M933),"")</f>
        <v/>
      </c>
      <c r="O933" s="125" t="str">
        <f>IF(AND(b_BDVSA!M933&lt;&gt;"",b_BDVSA!M933&lt;&gt;0)=TRUE,IF(b_BDVSA!M933&gt;0,"D","A"),"")</f>
        <v/>
      </c>
      <c r="P933" s="126" t="str">
        <f>IF(b_BDVSA!N933&lt;&gt;"",ABS(b_BDVSA!N933),"")</f>
        <v/>
      </c>
      <c r="Q933" s="125" t="str">
        <f>IF(b_BDVSA!Q933&lt;&gt;"",ABS(b_BDVSA!Q933),"")</f>
        <v/>
      </c>
      <c r="R933" s="125" t="str">
        <f>IF(AND(b_BDVSA!Q933&lt;&gt;"",b_BDVSA!Q933&lt;&gt;0)=TRUE,IF(b_BDVSA!Q933&gt;0,"D","A"),"")</f>
        <v/>
      </c>
      <c r="S933" s="125" t="str">
        <f>IF(b_BDVSA!R933&lt;&gt;"",ABS(b_BDVSA!R933),"")</f>
        <v/>
      </c>
      <c r="T933" s="125" t="str">
        <f>IF(AND(b_BDVSA!R933&lt;&gt;"",b_BDVSA!R933&lt;&gt;0)=TRUE,IF(b_BDVSA!R933&gt;0,"D","A"),"")</f>
        <v/>
      </c>
      <c r="U933" s="126" t="str">
        <f>IF(b_BDVSA!S933&lt;&gt;"",ABS(b_BDVSA!S933),"")</f>
        <v/>
      </c>
      <c r="V933" s="125" t="str">
        <f>IF(b_BDVSA!V933&lt;&gt;"",ABS(b_BDVSA!V933),"")</f>
        <v/>
      </c>
      <c r="W933" s="125" t="str">
        <f>IF(AND(b_BDVSA!V933&lt;&gt;"",b_BDVSA!V933&lt;&gt;0)=TRUE,IF(b_BDVSA!V933&gt;0,"D","A"),"")</f>
        <v/>
      </c>
      <c r="X933" s="125" t="str">
        <f>IF(b_BDVSA!W933&lt;&gt;"",ABS(b_BDVSA!W933),"")</f>
        <v/>
      </c>
      <c r="Y933" s="125" t="str">
        <f>IF(AND(b_BDVSA!W933&lt;&gt;"",b_BDVSA!W933&lt;&gt;0)=TRUE,IF(b_BDVSA!W933&gt;0,"D","A"),"")</f>
        <v/>
      </c>
      <c r="Z933" s="126" t="str">
        <f>IF(b_BDVSA!X933&lt;&gt;"",ABS(b_BDVSA!X933),"")</f>
        <v/>
      </c>
    </row>
    <row r="934" spans="1:26">
      <c r="A934" s="117" t="str">
        <f>IF(dati_pdc!A930&lt;&gt;"",IF(dati_pdc!D930=1,RIGHT(dati_pdc!A930,dati_pdc!E930),dati_pdc!A930),"")</f>
        <v/>
      </c>
      <c r="B934" s="117" t="str">
        <f>IF(dati_pdc!B930&lt;&gt;"",dati_pdc!B930,"")</f>
        <v/>
      </c>
      <c r="C934" s="117" t="str">
        <f>IF(dati_pdc!C930&lt;&gt;"",dati_pdc!C930,"")</f>
        <v/>
      </c>
      <c r="D934" s="117" t="str">
        <f>IF(dati_pdc!D930&lt;&gt;"",dati_pdc!D930,"")</f>
        <v/>
      </c>
      <c r="E934" s="125" t="str">
        <f>IF(b_BDVSA!F934&lt;&gt;"",ABS(b_BDVSA!F934),"")</f>
        <v/>
      </c>
      <c r="F934" s="125" t="str">
        <f>IF(AND(b_BDVSA!F934&lt;&gt;"",b_BDVSA!F934&lt;&gt;0)=TRUE,IF(b_BDVSA!F934&gt;0,"D","A"),"")</f>
        <v/>
      </c>
      <c r="G934" s="125" t="str">
        <f>IF(b_BDVSA!G934&lt;&gt;"",ABS(b_BDVSA!G934),"")</f>
        <v/>
      </c>
      <c r="H934" s="125" t="str">
        <f>IF(AND(b_BDVSA!G934&lt;&gt;"",b_BDVSA!G934&lt;&gt;0)=TRUE,IF(b_BDVSA!G934&gt;0,"D","A"),"")</f>
        <v/>
      </c>
      <c r="I934" s="125" t="str">
        <f>IF(b_BDVSA!H934&lt;&gt;"",ABS(b_BDVSA!H934),"")</f>
        <v/>
      </c>
      <c r="J934" s="125" t="str">
        <f>IF(AND(b_BDVSA!H934&lt;&gt;"",b_BDVSA!H934&lt;&gt;0)=TRUE,IF(b_BDVSA!H934&gt;0,"D","A"),"")</f>
        <v/>
      </c>
      <c r="K934" s="126" t="str">
        <f>IF(b_BDVSA!I934&lt;&gt;"",ABS(b_BDVSA!I934),"")</f>
        <v/>
      </c>
      <c r="L934" s="125" t="str">
        <f>IF(b_BDVSA!L934&lt;&gt;"",ABS(b_BDVSA!L934),"")</f>
        <v/>
      </c>
      <c r="M934" s="125" t="str">
        <f>IF(AND(b_BDVSA!L934&lt;&gt;"",b_BDVSA!L934&lt;&gt;0)=TRUE,IF(b_BDVSA!L934&gt;0,"D","A"),"")</f>
        <v/>
      </c>
      <c r="N934" s="125" t="str">
        <f>IF(b_BDVSA!M934&lt;&gt;"",ABS(b_BDVSA!M934),"")</f>
        <v/>
      </c>
      <c r="O934" s="125" t="str">
        <f>IF(AND(b_BDVSA!M934&lt;&gt;"",b_BDVSA!M934&lt;&gt;0)=TRUE,IF(b_BDVSA!M934&gt;0,"D","A"),"")</f>
        <v/>
      </c>
      <c r="P934" s="126" t="str">
        <f>IF(b_BDVSA!N934&lt;&gt;"",ABS(b_BDVSA!N934),"")</f>
        <v/>
      </c>
      <c r="Q934" s="125" t="str">
        <f>IF(b_BDVSA!Q934&lt;&gt;"",ABS(b_BDVSA!Q934),"")</f>
        <v/>
      </c>
      <c r="R934" s="125" t="str">
        <f>IF(AND(b_BDVSA!Q934&lt;&gt;"",b_BDVSA!Q934&lt;&gt;0)=TRUE,IF(b_BDVSA!Q934&gt;0,"D","A"),"")</f>
        <v/>
      </c>
      <c r="S934" s="125" t="str">
        <f>IF(b_BDVSA!R934&lt;&gt;"",ABS(b_BDVSA!R934),"")</f>
        <v/>
      </c>
      <c r="T934" s="125" t="str">
        <f>IF(AND(b_BDVSA!R934&lt;&gt;"",b_BDVSA!R934&lt;&gt;0)=TRUE,IF(b_BDVSA!R934&gt;0,"D","A"),"")</f>
        <v/>
      </c>
      <c r="U934" s="126" t="str">
        <f>IF(b_BDVSA!S934&lt;&gt;"",ABS(b_BDVSA!S934),"")</f>
        <v/>
      </c>
      <c r="V934" s="125" t="str">
        <f>IF(b_BDVSA!V934&lt;&gt;"",ABS(b_BDVSA!V934),"")</f>
        <v/>
      </c>
      <c r="W934" s="125" t="str">
        <f>IF(AND(b_BDVSA!V934&lt;&gt;"",b_BDVSA!V934&lt;&gt;0)=TRUE,IF(b_BDVSA!V934&gt;0,"D","A"),"")</f>
        <v/>
      </c>
      <c r="X934" s="125" t="str">
        <f>IF(b_BDVSA!W934&lt;&gt;"",ABS(b_BDVSA!W934),"")</f>
        <v/>
      </c>
      <c r="Y934" s="125" t="str">
        <f>IF(AND(b_BDVSA!W934&lt;&gt;"",b_BDVSA!W934&lt;&gt;0)=TRUE,IF(b_BDVSA!W934&gt;0,"D","A"),"")</f>
        <v/>
      </c>
      <c r="Z934" s="126" t="str">
        <f>IF(b_BDVSA!X934&lt;&gt;"",ABS(b_BDVSA!X934),"")</f>
        <v/>
      </c>
    </row>
    <row r="935" spans="1:26">
      <c r="A935" s="117" t="str">
        <f>IF(dati_pdc!A931&lt;&gt;"",IF(dati_pdc!D931=1,RIGHT(dati_pdc!A931,dati_pdc!E931),dati_pdc!A931),"")</f>
        <v/>
      </c>
      <c r="B935" s="117" t="str">
        <f>IF(dati_pdc!B931&lt;&gt;"",dati_pdc!B931,"")</f>
        <v/>
      </c>
      <c r="C935" s="117" t="str">
        <f>IF(dati_pdc!C931&lt;&gt;"",dati_pdc!C931,"")</f>
        <v/>
      </c>
      <c r="D935" s="117" t="str">
        <f>IF(dati_pdc!D931&lt;&gt;"",dati_pdc!D931,"")</f>
        <v/>
      </c>
      <c r="E935" s="125" t="str">
        <f>IF(b_BDVSA!F935&lt;&gt;"",ABS(b_BDVSA!F935),"")</f>
        <v/>
      </c>
      <c r="F935" s="125" t="str">
        <f>IF(AND(b_BDVSA!F935&lt;&gt;"",b_BDVSA!F935&lt;&gt;0)=TRUE,IF(b_BDVSA!F935&gt;0,"D","A"),"")</f>
        <v/>
      </c>
      <c r="G935" s="125" t="str">
        <f>IF(b_BDVSA!G935&lt;&gt;"",ABS(b_BDVSA!G935),"")</f>
        <v/>
      </c>
      <c r="H935" s="125" t="str">
        <f>IF(AND(b_BDVSA!G935&lt;&gt;"",b_BDVSA!G935&lt;&gt;0)=TRUE,IF(b_BDVSA!G935&gt;0,"D","A"),"")</f>
        <v/>
      </c>
      <c r="I935" s="125" t="str">
        <f>IF(b_BDVSA!H935&lt;&gt;"",ABS(b_BDVSA!H935),"")</f>
        <v/>
      </c>
      <c r="J935" s="125" t="str">
        <f>IF(AND(b_BDVSA!H935&lt;&gt;"",b_BDVSA!H935&lt;&gt;0)=TRUE,IF(b_BDVSA!H935&gt;0,"D","A"),"")</f>
        <v/>
      </c>
      <c r="K935" s="126" t="str">
        <f>IF(b_BDVSA!I935&lt;&gt;"",ABS(b_BDVSA!I935),"")</f>
        <v/>
      </c>
      <c r="L935" s="125" t="str">
        <f>IF(b_BDVSA!L935&lt;&gt;"",ABS(b_BDVSA!L935),"")</f>
        <v/>
      </c>
      <c r="M935" s="125" t="str">
        <f>IF(AND(b_BDVSA!L935&lt;&gt;"",b_BDVSA!L935&lt;&gt;0)=TRUE,IF(b_BDVSA!L935&gt;0,"D","A"),"")</f>
        <v/>
      </c>
      <c r="N935" s="125" t="str">
        <f>IF(b_BDVSA!M935&lt;&gt;"",ABS(b_BDVSA!M935),"")</f>
        <v/>
      </c>
      <c r="O935" s="125" t="str">
        <f>IF(AND(b_BDVSA!M935&lt;&gt;"",b_BDVSA!M935&lt;&gt;0)=TRUE,IF(b_BDVSA!M935&gt;0,"D","A"),"")</f>
        <v/>
      </c>
      <c r="P935" s="126" t="str">
        <f>IF(b_BDVSA!N935&lt;&gt;"",ABS(b_BDVSA!N935),"")</f>
        <v/>
      </c>
      <c r="Q935" s="125" t="str">
        <f>IF(b_BDVSA!Q935&lt;&gt;"",ABS(b_BDVSA!Q935),"")</f>
        <v/>
      </c>
      <c r="R935" s="125" t="str">
        <f>IF(AND(b_BDVSA!Q935&lt;&gt;"",b_BDVSA!Q935&lt;&gt;0)=TRUE,IF(b_BDVSA!Q935&gt;0,"D","A"),"")</f>
        <v/>
      </c>
      <c r="S935" s="125" t="str">
        <f>IF(b_BDVSA!R935&lt;&gt;"",ABS(b_BDVSA!R935),"")</f>
        <v/>
      </c>
      <c r="T935" s="125" t="str">
        <f>IF(AND(b_BDVSA!R935&lt;&gt;"",b_BDVSA!R935&lt;&gt;0)=TRUE,IF(b_BDVSA!R935&gt;0,"D","A"),"")</f>
        <v/>
      </c>
      <c r="U935" s="126" t="str">
        <f>IF(b_BDVSA!S935&lt;&gt;"",ABS(b_BDVSA!S935),"")</f>
        <v/>
      </c>
      <c r="V935" s="125" t="str">
        <f>IF(b_BDVSA!V935&lt;&gt;"",ABS(b_BDVSA!V935),"")</f>
        <v/>
      </c>
      <c r="W935" s="125" t="str">
        <f>IF(AND(b_BDVSA!V935&lt;&gt;"",b_BDVSA!V935&lt;&gt;0)=TRUE,IF(b_BDVSA!V935&gt;0,"D","A"),"")</f>
        <v/>
      </c>
      <c r="X935" s="125" t="str">
        <f>IF(b_BDVSA!W935&lt;&gt;"",ABS(b_BDVSA!W935),"")</f>
        <v/>
      </c>
      <c r="Y935" s="125" t="str">
        <f>IF(AND(b_BDVSA!W935&lt;&gt;"",b_BDVSA!W935&lt;&gt;0)=TRUE,IF(b_BDVSA!W935&gt;0,"D","A"),"")</f>
        <v/>
      </c>
      <c r="Z935" s="126" t="str">
        <f>IF(b_BDVSA!X935&lt;&gt;"",ABS(b_BDVSA!X935),"")</f>
        <v/>
      </c>
    </row>
    <row r="936" spans="1:26">
      <c r="A936" s="117" t="str">
        <f>IF(dati_pdc!A932&lt;&gt;"",IF(dati_pdc!D932=1,RIGHT(dati_pdc!A932,dati_pdc!E932),dati_pdc!A932),"")</f>
        <v/>
      </c>
      <c r="B936" s="117" t="str">
        <f>IF(dati_pdc!B932&lt;&gt;"",dati_pdc!B932,"")</f>
        <v/>
      </c>
      <c r="C936" s="117" t="str">
        <f>IF(dati_pdc!C932&lt;&gt;"",dati_pdc!C932,"")</f>
        <v/>
      </c>
      <c r="D936" s="117" t="str">
        <f>IF(dati_pdc!D932&lt;&gt;"",dati_pdc!D932,"")</f>
        <v/>
      </c>
      <c r="E936" s="125" t="str">
        <f>IF(b_BDVSA!F936&lt;&gt;"",ABS(b_BDVSA!F936),"")</f>
        <v/>
      </c>
      <c r="F936" s="125" t="str">
        <f>IF(AND(b_BDVSA!F936&lt;&gt;"",b_BDVSA!F936&lt;&gt;0)=TRUE,IF(b_BDVSA!F936&gt;0,"D","A"),"")</f>
        <v/>
      </c>
      <c r="G936" s="125" t="str">
        <f>IF(b_BDVSA!G936&lt;&gt;"",ABS(b_BDVSA!G936),"")</f>
        <v/>
      </c>
      <c r="H936" s="125" t="str">
        <f>IF(AND(b_BDVSA!G936&lt;&gt;"",b_BDVSA!G936&lt;&gt;0)=TRUE,IF(b_BDVSA!G936&gt;0,"D","A"),"")</f>
        <v/>
      </c>
      <c r="I936" s="125" t="str">
        <f>IF(b_BDVSA!H936&lt;&gt;"",ABS(b_BDVSA!H936),"")</f>
        <v/>
      </c>
      <c r="J936" s="125" t="str">
        <f>IF(AND(b_BDVSA!H936&lt;&gt;"",b_BDVSA!H936&lt;&gt;0)=TRUE,IF(b_BDVSA!H936&gt;0,"D","A"),"")</f>
        <v/>
      </c>
      <c r="K936" s="126" t="str">
        <f>IF(b_BDVSA!I936&lt;&gt;"",ABS(b_BDVSA!I936),"")</f>
        <v/>
      </c>
      <c r="L936" s="125" t="str">
        <f>IF(b_BDVSA!L936&lt;&gt;"",ABS(b_BDVSA!L936),"")</f>
        <v/>
      </c>
      <c r="M936" s="125" t="str">
        <f>IF(AND(b_BDVSA!L936&lt;&gt;"",b_BDVSA!L936&lt;&gt;0)=TRUE,IF(b_BDVSA!L936&gt;0,"D","A"),"")</f>
        <v/>
      </c>
      <c r="N936" s="125" t="str">
        <f>IF(b_BDVSA!M936&lt;&gt;"",ABS(b_BDVSA!M936),"")</f>
        <v/>
      </c>
      <c r="O936" s="125" t="str">
        <f>IF(AND(b_BDVSA!M936&lt;&gt;"",b_BDVSA!M936&lt;&gt;0)=TRUE,IF(b_BDVSA!M936&gt;0,"D","A"),"")</f>
        <v/>
      </c>
      <c r="P936" s="126" t="str">
        <f>IF(b_BDVSA!N936&lt;&gt;"",ABS(b_BDVSA!N936),"")</f>
        <v/>
      </c>
      <c r="Q936" s="125" t="str">
        <f>IF(b_BDVSA!Q936&lt;&gt;"",ABS(b_BDVSA!Q936),"")</f>
        <v/>
      </c>
      <c r="R936" s="125" t="str">
        <f>IF(AND(b_BDVSA!Q936&lt;&gt;"",b_BDVSA!Q936&lt;&gt;0)=TRUE,IF(b_BDVSA!Q936&gt;0,"D","A"),"")</f>
        <v/>
      </c>
      <c r="S936" s="125" t="str">
        <f>IF(b_BDVSA!R936&lt;&gt;"",ABS(b_BDVSA!R936),"")</f>
        <v/>
      </c>
      <c r="T936" s="125" t="str">
        <f>IF(AND(b_BDVSA!R936&lt;&gt;"",b_BDVSA!R936&lt;&gt;0)=TRUE,IF(b_BDVSA!R936&gt;0,"D","A"),"")</f>
        <v/>
      </c>
      <c r="U936" s="126" t="str">
        <f>IF(b_BDVSA!S936&lt;&gt;"",ABS(b_BDVSA!S936),"")</f>
        <v/>
      </c>
      <c r="V936" s="125" t="str">
        <f>IF(b_BDVSA!V936&lt;&gt;"",ABS(b_BDVSA!V936),"")</f>
        <v/>
      </c>
      <c r="W936" s="125" t="str">
        <f>IF(AND(b_BDVSA!V936&lt;&gt;"",b_BDVSA!V936&lt;&gt;0)=TRUE,IF(b_BDVSA!V936&gt;0,"D","A"),"")</f>
        <v/>
      </c>
      <c r="X936" s="125" t="str">
        <f>IF(b_BDVSA!W936&lt;&gt;"",ABS(b_BDVSA!W936),"")</f>
        <v/>
      </c>
      <c r="Y936" s="125" t="str">
        <f>IF(AND(b_BDVSA!W936&lt;&gt;"",b_BDVSA!W936&lt;&gt;0)=TRUE,IF(b_BDVSA!W936&gt;0,"D","A"),"")</f>
        <v/>
      </c>
      <c r="Z936" s="126" t="str">
        <f>IF(b_BDVSA!X936&lt;&gt;"",ABS(b_BDVSA!X936),"")</f>
        <v/>
      </c>
    </row>
    <row r="937" spans="1:26">
      <c r="A937" s="117" t="str">
        <f>IF(dati_pdc!A933&lt;&gt;"",IF(dati_pdc!D933=1,RIGHT(dati_pdc!A933,dati_pdc!E933),dati_pdc!A933),"")</f>
        <v/>
      </c>
      <c r="B937" s="117" t="str">
        <f>IF(dati_pdc!B933&lt;&gt;"",dati_pdc!B933,"")</f>
        <v/>
      </c>
      <c r="C937" s="117" t="str">
        <f>IF(dati_pdc!C933&lt;&gt;"",dati_pdc!C933,"")</f>
        <v/>
      </c>
      <c r="D937" s="117" t="str">
        <f>IF(dati_pdc!D933&lt;&gt;"",dati_pdc!D933,"")</f>
        <v/>
      </c>
      <c r="E937" s="125" t="str">
        <f>IF(b_BDVSA!F937&lt;&gt;"",ABS(b_BDVSA!F937),"")</f>
        <v/>
      </c>
      <c r="F937" s="125" t="str">
        <f>IF(AND(b_BDVSA!F937&lt;&gt;"",b_BDVSA!F937&lt;&gt;0)=TRUE,IF(b_BDVSA!F937&gt;0,"D","A"),"")</f>
        <v/>
      </c>
      <c r="G937" s="125" t="str">
        <f>IF(b_BDVSA!G937&lt;&gt;"",ABS(b_BDVSA!G937),"")</f>
        <v/>
      </c>
      <c r="H937" s="125" t="str">
        <f>IF(AND(b_BDVSA!G937&lt;&gt;"",b_BDVSA!G937&lt;&gt;0)=TRUE,IF(b_BDVSA!G937&gt;0,"D","A"),"")</f>
        <v/>
      </c>
      <c r="I937" s="125" t="str">
        <f>IF(b_BDVSA!H937&lt;&gt;"",ABS(b_BDVSA!H937),"")</f>
        <v/>
      </c>
      <c r="J937" s="125" t="str">
        <f>IF(AND(b_BDVSA!H937&lt;&gt;"",b_BDVSA!H937&lt;&gt;0)=TRUE,IF(b_BDVSA!H937&gt;0,"D","A"),"")</f>
        <v/>
      </c>
      <c r="K937" s="126" t="str">
        <f>IF(b_BDVSA!I937&lt;&gt;"",ABS(b_BDVSA!I937),"")</f>
        <v/>
      </c>
      <c r="L937" s="125" t="str">
        <f>IF(b_BDVSA!L937&lt;&gt;"",ABS(b_BDVSA!L937),"")</f>
        <v/>
      </c>
      <c r="M937" s="125" t="str">
        <f>IF(AND(b_BDVSA!L937&lt;&gt;"",b_BDVSA!L937&lt;&gt;0)=TRUE,IF(b_BDVSA!L937&gt;0,"D","A"),"")</f>
        <v/>
      </c>
      <c r="N937" s="125" t="str">
        <f>IF(b_BDVSA!M937&lt;&gt;"",ABS(b_BDVSA!M937),"")</f>
        <v/>
      </c>
      <c r="O937" s="125" t="str">
        <f>IF(AND(b_BDVSA!M937&lt;&gt;"",b_BDVSA!M937&lt;&gt;0)=TRUE,IF(b_BDVSA!M937&gt;0,"D","A"),"")</f>
        <v/>
      </c>
      <c r="P937" s="126" t="str">
        <f>IF(b_BDVSA!N937&lt;&gt;"",ABS(b_BDVSA!N937),"")</f>
        <v/>
      </c>
      <c r="Q937" s="125" t="str">
        <f>IF(b_BDVSA!Q937&lt;&gt;"",ABS(b_BDVSA!Q937),"")</f>
        <v/>
      </c>
      <c r="R937" s="125" t="str">
        <f>IF(AND(b_BDVSA!Q937&lt;&gt;"",b_BDVSA!Q937&lt;&gt;0)=TRUE,IF(b_BDVSA!Q937&gt;0,"D","A"),"")</f>
        <v/>
      </c>
      <c r="S937" s="125" t="str">
        <f>IF(b_BDVSA!R937&lt;&gt;"",ABS(b_BDVSA!R937),"")</f>
        <v/>
      </c>
      <c r="T937" s="125" t="str">
        <f>IF(AND(b_BDVSA!R937&lt;&gt;"",b_BDVSA!R937&lt;&gt;0)=TRUE,IF(b_BDVSA!R937&gt;0,"D","A"),"")</f>
        <v/>
      </c>
      <c r="U937" s="126" t="str">
        <f>IF(b_BDVSA!S937&lt;&gt;"",ABS(b_BDVSA!S937),"")</f>
        <v/>
      </c>
      <c r="V937" s="125" t="str">
        <f>IF(b_BDVSA!V937&lt;&gt;"",ABS(b_BDVSA!V937),"")</f>
        <v/>
      </c>
      <c r="W937" s="125" t="str">
        <f>IF(AND(b_BDVSA!V937&lt;&gt;"",b_BDVSA!V937&lt;&gt;0)=TRUE,IF(b_BDVSA!V937&gt;0,"D","A"),"")</f>
        <v/>
      </c>
      <c r="X937" s="125" t="str">
        <f>IF(b_BDVSA!W937&lt;&gt;"",ABS(b_BDVSA!W937),"")</f>
        <v/>
      </c>
      <c r="Y937" s="125" t="str">
        <f>IF(AND(b_BDVSA!W937&lt;&gt;"",b_BDVSA!W937&lt;&gt;0)=TRUE,IF(b_BDVSA!W937&gt;0,"D","A"),"")</f>
        <v/>
      </c>
      <c r="Z937" s="126" t="str">
        <f>IF(b_BDVSA!X937&lt;&gt;"",ABS(b_BDVSA!X937),"")</f>
        <v/>
      </c>
    </row>
    <row r="938" spans="1:26">
      <c r="A938" s="117" t="str">
        <f>IF(dati_pdc!A934&lt;&gt;"",IF(dati_pdc!D934=1,RIGHT(dati_pdc!A934,dati_pdc!E934),dati_pdc!A934),"")</f>
        <v/>
      </c>
      <c r="B938" s="117" t="str">
        <f>IF(dati_pdc!B934&lt;&gt;"",dati_pdc!B934,"")</f>
        <v/>
      </c>
      <c r="C938" s="117" t="str">
        <f>IF(dati_pdc!C934&lt;&gt;"",dati_pdc!C934,"")</f>
        <v/>
      </c>
      <c r="D938" s="117" t="str">
        <f>IF(dati_pdc!D934&lt;&gt;"",dati_pdc!D934,"")</f>
        <v/>
      </c>
      <c r="E938" s="125" t="str">
        <f>IF(b_BDVSA!F938&lt;&gt;"",ABS(b_BDVSA!F938),"")</f>
        <v/>
      </c>
      <c r="F938" s="125" t="str">
        <f>IF(AND(b_BDVSA!F938&lt;&gt;"",b_BDVSA!F938&lt;&gt;0)=TRUE,IF(b_BDVSA!F938&gt;0,"D","A"),"")</f>
        <v/>
      </c>
      <c r="G938" s="125" t="str">
        <f>IF(b_BDVSA!G938&lt;&gt;"",ABS(b_BDVSA!G938),"")</f>
        <v/>
      </c>
      <c r="H938" s="125" t="str">
        <f>IF(AND(b_BDVSA!G938&lt;&gt;"",b_BDVSA!G938&lt;&gt;0)=TRUE,IF(b_BDVSA!G938&gt;0,"D","A"),"")</f>
        <v/>
      </c>
      <c r="I938" s="125" t="str">
        <f>IF(b_BDVSA!H938&lt;&gt;"",ABS(b_BDVSA!H938),"")</f>
        <v/>
      </c>
      <c r="J938" s="125" t="str">
        <f>IF(AND(b_BDVSA!H938&lt;&gt;"",b_BDVSA!H938&lt;&gt;0)=TRUE,IF(b_BDVSA!H938&gt;0,"D","A"),"")</f>
        <v/>
      </c>
      <c r="K938" s="126" t="str">
        <f>IF(b_BDVSA!I938&lt;&gt;"",ABS(b_BDVSA!I938),"")</f>
        <v/>
      </c>
      <c r="L938" s="125" t="str">
        <f>IF(b_BDVSA!L938&lt;&gt;"",ABS(b_BDVSA!L938),"")</f>
        <v/>
      </c>
      <c r="M938" s="125" t="str">
        <f>IF(AND(b_BDVSA!L938&lt;&gt;"",b_BDVSA!L938&lt;&gt;0)=TRUE,IF(b_BDVSA!L938&gt;0,"D","A"),"")</f>
        <v/>
      </c>
      <c r="N938" s="125" t="str">
        <f>IF(b_BDVSA!M938&lt;&gt;"",ABS(b_BDVSA!M938),"")</f>
        <v/>
      </c>
      <c r="O938" s="125" t="str">
        <f>IF(AND(b_BDVSA!M938&lt;&gt;"",b_BDVSA!M938&lt;&gt;0)=TRUE,IF(b_BDVSA!M938&gt;0,"D","A"),"")</f>
        <v/>
      </c>
      <c r="P938" s="126" t="str">
        <f>IF(b_BDVSA!N938&lt;&gt;"",ABS(b_BDVSA!N938),"")</f>
        <v/>
      </c>
      <c r="Q938" s="125" t="str">
        <f>IF(b_BDVSA!Q938&lt;&gt;"",ABS(b_BDVSA!Q938),"")</f>
        <v/>
      </c>
      <c r="R938" s="125" t="str">
        <f>IF(AND(b_BDVSA!Q938&lt;&gt;"",b_BDVSA!Q938&lt;&gt;0)=TRUE,IF(b_BDVSA!Q938&gt;0,"D","A"),"")</f>
        <v/>
      </c>
      <c r="S938" s="125" t="str">
        <f>IF(b_BDVSA!R938&lt;&gt;"",ABS(b_BDVSA!R938),"")</f>
        <v/>
      </c>
      <c r="T938" s="125" t="str">
        <f>IF(AND(b_BDVSA!R938&lt;&gt;"",b_BDVSA!R938&lt;&gt;0)=TRUE,IF(b_BDVSA!R938&gt;0,"D","A"),"")</f>
        <v/>
      </c>
      <c r="U938" s="126" t="str">
        <f>IF(b_BDVSA!S938&lt;&gt;"",ABS(b_BDVSA!S938),"")</f>
        <v/>
      </c>
      <c r="V938" s="125" t="str">
        <f>IF(b_BDVSA!V938&lt;&gt;"",ABS(b_BDVSA!V938),"")</f>
        <v/>
      </c>
      <c r="W938" s="125" t="str">
        <f>IF(AND(b_BDVSA!V938&lt;&gt;"",b_BDVSA!V938&lt;&gt;0)=TRUE,IF(b_BDVSA!V938&gt;0,"D","A"),"")</f>
        <v/>
      </c>
      <c r="X938" s="125" t="str">
        <f>IF(b_BDVSA!W938&lt;&gt;"",ABS(b_BDVSA!W938),"")</f>
        <v/>
      </c>
      <c r="Y938" s="125" t="str">
        <f>IF(AND(b_BDVSA!W938&lt;&gt;"",b_BDVSA!W938&lt;&gt;0)=TRUE,IF(b_BDVSA!W938&gt;0,"D","A"),"")</f>
        <v/>
      </c>
      <c r="Z938" s="126" t="str">
        <f>IF(b_BDVSA!X938&lt;&gt;"",ABS(b_BDVSA!X938),"")</f>
        <v/>
      </c>
    </row>
    <row r="939" spans="1:26">
      <c r="A939" s="117" t="str">
        <f>IF(dati_pdc!A935&lt;&gt;"",IF(dati_pdc!D935=1,RIGHT(dati_pdc!A935,dati_pdc!E935),dati_pdc!A935),"")</f>
        <v/>
      </c>
      <c r="B939" s="117" t="str">
        <f>IF(dati_pdc!B935&lt;&gt;"",dati_pdc!B935,"")</f>
        <v/>
      </c>
      <c r="C939" s="117" t="str">
        <f>IF(dati_pdc!C935&lt;&gt;"",dati_pdc!C935,"")</f>
        <v/>
      </c>
      <c r="D939" s="117" t="str">
        <f>IF(dati_pdc!D935&lt;&gt;"",dati_pdc!D935,"")</f>
        <v/>
      </c>
      <c r="E939" s="125" t="str">
        <f>IF(b_BDVSA!F939&lt;&gt;"",ABS(b_BDVSA!F939),"")</f>
        <v/>
      </c>
      <c r="F939" s="125" t="str">
        <f>IF(AND(b_BDVSA!F939&lt;&gt;"",b_BDVSA!F939&lt;&gt;0)=TRUE,IF(b_BDVSA!F939&gt;0,"D","A"),"")</f>
        <v/>
      </c>
      <c r="G939" s="125" t="str">
        <f>IF(b_BDVSA!G939&lt;&gt;"",ABS(b_BDVSA!G939),"")</f>
        <v/>
      </c>
      <c r="H939" s="125" t="str">
        <f>IF(AND(b_BDVSA!G939&lt;&gt;"",b_BDVSA!G939&lt;&gt;0)=TRUE,IF(b_BDVSA!G939&gt;0,"D","A"),"")</f>
        <v/>
      </c>
      <c r="I939" s="125" t="str">
        <f>IF(b_BDVSA!H939&lt;&gt;"",ABS(b_BDVSA!H939),"")</f>
        <v/>
      </c>
      <c r="J939" s="125" t="str">
        <f>IF(AND(b_BDVSA!H939&lt;&gt;"",b_BDVSA!H939&lt;&gt;0)=TRUE,IF(b_BDVSA!H939&gt;0,"D","A"),"")</f>
        <v/>
      </c>
      <c r="K939" s="126" t="str">
        <f>IF(b_BDVSA!I939&lt;&gt;"",ABS(b_BDVSA!I939),"")</f>
        <v/>
      </c>
      <c r="L939" s="125" t="str">
        <f>IF(b_BDVSA!L939&lt;&gt;"",ABS(b_BDVSA!L939),"")</f>
        <v/>
      </c>
      <c r="M939" s="125" t="str">
        <f>IF(AND(b_BDVSA!L939&lt;&gt;"",b_BDVSA!L939&lt;&gt;0)=TRUE,IF(b_BDVSA!L939&gt;0,"D","A"),"")</f>
        <v/>
      </c>
      <c r="N939" s="125" t="str">
        <f>IF(b_BDVSA!M939&lt;&gt;"",ABS(b_BDVSA!M939),"")</f>
        <v/>
      </c>
      <c r="O939" s="125" t="str">
        <f>IF(AND(b_BDVSA!M939&lt;&gt;"",b_BDVSA!M939&lt;&gt;0)=TRUE,IF(b_BDVSA!M939&gt;0,"D","A"),"")</f>
        <v/>
      </c>
      <c r="P939" s="126" t="str">
        <f>IF(b_BDVSA!N939&lt;&gt;"",ABS(b_BDVSA!N939),"")</f>
        <v/>
      </c>
      <c r="Q939" s="125" t="str">
        <f>IF(b_BDVSA!Q939&lt;&gt;"",ABS(b_BDVSA!Q939),"")</f>
        <v/>
      </c>
      <c r="R939" s="125" t="str">
        <f>IF(AND(b_BDVSA!Q939&lt;&gt;"",b_BDVSA!Q939&lt;&gt;0)=TRUE,IF(b_BDVSA!Q939&gt;0,"D","A"),"")</f>
        <v/>
      </c>
      <c r="S939" s="125" t="str">
        <f>IF(b_BDVSA!R939&lt;&gt;"",ABS(b_BDVSA!R939),"")</f>
        <v/>
      </c>
      <c r="T939" s="125" t="str">
        <f>IF(AND(b_BDVSA!R939&lt;&gt;"",b_BDVSA!R939&lt;&gt;0)=TRUE,IF(b_BDVSA!R939&gt;0,"D","A"),"")</f>
        <v/>
      </c>
      <c r="U939" s="126" t="str">
        <f>IF(b_BDVSA!S939&lt;&gt;"",ABS(b_BDVSA!S939),"")</f>
        <v/>
      </c>
      <c r="V939" s="125" t="str">
        <f>IF(b_BDVSA!V939&lt;&gt;"",ABS(b_BDVSA!V939),"")</f>
        <v/>
      </c>
      <c r="W939" s="125" t="str">
        <f>IF(AND(b_BDVSA!V939&lt;&gt;"",b_BDVSA!V939&lt;&gt;0)=TRUE,IF(b_BDVSA!V939&gt;0,"D","A"),"")</f>
        <v/>
      </c>
      <c r="X939" s="125" t="str">
        <f>IF(b_BDVSA!W939&lt;&gt;"",ABS(b_BDVSA!W939),"")</f>
        <v/>
      </c>
      <c r="Y939" s="125" t="str">
        <f>IF(AND(b_BDVSA!W939&lt;&gt;"",b_BDVSA!W939&lt;&gt;0)=TRUE,IF(b_BDVSA!W939&gt;0,"D","A"),"")</f>
        <v/>
      </c>
      <c r="Z939" s="126" t="str">
        <f>IF(b_BDVSA!X939&lt;&gt;"",ABS(b_BDVSA!X939),"")</f>
        <v/>
      </c>
    </row>
    <row r="940" spans="1:26">
      <c r="A940" s="117" t="str">
        <f>IF(dati_pdc!A936&lt;&gt;"",IF(dati_pdc!D936=1,RIGHT(dati_pdc!A936,dati_pdc!E936),dati_pdc!A936),"")</f>
        <v/>
      </c>
      <c r="B940" s="117" t="str">
        <f>IF(dati_pdc!B936&lt;&gt;"",dati_pdc!B936,"")</f>
        <v/>
      </c>
      <c r="C940" s="117" t="str">
        <f>IF(dati_pdc!C936&lt;&gt;"",dati_pdc!C936,"")</f>
        <v/>
      </c>
      <c r="D940" s="117" t="str">
        <f>IF(dati_pdc!D936&lt;&gt;"",dati_pdc!D936,"")</f>
        <v/>
      </c>
      <c r="E940" s="125" t="str">
        <f>IF(b_BDVSA!F940&lt;&gt;"",ABS(b_BDVSA!F940),"")</f>
        <v/>
      </c>
      <c r="F940" s="125" t="str">
        <f>IF(AND(b_BDVSA!F940&lt;&gt;"",b_BDVSA!F940&lt;&gt;0)=TRUE,IF(b_BDVSA!F940&gt;0,"D","A"),"")</f>
        <v/>
      </c>
      <c r="G940" s="125" t="str">
        <f>IF(b_BDVSA!G940&lt;&gt;"",ABS(b_BDVSA!G940),"")</f>
        <v/>
      </c>
      <c r="H940" s="125" t="str">
        <f>IF(AND(b_BDVSA!G940&lt;&gt;"",b_BDVSA!G940&lt;&gt;0)=TRUE,IF(b_BDVSA!G940&gt;0,"D","A"),"")</f>
        <v/>
      </c>
      <c r="I940" s="125" t="str">
        <f>IF(b_BDVSA!H940&lt;&gt;"",ABS(b_BDVSA!H940),"")</f>
        <v/>
      </c>
      <c r="J940" s="125" t="str">
        <f>IF(AND(b_BDVSA!H940&lt;&gt;"",b_BDVSA!H940&lt;&gt;0)=TRUE,IF(b_BDVSA!H940&gt;0,"D","A"),"")</f>
        <v/>
      </c>
      <c r="K940" s="126" t="str">
        <f>IF(b_BDVSA!I940&lt;&gt;"",ABS(b_BDVSA!I940),"")</f>
        <v/>
      </c>
      <c r="L940" s="125" t="str">
        <f>IF(b_BDVSA!L940&lt;&gt;"",ABS(b_BDVSA!L940),"")</f>
        <v/>
      </c>
      <c r="M940" s="125" t="str">
        <f>IF(AND(b_BDVSA!L940&lt;&gt;"",b_BDVSA!L940&lt;&gt;0)=TRUE,IF(b_BDVSA!L940&gt;0,"D","A"),"")</f>
        <v/>
      </c>
      <c r="N940" s="125" t="str">
        <f>IF(b_BDVSA!M940&lt;&gt;"",ABS(b_BDVSA!M940),"")</f>
        <v/>
      </c>
      <c r="O940" s="125" t="str">
        <f>IF(AND(b_BDVSA!M940&lt;&gt;"",b_BDVSA!M940&lt;&gt;0)=TRUE,IF(b_BDVSA!M940&gt;0,"D","A"),"")</f>
        <v/>
      </c>
      <c r="P940" s="126" t="str">
        <f>IF(b_BDVSA!N940&lt;&gt;"",ABS(b_BDVSA!N940),"")</f>
        <v/>
      </c>
      <c r="Q940" s="125" t="str">
        <f>IF(b_BDVSA!Q940&lt;&gt;"",ABS(b_BDVSA!Q940),"")</f>
        <v/>
      </c>
      <c r="R940" s="125" t="str">
        <f>IF(AND(b_BDVSA!Q940&lt;&gt;"",b_BDVSA!Q940&lt;&gt;0)=TRUE,IF(b_BDVSA!Q940&gt;0,"D","A"),"")</f>
        <v/>
      </c>
      <c r="S940" s="125" t="str">
        <f>IF(b_BDVSA!R940&lt;&gt;"",ABS(b_BDVSA!R940),"")</f>
        <v/>
      </c>
      <c r="T940" s="125" t="str">
        <f>IF(AND(b_BDVSA!R940&lt;&gt;"",b_BDVSA!R940&lt;&gt;0)=TRUE,IF(b_BDVSA!R940&gt;0,"D","A"),"")</f>
        <v/>
      </c>
      <c r="U940" s="126" t="str">
        <f>IF(b_BDVSA!S940&lt;&gt;"",ABS(b_BDVSA!S940),"")</f>
        <v/>
      </c>
      <c r="V940" s="125" t="str">
        <f>IF(b_BDVSA!V940&lt;&gt;"",ABS(b_BDVSA!V940),"")</f>
        <v/>
      </c>
      <c r="W940" s="125" t="str">
        <f>IF(AND(b_BDVSA!V940&lt;&gt;"",b_BDVSA!V940&lt;&gt;0)=TRUE,IF(b_BDVSA!V940&gt;0,"D","A"),"")</f>
        <v/>
      </c>
      <c r="X940" s="125" t="str">
        <f>IF(b_BDVSA!W940&lt;&gt;"",ABS(b_BDVSA!W940),"")</f>
        <v/>
      </c>
      <c r="Y940" s="125" t="str">
        <f>IF(AND(b_BDVSA!W940&lt;&gt;"",b_BDVSA!W940&lt;&gt;0)=TRUE,IF(b_BDVSA!W940&gt;0,"D","A"),"")</f>
        <v/>
      </c>
      <c r="Z940" s="126" t="str">
        <f>IF(b_BDVSA!X940&lt;&gt;"",ABS(b_BDVSA!X940),"")</f>
        <v/>
      </c>
    </row>
    <row r="941" spans="1:26">
      <c r="A941" s="117" t="str">
        <f>IF(dati_pdc!A937&lt;&gt;"",IF(dati_pdc!D937=1,RIGHT(dati_pdc!A937,dati_pdc!E937),dati_pdc!A937),"")</f>
        <v/>
      </c>
      <c r="B941" s="117" t="str">
        <f>IF(dati_pdc!B937&lt;&gt;"",dati_pdc!B937,"")</f>
        <v/>
      </c>
      <c r="C941" s="117" t="str">
        <f>IF(dati_pdc!C937&lt;&gt;"",dati_pdc!C937,"")</f>
        <v/>
      </c>
      <c r="D941" s="117" t="str">
        <f>IF(dati_pdc!D937&lt;&gt;"",dati_pdc!D937,"")</f>
        <v/>
      </c>
      <c r="E941" s="125" t="str">
        <f>IF(b_BDVSA!F941&lt;&gt;"",ABS(b_BDVSA!F941),"")</f>
        <v/>
      </c>
      <c r="F941" s="125" t="str">
        <f>IF(AND(b_BDVSA!F941&lt;&gt;"",b_BDVSA!F941&lt;&gt;0)=TRUE,IF(b_BDVSA!F941&gt;0,"D","A"),"")</f>
        <v/>
      </c>
      <c r="G941" s="125" t="str">
        <f>IF(b_BDVSA!G941&lt;&gt;"",ABS(b_BDVSA!G941),"")</f>
        <v/>
      </c>
      <c r="H941" s="125" t="str">
        <f>IF(AND(b_BDVSA!G941&lt;&gt;"",b_BDVSA!G941&lt;&gt;0)=TRUE,IF(b_BDVSA!G941&gt;0,"D","A"),"")</f>
        <v/>
      </c>
      <c r="I941" s="125" t="str">
        <f>IF(b_BDVSA!H941&lt;&gt;"",ABS(b_BDVSA!H941),"")</f>
        <v/>
      </c>
      <c r="J941" s="125" t="str">
        <f>IF(AND(b_BDVSA!H941&lt;&gt;"",b_BDVSA!H941&lt;&gt;0)=TRUE,IF(b_BDVSA!H941&gt;0,"D","A"),"")</f>
        <v/>
      </c>
      <c r="K941" s="126" t="str">
        <f>IF(b_BDVSA!I941&lt;&gt;"",ABS(b_BDVSA!I941),"")</f>
        <v/>
      </c>
      <c r="L941" s="125" t="str">
        <f>IF(b_BDVSA!L941&lt;&gt;"",ABS(b_BDVSA!L941),"")</f>
        <v/>
      </c>
      <c r="M941" s="125" t="str">
        <f>IF(AND(b_BDVSA!L941&lt;&gt;"",b_BDVSA!L941&lt;&gt;0)=TRUE,IF(b_BDVSA!L941&gt;0,"D","A"),"")</f>
        <v/>
      </c>
      <c r="N941" s="125" t="str">
        <f>IF(b_BDVSA!M941&lt;&gt;"",ABS(b_BDVSA!M941),"")</f>
        <v/>
      </c>
      <c r="O941" s="125" t="str">
        <f>IF(AND(b_BDVSA!M941&lt;&gt;"",b_BDVSA!M941&lt;&gt;0)=TRUE,IF(b_BDVSA!M941&gt;0,"D","A"),"")</f>
        <v/>
      </c>
      <c r="P941" s="126" t="str">
        <f>IF(b_BDVSA!N941&lt;&gt;"",ABS(b_BDVSA!N941),"")</f>
        <v/>
      </c>
      <c r="Q941" s="125" t="str">
        <f>IF(b_BDVSA!Q941&lt;&gt;"",ABS(b_BDVSA!Q941),"")</f>
        <v/>
      </c>
      <c r="R941" s="125" t="str">
        <f>IF(AND(b_BDVSA!Q941&lt;&gt;"",b_BDVSA!Q941&lt;&gt;0)=TRUE,IF(b_BDVSA!Q941&gt;0,"D","A"),"")</f>
        <v/>
      </c>
      <c r="S941" s="125" t="str">
        <f>IF(b_BDVSA!R941&lt;&gt;"",ABS(b_BDVSA!R941),"")</f>
        <v/>
      </c>
      <c r="T941" s="125" t="str">
        <f>IF(AND(b_BDVSA!R941&lt;&gt;"",b_BDVSA!R941&lt;&gt;0)=TRUE,IF(b_BDVSA!R941&gt;0,"D","A"),"")</f>
        <v/>
      </c>
      <c r="U941" s="126" t="str">
        <f>IF(b_BDVSA!S941&lt;&gt;"",ABS(b_BDVSA!S941),"")</f>
        <v/>
      </c>
      <c r="V941" s="125" t="str">
        <f>IF(b_BDVSA!V941&lt;&gt;"",ABS(b_BDVSA!V941),"")</f>
        <v/>
      </c>
      <c r="W941" s="125" t="str">
        <f>IF(AND(b_BDVSA!V941&lt;&gt;"",b_BDVSA!V941&lt;&gt;0)=TRUE,IF(b_BDVSA!V941&gt;0,"D","A"),"")</f>
        <v/>
      </c>
      <c r="X941" s="125" t="str">
        <f>IF(b_BDVSA!W941&lt;&gt;"",ABS(b_BDVSA!W941),"")</f>
        <v/>
      </c>
      <c r="Y941" s="125" t="str">
        <f>IF(AND(b_BDVSA!W941&lt;&gt;"",b_BDVSA!W941&lt;&gt;0)=TRUE,IF(b_BDVSA!W941&gt;0,"D","A"),"")</f>
        <v/>
      </c>
      <c r="Z941" s="126" t="str">
        <f>IF(b_BDVSA!X941&lt;&gt;"",ABS(b_BDVSA!X941),"")</f>
        <v/>
      </c>
    </row>
    <row r="942" spans="1:26">
      <c r="A942" s="117" t="str">
        <f>IF(dati_pdc!A938&lt;&gt;"",IF(dati_pdc!D938=1,RIGHT(dati_pdc!A938,dati_pdc!E938),dati_pdc!A938),"")</f>
        <v/>
      </c>
      <c r="B942" s="117" t="str">
        <f>IF(dati_pdc!B938&lt;&gt;"",dati_pdc!B938,"")</f>
        <v/>
      </c>
      <c r="C942" s="117" t="str">
        <f>IF(dati_pdc!C938&lt;&gt;"",dati_pdc!C938,"")</f>
        <v/>
      </c>
      <c r="D942" s="117" t="str">
        <f>IF(dati_pdc!D938&lt;&gt;"",dati_pdc!D938,"")</f>
        <v/>
      </c>
      <c r="E942" s="125" t="str">
        <f>IF(b_BDVSA!F942&lt;&gt;"",ABS(b_BDVSA!F942),"")</f>
        <v/>
      </c>
      <c r="F942" s="125" t="str">
        <f>IF(AND(b_BDVSA!F942&lt;&gt;"",b_BDVSA!F942&lt;&gt;0)=TRUE,IF(b_BDVSA!F942&gt;0,"D","A"),"")</f>
        <v/>
      </c>
      <c r="G942" s="125" t="str">
        <f>IF(b_BDVSA!G942&lt;&gt;"",ABS(b_BDVSA!G942),"")</f>
        <v/>
      </c>
      <c r="H942" s="125" t="str">
        <f>IF(AND(b_BDVSA!G942&lt;&gt;"",b_BDVSA!G942&lt;&gt;0)=TRUE,IF(b_BDVSA!G942&gt;0,"D","A"),"")</f>
        <v/>
      </c>
      <c r="I942" s="125" t="str">
        <f>IF(b_BDVSA!H942&lt;&gt;"",ABS(b_BDVSA!H942),"")</f>
        <v/>
      </c>
      <c r="J942" s="125" t="str">
        <f>IF(AND(b_BDVSA!H942&lt;&gt;"",b_BDVSA!H942&lt;&gt;0)=TRUE,IF(b_BDVSA!H942&gt;0,"D","A"),"")</f>
        <v/>
      </c>
      <c r="K942" s="126" t="str">
        <f>IF(b_BDVSA!I942&lt;&gt;"",ABS(b_BDVSA!I942),"")</f>
        <v/>
      </c>
      <c r="L942" s="125" t="str">
        <f>IF(b_BDVSA!L942&lt;&gt;"",ABS(b_BDVSA!L942),"")</f>
        <v/>
      </c>
      <c r="M942" s="125" t="str">
        <f>IF(AND(b_BDVSA!L942&lt;&gt;"",b_BDVSA!L942&lt;&gt;0)=TRUE,IF(b_BDVSA!L942&gt;0,"D","A"),"")</f>
        <v/>
      </c>
      <c r="N942" s="125" t="str">
        <f>IF(b_BDVSA!M942&lt;&gt;"",ABS(b_BDVSA!M942),"")</f>
        <v/>
      </c>
      <c r="O942" s="125" t="str">
        <f>IF(AND(b_BDVSA!M942&lt;&gt;"",b_BDVSA!M942&lt;&gt;0)=TRUE,IF(b_BDVSA!M942&gt;0,"D","A"),"")</f>
        <v/>
      </c>
      <c r="P942" s="126" t="str">
        <f>IF(b_BDVSA!N942&lt;&gt;"",ABS(b_BDVSA!N942),"")</f>
        <v/>
      </c>
      <c r="Q942" s="125" t="str">
        <f>IF(b_BDVSA!Q942&lt;&gt;"",ABS(b_BDVSA!Q942),"")</f>
        <v/>
      </c>
      <c r="R942" s="125" t="str">
        <f>IF(AND(b_BDVSA!Q942&lt;&gt;"",b_BDVSA!Q942&lt;&gt;0)=TRUE,IF(b_BDVSA!Q942&gt;0,"D","A"),"")</f>
        <v/>
      </c>
      <c r="S942" s="125" t="str">
        <f>IF(b_BDVSA!R942&lt;&gt;"",ABS(b_BDVSA!R942),"")</f>
        <v/>
      </c>
      <c r="T942" s="125" t="str">
        <f>IF(AND(b_BDVSA!R942&lt;&gt;"",b_BDVSA!R942&lt;&gt;0)=TRUE,IF(b_BDVSA!R942&gt;0,"D","A"),"")</f>
        <v/>
      </c>
      <c r="U942" s="126" t="str">
        <f>IF(b_BDVSA!S942&lt;&gt;"",ABS(b_BDVSA!S942),"")</f>
        <v/>
      </c>
      <c r="V942" s="125" t="str">
        <f>IF(b_BDVSA!V942&lt;&gt;"",ABS(b_BDVSA!V942),"")</f>
        <v/>
      </c>
      <c r="W942" s="125" t="str">
        <f>IF(AND(b_BDVSA!V942&lt;&gt;"",b_BDVSA!V942&lt;&gt;0)=TRUE,IF(b_BDVSA!V942&gt;0,"D","A"),"")</f>
        <v/>
      </c>
      <c r="X942" s="125" t="str">
        <f>IF(b_BDVSA!W942&lt;&gt;"",ABS(b_BDVSA!W942),"")</f>
        <v/>
      </c>
      <c r="Y942" s="125" t="str">
        <f>IF(AND(b_BDVSA!W942&lt;&gt;"",b_BDVSA!W942&lt;&gt;0)=TRUE,IF(b_BDVSA!W942&gt;0,"D","A"),"")</f>
        <v/>
      </c>
      <c r="Z942" s="126" t="str">
        <f>IF(b_BDVSA!X942&lt;&gt;"",ABS(b_BDVSA!X942),"")</f>
        <v/>
      </c>
    </row>
    <row r="943" spans="1:26">
      <c r="A943" s="117" t="str">
        <f>IF(dati_pdc!A939&lt;&gt;"",IF(dati_pdc!D939=1,RIGHT(dati_pdc!A939,dati_pdc!E939),dati_pdc!A939),"")</f>
        <v/>
      </c>
      <c r="B943" s="117" t="str">
        <f>IF(dati_pdc!B939&lt;&gt;"",dati_pdc!B939,"")</f>
        <v/>
      </c>
      <c r="C943" s="117" t="str">
        <f>IF(dati_pdc!C939&lt;&gt;"",dati_pdc!C939,"")</f>
        <v/>
      </c>
      <c r="D943" s="117" t="str">
        <f>IF(dati_pdc!D939&lt;&gt;"",dati_pdc!D939,"")</f>
        <v/>
      </c>
      <c r="E943" s="125" t="str">
        <f>IF(b_BDVSA!F943&lt;&gt;"",ABS(b_BDVSA!F943),"")</f>
        <v/>
      </c>
      <c r="F943" s="125" t="str">
        <f>IF(AND(b_BDVSA!F943&lt;&gt;"",b_BDVSA!F943&lt;&gt;0)=TRUE,IF(b_BDVSA!F943&gt;0,"D","A"),"")</f>
        <v/>
      </c>
      <c r="G943" s="125" t="str">
        <f>IF(b_BDVSA!G943&lt;&gt;"",ABS(b_BDVSA!G943),"")</f>
        <v/>
      </c>
      <c r="H943" s="125" t="str">
        <f>IF(AND(b_BDVSA!G943&lt;&gt;"",b_BDVSA!G943&lt;&gt;0)=TRUE,IF(b_BDVSA!G943&gt;0,"D","A"),"")</f>
        <v/>
      </c>
      <c r="I943" s="125" t="str">
        <f>IF(b_BDVSA!H943&lt;&gt;"",ABS(b_BDVSA!H943),"")</f>
        <v/>
      </c>
      <c r="J943" s="125" t="str">
        <f>IF(AND(b_BDVSA!H943&lt;&gt;"",b_BDVSA!H943&lt;&gt;0)=TRUE,IF(b_BDVSA!H943&gt;0,"D","A"),"")</f>
        <v/>
      </c>
      <c r="K943" s="126" t="str">
        <f>IF(b_BDVSA!I943&lt;&gt;"",ABS(b_BDVSA!I943),"")</f>
        <v/>
      </c>
      <c r="L943" s="125" t="str">
        <f>IF(b_BDVSA!L943&lt;&gt;"",ABS(b_BDVSA!L943),"")</f>
        <v/>
      </c>
      <c r="M943" s="125" t="str">
        <f>IF(AND(b_BDVSA!L943&lt;&gt;"",b_BDVSA!L943&lt;&gt;0)=TRUE,IF(b_BDVSA!L943&gt;0,"D","A"),"")</f>
        <v/>
      </c>
      <c r="N943" s="125" t="str">
        <f>IF(b_BDVSA!M943&lt;&gt;"",ABS(b_BDVSA!M943),"")</f>
        <v/>
      </c>
      <c r="O943" s="125" t="str">
        <f>IF(AND(b_BDVSA!M943&lt;&gt;"",b_BDVSA!M943&lt;&gt;0)=TRUE,IF(b_BDVSA!M943&gt;0,"D","A"),"")</f>
        <v/>
      </c>
      <c r="P943" s="126" t="str">
        <f>IF(b_BDVSA!N943&lt;&gt;"",ABS(b_BDVSA!N943),"")</f>
        <v/>
      </c>
      <c r="Q943" s="125" t="str">
        <f>IF(b_BDVSA!Q943&lt;&gt;"",ABS(b_BDVSA!Q943),"")</f>
        <v/>
      </c>
      <c r="R943" s="125" t="str">
        <f>IF(AND(b_BDVSA!Q943&lt;&gt;"",b_BDVSA!Q943&lt;&gt;0)=TRUE,IF(b_BDVSA!Q943&gt;0,"D","A"),"")</f>
        <v/>
      </c>
      <c r="S943" s="125" t="str">
        <f>IF(b_BDVSA!R943&lt;&gt;"",ABS(b_BDVSA!R943),"")</f>
        <v/>
      </c>
      <c r="T943" s="125" t="str">
        <f>IF(AND(b_BDVSA!R943&lt;&gt;"",b_BDVSA!R943&lt;&gt;0)=TRUE,IF(b_BDVSA!R943&gt;0,"D","A"),"")</f>
        <v/>
      </c>
      <c r="U943" s="126" t="str">
        <f>IF(b_BDVSA!S943&lt;&gt;"",ABS(b_BDVSA!S943),"")</f>
        <v/>
      </c>
      <c r="V943" s="125" t="str">
        <f>IF(b_BDVSA!V943&lt;&gt;"",ABS(b_BDVSA!V943),"")</f>
        <v/>
      </c>
      <c r="W943" s="125" t="str">
        <f>IF(AND(b_BDVSA!V943&lt;&gt;"",b_BDVSA!V943&lt;&gt;0)=TRUE,IF(b_BDVSA!V943&gt;0,"D","A"),"")</f>
        <v/>
      </c>
      <c r="X943" s="125" t="str">
        <f>IF(b_BDVSA!W943&lt;&gt;"",ABS(b_BDVSA!W943),"")</f>
        <v/>
      </c>
      <c r="Y943" s="125" t="str">
        <f>IF(AND(b_BDVSA!W943&lt;&gt;"",b_BDVSA!W943&lt;&gt;0)=TRUE,IF(b_BDVSA!W943&gt;0,"D","A"),"")</f>
        <v/>
      </c>
      <c r="Z943" s="126" t="str">
        <f>IF(b_BDVSA!X943&lt;&gt;"",ABS(b_BDVSA!X943),"")</f>
        <v/>
      </c>
    </row>
    <row r="944" spans="1:26">
      <c r="A944" s="117" t="str">
        <f>IF(dati_pdc!A940&lt;&gt;"",IF(dati_pdc!D940=1,RIGHT(dati_pdc!A940,dati_pdc!E940),dati_pdc!A940),"")</f>
        <v/>
      </c>
      <c r="B944" s="117" t="str">
        <f>IF(dati_pdc!B940&lt;&gt;"",dati_pdc!B940,"")</f>
        <v/>
      </c>
      <c r="C944" s="117" t="str">
        <f>IF(dati_pdc!C940&lt;&gt;"",dati_pdc!C940,"")</f>
        <v/>
      </c>
      <c r="D944" s="117" t="str">
        <f>IF(dati_pdc!D940&lt;&gt;"",dati_pdc!D940,"")</f>
        <v/>
      </c>
      <c r="E944" s="125" t="str">
        <f>IF(b_BDVSA!F944&lt;&gt;"",ABS(b_BDVSA!F944),"")</f>
        <v/>
      </c>
      <c r="F944" s="125" t="str">
        <f>IF(AND(b_BDVSA!F944&lt;&gt;"",b_BDVSA!F944&lt;&gt;0)=TRUE,IF(b_BDVSA!F944&gt;0,"D","A"),"")</f>
        <v/>
      </c>
      <c r="G944" s="125" t="str">
        <f>IF(b_BDVSA!G944&lt;&gt;"",ABS(b_BDVSA!G944),"")</f>
        <v/>
      </c>
      <c r="H944" s="125" t="str">
        <f>IF(AND(b_BDVSA!G944&lt;&gt;"",b_BDVSA!G944&lt;&gt;0)=TRUE,IF(b_BDVSA!G944&gt;0,"D","A"),"")</f>
        <v/>
      </c>
      <c r="I944" s="125" t="str">
        <f>IF(b_BDVSA!H944&lt;&gt;"",ABS(b_BDVSA!H944),"")</f>
        <v/>
      </c>
      <c r="J944" s="125" t="str">
        <f>IF(AND(b_BDVSA!H944&lt;&gt;"",b_BDVSA!H944&lt;&gt;0)=TRUE,IF(b_BDVSA!H944&gt;0,"D","A"),"")</f>
        <v/>
      </c>
      <c r="K944" s="126" t="str">
        <f>IF(b_BDVSA!I944&lt;&gt;"",ABS(b_BDVSA!I944),"")</f>
        <v/>
      </c>
      <c r="L944" s="125" t="str">
        <f>IF(b_BDVSA!L944&lt;&gt;"",ABS(b_BDVSA!L944),"")</f>
        <v/>
      </c>
      <c r="M944" s="125" t="str">
        <f>IF(AND(b_BDVSA!L944&lt;&gt;"",b_BDVSA!L944&lt;&gt;0)=TRUE,IF(b_BDVSA!L944&gt;0,"D","A"),"")</f>
        <v/>
      </c>
      <c r="N944" s="125" t="str">
        <f>IF(b_BDVSA!M944&lt;&gt;"",ABS(b_BDVSA!M944),"")</f>
        <v/>
      </c>
      <c r="O944" s="125" t="str">
        <f>IF(AND(b_BDVSA!M944&lt;&gt;"",b_BDVSA!M944&lt;&gt;0)=TRUE,IF(b_BDVSA!M944&gt;0,"D","A"),"")</f>
        <v/>
      </c>
      <c r="P944" s="126" t="str">
        <f>IF(b_BDVSA!N944&lt;&gt;"",ABS(b_BDVSA!N944),"")</f>
        <v/>
      </c>
      <c r="Q944" s="125" t="str">
        <f>IF(b_BDVSA!Q944&lt;&gt;"",ABS(b_BDVSA!Q944),"")</f>
        <v/>
      </c>
      <c r="R944" s="125" t="str">
        <f>IF(AND(b_BDVSA!Q944&lt;&gt;"",b_BDVSA!Q944&lt;&gt;0)=TRUE,IF(b_BDVSA!Q944&gt;0,"D","A"),"")</f>
        <v/>
      </c>
      <c r="S944" s="125" t="str">
        <f>IF(b_BDVSA!R944&lt;&gt;"",ABS(b_BDVSA!R944),"")</f>
        <v/>
      </c>
      <c r="T944" s="125" t="str">
        <f>IF(AND(b_BDVSA!R944&lt;&gt;"",b_BDVSA!R944&lt;&gt;0)=TRUE,IF(b_BDVSA!R944&gt;0,"D","A"),"")</f>
        <v/>
      </c>
      <c r="U944" s="126" t="str">
        <f>IF(b_BDVSA!S944&lt;&gt;"",ABS(b_BDVSA!S944),"")</f>
        <v/>
      </c>
      <c r="V944" s="125" t="str">
        <f>IF(b_BDVSA!V944&lt;&gt;"",ABS(b_BDVSA!V944),"")</f>
        <v/>
      </c>
      <c r="W944" s="125" t="str">
        <f>IF(AND(b_BDVSA!V944&lt;&gt;"",b_BDVSA!V944&lt;&gt;0)=TRUE,IF(b_BDVSA!V944&gt;0,"D","A"),"")</f>
        <v/>
      </c>
      <c r="X944" s="125" t="str">
        <f>IF(b_BDVSA!W944&lt;&gt;"",ABS(b_BDVSA!W944),"")</f>
        <v/>
      </c>
      <c r="Y944" s="125" t="str">
        <f>IF(AND(b_BDVSA!W944&lt;&gt;"",b_BDVSA!W944&lt;&gt;0)=TRUE,IF(b_BDVSA!W944&gt;0,"D","A"),"")</f>
        <v/>
      </c>
      <c r="Z944" s="126" t="str">
        <f>IF(b_BDVSA!X944&lt;&gt;"",ABS(b_BDVSA!X944),"")</f>
        <v/>
      </c>
    </row>
    <row r="945" spans="1:26">
      <c r="A945" s="117" t="str">
        <f>IF(dati_pdc!A941&lt;&gt;"",IF(dati_pdc!D941=1,RIGHT(dati_pdc!A941,dati_pdc!E941),dati_pdc!A941),"")</f>
        <v/>
      </c>
      <c r="B945" s="117" t="str">
        <f>IF(dati_pdc!B941&lt;&gt;"",dati_pdc!B941,"")</f>
        <v/>
      </c>
      <c r="C945" s="117" t="str">
        <f>IF(dati_pdc!C941&lt;&gt;"",dati_pdc!C941,"")</f>
        <v/>
      </c>
      <c r="D945" s="117" t="str">
        <f>IF(dati_pdc!D941&lt;&gt;"",dati_pdc!D941,"")</f>
        <v/>
      </c>
      <c r="E945" s="125" t="str">
        <f>IF(b_BDVSA!F945&lt;&gt;"",ABS(b_BDVSA!F945),"")</f>
        <v/>
      </c>
      <c r="F945" s="125" t="str">
        <f>IF(AND(b_BDVSA!F945&lt;&gt;"",b_BDVSA!F945&lt;&gt;0)=TRUE,IF(b_BDVSA!F945&gt;0,"D","A"),"")</f>
        <v/>
      </c>
      <c r="G945" s="125" t="str">
        <f>IF(b_BDVSA!G945&lt;&gt;"",ABS(b_BDVSA!G945),"")</f>
        <v/>
      </c>
      <c r="H945" s="125" t="str">
        <f>IF(AND(b_BDVSA!G945&lt;&gt;"",b_BDVSA!G945&lt;&gt;0)=TRUE,IF(b_BDVSA!G945&gt;0,"D","A"),"")</f>
        <v/>
      </c>
      <c r="I945" s="125" t="str">
        <f>IF(b_BDVSA!H945&lt;&gt;"",ABS(b_BDVSA!H945),"")</f>
        <v/>
      </c>
      <c r="J945" s="125" t="str">
        <f>IF(AND(b_BDVSA!H945&lt;&gt;"",b_BDVSA!H945&lt;&gt;0)=TRUE,IF(b_BDVSA!H945&gt;0,"D","A"),"")</f>
        <v/>
      </c>
      <c r="K945" s="126" t="str">
        <f>IF(b_BDVSA!I945&lt;&gt;"",ABS(b_BDVSA!I945),"")</f>
        <v/>
      </c>
      <c r="L945" s="125" t="str">
        <f>IF(b_BDVSA!L945&lt;&gt;"",ABS(b_BDVSA!L945),"")</f>
        <v/>
      </c>
      <c r="M945" s="125" t="str">
        <f>IF(AND(b_BDVSA!L945&lt;&gt;"",b_BDVSA!L945&lt;&gt;0)=TRUE,IF(b_BDVSA!L945&gt;0,"D","A"),"")</f>
        <v/>
      </c>
      <c r="N945" s="125" t="str">
        <f>IF(b_BDVSA!M945&lt;&gt;"",ABS(b_BDVSA!M945),"")</f>
        <v/>
      </c>
      <c r="O945" s="125" t="str">
        <f>IF(AND(b_BDVSA!M945&lt;&gt;"",b_BDVSA!M945&lt;&gt;0)=TRUE,IF(b_BDVSA!M945&gt;0,"D","A"),"")</f>
        <v/>
      </c>
      <c r="P945" s="126" t="str">
        <f>IF(b_BDVSA!N945&lt;&gt;"",ABS(b_BDVSA!N945),"")</f>
        <v/>
      </c>
      <c r="Q945" s="125" t="str">
        <f>IF(b_BDVSA!Q945&lt;&gt;"",ABS(b_BDVSA!Q945),"")</f>
        <v/>
      </c>
      <c r="R945" s="125" t="str">
        <f>IF(AND(b_BDVSA!Q945&lt;&gt;"",b_BDVSA!Q945&lt;&gt;0)=TRUE,IF(b_BDVSA!Q945&gt;0,"D","A"),"")</f>
        <v/>
      </c>
      <c r="S945" s="125" t="str">
        <f>IF(b_BDVSA!R945&lt;&gt;"",ABS(b_BDVSA!R945),"")</f>
        <v/>
      </c>
      <c r="T945" s="125" t="str">
        <f>IF(AND(b_BDVSA!R945&lt;&gt;"",b_BDVSA!R945&lt;&gt;0)=TRUE,IF(b_BDVSA!R945&gt;0,"D","A"),"")</f>
        <v/>
      </c>
      <c r="U945" s="126" t="str">
        <f>IF(b_BDVSA!S945&lt;&gt;"",ABS(b_BDVSA!S945),"")</f>
        <v/>
      </c>
      <c r="V945" s="125" t="str">
        <f>IF(b_BDVSA!V945&lt;&gt;"",ABS(b_BDVSA!V945),"")</f>
        <v/>
      </c>
      <c r="W945" s="125" t="str">
        <f>IF(AND(b_BDVSA!V945&lt;&gt;"",b_BDVSA!V945&lt;&gt;0)=TRUE,IF(b_BDVSA!V945&gt;0,"D","A"),"")</f>
        <v/>
      </c>
      <c r="X945" s="125" t="str">
        <f>IF(b_BDVSA!W945&lt;&gt;"",ABS(b_BDVSA!W945),"")</f>
        <v/>
      </c>
      <c r="Y945" s="125" t="str">
        <f>IF(AND(b_BDVSA!W945&lt;&gt;"",b_BDVSA!W945&lt;&gt;0)=TRUE,IF(b_BDVSA!W945&gt;0,"D","A"),"")</f>
        <v/>
      </c>
      <c r="Z945" s="126" t="str">
        <f>IF(b_BDVSA!X945&lt;&gt;"",ABS(b_BDVSA!X945),"")</f>
        <v/>
      </c>
    </row>
    <row r="946" spans="1:26">
      <c r="A946" s="117" t="str">
        <f>IF(dati_pdc!A942&lt;&gt;"",IF(dati_pdc!D942=1,RIGHT(dati_pdc!A942,dati_pdc!E942),dati_pdc!A942),"")</f>
        <v/>
      </c>
      <c r="B946" s="117" t="str">
        <f>IF(dati_pdc!B942&lt;&gt;"",dati_pdc!B942,"")</f>
        <v/>
      </c>
      <c r="C946" s="117" t="str">
        <f>IF(dati_pdc!C942&lt;&gt;"",dati_pdc!C942,"")</f>
        <v/>
      </c>
      <c r="D946" s="117" t="str">
        <f>IF(dati_pdc!D942&lt;&gt;"",dati_pdc!D942,"")</f>
        <v/>
      </c>
      <c r="E946" s="125" t="str">
        <f>IF(b_BDVSA!F946&lt;&gt;"",ABS(b_BDVSA!F946),"")</f>
        <v/>
      </c>
      <c r="F946" s="125" t="str">
        <f>IF(AND(b_BDVSA!F946&lt;&gt;"",b_BDVSA!F946&lt;&gt;0)=TRUE,IF(b_BDVSA!F946&gt;0,"D","A"),"")</f>
        <v/>
      </c>
      <c r="G946" s="125" t="str">
        <f>IF(b_BDVSA!G946&lt;&gt;"",ABS(b_BDVSA!G946),"")</f>
        <v/>
      </c>
      <c r="H946" s="125" t="str">
        <f>IF(AND(b_BDVSA!G946&lt;&gt;"",b_BDVSA!G946&lt;&gt;0)=TRUE,IF(b_BDVSA!G946&gt;0,"D","A"),"")</f>
        <v/>
      </c>
      <c r="I946" s="125" t="str">
        <f>IF(b_BDVSA!H946&lt;&gt;"",ABS(b_BDVSA!H946),"")</f>
        <v/>
      </c>
      <c r="J946" s="125" t="str">
        <f>IF(AND(b_BDVSA!H946&lt;&gt;"",b_BDVSA!H946&lt;&gt;0)=TRUE,IF(b_BDVSA!H946&gt;0,"D","A"),"")</f>
        <v/>
      </c>
      <c r="K946" s="126" t="str">
        <f>IF(b_BDVSA!I946&lt;&gt;"",ABS(b_BDVSA!I946),"")</f>
        <v/>
      </c>
      <c r="L946" s="125" t="str">
        <f>IF(b_BDVSA!L946&lt;&gt;"",ABS(b_BDVSA!L946),"")</f>
        <v/>
      </c>
      <c r="M946" s="125" t="str">
        <f>IF(AND(b_BDVSA!L946&lt;&gt;"",b_BDVSA!L946&lt;&gt;0)=TRUE,IF(b_BDVSA!L946&gt;0,"D","A"),"")</f>
        <v/>
      </c>
      <c r="N946" s="125" t="str">
        <f>IF(b_BDVSA!M946&lt;&gt;"",ABS(b_BDVSA!M946),"")</f>
        <v/>
      </c>
      <c r="O946" s="125" t="str">
        <f>IF(AND(b_BDVSA!M946&lt;&gt;"",b_BDVSA!M946&lt;&gt;0)=TRUE,IF(b_BDVSA!M946&gt;0,"D","A"),"")</f>
        <v/>
      </c>
      <c r="P946" s="126" t="str">
        <f>IF(b_BDVSA!N946&lt;&gt;"",ABS(b_BDVSA!N946),"")</f>
        <v/>
      </c>
      <c r="Q946" s="125" t="str">
        <f>IF(b_BDVSA!Q946&lt;&gt;"",ABS(b_BDVSA!Q946),"")</f>
        <v/>
      </c>
      <c r="R946" s="125" t="str">
        <f>IF(AND(b_BDVSA!Q946&lt;&gt;"",b_BDVSA!Q946&lt;&gt;0)=TRUE,IF(b_BDVSA!Q946&gt;0,"D","A"),"")</f>
        <v/>
      </c>
      <c r="S946" s="125" t="str">
        <f>IF(b_BDVSA!R946&lt;&gt;"",ABS(b_BDVSA!R946),"")</f>
        <v/>
      </c>
      <c r="T946" s="125" t="str">
        <f>IF(AND(b_BDVSA!R946&lt;&gt;"",b_BDVSA!R946&lt;&gt;0)=TRUE,IF(b_BDVSA!R946&gt;0,"D","A"),"")</f>
        <v/>
      </c>
      <c r="U946" s="126" t="str">
        <f>IF(b_BDVSA!S946&lt;&gt;"",ABS(b_BDVSA!S946),"")</f>
        <v/>
      </c>
      <c r="V946" s="125" t="str">
        <f>IF(b_BDVSA!V946&lt;&gt;"",ABS(b_BDVSA!V946),"")</f>
        <v/>
      </c>
      <c r="W946" s="125" t="str">
        <f>IF(AND(b_BDVSA!V946&lt;&gt;"",b_BDVSA!V946&lt;&gt;0)=TRUE,IF(b_BDVSA!V946&gt;0,"D","A"),"")</f>
        <v/>
      </c>
      <c r="X946" s="125" t="str">
        <f>IF(b_BDVSA!W946&lt;&gt;"",ABS(b_BDVSA!W946),"")</f>
        <v/>
      </c>
      <c r="Y946" s="125" t="str">
        <f>IF(AND(b_BDVSA!W946&lt;&gt;"",b_BDVSA!W946&lt;&gt;0)=TRUE,IF(b_BDVSA!W946&gt;0,"D","A"),"")</f>
        <v/>
      </c>
      <c r="Z946" s="126" t="str">
        <f>IF(b_BDVSA!X946&lt;&gt;"",ABS(b_BDVSA!X946),"")</f>
        <v/>
      </c>
    </row>
    <row r="947" spans="1:26">
      <c r="A947" s="117" t="str">
        <f>IF(dati_pdc!A943&lt;&gt;"",IF(dati_pdc!D943=1,RIGHT(dati_pdc!A943,dati_pdc!E943),dati_pdc!A943),"")</f>
        <v/>
      </c>
      <c r="B947" s="117" t="str">
        <f>IF(dati_pdc!B943&lt;&gt;"",dati_pdc!B943,"")</f>
        <v/>
      </c>
      <c r="C947" s="117" t="str">
        <f>IF(dati_pdc!C943&lt;&gt;"",dati_pdc!C943,"")</f>
        <v/>
      </c>
      <c r="D947" s="117" t="str">
        <f>IF(dati_pdc!D943&lt;&gt;"",dati_pdc!D943,"")</f>
        <v/>
      </c>
      <c r="E947" s="125" t="str">
        <f>IF(b_BDVSA!F947&lt;&gt;"",ABS(b_BDVSA!F947),"")</f>
        <v/>
      </c>
      <c r="F947" s="125" t="str">
        <f>IF(AND(b_BDVSA!F947&lt;&gt;"",b_BDVSA!F947&lt;&gt;0)=TRUE,IF(b_BDVSA!F947&gt;0,"D","A"),"")</f>
        <v/>
      </c>
      <c r="G947" s="125" t="str">
        <f>IF(b_BDVSA!G947&lt;&gt;"",ABS(b_BDVSA!G947),"")</f>
        <v/>
      </c>
      <c r="H947" s="125" t="str">
        <f>IF(AND(b_BDVSA!G947&lt;&gt;"",b_BDVSA!G947&lt;&gt;0)=TRUE,IF(b_BDVSA!G947&gt;0,"D","A"),"")</f>
        <v/>
      </c>
      <c r="I947" s="125" t="str">
        <f>IF(b_BDVSA!H947&lt;&gt;"",ABS(b_BDVSA!H947),"")</f>
        <v/>
      </c>
      <c r="J947" s="125" t="str">
        <f>IF(AND(b_BDVSA!H947&lt;&gt;"",b_BDVSA!H947&lt;&gt;0)=TRUE,IF(b_BDVSA!H947&gt;0,"D","A"),"")</f>
        <v/>
      </c>
      <c r="K947" s="126" t="str">
        <f>IF(b_BDVSA!I947&lt;&gt;"",ABS(b_BDVSA!I947),"")</f>
        <v/>
      </c>
      <c r="L947" s="125" t="str">
        <f>IF(b_BDVSA!L947&lt;&gt;"",ABS(b_BDVSA!L947),"")</f>
        <v/>
      </c>
      <c r="M947" s="125" t="str">
        <f>IF(AND(b_BDVSA!L947&lt;&gt;"",b_BDVSA!L947&lt;&gt;0)=TRUE,IF(b_BDVSA!L947&gt;0,"D","A"),"")</f>
        <v/>
      </c>
      <c r="N947" s="125" t="str">
        <f>IF(b_BDVSA!M947&lt;&gt;"",ABS(b_BDVSA!M947),"")</f>
        <v/>
      </c>
      <c r="O947" s="125" t="str">
        <f>IF(AND(b_BDVSA!M947&lt;&gt;"",b_BDVSA!M947&lt;&gt;0)=TRUE,IF(b_BDVSA!M947&gt;0,"D","A"),"")</f>
        <v/>
      </c>
      <c r="P947" s="126" t="str">
        <f>IF(b_BDVSA!N947&lt;&gt;"",ABS(b_BDVSA!N947),"")</f>
        <v/>
      </c>
      <c r="Q947" s="125" t="str">
        <f>IF(b_BDVSA!Q947&lt;&gt;"",ABS(b_BDVSA!Q947),"")</f>
        <v/>
      </c>
      <c r="R947" s="125" t="str">
        <f>IF(AND(b_BDVSA!Q947&lt;&gt;"",b_BDVSA!Q947&lt;&gt;0)=TRUE,IF(b_BDVSA!Q947&gt;0,"D","A"),"")</f>
        <v/>
      </c>
      <c r="S947" s="125" t="str">
        <f>IF(b_BDVSA!R947&lt;&gt;"",ABS(b_BDVSA!R947),"")</f>
        <v/>
      </c>
      <c r="T947" s="125" t="str">
        <f>IF(AND(b_BDVSA!R947&lt;&gt;"",b_BDVSA!R947&lt;&gt;0)=TRUE,IF(b_BDVSA!R947&gt;0,"D","A"),"")</f>
        <v/>
      </c>
      <c r="U947" s="126" t="str">
        <f>IF(b_BDVSA!S947&lt;&gt;"",ABS(b_BDVSA!S947),"")</f>
        <v/>
      </c>
      <c r="V947" s="125" t="str">
        <f>IF(b_BDVSA!V947&lt;&gt;"",ABS(b_BDVSA!V947),"")</f>
        <v/>
      </c>
      <c r="W947" s="125" t="str">
        <f>IF(AND(b_BDVSA!V947&lt;&gt;"",b_BDVSA!V947&lt;&gt;0)=TRUE,IF(b_BDVSA!V947&gt;0,"D","A"),"")</f>
        <v/>
      </c>
      <c r="X947" s="125" t="str">
        <f>IF(b_BDVSA!W947&lt;&gt;"",ABS(b_BDVSA!W947),"")</f>
        <v/>
      </c>
      <c r="Y947" s="125" t="str">
        <f>IF(AND(b_BDVSA!W947&lt;&gt;"",b_BDVSA!W947&lt;&gt;0)=TRUE,IF(b_BDVSA!W947&gt;0,"D","A"),"")</f>
        <v/>
      </c>
      <c r="Z947" s="126" t="str">
        <f>IF(b_BDVSA!X947&lt;&gt;"",ABS(b_BDVSA!X947),"")</f>
        <v/>
      </c>
    </row>
    <row r="948" spans="1:26">
      <c r="A948" s="117" t="str">
        <f>IF(dati_pdc!A944&lt;&gt;"",IF(dati_pdc!D944=1,RIGHT(dati_pdc!A944,dati_pdc!E944),dati_pdc!A944),"")</f>
        <v/>
      </c>
      <c r="B948" s="117" t="str">
        <f>IF(dati_pdc!B944&lt;&gt;"",dati_pdc!B944,"")</f>
        <v/>
      </c>
      <c r="C948" s="117" t="str">
        <f>IF(dati_pdc!C944&lt;&gt;"",dati_pdc!C944,"")</f>
        <v/>
      </c>
      <c r="D948" s="117" t="str">
        <f>IF(dati_pdc!D944&lt;&gt;"",dati_pdc!D944,"")</f>
        <v/>
      </c>
      <c r="E948" s="125" t="str">
        <f>IF(b_BDVSA!F948&lt;&gt;"",ABS(b_BDVSA!F948),"")</f>
        <v/>
      </c>
      <c r="F948" s="125" t="str">
        <f>IF(AND(b_BDVSA!F948&lt;&gt;"",b_BDVSA!F948&lt;&gt;0)=TRUE,IF(b_BDVSA!F948&gt;0,"D","A"),"")</f>
        <v/>
      </c>
      <c r="G948" s="125" t="str">
        <f>IF(b_BDVSA!G948&lt;&gt;"",ABS(b_BDVSA!G948),"")</f>
        <v/>
      </c>
      <c r="H948" s="125" t="str">
        <f>IF(AND(b_BDVSA!G948&lt;&gt;"",b_BDVSA!G948&lt;&gt;0)=TRUE,IF(b_BDVSA!G948&gt;0,"D","A"),"")</f>
        <v/>
      </c>
      <c r="I948" s="125" t="str">
        <f>IF(b_BDVSA!H948&lt;&gt;"",ABS(b_BDVSA!H948),"")</f>
        <v/>
      </c>
      <c r="J948" s="125" t="str">
        <f>IF(AND(b_BDVSA!H948&lt;&gt;"",b_BDVSA!H948&lt;&gt;0)=TRUE,IF(b_BDVSA!H948&gt;0,"D","A"),"")</f>
        <v/>
      </c>
      <c r="K948" s="126" t="str">
        <f>IF(b_BDVSA!I948&lt;&gt;"",ABS(b_BDVSA!I948),"")</f>
        <v/>
      </c>
      <c r="L948" s="125" t="str">
        <f>IF(b_BDVSA!L948&lt;&gt;"",ABS(b_BDVSA!L948),"")</f>
        <v/>
      </c>
      <c r="M948" s="125" t="str">
        <f>IF(AND(b_BDVSA!L948&lt;&gt;"",b_BDVSA!L948&lt;&gt;0)=TRUE,IF(b_BDVSA!L948&gt;0,"D","A"),"")</f>
        <v/>
      </c>
      <c r="N948" s="125" t="str">
        <f>IF(b_BDVSA!M948&lt;&gt;"",ABS(b_BDVSA!M948),"")</f>
        <v/>
      </c>
      <c r="O948" s="125" t="str">
        <f>IF(AND(b_BDVSA!M948&lt;&gt;"",b_BDVSA!M948&lt;&gt;0)=TRUE,IF(b_BDVSA!M948&gt;0,"D","A"),"")</f>
        <v/>
      </c>
      <c r="P948" s="126" t="str">
        <f>IF(b_BDVSA!N948&lt;&gt;"",ABS(b_BDVSA!N948),"")</f>
        <v/>
      </c>
      <c r="Q948" s="125" t="str">
        <f>IF(b_BDVSA!Q948&lt;&gt;"",ABS(b_BDVSA!Q948),"")</f>
        <v/>
      </c>
      <c r="R948" s="125" t="str">
        <f>IF(AND(b_BDVSA!Q948&lt;&gt;"",b_BDVSA!Q948&lt;&gt;0)=TRUE,IF(b_BDVSA!Q948&gt;0,"D","A"),"")</f>
        <v/>
      </c>
      <c r="S948" s="125" t="str">
        <f>IF(b_BDVSA!R948&lt;&gt;"",ABS(b_BDVSA!R948),"")</f>
        <v/>
      </c>
      <c r="T948" s="125" t="str">
        <f>IF(AND(b_BDVSA!R948&lt;&gt;"",b_BDVSA!R948&lt;&gt;0)=TRUE,IF(b_BDVSA!R948&gt;0,"D","A"),"")</f>
        <v/>
      </c>
      <c r="U948" s="126" t="str">
        <f>IF(b_BDVSA!S948&lt;&gt;"",ABS(b_BDVSA!S948),"")</f>
        <v/>
      </c>
      <c r="V948" s="125" t="str">
        <f>IF(b_BDVSA!V948&lt;&gt;"",ABS(b_BDVSA!V948),"")</f>
        <v/>
      </c>
      <c r="W948" s="125" t="str">
        <f>IF(AND(b_BDVSA!V948&lt;&gt;"",b_BDVSA!V948&lt;&gt;0)=TRUE,IF(b_BDVSA!V948&gt;0,"D","A"),"")</f>
        <v/>
      </c>
      <c r="X948" s="125" t="str">
        <f>IF(b_BDVSA!W948&lt;&gt;"",ABS(b_BDVSA!W948),"")</f>
        <v/>
      </c>
      <c r="Y948" s="125" t="str">
        <f>IF(AND(b_BDVSA!W948&lt;&gt;"",b_BDVSA!W948&lt;&gt;0)=TRUE,IF(b_BDVSA!W948&gt;0,"D","A"),"")</f>
        <v/>
      </c>
      <c r="Z948" s="126" t="str">
        <f>IF(b_BDVSA!X948&lt;&gt;"",ABS(b_BDVSA!X948),"")</f>
        <v/>
      </c>
    </row>
    <row r="949" spans="1:26">
      <c r="A949" s="117" t="str">
        <f>IF(dati_pdc!A945&lt;&gt;"",IF(dati_pdc!D945=1,RIGHT(dati_pdc!A945,dati_pdc!E945),dati_pdc!A945),"")</f>
        <v/>
      </c>
      <c r="B949" s="117" t="str">
        <f>IF(dati_pdc!B945&lt;&gt;"",dati_pdc!B945,"")</f>
        <v/>
      </c>
      <c r="C949" s="117" t="str">
        <f>IF(dati_pdc!C945&lt;&gt;"",dati_pdc!C945,"")</f>
        <v/>
      </c>
      <c r="D949" s="117" t="str">
        <f>IF(dati_pdc!D945&lt;&gt;"",dati_pdc!D945,"")</f>
        <v/>
      </c>
      <c r="E949" s="125" t="str">
        <f>IF(b_BDVSA!F949&lt;&gt;"",ABS(b_BDVSA!F949),"")</f>
        <v/>
      </c>
      <c r="F949" s="125" t="str">
        <f>IF(AND(b_BDVSA!F949&lt;&gt;"",b_BDVSA!F949&lt;&gt;0)=TRUE,IF(b_BDVSA!F949&gt;0,"D","A"),"")</f>
        <v/>
      </c>
      <c r="G949" s="125" t="str">
        <f>IF(b_BDVSA!G949&lt;&gt;"",ABS(b_BDVSA!G949),"")</f>
        <v/>
      </c>
      <c r="H949" s="125" t="str">
        <f>IF(AND(b_BDVSA!G949&lt;&gt;"",b_BDVSA!G949&lt;&gt;0)=TRUE,IF(b_BDVSA!G949&gt;0,"D","A"),"")</f>
        <v/>
      </c>
      <c r="I949" s="125" t="str">
        <f>IF(b_BDVSA!H949&lt;&gt;"",ABS(b_BDVSA!H949),"")</f>
        <v/>
      </c>
      <c r="J949" s="125" t="str">
        <f>IF(AND(b_BDVSA!H949&lt;&gt;"",b_BDVSA!H949&lt;&gt;0)=TRUE,IF(b_BDVSA!H949&gt;0,"D","A"),"")</f>
        <v/>
      </c>
      <c r="K949" s="126" t="str">
        <f>IF(b_BDVSA!I949&lt;&gt;"",ABS(b_BDVSA!I949),"")</f>
        <v/>
      </c>
      <c r="L949" s="125" t="str">
        <f>IF(b_BDVSA!L949&lt;&gt;"",ABS(b_BDVSA!L949),"")</f>
        <v/>
      </c>
      <c r="M949" s="125" t="str">
        <f>IF(AND(b_BDVSA!L949&lt;&gt;"",b_BDVSA!L949&lt;&gt;0)=TRUE,IF(b_BDVSA!L949&gt;0,"D","A"),"")</f>
        <v/>
      </c>
      <c r="N949" s="125" t="str">
        <f>IF(b_BDVSA!M949&lt;&gt;"",ABS(b_BDVSA!M949),"")</f>
        <v/>
      </c>
      <c r="O949" s="125" t="str">
        <f>IF(AND(b_BDVSA!M949&lt;&gt;"",b_BDVSA!M949&lt;&gt;0)=TRUE,IF(b_BDVSA!M949&gt;0,"D","A"),"")</f>
        <v/>
      </c>
      <c r="P949" s="126" t="str">
        <f>IF(b_BDVSA!N949&lt;&gt;"",ABS(b_BDVSA!N949),"")</f>
        <v/>
      </c>
      <c r="Q949" s="125" t="str">
        <f>IF(b_BDVSA!Q949&lt;&gt;"",ABS(b_BDVSA!Q949),"")</f>
        <v/>
      </c>
      <c r="R949" s="125" t="str">
        <f>IF(AND(b_BDVSA!Q949&lt;&gt;"",b_BDVSA!Q949&lt;&gt;0)=TRUE,IF(b_BDVSA!Q949&gt;0,"D","A"),"")</f>
        <v/>
      </c>
      <c r="S949" s="125" t="str">
        <f>IF(b_BDVSA!R949&lt;&gt;"",ABS(b_BDVSA!R949),"")</f>
        <v/>
      </c>
      <c r="T949" s="125" t="str">
        <f>IF(AND(b_BDVSA!R949&lt;&gt;"",b_BDVSA!R949&lt;&gt;0)=TRUE,IF(b_BDVSA!R949&gt;0,"D","A"),"")</f>
        <v/>
      </c>
      <c r="U949" s="126" t="str">
        <f>IF(b_BDVSA!S949&lt;&gt;"",ABS(b_BDVSA!S949),"")</f>
        <v/>
      </c>
      <c r="V949" s="125" t="str">
        <f>IF(b_BDVSA!V949&lt;&gt;"",ABS(b_BDVSA!V949),"")</f>
        <v/>
      </c>
      <c r="W949" s="125" t="str">
        <f>IF(AND(b_BDVSA!V949&lt;&gt;"",b_BDVSA!V949&lt;&gt;0)=TRUE,IF(b_BDVSA!V949&gt;0,"D","A"),"")</f>
        <v/>
      </c>
      <c r="X949" s="125" t="str">
        <f>IF(b_BDVSA!W949&lt;&gt;"",ABS(b_BDVSA!W949),"")</f>
        <v/>
      </c>
      <c r="Y949" s="125" t="str">
        <f>IF(AND(b_BDVSA!W949&lt;&gt;"",b_BDVSA!W949&lt;&gt;0)=TRUE,IF(b_BDVSA!W949&gt;0,"D","A"),"")</f>
        <v/>
      </c>
      <c r="Z949" s="126" t="str">
        <f>IF(b_BDVSA!X949&lt;&gt;"",ABS(b_BDVSA!X949),"")</f>
        <v/>
      </c>
    </row>
    <row r="950" spans="1:26">
      <c r="A950" s="117" t="str">
        <f>IF(dati_pdc!A946&lt;&gt;"",IF(dati_pdc!D946=1,RIGHT(dati_pdc!A946,dati_pdc!E946),dati_pdc!A946),"")</f>
        <v/>
      </c>
      <c r="B950" s="117" t="str">
        <f>IF(dati_pdc!B946&lt;&gt;"",dati_pdc!B946,"")</f>
        <v/>
      </c>
      <c r="C950" s="117" t="str">
        <f>IF(dati_pdc!C946&lt;&gt;"",dati_pdc!C946,"")</f>
        <v/>
      </c>
      <c r="D950" s="117" t="str">
        <f>IF(dati_pdc!D946&lt;&gt;"",dati_pdc!D946,"")</f>
        <v/>
      </c>
      <c r="E950" s="125" t="str">
        <f>IF(b_BDVSA!F950&lt;&gt;"",ABS(b_BDVSA!F950),"")</f>
        <v/>
      </c>
      <c r="F950" s="125" t="str">
        <f>IF(AND(b_BDVSA!F950&lt;&gt;"",b_BDVSA!F950&lt;&gt;0)=TRUE,IF(b_BDVSA!F950&gt;0,"D","A"),"")</f>
        <v/>
      </c>
      <c r="G950" s="125" t="str">
        <f>IF(b_BDVSA!G950&lt;&gt;"",ABS(b_BDVSA!G950),"")</f>
        <v/>
      </c>
      <c r="H950" s="125" t="str">
        <f>IF(AND(b_BDVSA!G950&lt;&gt;"",b_BDVSA!G950&lt;&gt;0)=TRUE,IF(b_BDVSA!G950&gt;0,"D","A"),"")</f>
        <v/>
      </c>
      <c r="I950" s="125" t="str">
        <f>IF(b_BDVSA!H950&lt;&gt;"",ABS(b_BDVSA!H950),"")</f>
        <v/>
      </c>
      <c r="J950" s="125" t="str">
        <f>IF(AND(b_BDVSA!H950&lt;&gt;"",b_BDVSA!H950&lt;&gt;0)=TRUE,IF(b_BDVSA!H950&gt;0,"D","A"),"")</f>
        <v/>
      </c>
      <c r="K950" s="126" t="str">
        <f>IF(b_BDVSA!I950&lt;&gt;"",ABS(b_BDVSA!I950),"")</f>
        <v/>
      </c>
      <c r="L950" s="125" t="str">
        <f>IF(b_BDVSA!L950&lt;&gt;"",ABS(b_BDVSA!L950),"")</f>
        <v/>
      </c>
      <c r="M950" s="125" t="str">
        <f>IF(AND(b_BDVSA!L950&lt;&gt;"",b_BDVSA!L950&lt;&gt;0)=TRUE,IF(b_BDVSA!L950&gt;0,"D","A"),"")</f>
        <v/>
      </c>
      <c r="N950" s="125" t="str">
        <f>IF(b_BDVSA!M950&lt;&gt;"",ABS(b_BDVSA!M950),"")</f>
        <v/>
      </c>
      <c r="O950" s="125" t="str">
        <f>IF(AND(b_BDVSA!M950&lt;&gt;"",b_BDVSA!M950&lt;&gt;0)=TRUE,IF(b_BDVSA!M950&gt;0,"D","A"),"")</f>
        <v/>
      </c>
      <c r="P950" s="126" t="str">
        <f>IF(b_BDVSA!N950&lt;&gt;"",ABS(b_BDVSA!N950),"")</f>
        <v/>
      </c>
      <c r="Q950" s="125" t="str">
        <f>IF(b_BDVSA!Q950&lt;&gt;"",ABS(b_BDVSA!Q950),"")</f>
        <v/>
      </c>
      <c r="R950" s="125" t="str">
        <f>IF(AND(b_BDVSA!Q950&lt;&gt;"",b_BDVSA!Q950&lt;&gt;0)=TRUE,IF(b_BDVSA!Q950&gt;0,"D","A"),"")</f>
        <v/>
      </c>
      <c r="S950" s="125" t="str">
        <f>IF(b_BDVSA!R950&lt;&gt;"",ABS(b_BDVSA!R950),"")</f>
        <v/>
      </c>
      <c r="T950" s="125" t="str">
        <f>IF(AND(b_BDVSA!R950&lt;&gt;"",b_BDVSA!R950&lt;&gt;0)=TRUE,IF(b_BDVSA!R950&gt;0,"D","A"),"")</f>
        <v/>
      </c>
      <c r="U950" s="126" t="str">
        <f>IF(b_BDVSA!S950&lt;&gt;"",ABS(b_BDVSA!S950),"")</f>
        <v/>
      </c>
      <c r="V950" s="125" t="str">
        <f>IF(b_BDVSA!V950&lt;&gt;"",ABS(b_BDVSA!V950),"")</f>
        <v/>
      </c>
      <c r="W950" s="125" t="str">
        <f>IF(AND(b_BDVSA!V950&lt;&gt;"",b_BDVSA!V950&lt;&gt;0)=TRUE,IF(b_BDVSA!V950&gt;0,"D","A"),"")</f>
        <v/>
      </c>
      <c r="X950" s="125" t="str">
        <f>IF(b_BDVSA!W950&lt;&gt;"",ABS(b_BDVSA!W950),"")</f>
        <v/>
      </c>
      <c r="Y950" s="125" t="str">
        <f>IF(AND(b_BDVSA!W950&lt;&gt;"",b_BDVSA!W950&lt;&gt;0)=TRUE,IF(b_BDVSA!W950&gt;0,"D","A"),"")</f>
        <v/>
      </c>
      <c r="Z950" s="126" t="str">
        <f>IF(b_BDVSA!X950&lt;&gt;"",ABS(b_BDVSA!X950),"")</f>
        <v/>
      </c>
    </row>
    <row r="951" spans="1:26">
      <c r="A951" s="117" t="str">
        <f>IF(dati_pdc!A947&lt;&gt;"",IF(dati_pdc!D947=1,RIGHT(dati_pdc!A947,dati_pdc!E947),dati_pdc!A947),"")</f>
        <v/>
      </c>
      <c r="B951" s="117" t="str">
        <f>IF(dati_pdc!B947&lt;&gt;"",dati_pdc!B947,"")</f>
        <v/>
      </c>
      <c r="C951" s="117" t="str">
        <f>IF(dati_pdc!C947&lt;&gt;"",dati_pdc!C947,"")</f>
        <v/>
      </c>
      <c r="D951" s="117" t="str">
        <f>IF(dati_pdc!D947&lt;&gt;"",dati_pdc!D947,"")</f>
        <v/>
      </c>
      <c r="E951" s="125" t="str">
        <f>IF(b_BDVSA!F951&lt;&gt;"",ABS(b_BDVSA!F951),"")</f>
        <v/>
      </c>
      <c r="F951" s="125" t="str">
        <f>IF(AND(b_BDVSA!F951&lt;&gt;"",b_BDVSA!F951&lt;&gt;0)=TRUE,IF(b_BDVSA!F951&gt;0,"D","A"),"")</f>
        <v/>
      </c>
      <c r="G951" s="125" t="str">
        <f>IF(b_BDVSA!G951&lt;&gt;"",ABS(b_BDVSA!G951),"")</f>
        <v/>
      </c>
      <c r="H951" s="125" t="str">
        <f>IF(AND(b_BDVSA!G951&lt;&gt;"",b_BDVSA!G951&lt;&gt;0)=TRUE,IF(b_BDVSA!G951&gt;0,"D","A"),"")</f>
        <v/>
      </c>
      <c r="I951" s="125" t="str">
        <f>IF(b_BDVSA!H951&lt;&gt;"",ABS(b_BDVSA!H951),"")</f>
        <v/>
      </c>
      <c r="J951" s="125" t="str">
        <f>IF(AND(b_BDVSA!H951&lt;&gt;"",b_BDVSA!H951&lt;&gt;0)=TRUE,IF(b_BDVSA!H951&gt;0,"D","A"),"")</f>
        <v/>
      </c>
      <c r="K951" s="126" t="str">
        <f>IF(b_BDVSA!I951&lt;&gt;"",ABS(b_BDVSA!I951),"")</f>
        <v/>
      </c>
      <c r="L951" s="125" t="str">
        <f>IF(b_BDVSA!L951&lt;&gt;"",ABS(b_BDVSA!L951),"")</f>
        <v/>
      </c>
      <c r="M951" s="125" t="str">
        <f>IF(AND(b_BDVSA!L951&lt;&gt;"",b_BDVSA!L951&lt;&gt;0)=TRUE,IF(b_BDVSA!L951&gt;0,"D","A"),"")</f>
        <v/>
      </c>
      <c r="N951" s="125" t="str">
        <f>IF(b_BDVSA!M951&lt;&gt;"",ABS(b_BDVSA!M951),"")</f>
        <v/>
      </c>
      <c r="O951" s="125" t="str">
        <f>IF(AND(b_BDVSA!M951&lt;&gt;"",b_BDVSA!M951&lt;&gt;0)=TRUE,IF(b_BDVSA!M951&gt;0,"D","A"),"")</f>
        <v/>
      </c>
      <c r="P951" s="126" t="str">
        <f>IF(b_BDVSA!N951&lt;&gt;"",ABS(b_BDVSA!N951),"")</f>
        <v/>
      </c>
      <c r="Q951" s="125" t="str">
        <f>IF(b_BDVSA!Q951&lt;&gt;"",ABS(b_BDVSA!Q951),"")</f>
        <v/>
      </c>
      <c r="R951" s="125" t="str">
        <f>IF(AND(b_BDVSA!Q951&lt;&gt;"",b_BDVSA!Q951&lt;&gt;0)=TRUE,IF(b_BDVSA!Q951&gt;0,"D","A"),"")</f>
        <v/>
      </c>
      <c r="S951" s="125" t="str">
        <f>IF(b_BDVSA!R951&lt;&gt;"",ABS(b_BDVSA!R951),"")</f>
        <v/>
      </c>
      <c r="T951" s="125" t="str">
        <f>IF(AND(b_BDVSA!R951&lt;&gt;"",b_BDVSA!R951&lt;&gt;0)=TRUE,IF(b_BDVSA!R951&gt;0,"D","A"),"")</f>
        <v/>
      </c>
      <c r="U951" s="126" t="str">
        <f>IF(b_BDVSA!S951&lt;&gt;"",ABS(b_BDVSA!S951),"")</f>
        <v/>
      </c>
      <c r="V951" s="125" t="str">
        <f>IF(b_BDVSA!V951&lt;&gt;"",ABS(b_BDVSA!V951),"")</f>
        <v/>
      </c>
      <c r="W951" s="125" t="str">
        <f>IF(AND(b_BDVSA!V951&lt;&gt;"",b_BDVSA!V951&lt;&gt;0)=TRUE,IF(b_BDVSA!V951&gt;0,"D","A"),"")</f>
        <v/>
      </c>
      <c r="X951" s="125" t="str">
        <f>IF(b_BDVSA!W951&lt;&gt;"",ABS(b_BDVSA!W951),"")</f>
        <v/>
      </c>
      <c r="Y951" s="125" t="str">
        <f>IF(AND(b_BDVSA!W951&lt;&gt;"",b_BDVSA!W951&lt;&gt;0)=TRUE,IF(b_BDVSA!W951&gt;0,"D","A"),"")</f>
        <v/>
      </c>
      <c r="Z951" s="126" t="str">
        <f>IF(b_BDVSA!X951&lt;&gt;"",ABS(b_BDVSA!X951),"")</f>
        <v/>
      </c>
    </row>
    <row r="952" spans="1:26">
      <c r="A952" s="117" t="str">
        <f>IF(dati_pdc!A948&lt;&gt;"",IF(dati_pdc!D948=1,RIGHT(dati_pdc!A948,dati_pdc!E948),dati_pdc!A948),"")</f>
        <v/>
      </c>
      <c r="B952" s="117" t="str">
        <f>IF(dati_pdc!B948&lt;&gt;"",dati_pdc!B948,"")</f>
        <v/>
      </c>
      <c r="C952" s="117" t="str">
        <f>IF(dati_pdc!C948&lt;&gt;"",dati_pdc!C948,"")</f>
        <v/>
      </c>
      <c r="D952" s="117" t="str">
        <f>IF(dati_pdc!D948&lt;&gt;"",dati_pdc!D948,"")</f>
        <v/>
      </c>
      <c r="E952" s="125" t="str">
        <f>IF(b_BDVSA!F952&lt;&gt;"",ABS(b_BDVSA!F952),"")</f>
        <v/>
      </c>
      <c r="F952" s="125" t="str">
        <f>IF(AND(b_BDVSA!F952&lt;&gt;"",b_BDVSA!F952&lt;&gt;0)=TRUE,IF(b_BDVSA!F952&gt;0,"D","A"),"")</f>
        <v/>
      </c>
      <c r="G952" s="125" t="str">
        <f>IF(b_BDVSA!G952&lt;&gt;"",ABS(b_BDVSA!G952),"")</f>
        <v/>
      </c>
      <c r="H952" s="125" t="str">
        <f>IF(AND(b_BDVSA!G952&lt;&gt;"",b_BDVSA!G952&lt;&gt;0)=TRUE,IF(b_BDVSA!G952&gt;0,"D","A"),"")</f>
        <v/>
      </c>
      <c r="I952" s="125" t="str">
        <f>IF(b_BDVSA!H952&lt;&gt;"",ABS(b_BDVSA!H952),"")</f>
        <v/>
      </c>
      <c r="J952" s="125" t="str">
        <f>IF(AND(b_BDVSA!H952&lt;&gt;"",b_BDVSA!H952&lt;&gt;0)=TRUE,IF(b_BDVSA!H952&gt;0,"D","A"),"")</f>
        <v/>
      </c>
      <c r="K952" s="126" t="str">
        <f>IF(b_BDVSA!I952&lt;&gt;"",ABS(b_BDVSA!I952),"")</f>
        <v/>
      </c>
      <c r="L952" s="125" t="str">
        <f>IF(b_BDVSA!L952&lt;&gt;"",ABS(b_BDVSA!L952),"")</f>
        <v/>
      </c>
      <c r="M952" s="125" t="str">
        <f>IF(AND(b_BDVSA!L952&lt;&gt;"",b_BDVSA!L952&lt;&gt;0)=TRUE,IF(b_BDVSA!L952&gt;0,"D","A"),"")</f>
        <v/>
      </c>
      <c r="N952" s="125" t="str">
        <f>IF(b_BDVSA!M952&lt;&gt;"",ABS(b_BDVSA!M952),"")</f>
        <v/>
      </c>
      <c r="O952" s="125" t="str">
        <f>IF(AND(b_BDVSA!M952&lt;&gt;"",b_BDVSA!M952&lt;&gt;0)=TRUE,IF(b_BDVSA!M952&gt;0,"D","A"),"")</f>
        <v/>
      </c>
      <c r="P952" s="126" t="str">
        <f>IF(b_BDVSA!N952&lt;&gt;"",ABS(b_BDVSA!N952),"")</f>
        <v/>
      </c>
      <c r="Q952" s="125" t="str">
        <f>IF(b_BDVSA!Q952&lt;&gt;"",ABS(b_BDVSA!Q952),"")</f>
        <v/>
      </c>
      <c r="R952" s="125" t="str">
        <f>IF(AND(b_BDVSA!Q952&lt;&gt;"",b_BDVSA!Q952&lt;&gt;0)=TRUE,IF(b_BDVSA!Q952&gt;0,"D","A"),"")</f>
        <v/>
      </c>
      <c r="S952" s="125" t="str">
        <f>IF(b_BDVSA!R952&lt;&gt;"",ABS(b_BDVSA!R952),"")</f>
        <v/>
      </c>
      <c r="T952" s="125" t="str">
        <f>IF(AND(b_BDVSA!R952&lt;&gt;"",b_BDVSA!R952&lt;&gt;0)=TRUE,IF(b_BDVSA!R952&gt;0,"D","A"),"")</f>
        <v/>
      </c>
      <c r="U952" s="126" t="str">
        <f>IF(b_BDVSA!S952&lt;&gt;"",ABS(b_BDVSA!S952),"")</f>
        <v/>
      </c>
      <c r="V952" s="125" t="str">
        <f>IF(b_BDVSA!V952&lt;&gt;"",ABS(b_BDVSA!V952),"")</f>
        <v/>
      </c>
      <c r="W952" s="125" t="str">
        <f>IF(AND(b_BDVSA!V952&lt;&gt;"",b_BDVSA!V952&lt;&gt;0)=TRUE,IF(b_BDVSA!V952&gt;0,"D","A"),"")</f>
        <v/>
      </c>
      <c r="X952" s="125" t="str">
        <f>IF(b_BDVSA!W952&lt;&gt;"",ABS(b_BDVSA!W952),"")</f>
        <v/>
      </c>
      <c r="Y952" s="125" t="str">
        <f>IF(AND(b_BDVSA!W952&lt;&gt;"",b_BDVSA!W952&lt;&gt;0)=TRUE,IF(b_BDVSA!W952&gt;0,"D","A"),"")</f>
        <v/>
      </c>
      <c r="Z952" s="126" t="str">
        <f>IF(b_BDVSA!X952&lt;&gt;"",ABS(b_BDVSA!X952),"")</f>
        <v/>
      </c>
    </row>
    <row r="953" spans="1:26">
      <c r="A953" s="117" t="str">
        <f>IF(dati_pdc!A949&lt;&gt;"",IF(dati_pdc!D949=1,RIGHT(dati_pdc!A949,dati_pdc!E949),dati_pdc!A949),"")</f>
        <v/>
      </c>
      <c r="B953" s="117" t="str">
        <f>IF(dati_pdc!B949&lt;&gt;"",dati_pdc!B949,"")</f>
        <v/>
      </c>
      <c r="C953" s="117" t="str">
        <f>IF(dati_pdc!C949&lt;&gt;"",dati_pdc!C949,"")</f>
        <v/>
      </c>
      <c r="D953" s="117" t="str">
        <f>IF(dati_pdc!D949&lt;&gt;"",dati_pdc!D949,"")</f>
        <v/>
      </c>
      <c r="E953" s="125" t="str">
        <f>IF(b_BDVSA!F953&lt;&gt;"",ABS(b_BDVSA!F953),"")</f>
        <v/>
      </c>
      <c r="F953" s="125" t="str">
        <f>IF(AND(b_BDVSA!F953&lt;&gt;"",b_BDVSA!F953&lt;&gt;0)=TRUE,IF(b_BDVSA!F953&gt;0,"D","A"),"")</f>
        <v/>
      </c>
      <c r="G953" s="125" t="str">
        <f>IF(b_BDVSA!G953&lt;&gt;"",ABS(b_BDVSA!G953),"")</f>
        <v/>
      </c>
      <c r="H953" s="125" t="str">
        <f>IF(AND(b_BDVSA!G953&lt;&gt;"",b_BDVSA!G953&lt;&gt;0)=TRUE,IF(b_BDVSA!G953&gt;0,"D","A"),"")</f>
        <v/>
      </c>
      <c r="I953" s="125" t="str">
        <f>IF(b_BDVSA!H953&lt;&gt;"",ABS(b_BDVSA!H953),"")</f>
        <v/>
      </c>
      <c r="J953" s="125" t="str">
        <f>IF(AND(b_BDVSA!H953&lt;&gt;"",b_BDVSA!H953&lt;&gt;0)=TRUE,IF(b_BDVSA!H953&gt;0,"D","A"),"")</f>
        <v/>
      </c>
      <c r="K953" s="126" t="str">
        <f>IF(b_BDVSA!I953&lt;&gt;"",ABS(b_BDVSA!I953),"")</f>
        <v/>
      </c>
      <c r="L953" s="125" t="str">
        <f>IF(b_BDVSA!L953&lt;&gt;"",ABS(b_BDVSA!L953),"")</f>
        <v/>
      </c>
      <c r="M953" s="125" t="str">
        <f>IF(AND(b_BDVSA!L953&lt;&gt;"",b_BDVSA!L953&lt;&gt;0)=TRUE,IF(b_BDVSA!L953&gt;0,"D","A"),"")</f>
        <v/>
      </c>
      <c r="N953" s="125" t="str">
        <f>IF(b_BDVSA!M953&lt;&gt;"",ABS(b_BDVSA!M953),"")</f>
        <v/>
      </c>
      <c r="O953" s="125" t="str">
        <f>IF(AND(b_BDVSA!M953&lt;&gt;"",b_BDVSA!M953&lt;&gt;0)=TRUE,IF(b_BDVSA!M953&gt;0,"D","A"),"")</f>
        <v/>
      </c>
      <c r="P953" s="126" t="str">
        <f>IF(b_BDVSA!N953&lt;&gt;"",ABS(b_BDVSA!N953),"")</f>
        <v/>
      </c>
      <c r="Q953" s="125" t="str">
        <f>IF(b_BDVSA!Q953&lt;&gt;"",ABS(b_BDVSA!Q953),"")</f>
        <v/>
      </c>
      <c r="R953" s="125" t="str">
        <f>IF(AND(b_BDVSA!Q953&lt;&gt;"",b_BDVSA!Q953&lt;&gt;0)=TRUE,IF(b_BDVSA!Q953&gt;0,"D","A"),"")</f>
        <v/>
      </c>
      <c r="S953" s="125" t="str">
        <f>IF(b_BDVSA!R953&lt;&gt;"",ABS(b_BDVSA!R953),"")</f>
        <v/>
      </c>
      <c r="T953" s="125" t="str">
        <f>IF(AND(b_BDVSA!R953&lt;&gt;"",b_BDVSA!R953&lt;&gt;0)=TRUE,IF(b_BDVSA!R953&gt;0,"D","A"),"")</f>
        <v/>
      </c>
      <c r="U953" s="126" t="str">
        <f>IF(b_BDVSA!S953&lt;&gt;"",ABS(b_BDVSA!S953),"")</f>
        <v/>
      </c>
      <c r="V953" s="125" t="str">
        <f>IF(b_BDVSA!V953&lt;&gt;"",ABS(b_BDVSA!V953),"")</f>
        <v/>
      </c>
      <c r="W953" s="125" t="str">
        <f>IF(AND(b_BDVSA!V953&lt;&gt;"",b_BDVSA!V953&lt;&gt;0)=TRUE,IF(b_BDVSA!V953&gt;0,"D","A"),"")</f>
        <v/>
      </c>
      <c r="X953" s="125" t="str">
        <f>IF(b_BDVSA!W953&lt;&gt;"",ABS(b_BDVSA!W953),"")</f>
        <v/>
      </c>
      <c r="Y953" s="125" t="str">
        <f>IF(AND(b_BDVSA!W953&lt;&gt;"",b_BDVSA!W953&lt;&gt;0)=TRUE,IF(b_BDVSA!W953&gt;0,"D","A"),"")</f>
        <v/>
      </c>
      <c r="Z953" s="126" t="str">
        <f>IF(b_BDVSA!X953&lt;&gt;"",ABS(b_BDVSA!X953),"")</f>
        <v/>
      </c>
    </row>
    <row r="954" spans="1:26">
      <c r="A954" s="117" t="str">
        <f>IF(dati_pdc!A950&lt;&gt;"",IF(dati_pdc!D950=1,RIGHT(dati_pdc!A950,dati_pdc!E950),dati_pdc!A950),"")</f>
        <v/>
      </c>
      <c r="B954" s="117" t="str">
        <f>IF(dati_pdc!B950&lt;&gt;"",dati_pdc!B950,"")</f>
        <v/>
      </c>
      <c r="C954" s="117" t="str">
        <f>IF(dati_pdc!C950&lt;&gt;"",dati_pdc!C950,"")</f>
        <v/>
      </c>
      <c r="D954" s="117" t="str">
        <f>IF(dati_pdc!D950&lt;&gt;"",dati_pdc!D950,"")</f>
        <v/>
      </c>
      <c r="E954" s="125" t="str">
        <f>IF(b_BDVSA!F954&lt;&gt;"",ABS(b_BDVSA!F954),"")</f>
        <v/>
      </c>
      <c r="F954" s="125" t="str">
        <f>IF(AND(b_BDVSA!F954&lt;&gt;"",b_BDVSA!F954&lt;&gt;0)=TRUE,IF(b_BDVSA!F954&gt;0,"D","A"),"")</f>
        <v/>
      </c>
      <c r="G954" s="125" t="str">
        <f>IF(b_BDVSA!G954&lt;&gt;"",ABS(b_BDVSA!G954),"")</f>
        <v/>
      </c>
      <c r="H954" s="125" t="str">
        <f>IF(AND(b_BDVSA!G954&lt;&gt;"",b_BDVSA!G954&lt;&gt;0)=TRUE,IF(b_BDVSA!G954&gt;0,"D","A"),"")</f>
        <v/>
      </c>
      <c r="I954" s="125" t="str">
        <f>IF(b_BDVSA!H954&lt;&gt;"",ABS(b_BDVSA!H954),"")</f>
        <v/>
      </c>
      <c r="J954" s="125" t="str">
        <f>IF(AND(b_BDVSA!H954&lt;&gt;"",b_BDVSA!H954&lt;&gt;0)=TRUE,IF(b_BDVSA!H954&gt;0,"D","A"),"")</f>
        <v/>
      </c>
      <c r="K954" s="126" t="str">
        <f>IF(b_BDVSA!I954&lt;&gt;"",ABS(b_BDVSA!I954),"")</f>
        <v/>
      </c>
      <c r="L954" s="125" t="str">
        <f>IF(b_BDVSA!L954&lt;&gt;"",ABS(b_BDVSA!L954),"")</f>
        <v/>
      </c>
      <c r="M954" s="125" t="str">
        <f>IF(AND(b_BDVSA!L954&lt;&gt;"",b_BDVSA!L954&lt;&gt;0)=TRUE,IF(b_BDVSA!L954&gt;0,"D","A"),"")</f>
        <v/>
      </c>
      <c r="N954" s="125" t="str">
        <f>IF(b_BDVSA!M954&lt;&gt;"",ABS(b_BDVSA!M954),"")</f>
        <v/>
      </c>
      <c r="O954" s="125" t="str">
        <f>IF(AND(b_BDVSA!M954&lt;&gt;"",b_BDVSA!M954&lt;&gt;0)=TRUE,IF(b_BDVSA!M954&gt;0,"D","A"),"")</f>
        <v/>
      </c>
      <c r="P954" s="126" t="str">
        <f>IF(b_BDVSA!N954&lt;&gt;"",ABS(b_BDVSA!N954),"")</f>
        <v/>
      </c>
      <c r="Q954" s="125" t="str">
        <f>IF(b_BDVSA!Q954&lt;&gt;"",ABS(b_BDVSA!Q954),"")</f>
        <v/>
      </c>
      <c r="R954" s="125" t="str">
        <f>IF(AND(b_BDVSA!Q954&lt;&gt;"",b_BDVSA!Q954&lt;&gt;0)=TRUE,IF(b_BDVSA!Q954&gt;0,"D","A"),"")</f>
        <v/>
      </c>
      <c r="S954" s="125" t="str">
        <f>IF(b_BDVSA!R954&lt;&gt;"",ABS(b_BDVSA!R954),"")</f>
        <v/>
      </c>
      <c r="T954" s="125" t="str">
        <f>IF(AND(b_BDVSA!R954&lt;&gt;"",b_BDVSA!R954&lt;&gt;0)=TRUE,IF(b_BDVSA!R954&gt;0,"D","A"),"")</f>
        <v/>
      </c>
      <c r="U954" s="126" t="str">
        <f>IF(b_BDVSA!S954&lt;&gt;"",ABS(b_BDVSA!S954),"")</f>
        <v/>
      </c>
      <c r="V954" s="125" t="str">
        <f>IF(b_BDVSA!V954&lt;&gt;"",ABS(b_BDVSA!V954),"")</f>
        <v/>
      </c>
      <c r="W954" s="125" t="str">
        <f>IF(AND(b_BDVSA!V954&lt;&gt;"",b_BDVSA!V954&lt;&gt;0)=TRUE,IF(b_BDVSA!V954&gt;0,"D","A"),"")</f>
        <v/>
      </c>
      <c r="X954" s="125" t="str">
        <f>IF(b_BDVSA!W954&lt;&gt;"",ABS(b_BDVSA!W954),"")</f>
        <v/>
      </c>
      <c r="Y954" s="125" t="str">
        <f>IF(AND(b_BDVSA!W954&lt;&gt;"",b_BDVSA!W954&lt;&gt;0)=TRUE,IF(b_BDVSA!W954&gt;0,"D","A"),"")</f>
        <v/>
      </c>
      <c r="Z954" s="126" t="str">
        <f>IF(b_BDVSA!X954&lt;&gt;"",ABS(b_BDVSA!X954),"")</f>
        <v/>
      </c>
    </row>
    <row r="955" spans="1:26">
      <c r="A955" s="117" t="str">
        <f>IF(dati_pdc!A951&lt;&gt;"",IF(dati_pdc!D951=1,RIGHT(dati_pdc!A951,dati_pdc!E951),dati_pdc!A951),"")</f>
        <v/>
      </c>
      <c r="B955" s="117" t="str">
        <f>IF(dati_pdc!B951&lt;&gt;"",dati_pdc!B951,"")</f>
        <v/>
      </c>
      <c r="C955" s="117" t="str">
        <f>IF(dati_pdc!C951&lt;&gt;"",dati_pdc!C951,"")</f>
        <v/>
      </c>
      <c r="D955" s="117" t="str">
        <f>IF(dati_pdc!D951&lt;&gt;"",dati_pdc!D951,"")</f>
        <v/>
      </c>
      <c r="E955" s="125" t="str">
        <f>IF(b_BDVSA!F955&lt;&gt;"",ABS(b_BDVSA!F955),"")</f>
        <v/>
      </c>
      <c r="F955" s="125" t="str">
        <f>IF(AND(b_BDVSA!F955&lt;&gt;"",b_BDVSA!F955&lt;&gt;0)=TRUE,IF(b_BDVSA!F955&gt;0,"D","A"),"")</f>
        <v/>
      </c>
      <c r="G955" s="125" t="str">
        <f>IF(b_BDVSA!G955&lt;&gt;"",ABS(b_BDVSA!G955),"")</f>
        <v/>
      </c>
      <c r="H955" s="125" t="str">
        <f>IF(AND(b_BDVSA!G955&lt;&gt;"",b_BDVSA!G955&lt;&gt;0)=TRUE,IF(b_BDVSA!G955&gt;0,"D","A"),"")</f>
        <v/>
      </c>
      <c r="I955" s="125" t="str">
        <f>IF(b_BDVSA!H955&lt;&gt;"",ABS(b_BDVSA!H955),"")</f>
        <v/>
      </c>
      <c r="J955" s="125" t="str">
        <f>IF(AND(b_BDVSA!H955&lt;&gt;"",b_BDVSA!H955&lt;&gt;0)=TRUE,IF(b_BDVSA!H955&gt;0,"D","A"),"")</f>
        <v/>
      </c>
      <c r="K955" s="126" t="str">
        <f>IF(b_BDVSA!I955&lt;&gt;"",ABS(b_BDVSA!I955),"")</f>
        <v/>
      </c>
      <c r="L955" s="125" t="str">
        <f>IF(b_BDVSA!L955&lt;&gt;"",ABS(b_BDVSA!L955),"")</f>
        <v/>
      </c>
      <c r="M955" s="125" t="str">
        <f>IF(AND(b_BDVSA!L955&lt;&gt;"",b_BDVSA!L955&lt;&gt;0)=TRUE,IF(b_BDVSA!L955&gt;0,"D","A"),"")</f>
        <v/>
      </c>
      <c r="N955" s="125" t="str">
        <f>IF(b_BDVSA!M955&lt;&gt;"",ABS(b_BDVSA!M955),"")</f>
        <v/>
      </c>
      <c r="O955" s="125" t="str">
        <f>IF(AND(b_BDVSA!M955&lt;&gt;"",b_BDVSA!M955&lt;&gt;0)=TRUE,IF(b_BDVSA!M955&gt;0,"D","A"),"")</f>
        <v/>
      </c>
      <c r="P955" s="126" t="str">
        <f>IF(b_BDVSA!N955&lt;&gt;"",ABS(b_BDVSA!N955),"")</f>
        <v/>
      </c>
      <c r="Q955" s="125" t="str">
        <f>IF(b_BDVSA!Q955&lt;&gt;"",ABS(b_BDVSA!Q955),"")</f>
        <v/>
      </c>
      <c r="R955" s="125" t="str">
        <f>IF(AND(b_BDVSA!Q955&lt;&gt;"",b_BDVSA!Q955&lt;&gt;0)=TRUE,IF(b_BDVSA!Q955&gt;0,"D","A"),"")</f>
        <v/>
      </c>
      <c r="S955" s="125" t="str">
        <f>IF(b_BDVSA!R955&lt;&gt;"",ABS(b_BDVSA!R955),"")</f>
        <v/>
      </c>
      <c r="T955" s="125" t="str">
        <f>IF(AND(b_BDVSA!R955&lt;&gt;"",b_BDVSA!R955&lt;&gt;0)=TRUE,IF(b_BDVSA!R955&gt;0,"D","A"),"")</f>
        <v/>
      </c>
      <c r="U955" s="126" t="str">
        <f>IF(b_BDVSA!S955&lt;&gt;"",ABS(b_BDVSA!S955),"")</f>
        <v/>
      </c>
      <c r="V955" s="125" t="str">
        <f>IF(b_BDVSA!V955&lt;&gt;"",ABS(b_BDVSA!V955),"")</f>
        <v/>
      </c>
      <c r="W955" s="125" t="str">
        <f>IF(AND(b_BDVSA!V955&lt;&gt;"",b_BDVSA!V955&lt;&gt;0)=TRUE,IF(b_BDVSA!V955&gt;0,"D","A"),"")</f>
        <v/>
      </c>
      <c r="X955" s="125" t="str">
        <f>IF(b_BDVSA!W955&lt;&gt;"",ABS(b_BDVSA!W955),"")</f>
        <v/>
      </c>
      <c r="Y955" s="125" t="str">
        <f>IF(AND(b_BDVSA!W955&lt;&gt;"",b_BDVSA!W955&lt;&gt;0)=TRUE,IF(b_BDVSA!W955&gt;0,"D","A"),"")</f>
        <v/>
      </c>
      <c r="Z955" s="126" t="str">
        <f>IF(b_BDVSA!X955&lt;&gt;"",ABS(b_BDVSA!X955),"")</f>
        <v/>
      </c>
    </row>
    <row r="956" spans="1:26">
      <c r="A956" s="117" t="str">
        <f>IF(dati_pdc!A952&lt;&gt;"",IF(dati_pdc!D952=1,RIGHT(dati_pdc!A952,dati_pdc!E952),dati_pdc!A952),"")</f>
        <v/>
      </c>
      <c r="B956" s="117" t="str">
        <f>IF(dati_pdc!B952&lt;&gt;"",dati_pdc!B952,"")</f>
        <v/>
      </c>
      <c r="C956" s="117" t="str">
        <f>IF(dati_pdc!C952&lt;&gt;"",dati_pdc!C952,"")</f>
        <v/>
      </c>
      <c r="D956" s="117" t="str">
        <f>IF(dati_pdc!D952&lt;&gt;"",dati_pdc!D952,"")</f>
        <v/>
      </c>
      <c r="E956" s="125" t="str">
        <f>IF(b_BDVSA!F956&lt;&gt;"",ABS(b_BDVSA!F956),"")</f>
        <v/>
      </c>
      <c r="F956" s="125" t="str">
        <f>IF(AND(b_BDVSA!F956&lt;&gt;"",b_BDVSA!F956&lt;&gt;0)=TRUE,IF(b_BDVSA!F956&gt;0,"D","A"),"")</f>
        <v/>
      </c>
      <c r="G956" s="125" t="str">
        <f>IF(b_BDVSA!G956&lt;&gt;"",ABS(b_BDVSA!G956),"")</f>
        <v/>
      </c>
      <c r="H956" s="125" t="str">
        <f>IF(AND(b_BDVSA!G956&lt;&gt;"",b_BDVSA!G956&lt;&gt;0)=TRUE,IF(b_BDVSA!G956&gt;0,"D","A"),"")</f>
        <v/>
      </c>
      <c r="I956" s="125" t="str">
        <f>IF(b_BDVSA!H956&lt;&gt;"",ABS(b_BDVSA!H956),"")</f>
        <v/>
      </c>
      <c r="J956" s="125" t="str">
        <f>IF(AND(b_BDVSA!H956&lt;&gt;"",b_BDVSA!H956&lt;&gt;0)=TRUE,IF(b_BDVSA!H956&gt;0,"D","A"),"")</f>
        <v/>
      </c>
      <c r="K956" s="126" t="str">
        <f>IF(b_BDVSA!I956&lt;&gt;"",ABS(b_BDVSA!I956),"")</f>
        <v/>
      </c>
      <c r="L956" s="125" t="str">
        <f>IF(b_BDVSA!L956&lt;&gt;"",ABS(b_BDVSA!L956),"")</f>
        <v/>
      </c>
      <c r="M956" s="125" t="str">
        <f>IF(AND(b_BDVSA!L956&lt;&gt;"",b_BDVSA!L956&lt;&gt;0)=TRUE,IF(b_BDVSA!L956&gt;0,"D","A"),"")</f>
        <v/>
      </c>
      <c r="N956" s="125" t="str">
        <f>IF(b_BDVSA!M956&lt;&gt;"",ABS(b_BDVSA!M956),"")</f>
        <v/>
      </c>
      <c r="O956" s="125" t="str">
        <f>IF(AND(b_BDVSA!M956&lt;&gt;"",b_BDVSA!M956&lt;&gt;0)=TRUE,IF(b_BDVSA!M956&gt;0,"D","A"),"")</f>
        <v/>
      </c>
      <c r="P956" s="126" t="str">
        <f>IF(b_BDVSA!N956&lt;&gt;"",ABS(b_BDVSA!N956),"")</f>
        <v/>
      </c>
      <c r="Q956" s="125" t="str">
        <f>IF(b_BDVSA!Q956&lt;&gt;"",ABS(b_BDVSA!Q956),"")</f>
        <v/>
      </c>
      <c r="R956" s="125" t="str">
        <f>IF(AND(b_BDVSA!Q956&lt;&gt;"",b_BDVSA!Q956&lt;&gt;0)=TRUE,IF(b_BDVSA!Q956&gt;0,"D","A"),"")</f>
        <v/>
      </c>
      <c r="S956" s="125" t="str">
        <f>IF(b_BDVSA!R956&lt;&gt;"",ABS(b_BDVSA!R956),"")</f>
        <v/>
      </c>
      <c r="T956" s="125" t="str">
        <f>IF(AND(b_BDVSA!R956&lt;&gt;"",b_BDVSA!R956&lt;&gt;0)=TRUE,IF(b_BDVSA!R956&gt;0,"D","A"),"")</f>
        <v/>
      </c>
      <c r="U956" s="126" t="str">
        <f>IF(b_BDVSA!S956&lt;&gt;"",ABS(b_BDVSA!S956),"")</f>
        <v/>
      </c>
      <c r="V956" s="125" t="str">
        <f>IF(b_BDVSA!V956&lt;&gt;"",ABS(b_BDVSA!V956),"")</f>
        <v/>
      </c>
      <c r="W956" s="125" t="str">
        <f>IF(AND(b_BDVSA!V956&lt;&gt;"",b_BDVSA!V956&lt;&gt;0)=TRUE,IF(b_BDVSA!V956&gt;0,"D","A"),"")</f>
        <v/>
      </c>
      <c r="X956" s="125" t="str">
        <f>IF(b_BDVSA!W956&lt;&gt;"",ABS(b_BDVSA!W956),"")</f>
        <v/>
      </c>
      <c r="Y956" s="125" t="str">
        <f>IF(AND(b_BDVSA!W956&lt;&gt;"",b_BDVSA!W956&lt;&gt;0)=TRUE,IF(b_BDVSA!W956&gt;0,"D","A"),"")</f>
        <v/>
      </c>
      <c r="Z956" s="126" t="str">
        <f>IF(b_BDVSA!X956&lt;&gt;"",ABS(b_BDVSA!X956),"")</f>
        <v/>
      </c>
    </row>
    <row r="957" spans="1:26">
      <c r="A957" s="117" t="str">
        <f>IF(dati_pdc!A953&lt;&gt;"",IF(dati_pdc!D953=1,RIGHT(dati_pdc!A953,dati_pdc!E953),dati_pdc!A953),"")</f>
        <v/>
      </c>
      <c r="B957" s="117" t="str">
        <f>IF(dati_pdc!B953&lt;&gt;"",dati_pdc!B953,"")</f>
        <v/>
      </c>
      <c r="C957" s="117" t="str">
        <f>IF(dati_pdc!C953&lt;&gt;"",dati_pdc!C953,"")</f>
        <v/>
      </c>
      <c r="D957" s="117" t="str">
        <f>IF(dati_pdc!D953&lt;&gt;"",dati_pdc!D953,"")</f>
        <v/>
      </c>
      <c r="E957" s="125" t="str">
        <f>IF(b_BDVSA!F957&lt;&gt;"",ABS(b_BDVSA!F957),"")</f>
        <v/>
      </c>
      <c r="F957" s="125" t="str">
        <f>IF(AND(b_BDVSA!F957&lt;&gt;"",b_BDVSA!F957&lt;&gt;0)=TRUE,IF(b_BDVSA!F957&gt;0,"D","A"),"")</f>
        <v/>
      </c>
      <c r="G957" s="125" t="str">
        <f>IF(b_BDVSA!G957&lt;&gt;"",ABS(b_BDVSA!G957),"")</f>
        <v/>
      </c>
      <c r="H957" s="125" t="str">
        <f>IF(AND(b_BDVSA!G957&lt;&gt;"",b_BDVSA!G957&lt;&gt;0)=TRUE,IF(b_BDVSA!G957&gt;0,"D","A"),"")</f>
        <v/>
      </c>
      <c r="I957" s="125" t="str">
        <f>IF(b_BDVSA!H957&lt;&gt;"",ABS(b_BDVSA!H957),"")</f>
        <v/>
      </c>
      <c r="J957" s="125" t="str">
        <f>IF(AND(b_BDVSA!H957&lt;&gt;"",b_BDVSA!H957&lt;&gt;0)=TRUE,IF(b_BDVSA!H957&gt;0,"D","A"),"")</f>
        <v/>
      </c>
      <c r="K957" s="126" t="str">
        <f>IF(b_BDVSA!I957&lt;&gt;"",ABS(b_BDVSA!I957),"")</f>
        <v/>
      </c>
      <c r="L957" s="125" t="str">
        <f>IF(b_BDVSA!L957&lt;&gt;"",ABS(b_BDVSA!L957),"")</f>
        <v/>
      </c>
      <c r="M957" s="125" t="str">
        <f>IF(AND(b_BDVSA!L957&lt;&gt;"",b_BDVSA!L957&lt;&gt;0)=TRUE,IF(b_BDVSA!L957&gt;0,"D","A"),"")</f>
        <v/>
      </c>
      <c r="N957" s="125" t="str">
        <f>IF(b_BDVSA!M957&lt;&gt;"",ABS(b_BDVSA!M957),"")</f>
        <v/>
      </c>
      <c r="O957" s="125" t="str">
        <f>IF(AND(b_BDVSA!M957&lt;&gt;"",b_BDVSA!M957&lt;&gt;0)=TRUE,IF(b_BDVSA!M957&gt;0,"D","A"),"")</f>
        <v/>
      </c>
      <c r="P957" s="126" t="str">
        <f>IF(b_BDVSA!N957&lt;&gt;"",ABS(b_BDVSA!N957),"")</f>
        <v/>
      </c>
      <c r="Q957" s="125" t="str">
        <f>IF(b_BDVSA!Q957&lt;&gt;"",ABS(b_BDVSA!Q957),"")</f>
        <v/>
      </c>
      <c r="R957" s="125" t="str">
        <f>IF(AND(b_BDVSA!Q957&lt;&gt;"",b_BDVSA!Q957&lt;&gt;0)=TRUE,IF(b_BDVSA!Q957&gt;0,"D","A"),"")</f>
        <v/>
      </c>
      <c r="S957" s="125" t="str">
        <f>IF(b_BDVSA!R957&lt;&gt;"",ABS(b_BDVSA!R957),"")</f>
        <v/>
      </c>
      <c r="T957" s="125" t="str">
        <f>IF(AND(b_BDVSA!R957&lt;&gt;"",b_BDVSA!R957&lt;&gt;0)=TRUE,IF(b_BDVSA!R957&gt;0,"D","A"),"")</f>
        <v/>
      </c>
      <c r="U957" s="126" t="str">
        <f>IF(b_BDVSA!S957&lt;&gt;"",ABS(b_BDVSA!S957),"")</f>
        <v/>
      </c>
      <c r="V957" s="125" t="str">
        <f>IF(b_BDVSA!V957&lt;&gt;"",ABS(b_BDVSA!V957),"")</f>
        <v/>
      </c>
      <c r="W957" s="125" t="str">
        <f>IF(AND(b_BDVSA!V957&lt;&gt;"",b_BDVSA!V957&lt;&gt;0)=TRUE,IF(b_BDVSA!V957&gt;0,"D","A"),"")</f>
        <v/>
      </c>
      <c r="X957" s="125" t="str">
        <f>IF(b_BDVSA!W957&lt;&gt;"",ABS(b_BDVSA!W957),"")</f>
        <v/>
      </c>
      <c r="Y957" s="125" t="str">
        <f>IF(AND(b_BDVSA!W957&lt;&gt;"",b_BDVSA!W957&lt;&gt;0)=TRUE,IF(b_BDVSA!W957&gt;0,"D","A"),"")</f>
        <v/>
      </c>
      <c r="Z957" s="126" t="str">
        <f>IF(b_BDVSA!X957&lt;&gt;"",ABS(b_BDVSA!X957),"")</f>
        <v/>
      </c>
    </row>
    <row r="958" spans="1:26">
      <c r="A958" s="117" t="str">
        <f>IF(dati_pdc!A954&lt;&gt;"",IF(dati_pdc!D954=1,RIGHT(dati_pdc!A954,dati_pdc!E954),dati_pdc!A954),"")</f>
        <v/>
      </c>
      <c r="B958" s="117" t="str">
        <f>IF(dati_pdc!B954&lt;&gt;"",dati_pdc!B954,"")</f>
        <v/>
      </c>
      <c r="C958" s="117" t="str">
        <f>IF(dati_pdc!C954&lt;&gt;"",dati_pdc!C954,"")</f>
        <v/>
      </c>
      <c r="D958" s="117" t="str">
        <f>IF(dati_pdc!D954&lt;&gt;"",dati_pdc!D954,"")</f>
        <v/>
      </c>
      <c r="E958" s="125" t="str">
        <f>IF(b_BDVSA!F958&lt;&gt;"",ABS(b_BDVSA!F958),"")</f>
        <v/>
      </c>
      <c r="F958" s="125" t="str">
        <f>IF(AND(b_BDVSA!F958&lt;&gt;"",b_BDVSA!F958&lt;&gt;0)=TRUE,IF(b_BDVSA!F958&gt;0,"D","A"),"")</f>
        <v/>
      </c>
      <c r="G958" s="125" t="str">
        <f>IF(b_BDVSA!G958&lt;&gt;"",ABS(b_BDVSA!G958),"")</f>
        <v/>
      </c>
      <c r="H958" s="125" t="str">
        <f>IF(AND(b_BDVSA!G958&lt;&gt;"",b_BDVSA!G958&lt;&gt;0)=TRUE,IF(b_BDVSA!G958&gt;0,"D","A"),"")</f>
        <v/>
      </c>
      <c r="I958" s="125" t="str">
        <f>IF(b_BDVSA!H958&lt;&gt;"",ABS(b_BDVSA!H958),"")</f>
        <v/>
      </c>
      <c r="J958" s="125" t="str">
        <f>IF(AND(b_BDVSA!H958&lt;&gt;"",b_BDVSA!H958&lt;&gt;0)=TRUE,IF(b_BDVSA!H958&gt;0,"D","A"),"")</f>
        <v/>
      </c>
      <c r="K958" s="126" t="str">
        <f>IF(b_BDVSA!I958&lt;&gt;"",ABS(b_BDVSA!I958),"")</f>
        <v/>
      </c>
      <c r="L958" s="125" t="str">
        <f>IF(b_BDVSA!L958&lt;&gt;"",ABS(b_BDVSA!L958),"")</f>
        <v/>
      </c>
      <c r="M958" s="125" t="str">
        <f>IF(AND(b_BDVSA!L958&lt;&gt;"",b_BDVSA!L958&lt;&gt;0)=TRUE,IF(b_BDVSA!L958&gt;0,"D","A"),"")</f>
        <v/>
      </c>
      <c r="N958" s="125" t="str">
        <f>IF(b_BDVSA!M958&lt;&gt;"",ABS(b_BDVSA!M958),"")</f>
        <v/>
      </c>
      <c r="O958" s="125" t="str">
        <f>IF(AND(b_BDVSA!M958&lt;&gt;"",b_BDVSA!M958&lt;&gt;0)=TRUE,IF(b_BDVSA!M958&gt;0,"D","A"),"")</f>
        <v/>
      </c>
      <c r="P958" s="126" t="str">
        <f>IF(b_BDVSA!N958&lt;&gt;"",ABS(b_BDVSA!N958),"")</f>
        <v/>
      </c>
      <c r="Q958" s="125" t="str">
        <f>IF(b_BDVSA!Q958&lt;&gt;"",ABS(b_BDVSA!Q958),"")</f>
        <v/>
      </c>
      <c r="R958" s="125" t="str">
        <f>IF(AND(b_BDVSA!Q958&lt;&gt;"",b_BDVSA!Q958&lt;&gt;0)=TRUE,IF(b_BDVSA!Q958&gt;0,"D","A"),"")</f>
        <v/>
      </c>
      <c r="S958" s="125" t="str">
        <f>IF(b_BDVSA!R958&lt;&gt;"",ABS(b_BDVSA!R958),"")</f>
        <v/>
      </c>
      <c r="T958" s="125" t="str">
        <f>IF(AND(b_BDVSA!R958&lt;&gt;"",b_BDVSA!R958&lt;&gt;0)=TRUE,IF(b_BDVSA!R958&gt;0,"D","A"),"")</f>
        <v/>
      </c>
      <c r="U958" s="126" t="str">
        <f>IF(b_BDVSA!S958&lt;&gt;"",ABS(b_BDVSA!S958),"")</f>
        <v/>
      </c>
      <c r="V958" s="125" t="str">
        <f>IF(b_BDVSA!V958&lt;&gt;"",ABS(b_BDVSA!V958),"")</f>
        <v/>
      </c>
      <c r="W958" s="125" t="str">
        <f>IF(AND(b_BDVSA!V958&lt;&gt;"",b_BDVSA!V958&lt;&gt;0)=TRUE,IF(b_BDVSA!V958&gt;0,"D","A"),"")</f>
        <v/>
      </c>
      <c r="X958" s="125" t="str">
        <f>IF(b_BDVSA!W958&lt;&gt;"",ABS(b_BDVSA!W958),"")</f>
        <v/>
      </c>
      <c r="Y958" s="125" t="str">
        <f>IF(AND(b_BDVSA!W958&lt;&gt;"",b_BDVSA!W958&lt;&gt;0)=TRUE,IF(b_BDVSA!W958&gt;0,"D","A"),"")</f>
        <v/>
      </c>
      <c r="Z958" s="126" t="str">
        <f>IF(b_BDVSA!X958&lt;&gt;"",ABS(b_BDVSA!X958),"")</f>
        <v/>
      </c>
    </row>
    <row r="959" spans="1:26">
      <c r="A959" s="117" t="str">
        <f>IF(dati_pdc!A955&lt;&gt;"",IF(dati_pdc!D955=1,RIGHT(dati_pdc!A955,dati_pdc!E955),dati_pdc!A955),"")</f>
        <v/>
      </c>
      <c r="B959" s="117" t="str">
        <f>IF(dati_pdc!B955&lt;&gt;"",dati_pdc!B955,"")</f>
        <v/>
      </c>
      <c r="C959" s="117" t="str">
        <f>IF(dati_pdc!C955&lt;&gt;"",dati_pdc!C955,"")</f>
        <v/>
      </c>
      <c r="D959" s="117" t="str">
        <f>IF(dati_pdc!D955&lt;&gt;"",dati_pdc!D955,"")</f>
        <v/>
      </c>
      <c r="E959" s="125" t="str">
        <f>IF(b_BDVSA!F959&lt;&gt;"",ABS(b_BDVSA!F959),"")</f>
        <v/>
      </c>
      <c r="F959" s="125" t="str">
        <f>IF(AND(b_BDVSA!F959&lt;&gt;"",b_BDVSA!F959&lt;&gt;0)=TRUE,IF(b_BDVSA!F959&gt;0,"D","A"),"")</f>
        <v/>
      </c>
      <c r="G959" s="125" t="str">
        <f>IF(b_BDVSA!G959&lt;&gt;"",ABS(b_BDVSA!G959),"")</f>
        <v/>
      </c>
      <c r="H959" s="125" t="str">
        <f>IF(AND(b_BDVSA!G959&lt;&gt;"",b_BDVSA!G959&lt;&gt;0)=TRUE,IF(b_BDVSA!G959&gt;0,"D","A"),"")</f>
        <v/>
      </c>
      <c r="I959" s="125" t="str">
        <f>IF(b_BDVSA!H959&lt;&gt;"",ABS(b_BDVSA!H959),"")</f>
        <v/>
      </c>
      <c r="J959" s="125" t="str">
        <f>IF(AND(b_BDVSA!H959&lt;&gt;"",b_BDVSA!H959&lt;&gt;0)=TRUE,IF(b_BDVSA!H959&gt;0,"D","A"),"")</f>
        <v/>
      </c>
      <c r="K959" s="126" t="str">
        <f>IF(b_BDVSA!I959&lt;&gt;"",ABS(b_BDVSA!I959),"")</f>
        <v/>
      </c>
      <c r="L959" s="125" t="str">
        <f>IF(b_BDVSA!L959&lt;&gt;"",ABS(b_BDVSA!L959),"")</f>
        <v/>
      </c>
      <c r="M959" s="125" t="str">
        <f>IF(AND(b_BDVSA!L959&lt;&gt;"",b_BDVSA!L959&lt;&gt;0)=TRUE,IF(b_BDVSA!L959&gt;0,"D","A"),"")</f>
        <v/>
      </c>
      <c r="N959" s="125" t="str">
        <f>IF(b_BDVSA!M959&lt;&gt;"",ABS(b_BDVSA!M959),"")</f>
        <v/>
      </c>
      <c r="O959" s="125" t="str">
        <f>IF(AND(b_BDVSA!M959&lt;&gt;"",b_BDVSA!M959&lt;&gt;0)=TRUE,IF(b_BDVSA!M959&gt;0,"D","A"),"")</f>
        <v/>
      </c>
      <c r="P959" s="126" t="str">
        <f>IF(b_BDVSA!N959&lt;&gt;"",ABS(b_BDVSA!N959),"")</f>
        <v/>
      </c>
      <c r="Q959" s="125" t="str">
        <f>IF(b_BDVSA!Q959&lt;&gt;"",ABS(b_BDVSA!Q959),"")</f>
        <v/>
      </c>
      <c r="R959" s="125" t="str">
        <f>IF(AND(b_BDVSA!Q959&lt;&gt;"",b_BDVSA!Q959&lt;&gt;0)=TRUE,IF(b_BDVSA!Q959&gt;0,"D","A"),"")</f>
        <v/>
      </c>
      <c r="S959" s="125" t="str">
        <f>IF(b_BDVSA!R959&lt;&gt;"",ABS(b_BDVSA!R959),"")</f>
        <v/>
      </c>
      <c r="T959" s="125" t="str">
        <f>IF(AND(b_BDVSA!R959&lt;&gt;"",b_BDVSA!R959&lt;&gt;0)=TRUE,IF(b_BDVSA!R959&gt;0,"D","A"),"")</f>
        <v/>
      </c>
      <c r="U959" s="126" t="str">
        <f>IF(b_BDVSA!S959&lt;&gt;"",ABS(b_BDVSA!S959),"")</f>
        <v/>
      </c>
      <c r="V959" s="125" t="str">
        <f>IF(b_BDVSA!V959&lt;&gt;"",ABS(b_BDVSA!V959),"")</f>
        <v/>
      </c>
      <c r="W959" s="125" t="str">
        <f>IF(AND(b_BDVSA!V959&lt;&gt;"",b_BDVSA!V959&lt;&gt;0)=TRUE,IF(b_BDVSA!V959&gt;0,"D","A"),"")</f>
        <v/>
      </c>
      <c r="X959" s="125" t="str">
        <f>IF(b_BDVSA!W959&lt;&gt;"",ABS(b_BDVSA!W959),"")</f>
        <v/>
      </c>
      <c r="Y959" s="125" t="str">
        <f>IF(AND(b_BDVSA!W959&lt;&gt;"",b_BDVSA!W959&lt;&gt;0)=TRUE,IF(b_BDVSA!W959&gt;0,"D","A"),"")</f>
        <v/>
      </c>
      <c r="Z959" s="126" t="str">
        <f>IF(b_BDVSA!X959&lt;&gt;"",ABS(b_BDVSA!X959),"")</f>
        <v/>
      </c>
    </row>
    <row r="960" spans="1:26">
      <c r="A960" s="117" t="str">
        <f>IF(dati_pdc!A956&lt;&gt;"",IF(dati_pdc!D956=1,RIGHT(dati_pdc!A956,dati_pdc!E956),dati_pdc!A956),"")</f>
        <v/>
      </c>
      <c r="B960" s="117" t="str">
        <f>IF(dati_pdc!B956&lt;&gt;"",dati_pdc!B956,"")</f>
        <v/>
      </c>
      <c r="C960" s="117" t="str">
        <f>IF(dati_pdc!C956&lt;&gt;"",dati_pdc!C956,"")</f>
        <v/>
      </c>
      <c r="D960" s="117" t="str">
        <f>IF(dati_pdc!D956&lt;&gt;"",dati_pdc!D956,"")</f>
        <v/>
      </c>
      <c r="E960" s="125" t="str">
        <f>IF(b_BDVSA!F960&lt;&gt;"",ABS(b_BDVSA!F960),"")</f>
        <v/>
      </c>
      <c r="F960" s="125" t="str">
        <f>IF(AND(b_BDVSA!F960&lt;&gt;"",b_BDVSA!F960&lt;&gt;0)=TRUE,IF(b_BDVSA!F960&gt;0,"D","A"),"")</f>
        <v/>
      </c>
      <c r="G960" s="125" t="str">
        <f>IF(b_BDVSA!G960&lt;&gt;"",ABS(b_BDVSA!G960),"")</f>
        <v/>
      </c>
      <c r="H960" s="125" t="str">
        <f>IF(AND(b_BDVSA!G960&lt;&gt;"",b_BDVSA!G960&lt;&gt;0)=TRUE,IF(b_BDVSA!G960&gt;0,"D","A"),"")</f>
        <v/>
      </c>
      <c r="I960" s="125" t="str">
        <f>IF(b_BDVSA!H960&lt;&gt;"",ABS(b_BDVSA!H960),"")</f>
        <v/>
      </c>
      <c r="J960" s="125" t="str">
        <f>IF(AND(b_BDVSA!H960&lt;&gt;"",b_BDVSA!H960&lt;&gt;0)=TRUE,IF(b_BDVSA!H960&gt;0,"D","A"),"")</f>
        <v/>
      </c>
      <c r="K960" s="126" t="str">
        <f>IF(b_BDVSA!I960&lt;&gt;"",ABS(b_BDVSA!I960),"")</f>
        <v/>
      </c>
      <c r="L960" s="125" t="str">
        <f>IF(b_BDVSA!L960&lt;&gt;"",ABS(b_BDVSA!L960),"")</f>
        <v/>
      </c>
      <c r="M960" s="125" t="str">
        <f>IF(AND(b_BDVSA!L960&lt;&gt;"",b_BDVSA!L960&lt;&gt;0)=TRUE,IF(b_BDVSA!L960&gt;0,"D","A"),"")</f>
        <v/>
      </c>
      <c r="N960" s="125" t="str">
        <f>IF(b_BDVSA!M960&lt;&gt;"",ABS(b_BDVSA!M960),"")</f>
        <v/>
      </c>
      <c r="O960" s="125" t="str">
        <f>IF(AND(b_BDVSA!M960&lt;&gt;"",b_BDVSA!M960&lt;&gt;0)=TRUE,IF(b_BDVSA!M960&gt;0,"D","A"),"")</f>
        <v/>
      </c>
      <c r="P960" s="126" t="str">
        <f>IF(b_BDVSA!N960&lt;&gt;"",ABS(b_BDVSA!N960),"")</f>
        <v/>
      </c>
      <c r="Q960" s="125" t="str">
        <f>IF(b_BDVSA!Q960&lt;&gt;"",ABS(b_BDVSA!Q960),"")</f>
        <v/>
      </c>
      <c r="R960" s="125" t="str">
        <f>IF(AND(b_BDVSA!Q960&lt;&gt;"",b_BDVSA!Q960&lt;&gt;0)=TRUE,IF(b_BDVSA!Q960&gt;0,"D","A"),"")</f>
        <v/>
      </c>
      <c r="S960" s="125" t="str">
        <f>IF(b_BDVSA!R960&lt;&gt;"",ABS(b_BDVSA!R960),"")</f>
        <v/>
      </c>
      <c r="T960" s="125" t="str">
        <f>IF(AND(b_BDVSA!R960&lt;&gt;"",b_BDVSA!R960&lt;&gt;0)=TRUE,IF(b_BDVSA!R960&gt;0,"D","A"),"")</f>
        <v/>
      </c>
      <c r="U960" s="126" t="str">
        <f>IF(b_BDVSA!S960&lt;&gt;"",ABS(b_BDVSA!S960),"")</f>
        <v/>
      </c>
      <c r="V960" s="125" t="str">
        <f>IF(b_BDVSA!V960&lt;&gt;"",ABS(b_BDVSA!V960),"")</f>
        <v/>
      </c>
      <c r="W960" s="125" t="str">
        <f>IF(AND(b_BDVSA!V960&lt;&gt;"",b_BDVSA!V960&lt;&gt;0)=TRUE,IF(b_BDVSA!V960&gt;0,"D","A"),"")</f>
        <v/>
      </c>
      <c r="X960" s="125" t="str">
        <f>IF(b_BDVSA!W960&lt;&gt;"",ABS(b_BDVSA!W960),"")</f>
        <v/>
      </c>
      <c r="Y960" s="125" t="str">
        <f>IF(AND(b_BDVSA!W960&lt;&gt;"",b_BDVSA!W960&lt;&gt;0)=TRUE,IF(b_BDVSA!W960&gt;0,"D","A"),"")</f>
        <v/>
      </c>
      <c r="Z960" s="126" t="str">
        <f>IF(b_BDVSA!X960&lt;&gt;"",ABS(b_BDVSA!X960),"")</f>
        <v/>
      </c>
    </row>
    <row r="961" spans="1:26">
      <c r="A961" s="117" t="str">
        <f>IF(dati_pdc!A957&lt;&gt;"",IF(dati_pdc!D957=1,RIGHT(dati_pdc!A957,dati_pdc!E957),dati_pdc!A957),"")</f>
        <v/>
      </c>
      <c r="B961" s="117" t="str">
        <f>IF(dati_pdc!B957&lt;&gt;"",dati_pdc!B957,"")</f>
        <v/>
      </c>
      <c r="C961" s="117" t="str">
        <f>IF(dati_pdc!C957&lt;&gt;"",dati_pdc!C957,"")</f>
        <v/>
      </c>
      <c r="D961" s="117" t="str">
        <f>IF(dati_pdc!D957&lt;&gt;"",dati_pdc!D957,"")</f>
        <v/>
      </c>
      <c r="E961" s="125" t="str">
        <f>IF(b_BDVSA!F961&lt;&gt;"",ABS(b_BDVSA!F961),"")</f>
        <v/>
      </c>
      <c r="F961" s="125" t="str">
        <f>IF(AND(b_BDVSA!F961&lt;&gt;"",b_BDVSA!F961&lt;&gt;0)=TRUE,IF(b_BDVSA!F961&gt;0,"D","A"),"")</f>
        <v/>
      </c>
      <c r="G961" s="125" t="str">
        <f>IF(b_BDVSA!G961&lt;&gt;"",ABS(b_BDVSA!G961),"")</f>
        <v/>
      </c>
      <c r="H961" s="125" t="str">
        <f>IF(AND(b_BDVSA!G961&lt;&gt;"",b_BDVSA!G961&lt;&gt;0)=TRUE,IF(b_BDVSA!G961&gt;0,"D","A"),"")</f>
        <v/>
      </c>
      <c r="I961" s="125" t="str">
        <f>IF(b_BDVSA!H961&lt;&gt;"",ABS(b_BDVSA!H961),"")</f>
        <v/>
      </c>
      <c r="J961" s="125" t="str">
        <f>IF(AND(b_BDVSA!H961&lt;&gt;"",b_BDVSA!H961&lt;&gt;0)=TRUE,IF(b_BDVSA!H961&gt;0,"D","A"),"")</f>
        <v/>
      </c>
      <c r="K961" s="126" t="str">
        <f>IF(b_BDVSA!I961&lt;&gt;"",ABS(b_BDVSA!I961),"")</f>
        <v/>
      </c>
      <c r="L961" s="125" t="str">
        <f>IF(b_BDVSA!L961&lt;&gt;"",ABS(b_BDVSA!L961),"")</f>
        <v/>
      </c>
      <c r="M961" s="125" t="str">
        <f>IF(AND(b_BDVSA!L961&lt;&gt;"",b_BDVSA!L961&lt;&gt;0)=TRUE,IF(b_BDVSA!L961&gt;0,"D","A"),"")</f>
        <v/>
      </c>
      <c r="N961" s="125" t="str">
        <f>IF(b_BDVSA!M961&lt;&gt;"",ABS(b_BDVSA!M961),"")</f>
        <v/>
      </c>
      <c r="O961" s="125" t="str">
        <f>IF(AND(b_BDVSA!M961&lt;&gt;"",b_BDVSA!M961&lt;&gt;0)=TRUE,IF(b_BDVSA!M961&gt;0,"D","A"),"")</f>
        <v/>
      </c>
      <c r="P961" s="126" t="str">
        <f>IF(b_BDVSA!N961&lt;&gt;"",ABS(b_BDVSA!N961),"")</f>
        <v/>
      </c>
      <c r="Q961" s="125" t="str">
        <f>IF(b_BDVSA!Q961&lt;&gt;"",ABS(b_BDVSA!Q961),"")</f>
        <v/>
      </c>
      <c r="R961" s="125" t="str">
        <f>IF(AND(b_BDVSA!Q961&lt;&gt;"",b_BDVSA!Q961&lt;&gt;0)=TRUE,IF(b_BDVSA!Q961&gt;0,"D","A"),"")</f>
        <v/>
      </c>
      <c r="S961" s="125" t="str">
        <f>IF(b_BDVSA!R961&lt;&gt;"",ABS(b_BDVSA!R961),"")</f>
        <v/>
      </c>
      <c r="T961" s="125" t="str">
        <f>IF(AND(b_BDVSA!R961&lt;&gt;"",b_BDVSA!R961&lt;&gt;0)=TRUE,IF(b_BDVSA!R961&gt;0,"D","A"),"")</f>
        <v/>
      </c>
      <c r="U961" s="126" t="str">
        <f>IF(b_BDVSA!S961&lt;&gt;"",ABS(b_BDVSA!S961),"")</f>
        <v/>
      </c>
      <c r="V961" s="125" t="str">
        <f>IF(b_BDVSA!V961&lt;&gt;"",ABS(b_BDVSA!V961),"")</f>
        <v/>
      </c>
      <c r="W961" s="125" t="str">
        <f>IF(AND(b_BDVSA!V961&lt;&gt;"",b_BDVSA!V961&lt;&gt;0)=TRUE,IF(b_BDVSA!V961&gt;0,"D","A"),"")</f>
        <v/>
      </c>
      <c r="X961" s="125" t="str">
        <f>IF(b_BDVSA!W961&lt;&gt;"",ABS(b_BDVSA!W961),"")</f>
        <v/>
      </c>
      <c r="Y961" s="125" t="str">
        <f>IF(AND(b_BDVSA!W961&lt;&gt;"",b_BDVSA!W961&lt;&gt;0)=TRUE,IF(b_BDVSA!W961&gt;0,"D","A"),"")</f>
        <v/>
      </c>
      <c r="Z961" s="126" t="str">
        <f>IF(b_BDVSA!X961&lt;&gt;"",ABS(b_BDVSA!X961),"")</f>
        <v/>
      </c>
    </row>
    <row r="962" spans="1:26">
      <c r="A962" s="117" t="str">
        <f>IF(dati_pdc!A958&lt;&gt;"",IF(dati_pdc!D958=1,RIGHT(dati_pdc!A958,dati_pdc!E958),dati_pdc!A958),"")</f>
        <v/>
      </c>
      <c r="B962" s="117" t="str">
        <f>IF(dati_pdc!B958&lt;&gt;"",dati_pdc!B958,"")</f>
        <v/>
      </c>
      <c r="C962" s="117" t="str">
        <f>IF(dati_pdc!C958&lt;&gt;"",dati_pdc!C958,"")</f>
        <v/>
      </c>
      <c r="D962" s="117" t="str">
        <f>IF(dati_pdc!D958&lt;&gt;"",dati_pdc!D958,"")</f>
        <v/>
      </c>
      <c r="E962" s="125" t="str">
        <f>IF(b_BDVSA!F962&lt;&gt;"",ABS(b_BDVSA!F962),"")</f>
        <v/>
      </c>
      <c r="F962" s="125" t="str">
        <f>IF(AND(b_BDVSA!F962&lt;&gt;"",b_BDVSA!F962&lt;&gt;0)=TRUE,IF(b_BDVSA!F962&gt;0,"D","A"),"")</f>
        <v/>
      </c>
      <c r="G962" s="125" t="str">
        <f>IF(b_BDVSA!G962&lt;&gt;"",ABS(b_BDVSA!G962),"")</f>
        <v/>
      </c>
      <c r="H962" s="125" t="str">
        <f>IF(AND(b_BDVSA!G962&lt;&gt;"",b_BDVSA!G962&lt;&gt;0)=TRUE,IF(b_BDVSA!G962&gt;0,"D","A"),"")</f>
        <v/>
      </c>
      <c r="I962" s="125" t="str">
        <f>IF(b_BDVSA!H962&lt;&gt;"",ABS(b_BDVSA!H962),"")</f>
        <v/>
      </c>
      <c r="J962" s="125" t="str">
        <f>IF(AND(b_BDVSA!H962&lt;&gt;"",b_BDVSA!H962&lt;&gt;0)=TRUE,IF(b_BDVSA!H962&gt;0,"D","A"),"")</f>
        <v/>
      </c>
      <c r="K962" s="126" t="str">
        <f>IF(b_BDVSA!I962&lt;&gt;"",ABS(b_BDVSA!I962),"")</f>
        <v/>
      </c>
      <c r="L962" s="125" t="str">
        <f>IF(b_BDVSA!L962&lt;&gt;"",ABS(b_BDVSA!L962),"")</f>
        <v/>
      </c>
      <c r="M962" s="125" t="str">
        <f>IF(AND(b_BDVSA!L962&lt;&gt;"",b_BDVSA!L962&lt;&gt;0)=TRUE,IF(b_BDVSA!L962&gt;0,"D","A"),"")</f>
        <v/>
      </c>
      <c r="N962" s="125" t="str">
        <f>IF(b_BDVSA!M962&lt;&gt;"",ABS(b_BDVSA!M962),"")</f>
        <v/>
      </c>
      <c r="O962" s="125" t="str">
        <f>IF(AND(b_BDVSA!M962&lt;&gt;"",b_BDVSA!M962&lt;&gt;0)=TRUE,IF(b_BDVSA!M962&gt;0,"D","A"),"")</f>
        <v/>
      </c>
      <c r="P962" s="126" t="str">
        <f>IF(b_BDVSA!N962&lt;&gt;"",ABS(b_BDVSA!N962),"")</f>
        <v/>
      </c>
      <c r="Q962" s="125" t="str">
        <f>IF(b_BDVSA!Q962&lt;&gt;"",ABS(b_BDVSA!Q962),"")</f>
        <v/>
      </c>
      <c r="R962" s="125" t="str">
        <f>IF(AND(b_BDVSA!Q962&lt;&gt;"",b_BDVSA!Q962&lt;&gt;0)=TRUE,IF(b_BDVSA!Q962&gt;0,"D","A"),"")</f>
        <v/>
      </c>
      <c r="S962" s="125" t="str">
        <f>IF(b_BDVSA!R962&lt;&gt;"",ABS(b_BDVSA!R962),"")</f>
        <v/>
      </c>
      <c r="T962" s="125" t="str">
        <f>IF(AND(b_BDVSA!R962&lt;&gt;"",b_BDVSA!R962&lt;&gt;0)=TRUE,IF(b_BDVSA!R962&gt;0,"D","A"),"")</f>
        <v/>
      </c>
      <c r="U962" s="126" t="str">
        <f>IF(b_BDVSA!S962&lt;&gt;"",ABS(b_BDVSA!S962),"")</f>
        <v/>
      </c>
      <c r="V962" s="125" t="str">
        <f>IF(b_BDVSA!V962&lt;&gt;"",ABS(b_BDVSA!V962),"")</f>
        <v/>
      </c>
      <c r="W962" s="125" t="str">
        <f>IF(AND(b_BDVSA!V962&lt;&gt;"",b_BDVSA!V962&lt;&gt;0)=TRUE,IF(b_BDVSA!V962&gt;0,"D","A"),"")</f>
        <v/>
      </c>
      <c r="X962" s="125" t="str">
        <f>IF(b_BDVSA!W962&lt;&gt;"",ABS(b_BDVSA!W962),"")</f>
        <v/>
      </c>
      <c r="Y962" s="125" t="str">
        <f>IF(AND(b_BDVSA!W962&lt;&gt;"",b_BDVSA!W962&lt;&gt;0)=TRUE,IF(b_BDVSA!W962&gt;0,"D","A"),"")</f>
        <v/>
      </c>
      <c r="Z962" s="126" t="str">
        <f>IF(b_BDVSA!X962&lt;&gt;"",ABS(b_BDVSA!X962),"")</f>
        <v/>
      </c>
    </row>
    <row r="963" spans="1:26">
      <c r="A963" s="117" t="str">
        <f>IF(dati_pdc!A959&lt;&gt;"",IF(dati_pdc!D959=1,RIGHT(dati_pdc!A959,dati_pdc!E959),dati_pdc!A959),"")</f>
        <v/>
      </c>
      <c r="B963" s="117" t="str">
        <f>IF(dati_pdc!B959&lt;&gt;"",dati_pdc!B959,"")</f>
        <v/>
      </c>
      <c r="C963" s="117" t="str">
        <f>IF(dati_pdc!C959&lt;&gt;"",dati_pdc!C959,"")</f>
        <v/>
      </c>
      <c r="D963" s="117" t="str">
        <f>IF(dati_pdc!D959&lt;&gt;"",dati_pdc!D959,"")</f>
        <v/>
      </c>
      <c r="E963" s="125" t="str">
        <f>IF(b_BDVSA!F963&lt;&gt;"",ABS(b_BDVSA!F963),"")</f>
        <v/>
      </c>
      <c r="F963" s="125" t="str">
        <f>IF(AND(b_BDVSA!F963&lt;&gt;"",b_BDVSA!F963&lt;&gt;0)=TRUE,IF(b_BDVSA!F963&gt;0,"D","A"),"")</f>
        <v/>
      </c>
      <c r="G963" s="125" t="str">
        <f>IF(b_BDVSA!G963&lt;&gt;"",ABS(b_BDVSA!G963),"")</f>
        <v/>
      </c>
      <c r="H963" s="125" t="str">
        <f>IF(AND(b_BDVSA!G963&lt;&gt;"",b_BDVSA!G963&lt;&gt;0)=TRUE,IF(b_BDVSA!G963&gt;0,"D","A"),"")</f>
        <v/>
      </c>
      <c r="I963" s="125" t="str">
        <f>IF(b_BDVSA!H963&lt;&gt;"",ABS(b_BDVSA!H963),"")</f>
        <v/>
      </c>
      <c r="J963" s="125" t="str">
        <f>IF(AND(b_BDVSA!H963&lt;&gt;"",b_BDVSA!H963&lt;&gt;0)=TRUE,IF(b_BDVSA!H963&gt;0,"D","A"),"")</f>
        <v/>
      </c>
      <c r="K963" s="126" t="str">
        <f>IF(b_BDVSA!I963&lt;&gt;"",ABS(b_BDVSA!I963),"")</f>
        <v/>
      </c>
      <c r="L963" s="125" t="str">
        <f>IF(b_BDVSA!L963&lt;&gt;"",ABS(b_BDVSA!L963),"")</f>
        <v/>
      </c>
      <c r="M963" s="125" t="str">
        <f>IF(AND(b_BDVSA!L963&lt;&gt;"",b_BDVSA!L963&lt;&gt;0)=TRUE,IF(b_BDVSA!L963&gt;0,"D","A"),"")</f>
        <v/>
      </c>
      <c r="N963" s="125" t="str">
        <f>IF(b_BDVSA!M963&lt;&gt;"",ABS(b_BDVSA!M963),"")</f>
        <v/>
      </c>
      <c r="O963" s="125" t="str">
        <f>IF(AND(b_BDVSA!M963&lt;&gt;"",b_BDVSA!M963&lt;&gt;0)=TRUE,IF(b_BDVSA!M963&gt;0,"D","A"),"")</f>
        <v/>
      </c>
      <c r="P963" s="126" t="str">
        <f>IF(b_BDVSA!N963&lt;&gt;"",ABS(b_BDVSA!N963),"")</f>
        <v/>
      </c>
      <c r="Q963" s="125" t="str">
        <f>IF(b_BDVSA!Q963&lt;&gt;"",ABS(b_BDVSA!Q963),"")</f>
        <v/>
      </c>
      <c r="R963" s="125" t="str">
        <f>IF(AND(b_BDVSA!Q963&lt;&gt;"",b_BDVSA!Q963&lt;&gt;0)=TRUE,IF(b_BDVSA!Q963&gt;0,"D","A"),"")</f>
        <v/>
      </c>
      <c r="S963" s="125" t="str">
        <f>IF(b_BDVSA!R963&lt;&gt;"",ABS(b_BDVSA!R963),"")</f>
        <v/>
      </c>
      <c r="T963" s="125" t="str">
        <f>IF(AND(b_BDVSA!R963&lt;&gt;"",b_BDVSA!R963&lt;&gt;0)=TRUE,IF(b_BDVSA!R963&gt;0,"D","A"),"")</f>
        <v/>
      </c>
      <c r="U963" s="126" t="str">
        <f>IF(b_BDVSA!S963&lt;&gt;"",ABS(b_BDVSA!S963),"")</f>
        <v/>
      </c>
      <c r="V963" s="125" t="str">
        <f>IF(b_BDVSA!V963&lt;&gt;"",ABS(b_BDVSA!V963),"")</f>
        <v/>
      </c>
      <c r="W963" s="125" t="str">
        <f>IF(AND(b_BDVSA!V963&lt;&gt;"",b_BDVSA!V963&lt;&gt;0)=TRUE,IF(b_BDVSA!V963&gt;0,"D","A"),"")</f>
        <v/>
      </c>
      <c r="X963" s="125" t="str">
        <f>IF(b_BDVSA!W963&lt;&gt;"",ABS(b_BDVSA!W963),"")</f>
        <v/>
      </c>
      <c r="Y963" s="125" t="str">
        <f>IF(AND(b_BDVSA!W963&lt;&gt;"",b_BDVSA!W963&lt;&gt;0)=TRUE,IF(b_BDVSA!W963&gt;0,"D","A"),"")</f>
        <v/>
      </c>
      <c r="Z963" s="126" t="str">
        <f>IF(b_BDVSA!X963&lt;&gt;"",ABS(b_BDVSA!X963),"")</f>
        <v/>
      </c>
    </row>
    <row r="964" spans="1:26">
      <c r="A964" s="117" t="str">
        <f>IF(dati_pdc!A960&lt;&gt;"",IF(dati_pdc!D960=1,RIGHT(dati_pdc!A960,dati_pdc!E960),dati_pdc!A960),"")</f>
        <v/>
      </c>
      <c r="B964" s="117" t="str">
        <f>IF(dati_pdc!B960&lt;&gt;"",dati_pdc!B960,"")</f>
        <v/>
      </c>
      <c r="C964" s="117" t="str">
        <f>IF(dati_pdc!C960&lt;&gt;"",dati_pdc!C960,"")</f>
        <v/>
      </c>
      <c r="D964" s="117" t="str">
        <f>IF(dati_pdc!D960&lt;&gt;"",dati_pdc!D960,"")</f>
        <v/>
      </c>
      <c r="E964" s="125" t="str">
        <f>IF(b_BDVSA!F964&lt;&gt;"",ABS(b_BDVSA!F964),"")</f>
        <v/>
      </c>
      <c r="F964" s="125" t="str">
        <f>IF(AND(b_BDVSA!F964&lt;&gt;"",b_BDVSA!F964&lt;&gt;0)=TRUE,IF(b_BDVSA!F964&gt;0,"D","A"),"")</f>
        <v/>
      </c>
      <c r="G964" s="125" t="str">
        <f>IF(b_BDVSA!G964&lt;&gt;"",ABS(b_BDVSA!G964),"")</f>
        <v/>
      </c>
      <c r="H964" s="125" t="str">
        <f>IF(AND(b_BDVSA!G964&lt;&gt;"",b_BDVSA!G964&lt;&gt;0)=TRUE,IF(b_BDVSA!G964&gt;0,"D","A"),"")</f>
        <v/>
      </c>
      <c r="I964" s="125" t="str">
        <f>IF(b_BDVSA!H964&lt;&gt;"",ABS(b_BDVSA!H964),"")</f>
        <v/>
      </c>
      <c r="J964" s="125" t="str">
        <f>IF(AND(b_BDVSA!H964&lt;&gt;"",b_BDVSA!H964&lt;&gt;0)=TRUE,IF(b_BDVSA!H964&gt;0,"D","A"),"")</f>
        <v/>
      </c>
      <c r="K964" s="126" t="str">
        <f>IF(b_BDVSA!I964&lt;&gt;"",ABS(b_BDVSA!I964),"")</f>
        <v/>
      </c>
      <c r="L964" s="125" t="str">
        <f>IF(b_BDVSA!L964&lt;&gt;"",ABS(b_BDVSA!L964),"")</f>
        <v/>
      </c>
      <c r="M964" s="125" t="str">
        <f>IF(AND(b_BDVSA!L964&lt;&gt;"",b_BDVSA!L964&lt;&gt;0)=TRUE,IF(b_BDVSA!L964&gt;0,"D","A"),"")</f>
        <v/>
      </c>
      <c r="N964" s="125" t="str">
        <f>IF(b_BDVSA!M964&lt;&gt;"",ABS(b_BDVSA!M964),"")</f>
        <v/>
      </c>
      <c r="O964" s="125" t="str">
        <f>IF(AND(b_BDVSA!M964&lt;&gt;"",b_BDVSA!M964&lt;&gt;0)=TRUE,IF(b_BDVSA!M964&gt;0,"D","A"),"")</f>
        <v/>
      </c>
      <c r="P964" s="126" t="str">
        <f>IF(b_BDVSA!N964&lt;&gt;"",ABS(b_BDVSA!N964),"")</f>
        <v/>
      </c>
      <c r="Q964" s="125" t="str">
        <f>IF(b_BDVSA!Q964&lt;&gt;"",ABS(b_BDVSA!Q964),"")</f>
        <v/>
      </c>
      <c r="R964" s="125" t="str">
        <f>IF(AND(b_BDVSA!Q964&lt;&gt;"",b_BDVSA!Q964&lt;&gt;0)=TRUE,IF(b_BDVSA!Q964&gt;0,"D","A"),"")</f>
        <v/>
      </c>
      <c r="S964" s="125" t="str">
        <f>IF(b_BDVSA!R964&lt;&gt;"",ABS(b_BDVSA!R964),"")</f>
        <v/>
      </c>
      <c r="T964" s="125" t="str">
        <f>IF(AND(b_BDVSA!R964&lt;&gt;"",b_BDVSA!R964&lt;&gt;0)=TRUE,IF(b_BDVSA!R964&gt;0,"D","A"),"")</f>
        <v/>
      </c>
      <c r="U964" s="126" t="str">
        <f>IF(b_BDVSA!S964&lt;&gt;"",ABS(b_BDVSA!S964),"")</f>
        <v/>
      </c>
      <c r="V964" s="125" t="str">
        <f>IF(b_BDVSA!V964&lt;&gt;"",ABS(b_BDVSA!V964),"")</f>
        <v/>
      </c>
      <c r="W964" s="125" t="str">
        <f>IF(AND(b_BDVSA!V964&lt;&gt;"",b_BDVSA!V964&lt;&gt;0)=TRUE,IF(b_BDVSA!V964&gt;0,"D","A"),"")</f>
        <v/>
      </c>
      <c r="X964" s="125" t="str">
        <f>IF(b_BDVSA!W964&lt;&gt;"",ABS(b_BDVSA!W964),"")</f>
        <v/>
      </c>
      <c r="Y964" s="125" t="str">
        <f>IF(AND(b_BDVSA!W964&lt;&gt;"",b_BDVSA!W964&lt;&gt;0)=TRUE,IF(b_BDVSA!W964&gt;0,"D","A"),"")</f>
        <v/>
      </c>
      <c r="Z964" s="126" t="str">
        <f>IF(b_BDVSA!X964&lt;&gt;"",ABS(b_BDVSA!X964),"")</f>
        <v/>
      </c>
    </row>
    <row r="965" spans="1:26">
      <c r="A965" s="117" t="str">
        <f>IF(dati_pdc!A961&lt;&gt;"",IF(dati_pdc!D961=1,RIGHT(dati_pdc!A961,dati_pdc!E961),dati_pdc!A961),"")</f>
        <v/>
      </c>
      <c r="B965" s="117" t="str">
        <f>IF(dati_pdc!B961&lt;&gt;"",dati_pdc!B961,"")</f>
        <v/>
      </c>
      <c r="C965" s="117" t="str">
        <f>IF(dati_pdc!C961&lt;&gt;"",dati_pdc!C961,"")</f>
        <v/>
      </c>
      <c r="D965" s="117" t="str">
        <f>IF(dati_pdc!D961&lt;&gt;"",dati_pdc!D961,"")</f>
        <v/>
      </c>
      <c r="E965" s="125" t="str">
        <f>IF(b_BDVSA!F965&lt;&gt;"",ABS(b_BDVSA!F965),"")</f>
        <v/>
      </c>
      <c r="F965" s="125" t="str">
        <f>IF(AND(b_BDVSA!F965&lt;&gt;"",b_BDVSA!F965&lt;&gt;0)=TRUE,IF(b_BDVSA!F965&gt;0,"D","A"),"")</f>
        <v/>
      </c>
      <c r="G965" s="125" t="str">
        <f>IF(b_BDVSA!G965&lt;&gt;"",ABS(b_BDVSA!G965),"")</f>
        <v/>
      </c>
      <c r="H965" s="125" t="str">
        <f>IF(AND(b_BDVSA!G965&lt;&gt;"",b_BDVSA!G965&lt;&gt;0)=TRUE,IF(b_BDVSA!G965&gt;0,"D","A"),"")</f>
        <v/>
      </c>
      <c r="I965" s="125" t="str">
        <f>IF(b_BDVSA!H965&lt;&gt;"",ABS(b_BDVSA!H965),"")</f>
        <v/>
      </c>
      <c r="J965" s="125" t="str">
        <f>IF(AND(b_BDVSA!H965&lt;&gt;"",b_BDVSA!H965&lt;&gt;0)=TRUE,IF(b_BDVSA!H965&gt;0,"D","A"),"")</f>
        <v/>
      </c>
      <c r="K965" s="126" t="str">
        <f>IF(b_BDVSA!I965&lt;&gt;"",ABS(b_BDVSA!I965),"")</f>
        <v/>
      </c>
      <c r="L965" s="125" t="str">
        <f>IF(b_BDVSA!L965&lt;&gt;"",ABS(b_BDVSA!L965),"")</f>
        <v/>
      </c>
      <c r="M965" s="125" t="str">
        <f>IF(AND(b_BDVSA!L965&lt;&gt;"",b_BDVSA!L965&lt;&gt;0)=TRUE,IF(b_BDVSA!L965&gt;0,"D","A"),"")</f>
        <v/>
      </c>
      <c r="N965" s="125" t="str">
        <f>IF(b_BDVSA!M965&lt;&gt;"",ABS(b_BDVSA!M965),"")</f>
        <v/>
      </c>
      <c r="O965" s="125" t="str">
        <f>IF(AND(b_BDVSA!M965&lt;&gt;"",b_BDVSA!M965&lt;&gt;0)=TRUE,IF(b_BDVSA!M965&gt;0,"D","A"),"")</f>
        <v/>
      </c>
      <c r="P965" s="126" t="str">
        <f>IF(b_BDVSA!N965&lt;&gt;"",ABS(b_BDVSA!N965),"")</f>
        <v/>
      </c>
      <c r="Q965" s="125" t="str">
        <f>IF(b_BDVSA!Q965&lt;&gt;"",ABS(b_BDVSA!Q965),"")</f>
        <v/>
      </c>
      <c r="R965" s="125" t="str">
        <f>IF(AND(b_BDVSA!Q965&lt;&gt;"",b_BDVSA!Q965&lt;&gt;0)=TRUE,IF(b_BDVSA!Q965&gt;0,"D","A"),"")</f>
        <v/>
      </c>
      <c r="S965" s="125" t="str">
        <f>IF(b_BDVSA!R965&lt;&gt;"",ABS(b_BDVSA!R965),"")</f>
        <v/>
      </c>
      <c r="T965" s="125" t="str">
        <f>IF(AND(b_BDVSA!R965&lt;&gt;"",b_BDVSA!R965&lt;&gt;0)=TRUE,IF(b_BDVSA!R965&gt;0,"D","A"),"")</f>
        <v/>
      </c>
      <c r="U965" s="126" t="str">
        <f>IF(b_BDVSA!S965&lt;&gt;"",ABS(b_BDVSA!S965),"")</f>
        <v/>
      </c>
      <c r="V965" s="125" t="str">
        <f>IF(b_BDVSA!V965&lt;&gt;"",ABS(b_BDVSA!V965),"")</f>
        <v/>
      </c>
      <c r="W965" s="125" t="str">
        <f>IF(AND(b_BDVSA!V965&lt;&gt;"",b_BDVSA!V965&lt;&gt;0)=TRUE,IF(b_BDVSA!V965&gt;0,"D","A"),"")</f>
        <v/>
      </c>
      <c r="X965" s="125" t="str">
        <f>IF(b_BDVSA!W965&lt;&gt;"",ABS(b_BDVSA!W965),"")</f>
        <v/>
      </c>
      <c r="Y965" s="125" t="str">
        <f>IF(AND(b_BDVSA!W965&lt;&gt;"",b_BDVSA!W965&lt;&gt;0)=TRUE,IF(b_BDVSA!W965&gt;0,"D","A"),"")</f>
        <v/>
      </c>
      <c r="Z965" s="126" t="str">
        <f>IF(b_BDVSA!X965&lt;&gt;"",ABS(b_BDVSA!X965),"")</f>
        <v/>
      </c>
    </row>
    <row r="966" spans="1:26">
      <c r="A966" s="117" t="str">
        <f>IF(dati_pdc!A962&lt;&gt;"",IF(dati_pdc!D962=1,RIGHT(dati_pdc!A962,dati_pdc!E962),dati_pdc!A962),"")</f>
        <v/>
      </c>
      <c r="B966" s="117" t="str">
        <f>IF(dati_pdc!B962&lt;&gt;"",dati_pdc!B962,"")</f>
        <v/>
      </c>
      <c r="C966" s="117" t="str">
        <f>IF(dati_pdc!C962&lt;&gt;"",dati_pdc!C962,"")</f>
        <v/>
      </c>
      <c r="D966" s="117" t="str">
        <f>IF(dati_pdc!D962&lt;&gt;"",dati_pdc!D962,"")</f>
        <v/>
      </c>
      <c r="E966" s="125" t="str">
        <f>IF(b_BDVSA!F966&lt;&gt;"",ABS(b_BDVSA!F966),"")</f>
        <v/>
      </c>
      <c r="F966" s="125" t="str">
        <f>IF(AND(b_BDVSA!F966&lt;&gt;"",b_BDVSA!F966&lt;&gt;0)=TRUE,IF(b_BDVSA!F966&gt;0,"D","A"),"")</f>
        <v/>
      </c>
      <c r="G966" s="125" t="str">
        <f>IF(b_BDVSA!G966&lt;&gt;"",ABS(b_BDVSA!G966),"")</f>
        <v/>
      </c>
      <c r="H966" s="125" t="str">
        <f>IF(AND(b_BDVSA!G966&lt;&gt;"",b_BDVSA!G966&lt;&gt;0)=TRUE,IF(b_BDVSA!G966&gt;0,"D","A"),"")</f>
        <v/>
      </c>
      <c r="I966" s="125" t="str">
        <f>IF(b_BDVSA!H966&lt;&gt;"",ABS(b_BDVSA!H966),"")</f>
        <v/>
      </c>
      <c r="J966" s="125" t="str">
        <f>IF(AND(b_BDVSA!H966&lt;&gt;"",b_BDVSA!H966&lt;&gt;0)=TRUE,IF(b_BDVSA!H966&gt;0,"D","A"),"")</f>
        <v/>
      </c>
      <c r="K966" s="126" t="str">
        <f>IF(b_BDVSA!I966&lt;&gt;"",ABS(b_BDVSA!I966),"")</f>
        <v/>
      </c>
      <c r="L966" s="125" t="str">
        <f>IF(b_BDVSA!L966&lt;&gt;"",ABS(b_BDVSA!L966),"")</f>
        <v/>
      </c>
      <c r="M966" s="125" t="str">
        <f>IF(AND(b_BDVSA!L966&lt;&gt;"",b_BDVSA!L966&lt;&gt;0)=TRUE,IF(b_BDVSA!L966&gt;0,"D","A"),"")</f>
        <v/>
      </c>
      <c r="N966" s="125" t="str">
        <f>IF(b_BDVSA!M966&lt;&gt;"",ABS(b_BDVSA!M966),"")</f>
        <v/>
      </c>
      <c r="O966" s="125" t="str">
        <f>IF(AND(b_BDVSA!M966&lt;&gt;"",b_BDVSA!M966&lt;&gt;0)=TRUE,IF(b_BDVSA!M966&gt;0,"D","A"),"")</f>
        <v/>
      </c>
      <c r="P966" s="126" t="str">
        <f>IF(b_BDVSA!N966&lt;&gt;"",ABS(b_BDVSA!N966),"")</f>
        <v/>
      </c>
      <c r="Q966" s="125" t="str">
        <f>IF(b_BDVSA!Q966&lt;&gt;"",ABS(b_BDVSA!Q966),"")</f>
        <v/>
      </c>
      <c r="R966" s="125" t="str">
        <f>IF(AND(b_BDVSA!Q966&lt;&gt;"",b_BDVSA!Q966&lt;&gt;0)=TRUE,IF(b_BDVSA!Q966&gt;0,"D","A"),"")</f>
        <v/>
      </c>
      <c r="S966" s="125" t="str">
        <f>IF(b_BDVSA!R966&lt;&gt;"",ABS(b_BDVSA!R966),"")</f>
        <v/>
      </c>
      <c r="T966" s="125" t="str">
        <f>IF(AND(b_BDVSA!R966&lt;&gt;"",b_BDVSA!R966&lt;&gt;0)=TRUE,IF(b_BDVSA!R966&gt;0,"D","A"),"")</f>
        <v/>
      </c>
      <c r="U966" s="126" t="str">
        <f>IF(b_BDVSA!S966&lt;&gt;"",ABS(b_BDVSA!S966),"")</f>
        <v/>
      </c>
      <c r="V966" s="125" t="str">
        <f>IF(b_BDVSA!V966&lt;&gt;"",ABS(b_BDVSA!V966),"")</f>
        <v/>
      </c>
      <c r="W966" s="125" t="str">
        <f>IF(AND(b_BDVSA!V966&lt;&gt;"",b_BDVSA!V966&lt;&gt;0)=TRUE,IF(b_BDVSA!V966&gt;0,"D","A"),"")</f>
        <v/>
      </c>
      <c r="X966" s="125" t="str">
        <f>IF(b_BDVSA!W966&lt;&gt;"",ABS(b_BDVSA!W966),"")</f>
        <v/>
      </c>
      <c r="Y966" s="125" t="str">
        <f>IF(AND(b_BDVSA!W966&lt;&gt;"",b_BDVSA!W966&lt;&gt;0)=TRUE,IF(b_BDVSA!W966&gt;0,"D","A"),"")</f>
        <v/>
      </c>
      <c r="Z966" s="126" t="str">
        <f>IF(b_BDVSA!X966&lt;&gt;"",ABS(b_BDVSA!X966),"")</f>
        <v/>
      </c>
    </row>
    <row r="967" spans="1:26">
      <c r="A967" s="117" t="str">
        <f>IF(dati_pdc!A963&lt;&gt;"",IF(dati_pdc!D963=1,RIGHT(dati_pdc!A963,dati_pdc!E963),dati_pdc!A963),"")</f>
        <v/>
      </c>
      <c r="B967" s="117" t="str">
        <f>IF(dati_pdc!B963&lt;&gt;"",dati_pdc!B963,"")</f>
        <v/>
      </c>
      <c r="C967" s="117" t="str">
        <f>IF(dati_pdc!C963&lt;&gt;"",dati_pdc!C963,"")</f>
        <v/>
      </c>
      <c r="D967" s="117" t="str">
        <f>IF(dati_pdc!D963&lt;&gt;"",dati_pdc!D963,"")</f>
        <v/>
      </c>
      <c r="E967" s="125" t="str">
        <f>IF(b_BDVSA!F967&lt;&gt;"",ABS(b_BDVSA!F967),"")</f>
        <v/>
      </c>
      <c r="F967" s="125" t="str">
        <f>IF(AND(b_BDVSA!F967&lt;&gt;"",b_BDVSA!F967&lt;&gt;0)=TRUE,IF(b_BDVSA!F967&gt;0,"D","A"),"")</f>
        <v/>
      </c>
      <c r="G967" s="125" t="str">
        <f>IF(b_BDVSA!G967&lt;&gt;"",ABS(b_BDVSA!G967),"")</f>
        <v/>
      </c>
      <c r="H967" s="125" t="str">
        <f>IF(AND(b_BDVSA!G967&lt;&gt;"",b_BDVSA!G967&lt;&gt;0)=TRUE,IF(b_BDVSA!G967&gt;0,"D","A"),"")</f>
        <v/>
      </c>
      <c r="I967" s="125" t="str">
        <f>IF(b_BDVSA!H967&lt;&gt;"",ABS(b_BDVSA!H967),"")</f>
        <v/>
      </c>
      <c r="J967" s="125" t="str">
        <f>IF(AND(b_BDVSA!H967&lt;&gt;"",b_BDVSA!H967&lt;&gt;0)=TRUE,IF(b_BDVSA!H967&gt;0,"D","A"),"")</f>
        <v/>
      </c>
      <c r="K967" s="126" t="str">
        <f>IF(b_BDVSA!I967&lt;&gt;"",ABS(b_BDVSA!I967),"")</f>
        <v/>
      </c>
      <c r="L967" s="125" t="str">
        <f>IF(b_BDVSA!L967&lt;&gt;"",ABS(b_BDVSA!L967),"")</f>
        <v/>
      </c>
      <c r="M967" s="125" t="str">
        <f>IF(AND(b_BDVSA!L967&lt;&gt;"",b_BDVSA!L967&lt;&gt;0)=TRUE,IF(b_BDVSA!L967&gt;0,"D","A"),"")</f>
        <v/>
      </c>
      <c r="N967" s="125" t="str">
        <f>IF(b_BDVSA!M967&lt;&gt;"",ABS(b_BDVSA!M967),"")</f>
        <v/>
      </c>
      <c r="O967" s="125" t="str">
        <f>IF(AND(b_BDVSA!M967&lt;&gt;"",b_BDVSA!M967&lt;&gt;0)=TRUE,IF(b_BDVSA!M967&gt;0,"D","A"),"")</f>
        <v/>
      </c>
      <c r="P967" s="126" t="str">
        <f>IF(b_BDVSA!N967&lt;&gt;"",ABS(b_BDVSA!N967),"")</f>
        <v/>
      </c>
      <c r="Q967" s="125" t="str">
        <f>IF(b_BDVSA!Q967&lt;&gt;"",ABS(b_BDVSA!Q967),"")</f>
        <v/>
      </c>
      <c r="R967" s="125" t="str">
        <f>IF(AND(b_BDVSA!Q967&lt;&gt;"",b_BDVSA!Q967&lt;&gt;0)=TRUE,IF(b_BDVSA!Q967&gt;0,"D","A"),"")</f>
        <v/>
      </c>
      <c r="S967" s="125" t="str">
        <f>IF(b_BDVSA!R967&lt;&gt;"",ABS(b_BDVSA!R967),"")</f>
        <v/>
      </c>
      <c r="T967" s="125" t="str">
        <f>IF(AND(b_BDVSA!R967&lt;&gt;"",b_BDVSA!R967&lt;&gt;0)=TRUE,IF(b_BDVSA!R967&gt;0,"D","A"),"")</f>
        <v/>
      </c>
      <c r="U967" s="126" t="str">
        <f>IF(b_BDVSA!S967&lt;&gt;"",ABS(b_BDVSA!S967),"")</f>
        <v/>
      </c>
      <c r="V967" s="125" t="str">
        <f>IF(b_BDVSA!V967&lt;&gt;"",ABS(b_BDVSA!V967),"")</f>
        <v/>
      </c>
      <c r="W967" s="125" t="str">
        <f>IF(AND(b_BDVSA!V967&lt;&gt;"",b_BDVSA!V967&lt;&gt;0)=TRUE,IF(b_BDVSA!V967&gt;0,"D","A"),"")</f>
        <v/>
      </c>
      <c r="X967" s="125" t="str">
        <f>IF(b_BDVSA!W967&lt;&gt;"",ABS(b_BDVSA!W967),"")</f>
        <v/>
      </c>
      <c r="Y967" s="125" t="str">
        <f>IF(AND(b_BDVSA!W967&lt;&gt;"",b_BDVSA!W967&lt;&gt;0)=TRUE,IF(b_BDVSA!W967&gt;0,"D","A"),"")</f>
        <v/>
      </c>
      <c r="Z967" s="126" t="str">
        <f>IF(b_BDVSA!X967&lt;&gt;"",ABS(b_BDVSA!X967),"")</f>
        <v/>
      </c>
    </row>
    <row r="968" spans="1:26">
      <c r="A968" s="117" t="str">
        <f>IF(dati_pdc!A964&lt;&gt;"",IF(dati_pdc!D964=1,RIGHT(dati_pdc!A964,dati_pdc!E964),dati_pdc!A964),"")</f>
        <v/>
      </c>
      <c r="B968" s="117" t="str">
        <f>IF(dati_pdc!B964&lt;&gt;"",dati_pdc!B964,"")</f>
        <v/>
      </c>
      <c r="C968" s="117" t="str">
        <f>IF(dati_pdc!C964&lt;&gt;"",dati_pdc!C964,"")</f>
        <v/>
      </c>
      <c r="D968" s="117" t="str">
        <f>IF(dati_pdc!D964&lt;&gt;"",dati_pdc!D964,"")</f>
        <v/>
      </c>
      <c r="E968" s="125" t="str">
        <f>IF(b_BDVSA!F968&lt;&gt;"",ABS(b_BDVSA!F968),"")</f>
        <v/>
      </c>
      <c r="F968" s="125" t="str">
        <f>IF(AND(b_BDVSA!F968&lt;&gt;"",b_BDVSA!F968&lt;&gt;0)=TRUE,IF(b_BDVSA!F968&gt;0,"D","A"),"")</f>
        <v/>
      </c>
      <c r="G968" s="125" t="str">
        <f>IF(b_BDVSA!G968&lt;&gt;"",ABS(b_BDVSA!G968),"")</f>
        <v/>
      </c>
      <c r="H968" s="125" t="str">
        <f>IF(AND(b_BDVSA!G968&lt;&gt;"",b_BDVSA!G968&lt;&gt;0)=TRUE,IF(b_BDVSA!G968&gt;0,"D","A"),"")</f>
        <v/>
      </c>
      <c r="I968" s="125" t="str">
        <f>IF(b_BDVSA!H968&lt;&gt;"",ABS(b_BDVSA!H968),"")</f>
        <v/>
      </c>
      <c r="J968" s="125" t="str">
        <f>IF(AND(b_BDVSA!H968&lt;&gt;"",b_BDVSA!H968&lt;&gt;0)=TRUE,IF(b_BDVSA!H968&gt;0,"D","A"),"")</f>
        <v/>
      </c>
      <c r="K968" s="126" t="str">
        <f>IF(b_BDVSA!I968&lt;&gt;"",ABS(b_BDVSA!I968),"")</f>
        <v/>
      </c>
      <c r="L968" s="125" t="str">
        <f>IF(b_BDVSA!L968&lt;&gt;"",ABS(b_BDVSA!L968),"")</f>
        <v/>
      </c>
      <c r="M968" s="125" t="str">
        <f>IF(AND(b_BDVSA!L968&lt;&gt;"",b_BDVSA!L968&lt;&gt;0)=TRUE,IF(b_BDVSA!L968&gt;0,"D","A"),"")</f>
        <v/>
      </c>
      <c r="N968" s="125" t="str">
        <f>IF(b_BDVSA!M968&lt;&gt;"",ABS(b_BDVSA!M968),"")</f>
        <v/>
      </c>
      <c r="O968" s="125" t="str">
        <f>IF(AND(b_BDVSA!M968&lt;&gt;"",b_BDVSA!M968&lt;&gt;0)=TRUE,IF(b_BDVSA!M968&gt;0,"D","A"),"")</f>
        <v/>
      </c>
      <c r="P968" s="126" t="str">
        <f>IF(b_BDVSA!N968&lt;&gt;"",ABS(b_BDVSA!N968),"")</f>
        <v/>
      </c>
      <c r="Q968" s="125" t="str">
        <f>IF(b_BDVSA!Q968&lt;&gt;"",ABS(b_BDVSA!Q968),"")</f>
        <v/>
      </c>
      <c r="R968" s="125" t="str">
        <f>IF(AND(b_BDVSA!Q968&lt;&gt;"",b_BDVSA!Q968&lt;&gt;0)=TRUE,IF(b_BDVSA!Q968&gt;0,"D","A"),"")</f>
        <v/>
      </c>
      <c r="S968" s="125" t="str">
        <f>IF(b_BDVSA!R968&lt;&gt;"",ABS(b_BDVSA!R968),"")</f>
        <v/>
      </c>
      <c r="T968" s="125" t="str">
        <f>IF(AND(b_BDVSA!R968&lt;&gt;"",b_BDVSA!R968&lt;&gt;0)=TRUE,IF(b_BDVSA!R968&gt;0,"D","A"),"")</f>
        <v/>
      </c>
      <c r="U968" s="126" t="str">
        <f>IF(b_BDVSA!S968&lt;&gt;"",ABS(b_BDVSA!S968),"")</f>
        <v/>
      </c>
      <c r="V968" s="125" t="str">
        <f>IF(b_BDVSA!V968&lt;&gt;"",ABS(b_BDVSA!V968),"")</f>
        <v/>
      </c>
      <c r="W968" s="125" t="str">
        <f>IF(AND(b_BDVSA!V968&lt;&gt;"",b_BDVSA!V968&lt;&gt;0)=TRUE,IF(b_BDVSA!V968&gt;0,"D","A"),"")</f>
        <v/>
      </c>
      <c r="X968" s="125" t="str">
        <f>IF(b_BDVSA!W968&lt;&gt;"",ABS(b_BDVSA!W968),"")</f>
        <v/>
      </c>
      <c r="Y968" s="125" t="str">
        <f>IF(AND(b_BDVSA!W968&lt;&gt;"",b_BDVSA!W968&lt;&gt;0)=TRUE,IF(b_BDVSA!W968&gt;0,"D","A"),"")</f>
        <v/>
      </c>
      <c r="Z968" s="126" t="str">
        <f>IF(b_BDVSA!X968&lt;&gt;"",ABS(b_BDVSA!X968),"")</f>
        <v/>
      </c>
    </row>
    <row r="969" spans="1:26">
      <c r="A969" s="117" t="str">
        <f>IF(dati_pdc!A965&lt;&gt;"",IF(dati_pdc!D965=1,RIGHT(dati_pdc!A965,dati_pdc!E965),dati_pdc!A965),"")</f>
        <v/>
      </c>
      <c r="B969" s="117" t="str">
        <f>IF(dati_pdc!B965&lt;&gt;"",dati_pdc!B965,"")</f>
        <v/>
      </c>
      <c r="C969" s="117" t="str">
        <f>IF(dati_pdc!C965&lt;&gt;"",dati_pdc!C965,"")</f>
        <v/>
      </c>
      <c r="D969" s="117" t="str">
        <f>IF(dati_pdc!D965&lt;&gt;"",dati_pdc!D965,"")</f>
        <v/>
      </c>
      <c r="E969" s="125" t="str">
        <f>IF(b_BDVSA!F969&lt;&gt;"",ABS(b_BDVSA!F969),"")</f>
        <v/>
      </c>
      <c r="F969" s="125" t="str">
        <f>IF(AND(b_BDVSA!F969&lt;&gt;"",b_BDVSA!F969&lt;&gt;0)=TRUE,IF(b_BDVSA!F969&gt;0,"D","A"),"")</f>
        <v/>
      </c>
      <c r="G969" s="125" t="str">
        <f>IF(b_BDVSA!G969&lt;&gt;"",ABS(b_BDVSA!G969),"")</f>
        <v/>
      </c>
      <c r="H969" s="125" t="str">
        <f>IF(AND(b_BDVSA!G969&lt;&gt;"",b_BDVSA!G969&lt;&gt;0)=TRUE,IF(b_BDVSA!G969&gt;0,"D","A"),"")</f>
        <v/>
      </c>
      <c r="I969" s="125" t="str">
        <f>IF(b_BDVSA!H969&lt;&gt;"",ABS(b_BDVSA!H969),"")</f>
        <v/>
      </c>
      <c r="J969" s="125" t="str">
        <f>IF(AND(b_BDVSA!H969&lt;&gt;"",b_BDVSA!H969&lt;&gt;0)=TRUE,IF(b_BDVSA!H969&gt;0,"D","A"),"")</f>
        <v/>
      </c>
      <c r="K969" s="126" t="str">
        <f>IF(b_BDVSA!I969&lt;&gt;"",ABS(b_BDVSA!I969),"")</f>
        <v/>
      </c>
      <c r="L969" s="125" t="str">
        <f>IF(b_BDVSA!L969&lt;&gt;"",ABS(b_BDVSA!L969),"")</f>
        <v/>
      </c>
      <c r="M969" s="125" t="str">
        <f>IF(AND(b_BDVSA!L969&lt;&gt;"",b_BDVSA!L969&lt;&gt;0)=TRUE,IF(b_BDVSA!L969&gt;0,"D","A"),"")</f>
        <v/>
      </c>
      <c r="N969" s="125" t="str">
        <f>IF(b_BDVSA!M969&lt;&gt;"",ABS(b_BDVSA!M969),"")</f>
        <v/>
      </c>
      <c r="O969" s="125" t="str">
        <f>IF(AND(b_BDVSA!M969&lt;&gt;"",b_BDVSA!M969&lt;&gt;0)=TRUE,IF(b_BDVSA!M969&gt;0,"D","A"),"")</f>
        <v/>
      </c>
      <c r="P969" s="126" t="str">
        <f>IF(b_BDVSA!N969&lt;&gt;"",ABS(b_BDVSA!N969),"")</f>
        <v/>
      </c>
      <c r="Q969" s="125" t="str">
        <f>IF(b_BDVSA!Q969&lt;&gt;"",ABS(b_BDVSA!Q969),"")</f>
        <v/>
      </c>
      <c r="R969" s="125" t="str">
        <f>IF(AND(b_BDVSA!Q969&lt;&gt;"",b_BDVSA!Q969&lt;&gt;0)=TRUE,IF(b_BDVSA!Q969&gt;0,"D","A"),"")</f>
        <v/>
      </c>
      <c r="S969" s="125" t="str">
        <f>IF(b_BDVSA!R969&lt;&gt;"",ABS(b_BDVSA!R969),"")</f>
        <v/>
      </c>
      <c r="T969" s="125" t="str">
        <f>IF(AND(b_BDVSA!R969&lt;&gt;"",b_BDVSA!R969&lt;&gt;0)=TRUE,IF(b_BDVSA!R969&gt;0,"D","A"),"")</f>
        <v/>
      </c>
      <c r="U969" s="126" t="str">
        <f>IF(b_BDVSA!S969&lt;&gt;"",ABS(b_BDVSA!S969),"")</f>
        <v/>
      </c>
      <c r="V969" s="125" t="str">
        <f>IF(b_BDVSA!V969&lt;&gt;"",ABS(b_BDVSA!V969),"")</f>
        <v/>
      </c>
      <c r="W969" s="125" t="str">
        <f>IF(AND(b_BDVSA!V969&lt;&gt;"",b_BDVSA!V969&lt;&gt;0)=TRUE,IF(b_BDVSA!V969&gt;0,"D","A"),"")</f>
        <v/>
      </c>
      <c r="X969" s="125" t="str">
        <f>IF(b_BDVSA!W969&lt;&gt;"",ABS(b_BDVSA!W969),"")</f>
        <v/>
      </c>
      <c r="Y969" s="125" t="str">
        <f>IF(AND(b_BDVSA!W969&lt;&gt;"",b_BDVSA!W969&lt;&gt;0)=TRUE,IF(b_BDVSA!W969&gt;0,"D","A"),"")</f>
        <v/>
      </c>
      <c r="Z969" s="126" t="str">
        <f>IF(b_BDVSA!X969&lt;&gt;"",ABS(b_BDVSA!X969),"")</f>
        <v/>
      </c>
    </row>
    <row r="970" spans="1:26">
      <c r="A970" s="117" t="str">
        <f>IF(dati_pdc!A966&lt;&gt;"",IF(dati_pdc!D966=1,RIGHT(dati_pdc!A966,dati_pdc!E966),dati_pdc!A966),"")</f>
        <v/>
      </c>
      <c r="B970" s="117" t="str">
        <f>IF(dati_pdc!B966&lt;&gt;"",dati_pdc!B966,"")</f>
        <v/>
      </c>
      <c r="C970" s="117" t="str">
        <f>IF(dati_pdc!C966&lt;&gt;"",dati_pdc!C966,"")</f>
        <v/>
      </c>
      <c r="D970" s="117" t="str">
        <f>IF(dati_pdc!D966&lt;&gt;"",dati_pdc!D966,"")</f>
        <v/>
      </c>
      <c r="E970" s="125" t="str">
        <f>IF(b_BDVSA!F970&lt;&gt;"",ABS(b_BDVSA!F970),"")</f>
        <v/>
      </c>
      <c r="F970" s="125" t="str">
        <f>IF(AND(b_BDVSA!F970&lt;&gt;"",b_BDVSA!F970&lt;&gt;0)=TRUE,IF(b_BDVSA!F970&gt;0,"D","A"),"")</f>
        <v/>
      </c>
      <c r="G970" s="125" t="str">
        <f>IF(b_BDVSA!G970&lt;&gt;"",ABS(b_BDVSA!G970),"")</f>
        <v/>
      </c>
      <c r="H970" s="125" t="str">
        <f>IF(AND(b_BDVSA!G970&lt;&gt;"",b_BDVSA!G970&lt;&gt;0)=TRUE,IF(b_BDVSA!G970&gt;0,"D","A"),"")</f>
        <v/>
      </c>
      <c r="I970" s="125" t="str">
        <f>IF(b_BDVSA!H970&lt;&gt;"",ABS(b_BDVSA!H970),"")</f>
        <v/>
      </c>
      <c r="J970" s="125" t="str">
        <f>IF(AND(b_BDVSA!H970&lt;&gt;"",b_BDVSA!H970&lt;&gt;0)=TRUE,IF(b_BDVSA!H970&gt;0,"D","A"),"")</f>
        <v/>
      </c>
      <c r="K970" s="126" t="str">
        <f>IF(b_BDVSA!I970&lt;&gt;"",ABS(b_BDVSA!I970),"")</f>
        <v/>
      </c>
      <c r="L970" s="125" t="str">
        <f>IF(b_BDVSA!L970&lt;&gt;"",ABS(b_BDVSA!L970),"")</f>
        <v/>
      </c>
      <c r="M970" s="125" t="str">
        <f>IF(AND(b_BDVSA!L970&lt;&gt;"",b_BDVSA!L970&lt;&gt;0)=TRUE,IF(b_BDVSA!L970&gt;0,"D","A"),"")</f>
        <v/>
      </c>
      <c r="N970" s="125" t="str">
        <f>IF(b_BDVSA!M970&lt;&gt;"",ABS(b_BDVSA!M970),"")</f>
        <v/>
      </c>
      <c r="O970" s="125" t="str">
        <f>IF(AND(b_BDVSA!M970&lt;&gt;"",b_BDVSA!M970&lt;&gt;0)=TRUE,IF(b_BDVSA!M970&gt;0,"D","A"),"")</f>
        <v/>
      </c>
      <c r="P970" s="126" t="str">
        <f>IF(b_BDVSA!N970&lt;&gt;"",ABS(b_BDVSA!N970),"")</f>
        <v/>
      </c>
      <c r="Q970" s="125" t="str">
        <f>IF(b_BDVSA!Q970&lt;&gt;"",ABS(b_BDVSA!Q970),"")</f>
        <v/>
      </c>
      <c r="R970" s="125" t="str">
        <f>IF(AND(b_BDVSA!Q970&lt;&gt;"",b_BDVSA!Q970&lt;&gt;0)=TRUE,IF(b_BDVSA!Q970&gt;0,"D","A"),"")</f>
        <v/>
      </c>
      <c r="S970" s="125" t="str">
        <f>IF(b_BDVSA!R970&lt;&gt;"",ABS(b_BDVSA!R970),"")</f>
        <v/>
      </c>
      <c r="T970" s="125" t="str">
        <f>IF(AND(b_BDVSA!R970&lt;&gt;"",b_BDVSA!R970&lt;&gt;0)=TRUE,IF(b_BDVSA!R970&gt;0,"D","A"),"")</f>
        <v/>
      </c>
      <c r="U970" s="126" t="str">
        <f>IF(b_BDVSA!S970&lt;&gt;"",ABS(b_BDVSA!S970),"")</f>
        <v/>
      </c>
      <c r="V970" s="125" t="str">
        <f>IF(b_BDVSA!V970&lt;&gt;"",ABS(b_BDVSA!V970),"")</f>
        <v/>
      </c>
      <c r="W970" s="125" t="str">
        <f>IF(AND(b_BDVSA!V970&lt;&gt;"",b_BDVSA!V970&lt;&gt;0)=TRUE,IF(b_BDVSA!V970&gt;0,"D","A"),"")</f>
        <v/>
      </c>
      <c r="X970" s="125" t="str">
        <f>IF(b_BDVSA!W970&lt;&gt;"",ABS(b_BDVSA!W970),"")</f>
        <v/>
      </c>
      <c r="Y970" s="125" t="str">
        <f>IF(AND(b_BDVSA!W970&lt;&gt;"",b_BDVSA!W970&lt;&gt;0)=TRUE,IF(b_BDVSA!W970&gt;0,"D","A"),"")</f>
        <v/>
      </c>
      <c r="Z970" s="126" t="str">
        <f>IF(b_BDVSA!X970&lt;&gt;"",ABS(b_BDVSA!X970),"")</f>
        <v/>
      </c>
    </row>
    <row r="971" spans="1:26">
      <c r="A971" s="117" t="str">
        <f>IF(dati_pdc!A967&lt;&gt;"",IF(dati_pdc!D967=1,RIGHT(dati_pdc!A967,dati_pdc!E967),dati_pdc!A967),"")</f>
        <v/>
      </c>
      <c r="B971" s="117" t="str">
        <f>IF(dati_pdc!B967&lt;&gt;"",dati_pdc!B967,"")</f>
        <v/>
      </c>
      <c r="C971" s="117" t="str">
        <f>IF(dati_pdc!C967&lt;&gt;"",dati_pdc!C967,"")</f>
        <v/>
      </c>
      <c r="D971" s="117" t="str">
        <f>IF(dati_pdc!D967&lt;&gt;"",dati_pdc!D967,"")</f>
        <v/>
      </c>
      <c r="E971" s="125" t="str">
        <f>IF(b_BDVSA!F971&lt;&gt;"",ABS(b_BDVSA!F971),"")</f>
        <v/>
      </c>
      <c r="F971" s="125" t="str">
        <f>IF(AND(b_BDVSA!F971&lt;&gt;"",b_BDVSA!F971&lt;&gt;0)=TRUE,IF(b_BDVSA!F971&gt;0,"D","A"),"")</f>
        <v/>
      </c>
      <c r="G971" s="125" t="str">
        <f>IF(b_BDVSA!G971&lt;&gt;"",ABS(b_BDVSA!G971),"")</f>
        <v/>
      </c>
      <c r="H971" s="125" t="str">
        <f>IF(AND(b_BDVSA!G971&lt;&gt;"",b_BDVSA!G971&lt;&gt;0)=TRUE,IF(b_BDVSA!G971&gt;0,"D","A"),"")</f>
        <v/>
      </c>
      <c r="I971" s="125" t="str">
        <f>IF(b_BDVSA!H971&lt;&gt;"",ABS(b_BDVSA!H971),"")</f>
        <v/>
      </c>
      <c r="J971" s="125" t="str">
        <f>IF(AND(b_BDVSA!H971&lt;&gt;"",b_BDVSA!H971&lt;&gt;0)=TRUE,IF(b_BDVSA!H971&gt;0,"D","A"),"")</f>
        <v/>
      </c>
      <c r="K971" s="126" t="str">
        <f>IF(b_BDVSA!I971&lt;&gt;"",ABS(b_BDVSA!I971),"")</f>
        <v/>
      </c>
      <c r="L971" s="125" t="str">
        <f>IF(b_BDVSA!L971&lt;&gt;"",ABS(b_BDVSA!L971),"")</f>
        <v/>
      </c>
      <c r="M971" s="125" t="str">
        <f>IF(AND(b_BDVSA!L971&lt;&gt;"",b_BDVSA!L971&lt;&gt;0)=TRUE,IF(b_BDVSA!L971&gt;0,"D","A"),"")</f>
        <v/>
      </c>
      <c r="N971" s="125" t="str">
        <f>IF(b_BDVSA!M971&lt;&gt;"",ABS(b_BDVSA!M971),"")</f>
        <v/>
      </c>
      <c r="O971" s="125" t="str">
        <f>IF(AND(b_BDVSA!M971&lt;&gt;"",b_BDVSA!M971&lt;&gt;0)=TRUE,IF(b_BDVSA!M971&gt;0,"D","A"),"")</f>
        <v/>
      </c>
      <c r="P971" s="126" t="str">
        <f>IF(b_BDVSA!N971&lt;&gt;"",ABS(b_BDVSA!N971),"")</f>
        <v/>
      </c>
      <c r="Q971" s="125" t="str">
        <f>IF(b_BDVSA!Q971&lt;&gt;"",ABS(b_BDVSA!Q971),"")</f>
        <v/>
      </c>
      <c r="R971" s="125" t="str">
        <f>IF(AND(b_BDVSA!Q971&lt;&gt;"",b_BDVSA!Q971&lt;&gt;0)=TRUE,IF(b_BDVSA!Q971&gt;0,"D","A"),"")</f>
        <v/>
      </c>
      <c r="S971" s="125" t="str">
        <f>IF(b_BDVSA!R971&lt;&gt;"",ABS(b_BDVSA!R971),"")</f>
        <v/>
      </c>
      <c r="T971" s="125" t="str">
        <f>IF(AND(b_BDVSA!R971&lt;&gt;"",b_BDVSA!R971&lt;&gt;0)=TRUE,IF(b_BDVSA!R971&gt;0,"D","A"),"")</f>
        <v/>
      </c>
      <c r="U971" s="126" t="str">
        <f>IF(b_BDVSA!S971&lt;&gt;"",ABS(b_BDVSA!S971),"")</f>
        <v/>
      </c>
      <c r="V971" s="125" t="str">
        <f>IF(b_BDVSA!V971&lt;&gt;"",ABS(b_BDVSA!V971),"")</f>
        <v/>
      </c>
      <c r="W971" s="125" t="str">
        <f>IF(AND(b_BDVSA!V971&lt;&gt;"",b_BDVSA!V971&lt;&gt;0)=TRUE,IF(b_BDVSA!V971&gt;0,"D","A"),"")</f>
        <v/>
      </c>
      <c r="X971" s="125" t="str">
        <f>IF(b_BDVSA!W971&lt;&gt;"",ABS(b_BDVSA!W971),"")</f>
        <v/>
      </c>
      <c r="Y971" s="125" t="str">
        <f>IF(AND(b_BDVSA!W971&lt;&gt;"",b_BDVSA!W971&lt;&gt;0)=TRUE,IF(b_BDVSA!W971&gt;0,"D","A"),"")</f>
        <v/>
      </c>
      <c r="Z971" s="126" t="str">
        <f>IF(b_BDVSA!X971&lt;&gt;"",ABS(b_BDVSA!X971),"")</f>
        <v/>
      </c>
    </row>
    <row r="972" spans="1:26">
      <c r="A972" s="117" t="str">
        <f>IF(dati_pdc!A968&lt;&gt;"",IF(dati_pdc!D968=1,RIGHT(dati_pdc!A968,dati_pdc!E968),dati_pdc!A968),"")</f>
        <v/>
      </c>
      <c r="B972" s="117" t="str">
        <f>IF(dati_pdc!B968&lt;&gt;"",dati_pdc!B968,"")</f>
        <v/>
      </c>
      <c r="C972" s="117" t="str">
        <f>IF(dati_pdc!C968&lt;&gt;"",dati_pdc!C968,"")</f>
        <v/>
      </c>
      <c r="D972" s="117" t="str">
        <f>IF(dati_pdc!D968&lt;&gt;"",dati_pdc!D968,"")</f>
        <v/>
      </c>
      <c r="E972" s="125" t="str">
        <f>IF(b_BDVSA!F972&lt;&gt;"",ABS(b_BDVSA!F972),"")</f>
        <v/>
      </c>
      <c r="F972" s="125" t="str">
        <f>IF(AND(b_BDVSA!F972&lt;&gt;"",b_BDVSA!F972&lt;&gt;0)=TRUE,IF(b_BDVSA!F972&gt;0,"D","A"),"")</f>
        <v/>
      </c>
      <c r="G972" s="125" t="str">
        <f>IF(b_BDVSA!G972&lt;&gt;"",ABS(b_BDVSA!G972),"")</f>
        <v/>
      </c>
      <c r="H972" s="125" t="str">
        <f>IF(AND(b_BDVSA!G972&lt;&gt;"",b_BDVSA!G972&lt;&gt;0)=TRUE,IF(b_BDVSA!G972&gt;0,"D","A"),"")</f>
        <v/>
      </c>
      <c r="I972" s="125" t="str">
        <f>IF(b_BDVSA!H972&lt;&gt;"",ABS(b_BDVSA!H972),"")</f>
        <v/>
      </c>
      <c r="J972" s="125" t="str">
        <f>IF(AND(b_BDVSA!H972&lt;&gt;"",b_BDVSA!H972&lt;&gt;0)=TRUE,IF(b_BDVSA!H972&gt;0,"D","A"),"")</f>
        <v/>
      </c>
      <c r="K972" s="126" t="str">
        <f>IF(b_BDVSA!I972&lt;&gt;"",ABS(b_BDVSA!I972),"")</f>
        <v/>
      </c>
      <c r="L972" s="125" t="str">
        <f>IF(b_BDVSA!L972&lt;&gt;"",ABS(b_BDVSA!L972),"")</f>
        <v/>
      </c>
      <c r="M972" s="125" t="str">
        <f>IF(AND(b_BDVSA!L972&lt;&gt;"",b_BDVSA!L972&lt;&gt;0)=TRUE,IF(b_BDVSA!L972&gt;0,"D","A"),"")</f>
        <v/>
      </c>
      <c r="N972" s="125" t="str">
        <f>IF(b_BDVSA!M972&lt;&gt;"",ABS(b_BDVSA!M972),"")</f>
        <v/>
      </c>
      <c r="O972" s="125" t="str">
        <f>IF(AND(b_BDVSA!M972&lt;&gt;"",b_BDVSA!M972&lt;&gt;0)=TRUE,IF(b_BDVSA!M972&gt;0,"D","A"),"")</f>
        <v/>
      </c>
      <c r="P972" s="126" t="str">
        <f>IF(b_BDVSA!N972&lt;&gt;"",ABS(b_BDVSA!N972),"")</f>
        <v/>
      </c>
      <c r="Q972" s="125" t="str">
        <f>IF(b_BDVSA!Q972&lt;&gt;"",ABS(b_BDVSA!Q972),"")</f>
        <v/>
      </c>
      <c r="R972" s="125" t="str">
        <f>IF(AND(b_BDVSA!Q972&lt;&gt;"",b_BDVSA!Q972&lt;&gt;0)=TRUE,IF(b_BDVSA!Q972&gt;0,"D","A"),"")</f>
        <v/>
      </c>
      <c r="S972" s="125" t="str">
        <f>IF(b_BDVSA!R972&lt;&gt;"",ABS(b_BDVSA!R972),"")</f>
        <v/>
      </c>
      <c r="T972" s="125" t="str">
        <f>IF(AND(b_BDVSA!R972&lt;&gt;"",b_BDVSA!R972&lt;&gt;0)=TRUE,IF(b_BDVSA!R972&gt;0,"D","A"),"")</f>
        <v/>
      </c>
      <c r="U972" s="126" t="str">
        <f>IF(b_BDVSA!S972&lt;&gt;"",ABS(b_BDVSA!S972),"")</f>
        <v/>
      </c>
      <c r="V972" s="125" t="str">
        <f>IF(b_BDVSA!V972&lt;&gt;"",ABS(b_BDVSA!V972),"")</f>
        <v/>
      </c>
      <c r="W972" s="125" t="str">
        <f>IF(AND(b_BDVSA!V972&lt;&gt;"",b_BDVSA!V972&lt;&gt;0)=TRUE,IF(b_BDVSA!V972&gt;0,"D","A"),"")</f>
        <v/>
      </c>
      <c r="X972" s="125" t="str">
        <f>IF(b_BDVSA!W972&lt;&gt;"",ABS(b_BDVSA!W972),"")</f>
        <v/>
      </c>
      <c r="Y972" s="125" t="str">
        <f>IF(AND(b_BDVSA!W972&lt;&gt;"",b_BDVSA!W972&lt;&gt;0)=TRUE,IF(b_BDVSA!W972&gt;0,"D","A"),"")</f>
        <v/>
      </c>
      <c r="Z972" s="126" t="str">
        <f>IF(b_BDVSA!X972&lt;&gt;"",ABS(b_BDVSA!X972),"")</f>
        <v/>
      </c>
    </row>
    <row r="973" spans="1:26">
      <c r="A973" s="117" t="str">
        <f>IF(dati_pdc!A969&lt;&gt;"",IF(dati_pdc!D969=1,RIGHT(dati_pdc!A969,dati_pdc!E969),dati_pdc!A969),"")</f>
        <v/>
      </c>
      <c r="B973" s="117" t="str">
        <f>IF(dati_pdc!B969&lt;&gt;"",dati_pdc!B969,"")</f>
        <v/>
      </c>
      <c r="C973" s="117" t="str">
        <f>IF(dati_pdc!C969&lt;&gt;"",dati_pdc!C969,"")</f>
        <v/>
      </c>
      <c r="D973" s="117" t="str">
        <f>IF(dati_pdc!D969&lt;&gt;"",dati_pdc!D969,"")</f>
        <v/>
      </c>
      <c r="E973" s="125" t="str">
        <f>IF(b_BDVSA!F973&lt;&gt;"",ABS(b_BDVSA!F973),"")</f>
        <v/>
      </c>
      <c r="F973" s="125" t="str">
        <f>IF(AND(b_BDVSA!F973&lt;&gt;"",b_BDVSA!F973&lt;&gt;0)=TRUE,IF(b_BDVSA!F973&gt;0,"D","A"),"")</f>
        <v/>
      </c>
      <c r="G973" s="125" t="str">
        <f>IF(b_BDVSA!G973&lt;&gt;"",ABS(b_BDVSA!G973),"")</f>
        <v/>
      </c>
      <c r="H973" s="125" t="str">
        <f>IF(AND(b_BDVSA!G973&lt;&gt;"",b_BDVSA!G973&lt;&gt;0)=TRUE,IF(b_BDVSA!G973&gt;0,"D","A"),"")</f>
        <v/>
      </c>
      <c r="I973" s="125" t="str">
        <f>IF(b_BDVSA!H973&lt;&gt;"",ABS(b_BDVSA!H973),"")</f>
        <v/>
      </c>
      <c r="J973" s="125" t="str">
        <f>IF(AND(b_BDVSA!H973&lt;&gt;"",b_BDVSA!H973&lt;&gt;0)=TRUE,IF(b_BDVSA!H973&gt;0,"D","A"),"")</f>
        <v/>
      </c>
      <c r="K973" s="126" t="str">
        <f>IF(b_BDVSA!I973&lt;&gt;"",ABS(b_BDVSA!I973),"")</f>
        <v/>
      </c>
      <c r="L973" s="125" t="str">
        <f>IF(b_BDVSA!L973&lt;&gt;"",ABS(b_BDVSA!L973),"")</f>
        <v/>
      </c>
      <c r="M973" s="125" t="str">
        <f>IF(AND(b_BDVSA!L973&lt;&gt;"",b_BDVSA!L973&lt;&gt;0)=TRUE,IF(b_BDVSA!L973&gt;0,"D","A"),"")</f>
        <v/>
      </c>
      <c r="N973" s="125" t="str">
        <f>IF(b_BDVSA!M973&lt;&gt;"",ABS(b_BDVSA!M973),"")</f>
        <v/>
      </c>
      <c r="O973" s="125" t="str">
        <f>IF(AND(b_BDVSA!M973&lt;&gt;"",b_BDVSA!M973&lt;&gt;0)=TRUE,IF(b_BDVSA!M973&gt;0,"D","A"),"")</f>
        <v/>
      </c>
      <c r="P973" s="126" t="str">
        <f>IF(b_BDVSA!N973&lt;&gt;"",ABS(b_BDVSA!N973),"")</f>
        <v/>
      </c>
      <c r="Q973" s="125" t="str">
        <f>IF(b_BDVSA!Q973&lt;&gt;"",ABS(b_BDVSA!Q973),"")</f>
        <v/>
      </c>
      <c r="R973" s="125" t="str">
        <f>IF(AND(b_BDVSA!Q973&lt;&gt;"",b_BDVSA!Q973&lt;&gt;0)=TRUE,IF(b_BDVSA!Q973&gt;0,"D","A"),"")</f>
        <v/>
      </c>
      <c r="S973" s="125" t="str">
        <f>IF(b_BDVSA!R973&lt;&gt;"",ABS(b_BDVSA!R973),"")</f>
        <v/>
      </c>
      <c r="T973" s="125" t="str">
        <f>IF(AND(b_BDVSA!R973&lt;&gt;"",b_BDVSA!R973&lt;&gt;0)=TRUE,IF(b_BDVSA!R973&gt;0,"D","A"),"")</f>
        <v/>
      </c>
      <c r="U973" s="126" t="str">
        <f>IF(b_BDVSA!S973&lt;&gt;"",ABS(b_BDVSA!S973),"")</f>
        <v/>
      </c>
      <c r="V973" s="125" t="str">
        <f>IF(b_BDVSA!V973&lt;&gt;"",ABS(b_BDVSA!V973),"")</f>
        <v/>
      </c>
      <c r="W973" s="125" t="str">
        <f>IF(AND(b_BDVSA!V973&lt;&gt;"",b_BDVSA!V973&lt;&gt;0)=TRUE,IF(b_BDVSA!V973&gt;0,"D","A"),"")</f>
        <v/>
      </c>
      <c r="X973" s="125" t="str">
        <f>IF(b_BDVSA!W973&lt;&gt;"",ABS(b_BDVSA!W973),"")</f>
        <v/>
      </c>
      <c r="Y973" s="125" t="str">
        <f>IF(AND(b_BDVSA!W973&lt;&gt;"",b_BDVSA!W973&lt;&gt;0)=TRUE,IF(b_BDVSA!W973&gt;0,"D","A"),"")</f>
        <v/>
      </c>
      <c r="Z973" s="126" t="str">
        <f>IF(b_BDVSA!X973&lt;&gt;"",ABS(b_BDVSA!X973),"")</f>
        <v/>
      </c>
    </row>
    <row r="974" spans="1:26">
      <c r="A974" s="117" t="str">
        <f>IF(dati_pdc!A970&lt;&gt;"",IF(dati_pdc!D970=1,RIGHT(dati_pdc!A970,dati_pdc!E970),dati_pdc!A970),"")</f>
        <v/>
      </c>
      <c r="B974" s="117" t="str">
        <f>IF(dati_pdc!B970&lt;&gt;"",dati_pdc!B970,"")</f>
        <v/>
      </c>
      <c r="C974" s="117" t="str">
        <f>IF(dati_pdc!C970&lt;&gt;"",dati_pdc!C970,"")</f>
        <v/>
      </c>
      <c r="D974" s="117" t="str">
        <f>IF(dati_pdc!D970&lt;&gt;"",dati_pdc!D970,"")</f>
        <v/>
      </c>
      <c r="E974" s="125" t="str">
        <f>IF(b_BDVSA!F974&lt;&gt;"",ABS(b_BDVSA!F974),"")</f>
        <v/>
      </c>
      <c r="F974" s="125" t="str">
        <f>IF(AND(b_BDVSA!F974&lt;&gt;"",b_BDVSA!F974&lt;&gt;0)=TRUE,IF(b_BDVSA!F974&gt;0,"D","A"),"")</f>
        <v/>
      </c>
      <c r="G974" s="125" t="str">
        <f>IF(b_BDVSA!G974&lt;&gt;"",ABS(b_BDVSA!G974),"")</f>
        <v/>
      </c>
      <c r="H974" s="125" t="str">
        <f>IF(AND(b_BDVSA!G974&lt;&gt;"",b_BDVSA!G974&lt;&gt;0)=TRUE,IF(b_BDVSA!G974&gt;0,"D","A"),"")</f>
        <v/>
      </c>
      <c r="I974" s="125" t="str">
        <f>IF(b_BDVSA!H974&lt;&gt;"",ABS(b_BDVSA!H974),"")</f>
        <v/>
      </c>
      <c r="J974" s="125" t="str">
        <f>IF(AND(b_BDVSA!H974&lt;&gt;"",b_BDVSA!H974&lt;&gt;0)=TRUE,IF(b_BDVSA!H974&gt;0,"D","A"),"")</f>
        <v/>
      </c>
      <c r="K974" s="126" t="str">
        <f>IF(b_BDVSA!I974&lt;&gt;"",ABS(b_BDVSA!I974),"")</f>
        <v/>
      </c>
      <c r="L974" s="125" t="str">
        <f>IF(b_BDVSA!L974&lt;&gt;"",ABS(b_BDVSA!L974),"")</f>
        <v/>
      </c>
      <c r="M974" s="125" t="str">
        <f>IF(AND(b_BDVSA!L974&lt;&gt;"",b_BDVSA!L974&lt;&gt;0)=TRUE,IF(b_BDVSA!L974&gt;0,"D","A"),"")</f>
        <v/>
      </c>
      <c r="N974" s="125" t="str">
        <f>IF(b_BDVSA!M974&lt;&gt;"",ABS(b_BDVSA!M974),"")</f>
        <v/>
      </c>
      <c r="O974" s="125" t="str">
        <f>IF(AND(b_BDVSA!M974&lt;&gt;"",b_BDVSA!M974&lt;&gt;0)=TRUE,IF(b_BDVSA!M974&gt;0,"D","A"),"")</f>
        <v/>
      </c>
      <c r="P974" s="126" t="str">
        <f>IF(b_BDVSA!N974&lt;&gt;"",ABS(b_BDVSA!N974),"")</f>
        <v/>
      </c>
      <c r="Q974" s="125" t="str">
        <f>IF(b_BDVSA!Q974&lt;&gt;"",ABS(b_BDVSA!Q974),"")</f>
        <v/>
      </c>
      <c r="R974" s="125" t="str">
        <f>IF(AND(b_BDVSA!Q974&lt;&gt;"",b_BDVSA!Q974&lt;&gt;0)=TRUE,IF(b_BDVSA!Q974&gt;0,"D","A"),"")</f>
        <v/>
      </c>
      <c r="S974" s="125" t="str">
        <f>IF(b_BDVSA!R974&lt;&gt;"",ABS(b_BDVSA!R974),"")</f>
        <v/>
      </c>
      <c r="T974" s="125" t="str">
        <f>IF(AND(b_BDVSA!R974&lt;&gt;"",b_BDVSA!R974&lt;&gt;0)=TRUE,IF(b_BDVSA!R974&gt;0,"D","A"),"")</f>
        <v/>
      </c>
      <c r="U974" s="126" t="str">
        <f>IF(b_BDVSA!S974&lt;&gt;"",ABS(b_BDVSA!S974),"")</f>
        <v/>
      </c>
      <c r="V974" s="125" t="str">
        <f>IF(b_BDVSA!V974&lt;&gt;"",ABS(b_BDVSA!V974),"")</f>
        <v/>
      </c>
      <c r="W974" s="125" t="str">
        <f>IF(AND(b_BDVSA!V974&lt;&gt;"",b_BDVSA!V974&lt;&gt;0)=TRUE,IF(b_BDVSA!V974&gt;0,"D","A"),"")</f>
        <v/>
      </c>
      <c r="X974" s="125" t="str">
        <f>IF(b_BDVSA!W974&lt;&gt;"",ABS(b_BDVSA!W974),"")</f>
        <v/>
      </c>
      <c r="Y974" s="125" t="str">
        <f>IF(AND(b_BDVSA!W974&lt;&gt;"",b_BDVSA!W974&lt;&gt;0)=TRUE,IF(b_BDVSA!W974&gt;0,"D","A"),"")</f>
        <v/>
      </c>
      <c r="Z974" s="126" t="str">
        <f>IF(b_BDVSA!X974&lt;&gt;"",ABS(b_BDVSA!X974),"")</f>
        <v/>
      </c>
    </row>
    <row r="975" spans="1:26">
      <c r="A975" s="117" t="str">
        <f>IF(dati_pdc!A971&lt;&gt;"",IF(dati_pdc!D971=1,RIGHT(dati_pdc!A971,dati_pdc!E971),dati_pdc!A971),"")</f>
        <v/>
      </c>
      <c r="B975" s="117" t="str">
        <f>IF(dati_pdc!B971&lt;&gt;"",dati_pdc!B971,"")</f>
        <v/>
      </c>
      <c r="C975" s="117" t="str">
        <f>IF(dati_pdc!C971&lt;&gt;"",dati_pdc!C971,"")</f>
        <v/>
      </c>
      <c r="D975" s="117" t="str">
        <f>IF(dati_pdc!D971&lt;&gt;"",dati_pdc!D971,"")</f>
        <v/>
      </c>
      <c r="E975" s="125" t="str">
        <f>IF(b_BDVSA!F975&lt;&gt;"",ABS(b_BDVSA!F975),"")</f>
        <v/>
      </c>
      <c r="F975" s="125" t="str">
        <f>IF(AND(b_BDVSA!F975&lt;&gt;"",b_BDVSA!F975&lt;&gt;0)=TRUE,IF(b_BDVSA!F975&gt;0,"D","A"),"")</f>
        <v/>
      </c>
      <c r="G975" s="125" t="str">
        <f>IF(b_BDVSA!G975&lt;&gt;"",ABS(b_BDVSA!G975),"")</f>
        <v/>
      </c>
      <c r="H975" s="125" t="str">
        <f>IF(AND(b_BDVSA!G975&lt;&gt;"",b_BDVSA!G975&lt;&gt;0)=TRUE,IF(b_BDVSA!G975&gt;0,"D","A"),"")</f>
        <v/>
      </c>
      <c r="I975" s="125" t="str">
        <f>IF(b_BDVSA!H975&lt;&gt;"",ABS(b_BDVSA!H975),"")</f>
        <v/>
      </c>
      <c r="J975" s="125" t="str">
        <f>IF(AND(b_BDVSA!H975&lt;&gt;"",b_BDVSA!H975&lt;&gt;0)=TRUE,IF(b_BDVSA!H975&gt;0,"D","A"),"")</f>
        <v/>
      </c>
      <c r="K975" s="126" t="str">
        <f>IF(b_BDVSA!I975&lt;&gt;"",ABS(b_BDVSA!I975),"")</f>
        <v/>
      </c>
      <c r="L975" s="125" t="str">
        <f>IF(b_BDVSA!L975&lt;&gt;"",ABS(b_BDVSA!L975),"")</f>
        <v/>
      </c>
      <c r="M975" s="125" t="str">
        <f>IF(AND(b_BDVSA!L975&lt;&gt;"",b_BDVSA!L975&lt;&gt;0)=TRUE,IF(b_BDVSA!L975&gt;0,"D","A"),"")</f>
        <v/>
      </c>
      <c r="N975" s="125" t="str">
        <f>IF(b_BDVSA!M975&lt;&gt;"",ABS(b_BDVSA!M975),"")</f>
        <v/>
      </c>
      <c r="O975" s="125" t="str">
        <f>IF(AND(b_BDVSA!M975&lt;&gt;"",b_BDVSA!M975&lt;&gt;0)=TRUE,IF(b_BDVSA!M975&gt;0,"D","A"),"")</f>
        <v/>
      </c>
      <c r="P975" s="126" t="str">
        <f>IF(b_BDVSA!N975&lt;&gt;"",ABS(b_BDVSA!N975),"")</f>
        <v/>
      </c>
      <c r="Q975" s="125" t="str">
        <f>IF(b_BDVSA!Q975&lt;&gt;"",ABS(b_BDVSA!Q975),"")</f>
        <v/>
      </c>
      <c r="R975" s="125" t="str">
        <f>IF(AND(b_BDVSA!Q975&lt;&gt;"",b_BDVSA!Q975&lt;&gt;0)=TRUE,IF(b_BDVSA!Q975&gt;0,"D","A"),"")</f>
        <v/>
      </c>
      <c r="S975" s="125" t="str">
        <f>IF(b_BDVSA!R975&lt;&gt;"",ABS(b_BDVSA!R975),"")</f>
        <v/>
      </c>
      <c r="T975" s="125" t="str">
        <f>IF(AND(b_BDVSA!R975&lt;&gt;"",b_BDVSA!R975&lt;&gt;0)=TRUE,IF(b_BDVSA!R975&gt;0,"D","A"),"")</f>
        <v/>
      </c>
      <c r="U975" s="126" t="str">
        <f>IF(b_BDVSA!S975&lt;&gt;"",ABS(b_BDVSA!S975),"")</f>
        <v/>
      </c>
      <c r="V975" s="125" t="str">
        <f>IF(b_BDVSA!V975&lt;&gt;"",ABS(b_BDVSA!V975),"")</f>
        <v/>
      </c>
      <c r="W975" s="125" t="str">
        <f>IF(AND(b_BDVSA!V975&lt;&gt;"",b_BDVSA!V975&lt;&gt;0)=TRUE,IF(b_BDVSA!V975&gt;0,"D","A"),"")</f>
        <v/>
      </c>
      <c r="X975" s="125" t="str">
        <f>IF(b_BDVSA!W975&lt;&gt;"",ABS(b_BDVSA!W975),"")</f>
        <v/>
      </c>
      <c r="Y975" s="125" t="str">
        <f>IF(AND(b_BDVSA!W975&lt;&gt;"",b_BDVSA!W975&lt;&gt;0)=TRUE,IF(b_BDVSA!W975&gt;0,"D","A"),"")</f>
        <v/>
      </c>
      <c r="Z975" s="126" t="str">
        <f>IF(b_BDVSA!X975&lt;&gt;"",ABS(b_BDVSA!X975),"")</f>
        <v/>
      </c>
    </row>
    <row r="976" spans="1:26">
      <c r="A976" s="117" t="str">
        <f>IF(dati_pdc!A972&lt;&gt;"",IF(dati_pdc!D972=1,RIGHT(dati_pdc!A972,dati_pdc!E972),dati_pdc!A972),"")</f>
        <v/>
      </c>
      <c r="B976" s="117" t="str">
        <f>IF(dati_pdc!B972&lt;&gt;"",dati_pdc!B972,"")</f>
        <v/>
      </c>
      <c r="C976" s="117" t="str">
        <f>IF(dati_pdc!C972&lt;&gt;"",dati_pdc!C972,"")</f>
        <v/>
      </c>
      <c r="D976" s="117" t="str">
        <f>IF(dati_pdc!D972&lt;&gt;"",dati_pdc!D972,"")</f>
        <v/>
      </c>
      <c r="E976" s="125" t="str">
        <f>IF(b_BDVSA!F976&lt;&gt;"",ABS(b_BDVSA!F976),"")</f>
        <v/>
      </c>
      <c r="F976" s="125" t="str">
        <f>IF(AND(b_BDVSA!F976&lt;&gt;"",b_BDVSA!F976&lt;&gt;0)=TRUE,IF(b_BDVSA!F976&gt;0,"D","A"),"")</f>
        <v/>
      </c>
      <c r="G976" s="125" t="str">
        <f>IF(b_BDVSA!G976&lt;&gt;"",ABS(b_BDVSA!G976),"")</f>
        <v/>
      </c>
      <c r="H976" s="125" t="str">
        <f>IF(AND(b_BDVSA!G976&lt;&gt;"",b_BDVSA!G976&lt;&gt;0)=TRUE,IF(b_BDVSA!G976&gt;0,"D","A"),"")</f>
        <v/>
      </c>
      <c r="I976" s="125" t="str">
        <f>IF(b_BDVSA!H976&lt;&gt;"",ABS(b_BDVSA!H976),"")</f>
        <v/>
      </c>
      <c r="J976" s="125" t="str">
        <f>IF(AND(b_BDVSA!H976&lt;&gt;"",b_BDVSA!H976&lt;&gt;0)=TRUE,IF(b_BDVSA!H976&gt;0,"D","A"),"")</f>
        <v/>
      </c>
      <c r="K976" s="126" t="str">
        <f>IF(b_BDVSA!I976&lt;&gt;"",ABS(b_BDVSA!I976),"")</f>
        <v/>
      </c>
      <c r="L976" s="125" t="str">
        <f>IF(b_BDVSA!L976&lt;&gt;"",ABS(b_BDVSA!L976),"")</f>
        <v/>
      </c>
      <c r="M976" s="125" t="str">
        <f>IF(AND(b_BDVSA!L976&lt;&gt;"",b_BDVSA!L976&lt;&gt;0)=TRUE,IF(b_BDVSA!L976&gt;0,"D","A"),"")</f>
        <v/>
      </c>
      <c r="N976" s="125" t="str">
        <f>IF(b_BDVSA!M976&lt;&gt;"",ABS(b_BDVSA!M976),"")</f>
        <v/>
      </c>
      <c r="O976" s="125" t="str">
        <f>IF(AND(b_BDVSA!M976&lt;&gt;"",b_BDVSA!M976&lt;&gt;0)=TRUE,IF(b_BDVSA!M976&gt;0,"D","A"),"")</f>
        <v/>
      </c>
      <c r="P976" s="126" t="str">
        <f>IF(b_BDVSA!N976&lt;&gt;"",ABS(b_BDVSA!N976),"")</f>
        <v/>
      </c>
      <c r="Q976" s="125" t="str">
        <f>IF(b_BDVSA!Q976&lt;&gt;"",ABS(b_BDVSA!Q976),"")</f>
        <v/>
      </c>
      <c r="R976" s="125" t="str">
        <f>IF(AND(b_BDVSA!Q976&lt;&gt;"",b_BDVSA!Q976&lt;&gt;0)=TRUE,IF(b_BDVSA!Q976&gt;0,"D","A"),"")</f>
        <v/>
      </c>
      <c r="S976" s="125" t="str">
        <f>IF(b_BDVSA!R976&lt;&gt;"",ABS(b_BDVSA!R976),"")</f>
        <v/>
      </c>
      <c r="T976" s="125" t="str">
        <f>IF(AND(b_BDVSA!R976&lt;&gt;"",b_BDVSA!R976&lt;&gt;0)=TRUE,IF(b_BDVSA!R976&gt;0,"D","A"),"")</f>
        <v/>
      </c>
      <c r="U976" s="126" t="str">
        <f>IF(b_BDVSA!S976&lt;&gt;"",ABS(b_BDVSA!S976),"")</f>
        <v/>
      </c>
      <c r="V976" s="125" t="str">
        <f>IF(b_BDVSA!V976&lt;&gt;"",ABS(b_BDVSA!V976),"")</f>
        <v/>
      </c>
      <c r="W976" s="125" t="str">
        <f>IF(AND(b_BDVSA!V976&lt;&gt;"",b_BDVSA!V976&lt;&gt;0)=TRUE,IF(b_BDVSA!V976&gt;0,"D","A"),"")</f>
        <v/>
      </c>
      <c r="X976" s="125" t="str">
        <f>IF(b_BDVSA!W976&lt;&gt;"",ABS(b_BDVSA!W976),"")</f>
        <v/>
      </c>
      <c r="Y976" s="125" t="str">
        <f>IF(AND(b_BDVSA!W976&lt;&gt;"",b_BDVSA!W976&lt;&gt;0)=TRUE,IF(b_BDVSA!W976&gt;0,"D","A"),"")</f>
        <v/>
      </c>
      <c r="Z976" s="126" t="str">
        <f>IF(b_BDVSA!X976&lt;&gt;"",ABS(b_BDVSA!X976),"")</f>
        <v/>
      </c>
    </row>
    <row r="977" spans="1:26">
      <c r="A977" s="117" t="str">
        <f>IF(dati_pdc!A973&lt;&gt;"",IF(dati_pdc!D973=1,RIGHT(dati_pdc!A973,dati_pdc!E973),dati_pdc!A973),"")</f>
        <v/>
      </c>
      <c r="B977" s="117" t="str">
        <f>IF(dati_pdc!B973&lt;&gt;"",dati_pdc!B973,"")</f>
        <v/>
      </c>
      <c r="C977" s="117" t="str">
        <f>IF(dati_pdc!C973&lt;&gt;"",dati_pdc!C973,"")</f>
        <v/>
      </c>
      <c r="D977" s="117" t="str">
        <f>IF(dati_pdc!D973&lt;&gt;"",dati_pdc!D973,"")</f>
        <v/>
      </c>
      <c r="E977" s="125" t="str">
        <f>IF(b_BDVSA!F977&lt;&gt;"",ABS(b_BDVSA!F977),"")</f>
        <v/>
      </c>
      <c r="F977" s="125" t="str">
        <f>IF(AND(b_BDVSA!F977&lt;&gt;"",b_BDVSA!F977&lt;&gt;0)=TRUE,IF(b_BDVSA!F977&gt;0,"D","A"),"")</f>
        <v/>
      </c>
      <c r="G977" s="125" t="str">
        <f>IF(b_BDVSA!G977&lt;&gt;"",ABS(b_BDVSA!G977),"")</f>
        <v/>
      </c>
      <c r="H977" s="125" t="str">
        <f>IF(AND(b_BDVSA!G977&lt;&gt;"",b_BDVSA!G977&lt;&gt;0)=TRUE,IF(b_BDVSA!G977&gt;0,"D","A"),"")</f>
        <v/>
      </c>
      <c r="I977" s="125" t="str">
        <f>IF(b_BDVSA!H977&lt;&gt;"",ABS(b_BDVSA!H977),"")</f>
        <v/>
      </c>
      <c r="J977" s="125" t="str">
        <f>IF(AND(b_BDVSA!H977&lt;&gt;"",b_BDVSA!H977&lt;&gt;0)=TRUE,IF(b_BDVSA!H977&gt;0,"D","A"),"")</f>
        <v/>
      </c>
      <c r="K977" s="126" t="str">
        <f>IF(b_BDVSA!I977&lt;&gt;"",ABS(b_BDVSA!I977),"")</f>
        <v/>
      </c>
      <c r="L977" s="125" t="str">
        <f>IF(b_BDVSA!L977&lt;&gt;"",ABS(b_BDVSA!L977),"")</f>
        <v/>
      </c>
      <c r="M977" s="125" t="str">
        <f>IF(AND(b_BDVSA!L977&lt;&gt;"",b_BDVSA!L977&lt;&gt;0)=TRUE,IF(b_BDVSA!L977&gt;0,"D","A"),"")</f>
        <v/>
      </c>
      <c r="N977" s="125" t="str">
        <f>IF(b_BDVSA!M977&lt;&gt;"",ABS(b_BDVSA!M977),"")</f>
        <v/>
      </c>
      <c r="O977" s="125" t="str">
        <f>IF(AND(b_BDVSA!M977&lt;&gt;"",b_BDVSA!M977&lt;&gt;0)=TRUE,IF(b_BDVSA!M977&gt;0,"D","A"),"")</f>
        <v/>
      </c>
      <c r="P977" s="126" t="str">
        <f>IF(b_BDVSA!N977&lt;&gt;"",ABS(b_BDVSA!N977),"")</f>
        <v/>
      </c>
      <c r="Q977" s="125" t="str">
        <f>IF(b_BDVSA!Q977&lt;&gt;"",ABS(b_BDVSA!Q977),"")</f>
        <v/>
      </c>
      <c r="R977" s="125" t="str">
        <f>IF(AND(b_BDVSA!Q977&lt;&gt;"",b_BDVSA!Q977&lt;&gt;0)=TRUE,IF(b_BDVSA!Q977&gt;0,"D","A"),"")</f>
        <v/>
      </c>
      <c r="S977" s="125" t="str">
        <f>IF(b_BDVSA!R977&lt;&gt;"",ABS(b_BDVSA!R977),"")</f>
        <v/>
      </c>
      <c r="T977" s="125" t="str">
        <f>IF(AND(b_BDVSA!R977&lt;&gt;"",b_BDVSA!R977&lt;&gt;0)=TRUE,IF(b_BDVSA!R977&gt;0,"D","A"),"")</f>
        <v/>
      </c>
      <c r="U977" s="126" t="str">
        <f>IF(b_BDVSA!S977&lt;&gt;"",ABS(b_BDVSA!S977),"")</f>
        <v/>
      </c>
      <c r="V977" s="125" t="str">
        <f>IF(b_BDVSA!V977&lt;&gt;"",ABS(b_BDVSA!V977),"")</f>
        <v/>
      </c>
      <c r="W977" s="125" t="str">
        <f>IF(AND(b_BDVSA!V977&lt;&gt;"",b_BDVSA!V977&lt;&gt;0)=TRUE,IF(b_BDVSA!V977&gt;0,"D","A"),"")</f>
        <v/>
      </c>
      <c r="X977" s="125" t="str">
        <f>IF(b_BDVSA!W977&lt;&gt;"",ABS(b_BDVSA!W977),"")</f>
        <v/>
      </c>
      <c r="Y977" s="125" t="str">
        <f>IF(AND(b_BDVSA!W977&lt;&gt;"",b_BDVSA!W977&lt;&gt;0)=TRUE,IF(b_BDVSA!W977&gt;0,"D","A"),"")</f>
        <v/>
      </c>
      <c r="Z977" s="126" t="str">
        <f>IF(b_BDVSA!X977&lt;&gt;"",ABS(b_BDVSA!X977),"")</f>
        <v/>
      </c>
    </row>
    <row r="978" spans="1:26">
      <c r="A978" s="117" t="str">
        <f>IF(dati_pdc!A974&lt;&gt;"",IF(dati_pdc!D974=1,RIGHT(dati_pdc!A974,dati_pdc!E974),dati_pdc!A974),"")</f>
        <v/>
      </c>
      <c r="B978" s="117" t="str">
        <f>IF(dati_pdc!B974&lt;&gt;"",dati_pdc!B974,"")</f>
        <v/>
      </c>
      <c r="C978" s="117" t="str">
        <f>IF(dati_pdc!C974&lt;&gt;"",dati_pdc!C974,"")</f>
        <v/>
      </c>
      <c r="D978" s="117" t="str">
        <f>IF(dati_pdc!D974&lt;&gt;"",dati_pdc!D974,"")</f>
        <v/>
      </c>
      <c r="E978" s="125" t="str">
        <f>IF(b_BDVSA!F978&lt;&gt;"",ABS(b_BDVSA!F978),"")</f>
        <v/>
      </c>
      <c r="F978" s="125" t="str">
        <f>IF(AND(b_BDVSA!F978&lt;&gt;"",b_BDVSA!F978&lt;&gt;0)=TRUE,IF(b_BDVSA!F978&gt;0,"D","A"),"")</f>
        <v/>
      </c>
      <c r="G978" s="125" t="str">
        <f>IF(b_BDVSA!G978&lt;&gt;"",ABS(b_BDVSA!G978),"")</f>
        <v/>
      </c>
      <c r="H978" s="125" t="str">
        <f>IF(AND(b_BDVSA!G978&lt;&gt;"",b_BDVSA!G978&lt;&gt;0)=TRUE,IF(b_BDVSA!G978&gt;0,"D","A"),"")</f>
        <v/>
      </c>
      <c r="I978" s="125" t="str">
        <f>IF(b_BDVSA!H978&lt;&gt;"",ABS(b_BDVSA!H978),"")</f>
        <v/>
      </c>
      <c r="J978" s="125" t="str">
        <f>IF(AND(b_BDVSA!H978&lt;&gt;"",b_BDVSA!H978&lt;&gt;0)=TRUE,IF(b_BDVSA!H978&gt;0,"D","A"),"")</f>
        <v/>
      </c>
      <c r="K978" s="126" t="str">
        <f>IF(b_BDVSA!I978&lt;&gt;"",ABS(b_BDVSA!I978),"")</f>
        <v/>
      </c>
      <c r="L978" s="125" t="str">
        <f>IF(b_BDVSA!L978&lt;&gt;"",ABS(b_BDVSA!L978),"")</f>
        <v/>
      </c>
      <c r="M978" s="125" t="str">
        <f>IF(AND(b_BDVSA!L978&lt;&gt;"",b_BDVSA!L978&lt;&gt;0)=TRUE,IF(b_BDVSA!L978&gt;0,"D","A"),"")</f>
        <v/>
      </c>
      <c r="N978" s="125" t="str">
        <f>IF(b_BDVSA!M978&lt;&gt;"",ABS(b_BDVSA!M978),"")</f>
        <v/>
      </c>
      <c r="O978" s="125" t="str">
        <f>IF(AND(b_BDVSA!M978&lt;&gt;"",b_BDVSA!M978&lt;&gt;0)=TRUE,IF(b_BDVSA!M978&gt;0,"D","A"),"")</f>
        <v/>
      </c>
      <c r="P978" s="126" t="str">
        <f>IF(b_BDVSA!N978&lt;&gt;"",ABS(b_BDVSA!N978),"")</f>
        <v/>
      </c>
      <c r="Q978" s="125" t="str">
        <f>IF(b_BDVSA!Q978&lt;&gt;"",ABS(b_BDVSA!Q978),"")</f>
        <v/>
      </c>
      <c r="R978" s="125" t="str">
        <f>IF(AND(b_BDVSA!Q978&lt;&gt;"",b_BDVSA!Q978&lt;&gt;0)=TRUE,IF(b_BDVSA!Q978&gt;0,"D","A"),"")</f>
        <v/>
      </c>
      <c r="S978" s="125" t="str">
        <f>IF(b_BDVSA!R978&lt;&gt;"",ABS(b_BDVSA!R978),"")</f>
        <v/>
      </c>
      <c r="T978" s="125" t="str">
        <f>IF(AND(b_BDVSA!R978&lt;&gt;"",b_BDVSA!R978&lt;&gt;0)=TRUE,IF(b_BDVSA!R978&gt;0,"D","A"),"")</f>
        <v/>
      </c>
      <c r="U978" s="126" t="str">
        <f>IF(b_BDVSA!S978&lt;&gt;"",ABS(b_BDVSA!S978),"")</f>
        <v/>
      </c>
      <c r="V978" s="125" t="str">
        <f>IF(b_BDVSA!V978&lt;&gt;"",ABS(b_BDVSA!V978),"")</f>
        <v/>
      </c>
      <c r="W978" s="125" t="str">
        <f>IF(AND(b_BDVSA!V978&lt;&gt;"",b_BDVSA!V978&lt;&gt;0)=TRUE,IF(b_BDVSA!V978&gt;0,"D","A"),"")</f>
        <v/>
      </c>
      <c r="X978" s="125" t="str">
        <f>IF(b_BDVSA!W978&lt;&gt;"",ABS(b_BDVSA!W978),"")</f>
        <v/>
      </c>
      <c r="Y978" s="125" t="str">
        <f>IF(AND(b_BDVSA!W978&lt;&gt;"",b_BDVSA!W978&lt;&gt;0)=TRUE,IF(b_BDVSA!W978&gt;0,"D","A"),"")</f>
        <v/>
      </c>
      <c r="Z978" s="126" t="str">
        <f>IF(b_BDVSA!X978&lt;&gt;"",ABS(b_BDVSA!X978),"")</f>
        <v/>
      </c>
    </row>
    <row r="979" spans="1:26">
      <c r="A979" s="117" t="str">
        <f>IF(dati_pdc!A975&lt;&gt;"",IF(dati_pdc!D975=1,RIGHT(dati_pdc!A975,dati_pdc!E975),dati_pdc!A975),"")</f>
        <v/>
      </c>
      <c r="B979" s="117" t="str">
        <f>IF(dati_pdc!B975&lt;&gt;"",dati_pdc!B975,"")</f>
        <v/>
      </c>
      <c r="C979" s="117" t="str">
        <f>IF(dati_pdc!C975&lt;&gt;"",dati_pdc!C975,"")</f>
        <v/>
      </c>
      <c r="D979" s="117" t="str">
        <f>IF(dati_pdc!D975&lt;&gt;"",dati_pdc!D975,"")</f>
        <v/>
      </c>
      <c r="E979" s="125" t="str">
        <f>IF(b_BDVSA!F979&lt;&gt;"",ABS(b_BDVSA!F979),"")</f>
        <v/>
      </c>
      <c r="F979" s="125" t="str">
        <f>IF(AND(b_BDVSA!F979&lt;&gt;"",b_BDVSA!F979&lt;&gt;0)=TRUE,IF(b_BDVSA!F979&gt;0,"D","A"),"")</f>
        <v/>
      </c>
      <c r="G979" s="125" t="str">
        <f>IF(b_BDVSA!G979&lt;&gt;"",ABS(b_BDVSA!G979),"")</f>
        <v/>
      </c>
      <c r="H979" s="125" t="str">
        <f>IF(AND(b_BDVSA!G979&lt;&gt;"",b_BDVSA!G979&lt;&gt;0)=TRUE,IF(b_BDVSA!G979&gt;0,"D","A"),"")</f>
        <v/>
      </c>
      <c r="I979" s="125" t="str">
        <f>IF(b_BDVSA!H979&lt;&gt;"",ABS(b_BDVSA!H979),"")</f>
        <v/>
      </c>
      <c r="J979" s="125" t="str">
        <f>IF(AND(b_BDVSA!H979&lt;&gt;"",b_BDVSA!H979&lt;&gt;0)=TRUE,IF(b_BDVSA!H979&gt;0,"D","A"),"")</f>
        <v/>
      </c>
      <c r="K979" s="126" t="str">
        <f>IF(b_BDVSA!I979&lt;&gt;"",ABS(b_BDVSA!I979),"")</f>
        <v/>
      </c>
      <c r="L979" s="125" t="str">
        <f>IF(b_BDVSA!L979&lt;&gt;"",ABS(b_BDVSA!L979),"")</f>
        <v/>
      </c>
      <c r="M979" s="125" t="str">
        <f>IF(AND(b_BDVSA!L979&lt;&gt;"",b_BDVSA!L979&lt;&gt;0)=TRUE,IF(b_BDVSA!L979&gt;0,"D","A"),"")</f>
        <v/>
      </c>
      <c r="N979" s="125" t="str">
        <f>IF(b_BDVSA!M979&lt;&gt;"",ABS(b_BDVSA!M979),"")</f>
        <v/>
      </c>
      <c r="O979" s="125" t="str">
        <f>IF(AND(b_BDVSA!M979&lt;&gt;"",b_BDVSA!M979&lt;&gt;0)=TRUE,IF(b_BDVSA!M979&gt;0,"D","A"),"")</f>
        <v/>
      </c>
      <c r="P979" s="126" t="str">
        <f>IF(b_BDVSA!N979&lt;&gt;"",ABS(b_BDVSA!N979),"")</f>
        <v/>
      </c>
      <c r="Q979" s="125" t="str">
        <f>IF(b_BDVSA!Q979&lt;&gt;"",ABS(b_BDVSA!Q979),"")</f>
        <v/>
      </c>
      <c r="R979" s="125" t="str">
        <f>IF(AND(b_BDVSA!Q979&lt;&gt;"",b_BDVSA!Q979&lt;&gt;0)=TRUE,IF(b_BDVSA!Q979&gt;0,"D","A"),"")</f>
        <v/>
      </c>
      <c r="S979" s="125" t="str">
        <f>IF(b_BDVSA!R979&lt;&gt;"",ABS(b_BDVSA!R979),"")</f>
        <v/>
      </c>
      <c r="T979" s="125" t="str">
        <f>IF(AND(b_BDVSA!R979&lt;&gt;"",b_BDVSA!R979&lt;&gt;0)=TRUE,IF(b_BDVSA!R979&gt;0,"D","A"),"")</f>
        <v/>
      </c>
      <c r="U979" s="126" t="str">
        <f>IF(b_BDVSA!S979&lt;&gt;"",ABS(b_BDVSA!S979),"")</f>
        <v/>
      </c>
      <c r="V979" s="125" t="str">
        <f>IF(b_BDVSA!V979&lt;&gt;"",ABS(b_BDVSA!V979),"")</f>
        <v/>
      </c>
      <c r="W979" s="125" t="str">
        <f>IF(AND(b_BDVSA!V979&lt;&gt;"",b_BDVSA!V979&lt;&gt;0)=TRUE,IF(b_BDVSA!V979&gt;0,"D","A"),"")</f>
        <v/>
      </c>
      <c r="X979" s="125" t="str">
        <f>IF(b_BDVSA!W979&lt;&gt;"",ABS(b_BDVSA!W979),"")</f>
        <v/>
      </c>
      <c r="Y979" s="125" t="str">
        <f>IF(AND(b_BDVSA!W979&lt;&gt;"",b_BDVSA!W979&lt;&gt;0)=TRUE,IF(b_BDVSA!W979&gt;0,"D","A"),"")</f>
        <v/>
      </c>
      <c r="Z979" s="126" t="str">
        <f>IF(b_BDVSA!X979&lt;&gt;"",ABS(b_BDVSA!X979),"")</f>
        <v/>
      </c>
    </row>
    <row r="980" spans="1:26">
      <c r="A980" s="117" t="str">
        <f>IF(dati_pdc!A976&lt;&gt;"",IF(dati_pdc!D976=1,RIGHT(dati_pdc!A976,dati_pdc!E976),dati_pdc!A976),"")</f>
        <v/>
      </c>
      <c r="B980" s="117" t="str">
        <f>IF(dati_pdc!B976&lt;&gt;"",dati_pdc!B976,"")</f>
        <v/>
      </c>
      <c r="C980" s="117" t="str">
        <f>IF(dati_pdc!C976&lt;&gt;"",dati_pdc!C976,"")</f>
        <v/>
      </c>
      <c r="D980" s="117" t="str">
        <f>IF(dati_pdc!D976&lt;&gt;"",dati_pdc!D976,"")</f>
        <v/>
      </c>
      <c r="E980" s="125" t="str">
        <f>IF(b_BDVSA!F980&lt;&gt;"",ABS(b_BDVSA!F980),"")</f>
        <v/>
      </c>
      <c r="F980" s="125" t="str">
        <f>IF(AND(b_BDVSA!F980&lt;&gt;"",b_BDVSA!F980&lt;&gt;0)=TRUE,IF(b_BDVSA!F980&gt;0,"D","A"),"")</f>
        <v/>
      </c>
      <c r="G980" s="125" t="str">
        <f>IF(b_BDVSA!G980&lt;&gt;"",ABS(b_BDVSA!G980),"")</f>
        <v/>
      </c>
      <c r="H980" s="125" t="str">
        <f>IF(AND(b_BDVSA!G980&lt;&gt;"",b_BDVSA!G980&lt;&gt;0)=TRUE,IF(b_BDVSA!G980&gt;0,"D","A"),"")</f>
        <v/>
      </c>
      <c r="I980" s="125" t="str">
        <f>IF(b_BDVSA!H980&lt;&gt;"",ABS(b_BDVSA!H980),"")</f>
        <v/>
      </c>
      <c r="J980" s="125" t="str">
        <f>IF(AND(b_BDVSA!H980&lt;&gt;"",b_BDVSA!H980&lt;&gt;0)=TRUE,IF(b_BDVSA!H980&gt;0,"D","A"),"")</f>
        <v/>
      </c>
      <c r="K980" s="126" t="str">
        <f>IF(b_BDVSA!I980&lt;&gt;"",ABS(b_BDVSA!I980),"")</f>
        <v/>
      </c>
      <c r="L980" s="125" t="str">
        <f>IF(b_BDVSA!L980&lt;&gt;"",ABS(b_BDVSA!L980),"")</f>
        <v/>
      </c>
      <c r="M980" s="125" t="str">
        <f>IF(AND(b_BDVSA!L980&lt;&gt;"",b_BDVSA!L980&lt;&gt;0)=TRUE,IF(b_BDVSA!L980&gt;0,"D","A"),"")</f>
        <v/>
      </c>
      <c r="N980" s="125" t="str">
        <f>IF(b_BDVSA!M980&lt;&gt;"",ABS(b_BDVSA!M980),"")</f>
        <v/>
      </c>
      <c r="O980" s="125" t="str">
        <f>IF(AND(b_BDVSA!M980&lt;&gt;"",b_BDVSA!M980&lt;&gt;0)=TRUE,IF(b_BDVSA!M980&gt;0,"D","A"),"")</f>
        <v/>
      </c>
      <c r="P980" s="126" t="str">
        <f>IF(b_BDVSA!N980&lt;&gt;"",ABS(b_BDVSA!N980),"")</f>
        <v/>
      </c>
      <c r="Q980" s="125" t="str">
        <f>IF(b_BDVSA!Q980&lt;&gt;"",ABS(b_BDVSA!Q980),"")</f>
        <v/>
      </c>
      <c r="R980" s="125" t="str">
        <f>IF(AND(b_BDVSA!Q980&lt;&gt;"",b_BDVSA!Q980&lt;&gt;0)=TRUE,IF(b_BDVSA!Q980&gt;0,"D","A"),"")</f>
        <v/>
      </c>
      <c r="S980" s="125" t="str">
        <f>IF(b_BDVSA!R980&lt;&gt;"",ABS(b_BDVSA!R980),"")</f>
        <v/>
      </c>
      <c r="T980" s="125" t="str">
        <f>IF(AND(b_BDVSA!R980&lt;&gt;"",b_BDVSA!R980&lt;&gt;0)=TRUE,IF(b_BDVSA!R980&gt;0,"D","A"),"")</f>
        <v/>
      </c>
      <c r="U980" s="126" t="str">
        <f>IF(b_BDVSA!S980&lt;&gt;"",ABS(b_BDVSA!S980),"")</f>
        <v/>
      </c>
      <c r="V980" s="125" t="str">
        <f>IF(b_BDVSA!V980&lt;&gt;"",ABS(b_BDVSA!V980),"")</f>
        <v/>
      </c>
      <c r="W980" s="125" t="str">
        <f>IF(AND(b_BDVSA!V980&lt;&gt;"",b_BDVSA!V980&lt;&gt;0)=TRUE,IF(b_BDVSA!V980&gt;0,"D","A"),"")</f>
        <v/>
      </c>
      <c r="X980" s="125" t="str">
        <f>IF(b_BDVSA!W980&lt;&gt;"",ABS(b_BDVSA!W980),"")</f>
        <v/>
      </c>
      <c r="Y980" s="125" t="str">
        <f>IF(AND(b_BDVSA!W980&lt;&gt;"",b_BDVSA!W980&lt;&gt;0)=TRUE,IF(b_BDVSA!W980&gt;0,"D","A"),"")</f>
        <v/>
      </c>
      <c r="Z980" s="126" t="str">
        <f>IF(b_BDVSA!X980&lt;&gt;"",ABS(b_BDVSA!X980),"")</f>
        <v/>
      </c>
    </row>
    <row r="981" spans="1:26">
      <c r="A981" s="117" t="str">
        <f>IF(dati_pdc!A977&lt;&gt;"",IF(dati_pdc!D977=1,RIGHT(dati_pdc!A977,dati_pdc!E977),dati_pdc!A977),"")</f>
        <v/>
      </c>
      <c r="B981" s="117" t="str">
        <f>IF(dati_pdc!B977&lt;&gt;"",dati_pdc!B977,"")</f>
        <v/>
      </c>
      <c r="C981" s="117" t="str">
        <f>IF(dati_pdc!C977&lt;&gt;"",dati_pdc!C977,"")</f>
        <v/>
      </c>
      <c r="D981" s="117" t="str">
        <f>IF(dati_pdc!D977&lt;&gt;"",dati_pdc!D977,"")</f>
        <v/>
      </c>
      <c r="E981" s="125" t="str">
        <f>IF(b_BDVSA!F981&lt;&gt;"",ABS(b_BDVSA!F981),"")</f>
        <v/>
      </c>
      <c r="F981" s="125" t="str">
        <f>IF(AND(b_BDVSA!F981&lt;&gt;"",b_BDVSA!F981&lt;&gt;0)=TRUE,IF(b_BDVSA!F981&gt;0,"D","A"),"")</f>
        <v/>
      </c>
      <c r="G981" s="125" t="str">
        <f>IF(b_BDVSA!G981&lt;&gt;"",ABS(b_BDVSA!G981),"")</f>
        <v/>
      </c>
      <c r="H981" s="125" t="str">
        <f>IF(AND(b_BDVSA!G981&lt;&gt;"",b_BDVSA!G981&lt;&gt;0)=TRUE,IF(b_BDVSA!G981&gt;0,"D","A"),"")</f>
        <v/>
      </c>
      <c r="I981" s="125" t="str">
        <f>IF(b_BDVSA!H981&lt;&gt;"",ABS(b_BDVSA!H981),"")</f>
        <v/>
      </c>
      <c r="J981" s="125" t="str">
        <f>IF(AND(b_BDVSA!H981&lt;&gt;"",b_BDVSA!H981&lt;&gt;0)=TRUE,IF(b_BDVSA!H981&gt;0,"D","A"),"")</f>
        <v/>
      </c>
      <c r="K981" s="126" t="str">
        <f>IF(b_BDVSA!I981&lt;&gt;"",ABS(b_BDVSA!I981),"")</f>
        <v/>
      </c>
      <c r="L981" s="125" t="str">
        <f>IF(b_BDVSA!L981&lt;&gt;"",ABS(b_BDVSA!L981),"")</f>
        <v/>
      </c>
      <c r="M981" s="125" t="str">
        <f>IF(AND(b_BDVSA!L981&lt;&gt;"",b_BDVSA!L981&lt;&gt;0)=TRUE,IF(b_BDVSA!L981&gt;0,"D","A"),"")</f>
        <v/>
      </c>
      <c r="N981" s="125" t="str">
        <f>IF(b_BDVSA!M981&lt;&gt;"",ABS(b_BDVSA!M981),"")</f>
        <v/>
      </c>
      <c r="O981" s="125" t="str">
        <f>IF(AND(b_BDVSA!M981&lt;&gt;"",b_BDVSA!M981&lt;&gt;0)=TRUE,IF(b_BDVSA!M981&gt;0,"D","A"),"")</f>
        <v/>
      </c>
      <c r="P981" s="126" t="str">
        <f>IF(b_BDVSA!N981&lt;&gt;"",ABS(b_BDVSA!N981),"")</f>
        <v/>
      </c>
      <c r="Q981" s="125" t="str">
        <f>IF(b_BDVSA!Q981&lt;&gt;"",ABS(b_BDVSA!Q981),"")</f>
        <v/>
      </c>
      <c r="R981" s="125" t="str">
        <f>IF(AND(b_BDVSA!Q981&lt;&gt;"",b_BDVSA!Q981&lt;&gt;0)=TRUE,IF(b_BDVSA!Q981&gt;0,"D","A"),"")</f>
        <v/>
      </c>
      <c r="S981" s="125" t="str">
        <f>IF(b_BDVSA!R981&lt;&gt;"",ABS(b_BDVSA!R981),"")</f>
        <v/>
      </c>
      <c r="T981" s="125" t="str">
        <f>IF(AND(b_BDVSA!R981&lt;&gt;"",b_BDVSA!R981&lt;&gt;0)=TRUE,IF(b_BDVSA!R981&gt;0,"D","A"),"")</f>
        <v/>
      </c>
      <c r="U981" s="126" t="str">
        <f>IF(b_BDVSA!S981&lt;&gt;"",ABS(b_BDVSA!S981),"")</f>
        <v/>
      </c>
      <c r="V981" s="125" t="str">
        <f>IF(b_BDVSA!V981&lt;&gt;"",ABS(b_BDVSA!V981),"")</f>
        <v/>
      </c>
      <c r="W981" s="125" t="str">
        <f>IF(AND(b_BDVSA!V981&lt;&gt;"",b_BDVSA!V981&lt;&gt;0)=TRUE,IF(b_BDVSA!V981&gt;0,"D","A"),"")</f>
        <v/>
      </c>
      <c r="X981" s="125" t="str">
        <f>IF(b_BDVSA!W981&lt;&gt;"",ABS(b_BDVSA!W981),"")</f>
        <v/>
      </c>
      <c r="Y981" s="125" t="str">
        <f>IF(AND(b_BDVSA!W981&lt;&gt;"",b_BDVSA!W981&lt;&gt;0)=TRUE,IF(b_BDVSA!W981&gt;0,"D","A"),"")</f>
        <v/>
      </c>
      <c r="Z981" s="126" t="str">
        <f>IF(b_BDVSA!X981&lt;&gt;"",ABS(b_BDVSA!X981),"")</f>
        <v/>
      </c>
    </row>
    <row r="982" spans="1:26">
      <c r="A982" s="117" t="str">
        <f>IF(dati_pdc!A978&lt;&gt;"",IF(dati_pdc!D978=1,RIGHT(dati_pdc!A978,dati_pdc!E978),dati_pdc!A978),"")</f>
        <v/>
      </c>
      <c r="B982" s="117" t="str">
        <f>IF(dati_pdc!B978&lt;&gt;"",dati_pdc!B978,"")</f>
        <v/>
      </c>
      <c r="C982" s="117" t="str">
        <f>IF(dati_pdc!C978&lt;&gt;"",dati_pdc!C978,"")</f>
        <v/>
      </c>
      <c r="D982" s="117" t="str">
        <f>IF(dati_pdc!D978&lt;&gt;"",dati_pdc!D978,"")</f>
        <v/>
      </c>
      <c r="E982" s="125" t="str">
        <f>IF(b_BDVSA!F982&lt;&gt;"",ABS(b_BDVSA!F982),"")</f>
        <v/>
      </c>
      <c r="F982" s="125" t="str">
        <f>IF(AND(b_BDVSA!F982&lt;&gt;"",b_BDVSA!F982&lt;&gt;0)=TRUE,IF(b_BDVSA!F982&gt;0,"D","A"),"")</f>
        <v/>
      </c>
      <c r="G982" s="125" t="str">
        <f>IF(b_BDVSA!G982&lt;&gt;"",ABS(b_BDVSA!G982),"")</f>
        <v/>
      </c>
      <c r="H982" s="125" t="str">
        <f>IF(AND(b_BDVSA!G982&lt;&gt;"",b_BDVSA!G982&lt;&gt;0)=TRUE,IF(b_BDVSA!G982&gt;0,"D","A"),"")</f>
        <v/>
      </c>
      <c r="I982" s="125" t="str">
        <f>IF(b_BDVSA!H982&lt;&gt;"",ABS(b_BDVSA!H982),"")</f>
        <v/>
      </c>
      <c r="J982" s="125" t="str">
        <f>IF(AND(b_BDVSA!H982&lt;&gt;"",b_BDVSA!H982&lt;&gt;0)=TRUE,IF(b_BDVSA!H982&gt;0,"D","A"),"")</f>
        <v/>
      </c>
      <c r="K982" s="126" t="str">
        <f>IF(b_BDVSA!I982&lt;&gt;"",ABS(b_BDVSA!I982),"")</f>
        <v/>
      </c>
      <c r="L982" s="125" t="str">
        <f>IF(b_BDVSA!L982&lt;&gt;"",ABS(b_BDVSA!L982),"")</f>
        <v/>
      </c>
      <c r="M982" s="125" t="str">
        <f>IF(AND(b_BDVSA!L982&lt;&gt;"",b_BDVSA!L982&lt;&gt;0)=TRUE,IF(b_BDVSA!L982&gt;0,"D","A"),"")</f>
        <v/>
      </c>
      <c r="N982" s="125" t="str">
        <f>IF(b_BDVSA!M982&lt;&gt;"",ABS(b_BDVSA!M982),"")</f>
        <v/>
      </c>
      <c r="O982" s="125" t="str">
        <f>IF(AND(b_BDVSA!M982&lt;&gt;"",b_BDVSA!M982&lt;&gt;0)=TRUE,IF(b_BDVSA!M982&gt;0,"D","A"),"")</f>
        <v/>
      </c>
      <c r="P982" s="126" t="str">
        <f>IF(b_BDVSA!N982&lt;&gt;"",ABS(b_BDVSA!N982),"")</f>
        <v/>
      </c>
      <c r="Q982" s="125" t="str">
        <f>IF(b_BDVSA!Q982&lt;&gt;"",ABS(b_BDVSA!Q982),"")</f>
        <v/>
      </c>
      <c r="R982" s="125" t="str">
        <f>IF(AND(b_BDVSA!Q982&lt;&gt;"",b_BDVSA!Q982&lt;&gt;0)=TRUE,IF(b_BDVSA!Q982&gt;0,"D","A"),"")</f>
        <v/>
      </c>
      <c r="S982" s="125" t="str">
        <f>IF(b_BDVSA!R982&lt;&gt;"",ABS(b_BDVSA!R982),"")</f>
        <v/>
      </c>
      <c r="T982" s="125" t="str">
        <f>IF(AND(b_BDVSA!R982&lt;&gt;"",b_BDVSA!R982&lt;&gt;0)=TRUE,IF(b_BDVSA!R982&gt;0,"D","A"),"")</f>
        <v/>
      </c>
      <c r="U982" s="126" t="str">
        <f>IF(b_BDVSA!S982&lt;&gt;"",ABS(b_BDVSA!S982),"")</f>
        <v/>
      </c>
      <c r="V982" s="125" t="str">
        <f>IF(b_BDVSA!V982&lt;&gt;"",ABS(b_BDVSA!V982),"")</f>
        <v/>
      </c>
      <c r="W982" s="125" t="str">
        <f>IF(AND(b_BDVSA!V982&lt;&gt;"",b_BDVSA!V982&lt;&gt;0)=TRUE,IF(b_BDVSA!V982&gt;0,"D","A"),"")</f>
        <v/>
      </c>
      <c r="X982" s="125" t="str">
        <f>IF(b_BDVSA!W982&lt;&gt;"",ABS(b_BDVSA!W982),"")</f>
        <v/>
      </c>
      <c r="Y982" s="125" t="str">
        <f>IF(AND(b_BDVSA!W982&lt;&gt;"",b_BDVSA!W982&lt;&gt;0)=TRUE,IF(b_BDVSA!W982&gt;0,"D","A"),"")</f>
        <v/>
      </c>
      <c r="Z982" s="126" t="str">
        <f>IF(b_BDVSA!X982&lt;&gt;"",ABS(b_BDVSA!X982),"")</f>
        <v/>
      </c>
    </row>
    <row r="983" spans="1:26">
      <c r="A983" s="117" t="str">
        <f>IF(dati_pdc!A979&lt;&gt;"",IF(dati_pdc!D979=1,RIGHT(dati_pdc!A979,dati_pdc!E979),dati_pdc!A979),"")</f>
        <v/>
      </c>
      <c r="B983" s="117" t="str">
        <f>IF(dati_pdc!B979&lt;&gt;"",dati_pdc!B979,"")</f>
        <v/>
      </c>
      <c r="C983" s="117" t="str">
        <f>IF(dati_pdc!C979&lt;&gt;"",dati_pdc!C979,"")</f>
        <v/>
      </c>
      <c r="D983" s="117" t="str">
        <f>IF(dati_pdc!D979&lt;&gt;"",dati_pdc!D979,"")</f>
        <v/>
      </c>
      <c r="E983" s="125" t="str">
        <f>IF(b_BDVSA!F983&lt;&gt;"",ABS(b_BDVSA!F983),"")</f>
        <v/>
      </c>
      <c r="F983" s="125" t="str">
        <f>IF(AND(b_BDVSA!F983&lt;&gt;"",b_BDVSA!F983&lt;&gt;0)=TRUE,IF(b_BDVSA!F983&gt;0,"D","A"),"")</f>
        <v/>
      </c>
      <c r="G983" s="125" t="str">
        <f>IF(b_BDVSA!G983&lt;&gt;"",ABS(b_BDVSA!G983),"")</f>
        <v/>
      </c>
      <c r="H983" s="125" t="str">
        <f>IF(AND(b_BDVSA!G983&lt;&gt;"",b_BDVSA!G983&lt;&gt;0)=TRUE,IF(b_BDVSA!G983&gt;0,"D","A"),"")</f>
        <v/>
      </c>
      <c r="I983" s="125" t="str">
        <f>IF(b_BDVSA!H983&lt;&gt;"",ABS(b_BDVSA!H983),"")</f>
        <v/>
      </c>
      <c r="J983" s="125" t="str">
        <f>IF(AND(b_BDVSA!H983&lt;&gt;"",b_BDVSA!H983&lt;&gt;0)=TRUE,IF(b_BDVSA!H983&gt;0,"D","A"),"")</f>
        <v/>
      </c>
      <c r="K983" s="126" t="str">
        <f>IF(b_BDVSA!I983&lt;&gt;"",ABS(b_BDVSA!I983),"")</f>
        <v/>
      </c>
      <c r="L983" s="125" t="str">
        <f>IF(b_BDVSA!L983&lt;&gt;"",ABS(b_BDVSA!L983),"")</f>
        <v/>
      </c>
      <c r="M983" s="125" t="str">
        <f>IF(AND(b_BDVSA!L983&lt;&gt;"",b_BDVSA!L983&lt;&gt;0)=TRUE,IF(b_BDVSA!L983&gt;0,"D","A"),"")</f>
        <v/>
      </c>
      <c r="N983" s="125" t="str">
        <f>IF(b_BDVSA!M983&lt;&gt;"",ABS(b_BDVSA!M983),"")</f>
        <v/>
      </c>
      <c r="O983" s="125" t="str">
        <f>IF(AND(b_BDVSA!M983&lt;&gt;"",b_BDVSA!M983&lt;&gt;0)=TRUE,IF(b_BDVSA!M983&gt;0,"D","A"),"")</f>
        <v/>
      </c>
      <c r="P983" s="126" t="str">
        <f>IF(b_BDVSA!N983&lt;&gt;"",ABS(b_BDVSA!N983),"")</f>
        <v/>
      </c>
      <c r="Q983" s="125" t="str">
        <f>IF(b_BDVSA!Q983&lt;&gt;"",ABS(b_BDVSA!Q983),"")</f>
        <v/>
      </c>
      <c r="R983" s="125" t="str">
        <f>IF(AND(b_BDVSA!Q983&lt;&gt;"",b_BDVSA!Q983&lt;&gt;0)=TRUE,IF(b_BDVSA!Q983&gt;0,"D","A"),"")</f>
        <v/>
      </c>
      <c r="S983" s="125" t="str">
        <f>IF(b_BDVSA!R983&lt;&gt;"",ABS(b_BDVSA!R983),"")</f>
        <v/>
      </c>
      <c r="T983" s="125" t="str">
        <f>IF(AND(b_BDVSA!R983&lt;&gt;"",b_BDVSA!R983&lt;&gt;0)=TRUE,IF(b_BDVSA!R983&gt;0,"D","A"),"")</f>
        <v/>
      </c>
      <c r="U983" s="126" t="str">
        <f>IF(b_BDVSA!S983&lt;&gt;"",ABS(b_BDVSA!S983),"")</f>
        <v/>
      </c>
      <c r="V983" s="125" t="str">
        <f>IF(b_BDVSA!V983&lt;&gt;"",ABS(b_BDVSA!V983),"")</f>
        <v/>
      </c>
      <c r="W983" s="125" t="str">
        <f>IF(AND(b_BDVSA!V983&lt;&gt;"",b_BDVSA!V983&lt;&gt;0)=TRUE,IF(b_BDVSA!V983&gt;0,"D","A"),"")</f>
        <v/>
      </c>
      <c r="X983" s="125" t="str">
        <f>IF(b_BDVSA!W983&lt;&gt;"",ABS(b_BDVSA!W983),"")</f>
        <v/>
      </c>
      <c r="Y983" s="125" t="str">
        <f>IF(AND(b_BDVSA!W983&lt;&gt;"",b_BDVSA!W983&lt;&gt;0)=TRUE,IF(b_BDVSA!W983&gt;0,"D","A"),"")</f>
        <v/>
      </c>
      <c r="Z983" s="126" t="str">
        <f>IF(b_BDVSA!X983&lt;&gt;"",ABS(b_BDVSA!X983),"")</f>
        <v/>
      </c>
    </row>
    <row r="984" spans="1:26">
      <c r="A984" s="117" t="str">
        <f>IF(dati_pdc!A980&lt;&gt;"",IF(dati_pdc!D980=1,RIGHT(dati_pdc!A980,dati_pdc!E980),dati_pdc!A980),"")</f>
        <v/>
      </c>
      <c r="B984" s="117" t="str">
        <f>IF(dati_pdc!B980&lt;&gt;"",dati_pdc!B980,"")</f>
        <v/>
      </c>
      <c r="C984" s="117" t="str">
        <f>IF(dati_pdc!C980&lt;&gt;"",dati_pdc!C980,"")</f>
        <v/>
      </c>
      <c r="D984" s="117" t="str">
        <f>IF(dati_pdc!D980&lt;&gt;"",dati_pdc!D980,"")</f>
        <v/>
      </c>
      <c r="E984" s="125" t="str">
        <f>IF(b_BDVSA!F984&lt;&gt;"",ABS(b_BDVSA!F984),"")</f>
        <v/>
      </c>
      <c r="F984" s="125" t="str">
        <f>IF(AND(b_BDVSA!F984&lt;&gt;"",b_BDVSA!F984&lt;&gt;0)=TRUE,IF(b_BDVSA!F984&gt;0,"D","A"),"")</f>
        <v/>
      </c>
      <c r="G984" s="125" t="str">
        <f>IF(b_BDVSA!G984&lt;&gt;"",ABS(b_BDVSA!G984),"")</f>
        <v/>
      </c>
      <c r="H984" s="125" t="str">
        <f>IF(AND(b_BDVSA!G984&lt;&gt;"",b_BDVSA!G984&lt;&gt;0)=TRUE,IF(b_BDVSA!G984&gt;0,"D","A"),"")</f>
        <v/>
      </c>
      <c r="I984" s="125" t="str">
        <f>IF(b_BDVSA!H984&lt;&gt;"",ABS(b_BDVSA!H984),"")</f>
        <v/>
      </c>
      <c r="J984" s="125" t="str">
        <f>IF(AND(b_BDVSA!H984&lt;&gt;"",b_BDVSA!H984&lt;&gt;0)=TRUE,IF(b_BDVSA!H984&gt;0,"D","A"),"")</f>
        <v/>
      </c>
      <c r="K984" s="126" t="str">
        <f>IF(b_BDVSA!I984&lt;&gt;"",ABS(b_BDVSA!I984),"")</f>
        <v/>
      </c>
      <c r="L984" s="125" t="str">
        <f>IF(b_BDVSA!L984&lt;&gt;"",ABS(b_BDVSA!L984),"")</f>
        <v/>
      </c>
      <c r="M984" s="125" t="str">
        <f>IF(AND(b_BDVSA!L984&lt;&gt;"",b_BDVSA!L984&lt;&gt;0)=TRUE,IF(b_BDVSA!L984&gt;0,"D","A"),"")</f>
        <v/>
      </c>
      <c r="N984" s="125" t="str">
        <f>IF(b_BDVSA!M984&lt;&gt;"",ABS(b_BDVSA!M984),"")</f>
        <v/>
      </c>
      <c r="O984" s="125" t="str">
        <f>IF(AND(b_BDVSA!M984&lt;&gt;"",b_BDVSA!M984&lt;&gt;0)=TRUE,IF(b_BDVSA!M984&gt;0,"D","A"),"")</f>
        <v/>
      </c>
      <c r="P984" s="126" t="str">
        <f>IF(b_BDVSA!N984&lt;&gt;"",ABS(b_BDVSA!N984),"")</f>
        <v/>
      </c>
      <c r="Q984" s="125" t="str">
        <f>IF(b_BDVSA!Q984&lt;&gt;"",ABS(b_BDVSA!Q984),"")</f>
        <v/>
      </c>
      <c r="R984" s="125" t="str">
        <f>IF(AND(b_BDVSA!Q984&lt;&gt;"",b_BDVSA!Q984&lt;&gt;0)=TRUE,IF(b_BDVSA!Q984&gt;0,"D","A"),"")</f>
        <v/>
      </c>
      <c r="S984" s="125" t="str">
        <f>IF(b_BDVSA!R984&lt;&gt;"",ABS(b_BDVSA!R984),"")</f>
        <v/>
      </c>
      <c r="T984" s="125" t="str">
        <f>IF(AND(b_BDVSA!R984&lt;&gt;"",b_BDVSA!R984&lt;&gt;0)=TRUE,IF(b_BDVSA!R984&gt;0,"D","A"),"")</f>
        <v/>
      </c>
      <c r="U984" s="126" t="str">
        <f>IF(b_BDVSA!S984&lt;&gt;"",ABS(b_BDVSA!S984),"")</f>
        <v/>
      </c>
      <c r="V984" s="125" t="str">
        <f>IF(b_BDVSA!V984&lt;&gt;"",ABS(b_BDVSA!V984),"")</f>
        <v/>
      </c>
      <c r="W984" s="125" t="str">
        <f>IF(AND(b_BDVSA!V984&lt;&gt;"",b_BDVSA!V984&lt;&gt;0)=TRUE,IF(b_BDVSA!V984&gt;0,"D","A"),"")</f>
        <v/>
      </c>
      <c r="X984" s="125" t="str">
        <f>IF(b_BDVSA!W984&lt;&gt;"",ABS(b_BDVSA!W984),"")</f>
        <v/>
      </c>
      <c r="Y984" s="125" t="str">
        <f>IF(AND(b_BDVSA!W984&lt;&gt;"",b_BDVSA!W984&lt;&gt;0)=TRUE,IF(b_BDVSA!W984&gt;0,"D","A"),"")</f>
        <v/>
      </c>
      <c r="Z984" s="126" t="str">
        <f>IF(b_BDVSA!X984&lt;&gt;"",ABS(b_BDVSA!X984),"")</f>
        <v/>
      </c>
    </row>
    <row r="985" spans="1:26">
      <c r="A985" s="117" t="str">
        <f>IF(dati_pdc!A981&lt;&gt;"",IF(dati_pdc!D981=1,RIGHT(dati_pdc!A981,dati_pdc!E981),dati_pdc!A981),"")</f>
        <v/>
      </c>
      <c r="B985" s="117" t="str">
        <f>IF(dati_pdc!B981&lt;&gt;"",dati_pdc!B981,"")</f>
        <v/>
      </c>
      <c r="C985" s="117" t="str">
        <f>IF(dati_pdc!C981&lt;&gt;"",dati_pdc!C981,"")</f>
        <v/>
      </c>
      <c r="D985" s="117" t="str">
        <f>IF(dati_pdc!D981&lt;&gt;"",dati_pdc!D981,"")</f>
        <v/>
      </c>
      <c r="E985" s="125" t="str">
        <f>IF(b_BDVSA!F985&lt;&gt;"",ABS(b_BDVSA!F985),"")</f>
        <v/>
      </c>
      <c r="F985" s="125" t="str">
        <f>IF(AND(b_BDVSA!F985&lt;&gt;"",b_BDVSA!F985&lt;&gt;0)=TRUE,IF(b_BDVSA!F985&gt;0,"D","A"),"")</f>
        <v/>
      </c>
      <c r="G985" s="125" t="str">
        <f>IF(b_BDVSA!G985&lt;&gt;"",ABS(b_BDVSA!G985),"")</f>
        <v/>
      </c>
      <c r="H985" s="125" t="str">
        <f>IF(AND(b_BDVSA!G985&lt;&gt;"",b_BDVSA!G985&lt;&gt;0)=TRUE,IF(b_BDVSA!G985&gt;0,"D","A"),"")</f>
        <v/>
      </c>
      <c r="I985" s="125" t="str">
        <f>IF(b_BDVSA!H985&lt;&gt;"",ABS(b_BDVSA!H985),"")</f>
        <v/>
      </c>
      <c r="J985" s="125" t="str">
        <f>IF(AND(b_BDVSA!H985&lt;&gt;"",b_BDVSA!H985&lt;&gt;0)=TRUE,IF(b_BDVSA!H985&gt;0,"D","A"),"")</f>
        <v/>
      </c>
      <c r="K985" s="126" t="str">
        <f>IF(b_BDVSA!I985&lt;&gt;"",ABS(b_BDVSA!I985),"")</f>
        <v/>
      </c>
      <c r="L985" s="125" t="str">
        <f>IF(b_BDVSA!L985&lt;&gt;"",ABS(b_BDVSA!L985),"")</f>
        <v/>
      </c>
      <c r="M985" s="125" t="str">
        <f>IF(AND(b_BDVSA!L985&lt;&gt;"",b_BDVSA!L985&lt;&gt;0)=TRUE,IF(b_BDVSA!L985&gt;0,"D","A"),"")</f>
        <v/>
      </c>
      <c r="N985" s="125" t="str">
        <f>IF(b_BDVSA!M985&lt;&gt;"",ABS(b_BDVSA!M985),"")</f>
        <v/>
      </c>
      <c r="O985" s="125" t="str">
        <f>IF(AND(b_BDVSA!M985&lt;&gt;"",b_BDVSA!M985&lt;&gt;0)=TRUE,IF(b_BDVSA!M985&gt;0,"D","A"),"")</f>
        <v/>
      </c>
      <c r="P985" s="126" t="str">
        <f>IF(b_BDVSA!N985&lt;&gt;"",ABS(b_BDVSA!N985),"")</f>
        <v/>
      </c>
      <c r="Q985" s="125" t="str">
        <f>IF(b_BDVSA!Q985&lt;&gt;"",ABS(b_BDVSA!Q985),"")</f>
        <v/>
      </c>
      <c r="R985" s="125" t="str">
        <f>IF(AND(b_BDVSA!Q985&lt;&gt;"",b_BDVSA!Q985&lt;&gt;0)=TRUE,IF(b_BDVSA!Q985&gt;0,"D","A"),"")</f>
        <v/>
      </c>
      <c r="S985" s="125" t="str">
        <f>IF(b_BDVSA!R985&lt;&gt;"",ABS(b_BDVSA!R985),"")</f>
        <v/>
      </c>
      <c r="T985" s="125" t="str">
        <f>IF(AND(b_BDVSA!R985&lt;&gt;"",b_BDVSA!R985&lt;&gt;0)=TRUE,IF(b_BDVSA!R985&gt;0,"D","A"),"")</f>
        <v/>
      </c>
      <c r="U985" s="126" t="str">
        <f>IF(b_BDVSA!S985&lt;&gt;"",ABS(b_BDVSA!S985),"")</f>
        <v/>
      </c>
      <c r="V985" s="125" t="str">
        <f>IF(b_BDVSA!V985&lt;&gt;"",ABS(b_BDVSA!V985),"")</f>
        <v/>
      </c>
      <c r="W985" s="125" t="str">
        <f>IF(AND(b_BDVSA!V985&lt;&gt;"",b_BDVSA!V985&lt;&gt;0)=TRUE,IF(b_BDVSA!V985&gt;0,"D","A"),"")</f>
        <v/>
      </c>
      <c r="X985" s="125" t="str">
        <f>IF(b_BDVSA!W985&lt;&gt;"",ABS(b_BDVSA!W985),"")</f>
        <v/>
      </c>
      <c r="Y985" s="125" t="str">
        <f>IF(AND(b_BDVSA!W985&lt;&gt;"",b_BDVSA!W985&lt;&gt;0)=TRUE,IF(b_BDVSA!W985&gt;0,"D","A"),"")</f>
        <v/>
      </c>
      <c r="Z985" s="126" t="str">
        <f>IF(b_BDVSA!X985&lt;&gt;"",ABS(b_BDVSA!X985),"")</f>
        <v/>
      </c>
    </row>
    <row r="986" spans="1:26">
      <c r="A986" s="117" t="str">
        <f>IF(dati_pdc!A982&lt;&gt;"",IF(dati_pdc!D982=1,RIGHT(dati_pdc!A982,dati_pdc!E982),dati_pdc!A982),"")</f>
        <v/>
      </c>
      <c r="B986" s="117" t="str">
        <f>IF(dati_pdc!B982&lt;&gt;"",dati_pdc!B982,"")</f>
        <v/>
      </c>
      <c r="C986" s="117" t="str">
        <f>IF(dati_pdc!C982&lt;&gt;"",dati_pdc!C982,"")</f>
        <v/>
      </c>
      <c r="D986" s="117" t="str">
        <f>IF(dati_pdc!D982&lt;&gt;"",dati_pdc!D982,"")</f>
        <v/>
      </c>
      <c r="E986" s="125" t="str">
        <f>IF(b_BDVSA!F986&lt;&gt;"",ABS(b_BDVSA!F986),"")</f>
        <v/>
      </c>
      <c r="F986" s="125" t="str">
        <f>IF(AND(b_BDVSA!F986&lt;&gt;"",b_BDVSA!F986&lt;&gt;0)=TRUE,IF(b_BDVSA!F986&gt;0,"D","A"),"")</f>
        <v/>
      </c>
      <c r="G986" s="125" t="str">
        <f>IF(b_BDVSA!G986&lt;&gt;"",ABS(b_BDVSA!G986),"")</f>
        <v/>
      </c>
      <c r="H986" s="125" t="str">
        <f>IF(AND(b_BDVSA!G986&lt;&gt;"",b_BDVSA!G986&lt;&gt;0)=TRUE,IF(b_BDVSA!G986&gt;0,"D","A"),"")</f>
        <v/>
      </c>
      <c r="I986" s="125" t="str">
        <f>IF(b_BDVSA!H986&lt;&gt;"",ABS(b_BDVSA!H986),"")</f>
        <v/>
      </c>
      <c r="J986" s="125" t="str">
        <f>IF(AND(b_BDVSA!H986&lt;&gt;"",b_BDVSA!H986&lt;&gt;0)=TRUE,IF(b_BDVSA!H986&gt;0,"D","A"),"")</f>
        <v/>
      </c>
      <c r="K986" s="126" t="str">
        <f>IF(b_BDVSA!I986&lt;&gt;"",ABS(b_BDVSA!I986),"")</f>
        <v/>
      </c>
      <c r="L986" s="125" t="str">
        <f>IF(b_BDVSA!L986&lt;&gt;"",ABS(b_BDVSA!L986),"")</f>
        <v/>
      </c>
      <c r="M986" s="125" t="str">
        <f>IF(AND(b_BDVSA!L986&lt;&gt;"",b_BDVSA!L986&lt;&gt;0)=TRUE,IF(b_BDVSA!L986&gt;0,"D","A"),"")</f>
        <v/>
      </c>
      <c r="N986" s="125" t="str">
        <f>IF(b_BDVSA!M986&lt;&gt;"",ABS(b_BDVSA!M986),"")</f>
        <v/>
      </c>
      <c r="O986" s="125" t="str">
        <f>IF(AND(b_BDVSA!M986&lt;&gt;"",b_BDVSA!M986&lt;&gt;0)=TRUE,IF(b_BDVSA!M986&gt;0,"D","A"),"")</f>
        <v/>
      </c>
      <c r="P986" s="126" t="str">
        <f>IF(b_BDVSA!N986&lt;&gt;"",ABS(b_BDVSA!N986),"")</f>
        <v/>
      </c>
      <c r="Q986" s="125" t="str">
        <f>IF(b_BDVSA!Q986&lt;&gt;"",ABS(b_BDVSA!Q986),"")</f>
        <v/>
      </c>
      <c r="R986" s="125" t="str">
        <f>IF(AND(b_BDVSA!Q986&lt;&gt;"",b_BDVSA!Q986&lt;&gt;0)=TRUE,IF(b_BDVSA!Q986&gt;0,"D","A"),"")</f>
        <v/>
      </c>
      <c r="S986" s="125" t="str">
        <f>IF(b_BDVSA!R986&lt;&gt;"",ABS(b_BDVSA!R986),"")</f>
        <v/>
      </c>
      <c r="T986" s="125" t="str">
        <f>IF(AND(b_BDVSA!R986&lt;&gt;"",b_BDVSA!R986&lt;&gt;0)=TRUE,IF(b_BDVSA!R986&gt;0,"D","A"),"")</f>
        <v/>
      </c>
      <c r="U986" s="126" t="str">
        <f>IF(b_BDVSA!S986&lt;&gt;"",ABS(b_BDVSA!S986),"")</f>
        <v/>
      </c>
      <c r="V986" s="125" t="str">
        <f>IF(b_BDVSA!V986&lt;&gt;"",ABS(b_BDVSA!V986),"")</f>
        <v/>
      </c>
      <c r="W986" s="125" t="str">
        <f>IF(AND(b_BDVSA!V986&lt;&gt;"",b_BDVSA!V986&lt;&gt;0)=TRUE,IF(b_BDVSA!V986&gt;0,"D","A"),"")</f>
        <v/>
      </c>
      <c r="X986" s="125" t="str">
        <f>IF(b_BDVSA!W986&lt;&gt;"",ABS(b_BDVSA!W986),"")</f>
        <v/>
      </c>
      <c r="Y986" s="125" t="str">
        <f>IF(AND(b_BDVSA!W986&lt;&gt;"",b_BDVSA!W986&lt;&gt;0)=TRUE,IF(b_BDVSA!W986&gt;0,"D","A"),"")</f>
        <v/>
      </c>
      <c r="Z986" s="126" t="str">
        <f>IF(b_BDVSA!X986&lt;&gt;"",ABS(b_BDVSA!X986),"")</f>
        <v/>
      </c>
    </row>
    <row r="987" spans="1:26">
      <c r="A987" s="117" t="str">
        <f>IF(dati_pdc!A983&lt;&gt;"",IF(dati_pdc!D983=1,RIGHT(dati_pdc!A983,dati_pdc!E983),dati_pdc!A983),"")</f>
        <v/>
      </c>
      <c r="B987" s="117" t="str">
        <f>IF(dati_pdc!B983&lt;&gt;"",dati_pdc!B983,"")</f>
        <v/>
      </c>
      <c r="C987" s="117" t="str">
        <f>IF(dati_pdc!C983&lt;&gt;"",dati_pdc!C983,"")</f>
        <v/>
      </c>
      <c r="D987" s="117" t="str">
        <f>IF(dati_pdc!D983&lt;&gt;"",dati_pdc!D983,"")</f>
        <v/>
      </c>
      <c r="E987" s="125" t="str">
        <f>IF(b_BDVSA!F987&lt;&gt;"",ABS(b_BDVSA!F987),"")</f>
        <v/>
      </c>
      <c r="F987" s="125" t="str">
        <f>IF(AND(b_BDVSA!F987&lt;&gt;"",b_BDVSA!F987&lt;&gt;0)=TRUE,IF(b_BDVSA!F987&gt;0,"D","A"),"")</f>
        <v/>
      </c>
      <c r="G987" s="125" t="str">
        <f>IF(b_BDVSA!G987&lt;&gt;"",ABS(b_BDVSA!G987),"")</f>
        <v/>
      </c>
      <c r="H987" s="125" t="str">
        <f>IF(AND(b_BDVSA!G987&lt;&gt;"",b_BDVSA!G987&lt;&gt;0)=TRUE,IF(b_BDVSA!G987&gt;0,"D","A"),"")</f>
        <v/>
      </c>
      <c r="I987" s="125" t="str">
        <f>IF(b_BDVSA!H987&lt;&gt;"",ABS(b_BDVSA!H987),"")</f>
        <v/>
      </c>
      <c r="J987" s="125" t="str">
        <f>IF(AND(b_BDVSA!H987&lt;&gt;"",b_BDVSA!H987&lt;&gt;0)=TRUE,IF(b_BDVSA!H987&gt;0,"D","A"),"")</f>
        <v/>
      </c>
      <c r="K987" s="126" t="str">
        <f>IF(b_BDVSA!I987&lt;&gt;"",ABS(b_BDVSA!I987),"")</f>
        <v/>
      </c>
      <c r="L987" s="125" t="str">
        <f>IF(b_BDVSA!L987&lt;&gt;"",ABS(b_BDVSA!L987),"")</f>
        <v/>
      </c>
      <c r="M987" s="125" t="str">
        <f>IF(AND(b_BDVSA!L987&lt;&gt;"",b_BDVSA!L987&lt;&gt;0)=TRUE,IF(b_BDVSA!L987&gt;0,"D","A"),"")</f>
        <v/>
      </c>
      <c r="N987" s="125" t="str">
        <f>IF(b_BDVSA!M987&lt;&gt;"",ABS(b_BDVSA!M987),"")</f>
        <v/>
      </c>
      <c r="O987" s="125" t="str">
        <f>IF(AND(b_BDVSA!M987&lt;&gt;"",b_BDVSA!M987&lt;&gt;0)=TRUE,IF(b_BDVSA!M987&gt;0,"D","A"),"")</f>
        <v/>
      </c>
      <c r="P987" s="126" t="str">
        <f>IF(b_BDVSA!N987&lt;&gt;"",ABS(b_BDVSA!N987),"")</f>
        <v/>
      </c>
      <c r="Q987" s="125" t="str">
        <f>IF(b_BDVSA!Q987&lt;&gt;"",ABS(b_BDVSA!Q987),"")</f>
        <v/>
      </c>
      <c r="R987" s="125" t="str">
        <f>IF(AND(b_BDVSA!Q987&lt;&gt;"",b_BDVSA!Q987&lt;&gt;0)=TRUE,IF(b_BDVSA!Q987&gt;0,"D","A"),"")</f>
        <v/>
      </c>
      <c r="S987" s="125" t="str">
        <f>IF(b_BDVSA!R987&lt;&gt;"",ABS(b_BDVSA!R987),"")</f>
        <v/>
      </c>
      <c r="T987" s="125" t="str">
        <f>IF(AND(b_BDVSA!R987&lt;&gt;"",b_BDVSA!R987&lt;&gt;0)=TRUE,IF(b_BDVSA!R987&gt;0,"D","A"),"")</f>
        <v/>
      </c>
      <c r="U987" s="126" t="str">
        <f>IF(b_BDVSA!S987&lt;&gt;"",ABS(b_BDVSA!S987),"")</f>
        <v/>
      </c>
      <c r="V987" s="125" t="str">
        <f>IF(b_BDVSA!V987&lt;&gt;"",ABS(b_BDVSA!V987),"")</f>
        <v/>
      </c>
      <c r="W987" s="125" t="str">
        <f>IF(AND(b_BDVSA!V987&lt;&gt;"",b_BDVSA!V987&lt;&gt;0)=TRUE,IF(b_BDVSA!V987&gt;0,"D","A"),"")</f>
        <v/>
      </c>
      <c r="X987" s="125" t="str">
        <f>IF(b_BDVSA!W987&lt;&gt;"",ABS(b_BDVSA!W987),"")</f>
        <v/>
      </c>
      <c r="Y987" s="125" t="str">
        <f>IF(AND(b_BDVSA!W987&lt;&gt;"",b_BDVSA!W987&lt;&gt;0)=TRUE,IF(b_BDVSA!W987&gt;0,"D","A"),"")</f>
        <v/>
      </c>
      <c r="Z987" s="126" t="str">
        <f>IF(b_BDVSA!X987&lt;&gt;"",ABS(b_BDVSA!X987),"")</f>
        <v/>
      </c>
    </row>
    <row r="988" spans="1:26">
      <c r="A988" s="117" t="str">
        <f>IF(dati_pdc!A984&lt;&gt;"",IF(dati_pdc!D984=1,RIGHT(dati_pdc!A984,dati_pdc!E984),dati_pdc!A984),"")</f>
        <v/>
      </c>
      <c r="B988" s="117" t="str">
        <f>IF(dati_pdc!B984&lt;&gt;"",dati_pdc!B984,"")</f>
        <v/>
      </c>
      <c r="C988" s="117" t="str">
        <f>IF(dati_pdc!C984&lt;&gt;"",dati_pdc!C984,"")</f>
        <v/>
      </c>
      <c r="D988" s="117" t="str">
        <f>IF(dati_pdc!D984&lt;&gt;"",dati_pdc!D984,"")</f>
        <v/>
      </c>
      <c r="E988" s="125" t="str">
        <f>IF(b_BDVSA!F988&lt;&gt;"",ABS(b_BDVSA!F988),"")</f>
        <v/>
      </c>
      <c r="F988" s="125" t="str">
        <f>IF(AND(b_BDVSA!F988&lt;&gt;"",b_BDVSA!F988&lt;&gt;0)=TRUE,IF(b_BDVSA!F988&gt;0,"D","A"),"")</f>
        <v/>
      </c>
      <c r="G988" s="125" t="str">
        <f>IF(b_BDVSA!G988&lt;&gt;"",ABS(b_BDVSA!G988),"")</f>
        <v/>
      </c>
      <c r="H988" s="125" t="str">
        <f>IF(AND(b_BDVSA!G988&lt;&gt;"",b_BDVSA!G988&lt;&gt;0)=TRUE,IF(b_BDVSA!G988&gt;0,"D","A"),"")</f>
        <v/>
      </c>
      <c r="I988" s="125" t="str">
        <f>IF(b_BDVSA!H988&lt;&gt;"",ABS(b_BDVSA!H988),"")</f>
        <v/>
      </c>
      <c r="J988" s="125" t="str">
        <f>IF(AND(b_BDVSA!H988&lt;&gt;"",b_BDVSA!H988&lt;&gt;0)=TRUE,IF(b_BDVSA!H988&gt;0,"D","A"),"")</f>
        <v/>
      </c>
      <c r="K988" s="126" t="str">
        <f>IF(b_BDVSA!I988&lt;&gt;"",ABS(b_BDVSA!I988),"")</f>
        <v/>
      </c>
      <c r="L988" s="125" t="str">
        <f>IF(b_BDVSA!L988&lt;&gt;"",ABS(b_BDVSA!L988),"")</f>
        <v/>
      </c>
      <c r="M988" s="125" t="str">
        <f>IF(AND(b_BDVSA!L988&lt;&gt;"",b_BDVSA!L988&lt;&gt;0)=TRUE,IF(b_BDVSA!L988&gt;0,"D","A"),"")</f>
        <v/>
      </c>
      <c r="N988" s="125" t="str">
        <f>IF(b_BDVSA!M988&lt;&gt;"",ABS(b_BDVSA!M988),"")</f>
        <v/>
      </c>
      <c r="O988" s="125" t="str">
        <f>IF(AND(b_BDVSA!M988&lt;&gt;"",b_BDVSA!M988&lt;&gt;0)=TRUE,IF(b_BDVSA!M988&gt;0,"D","A"),"")</f>
        <v/>
      </c>
      <c r="P988" s="126" t="str">
        <f>IF(b_BDVSA!N988&lt;&gt;"",ABS(b_BDVSA!N988),"")</f>
        <v/>
      </c>
      <c r="Q988" s="125" t="str">
        <f>IF(b_BDVSA!Q988&lt;&gt;"",ABS(b_BDVSA!Q988),"")</f>
        <v/>
      </c>
      <c r="R988" s="125" t="str">
        <f>IF(AND(b_BDVSA!Q988&lt;&gt;"",b_BDVSA!Q988&lt;&gt;0)=TRUE,IF(b_BDVSA!Q988&gt;0,"D","A"),"")</f>
        <v/>
      </c>
      <c r="S988" s="125" t="str">
        <f>IF(b_BDVSA!R988&lt;&gt;"",ABS(b_BDVSA!R988),"")</f>
        <v/>
      </c>
      <c r="T988" s="125" t="str">
        <f>IF(AND(b_BDVSA!R988&lt;&gt;"",b_BDVSA!R988&lt;&gt;0)=TRUE,IF(b_BDVSA!R988&gt;0,"D","A"),"")</f>
        <v/>
      </c>
      <c r="U988" s="126" t="str">
        <f>IF(b_BDVSA!S988&lt;&gt;"",ABS(b_BDVSA!S988),"")</f>
        <v/>
      </c>
      <c r="V988" s="125" t="str">
        <f>IF(b_BDVSA!V988&lt;&gt;"",ABS(b_BDVSA!V988),"")</f>
        <v/>
      </c>
      <c r="W988" s="125" t="str">
        <f>IF(AND(b_BDVSA!V988&lt;&gt;"",b_BDVSA!V988&lt;&gt;0)=TRUE,IF(b_BDVSA!V988&gt;0,"D","A"),"")</f>
        <v/>
      </c>
      <c r="X988" s="125" t="str">
        <f>IF(b_BDVSA!W988&lt;&gt;"",ABS(b_BDVSA!W988),"")</f>
        <v/>
      </c>
      <c r="Y988" s="125" t="str">
        <f>IF(AND(b_BDVSA!W988&lt;&gt;"",b_BDVSA!W988&lt;&gt;0)=TRUE,IF(b_BDVSA!W988&gt;0,"D","A"),"")</f>
        <v/>
      </c>
      <c r="Z988" s="126" t="str">
        <f>IF(b_BDVSA!X988&lt;&gt;"",ABS(b_BDVSA!X988),"")</f>
        <v/>
      </c>
    </row>
    <row r="989" spans="1:26">
      <c r="A989" s="117" t="str">
        <f>IF(dati_pdc!A985&lt;&gt;"",IF(dati_pdc!D985=1,RIGHT(dati_pdc!A985,dati_pdc!E985),dati_pdc!A985),"")</f>
        <v/>
      </c>
      <c r="B989" s="117" t="str">
        <f>IF(dati_pdc!B985&lt;&gt;"",dati_pdc!B985,"")</f>
        <v/>
      </c>
      <c r="C989" s="117" t="str">
        <f>IF(dati_pdc!C985&lt;&gt;"",dati_pdc!C985,"")</f>
        <v/>
      </c>
      <c r="D989" s="117" t="str">
        <f>IF(dati_pdc!D985&lt;&gt;"",dati_pdc!D985,"")</f>
        <v/>
      </c>
      <c r="E989" s="125" t="str">
        <f>IF(b_BDVSA!F989&lt;&gt;"",ABS(b_BDVSA!F989),"")</f>
        <v/>
      </c>
      <c r="F989" s="125" t="str">
        <f>IF(AND(b_BDVSA!F989&lt;&gt;"",b_BDVSA!F989&lt;&gt;0)=TRUE,IF(b_BDVSA!F989&gt;0,"D","A"),"")</f>
        <v/>
      </c>
      <c r="G989" s="125" t="str">
        <f>IF(b_BDVSA!G989&lt;&gt;"",ABS(b_BDVSA!G989),"")</f>
        <v/>
      </c>
      <c r="H989" s="125" t="str">
        <f>IF(AND(b_BDVSA!G989&lt;&gt;"",b_BDVSA!G989&lt;&gt;0)=TRUE,IF(b_BDVSA!G989&gt;0,"D","A"),"")</f>
        <v/>
      </c>
      <c r="I989" s="125" t="str">
        <f>IF(b_BDVSA!H989&lt;&gt;"",ABS(b_BDVSA!H989),"")</f>
        <v/>
      </c>
      <c r="J989" s="125" t="str">
        <f>IF(AND(b_BDVSA!H989&lt;&gt;"",b_BDVSA!H989&lt;&gt;0)=TRUE,IF(b_BDVSA!H989&gt;0,"D","A"),"")</f>
        <v/>
      </c>
      <c r="K989" s="126" t="str">
        <f>IF(b_BDVSA!I989&lt;&gt;"",ABS(b_BDVSA!I989),"")</f>
        <v/>
      </c>
      <c r="L989" s="125" t="str">
        <f>IF(b_BDVSA!L989&lt;&gt;"",ABS(b_BDVSA!L989),"")</f>
        <v/>
      </c>
      <c r="M989" s="125" t="str">
        <f>IF(AND(b_BDVSA!L989&lt;&gt;"",b_BDVSA!L989&lt;&gt;0)=TRUE,IF(b_BDVSA!L989&gt;0,"D","A"),"")</f>
        <v/>
      </c>
      <c r="N989" s="125" t="str">
        <f>IF(b_BDVSA!M989&lt;&gt;"",ABS(b_BDVSA!M989),"")</f>
        <v/>
      </c>
      <c r="O989" s="125" t="str">
        <f>IF(AND(b_BDVSA!M989&lt;&gt;"",b_BDVSA!M989&lt;&gt;0)=TRUE,IF(b_BDVSA!M989&gt;0,"D","A"),"")</f>
        <v/>
      </c>
      <c r="P989" s="126" t="str">
        <f>IF(b_BDVSA!N989&lt;&gt;"",ABS(b_BDVSA!N989),"")</f>
        <v/>
      </c>
      <c r="Q989" s="125" t="str">
        <f>IF(b_BDVSA!Q989&lt;&gt;"",ABS(b_BDVSA!Q989),"")</f>
        <v/>
      </c>
      <c r="R989" s="125" t="str">
        <f>IF(AND(b_BDVSA!Q989&lt;&gt;"",b_BDVSA!Q989&lt;&gt;0)=TRUE,IF(b_BDVSA!Q989&gt;0,"D","A"),"")</f>
        <v/>
      </c>
      <c r="S989" s="125" t="str">
        <f>IF(b_BDVSA!R989&lt;&gt;"",ABS(b_BDVSA!R989),"")</f>
        <v/>
      </c>
      <c r="T989" s="125" t="str">
        <f>IF(AND(b_BDVSA!R989&lt;&gt;"",b_BDVSA!R989&lt;&gt;0)=TRUE,IF(b_BDVSA!R989&gt;0,"D","A"),"")</f>
        <v/>
      </c>
      <c r="U989" s="126" t="str">
        <f>IF(b_BDVSA!S989&lt;&gt;"",ABS(b_BDVSA!S989),"")</f>
        <v/>
      </c>
      <c r="V989" s="125" t="str">
        <f>IF(b_BDVSA!V989&lt;&gt;"",ABS(b_BDVSA!V989),"")</f>
        <v/>
      </c>
      <c r="W989" s="125" t="str">
        <f>IF(AND(b_BDVSA!V989&lt;&gt;"",b_BDVSA!V989&lt;&gt;0)=TRUE,IF(b_BDVSA!V989&gt;0,"D","A"),"")</f>
        <v/>
      </c>
      <c r="X989" s="125" t="str">
        <f>IF(b_BDVSA!W989&lt;&gt;"",ABS(b_BDVSA!W989),"")</f>
        <v/>
      </c>
      <c r="Y989" s="125" t="str">
        <f>IF(AND(b_BDVSA!W989&lt;&gt;"",b_BDVSA!W989&lt;&gt;0)=TRUE,IF(b_BDVSA!W989&gt;0,"D","A"),"")</f>
        <v/>
      </c>
      <c r="Z989" s="126" t="str">
        <f>IF(b_BDVSA!X989&lt;&gt;"",ABS(b_BDVSA!X989),"")</f>
        <v/>
      </c>
    </row>
    <row r="990" spans="1:26">
      <c r="A990" s="117" t="str">
        <f>IF(dati_pdc!A986&lt;&gt;"",IF(dati_pdc!D986=1,RIGHT(dati_pdc!A986,dati_pdc!E986),dati_pdc!A986),"")</f>
        <v/>
      </c>
      <c r="B990" s="117" t="str">
        <f>IF(dati_pdc!B986&lt;&gt;"",dati_pdc!B986,"")</f>
        <v/>
      </c>
      <c r="C990" s="117" t="str">
        <f>IF(dati_pdc!C986&lt;&gt;"",dati_pdc!C986,"")</f>
        <v/>
      </c>
      <c r="D990" s="117" t="str">
        <f>IF(dati_pdc!D986&lt;&gt;"",dati_pdc!D986,"")</f>
        <v/>
      </c>
      <c r="E990" s="125" t="str">
        <f>IF(b_BDVSA!F990&lt;&gt;"",ABS(b_BDVSA!F990),"")</f>
        <v/>
      </c>
      <c r="F990" s="125" t="str">
        <f>IF(AND(b_BDVSA!F990&lt;&gt;"",b_BDVSA!F990&lt;&gt;0)=TRUE,IF(b_BDVSA!F990&gt;0,"D","A"),"")</f>
        <v/>
      </c>
      <c r="G990" s="125" t="str">
        <f>IF(b_BDVSA!G990&lt;&gt;"",ABS(b_BDVSA!G990),"")</f>
        <v/>
      </c>
      <c r="H990" s="125" t="str">
        <f>IF(AND(b_BDVSA!G990&lt;&gt;"",b_BDVSA!G990&lt;&gt;0)=TRUE,IF(b_BDVSA!G990&gt;0,"D","A"),"")</f>
        <v/>
      </c>
      <c r="I990" s="125" t="str">
        <f>IF(b_BDVSA!H990&lt;&gt;"",ABS(b_BDVSA!H990),"")</f>
        <v/>
      </c>
      <c r="J990" s="125" t="str">
        <f>IF(AND(b_BDVSA!H990&lt;&gt;"",b_BDVSA!H990&lt;&gt;0)=TRUE,IF(b_BDVSA!H990&gt;0,"D","A"),"")</f>
        <v/>
      </c>
      <c r="K990" s="126" t="str">
        <f>IF(b_BDVSA!I990&lt;&gt;"",ABS(b_BDVSA!I990),"")</f>
        <v/>
      </c>
      <c r="L990" s="125" t="str">
        <f>IF(b_BDVSA!L990&lt;&gt;"",ABS(b_BDVSA!L990),"")</f>
        <v/>
      </c>
      <c r="M990" s="125" t="str">
        <f>IF(AND(b_BDVSA!L990&lt;&gt;"",b_BDVSA!L990&lt;&gt;0)=TRUE,IF(b_BDVSA!L990&gt;0,"D","A"),"")</f>
        <v/>
      </c>
      <c r="N990" s="125" t="str">
        <f>IF(b_BDVSA!M990&lt;&gt;"",ABS(b_BDVSA!M990),"")</f>
        <v/>
      </c>
      <c r="O990" s="125" t="str">
        <f>IF(AND(b_BDVSA!M990&lt;&gt;"",b_BDVSA!M990&lt;&gt;0)=TRUE,IF(b_BDVSA!M990&gt;0,"D","A"),"")</f>
        <v/>
      </c>
      <c r="P990" s="126" t="str">
        <f>IF(b_BDVSA!N990&lt;&gt;"",ABS(b_BDVSA!N990),"")</f>
        <v/>
      </c>
      <c r="Q990" s="125" t="str">
        <f>IF(b_BDVSA!Q990&lt;&gt;"",ABS(b_BDVSA!Q990),"")</f>
        <v/>
      </c>
      <c r="R990" s="125" t="str">
        <f>IF(AND(b_BDVSA!Q990&lt;&gt;"",b_BDVSA!Q990&lt;&gt;0)=TRUE,IF(b_BDVSA!Q990&gt;0,"D","A"),"")</f>
        <v/>
      </c>
      <c r="S990" s="125" t="str">
        <f>IF(b_BDVSA!R990&lt;&gt;"",ABS(b_BDVSA!R990),"")</f>
        <v/>
      </c>
      <c r="T990" s="125" t="str">
        <f>IF(AND(b_BDVSA!R990&lt;&gt;"",b_BDVSA!R990&lt;&gt;0)=TRUE,IF(b_BDVSA!R990&gt;0,"D","A"),"")</f>
        <v/>
      </c>
      <c r="U990" s="126" t="str">
        <f>IF(b_BDVSA!S990&lt;&gt;"",ABS(b_BDVSA!S990),"")</f>
        <v/>
      </c>
      <c r="V990" s="125" t="str">
        <f>IF(b_BDVSA!V990&lt;&gt;"",ABS(b_BDVSA!V990),"")</f>
        <v/>
      </c>
      <c r="W990" s="125" t="str">
        <f>IF(AND(b_BDVSA!V990&lt;&gt;"",b_BDVSA!V990&lt;&gt;0)=TRUE,IF(b_BDVSA!V990&gt;0,"D","A"),"")</f>
        <v/>
      </c>
      <c r="X990" s="125" t="str">
        <f>IF(b_BDVSA!W990&lt;&gt;"",ABS(b_BDVSA!W990),"")</f>
        <v/>
      </c>
      <c r="Y990" s="125" t="str">
        <f>IF(AND(b_BDVSA!W990&lt;&gt;"",b_BDVSA!W990&lt;&gt;0)=TRUE,IF(b_BDVSA!W990&gt;0,"D","A"),"")</f>
        <v/>
      </c>
      <c r="Z990" s="126" t="str">
        <f>IF(b_BDVSA!X990&lt;&gt;"",ABS(b_BDVSA!X990),"")</f>
        <v/>
      </c>
    </row>
    <row r="991" spans="1:26">
      <c r="A991" s="117" t="str">
        <f>IF(dati_pdc!A987&lt;&gt;"",IF(dati_pdc!D987=1,RIGHT(dati_pdc!A987,dati_pdc!E987),dati_pdc!A987),"")</f>
        <v/>
      </c>
      <c r="B991" s="117" t="str">
        <f>IF(dati_pdc!B987&lt;&gt;"",dati_pdc!B987,"")</f>
        <v/>
      </c>
      <c r="C991" s="117" t="str">
        <f>IF(dati_pdc!C987&lt;&gt;"",dati_pdc!C987,"")</f>
        <v/>
      </c>
      <c r="D991" s="117" t="str">
        <f>IF(dati_pdc!D987&lt;&gt;"",dati_pdc!D987,"")</f>
        <v/>
      </c>
      <c r="E991" s="125" t="str">
        <f>IF(b_BDVSA!F991&lt;&gt;"",ABS(b_BDVSA!F991),"")</f>
        <v/>
      </c>
      <c r="F991" s="125" t="str">
        <f>IF(AND(b_BDVSA!F991&lt;&gt;"",b_BDVSA!F991&lt;&gt;0)=TRUE,IF(b_BDVSA!F991&gt;0,"D","A"),"")</f>
        <v/>
      </c>
      <c r="G991" s="125" t="str">
        <f>IF(b_BDVSA!G991&lt;&gt;"",ABS(b_BDVSA!G991),"")</f>
        <v/>
      </c>
      <c r="H991" s="125" t="str">
        <f>IF(AND(b_BDVSA!G991&lt;&gt;"",b_BDVSA!G991&lt;&gt;0)=TRUE,IF(b_BDVSA!G991&gt;0,"D","A"),"")</f>
        <v/>
      </c>
      <c r="I991" s="125" t="str">
        <f>IF(b_BDVSA!H991&lt;&gt;"",ABS(b_BDVSA!H991),"")</f>
        <v/>
      </c>
      <c r="J991" s="125" t="str">
        <f>IF(AND(b_BDVSA!H991&lt;&gt;"",b_BDVSA!H991&lt;&gt;0)=TRUE,IF(b_BDVSA!H991&gt;0,"D","A"),"")</f>
        <v/>
      </c>
      <c r="K991" s="126" t="str">
        <f>IF(b_BDVSA!I991&lt;&gt;"",ABS(b_BDVSA!I991),"")</f>
        <v/>
      </c>
      <c r="L991" s="125" t="str">
        <f>IF(b_BDVSA!L991&lt;&gt;"",ABS(b_BDVSA!L991),"")</f>
        <v/>
      </c>
      <c r="M991" s="125" t="str">
        <f>IF(AND(b_BDVSA!L991&lt;&gt;"",b_BDVSA!L991&lt;&gt;0)=TRUE,IF(b_BDVSA!L991&gt;0,"D","A"),"")</f>
        <v/>
      </c>
      <c r="N991" s="125" t="str">
        <f>IF(b_BDVSA!M991&lt;&gt;"",ABS(b_BDVSA!M991),"")</f>
        <v/>
      </c>
      <c r="O991" s="125" t="str">
        <f>IF(AND(b_BDVSA!M991&lt;&gt;"",b_BDVSA!M991&lt;&gt;0)=TRUE,IF(b_BDVSA!M991&gt;0,"D","A"),"")</f>
        <v/>
      </c>
      <c r="P991" s="126" t="str">
        <f>IF(b_BDVSA!N991&lt;&gt;"",ABS(b_BDVSA!N991),"")</f>
        <v/>
      </c>
      <c r="Q991" s="125" t="str">
        <f>IF(b_BDVSA!Q991&lt;&gt;"",ABS(b_BDVSA!Q991),"")</f>
        <v/>
      </c>
      <c r="R991" s="125" t="str">
        <f>IF(AND(b_BDVSA!Q991&lt;&gt;"",b_BDVSA!Q991&lt;&gt;0)=TRUE,IF(b_BDVSA!Q991&gt;0,"D","A"),"")</f>
        <v/>
      </c>
      <c r="S991" s="125" t="str">
        <f>IF(b_BDVSA!R991&lt;&gt;"",ABS(b_BDVSA!R991),"")</f>
        <v/>
      </c>
      <c r="T991" s="125" t="str">
        <f>IF(AND(b_BDVSA!R991&lt;&gt;"",b_BDVSA!R991&lt;&gt;0)=TRUE,IF(b_BDVSA!R991&gt;0,"D","A"),"")</f>
        <v/>
      </c>
      <c r="U991" s="126" t="str">
        <f>IF(b_BDVSA!S991&lt;&gt;"",ABS(b_BDVSA!S991),"")</f>
        <v/>
      </c>
      <c r="V991" s="125" t="str">
        <f>IF(b_BDVSA!V991&lt;&gt;"",ABS(b_BDVSA!V991),"")</f>
        <v/>
      </c>
      <c r="W991" s="125" t="str">
        <f>IF(AND(b_BDVSA!V991&lt;&gt;"",b_BDVSA!V991&lt;&gt;0)=TRUE,IF(b_BDVSA!V991&gt;0,"D","A"),"")</f>
        <v/>
      </c>
      <c r="X991" s="125" t="str">
        <f>IF(b_BDVSA!W991&lt;&gt;"",ABS(b_BDVSA!W991),"")</f>
        <v/>
      </c>
      <c r="Y991" s="125" t="str">
        <f>IF(AND(b_BDVSA!W991&lt;&gt;"",b_BDVSA!W991&lt;&gt;0)=TRUE,IF(b_BDVSA!W991&gt;0,"D","A"),"")</f>
        <v/>
      </c>
      <c r="Z991" s="126" t="str">
        <f>IF(b_BDVSA!X991&lt;&gt;"",ABS(b_BDVSA!X991),"")</f>
        <v/>
      </c>
    </row>
    <row r="992" spans="1:26">
      <c r="A992" s="117" t="str">
        <f>IF(dati_pdc!A988&lt;&gt;"",IF(dati_pdc!D988=1,RIGHT(dati_pdc!A988,dati_pdc!E988),dati_pdc!A988),"")</f>
        <v/>
      </c>
      <c r="B992" s="117" t="str">
        <f>IF(dati_pdc!B988&lt;&gt;"",dati_pdc!B988,"")</f>
        <v/>
      </c>
      <c r="C992" s="117" t="str">
        <f>IF(dati_pdc!C988&lt;&gt;"",dati_pdc!C988,"")</f>
        <v/>
      </c>
      <c r="D992" s="117" t="str">
        <f>IF(dati_pdc!D988&lt;&gt;"",dati_pdc!D988,"")</f>
        <v/>
      </c>
      <c r="E992" s="125" t="str">
        <f>IF(b_BDVSA!F992&lt;&gt;"",ABS(b_BDVSA!F992),"")</f>
        <v/>
      </c>
      <c r="F992" s="125" t="str">
        <f>IF(AND(b_BDVSA!F992&lt;&gt;"",b_BDVSA!F992&lt;&gt;0)=TRUE,IF(b_BDVSA!F992&gt;0,"D","A"),"")</f>
        <v/>
      </c>
      <c r="G992" s="125" t="str">
        <f>IF(b_BDVSA!G992&lt;&gt;"",ABS(b_BDVSA!G992),"")</f>
        <v/>
      </c>
      <c r="H992" s="125" t="str">
        <f>IF(AND(b_BDVSA!G992&lt;&gt;"",b_BDVSA!G992&lt;&gt;0)=TRUE,IF(b_BDVSA!G992&gt;0,"D","A"),"")</f>
        <v/>
      </c>
      <c r="I992" s="125" t="str">
        <f>IF(b_BDVSA!H992&lt;&gt;"",ABS(b_BDVSA!H992),"")</f>
        <v/>
      </c>
      <c r="J992" s="125" t="str">
        <f>IF(AND(b_BDVSA!H992&lt;&gt;"",b_BDVSA!H992&lt;&gt;0)=TRUE,IF(b_BDVSA!H992&gt;0,"D","A"),"")</f>
        <v/>
      </c>
      <c r="K992" s="126" t="str">
        <f>IF(b_BDVSA!I992&lt;&gt;"",ABS(b_BDVSA!I992),"")</f>
        <v/>
      </c>
      <c r="L992" s="125" t="str">
        <f>IF(b_BDVSA!L992&lt;&gt;"",ABS(b_BDVSA!L992),"")</f>
        <v/>
      </c>
      <c r="M992" s="125" t="str">
        <f>IF(AND(b_BDVSA!L992&lt;&gt;"",b_BDVSA!L992&lt;&gt;0)=TRUE,IF(b_BDVSA!L992&gt;0,"D","A"),"")</f>
        <v/>
      </c>
      <c r="N992" s="125" t="str">
        <f>IF(b_BDVSA!M992&lt;&gt;"",ABS(b_BDVSA!M992),"")</f>
        <v/>
      </c>
      <c r="O992" s="125" t="str">
        <f>IF(AND(b_BDVSA!M992&lt;&gt;"",b_BDVSA!M992&lt;&gt;0)=TRUE,IF(b_BDVSA!M992&gt;0,"D","A"),"")</f>
        <v/>
      </c>
      <c r="P992" s="126" t="str">
        <f>IF(b_BDVSA!N992&lt;&gt;"",ABS(b_BDVSA!N992),"")</f>
        <v/>
      </c>
      <c r="Q992" s="125" t="str">
        <f>IF(b_BDVSA!Q992&lt;&gt;"",ABS(b_BDVSA!Q992),"")</f>
        <v/>
      </c>
      <c r="R992" s="125" t="str">
        <f>IF(AND(b_BDVSA!Q992&lt;&gt;"",b_BDVSA!Q992&lt;&gt;0)=TRUE,IF(b_BDVSA!Q992&gt;0,"D","A"),"")</f>
        <v/>
      </c>
      <c r="S992" s="125" t="str">
        <f>IF(b_BDVSA!R992&lt;&gt;"",ABS(b_BDVSA!R992),"")</f>
        <v/>
      </c>
      <c r="T992" s="125" t="str">
        <f>IF(AND(b_BDVSA!R992&lt;&gt;"",b_BDVSA!R992&lt;&gt;0)=TRUE,IF(b_BDVSA!R992&gt;0,"D","A"),"")</f>
        <v/>
      </c>
      <c r="U992" s="126" t="str">
        <f>IF(b_BDVSA!S992&lt;&gt;"",ABS(b_BDVSA!S992),"")</f>
        <v/>
      </c>
      <c r="V992" s="125" t="str">
        <f>IF(b_BDVSA!V992&lt;&gt;"",ABS(b_BDVSA!V992),"")</f>
        <v/>
      </c>
      <c r="W992" s="125" t="str">
        <f>IF(AND(b_BDVSA!V992&lt;&gt;"",b_BDVSA!V992&lt;&gt;0)=TRUE,IF(b_BDVSA!V992&gt;0,"D","A"),"")</f>
        <v/>
      </c>
      <c r="X992" s="125" t="str">
        <f>IF(b_BDVSA!W992&lt;&gt;"",ABS(b_BDVSA!W992),"")</f>
        <v/>
      </c>
      <c r="Y992" s="125" t="str">
        <f>IF(AND(b_BDVSA!W992&lt;&gt;"",b_BDVSA!W992&lt;&gt;0)=TRUE,IF(b_BDVSA!W992&gt;0,"D","A"),"")</f>
        <v/>
      </c>
      <c r="Z992" s="126" t="str">
        <f>IF(b_BDVSA!X992&lt;&gt;"",ABS(b_BDVSA!X992),"")</f>
        <v/>
      </c>
    </row>
    <row r="993" spans="1:26">
      <c r="A993" s="117" t="str">
        <f>IF(dati_pdc!A989&lt;&gt;"",IF(dati_pdc!D989=1,RIGHT(dati_pdc!A989,dati_pdc!E989),dati_pdc!A989),"")</f>
        <v/>
      </c>
      <c r="B993" s="117" t="str">
        <f>IF(dati_pdc!B989&lt;&gt;"",dati_pdc!B989,"")</f>
        <v/>
      </c>
      <c r="C993" s="117" t="str">
        <f>IF(dati_pdc!C989&lt;&gt;"",dati_pdc!C989,"")</f>
        <v/>
      </c>
      <c r="D993" s="117" t="str">
        <f>IF(dati_pdc!D989&lt;&gt;"",dati_pdc!D989,"")</f>
        <v/>
      </c>
      <c r="E993" s="125" t="str">
        <f>IF(b_BDVSA!F993&lt;&gt;"",ABS(b_BDVSA!F993),"")</f>
        <v/>
      </c>
      <c r="F993" s="125" t="str">
        <f>IF(AND(b_BDVSA!F993&lt;&gt;"",b_BDVSA!F993&lt;&gt;0)=TRUE,IF(b_BDVSA!F993&gt;0,"D","A"),"")</f>
        <v/>
      </c>
      <c r="G993" s="125" t="str">
        <f>IF(b_BDVSA!G993&lt;&gt;"",ABS(b_BDVSA!G993),"")</f>
        <v/>
      </c>
      <c r="H993" s="125" t="str">
        <f>IF(AND(b_BDVSA!G993&lt;&gt;"",b_BDVSA!G993&lt;&gt;0)=TRUE,IF(b_BDVSA!G993&gt;0,"D","A"),"")</f>
        <v/>
      </c>
      <c r="I993" s="125" t="str">
        <f>IF(b_BDVSA!H993&lt;&gt;"",ABS(b_BDVSA!H993),"")</f>
        <v/>
      </c>
      <c r="J993" s="125" t="str">
        <f>IF(AND(b_BDVSA!H993&lt;&gt;"",b_BDVSA!H993&lt;&gt;0)=TRUE,IF(b_BDVSA!H993&gt;0,"D","A"),"")</f>
        <v/>
      </c>
      <c r="K993" s="126" t="str">
        <f>IF(b_BDVSA!I993&lt;&gt;"",ABS(b_BDVSA!I993),"")</f>
        <v/>
      </c>
      <c r="L993" s="125" t="str">
        <f>IF(b_BDVSA!L993&lt;&gt;"",ABS(b_BDVSA!L993),"")</f>
        <v/>
      </c>
      <c r="M993" s="125" t="str">
        <f>IF(AND(b_BDVSA!L993&lt;&gt;"",b_BDVSA!L993&lt;&gt;0)=TRUE,IF(b_BDVSA!L993&gt;0,"D","A"),"")</f>
        <v/>
      </c>
      <c r="N993" s="125" t="str">
        <f>IF(b_BDVSA!M993&lt;&gt;"",ABS(b_BDVSA!M993),"")</f>
        <v/>
      </c>
      <c r="O993" s="125" t="str">
        <f>IF(AND(b_BDVSA!M993&lt;&gt;"",b_BDVSA!M993&lt;&gt;0)=TRUE,IF(b_BDVSA!M993&gt;0,"D","A"),"")</f>
        <v/>
      </c>
      <c r="P993" s="126" t="str">
        <f>IF(b_BDVSA!N993&lt;&gt;"",ABS(b_BDVSA!N993),"")</f>
        <v/>
      </c>
      <c r="Q993" s="125" t="str">
        <f>IF(b_BDVSA!Q993&lt;&gt;"",ABS(b_BDVSA!Q993),"")</f>
        <v/>
      </c>
      <c r="R993" s="125" t="str">
        <f>IF(AND(b_BDVSA!Q993&lt;&gt;"",b_BDVSA!Q993&lt;&gt;0)=TRUE,IF(b_BDVSA!Q993&gt;0,"D","A"),"")</f>
        <v/>
      </c>
      <c r="S993" s="125" t="str">
        <f>IF(b_BDVSA!R993&lt;&gt;"",ABS(b_BDVSA!R993),"")</f>
        <v/>
      </c>
      <c r="T993" s="125" t="str">
        <f>IF(AND(b_BDVSA!R993&lt;&gt;"",b_BDVSA!R993&lt;&gt;0)=TRUE,IF(b_BDVSA!R993&gt;0,"D","A"),"")</f>
        <v/>
      </c>
      <c r="U993" s="126" t="str">
        <f>IF(b_BDVSA!S993&lt;&gt;"",ABS(b_BDVSA!S993),"")</f>
        <v/>
      </c>
      <c r="V993" s="125" t="str">
        <f>IF(b_BDVSA!V993&lt;&gt;"",ABS(b_BDVSA!V993),"")</f>
        <v/>
      </c>
      <c r="W993" s="125" t="str">
        <f>IF(AND(b_BDVSA!V993&lt;&gt;"",b_BDVSA!V993&lt;&gt;0)=TRUE,IF(b_BDVSA!V993&gt;0,"D","A"),"")</f>
        <v/>
      </c>
      <c r="X993" s="125" t="str">
        <f>IF(b_BDVSA!W993&lt;&gt;"",ABS(b_BDVSA!W993),"")</f>
        <v/>
      </c>
      <c r="Y993" s="125" t="str">
        <f>IF(AND(b_BDVSA!W993&lt;&gt;"",b_BDVSA!W993&lt;&gt;0)=TRUE,IF(b_BDVSA!W993&gt;0,"D","A"),"")</f>
        <v/>
      </c>
      <c r="Z993" s="126" t="str">
        <f>IF(b_BDVSA!X993&lt;&gt;"",ABS(b_BDVSA!X993),"")</f>
        <v/>
      </c>
    </row>
    <row r="994" spans="1:26">
      <c r="A994" s="117" t="str">
        <f>IF(dati_pdc!A990&lt;&gt;"",IF(dati_pdc!D990=1,RIGHT(dati_pdc!A990,dati_pdc!E990),dati_pdc!A990),"")</f>
        <v/>
      </c>
      <c r="B994" s="117" t="str">
        <f>IF(dati_pdc!B990&lt;&gt;"",dati_pdc!B990,"")</f>
        <v/>
      </c>
      <c r="C994" s="117" t="str">
        <f>IF(dati_pdc!C990&lt;&gt;"",dati_pdc!C990,"")</f>
        <v/>
      </c>
      <c r="D994" s="117" t="str">
        <f>IF(dati_pdc!D990&lt;&gt;"",dati_pdc!D990,"")</f>
        <v/>
      </c>
      <c r="E994" s="125" t="str">
        <f>IF(b_BDVSA!F994&lt;&gt;"",ABS(b_BDVSA!F994),"")</f>
        <v/>
      </c>
      <c r="F994" s="125" t="str">
        <f>IF(AND(b_BDVSA!F994&lt;&gt;"",b_BDVSA!F994&lt;&gt;0)=TRUE,IF(b_BDVSA!F994&gt;0,"D","A"),"")</f>
        <v/>
      </c>
      <c r="G994" s="125" t="str">
        <f>IF(b_BDVSA!G994&lt;&gt;"",ABS(b_BDVSA!G994),"")</f>
        <v/>
      </c>
      <c r="H994" s="125" t="str">
        <f>IF(AND(b_BDVSA!G994&lt;&gt;"",b_BDVSA!G994&lt;&gt;0)=TRUE,IF(b_BDVSA!G994&gt;0,"D","A"),"")</f>
        <v/>
      </c>
      <c r="I994" s="125" t="str">
        <f>IF(b_BDVSA!H994&lt;&gt;"",ABS(b_BDVSA!H994),"")</f>
        <v/>
      </c>
      <c r="J994" s="125" t="str">
        <f>IF(AND(b_BDVSA!H994&lt;&gt;"",b_BDVSA!H994&lt;&gt;0)=TRUE,IF(b_BDVSA!H994&gt;0,"D","A"),"")</f>
        <v/>
      </c>
      <c r="K994" s="126" t="str">
        <f>IF(b_BDVSA!I994&lt;&gt;"",ABS(b_BDVSA!I994),"")</f>
        <v/>
      </c>
      <c r="L994" s="125" t="str">
        <f>IF(b_BDVSA!L994&lt;&gt;"",ABS(b_BDVSA!L994),"")</f>
        <v/>
      </c>
      <c r="M994" s="125" t="str">
        <f>IF(AND(b_BDVSA!L994&lt;&gt;"",b_BDVSA!L994&lt;&gt;0)=TRUE,IF(b_BDVSA!L994&gt;0,"D","A"),"")</f>
        <v/>
      </c>
      <c r="N994" s="125" t="str">
        <f>IF(b_BDVSA!M994&lt;&gt;"",ABS(b_BDVSA!M994),"")</f>
        <v/>
      </c>
      <c r="O994" s="125" t="str">
        <f>IF(AND(b_BDVSA!M994&lt;&gt;"",b_BDVSA!M994&lt;&gt;0)=TRUE,IF(b_BDVSA!M994&gt;0,"D","A"),"")</f>
        <v/>
      </c>
      <c r="P994" s="126" t="str">
        <f>IF(b_BDVSA!N994&lt;&gt;"",ABS(b_BDVSA!N994),"")</f>
        <v/>
      </c>
      <c r="Q994" s="125" t="str">
        <f>IF(b_BDVSA!Q994&lt;&gt;"",ABS(b_BDVSA!Q994),"")</f>
        <v/>
      </c>
      <c r="R994" s="125" t="str">
        <f>IF(AND(b_BDVSA!Q994&lt;&gt;"",b_BDVSA!Q994&lt;&gt;0)=TRUE,IF(b_BDVSA!Q994&gt;0,"D","A"),"")</f>
        <v/>
      </c>
      <c r="S994" s="125" t="str">
        <f>IF(b_BDVSA!R994&lt;&gt;"",ABS(b_BDVSA!R994),"")</f>
        <v/>
      </c>
      <c r="T994" s="125" t="str">
        <f>IF(AND(b_BDVSA!R994&lt;&gt;"",b_BDVSA!R994&lt;&gt;0)=TRUE,IF(b_BDVSA!R994&gt;0,"D","A"),"")</f>
        <v/>
      </c>
      <c r="U994" s="126" t="str">
        <f>IF(b_BDVSA!S994&lt;&gt;"",ABS(b_BDVSA!S994),"")</f>
        <v/>
      </c>
      <c r="V994" s="125" t="str">
        <f>IF(b_BDVSA!V994&lt;&gt;"",ABS(b_BDVSA!V994),"")</f>
        <v/>
      </c>
      <c r="W994" s="125" t="str">
        <f>IF(AND(b_BDVSA!V994&lt;&gt;"",b_BDVSA!V994&lt;&gt;0)=TRUE,IF(b_BDVSA!V994&gt;0,"D","A"),"")</f>
        <v/>
      </c>
      <c r="X994" s="125" t="str">
        <f>IF(b_BDVSA!W994&lt;&gt;"",ABS(b_BDVSA!W994),"")</f>
        <v/>
      </c>
      <c r="Y994" s="125" t="str">
        <f>IF(AND(b_BDVSA!W994&lt;&gt;"",b_BDVSA!W994&lt;&gt;0)=TRUE,IF(b_BDVSA!W994&gt;0,"D","A"),"")</f>
        <v/>
      </c>
      <c r="Z994" s="126" t="str">
        <f>IF(b_BDVSA!X994&lt;&gt;"",ABS(b_BDVSA!X994),"")</f>
        <v/>
      </c>
    </row>
    <row r="995" spans="1:26">
      <c r="A995" s="117" t="str">
        <f>IF(dati_pdc!A991&lt;&gt;"",IF(dati_pdc!D991=1,RIGHT(dati_pdc!A991,dati_pdc!E991),dati_pdc!A991),"")</f>
        <v/>
      </c>
      <c r="B995" s="117" t="str">
        <f>IF(dati_pdc!B991&lt;&gt;"",dati_pdc!B991,"")</f>
        <v/>
      </c>
      <c r="C995" s="117" t="str">
        <f>IF(dati_pdc!C991&lt;&gt;"",dati_pdc!C991,"")</f>
        <v/>
      </c>
      <c r="D995" s="117" t="str">
        <f>IF(dati_pdc!D991&lt;&gt;"",dati_pdc!D991,"")</f>
        <v/>
      </c>
      <c r="E995" s="125" t="str">
        <f>IF(b_BDVSA!F995&lt;&gt;"",ABS(b_BDVSA!F995),"")</f>
        <v/>
      </c>
      <c r="F995" s="125" t="str">
        <f>IF(AND(b_BDVSA!F995&lt;&gt;"",b_BDVSA!F995&lt;&gt;0)=TRUE,IF(b_BDVSA!F995&gt;0,"D","A"),"")</f>
        <v/>
      </c>
      <c r="G995" s="125" t="str">
        <f>IF(b_BDVSA!G995&lt;&gt;"",ABS(b_BDVSA!G995),"")</f>
        <v/>
      </c>
      <c r="H995" s="125" t="str">
        <f>IF(AND(b_BDVSA!G995&lt;&gt;"",b_BDVSA!G995&lt;&gt;0)=TRUE,IF(b_BDVSA!G995&gt;0,"D","A"),"")</f>
        <v/>
      </c>
      <c r="I995" s="125" t="str">
        <f>IF(b_BDVSA!H995&lt;&gt;"",ABS(b_BDVSA!H995),"")</f>
        <v/>
      </c>
      <c r="J995" s="125" t="str">
        <f>IF(AND(b_BDVSA!H995&lt;&gt;"",b_BDVSA!H995&lt;&gt;0)=TRUE,IF(b_BDVSA!H995&gt;0,"D","A"),"")</f>
        <v/>
      </c>
      <c r="K995" s="126" t="str">
        <f>IF(b_BDVSA!I995&lt;&gt;"",ABS(b_BDVSA!I995),"")</f>
        <v/>
      </c>
      <c r="L995" s="125" t="str">
        <f>IF(b_BDVSA!L995&lt;&gt;"",ABS(b_BDVSA!L995),"")</f>
        <v/>
      </c>
      <c r="M995" s="125" t="str">
        <f>IF(AND(b_BDVSA!L995&lt;&gt;"",b_BDVSA!L995&lt;&gt;0)=TRUE,IF(b_BDVSA!L995&gt;0,"D","A"),"")</f>
        <v/>
      </c>
      <c r="N995" s="125" t="str">
        <f>IF(b_BDVSA!M995&lt;&gt;"",ABS(b_BDVSA!M995),"")</f>
        <v/>
      </c>
      <c r="O995" s="125" t="str">
        <f>IF(AND(b_BDVSA!M995&lt;&gt;"",b_BDVSA!M995&lt;&gt;0)=TRUE,IF(b_BDVSA!M995&gt;0,"D","A"),"")</f>
        <v/>
      </c>
      <c r="P995" s="126" t="str">
        <f>IF(b_BDVSA!N995&lt;&gt;"",ABS(b_BDVSA!N995),"")</f>
        <v/>
      </c>
      <c r="Q995" s="125" t="str">
        <f>IF(b_BDVSA!Q995&lt;&gt;"",ABS(b_BDVSA!Q995),"")</f>
        <v/>
      </c>
      <c r="R995" s="125" t="str">
        <f>IF(AND(b_BDVSA!Q995&lt;&gt;"",b_BDVSA!Q995&lt;&gt;0)=TRUE,IF(b_BDVSA!Q995&gt;0,"D","A"),"")</f>
        <v/>
      </c>
      <c r="S995" s="125" t="str">
        <f>IF(b_BDVSA!R995&lt;&gt;"",ABS(b_BDVSA!R995),"")</f>
        <v/>
      </c>
      <c r="T995" s="125" t="str">
        <f>IF(AND(b_BDVSA!R995&lt;&gt;"",b_BDVSA!R995&lt;&gt;0)=TRUE,IF(b_BDVSA!R995&gt;0,"D","A"),"")</f>
        <v/>
      </c>
      <c r="U995" s="126" t="str">
        <f>IF(b_BDVSA!S995&lt;&gt;"",ABS(b_BDVSA!S995),"")</f>
        <v/>
      </c>
      <c r="V995" s="125" t="str">
        <f>IF(b_BDVSA!V995&lt;&gt;"",ABS(b_BDVSA!V995),"")</f>
        <v/>
      </c>
      <c r="W995" s="125" t="str">
        <f>IF(AND(b_BDVSA!V995&lt;&gt;"",b_BDVSA!V995&lt;&gt;0)=TRUE,IF(b_BDVSA!V995&gt;0,"D","A"),"")</f>
        <v/>
      </c>
      <c r="X995" s="125" t="str">
        <f>IF(b_BDVSA!W995&lt;&gt;"",ABS(b_BDVSA!W995),"")</f>
        <v/>
      </c>
      <c r="Y995" s="125" t="str">
        <f>IF(AND(b_BDVSA!W995&lt;&gt;"",b_BDVSA!W995&lt;&gt;0)=TRUE,IF(b_BDVSA!W995&gt;0,"D","A"),"")</f>
        <v/>
      </c>
      <c r="Z995" s="126" t="str">
        <f>IF(b_BDVSA!X995&lt;&gt;"",ABS(b_BDVSA!X995),"")</f>
        <v/>
      </c>
    </row>
    <row r="996" spans="1:26">
      <c r="A996" s="117" t="str">
        <f>IF(dati_pdc!A992&lt;&gt;"",IF(dati_pdc!D992=1,RIGHT(dati_pdc!A992,dati_pdc!E992),dati_pdc!A992),"")</f>
        <v/>
      </c>
      <c r="B996" s="117" t="str">
        <f>IF(dati_pdc!B992&lt;&gt;"",dati_pdc!B992,"")</f>
        <v/>
      </c>
      <c r="C996" s="117" t="str">
        <f>IF(dati_pdc!C992&lt;&gt;"",dati_pdc!C992,"")</f>
        <v/>
      </c>
      <c r="D996" s="117" t="str">
        <f>IF(dati_pdc!D992&lt;&gt;"",dati_pdc!D992,"")</f>
        <v/>
      </c>
      <c r="E996" s="125" t="str">
        <f>IF(b_BDVSA!F996&lt;&gt;"",ABS(b_BDVSA!F996),"")</f>
        <v/>
      </c>
      <c r="F996" s="125" t="str">
        <f>IF(AND(b_BDVSA!F996&lt;&gt;"",b_BDVSA!F996&lt;&gt;0)=TRUE,IF(b_BDVSA!F996&gt;0,"D","A"),"")</f>
        <v/>
      </c>
      <c r="G996" s="125" t="str">
        <f>IF(b_BDVSA!G996&lt;&gt;"",ABS(b_BDVSA!G996),"")</f>
        <v/>
      </c>
      <c r="H996" s="125" t="str">
        <f>IF(AND(b_BDVSA!G996&lt;&gt;"",b_BDVSA!G996&lt;&gt;0)=TRUE,IF(b_BDVSA!G996&gt;0,"D","A"),"")</f>
        <v/>
      </c>
      <c r="I996" s="125" t="str">
        <f>IF(b_BDVSA!H996&lt;&gt;"",ABS(b_BDVSA!H996),"")</f>
        <v/>
      </c>
      <c r="J996" s="125" t="str">
        <f>IF(AND(b_BDVSA!H996&lt;&gt;"",b_BDVSA!H996&lt;&gt;0)=TRUE,IF(b_BDVSA!H996&gt;0,"D","A"),"")</f>
        <v/>
      </c>
      <c r="K996" s="126" t="str">
        <f>IF(b_BDVSA!I996&lt;&gt;"",ABS(b_BDVSA!I996),"")</f>
        <v/>
      </c>
      <c r="L996" s="125" t="str">
        <f>IF(b_BDVSA!L996&lt;&gt;"",ABS(b_BDVSA!L996),"")</f>
        <v/>
      </c>
      <c r="M996" s="125" t="str">
        <f>IF(AND(b_BDVSA!L996&lt;&gt;"",b_BDVSA!L996&lt;&gt;0)=TRUE,IF(b_BDVSA!L996&gt;0,"D","A"),"")</f>
        <v/>
      </c>
      <c r="N996" s="125" t="str">
        <f>IF(b_BDVSA!M996&lt;&gt;"",ABS(b_BDVSA!M996),"")</f>
        <v/>
      </c>
      <c r="O996" s="125" t="str">
        <f>IF(AND(b_BDVSA!M996&lt;&gt;"",b_BDVSA!M996&lt;&gt;0)=TRUE,IF(b_BDVSA!M996&gt;0,"D","A"),"")</f>
        <v/>
      </c>
      <c r="P996" s="126" t="str">
        <f>IF(b_BDVSA!N996&lt;&gt;"",ABS(b_BDVSA!N996),"")</f>
        <v/>
      </c>
      <c r="Q996" s="125" t="str">
        <f>IF(b_BDVSA!Q996&lt;&gt;"",ABS(b_BDVSA!Q996),"")</f>
        <v/>
      </c>
      <c r="R996" s="125" t="str">
        <f>IF(AND(b_BDVSA!Q996&lt;&gt;"",b_BDVSA!Q996&lt;&gt;0)=TRUE,IF(b_BDVSA!Q996&gt;0,"D","A"),"")</f>
        <v/>
      </c>
      <c r="S996" s="125" t="str">
        <f>IF(b_BDVSA!R996&lt;&gt;"",ABS(b_BDVSA!R996),"")</f>
        <v/>
      </c>
      <c r="T996" s="125" t="str">
        <f>IF(AND(b_BDVSA!R996&lt;&gt;"",b_BDVSA!R996&lt;&gt;0)=TRUE,IF(b_BDVSA!R996&gt;0,"D","A"),"")</f>
        <v/>
      </c>
      <c r="U996" s="126" t="str">
        <f>IF(b_BDVSA!S996&lt;&gt;"",ABS(b_BDVSA!S996),"")</f>
        <v/>
      </c>
      <c r="V996" s="125" t="str">
        <f>IF(b_BDVSA!V996&lt;&gt;"",ABS(b_BDVSA!V996),"")</f>
        <v/>
      </c>
      <c r="W996" s="125" t="str">
        <f>IF(AND(b_BDVSA!V996&lt;&gt;"",b_BDVSA!V996&lt;&gt;0)=TRUE,IF(b_BDVSA!V996&gt;0,"D","A"),"")</f>
        <v/>
      </c>
      <c r="X996" s="125" t="str">
        <f>IF(b_BDVSA!W996&lt;&gt;"",ABS(b_BDVSA!W996),"")</f>
        <v/>
      </c>
      <c r="Y996" s="125" t="str">
        <f>IF(AND(b_BDVSA!W996&lt;&gt;"",b_BDVSA!W996&lt;&gt;0)=TRUE,IF(b_BDVSA!W996&gt;0,"D","A"),"")</f>
        <v/>
      </c>
      <c r="Z996" s="126" t="str">
        <f>IF(b_BDVSA!X996&lt;&gt;"",ABS(b_BDVSA!X996),"")</f>
        <v/>
      </c>
    </row>
    <row r="997" spans="1:26">
      <c r="A997" s="117" t="str">
        <f>IF(dati_pdc!A993&lt;&gt;"",IF(dati_pdc!D993=1,RIGHT(dati_pdc!A993,dati_pdc!E993),dati_pdc!A993),"")</f>
        <v/>
      </c>
      <c r="B997" s="117" t="str">
        <f>IF(dati_pdc!B993&lt;&gt;"",dati_pdc!B993,"")</f>
        <v/>
      </c>
      <c r="C997" s="117" t="str">
        <f>IF(dati_pdc!C993&lt;&gt;"",dati_pdc!C993,"")</f>
        <v/>
      </c>
      <c r="D997" s="117" t="str">
        <f>IF(dati_pdc!D993&lt;&gt;"",dati_pdc!D993,"")</f>
        <v/>
      </c>
      <c r="E997" s="125" t="str">
        <f>IF(b_BDVSA!F997&lt;&gt;"",ABS(b_BDVSA!F997),"")</f>
        <v/>
      </c>
      <c r="F997" s="125" t="str">
        <f>IF(AND(b_BDVSA!F997&lt;&gt;"",b_BDVSA!F997&lt;&gt;0)=TRUE,IF(b_BDVSA!F997&gt;0,"D","A"),"")</f>
        <v/>
      </c>
      <c r="G997" s="125" t="str">
        <f>IF(b_BDVSA!G997&lt;&gt;"",ABS(b_BDVSA!G997),"")</f>
        <v/>
      </c>
      <c r="H997" s="125" t="str">
        <f>IF(AND(b_BDVSA!G997&lt;&gt;"",b_BDVSA!G997&lt;&gt;0)=TRUE,IF(b_BDVSA!G997&gt;0,"D","A"),"")</f>
        <v/>
      </c>
      <c r="I997" s="125" t="str">
        <f>IF(b_BDVSA!H997&lt;&gt;"",ABS(b_BDVSA!H997),"")</f>
        <v/>
      </c>
      <c r="J997" s="125" t="str">
        <f>IF(AND(b_BDVSA!H997&lt;&gt;"",b_BDVSA!H997&lt;&gt;0)=TRUE,IF(b_BDVSA!H997&gt;0,"D","A"),"")</f>
        <v/>
      </c>
      <c r="K997" s="126" t="str">
        <f>IF(b_BDVSA!I997&lt;&gt;"",ABS(b_BDVSA!I997),"")</f>
        <v/>
      </c>
      <c r="L997" s="125" t="str">
        <f>IF(b_BDVSA!L997&lt;&gt;"",ABS(b_BDVSA!L997),"")</f>
        <v/>
      </c>
      <c r="M997" s="125" t="str">
        <f>IF(AND(b_BDVSA!L997&lt;&gt;"",b_BDVSA!L997&lt;&gt;0)=TRUE,IF(b_BDVSA!L997&gt;0,"D","A"),"")</f>
        <v/>
      </c>
      <c r="N997" s="125" t="str">
        <f>IF(b_BDVSA!M997&lt;&gt;"",ABS(b_BDVSA!M997),"")</f>
        <v/>
      </c>
      <c r="O997" s="125" t="str">
        <f>IF(AND(b_BDVSA!M997&lt;&gt;"",b_BDVSA!M997&lt;&gt;0)=TRUE,IF(b_BDVSA!M997&gt;0,"D","A"),"")</f>
        <v/>
      </c>
      <c r="P997" s="126" t="str">
        <f>IF(b_BDVSA!N997&lt;&gt;"",ABS(b_BDVSA!N997),"")</f>
        <v/>
      </c>
      <c r="Q997" s="125" t="str">
        <f>IF(b_BDVSA!Q997&lt;&gt;"",ABS(b_BDVSA!Q997),"")</f>
        <v/>
      </c>
      <c r="R997" s="125" t="str">
        <f>IF(AND(b_BDVSA!Q997&lt;&gt;"",b_BDVSA!Q997&lt;&gt;0)=TRUE,IF(b_BDVSA!Q997&gt;0,"D","A"),"")</f>
        <v/>
      </c>
      <c r="S997" s="125" t="str">
        <f>IF(b_BDVSA!R997&lt;&gt;"",ABS(b_BDVSA!R997),"")</f>
        <v/>
      </c>
      <c r="T997" s="125" t="str">
        <f>IF(AND(b_BDVSA!R997&lt;&gt;"",b_BDVSA!R997&lt;&gt;0)=TRUE,IF(b_BDVSA!R997&gt;0,"D","A"),"")</f>
        <v/>
      </c>
      <c r="U997" s="126" t="str">
        <f>IF(b_BDVSA!S997&lt;&gt;"",ABS(b_BDVSA!S997),"")</f>
        <v/>
      </c>
      <c r="V997" s="125" t="str">
        <f>IF(b_BDVSA!V997&lt;&gt;"",ABS(b_BDVSA!V997),"")</f>
        <v/>
      </c>
      <c r="W997" s="125" t="str">
        <f>IF(AND(b_BDVSA!V997&lt;&gt;"",b_BDVSA!V997&lt;&gt;0)=TRUE,IF(b_BDVSA!V997&gt;0,"D","A"),"")</f>
        <v/>
      </c>
      <c r="X997" s="125" t="str">
        <f>IF(b_BDVSA!W997&lt;&gt;"",ABS(b_BDVSA!W997),"")</f>
        <v/>
      </c>
      <c r="Y997" s="125" t="str">
        <f>IF(AND(b_BDVSA!W997&lt;&gt;"",b_BDVSA!W997&lt;&gt;0)=TRUE,IF(b_BDVSA!W997&gt;0,"D","A"),"")</f>
        <v/>
      </c>
      <c r="Z997" s="126" t="str">
        <f>IF(b_BDVSA!X997&lt;&gt;"",ABS(b_BDVSA!X997),"")</f>
        <v/>
      </c>
    </row>
    <row r="998" spans="1:26">
      <c r="A998" s="117" t="str">
        <f>IF(dati_pdc!A994&lt;&gt;"",IF(dati_pdc!D994=1,RIGHT(dati_pdc!A994,dati_pdc!E994),dati_pdc!A994),"")</f>
        <v/>
      </c>
      <c r="B998" s="117" t="str">
        <f>IF(dati_pdc!B994&lt;&gt;"",dati_pdc!B994,"")</f>
        <v/>
      </c>
      <c r="C998" s="117" t="str">
        <f>IF(dati_pdc!C994&lt;&gt;"",dati_pdc!C994,"")</f>
        <v/>
      </c>
      <c r="D998" s="117" t="str">
        <f>IF(dati_pdc!D994&lt;&gt;"",dati_pdc!D994,"")</f>
        <v/>
      </c>
      <c r="E998" s="125" t="str">
        <f>IF(b_BDVSA!F998&lt;&gt;"",ABS(b_BDVSA!F998),"")</f>
        <v/>
      </c>
      <c r="F998" s="125" t="str">
        <f>IF(AND(b_BDVSA!F998&lt;&gt;"",b_BDVSA!F998&lt;&gt;0)=TRUE,IF(b_BDVSA!F998&gt;0,"D","A"),"")</f>
        <v/>
      </c>
      <c r="G998" s="125" t="str">
        <f>IF(b_BDVSA!G998&lt;&gt;"",ABS(b_BDVSA!G998),"")</f>
        <v/>
      </c>
      <c r="H998" s="125" t="str">
        <f>IF(AND(b_BDVSA!G998&lt;&gt;"",b_BDVSA!G998&lt;&gt;0)=TRUE,IF(b_BDVSA!G998&gt;0,"D","A"),"")</f>
        <v/>
      </c>
      <c r="I998" s="125" t="str">
        <f>IF(b_BDVSA!H998&lt;&gt;"",ABS(b_BDVSA!H998),"")</f>
        <v/>
      </c>
      <c r="J998" s="125" t="str">
        <f>IF(AND(b_BDVSA!H998&lt;&gt;"",b_BDVSA!H998&lt;&gt;0)=TRUE,IF(b_BDVSA!H998&gt;0,"D","A"),"")</f>
        <v/>
      </c>
      <c r="K998" s="126" t="str">
        <f>IF(b_BDVSA!I998&lt;&gt;"",ABS(b_BDVSA!I998),"")</f>
        <v/>
      </c>
      <c r="L998" s="125" t="str">
        <f>IF(b_BDVSA!L998&lt;&gt;"",ABS(b_BDVSA!L998),"")</f>
        <v/>
      </c>
      <c r="M998" s="125" t="str">
        <f>IF(AND(b_BDVSA!L998&lt;&gt;"",b_BDVSA!L998&lt;&gt;0)=TRUE,IF(b_BDVSA!L998&gt;0,"D","A"),"")</f>
        <v/>
      </c>
      <c r="N998" s="125" t="str">
        <f>IF(b_BDVSA!M998&lt;&gt;"",ABS(b_BDVSA!M998),"")</f>
        <v/>
      </c>
      <c r="O998" s="125" t="str">
        <f>IF(AND(b_BDVSA!M998&lt;&gt;"",b_BDVSA!M998&lt;&gt;0)=TRUE,IF(b_BDVSA!M998&gt;0,"D","A"),"")</f>
        <v/>
      </c>
      <c r="P998" s="126" t="str">
        <f>IF(b_BDVSA!N998&lt;&gt;"",ABS(b_BDVSA!N998),"")</f>
        <v/>
      </c>
      <c r="Q998" s="125" t="str">
        <f>IF(b_BDVSA!Q998&lt;&gt;"",ABS(b_BDVSA!Q998),"")</f>
        <v/>
      </c>
      <c r="R998" s="125" t="str">
        <f>IF(AND(b_BDVSA!Q998&lt;&gt;"",b_BDVSA!Q998&lt;&gt;0)=TRUE,IF(b_BDVSA!Q998&gt;0,"D","A"),"")</f>
        <v/>
      </c>
      <c r="S998" s="125" t="str">
        <f>IF(b_BDVSA!R998&lt;&gt;"",ABS(b_BDVSA!R998),"")</f>
        <v/>
      </c>
      <c r="T998" s="125" t="str">
        <f>IF(AND(b_BDVSA!R998&lt;&gt;"",b_BDVSA!R998&lt;&gt;0)=TRUE,IF(b_BDVSA!R998&gt;0,"D","A"),"")</f>
        <v/>
      </c>
      <c r="U998" s="126" t="str">
        <f>IF(b_BDVSA!S998&lt;&gt;"",ABS(b_BDVSA!S998),"")</f>
        <v/>
      </c>
      <c r="V998" s="125" t="str">
        <f>IF(b_BDVSA!V998&lt;&gt;"",ABS(b_BDVSA!V998),"")</f>
        <v/>
      </c>
      <c r="W998" s="125" t="str">
        <f>IF(AND(b_BDVSA!V998&lt;&gt;"",b_BDVSA!V998&lt;&gt;0)=TRUE,IF(b_BDVSA!V998&gt;0,"D","A"),"")</f>
        <v/>
      </c>
      <c r="X998" s="125" t="str">
        <f>IF(b_BDVSA!W998&lt;&gt;"",ABS(b_BDVSA!W998),"")</f>
        <v/>
      </c>
      <c r="Y998" s="125" t="str">
        <f>IF(AND(b_BDVSA!W998&lt;&gt;"",b_BDVSA!W998&lt;&gt;0)=TRUE,IF(b_BDVSA!W998&gt;0,"D","A"),"")</f>
        <v/>
      </c>
      <c r="Z998" s="126" t="str">
        <f>IF(b_BDVSA!X998&lt;&gt;"",ABS(b_BDVSA!X998),"")</f>
        <v/>
      </c>
    </row>
    <row r="999" spans="1:26">
      <c r="A999" s="117" t="str">
        <f>IF(dati_pdc!A995&lt;&gt;"",IF(dati_pdc!D995=1,RIGHT(dati_pdc!A995,dati_pdc!E995),dati_pdc!A995),"")</f>
        <v/>
      </c>
      <c r="B999" s="117" t="str">
        <f>IF(dati_pdc!B995&lt;&gt;"",dati_pdc!B995,"")</f>
        <v/>
      </c>
      <c r="C999" s="117" t="str">
        <f>IF(dati_pdc!C995&lt;&gt;"",dati_pdc!C995,"")</f>
        <v/>
      </c>
      <c r="D999" s="117" t="str">
        <f>IF(dati_pdc!D995&lt;&gt;"",dati_pdc!D995,"")</f>
        <v/>
      </c>
      <c r="E999" s="125" t="str">
        <f>IF(b_BDVSA!F999&lt;&gt;"",ABS(b_BDVSA!F999),"")</f>
        <v/>
      </c>
      <c r="F999" s="125" t="str">
        <f>IF(AND(b_BDVSA!F999&lt;&gt;"",b_BDVSA!F999&lt;&gt;0)=TRUE,IF(b_BDVSA!F999&gt;0,"D","A"),"")</f>
        <v/>
      </c>
      <c r="G999" s="125" t="str">
        <f>IF(b_BDVSA!G999&lt;&gt;"",ABS(b_BDVSA!G999),"")</f>
        <v/>
      </c>
      <c r="H999" s="125" t="str">
        <f>IF(AND(b_BDVSA!G999&lt;&gt;"",b_BDVSA!G999&lt;&gt;0)=TRUE,IF(b_BDVSA!G999&gt;0,"D","A"),"")</f>
        <v/>
      </c>
      <c r="I999" s="125" t="str">
        <f>IF(b_BDVSA!H999&lt;&gt;"",ABS(b_BDVSA!H999),"")</f>
        <v/>
      </c>
      <c r="J999" s="125" t="str">
        <f>IF(AND(b_BDVSA!H999&lt;&gt;"",b_BDVSA!H999&lt;&gt;0)=TRUE,IF(b_BDVSA!H999&gt;0,"D","A"),"")</f>
        <v/>
      </c>
      <c r="K999" s="126" t="str">
        <f>IF(b_BDVSA!I999&lt;&gt;"",ABS(b_BDVSA!I999),"")</f>
        <v/>
      </c>
      <c r="L999" s="125" t="str">
        <f>IF(b_BDVSA!L999&lt;&gt;"",ABS(b_BDVSA!L999),"")</f>
        <v/>
      </c>
      <c r="M999" s="125" t="str">
        <f>IF(AND(b_BDVSA!L999&lt;&gt;"",b_BDVSA!L999&lt;&gt;0)=TRUE,IF(b_BDVSA!L999&gt;0,"D","A"),"")</f>
        <v/>
      </c>
      <c r="N999" s="125" t="str">
        <f>IF(b_BDVSA!M999&lt;&gt;"",ABS(b_BDVSA!M999),"")</f>
        <v/>
      </c>
      <c r="O999" s="125" t="str">
        <f>IF(AND(b_BDVSA!M999&lt;&gt;"",b_BDVSA!M999&lt;&gt;0)=TRUE,IF(b_BDVSA!M999&gt;0,"D","A"),"")</f>
        <v/>
      </c>
      <c r="P999" s="126" t="str">
        <f>IF(b_BDVSA!N999&lt;&gt;"",ABS(b_BDVSA!N999),"")</f>
        <v/>
      </c>
      <c r="Q999" s="125" t="str">
        <f>IF(b_BDVSA!Q999&lt;&gt;"",ABS(b_BDVSA!Q999),"")</f>
        <v/>
      </c>
      <c r="R999" s="125" t="str">
        <f>IF(AND(b_BDVSA!Q999&lt;&gt;"",b_BDVSA!Q999&lt;&gt;0)=TRUE,IF(b_BDVSA!Q999&gt;0,"D","A"),"")</f>
        <v/>
      </c>
      <c r="S999" s="125" t="str">
        <f>IF(b_BDVSA!R999&lt;&gt;"",ABS(b_BDVSA!R999),"")</f>
        <v/>
      </c>
      <c r="T999" s="125" t="str">
        <f>IF(AND(b_BDVSA!R999&lt;&gt;"",b_BDVSA!R999&lt;&gt;0)=TRUE,IF(b_BDVSA!R999&gt;0,"D","A"),"")</f>
        <v/>
      </c>
      <c r="U999" s="126" t="str">
        <f>IF(b_BDVSA!S999&lt;&gt;"",ABS(b_BDVSA!S999),"")</f>
        <v/>
      </c>
      <c r="V999" s="125" t="str">
        <f>IF(b_BDVSA!V999&lt;&gt;"",ABS(b_BDVSA!V999),"")</f>
        <v/>
      </c>
      <c r="W999" s="125" t="str">
        <f>IF(AND(b_BDVSA!V999&lt;&gt;"",b_BDVSA!V999&lt;&gt;0)=TRUE,IF(b_BDVSA!V999&gt;0,"D","A"),"")</f>
        <v/>
      </c>
      <c r="X999" s="125" t="str">
        <f>IF(b_BDVSA!W999&lt;&gt;"",ABS(b_BDVSA!W999),"")</f>
        <v/>
      </c>
      <c r="Y999" s="125" t="str">
        <f>IF(AND(b_BDVSA!W999&lt;&gt;"",b_BDVSA!W999&lt;&gt;0)=TRUE,IF(b_BDVSA!W999&gt;0,"D","A"),"")</f>
        <v/>
      </c>
      <c r="Z999" s="126" t="str">
        <f>IF(b_BDVSA!X999&lt;&gt;"",ABS(b_BDVSA!X999),"")</f>
        <v/>
      </c>
    </row>
    <row r="1000" spans="1:26">
      <c r="A1000" s="117" t="str">
        <f>IF(dati_pdc!A996&lt;&gt;"",IF(dati_pdc!D996=1,RIGHT(dati_pdc!A996,dati_pdc!E996),dati_pdc!A996),"")</f>
        <v/>
      </c>
      <c r="B1000" s="117" t="str">
        <f>IF(dati_pdc!B996&lt;&gt;"",dati_pdc!B996,"")</f>
        <v/>
      </c>
      <c r="C1000" s="117" t="str">
        <f>IF(dati_pdc!C996&lt;&gt;"",dati_pdc!C996,"")</f>
        <v/>
      </c>
      <c r="D1000" s="117" t="str">
        <f>IF(dati_pdc!D996&lt;&gt;"",dati_pdc!D996,"")</f>
        <v/>
      </c>
      <c r="E1000" s="125" t="str">
        <f>IF(b_BDVSA!F1000&lt;&gt;"",ABS(b_BDVSA!F1000),"")</f>
        <v/>
      </c>
      <c r="F1000" s="125" t="str">
        <f>IF(AND(b_BDVSA!F1000&lt;&gt;"",b_BDVSA!F1000&lt;&gt;0)=TRUE,IF(b_BDVSA!F1000&gt;0,"D","A"),"")</f>
        <v/>
      </c>
      <c r="G1000" s="125" t="str">
        <f>IF(b_BDVSA!G1000&lt;&gt;"",ABS(b_BDVSA!G1000),"")</f>
        <v/>
      </c>
      <c r="H1000" s="125" t="str">
        <f>IF(AND(b_BDVSA!G1000&lt;&gt;"",b_BDVSA!G1000&lt;&gt;0)=TRUE,IF(b_BDVSA!G1000&gt;0,"D","A"),"")</f>
        <v/>
      </c>
      <c r="I1000" s="125" t="str">
        <f>IF(b_BDVSA!H1000&lt;&gt;"",ABS(b_BDVSA!H1000),"")</f>
        <v/>
      </c>
      <c r="J1000" s="125" t="str">
        <f>IF(AND(b_BDVSA!H1000&lt;&gt;"",b_BDVSA!H1000&lt;&gt;0)=TRUE,IF(b_BDVSA!H1000&gt;0,"D","A"),"")</f>
        <v/>
      </c>
      <c r="K1000" s="126" t="str">
        <f>IF(b_BDVSA!I1000&lt;&gt;"",ABS(b_BDVSA!I1000),"")</f>
        <v/>
      </c>
      <c r="L1000" s="125" t="str">
        <f>IF(b_BDVSA!L1000&lt;&gt;"",ABS(b_BDVSA!L1000),"")</f>
        <v/>
      </c>
      <c r="M1000" s="125" t="str">
        <f>IF(AND(b_BDVSA!L1000&lt;&gt;"",b_BDVSA!L1000&lt;&gt;0)=TRUE,IF(b_BDVSA!L1000&gt;0,"D","A"),"")</f>
        <v/>
      </c>
      <c r="N1000" s="125" t="str">
        <f>IF(b_BDVSA!M1000&lt;&gt;"",ABS(b_BDVSA!M1000),"")</f>
        <v/>
      </c>
      <c r="O1000" s="125" t="str">
        <f>IF(AND(b_BDVSA!M1000&lt;&gt;"",b_BDVSA!M1000&lt;&gt;0)=TRUE,IF(b_BDVSA!M1000&gt;0,"D","A"),"")</f>
        <v/>
      </c>
      <c r="P1000" s="126" t="str">
        <f>IF(b_BDVSA!N1000&lt;&gt;"",ABS(b_BDVSA!N1000),"")</f>
        <v/>
      </c>
      <c r="Q1000" s="125" t="str">
        <f>IF(b_BDVSA!Q1000&lt;&gt;"",ABS(b_BDVSA!Q1000),"")</f>
        <v/>
      </c>
      <c r="R1000" s="125" t="str">
        <f>IF(AND(b_BDVSA!Q1000&lt;&gt;"",b_BDVSA!Q1000&lt;&gt;0)=TRUE,IF(b_BDVSA!Q1000&gt;0,"D","A"),"")</f>
        <v/>
      </c>
      <c r="S1000" s="125" t="str">
        <f>IF(b_BDVSA!R1000&lt;&gt;"",ABS(b_BDVSA!R1000),"")</f>
        <v/>
      </c>
      <c r="T1000" s="125" t="str">
        <f>IF(AND(b_BDVSA!R1000&lt;&gt;"",b_BDVSA!R1000&lt;&gt;0)=TRUE,IF(b_BDVSA!R1000&gt;0,"D","A"),"")</f>
        <v/>
      </c>
      <c r="U1000" s="126" t="str">
        <f>IF(b_BDVSA!S1000&lt;&gt;"",ABS(b_BDVSA!S1000),"")</f>
        <v/>
      </c>
      <c r="V1000" s="125" t="str">
        <f>IF(b_BDVSA!V1000&lt;&gt;"",ABS(b_BDVSA!V1000),"")</f>
        <v/>
      </c>
      <c r="W1000" s="125" t="str">
        <f>IF(AND(b_BDVSA!V1000&lt;&gt;"",b_BDVSA!V1000&lt;&gt;0)=TRUE,IF(b_BDVSA!V1000&gt;0,"D","A"),"")</f>
        <v/>
      </c>
      <c r="X1000" s="125" t="str">
        <f>IF(b_BDVSA!W1000&lt;&gt;"",ABS(b_BDVSA!W1000),"")</f>
        <v/>
      </c>
      <c r="Y1000" s="125" t="str">
        <f>IF(AND(b_BDVSA!W1000&lt;&gt;"",b_BDVSA!W1000&lt;&gt;0)=TRUE,IF(b_BDVSA!W1000&gt;0,"D","A"),"")</f>
        <v/>
      </c>
      <c r="Z1000" s="126" t="str">
        <f>IF(b_BDVSA!X1000&lt;&gt;"",ABS(b_BDVSA!X1000),"")</f>
        <v/>
      </c>
    </row>
    <row r="1001" spans="1:26">
      <c r="A1001" s="117" t="str">
        <f>IF(dati_pdc!A997&lt;&gt;"",IF(dati_pdc!D997=1,RIGHT(dati_pdc!A997,dati_pdc!E997),dati_pdc!A997),"")</f>
        <v/>
      </c>
      <c r="B1001" s="117" t="str">
        <f>IF(dati_pdc!B997&lt;&gt;"",dati_pdc!B997,"")</f>
        <v/>
      </c>
      <c r="C1001" s="117" t="str">
        <f>IF(dati_pdc!C997&lt;&gt;"",dati_pdc!C997,"")</f>
        <v/>
      </c>
      <c r="D1001" s="117" t="str">
        <f>IF(dati_pdc!D997&lt;&gt;"",dati_pdc!D997,"")</f>
        <v/>
      </c>
      <c r="E1001" s="125" t="str">
        <f>IF(b_BDVSA!F1001&lt;&gt;"",ABS(b_BDVSA!F1001),"")</f>
        <v/>
      </c>
      <c r="F1001" s="125" t="str">
        <f>IF(AND(b_BDVSA!F1001&lt;&gt;"",b_BDVSA!F1001&lt;&gt;0)=TRUE,IF(b_BDVSA!F1001&gt;0,"D","A"),"")</f>
        <v/>
      </c>
      <c r="G1001" s="125" t="str">
        <f>IF(b_BDVSA!G1001&lt;&gt;"",ABS(b_BDVSA!G1001),"")</f>
        <v/>
      </c>
      <c r="H1001" s="125" t="str">
        <f>IF(AND(b_BDVSA!G1001&lt;&gt;"",b_BDVSA!G1001&lt;&gt;0)=TRUE,IF(b_BDVSA!G1001&gt;0,"D","A"),"")</f>
        <v/>
      </c>
      <c r="I1001" s="125" t="str">
        <f>IF(b_BDVSA!H1001&lt;&gt;"",ABS(b_BDVSA!H1001),"")</f>
        <v/>
      </c>
      <c r="J1001" s="125" t="str">
        <f>IF(AND(b_BDVSA!H1001&lt;&gt;"",b_BDVSA!H1001&lt;&gt;0)=TRUE,IF(b_BDVSA!H1001&gt;0,"D","A"),"")</f>
        <v/>
      </c>
      <c r="K1001" s="126" t="str">
        <f>IF(b_BDVSA!I1001&lt;&gt;"",ABS(b_BDVSA!I1001),"")</f>
        <v/>
      </c>
      <c r="L1001" s="125" t="str">
        <f>IF(b_BDVSA!L1001&lt;&gt;"",ABS(b_BDVSA!L1001),"")</f>
        <v/>
      </c>
      <c r="M1001" s="125" t="str">
        <f>IF(AND(b_BDVSA!L1001&lt;&gt;"",b_BDVSA!L1001&lt;&gt;0)=TRUE,IF(b_BDVSA!L1001&gt;0,"D","A"),"")</f>
        <v/>
      </c>
      <c r="N1001" s="125" t="str">
        <f>IF(b_BDVSA!M1001&lt;&gt;"",ABS(b_BDVSA!M1001),"")</f>
        <v/>
      </c>
      <c r="O1001" s="125" t="str">
        <f>IF(AND(b_BDVSA!M1001&lt;&gt;"",b_BDVSA!M1001&lt;&gt;0)=TRUE,IF(b_BDVSA!M1001&gt;0,"D","A"),"")</f>
        <v/>
      </c>
      <c r="P1001" s="126" t="str">
        <f>IF(b_BDVSA!N1001&lt;&gt;"",ABS(b_BDVSA!N1001),"")</f>
        <v/>
      </c>
      <c r="Q1001" s="125" t="str">
        <f>IF(b_BDVSA!Q1001&lt;&gt;"",ABS(b_BDVSA!Q1001),"")</f>
        <v/>
      </c>
      <c r="R1001" s="125" t="str">
        <f>IF(AND(b_BDVSA!Q1001&lt;&gt;"",b_BDVSA!Q1001&lt;&gt;0)=TRUE,IF(b_BDVSA!Q1001&gt;0,"D","A"),"")</f>
        <v/>
      </c>
      <c r="S1001" s="125" t="str">
        <f>IF(b_BDVSA!R1001&lt;&gt;"",ABS(b_BDVSA!R1001),"")</f>
        <v/>
      </c>
      <c r="T1001" s="125" t="str">
        <f>IF(AND(b_BDVSA!R1001&lt;&gt;"",b_BDVSA!R1001&lt;&gt;0)=TRUE,IF(b_BDVSA!R1001&gt;0,"D","A"),"")</f>
        <v/>
      </c>
      <c r="U1001" s="126" t="str">
        <f>IF(b_BDVSA!S1001&lt;&gt;"",ABS(b_BDVSA!S1001),"")</f>
        <v/>
      </c>
      <c r="V1001" s="125" t="str">
        <f>IF(b_BDVSA!V1001&lt;&gt;"",ABS(b_BDVSA!V1001),"")</f>
        <v/>
      </c>
      <c r="W1001" s="125" t="str">
        <f>IF(AND(b_BDVSA!V1001&lt;&gt;"",b_BDVSA!V1001&lt;&gt;0)=TRUE,IF(b_BDVSA!V1001&gt;0,"D","A"),"")</f>
        <v/>
      </c>
      <c r="X1001" s="125" t="str">
        <f>IF(b_BDVSA!W1001&lt;&gt;"",ABS(b_BDVSA!W1001),"")</f>
        <v/>
      </c>
      <c r="Y1001" s="125" t="str">
        <f>IF(AND(b_BDVSA!W1001&lt;&gt;"",b_BDVSA!W1001&lt;&gt;0)=TRUE,IF(b_BDVSA!W1001&gt;0,"D","A"),"")</f>
        <v/>
      </c>
      <c r="Z1001" s="126" t="str">
        <f>IF(b_BDVSA!X1001&lt;&gt;"",ABS(b_BDVSA!X1001),"")</f>
        <v/>
      </c>
    </row>
    <row r="1002" spans="1:26">
      <c r="A1002" s="117" t="str">
        <f>IF(dati_pdc!A998&lt;&gt;"",IF(dati_pdc!D998=1,RIGHT(dati_pdc!A998,dati_pdc!E998),dati_pdc!A998),"")</f>
        <v/>
      </c>
      <c r="B1002" s="117" t="str">
        <f>IF(dati_pdc!B998&lt;&gt;"",dati_pdc!B998,"")</f>
        <v/>
      </c>
      <c r="C1002" s="117" t="str">
        <f>IF(dati_pdc!C998&lt;&gt;"",dati_pdc!C998,"")</f>
        <v/>
      </c>
      <c r="D1002" s="117" t="str">
        <f>IF(dati_pdc!D998&lt;&gt;"",dati_pdc!D998,"")</f>
        <v/>
      </c>
      <c r="E1002" s="125" t="str">
        <f>IF(b_BDVSA!F1002&lt;&gt;"",ABS(b_BDVSA!F1002),"")</f>
        <v/>
      </c>
      <c r="F1002" s="125" t="str">
        <f>IF(AND(b_BDVSA!F1002&lt;&gt;"",b_BDVSA!F1002&lt;&gt;0)=TRUE,IF(b_BDVSA!F1002&gt;0,"D","A"),"")</f>
        <v/>
      </c>
      <c r="G1002" s="125" t="str">
        <f>IF(b_BDVSA!G1002&lt;&gt;"",ABS(b_BDVSA!G1002),"")</f>
        <v/>
      </c>
      <c r="H1002" s="125" t="str">
        <f>IF(AND(b_BDVSA!G1002&lt;&gt;"",b_BDVSA!G1002&lt;&gt;0)=TRUE,IF(b_BDVSA!G1002&gt;0,"D","A"),"")</f>
        <v/>
      </c>
      <c r="I1002" s="125" t="str">
        <f>IF(b_BDVSA!H1002&lt;&gt;"",ABS(b_BDVSA!H1002),"")</f>
        <v/>
      </c>
      <c r="J1002" s="125" t="str">
        <f>IF(AND(b_BDVSA!H1002&lt;&gt;"",b_BDVSA!H1002&lt;&gt;0)=TRUE,IF(b_BDVSA!H1002&gt;0,"D","A"),"")</f>
        <v/>
      </c>
      <c r="K1002" s="126" t="str">
        <f>IF(b_BDVSA!I1002&lt;&gt;"",ABS(b_BDVSA!I1002),"")</f>
        <v/>
      </c>
      <c r="L1002" s="125" t="str">
        <f>IF(b_BDVSA!L1002&lt;&gt;"",ABS(b_BDVSA!L1002),"")</f>
        <v/>
      </c>
      <c r="M1002" s="125" t="str">
        <f>IF(AND(b_BDVSA!L1002&lt;&gt;"",b_BDVSA!L1002&lt;&gt;0)=TRUE,IF(b_BDVSA!L1002&gt;0,"D","A"),"")</f>
        <v/>
      </c>
      <c r="N1002" s="125" t="str">
        <f>IF(b_BDVSA!M1002&lt;&gt;"",ABS(b_BDVSA!M1002),"")</f>
        <v/>
      </c>
      <c r="O1002" s="125" t="str">
        <f>IF(AND(b_BDVSA!M1002&lt;&gt;"",b_BDVSA!M1002&lt;&gt;0)=TRUE,IF(b_BDVSA!M1002&gt;0,"D","A"),"")</f>
        <v/>
      </c>
      <c r="P1002" s="126" t="str">
        <f>IF(b_BDVSA!N1002&lt;&gt;"",ABS(b_BDVSA!N1002),"")</f>
        <v/>
      </c>
      <c r="Q1002" s="125" t="str">
        <f>IF(b_BDVSA!Q1002&lt;&gt;"",ABS(b_BDVSA!Q1002),"")</f>
        <v/>
      </c>
      <c r="R1002" s="125" t="str">
        <f>IF(AND(b_BDVSA!Q1002&lt;&gt;"",b_BDVSA!Q1002&lt;&gt;0)=TRUE,IF(b_BDVSA!Q1002&gt;0,"D","A"),"")</f>
        <v/>
      </c>
      <c r="S1002" s="125" t="str">
        <f>IF(b_BDVSA!R1002&lt;&gt;"",ABS(b_BDVSA!R1002),"")</f>
        <v/>
      </c>
      <c r="T1002" s="125" t="str">
        <f>IF(AND(b_BDVSA!R1002&lt;&gt;"",b_BDVSA!R1002&lt;&gt;0)=TRUE,IF(b_BDVSA!R1002&gt;0,"D","A"),"")</f>
        <v/>
      </c>
      <c r="U1002" s="126" t="str">
        <f>IF(b_BDVSA!S1002&lt;&gt;"",ABS(b_BDVSA!S1002),"")</f>
        <v/>
      </c>
      <c r="V1002" s="125" t="str">
        <f>IF(b_BDVSA!V1002&lt;&gt;"",ABS(b_BDVSA!V1002),"")</f>
        <v/>
      </c>
      <c r="W1002" s="125" t="str">
        <f>IF(AND(b_BDVSA!V1002&lt;&gt;"",b_BDVSA!V1002&lt;&gt;0)=TRUE,IF(b_BDVSA!V1002&gt;0,"D","A"),"")</f>
        <v/>
      </c>
      <c r="X1002" s="125" t="str">
        <f>IF(b_BDVSA!W1002&lt;&gt;"",ABS(b_BDVSA!W1002),"")</f>
        <v/>
      </c>
      <c r="Y1002" s="125" t="str">
        <f>IF(AND(b_BDVSA!W1002&lt;&gt;"",b_BDVSA!W1002&lt;&gt;0)=TRUE,IF(b_BDVSA!W1002&gt;0,"D","A"),"")</f>
        <v/>
      </c>
      <c r="Z1002" s="126" t="str">
        <f>IF(b_BDVSA!X1002&lt;&gt;"",ABS(b_BDVSA!X1002),"")</f>
        <v/>
      </c>
    </row>
    <row r="1003" spans="1:26">
      <c r="A1003" s="117" t="str">
        <f>IF(dati_pdc!A999&lt;&gt;"",IF(dati_pdc!D999=1,RIGHT(dati_pdc!A999,dati_pdc!E999),dati_pdc!A999),"")</f>
        <v/>
      </c>
      <c r="B1003" s="117" t="str">
        <f>IF(dati_pdc!B999&lt;&gt;"",dati_pdc!B999,"")</f>
        <v/>
      </c>
      <c r="C1003" s="117" t="str">
        <f>IF(dati_pdc!C999&lt;&gt;"",dati_pdc!C999,"")</f>
        <v/>
      </c>
      <c r="D1003" s="117" t="str">
        <f>IF(dati_pdc!D999&lt;&gt;"",dati_pdc!D999,"")</f>
        <v/>
      </c>
      <c r="E1003" s="125" t="str">
        <f>IF(b_BDVSA!F1003&lt;&gt;"",ABS(b_BDVSA!F1003),"")</f>
        <v/>
      </c>
      <c r="F1003" s="125" t="str">
        <f>IF(AND(b_BDVSA!F1003&lt;&gt;"",b_BDVSA!F1003&lt;&gt;0)=TRUE,IF(b_BDVSA!F1003&gt;0,"D","A"),"")</f>
        <v/>
      </c>
      <c r="G1003" s="125" t="str">
        <f>IF(b_BDVSA!G1003&lt;&gt;"",ABS(b_BDVSA!G1003),"")</f>
        <v/>
      </c>
      <c r="H1003" s="125" t="str">
        <f>IF(AND(b_BDVSA!G1003&lt;&gt;"",b_BDVSA!G1003&lt;&gt;0)=TRUE,IF(b_BDVSA!G1003&gt;0,"D","A"),"")</f>
        <v/>
      </c>
      <c r="I1003" s="125" t="str">
        <f>IF(b_BDVSA!H1003&lt;&gt;"",ABS(b_BDVSA!H1003),"")</f>
        <v/>
      </c>
      <c r="J1003" s="125" t="str">
        <f>IF(AND(b_BDVSA!H1003&lt;&gt;"",b_BDVSA!H1003&lt;&gt;0)=TRUE,IF(b_BDVSA!H1003&gt;0,"D","A"),"")</f>
        <v/>
      </c>
      <c r="K1003" s="126" t="str">
        <f>IF(b_BDVSA!I1003&lt;&gt;"",ABS(b_BDVSA!I1003),"")</f>
        <v/>
      </c>
      <c r="L1003" s="125" t="str">
        <f>IF(b_BDVSA!L1003&lt;&gt;"",ABS(b_BDVSA!L1003),"")</f>
        <v/>
      </c>
      <c r="M1003" s="125" t="str">
        <f>IF(AND(b_BDVSA!L1003&lt;&gt;"",b_BDVSA!L1003&lt;&gt;0)=TRUE,IF(b_BDVSA!L1003&gt;0,"D","A"),"")</f>
        <v/>
      </c>
      <c r="N1003" s="125" t="str">
        <f>IF(b_BDVSA!M1003&lt;&gt;"",ABS(b_BDVSA!M1003),"")</f>
        <v/>
      </c>
      <c r="O1003" s="125" t="str">
        <f>IF(AND(b_BDVSA!M1003&lt;&gt;"",b_BDVSA!M1003&lt;&gt;0)=TRUE,IF(b_BDVSA!M1003&gt;0,"D","A"),"")</f>
        <v/>
      </c>
      <c r="P1003" s="126" t="str">
        <f>IF(b_BDVSA!N1003&lt;&gt;"",ABS(b_BDVSA!N1003),"")</f>
        <v/>
      </c>
      <c r="Q1003" s="125" t="str">
        <f>IF(b_BDVSA!Q1003&lt;&gt;"",ABS(b_BDVSA!Q1003),"")</f>
        <v/>
      </c>
      <c r="R1003" s="125" t="str">
        <f>IF(AND(b_BDVSA!Q1003&lt;&gt;"",b_BDVSA!Q1003&lt;&gt;0)=TRUE,IF(b_BDVSA!Q1003&gt;0,"D","A"),"")</f>
        <v/>
      </c>
      <c r="S1003" s="125" t="str">
        <f>IF(b_BDVSA!R1003&lt;&gt;"",ABS(b_BDVSA!R1003),"")</f>
        <v/>
      </c>
      <c r="T1003" s="125" t="str">
        <f>IF(AND(b_BDVSA!R1003&lt;&gt;"",b_BDVSA!R1003&lt;&gt;0)=TRUE,IF(b_BDVSA!R1003&gt;0,"D","A"),"")</f>
        <v/>
      </c>
      <c r="U1003" s="126" t="str">
        <f>IF(b_BDVSA!S1003&lt;&gt;"",ABS(b_BDVSA!S1003),"")</f>
        <v/>
      </c>
      <c r="V1003" s="125" t="str">
        <f>IF(b_BDVSA!V1003&lt;&gt;"",ABS(b_BDVSA!V1003),"")</f>
        <v/>
      </c>
      <c r="W1003" s="125" t="str">
        <f>IF(AND(b_BDVSA!V1003&lt;&gt;"",b_BDVSA!V1003&lt;&gt;0)=TRUE,IF(b_BDVSA!V1003&gt;0,"D","A"),"")</f>
        <v/>
      </c>
      <c r="X1003" s="125" t="str">
        <f>IF(b_BDVSA!W1003&lt;&gt;"",ABS(b_BDVSA!W1003),"")</f>
        <v/>
      </c>
      <c r="Y1003" s="125" t="str">
        <f>IF(AND(b_BDVSA!W1003&lt;&gt;"",b_BDVSA!W1003&lt;&gt;0)=TRUE,IF(b_BDVSA!W1003&gt;0,"D","A"),"")</f>
        <v/>
      </c>
      <c r="Z1003" s="126" t="str">
        <f>IF(b_BDVSA!X1003&lt;&gt;"",ABS(b_BDVSA!X1003),"")</f>
        <v/>
      </c>
    </row>
    <row r="1004" spans="1:26">
      <c r="A1004" s="117" t="str">
        <f>IF(dati_pdc!A1000&lt;&gt;"",IF(dati_pdc!D1000=1,RIGHT(dati_pdc!A1000,dati_pdc!E1000),dati_pdc!A1000),"")</f>
        <v/>
      </c>
      <c r="B1004" s="117" t="str">
        <f>IF(dati_pdc!B1000&lt;&gt;"",dati_pdc!B1000,"")</f>
        <v/>
      </c>
      <c r="C1004" s="117" t="str">
        <f>IF(dati_pdc!C1000&lt;&gt;"",dati_pdc!C1000,"")</f>
        <v/>
      </c>
      <c r="D1004" s="117" t="str">
        <f>IF(dati_pdc!D1000&lt;&gt;"",dati_pdc!D1000,"")</f>
        <v/>
      </c>
      <c r="E1004" s="125" t="str">
        <f>IF(b_BDVSA!F1004&lt;&gt;"",ABS(b_BDVSA!F1004),"")</f>
        <v/>
      </c>
      <c r="F1004" s="125" t="str">
        <f>IF(AND(b_BDVSA!F1004&lt;&gt;"",b_BDVSA!F1004&lt;&gt;0)=TRUE,IF(b_BDVSA!F1004&gt;0,"D","A"),"")</f>
        <v/>
      </c>
      <c r="G1004" s="125" t="str">
        <f>IF(b_BDVSA!G1004&lt;&gt;"",ABS(b_BDVSA!G1004),"")</f>
        <v/>
      </c>
      <c r="H1004" s="125" t="str">
        <f>IF(AND(b_BDVSA!G1004&lt;&gt;"",b_BDVSA!G1004&lt;&gt;0)=TRUE,IF(b_BDVSA!G1004&gt;0,"D","A"),"")</f>
        <v/>
      </c>
      <c r="I1004" s="125" t="str">
        <f>IF(b_BDVSA!H1004&lt;&gt;"",ABS(b_BDVSA!H1004),"")</f>
        <v/>
      </c>
      <c r="J1004" s="125" t="str">
        <f>IF(AND(b_BDVSA!H1004&lt;&gt;"",b_BDVSA!H1004&lt;&gt;0)=TRUE,IF(b_BDVSA!H1004&gt;0,"D","A"),"")</f>
        <v/>
      </c>
      <c r="K1004" s="126" t="str">
        <f>IF(b_BDVSA!I1004&lt;&gt;"",ABS(b_BDVSA!I1004),"")</f>
        <v/>
      </c>
      <c r="L1004" s="125" t="str">
        <f>IF(b_BDVSA!L1004&lt;&gt;"",ABS(b_BDVSA!L1004),"")</f>
        <v/>
      </c>
      <c r="M1004" s="125" t="str">
        <f>IF(AND(b_BDVSA!L1004&lt;&gt;"",b_BDVSA!L1004&lt;&gt;0)=TRUE,IF(b_BDVSA!L1004&gt;0,"D","A"),"")</f>
        <v/>
      </c>
      <c r="N1004" s="125" t="str">
        <f>IF(b_BDVSA!M1004&lt;&gt;"",ABS(b_BDVSA!M1004),"")</f>
        <v/>
      </c>
      <c r="O1004" s="125" t="str">
        <f>IF(AND(b_BDVSA!M1004&lt;&gt;"",b_BDVSA!M1004&lt;&gt;0)=TRUE,IF(b_BDVSA!M1004&gt;0,"D","A"),"")</f>
        <v/>
      </c>
      <c r="P1004" s="126" t="str">
        <f>IF(b_BDVSA!N1004&lt;&gt;"",ABS(b_BDVSA!N1004),"")</f>
        <v/>
      </c>
      <c r="Q1004" s="125" t="str">
        <f>IF(b_BDVSA!Q1004&lt;&gt;"",ABS(b_BDVSA!Q1004),"")</f>
        <v/>
      </c>
      <c r="R1004" s="125" t="str">
        <f>IF(AND(b_BDVSA!Q1004&lt;&gt;"",b_BDVSA!Q1004&lt;&gt;0)=TRUE,IF(b_BDVSA!Q1004&gt;0,"D","A"),"")</f>
        <v/>
      </c>
      <c r="S1004" s="125" t="str">
        <f>IF(b_BDVSA!R1004&lt;&gt;"",ABS(b_BDVSA!R1004),"")</f>
        <v/>
      </c>
      <c r="T1004" s="125" t="str">
        <f>IF(AND(b_BDVSA!R1004&lt;&gt;"",b_BDVSA!R1004&lt;&gt;0)=TRUE,IF(b_BDVSA!R1004&gt;0,"D","A"),"")</f>
        <v/>
      </c>
      <c r="U1004" s="126" t="str">
        <f>IF(b_BDVSA!S1004&lt;&gt;"",ABS(b_BDVSA!S1004),"")</f>
        <v/>
      </c>
      <c r="V1004" s="125" t="str">
        <f>IF(b_BDVSA!V1004&lt;&gt;"",ABS(b_BDVSA!V1004),"")</f>
        <v/>
      </c>
      <c r="W1004" s="125" t="str">
        <f>IF(AND(b_BDVSA!V1004&lt;&gt;"",b_BDVSA!V1004&lt;&gt;0)=TRUE,IF(b_BDVSA!V1004&gt;0,"D","A"),"")</f>
        <v/>
      </c>
      <c r="X1004" s="125" t="str">
        <f>IF(b_BDVSA!W1004&lt;&gt;"",ABS(b_BDVSA!W1004),"")</f>
        <v/>
      </c>
      <c r="Y1004" s="125" t="str">
        <f>IF(AND(b_BDVSA!W1004&lt;&gt;"",b_BDVSA!W1004&lt;&gt;0)=TRUE,IF(b_BDVSA!W1004&gt;0,"D","A"),"")</f>
        <v/>
      </c>
      <c r="Z1004" s="126" t="str">
        <f>IF(b_BDVSA!X1004&lt;&gt;"",ABS(b_BDVSA!X1004),"")</f>
        <v/>
      </c>
    </row>
    <row r="1005" spans="1:26">
      <c r="A1005" s="117" t="str">
        <f>IF(dati_pdc!A1001&lt;&gt;"",IF(dati_pdc!D1001=1,RIGHT(dati_pdc!A1001,dati_pdc!E1001),dati_pdc!A1001),"")</f>
        <v/>
      </c>
      <c r="B1005" s="117" t="str">
        <f>IF(dati_pdc!B1001&lt;&gt;"",dati_pdc!B1001,"")</f>
        <v/>
      </c>
      <c r="C1005" s="117" t="str">
        <f>IF(dati_pdc!C1001&lt;&gt;"",dati_pdc!C1001,"")</f>
        <v/>
      </c>
      <c r="D1005" s="117" t="str">
        <f>IF(dati_pdc!D1001&lt;&gt;"",dati_pdc!D1001,"")</f>
        <v/>
      </c>
      <c r="E1005" s="125" t="str">
        <f>IF(b_BDVSA!F1005&lt;&gt;"",ABS(b_BDVSA!F1005),"")</f>
        <v/>
      </c>
      <c r="F1005" s="125" t="str">
        <f>IF(AND(b_BDVSA!F1005&lt;&gt;"",b_BDVSA!F1005&lt;&gt;0)=TRUE,IF(b_BDVSA!F1005&gt;0,"D","A"),"")</f>
        <v/>
      </c>
      <c r="G1005" s="125" t="str">
        <f>IF(b_BDVSA!G1005&lt;&gt;"",ABS(b_BDVSA!G1005),"")</f>
        <v/>
      </c>
      <c r="H1005" s="125" t="str">
        <f>IF(AND(b_BDVSA!G1005&lt;&gt;"",b_BDVSA!G1005&lt;&gt;0)=TRUE,IF(b_BDVSA!G1005&gt;0,"D","A"),"")</f>
        <v/>
      </c>
      <c r="I1005" s="125" t="str">
        <f>IF(b_BDVSA!H1005&lt;&gt;"",ABS(b_BDVSA!H1005),"")</f>
        <v/>
      </c>
      <c r="J1005" s="125" t="str">
        <f>IF(AND(b_BDVSA!H1005&lt;&gt;"",b_BDVSA!H1005&lt;&gt;0)=TRUE,IF(b_BDVSA!H1005&gt;0,"D","A"),"")</f>
        <v/>
      </c>
      <c r="K1005" s="126" t="str">
        <f>IF(b_BDVSA!I1005&lt;&gt;"",ABS(b_BDVSA!I1005),"")</f>
        <v/>
      </c>
      <c r="L1005" s="125" t="str">
        <f>IF(b_BDVSA!L1005&lt;&gt;"",ABS(b_BDVSA!L1005),"")</f>
        <v/>
      </c>
      <c r="M1005" s="125" t="str">
        <f>IF(AND(b_BDVSA!L1005&lt;&gt;"",b_BDVSA!L1005&lt;&gt;0)=TRUE,IF(b_BDVSA!L1005&gt;0,"D","A"),"")</f>
        <v/>
      </c>
      <c r="N1005" s="125" t="str">
        <f>IF(b_BDVSA!M1005&lt;&gt;"",ABS(b_BDVSA!M1005),"")</f>
        <v/>
      </c>
      <c r="O1005" s="125" t="str">
        <f>IF(AND(b_BDVSA!M1005&lt;&gt;"",b_BDVSA!M1005&lt;&gt;0)=TRUE,IF(b_BDVSA!M1005&gt;0,"D","A"),"")</f>
        <v/>
      </c>
      <c r="P1005" s="126" t="str">
        <f>IF(b_BDVSA!N1005&lt;&gt;"",ABS(b_BDVSA!N1005),"")</f>
        <v/>
      </c>
      <c r="Q1005" s="125" t="str">
        <f>IF(b_BDVSA!Q1005&lt;&gt;"",ABS(b_BDVSA!Q1005),"")</f>
        <v/>
      </c>
      <c r="R1005" s="125" t="str">
        <f>IF(AND(b_BDVSA!Q1005&lt;&gt;"",b_BDVSA!Q1005&lt;&gt;0)=TRUE,IF(b_BDVSA!Q1005&gt;0,"D","A"),"")</f>
        <v/>
      </c>
      <c r="S1005" s="125" t="str">
        <f>IF(b_BDVSA!R1005&lt;&gt;"",ABS(b_BDVSA!R1005),"")</f>
        <v/>
      </c>
      <c r="T1005" s="125" t="str">
        <f>IF(AND(b_BDVSA!R1005&lt;&gt;"",b_BDVSA!R1005&lt;&gt;0)=TRUE,IF(b_BDVSA!R1005&gt;0,"D","A"),"")</f>
        <v/>
      </c>
      <c r="U1005" s="126" t="str">
        <f>IF(b_BDVSA!S1005&lt;&gt;"",ABS(b_BDVSA!S1005),"")</f>
        <v/>
      </c>
      <c r="V1005" s="125" t="str">
        <f>IF(b_BDVSA!V1005&lt;&gt;"",ABS(b_BDVSA!V1005),"")</f>
        <v/>
      </c>
      <c r="W1005" s="125" t="str">
        <f>IF(AND(b_BDVSA!V1005&lt;&gt;"",b_BDVSA!V1005&lt;&gt;0)=TRUE,IF(b_BDVSA!V1005&gt;0,"D","A"),"")</f>
        <v/>
      </c>
      <c r="X1005" s="125" t="str">
        <f>IF(b_BDVSA!W1005&lt;&gt;"",ABS(b_BDVSA!W1005),"")</f>
        <v/>
      </c>
      <c r="Y1005" s="125" t="str">
        <f>IF(AND(b_BDVSA!W1005&lt;&gt;"",b_BDVSA!W1005&lt;&gt;0)=TRUE,IF(b_BDVSA!W1005&gt;0,"D","A"),"")</f>
        <v/>
      </c>
      <c r="Z1005" s="126" t="str">
        <f>IF(b_BDVSA!X1005&lt;&gt;"",ABS(b_BDVSA!X1005),"")</f>
        <v/>
      </c>
    </row>
    <row r="1006" spans="1:26">
      <c r="A1006" s="117" t="str">
        <f>IF(dati_pdc!A1002&lt;&gt;"",IF(dati_pdc!D1002=1,RIGHT(dati_pdc!A1002,dati_pdc!E1002),dati_pdc!A1002),"")</f>
        <v/>
      </c>
      <c r="B1006" s="117" t="str">
        <f>IF(dati_pdc!B1002&lt;&gt;"",dati_pdc!B1002,"")</f>
        <v/>
      </c>
      <c r="C1006" s="117" t="str">
        <f>IF(dati_pdc!C1002&lt;&gt;"",dati_pdc!C1002,"")</f>
        <v/>
      </c>
      <c r="D1006" s="117" t="str">
        <f>IF(dati_pdc!D1002&lt;&gt;"",dati_pdc!D1002,"")</f>
        <v/>
      </c>
      <c r="E1006" s="125" t="str">
        <f>IF(b_BDVSA!F1006&lt;&gt;"",ABS(b_BDVSA!F1006),"")</f>
        <v/>
      </c>
      <c r="F1006" s="125" t="str">
        <f>IF(AND(b_BDVSA!F1006&lt;&gt;"",b_BDVSA!F1006&lt;&gt;0)=TRUE,IF(b_BDVSA!F1006&gt;0,"D","A"),"")</f>
        <v/>
      </c>
      <c r="G1006" s="125" t="str">
        <f>IF(b_BDVSA!G1006&lt;&gt;"",ABS(b_BDVSA!G1006),"")</f>
        <v/>
      </c>
      <c r="H1006" s="125" t="str">
        <f>IF(AND(b_BDVSA!G1006&lt;&gt;"",b_BDVSA!G1006&lt;&gt;0)=TRUE,IF(b_BDVSA!G1006&gt;0,"D","A"),"")</f>
        <v/>
      </c>
      <c r="I1006" s="125" t="str">
        <f>IF(b_BDVSA!H1006&lt;&gt;"",ABS(b_BDVSA!H1006),"")</f>
        <v/>
      </c>
      <c r="J1006" s="125" t="str">
        <f>IF(AND(b_BDVSA!H1006&lt;&gt;"",b_BDVSA!H1006&lt;&gt;0)=TRUE,IF(b_BDVSA!H1006&gt;0,"D","A"),"")</f>
        <v/>
      </c>
      <c r="K1006" s="126" t="str">
        <f>IF(b_BDVSA!I1006&lt;&gt;"",ABS(b_BDVSA!I1006),"")</f>
        <v/>
      </c>
      <c r="L1006" s="125" t="str">
        <f>IF(b_BDVSA!L1006&lt;&gt;"",ABS(b_BDVSA!L1006),"")</f>
        <v/>
      </c>
      <c r="M1006" s="125" t="str">
        <f>IF(AND(b_BDVSA!L1006&lt;&gt;"",b_BDVSA!L1006&lt;&gt;0)=TRUE,IF(b_BDVSA!L1006&gt;0,"D","A"),"")</f>
        <v/>
      </c>
      <c r="N1006" s="125" t="str">
        <f>IF(b_BDVSA!M1006&lt;&gt;"",ABS(b_BDVSA!M1006),"")</f>
        <v/>
      </c>
      <c r="O1006" s="125" t="str">
        <f>IF(AND(b_BDVSA!M1006&lt;&gt;"",b_BDVSA!M1006&lt;&gt;0)=TRUE,IF(b_BDVSA!M1006&gt;0,"D","A"),"")</f>
        <v/>
      </c>
      <c r="P1006" s="126" t="str">
        <f>IF(b_BDVSA!N1006&lt;&gt;"",ABS(b_BDVSA!N1006),"")</f>
        <v/>
      </c>
      <c r="Q1006" s="125" t="str">
        <f>IF(b_BDVSA!Q1006&lt;&gt;"",ABS(b_BDVSA!Q1006),"")</f>
        <v/>
      </c>
      <c r="R1006" s="125" t="str">
        <f>IF(AND(b_BDVSA!Q1006&lt;&gt;"",b_BDVSA!Q1006&lt;&gt;0)=TRUE,IF(b_BDVSA!Q1006&gt;0,"D","A"),"")</f>
        <v/>
      </c>
      <c r="S1006" s="125" t="str">
        <f>IF(b_BDVSA!R1006&lt;&gt;"",ABS(b_BDVSA!R1006),"")</f>
        <v/>
      </c>
      <c r="T1006" s="125" t="str">
        <f>IF(AND(b_BDVSA!R1006&lt;&gt;"",b_BDVSA!R1006&lt;&gt;0)=TRUE,IF(b_BDVSA!R1006&gt;0,"D","A"),"")</f>
        <v/>
      </c>
      <c r="U1006" s="126" t="str">
        <f>IF(b_BDVSA!S1006&lt;&gt;"",ABS(b_BDVSA!S1006),"")</f>
        <v/>
      </c>
      <c r="V1006" s="125" t="str">
        <f>IF(b_BDVSA!V1006&lt;&gt;"",ABS(b_BDVSA!V1006),"")</f>
        <v/>
      </c>
      <c r="W1006" s="125" t="str">
        <f>IF(AND(b_BDVSA!V1006&lt;&gt;"",b_BDVSA!V1006&lt;&gt;0)=TRUE,IF(b_BDVSA!V1006&gt;0,"D","A"),"")</f>
        <v/>
      </c>
      <c r="X1006" s="125" t="str">
        <f>IF(b_BDVSA!W1006&lt;&gt;"",ABS(b_BDVSA!W1006),"")</f>
        <v/>
      </c>
      <c r="Y1006" s="125" t="str">
        <f>IF(AND(b_BDVSA!W1006&lt;&gt;"",b_BDVSA!W1006&lt;&gt;0)=TRUE,IF(b_BDVSA!W1006&gt;0,"D","A"),"")</f>
        <v/>
      </c>
      <c r="Z1006" s="126" t="str">
        <f>IF(b_BDVSA!X1006&lt;&gt;"",ABS(b_BDVSA!X1006),"")</f>
        <v/>
      </c>
    </row>
    <row r="1007" spans="1:26">
      <c r="A1007" s="117" t="str">
        <f>IF(dati_pdc!A1003&lt;&gt;"",IF(dati_pdc!D1003=1,RIGHT(dati_pdc!A1003,dati_pdc!E1003),dati_pdc!A1003),"")</f>
        <v/>
      </c>
      <c r="B1007" s="117" t="str">
        <f>IF(dati_pdc!B1003&lt;&gt;"",dati_pdc!B1003,"")</f>
        <v/>
      </c>
      <c r="C1007" s="117" t="str">
        <f>IF(dati_pdc!C1003&lt;&gt;"",dati_pdc!C1003,"")</f>
        <v/>
      </c>
      <c r="D1007" s="117" t="str">
        <f>IF(dati_pdc!D1003&lt;&gt;"",dati_pdc!D1003,"")</f>
        <v/>
      </c>
      <c r="E1007" s="125" t="str">
        <f>IF(b_BDVSA!F1007&lt;&gt;"",ABS(b_BDVSA!F1007),"")</f>
        <v/>
      </c>
      <c r="F1007" s="125" t="str">
        <f>IF(AND(b_BDVSA!F1007&lt;&gt;"",b_BDVSA!F1007&lt;&gt;0)=TRUE,IF(b_BDVSA!F1007&gt;0,"D","A"),"")</f>
        <v/>
      </c>
      <c r="G1007" s="125" t="str">
        <f>IF(b_BDVSA!G1007&lt;&gt;"",ABS(b_BDVSA!G1007),"")</f>
        <v/>
      </c>
      <c r="H1007" s="125" t="str">
        <f>IF(AND(b_BDVSA!G1007&lt;&gt;"",b_BDVSA!G1007&lt;&gt;0)=TRUE,IF(b_BDVSA!G1007&gt;0,"D","A"),"")</f>
        <v/>
      </c>
      <c r="I1007" s="125" t="str">
        <f>IF(b_BDVSA!H1007&lt;&gt;"",ABS(b_BDVSA!H1007),"")</f>
        <v/>
      </c>
      <c r="J1007" s="125" t="str">
        <f>IF(AND(b_BDVSA!H1007&lt;&gt;"",b_BDVSA!H1007&lt;&gt;0)=TRUE,IF(b_BDVSA!H1007&gt;0,"D","A"),"")</f>
        <v/>
      </c>
      <c r="K1007" s="126" t="str">
        <f>IF(b_BDVSA!I1007&lt;&gt;"",ABS(b_BDVSA!I1007),"")</f>
        <v/>
      </c>
      <c r="L1007" s="125" t="str">
        <f>IF(b_BDVSA!L1007&lt;&gt;"",ABS(b_BDVSA!L1007),"")</f>
        <v/>
      </c>
      <c r="M1007" s="125" t="str">
        <f>IF(AND(b_BDVSA!L1007&lt;&gt;"",b_BDVSA!L1007&lt;&gt;0)=TRUE,IF(b_BDVSA!L1007&gt;0,"D","A"),"")</f>
        <v/>
      </c>
      <c r="N1007" s="125" t="str">
        <f>IF(b_BDVSA!M1007&lt;&gt;"",ABS(b_BDVSA!M1007),"")</f>
        <v/>
      </c>
      <c r="O1007" s="125" t="str">
        <f>IF(AND(b_BDVSA!M1007&lt;&gt;"",b_BDVSA!M1007&lt;&gt;0)=TRUE,IF(b_BDVSA!M1007&gt;0,"D","A"),"")</f>
        <v/>
      </c>
      <c r="P1007" s="126" t="str">
        <f>IF(b_BDVSA!N1007&lt;&gt;"",ABS(b_BDVSA!N1007),"")</f>
        <v/>
      </c>
      <c r="Q1007" s="125" t="str">
        <f>IF(b_BDVSA!Q1007&lt;&gt;"",ABS(b_BDVSA!Q1007),"")</f>
        <v/>
      </c>
      <c r="R1007" s="125" t="str">
        <f>IF(AND(b_BDVSA!Q1007&lt;&gt;"",b_BDVSA!Q1007&lt;&gt;0)=TRUE,IF(b_BDVSA!Q1007&gt;0,"D","A"),"")</f>
        <v/>
      </c>
      <c r="S1007" s="125" t="str">
        <f>IF(b_BDVSA!R1007&lt;&gt;"",ABS(b_BDVSA!R1007),"")</f>
        <v/>
      </c>
      <c r="T1007" s="125" t="str">
        <f>IF(AND(b_BDVSA!R1007&lt;&gt;"",b_BDVSA!R1007&lt;&gt;0)=TRUE,IF(b_BDVSA!R1007&gt;0,"D","A"),"")</f>
        <v/>
      </c>
      <c r="U1007" s="126" t="str">
        <f>IF(b_BDVSA!S1007&lt;&gt;"",ABS(b_BDVSA!S1007),"")</f>
        <v/>
      </c>
      <c r="V1007" s="125" t="str">
        <f>IF(b_BDVSA!V1007&lt;&gt;"",ABS(b_BDVSA!V1007),"")</f>
        <v/>
      </c>
      <c r="W1007" s="125" t="str">
        <f>IF(AND(b_BDVSA!V1007&lt;&gt;"",b_BDVSA!V1007&lt;&gt;0)=TRUE,IF(b_BDVSA!V1007&gt;0,"D","A"),"")</f>
        <v/>
      </c>
      <c r="X1007" s="125" t="str">
        <f>IF(b_BDVSA!W1007&lt;&gt;"",ABS(b_BDVSA!W1007),"")</f>
        <v/>
      </c>
      <c r="Y1007" s="125" t="str">
        <f>IF(AND(b_BDVSA!W1007&lt;&gt;"",b_BDVSA!W1007&lt;&gt;0)=TRUE,IF(b_BDVSA!W1007&gt;0,"D","A"),"")</f>
        <v/>
      </c>
      <c r="Z1007" s="126" t="str">
        <f>IF(b_BDVSA!X1007&lt;&gt;"",ABS(b_BDVSA!X1007),"")</f>
        <v/>
      </c>
    </row>
    <row r="1008" spans="1:26">
      <c r="A1008" s="117" t="str">
        <f>IF(dati_pdc!A1004&lt;&gt;"",IF(dati_pdc!D1004=1,RIGHT(dati_pdc!A1004,dati_pdc!E1004),dati_pdc!A1004),"")</f>
        <v/>
      </c>
      <c r="B1008" s="117" t="str">
        <f>IF(dati_pdc!B1004&lt;&gt;"",dati_pdc!B1004,"")</f>
        <v/>
      </c>
      <c r="C1008" s="117" t="str">
        <f>IF(dati_pdc!C1004&lt;&gt;"",dati_pdc!C1004,"")</f>
        <v/>
      </c>
      <c r="D1008" s="117" t="str">
        <f>IF(dati_pdc!D1004&lt;&gt;"",dati_pdc!D1004,"")</f>
        <v/>
      </c>
      <c r="E1008" s="125" t="str">
        <f>IF(b_BDVSA!F1008&lt;&gt;"",ABS(b_BDVSA!F1008),"")</f>
        <v/>
      </c>
      <c r="F1008" s="125" t="str">
        <f>IF(AND(b_BDVSA!F1008&lt;&gt;"",b_BDVSA!F1008&lt;&gt;0)=TRUE,IF(b_BDVSA!F1008&gt;0,"D","A"),"")</f>
        <v/>
      </c>
      <c r="G1008" s="125" t="str">
        <f>IF(b_BDVSA!G1008&lt;&gt;"",ABS(b_BDVSA!G1008),"")</f>
        <v/>
      </c>
      <c r="H1008" s="125" t="str">
        <f>IF(AND(b_BDVSA!G1008&lt;&gt;"",b_BDVSA!G1008&lt;&gt;0)=TRUE,IF(b_BDVSA!G1008&gt;0,"D","A"),"")</f>
        <v/>
      </c>
      <c r="I1008" s="125" t="str">
        <f>IF(b_BDVSA!H1008&lt;&gt;"",ABS(b_BDVSA!H1008),"")</f>
        <v/>
      </c>
      <c r="J1008" s="125" t="str">
        <f>IF(AND(b_BDVSA!H1008&lt;&gt;"",b_BDVSA!H1008&lt;&gt;0)=TRUE,IF(b_BDVSA!H1008&gt;0,"D","A"),"")</f>
        <v/>
      </c>
      <c r="K1008" s="126" t="str">
        <f>IF(b_BDVSA!I1008&lt;&gt;"",ABS(b_BDVSA!I1008),"")</f>
        <v/>
      </c>
      <c r="L1008" s="125" t="str">
        <f>IF(b_BDVSA!L1008&lt;&gt;"",ABS(b_BDVSA!L1008),"")</f>
        <v/>
      </c>
      <c r="M1008" s="125" t="str">
        <f>IF(AND(b_BDVSA!L1008&lt;&gt;"",b_BDVSA!L1008&lt;&gt;0)=TRUE,IF(b_BDVSA!L1008&gt;0,"D","A"),"")</f>
        <v/>
      </c>
      <c r="N1008" s="125" t="str">
        <f>IF(b_BDVSA!M1008&lt;&gt;"",ABS(b_BDVSA!M1008),"")</f>
        <v/>
      </c>
      <c r="O1008" s="125" t="str">
        <f>IF(AND(b_BDVSA!M1008&lt;&gt;"",b_BDVSA!M1008&lt;&gt;0)=TRUE,IF(b_BDVSA!M1008&gt;0,"D","A"),"")</f>
        <v/>
      </c>
      <c r="P1008" s="126" t="str">
        <f>IF(b_BDVSA!N1008&lt;&gt;"",ABS(b_BDVSA!N1008),"")</f>
        <v/>
      </c>
      <c r="Q1008" s="125" t="str">
        <f>IF(b_BDVSA!Q1008&lt;&gt;"",ABS(b_BDVSA!Q1008),"")</f>
        <v/>
      </c>
      <c r="R1008" s="125" t="str">
        <f>IF(AND(b_BDVSA!Q1008&lt;&gt;"",b_BDVSA!Q1008&lt;&gt;0)=TRUE,IF(b_BDVSA!Q1008&gt;0,"D","A"),"")</f>
        <v/>
      </c>
      <c r="S1008" s="125" t="str">
        <f>IF(b_BDVSA!R1008&lt;&gt;"",ABS(b_BDVSA!R1008),"")</f>
        <v/>
      </c>
      <c r="T1008" s="125" t="str">
        <f>IF(AND(b_BDVSA!R1008&lt;&gt;"",b_BDVSA!R1008&lt;&gt;0)=TRUE,IF(b_BDVSA!R1008&gt;0,"D","A"),"")</f>
        <v/>
      </c>
      <c r="U1008" s="126" t="str">
        <f>IF(b_BDVSA!S1008&lt;&gt;"",ABS(b_BDVSA!S1008),"")</f>
        <v/>
      </c>
      <c r="V1008" s="125" t="str">
        <f>IF(b_BDVSA!V1008&lt;&gt;"",ABS(b_BDVSA!V1008),"")</f>
        <v/>
      </c>
      <c r="W1008" s="125" t="str">
        <f>IF(AND(b_BDVSA!V1008&lt;&gt;"",b_BDVSA!V1008&lt;&gt;0)=TRUE,IF(b_BDVSA!V1008&gt;0,"D","A"),"")</f>
        <v/>
      </c>
      <c r="X1008" s="125" t="str">
        <f>IF(b_BDVSA!W1008&lt;&gt;"",ABS(b_BDVSA!W1008),"")</f>
        <v/>
      </c>
      <c r="Y1008" s="125" t="str">
        <f>IF(AND(b_BDVSA!W1008&lt;&gt;"",b_BDVSA!W1008&lt;&gt;0)=TRUE,IF(b_BDVSA!W1008&gt;0,"D","A"),"")</f>
        <v/>
      </c>
      <c r="Z1008" s="126" t="str">
        <f>IF(b_BDVSA!X1008&lt;&gt;"",ABS(b_BDVSA!X1008),"")</f>
        <v/>
      </c>
    </row>
    <row r="1009" spans="1:26">
      <c r="A1009" s="117" t="str">
        <f>IF(dati_pdc!A1005&lt;&gt;"",IF(dati_pdc!D1005=1,RIGHT(dati_pdc!A1005,dati_pdc!E1005),dati_pdc!A1005),"")</f>
        <v/>
      </c>
      <c r="B1009" s="117" t="str">
        <f>IF(dati_pdc!B1005&lt;&gt;"",dati_pdc!B1005,"")</f>
        <v/>
      </c>
      <c r="C1009" s="117" t="str">
        <f>IF(dati_pdc!C1005&lt;&gt;"",dati_pdc!C1005,"")</f>
        <v/>
      </c>
      <c r="D1009" s="117" t="str">
        <f>IF(dati_pdc!D1005&lt;&gt;"",dati_pdc!D1005,"")</f>
        <v/>
      </c>
      <c r="E1009" s="125" t="str">
        <f>IF(b_BDVSA!F1009&lt;&gt;"",ABS(b_BDVSA!F1009),"")</f>
        <v/>
      </c>
      <c r="F1009" s="125" t="str">
        <f>IF(AND(b_BDVSA!F1009&lt;&gt;"",b_BDVSA!F1009&lt;&gt;0)=TRUE,IF(b_BDVSA!F1009&gt;0,"D","A"),"")</f>
        <v/>
      </c>
      <c r="G1009" s="125" t="str">
        <f>IF(b_BDVSA!G1009&lt;&gt;"",ABS(b_BDVSA!G1009),"")</f>
        <v/>
      </c>
      <c r="H1009" s="125" t="str">
        <f>IF(AND(b_BDVSA!G1009&lt;&gt;"",b_BDVSA!G1009&lt;&gt;0)=TRUE,IF(b_BDVSA!G1009&gt;0,"D","A"),"")</f>
        <v/>
      </c>
      <c r="I1009" s="125" t="str">
        <f>IF(b_BDVSA!H1009&lt;&gt;"",ABS(b_BDVSA!H1009),"")</f>
        <v/>
      </c>
      <c r="J1009" s="125" t="str">
        <f>IF(AND(b_BDVSA!H1009&lt;&gt;"",b_BDVSA!H1009&lt;&gt;0)=TRUE,IF(b_BDVSA!H1009&gt;0,"D","A"),"")</f>
        <v/>
      </c>
      <c r="K1009" s="126" t="str">
        <f>IF(b_BDVSA!I1009&lt;&gt;"",ABS(b_BDVSA!I1009),"")</f>
        <v/>
      </c>
      <c r="L1009" s="125" t="str">
        <f>IF(b_BDVSA!L1009&lt;&gt;"",ABS(b_BDVSA!L1009),"")</f>
        <v/>
      </c>
      <c r="M1009" s="125" t="str">
        <f>IF(AND(b_BDVSA!L1009&lt;&gt;"",b_BDVSA!L1009&lt;&gt;0)=TRUE,IF(b_BDVSA!L1009&gt;0,"D","A"),"")</f>
        <v/>
      </c>
      <c r="N1009" s="125" t="str">
        <f>IF(b_BDVSA!M1009&lt;&gt;"",ABS(b_BDVSA!M1009),"")</f>
        <v/>
      </c>
      <c r="O1009" s="125" t="str">
        <f>IF(AND(b_BDVSA!M1009&lt;&gt;"",b_BDVSA!M1009&lt;&gt;0)=TRUE,IF(b_BDVSA!M1009&gt;0,"D","A"),"")</f>
        <v/>
      </c>
      <c r="P1009" s="126" t="str">
        <f>IF(b_BDVSA!N1009&lt;&gt;"",ABS(b_BDVSA!N1009),"")</f>
        <v/>
      </c>
      <c r="Q1009" s="125" t="str">
        <f>IF(b_BDVSA!Q1009&lt;&gt;"",ABS(b_BDVSA!Q1009),"")</f>
        <v/>
      </c>
      <c r="R1009" s="125" t="str">
        <f>IF(AND(b_BDVSA!Q1009&lt;&gt;"",b_BDVSA!Q1009&lt;&gt;0)=TRUE,IF(b_BDVSA!Q1009&gt;0,"D","A"),"")</f>
        <v/>
      </c>
      <c r="S1009" s="125" t="str">
        <f>IF(b_BDVSA!R1009&lt;&gt;"",ABS(b_BDVSA!R1009),"")</f>
        <v/>
      </c>
      <c r="T1009" s="125" t="str">
        <f>IF(AND(b_BDVSA!R1009&lt;&gt;"",b_BDVSA!R1009&lt;&gt;0)=TRUE,IF(b_BDVSA!R1009&gt;0,"D","A"),"")</f>
        <v/>
      </c>
      <c r="U1009" s="126" t="str">
        <f>IF(b_BDVSA!S1009&lt;&gt;"",ABS(b_BDVSA!S1009),"")</f>
        <v/>
      </c>
      <c r="V1009" s="125" t="str">
        <f>IF(b_BDVSA!V1009&lt;&gt;"",ABS(b_BDVSA!V1009),"")</f>
        <v/>
      </c>
      <c r="W1009" s="125" t="str">
        <f>IF(AND(b_BDVSA!V1009&lt;&gt;"",b_BDVSA!V1009&lt;&gt;0)=TRUE,IF(b_BDVSA!V1009&gt;0,"D","A"),"")</f>
        <v/>
      </c>
      <c r="X1009" s="125" t="str">
        <f>IF(b_BDVSA!W1009&lt;&gt;"",ABS(b_BDVSA!W1009),"")</f>
        <v/>
      </c>
      <c r="Y1009" s="125" t="str">
        <f>IF(AND(b_BDVSA!W1009&lt;&gt;"",b_BDVSA!W1009&lt;&gt;0)=TRUE,IF(b_BDVSA!W1009&gt;0,"D","A"),"")</f>
        <v/>
      </c>
      <c r="Z1009" s="126" t="str">
        <f>IF(b_BDVSA!X1009&lt;&gt;"",ABS(b_BDVSA!X1009),"")</f>
        <v/>
      </c>
    </row>
    <row r="1010" spans="1:26">
      <c r="A1010" s="117" t="str">
        <f>IF(dati_pdc!A1006&lt;&gt;"",IF(dati_pdc!D1006=1,RIGHT(dati_pdc!A1006,dati_pdc!E1006),dati_pdc!A1006),"")</f>
        <v/>
      </c>
      <c r="B1010" s="117" t="str">
        <f>IF(dati_pdc!B1006&lt;&gt;"",dati_pdc!B1006,"")</f>
        <v/>
      </c>
      <c r="C1010" s="117" t="str">
        <f>IF(dati_pdc!C1006&lt;&gt;"",dati_pdc!C1006,"")</f>
        <v/>
      </c>
      <c r="D1010" s="117" t="str">
        <f>IF(dati_pdc!D1006&lt;&gt;"",dati_pdc!D1006,"")</f>
        <v/>
      </c>
      <c r="E1010" s="125" t="str">
        <f>IF(b_BDVSA!F1010&lt;&gt;"",ABS(b_BDVSA!F1010),"")</f>
        <v/>
      </c>
      <c r="F1010" s="125" t="str">
        <f>IF(AND(b_BDVSA!F1010&lt;&gt;"",b_BDVSA!F1010&lt;&gt;0)=TRUE,IF(b_BDVSA!F1010&gt;0,"D","A"),"")</f>
        <v/>
      </c>
      <c r="G1010" s="125" t="str">
        <f>IF(b_BDVSA!G1010&lt;&gt;"",ABS(b_BDVSA!G1010),"")</f>
        <v/>
      </c>
      <c r="H1010" s="125" t="str">
        <f>IF(AND(b_BDVSA!G1010&lt;&gt;"",b_BDVSA!G1010&lt;&gt;0)=TRUE,IF(b_BDVSA!G1010&gt;0,"D","A"),"")</f>
        <v/>
      </c>
      <c r="I1010" s="125" t="str">
        <f>IF(b_BDVSA!H1010&lt;&gt;"",ABS(b_BDVSA!H1010),"")</f>
        <v/>
      </c>
      <c r="J1010" s="125" t="str">
        <f>IF(AND(b_BDVSA!H1010&lt;&gt;"",b_BDVSA!H1010&lt;&gt;0)=TRUE,IF(b_BDVSA!H1010&gt;0,"D","A"),"")</f>
        <v/>
      </c>
      <c r="K1010" s="126" t="str">
        <f>IF(b_BDVSA!I1010&lt;&gt;"",ABS(b_BDVSA!I1010),"")</f>
        <v/>
      </c>
      <c r="L1010" s="125" t="str">
        <f>IF(b_BDVSA!L1010&lt;&gt;"",ABS(b_BDVSA!L1010),"")</f>
        <v/>
      </c>
      <c r="M1010" s="125" t="str">
        <f>IF(AND(b_BDVSA!L1010&lt;&gt;"",b_BDVSA!L1010&lt;&gt;0)=TRUE,IF(b_BDVSA!L1010&gt;0,"D","A"),"")</f>
        <v/>
      </c>
      <c r="N1010" s="125" t="str">
        <f>IF(b_BDVSA!M1010&lt;&gt;"",ABS(b_BDVSA!M1010),"")</f>
        <v/>
      </c>
      <c r="O1010" s="125" t="str">
        <f>IF(AND(b_BDVSA!M1010&lt;&gt;"",b_BDVSA!M1010&lt;&gt;0)=TRUE,IF(b_BDVSA!M1010&gt;0,"D","A"),"")</f>
        <v/>
      </c>
      <c r="P1010" s="126" t="str">
        <f>IF(b_BDVSA!N1010&lt;&gt;"",ABS(b_BDVSA!N1010),"")</f>
        <v/>
      </c>
      <c r="Q1010" s="125" t="str">
        <f>IF(b_BDVSA!Q1010&lt;&gt;"",ABS(b_BDVSA!Q1010),"")</f>
        <v/>
      </c>
      <c r="R1010" s="125" t="str">
        <f>IF(AND(b_BDVSA!Q1010&lt;&gt;"",b_BDVSA!Q1010&lt;&gt;0)=TRUE,IF(b_BDVSA!Q1010&gt;0,"D","A"),"")</f>
        <v/>
      </c>
      <c r="S1010" s="125" t="str">
        <f>IF(b_BDVSA!R1010&lt;&gt;"",ABS(b_BDVSA!R1010),"")</f>
        <v/>
      </c>
      <c r="T1010" s="125" t="str">
        <f>IF(AND(b_BDVSA!R1010&lt;&gt;"",b_BDVSA!R1010&lt;&gt;0)=TRUE,IF(b_BDVSA!R1010&gt;0,"D","A"),"")</f>
        <v/>
      </c>
      <c r="U1010" s="126" t="str">
        <f>IF(b_BDVSA!S1010&lt;&gt;"",ABS(b_BDVSA!S1010),"")</f>
        <v/>
      </c>
      <c r="V1010" s="125" t="str">
        <f>IF(b_BDVSA!V1010&lt;&gt;"",ABS(b_BDVSA!V1010),"")</f>
        <v/>
      </c>
      <c r="W1010" s="125" t="str">
        <f>IF(AND(b_BDVSA!V1010&lt;&gt;"",b_BDVSA!V1010&lt;&gt;0)=TRUE,IF(b_BDVSA!V1010&gt;0,"D","A"),"")</f>
        <v/>
      </c>
      <c r="X1010" s="125" t="str">
        <f>IF(b_BDVSA!W1010&lt;&gt;"",ABS(b_BDVSA!W1010),"")</f>
        <v/>
      </c>
      <c r="Y1010" s="125" t="str">
        <f>IF(AND(b_BDVSA!W1010&lt;&gt;"",b_BDVSA!W1010&lt;&gt;0)=TRUE,IF(b_BDVSA!W1010&gt;0,"D","A"),"")</f>
        <v/>
      </c>
      <c r="Z1010" s="126" t="str">
        <f>IF(b_BDVSA!X1010&lt;&gt;"",ABS(b_BDVSA!X1010),"")</f>
        <v/>
      </c>
    </row>
    <row r="1011" spans="1:26">
      <c r="A1011" s="117" t="str">
        <f>IF(dati_pdc!A1007&lt;&gt;"",IF(dati_pdc!D1007=1,RIGHT(dati_pdc!A1007,dati_pdc!E1007),dati_pdc!A1007),"")</f>
        <v/>
      </c>
      <c r="B1011" s="117" t="str">
        <f>IF(dati_pdc!B1007&lt;&gt;"",dati_pdc!B1007,"")</f>
        <v/>
      </c>
      <c r="C1011" s="117" t="str">
        <f>IF(dati_pdc!C1007&lt;&gt;"",dati_pdc!C1007,"")</f>
        <v/>
      </c>
      <c r="D1011" s="117" t="str">
        <f>IF(dati_pdc!D1007&lt;&gt;"",dati_pdc!D1007,"")</f>
        <v/>
      </c>
      <c r="E1011" s="125" t="str">
        <f>IF(b_BDVSA!F1011&lt;&gt;"",ABS(b_BDVSA!F1011),"")</f>
        <v/>
      </c>
      <c r="F1011" s="125" t="str">
        <f>IF(AND(b_BDVSA!F1011&lt;&gt;"",b_BDVSA!F1011&lt;&gt;0)=TRUE,IF(b_BDVSA!F1011&gt;0,"D","A"),"")</f>
        <v/>
      </c>
      <c r="G1011" s="125" t="str">
        <f>IF(b_BDVSA!G1011&lt;&gt;"",ABS(b_BDVSA!G1011),"")</f>
        <v/>
      </c>
      <c r="H1011" s="125" t="str">
        <f>IF(AND(b_BDVSA!G1011&lt;&gt;"",b_BDVSA!G1011&lt;&gt;0)=TRUE,IF(b_BDVSA!G1011&gt;0,"D","A"),"")</f>
        <v/>
      </c>
      <c r="I1011" s="125" t="str">
        <f>IF(b_BDVSA!H1011&lt;&gt;"",ABS(b_BDVSA!H1011),"")</f>
        <v/>
      </c>
      <c r="J1011" s="125" t="str">
        <f>IF(AND(b_BDVSA!H1011&lt;&gt;"",b_BDVSA!H1011&lt;&gt;0)=TRUE,IF(b_BDVSA!H1011&gt;0,"D","A"),"")</f>
        <v/>
      </c>
      <c r="K1011" s="126" t="str">
        <f>IF(b_BDVSA!I1011&lt;&gt;"",ABS(b_BDVSA!I1011),"")</f>
        <v/>
      </c>
      <c r="L1011" s="125" t="str">
        <f>IF(b_BDVSA!L1011&lt;&gt;"",ABS(b_BDVSA!L1011),"")</f>
        <v/>
      </c>
      <c r="M1011" s="125" t="str">
        <f>IF(AND(b_BDVSA!L1011&lt;&gt;"",b_BDVSA!L1011&lt;&gt;0)=TRUE,IF(b_BDVSA!L1011&gt;0,"D","A"),"")</f>
        <v/>
      </c>
      <c r="N1011" s="125" t="str">
        <f>IF(b_BDVSA!M1011&lt;&gt;"",ABS(b_BDVSA!M1011),"")</f>
        <v/>
      </c>
      <c r="O1011" s="125" t="str">
        <f>IF(AND(b_BDVSA!M1011&lt;&gt;"",b_BDVSA!M1011&lt;&gt;0)=TRUE,IF(b_BDVSA!M1011&gt;0,"D","A"),"")</f>
        <v/>
      </c>
      <c r="P1011" s="126" t="str">
        <f>IF(b_BDVSA!N1011&lt;&gt;"",ABS(b_BDVSA!N1011),"")</f>
        <v/>
      </c>
      <c r="Q1011" s="125" t="str">
        <f>IF(b_BDVSA!Q1011&lt;&gt;"",ABS(b_BDVSA!Q1011),"")</f>
        <v/>
      </c>
      <c r="R1011" s="125" t="str">
        <f>IF(AND(b_BDVSA!Q1011&lt;&gt;"",b_BDVSA!Q1011&lt;&gt;0)=TRUE,IF(b_BDVSA!Q1011&gt;0,"D","A"),"")</f>
        <v/>
      </c>
      <c r="S1011" s="125" t="str">
        <f>IF(b_BDVSA!R1011&lt;&gt;"",ABS(b_BDVSA!R1011),"")</f>
        <v/>
      </c>
      <c r="T1011" s="125" t="str">
        <f>IF(AND(b_BDVSA!R1011&lt;&gt;"",b_BDVSA!R1011&lt;&gt;0)=TRUE,IF(b_BDVSA!R1011&gt;0,"D","A"),"")</f>
        <v/>
      </c>
      <c r="U1011" s="126" t="str">
        <f>IF(b_BDVSA!S1011&lt;&gt;"",ABS(b_BDVSA!S1011),"")</f>
        <v/>
      </c>
      <c r="V1011" s="125" t="str">
        <f>IF(b_BDVSA!V1011&lt;&gt;"",ABS(b_BDVSA!V1011),"")</f>
        <v/>
      </c>
      <c r="W1011" s="125" t="str">
        <f>IF(AND(b_BDVSA!V1011&lt;&gt;"",b_BDVSA!V1011&lt;&gt;0)=TRUE,IF(b_BDVSA!V1011&gt;0,"D","A"),"")</f>
        <v/>
      </c>
      <c r="X1011" s="125" t="str">
        <f>IF(b_BDVSA!W1011&lt;&gt;"",ABS(b_BDVSA!W1011),"")</f>
        <v/>
      </c>
      <c r="Y1011" s="125" t="str">
        <f>IF(AND(b_BDVSA!W1011&lt;&gt;"",b_BDVSA!W1011&lt;&gt;0)=TRUE,IF(b_BDVSA!W1011&gt;0,"D","A"),"")</f>
        <v/>
      </c>
      <c r="Z1011" s="126" t="str">
        <f>IF(b_BDVSA!X1011&lt;&gt;"",ABS(b_BDVSA!X1011),"")</f>
        <v/>
      </c>
    </row>
    <row r="1012" spans="1:26">
      <c r="A1012" s="117" t="str">
        <f>IF(dati_pdc!A1008&lt;&gt;"",IF(dati_pdc!D1008=1,RIGHT(dati_pdc!A1008,dati_pdc!E1008),dati_pdc!A1008),"")</f>
        <v/>
      </c>
      <c r="B1012" s="117" t="str">
        <f>IF(dati_pdc!B1008&lt;&gt;"",dati_pdc!B1008,"")</f>
        <v/>
      </c>
      <c r="C1012" s="117" t="str">
        <f>IF(dati_pdc!C1008&lt;&gt;"",dati_pdc!C1008,"")</f>
        <v/>
      </c>
      <c r="D1012" s="117" t="str">
        <f>IF(dati_pdc!D1008&lt;&gt;"",dati_pdc!D1008,"")</f>
        <v/>
      </c>
      <c r="E1012" s="125" t="str">
        <f>IF(b_BDVSA!F1012&lt;&gt;"",ABS(b_BDVSA!F1012),"")</f>
        <v/>
      </c>
      <c r="F1012" s="125" t="str">
        <f>IF(AND(b_BDVSA!F1012&lt;&gt;"",b_BDVSA!F1012&lt;&gt;0)=TRUE,IF(b_BDVSA!F1012&gt;0,"D","A"),"")</f>
        <v/>
      </c>
      <c r="G1012" s="125" t="str">
        <f>IF(b_BDVSA!G1012&lt;&gt;"",ABS(b_BDVSA!G1012),"")</f>
        <v/>
      </c>
      <c r="H1012" s="125" t="str">
        <f>IF(AND(b_BDVSA!G1012&lt;&gt;"",b_BDVSA!G1012&lt;&gt;0)=TRUE,IF(b_BDVSA!G1012&gt;0,"D","A"),"")</f>
        <v/>
      </c>
      <c r="I1012" s="125" t="str">
        <f>IF(b_BDVSA!H1012&lt;&gt;"",ABS(b_BDVSA!H1012),"")</f>
        <v/>
      </c>
      <c r="J1012" s="125" t="str">
        <f>IF(AND(b_BDVSA!H1012&lt;&gt;"",b_BDVSA!H1012&lt;&gt;0)=TRUE,IF(b_BDVSA!H1012&gt;0,"D","A"),"")</f>
        <v/>
      </c>
      <c r="K1012" s="126" t="str">
        <f>IF(b_BDVSA!I1012&lt;&gt;"",ABS(b_BDVSA!I1012),"")</f>
        <v/>
      </c>
      <c r="L1012" s="125" t="str">
        <f>IF(b_BDVSA!L1012&lt;&gt;"",ABS(b_BDVSA!L1012),"")</f>
        <v/>
      </c>
      <c r="M1012" s="125" t="str">
        <f>IF(AND(b_BDVSA!L1012&lt;&gt;"",b_BDVSA!L1012&lt;&gt;0)=TRUE,IF(b_BDVSA!L1012&gt;0,"D","A"),"")</f>
        <v/>
      </c>
      <c r="N1012" s="125" t="str">
        <f>IF(b_BDVSA!M1012&lt;&gt;"",ABS(b_BDVSA!M1012),"")</f>
        <v/>
      </c>
      <c r="O1012" s="125" t="str">
        <f>IF(AND(b_BDVSA!M1012&lt;&gt;"",b_BDVSA!M1012&lt;&gt;0)=TRUE,IF(b_BDVSA!M1012&gt;0,"D","A"),"")</f>
        <v/>
      </c>
      <c r="P1012" s="126" t="str">
        <f>IF(b_BDVSA!N1012&lt;&gt;"",ABS(b_BDVSA!N1012),"")</f>
        <v/>
      </c>
      <c r="Q1012" s="125" t="str">
        <f>IF(b_BDVSA!Q1012&lt;&gt;"",ABS(b_BDVSA!Q1012),"")</f>
        <v/>
      </c>
      <c r="R1012" s="125" t="str">
        <f>IF(AND(b_BDVSA!Q1012&lt;&gt;"",b_BDVSA!Q1012&lt;&gt;0)=TRUE,IF(b_BDVSA!Q1012&gt;0,"D","A"),"")</f>
        <v/>
      </c>
      <c r="S1012" s="125" t="str">
        <f>IF(b_BDVSA!R1012&lt;&gt;"",ABS(b_BDVSA!R1012),"")</f>
        <v/>
      </c>
      <c r="T1012" s="125" t="str">
        <f>IF(AND(b_BDVSA!R1012&lt;&gt;"",b_BDVSA!R1012&lt;&gt;0)=TRUE,IF(b_BDVSA!R1012&gt;0,"D","A"),"")</f>
        <v/>
      </c>
      <c r="U1012" s="126" t="str">
        <f>IF(b_BDVSA!S1012&lt;&gt;"",ABS(b_BDVSA!S1012),"")</f>
        <v/>
      </c>
      <c r="V1012" s="125" t="str">
        <f>IF(b_BDVSA!V1012&lt;&gt;"",ABS(b_BDVSA!V1012),"")</f>
        <v/>
      </c>
      <c r="W1012" s="125" t="str">
        <f>IF(AND(b_BDVSA!V1012&lt;&gt;"",b_BDVSA!V1012&lt;&gt;0)=TRUE,IF(b_BDVSA!V1012&gt;0,"D","A"),"")</f>
        <v/>
      </c>
      <c r="X1012" s="125" t="str">
        <f>IF(b_BDVSA!W1012&lt;&gt;"",ABS(b_BDVSA!W1012),"")</f>
        <v/>
      </c>
      <c r="Y1012" s="125" t="str">
        <f>IF(AND(b_BDVSA!W1012&lt;&gt;"",b_BDVSA!W1012&lt;&gt;0)=TRUE,IF(b_BDVSA!W1012&gt;0,"D","A"),"")</f>
        <v/>
      </c>
      <c r="Z1012" s="126" t="str">
        <f>IF(b_BDVSA!X1012&lt;&gt;"",ABS(b_BDVSA!X1012),"")</f>
        <v/>
      </c>
    </row>
    <row r="1013" spans="1:26">
      <c r="A1013" s="117" t="str">
        <f>IF(dati_pdc!A1009&lt;&gt;"",IF(dati_pdc!D1009=1,RIGHT(dati_pdc!A1009,dati_pdc!E1009),dati_pdc!A1009),"")</f>
        <v/>
      </c>
      <c r="B1013" s="117" t="str">
        <f>IF(dati_pdc!B1009&lt;&gt;"",dati_pdc!B1009,"")</f>
        <v/>
      </c>
      <c r="C1013" s="117" t="str">
        <f>IF(dati_pdc!C1009&lt;&gt;"",dati_pdc!C1009,"")</f>
        <v/>
      </c>
      <c r="D1013" s="117" t="str">
        <f>IF(dati_pdc!D1009&lt;&gt;"",dati_pdc!D1009,"")</f>
        <v/>
      </c>
      <c r="E1013" s="125" t="str">
        <f>IF(b_BDVSA!F1013&lt;&gt;"",ABS(b_BDVSA!F1013),"")</f>
        <v/>
      </c>
      <c r="F1013" s="125" t="str">
        <f>IF(AND(b_BDVSA!F1013&lt;&gt;"",b_BDVSA!F1013&lt;&gt;0)=TRUE,IF(b_BDVSA!F1013&gt;0,"D","A"),"")</f>
        <v/>
      </c>
      <c r="G1013" s="125" t="str">
        <f>IF(b_BDVSA!G1013&lt;&gt;"",ABS(b_BDVSA!G1013),"")</f>
        <v/>
      </c>
      <c r="H1013" s="125" t="str">
        <f>IF(AND(b_BDVSA!G1013&lt;&gt;"",b_BDVSA!G1013&lt;&gt;0)=TRUE,IF(b_BDVSA!G1013&gt;0,"D","A"),"")</f>
        <v/>
      </c>
      <c r="I1013" s="125" t="str">
        <f>IF(b_BDVSA!H1013&lt;&gt;"",ABS(b_BDVSA!H1013),"")</f>
        <v/>
      </c>
      <c r="J1013" s="125" t="str">
        <f>IF(AND(b_BDVSA!H1013&lt;&gt;"",b_BDVSA!H1013&lt;&gt;0)=TRUE,IF(b_BDVSA!H1013&gt;0,"D","A"),"")</f>
        <v/>
      </c>
      <c r="K1013" s="126" t="str">
        <f>IF(b_BDVSA!I1013&lt;&gt;"",ABS(b_BDVSA!I1013),"")</f>
        <v/>
      </c>
      <c r="L1013" s="125" t="str">
        <f>IF(b_BDVSA!L1013&lt;&gt;"",ABS(b_BDVSA!L1013),"")</f>
        <v/>
      </c>
      <c r="M1013" s="125" t="str">
        <f>IF(AND(b_BDVSA!L1013&lt;&gt;"",b_BDVSA!L1013&lt;&gt;0)=TRUE,IF(b_BDVSA!L1013&gt;0,"D","A"),"")</f>
        <v/>
      </c>
      <c r="N1013" s="125" t="str">
        <f>IF(b_BDVSA!M1013&lt;&gt;"",ABS(b_BDVSA!M1013),"")</f>
        <v/>
      </c>
      <c r="O1013" s="125" t="str">
        <f>IF(AND(b_BDVSA!M1013&lt;&gt;"",b_BDVSA!M1013&lt;&gt;0)=TRUE,IF(b_BDVSA!M1013&gt;0,"D","A"),"")</f>
        <v/>
      </c>
      <c r="P1013" s="126" t="str">
        <f>IF(b_BDVSA!N1013&lt;&gt;"",ABS(b_BDVSA!N1013),"")</f>
        <v/>
      </c>
      <c r="Q1013" s="125" t="str">
        <f>IF(b_BDVSA!Q1013&lt;&gt;"",ABS(b_BDVSA!Q1013),"")</f>
        <v/>
      </c>
      <c r="R1013" s="125" t="str">
        <f>IF(AND(b_BDVSA!Q1013&lt;&gt;"",b_BDVSA!Q1013&lt;&gt;0)=TRUE,IF(b_BDVSA!Q1013&gt;0,"D","A"),"")</f>
        <v/>
      </c>
      <c r="S1013" s="125" t="str">
        <f>IF(b_BDVSA!R1013&lt;&gt;"",ABS(b_BDVSA!R1013),"")</f>
        <v/>
      </c>
      <c r="T1013" s="125" t="str">
        <f>IF(AND(b_BDVSA!R1013&lt;&gt;"",b_BDVSA!R1013&lt;&gt;0)=TRUE,IF(b_BDVSA!R1013&gt;0,"D","A"),"")</f>
        <v/>
      </c>
      <c r="U1013" s="126" t="str">
        <f>IF(b_BDVSA!S1013&lt;&gt;"",ABS(b_BDVSA!S1013),"")</f>
        <v/>
      </c>
      <c r="V1013" s="125" t="str">
        <f>IF(b_BDVSA!V1013&lt;&gt;"",ABS(b_BDVSA!V1013),"")</f>
        <v/>
      </c>
      <c r="W1013" s="125" t="str">
        <f>IF(AND(b_BDVSA!V1013&lt;&gt;"",b_BDVSA!V1013&lt;&gt;0)=TRUE,IF(b_BDVSA!V1013&gt;0,"D","A"),"")</f>
        <v/>
      </c>
      <c r="X1013" s="125" t="str">
        <f>IF(b_BDVSA!W1013&lt;&gt;"",ABS(b_BDVSA!W1013),"")</f>
        <v/>
      </c>
      <c r="Y1013" s="125" t="str">
        <f>IF(AND(b_BDVSA!W1013&lt;&gt;"",b_BDVSA!W1013&lt;&gt;0)=TRUE,IF(b_BDVSA!W1013&gt;0,"D","A"),"")</f>
        <v/>
      </c>
      <c r="Z1013" s="126" t="str">
        <f>IF(b_BDVSA!X1013&lt;&gt;"",ABS(b_BDVSA!X1013),"")</f>
        <v/>
      </c>
    </row>
    <row r="1014" spans="1:26">
      <c r="A1014" s="117" t="str">
        <f>IF(dati_pdc!A1010&lt;&gt;"",IF(dati_pdc!D1010=1,RIGHT(dati_pdc!A1010,dati_pdc!E1010),dati_pdc!A1010),"")</f>
        <v/>
      </c>
      <c r="B1014" s="117" t="str">
        <f>IF(dati_pdc!B1010&lt;&gt;"",dati_pdc!B1010,"")</f>
        <v/>
      </c>
      <c r="C1014" s="117" t="str">
        <f>IF(dati_pdc!C1010&lt;&gt;"",dati_pdc!C1010,"")</f>
        <v/>
      </c>
      <c r="D1014" s="117" t="str">
        <f>IF(dati_pdc!D1010&lt;&gt;"",dati_pdc!D1010,"")</f>
        <v/>
      </c>
      <c r="E1014" s="125" t="str">
        <f>IF(b_BDVSA!F1014&lt;&gt;"",ABS(b_BDVSA!F1014),"")</f>
        <v/>
      </c>
      <c r="F1014" s="125" t="str">
        <f>IF(AND(b_BDVSA!F1014&lt;&gt;"",b_BDVSA!F1014&lt;&gt;0)=TRUE,IF(b_BDVSA!F1014&gt;0,"D","A"),"")</f>
        <v/>
      </c>
      <c r="G1014" s="125" t="str">
        <f>IF(b_BDVSA!G1014&lt;&gt;"",ABS(b_BDVSA!G1014),"")</f>
        <v/>
      </c>
      <c r="H1014" s="125" t="str">
        <f>IF(AND(b_BDVSA!G1014&lt;&gt;"",b_BDVSA!G1014&lt;&gt;0)=TRUE,IF(b_BDVSA!G1014&gt;0,"D","A"),"")</f>
        <v/>
      </c>
      <c r="I1014" s="125" t="str">
        <f>IF(b_BDVSA!H1014&lt;&gt;"",ABS(b_BDVSA!H1014),"")</f>
        <v/>
      </c>
      <c r="J1014" s="125" t="str">
        <f>IF(AND(b_BDVSA!H1014&lt;&gt;"",b_BDVSA!H1014&lt;&gt;0)=TRUE,IF(b_BDVSA!H1014&gt;0,"D","A"),"")</f>
        <v/>
      </c>
      <c r="K1014" s="126" t="str">
        <f>IF(b_BDVSA!I1014&lt;&gt;"",ABS(b_BDVSA!I1014),"")</f>
        <v/>
      </c>
      <c r="L1014" s="125" t="str">
        <f>IF(b_BDVSA!L1014&lt;&gt;"",ABS(b_BDVSA!L1014),"")</f>
        <v/>
      </c>
      <c r="M1014" s="125" t="str">
        <f>IF(AND(b_BDVSA!L1014&lt;&gt;"",b_BDVSA!L1014&lt;&gt;0)=TRUE,IF(b_BDVSA!L1014&gt;0,"D","A"),"")</f>
        <v/>
      </c>
      <c r="N1014" s="125" t="str">
        <f>IF(b_BDVSA!M1014&lt;&gt;"",ABS(b_BDVSA!M1014),"")</f>
        <v/>
      </c>
      <c r="O1014" s="125" t="str">
        <f>IF(AND(b_BDVSA!M1014&lt;&gt;"",b_BDVSA!M1014&lt;&gt;0)=TRUE,IF(b_BDVSA!M1014&gt;0,"D","A"),"")</f>
        <v/>
      </c>
      <c r="P1014" s="126" t="str">
        <f>IF(b_BDVSA!N1014&lt;&gt;"",ABS(b_BDVSA!N1014),"")</f>
        <v/>
      </c>
      <c r="Q1014" s="125" t="str">
        <f>IF(b_BDVSA!Q1014&lt;&gt;"",ABS(b_BDVSA!Q1014),"")</f>
        <v/>
      </c>
      <c r="R1014" s="125" t="str">
        <f>IF(AND(b_BDVSA!Q1014&lt;&gt;"",b_BDVSA!Q1014&lt;&gt;0)=TRUE,IF(b_BDVSA!Q1014&gt;0,"D","A"),"")</f>
        <v/>
      </c>
      <c r="S1014" s="125" t="str">
        <f>IF(b_BDVSA!R1014&lt;&gt;"",ABS(b_BDVSA!R1014),"")</f>
        <v/>
      </c>
      <c r="T1014" s="125" t="str">
        <f>IF(AND(b_BDVSA!R1014&lt;&gt;"",b_BDVSA!R1014&lt;&gt;0)=TRUE,IF(b_BDVSA!R1014&gt;0,"D","A"),"")</f>
        <v/>
      </c>
      <c r="U1014" s="126" t="str">
        <f>IF(b_BDVSA!S1014&lt;&gt;"",ABS(b_BDVSA!S1014),"")</f>
        <v/>
      </c>
      <c r="V1014" s="125" t="str">
        <f>IF(b_BDVSA!V1014&lt;&gt;"",ABS(b_BDVSA!V1014),"")</f>
        <v/>
      </c>
      <c r="W1014" s="125" t="str">
        <f>IF(AND(b_BDVSA!V1014&lt;&gt;"",b_BDVSA!V1014&lt;&gt;0)=TRUE,IF(b_BDVSA!V1014&gt;0,"D","A"),"")</f>
        <v/>
      </c>
      <c r="X1014" s="125" t="str">
        <f>IF(b_BDVSA!W1014&lt;&gt;"",ABS(b_BDVSA!W1014),"")</f>
        <v/>
      </c>
      <c r="Y1014" s="125" t="str">
        <f>IF(AND(b_BDVSA!W1014&lt;&gt;"",b_BDVSA!W1014&lt;&gt;0)=TRUE,IF(b_BDVSA!W1014&gt;0,"D","A"),"")</f>
        <v/>
      </c>
      <c r="Z1014" s="126" t="str">
        <f>IF(b_BDVSA!X1014&lt;&gt;"",ABS(b_BDVSA!X1014),"")</f>
        <v/>
      </c>
    </row>
    <row r="1015" spans="1:26">
      <c r="A1015" s="117" t="str">
        <f>IF(dati_pdc!A1011&lt;&gt;"",IF(dati_pdc!D1011=1,RIGHT(dati_pdc!A1011,dati_pdc!E1011),dati_pdc!A1011),"")</f>
        <v/>
      </c>
      <c r="B1015" s="117" t="str">
        <f>IF(dati_pdc!B1011&lt;&gt;"",dati_pdc!B1011,"")</f>
        <v/>
      </c>
      <c r="C1015" s="117" t="str">
        <f>IF(dati_pdc!C1011&lt;&gt;"",dati_pdc!C1011,"")</f>
        <v/>
      </c>
      <c r="D1015" s="117" t="str">
        <f>IF(dati_pdc!D1011&lt;&gt;"",dati_pdc!D1011,"")</f>
        <v/>
      </c>
      <c r="E1015" s="125" t="str">
        <f>IF(b_BDVSA!F1015&lt;&gt;"",ABS(b_BDVSA!F1015),"")</f>
        <v/>
      </c>
      <c r="F1015" s="125" t="str">
        <f>IF(AND(b_BDVSA!F1015&lt;&gt;"",b_BDVSA!F1015&lt;&gt;0)=TRUE,IF(b_BDVSA!F1015&gt;0,"D","A"),"")</f>
        <v/>
      </c>
      <c r="G1015" s="125" t="str">
        <f>IF(b_BDVSA!G1015&lt;&gt;"",ABS(b_BDVSA!G1015),"")</f>
        <v/>
      </c>
      <c r="H1015" s="125" t="str">
        <f>IF(AND(b_BDVSA!G1015&lt;&gt;"",b_BDVSA!G1015&lt;&gt;0)=TRUE,IF(b_BDVSA!G1015&gt;0,"D","A"),"")</f>
        <v/>
      </c>
      <c r="I1015" s="125" t="str">
        <f>IF(b_BDVSA!H1015&lt;&gt;"",ABS(b_BDVSA!H1015),"")</f>
        <v/>
      </c>
      <c r="J1015" s="125" t="str">
        <f>IF(AND(b_BDVSA!H1015&lt;&gt;"",b_BDVSA!H1015&lt;&gt;0)=TRUE,IF(b_BDVSA!H1015&gt;0,"D","A"),"")</f>
        <v/>
      </c>
      <c r="K1015" s="126" t="str">
        <f>IF(b_BDVSA!I1015&lt;&gt;"",ABS(b_BDVSA!I1015),"")</f>
        <v/>
      </c>
      <c r="L1015" s="125" t="str">
        <f>IF(b_BDVSA!L1015&lt;&gt;"",ABS(b_BDVSA!L1015),"")</f>
        <v/>
      </c>
      <c r="M1015" s="125" t="str">
        <f>IF(AND(b_BDVSA!L1015&lt;&gt;"",b_BDVSA!L1015&lt;&gt;0)=TRUE,IF(b_BDVSA!L1015&gt;0,"D","A"),"")</f>
        <v/>
      </c>
      <c r="N1015" s="125" t="str">
        <f>IF(b_BDVSA!M1015&lt;&gt;"",ABS(b_BDVSA!M1015),"")</f>
        <v/>
      </c>
      <c r="O1015" s="125" t="str">
        <f>IF(AND(b_BDVSA!M1015&lt;&gt;"",b_BDVSA!M1015&lt;&gt;0)=TRUE,IF(b_BDVSA!M1015&gt;0,"D","A"),"")</f>
        <v/>
      </c>
      <c r="P1015" s="126" t="str">
        <f>IF(b_BDVSA!N1015&lt;&gt;"",ABS(b_BDVSA!N1015),"")</f>
        <v/>
      </c>
      <c r="Q1015" s="125" t="str">
        <f>IF(b_BDVSA!Q1015&lt;&gt;"",ABS(b_BDVSA!Q1015),"")</f>
        <v/>
      </c>
      <c r="R1015" s="125" t="str">
        <f>IF(AND(b_BDVSA!Q1015&lt;&gt;"",b_BDVSA!Q1015&lt;&gt;0)=TRUE,IF(b_BDVSA!Q1015&gt;0,"D","A"),"")</f>
        <v/>
      </c>
      <c r="S1015" s="125" t="str">
        <f>IF(b_BDVSA!R1015&lt;&gt;"",ABS(b_BDVSA!R1015),"")</f>
        <v/>
      </c>
      <c r="T1015" s="125" t="str">
        <f>IF(AND(b_BDVSA!R1015&lt;&gt;"",b_BDVSA!R1015&lt;&gt;0)=TRUE,IF(b_BDVSA!R1015&gt;0,"D","A"),"")</f>
        <v/>
      </c>
      <c r="U1015" s="126" t="str">
        <f>IF(b_BDVSA!S1015&lt;&gt;"",ABS(b_BDVSA!S1015),"")</f>
        <v/>
      </c>
      <c r="V1015" s="125" t="str">
        <f>IF(b_BDVSA!V1015&lt;&gt;"",ABS(b_BDVSA!V1015),"")</f>
        <v/>
      </c>
      <c r="W1015" s="125" t="str">
        <f>IF(AND(b_BDVSA!V1015&lt;&gt;"",b_BDVSA!V1015&lt;&gt;0)=TRUE,IF(b_BDVSA!V1015&gt;0,"D","A"),"")</f>
        <v/>
      </c>
      <c r="X1015" s="125" t="str">
        <f>IF(b_BDVSA!W1015&lt;&gt;"",ABS(b_BDVSA!W1015),"")</f>
        <v/>
      </c>
      <c r="Y1015" s="125" t="str">
        <f>IF(AND(b_BDVSA!W1015&lt;&gt;"",b_BDVSA!W1015&lt;&gt;0)=TRUE,IF(b_BDVSA!W1015&gt;0,"D","A"),"")</f>
        <v/>
      </c>
      <c r="Z1015" s="126" t="str">
        <f>IF(b_BDVSA!X1015&lt;&gt;"",ABS(b_BDVSA!X1015),"")</f>
        <v/>
      </c>
    </row>
    <row r="1016" spans="1:26">
      <c r="A1016" s="117" t="str">
        <f>IF(dati_pdc!A1012&lt;&gt;"",IF(dati_pdc!D1012=1,RIGHT(dati_pdc!A1012,dati_pdc!E1012),dati_pdc!A1012),"")</f>
        <v/>
      </c>
      <c r="B1016" s="117" t="str">
        <f>IF(dati_pdc!B1012&lt;&gt;"",dati_pdc!B1012,"")</f>
        <v/>
      </c>
      <c r="C1016" s="117" t="str">
        <f>IF(dati_pdc!C1012&lt;&gt;"",dati_pdc!C1012,"")</f>
        <v/>
      </c>
      <c r="D1016" s="117" t="str">
        <f>IF(dati_pdc!D1012&lt;&gt;"",dati_pdc!D1012,"")</f>
        <v/>
      </c>
      <c r="E1016" s="125" t="str">
        <f>IF(b_BDVSA!F1016&lt;&gt;"",ABS(b_BDVSA!F1016),"")</f>
        <v/>
      </c>
      <c r="F1016" s="125" t="str">
        <f>IF(AND(b_BDVSA!F1016&lt;&gt;"",b_BDVSA!F1016&lt;&gt;0)=TRUE,IF(b_BDVSA!F1016&gt;0,"D","A"),"")</f>
        <v/>
      </c>
      <c r="G1016" s="125" t="str">
        <f>IF(b_BDVSA!G1016&lt;&gt;"",ABS(b_BDVSA!G1016),"")</f>
        <v/>
      </c>
      <c r="H1016" s="125" t="str">
        <f>IF(AND(b_BDVSA!G1016&lt;&gt;"",b_BDVSA!G1016&lt;&gt;0)=TRUE,IF(b_BDVSA!G1016&gt;0,"D","A"),"")</f>
        <v/>
      </c>
      <c r="I1016" s="125" t="str">
        <f>IF(b_BDVSA!H1016&lt;&gt;"",ABS(b_BDVSA!H1016),"")</f>
        <v/>
      </c>
      <c r="J1016" s="125" t="str">
        <f>IF(AND(b_BDVSA!H1016&lt;&gt;"",b_BDVSA!H1016&lt;&gt;0)=TRUE,IF(b_BDVSA!H1016&gt;0,"D","A"),"")</f>
        <v/>
      </c>
      <c r="K1016" s="126" t="str">
        <f>IF(b_BDVSA!I1016&lt;&gt;"",ABS(b_BDVSA!I1016),"")</f>
        <v/>
      </c>
      <c r="L1016" s="125" t="str">
        <f>IF(b_BDVSA!L1016&lt;&gt;"",ABS(b_BDVSA!L1016),"")</f>
        <v/>
      </c>
      <c r="M1016" s="125" t="str">
        <f>IF(AND(b_BDVSA!L1016&lt;&gt;"",b_BDVSA!L1016&lt;&gt;0)=TRUE,IF(b_BDVSA!L1016&gt;0,"D","A"),"")</f>
        <v/>
      </c>
      <c r="N1016" s="125" t="str">
        <f>IF(b_BDVSA!M1016&lt;&gt;"",ABS(b_BDVSA!M1016),"")</f>
        <v/>
      </c>
      <c r="O1016" s="125" t="str">
        <f>IF(AND(b_BDVSA!M1016&lt;&gt;"",b_BDVSA!M1016&lt;&gt;0)=TRUE,IF(b_BDVSA!M1016&gt;0,"D","A"),"")</f>
        <v/>
      </c>
      <c r="P1016" s="126" t="str">
        <f>IF(b_BDVSA!N1016&lt;&gt;"",ABS(b_BDVSA!N1016),"")</f>
        <v/>
      </c>
      <c r="Q1016" s="125" t="str">
        <f>IF(b_BDVSA!Q1016&lt;&gt;"",ABS(b_BDVSA!Q1016),"")</f>
        <v/>
      </c>
      <c r="R1016" s="125" t="str">
        <f>IF(AND(b_BDVSA!Q1016&lt;&gt;"",b_BDVSA!Q1016&lt;&gt;0)=TRUE,IF(b_BDVSA!Q1016&gt;0,"D","A"),"")</f>
        <v/>
      </c>
      <c r="S1016" s="125" t="str">
        <f>IF(b_BDVSA!R1016&lt;&gt;"",ABS(b_BDVSA!R1016),"")</f>
        <v/>
      </c>
      <c r="T1016" s="125" t="str">
        <f>IF(AND(b_BDVSA!R1016&lt;&gt;"",b_BDVSA!R1016&lt;&gt;0)=TRUE,IF(b_BDVSA!R1016&gt;0,"D","A"),"")</f>
        <v/>
      </c>
      <c r="U1016" s="126" t="str">
        <f>IF(b_BDVSA!S1016&lt;&gt;"",ABS(b_BDVSA!S1016),"")</f>
        <v/>
      </c>
      <c r="V1016" s="125" t="str">
        <f>IF(b_BDVSA!V1016&lt;&gt;"",ABS(b_BDVSA!V1016),"")</f>
        <v/>
      </c>
      <c r="W1016" s="125" t="str">
        <f>IF(AND(b_BDVSA!V1016&lt;&gt;"",b_BDVSA!V1016&lt;&gt;0)=TRUE,IF(b_BDVSA!V1016&gt;0,"D","A"),"")</f>
        <v/>
      </c>
      <c r="X1016" s="125" t="str">
        <f>IF(b_BDVSA!W1016&lt;&gt;"",ABS(b_BDVSA!W1016),"")</f>
        <v/>
      </c>
      <c r="Y1016" s="125" t="str">
        <f>IF(AND(b_BDVSA!W1016&lt;&gt;"",b_BDVSA!W1016&lt;&gt;0)=TRUE,IF(b_BDVSA!W1016&gt;0,"D","A"),"")</f>
        <v/>
      </c>
      <c r="Z1016" s="126" t="str">
        <f>IF(b_BDVSA!X1016&lt;&gt;"",ABS(b_BDVSA!X1016),"")</f>
        <v/>
      </c>
    </row>
    <row r="1017" spans="1:26">
      <c r="A1017" s="117" t="str">
        <f>IF(dati_pdc!A1013&lt;&gt;"",IF(dati_pdc!D1013=1,RIGHT(dati_pdc!A1013,dati_pdc!E1013),dati_pdc!A1013),"")</f>
        <v/>
      </c>
      <c r="B1017" s="117" t="str">
        <f>IF(dati_pdc!B1013&lt;&gt;"",dati_pdc!B1013,"")</f>
        <v/>
      </c>
      <c r="C1017" s="117" t="str">
        <f>IF(dati_pdc!C1013&lt;&gt;"",dati_pdc!C1013,"")</f>
        <v/>
      </c>
      <c r="D1017" s="117" t="str">
        <f>IF(dati_pdc!D1013&lt;&gt;"",dati_pdc!D1013,"")</f>
        <v/>
      </c>
      <c r="E1017" s="125" t="str">
        <f>IF(b_BDVSA!F1017&lt;&gt;"",ABS(b_BDVSA!F1017),"")</f>
        <v/>
      </c>
      <c r="F1017" s="125" t="str">
        <f>IF(AND(b_BDVSA!F1017&lt;&gt;"",b_BDVSA!F1017&lt;&gt;0)=TRUE,IF(b_BDVSA!F1017&gt;0,"D","A"),"")</f>
        <v/>
      </c>
      <c r="G1017" s="125" t="str">
        <f>IF(b_BDVSA!G1017&lt;&gt;"",ABS(b_BDVSA!G1017),"")</f>
        <v/>
      </c>
      <c r="H1017" s="125" t="str">
        <f>IF(AND(b_BDVSA!G1017&lt;&gt;"",b_BDVSA!G1017&lt;&gt;0)=TRUE,IF(b_BDVSA!G1017&gt;0,"D","A"),"")</f>
        <v/>
      </c>
      <c r="I1017" s="125" t="str">
        <f>IF(b_BDVSA!H1017&lt;&gt;"",ABS(b_BDVSA!H1017),"")</f>
        <v/>
      </c>
      <c r="J1017" s="125" t="str">
        <f>IF(AND(b_BDVSA!H1017&lt;&gt;"",b_BDVSA!H1017&lt;&gt;0)=TRUE,IF(b_BDVSA!H1017&gt;0,"D","A"),"")</f>
        <v/>
      </c>
      <c r="K1017" s="126" t="str">
        <f>IF(b_BDVSA!I1017&lt;&gt;"",ABS(b_BDVSA!I1017),"")</f>
        <v/>
      </c>
      <c r="L1017" s="125" t="str">
        <f>IF(b_BDVSA!L1017&lt;&gt;"",ABS(b_BDVSA!L1017),"")</f>
        <v/>
      </c>
      <c r="M1017" s="125" t="str">
        <f>IF(AND(b_BDVSA!L1017&lt;&gt;"",b_BDVSA!L1017&lt;&gt;0)=TRUE,IF(b_BDVSA!L1017&gt;0,"D","A"),"")</f>
        <v/>
      </c>
      <c r="N1017" s="125" t="str">
        <f>IF(b_BDVSA!M1017&lt;&gt;"",ABS(b_BDVSA!M1017),"")</f>
        <v/>
      </c>
      <c r="O1017" s="125" t="str">
        <f>IF(AND(b_BDVSA!M1017&lt;&gt;"",b_BDVSA!M1017&lt;&gt;0)=TRUE,IF(b_BDVSA!M1017&gt;0,"D","A"),"")</f>
        <v/>
      </c>
      <c r="P1017" s="126" t="str">
        <f>IF(b_BDVSA!N1017&lt;&gt;"",ABS(b_BDVSA!N1017),"")</f>
        <v/>
      </c>
      <c r="Q1017" s="125" t="str">
        <f>IF(b_BDVSA!Q1017&lt;&gt;"",ABS(b_BDVSA!Q1017),"")</f>
        <v/>
      </c>
      <c r="R1017" s="125" t="str">
        <f>IF(AND(b_BDVSA!Q1017&lt;&gt;"",b_BDVSA!Q1017&lt;&gt;0)=TRUE,IF(b_BDVSA!Q1017&gt;0,"D","A"),"")</f>
        <v/>
      </c>
      <c r="S1017" s="125" t="str">
        <f>IF(b_BDVSA!R1017&lt;&gt;"",ABS(b_BDVSA!R1017),"")</f>
        <v/>
      </c>
      <c r="T1017" s="125" t="str">
        <f>IF(AND(b_BDVSA!R1017&lt;&gt;"",b_BDVSA!R1017&lt;&gt;0)=TRUE,IF(b_BDVSA!R1017&gt;0,"D","A"),"")</f>
        <v/>
      </c>
      <c r="U1017" s="126" t="str">
        <f>IF(b_BDVSA!S1017&lt;&gt;"",ABS(b_BDVSA!S1017),"")</f>
        <v/>
      </c>
      <c r="V1017" s="125" t="str">
        <f>IF(b_BDVSA!V1017&lt;&gt;"",ABS(b_BDVSA!V1017),"")</f>
        <v/>
      </c>
      <c r="W1017" s="125" t="str">
        <f>IF(AND(b_BDVSA!V1017&lt;&gt;"",b_BDVSA!V1017&lt;&gt;0)=TRUE,IF(b_BDVSA!V1017&gt;0,"D","A"),"")</f>
        <v/>
      </c>
      <c r="X1017" s="125" t="str">
        <f>IF(b_BDVSA!W1017&lt;&gt;"",ABS(b_BDVSA!W1017),"")</f>
        <v/>
      </c>
      <c r="Y1017" s="125" t="str">
        <f>IF(AND(b_BDVSA!W1017&lt;&gt;"",b_BDVSA!W1017&lt;&gt;0)=TRUE,IF(b_BDVSA!W1017&gt;0,"D","A"),"")</f>
        <v/>
      </c>
      <c r="Z1017" s="126" t="str">
        <f>IF(b_BDVSA!X1017&lt;&gt;"",ABS(b_BDVSA!X1017),"")</f>
        <v/>
      </c>
    </row>
    <row r="1018" spans="1:26">
      <c r="A1018" s="117" t="str">
        <f>IF(dati_pdc!A1014&lt;&gt;"",IF(dati_pdc!D1014=1,RIGHT(dati_pdc!A1014,dati_pdc!E1014),dati_pdc!A1014),"")</f>
        <v/>
      </c>
      <c r="B1018" s="117" t="str">
        <f>IF(dati_pdc!B1014&lt;&gt;"",dati_pdc!B1014,"")</f>
        <v/>
      </c>
      <c r="C1018" s="117" t="str">
        <f>IF(dati_pdc!C1014&lt;&gt;"",dati_pdc!C1014,"")</f>
        <v/>
      </c>
      <c r="D1018" s="117" t="str">
        <f>IF(dati_pdc!D1014&lt;&gt;"",dati_pdc!D1014,"")</f>
        <v/>
      </c>
      <c r="E1018" s="125" t="str">
        <f>IF(b_BDVSA!F1018&lt;&gt;"",ABS(b_BDVSA!F1018),"")</f>
        <v/>
      </c>
      <c r="F1018" s="125" t="str">
        <f>IF(AND(b_BDVSA!F1018&lt;&gt;"",b_BDVSA!F1018&lt;&gt;0)=TRUE,IF(b_BDVSA!F1018&gt;0,"D","A"),"")</f>
        <v/>
      </c>
      <c r="G1018" s="125" t="str">
        <f>IF(b_BDVSA!G1018&lt;&gt;"",ABS(b_BDVSA!G1018),"")</f>
        <v/>
      </c>
      <c r="H1018" s="125" t="str">
        <f>IF(AND(b_BDVSA!G1018&lt;&gt;"",b_BDVSA!G1018&lt;&gt;0)=TRUE,IF(b_BDVSA!G1018&gt;0,"D","A"),"")</f>
        <v/>
      </c>
      <c r="I1018" s="125" t="str">
        <f>IF(b_BDVSA!H1018&lt;&gt;"",ABS(b_BDVSA!H1018),"")</f>
        <v/>
      </c>
      <c r="J1018" s="125" t="str">
        <f>IF(AND(b_BDVSA!H1018&lt;&gt;"",b_BDVSA!H1018&lt;&gt;0)=TRUE,IF(b_BDVSA!H1018&gt;0,"D","A"),"")</f>
        <v/>
      </c>
      <c r="K1018" s="126" t="str">
        <f>IF(b_BDVSA!I1018&lt;&gt;"",ABS(b_BDVSA!I1018),"")</f>
        <v/>
      </c>
      <c r="L1018" s="125" t="str">
        <f>IF(b_BDVSA!L1018&lt;&gt;"",ABS(b_BDVSA!L1018),"")</f>
        <v/>
      </c>
      <c r="M1018" s="125" t="str">
        <f>IF(AND(b_BDVSA!L1018&lt;&gt;"",b_BDVSA!L1018&lt;&gt;0)=TRUE,IF(b_BDVSA!L1018&gt;0,"D","A"),"")</f>
        <v/>
      </c>
      <c r="N1018" s="125" t="str">
        <f>IF(b_BDVSA!M1018&lt;&gt;"",ABS(b_BDVSA!M1018),"")</f>
        <v/>
      </c>
      <c r="O1018" s="125" t="str">
        <f>IF(AND(b_BDVSA!M1018&lt;&gt;"",b_BDVSA!M1018&lt;&gt;0)=TRUE,IF(b_BDVSA!M1018&gt;0,"D","A"),"")</f>
        <v/>
      </c>
      <c r="P1018" s="126" t="str">
        <f>IF(b_BDVSA!N1018&lt;&gt;"",ABS(b_BDVSA!N1018),"")</f>
        <v/>
      </c>
      <c r="Q1018" s="125" t="str">
        <f>IF(b_BDVSA!Q1018&lt;&gt;"",ABS(b_BDVSA!Q1018),"")</f>
        <v/>
      </c>
      <c r="R1018" s="125" t="str">
        <f>IF(AND(b_BDVSA!Q1018&lt;&gt;"",b_BDVSA!Q1018&lt;&gt;0)=TRUE,IF(b_BDVSA!Q1018&gt;0,"D","A"),"")</f>
        <v/>
      </c>
      <c r="S1018" s="125" t="str">
        <f>IF(b_BDVSA!R1018&lt;&gt;"",ABS(b_BDVSA!R1018),"")</f>
        <v/>
      </c>
      <c r="T1018" s="125" t="str">
        <f>IF(AND(b_BDVSA!R1018&lt;&gt;"",b_BDVSA!R1018&lt;&gt;0)=TRUE,IF(b_BDVSA!R1018&gt;0,"D","A"),"")</f>
        <v/>
      </c>
      <c r="U1018" s="126" t="str">
        <f>IF(b_BDVSA!S1018&lt;&gt;"",ABS(b_BDVSA!S1018),"")</f>
        <v/>
      </c>
      <c r="V1018" s="125" t="str">
        <f>IF(b_BDVSA!V1018&lt;&gt;"",ABS(b_BDVSA!V1018),"")</f>
        <v/>
      </c>
      <c r="W1018" s="125" t="str">
        <f>IF(AND(b_BDVSA!V1018&lt;&gt;"",b_BDVSA!V1018&lt;&gt;0)=TRUE,IF(b_BDVSA!V1018&gt;0,"D","A"),"")</f>
        <v/>
      </c>
      <c r="X1018" s="125" t="str">
        <f>IF(b_BDVSA!W1018&lt;&gt;"",ABS(b_BDVSA!W1018),"")</f>
        <v/>
      </c>
      <c r="Y1018" s="125" t="str">
        <f>IF(AND(b_BDVSA!W1018&lt;&gt;"",b_BDVSA!W1018&lt;&gt;0)=TRUE,IF(b_BDVSA!W1018&gt;0,"D","A"),"")</f>
        <v/>
      </c>
      <c r="Z1018" s="126" t="str">
        <f>IF(b_BDVSA!X1018&lt;&gt;"",ABS(b_BDVSA!X1018),"")</f>
        <v/>
      </c>
    </row>
    <row r="1019" spans="1:26">
      <c r="A1019" s="117" t="str">
        <f>IF(dati_pdc!A1015&lt;&gt;"",IF(dati_pdc!D1015=1,RIGHT(dati_pdc!A1015,dati_pdc!E1015),dati_pdc!A1015),"")</f>
        <v/>
      </c>
      <c r="B1019" s="117" t="str">
        <f>IF(dati_pdc!B1015&lt;&gt;"",dati_pdc!B1015,"")</f>
        <v/>
      </c>
      <c r="C1019" s="117" t="str">
        <f>IF(dati_pdc!C1015&lt;&gt;"",dati_pdc!C1015,"")</f>
        <v/>
      </c>
      <c r="D1019" s="117" t="str">
        <f>IF(dati_pdc!D1015&lt;&gt;"",dati_pdc!D1015,"")</f>
        <v/>
      </c>
      <c r="E1019" s="125" t="str">
        <f>IF(b_BDVSA!F1019&lt;&gt;"",ABS(b_BDVSA!F1019),"")</f>
        <v/>
      </c>
      <c r="F1019" s="125" t="str">
        <f>IF(AND(b_BDVSA!F1019&lt;&gt;"",b_BDVSA!F1019&lt;&gt;0)=TRUE,IF(b_BDVSA!F1019&gt;0,"D","A"),"")</f>
        <v/>
      </c>
      <c r="G1019" s="125" t="str">
        <f>IF(b_BDVSA!G1019&lt;&gt;"",ABS(b_BDVSA!G1019),"")</f>
        <v/>
      </c>
      <c r="H1019" s="125" t="str">
        <f>IF(AND(b_BDVSA!G1019&lt;&gt;"",b_BDVSA!G1019&lt;&gt;0)=TRUE,IF(b_BDVSA!G1019&gt;0,"D","A"),"")</f>
        <v/>
      </c>
      <c r="I1019" s="125" t="str">
        <f>IF(b_BDVSA!H1019&lt;&gt;"",ABS(b_BDVSA!H1019),"")</f>
        <v/>
      </c>
      <c r="J1019" s="125" t="str">
        <f>IF(AND(b_BDVSA!H1019&lt;&gt;"",b_BDVSA!H1019&lt;&gt;0)=TRUE,IF(b_BDVSA!H1019&gt;0,"D","A"),"")</f>
        <v/>
      </c>
      <c r="K1019" s="126" t="str">
        <f>IF(b_BDVSA!I1019&lt;&gt;"",ABS(b_BDVSA!I1019),"")</f>
        <v/>
      </c>
      <c r="L1019" s="125" t="str">
        <f>IF(b_BDVSA!L1019&lt;&gt;"",ABS(b_BDVSA!L1019),"")</f>
        <v/>
      </c>
      <c r="M1019" s="125" t="str">
        <f>IF(AND(b_BDVSA!L1019&lt;&gt;"",b_BDVSA!L1019&lt;&gt;0)=TRUE,IF(b_BDVSA!L1019&gt;0,"D","A"),"")</f>
        <v/>
      </c>
      <c r="N1019" s="125" t="str">
        <f>IF(b_BDVSA!M1019&lt;&gt;"",ABS(b_BDVSA!M1019),"")</f>
        <v/>
      </c>
      <c r="O1019" s="125" t="str">
        <f>IF(AND(b_BDVSA!M1019&lt;&gt;"",b_BDVSA!M1019&lt;&gt;0)=TRUE,IF(b_BDVSA!M1019&gt;0,"D","A"),"")</f>
        <v/>
      </c>
      <c r="P1019" s="126" t="str">
        <f>IF(b_BDVSA!N1019&lt;&gt;"",ABS(b_BDVSA!N1019),"")</f>
        <v/>
      </c>
      <c r="Q1019" s="125" t="str">
        <f>IF(b_BDVSA!Q1019&lt;&gt;"",ABS(b_BDVSA!Q1019),"")</f>
        <v/>
      </c>
      <c r="R1019" s="125" t="str">
        <f>IF(AND(b_BDVSA!Q1019&lt;&gt;"",b_BDVSA!Q1019&lt;&gt;0)=TRUE,IF(b_BDVSA!Q1019&gt;0,"D","A"),"")</f>
        <v/>
      </c>
      <c r="S1019" s="125" t="str">
        <f>IF(b_BDVSA!R1019&lt;&gt;"",ABS(b_BDVSA!R1019),"")</f>
        <v/>
      </c>
      <c r="T1019" s="125" t="str">
        <f>IF(AND(b_BDVSA!R1019&lt;&gt;"",b_BDVSA!R1019&lt;&gt;0)=TRUE,IF(b_BDVSA!R1019&gt;0,"D","A"),"")</f>
        <v/>
      </c>
      <c r="U1019" s="126" t="str">
        <f>IF(b_BDVSA!S1019&lt;&gt;"",ABS(b_BDVSA!S1019),"")</f>
        <v/>
      </c>
      <c r="V1019" s="125" t="str">
        <f>IF(b_BDVSA!V1019&lt;&gt;"",ABS(b_BDVSA!V1019),"")</f>
        <v/>
      </c>
      <c r="W1019" s="125" t="str">
        <f>IF(AND(b_BDVSA!V1019&lt;&gt;"",b_BDVSA!V1019&lt;&gt;0)=TRUE,IF(b_BDVSA!V1019&gt;0,"D","A"),"")</f>
        <v/>
      </c>
      <c r="X1019" s="125" t="str">
        <f>IF(b_BDVSA!W1019&lt;&gt;"",ABS(b_BDVSA!W1019),"")</f>
        <v/>
      </c>
      <c r="Y1019" s="125" t="str">
        <f>IF(AND(b_BDVSA!W1019&lt;&gt;"",b_BDVSA!W1019&lt;&gt;0)=TRUE,IF(b_BDVSA!W1019&gt;0,"D","A"),"")</f>
        <v/>
      </c>
      <c r="Z1019" s="126" t="str">
        <f>IF(b_BDVSA!X1019&lt;&gt;"",ABS(b_BDVSA!X1019),"")</f>
        <v/>
      </c>
    </row>
    <row r="1020" spans="1:26">
      <c r="A1020" s="117" t="str">
        <f>IF(dati_pdc!A1016&lt;&gt;"",IF(dati_pdc!D1016=1,RIGHT(dati_pdc!A1016,dati_pdc!E1016),dati_pdc!A1016),"")</f>
        <v/>
      </c>
      <c r="B1020" s="117" t="str">
        <f>IF(dati_pdc!B1016&lt;&gt;"",dati_pdc!B1016,"")</f>
        <v/>
      </c>
      <c r="C1020" s="117" t="str">
        <f>IF(dati_pdc!C1016&lt;&gt;"",dati_pdc!C1016,"")</f>
        <v/>
      </c>
      <c r="D1020" s="117" t="str">
        <f>IF(dati_pdc!D1016&lt;&gt;"",dati_pdc!D1016,"")</f>
        <v/>
      </c>
      <c r="E1020" s="125" t="str">
        <f>IF(b_BDVSA!F1020&lt;&gt;"",ABS(b_BDVSA!F1020),"")</f>
        <v/>
      </c>
      <c r="F1020" s="125" t="str">
        <f>IF(AND(b_BDVSA!F1020&lt;&gt;"",b_BDVSA!F1020&lt;&gt;0)=TRUE,IF(b_BDVSA!F1020&gt;0,"D","A"),"")</f>
        <v/>
      </c>
      <c r="G1020" s="125" t="str">
        <f>IF(b_BDVSA!G1020&lt;&gt;"",ABS(b_BDVSA!G1020),"")</f>
        <v/>
      </c>
      <c r="H1020" s="125" t="str">
        <f>IF(AND(b_BDVSA!G1020&lt;&gt;"",b_BDVSA!G1020&lt;&gt;0)=TRUE,IF(b_BDVSA!G1020&gt;0,"D","A"),"")</f>
        <v/>
      </c>
      <c r="I1020" s="125" t="str">
        <f>IF(b_BDVSA!H1020&lt;&gt;"",ABS(b_BDVSA!H1020),"")</f>
        <v/>
      </c>
      <c r="J1020" s="125" t="str">
        <f>IF(AND(b_BDVSA!H1020&lt;&gt;"",b_BDVSA!H1020&lt;&gt;0)=TRUE,IF(b_BDVSA!H1020&gt;0,"D","A"),"")</f>
        <v/>
      </c>
      <c r="K1020" s="126" t="str">
        <f>IF(b_BDVSA!I1020&lt;&gt;"",ABS(b_BDVSA!I1020),"")</f>
        <v/>
      </c>
      <c r="L1020" s="125" t="str">
        <f>IF(b_BDVSA!L1020&lt;&gt;"",ABS(b_BDVSA!L1020),"")</f>
        <v/>
      </c>
      <c r="M1020" s="125" t="str">
        <f>IF(AND(b_BDVSA!L1020&lt;&gt;"",b_BDVSA!L1020&lt;&gt;0)=TRUE,IF(b_BDVSA!L1020&gt;0,"D","A"),"")</f>
        <v/>
      </c>
      <c r="N1020" s="125" t="str">
        <f>IF(b_BDVSA!M1020&lt;&gt;"",ABS(b_BDVSA!M1020),"")</f>
        <v/>
      </c>
      <c r="O1020" s="125" t="str">
        <f>IF(AND(b_BDVSA!M1020&lt;&gt;"",b_BDVSA!M1020&lt;&gt;0)=TRUE,IF(b_BDVSA!M1020&gt;0,"D","A"),"")</f>
        <v/>
      </c>
      <c r="P1020" s="126" t="str">
        <f>IF(b_BDVSA!N1020&lt;&gt;"",ABS(b_BDVSA!N1020),"")</f>
        <v/>
      </c>
      <c r="Q1020" s="125" t="str">
        <f>IF(b_BDVSA!Q1020&lt;&gt;"",ABS(b_BDVSA!Q1020),"")</f>
        <v/>
      </c>
      <c r="R1020" s="125" t="str">
        <f>IF(AND(b_BDVSA!Q1020&lt;&gt;"",b_BDVSA!Q1020&lt;&gt;0)=TRUE,IF(b_BDVSA!Q1020&gt;0,"D","A"),"")</f>
        <v/>
      </c>
      <c r="S1020" s="125" t="str">
        <f>IF(b_BDVSA!R1020&lt;&gt;"",ABS(b_BDVSA!R1020),"")</f>
        <v/>
      </c>
      <c r="T1020" s="125" t="str">
        <f>IF(AND(b_BDVSA!R1020&lt;&gt;"",b_BDVSA!R1020&lt;&gt;0)=TRUE,IF(b_BDVSA!R1020&gt;0,"D","A"),"")</f>
        <v/>
      </c>
      <c r="U1020" s="126" t="str">
        <f>IF(b_BDVSA!S1020&lt;&gt;"",ABS(b_BDVSA!S1020),"")</f>
        <v/>
      </c>
      <c r="V1020" s="125" t="str">
        <f>IF(b_BDVSA!V1020&lt;&gt;"",ABS(b_BDVSA!V1020),"")</f>
        <v/>
      </c>
      <c r="W1020" s="125" t="str">
        <f>IF(AND(b_BDVSA!V1020&lt;&gt;"",b_BDVSA!V1020&lt;&gt;0)=TRUE,IF(b_BDVSA!V1020&gt;0,"D","A"),"")</f>
        <v/>
      </c>
      <c r="X1020" s="125" t="str">
        <f>IF(b_BDVSA!W1020&lt;&gt;"",ABS(b_BDVSA!W1020),"")</f>
        <v/>
      </c>
      <c r="Y1020" s="125" t="str">
        <f>IF(AND(b_BDVSA!W1020&lt;&gt;"",b_BDVSA!W1020&lt;&gt;0)=TRUE,IF(b_BDVSA!W1020&gt;0,"D","A"),"")</f>
        <v/>
      </c>
      <c r="Z1020" s="126" t="str">
        <f>IF(b_BDVSA!X1020&lt;&gt;"",ABS(b_BDVSA!X1020),"")</f>
        <v/>
      </c>
    </row>
    <row r="1021" spans="1:26">
      <c r="A1021" s="117" t="str">
        <f>IF(dati_pdc!A1017&lt;&gt;"",IF(dati_pdc!D1017=1,RIGHT(dati_pdc!A1017,dati_pdc!E1017),dati_pdc!A1017),"")</f>
        <v/>
      </c>
      <c r="B1021" s="117" t="str">
        <f>IF(dati_pdc!B1017&lt;&gt;"",dati_pdc!B1017,"")</f>
        <v/>
      </c>
      <c r="C1021" s="117" t="str">
        <f>IF(dati_pdc!C1017&lt;&gt;"",dati_pdc!C1017,"")</f>
        <v/>
      </c>
      <c r="D1021" s="117" t="str">
        <f>IF(dati_pdc!D1017&lt;&gt;"",dati_pdc!D1017,"")</f>
        <v/>
      </c>
      <c r="E1021" s="125" t="str">
        <f>IF(b_BDVSA!F1021&lt;&gt;"",ABS(b_BDVSA!F1021),"")</f>
        <v/>
      </c>
      <c r="F1021" s="125" t="str">
        <f>IF(AND(b_BDVSA!F1021&lt;&gt;"",b_BDVSA!F1021&lt;&gt;0)=TRUE,IF(b_BDVSA!F1021&gt;0,"D","A"),"")</f>
        <v/>
      </c>
      <c r="G1021" s="125" t="str">
        <f>IF(b_BDVSA!G1021&lt;&gt;"",ABS(b_BDVSA!G1021),"")</f>
        <v/>
      </c>
      <c r="H1021" s="125" t="str">
        <f>IF(AND(b_BDVSA!G1021&lt;&gt;"",b_BDVSA!G1021&lt;&gt;0)=TRUE,IF(b_BDVSA!G1021&gt;0,"D","A"),"")</f>
        <v/>
      </c>
      <c r="I1021" s="125" t="str">
        <f>IF(b_BDVSA!H1021&lt;&gt;"",ABS(b_BDVSA!H1021),"")</f>
        <v/>
      </c>
      <c r="J1021" s="125" t="str">
        <f>IF(AND(b_BDVSA!H1021&lt;&gt;"",b_BDVSA!H1021&lt;&gt;0)=TRUE,IF(b_BDVSA!H1021&gt;0,"D","A"),"")</f>
        <v/>
      </c>
      <c r="K1021" s="126" t="str">
        <f>IF(b_BDVSA!I1021&lt;&gt;"",ABS(b_BDVSA!I1021),"")</f>
        <v/>
      </c>
      <c r="L1021" s="125" t="str">
        <f>IF(b_BDVSA!L1021&lt;&gt;"",ABS(b_BDVSA!L1021),"")</f>
        <v/>
      </c>
      <c r="M1021" s="125" t="str">
        <f>IF(AND(b_BDVSA!L1021&lt;&gt;"",b_BDVSA!L1021&lt;&gt;0)=TRUE,IF(b_BDVSA!L1021&gt;0,"D","A"),"")</f>
        <v/>
      </c>
      <c r="N1021" s="125" t="str">
        <f>IF(b_BDVSA!M1021&lt;&gt;"",ABS(b_BDVSA!M1021),"")</f>
        <v/>
      </c>
      <c r="O1021" s="125" t="str">
        <f>IF(AND(b_BDVSA!M1021&lt;&gt;"",b_BDVSA!M1021&lt;&gt;0)=TRUE,IF(b_BDVSA!M1021&gt;0,"D","A"),"")</f>
        <v/>
      </c>
      <c r="P1021" s="126" t="str">
        <f>IF(b_BDVSA!N1021&lt;&gt;"",ABS(b_BDVSA!N1021),"")</f>
        <v/>
      </c>
      <c r="Q1021" s="125" t="str">
        <f>IF(b_BDVSA!Q1021&lt;&gt;"",ABS(b_BDVSA!Q1021),"")</f>
        <v/>
      </c>
      <c r="R1021" s="125" t="str">
        <f>IF(AND(b_BDVSA!Q1021&lt;&gt;"",b_BDVSA!Q1021&lt;&gt;0)=TRUE,IF(b_BDVSA!Q1021&gt;0,"D","A"),"")</f>
        <v/>
      </c>
      <c r="S1021" s="125" t="str">
        <f>IF(b_BDVSA!R1021&lt;&gt;"",ABS(b_BDVSA!R1021),"")</f>
        <v/>
      </c>
      <c r="T1021" s="125" t="str">
        <f>IF(AND(b_BDVSA!R1021&lt;&gt;"",b_BDVSA!R1021&lt;&gt;0)=TRUE,IF(b_BDVSA!R1021&gt;0,"D","A"),"")</f>
        <v/>
      </c>
      <c r="U1021" s="126" t="str">
        <f>IF(b_BDVSA!S1021&lt;&gt;"",ABS(b_BDVSA!S1021),"")</f>
        <v/>
      </c>
      <c r="V1021" s="125" t="str">
        <f>IF(b_BDVSA!V1021&lt;&gt;"",ABS(b_BDVSA!V1021),"")</f>
        <v/>
      </c>
      <c r="W1021" s="125" t="str">
        <f>IF(AND(b_BDVSA!V1021&lt;&gt;"",b_BDVSA!V1021&lt;&gt;0)=TRUE,IF(b_BDVSA!V1021&gt;0,"D","A"),"")</f>
        <v/>
      </c>
      <c r="X1021" s="125" t="str">
        <f>IF(b_BDVSA!W1021&lt;&gt;"",ABS(b_BDVSA!W1021),"")</f>
        <v/>
      </c>
      <c r="Y1021" s="125" t="str">
        <f>IF(AND(b_BDVSA!W1021&lt;&gt;"",b_BDVSA!W1021&lt;&gt;0)=TRUE,IF(b_BDVSA!W1021&gt;0,"D","A"),"")</f>
        <v/>
      </c>
      <c r="Z1021" s="126" t="str">
        <f>IF(b_BDVSA!X1021&lt;&gt;"",ABS(b_BDVSA!X1021),"")</f>
        <v/>
      </c>
    </row>
    <row r="1022" spans="1:26">
      <c r="A1022" s="117" t="str">
        <f>IF(dati_pdc!A1018&lt;&gt;"",IF(dati_pdc!D1018=1,RIGHT(dati_pdc!A1018,dati_pdc!E1018),dati_pdc!A1018),"")</f>
        <v/>
      </c>
      <c r="B1022" s="117" t="str">
        <f>IF(dati_pdc!B1018&lt;&gt;"",dati_pdc!B1018,"")</f>
        <v/>
      </c>
      <c r="C1022" s="117" t="str">
        <f>IF(dati_pdc!C1018&lt;&gt;"",dati_pdc!C1018,"")</f>
        <v/>
      </c>
      <c r="D1022" s="117" t="str">
        <f>IF(dati_pdc!D1018&lt;&gt;"",dati_pdc!D1018,"")</f>
        <v/>
      </c>
      <c r="E1022" s="125" t="str">
        <f>IF(b_BDVSA!F1022&lt;&gt;"",ABS(b_BDVSA!F1022),"")</f>
        <v/>
      </c>
      <c r="F1022" s="125" t="str">
        <f>IF(AND(b_BDVSA!F1022&lt;&gt;"",b_BDVSA!F1022&lt;&gt;0)=TRUE,IF(b_BDVSA!F1022&gt;0,"D","A"),"")</f>
        <v/>
      </c>
      <c r="G1022" s="125" t="str">
        <f>IF(b_BDVSA!G1022&lt;&gt;"",ABS(b_BDVSA!G1022),"")</f>
        <v/>
      </c>
      <c r="H1022" s="125" t="str">
        <f>IF(AND(b_BDVSA!G1022&lt;&gt;"",b_BDVSA!G1022&lt;&gt;0)=TRUE,IF(b_BDVSA!G1022&gt;0,"D","A"),"")</f>
        <v/>
      </c>
      <c r="I1022" s="125" t="str">
        <f>IF(b_BDVSA!H1022&lt;&gt;"",ABS(b_BDVSA!H1022),"")</f>
        <v/>
      </c>
      <c r="J1022" s="125" t="str">
        <f>IF(AND(b_BDVSA!H1022&lt;&gt;"",b_BDVSA!H1022&lt;&gt;0)=TRUE,IF(b_BDVSA!H1022&gt;0,"D","A"),"")</f>
        <v/>
      </c>
      <c r="K1022" s="126" t="str">
        <f>IF(b_BDVSA!I1022&lt;&gt;"",ABS(b_BDVSA!I1022),"")</f>
        <v/>
      </c>
      <c r="L1022" s="125" t="str">
        <f>IF(b_BDVSA!L1022&lt;&gt;"",ABS(b_BDVSA!L1022),"")</f>
        <v/>
      </c>
      <c r="M1022" s="125" t="str">
        <f>IF(AND(b_BDVSA!L1022&lt;&gt;"",b_BDVSA!L1022&lt;&gt;0)=TRUE,IF(b_BDVSA!L1022&gt;0,"D","A"),"")</f>
        <v/>
      </c>
      <c r="N1022" s="125" t="str">
        <f>IF(b_BDVSA!M1022&lt;&gt;"",ABS(b_BDVSA!M1022),"")</f>
        <v/>
      </c>
      <c r="O1022" s="125" t="str">
        <f>IF(AND(b_BDVSA!M1022&lt;&gt;"",b_BDVSA!M1022&lt;&gt;0)=TRUE,IF(b_BDVSA!M1022&gt;0,"D","A"),"")</f>
        <v/>
      </c>
      <c r="P1022" s="126" t="str">
        <f>IF(b_BDVSA!N1022&lt;&gt;"",ABS(b_BDVSA!N1022),"")</f>
        <v/>
      </c>
      <c r="Q1022" s="125" t="str">
        <f>IF(b_BDVSA!Q1022&lt;&gt;"",ABS(b_BDVSA!Q1022),"")</f>
        <v/>
      </c>
      <c r="R1022" s="125" t="str">
        <f>IF(AND(b_BDVSA!Q1022&lt;&gt;"",b_BDVSA!Q1022&lt;&gt;0)=TRUE,IF(b_BDVSA!Q1022&gt;0,"D","A"),"")</f>
        <v/>
      </c>
      <c r="S1022" s="125" t="str">
        <f>IF(b_BDVSA!R1022&lt;&gt;"",ABS(b_BDVSA!R1022),"")</f>
        <v/>
      </c>
      <c r="T1022" s="125" t="str">
        <f>IF(AND(b_BDVSA!R1022&lt;&gt;"",b_BDVSA!R1022&lt;&gt;0)=TRUE,IF(b_BDVSA!R1022&gt;0,"D","A"),"")</f>
        <v/>
      </c>
      <c r="U1022" s="126" t="str">
        <f>IF(b_BDVSA!S1022&lt;&gt;"",ABS(b_BDVSA!S1022),"")</f>
        <v/>
      </c>
      <c r="V1022" s="125" t="str">
        <f>IF(b_BDVSA!V1022&lt;&gt;"",ABS(b_BDVSA!V1022),"")</f>
        <v/>
      </c>
      <c r="W1022" s="125" t="str">
        <f>IF(AND(b_BDVSA!V1022&lt;&gt;"",b_BDVSA!V1022&lt;&gt;0)=TRUE,IF(b_BDVSA!V1022&gt;0,"D","A"),"")</f>
        <v/>
      </c>
      <c r="X1022" s="125" t="str">
        <f>IF(b_BDVSA!W1022&lt;&gt;"",ABS(b_BDVSA!W1022),"")</f>
        <v/>
      </c>
      <c r="Y1022" s="125" t="str">
        <f>IF(AND(b_BDVSA!W1022&lt;&gt;"",b_BDVSA!W1022&lt;&gt;0)=TRUE,IF(b_BDVSA!W1022&gt;0,"D","A"),"")</f>
        <v/>
      </c>
      <c r="Z1022" s="126" t="str">
        <f>IF(b_BDVSA!X1022&lt;&gt;"",ABS(b_BDVSA!X1022),"")</f>
        <v/>
      </c>
    </row>
    <row r="1023" spans="1:26">
      <c r="A1023" s="117" t="str">
        <f>IF(dati_pdc!A1019&lt;&gt;"",IF(dati_pdc!D1019=1,RIGHT(dati_pdc!A1019,dati_pdc!E1019),dati_pdc!A1019),"")</f>
        <v/>
      </c>
      <c r="B1023" s="117" t="str">
        <f>IF(dati_pdc!B1019&lt;&gt;"",dati_pdc!B1019,"")</f>
        <v/>
      </c>
      <c r="C1023" s="117" t="str">
        <f>IF(dati_pdc!C1019&lt;&gt;"",dati_pdc!C1019,"")</f>
        <v/>
      </c>
      <c r="D1023" s="117" t="str">
        <f>IF(dati_pdc!D1019&lt;&gt;"",dati_pdc!D1019,"")</f>
        <v/>
      </c>
      <c r="E1023" s="125" t="str">
        <f>IF(b_BDVSA!F1023&lt;&gt;"",ABS(b_BDVSA!F1023),"")</f>
        <v/>
      </c>
      <c r="F1023" s="125" t="str">
        <f>IF(AND(b_BDVSA!F1023&lt;&gt;"",b_BDVSA!F1023&lt;&gt;0)=TRUE,IF(b_BDVSA!F1023&gt;0,"D","A"),"")</f>
        <v/>
      </c>
      <c r="G1023" s="125" t="str">
        <f>IF(b_BDVSA!G1023&lt;&gt;"",ABS(b_BDVSA!G1023),"")</f>
        <v/>
      </c>
      <c r="H1023" s="125" t="str">
        <f>IF(AND(b_BDVSA!G1023&lt;&gt;"",b_BDVSA!G1023&lt;&gt;0)=TRUE,IF(b_BDVSA!G1023&gt;0,"D","A"),"")</f>
        <v/>
      </c>
      <c r="I1023" s="125" t="str">
        <f>IF(b_BDVSA!H1023&lt;&gt;"",ABS(b_BDVSA!H1023),"")</f>
        <v/>
      </c>
      <c r="J1023" s="125" t="str">
        <f>IF(AND(b_BDVSA!H1023&lt;&gt;"",b_BDVSA!H1023&lt;&gt;0)=TRUE,IF(b_BDVSA!H1023&gt;0,"D","A"),"")</f>
        <v/>
      </c>
      <c r="K1023" s="126" t="str">
        <f>IF(b_BDVSA!I1023&lt;&gt;"",ABS(b_BDVSA!I1023),"")</f>
        <v/>
      </c>
      <c r="L1023" s="125" t="str">
        <f>IF(b_BDVSA!L1023&lt;&gt;"",ABS(b_BDVSA!L1023),"")</f>
        <v/>
      </c>
      <c r="M1023" s="125" t="str">
        <f>IF(AND(b_BDVSA!L1023&lt;&gt;"",b_BDVSA!L1023&lt;&gt;0)=TRUE,IF(b_BDVSA!L1023&gt;0,"D","A"),"")</f>
        <v/>
      </c>
      <c r="N1023" s="125" t="str">
        <f>IF(b_BDVSA!M1023&lt;&gt;"",ABS(b_BDVSA!M1023),"")</f>
        <v/>
      </c>
      <c r="O1023" s="125" t="str">
        <f>IF(AND(b_BDVSA!M1023&lt;&gt;"",b_BDVSA!M1023&lt;&gt;0)=TRUE,IF(b_BDVSA!M1023&gt;0,"D","A"),"")</f>
        <v/>
      </c>
      <c r="P1023" s="126" t="str">
        <f>IF(b_BDVSA!N1023&lt;&gt;"",ABS(b_BDVSA!N1023),"")</f>
        <v/>
      </c>
      <c r="Q1023" s="125" t="str">
        <f>IF(b_BDVSA!Q1023&lt;&gt;"",ABS(b_BDVSA!Q1023),"")</f>
        <v/>
      </c>
      <c r="R1023" s="125" t="str">
        <f>IF(AND(b_BDVSA!Q1023&lt;&gt;"",b_BDVSA!Q1023&lt;&gt;0)=TRUE,IF(b_BDVSA!Q1023&gt;0,"D","A"),"")</f>
        <v/>
      </c>
      <c r="S1023" s="125" t="str">
        <f>IF(b_BDVSA!R1023&lt;&gt;"",ABS(b_BDVSA!R1023),"")</f>
        <v/>
      </c>
      <c r="T1023" s="125" t="str">
        <f>IF(AND(b_BDVSA!R1023&lt;&gt;"",b_BDVSA!R1023&lt;&gt;0)=TRUE,IF(b_BDVSA!R1023&gt;0,"D","A"),"")</f>
        <v/>
      </c>
      <c r="U1023" s="126" t="str">
        <f>IF(b_BDVSA!S1023&lt;&gt;"",ABS(b_BDVSA!S1023),"")</f>
        <v/>
      </c>
      <c r="V1023" s="125" t="str">
        <f>IF(b_BDVSA!V1023&lt;&gt;"",ABS(b_BDVSA!V1023),"")</f>
        <v/>
      </c>
      <c r="W1023" s="125" t="str">
        <f>IF(AND(b_BDVSA!V1023&lt;&gt;"",b_BDVSA!V1023&lt;&gt;0)=TRUE,IF(b_BDVSA!V1023&gt;0,"D","A"),"")</f>
        <v/>
      </c>
      <c r="X1023" s="125" t="str">
        <f>IF(b_BDVSA!W1023&lt;&gt;"",ABS(b_BDVSA!W1023),"")</f>
        <v/>
      </c>
      <c r="Y1023" s="125" t="str">
        <f>IF(AND(b_BDVSA!W1023&lt;&gt;"",b_BDVSA!W1023&lt;&gt;0)=TRUE,IF(b_BDVSA!W1023&gt;0,"D","A"),"")</f>
        <v/>
      </c>
      <c r="Z1023" s="126" t="str">
        <f>IF(b_BDVSA!X1023&lt;&gt;"",ABS(b_BDVSA!X1023),"")</f>
        <v/>
      </c>
    </row>
    <row r="1024" spans="1:26">
      <c r="A1024" s="117" t="str">
        <f>IF(dati_pdc!A1020&lt;&gt;"",IF(dati_pdc!D1020=1,RIGHT(dati_pdc!A1020,dati_pdc!E1020),dati_pdc!A1020),"")</f>
        <v/>
      </c>
      <c r="B1024" s="117" t="str">
        <f>IF(dati_pdc!B1020&lt;&gt;"",dati_pdc!B1020,"")</f>
        <v/>
      </c>
      <c r="C1024" s="117" t="str">
        <f>IF(dati_pdc!C1020&lt;&gt;"",dati_pdc!C1020,"")</f>
        <v/>
      </c>
      <c r="D1024" s="117" t="str">
        <f>IF(dati_pdc!D1020&lt;&gt;"",dati_pdc!D1020,"")</f>
        <v/>
      </c>
      <c r="E1024" s="125" t="str">
        <f>IF(b_BDVSA!F1024&lt;&gt;"",ABS(b_BDVSA!F1024),"")</f>
        <v/>
      </c>
      <c r="F1024" s="125" t="str">
        <f>IF(AND(b_BDVSA!F1024&lt;&gt;"",b_BDVSA!F1024&lt;&gt;0)=TRUE,IF(b_BDVSA!F1024&gt;0,"D","A"),"")</f>
        <v/>
      </c>
      <c r="G1024" s="125" t="str">
        <f>IF(b_BDVSA!G1024&lt;&gt;"",ABS(b_BDVSA!G1024),"")</f>
        <v/>
      </c>
      <c r="H1024" s="125" t="str">
        <f>IF(AND(b_BDVSA!G1024&lt;&gt;"",b_BDVSA!G1024&lt;&gt;0)=TRUE,IF(b_BDVSA!G1024&gt;0,"D","A"),"")</f>
        <v/>
      </c>
      <c r="I1024" s="125" t="str">
        <f>IF(b_BDVSA!H1024&lt;&gt;"",ABS(b_BDVSA!H1024),"")</f>
        <v/>
      </c>
      <c r="J1024" s="125" t="str">
        <f>IF(AND(b_BDVSA!H1024&lt;&gt;"",b_BDVSA!H1024&lt;&gt;0)=TRUE,IF(b_BDVSA!H1024&gt;0,"D","A"),"")</f>
        <v/>
      </c>
      <c r="K1024" s="126" t="str">
        <f>IF(b_BDVSA!I1024&lt;&gt;"",ABS(b_BDVSA!I1024),"")</f>
        <v/>
      </c>
      <c r="L1024" s="125" t="str">
        <f>IF(b_BDVSA!L1024&lt;&gt;"",ABS(b_BDVSA!L1024),"")</f>
        <v/>
      </c>
      <c r="M1024" s="125" t="str">
        <f>IF(AND(b_BDVSA!L1024&lt;&gt;"",b_BDVSA!L1024&lt;&gt;0)=TRUE,IF(b_BDVSA!L1024&gt;0,"D","A"),"")</f>
        <v/>
      </c>
      <c r="N1024" s="125" t="str">
        <f>IF(b_BDVSA!M1024&lt;&gt;"",ABS(b_BDVSA!M1024),"")</f>
        <v/>
      </c>
      <c r="O1024" s="125" t="str">
        <f>IF(AND(b_BDVSA!M1024&lt;&gt;"",b_BDVSA!M1024&lt;&gt;0)=TRUE,IF(b_BDVSA!M1024&gt;0,"D","A"),"")</f>
        <v/>
      </c>
      <c r="P1024" s="126" t="str">
        <f>IF(b_BDVSA!N1024&lt;&gt;"",ABS(b_BDVSA!N1024),"")</f>
        <v/>
      </c>
      <c r="Q1024" s="125" t="str">
        <f>IF(b_BDVSA!Q1024&lt;&gt;"",ABS(b_BDVSA!Q1024),"")</f>
        <v/>
      </c>
      <c r="R1024" s="125" t="str">
        <f>IF(AND(b_BDVSA!Q1024&lt;&gt;"",b_BDVSA!Q1024&lt;&gt;0)=TRUE,IF(b_BDVSA!Q1024&gt;0,"D","A"),"")</f>
        <v/>
      </c>
      <c r="S1024" s="125" t="str">
        <f>IF(b_BDVSA!R1024&lt;&gt;"",ABS(b_BDVSA!R1024),"")</f>
        <v/>
      </c>
      <c r="T1024" s="125" t="str">
        <f>IF(AND(b_BDVSA!R1024&lt;&gt;"",b_BDVSA!R1024&lt;&gt;0)=TRUE,IF(b_BDVSA!R1024&gt;0,"D","A"),"")</f>
        <v/>
      </c>
      <c r="U1024" s="126" t="str">
        <f>IF(b_BDVSA!S1024&lt;&gt;"",ABS(b_BDVSA!S1024),"")</f>
        <v/>
      </c>
      <c r="V1024" s="125" t="str">
        <f>IF(b_BDVSA!V1024&lt;&gt;"",ABS(b_BDVSA!V1024),"")</f>
        <v/>
      </c>
      <c r="W1024" s="125" t="str">
        <f>IF(AND(b_BDVSA!V1024&lt;&gt;"",b_BDVSA!V1024&lt;&gt;0)=TRUE,IF(b_BDVSA!V1024&gt;0,"D","A"),"")</f>
        <v/>
      </c>
      <c r="X1024" s="125" t="str">
        <f>IF(b_BDVSA!W1024&lt;&gt;"",ABS(b_BDVSA!W1024),"")</f>
        <v/>
      </c>
      <c r="Y1024" s="125" t="str">
        <f>IF(AND(b_BDVSA!W1024&lt;&gt;"",b_BDVSA!W1024&lt;&gt;0)=TRUE,IF(b_BDVSA!W1024&gt;0,"D","A"),"")</f>
        <v/>
      </c>
      <c r="Z1024" s="126" t="str">
        <f>IF(b_BDVSA!X1024&lt;&gt;"",ABS(b_BDVSA!X1024),"")</f>
        <v/>
      </c>
    </row>
    <row r="1025" spans="1:26">
      <c r="A1025" s="117" t="str">
        <f>IF(dati_pdc!A1021&lt;&gt;"",IF(dati_pdc!D1021=1,RIGHT(dati_pdc!A1021,dati_pdc!E1021),dati_pdc!A1021),"")</f>
        <v/>
      </c>
      <c r="B1025" s="117" t="str">
        <f>IF(dati_pdc!B1021&lt;&gt;"",dati_pdc!B1021,"")</f>
        <v/>
      </c>
      <c r="C1025" s="117" t="str">
        <f>IF(dati_pdc!C1021&lt;&gt;"",dati_pdc!C1021,"")</f>
        <v/>
      </c>
      <c r="D1025" s="117" t="str">
        <f>IF(dati_pdc!D1021&lt;&gt;"",dati_pdc!D1021,"")</f>
        <v/>
      </c>
      <c r="E1025" s="125" t="str">
        <f>IF(b_BDVSA!F1025&lt;&gt;"",ABS(b_BDVSA!F1025),"")</f>
        <v/>
      </c>
      <c r="F1025" s="125" t="str">
        <f>IF(AND(b_BDVSA!F1025&lt;&gt;"",b_BDVSA!F1025&lt;&gt;0)=TRUE,IF(b_BDVSA!F1025&gt;0,"D","A"),"")</f>
        <v/>
      </c>
      <c r="G1025" s="125" t="str">
        <f>IF(b_BDVSA!G1025&lt;&gt;"",ABS(b_BDVSA!G1025),"")</f>
        <v/>
      </c>
      <c r="H1025" s="125" t="str">
        <f>IF(AND(b_BDVSA!G1025&lt;&gt;"",b_BDVSA!G1025&lt;&gt;0)=TRUE,IF(b_BDVSA!G1025&gt;0,"D","A"),"")</f>
        <v/>
      </c>
      <c r="I1025" s="125" t="str">
        <f>IF(b_BDVSA!H1025&lt;&gt;"",ABS(b_BDVSA!H1025),"")</f>
        <v/>
      </c>
      <c r="J1025" s="125" t="str">
        <f>IF(AND(b_BDVSA!H1025&lt;&gt;"",b_BDVSA!H1025&lt;&gt;0)=TRUE,IF(b_BDVSA!H1025&gt;0,"D","A"),"")</f>
        <v/>
      </c>
      <c r="K1025" s="126" t="str">
        <f>IF(b_BDVSA!I1025&lt;&gt;"",ABS(b_BDVSA!I1025),"")</f>
        <v/>
      </c>
      <c r="L1025" s="125" t="str">
        <f>IF(b_BDVSA!L1025&lt;&gt;"",ABS(b_BDVSA!L1025),"")</f>
        <v/>
      </c>
      <c r="M1025" s="125" t="str">
        <f>IF(AND(b_BDVSA!L1025&lt;&gt;"",b_BDVSA!L1025&lt;&gt;0)=TRUE,IF(b_BDVSA!L1025&gt;0,"D","A"),"")</f>
        <v/>
      </c>
      <c r="N1025" s="125" t="str">
        <f>IF(b_BDVSA!M1025&lt;&gt;"",ABS(b_BDVSA!M1025),"")</f>
        <v/>
      </c>
      <c r="O1025" s="125" t="str">
        <f>IF(AND(b_BDVSA!M1025&lt;&gt;"",b_BDVSA!M1025&lt;&gt;0)=TRUE,IF(b_BDVSA!M1025&gt;0,"D","A"),"")</f>
        <v/>
      </c>
      <c r="P1025" s="126" t="str">
        <f>IF(b_BDVSA!N1025&lt;&gt;"",ABS(b_BDVSA!N1025),"")</f>
        <v/>
      </c>
      <c r="Q1025" s="125" t="str">
        <f>IF(b_BDVSA!Q1025&lt;&gt;"",ABS(b_BDVSA!Q1025),"")</f>
        <v/>
      </c>
      <c r="R1025" s="125" t="str">
        <f>IF(AND(b_BDVSA!Q1025&lt;&gt;"",b_BDVSA!Q1025&lt;&gt;0)=TRUE,IF(b_BDVSA!Q1025&gt;0,"D","A"),"")</f>
        <v/>
      </c>
      <c r="S1025" s="125" t="str">
        <f>IF(b_BDVSA!R1025&lt;&gt;"",ABS(b_BDVSA!R1025),"")</f>
        <v/>
      </c>
      <c r="T1025" s="125" t="str">
        <f>IF(AND(b_BDVSA!R1025&lt;&gt;"",b_BDVSA!R1025&lt;&gt;0)=TRUE,IF(b_BDVSA!R1025&gt;0,"D","A"),"")</f>
        <v/>
      </c>
      <c r="U1025" s="126" t="str">
        <f>IF(b_BDVSA!S1025&lt;&gt;"",ABS(b_BDVSA!S1025),"")</f>
        <v/>
      </c>
      <c r="V1025" s="125" t="str">
        <f>IF(b_BDVSA!V1025&lt;&gt;"",ABS(b_BDVSA!V1025),"")</f>
        <v/>
      </c>
      <c r="W1025" s="125" t="str">
        <f>IF(AND(b_BDVSA!V1025&lt;&gt;"",b_BDVSA!V1025&lt;&gt;0)=TRUE,IF(b_BDVSA!V1025&gt;0,"D","A"),"")</f>
        <v/>
      </c>
      <c r="X1025" s="125" t="str">
        <f>IF(b_BDVSA!W1025&lt;&gt;"",ABS(b_BDVSA!W1025),"")</f>
        <v/>
      </c>
      <c r="Y1025" s="125" t="str">
        <f>IF(AND(b_BDVSA!W1025&lt;&gt;"",b_BDVSA!W1025&lt;&gt;0)=TRUE,IF(b_BDVSA!W1025&gt;0,"D","A"),"")</f>
        <v/>
      </c>
      <c r="Z1025" s="126" t="str">
        <f>IF(b_BDVSA!X1025&lt;&gt;"",ABS(b_BDVSA!X1025),"")</f>
        <v/>
      </c>
    </row>
    <row r="1026" spans="1:26">
      <c r="A1026" s="117" t="str">
        <f>IF(dati_pdc!A1022&lt;&gt;"",IF(dati_pdc!D1022=1,RIGHT(dati_pdc!A1022,dati_pdc!E1022),dati_pdc!A1022),"")</f>
        <v/>
      </c>
      <c r="B1026" s="117" t="str">
        <f>IF(dati_pdc!B1022&lt;&gt;"",dati_pdc!B1022,"")</f>
        <v/>
      </c>
      <c r="C1026" s="117" t="str">
        <f>IF(dati_pdc!C1022&lt;&gt;"",dati_pdc!C1022,"")</f>
        <v/>
      </c>
      <c r="D1026" s="117" t="str">
        <f>IF(dati_pdc!D1022&lt;&gt;"",dati_pdc!D1022,"")</f>
        <v/>
      </c>
      <c r="E1026" s="125" t="str">
        <f>IF(b_BDVSA!F1026&lt;&gt;"",ABS(b_BDVSA!F1026),"")</f>
        <v/>
      </c>
      <c r="F1026" s="125" t="str">
        <f>IF(AND(b_BDVSA!F1026&lt;&gt;"",b_BDVSA!F1026&lt;&gt;0)=TRUE,IF(b_BDVSA!F1026&gt;0,"D","A"),"")</f>
        <v/>
      </c>
      <c r="G1026" s="125" t="str">
        <f>IF(b_BDVSA!G1026&lt;&gt;"",ABS(b_BDVSA!G1026),"")</f>
        <v/>
      </c>
      <c r="H1026" s="125" t="str">
        <f>IF(AND(b_BDVSA!G1026&lt;&gt;"",b_BDVSA!G1026&lt;&gt;0)=TRUE,IF(b_BDVSA!G1026&gt;0,"D","A"),"")</f>
        <v/>
      </c>
      <c r="I1026" s="125" t="str">
        <f>IF(b_BDVSA!H1026&lt;&gt;"",ABS(b_BDVSA!H1026),"")</f>
        <v/>
      </c>
      <c r="J1026" s="125" t="str">
        <f>IF(AND(b_BDVSA!H1026&lt;&gt;"",b_BDVSA!H1026&lt;&gt;0)=TRUE,IF(b_BDVSA!H1026&gt;0,"D","A"),"")</f>
        <v/>
      </c>
      <c r="K1026" s="126" t="str">
        <f>IF(b_BDVSA!I1026&lt;&gt;"",ABS(b_BDVSA!I1026),"")</f>
        <v/>
      </c>
      <c r="L1026" s="125" t="str">
        <f>IF(b_BDVSA!L1026&lt;&gt;"",ABS(b_BDVSA!L1026),"")</f>
        <v/>
      </c>
      <c r="M1026" s="125" t="str">
        <f>IF(AND(b_BDVSA!L1026&lt;&gt;"",b_BDVSA!L1026&lt;&gt;0)=TRUE,IF(b_BDVSA!L1026&gt;0,"D","A"),"")</f>
        <v/>
      </c>
      <c r="N1026" s="125" t="str">
        <f>IF(b_BDVSA!M1026&lt;&gt;"",ABS(b_BDVSA!M1026),"")</f>
        <v/>
      </c>
      <c r="O1026" s="125" t="str">
        <f>IF(AND(b_BDVSA!M1026&lt;&gt;"",b_BDVSA!M1026&lt;&gt;0)=TRUE,IF(b_BDVSA!M1026&gt;0,"D","A"),"")</f>
        <v/>
      </c>
      <c r="P1026" s="126" t="str">
        <f>IF(b_BDVSA!N1026&lt;&gt;"",ABS(b_BDVSA!N1026),"")</f>
        <v/>
      </c>
      <c r="Q1026" s="125" t="str">
        <f>IF(b_BDVSA!Q1026&lt;&gt;"",ABS(b_BDVSA!Q1026),"")</f>
        <v/>
      </c>
      <c r="R1026" s="125" t="str">
        <f>IF(AND(b_BDVSA!Q1026&lt;&gt;"",b_BDVSA!Q1026&lt;&gt;0)=TRUE,IF(b_BDVSA!Q1026&gt;0,"D","A"),"")</f>
        <v/>
      </c>
      <c r="S1026" s="125" t="str">
        <f>IF(b_BDVSA!R1026&lt;&gt;"",ABS(b_BDVSA!R1026),"")</f>
        <v/>
      </c>
      <c r="T1026" s="125" t="str">
        <f>IF(AND(b_BDVSA!R1026&lt;&gt;"",b_BDVSA!R1026&lt;&gt;0)=TRUE,IF(b_BDVSA!R1026&gt;0,"D","A"),"")</f>
        <v/>
      </c>
      <c r="U1026" s="126" t="str">
        <f>IF(b_BDVSA!S1026&lt;&gt;"",ABS(b_BDVSA!S1026),"")</f>
        <v/>
      </c>
      <c r="V1026" s="125" t="str">
        <f>IF(b_BDVSA!V1026&lt;&gt;"",ABS(b_BDVSA!V1026),"")</f>
        <v/>
      </c>
      <c r="W1026" s="125" t="str">
        <f>IF(AND(b_BDVSA!V1026&lt;&gt;"",b_BDVSA!V1026&lt;&gt;0)=TRUE,IF(b_BDVSA!V1026&gt;0,"D","A"),"")</f>
        <v/>
      </c>
      <c r="X1026" s="125" t="str">
        <f>IF(b_BDVSA!W1026&lt;&gt;"",ABS(b_BDVSA!W1026),"")</f>
        <v/>
      </c>
      <c r="Y1026" s="125" t="str">
        <f>IF(AND(b_BDVSA!W1026&lt;&gt;"",b_BDVSA!W1026&lt;&gt;0)=TRUE,IF(b_BDVSA!W1026&gt;0,"D","A"),"")</f>
        <v/>
      </c>
      <c r="Z1026" s="126" t="str">
        <f>IF(b_BDVSA!X1026&lt;&gt;"",ABS(b_BDVSA!X1026),"")</f>
        <v/>
      </c>
    </row>
    <row r="1027" spans="1:26">
      <c r="A1027" s="117" t="str">
        <f>IF(dati_pdc!A1023&lt;&gt;"",IF(dati_pdc!D1023=1,RIGHT(dati_pdc!A1023,dati_pdc!E1023),dati_pdc!A1023),"")</f>
        <v/>
      </c>
      <c r="B1027" s="117" t="str">
        <f>IF(dati_pdc!B1023&lt;&gt;"",dati_pdc!B1023,"")</f>
        <v/>
      </c>
      <c r="C1027" s="117" t="str">
        <f>IF(dati_pdc!C1023&lt;&gt;"",dati_pdc!C1023,"")</f>
        <v/>
      </c>
      <c r="D1027" s="117" t="str">
        <f>IF(dati_pdc!D1023&lt;&gt;"",dati_pdc!D1023,"")</f>
        <v/>
      </c>
      <c r="E1027" s="125" t="str">
        <f>IF(b_BDVSA!F1027&lt;&gt;"",ABS(b_BDVSA!F1027),"")</f>
        <v/>
      </c>
      <c r="F1027" s="125" t="str">
        <f>IF(AND(b_BDVSA!F1027&lt;&gt;"",b_BDVSA!F1027&lt;&gt;0)=TRUE,IF(b_BDVSA!F1027&gt;0,"D","A"),"")</f>
        <v/>
      </c>
      <c r="G1027" s="125" t="str">
        <f>IF(b_BDVSA!G1027&lt;&gt;"",ABS(b_BDVSA!G1027),"")</f>
        <v/>
      </c>
      <c r="H1027" s="125" t="str">
        <f>IF(AND(b_BDVSA!G1027&lt;&gt;"",b_BDVSA!G1027&lt;&gt;0)=TRUE,IF(b_BDVSA!G1027&gt;0,"D","A"),"")</f>
        <v/>
      </c>
      <c r="I1027" s="125" t="str">
        <f>IF(b_BDVSA!H1027&lt;&gt;"",ABS(b_BDVSA!H1027),"")</f>
        <v/>
      </c>
      <c r="J1027" s="125" t="str">
        <f>IF(AND(b_BDVSA!H1027&lt;&gt;"",b_BDVSA!H1027&lt;&gt;0)=TRUE,IF(b_BDVSA!H1027&gt;0,"D","A"),"")</f>
        <v/>
      </c>
      <c r="K1027" s="126" t="str">
        <f>IF(b_BDVSA!I1027&lt;&gt;"",ABS(b_BDVSA!I1027),"")</f>
        <v/>
      </c>
      <c r="L1027" s="125" t="str">
        <f>IF(b_BDVSA!L1027&lt;&gt;"",ABS(b_BDVSA!L1027),"")</f>
        <v/>
      </c>
      <c r="M1027" s="125" t="str">
        <f>IF(AND(b_BDVSA!L1027&lt;&gt;"",b_BDVSA!L1027&lt;&gt;0)=TRUE,IF(b_BDVSA!L1027&gt;0,"D","A"),"")</f>
        <v/>
      </c>
      <c r="N1027" s="125" t="str">
        <f>IF(b_BDVSA!M1027&lt;&gt;"",ABS(b_BDVSA!M1027),"")</f>
        <v/>
      </c>
      <c r="O1027" s="125" t="str">
        <f>IF(AND(b_BDVSA!M1027&lt;&gt;"",b_BDVSA!M1027&lt;&gt;0)=TRUE,IF(b_BDVSA!M1027&gt;0,"D","A"),"")</f>
        <v/>
      </c>
      <c r="P1027" s="126" t="str">
        <f>IF(b_BDVSA!N1027&lt;&gt;"",ABS(b_BDVSA!N1027),"")</f>
        <v/>
      </c>
      <c r="Q1027" s="125" t="str">
        <f>IF(b_BDVSA!Q1027&lt;&gt;"",ABS(b_BDVSA!Q1027),"")</f>
        <v/>
      </c>
      <c r="R1027" s="125" t="str">
        <f>IF(AND(b_BDVSA!Q1027&lt;&gt;"",b_BDVSA!Q1027&lt;&gt;0)=TRUE,IF(b_BDVSA!Q1027&gt;0,"D","A"),"")</f>
        <v/>
      </c>
      <c r="S1027" s="125" t="str">
        <f>IF(b_BDVSA!R1027&lt;&gt;"",ABS(b_BDVSA!R1027),"")</f>
        <v/>
      </c>
      <c r="T1027" s="125" t="str">
        <f>IF(AND(b_BDVSA!R1027&lt;&gt;"",b_BDVSA!R1027&lt;&gt;0)=TRUE,IF(b_BDVSA!R1027&gt;0,"D","A"),"")</f>
        <v/>
      </c>
      <c r="U1027" s="126" t="str">
        <f>IF(b_BDVSA!S1027&lt;&gt;"",ABS(b_BDVSA!S1027),"")</f>
        <v/>
      </c>
      <c r="V1027" s="125" t="str">
        <f>IF(b_BDVSA!V1027&lt;&gt;"",ABS(b_BDVSA!V1027),"")</f>
        <v/>
      </c>
      <c r="W1027" s="125" t="str">
        <f>IF(AND(b_BDVSA!V1027&lt;&gt;"",b_BDVSA!V1027&lt;&gt;0)=TRUE,IF(b_BDVSA!V1027&gt;0,"D","A"),"")</f>
        <v/>
      </c>
      <c r="X1027" s="125" t="str">
        <f>IF(b_BDVSA!W1027&lt;&gt;"",ABS(b_BDVSA!W1027),"")</f>
        <v/>
      </c>
      <c r="Y1027" s="125" t="str">
        <f>IF(AND(b_BDVSA!W1027&lt;&gt;"",b_BDVSA!W1027&lt;&gt;0)=TRUE,IF(b_BDVSA!W1027&gt;0,"D","A"),"")</f>
        <v/>
      </c>
      <c r="Z1027" s="126" t="str">
        <f>IF(b_BDVSA!X1027&lt;&gt;"",ABS(b_BDVSA!X1027),"")</f>
        <v/>
      </c>
    </row>
    <row r="1028" spans="1:26">
      <c r="A1028" s="117" t="str">
        <f>IF(dati_pdc!A1024&lt;&gt;"",IF(dati_pdc!D1024=1,RIGHT(dati_pdc!A1024,dati_pdc!E1024),dati_pdc!A1024),"")</f>
        <v/>
      </c>
      <c r="B1028" s="117" t="str">
        <f>IF(dati_pdc!B1024&lt;&gt;"",dati_pdc!B1024,"")</f>
        <v/>
      </c>
      <c r="C1028" s="117" t="str">
        <f>IF(dati_pdc!C1024&lt;&gt;"",dati_pdc!C1024,"")</f>
        <v/>
      </c>
      <c r="D1028" s="117" t="str">
        <f>IF(dati_pdc!D1024&lt;&gt;"",dati_pdc!D1024,"")</f>
        <v/>
      </c>
      <c r="E1028" s="125" t="str">
        <f>IF(b_BDVSA!F1028&lt;&gt;"",ABS(b_BDVSA!F1028),"")</f>
        <v/>
      </c>
      <c r="F1028" s="125" t="str">
        <f>IF(AND(b_BDVSA!F1028&lt;&gt;"",b_BDVSA!F1028&lt;&gt;0)=TRUE,IF(b_BDVSA!F1028&gt;0,"D","A"),"")</f>
        <v/>
      </c>
      <c r="G1028" s="125" t="str">
        <f>IF(b_BDVSA!G1028&lt;&gt;"",ABS(b_BDVSA!G1028),"")</f>
        <v/>
      </c>
      <c r="H1028" s="125" t="str">
        <f>IF(AND(b_BDVSA!G1028&lt;&gt;"",b_BDVSA!G1028&lt;&gt;0)=TRUE,IF(b_BDVSA!G1028&gt;0,"D","A"),"")</f>
        <v/>
      </c>
      <c r="I1028" s="125" t="str">
        <f>IF(b_BDVSA!H1028&lt;&gt;"",ABS(b_BDVSA!H1028),"")</f>
        <v/>
      </c>
      <c r="J1028" s="125" t="str">
        <f>IF(AND(b_BDVSA!H1028&lt;&gt;"",b_BDVSA!H1028&lt;&gt;0)=TRUE,IF(b_BDVSA!H1028&gt;0,"D","A"),"")</f>
        <v/>
      </c>
      <c r="K1028" s="126" t="str">
        <f>IF(b_BDVSA!I1028&lt;&gt;"",ABS(b_BDVSA!I1028),"")</f>
        <v/>
      </c>
      <c r="L1028" s="125" t="str">
        <f>IF(b_BDVSA!L1028&lt;&gt;"",ABS(b_BDVSA!L1028),"")</f>
        <v/>
      </c>
      <c r="M1028" s="125" t="str">
        <f>IF(AND(b_BDVSA!L1028&lt;&gt;"",b_BDVSA!L1028&lt;&gt;0)=TRUE,IF(b_BDVSA!L1028&gt;0,"D","A"),"")</f>
        <v/>
      </c>
      <c r="N1028" s="125" t="str">
        <f>IF(b_BDVSA!M1028&lt;&gt;"",ABS(b_BDVSA!M1028),"")</f>
        <v/>
      </c>
      <c r="O1028" s="125" t="str">
        <f>IF(AND(b_BDVSA!M1028&lt;&gt;"",b_BDVSA!M1028&lt;&gt;0)=TRUE,IF(b_BDVSA!M1028&gt;0,"D","A"),"")</f>
        <v/>
      </c>
      <c r="P1028" s="126" t="str">
        <f>IF(b_BDVSA!N1028&lt;&gt;"",ABS(b_BDVSA!N1028),"")</f>
        <v/>
      </c>
      <c r="Q1028" s="125" t="str">
        <f>IF(b_BDVSA!Q1028&lt;&gt;"",ABS(b_BDVSA!Q1028),"")</f>
        <v/>
      </c>
      <c r="R1028" s="125" t="str">
        <f>IF(AND(b_BDVSA!Q1028&lt;&gt;"",b_BDVSA!Q1028&lt;&gt;0)=TRUE,IF(b_BDVSA!Q1028&gt;0,"D","A"),"")</f>
        <v/>
      </c>
      <c r="S1028" s="125" t="str">
        <f>IF(b_BDVSA!R1028&lt;&gt;"",ABS(b_BDVSA!R1028),"")</f>
        <v/>
      </c>
      <c r="T1028" s="125" t="str">
        <f>IF(AND(b_BDVSA!R1028&lt;&gt;"",b_BDVSA!R1028&lt;&gt;0)=TRUE,IF(b_BDVSA!R1028&gt;0,"D","A"),"")</f>
        <v/>
      </c>
      <c r="U1028" s="126" t="str">
        <f>IF(b_BDVSA!S1028&lt;&gt;"",ABS(b_BDVSA!S1028),"")</f>
        <v/>
      </c>
      <c r="V1028" s="125" t="str">
        <f>IF(b_BDVSA!V1028&lt;&gt;"",ABS(b_BDVSA!V1028),"")</f>
        <v/>
      </c>
      <c r="W1028" s="125" t="str">
        <f>IF(AND(b_BDVSA!V1028&lt;&gt;"",b_BDVSA!V1028&lt;&gt;0)=TRUE,IF(b_BDVSA!V1028&gt;0,"D","A"),"")</f>
        <v/>
      </c>
      <c r="X1028" s="125" t="str">
        <f>IF(b_BDVSA!W1028&lt;&gt;"",ABS(b_BDVSA!W1028),"")</f>
        <v/>
      </c>
      <c r="Y1028" s="125" t="str">
        <f>IF(AND(b_BDVSA!W1028&lt;&gt;"",b_BDVSA!W1028&lt;&gt;0)=TRUE,IF(b_BDVSA!W1028&gt;0,"D","A"),"")</f>
        <v/>
      </c>
      <c r="Z1028" s="126" t="str">
        <f>IF(b_BDVSA!X1028&lt;&gt;"",ABS(b_BDVSA!X1028),"")</f>
        <v/>
      </c>
    </row>
    <row r="1029" spans="1:26">
      <c r="A1029" s="117" t="str">
        <f>IF(dati_pdc!A1025&lt;&gt;"",IF(dati_pdc!D1025=1,RIGHT(dati_pdc!A1025,dati_pdc!E1025),dati_pdc!A1025),"")</f>
        <v/>
      </c>
      <c r="B1029" s="117" t="str">
        <f>IF(dati_pdc!B1025&lt;&gt;"",dati_pdc!B1025,"")</f>
        <v/>
      </c>
      <c r="C1029" s="117" t="str">
        <f>IF(dati_pdc!C1025&lt;&gt;"",dati_pdc!C1025,"")</f>
        <v/>
      </c>
      <c r="D1029" s="117" t="str">
        <f>IF(dati_pdc!D1025&lt;&gt;"",dati_pdc!D1025,"")</f>
        <v/>
      </c>
      <c r="E1029" s="125" t="str">
        <f>IF(b_BDVSA!F1029&lt;&gt;"",ABS(b_BDVSA!F1029),"")</f>
        <v/>
      </c>
      <c r="F1029" s="125" t="str">
        <f>IF(AND(b_BDVSA!F1029&lt;&gt;"",b_BDVSA!F1029&lt;&gt;0)=TRUE,IF(b_BDVSA!F1029&gt;0,"D","A"),"")</f>
        <v/>
      </c>
      <c r="G1029" s="125" t="str">
        <f>IF(b_BDVSA!G1029&lt;&gt;"",ABS(b_BDVSA!G1029),"")</f>
        <v/>
      </c>
      <c r="H1029" s="125" t="str">
        <f>IF(AND(b_BDVSA!G1029&lt;&gt;"",b_BDVSA!G1029&lt;&gt;0)=TRUE,IF(b_BDVSA!G1029&gt;0,"D","A"),"")</f>
        <v/>
      </c>
      <c r="I1029" s="125" t="str">
        <f>IF(b_BDVSA!H1029&lt;&gt;"",ABS(b_BDVSA!H1029),"")</f>
        <v/>
      </c>
      <c r="J1029" s="125" t="str">
        <f>IF(AND(b_BDVSA!H1029&lt;&gt;"",b_BDVSA!H1029&lt;&gt;0)=TRUE,IF(b_BDVSA!H1029&gt;0,"D","A"),"")</f>
        <v/>
      </c>
      <c r="K1029" s="126" t="str">
        <f>IF(b_BDVSA!I1029&lt;&gt;"",ABS(b_BDVSA!I1029),"")</f>
        <v/>
      </c>
      <c r="L1029" s="125" t="str">
        <f>IF(b_BDVSA!L1029&lt;&gt;"",ABS(b_BDVSA!L1029),"")</f>
        <v/>
      </c>
      <c r="M1029" s="125" t="str">
        <f>IF(AND(b_BDVSA!L1029&lt;&gt;"",b_BDVSA!L1029&lt;&gt;0)=TRUE,IF(b_BDVSA!L1029&gt;0,"D","A"),"")</f>
        <v/>
      </c>
      <c r="N1029" s="125" t="str">
        <f>IF(b_BDVSA!M1029&lt;&gt;"",ABS(b_BDVSA!M1029),"")</f>
        <v/>
      </c>
      <c r="O1029" s="125" t="str">
        <f>IF(AND(b_BDVSA!M1029&lt;&gt;"",b_BDVSA!M1029&lt;&gt;0)=TRUE,IF(b_BDVSA!M1029&gt;0,"D","A"),"")</f>
        <v/>
      </c>
      <c r="P1029" s="126" t="str">
        <f>IF(b_BDVSA!N1029&lt;&gt;"",ABS(b_BDVSA!N1029),"")</f>
        <v/>
      </c>
      <c r="Q1029" s="125" t="str">
        <f>IF(b_BDVSA!Q1029&lt;&gt;"",ABS(b_BDVSA!Q1029),"")</f>
        <v/>
      </c>
      <c r="R1029" s="125" t="str">
        <f>IF(AND(b_BDVSA!Q1029&lt;&gt;"",b_BDVSA!Q1029&lt;&gt;0)=TRUE,IF(b_BDVSA!Q1029&gt;0,"D","A"),"")</f>
        <v/>
      </c>
      <c r="S1029" s="125" t="str">
        <f>IF(b_BDVSA!R1029&lt;&gt;"",ABS(b_BDVSA!R1029),"")</f>
        <v/>
      </c>
      <c r="T1029" s="125" t="str">
        <f>IF(AND(b_BDVSA!R1029&lt;&gt;"",b_BDVSA!R1029&lt;&gt;0)=TRUE,IF(b_BDVSA!R1029&gt;0,"D","A"),"")</f>
        <v/>
      </c>
      <c r="U1029" s="126" t="str">
        <f>IF(b_BDVSA!S1029&lt;&gt;"",ABS(b_BDVSA!S1029),"")</f>
        <v/>
      </c>
      <c r="V1029" s="125" t="str">
        <f>IF(b_BDVSA!V1029&lt;&gt;"",ABS(b_BDVSA!V1029),"")</f>
        <v/>
      </c>
      <c r="W1029" s="125" t="str">
        <f>IF(AND(b_BDVSA!V1029&lt;&gt;"",b_BDVSA!V1029&lt;&gt;0)=TRUE,IF(b_BDVSA!V1029&gt;0,"D","A"),"")</f>
        <v/>
      </c>
      <c r="X1029" s="125" t="str">
        <f>IF(b_BDVSA!W1029&lt;&gt;"",ABS(b_BDVSA!W1029),"")</f>
        <v/>
      </c>
      <c r="Y1029" s="125" t="str">
        <f>IF(AND(b_BDVSA!W1029&lt;&gt;"",b_BDVSA!W1029&lt;&gt;0)=TRUE,IF(b_BDVSA!W1029&gt;0,"D","A"),"")</f>
        <v/>
      </c>
      <c r="Z1029" s="126" t="str">
        <f>IF(b_BDVSA!X1029&lt;&gt;"",ABS(b_BDVSA!X1029),"")</f>
        <v/>
      </c>
    </row>
    <row r="1030" spans="1:26">
      <c r="A1030" s="117" t="str">
        <f>IF(dati_pdc!A1026&lt;&gt;"",IF(dati_pdc!D1026=1,RIGHT(dati_pdc!A1026,dati_pdc!E1026),dati_pdc!A1026),"")</f>
        <v/>
      </c>
      <c r="B1030" s="117" t="str">
        <f>IF(dati_pdc!B1026&lt;&gt;"",dati_pdc!B1026,"")</f>
        <v/>
      </c>
      <c r="C1030" s="117" t="str">
        <f>IF(dati_pdc!C1026&lt;&gt;"",dati_pdc!C1026,"")</f>
        <v/>
      </c>
      <c r="D1030" s="117" t="str">
        <f>IF(dati_pdc!D1026&lt;&gt;"",dati_pdc!D1026,"")</f>
        <v/>
      </c>
      <c r="E1030" s="125" t="str">
        <f>IF(b_BDVSA!F1030&lt;&gt;"",ABS(b_BDVSA!F1030),"")</f>
        <v/>
      </c>
      <c r="F1030" s="125" t="str">
        <f>IF(AND(b_BDVSA!F1030&lt;&gt;"",b_BDVSA!F1030&lt;&gt;0)=TRUE,IF(b_BDVSA!F1030&gt;0,"D","A"),"")</f>
        <v/>
      </c>
      <c r="G1030" s="125" t="str">
        <f>IF(b_BDVSA!G1030&lt;&gt;"",ABS(b_BDVSA!G1030),"")</f>
        <v/>
      </c>
      <c r="H1030" s="125" t="str">
        <f>IF(AND(b_BDVSA!G1030&lt;&gt;"",b_BDVSA!G1030&lt;&gt;0)=TRUE,IF(b_BDVSA!G1030&gt;0,"D","A"),"")</f>
        <v/>
      </c>
      <c r="I1030" s="125" t="str">
        <f>IF(b_BDVSA!H1030&lt;&gt;"",ABS(b_BDVSA!H1030),"")</f>
        <v/>
      </c>
      <c r="J1030" s="125" t="str">
        <f>IF(AND(b_BDVSA!H1030&lt;&gt;"",b_BDVSA!H1030&lt;&gt;0)=TRUE,IF(b_BDVSA!H1030&gt;0,"D","A"),"")</f>
        <v/>
      </c>
      <c r="K1030" s="126" t="str">
        <f>IF(b_BDVSA!I1030&lt;&gt;"",ABS(b_BDVSA!I1030),"")</f>
        <v/>
      </c>
      <c r="L1030" s="125" t="str">
        <f>IF(b_BDVSA!L1030&lt;&gt;"",ABS(b_BDVSA!L1030),"")</f>
        <v/>
      </c>
      <c r="M1030" s="125" t="str">
        <f>IF(AND(b_BDVSA!L1030&lt;&gt;"",b_BDVSA!L1030&lt;&gt;0)=TRUE,IF(b_BDVSA!L1030&gt;0,"D","A"),"")</f>
        <v/>
      </c>
      <c r="N1030" s="125" t="str">
        <f>IF(b_BDVSA!M1030&lt;&gt;"",ABS(b_BDVSA!M1030),"")</f>
        <v/>
      </c>
      <c r="O1030" s="125" t="str">
        <f>IF(AND(b_BDVSA!M1030&lt;&gt;"",b_BDVSA!M1030&lt;&gt;0)=TRUE,IF(b_BDVSA!M1030&gt;0,"D","A"),"")</f>
        <v/>
      </c>
      <c r="P1030" s="126" t="str">
        <f>IF(b_BDVSA!N1030&lt;&gt;"",ABS(b_BDVSA!N1030),"")</f>
        <v/>
      </c>
      <c r="Q1030" s="125" t="str">
        <f>IF(b_BDVSA!Q1030&lt;&gt;"",ABS(b_BDVSA!Q1030),"")</f>
        <v/>
      </c>
      <c r="R1030" s="125" t="str">
        <f>IF(AND(b_BDVSA!Q1030&lt;&gt;"",b_BDVSA!Q1030&lt;&gt;0)=TRUE,IF(b_BDVSA!Q1030&gt;0,"D","A"),"")</f>
        <v/>
      </c>
      <c r="S1030" s="125" t="str">
        <f>IF(b_BDVSA!R1030&lt;&gt;"",ABS(b_BDVSA!R1030),"")</f>
        <v/>
      </c>
      <c r="T1030" s="125" t="str">
        <f>IF(AND(b_BDVSA!R1030&lt;&gt;"",b_BDVSA!R1030&lt;&gt;0)=TRUE,IF(b_BDVSA!R1030&gt;0,"D","A"),"")</f>
        <v/>
      </c>
      <c r="U1030" s="126" t="str">
        <f>IF(b_BDVSA!S1030&lt;&gt;"",ABS(b_BDVSA!S1030),"")</f>
        <v/>
      </c>
      <c r="V1030" s="125" t="str">
        <f>IF(b_BDVSA!V1030&lt;&gt;"",ABS(b_BDVSA!V1030),"")</f>
        <v/>
      </c>
      <c r="W1030" s="125" t="str">
        <f>IF(AND(b_BDVSA!V1030&lt;&gt;"",b_BDVSA!V1030&lt;&gt;0)=TRUE,IF(b_BDVSA!V1030&gt;0,"D","A"),"")</f>
        <v/>
      </c>
      <c r="X1030" s="125" t="str">
        <f>IF(b_BDVSA!W1030&lt;&gt;"",ABS(b_BDVSA!W1030),"")</f>
        <v/>
      </c>
      <c r="Y1030" s="125" t="str">
        <f>IF(AND(b_BDVSA!W1030&lt;&gt;"",b_BDVSA!W1030&lt;&gt;0)=TRUE,IF(b_BDVSA!W1030&gt;0,"D","A"),"")</f>
        <v/>
      </c>
      <c r="Z1030" s="126" t="str">
        <f>IF(b_BDVSA!X1030&lt;&gt;"",ABS(b_BDVSA!X1030),"")</f>
        <v/>
      </c>
    </row>
    <row r="1031" spans="1:26">
      <c r="A1031" s="117" t="str">
        <f>IF(dati_pdc!A1027&lt;&gt;"",IF(dati_pdc!D1027=1,RIGHT(dati_pdc!A1027,dati_pdc!E1027),dati_pdc!A1027),"")</f>
        <v/>
      </c>
      <c r="B1031" s="117" t="str">
        <f>IF(dati_pdc!B1027&lt;&gt;"",dati_pdc!B1027,"")</f>
        <v/>
      </c>
      <c r="C1031" s="117" t="str">
        <f>IF(dati_pdc!C1027&lt;&gt;"",dati_pdc!C1027,"")</f>
        <v/>
      </c>
      <c r="D1031" s="117" t="str">
        <f>IF(dati_pdc!D1027&lt;&gt;"",dati_pdc!D1027,"")</f>
        <v/>
      </c>
      <c r="E1031" s="125" t="str">
        <f>IF(b_BDVSA!F1031&lt;&gt;"",ABS(b_BDVSA!F1031),"")</f>
        <v/>
      </c>
      <c r="F1031" s="125" t="str">
        <f>IF(AND(b_BDVSA!F1031&lt;&gt;"",b_BDVSA!F1031&lt;&gt;0)=TRUE,IF(b_BDVSA!F1031&gt;0,"D","A"),"")</f>
        <v/>
      </c>
      <c r="G1031" s="125" t="str">
        <f>IF(b_BDVSA!G1031&lt;&gt;"",ABS(b_BDVSA!G1031),"")</f>
        <v/>
      </c>
      <c r="H1031" s="125" t="str">
        <f>IF(AND(b_BDVSA!G1031&lt;&gt;"",b_BDVSA!G1031&lt;&gt;0)=TRUE,IF(b_BDVSA!G1031&gt;0,"D","A"),"")</f>
        <v/>
      </c>
      <c r="I1031" s="125" t="str">
        <f>IF(b_BDVSA!H1031&lt;&gt;"",ABS(b_BDVSA!H1031),"")</f>
        <v/>
      </c>
      <c r="J1031" s="125" t="str">
        <f>IF(AND(b_BDVSA!H1031&lt;&gt;"",b_BDVSA!H1031&lt;&gt;0)=TRUE,IF(b_BDVSA!H1031&gt;0,"D","A"),"")</f>
        <v/>
      </c>
      <c r="K1031" s="126" t="str">
        <f>IF(b_BDVSA!I1031&lt;&gt;"",ABS(b_BDVSA!I1031),"")</f>
        <v/>
      </c>
      <c r="L1031" s="125" t="str">
        <f>IF(b_BDVSA!L1031&lt;&gt;"",ABS(b_BDVSA!L1031),"")</f>
        <v/>
      </c>
      <c r="M1031" s="125" t="str">
        <f>IF(AND(b_BDVSA!L1031&lt;&gt;"",b_BDVSA!L1031&lt;&gt;0)=TRUE,IF(b_BDVSA!L1031&gt;0,"D","A"),"")</f>
        <v/>
      </c>
      <c r="N1031" s="125" t="str">
        <f>IF(b_BDVSA!M1031&lt;&gt;"",ABS(b_BDVSA!M1031),"")</f>
        <v/>
      </c>
      <c r="O1031" s="125" t="str">
        <f>IF(AND(b_BDVSA!M1031&lt;&gt;"",b_BDVSA!M1031&lt;&gt;0)=TRUE,IF(b_BDVSA!M1031&gt;0,"D","A"),"")</f>
        <v/>
      </c>
      <c r="P1031" s="126" t="str">
        <f>IF(b_BDVSA!N1031&lt;&gt;"",ABS(b_BDVSA!N1031),"")</f>
        <v/>
      </c>
      <c r="Q1031" s="125" t="str">
        <f>IF(b_BDVSA!Q1031&lt;&gt;"",ABS(b_BDVSA!Q1031),"")</f>
        <v/>
      </c>
      <c r="R1031" s="125" t="str">
        <f>IF(AND(b_BDVSA!Q1031&lt;&gt;"",b_BDVSA!Q1031&lt;&gt;0)=TRUE,IF(b_BDVSA!Q1031&gt;0,"D","A"),"")</f>
        <v/>
      </c>
      <c r="S1031" s="125" t="str">
        <f>IF(b_BDVSA!R1031&lt;&gt;"",ABS(b_BDVSA!R1031),"")</f>
        <v/>
      </c>
      <c r="T1031" s="125" t="str">
        <f>IF(AND(b_BDVSA!R1031&lt;&gt;"",b_BDVSA!R1031&lt;&gt;0)=TRUE,IF(b_BDVSA!R1031&gt;0,"D","A"),"")</f>
        <v/>
      </c>
      <c r="U1031" s="126" t="str">
        <f>IF(b_BDVSA!S1031&lt;&gt;"",ABS(b_BDVSA!S1031),"")</f>
        <v/>
      </c>
      <c r="V1031" s="125" t="str">
        <f>IF(b_BDVSA!V1031&lt;&gt;"",ABS(b_BDVSA!V1031),"")</f>
        <v/>
      </c>
      <c r="W1031" s="125" t="str">
        <f>IF(AND(b_BDVSA!V1031&lt;&gt;"",b_BDVSA!V1031&lt;&gt;0)=TRUE,IF(b_BDVSA!V1031&gt;0,"D","A"),"")</f>
        <v/>
      </c>
      <c r="X1031" s="125" t="str">
        <f>IF(b_BDVSA!W1031&lt;&gt;"",ABS(b_BDVSA!W1031),"")</f>
        <v/>
      </c>
      <c r="Y1031" s="125" t="str">
        <f>IF(AND(b_BDVSA!W1031&lt;&gt;"",b_BDVSA!W1031&lt;&gt;0)=TRUE,IF(b_BDVSA!W1031&gt;0,"D","A"),"")</f>
        <v/>
      </c>
      <c r="Z1031" s="126" t="str">
        <f>IF(b_BDVSA!X1031&lt;&gt;"",ABS(b_BDVSA!X1031),"")</f>
        <v/>
      </c>
    </row>
    <row r="1032" spans="1:26">
      <c r="A1032" s="117" t="str">
        <f>IF(dati_pdc!A1028&lt;&gt;"",IF(dati_pdc!D1028=1,RIGHT(dati_pdc!A1028,dati_pdc!E1028),dati_pdc!A1028),"")</f>
        <v/>
      </c>
      <c r="B1032" s="117" t="str">
        <f>IF(dati_pdc!B1028&lt;&gt;"",dati_pdc!B1028,"")</f>
        <v/>
      </c>
      <c r="C1032" s="117" t="str">
        <f>IF(dati_pdc!C1028&lt;&gt;"",dati_pdc!C1028,"")</f>
        <v/>
      </c>
      <c r="D1032" s="117" t="str">
        <f>IF(dati_pdc!D1028&lt;&gt;"",dati_pdc!D1028,"")</f>
        <v/>
      </c>
      <c r="E1032" s="125" t="str">
        <f>IF(b_BDVSA!F1032&lt;&gt;"",ABS(b_BDVSA!F1032),"")</f>
        <v/>
      </c>
      <c r="F1032" s="125" t="str">
        <f>IF(AND(b_BDVSA!F1032&lt;&gt;"",b_BDVSA!F1032&lt;&gt;0)=TRUE,IF(b_BDVSA!F1032&gt;0,"D","A"),"")</f>
        <v/>
      </c>
      <c r="G1032" s="125" t="str">
        <f>IF(b_BDVSA!G1032&lt;&gt;"",ABS(b_BDVSA!G1032),"")</f>
        <v/>
      </c>
      <c r="H1032" s="125" t="str">
        <f>IF(AND(b_BDVSA!G1032&lt;&gt;"",b_BDVSA!G1032&lt;&gt;0)=TRUE,IF(b_BDVSA!G1032&gt;0,"D","A"),"")</f>
        <v/>
      </c>
      <c r="I1032" s="125" t="str">
        <f>IF(b_BDVSA!H1032&lt;&gt;"",ABS(b_BDVSA!H1032),"")</f>
        <v/>
      </c>
      <c r="J1032" s="125" t="str">
        <f>IF(AND(b_BDVSA!H1032&lt;&gt;"",b_BDVSA!H1032&lt;&gt;0)=TRUE,IF(b_BDVSA!H1032&gt;0,"D","A"),"")</f>
        <v/>
      </c>
      <c r="K1032" s="126" t="str">
        <f>IF(b_BDVSA!I1032&lt;&gt;"",ABS(b_BDVSA!I1032),"")</f>
        <v/>
      </c>
      <c r="L1032" s="125" t="str">
        <f>IF(b_BDVSA!L1032&lt;&gt;"",ABS(b_BDVSA!L1032),"")</f>
        <v/>
      </c>
      <c r="M1032" s="125" t="str">
        <f>IF(AND(b_BDVSA!L1032&lt;&gt;"",b_BDVSA!L1032&lt;&gt;0)=TRUE,IF(b_BDVSA!L1032&gt;0,"D","A"),"")</f>
        <v/>
      </c>
      <c r="N1032" s="125" t="str">
        <f>IF(b_BDVSA!M1032&lt;&gt;"",ABS(b_BDVSA!M1032),"")</f>
        <v/>
      </c>
      <c r="O1032" s="125" t="str">
        <f>IF(AND(b_BDVSA!M1032&lt;&gt;"",b_BDVSA!M1032&lt;&gt;0)=TRUE,IF(b_BDVSA!M1032&gt;0,"D","A"),"")</f>
        <v/>
      </c>
      <c r="P1032" s="126" t="str">
        <f>IF(b_BDVSA!N1032&lt;&gt;"",ABS(b_BDVSA!N1032),"")</f>
        <v/>
      </c>
      <c r="Q1032" s="125" t="str">
        <f>IF(b_BDVSA!Q1032&lt;&gt;"",ABS(b_BDVSA!Q1032),"")</f>
        <v/>
      </c>
      <c r="R1032" s="125" t="str">
        <f>IF(AND(b_BDVSA!Q1032&lt;&gt;"",b_BDVSA!Q1032&lt;&gt;0)=TRUE,IF(b_BDVSA!Q1032&gt;0,"D","A"),"")</f>
        <v/>
      </c>
      <c r="S1032" s="125" t="str">
        <f>IF(b_BDVSA!R1032&lt;&gt;"",ABS(b_BDVSA!R1032),"")</f>
        <v/>
      </c>
      <c r="T1032" s="125" t="str">
        <f>IF(AND(b_BDVSA!R1032&lt;&gt;"",b_BDVSA!R1032&lt;&gt;0)=TRUE,IF(b_BDVSA!R1032&gt;0,"D","A"),"")</f>
        <v/>
      </c>
      <c r="U1032" s="126" t="str">
        <f>IF(b_BDVSA!S1032&lt;&gt;"",ABS(b_BDVSA!S1032),"")</f>
        <v/>
      </c>
      <c r="V1032" s="125" t="str">
        <f>IF(b_BDVSA!V1032&lt;&gt;"",ABS(b_BDVSA!V1032),"")</f>
        <v/>
      </c>
      <c r="W1032" s="125" t="str">
        <f>IF(AND(b_BDVSA!V1032&lt;&gt;"",b_BDVSA!V1032&lt;&gt;0)=TRUE,IF(b_BDVSA!V1032&gt;0,"D","A"),"")</f>
        <v/>
      </c>
      <c r="X1032" s="125" t="str">
        <f>IF(b_BDVSA!W1032&lt;&gt;"",ABS(b_BDVSA!W1032),"")</f>
        <v/>
      </c>
      <c r="Y1032" s="125" t="str">
        <f>IF(AND(b_BDVSA!W1032&lt;&gt;"",b_BDVSA!W1032&lt;&gt;0)=TRUE,IF(b_BDVSA!W1032&gt;0,"D","A"),"")</f>
        <v/>
      </c>
      <c r="Z1032" s="126" t="str">
        <f>IF(b_BDVSA!X1032&lt;&gt;"",ABS(b_BDVSA!X1032),"")</f>
        <v/>
      </c>
    </row>
    <row r="1033" spans="1:26">
      <c r="A1033" s="117" t="str">
        <f>IF(dati_pdc!A1029&lt;&gt;"",IF(dati_pdc!D1029=1,RIGHT(dati_pdc!A1029,dati_pdc!E1029),dati_pdc!A1029),"")</f>
        <v/>
      </c>
      <c r="B1033" s="117" t="str">
        <f>IF(dati_pdc!B1029&lt;&gt;"",dati_pdc!B1029,"")</f>
        <v/>
      </c>
      <c r="C1033" s="117" t="str">
        <f>IF(dati_pdc!C1029&lt;&gt;"",dati_pdc!C1029,"")</f>
        <v/>
      </c>
      <c r="D1033" s="117" t="str">
        <f>IF(dati_pdc!D1029&lt;&gt;"",dati_pdc!D1029,"")</f>
        <v/>
      </c>
      <c r="E1033" s="125" t="str">
        <f>IF(b_BDVSA!F1033&lt;&gt;"",ABS(b_BDVSA!F1033),"")</f>
        <v/>
      </c>
      <c r="F1033" s="125" t="str">
        <f>IF(AND(b_BDVSA!F1033&lt;&gt;"",b_BDVSA!F1033&lt;&gt;0)=TRUE,IF(b_BDVSA!F1033&gt;0,"D","A"),"")</f>
        <v/>
      </c>
      <c r="G1033" s="125" t="str">
        <f>IF(b_BDVSA!G1033&lt;&gt;"",ABS(b_BDVSA!G1033),"")</f>
        <v/>
      </c>
      <c r="H1033" s="125" t="str">
        <f>IF(AND(b_BDVSA!G1033&lt;&gt;"",b_BDVSA!G1033&lt;&gt;0)=TRUE,IF(b_BDVSA!G1033&gt;0,"D","A"),"")</f>
        <v/>
      </c>
      <c r="I1033" s="125" t="str">
        <f>IF(b_BDVSA!H1033&lt;&gt;"",ABS(b_BDVSA!H1033),"")</f>
        <v/>
      </c>
      <c r="J1033" s="125" t="str">
        <f>IF(AND(b_BDVSA!H1033&lt;&gt;"",b_BDVSA!H1033&lt;&gt;0)=TRUE,IF(b_BDVSA!H1033&gt;0,"D","A"),"")</f>
        <v/>
      </c>
      <c r="K1033" s="126" t="str">
        <f>IF(b_BDVSA!I1033&lt;&gt;"",ABS(b_BDVSA!I1033),"")</f>
        <v/>
      </c>
      <c r="L1033" s="125" t="str">
        <f>IF(b_BDVSA!L1033&lt;&gt;"",ABS(b_BDVSA!L1033),"")</f>
        <v/>
      </c>
      <c r="M1033" s="125" t="str">
        <f>IF(AND(b_BDVSA!L1033&lt;&gt;"",b_BDVSA!L1033&lt;&gt;0)=TRUE,IF(b_BDVSA!L1033&gt;0,"D","A"),"")</f>
        <v/>
      </c>
      <c r="N1033" s="125" t="str">
        <f>IF(b_BDVSA!M1033&lt;&gt;"",ABS(b_BDVSA!M1033),"")</f>
        <v/>
      </c>
      <c r="O1033" s="125" t="str">
        <f>IF(AND(b_BDVSA!M1033&lt;&gt;"",b_BDVSA!M1033&lt;&gt;0)=TRUE,IF(b_BDVSA!M1033&gt;0,"D","A"),"")</f>
        <v/>
      </c>
      <c r="P1033" s="126" t="str">
        <f>IF(b_BDVSA!N1033&lt;&gt;"",ABS(b_BDVSA!N1033),"")</f>
        <v/>
      </c>
      <c r="Q1033" s="125" t="str">
        <f>IF(b_BDVSA!Q1033&lt;&gt;"",ABS(b_BDVSA!Q1033),"")</f>
        <v/>
      </c>
      <c r="R1033" s="125" t="str">
        <f>IF(AND(b_BDVSA!Q1033&lt;&gt;"",b_BDVSA!Q1033&lt;&gt;0)=TRUE,IF(b_BDVSA!Q1033&gt;0,"D","A"),"")</f>
        <v/>
      </c>
      <c r="S1033" s="125" t="str">
        <f>IF(b_BDVSA!R1033&lt;&gt;"",ABS(b_BDVSA!R1033),"")</f>
        <v/>
      </c>
      <c r="T1033" s="125" t="str">
        <f>IF(AND(b_BDVSA!R1033&lt;&gt;"",b_BDVSA!R1033&lt;&gt;0)=TRUE,IF(b_BDVSA!R1033&gt;0,"D","A"),"")</f>
        <v/>
      </c>
      <c r="U1033" s="126" t="str">
        <f>IF(b_BDVSA!S1033&lt;&gt;"",ABS(b_BDVSA!S1033),"")</f>
        <v/>
      </c>
      <c r="V1033" s="125" t="str">
        <f>IF(b_BDVSA!V1033&lt;&gt;"",ABS(b_BDVSA!V1033),"")</f>
        <v/>
      </c>
      <c r="W1033" s="125" t="str">
        <f>IF(AND(b_BDVSA!V1033&lt;&gt;"",b_BDVSA!V1033&lt;&gt;0)=TRUE,IF(b_BDVSA!V1033&gt;0,"D","A"),"")</f>
        <v/>
      </c>
      <c r="X1033" s="125" t="str">
        <f>IF(b_BDVSA!W1033&lt;&gt;"",ABS(b_BDVSA!W1033),"")</f>
        <v/>
      </c>
      <c r="Y1033" s="125" t="str">
        <f>IF(AND(b_BDVSA!W1033&lt;&gt;"",b_BDVSA!W1033&lt;&gt;0)=TRUE,IF(b_BDVSA!W1033&gt;0,"D","A"),"")</f>
        <v/>
      </c>
      <c r="Z1033" s="126" t="str">
        <f>IF(b_BDVSA!X1033&lt;&gt;"",ABS(b_BDVSA!X1033),"")</f>
        <v/>
      </c>
    </row>
    <row r="1034" spans="1:26">
      <c r="A1034" s="117" t="str">
        <f>IF(dati_pdc!A1030&lt;&gt;"",IF(dati_pdc!D1030=1,RIGHT(dati_pdc!A1030,dati_pdc!E1030),dati_pdc!A1030),"")</f>
        <v/>
      </c>
      <c r="B1034" s="117" t="str">
        <f>IF(dati_pdc!B1030&lt;&gt;"",dati_pdc!B1030,"")</f>
        <v/>
      </c>
      <c r="C1034" s="117" t="str">
        <f>IF(dati_pdc!C1030&lt;&gt;"",dati_pdc!C1030,"")</f>
        <v/>
      </c>
      <c r="D1034" s="117" t="str">
        <f>IF(dati_pdc!D1030&lt;&gt;"",dati_pdc!D1030,"")</f>
        <v/>
      </c>
      <c r="E1034" s="125" t="str">
        <f>IF(b_BDVSA!F1034&lt;&gt;"",ABS(b_BDVSA!F1034),"")</f>
        <v/>
      </c>
      <c r="F1034" s="125" t="str">
        <f>IF(AND(b_BDVSA!F1034&lt;&gt;"",b_BDVSA!F1034&lt;&gt;0)=TRUE,IF(b_BDVSA!F1034&gt;0,"D","A"),"")</f>
        <v/>
      </c>
      <c r="G1034" s="125" t="str">
        <f>IF(b_BDVSA!G1034&lt;&gt;"",ABS(b_BDVSA!G1034),"")</f>
        <v/>
      </c>
      <c r="H1034" s="125" t="str">
        <f>IF(AND(b_BDVSA!G1034&lt;&gt;"",b_BDVSA!G1034&lt;&gt;0)=TRUE,IF(b_BDVSA!G1034&gt;0,"D","A"),"")</f>
        <v/>
      </c>
      <c r="I1034" s="125" t="str">
        <f>IF(b_BDVSA!H1034&lt;&gt;"",ABS(b_BDVSA!H1034),"")</f>
        <v/>
      </c>
      <c r="J1034" s="125" t="str">
        <f>IF(AND(b_BDVSA!H1034&lt;&gt;"",b_BDVSA!H1034&lt;&gt;0)=TRUE,IF(b_BDVSA!H1034&gt;0,"D","A"),"")</f>
        <v/>
      </c>
      <c r="K1034" s="126" t="str">
        <f>IF(b_BDVSA!I1034&lt;&gt;"",ABS(b_BDVSA!I1034),"")</f>
        <v/>
      </c>
      <c r="L1034" s="125" t="str">
        <f>IF(b_BDVSA!L1034&lt;&gt;"",ABS(b_BDVSA!L1034),"")</f>
        <v/>
      </c>
      <c r="M1034" s="125" t="str">
        <f>IF(AND(b_BDVSA!L1034&lt;&gt;"",b_BDVSA!L1034&lt;&gt;0)=TRUE,IF(b_BDVSA!L1034&gt;0,"D","A"),"")</f>
        <v/>
      </c>
      <c r="N1034" s="125" t="str">
        <f>IF(b_BDVSA!M1034&lt;&gt;"",ABS(b_BDVSA!M1034),"")</f>
        <v/>
      </c>
      <c r="O1034" s="125" t="str">
        <f>IF(AND(b_BDVSA!M1034&lt;&gt;"",b_BDVSA!M1034&lt;&gt;0)=TRUE,IF(b_BDVSA!M1034&gt;0,"D","A"),"")</f>
        <v/>
      </c>
      <c r="P1034" s="126" t="str">
        <f>IF(b_BDVSA!N1034&lt;&gt;"",ABS(b_BDVSA!N1034),"")</f>
        <v/>
      </c>
      <c r="Q1034" s="125" t="str">
        <f>IF(b_BDVSA!Q1034&lt;&gt;"",ABS(b_BDVSA!Q1034),"")</f>
        <v/>
      </c>
      <c r="R1034" s="125" t="str">
        <f>IF(AND(b_BDVSA!Q1034&lt;&gt;"",b_BDVSA!Q1034&lt;&gt;0)=TRUE,IF(b_BDVSA!Q1034&gt;0,"D","A"),"")</f>
        <v/>
      </c>
      <c r="S1034" s="125" t="str">
        <f>IF(b_BDVSA!R1034&lt;&gt;"",ABS(b_BDVSA!R1034),"")</f>
        <v/>
      </c>
      <c r="T1034" s="125" t="str">
        <f>IF(AND(b_BDVSA!R1034&lt;&gt;"",b_BDVSA!R1034&lt;&gt;0)=TRUE,IF(b_BDVSA!R1034&gt;0,"D","A"),"")</f>
        <v/>
      </c>
      <c r="U1034" s="126" t="str">
        <f>IF(b_BDVSA!S1034&lt;&gt;"",ABS(b_BDVSA!S1034),"")</f>
        <v/>
      </c>
      <c r="V1034" s="125" t="str">
        <f>IF(b_BDVSA!V1034&lt;&gt;"",ABS(b_BDVSA!V1034),"")</f>
        <v/>
      </c>
      <c r="W1034" s="125" t="str">
        <f>IF(AND(b_BDVSA!V1034&lt;&gt;"",b_BDVSA!V1034&lt;&gt;0)=TRUE,IF(b_BDVSA!V1034&gt;0,"D","A"),"")</f>
        <v/>
      </c>
      <c r="X1034" s="125" t="str">
        <f>IF(b_BDVSA!W1034&lt;&gt;"",ABS(b_BDVSA!W1034),"")</f>
        <v/>
      </c>
      <c r="Y1034" s="125" t="str">
        <f>IF(AND(b_BDVSA!W1034&lt;&gt;"",b_BDVSA!W1034&lt;&gt;0)=TRUE,IF(b_BDVSA!W1034&gt;0,"D","A"),"")</f>
        <v/>
      </c>
      <c r="Z1034" s="126" t="str">
        <f>IF(b_BDVSA!X1034&lt;&gt;"",ABS(b_BDVSA!X1034),"")</f>
        <v/>
      </c>
    </row>
    <row r="1035" spans="1:26">
      <c r="A1035" s="117" t="str">
        <f>IF(dati_pdc!A1031&lt;&gt;"",IF(dati_pdc!D1031=1,RIGHT(dati_pdc!A1031,dati_pdc!E1031),dati_pdc!A1031),"")</f>
        <v/>
      </c>
      <c r="B1035" s="117" t="str">
        <f>IF(dati_pdc!B1031&lt;&gt;"",dati_pdc!B1031,"")</f>
        <v/>
      </c>
      <c r="C1035" s="117" t="str">
        <f>IF(dati_pdc!C1031&lt;&gt;"",dati_pdc!C1031,"")</f>
        <v/>
      </c>
      <c r="D1035" s="117" t="str">
        <f>IF(dati_pdc!D1031&lt;&gt;"",dati_pdc!D1031,"")</f>
        <v/>
      </c>
      <c r="E1035" s="125" t="str">
        <f>IF(b_BDVSA!F1035&lt;&gt;"",ABS(b_BDVSA!F1035),"")</f>
        <v/>
      </c>
      <c r="F1035" s="125" t="str">
        <f>IF(AND(b_BDVSA!F1035&lt;&gt;"",b_BDVSA!F1035&lt;&gt;0)=TRUE,IF(b_BDVSA!F1035&gt;0,"D","A"),"")</f>
        <v/>
      </c>
      <c r="G1035" s="125" t="str">
        <f>IF(b_BDVSA!G1035&lt;&gt;"",ABS(b_BDVSA!G1035),"")</f>
        <v/>
      </c>
      <c r="H1035" s="125" t="str">
        <f>IF(AND(b_BDVSA!G1035&lt;&gt;"",b_BDVSA!G1035&lt;&gt;0)=TRUE,IF(b_BDVSA!G1035&gt;0,"D","A"),"")</f>
        <v/>
      </c>
      <c r="I1035" s="125" t="str">
        <f>IF(b_BDVSA!H1035&lt;&gt;"",ABS(b_BDVSA!H1035),"")</f>
        <v/>
      </c>
      <c r="J1035" s="125" t="str">
        <f>IF(AND(b_BDVSA!H1035&lt;&gt;"",b_BDVSA!H1035&lt;&gt;0)=TRUE,IF(b_BDVSA!H1035&gt;0,"D","A"),"")</f>
        <v/>
      </c>
      <c r="K1035" s="126" t="str">
        <f>IF(b_BDVSA!I1035&lt;&gt;"",ABS(b_BDVSA!I1035),"")</f>
        <v/>
      </c>
      <c r="L1035" s="125" t="str">
        <f>IF(b_BDVSA!L1035&lt;&gt;"",ABS(b_BDVSA!L1035),"")</f>
        <v/>
      </c>
      <c r="M1035" s="125" t="str">
        <f>IF(AND(b_BDVSA!L1035&lt;&gt;"",b_BDVSA!L1035&lt;&gt;0)=TRUE,IF(b_BDVSA!L1035&gt;0,"D","A"),"")</f>
        <v/>
      </c>
      <c r="N1035" s="125" t="str">
        <f>IF(b_BDVSA!M1035&lt;&gt;"",ABS(b_BDVSA!M1035),"")</f>
        <v/>
      </c>
      <c r="O1035" s="125" t="str">
        <f>IF(AND(b_BDVSA!M1035&lt;&gt;"",b_BDVSA!M1035&lt;&gt;0)=TRUE,IF(b_BDVSA!M1035&gt;0,"D","A"),"")</f>
        <v/>
      </c>
      <c r="P1035" s="126" t="str">
        <f>IF(b_BDVSA!N1035&lt;&gt;"",ABS(b_BDVSA!N1035),"")</f>
        <v/>
      </c>
      <c r="Q1035" s="125" t="str">
        <f>IF(b_BDVSA!Q1035&lt;&gt;"",ABS(b_BDVSA!Q1035),"")</f>
        <v/>
      </c>
      <c r="R1035" s="125" t="str">
        <f>IF(AND(b_BDVSA!Q1035&lt;&gt;"",b_BDVSA!Q1035&lt;&gt;0)=TRUE,IF(b_BDVSA!Q1035&gt;0,"D","A"),"")</f>
        <v/>
      </c>
      <c r="S1035" s="125" t="str">
        <f>IF(b_BDVSA!R1035&lt;&gt;"",ABS(b_BDVSA!R1035),"")</f>
        <v/>
      </c>
      <c r="T1035" s="125" t="str">
        <f>IF(AND(b_BDVSA!R1035&lt;&gt;"",b_BDVSA!R1035&lt;&gt;0)=TRUE,IF(b_BDVSA!R1035&gt;0,"D","A"),"")</f>
        <v/>
      </c>
      <c r="U1035" s="126" t="str">
        <f>IF(b_BDVSA!S1035&lt;&gt;"",ABS(b_BDVSA!S1035),"")</f>
        <v/>
      </c>
      <c r="V1035" s="125" t="str">
        <f>IF(b_BDVSA!V1035&lt;&gt;"",ABS(b_BDVSA!V1035),"")</f>
        <v/>
      </c>
      <c r="W1035" s="125" t="str">
        <f>IF(AND(b_BDVSA!V1035&lt;&gt;"",b_BDVSA!V1035&lt;&gt;0)=TRUE,IF(b_BDVSA!V1035&gt;0,"D","A"),"")</f>
        <v/>
      </c>
      <c r="X1035" s="125" t="str">
        <f>IF(b_BDVSA!W1035&lt;&gt;"",ABS(b_BDVSA!W1035),"")</f>
        <v/>
      </c>
      <c r="Y1035" s="125" t="str">
        <f>IF(AND(b_BDVSA!W1035&lt;&gt;"",b_BDVSA!W1035&lt;&gt;0)=TRUE,IF(b_BDVSA!W1035&gt;0,"D","A"),"")</f>
        <v/>
      </c>
      <c r="Z1035" s="126" t="str">
        <f>IF(b_BDVSA!X1035&lt;&gt;"",ABS(b_BDVSA!X1035),"")</f>
        <v/>
      </c>
    </row>
    <row r="1036" spans="1:26">
      <c r="A1036" s="117" t="str">
        <f>IF(dati_pdc!A1032&lt;&gt;"",IF(dati_pdc!D1032=1,RIGHT(dati_pdc!A1032,dati_pdc!E1032),dati_pdc!A1032),"")</f>
        <v/>
      </c>
      <c r="B1036" s="117" t="str">
        <f>IF(dati_pdc!B1032&lt;&gt;"",dati_pdc!B1032,"")</f>
        <v/>
      </c>
      <c r="C1036" s="117" t="str">
        <f>IF(dati_pdc!C1032&lt;&gt;"",dati_pdc!C1032,"")</f>
        <v/>
      </c>
      <c r="D1036" s="117" t="str">
        <f>IF(dati_pdc!D1032&lt;&gt;"",dati_pdc!D1032,"")</f>
        <v/>
      </c>
      <c r="E1036" s="125" t="str">
        <f>IF(b_BDVSA!F1036&lt;&gt;"",ABS(b_BDVSA!F1036),"")</f>
        <v/>
      </c>
      <c r="F1036" s="125" t="str">
        <f>IF(AND(b_BDVSA!F1036&lt;&gt;"",b_BDVSA!F1036&lt;&gt;0)=TRUE,IF(b_BDVSA!F1036&gt;0,"D","A"),"")</f>
        <v/>
      </c>
      <c r="G1036" s="125" t="str">
        <f>IF(b_BDVSA!G1036&lt;&gt;"",ABS(b_BDVSA!G1036),"")</f>
        <v/>
      </c>
      <c r="H1036" s="125" t="str">
        <f>IF(AND(b_BDVSA!G1036&lt;&gt;"",b_BDVSA!G1036&lt;&gt;0)=TRUE,IF(b_BDVSA!G1036&gt;0,"D","A"),"")</f>
        <v/>
      </c>
      <c r="I1036" s="125" t="str">
        <f>IF(b_BDVSA!H1036&lt;&gt;"",ABS(b_BDVSA!H1036),"")</f>
        <v/>
      </c>
      <c r="J1036" s="125" t="str">
        <f>IF(AND(b_BDVSA!H1036&lt;&gt;"",b_BDVSA!H1036&lt;&gt;0)=TRUE,IF(b_BDVSA!H1036&gt;0,"D","A"),"")</f>
        <v/>
      </c>
      <c r="K1036" s="126" t="str">
        <f>IF(b_BDVSA!I1036&lt;&gt;"",ABS(b_BDVSA!I1036),"")</f>
        <v/>
      </c>
      <c r="L1036" s="125" t="str">
        <f>IF(b_BDVSA!L1036&lt;&gt;"",ABS(b_BDVSA!L1036),"")</f>
        <v/>
      </c>
      <c r="M1036" s="125" t="str">
        <f>IF(AND(b_BDVSA!L1036&lt;&gt;"",b_BDVSA!L1036&lt;&gt;0)=TRUE,IF(b_BDVSA!L1036&gt;0,"D","A"),"")</f>
        <v/>
      </c>
      <c r="N1036" s="125" t="str">
        <f>IF(b_BDVSA!M1036&lt;&gt;"",ABS(b_BDVSA!M1036),"")</f>
        <v/>
      </c>
      <c r="O1036" s="125" t="str">
        <f>IF(AND(b_BDVSA!M1036&lt;&gt;"",b_BDVSA!M1036&lt;&gt;0)=TRUE,IF(b_BDVSA!M1036&gt;0,"D","A"),"")</f>
        <v/>
      </c>
      <c r="P1036" s="126" t="str">
        <f>IF(b_BDVSA!N1036&lt;&gt;"",ABS(b_BDVSA!N1036),"")</f>
        <v/>
      </c>
      <c r="Q1036" s="125" t="str">
        <f>IF(b_BDVSA!Q1036&lt;&gt;"",ABS(b_BDVSA!Q1036),"")</f>
        <v/>
      </c>
      <c r="R1036" s="125" t="str">
        <f>IF(AND(b_BDVSA!Q1036&lt;&gt;"",b_BDVSA!Q1036&lt;&gt;0)=TRUE,IF(b_BDVSA!Q1036&gt;0,"D","A"),"")</f>
        <v/>
      </c>
      <c r="S1036" s="125" t="str">
        <f>IF(b_BDVSA!R1036&lt;&gt;"",ABS(b_BDVSA!R1036),"")</f>
        <v/>
      </c>
      <c r="T1036" s="125" t="str">
        <f>IF(AND(b_BDVSA!R1036&lt;&gt;"",b_BDVSA!R1036&lt;&gt;0)=TRUE,IF(b_BDVSA!R1036&gt;0,"D","A"),"")</f>
        <v/>
      </c>
      <c r="U1036" s="126" t="str">
        <f>IF(b_BDVSA!S1036&lt;&gt;"",ABS(b_BDVSA!S1036),"")</f>
        <v/>
      </c>
      <c r="V1036" s="125" t="str">
        <f>IF(b_BDVSA!V1036&lt;&gt;"",ABS(b_BDVSA!V1036),"")</f>
        <v/>
      </c>
      <c r="W1036" s="125" t="str">
        <f>IF(AND(b_BDVSA!V1036&lt;&gt;"",b_BDVSA!V1036&lt;&gt;0)=TRUE,IF(b_BDVSA!V1036&gt;0,"D","A"),"")</f>
        <v/>
      </c>
      <c r="X1036" s="125" t="str">
        <f>IF(b_BDVSA!W1036&lt;&gt;"",ABS(b_BDVSA!W1036),"")</f>
        <v/>
      </c>
      <c r="Y1036" s="125" t="str">
        <f>IF(AND(b_BDVSA!W1036&lt;&gt;"",b_BDVSA!W1036&lt;&gt;0)=TRUE,IF(b_BDVSA!W1036&gt;0,"D","A"),"")</f>
        <v/>
      </c>
      <c r="Z1036" s="126" t="str">
        <f>IF(b_BDVSA!X1036&lt;&gt;"",ABS(b_BDVSA!X1036),"")</f>
        <v/>
      </c>
    </row>
    <row r="1037" spans="1:26">
      <c r="A1037" s="117" t="str">
        <f>IF(dati_pdc!A1033&lt;&gt;"",IF(dati_pdc!D1033=1,RIGHT(dati_pdc!A1033,dati_pdc!E1033),dati_pdc!A1033),"")</f>
        <v/>
      </c>
      <c r="B1037" s="117" t="str">
        <f>IF(dati_pdc!B1033&lt;&gt;"",dati_pdc!B1033,"")</f>
        <v/>
      </c>
      <c r="C1037" s="117" t="str">
        <f>IF(dati_pdc!C1033&lt;&gt;"",dati_pdc!C1033,"")</f>
        <v/>
      </c>
      <c r="D1037" s="117" t="str">
        <f>IF(dati_pdc!D1033&lt;&gt;"",dati_pdc!D1033,"")</f>
        <v/>
      </c>
      <c r="E1037" s="125" t="str">
        <f>IF(b_BDVSA!F1037&lt;&gt;"",ABS(b_BDVSA!F1037),"")</f>
        <v/>
      </c>
      <c r="F1037" s="125" t="str">
        <f>IF(AND(b_BDVSA!F1037&lt;&gt;"",b_BDVSA!F1037&lt;&gt;0)=TRUE,IF(b_BDVSA!F1037&gt;0,"D","A"),"")</f>
        <v/>
      </c>
      <c r="G1037" s="125" t="str">
        <f>IF(b_BDVSA!G1037&lt;&gt;"",ABS(b_BDVSA!G1037),"")</f>
        <v/>
      </c>
      <c r="H1037" s="125" t="str">
        <f>IF(AND(b_BDVSA!G1037&lt;&gt;"",b_BDVSA!G1037&lt;&gt;0)=TRUE,IF(b_BDVSA!G1037&gt;0,"D","A"),"")</f>
        <v/>
      </c>
      <c r="I1037" s="125" t="str">
        <f>IF(b_BDVSA!H1037&lt;&gt;"",ABS(b_BDVSA!H1037),"")</f>
        <v/>
      </c>
      <c r="J1037" s="125" t="str">
        <f>IF(AND(b_BDVSA!H1037&lt;&gt;"",b_BDVSA!H1037&lt;&gt;0)=TRUE,IF(b_BDVSA!H1037&gt;0,"D","A"),"")</f>
        <v/>
      </c>
      <c r="K1037" s="126" t="str">
        <f>IF(b_BDVSA!I1037&lt;&gt;"",ABS(b_BDVSA!I1037),"")</f>
        <v/>
      </c>
      <c r="L1037" s="125" t="str">
        <f>IF(b_BDVSA!L1037&lt;&gt;"",ABS(b_BDVSA!L1037),"")</f>
        <v/>
      </c>
      <c r="M1037" s="125" t="str">
        <f>IF(AND(b_BDVSA!L1037&lt;&gt;"",b_BDVSA!L1037&lt;&gt;0)=TRUE,IF(b_BDVSA!L1037&gt;0,"D","A"),"")</f>
        <v/>
      </c>
      <c r="N1037" s="125" t="str">
        <f>IF(b_BDVSA!M1037&lt;&gt;"",ABS(b_BDVSA!M1037),"")</f>
        <v/>
      </c>
      <c r="O1037" s="125" t="str">
        <f>IF(AND(b_BDVSA!M1037&lt;&gt;"",b_BDVSA!M1037&lt;&gt;0)=TRUE,IF(b_BDVSA!M1037&gt;0,"D","A"),"")</f>
        <v/>
      </c>
      <c r="P1037" s="126" t="str">
        <f>IF(b_BDVSA!N1037&lt;&gt;"",ABS(b_BDVSA!N1037),"")</f>
        <v/>
      </c>
      <c r="Q1037" s="125" t="str">
        <f>IF(b_BDVSA!Q1037&lt;&gt;"",ABS(b_BDVSA!Q1037),"")</f>
        <v/>
      </c>
      <c r="R1037" s="125" t="str">
        <f>IF(AND(b_BDVSA!Q1037&lt;&gt;"",b_BDVSA!Q1037&lt;&gt;0)=TRUE,IF(b_BDVSA!Q1037&gt;0,"D","A"),"")</f>
        <v/>
      </c>
      <c r="S1037" s="125" t="str">
        <f>IF(b_BDVSA!R1037&lt;&gt;"",ABS(b_BDVSA!R1037),"")</f>
        <v/>
      </c>
      <c r="T1037" s="125" t="str">
        <f>IF(AND(b_BDVSA!R1037&lt;&gt;"",b_BDVSA!R1037&lt;&gt;0)=TRUE,IF(b_BDVSA!R1037&gt;0,"D","A"),"")</f>
        <v/>
      </c>
      <c r="U1037" s="126" t="str">
        <f>IF(b_BDVSA!S1037&lt;&gt;"",ABS(b_BDVSA!S1037),"")</f>
        <v/>
      </c>
      <c r="V1037" s="125" t="str">
        <f>IF(b_BDVSA!V1037&lt;&gt;"",ABS(b_BDVSA!V1037),"")</f>
        <v/>
      </c>
      <c r="W1037" s="125" t="str">
        <f>IF(AND(b_BDVSA!V1037&lt;&gt;"",b_BDVSA!V1037&lt;&gt;0)=TRUE,IF(b_BDVSA!V1037&gt;0,"D","A"),"")</f>
        <v/>
      </c>
      <c r="X1037" s="125" t="str">
        <f>IF(b_BDVSA!W1037&lt;&gt;"",ABS(b_BDVSA!W1037),"")</f>
        <v/>
      </c>
      <c r="Y1037" s="125" t="str">
        <f>IF(AND(b_BDVSA!W1037&lt;&gt;"",b_BDVSA!W1037&lt;&gt;0)=TRUE,IF(b_BDVSA!W1037&gt;0,"D","A"),"")</f>
        <v/>
      </c>
      <c r="Z1037" s="126" t="str">
        <f>IF(b_BDVSA!X1037&lt;&gt;"",ABS(b_BDVSA!X1037),"")</f>
        <v/>
      </c>
    </row>
    <row r="1038" spans="1:26">
      <c r="A1038" s="117" t="str">
        <f>IF(dati_pdc!A1034&lt;&gt;"",IF(dati_pdc!D1034=1,RIGHT(dati_pdc!A1034,dati_pdc!E1034),dati_pdc!A1034),"")</f>
        <v/>
      </c>
      <c r="B1038" s="117" t="str">
        <f>IF(dati_pdc!B1034&lt;&gt;"",dati_pdc!B1034,"")</f>
        <v/>
      </c>
      <c r="C1038" s="117" t="str">
        <f>IF(dati_pdc!C1034&lt;&gt;"",dati_pdc!C1034,"")</f>
        <v/>
      </c>
      <c r="D1038" s="117" t="str">
        <f>IF(dati_pdc!D1034&lt;&gt;"",dati_pdc!D1034,"")</f>
        <v/>
      </c>
      <c r="E1038" s="125" t="str">
        <f>IF(b_BDVSA!F1038&lt;&gt;"",ABS(b_BDVSA!F1038),"")</f>
        <v/>
      </c>
      <c r="F1038" s="125" t="str">
        <f>IF(AND(b_BDVSA!F1038&lt;&gt;"",b_BDVSA!F1038&lt;&gt;0)=TRUE,IF(b_BDVSA!F1038&gt;0,"D","A"),"")</f>
        <v/>
      </c>
      <c r="G1038" s="125" t="str">
        <f>IF(b_BDVSA!G1038&lt;&gt;"",ABS(b_BDVSA!G1038),"")</f>
        <v/>
      </c>
      <c r="H1038" s="125" t="str">
        <f>IF(AND(b_BDVSA!G1038&lt;&gt;"",b_BDVSA!G1038&lt;&gt;0)=TRUE,IF(b_BDVSA!G1038&gt;0,"D","A"),"")</f>
        <v/>
      </c>
      <c r="I1038" s="125" t="str">
        <f>IF(b_BDVSA!H1038&lt;&gt;"",ABS(b_BDVSA!H1038),"")</f>
        <v/>
      </c>
      <c r="J1038" s="125" t="str">
        <f>IF(AND(b_BDVSA!H1038&lt;&gt;"",b_BDVSA!H1038&lt;&gt;0)=TRUE,IF(b_BDVSA!H1038&gt;0,"D","A"),"")</f>
        <v/>
      </c>
      <c r="K1038" s="126" t="str">
        <f>IF(b_BDVSA!I1038&lt;&gt;"",ABS(b_BDVSA!I1038),"")</f>
        <v/>
      </c>
      <c r="L1038" s="125" t="str">
        <f>IF(b_BDVSA!L1038&lt;&gt;"",ABS(b_BDVSA!L1038),"")</f>
        <v/>
      </c>
      <c r="M1038" s="125" t="str">
        <f>IF(AND(b_BDVSA!L1038&lt;&gt;"",b_BDVSA!L1038&lt;&gt;0)=TRUE,IF(b_BDVSA!L1038&gt;0,"D","A"),"")</f>
        <v/>
      </c>
      <c r="N1038" s="125" t="str">
        <f>IF(b_BDVSA!M1038&lt;&gt;"",ABS(b_BDVSA!M1038),"")</f>
        <v/>
      </c>
      <c r="O1038" s="125" t="str">
        <f>IF(AND(b_BDVSA!M1038&lt;&gt;"",b_BDVSA!M1038&lt;&gt;0)=TRUE,IF(b_BDVSA!M1038&gt;0,"D","A"),"")</f>
        <v/>
      </c>
      <c r="P1038" s="126" t="str">
        <f>IF(b_BDVSA!N1038&lt;&gt;"",ABS(b_BDVSA!N1038),"")</f>
        <v/>
      </c>
      <c r="Q1038" s="125" t="str">
        <f>IF(b_BDVSA!Q1038&lt;&gt;"",ABS(b_BDVSA!Q1038),"")</f>
        <v/>
      </c>
      <c r="R1038" s="125" t="str">
        <f>IF(AND(b_BDVSA!Q1038&lt;&gt;"",b_BDVSA!Q1038&lt;&gt;0)=TRUE,IF(b_BDVSA!Q1038&gt;0,"D","A"),"")</f>
        <v/>
      </c>
      <c r="S1038" s="125" t="str">
        <f>IF(b_BDVSA!R1038&lt;&gt;"",ABS(b_BDVSA!R1038),"")</f>
        <v/>
      </c>
      <c r="T1038" s="125" t="str">
        <f>IF(AND(b_BDVSA!R1038&lt;&gt;"",b_BDVSA!R1038&lt;&gt;0)=TRUE,IF(b_BDVSA!R1038&gt;0,"D","A"),"")</f>
        <v/>
      </c>
      <c r="U1038" s="126" t="str">
        <f>IF(b_BDVSA!S1038&lt;&gt;"",ABS(b_BDVSA!S1038),"")</f>
        <v/>
      </c>
      <c r="V1038" s="125" t="str">
        <f>IF(b_BDVSA!V1038&lt;&gt;"",ABS(b_BDVSA!V1038),"")</f>
        <v/>
      </c>
      <c r="W1038" s="125" t="str">
        <f>IF(AND(b_BDVSA!V1038&lt;&gt;"",b_BDVSA!V1038&lt;&gt;0)=TRUE,IF(b_BDVSA!V1038&gt;0,"D","A"),"")</f>
        <v/>
      </c>
      <c r="X1038" s="125" t="str">
        <f>IF(b_BDVSA!W1038&lt;&gt;"",ABS(b_BDVSA!W1038),"")</f>
        <v/>
      </c>
      <c r="Y1038" s="125" t="str">
        <f>IF(AND(b_BDVSA!W1038&lt;&gt;"",b_BDVSA!W1038&lt;&gt;0)=TRUE,IF(b_BDVSA!W1038&gt;0,"D","A"),"")</f>
        <v/>
      </c>
      <c r="Z1038" s="126" t="str">
        <f>IF(b_BDVSA!X1038&lt;&gt;"",ABS(b_BDVSA!X1038),"")</f>
        <v/>
      </c>
    </row>
    <row r="1039" spans="1:26">
      <c r="A1039" s="117" t="str">
        <f>IF(dati_pdc!A1035&lt;&gt;"",IF(dati_pdc!D1035=1,RIGHT(dati_pdc!A1035,dati_pdc!E1035),dati_pdc!A1035),"")</f>
        <v/>
      </c>
      <c r="B1039" s="117" t="str">
        <f>IF(dati_pdc!B1035&lt;&gt;"",dati_pdc!B1035,"")</f>
        <v/>
      </c>
      <c r="C1039" s="117" t="str">
        <f>IF(dati_pdc!C1035&lt;&gt;"",dati_pdc!C1035,"")</f>
        <v/>
      </c>
      <c r="D1039" s="117" t="str">
        <f>IF(dati_pdc!D1035&lt;&gt;"",dati_pdc!D1035,"")</f>
        <v/>
      </c>
      <c r="E1039" s="125" t="str">
        <f>IF(b_BDVSA!F1039&lt;&gt;"",ABS(b_BDVSA!F1039),"")</f>
        <v/>
      </c>
      <c r="F1039" s="125" t="str">
        <f>IF(AND(b_BDVSA!F1039&lt;&gt;"",b_BDVSA!F1039&lt;&gt;0)=TRUE,IF(b_BDVSA!F1039&gt;0,"D","A"),"")</f>
        <v/>
      </c>
      <c r="G1039" s="125" t="str">
        <f>IF(b_BDVSA!G1039&lt;&gt;"",ABS(b_BDVSA!G1039),"")</f>
        <v/>
      </c>
      <c r="H1039" s="125" t="str">
        <f>IF(AND(b_BDVSA!G1039&lt;&gt;"",b_BDVSA!G1039&lt;&gt;0)=TRUE,IF(b_BDVSA!G1039&gt;0,"D","A"),"")</f>
        <v/>
      </c>
      <c r="I1039" s="125" t="str">
        <f>IF(b_BDVSA!H1039&lt;&gt;"",ABS(b_BDVSA!H1039),"")</f>
        <v/>
      </c>
      <c r="J1039" s="125" t="str">
        <f>IF(AND(b_BDVSA!H1039&lt;&gt;"",b_BDVSA!H1039&lt;&gt;0)=TRUE,IF(b_BDVSA!H1039&gt;0,"D","A"),"")</f>
        <v/>
      </c>
      <c r="K1039" s="126" t="str">
        <f>IF(b_BDVSA!I1039&lt;&gt;"",ABS(b_BDVSA!I1039),"")</f>
        <v/>
      </c>
      <c r="L1039" s="125" t="str">
        <f>IF(b_BDVSA!L1039&lt;&gt;"",ABS(b_BDVSA!L1039),"")</f>
        <v/>
      </c>
      <c r="M1039" s="125" t="str">
        <f>IF(AND(b_BDVSA!L1039&lt;&gt;"",b_BDVSA!L1039&lt;&gt;0)=TRUE,IF(b_BDVSA!L1039&gt;0,"D","A"),"")</f>
        <v/>
      </c>
      <c r="N1039" s="125" t="str">
        <f>IF(b_BDVSA!M1039&lt;&gt;"",ABS(b_BDVSA!M1039),"")</f>
        <v/>
      </c>
      <c r="O1039" s="125" t="str">
        <f>IF(AND(b_BDVSA!M1039&lt;&gt;"",b_BDVSA!M1039&lt;&gt;0)=TRUE,IF(b_BDVSA!M1039&gt;0,"D","A"),"")</f>
        <v/>
      </c>
      <c r="P1039" s="126" t="str">
        <f>IF(b_BDVSA!N1039&lt;&gt;"",ABS(b_BDVSA!N1039),"")</f>
        <v/>
      </c>
      <c r="Q1039" s="125" t="str">
        <f>IF(b_BDVSA!Q1039&lt;&gt;"",ABS(b_BDVSA!Q1039),"")</f>
        <v/>
      </c>
      <c r="R1039" s="125" t="str">
        <f>IF(AND(b_BDVSA!Q1039&lt;&gt;"",b_BDVSA!Q1039&lt;&gt;0)=TRUE,IF(b_BDVSA!Q1039&gt;0,"D","A"),"")</f>
        <v/>
      </c>
      <c r="S1039" s="125" t="str">
        <f>IF(b_BDVSA!R1039&lt;&gt;"",ABS(b_BDVSA!R1039),"")</f>
        <v/>
      </c>
      <c r="T1039" s="125" t="str">
        <f>IF(AND(b_BDVSA!R1039&lt;&gt;"",b_BDVSA!R1039&lt;&gt;0)=TRUE,IF(b_BDVSA!R1039&gt;0,"D","A"),"")</f>
        <v/>
      </c>
      <c r="U1039" s="126" t="str">
        <f>IF(b_BDVSA!S1039&lt;&gt;"",ABS(b_BDVSA!S1039),"")</f>
        <v/>
      </c>
      <c r="V1039" s="125" t="str">
        <f>IF(b_BDVSA!V1039&lt;&gt;"",ABS(b_BDVSA!V1039),"")</f>
        <v/>
      </c>
      <c r="W1039" s="125" t="str">
        <f>IF(AND(b_BDVSA!V1039&lt;&gt;"",b_BDVSA!V1039&lt;&gt;0)=TRUE,IF(b_BDVSA!V1039&gt;0,"D","A"),"")</f>
        <v/>
      </c>
      <c r="X1039" s="125" t="str">
        <f>IF(b_BDVSA!W1039&lt;&gt;"",ABS(b_BDVSA!W1039),"")</f>
        <v/>
      </c>
      <c r="Y1039" s="125" t="str">
        <f>IF(AND(b_BDVSA!W1039&lt;&gt;"",b_BDVSA!W1039&lt;&gt;0)=TRUE,IF(b_BDVSA!W1039&gt;0,"D","A"),"")</f>
        <v/>
      </c>
      <c r="Z1039" s="126" t="str">
        <f>IF(b_BDVSA!X1039&lt;&gt;"",ABS(b_BDVSA!X1039),"")</f>
        <v/>
      </c>
    </row>
    <row r="1040" spans="1:26">
      <c r="A1040" s="117" t="str">
        <f>IF(dati_pdc!A1036&lt;&gt;"",IF(dati_pdc!D1036=1,RIGHT(dati_pdc!A1036,dati_pdc!E1036),dati_pdc!A1036),"")</f>
        <v/>
      </c>
      <c r="B1040" s="117" t="str">
        <f>IF(dati_pdc!B1036&lt;&gt;"",dati_pdc!B1036,"")</f>
        <v/>
      </c>
      <c r="C1040" s="117" t="str">
        <f>IF(dati_pdc!C1036&lt;&gt;"",dati_pdc!C1036,"")</f>
        <v/>
      </c>
      <c r="D1040" s="117" t="str">
        <f>IF(dati_pdc!D1036&lt;&gt;"",dati_pdc!D1036,"")</f>
        <v/>
      </c>
      <c r="E1040" s="125" t="str">
        <f>IF(b_BDVSA!F1040&lt;&gt;"",ABS(b_BDVSA!F1040),"")</f>
        <v/>
      </c>
      <c r="F1040" s="125" t="str">
        <f>IF(AND(b_BDVSA!F1040&lt;&gt;"",b_BDVSA!F1040&lt;&gt;0)=TRUE,IF(b_BDVSA!F1040&gt;0,"D","A"),"")</f>
        <v/>
      </c>
      <c r="G1040" s="125" t="str">
        <f>IF(b_BDVSA!G1040&lt;&gt;"",ABS(b_BDVSA!G1040),"")</f>
        <v/>
      </c>
      <c r="H1040" s="125" t="str">
        <f>IF(AND(b_BDVSA!G1040&lt;&gt;"",b_BDVSA!G1040&lt;&gt;0)=TRUE,IF(b_BDVSA!G1040&gt;0,"D","A"),"")</f>
        <v/>
      </c>
      <c r="I1040" s="125" t="str">
        <f>IF(b_BDVSA!H1040&lt;&gt;"",ABS(b_BDVSA!H1040),"")</f>
        <v/>
      </c>
      <c r="J1040" s="125" t="str">
        <f>IF(AND(b_BDVSA!H1040&lt;&gt;"",b_BDVSA!H1040&lt;&gt;0)=TRUE,IF(b_BDVSA!H1040&gt;0,"D","A"),"")</f>
        <v/>
      </c>
      <c r="K1040" s="126" t="str">
        <f>IF(b_BDVSA!I1040&lt;&gt;"",ABS(b_BDVSA!I1040),"")</f>
        <v/>
      </c>
      <c r="L1040" s="125" t="str">
        <f>IF(b_BDVSA!L1040&lt;&gt;"",ABS(b_BDVSA!L1040),"")</f>
        <v/>
      </c>
      <c r="M1040" s="125" t="str">
        <f>IF(AND(b_BDVSA!L1040&lt;&gt;"",b_BDVSA!L1040&lt;&gt;0)=TRUE,IF(b_BDVSA!L1040&gt;0,"D","A"),"")</f>
        <v/>
      </c>
      <c r="N1040" s="125" t="str">
        <f>IF(b_BDVSA!M1040&lt;&gt;"",ABS(b_BDVSA!M1040),"")</f>
        <v/>
      </c>
      <c r="O1040" s="125" t="str">
        <f>IF(AND(b_BDVSA!M1040&lt;&gt;"",b_BDVSA!M1040&lt;&gt;0)=TRUE,IF(b_BDVSA!M1040&gt;0,"D","A"),"")</f>
        <v/>
      </c>
      <c r="P1040" s="126" t="str">
        <f>IF(b_BDVSA!N1040&lt;&gt;"",ABS(b_BDVSA!N1040),"")</f>
        <v/>
      </c>
      <c r="Q1040" s="125" t="str">
        <f>IF(b_BDVSA!Q1040&lt;&gt;"",ABS(b_BDVSA!Q1040),"")</f>
        <v/>
      </c>
      <c r="R1040" s="125" t="str">
        <f>IF(AND(b_BDVSA!Q1040&lt;&gt;"",b_BDVSA!Q1040&lt;&gt;0)=TRUE,IF(b_BDVSA!Q1040&gt;0,"D","A"),"")</f>
        <v/>
      </c>
      <c r="S1040" s="125" t="str">
        <f>IF(b_BDVSA!R1040&lt;&gt;"",ABS(b_BDVSA!R1040),"")</f>
        <v/>
      </c>
      <c r="T1040" s="125" t="str">
        <f>IF(AND(b_BDVSA!R1040&lt;&gt;"",b_BDVSA!R1040&lt;&gt;0)=TRUE,IF(b_BDVSA!R1040&gt;0,"D","A"),"")</f>
        <v/>
      </c>
      <c r="U1040" s="126" t="str">
        <f>IF(b_BDVSA!S1040&lt;&gt;"",ABS(b_BDVSA!S1040),"")</f>
        <v/>
      </c>
      <c r="V1040" s="125" t="str">
        <f>IF(b_BDVSA!V1040&lt;&gt;"",ABS(b_BDVSA!V1040),"")</f>
        <v/>
      </c>
      <c r="W1040" s="125" t="str">
        <f>IF(AND(b_BDVSA!V1040&lt;&gt;"",b_BDVSA!V1040&lt;&gt;0)=TRUE,IF(b_BDVSA!V1040&gt;0,"D","A"),"")</f>
        <v/>
      </c>
      <c r="X1040" s="125" t="str">
        <f>IF(b_BDVSA!W1040&lt;&gt;"",ABS(b_BDVSA!W1040),"")</f>
        <v/>
      </c>
      <c r="Y1040" s="125" t="str">
        <f>IF(AND(b_BDVSA!W1040&lt;&gt;"",b_BDVSA!W1040&lt;&gt;0)=TRUE,IF(b_BDVSA!W1040&gt;0,"D","A"),"")</f>
        <v/>
      </c>
      <c r="Z1040" s="126" t="str">
        <f>IF(b_BDVSA!X1040&lt;&gt;"",ABS(b_BDVSA!X1040),"")</f>
        <v/>
      </c>
    </row>
    <row r="1041" spans="1:26">
      <c r="A1041" s="117" t="str">
        <f>IF(dati_pdc!A1037&lt;&gt;"",IF(dati_pdc!D1037=1,RIGHT(dati_pdc!A1037,dati_pdc!E1037),dati_pdc!A1037),"")</f>
        <v/>
      </c>
      <c r="B1041" s="117" t="str">
        <f>IF(dati_pdc!B1037&lt;&gt;"",dati_pdc!B1037,"")</f>
        <v/>
      </c>
      <c r="C1041" s="117" t="str">
        <f>IF(dati_pdc!C1037&lt;&gt;"",dati_pdc!C1037,"")</f>
        <v/>
      </c>
      <c r="D1041" s="117" t="str">
        <f>IF(dati_pdc!D1037&lt;&gt;"",dati_pdc!D1037,"")</f>
        <v/>
      </c>
      <c r="E1041" s="125" t="str">
        <f>IF(b_BDVSA!F1041&lt;&gt;"",ABS(b_BDVSA!F1041),"")</f>
        <v/>
      </c>
      <c r="F1041" s="125" t="str">
        <f>IF(AND(b_BDVSA!F1041&lt;&gt;"",b_BDVSA!F1041&lt;&gt;0)=TRUE,IF(b_BDVSA!F1041&gt;0,"D","A"),"")</f>
        <v/>
      </c>
      <c r="G1041" s="125" t="str">
        <f>IF(b_BDVSA!G1041&lt;&gt;"",ABS(b_BDVSA!G1041),"")</f>
        <v/>
      </c>
      <c r="H1041" s="125" t="str">
        <f>IF(AND(b_BDVSA!G1041&lt;&gt;"",b_BDVSA!G1041&lt;&gt;0)=TRUE,IF(b_BDVSA!G1041&gt;0,"D","A"),"")</f>
        <v/>
      </c>
      <c r="I1041" s="125" t="str">
        <f>IF(b_BDVSA!H1041&lt;&gt;"",ABS(b_BDVSA!H1041),"")</f>
        <v/>
      </c>
      <c r="J1041" s="125" t="str">
        <f>IF(AND(b_BDVSA!H1041&lt;&gt;"",b_BDVSA!H1041&lt;&gt;0)=TRUE,IF(b_BDVSA!H1041&gt;0,"D","A"),"")</f>
        <v/>
      </c>
      <c r="K1041" s="126" t="str">
        <f>IF(b_BDVSA!I1041&lt;&gt;"",ABS(b_BDVSA!I1041),"")</f>
        <v/>
      </c>
      <c r="L1041" s="125" t="str">
        <f>IF(b_BDVSA!L1041&lt;&gt;"",ABS(b_BDVSA!L1041),"")</f>
        <v/>
      </c>
      <c r="M1041" s="125" t="str">
        <f>IF(AND(b_BDVSA!L1041&lt;&gt;"",b_BDVSA!L1041&lt;&gt;0)=TRUE,IF(b_BDVSA!L1041&gt;0,"D","A"),"")</f>
        <v/>
      </c>
      <c r="N1041" s="125" t="str">
        <f>IF(b_BDVSA!M1041&lt;&gt;"",ABS(b_BDVSA!M1041),"")</f>
        <v/>
      </c>
      <c r="O1041" s="125" t="str">
        <f>IF(AND(b_BDVSA!M1041&lt;&gt;"",b_BDVSA!M1041&lt;&gt;0)=TRUE,IF(b_BDVSA!M1041&gt;0,"D","A"),"")</f>
        <v/>
      </c>
      <c r="P1041" s="126" t="str">
        <f>IF(b_BDVSA!N1041&lt;&gt;"",ABS(b_BDVSA!N1041),"")</f>
        <v/>
      </c>
      <c r="Q1041" s="125" t="str">
        <f>IF(b_BDVSA!Q1041&lt;&gt;"",ABS(b_BDVSA!Q1041),"")</f>
        <v/>
      </c>
      <c r="R1041" s="125" t="str">
        <f>IF(AND(b_BDVSA!Q1041&lt;&gt;"",b_BDVSA!Q1041&lt;&gt;0)=TRUE,IF(b_BDVSA!Q1041&gt;0,"D","A"),"")</f>
        <v/>
      </c>
      <c r="S1041" s="125" t="str">
        <f>IF(b_BDVSA!R1041&lt;&gt;"",ABS(b_BDVSA!R1041),"")</f>
        <v/>
      </c>
      <c r="T1041" s="125" t="str">
        <f>IF(AND(b_BDVSA!R1041&lt;&gt;"",b_BDVSA!R1041&lt;&gt;0)=TRUE,IF(b_BDVSA!R1041&gt;0,"D","A"),"")</f>
        <v/>
      </c>
      <c r="U1041" s="126" t="str">
        <f>IF(b_BDVSA!S1041&lt;&gt;"",ABS(b_BDVSA!S1041),"")</f>
        <v/>
      </c>
      <c r="V1041" s="125" t="str">
        <f>IF(b_BDVSA!V1041&lt;&gt;"",ABS(b_BDVSA!V1041),"")</f>
        <v/>
      </c>
      <c r="W1041" s="125" t="str">
        <f>IF(AND(b_BDVSA!V1041&lt;&gt;"",b_BDVSA!V1041&lt;&gt;0)=TRUE,IF(b_BDVSA!V1041&gt;0,"D","A"),"")</f>
        <v/>
      </c>
      <c r="X1041" s="125" t="str">
        <f>IF(b_BDVSA!W1041&lt;&gt;"",ABS(b_BDVSA!W1041),"")</f>
        <v/>
      </c>
      <c r="Y1041" s="125" t="str">
        <f>IF(AND(b_BDVSA!W1041&lt;&gt;"",b_BDVSA!W1041&lt;&gt;0)=TRUE,IF(b_BDVSA!W1041&gt;0,"D","A"),"")</f>
        <v/>
      </c>
      <c r="Z1041" s="126" t="str">
        <f>IF(b_BDVSA!X1041&lt;&gt;"",ABS(b_BDVSA!X1041),"")</f>
        <v/>
      </c>
    </row>
    <row r="1042" spans="1:26">
      <c r="A1042" s="117" t="str">
        <f>IF(dati_pdc!A1038&lt;&gt;"",IF(dati_pdc!D1038=1,RIGHT(dati_pdc!A1038,dati_pdc!E1038),dati_pdc!A1038),"")</f>
        <v/>
      </c>
      <c r="B1042" s="117" t="str">
        <f>IF(dati_pdc!B1038&lt;&gt;"",dati_pdc!B1038,"")</f>
        <v/>
      </c>
      <c r="C1042" s="117" t="str">
        <f>IF(dati_pdc!C1038&lt;&gt;"",dati_pdc!C1038,"")</f>
        <v/>
      </c>
      <c r="D1042" s="117" t="str">
        <f>IF(dati_pdc!D1038&lt;&gt;"",dati_pdc!D1038,"")</f>
        <v/>
      </c>
      <c r="E1042" s="125" t="str">
        <f>IF(b_BDVSA!F1042&lt;&gt;"",ABS(b_BDVSA!F1042),"")</f>
        <v/>
      </c>
      <c r="F1042" s="125" t="str">
        <f>IF(AND(b_BDVSA!F1042&lt;&gt;"",b_BDVSA!F1042&lt;&gt;0)=TRUE,IF(b_BDVSA!F1042&gt;0,"D","A"),"")</f>
        <v/>
      </c>
      <c r="G1042" s="125" t="str">
        <f>IF(b_BDVSA!G1042&lt;&gt;"",ABS(b_BDVSA!G1042),"")</f>
        <v/>
      </c>
      <c r="H1042" s="125" t="str">
        <f>IF(AND(b_BDVSA!G1042&lt;&gt;"",b_BDVSA!G1042&lt;&gt;0)=TRUE,IF(b_BDVSA!G1042&gt;0,"D","A"),"")</f>
        <v/>
      </c>
      <c r="I1042" s="125" t="str">
        <f>IF(b_BDVSA!H1042&lt;&gt;"",ABS(b_BDVSA!H1042),"")</f>
        <v/>
      </c>
      <c r="J1042" s="125" t="str">
        <f>IF(AND(b_BDVSA!H1042&lt;&gt;"",b_BDVSA!H1042&lt;&gt;0)=TRUE,IF(b_BDVSA!H1042&gt;0,"D","A"),"")</f>
        <v/>
      </c>
      <c r="K1042" s="126" t="str">
        <f>IF(b_BDVSA!I1042&lt;&gt;"",ABS(b_BDVSA!I1042),"")</f>
        <v/>
      </c>
      <c r="L1042" s="125" t="str">
        <f>IF(b_BDVSA!L1042&lt;&gt;"",ABS(b_BDVSA!L1042),"")</f>
        <v/>
      </c>
      <c r="M1042" s="125" t="str">
        <f>IF(AND(b_BDVSA!L1042&lt;&gt;"",b_BDVSA!L1042&lt;&gt;0)=TRUE,IF(b_BDVSA!L1042&gt;0,"D","A"),"")</f>
        <v/>
      </c>
      <c r="N1042" s="125" t="str">
        <f>IF(b_BDVSA!M1042&lt;&gt;"",ABS(b_BDVSA!M1042),"")</f>
        <v/>
      </c>
      <c r="O1042" s="125" t="str">
        <f>IF(AND(b_BDVSA!M1042&lt;&gt;"",b_BDVSA!M1042&lt;&gt;0)=TRUE,IF(b_BDVSA!M1042&gt;0,"D","A"),"")</f>
        <v/>
      </c>
      <c r="P1042" s="126" t="str">
        <f>IF(b_BDVSA!N1042&lt;&gt;"",ABS(b_BDVSA!N1042),"")</f>
        <v/>
      </c>
      <c r="Q1042" s="125" t="str">
        <f>IF(b_BDVSA!Q1042&lt;&gt;"",ABS(b_BDVSA!Q1042),"")</f>
        <v/>
      </c>
      <c r="R1042" s="125" t="str">
        <f>IF(AND(b_BDVSA!Q1042&lt;&gt;"",b_BDVSA!Q1042&lt;&gt;0)=TRUE,IF(b_BDVSA!Q1042&gt;0,"D","A"),"")</f>
        <v/>
      </c>
      <c r="S1042" s="125" t="str">
        <f>IF(b_BDVSA!R1042&lt;&gt;"",ABS(b_BDVSA!R1042),"")</f>
        <v/>
      </c>
      <c r="T1042" s="125" t="str">
        <f>IF(AND(b_BDVSA!R1042&lt;&gt;"",b_BDVSA!R1042&lt;&gt;0)=TRUE,IF(b_BDVSA!R1042&gt;0,"D","A"),"")</f>
        <v/>
      </c>
      <c r="U1042" s="126" t="str">
        <f>IF(b_BDVSA!S1042&lt;&gt;"",ABS(b_BDVSA!S1042),"")</f>
        <v/>
      </c>
      <c r="V1042" s="125" t="str">
        <f>IF(b_BDVSA!V1042&lt;&gt;"",ABS(b_BDVSA!V1042),"")</f>
        <v/>
      </c>
      <c r="W1042" s="125" t="str">
        <f>IF(AND(b_BDVSA!V1042&lt;&gt;"",b_BDVSA!V1042&lt;&gt;0)=TRUE,IF(b_BDVSA!V1042&gt;0,"D","A"),"")</f>
        <v/>
      </c>
      <c r="X1042" s="125" t="str">
        <f>IF(b_BDVSA!W1042&lt;&gt;"",ABS(b_BDVSA!W1042),"")</f>
        <v/>
      </c>
      <c r="Y1042" s="125" t="str">
        <f>IF(AND(b_BDVSA!W1042&lt;&gt;"",b_BDVSA!W1042&lt;&gt;0)=TRUE,IF(b_BDVSA!W1042&gt;0,"D","A"),"")</f>
        <v/>
      </c>
      <c r="Z1042" s="126" t="str">
        <f>IF(b_BDVSA!X1042&lt;&gt;"",ABS(b_BDVSA!X1042),"")</f>
        <v/>
      </c>
    </row>
    <row r="1043" spans="1:26">
      <c r="A1043" s="117" t="str">
        <f>IF(dati_pdc!A1039&lt;&gt;"",IF(dati_pdc!D1039=1,RIGHT(dati_pdc!A1039,dati_pdc!E1039),dati_pdc!A1039),"")</f>
        <v/>
      </c>
      <c r="B1043" s="117" t="str">
        <f>IF(dati_pdc!B1039&lt;&gt;"",dati_pdc!B1039,"")</f>
        <v/>
      </c>
      <c r="C1043" s="117" t="str">
        <f>IF(dati_pdc!C1039&lt;&gt;"",dati_pdc!C1039,"")</f>
        <v/>
      </c>
      <c r="D1043" s="117" t="str">
        <f>IF(dati_pdc!D1039&lt;&gt;"",dati_pdc!D1039,"")</f>
        <v/>
      </c>
      <c r="E1043" s="125" t="str">
        <f>IF(b_BDVSA!F1043&lt;&gt;"",ABS(b_BDVSA!F1043),"")</f>
        <v/>
      </c>
      <c r="F1043" s="125" t="str">
        <f>IF(AND(b_BDVSA!F1043&lt;&gt;"",b_BDVSA!F1043&lt;&gt;0)=TRUE,IF(b_BDVSA!F1043&gt;0,"D","A"),"")</f>
        <v/>
      </c>
      <c r="G1043" s="125" t="str">
        <f>IF(b_BDVSA!G1043&lt;&gt;"",ABS(b_BDVSA!G1043),"")</f>
        <v/>
      </c>
      <c r="H1043" s="125" t="str">
        <f>IF(AND(b_BDVSA!G1043&lt;&gt;"",b_BDVSA!G1043&lt;&gt;0)=TRUE,IF(b_BDVSA!G1043&gt;0,"D","A"),"")</f>
        <v/>
      </c>
      <c r="I1043" s="125" t="str">
        <f>IF(b_BDVSA!H1043&lt;&gt;"",ABS(b_BDVSA!H1043),"")</f>
        <v/>
      </c>
      <c r="J1043" s="125" t="str">
        <f>IF(AND(b_BDVSA!H1043&lt;&gt;"",b_BDVSA!H1043&lt;&gt;0)=TRUE,IF(b_BDVSA!H1043&gt;0,"D","A"),"")</f>
        <v/>
      </c>
      <c r="K1043" s="126" t="str">
        <f>IF(b_BDVSA!I1043&lt;&gt;"",ABS(b_BDVSA!I1043),"")</f>
        <v/>
      </c>
      <c r="L1043" s="125" t="str">
        <f>IF(b_BDVSA!L1043&lt;&gt;"",ABS(b_BDVSA!L1043),"")</f>
        <v/>
      </c>
      <c r="M1043" s="125" t="str">
        <f>IF(AND(b_BDVSA!L1043&lt;&gt;"",b_BDVSA!L1043&lt;&gt;0)=TRUE,IF(b_BDVSA!L1043&gt;0,"D","A"),"")</f>
        <v/>
      </c>
      <c r="N1043" s="125" t="str">
        <f>IF(b_BDVSA!M1043&lt;&gt;"",ABS(b_BDVSA!M1043),"")</f>
        <v/>
      </c>
      <c r="O1043" s="125" t="str">
        <f>IF(AND(b_BDVSA!M1043&lt;&gt;"",b_BDVSA!M1043&lt;&gt;0)=TRUE,IF(b_BDVSA!M1043&gt;0,"D","A"),"")</f>
        <v/>
      </c>
      <c r="P1043" s="126" t="str">
        <f>IF(b_BDVSA!N1043&lt;&gt;"",ABS(b_BDVSA!N1043),"")</f>
        <v/>
      </c>
      <c r="Q1043" s="125" t="str">
        <f>IF(b_BDVSA!Q1043&lt;&gt;"",ABS(b_BDVSA!Q1043),"")</f>
        <v/>
      </c>
      <c r="R1043" s="125" t="str">
        <f>IF(AND(b_BDVSA!Q1043&lt;&gt;"",b_BDVSA!Q1043&lt;&gt;0)=TRUE,IF(b_BDVSA!Q1043&gt;0,"D","A"),"")</f>
        <v/>
      </c>
      <c r="S1043" s="125" t="str">
        <f>IF(b_BDVSA!R1043&lt;&gt;"",ABS(b_BDVSA!R1043),"")</f>
        <v/>
      </c>
      <c r="T1043" s="125" t="str">
        <f>IF(AND(b_BDVSA!R1043&lt;&gt;"",b_BDVSA!R1043&lt;&gt;0)=TRUE,IF(b_BDVSA!R1043&gt;0,"D","A"),"")</f>
        <v/>
      </c>
      <c r="U1043" s="126" t="str">
        <f>IF(b_BDVSA!S1043&lt;&gt;"",ABS(b_BDVSA!S1043),"")</f>
        <v/>
      </c>
      <c r="V1043" s="125" t="str">
        <f>IF(b_BDVSA!V1043&lt;&gt;"",ABS(b_BDVSA!V1043),"")</f>
        <v/>
      </c>
      <c r="W1043" s="125" t="str">
        <f>IF(AND(b_BDVSA!V1043&lt;&gt;"",b_BDVSA!V1043&lt;&gt;0)=TRUE,IF(b_BDVSA!V1043&gt;0,"D","A"),"")</f>
        <v/>
      </c>
      <c r="X1043" s="125" t="str">
        <f>IF(b_BDVSA!W1043&lt;&gt;"",ABS(b_BDVSA!W1043),"")</f>
        <v/>
      </c>
      <c r="Y1043" s="125" t="str">
        <f>IF(AND(b_BDVSA!W1043&lt;&gt;"",b_BDVSA!W1043&lt;&gt;0)=TRUE,IF(b_BDVSA!W1043&gt;0,"D","A"),"")</f>
        <v/>
      </c>
      <c r="Z1043" s="126" t="str">
        <f>IF(b_BDVSA!X1043&lt;&gt;"",ABS(b_BDVSA!X1043),"")</f>
        <v/>
      </c>
    </row>
    <row r="1044" spans="1:26">
      <c r="A1044" s="117" t="str">
        <f>IF(dati_pdc!A1040&lt;&gt;"",IF(dati_pdc!D1040=1,RIGHT(dati_pdc!A1040,dati_pdc!E1040),dati_pdc!A1040),"")</f>
        <v/>
      </c>
      <c r="B1044" s="117" t="str">
        <f>IF(dati_pdc!B1040&lt;&gt;"",dati_pdc!B1040,"")</f>
        <v/>
      </c>
      <c r="C1044" s="117" t="str">
        <f>IF(dati_pdc!C1040&lt;&gt;"",dati_pdc!C1040,"")</f>
        <v/>
      </c>
      <c r="D1044" s="117" t="str">
        <f>IF(dati_pdc!D1040&lt;&gt;"",dati_pdc!D1040,"")</f>
        <v/>
      </c>
      <c r="E1044" s="125" t="str">
        <f>IF(b_BDVSA!F1044&lt;&gt;"",ABS(b_BDVSA!F1044),"")</f>
        <v/>
      </c>
      <c r="F1044" s="125" t="str">
        <f>IF(AND(b_BDVSA!F1044&lt;&gt;"",b_BDVSA!F1044&lt;&gt;0)=TRUE,IF(b_BDVSA!F1044&gt;0,"D","A"),"")</f>
        <v/>
      </c>
      <c r="G1044" s="125" t="str">
        <f>IF(b_BDVSA!G1044&lt;&gt;"",ABS(b_BDVSA!G1044),"")</f>
        <v/>
      </c>
      <c r="H1044" s="125" t="str">
        <f>IF(AND(b_BDVSA!G1044&lt;&gt;"",b_BDVSA!G1044&lt;&gt;0)=TRUE,IF(b_BDVSA!G1044&gt;0,"D","A"),"")</f>
        <v/>
      </c>
      <c r="I1044" s="125" t="str">
        <f>IF(b_BDVSA!H1044&lt;&gt;"",ABS(b_BDVSA!H1044),"")</f>
        <v/>
      </c>
      <c r="J1044" s="125" t="str">
        <f>IF(AND(b_BDVSA!H1044&lt;&gt;"",b_BDVSA!H1044&lt;&gt;0)=TRUE,IF(b_BDVSA!H1044&gt;0,"D","A"),"")</f>
        <v/>
      </c>
      <c r="K1044" s="126" t="str">
        <f>IF(b_BDVSA!I1044&lt;&gt;"",ABS(b_BDVSA!I1044),"")</f>
        <v/>
      </c>
      <c r="L1044" s="125" t="str">
        <f>IF(b_BDVSA!L1044&lt;&gt;"",ABS(b_BDVSA!L1044),"")</f>
        <v/>
      </c>
      <c r="M1044" s="125" t="str">
        <f>IF(AND(b_BDVSA!L1044&lt;&gt;"",b_BDVSA!L1044&lt;&gt;0)=TRUE,IF(b_BDVSA!L1044&gt;0,"D","A"),"")</f>
        <v/>
      </c>
      <c r="N1044" s="125" t="str">
        <f>IF(b_BDVSA!M1044&lt;&gt;"",ABS(b_BDVSA!M1044),"")</f>
        <v/>
      </c>
      <c r="O1044" s="125" t="str">
        <f>IF(AND(b_BDVSA!M1044&lt;&gt;"",b_BDVSA!M1044&lt;&gt;0)=TRUE,IF(b_BDVSA!M1044&gt;0,"D","A"),"")</f>
        <v/>
      </c>
      <c r="P1044" s="126" t="str">
        <f>IF(b_BDVSA!N1044&lt;&gt;"",ABS(b_BDVSA!N1044),"")</f>
        <v/>
      </c>
      <c r="Q1044" s="125" t="str">
        <f>IF(b_BDVSA!Q1044&lt;&gt;"",ABS(b_BDVSA!Q1044),"")</f>
        <v/>
      </c>
      <c r="R1044" s="125" t="str">
        <f>IF(AND(b_BDVSA!Q1044&lt;&gt;"",b_BDVSA!Q1044&lt;&gt;0)=TRUE,IF(b_BDVSA!Q1044&gt;0,"D","A"),"")</f>
        <v/>
      </c>
      <c r="S1044" s="125" t="str">
        <f>IF(b_BDVSA!R1044&lt;&gt;"",ABS(b_BDVSA!R1044),"")</f>
        <v/>
      </c>
      <c r="T1044" s="125" t="str">
        <f>IF(AND(b_BDVSA!R1044&lt;&gt;"",b_BDVSA!R1044&lt;&gt;0)=TRUE,IF(b_BDVSA!R1044&gt;0,"D","A"),"")</f>
        <v/>
      </c>
      <c r="U1044" s="126" t="str">
        <f>IF(b_BDVSA!S1044&lt;&gt;"",ABS(b_BDVSA!S1044),"")</f>
        <v/>
      </c>
      <c r="V1044" s="125" t="str">
        <f>IF(b_BDVSA!V1044&lt;&gt;"",ABS(b_BDVSA!V1044),"")</f>
        <v/>
      </c>
      <c r="W1044" s="125" t="str">
        <f>IF(AND(b_BDVSA!V1044&lt;&gt;"",b_BDVSA!V1044&lt;&gt;0)=TRUE,IF(b_BDVSA!V1044&gt;0,"D","A"),"")</f>
        <v/>
      </c>
      <c r="X1044" s="125" t="str">
        <f>IF(b_BDVSA!W1044&lt;&gt;"",ABS(b_BDVSA!W1044),"")</f>
        <v/>
      </c>
      <c r="Y1044" s="125" t="str">
        <f>IF(AND(b_BDVSA!W1044&lt;&gt;"",b_BDVSA!W1044&lt;&gt;0)=TRUE,IF(b_BDVSA!W1044&gt;0,"D","A"),"")</f>
        <v/>
      </c>
      <c r="Z1044" s="126" t="str">
        <f>IF(b_BDVSA!X1044&lt;&gt;"",ABS(b_BDVSA!X1044),"")</f>
        <v/>
      </c>
    </row>
    <row r="1045" spans="1:26">
      <c r="A1045" s="117" t="str">
        <f>IF(dati_pdc!A1041&lt;&gt;"",IF(dati_pdc!D1041=1,RIGHT(dati_pdc!A1041,dati_pdc!E1041),dati_pdc!A1041),"")</f>
        <v/>
      </c>
      <c r="B1045" s="117" t="str">
        <f>IF(dati_pdc!B1041&lt;&gt;"",dati_pdc!B1041,"")</f>
        <v/>
      </c>
      <c r="C1045" s="117" t="str">
        <f>IF(dati_pdc!C1041&lt;&gt;"",dati_pdc!C1041,"")</f>
        <v/>
      </c>
      <c r="D1045" s="117" t="str">
        <f>IF(dati_pdc!D1041&lt;&gt;"",dati_pdc!D1041,"")</f>
        <v/>
      </c>
      <c r="E1045" s="125" t="str">
        <f>IF(b_BDVSA!F1045&lt;&gt;"",ABS(b_BDVSA!F1045),"")</f>
        <v/>
      </c>
      <c r="F1045" s="125" t="str">
        <f>IF(AND(b_BDVSA!F1045&lt;&gt;"",b_BDVSA!F1045&lt;&gt;0)=TRUE,IF(b_BDVSA!F1045&gt;0,"D","A"),"")</f>
        <v/>
      </c>
      <c r="G1045" s="125" t="str">
        <f>IF(b_BDVSA!G1045&lt;&gt;"",ABS(b_BDVSA!G1045),"")</f>
        <v/>
      </c>
      <c r="H1045" s="125" t="str">
        <f>IF(AND(b_BDVSA!G1045&lt;&gt;"",b_BDVSA!G1045&lt;&gt;0)=TRUE,IF(b_BDVSA!G1045&gt;0,"D","A"),"")</f>
        <v/>
      </c>
      <c r="I1045" s="125" t="str">
        <f>IF(b_BDVSA!H1045&lt;&gt;"",ABS(b_BDVSA!H1045),"")</f>
        <v/>
      </c>
      <c r="J1045" s="125" t="str">
        <f>IF(AND(b_BDVSA!H1045&lt;&gt;"",b_BDVSA!H1045&lt;&gt;0)=TRUE,IF(b_BDVSA!H1045&gt;0,"D","A"),"")</f>
        <v/>
      </c>
      <c r="K1045" s="126" t="str">
        <f>IF(b_BDVSA!I1045&lt;&gt;"",ABS(b_BDVSA!I1045),"")</f>
        <v/>
      </c>
      <c r="L1045" s="125" t="str">
        <f>IF(b_BDVSA!L1045&lt;&gt;"",ABS(b_BDVSA!L1045),"")</f>
        <v/>
      </c>
      <c r="M1045" s="125" t="str">
        <f>IF(AND(b_BDVSA!L1045&lt;&gt;"",b_BDVSA!L1045&lt;&gt;0)=TRUE,IF(b_BDVSA!L1045&gt;0,"D","A"),"")</f>
        <v/>
      </c>
      <c r="N1045" s="125" t="str">
        <f>IF(b_BDVSA!M1045&lt;&gt;"",ABS(b_BDVSA!M1045),"")</f>
        <v/>
      </c>
      <c r="O1045" s="125" t="str">
        <f>IF(AND(b_BDVSA!M1045&lt;&gt;"",b_BDVSA!M1045&lt;&gt;0)=TRUE,IF(b_BDVSA!M1045&gt;0,"D","A"),"")</f>
        <v/>
      </c>
      <c r="P1045" s="126" t="str">
        <f>IF(b_BDVSA!N1045&lt;&gt;"",ABS(b_BDVSA!N1045),"")</f>
        <v/>
      </c>
      <c r="Q1045" s="125" t="str">
        <f>IF(b_BDVSA!Q1045&lt;&gt;"",ABS(b_BDVSA!Q1045),"")</f>
        <v/>
      </c>
      <c r="R1045" s="125" t="str">
        <f>IF(AND(b_BDVSA!Q1045&lt;&gt;"",b_BDVSA!Q1045&lt;&gt;0)=TRUE,IF(b_BDVSA!Q1045&gt;0,"D","A"),"")</f>
        <v/>
      </c>
      <c r="S1045" s="125" t="str">
        <f>IF(b_BDVSA!R1045&lt;&gt;"",ABS(b_BDVSA!R1045),"")</f>
        <v/>
      </c>
      <c r="T1045" s="125" t="str">
        <f>IF(AND(b_BDVSA!R1045&lt;&gt;"",b_BDVSA!R1045&lt;&gt;0)=TRUE,IF(b_BDVSA!R1045&gt;0,"D","A"),"")</f>
        <v/>
      </c>
      <c r="U1045" s="126" t="str">
        <f>IF(b_BDVSA!S1045&lt;&gt;"",ABS(b_BDVSA!S1045),"")</f>
        <v/>
      </c>
      <c r="V1045" s="125" t="str">
        <f>IF(b_BDVSA!V1045&lt;&gt;"",ABS(b_BDVSA!V1045),"")</f>
        <v/>
      </c>
      <c r="W1045" s="125" t="str">
        <f>IF(AND(b_BDVSA!V1045&lt;&gt;"",b_BDVSA!V1045&lt;&gt;0)=TRUE,IF(b_BDVSA!V1045&gt;0,"D","A"),"")</f>
        <v/>
      </c>
      <c r="X1045" s="125" t="str">
        <f>IF(b_BDVSA!W1045&lt;&gt;"",ABS(b_BDVSA!W1045),"")</f>
        <v/>
      </c>
      <c r="Y1045" s="125" t="str">
        <f>IF(AND(b_BDVSA!W1045&lt;&gt;"",b_BDVSA!W1045&lt;&gt;0)=TRUE,IF(b_BDVSA!W1045&gt;0,"D","A"),"")</f>
        <v/>
      </c>
      <c r="Z1045" s="126" t="str">
        <f>IF(b_BDVSA!X1045&lt;&gt;"",ABS(b_BDVSA!X1045),"")</f>
        <v/>
      </c>
    </row>
    <row r="1046" spans="1:26">
      <c r="A1046" s="117" t="str">
        <f>IF(dati_pdc!A1042&lt;&gt;"",IF(dati_pdc!D1042=1,RIGHT(dati_pdc!A1042,dati_pdc!E1042),dati_pdc!A1042),"")</f>
        <v/>
      </c>
      <c r="B1046" s="117" t="str">
        <f>IF(dati_pdc!B1042&lt;&gt;"",dati_pdc!B1042,"")</f>
        <v/>
      </c>
      <c r="C1046" s="117" t="str">
        <f>IF(dati_pdc!C1042&lt;&gt;"",dati_pdc!C1042,"")</f>
        <v/>
      </c>
      <c r="D1046" s="117" t="str">
        <f>IF(dati_pdc!D1042&lt;&gt;"",dati_pdc!D1042,"")</f>
        <v/>
      </c>
      <c r="E1046" s="125" t="str">
        <f>IF(b_BDVSA!F1046&lt;&gt;"",ABS(b_BDVSA!F1046),"")</f>
        <v/>
      </c>
      <c r="F1046" s="125" t="str">
        <f>IF(AND(b_BDVSA!F1046&lt;&gt;"",b_BDVSA!F1046&lt;&gt;0)=TRUE,IF(b_BDVSA!F1046&gt;0,"D","A"),"")</f>
        <v/>
      </c>
      <c r="G1046" s="125" t="str">
        <f>IF(b_BDVSA!G1046&lt;&gt;"",ABS(b_BDVSA!G1046),"")</f>
        <v/>
      </c>
      <c r="H1046" s="125" t="str">
        <f>IF(AND(b_BDVSA!G1046&lt;&gt;"",b_BDVSA!G1046&lt;&gt;0)=TRUE,IF(b_BDVSA!G1046&gt;0,"D","A"),"")</f>
        <v/>
      </c>
      <c r="I1046" s="125" t="str">
        <f>IF(b_BDVSA!H1046&lt;&gt;"",ABS(b_BDVSA!H1046),"")</f>
        <v/>
      </c>
      <c r="J1046" s="125" t="str">
        <f>IF(AND(b_BDVSA!H1046&lt;&gt;"",b_BDVSA!H1046&lt;&gt;0)=TRUE,IF(b_BDVSA!H1046&gt;0,"D","A"),"")</f>
        <v/>
      </c>
      <c r="K1046" s="126" t="str">
        <f>IF(b_BDVSA!I1046&lt;&gt;"",ABS(b_BDVSA!I1046),"")</f>
        <v/>
      </c>
      <c r="L1046" s="125" t="str">
        <f>IF(b_BDVSA!L1046&lt;&gt;"",ABS(b_BDVSA!L1046),"")</f>
        <v/>
      </c>
      <c r="M1046" s="125" t="str">
        <f>IF(AND(b_BDVSA!L1046&lt;&gt;"",b_BDVSA!L1046&lt;&gt;0)=TRUE,IF(b_BDVSA!L1046&gt;0,"D","A"),"")</f>
        <v/>
      </c>
      <c r="N1046" s="125" t="str">
        <f>IF(b_BDVSA!M1046&lt;&gt;"",ABS(b_BDVSA!M1046),"")</f>
        <v/>
      </c>
      <c r="O1046" s="125" t="str">
        <f>IF(AND(b_BDVSA!M1046&lt;&gt;"",b_BDVSA!M1046&lt;&gt;0)=TRUE,IF(b_BDVSA!M1046&gt;0,"D","A"),"")</f>
        <v/>
      </c>
      <c r="P1046" s="126" t="str">
        <f>IF(b_BDVSA!N1046&lt;&gt;"",ABS(b_BDVSA!N1046),"")</f>
        <v/>
      </c>
      <c r="Q1046" s="125" t="str">
        <f>IF(b_BDVSA!Q1046&lt;&gt;"",ABS(b_BDVSA!Q1046),"")</f>
        <v/>
      </c>
      <c r="R1046" s="125" t="str">
        <f>IF(AND(b_BDVSA!Q1046&lt;&gt;"",b_BDVSA!Q1046&lt;&gt;0)=TRUE,IF(b_BDVSA!Q1046&gt;0,"D","A"),"")</f>
        <v/>
      </c>
      <c r="S1046" s="125" t="str">
        <f>IF(b_BDVSA!R1046&lt;&gt;"",ABS(b_BDVSA!R1046),"")</f>
        <v/>
      </c>
      <c r="T1046" s="125" t="str">
        <f>IF(AND(b_BDVSA!R1046&lt;&gt;"",b_BDVSA!R1046&lt;&gt;0)=TRUE,IF(b_BDVSA!R1046&gt;0,"D","A"),"")</f>
        <v/>
      </c>
      <c r="U1046" s="126" t="str">
        <f>IF(b_BDVSA!S1046&lt;&gt;"",ABS(b_BDVSA!S1046),"")</f>
        <v/>
      </c>
      <c r="V1046" s="125" t="str">
        <f>IF(b_BDVSA!V1046&lt;&gt;"",ABS(b_BDVSA!V1046),"")</f>
        <v/>
      </c>
      <c r="W1046" s="125" t="str">
        <f>IF(AND(b_BDVSA!V1046&lt;&gt;"",b_BDVSA!V1046&lt;&gt;0)=TRUE,IF(b_BDVSA!V1046&gt;0,"D","A"),"")</f>
        <v/>
      </c>
      <c r="X1046" s="125" t="str">
        <f>IF(b_BDVSA!W1046&lt;&gt;"",ABS(b_BDVSA!W1046),"")</f>
        <v/>
      </c>
      <c r="Y1046" s="125" t="str">
        <f>IF(AND(b_BDVSA!W1046&lt;&gt;"",b_BDVSA!W1046&lt;&gt;0)=TRUE,IF(b_BDVSA!W1046&gt;0,"D","A"),"")</f>
        <v/>
      </c>
      <c r="Z1046" s="126" t="str">
        <f>IF(b_BDVSA!X1046&lt;&gt;"",ABS(b_BDVSA!X1046),"")</f>
        <v/>
      </c>
    </row>
    <row r="1047" spans="1:26">
      <c r="A1047" s="117" t="str">
        <f>IF(dati_pdc!A1043&lt;&gt;"",IF(dati_pdc!D1043=1,RIGHT(dati_pdc!A1043,dati_pdc!E1043),dati_pdc!A1043),"")</f>
        <v/>
      </c>
      <c r="B1047" s="117" t="str">
        <f>IF(dati_pdc!B1043&lt;&gt;"",dati_pdc!B1043,"")</f>
        <v/>
      </c>
      <c r="C1047" s="117" t="str">
        <f>IF(dati_pdc!C1043&lt;&gt;"",dati_pdc!C1043,"")</f>
        <v/>
      </c>
      <c r="D1047" s="117" t="str">
        <f>IF(dati_pdc!D1043&lt;&gt;"",dati_pdc!D1043,"")</f>
        <v/>
      </c>
      <c r="E1047" s="125" t="str">
        <f>IF(b_BDVSA!F1047&lt;&gt;"",ABS(b_BDVSA!F1047),"")</f>
        <v/>
      </c>
      <c r="F1047" s="125" t="str">
        <f>IF(AND(b_BDVSA!F1047&lt;&gt;"",b_BDVSA!F1047&lt;&gt;0)=TRUE,IF(b_BDVSA!F1047&gt;0,"D","A"),"")</f>
        <v/>
      </c>
      <c r="G1047" s="125" t="str">
        <f>IF(b_BDVSA!G1047&lt;&gt;"",ABS(b_BDVSA!G1047),"")</f>
        <v/>
      </c>
      <c r="H1047" s="125" t="str">
        <f>IF(AND(b_BDVSA!G1047&lt;&gt;"",b_BDVSA!G1047&lt;&gt;0)=TRUE,IF(b_BDVSA!G1047&gt;0,"D","A"),"")</f>
        <v/>
      </c>
      <c r="I1047" s="125" t="str">
        <f>IF(b_BDVSA!H1047&lt;&gt;"",ABS(b_BDVSA!H1047),"")</f>
        <v/>
      </c>
      <c r="J1047" s="125" t="str">
        <f>IF(AND(b_BDVSA!H1047&lt;&gt;"",b_BDVSA!H1047&lt;&gt;0)=TRUE,IF(b_BDVSA!H1047&gt;0,"D","A"),"")</f>
        <v/>
      </c>
      <c r="K1047" s="126" t="str">
        <f>IF(b_BDVSA!I1047&lt;&gt;"",ABS(b_BDVSA!I1047),"")</f>
        <v/>
      </c>
      <c r="L1047" s="125" t="str">
        <f>IF(b_BDVSA!L1047&lt;&gt;"",ABS(b_BDVSA!L1047),"")</f>
        <v/>
      </c>
      <c r="M1047" s="125" t="str">
        <f>IF(AND(b_BDVSA!L1047&lt;&gt;"",b_BDVSA!L1047&lt;&gt;0)=TRUE,IF(b_BDVSA!L1047&gt;0,"D","A"),"")</f>
        <v/>
      </c>
      <c r="N1047" s="125" t="str">
        <f>IF(b_BDVSA!M1047&lt;&gt;"",ABS(b_BDVSA!M1047),"")</f>
        <v/>
      </c>
      <c r="O1047" s="125" t="str">
        <f>IF(AND(b_BDVSA!M1047&lt;&gt;"",b_BDVSA!M1047&lt;&gt;0)=TRUE,IF(b_BDVSA!M1047&gt;0,"D","A"),"")</f>
        <v/>
      </c>
      <c r="P1047" s="126" t="str">
        <f>IF(b_BDVSA!N1047&lt;&gt;"",ABS(b_BDVSA!N1047),"")</f>
        <v/>
      </c>
      <c r="Q1047" s="125" t="str">
        <f>IF(b_BDVSA!Q1047&lt;&gt;"",ABS(b_BDVSA!Q1047),"")</f>
        <v/>
      </c>
      <c r="R1047" s="125" t="str">
        <f>IF(AND(b_BDVSA!Q1047&lt;&gt;"",b_BDVSA!Q1047&lt;&gt;0)=TRUE,IF(b_BDVSA!Q1047&gt;0,"D","A"),"")</f>
        <v/>
      </c>
      <c r="S1047" s="125" t="str">
        <f>IF(b_BDVSA!R1047&lt;&gt;"",ABS(b_BDVSA!R1047),"")</f>
        <v/>
      </c>
      <c r="T1047" s="125" t="str">
        <f>IF(AND(b_BDVSA!R1047&lt;&gt;"",b_BDVSA!R1047&lt;&gt;0)=TRUE,IF(b_BDVSA!R1047&gt;0,"D","A"),"")</f>
        <v/>
      </c>
      <c r="U1047" s="126" t="str">
        <f>IF(b_BDVSA!S1047&lt;&gt;"",ABS(b_BDVSA!S1047),"")</f>
        <v/>
      </c>
      <c r="V1047" s="125" t="str">
        <f>IF(b_BDVSA!V1047&lt;&gt;"",ABS(b_BDVSA!V1047),"")</f>
        <v/>
      </c>
      <c r="W1047" s="125" t="str">
        <f>IF(AND(b_BDVSA!V1047&lt;&gt;"",b_BDVSA!V1047&lt;&gt;0)=TRUE,IF(b_BDVSA!V1047&gt;0,"D","A"),"")</f>
        <v/>
      </c>
      <c r="X1047" s="125" t="str">
        <f>IF(b_BDVSA!W1047&lt;&gt;"",ABS(b_BDVSA!W1047),"")</f>
        <v/>
      </c>
      <c r="Y1047" s="125" t="str">
        <f>IF(AND(b_BDVSA!W1047&lt;&gt;"",b_BDVSA!W1047&lt;&gt;0)=TRUE,IF(b_BDVSA!W1047&gt;0,"D","A"),"")</f>
        <v/>
      </c>
      <c r="Z1047" s="126" t="str">
        <f>IF(b_BDVSA!X1047&lt;&gt;"",ABS(b_BDVSA!X1047),"")</f>
        <v/>
      </c>
    </row>
    <row r="1048" spans="1:26">
      <c r="A1048" s="117" t="str">
        <f>IF(dati_pdc!A1044&lt;&gt;"",IF(dati_pdc!D1044=1,RIGHT(dati_pdc!A1044,dati_pdc!E1044),dati_pdc!A1044),"")</f>
        <v/>
      </c>
      <c r="B1048" s="117" t="str">
        <f>IF(dati_pdc!B1044&lt;&gt;"",dati_pdc!B1044,"")</f>
        <v/>
      </c>
      <c r="C1048" s="117" t="str">
        <f>IF(dati_pdc!C1044&lt;&gt;"",dati_pdc!C1044,"")</f>
        <v/>
      </c>
      <c r="D1048" s="117" t="str">
        <f>IF(dati_pdc!D1044&lt;&gt;"",dati_pdc!D1044,"")</f>
        <v/>
      </c>
      <c r="E1048" s="125" t="str">
        <f>IF(b_BDVSA!F1048&lt;&gt;"",ABS(b_BDVSA!F1048),"")</f>
        <v/>
      </c>
      <c r="F1048" s="125" t="str">
        <f>IF(AND(b_BDVSA!F1048&lt;&gt;"",b_BDVSA!F1048&lt;&gt;0)=TRUE,IF(b_BDVSA!F1048&gt;0,"D","A"),"")</f>
        <v/>
      </c>
      <c r="G1048" s="125" t="str">
        <f>IF(b_BDVSA!G1048&lt;&gt;"",ABS(b_BDVSA!G1048),"")</f>
        <v/>
      </c>
      <c r="H1048" s="125" t="str">
        <f>IF(AND(b_BDVSA!G1048&lt;&gt;"",b_BDVSA!G1048&lt;&gt;0)=TRUE,IF(b_BDVSA!G1048&gt;0,"D","A"),"")</f>
        <v/>
      </c>
      <c r="I1048" s="125" t="str">
        <f>IF(b_BDVSA!H1048&lt;&gt;"",ABS(b_BDVSA!H1048),"")</f>
        <v/>
      </c>
      <c r="J1048" s="125" t="str">
        <f>IF(AND(b_BDVSA!H1048&lt;&gt;"",b_BDVSA!H1048&lt;&gt;0)=TRUE,IF(b_BDVSA!H1048&gt;0,"D","A"),"")</f>
        <v/>
      </c>
      <c r="K1048" s="126" t="str">
        <f>IF(b_BDVSA!I1048&lt;&gt;"",ABS(b_BDVSA!I1048),"")</f>
        <v/>
      </c>
      <c r="L1048" s="125" t="str">
        <f>IF(b_BDVSA!L1048&lt;&gt;"",ABS(b_BDVSA!L1048),"")</f>
        <v/>
      </c>
      <c r="M1048" s="125" t="str">
        <f>IF(AND(b_BDVSA!L1048&lt;&gt;"",b_BDVSA!L1048&lt;&gt;0)=TRUE,IF(b_BDVSA!L1048&gt;0,"D","A"),"")</f>
        <v/>
      </c>
      <c r="N1048" s="125" t="str">
        <f>IF(b_BDVSA!M1048&lt;&gt;"",ABS(b_BDVSA!M1048),"")</f>
        <v/>
      </c>
      <c r="O1048" s="125" t="str">
        <f>IF(AND(b_BDVSA!M1048&lt;&gt;"",b_BDVSA!M1048&lt;&gt;0)=TRUE,IF(b_BDVSA!M1048&gt;0,"D","A"),"")</f>
        <v/>
      </c>
      <c r="P1048" s="126" t="str">
        <f>IF(b_BDVSA!N1048&lt;&gt;"",ABS(b_BDVSA!N1048),"")</f>
        <v/>
      </c>
      <c r="Q1048" s="125" t="str">
        <f>IF(b_BDVSA!Q1048&lt;&gt;"",ABS(b_BDVSA!Q1048),"")</f>
        <v/>
      </c>
      <c r="R1048" s="125" t="str">
        <f>IF(AND(b_BDVSA!Q1048&lt;&gt;"",b_BDVSA!Q1048&lt;&gt;0)=TRUE,IF(b_BDVSA!Q1048&gt;0,"D","A"),"")</f>
        <v/>
      </c>
      <c r="S1048" s="125" t="str">
        <f>IF(b_BDVSA!R1048&lt;&gt;"",ABS(b_BDVSA!R1048),"")</f>
        <v/>
      </c>
      <c r="T1048" s="125" t="str">
        <f>IF(AND(b_BDVSA!R1048&lt;&gt;"",b_BDVSA!R1048&lt;&gt;0)=TRUE,IF(b_BDVSA!R1048&gt;0,"D","A"),"")</f>
        <v/>
      </c>
      <c r="U1048" s="126" t="str">
        <f>IF(b_BDVSA!S1048&lt;&gt;"",ABS(b_BDVSA!S1048),"")</f>
        <v/>
      </c>
      <c r="V1048" s="125" t="str">
        <f>IF(b_BDVSA!V1048&lt;&gt;"",ABS(b_BDVSA!V1048),"")</f>
        <v/>
      </c>
      <c r="W1048" s="125" t="str">
        <f>IF(AND(b_BDVSA!V1048&lt;&gt;"",b_BDVSA!V1048&lt;&gt;0)=TRUE,IF(b_BDVSA!V1048&gt;0,"D","A"),"")</f>
        <v/>
      </c>
      <c r="X1048" s="125" t="str">
        <f>IF(b_BDVSA!W1048&lt;&gt;"",ABS(b_BDVSA!W1048),"")</f>
        <v/>
      </c>
      <c r="Y1048" s="125" t="str">
        <f>IF(AND(b_BDVSA!W1048&lt;&gt;"",b_BDVSA!W1048&lt;&gt;0)=TRUE,IF(b_BDVSA!W1048&gt;0,"D","A"),"")</f>
        <v/>
      </c>
      <c r="Z1048" s="126" t="str">
        <f>IF(b_BDVSA!X1048&lt;&gt;"",ABS(b_BDVSA!X1048),"")</f>
        <v/>
      </c>
    </row>
    <row r="1049" spans="1:26">
      <c r="A1049" s="117" t="str">
        <f>IF(dati_pdc!A1045&lt;&gt;"",IF(dati_pdc!D1045=1,RIGHT(dati_pdc!A1045,dati_pdc!E1045),dati_pdc!A1045),"")</f>
        <v/>
      </c>
      <c r="B1049" s="117" t="str">
        <f>IF(dati_pdc!B1045&lt;&gt;"",dati_pdc!B1045,"")</f>
        <v/>
      </c>
      <c r="C1049" s="117" t="str">
        <f>IF(dati_pdc!C1045&lt;&gt;"",dati_pdc!C1045,"")</f>
        <v/>
      </c>
      <c r="D1049" s="117" t="str">
        <f>IF(dati_pdc!D1045&lt;&gt;"",dati_pdc!D1045,"")</f>
        <v/>
      </c>
      <c r="E1049" s="125" t="str">
        <f>IF(b_BDVSA!F1049&lt;&gt;"",ABS(b_BDVSA!F1049),"")</f>
        <v/>
      </c>
      <c r="F1049" s="125" t="str">
        <f>IF(AND(b_BDVSA!F1049&lt;&gt;"",b_BDVSA!F1049&lt;&gt;0)=TRUE,IF(b_BDVSA!F1049&gt;0,"D","A"),"")</f>
        <v/>
      </c>
      <c r="G1049" s="125" t="str">
        <f>IF(b_BDVSA!G1049&lt;&gt;"",ABS(b_BDVSA!G1049),"")</f>
        <v/>
      </c>
      <c r="H1049" s="125" t="str">
        <f>IF(AND(b_BDVSA!G1049&lt;&gt;"",b_BDVSA!G1049&lt;&gt;0)=TRUE,IF(b_BDVSA!G1049&gt;0,"D","A"),"")</f>
        <v/>
      </c>
      <c r="I1049" s="125" t="str">
        <f>IF(b_BDVSA!H1049&lt;&gt;"",ABS(b_BDVSA!H1049),"")</f>
        <v/>
      </c>
      <c r="J1049" s="125" t="str">
        <f>IF(AND(b_BDVSA!H1049&lt;&gt;"",b_BDVSA!H1049&lt;&gt;0)=TRUE,IF(b_BDVSA!H1049&gt;0,"D","A"),"")</f>
        <v/>
      </c>
      <c r="K1049" s="126" t="str">
        <f>IF(b_BDVSA!I1049&lt;&gt;"",ABS(b_BDVSA!I1049),"")</f>
        <v/>
      </c>
      <c r="L1049" s="125" t="str">
        <f>IF(b_BDVSA!L1049&lt;&gt;"",ABS(b_BDVSA!L1049),"")</f>
        <v/>
      </c>
      <c r="M1049" s="125" t="str">
        <f>IF(AND(b_BDVSA!L1049&lt;&gt;"",b_BDVSA!L1049&lt;&gt;0)=TRUE,IF(b_BDVSA!L1049&gt;0,"D","A"),"")</f>
        <v/>
      </c>
      <c r="N1049" s="125" t="str">
        <f>IF(b_BDVSA!M1049&lt;&gt;"",ABS(b_BDVSA!M1049),"")</f>
        <v/>
      </c>
      <c r="O1049" s="125" t="str">
        <f>IF(AND(b_BDVSA!M1049&lt;&gt;"",b_BDVSA!M1049&lt;&gt;0)=TRUE,IF(b_BDVSA!M1049&gt;0,"D","A"),"")</f>
        <v/>
      </c>
      <c r="P1049" s="126" t="str">
        <f>IF(b_BDVSA!N1049&lt;&gt;"",ABS(b_BDVSA!N1049),"")</f>
        <v/>
      </c>
      <c r="Q1049" s="125" t="str">
        <f>IF(b_BDVSA!Q1049&lt;&gt;"",ABS(b_BDVSA!Q1049),"")</f>
        <v/>
      </c>
      <c r="R1049" s="125" t="str">
        <f>IF(AND(b_BDVSA!Q1049&lt;&gt;"",b_BDVSA!Q1049&lt;&gt;0)=TRUE,IF(b_BDVSA!Q1049&gt;0,"D","A"),"")</f>
        <v/>
      </c>
      <c r="S1049" s="125" t="str">
        <f>IF(b_BDVSA!R1049&lt;&gt;"",ABS(b_BDVSA!R1049),"")</f>
        <v/>
      </c>
      <c r="T1049" s="125" t="str">
        <f>IF(AND(b_BDVSA!R1049&lt;&gt;"",b_BDVSA!R1049&lt;&gt;0)=TRUE,IF(b_BDVSA!R1049&gt;0,"D","A"),"")</f>
        <v/>
      </c>
      <c r="U1049" s="126" t="str">
        <f>IF(b_BDVSA!S1049&lt;&gt;"",ABS(b_BDVSA!S1049),"")</f>
        <v/>
      </c>
      <c r="V1049" s="125" t="str">
        <f>IF(b_BDVSA!V1049&lt;&gt;"",ABS(b_BDVSA!V1049),"")</f>
        <v/>
      </c>
      <c r="W1049" s="125" t="str">
        <f>IF(AND(b_BDVSA!V1049&lt;&gt;"",b_BDVSA!V1049&lt;&gt;0)=TRUE,IF(b_BDVSA!V1049&gt;0,"D","A"),"")</f>
        <v/>
      </c>
      <c r="X1049" s="125" t="str">
        <f>IF(b_BDVSA!W1049&lt;&gt;"",ABS(b_BDVSA!W1049),"")</f>
        <v/>
      </c>
      <c r="Y1049" s="125" t="str">
        <f>IF(AND(b_BDVSA!W1049&lt;&gt;"",b_BDVSA!W1049&lt;&gt;0)=TRUE,IF(b_BDVSA!W1049&gt;0,"D","A"),"")</f>
        <v/>
      </c>
      <c r="Z1049" s="126" t="str">
        <f>IF(b_BDVSA!X1049&lt;&gt;"",ABS(b_BDVSA!X1049),"")</f>
        <v/>
      </c>
    </row>
    <row r="1050" spans="1:26">
      <c r="A1050" s="117" t="str">
        <f>IF(dati_pdc!A1046&lt;&gt;"",IF(dati_pdc!D1046=1,RIGHT(dati_pdc!A1046,dati_pdc!E1046),dati_pdc!A1046),"")</f>
        <v/>
      </c>
      <c r="B1050" s="117" t="str">
        <f>IF(dati_pdc!B1046&lt;&gt;"",dati_pdc!B1046,"")</f>
        <v/>
      </c>
      <c r="C1050" s="117" t="str">
        <f>IF(dati_pdc!C1046&lt;&gt;"",dati_pdc!C1046,"")</f>
        <v/>
      </c>
      <c r="D1050" s="117" t="str">
        <f>IF(dati_pdc!D1046&lt;&gt;"",dati_pdc!D1046,"")</f>
        <v/>
      </c>
      <c r="E1050" s="125" t="str">
        <f>IF(b_BDVSA!F1050&lt;&gt;"",ABS(b_BDVSA!F1050),"")</f>
        <v/>
      </c>
      <c r="F1050" s="125" t="str">
        <f>IF(AND(b_BDVSA!F1050&lt;&gt;"",b_BDVSA!F1050&lt;&gt;0)=TRUE,IF(b_BDVSA!F1050&gt;0,"D","A"),"")</f>
        <v/>
      </c>
      <c r="G1050" s="125" t="str">
        <f>IF(b_BDVSA!G1050&lt;&gt;"",ABS(b_BDVSA!G1050),"")</f>
        <v/>
      </c>
      <c r="H1050" s="125" t="str">
        <f>IF(AND(b_BDVSA!G1050&lt;&gt;"",b_BDVSA!G1050&lt;&gt;0)=TRUE,IF(b_BDVSA!G1050&gt;0,"D","A"),"")</f>
        <v/>
      </c>
      <c r="I1050" s="125" t="str">
        <f>IF(b_BDVSA!H1050&lt;&gt;"",ABS(b_BDVSA!H1050),"")</f>
        <v/>
      </c>
      <c r="J1050" s="125" t="str">
        <f>IF(AND(b_BDVSA!H1050&lt;&gt;"",b_BDVSA!H1050&lt;&gt;0)=TRUE,IF(b_BDVSA!H1050&gt;0,"D","A"),"")</f>
        <v/>
      </c>
      <c r="K1050" s="126" t="str">
        <f>IF(b_BDVSA!I1050&lt;&gt;"",ABS(b_BDVSA!I1050),"")</f>
        <v/>
      </c>
      <c r="L1050" s="125" t="str">
        <f>IF(b_BDVSA!L1050&lt;&gt;"",ABS(b_BDVSA!L1050),"")</f>
        <v/>
      </c>
      <c r="M1050" s="125" t="str">
        <f>IF(AND(b_BDVSA!L1050&lt;&gt;"",b_BDVSA!L1050&lt;&gt;0)=TRUE,IF(b_BDVSA!L1050&gt;0,"D","A"),"")</f>
        <v/>
      </c>
      <c r="N1050" s="125" t="str">
        <f>IF(b_BDVSA!M1050&lt;&gt;"",ABS(b_BDVSA!M1050),"")</f>
        <v/>
      </c>
      <c r="O1050" s="125" t="str">
        <f>IF(AND(b_BDVSA!M1050&lt;&gt;"",b_BDVSA!M1050&lt;&gt;0)=TRUE,IF(b_BDVSA!M1050&gt;0,"D","A"),"")</f>
        <v/>
      </c>
      <c r="P1050" s="126" t="str">
        <f>IF(b_BDVSA!N1050&lt;&gt;"",ABS(b_BDVSA!N1050),"")</f>
        <v/>
      </c>
      <c r="Q1050" s="125" t="str">
        <f>IF(b_BDVSA!Q1050&lt;&gt;"",ABS(b_BDVSA!Q1050),"")</f>
        <v/>
      </c>
      <c r="R1050" s="125" t="str">
        <f>IF(AND(b_BDVSA!Q1050&lt;&gt;"",b_BDVSA!Q1050&lt;&gt;0)=TRUE,IF(b_BDVSA!Q1050&gt;0,"D","A"),"")</f>
        <v/>
      </c>
      <c r="S1050" s="125" t="str">
        <f>IF(b_BDVSA!R1050&lt;&gt;"",ABS(b_BDVSA!R1050),"")</f>
        <v/>
      </c>
      <c r="T1050" s="125" t="str">
        <f>IF(AND(b_BDVSA!R1050&lt;&gt;"",b_BDVSA!R1050&lt;&gt;0)=TRUE,IF(b_BDVSA!R1050&gt;0,"D","A"),"")</f>
        <v/>
      </c>
      <c r="U1050" s="126" t="str">
        <f>IF(b_BDVSA!S1050&lt;&gt;"",ABS(b_BDVSA!S1050),"")</f>
        <v/>
      </c>
      <c r="V1050" s="125" t="str">
        <f>IF(b_BDVSA!V1050&lt;&gt;"",ABS(b_BDVSA!V1050),"")</f>
        <v/>
      </c>
      <c r="W1050" s="125" t="str">
        <f>IF(AND(b_BDVSA!V1050&lt;&gt;"",b_BDVSA!V1050&lt;&gt;0)=TRUE,IF(b_BDVSA!V1050&gt;0,"D","A"),"")</f>
        <v/>
      </c>
      <c r="X1050" s="125" t="str">
        <f>IF(b_BDVSA!W1050&lt;&gt;"",ABS(b_BDVSA!W1050),"")</f>
        <v/>
      </c>
      <c r="Y1050" s="125" t="str">
        <f>IF(AND(b_BDVSA!W1050&lt;&gt;"",b_BDVSA!W1050&lt;&gt;0)=TRUE,IF(b_BDVSA!W1050&gt;0,"D","A"),"")</f>
        <v/>
      </c>
      <c r="Z1050" s="126" t="str">
        <f>IF(b_BDVSA!X1050&lt;&gt;"",ABS(b_BDVSA!X1050),"")</f>
        <v/>
      </c>
    </row>
    <row r="1051" spans="1:26">
      <c r="A1051" s="117" t="str">
        <f>IF(dati_pdc!A1047&lt;&gt;"",IF(dati_pdc!D1047=1,RIGHT(dati_pdc!A1047,dati_pdc!E1047),dati_pdc!A1047),"")</f>
        <v/>
      </c>
      <c r="B1051" s="117" t="str">
        <f>IF(dati_pdc!B1047&lt;&gt;"",dati_pdc!B1047,"")</f>
        <v/>
      </c>
      <c r="C1051" s="117" t="str">
        <f>IF(dati_pdc!C1047&lt;&gt;"",dati_pdc!C1047,"")</f>
        <v/>
      </c>
      <c r="D1051" s="117" t="str">
        <f>IF(dati_pdc!D1047&lt;&gt;"",dati_pdc!D1047,"")</f>
        <v/>
      </c>
      <c r="E1051" s="125" t="str">
        <f>IF(b_BDVSA!F1051&lt;&gt;"",ABS(b_BDVSA!F1051),"")</f>
        <v/>
      </c>
      <c r="F1051" s="125" t="str">
        <f>IF(AND(b_BDVSA!F1051&lt;&gt;"",b_BDVSA!F1051&lt;&gt;0)=TRUE,IF(b_BDVSA!F1051&gt;0,"D","A"),"")</f>
        <v/>
      </c>
      <c r="G1051" s="125" t="str">
        <f>IF(b_BDVSA!G1051&lt;&gt;"",ABS(b_BDVSA!G1051),"")</f>
        <v/>
      </c>
      <c r="H1051" s="125" t="str">
        <f>IF(AND(b_BDVSA!G1051&lt;&gt;"",b_BDVSA!G1051&lt;&gt;0)=TRUE,IF(b_BDVSA!G1051&gt;0,"D","A"),"")</f>
        <v/>
      </c>
      <c r="I1051" s="125" t="str">
        <f>IF(b_BDVSA!H1051&lt;&gt;"",ABS(b_BDVSA!H1051),"")</f>
        <v/>
      </c>
      <c r="J1051" s="125" t="str">
        <f>IF(AND(b_BDVSA!H1051&lt;&gt;"",b_BDVSA!H1051&lt;&gt;0)=TRUE,IF(b_BDVSA!H1051&gt;0,"D","A"),"")</f>
        <v/>
      </c>
      <c r="K1051" s="126" t="str">
        <f>IF(b_BDVSA!I1051&lt;&gt;"",ABS(b_BDVSA!I1051),"")</f>
        <v/>
      </c>
      <c r="L1051" s="125" t="str">
        <f>IF(b_BDVSA!L1051&lt;&gt;"",ABS(b_BDVSA!L1051),"")</f>
        <v/>
      </c>
      <c r="M1051" s="125" t="str">
        <f>IF(AND(b_BDVSA!L1051&lt;&gt;"",b_BDVSA!L1051&lt;&gt;0)=TRUE,IF(b_BDVSA!L1051&gt;0,"D","A"),"")</f>
        <v/>
      </c>
      <c r="N1051" s="125" t="str">
        <f>IF(b_BDVSA!M1051&lt;&gt;"",ABS(b_BDVSA!M1051),"")</f>
        <v/>
      </c>
      <c r="O1051" s="125" t="str">
        <f>IF(AND(b_BDVSA!M1051&lt;&gt;"",b_BDVSA!M1051&lt;&gt;0)=TRUE,IF(b_BDVSA!M1051&gt;0,"D","A"),"")</f>
        <v/>
      </c>
      <c r="P1051" s="126" t="str">
        <f>IF(b_BDVSA!N1051&lt;&gt;"",ABS(b_BDVSA!N1051),"")</f>
        <v/>
      </c>
      <c r="Q1051" s="125" t="str">
        <f>IF(b_BDVSA!Q1051&lt;&gt;"",ABS(b_BDVSA!Q1051),"")</f>
        <v/>
      </c>
      <c r="R1051" s="125" t="str">
        <f>IF(AND(b_BDVSA!Q1051&lt;&gt;"",b_BDVSA!Q1051&lt;&gt;0)=TRUE,IF(b_BDVSA!Q1051&gt;0,"D","A"),"")</f>
        <v/>
      </c>
      <c r="S1051" s="125" t="str">
        <f>IF(b_BDVSA!R1051&lt;&gt;"",ABS(b_BDVSA!R1051),"")</f>
        <v/>
      </c>
      <c r="T1051" s="125" t="str">
        <f>IF(AND(b_BDVSA!R1051&lt;&gt;"",b_BDVSA!R1051&lt;&gt;0)=TRUE,IF(b_BDVSA!R1051&gt;0,"D","A"),"")</f>
        <v/>
      </c>
      <c r="U1051" s="126" t="str">
        <f>IF(b_BDVSA!S1051&lt;&gt;"",ABS(b_BDVSA!S1051),"")</f>
        <v/>
      </c>
      <c r="V1051" s="125" t="str">
        <f>IF(b_BDVSA!V1051&lt;&gt;"",ABS(b_BDVSA!V1051),"")</f>
        <v/>
      </c>
      <c r="W1051" s="125" t="str">
        <f>IF(AND(b_BDVSA!V1051&lt;&gt;"",b_BDVSA!V1051&lt;&gt;0)=TRUE,IF(b_BDVSA!V1051&gt;0,"D","A"),"")</f>
        <v/>
      </c>
      <c r="X1051" s="125" t="str">
        <f>IF(b_BDVSA!W1051&lt;&gt;"",ABS(b_BDVSA!W1051),"")</f>
        <v/>
      </c>
      <c r="Y1051" s="125" t="str">
        <f>IF(AND(b_BDVSA!W1051&lt;&gt;"",b_BDVSA!W1051&lt;&gt;0)=TRUE,IF(b_BDVSA!W1051&gt;0,"D","A"),"")</f>
        <v/>
      </c>
      <c r="Z1051" s="126" t="str">
        <f>IF(b_BDVSA!X1051&lt;&gt;"",ABS(b_BDVSA!X1051),"")</f>
        <v/>
      </c>
    </row>
    <row r="1052" spans="1:26">
      <c r="A1052" s="117" t="str">
        <f>IF(dati_pdc!A1048&lt;&gt;"",IF(dati_pdc!D1048=1,RIGHT(dati_pdc!A1048,dati_pdc!E1048),dati_pdc!A1048),"")</f>
        <v/>
      </c>
      <c r="B1052" s="117" t="str">
        <f>IF(dati_pdc!B1048&lt;&gt;"",dati_pdc!B1048,"")</f>
        <v/>
      </c>
      <c r="C1052" s="117" t="str">
        <f>IF(dati_pdc!C1048&lt;&gt;"",dati_pdc!C1048,"")</f>
        <v/>
      </c>
      <c r="D1052" s="117" t="str">
        <f>IF(dati_pdc!D1048&lt;&gt;"",dati_pdc!D1048,"")</f>
        <v/>
      </c>
      <c r="E1052" s="125" t="str">
        <f>IF(b_BDVSA!F1052&lt;&gt;"",ABS(b_BDVSA!F1052),"")</f>
        <v/>
      </c>
      <c r="F1052" s="125" t="str">
        <f>IF(AND(b_BDVSA!F1052&lt;&gt;"",b_BDVSA!F1052&lt;&gt;0)=TRUE,IF(b_BDVSA!F1052&gt;0,"D","A"),"")</f>
        <v/>
      </c>
      <c r="G1052" s="125" t="str">
        <f>IF(b_BDVSA!G1052&lt;&gt;"",ABS(b_BDVSA!G1052),"")</f>
        <v/>
      </c>
      <c r="H1052" s="125" t="str">
        <f>IF(AND(b_BDVSA!G1052&lt;&gt;"",b_BDVSA!G1052&lt;&gt;0)=TRUE,IF(b_BDVSA!G1052&gt;0,"D","A"),"")</f>
        <v/>
      </c>
      <c r="I1052" s="125" t="str">
        <f>IF(b_BDVSA!H1052&lt;&gt;"",ABS(b_BDVSA!H1052),"")</f>
        <v/>
      </c>
      <c r="J1052" s="125" t="str">
        <f>IF(AND(b_BDVSA!H1052&lt;&gt;"",b_BDVSA!H1052&lt;&gt;0)=TRUE,IF(b_BDVSA!H1052&gt;0,"D","A"),"")</f>
        <v/>
      </c>
      <c r="K1052" s="126" t="str">
        <f>IF(b_BDVSA!I1052&lt;&gt;"",ABS(b_BDVSA!I1052),"")</f>
        <v/>
      </c>
      <c r="L1052" s="125" t="str">
        <f>IF(b_BDVSA!L1052&lt;&gt;"",ABS(b_BDVSA!L1052),"")</f>
        <v/>
      </c>
      <c r="M1052" s="125" t="str">
        <f>IF(AND(b_BDVSA!L1052&lt;&gt;"",b_BDVSA!L1052&lt;&gt;0)=TRUE,IF(b_BDVSA!L1052&gt;0,"D","A"),"")</f>
        <v/>
      </c>
      <c r="N1052" s="125" t="str">
        <f>IF(b_BDVSA!M1052&lt;&gt;"",ABS(b_BDVSA!M1052),"")</f>
        <v/>
      </c>
      <c r="O1052" s="125" t="str">
        <f>IF(AND(b_BDVSA!M1052&lt;&gt;"",b_BDVSA!M1052&lt;&gt;0)=TRUE,IF(b_BDVSA!M1052&gt;0,"D","A"),"")</f>
        <v/>
      </c>
      <c r="P1052" s="126" t="str">
        <f>IF(b_BDVSA!N1052&lt;&gt;"",ABS(b_BDVSA!N1052),"")</f>
        <v/>
      </c>
      <c r="Q1052" s="125" t="str">
        <f>IF(b_BDVSA!Q1052&lt;&gt;"",ABS(b_BDVSA!Q1052),"")</f>
        <v/>
      </c>
      <c r="R1052" s="125" t="str">
        <f>IF(AND(b_BDVSA!Q1052&lt;&gt;"",b_BDVSA!Q1052&lt;&gt;0)=TRUE,IF(b_BDVSA!Q1052&gt;0,"D","A"),"")</f>
        <v/>
      </c>
      <c r="S1052" s="125" t="str">
        <f>IF(b_BDVSA!R1052&lt;&gt;"",ABS(b_BDVSA!R1052),"")</f>
        <v/>
      </c>
      <c r="T1052" s="125" t="str">
        <f>IF(AND(b_BDVSA!R1052&lt;&gt;"",b_BDVSA!R1052&lt;&gt;0)=TRUE,IF(b_BDVSA!R1052&gt;0,"D","A"),"")</f>
        <v/>
      </c>
      <c r="U1052" s="126" t="str">
        <f>IF(b_BDVSA!S1052&lt;&gt;"",ABS(b_BDVSA!S1052),"")</f>
        <v/>
      </c>
      <c r="V1052" s="125" t="str">
        <f>IF(b_BDVSA!V1052&lt;&gt;"",ABS(b_BDVSA!V1052),"")</f>
        <v/>
      </c>
      <c r="W1052" s="125" t="str">
        <f>IF(AND(b_BDVSA!V1052&lt;&gt;"",b_BDVSA!V1052&lt;&gt;0)=TRUE,IF(b_BDVSA!V1052&gt;0,"D","A"),"")</f>
        <v/>
      </c>
      <c r="X1052" s="125" t="str">
        <f>IF(b_BDVSA!W1052&lt;&gt;"",ABS(b_BDVSA!W1052),"")</f>
        <v/>
      </c>
      <c r="Y1052" s="125" t="str">
        <f>IF(AND(b_BDVSA!W1052&lt;&gt;"",b_BDVSA!W1052&lt;&gt;0)=TRUE,IF(b_BDVSA!W1052&gt;0,"D","A"),"")</f>
        <v/>
      </c>
      <c r="Z1052" s="126" t="str">
        <f>IF(b_BDVSA!X1052&lt;&gt;"",ABS(b_BDVSA!X1052),"")</f>
        <v/>
      </c>
    </row>
    <row r="1053" spans="1:26">
      <c r="A1053" s="117" t="str">
        <f>IF(dati_pdc!A1049&lt;&gt;"",IF(dati_pdc!D1049=1,RIGHT(dati_pdc!A1049,dati_pdc!E1049),dati_pdc!A1049),"")</f>
        <v/>
      </c>
      <c r="B1053" s="117" t="str">
        <f>IF(dati_pdc!B1049&lt;&gt;"",dati_pdc!B1049,"")</f>
        <v/>
      </c>
      <c r="C1053" s="117" t="str">
        <f>IF(dati_pdc!C1049&lt;&gt;"",dati_pdc!C1049,"")</f>
        <v/>
      </c>
      <c r="D1053" s="117" t="str">
        <f>IF(dati_pdc!D1049&lt;&gt;"",dati_pdc!D1049,"")</f>
        <v/>
      </c>
      <c r="E1053" s="125" t="str">
        <f>IF(b_BDVSA!F1053&lt;&gt;"",ABS(b_BDVSA!F1053),"")</f>
        <v/>
      </c>
      <c r="F1053" s="125" t="str">
        <f>IF(AND(b_BDVSA!F1053&lt;&gt;"",b_BDVSA!F1053&lt;&gt;0)=TRUE,IF(b_BDVSA!F1053&gt;0,"D","A"),"")</f>
        <v/>
      </c>
      <c r="G1053" s="125" t="str">
        <f>IF(b_BDVSA!G1053&lt;&gt;"",ABS(b_BDVSA!G1053),"")</f>
        <v/>
      </c>
      <c r="H1053" s="125" t="str">
        <f>IF(AND(b_BDVSA!G1053&lt;&gt;"",b_BDVSA!G1053&lt;&gt;0)=TRUE,IF(b_BDVSA!G1053&gt;0,"D","A"),"")</f>
        <v/>
      </c>
      <c r="I1053" s="125" t="str">
        <f>IF(b_BDVSA!H1053&lt;&gt;"",ABS(b_BDVSA!H1053),"")</f>
        <v/>
      </c>
      <c r="J1053" s="125" t="str">
        <f>IF(AND(b_BDVSA!H1053&lt;&gt;"",b_BDVSA!H1053&lt;&gt;0)=TRUE,IF(b_BDVSA!H1053&gt;0,"D","A"),"")</f>
        <v/>
      </c>
      <c r="K1053" s="126" t="str">
        <f>IF(b_BDVSA!I1053&lt;&gt;"",ABS(b_BDVSA!I1053),"")</f>
        <v/>
      </c>
      <c r="L1053" s="125" t="str">
        <f>IF(b_BDVSA!L1053&lt;&gt;"",ABS(b_BDVSA!L1053),"")</f>
        <v/>
      </c>
      <c r="M1053" s="125" t="str">
        <f>IF(AND(b_BDVSA!L1053&lt;&gt;"",b_BDVSA!L1053&lt;&gt;0)=TRUE,IF(b_BDVSA!L1053&gt;0,"D","A"),"")</f>
        <v/>
      </c>
      <c r="N1053" s="125" t="str">
        <f>IF(b_BDVSA!M1053&lt;&gt;"",ABS(b_BDVSA!M1053),"")</f>
        <v/>
      </c>
      <c r="O1053" s="125" t="str">
        <f>IF(AND(b_BDVSA!M1053&lt;&gt;"",b_BDVSA!M1053&lt;&gt;0)=TRUE,IF(b_BDVSA!M1053&gt;0,"D","A"),"")</f>
        <v/>
      </c>
      <c r="P1053" s="126" t="str">
        <f>IF(b_BDVSA!N1053&lt;&gt;"",ABS(b_BDVSA!N1053),"")</f>
        <v/>
      </c>
      <c r="Q1053" s="125" t="str">
        <f>IF(b_BDVSA!Q1053&lt;&gt;"",ABS(b_BDVSA!Q1053),"")</f>
        <v/>
      </c>
      <c r="R1053" s="125" t="str">
        <f>IF(AND(b_BDVSA!Q1053&lt;&gt;"",b_BDVSA!Q1053&lt;&gt;0)=TRUE,IF(b_BDVSA!Q1053&gt;0,"D","A"),"")</f>
        <v/>
      </c>
      <c r="S1053" s="125" t="str">
        <f>IF(b_BDVSA!R1053&lt;&gt;"",ABS(b_BDVSA!R1053),"")</f>
        <v/>
      </c>
      <c r="T1053" s="125" t="str">
        <f>IF(AND(b_BDVSA!R1053&lt;&gt;"",b_BDVSA!R1053&lt;&gt;0)=TRUE,IF(b_BDVSA!R1053&gt;0,"D","A"),"")</f>
        <v/>
      </c>
      <c r="U1053" s="126" t="str">
        <f>IF(b_BDVSA!S1053&lt;&gt;"",ABS(b_BDVSA!S1053),"")</f>
        <v/>
      </c>
      <c r="V1053" s="125" t="str">
        <f>IF(b_BDVSA!V1053&lt;&gt;"",ABS(b_BDVSA!V1053),"")</f>
        <v/>
      </c>
      <c r="W1053" s="125" t="str">
        <f>IF(AND(b_BDVSA!V1053&lt;&gt;"",b_BDVSA!V1053&lt;&gt;0)=TRUE,IF(b_BDVSA!V1053&gt;0,"D","A"),"")</f>
        <v/>
      </c>
      <c r="X1053" s="125" t="str">
        <f>IF(b_BDVSA!W1053&lt;&gt;"",ABS(b_BDVSA!W1053),"")</f>
        <v/>
      </c>
      <c r="Y1053" s="125" t="str">
        <f>IF(AND(b_BDVSA!W1053&lt;&gt;"",b_BDVSA!W1053&lt;&gt;0)=TRUE,IF(b_BDVSA!W1053&gt;0,"D","A"),"")</f>
        <v/>
      </c>
      <c r="Z1053" s="126" t="str">
        <f>IF(b_BDVSA!X1053&lt;&gt;"",ABS(b_BDVSA!X1053),"")</f>
        <v/>
      </c>
    </row>
    <row r="1054" spans="1:26">
      <c r="A1054" s="117" t="str">
        <f>IF(dati_pdc!A1050&lt;&gt;"",IF(dati_pdc!D1050=1,RIGHT(dati_pdc!A1050,dati_pdc!E1050),dati_pdc!A1050),"")</f>
        <v/>
      </c>
      <c r="B1054" s="117" t="str">
        <f>IF(dati_pdc!B1050&lt;&gt;"",dati_pdc!B1050,"")</f>
        <v/>
      </c>
      <c r="C1054" s="117" t="str">
        <f>IF(dati_pdc!C1050&lt;&gt;"",dati_pdc!C1050,"")</f>
        <v/>
      </c>
      <c r="D1054" s="117" t="str">
        <f>IF(dati_pdc!D1050&lt;&gt;"",dati_pdc!D1050,"")</f>
        <v/>
      </c>
      <c r="E1054" s="125" t="str">
        <f>IF(b_BDVSA!F1054&lt;&gt;"",ABS(b_BDVSA!F1054),"")</f>
        <v/>
      </c>
      <c r="F1054" s="125" t="str">
        <f>IF(AND(b_BDVSA!F1054&lt;&gt;"",b_BDVSA!F1054&lt;&gt;0)=TRUE,IF(b_BDVSA!F1054&gt;0,"D","A"),"")</f>
        <v/>
      </c>
      <c r="G1054" s="125" t="str">
        <f>IF(b_BDVSA!G1054&lt;&gt;"",ABS(b_BDVSA!G1054),"")</f>
        <v/>
      </c>
      <c r="H1054" s="125" t="str">
        <f>IF(AND(b_BDVSA!G1054&lt;&gt;"",b_BDVSA!G1054&lt;&gt;0)=TRUE,IF(b_BDVSA!G1054&gt;0,"D","A"),"")</f>
        <v/>
      </c>
      <c r="I1054" s="125" t="str">
        <f>IF(b_BDVSA!H1054&lt;&gt;"",ABS(b_BDVSA!H1054),"")</f>
        <v/>
      </c>
      <c r="J1054" s="125" t="str">
        <f>IF(AND(b_BDVSA!H1054&lt;&gt;"",b_BDVSA!H1054&lt;&gt;0)=TRUE,IF(b_BDVSA!H1054&gt;0,"D","A"),"")</f>
        <v/>
      </c>
      <c r="K1054" s="126" t="str">
        <f>IF(b_BDVSA!I1054&lt;&gt;"",ABS(b_BDVSA!I1054),"")</f>
        <v/>
      </c>
      <c r="L1054" s="125" t="str">
        <f>IF(b_BDVSA!L1054&lt;&gt;"",ABS(b_BDVSA!L1054),"")</f>
        <v/>
      </c>
      <c r="M1054" s="125" t="str">
        <f>IF(AND(b_BDVSA!L1054&lt;&gt;"",b_BDVSA!L1054&lt;&gt;0)=TRUE,IF(b_BDVSA!L1054&gt;0,"D","A"),"")</f>
        <v/>
      </c>
      <c r="N1054" s="125" t="str">
        <f>IF(b_BDVSA!M1054&lt;&gt;"",ABS(b_BDVSA!M1054),"")</f>
        <v/>
      </c>
      <c r="O1054" s="125" t="str">
        <f>IF(AND(b_BDVSA!M1054&lt;&gt;"",b_BDVSA!M1054&lt;&gt;0)=TRUE,IF(b_BDVSA!M1054&gt;0,"D","A"),"")</f>
        <v/>
      </c>
      <c r="P1054" s="126" t="str">
        <f>IF(b_BDVSA!N1054&lt;&gt;"",ABS(b_BDVSA!N1054),"")</f>
        <v/>
      </c>
      <c r="Q1054" s="125" t="str">
        <f>IF(b_BDVSA!Q1054&lt;&gt;"",ABS(b_BDVSA!Q1054),"")</f>
        <v/>
      </c>
      <c r="R1054" s="125" t="str">
        <f>IF(AND(b_BDVSA!Q1054&lt;&gt;"",b_BDVSA!Q1054&lt;&gt;0)=TRUE,IF(b_BDVSA!Q1054&gt;0,"D","A"),"")</f>
        <v/>
      </c>
      <c r="S1054" s="125" t="str">
        <f>IF(b_BDVSA!R1054&lt;&gt;"",ABS(b_BDVSA!R1054),"")</f>
        <v/>
      </c>
      <c r="T1054" s="125" t="str">
        <f>IF(AND(b_BDVSA!R1054&lt;&gt;"",b_BDVSA!R1054&lt;&gt;0)=TRUE,IF(b_BDVSA!R1054&gt;0,"D","A"),"")</f>
        <v/>
      </c>
      <c r="U1054" s="126" t="str">
        <f>IF(b_BDVSA!S1054&lt;&gt;"",ABS(b_BDVSA!S1054),"")</f>
        <v/>
      </c>
      <c r="V1054" s="125" t="str">
        <f>IF(b_BDVSA!V1054&lt;&gt;"",ABS(b_BDVSA!V1054),"")</f>
        <v/>
      </c>
      <c r="W1054" s="125" t="str">
        <f>IF(AND(b_BDVSA!V1054&lt;&gt;"",b_BDVSA!V1054&lt;&gt;0)=TRUE,IF(b_BDVSA!V1054&gt;0,"D","A"),"")</f>
        <v/>
      </c>
      <c r="X1054" s="125" t="str">
        <f>IF(b_BDVSA!W1054&lt;&gt;"",ABS(b_BDVSA!W1054),"")</f>
        <v/>
      </c>
      <c r="Y1054" s="125" t="str">
        <f>IF(AND(b_BDVSA!W1054&lt;&gt;"",b_BDVSA!W1054&lt;&gt;0)=TRUE,IF(b_BDVSA!W1054&gt;0,"D","A"),"")</f>
        <v/>
      </c>
      <c r="Z1054" s="126" t="str">
        <f>IF(b_BDVSA!X1054&lt;&gt;"",ABS(b_BDVSA!X1054),"")</f>
        <v/>
      </c>
    </row>
    <row r="1055" spans="1:26">
      <c r="A1055" s="117" t="str">
        <f>IF(dati_pdc!A1051&lt;&gt;"",IF(dati_pdc!D1051=1,RIGHT(dati_pdc!A1051,dati_pdc!E1051),dati_pdc!A1051),"")</f>
        <v/>
      </c>
      <c r="B1055" s="117" t="str">
        <f>IF(dati_pdc!B1051&lt;&gt;"",dati_pdc!B1051,"")</f>
        <v/>
      </c>
      <c r="C1055" s="117" t="str">
        <f>IF(dati_pdc!C1051&lt;&gt;"",dati_pdc!C1051,"")</f>
        <v/>
      </c>
      <c r="D1055" s="117" t="str">
        <f>IF(dati_pdc!D1051&lt;&gt;"",dati_pdc!D1051,"")</f>
        <v/>
      </c>
      <c r="E1055" s="125" t="str">
        <f>IF(b_BDVSA!F1055&lt;&gt;"",ABS(b_BDVSA!F1055),"")</f>
        <v/>
      </c>
      <c r="F1055" s="125" t="str">
        <f>IF(AND(b_BDVSA!F1055&lt;&gt;"",b_BDVSA!F1055&lt;&gt;0)=TRUE,IF(b_BDVSA!F1055&gt;0,"D","A"),"")</f>
        <v/>
      </c>
      <c r="G1055" s="125" t="str">
        <f>IF(b_BDVSA!G1055&lt;&gt;"",ABS(b_BDVSA!G1055),"")</f>
        <v/>
      </c>
      <c r="H1055" s="125" t="str">
        <f>IF(AND(b_BDVSA!G1055&lt;&gt;"",b_BDVSA!G1055&lt;&gt;0)=TRUE,IF(b_BDVSA!G1055&gt;0,"D","A"),"")</f>
        <v/>
      </c>
      <c r="I1055" s="125" t="str">
        <f>IF(b_BDVSA!H1055&lt;&gt;"",ABS(b_BDVSA!H1055),"")</f>
        <v/>
      </c>
      <c r="J1055" s="125" t="str">
        <f>IF(AND(b_BDVSA!H1055&lt;&gt;"",b_BDVSA!H1055&lt;&gt;0)=TRUE,IF(b_BDVSA!H1055&gt;0,"D","A"),"")</f>
        <v/>
      </c>
      <c r="K1055" s="126" t="str">
        <f>IF(b_BDVSA!I1055&lt;&gt;"",ABS(b_BDVSA!I1055),"")</f>
        <v/>
      </c>
      <c r="L1055" s="125" t="str">
        <f>IF(b_BDVSA!L1055&lt;&gt;"",ABS(b_BDVSA!L1055),"")</f>
        <v/>
      </c>
      <c r="M1055" s="125" t="str">
        <f>IF(AND(b_BDVSA!L1055&lt;&gt;"",b_BDVSA!L1055&lt;&gt;0)=TRUE,IF(b_BDVSA!L1055&gt;0,"D","A"),"")</f>
        <v/>
      </c>
      <c r="N1055" s="125" t="str">
        <f>IF(b_BDVSA!M1055&lt;&gt;"",ABS(b_BDVSA!M1055),"")</f>
        <v/>
      </c>
      <c r="O1055" s="125" t="str">
        <f>IF(AND(b_BDVSA!M1055&lt;&gt;"",b_BDVSA!M1055&lt;&gt;0)=TRUE,IF(b_BDVSA!M1055&gt;0,"D","A"),"")</f>
        <v/>
      </c>
      <c r="P1055" s="126" t="str">
        <f>IF(b_BDVSA!N1055&lt;&gt;"",ABS(b_BDVSA!N1055),"")</f>
        <v/>
      </c>
      <c r="Q1055" s="125" t="str">
        <f>IF(b_BDVSA!Q1055&lt;&gt;"",ABS(b_BDVSA!Q1055),"")</f>
        <v/>
      </c>
      <c r="R1055" s="125" t="str">
        <f>IF(AND(b_BDVSA!Q1055&lt;&gt;"",b_BDVSA!Q1055&lt;&gt;0)=TRUE,IF(b_BDVSA!Q1055&gt;0,"D","A"),"")</f>
        <v/>
      </c>
      <c r="S1055" s="125" t="str">
        <f>IF(b_BDVSA!R1055&lt;&gt;"",ABS(b_BDVSA!R1055),"")</f>
        <v/>
      </c>
      <c r="T1055" s="125" t="str">
        <f>IF(AND(b_BDVSA!R1055&lt;&gt;"",b_BDVSA!R1055&lt;&gt;0)=TRUE,IF(b_BDVSA!R1055&gt;0,"D","A"),"")</f>
        <v/>
      </c>
      <c r="U1055" s="126" t="str">
        <f>IF(b_BDVSA!S1055&lt;&gt;"",ABS(b_BDVSA!S1055),"")</f>
        <v/>
      </c>
      <c r="V1055" s="125" t="str">
        <f>IF(b_BDVSA!V1055&lt;&gt;"",ABS(b_BDVSA!V1055),"")</f>
        <v/>
      </c>
      <c r="W1055" s="125" t="str">
        <f>IF(AND(b_BDVSA!V1055&lt;&gt;"",b_BDVSA!V1055&lt;&gt;0)=TRUE,IF(b_BDVSA!V1055&gt;0,"D","A"),"")</f>
        <v/>
      </c>
      <c r="X1055" s="125" t="str">
        <f>IF(b_BDVSA!W1055&lt;&gt;"",ABS(b_BDVSA!W1055),"")</f>
        <v/>
      </c>
      <c r="Y1055" s="125" t="str">
        <f>IF(AND(b_BDVSA!W1055&lt;&gt;"",b_BDVSA!W1055&lt;&gt;0)=TRUE,IF(b_BDVSA!W1055&gt;0,"D","A"),"")</f>
        <v/>
      </c>
      <c r="Z1055" s="126" t="str">
        <f>IF(b_BDVSA!X1055&lt;&gt;"",ABS(b_BDVSA!X1055),"")</f>
        <v/>
      </c>
    </row>
    <row r="1056" spans="1:26">
      <c r="A1056" s="117" t="str">
        <f>IF(dati_pdc!A1052&lt;&gt;"",IF(dati_pdc!D1052=1,RIGHT(dati_pdc!A1052,dati_pdc!E1052),dati_pdc!A1052),"")</f>
        <v/>
      </c>
      <c r="B1056" s="117" t="str">
        <f>IF(dati_pdc!B1052&lt;&gt;"",dati_pdc!B1052,"")</f>
        <v/>
      </c>
      <c r="C1056" s="117" t="str">
        <f>IF(dati_pdc!C1052&lt;&gt;"",dati_pdc!C1052,"")</f>
        <v/>
      </c>
      <c r="D1056" s="117" t="str">
        <f>IF(dati_pdc!D1052&lt;&gt;"",dati_pdc!D1052,"")</f>
        <v/>
      </c>
      <c r="E1056" s="125" t="str">
        <f>IF(b_BDVSA!F1056&lt;&gt;"",ABS(b_BDVSA!F1056),"")</f>
        <v/>
      </c>
      <c r="F1056" s="125" t="str">
        <f>IF(AND(b_BDVSA!F1056&lt;&gt;"",b_BDVSA!F1056&lt;&gt;0)=TRUE,IF(b_BDVSA!F1056&gt;0,"D","A"),"")</f>
        <v/>
      </c>
      <c r="G1056" s="125" t="str">
        <f>IF(b_BDVSA!G1056&lt;&gt;"",ABS(b_BDVSA!G1056),"")</f>
        <v/>
      </c>
      <c r="H1056" s="125" t="str">
        <f>IF(AND(b_BDVSA!G1056&lt;&gt;"",b_BDVSA!G1056&lt;&gt;0)=TRUE,IF(b_BDVSA!G1056&gt;0,"D","A"),"")</f>
        <v/>
      </c>
      <c r="I1056" s="125" t="str">
        <f>IF(b_BDVSA!H1056&lt;&gt;"",ABS(b_BDVSA!H1056),"")</f>
        <v/>
      </c>
      <c r="J1056" s="125" t="str">
        <f>IF(AND(b_BDVSA!H1056&lt;&gt;"",b_BDVSA!H1056&lt;&gt;0)=TRUE,IF(b_BDVSA!H1056&gt;0,"D","A"),"")</f>
        <v/>
      </c>
      <c r="K1056" s="126" t="str">
        <f>IF(b_BDVSA!I1056&lt;&gt;"",ABS(b_BDVSA!I1056),"")</f>
        <v/>
      </c>
      <c r="L1056" s="125" t="str">
        <f>IF(b_BDVSA!L1056&lt;&gt;"",ABS(b_BDVSA!L1056),"")</f>
        <v/>
      </c>
      <c r="M1056" s="125" t="str">
        <f>IF(AND(b_BDVSA!L1056&lt;&gt;"",b_BDVSA!L1056&lt;&gt;0)=TRUE,IF(b_BDVSA!L1056&gt;0,"D","A"),"")</f>
        <v/>
      </c>
      <c r="N1056" s="125" t="str">
        <f>IF(b_BDVSA!M1056&lt;&gt;"",ABS(b_BDVSA!M1056),"")</f>
        <v/>
      </c>
      <c r="O1056" s="125" t="str">
        <f>IF(AND(b_BDVSA!M1056&lt;&gt;"",b_BDVSA!M1056&lt;&gt;0)=TRUE,IF(b_BDVSA!M1056&gt;0,"D","A"),"")</f>
        <v/>
      </c>
      <c r="P1056" s="126" t="str">
        <f>IF(b_BDVSA!N1056&lt;&gt;"",ABS(b_BDVSA!N1056),"")</f>
        <v/>
      </c>
      <c r="Q1056" s="125" t="str">
        <f>IF(b_BDVSA!Q1056&lt;&gt;"",ABS(b_BDVSA!Q1056),"")</f>
        <v/>
      </c>
      <c r="R1056" s="125" t="str">
        <f>IF(AND(b_BDVSA!Q1056&lt;&gt;"",b_BDVSA!Q1056&lt;&gt;0)=TRUE,IF(b_BDVSA!Q1056&gt;0,"D","A"),"")</f>
        <v/>
      </c>
      <c r="S1056" s="125" t="str">
        <f>IF(b_BDVSA!R1056&lt;&gt;"",ABS(b_BDVSA!R1056),"")</f>
        <v/>
      </c>
      <c r="T1056" s="125" t="str">
        <f>IF(AND(b_BDVSA!R1056&lt;&gt;"",b_BDVSA!R1056&lt;&gt;0)=TRUE,IF(b_BDVSA!R1056&gt;0,"D","A"),"")</f>
        <v/>
      </c>
      <c r="U1056" s="126" t="str">
        <f>IF(b_BDVSA!S1056&lt;&gt;"",ABS(b_BDVSA!S1056),"")</f>
        <v/>
      </c>
      <c r="V1056" s="125" t="str">
        <f>IF(b_BDVSA!V1056&lt;&gt;"",ABS(b_BDVSA!V1056),"")</f>
        <v/>
      </c>
      <c r="W1056" s="125" t="str">
        <f>IF(AND(b_BDVSA!V1056&lt;&gt;"",b_BDVSA!V1056&lt;&gt;0)=TRUE,IF(b_BDVSA!V1056&gt;0,"D","A"),"")</f>
        <v/>
      </c>
      <c r="X1056" s="125" t="str">
        <f>IF(b_BDVSA!W1056&lt;&gt;"",ABS(b_BDVSA!W1056),"")</f>
        <v/>
      </c>
      <c r="Y1056" s="125" t="str">
        <f>IF(AND(b_BDVSA!W1056&lt;&gt;"",b_BDVSA!W1056&lt;&gt;0)=TRUE,IF(b_BDVSA!W1056&gt;0,"D","A"),"")</f>
        <v/>
      </c>
      <c r="Z1056" s="126" t="str">
        <f>IF(b_BDVSA!X1056&lt;&gt;"",ABS(b_BDVSA!X1056),"")</f>
        <v/>
      </c>
    </row>
    <row r="1057" spans="1:26">
      <c r="A1057" s="117" t="str">
        <f>IF(dati_pdc!A1053&lt;&gt;"",IF(dati_pdc!D1053=1,RIGHT(dati_pdc!A1053,dati_pdc!E1053),dati_pdc!A1053),"")</f>
        <v/>
      </c>
      <c r="B1057" s="117" t="str">
        <f>IF(dati_pdc!B1053&lt;&gt;"",dati_pdc!B1053,"")</f>
        <v/>
      </c>
      <c r="C1057" s="117" t="str">
        <f>IF(dati_pdc!C1053&lt;&gt;"",dati_pdc!C1053,"")</f>
        <v/>
      </c>
      <c r="D1057" s="117" t="str">
        <f>IF(dati_pdc!D1053&lt;&gt;"",dati_pdc!D1053,"")</f>
        <v/>
      </c>
      <c r="E1057" s="125" t="str">
        <f>IF(b_BDVSA!F1057&lt;&gt;"",ABS(b_BDVSA!F1057),"")</f>
        <v/>
      </c>
      <c r="F1057" s="125" t="str">
        <f>IF(AND(b_BDVSA!F1057&lt;&gt;"",b_BDVSA!F1057&lt;&gt;0)=TRUE,IF(b_BDVSA!F1057&gt;0,"D","A"),"")</f>
        <v/>
      </c>
      <c r="G1057" s="125" t="str">
        <f>IF(b_BDVSA!G1057&lt;&gt;"",ABS(b_BDVSA!G1057),"")</f>
        <v/>
      </c>
      <c r="H1057" s="125" t="str">
        <f>IF(AND(b_BDVSA!G1057&lt;&gt;"",b_BDVSA!G1057&lt;&gt;0)=TRUE,IF(b_BDVSA!G1057&gt;0,"D","A"),"")</f>
        <v/>
      </c>
      <c r="I1057" s="125" t="str">
        <f>IF(b_BDVSA!H1057&lt;&gt;"",ABS(b_BDVSA!H1057),"")</f>
        <v/>
      </c>
      <c r="J1057" s="125" t="str">
        <f>IF(AND(b_BDVSA!H1057&lt;&gt;"",b_BDVSA!H1057&lt;&gt;0)=TRUE,IF(b_BDVSA!H1057&gt;0,"D","A"),"")</f>
        <v/>
      </c>
      <c r="K1057" s="126" t="str">
        <f>IF(b_BDVSA!I1057&lt;&gt;"",ABS(b_BDVSA!I1057),"")</f>
        <v/>
      </c>
      <c r="L1057" s="125" t="str">
        <f>IF(b_BDVSA!L1057&lt;&gt;"",ABS(b_BDVSA!L1057),"")</f>
        <v/>
      </c>
      <c r="M1057" s="125" t="str">
        <f>IF(AND(b_BDVSA!L1057&lt;&gt;"",b_BDVSA!L1057&lt;&gt;0)=TRUE,IF(b_BDVSA!L1057&gt;0,"D","A"),"")</f>
        <v/>
      </c>
      <c r="N1057" s="125" t="str">
        <f>IF(b_BDVSA!M1057&lt;&gt;"",ABS(b_BDVSA!M1057),"")</f>
        <v/>
      </c>
      <c r="O1057" s="125" t="str">
        <f>IF(AND(b_BDVSA!M1057&lt;&gt;"",b_BDVSA!M1057&lt;&gt;0)=TRUE,IF(b_BDVSA!M1057&gt;0,"D","A"),"")</f>
        <v/>
      </c>
      <c r="P1057" s="126" t="str">
        <f>IF(b_BDVSA!N1057&lt;&gt;"",ABS(b_BDVSA!N1057),"")</f>
        <v/>
      </c>
      <c r="Q1057" s="125" t="str">
        <f>IF(b_BDVSA!Q1057&lt;&gt;"",ABS(b_BDVSA!Q1057),"")</f>
        <v/>
      </c>
      <c r="R1057" s="125" t="str">
        <f>IF(AND(b_BDVSA!Q1057&lt;&gt;"",b_BDVSA!Q1057&lt;&gt;0)=TRUE,IF(b_BDVSA!Q1057&gt;0,"D","A"),"")</f>
        <v/>
      </c>
      <c r="S1057" s="125" t="str">
        <f>IF(b_BDVSA!R1057&lt;&gt;"",ABS(b_BDVSA!R1057),"")</f>
        <v/>
      </c>
      <c r="T1057" s="125" t="str">
        <f>IF(AND(b_BDVSA!R1057&lt;&gt;"",b_BDVSA!R1057&lt;&gt;0)=TRUE,IF(b_BDVSA!R1057&gt;0,"D","A"),"")</f>
        <v/>
      </c>
      <c r="U1057" s="126" t="str">
        <f>IF(b_BDVSA!S1057&lt;&gt;"",ABS(b_BDVSA!S1057),"")</f>
        <v/>
      </c>
      <c r="V1057" s="125" t="str">
        <f>IF(b_BDVSA!V1057&lt;&gt;"",ABS(b_BDVSA!V1057),"")</f>
        <v/>
      </c>
      <c r="W1057" s="125" t="str">
        <f>IF(AND(b_BDVSA!V1057&lt;&gt;"",b_BDVSA!V1057&lt;&gt;0)=TRUE,IF(b_BDVSA!V1057&gt;0,"D","A"),"")</f>
        <v/>
      </c>
      <c r="X1057" s="125" t="str">
        <f>IF(b_BDVSA!W1057&lt;&gt;"",ABS(b_BDVSA!W1057),"")</f>
        <v/>
      </c>
      <c r="Y1057" s="125" t="str">
        <f>IF(AND(b_BDVSA!W1057&lt;&gt;"",b_BDVSA!W1057&lt;&gt;0)=TRUE,IF(b_BDVSA!W1057&gt;0,"D","A"),"")</f>
        <v/>
      </c>
      <c r="Z1057" s="126" t="str">
        <f>IF(b_BDVSA!X1057&lt;&gt;"",ABS(b_BDVSA!X1057),"")</f>
        <v/>
      </c>
    </row>
    <row r="1058" spans="1:26">
      <c r="A1058" s="117" t="str">
        <f>IF(dati_pdc!A1054&lt;&gt;"",IF(dati_pdc!D1054=1,RIGHT(dati_pdc!A1054,dati_pdc!E1054),dati_pdc!A1054),"")</f>
        <v/>
      </c>
      <c r="B1058" s="117" t="str">
        <f>IF(dati_pdc!B1054&lt;&gt;"",dati_pdc!B1054,"")</f>
        <v/>
      </c>
      <c r="C1058" s="117" t="str">
        <f>IF(dati_pdc!C1054&lt;&gt;"",dati_pdc!C1054,"")</f>
        <v/>
      </c>
      <c r="D1058" s="117" t="str">
        <f>IF(dati_pdc!D1054&lt;&gt;"",dati_pdc!D1054,"")</f>
        <v/>
      </c>
      <c r="E1058" s="125" t="str">
        <f>IF(b_BDVSA!F1058&lt;&gt;"",ABS(b_BDVSA!F1058),"")</f>
        <v/>
      </c>
      <c r="F1058" s="125" t="str">
        <f>IF(AND(b_BDVSA!F1058&lt;&gt;"",b_BDVSA!F1058&lt;&gt;0)=TRUE,IF(b_BDVSA!F1058&gt;0,"D","A"),"")</f>
        <v/>
      </c>
      <c r="G1058" s="125" t="str">
        <f>IF(b_BDVSA!G1058&lt;&gt;"",ABS(b_BDVSA!G1058),"")</f>
        <v/>
      </c>
      <c r="H1058" s="125" t="str">
        <f>IF(AND(b_BDVSA!G1058&lt;&gt;"",b_BDVSA!G1058&lt;&gt;0)=TRUE,IF(b_BDVSA!G1058&gt;0,"D","A"),"")</f>
        <v/>
      </c>
      <c r="I1058" s="125" t="str">
        <f>IF(b_BDVSA!H1058&lt;&gt;"",ABS(b_BDVSA!H1058),"")</f>
        <v/>
      </c>
      <c r="J1058" s="125" t="str">
        <f>IF(AND(b_BDVSA!H1058&lt;&gt;"",b_BDVSA!H1058&lt;&gt;0)=TRUE,IF(b_BDVSA!H1058&gt;0,"D","A"),"")</f>
        <v/>
      </c>
      <c r="K1058" s="126" t="str">
        <f>IF(b_BDVSA!I1058&lt;&gt;"",ABS(b_BDVSA!I1058),"")</f>
        <v/>
      </c>
      <c r="L1058" s="125" t="str">
        <f>IF(b_BDVSA!L1058&lt;&gt;"",ABS(b_BDVSA!L1058),"")</f>
        <v/>
      </c>
      <c r="M1058" s="125" t="str">
        <f>IF(AND(b_BDVSA!L1058&lt;&gt;"",b_BDVSA!L1058&lt;&gt;0)=TRUE,IF(b_BDVSA!L1058&gt;0,"D","A"),"")</f>
        <v/>
      </c>
      <c r="N1058" s="125" t="str">
        <f>IF(b_BDVSA!M1058&lt;&gt;"",ABS(b_BDVSA!M1058),"")</f>
        <v/>
      </c>
      <c r="O1058" s="125" t="str">
        <f>IF(AND(b_BDVSA!M1058&lt;&gt;"",b_BDVSA!M1058&lt;&gt;0)=TRUE,IF(b_BDVSA!M1058&gt;0,"D","A"),"")</f>
        <v/>
      </c>
      <c r="P1058" s="126" t="str">
        <f>IF(b_BDVSA!N1058&lt;&gt;"",ABS(b_BDVSA!N1058),"")</f>
        <v/>
      </c>
      <c r="Q1058" s="125" t="str">
        <f>IF(b_BDVSA!Q1058&lt;&gt;"",ABS(b_BDVSA!Q1058),"")</f>
        <v/>
      </c>
      <c r="R1058" s="125" t="str">
        <f>IF(AND(b_BDVSA!Q1058&lt;&gt;"",b_BDVSA!Q1058&lt;&gt;0)=TRUE,IF(b_BDVSA!Q1058&gt;0,"D","A"),"")</f>
        <v/>
      </c>
      <c r="S1058" s="125" t="str">
        <f>IF(b_BDVSA!R1058&lt;&gt;"",ABS(b_BDVSA!R1058),"")</f>
        <v/>
      </c>
      <c r="T1058" s="125" t="str">
        <f>IF(AND(b_BDVSA!R1058&lt;&gt;"",b_BDVSA!R1058&lt;&gt;0)=TRUE,IF(b_BDVSA!R1058&gt;0,"D","A"),"")</f>
        <v/>
      </c>
      <c r="U1058" s="126" t="str">
        <f>IF(b_BDVSA!S1058&lt;&gt;"",ABS(b_BDVSA!S1058),"")</f>
        <v/>
      </c>
      <c r="V1058" s="125" t="str">
        <f>IF(b_BDVSA!V1058&lt;&gt;"",ABS(b_BDVSA!V1058),"")</f>
        <v/>
      </c>
      <c r="W1058" s="125" t="str">
        <f>IF(AND(b_BDVSA!V1058&lt;&gt;"",b_BDVSA!V1058&lt;&gt;0)=TRUE,IF(b_BDVSA!V1058&gt;0,"D","A"),"")</f>
        <v/>
      </c>
      <c r="X1058" s="125" t="str">
        <f>IF(b_BDVSA!W1058&lt;&gt;"",ABS(b_BDVSA!W1058),"")</f>
        <v/>
      </c>
      <c r="Y1058" s="125" t="str">
        <f>IF(AND(b_BDVSA!W1058&lt;&gt;"",b_BDVSA!W1058&lt;&gt;0)=TRUE,IF(b_BDVSA!W1058&gt;0,"D","A"),"")</f>
        <v/>
      </c>
      <c r="Z1058" s="126" t="str">
        <f>IF(b_BDVSA!X1058&lt;&gt;"",ABS(b_BDVSA!X1058),"")</f>
        <v/>
      </c>
    </row>
    <row r="1059" spans="1:26">
      <c r="A1059" s="117" t="str">
        <f>IF(dati_pdc!A1055&lt;&gt;"",IF(dati_pdc!D1055=1,RIGHT(dati_pdc!A1055,dati_pdc!E1055),dati_pdc!A1055),"")</f>
        <v/>
      </c>
      <c r="B1059" s="117" t="str">
        <f>IF(dati_pdc!B1055&lt;&gt;"",dati_pdc!B1055,"")</f>
        <v/>
      </c>
      <c r="C1059" s="117" t="str">
        <f>IF(dati_pdc!C1055&lt;&gt;"",dati_pdc!C1055,"")</f>
        <v/>
      </c>
      <c r="D1059" s="117" t="str">
        <f>IF(dati_pdc!D1055&lt;&gt;"",dati_pdc!D1055,"")</f>
        <v/>
      </c>
      <c r="E1059" s="125" t="str">
        <f>IF(b_BDVSA!F1059&lt;&gt;"",ABS(b_BDVSA!F1059),"")</f>
        <v/>
      </c>
      <c r="F1059" s="125" t="str">
        <f>IF(AND(b_BDVSA!F1059&lt;&gt;"",b_BDVSA!F1059&lt;&gt;0)=TRUE,IF(b_BDVSA!F1059&gt;0,"D","A"),"")</f>
        <v/>
      </c>
      <c r="G1059" s="125" t="str">
        <f>IF(b_BDVSA!G1059&lt;&gt;"",ABS(b_BDVSA!G1059),"")</f>
        <v/>
      </c>
      <c r="H1059" s="125" t="str">
        <f>IF(AND(b_BDVSA!G1059&lt;&gt;"",b_BDVSA!G1059&lt;&gt;0)=TRUE,IF(b_BDVSA!G1059&gt;0,"D","A"),"")</f>
        <v/>
      </c>
      <c r="I1059" s="125" t="str">
        <f>IF(b_BDVSA!H1059&lt;&gt;"",ABS(b_BDVSA!H1059),"")</f>
        <v/>
      </c>
      <c r="J1059" s="125" t="str">
        <f>IF(AND(b_BDVSA!H1059&lt;&gt;"",b_BDVSA!H1059&lt;&gt;0)=TRUE,IF(b_BDVSA!H1059&gt;0,"D","A"),"")</f>
        <v/>
      </c>
      <c r="K1059" s="126" t="str">
        <f>IF(b_BDVSA!I1059&lt;&gt;"",ABS(b_BDVSA!I1059),"")</f>
        <v/>
      </c>
      <c r="L1059" s="125" t="str">
        <f>IF(b_BDVSA!L1059&lt;&gt;"",ABS(b_BDVSA!L1059),"")</f>
        <v/>
      </c>
      <c r="M1059" s="125" t="str">
        <f>IF(AND(b_BDVSA!L1059&lt;&gt;"",b_BDVSA!L1059&lt;&gt;0)=TRUE,IF(b_BDVSA!L1059&gt;0,"D","A"),"")</f>
        <v/>
      </c>
      <c r="N1059" s="125" t="str">
        <f>IF(b_BDVSA!M1059&lt;&gt;"",ABS(b_BDVSA!M1059),"")</f>
        <v/>
      </c>
      <c r="O1059" s="125" t="str">
        <f>IF(AND(b_BDVSA!M1059&lt;&gt;"",b_BDVSA!M1059&lt;&gt;0)=TRUE,IF(b_BDVSA!M1059&gt;0,"D","A"),"")</f>
        <v/>
      </c>
      <c r="P1059" s="126" t="str">
        <f>IF(b_BDVSA!N1059&lt;&gt;"",ABS(b_BDVSA!N1059),"")</f>
        <v/>
      </c>
      <c r="Q1059" s="125" t="str">
        <f>IF(b_BDVSA!Q1059&lt;&gt;"",ABS(b_BDVSA!Q1059),"")</f>
        <v/>
      </c>
      <c r="R1059" s="125" t="str">
        <f>IF(AND(b_BDVSA!Q1059&lt;&gt;"",b_BDVSA!Q1059&lt;&gt;0)=TRUE,IF(b_BDVSA!Q1059&gt;0,"D","A"),"")</f>
        <v/>
      </c>
      <c r="S1059" s="125" t="str">
        <f>IF(b_BDVSA!R1059&lt;&gt;"",ABS(b_BDVSA!R1059),"")</f>
        <v/>
      </c>
      <c r="T1059" s="125" t="str">
        <f>IF(AND(b_BDVSA!R1059&lt;&gt;"",b_BDVSA!R1059&lt;&gt;0)=TRUE,IF(b_BDVSA!R1059&gt;0,"D","A"),"")</f>
        <v/>
      </c>
      <c r="U1059" s="126" t="str">
        <f>IF(b_BDVSA!S1059&lt;&gt;"",ABS(b_BDVSA!S1059),"")</f>
        <v/>
      </c>
      <c r="V1059" s="125" t="str">
        <f>IF(b_BDVSA!V1059&lt;&gt;"",ABS(b_BDVSA!V1059),"")</f>
        <v/>
      </c>
      <c r="W1059" s="125" t="str">
        <f>IF(AND(b_BDVSA!V1059&lt;&gt;"",b_BDVSA!V1059&lt;&gt;0)=TRUE,IF(b_BDVSA!V1059&gt;0,"D","A"),"")</f>
        <v/>
      </c>
      <c r="X1059" s="125" t="str">
        <f>IF(b_BDVSA!W1059&lt;&gt;"",ABS(b_BDVSA!W1059),"")</f>
        <v/>
      </c>
      <c r="Y1059" s="125" t="str">
        <f>IF(AND(b_BDVSA!W1059&lt;&gt;"",b_BDVSA!W1059&lt;&gt;0)=TRUE,IF(b_BDVSA!W1059&gt;0,"D","A"),"")</f>
        <v/>
      </c>
      <c r="Z1059" s="126" t="str">
        <f>IF(b_BDVSA!X1059&lt;&gt;"",ABS(b_BDVSA!X1059),"")</f>
        <v/>
      </c>
    </row>
    <row r="1060" spans="1:26">
      <c r="A1060" s="117" t="str">
        <f>IF(dati_pdc!A1056&lt;&gt;"",IF(dati_pdc!D1056=1,RIGHT(dati_pdc!A1056,dati_pdc!E1056),dati_pdc!A1056),"")</f>
        <v/>
      </c>
      <c r="B1060" s="117" t="str">
        <f>IF(dati_pdc!B1056&lt;&gt;"",dati_pdc!B1056,"")</f>
        <v/>
      </c>
      <c r="C1060" s="117" t="str">
        <f>IF(dati_pdc!C1056&lt;&gt;"",dati_pdc!C1056,"")</f>
        <v/>
      </c>
      <c r="D1060" s="117" t="str">
        <f>IF(dati_pdc!D1056&lt;&gt;"",dati_pdc!D1056,"")</f>
        <v/>
      </c>
      <c r="E1060" s="125" t="str">
        <f>IF(b_BDVSA!F1060&lt;&gt;"",ABS(b_BDVSA!F1060),"")</f>
        <v/>
      </c>
      <c r="F1060" s="125" t="str">
        <f>IF(AND(b_BDVSA!F1060&lt;&gt;"",b_BDVSA!F1060&lt;&gt;0)=TRUE,IF(b_BDVSA!F1060&gt;0,"D","A"),"")</f>
        <v/>
      </c>
      <c r="G1060" s="125" t="str">
        <f>IF(b_BDVSA!G1060&lt;&gt;"",ABS(b_BDVSA!G1060),"")</f>
        <v/>
      </c>
      <c r="H1060" s="125" t="str">
        <f>IF(AND(b_BDVSA!G1060&lt;&gt;"",b_BDVSA!G1060&lt;&gt;0)=TRUE,IF(b_BDVSA!G1060&gt;0,"D","A"),"")</f>
        <v/>
      </c>
      <c r="I1060" s="125" t="str">
        <f>IF(b_BDVSA!H1060&lt;&gt;"",ABS(b_BDVSA!H1060),"")</f>
        <v/>
      </c>
      <c r="J1060" s="125" t="str">
        <f>IF(AND(b_BDVSA!H1060&lt;&gt;"",b_BDVSA!H1060&lt;&gt;0)=TRUE,IF(b_BDVSA!H1060&gt;0,"D","A"),"")</f>
        <v/>
      </c>
      <c r="K1060" s="126" t="str">
        <f>IF(b_BDVSA!I1060&lt;&gt;"",ABS(b_BDVSA!I1060),"")</f>
        <v/>
      </c>
      <c r="L1060" s="125" t="str">
        <f>IF(b_BDVSA!L1060&lt;&gt;"",ABS(b_BDVSA!L1060),"")</f>
        <v/>
      </c>
      <c r="M1060" s="125" t="str">
        <f>IF(AND(b_BDVSA!L1060&lt;&gt;"",b_BDVSA!L1060&lt;&gt;0)=TRUE,IF(b_BDVSA!L1060&gt;0,"D","A"),"")</f>
        <v/>
      </c>
      <c r="N1060" s="125" t="str">
        <f>IF(b_BDVSA!M1060&lt;&gt;"",ABS(b_BDVSA!M1060),"")</f>
        <v/>
      </c>
      <c r="O1060" s="125" t="str">
        <f>IF(AND(b_BDVSA!M1060&lt;&gt;"",b_BDVSA!M1060&lt;&gt;0)=TRUE,IF(b_BDVSA!M1060&gt;0,"D","A"),"")</f>
        <v/>
      </c>
      <c r="P1060" s="126" t="str">
        <f>IF(b_BDVSA!N1060&lt;&gt;"",ABS(b_BDVSA!N1060),"")</f>
        <v/>
      </c>
      <c r="Q1060" s="125" t="str">
        <f>IF(b_BDVSA!Q1060&lt;&gt;"",ABS(b_BDVSA!Q1060),"")</f>
        <v/>
      </c>
      <c r="R1060" s="125" t="str">
        <f>IF(AND(b_BDVSA!Q1060&lt;&gt;"",b_BDVSA!Q1060&lt;&gt;0)=TRUE,IF(b_BDVSA!Q1060&gt;0,"D","A"),"")</f>
        <v/>
      </c>
      <c r="S1060" s="125" t="str">
        <f>IF(b_BDVSA!R1060&lt;&gt;"",ABS(b_BDVSA!R1060),"")</f>
        <v/>
      </c>
      <c r="T1060" s="125" t="str">
        <f>IF(AND(b_BDVSA!R1060&lt;&gt;"",b_BDVSA!R1060&lt;&gt;0)=TRUE,IF(b_BDVSA!R1060&gt;0,"D","A"),"")</f>
        <v/>
      </c>
      <c r="U1060" s="126" t="str">
        <f>IF(b_BDVSA!S1060&lt;&gt;"",ABS(b_BDVSA!S1060),"")</f>
        <v/>
      </c>
      <c r="V1060" s="125" t="str">
        <f>IF(b_BDVSA!V1060&lt;&gt;"",ABS(b_BDVSA!V1060),"")</f>
        <v/>
      </c>
      <c r="W1060" s="125" t="str">
        <f>IF(AND(b_BDVSA!V1060&lt;&gt;"",b_BDVSA!V1060&lt;&gt;0)=TRUE,IF(b_BDVSA!V1060&gt;0,"D","A"),"")</f>
        <v/>
      </c>
      <c r="X1060" s="125" t="str">
        <f>IF(b_BDVSA!W1060&lt;&gt;"",ABS(b_BDVSA!W1060),"")</f>
        <v/>
      </c>
      <c r="Y1060" s="125" t="str">
        <f>IF(AND(b_BDVSA!W1060&lt;&gt;"",b_BDVSA!W1060&lt;&gt;0)=TRUE,IF(b_BDVSA!W1060&gt;0,"D","A"),"")</f>
        <v/>
      </c>
      <c r="Z1060" s="126" t="str">
        <f>IF(b_BDVSA!X1060&lt;&gt;"",ABS(b_BDVSA!X1060),"")</f>
        <v/>
      </c>
    </row>
    <row r="1061" spans="1:26">
      <c r="A1061" s="117" t="str">
        <f>IF(dati_pdc!A1057&lt;&gt;"",IF(dati_pdc!D1057=1,RIGHT(dati_pdc!A1057,dati_pdc!E1057),dati_pdc!A1057),"")</f>
        <v/>
      </c>
      <c r="B1061" s="117" t="str">
        <f>IF(dati_pdc!B1057&lt;&gt;"",dati_pdc!B1057,"")</f>
        <v/>
      </c>
      <c r="C1061" s="117" t="str">
        <f>IF(dati_pdc!C1057&lt;&gt;"",dati_pdc!C1057,"")</f>
        <v/>
      </c>
      <c r="D1061" s="117" t="str">
        <f>IF(dati_pdc!D1057&lt;&gt;"",dati_pdc!D1057,"")</f>
        <v/>
      </c>
      <c r="E1061" s="125" t="str">
        <f>IF(b_BDVSA!F1061&lt;&gt;"",ABS(b_BDVSA!F1061),"")</f>
        <v/>
      </c>
      <c r="F1061" s="125" t="str">
        <f>IF(AND(b_BDVSA!F1061&lt;&gt;"",b_BDVSA!F1061&lt;&gt;0)=TRUE,IF(b_BDVSA!F1061&gt;0,"D","A"),"")</f>
        <v/>
      </c>
      <c r="G1061" s="125" t="str">
        <f>IF(b_BDVSA!G1061&lt;&gt;"",ABS(b_BDVSA!G1061),"")</f>
        <v/>
      </c>
      <c r="H1061" s="125" t="str">
        <f>IF(AND(b_BDVSA!G1061&lt;&gt;"",b_BDVSA!G1061&lt;&gt;0)=TRUE,IF(b_BDVSA!G1061&gt;0,"D","A"),"")</f>
        <v/>
      </c>
      <c r="I1061" s="125" t="str">
        <f>IF(b_BDVSA!H1061&lt;&gt;"",ABS(b_BDVSA!H1061),"")</f>
        <v/>
      </c>
      <c r="J1061" s="125" t="str">
        <f>IF(AND(b_BDVSA!H1061&lt;&gt;"",b_BDVSA!H1061&lt;&gt;0)=TRUE,IF(b_BDVSA!H1061&gt;0,"D","A"),"")</f>
        <v/>
      </c>
      <c r="K1061" s="126" t="str">
        <f>IF(b_BDVSA!I1061&lt;&gt;"",ABS(b_BDVSA!I1061),"")</f>
        <v/>
      </c>
      <c r="L1061" s="125" t="str">
        <f>IF(b_BDVSA!L1061&lt;&gt;"",ABS(b_BDVSA!L1061),"")</f>
        <v/>
      </c>
      <c r="M1061" s="125" t="str">
        <f>IF(AND(b_BDVSA!L1061&lt;&gt;"",b_BDVSA!L1061&lt;&gt;0)=TRUE,IF(b_BDVSA!L1061&gt;0,"D","A"),"")</f>
        <v/>
      </c>
      <c r="N1061" s="125" t="str">
        <f>IF(b_BDVSA!M1061&lt;&gt;"",ABS(b_BDVSA!M1061),"")</f>
        <v/>
      </c>
      <c r="O1061" s="125" t="str">
        <f>IF(AND(b_BDVSA!M1061&lt;&gt;"",b_BDVSA!M1061&lt;&gt;0)=TRUE,IF(b_BDVSA!M1061&gt;0,"D","A"),"")</f>
        <v/>
      </c>
      <c r="P1061" s="126" t="str">
        <f>IF(b_BDVSA!N1061&lt;&gt;"",ABS(b_BDVSA!N1061),"")</f>
        <v/>
      </c>
      <c r="Q1061" s="125" t="str">
        <f>IF(b_BDVSA!Q1061&lt;&gt;"",ABS(b_BDVSA!Q1061),"")</f>
        <v/>
      </c>
      <c r="R1061" s="125" t="str">
        <f>IF(AND(b_BDVSA!Q1061&lt;&gt;"",b_BDVSA!Q1061&lt;&gt;0)=TRUE,IF(b_BDVSA!Q1061&gt;0,"D","A"),"")</f>
        <v/>
      </c>
      <c r="S1061" s="125" t="str">
        <f>IF(b_BDVSA!R1061&lt;&gt;"",ABS(b_BDVSA!R1061),"")</f>
        <v/>
      </c>
      <c r="T1061" s="125" t="str">
        <f>IF(AND(b_BDVSA!R1061&lt;&gt;"",b_BDVSA!R1061&lt;&gt;0)=TRUE,IF(b_BDVSA!R1061&gt;0,"D","A"),"")</f>
        <v/>
      </c>
      <c r="U1061" s="126" t="str">
        <f>IF(b_BDVSA!S1061&lt;&gt;"",ABS(b_BDVSA!S1061),"")</f>
        <v/>
      </c>
      <c r="V1061" s="125" t="str">
        <f>IF(b_BDVSA!V1061&lt;&gt;"",ABS(b_BDVSA!V1061),"")</f>
        <v/>
      </c>
      <c r="W1061" s="125" t="str">
        <f>IF(AND(b_BDVSA!V1061&lt;&gt;"",b_BDVSA!V1061&lt;&gt;0)=TRUE,IF(b_BDVSA!V1061&gt;0,"D","A"),"")</f>
        <v/>
      </c>
      <c r="X1061" s="125" t="str">
        <f>IF(b_BDVSA!W1061&lt;&gt;"",ABS(b_BDVSA!W1061),"")</f>
        <v/>
      </c>
      <c r="Y1061" s="125" t="str">
        <f>IF(AND(b_BDVSA!W1061&lt;&gt;"",b_BDVSA!W1061&lt;&gt;0)=TRUE,IF(b_BDVSA!W1061&gt;0,"D","A"),"")</f>
        <v/>
      </c>
      <c r="Z1061" s="126" t="str">
        <f>IF(b_BDVSA!X1061&lt;&gt;"",ABS(b_BDVSA!X1061),"")</f>
        <v/>
      </c>
    </row>
    <row r="1062" spans="1:26">
      <c r="A1062" s="117" t="str">
        <f>IF(dati_pdc!A1058&lt;&gt;"",IF(dati_pdc!D1058=1,RIGHT(dati_pdc!A1058,dati_pdc!E1058),dati_pdc!A1058),"")</f>
        <v/>
      </c>
      <c r="B1062" s="117" t="str">
        <f>IF(dati_pdc!B1058&lt;&gt;"",dati_pdc!B1058,"")</f>
        <v/>
      </c>
      <c r="C1062" s="117" t="str">
        <f>IF(dati_pdc!C1058&lt;&gt;"",dati_pdc!C1058,"")</f>
        <v/>
      </c>
      <c r="D1062" s="117" t="str">
        <f>IF(dati_pdc!D1058&lt;&gt;"",dati_pdc!D1058,"")</f>
        <v/>
      </c>
      <c r="E1062" s="125" t="str">
        <f>IF(b_BDVSA!F1062&lt;&gt;"",ABS(b_BDVSA!F1062),"")</f>
        <v/>
      </c>
      <c r="F1062" s="125" t="str">
        <f>IF(AND(b_BDVSA!F1062&lt;&gt;"",b_BDVSA!F1062&lt;&gt;0)=TRUE,IF(b_BDVSA!F1062&gt;0,"D","A"),"")</f>
        <v/>
      </c>
      <c r="G1062" s="125" t="str">
        <f>IF(b_BDVSA!G1062&lt;&gt;"",ABS(b_BDVSA!G1062),"")</f>
        <v/>
      </c>
      <c r="H1062" s="125" t="str">
        <f>IF(AND(b_BDVSA!G1062&lt;&gt;"",b_BDVSA!G1062&lt;&gt;0)=TRUE,IF(b_BDVSA!G1062&gt;0,"D","A"),"")</f>
        <v/>
      </c>
      <c r="I1062" s="125" t="str">
        <f>IF(b_BDVSA!H1062&lt;&gt;"",ABS(b_BDVSA!H1062),"")</f>
        <v/>
      </c>
      <c r="J1062" s="125" t="str">
        <f>IF(AND(b_BDVSA!H1062&lt;&gt;"",b_BDVSA!H1062&lt;&gt;0)=TRUE,IF(b_BDVSA!H1062&gt;0,"D","A"),"")</f>
        <v/>
      </c>
      <c r="K1062" s="126" t="str">
        <f>IF(b_BDVSA!I1062&lt;&gt;"",ABS(b_BDVSA!I1062),"")</f>
        <v/>
      </c>
      <c r="L1062" s="125" t="str">
        <f>IF(b_BDVSA!L1062&lt;&gt;"",ABS(b_BDVSA!L1062),"")</f>
        <v/>
      </c>
      <c r="M1062" s="125" t="str">
        <f>IF(AND(b_BDVSA!L1062&lt;&gt;"",b_BDVSA!L1062&lt;&gt;0)=TRUE,IF(b_BDVSA!L1062&gt;0,"D","A"),"")</f>
        <v/>
      </c>
      <c r="N1062" s="125" t="str">
        <f>IF(b_BDVSA!M1062&lt;&gt;"",ABS(b_BDVSA!M1062),"")</f>
        <v/>
      </c>
      <c r="O1062" s="125" t="str">
        <f>IF(AND(b_BDVSA!M1062&lt;&gt;"",b_BDVSA!M1062&lt;&gt;0)=TRUE,IF(b_BDVSA!M1062&gt;0,"D","A"),"")</f>
        <v/>
      </c>
      <c r="P1062" s="126" t="str">
        <f>IF(b_BDVSA!N1062&lt;&gt;"",ABS(b_BDVSA!N1062),"")</f>
        <v/>
      </c>
      <c r="Q1062" s="125" t="str">
        <f>IF(b_BDVSA!Q1062&lt;&gt;"",ABS(b_BDVSA!Q1062),"")</f>
        <v/>
      </c>
      <c r="R1062" s="125" t="str">
        <f>IF(AND(b_BDVSA!Q1062&lt;&gt;"",b_BDVSA!Q1062&lt;&gt;0)=TRUE,IF(b_BDVSA!Q1062&gt;0,"D","A"),"")</f>
        <v/>
      </c>
      <c r="S1062" s="125" t="str">
        <f>IF(b_BDVSA!R1062&lt;&gt;"",ABS(b_BDVSA!R1062),"")</f>
        <v/>
      </c>
      <c r="T1062" s="125" t="str">
        <f>IF(AND(b_BDVSA!R1062&lt;&gt;"",b_BDVSA!R1062&lt;&gt;0)=TRUE,IF(b_BDVSA!R1062&gt;0,"D","A"),"")</f>
        <v/>
      </c>
      <c r="U1062" s="126" t="str">
        <f>IF(b_BDVSA!S1062&lt;&gt;"",ABS(b_BDVSA!S1062),"")</f>
        <v/>
      </c>
      <c r="V1062" s="125" t="str">
        <f>IF(b_BDVSA!V1062&lt;&gt;"",ABS(b_BDVSA!V1062),"")</f>
        <v/>
      </c>
      <c r="W1062" s="125" t="str">
        <f>IF(AND(b_BDVSA!V1062&lt;&gt;"",b_BDVSA!V1062&lt;&gt;0)=TRUE,IF(b_BDVSA!V1062&gt;0,"D","A"),"")</f>
        <v/>
      </c>
      <c r="X1062" s="125" t="str">
        <f>IF(b_BDVSA!W1062&lt;&gt;"",ABS(b_BDVSA!W1062),"")</f>
        <v/>
      </c>
      <c r="Y1062" s="125" t="str">
        <f>IF(AND(b_BDVSA!W1062&lt;&gt;"",b_BDVSA!W1062&lt;&gt;0)=TRUE,IF(b_BDVSA!W1062&gt;0,"D","A"),"")</f>
        <v/>
      </c>
      <c r="Z1062" s="126" t="str">
        <f>IF(b_BDVSA!X1062&lt;&gt;"",ABS(b_BDVSA!X1062),"")</f>
        <v/>
      </c>
    </row>
    <row r="1063" spans="1:26">
      <c r="A1063" s="117" t="str">
        <f>IF(dati_pdc!A1059&lt;&gt;"",IF(dati_pdc!D1059=1,RIGHT(dati_pdc!A1059,dati_pdc!E1059),dati_pdc!A1059),"")</f>
        <v/>
      </c>
      <c r="B1063" s="117" t="str">
        <f>IF(dati_pdc!B1059&lt;&gt;"",dati_pdc!B1059,"")</f>
        <v/>
      </c>
      <c r="C1063" s="117" t="str">
        <f>IF(dati_pdc!C1059&lt;&gt;"",dati_pdc!C1059,"")</f>
        <v/>
      </c>
      <c r="D1063" s="117" t="str">
        <f>IF(dati_pdc!D1059&lt;&gt;"",dati_pdc!D1059,"")</f>
        <v/>
      </c>
      <c r="E1063" s="125" t="str">
        <f>IF(b_BDVSA!F1063&lt;&gt;"",ABS(b_BDVSA!F1063),"")</f>
        <v/>
      </c>
      <c r="F1063" s="125" t="str">
        <f>IF(AND(b_BDVSA!F1063&lt;&gt;"",b_BDVSA!F1063&lt;&gt;0)=TRUE,IF(b_BDVSA!F1063&gt;0,"D","A"),"")</f>
        <v/>
      </c>
      <c r="G1063" s="125" t="str">
        <f>IF(b_BDVSA!G1063&lt;&gt;"",ABS(b_BDVSA!G1063),"")</f>
        <v/>
      </c>
      <c r="H1063" s="125" t="str">
        <f>IF(AND(b_BDVSA!G1063&lt;&gt;"",b_BDVSA!G1063&lt;&gt;0)=TRUE,IF(b_BDVSA!G1063&gt;0,"D","A"),"")</f>
        <v/>
      </c>
      <c r="I1063" s="125" t="str">
        <f>IF(b_BDVSA!H1063&lt;&gt;"",ABS(b_BDVSA!H1063),"")</f>
        <v/>
      </c>
      <c r="J1063" s="125" t="str">
        <f>IF(AND(b_BDVSA!H1063&lt;&gt;"",b_BDVSA!H1063&lt;&gt;0)=TRUE,IF(b_BDVSA!H1063&gt;0,"D","A"),"")</f>
        <v/>
      </c>
      <c r="K1063" s="126" t="str">
        <f>IF(b_BDVSA!I1063&lt;&gt;"",ABS(b_BDVSA!I1063),"")</f>
        <v/>
      </c>
      <c r="L1063" s="125" t="str">
        <f>IF(b_BDVSA!L1063&lt;&gt;"",ABS(b_BDVSA!L1063),"")</f>
        <v/>
      </c>
      <c r="M1063" s="125" t="str">
        <f>IF(AND(b_BDVSA!L1063&lt;&gt;"",b_BDVSA!L1063&lt;&gt;0)=TRUE,IF(b_BDVSA!L1063&gt;0,"D","A"),"")</f>
        <v/>
      </c>
      <c r="N1063" s="125" t="str">
        <f>IF(b_BDVSA!M1063&lt;&gt;"",ABS(b_BDVSA!M1063),"")</f>
        <v/>
      </c>
      <c r="O1063" s="125" t="str">
        <f>IF(AND(b_BDVSA!M1063&lt;&gt;"",b_BDVSA!M1063&lt;&gt;0)=TRUE,IF(b_BDVSA!M1063&gt;0,"D","A"),"")</f>
        <v/>
      </c>
      <c r="P1063" s="126" t="str">
        <f>IF(b_BDVSA!N1063&lt;&gt;"",ABS(b_BDVSA!N1063),"")</f>
        <v/>
      </c>
      <c r="Q1063" s="125" t="str">
        <f>IF(b_BDVSA!Q1063&lt;&gt;"",ABS(b_BDVSA!Q1063),"")</f>
        <v/>
      </c>
      <c r="R1063" s="125" t="str">
        <f>IF(AND(b_BDVSA!Q1063&lt;&gt;"",b_BDVSA!Q1063&lt;&gt;0)=TRUE,IF(b_BDVSA!Q1063&gt;0,"D","A"),"")</f>
        <v/>
      </c>
      <c r="S1063" s="125" t="str">
        <f>IF(b_BDVSA!R1063&lt;&gt;"",ABS(b_BDVSA!R1063),"")</f>
        <v/>
      </c>
      <c r="T1063" s="125" t="str">
        <f>IF(AND(b_BDVSA!R1063&lt;&gt;"",b_BDVSA!R1063&lt;&gt;0)=TRUE,IF(b_BDVSA!R1063&gt;0,"D","A"),"")</f>
        <v/>
      </c>
      <c r="U1063" s="126" t="str">
        <f>IF(b_BDVSA!S1063&lt;&gt;"",ABS(b_BDVSA!S1063),"")</f>
        <v/>
      </c>
      <c r="V1063" s="125" t="str">
        <f>IF(b_BDVSA!V1063&lt;&gt;"",ABS(b_BDVSA!V1063),"")</f>
        <v/>
      </c>
      <c r="W1063" s="125" t="str">
        <f>IF(AND(b_BDVSA!V1063&lt;&gt;"",b_BDVSA!V1063&lt;&gt;0)=TRUE,IF(b_BDVSA!V1063&gt;0,"D","A"),"")</f>
        <v/>
      </c>
      <c r="X1063" s="125" t="str">
        <f>IF(b_BDVSA!W1063&lt;&gt;"",ABS(b_BDVSA!W1063),"")</f>
        <v/>
      </c>
      <c r="Y1063" s="125" t="str">
        <f>IF(AND(b_BDVSA!W1063&lt;&gt;"",b_BDVSA!W1063&lt;&gt;0)=TRUE,IF(b_BDVSA!W1063&gt;0,"D","A"),"")</f>
        <v/>
      </c>
      <c r="Z1063" s="126" t="str">
        <f>IF(b_BDVSA!X1063&lt;&gt;"",ABS(b_BDVSA!X1063),"")</f>
        <v/>
      </c>
    </row>
    <row r="1064" spans="1:26">
      <c r="A1064" s="117" t="str">
        <f>IF(dati_pdc!A1060&lt;&gt;"",IF(dati_pdc!D1060=1,RIGHT(dati_pdc!A1060,dati_pdc!E1060),dati_pdc!A1060),"")</f>
        <v/>
      </c>
      <c r="B1064" s="117" t="str">
        <f>IF(dati_pdc!B1060&lt;&gt;"",dati_pdc!B1060,"")</f>
        <v/>
      </c>
      <c r="C1064" s="117" t="str">
        <f>IF(dati_pdc!C1060&lt;&gt;"",dati_pdc!C1060,"")</f>
        <v/>
      </c>
      <c r="D1064" s="117" t="str">
        <f>IF(dati_pdc!D1060&lt;&gt;"",dati_pdc!D1060,"")</f>
        <v/>
      </c>
      <c r="E1064" s="125" t="str">
        <f>IF(b_BDVSA!F1064&lt;&gt;"",ABS(b_BDVSA!F1064),"")</f>
        <v/>
      </c>
      <c r="F1064" s="125" t="str">
        <f>IF(AND(b_BDVSA!F1064&lt;&gt;"",b_BDVSA!F1064&lt;&gt;0)=TRUE,IF(b_BDVSA!F1064&gt;0,"D","A"),"")</f>
        <v/>
      </c>
      <c r="G1064" s="125" t="str">
        <f>IF(b_BDVSA!G1064&lt;&gt;"",ABS(b_BDVSA!G1064),"")</f>
        <v/>
      </c>
      <c r="H1064" s="125" t="str">
        <f>IF(AND(b_BDVSA!G1064&lt;&gt;"",b_BDVSA!G1064&lt;&gt;0)=TRUE,IF(b_BDVSA!G1064&gt;0,"D","A"),"")</f>
        <v/>
      </c>
      <c r="I1064" s="125" t="str">
        <f>IF(b_BDVSA!H1064&lt;&gt;"",ABS(b_BDVSA!H1064),"")</f>
        <v/>
      </c>
      <c r="J1064" s="125" t="str">
        <f>IF(AND(b_BDVSA!H1064&lt;&gt;"",b_BDVSA!H1064&lt;&gt;0)=TRUE,IF(b_BDVSA!H1064&gt;0,"D","A"),"")</f>
        <v/>
      </c>
      <c r="K1064" s="126" t="str">
        <f>IF(b_BDVSA!I1064&lt;&gt;"",ABS(b_BDVSA!I1064),"")</f>
        <v/>
      </c>
      <c r="L1064" s="125" t="str">
        <f>IF(b_BDVSA!L1064&lt;&gt;"",ABS(b_BDVSA!L1064),"")</f>
        <v/>
      </c>
      <c r="M1064" s="125" t="str">
        <f>IF(AND(b_BDVSA!L1064&lt;&gt;"",b_BDVSA!L1064&lt;&gt;0)=TRUE,IF(b_BDVSA!L1064&gt;0,"D","A"),"")</f>
        <v/>
      </c>
      <c r="N1064" s="125" t="str">
        <f>IF(b_BDVSA!M1064&lt;&gt;"",ABS(b_BDVSA!M1064),"")</f>
        <v/>
      </c>
      <c r="O1064" s="125" t="str">
        <f>IF(AND(b_BDVSA!M1064&lt;&gt;"",b_BDVSA!M1064&lt;&gt;0)=TRUE,IF(b_BDVSA!M1064&gt;0,"D","A"),"")</f>
        <v/>
      </c>
      <c r="P1064" s="126" t="str">
        <f>IF(b_BDVSA!N1064&lt;&gt;"",ABS(b_BDVSA!N1064),"")</f>
        <v/>
      </c>
      <c r="Q1064" s="125" t="str">
        <f>IF(b_BDVSA!Q1064&lt;&gt;"",ABS(b_BDVSA!Q1064),"")</f>
        <v/>
      </c>
      <c r="R1064" s="125" t="str">
        <f>IF(AND(b_BDVSA!Q1064&lt;&gt;"",b_BDVSA!Q1064&lt;&gt;0)=TRUE,IF(b_BDVSA!Q1064&gt;0,"D","A"),"")</f>
        <v/>
      </c>
      <c r="S1064" s="125" t="str">
        <f>IF(b_BDVSA!R1064&lt;&gt;"",ABS(b_BDVSA!R1064),"")</f>
        <v/>
      </c>
      <c r="T1064" s="125" t="str">
        <f>IF(AND(b_BDVSA!R1064&lt;&gt;"",b_BDVSA!R1064&lt;&gt;0)=TRUE,IF(b_BDVSA!R1064&gt;0,"D","A"),"")</f>
        <v/>
      </c>
      <c r="U1064" s="126" t="str">
        <f>IF(b_BDVSA!S1064&lt;&gt;"",ABS(b_BDVSA!S1064),"")</f>
        <v/>
      </c>
      <c r="V1064" s="125" t="str">
        <f>IF(b_BDVSA!V1064&lt;&gt;"",ABS(b_BDVSA!V1064),"")</f>
        <v/>
      </c>
      <c r="W1064" s="125" t="str">
        <f>IF(AND(b_BDVSA!V1064&lt;&gt;"",b_BDVSA!V1064&lt;&gt;0)=TRUE,IF(b_BDVSA!V1064&gt;0,"D","A"),"")</f>
        <v/>
      </c>
      <c r="X1064" s="125" t="str">
        <f>IF(b_BDVSA!W1064&lt;&gt;"",ABS(b_BDVSA!W1064),"")</f>
        <v/>
      </c>
      <c r="Y1064" s="125" t="str">
        <f>IF(AND(b_BDVSA!W1064&lt;&gt;"",b_BDVSA!W1064&lt;&gt;0)=TRUE,IF(b_BDVSA!W1064&gt;0,"D","A"),"")</f>
        <v/>
      </c>
      <c r="Z1064" s="126" t="str">
        <f>IF(b_BDVSA!X1064&lt;&gt;"",ABS(b_BDVSA!X1064),"")</f>
        <v/>
      </c>
    </row>
    <row r="1065" spans="1:26">
      <c r="A1065" s="117" t="str">
        <f>IF(dati_pdc!A1061&lt;&gt;"",IF(dati_pdc!D1061=1,RIGHT(dati_pdc!A1061,dati_pdc!E1061),dati_pdc!A1061),"")</f>
        <v/>
      </c>
      <c r="B1065" s="117" t="str">
        <f>IF(dati_pdc!B1061&lt;&gt;"",dati_pdc!B1061,"")</f>
        <v/>
      </c>
      <c r="C1065" s="117" t="str">
        <f>IF(dati_pdc!C1061&lt;&gt;"",dati_pdc!C1061,"")</f>
        <v/>
      </c>
      <c r="D1065" s="117" t="str">
        <f>IF(dati_pdc!D1061&lt;&gt;"",dati_pdc!D1061,"")</f>
        <v/>
      </c>
      <c r="E1065" s="125" t="str">
        <f>IF(b_BDVSA!F1065&lt;&gt;"",ABS(b_BDVSA!F1065),"")</f>
        <v/>
      </c>
      <c r="F1065" s="125" t="str">
        <f>IF(AND(b_BDVSA!F1065&lt;&gt;"",b_BDVSA!F1065&lt;&gt;0)=TRUE,IF(b_BDVSA!F1065&gt;0,"D","A"),"")</f>
        <v/>
      </c>
      <c r="G1065" s="125" t="str">
        <f>IF(b_BDVSA!G1065&lt;&gt;"",ABS(b_BDVSA!G1065),"")</f>
        <v/>
      </c>
      <c r="H1065" s="125" t="str">
        <f>IF(AND(b_BDVSA!G1065&lt;&gt;"",b_BDVSA!G1065&lt;&gt;0)=TRUE,IF(b_BDVSA!G1065&gt;0,"D","A"),"")</f>
        <v/>
      </c>
      <c r="I1065" s="125" t="str">
        <f>IF(b_BDVSA!H1065&lt;&gt;"",ABS(b_BDVSA!H1065),"")</f>
        <v/>
      </c>
      <c r="J1065" s="125" t="str">
        <f>IF(AND(b_BDVSA!H1065&lt;&gt;"",b_BDVSA!H1065&lt;&gt;0)=TRUE,IF(b_BDVSA!H1065&gt;0,"D","A"),"")</f>
        <v/>
      </c>
      <c r="K1065" s="126" t="str">
        <f>IF(b_BDVSA!I1065&lt;&gt;"",ABS(b_BDVSA!I1065),"")</f>
        <v/>
      </c>
      <c r="L1065" s="125" t="str">
        <f>IF(b_BDVSA!L1065&lt;&gt;"",ABS(b_BDVSA!L1065),"")</f>
        <v/>
      </c>
      <c r="M1065" s="125" t="str">
        <f>IF(AND(b_BDVSA!L1065&lt;&gt;"",b_BDVSA!L1065&lt;&gt;0)=TRUE,IF(b_BDVSA!L1065&gt;0,"D","A"),"")</f>
        <v/>
      </c>
      <c r="N1065" s="125" t="str">
        <f>IF(b_BDVSA!M1065&lt;&gt;"",ABS(b_BDVSA!M1065),"")</f>
        <v/>
      </c>
      <c r="O1065" s="125" t="str">
        <f>IF(AND(b_BDVSA!M1065&lt;&gt;"",b_BDVSA!M1065&lt;&gt;0)=TRUE,IF(b_BDVSA!M1065&gt;0,"D","A"),"")</f>
        <v/>
      </c>
      <c r="P1065" s="126" t="str">
        <f>IF(b_BDVSA!N1065&lt;&gt;"",ABS(b_BDVSA!N1065),"")</f>
        <v/>
      </c>
      <c r="Q1065" s="125" t="str">
        <f>IF(b_BDVSA!Q1065&lt;&gt;"",ABS(b_BDVSA!Q1065),"")</f>
        <v/>
      </c>
      <c r="R1065" s="125" t="str">
        <f>IF(AND(b_BDVSA!Q1065&lt;&gt;"",b_BDVSA!Q1065&lt;&gt;0)=TRUE,IF(b_BDVSA!Q1065&gt;0,"D","A"),"")</f>
        <v/>
      </c>
      <c r="S1065" s="125" t="str">
        <f>IF(b_BDVSA!R1065&lt;&gt;"",ABS(b_BDVSA!R1065),"")</f>
        <v/>
      </c>
      <c r="T1065" s="125" t="str">
        <f>IF(AND(b_BDVSA!R1065&lt;&gt;"",b_BDVSA!R1065&lt;&gt;0)=TRUE,IF(b_BDVSA!R1065&gt;0,"D","A"),"")</f>
        <v/>
      </c>
      <c r="U1065" s="126" t="str">
        <f>IF(b_BDVSA!S1065&lt;&gt;"",ABS(b_BDVSA!S1065),"")</f>
        <v/>
      </c>
      <c r="V1065" s="125" t="str">
        <f>IF(b_BDVSA!V1065&lt;&gt;"",ABS(b_BDVSA!V1065),"")</f>
        <v/>
      </c>
      <c r="W1065" s="125" t="str">
        <f>IF(AND(b_BDVSA!V1065&lt;&gt;"",b_BDVSA!V1065&lt;&gt;0)=TRUE,IF(b_BDVSA!V1065&gt;0,"D","A"),"")</f>
        <v/>
      </c>
      <c r="X1065" s="125" t="str">
        <f>IF(b_BDVSA!W1065&lt;&gt;"",ABS(b_BDVSA!W1065),"")</f>
        <v/>
      </c>
      <c r="Y1065" s="125" t="str">
        <f>IF(AND(b_BDVSA!W1065&lt;&gt;"",b_BDVSA!W1065&lt;&gt;0)=TRUE,IF(b_BDVSA!W1065&gt;0,"D","A"),"")</f>
        <v/>
      </c>
      <c r="Z1065" s="126" t="str">
        <f>IF(b_BDVSA!X1065&lt;&gt;"",ABS(b_BDVSA!X1065),"")</f>
        <v/>
      </c>
    </row>
    <row r="1066" spans="1:26">
      <c r="A1066" s="117" t="str">
        <f>IF(dati_pdc!A1062&lt;&gt;"",IF(dati_pdc!D1062=1,RIGHT(dati_pdc!A1062,dati_pdc!E1062),dati_pdc!A1062),"")</f>
        <v/>
      </c>
      <c r="B1066" s="117" t="str">
        <f>IF(dati_pdc!B1062&lt;&gt;"",dati_pdc!B1062,"")</f>
        <v/>
      </c>
      <c r="C1066" s="117" t="str">
        <f>IF(dati_pdc!C1062&lt;&gt;"",dati_pdc!C1062,"")</f>
        <v/>
      </c>
      <c r="D1066" s="117" t="str">
        <f>IF(dati_pdc!D1062&lt;&gt;"",dati_pdc!D1062,"")</f>
        <v/>
      </c>
      <c r="E1066" s="125" t="str">
        <f>IF(b_BDVSA!F1066&lt;&gt;"",ABS(b_BDVSA!F1066),"")</f>
        <v/>
      </c>
      <c r="F1066" s="125" t="str">
        <f>IF(AND(b_BDVSA!F1066&lt;&gt;"",b_BDVSA!F1066&lt;&gt;0)=TRUE,IF(b_BDVSA!F1066&gt;0,"D","A"),"")</f>
        <v/>
      </c>
      <c r="G1066" s="125" t="str">
        <f>IF(b_BDVSA!G1066&lt;&gt;"",ABS(b_BDVSA!G1066),"")</f>
        <v/>
      </c>
      <c r="H1066" s="125" t="str">
        <f>IF(AND(b_BDVSA!G1066&lt;&gt;"",b_BDVSA!G1066&lt;&gt;0)=TRUE,IF(b_BDVSA!G1066&gt;0,"D","A"),"")</f>
        <v/>
      </c>
      <c r="I1066" s="125" t="str">
        <f>IF(b_BDVSA!H1066&lt;&gt;"",ABS(b_BDVSA!H1066),"")</f>
        <v/>
      </c>
      <c r="J1066" s="125" t="str">
        <f>IF(AND(b_BDVSA!H1066&lt;&gt;"",b_BDVSA!H1066&lt;&gt;0)=TRUE,IF(b_BDVSA!H1066&gt;0,"D","A"),"")</f>
        <v/>
      </c>
      <c r="K1066" s="126" t="str">
        <f>IF(b_BDVSA!I1066&lt;&gt;"",ABS(b_BDVSA!I1066),"")</f>
        <v/>
      </c>
      <c r="L1066" s="125" t="str">
        <f>IF(b_BDVSA!L1066&lt;&gt;"",ABS(b_BDVSA!L1066),"")</f>
        <v/>
      </c>
      <c r="M1066" s="125" t="str">
        <f>IF(AND(b_BDVSA!L1066&lt;&gt;"",b_BDVSA!L1066&lt;&gt;0)=TRUE,IF(b_BDVSA!L1066&gt;0,"D","A"),"")</f>
        <v/>
      </c>
      <c r="N1066" s="125" t="str">
        <f>IF(b_BDVSA!M1066&lt;&gt;"",ABS(b_BDVSA!M1066),"")</f>
        <v/>
      </c>
      <c r="O1066" s="125" t="str">
        <f>IF(AND(b_BDVSA!M1066&lt;&gt;"",b_BDVSA!M1066&lt;&gt;0)=TRUE,IF(b_BDVSA!M1066&gt;0,"D","A"),"")</f>
        <v/>
      </c>
      <c r="P1066" s="126" t="str">
        <f>IF(b_BDVSA!N1066&lt;&gt;"",ABS(b_BDVSA!N1066),"")</f>
        <v/>
      </c>
      <c r="Q1066" s="125" t="str">
        <f>IF(b_BDVSA!Q1066&lt;&gt;"",ABS(b_BDVSA!Q1066),"")</f>
        <v/>
      </c>
      <c r="R1066" s="125" t="str">
        <f>IF(AND(b_BDVSA!Q1066&lt;&gt;"",b_BDVSA!Q1066&lt;&gt;0)=TRUE,IF(b_BDVSA!Q1066&gt;0,"D","A"),"")</f>
        <v/>
      </c>
      <c r="S1066" s="125" t="str">
        <f>IF(b_BDVSA!R1066&lt;&gt;"",ABS(b_BDVSA!R1066),"")</f>
        <v/>
      </c>
      <c r="T1066" s="125" t="str">
        <f>IF(AND(b_BDVSA!R1066&lt;&gt;"",b_BDVSA!R1066&lt;&gt;0)=TRUE,IF(b_BDVSA!R1066&gt;0,"D","A"),"")</f>
        <v/>
      </c>
      <c r="U1066" s="126" t="str">
        <f>IF(b_BDVSA!S1066&lt;&gt;"",ABS(b_BDVSA!S1066),"")</f>
        <v/>
      </c>
      <c r="V1066" s="125" t="str">
        <f>IF(b_BDVSA!V1066&lt;&gt;"",ABS(b_BDVSA!V1066),"")</f>
        <v/>
      </c>
      <c r="W1066" s="125" t="str">
        <f>IF(AND(b_BDVSA!V1066&lt;&gt;"",b_BDVSA!V1066&lt;&gt;0)=TRUE,IF(b_BDVSA!V1066&gt;0,"D","A"),"")</f>
        <v/>
      </c>
      <c r="X1066" s="125" t="str">
        <f>IF(b_BDVSA!W1066&lt;&gt;"",ABS(b_BDVSA!W1066),"")</f>
        <v/>
      </c>
      <c r="Y1066" s="125" t="str">
        <f>IF(AND(b_BDVSA!W1066&lt;&gt;"",b_BDVSA!W1066&lt;&gt;0)=TRUE,IF(b_BDVSA!W1066&gt;0,"D","A"),"")</f>
        <v/>
      </c>
      <c r="Z1066" s="126" t="str">
        <f>IF(b_BDVSA!X1066&lt;&gt;"",ABS(b_BDVSA!X1066),"")</f>
        <v/>
      </c>
    </row>
    <row r="1067" spans="1:26">
      <c r="A1067" s="117" t="str">
        <f>IF(dati_pdc!A1063&lt;&gt;"",IF(dati_pdc!D1063=1,RIGHT(dati_pdc!A1063,dati_pdc!E1063),dati_pdc!A1063),"")</f>
        <v/>
      </c>
      <c r="B1067" s="117" t="str">
        <f>IF(dati_pdc!B1063&lt;&gt;"",dati_pdc!B1063,"")</f>
        <v/>
      </c>
      <c r="C1067" s="117" t="str">
        <f>IF(dati_pdc!C1063&lt;&gt;"",dati_pdc!C1063,"")</f>
        <v/>
      </c>
      <c r="D1067" s="117" t="str">
        <f>IF(dati_pdc!D1063&lt;&gt;"",dati_pdc!D1063,"")</f>
        <v/>
      </c>
      <c r="E1067" s="125" t="str">
        <f>IF(b_BDVSA!F1067&lt;&gt;"",ABS(b_BDVSA!F1067),"")</f>
        <v/>
      </c>
      <c r="F1067" s="125" t="str">
        <f>IF(AND(b_BDVSA!F1067&lt;&gt;"",b_BDVSA!F1067&lt;&gt;0)=TRUE,IF(b_BDVSA!F1067&gt;0,"D","A"),"")</f>
        <v/>
      </c>
      <c r="G1067" s="125" t="str">
        <f>IF(b_BDVSA!G1067&lt;&gt;"",ABS(b_BDVSA!G1067),"")</f>
        <v/>
      </c>
      <c r="H1067" s="125" t="str">
        <f>IF(AND(b_BDVSA!G1067&lt;&gt;"",b_BDVSA!G1067&lt;&gt;0)=TRUE,IF(b_BDVSA!G1067&gt;0,"D","A"),"")</f>
        <v/>
      </c>
      <c r="I1067" s="125" t="str">
        <f>IF(b_BDVSA!H1067&lt;&gt;"",ABS(b_BDVSA!H1067),"")</f>
        <v/>
      </c>
      <c r="J1067" s="125" t="str">
        <f>IF(AND(b_BDVSA!H1067&lt;&gt;"",b_BDVSA!H1067&lt;&gt;0)=TRUE,IF(b_BDVSA!H1067&gt;0,"D","A"),"")</f>
        <v/>
      </c>
      <c r="K1067" s="126" t="str">
        <f>IF(b_BDVSA!I1067&lt;&gt;"",ABS(b_BDVSA!I1067),"")</f>
        <v/>
      </c>
      <c r="L1067" s="125" t="str">
        <f>IF(b_BDVSA!L1067&lt;&gt;"",ABS(b_BDVSA!L1067),"")</f>
        <v/>
      </c>
      <c r="M1067" s="125" t="str">
        <f>IF(AND(b_BDVSA!L1067&lt;&gt;"",b_BDVSA!L1067&lt;&gt;0)=TRUE,IF(b_BDVSA!L1067&gt;0,"D","A"),"")</f>
        <v/>
      </c>
      <c r="N1067" s="125" t="str">
        <f>IF(b_BDVSA!M1067&lt;&gt;"",ABS(b_BDVSA!M1067),"")</f>
        <v/>
      </c>
      <c r="O1067" s="125" t="str">
        <f>IF(AND(b_BDVSA!M1067&lt;&gt;"",b_BDVSA!M1067&lt;&gt;0)=TRUE,IF(b_BDVSA!M1067&gt;0,"D","A"),"")</f>
        <v/>
      </c>
      <c r="P1067" s="126" t="str">
        <f>IF(b_BDVSA!N1067&lt;&gt;"",ABS(b_BDVSA!N1067),"")</f>
        <v/>
      </c>
      <c r="Q1067" s="125" t="str">
        <f>IF(b_BDVSA!Q1067&lt;&gt;"",ABS(b_BDVSA!Q1067),"")</f>
        <v/>
      </c>
      <c r="R1067" s="125" t="str">
        <f>IF(AND(b_BDVSA!Q1067&lt;&gt;"",b_BDVSA!Q1067&lt;&gt;0)=TRUE,IF(b_BDVSA!Q1067&gt;0,"D","A"),"")</f>
        <v/>
      </c>
      <c r="S1067" s="125" t="str">
        <f>IF(b_BDVSA!R1067&lt;&gt;"",ABS(b_BDVSA!R1067),"")</f>
        <v/>
      </c>
      <c r="T1067" s="125" t="str">
        <f>IF(AND(b_BDVSA!R1067&lt;&gt;"",b_BDVSA!R1067&lt;&gt;0)=TRUE,IF(b_BDVSA!R1067&gt;0,"D","A"),"")</f>
        <v/>
      </c>
      <c r="U1067" s="126" t="str">
        <f>IF(b_BDVSA!S1067&lt;&gt;"",ABS(b_BDVSA!S1067),"")</f>
        <v/>
      </c>
      <c r="V1067" s="125" t="str">
        <f>IF(b_BDVSA!V1067&lt;&gt;"",ABS(b_BDVSA!V1067),"")</f>
        <v/>
      </c>
      <c r="W1067" s="125" t="str">
        <f>IF(AND(b_BDVSA!V1067&lt;&gt;"",b_BDVSA!V1067&lt;&gt;0)=TRUE,IF(b_BDVSA!V1067&gt;0,"D","A"),"")</f>
        <v/>
      </c>
      <c r="X1067" s="125" t="str">
        <f>IF(b_BDVSA!W1067&lt;&gt;"",ABS(b_BDVSA!W1067),"")</f>
        <v/>
      </c>
      <c r="Y1067" s="125" t="str">
        <f>IF(AND(b_BDVSA!W1067&lt;&gt;"",b_BDVSA!W1067&lt;&gt;0)=TRUE,IF(b_BDVSA!W1067&gt;0,"D","A"),"")</f>
        <v/>
      </c>
      <c r="Z1067" s="126" t="str">
        <f>IF(b_BDVSA!X1067&lt;&gt;"",ABS(b_BDVSA!X1067),"")</f>
        <v/>
      </c>
    </row>
    <row r="1068" spans="1:26">
      <c r="A1068" s="117" t="str">
        <f>IF(dati_pdc!A1064&lt;&gt;"",IF(dati_pdc!D1064=1,RIGHT(dati_pdc!A1064,dati_pdc!E1064),dati_pdc!A1064),"")</f>
        <v/>
      </c>
      <c r="B1068" s="117" t="str">
        <f>IF(dati_pdc!B1064&lt;&gt;"",dati_pdc!B1064,"")</f>
        <v/>
      </c>
      <c r="C1068" s="117" t="str">
        <f>IF(dati_pdc!C1064&lt;&gt;"",dati_pdc!C1064,"")</f>
        <v/>
      </c>
      <c r="D1068" s="117" t="str">
        <f>IF(dati_pdc!D1064&lt;&gt;"",dati_pdc!D1064,"")</f>
        <v/>
      </c>
      <c r="E1068" s="125" t="str">
        <f>IF(b_BDVSA!F1068&lt;&gt;"",ABS(b_BDVSA!F1068),"")</f>
        <v/>
      </c>
      <c r="F1068" s="125" t="str">
        <f>IF(AND(b_BDVSA!F1068&lt;&gt;"",b_BDVSA!F1068&lt;&gt;0)=TRUE,IF(b_BDVSA!F1068&gt;0,"D","A"),"")</f>
        <v/>
      </c>
      <c r="G1068" s="125" t="str">
        <f>IF(b_BDVSA!G1068&lt;&gt;"",ABS(b_BDVSA!G1068),"")</f>
        <v/>
      </c>
      <c r="H1068" s="125" t="str">
        <f>IF(AND(b_BDVSA!G1068&lt;&gt;"",b_BDVSA!G1068&lt;&gt;0)=TRUE,IF(b_BDVSA!G1068&gt;0,"D","A"),"")</f>
        <v/>
      </c>
      <c r="I1068" s="125" t="str">
        <f>IF(b_BDVSA!H1068&lt;&gt;"",ABS(b_BDVSA!H1068),"")</f>
        <v/>
      </c>
      <c r="J1068" s="125" t="str">
        <f>IF(AND(b_BDVSA!H1068&lt;&gt;"",b_BDVSA!H1068&lt;&gt;0)=TRUE,IF(b_BDVSA!H1068&gt;0,"D","A"),"")</f>
        <v/>
      </c>
      <c r="K1068" s="126" t="str">
        <f>IF(b_BDVSA!I1068&lt;&gt;"",ABS(b_BDVSA!I1068),"")</f>
        <v/>
      </c>
      <c r="L1068" s="125" t="str">
        <f>IF(b_BDVSA!L1068&lt;&gt;"",ABS(b_BDVSA!L1068),"")</f>
        <v/>
      </c>
      <c r="M1068" s="125" t="str">
        <f>IF(AND(b_BDVSA!L1068&lt;&gt;"",b_BDVSA!L1068&lt;&gt;0)=TRUE,IF(b_BDVSA!L1068&gt;0,"D","A"),"")</f>
        <v/>
      </c>
      <c r="N1068" s="125" t="str">
        <f>IF(b_BDVSA!M1068&lt;&gt;"",ABS(b_BDVSA!M1068),"")</f>
        <v/>
      </c>
      <c r="O1068" s="125" t="str">
        <f>IF(AND(b_BDVSA!M1068&lt;&gt;"",b_BDVSA!M1068&lt;&gt;0)=TRUE,IF(b_BDVSA!M1068&gt;0,"D","A"),"")</f>
        <v/>
      </c>
      <c r="P1068" s="126" t="str">
        <f>IF(b_BDVSA!N1068&lt;&gt;"",ABS(b_BDVSA!N1068),"")</f>
        <v/>
      </c>
      <c r="Q1068" s="125" t="str">
        <f>IF(b_BDVSA!Q1068&lt;&gt;"",ABS(b_BDVSA!Q1068),"")</f>
        <v/>
      </c>
      <c r="R1068" s="125" t="str">
        <f>IF(AND(b_BDVSA!Q1068&lt;&gt;"",b_BDVSA!Q1068&lt;&gt;0)=TRUE,IF(b_BDVSA!Q1068&gt;0,"D","A"),"")</f>
        <v/>
      </c>
      <c r="S1068" s="125" t="str">
        <f>IF(b_BDVSA!R1068&lt;&gt;"",ABS(b_BDVSA!R1068),"")</f>
        <v/>
      </c>
      <c r="T1068" s="125" t="str">
        <f>IF(AND(b_BDVSA!R1068&lt;&gt;"",b_BDVSA!R1068&lt;&gt;0)=TRUE,IF(b_BDVSA!R1068&gt;0,"D","A"),"")</f>
        <v/>
      </c>
      <c r="U1068" s="126" t="str">
        <f>IF(b_BDVSA!S1068&lt;&gt;"",ABS(b_BDVSA!S1068),"")</f>
        <v/>
      </c>
      <c r="V1068" s="125" t="str">
        <f>IF(b_BDVSA!V1068&lt;&gt;"",ABS(b_BDVSA!V1068),"")</f>
        <v/>
      </c>
      <c r="W1068" s="125" t="str">
        <f>IF(AND(b_BDVSA!V1068&lt;&gt;"",b_BDVSA!V1068&lt;&gt;0)=TRUE,IF(b_BDVSA!V1068&gt;0,"D","A"),"")</f>
        <v/>
      </c>
      <c r="X1068" s="125" t="str">
        <f>IF(b_BDVSA!W1068&lt;&gt;"",ABS(b_BDVSA!W1068),"")</f>
        <v/>
      </c>
      <c r="Y1068" s="125" t="str">
        <f>IF(AND(b_BDVSA!W1068&lt;&gt;"",b_BDVSA!W1068&lt;&gt;0)=TRUE,IF(b_BDVSA!W1068&gt;0,"D","A"),"")</f>
        <v/>
      </c>
      <c r="Z1068" s="126" t="str">
        <f>IF(b_BDVSA!X1068&lt;&gt;"",ABS(b_BDVSA!X1068),"")</f>
        <v/>
      </c>
    </row>
    <row r="1069" spans="1:26">
      <c r="A1069" s="117" t="str">
        <f>IF(dati_pdc!A1065&lt;&gt;"",IF(dati_pdc!D1065=1,RIGHT(dati_pdc!A1065,dati_pdc!E1065),dati_pdc!A1065),"")</f>
        <v/>
      </c>
      <c r="B1069" s="117" t="str">
        <f>IF(dati_pdc!B1065&lt;&gt;"",dati_pdc!B1065,"")</f>
        <v/>
      </c>
      <c r="C1069" s="117" t="str">
        <f>IF(dati_pdc!C1065&lt;&gt;"",dati_pdc!C1065,"")</f>
        <v/>
      </c>
      <c r="D1069" s="117" t="str">
        <f>IF(dati_pdc!D1065&lt;&gt;"",dati_pdc!D1065,"")</f>
        <v/>
      </c>
      <c r="E1069" s="125" t="str">
        <f>IF(b_BDVSA!F1069&lt;&gt;"",ABS(b_BDVSA!F1069),"")</f>
        <v/>
      </c>
      <c r="F1069" s="125" t="str">
        <f>IF(AND(b_BDVSA!F1069&lt;&gt;"",b_BDVSA!F1069&lt;&gt;0)=TRUE,IF(b_BDVSA!F1069&gt;0,"D","A"),"")</f>
        <v/>
      </c>
      <c r="G1069" s="125" t="str">
        <f>IF(b_BDVSA!G1069&lt;&gt;"",ABS(b_BDVSA!G1069),"")</f>
        <v/>
      </c>
      <c r="H1069" s="125" t="str">
        <f>IF(AND(b_BDVSA!G1069&lt;&gt;"",b_BDVSA!G1069&lt;&gt;0)=TRUE,IF(b_BDVSA!G1069&gt;0,"D","A"),"")</f>
        <v/>
      </c>
      <c r="I1069" s="125" t="str">
        <f>IF(b_BDVSA!H1069&lt;&gt;"",ABS(b_BDVSA!H1069),"")</f>
        <v/>
      </c>
      <c r="J1069" s="125" t="str">
        <f>IF(AND(b_BDVSA!H1069&lt;&gt;"",b_BDVSA!H1069&lt;&gt;0)=TRUE,IF(b_BDVSA!H1069&gt;0,"D","A"),"")</f>
        <v/>
      </c>
      <c r="K1069" s="126" t="str">
        <f>IF(b_BDVSA!I1069&lt;&gt;"",ABS(b_BDVSA!I1069),"")</f>
        <v/>
      </c>
      <c r="L1069" s="125" t="str">
        <f>IF(b_BDVSA!L1069&lt;&gt;"",ABS(b_BDVSA!L1069),"")</f>
        <v/>
      </c>
      <c r="M1069" s="125" t="str">
        <f>IF(AND(b_BDVSA!L1069&lt;&gt;"",b_BDVSA!L1069&lt;&gt;0)=TRUE,IF(b_BDVSA!L1069&gt;0,"D","A"),"")</f>
        <v/>
      </c>
      <c r="N1069" s="125" t="str">
        <f>IF(b_BDVSA!M1069&lt;&gt;"",ABS(b_BDVSA!M1069),"")</f>
        <v/>
      </c>
      <c r="O1069" s="125" t="str">
        <f>IF(AND(b_BDVSA!M1069&lt;&gt;"",b_BDVSA!M1069&lt;&gt;0)=TRUE,IF(b_BDVSA!M1069&gt;0,"D","A"),"")</f>
        <v/>
      </c>
      <c r="P1069" s="126" t="str">
        <f>IF(b_BDVSA!N1069&lt;&gt;"",ABS(b_BDVSA!N1069),"")</f>
        <v/>
      </c>
      <c r="Q1069" s="125" t="str">
        <f>IF(b_BDVSA!Q1069&lt;&gt;"",ABS(b_BDVSA!Q1069),"")</f>
        <v/>
      </c>
      <c r="R1069" s="125" t="str">
        <f>IF(AND(b_BDVSA!Q1069&lt;&gt;"",b_BDVSA!Q1069&lt;&gt;0)=TRUE,IF(b_BDVSA!Q1069&gt;0,"D","A"),"")</f>
        <v/>
      </c>
      <c r="S1069" s="125" t="str">
        <f>IF(b_BDVSA!R1069&lt;&gt;"",ABS(b_BDVSA!R1069),"")</f>
        <v/>
      </c>
      <c r="T1069" s="125" t="str">
        <f>IF(AND(b_BDVSA!R1069&lt;&gt;"",b_BDVSA!R1069&lt;&gt;0)=TRUE,IF(b_BDVSA!R1069&gt;0,"D","A"),"")</f>
        <v/>
      </c>
      <c r="U1069" s="126" t="str">
        <f>IF(b_BDVSA!S1069&lt;&gt;"",ABS(b_BDVSA!S1069),"")</f>
        <v/>
      </c>
      <c r="V1069" s="125" t="str">
        <f>IF(b_BDVSA!V1069&lt;&gt;"",ABS(b_BDVSA!V1069),"")</f>
        <v/>
      </c>
      <c r="W1069" s="125" t="str">
        <f>IF(AND(b_BDVSA!V1069&lt;&gt;"",b_BDVSA!V1069&lt;&gt;0)=TRUE,IF(b_BDVSA!V1069&gt;0,"D","A"),"")</f>
        <v/>
      </c>
      <c r="X1069" s="125" t="str">
        <f>IF(b_BDVSA!W1069&lt;&gt;"",ABS(b_BDVSA!W1069),"")</f>
        <v/>
      </c>
      <c r="Y1069" s="125" t="str">
        <f>IF(AND(b_BDVSA!W1069&lt;&gt;"",b_BDVSA!W1069&lt;&gt;0)=TRUE,IF(b_BDVSA!W1069&gt;0,"D","A"),"")</f>
        <v/>
      </c>
      <c r="Z1069" s="126" t="str">
        <f>IF(b_BDVSA!X1069&lt;&gt;"",ABS(b_BDVSA!X1069),"")</f>
        <v/>
      </c>
    </row>
    <row r="1070" spans="1:26">
      <c r="A1070" s="117" t="str">
        <f>IF(dati_pdc!A1066&lt;&gt;"",IF(dati_pdc!D1066=1,RIGHT(dati_pdc!A1066,dati_pdc!E1066),dati_pdc!A1066),"")</f>
        <v/>
      </c>
      <c r="B1070" s="117" t="str">
        <f>IF(dati_pdc!B1066&lt;&gt;"",dati_pdc!B1066,"")</f>
        <v/>
      </c>
      <c r="C1070" s="117" t="str">
        <f>IF(dati_pdc!C1066&lt;&gt;"",dati_pdc!C1066,"")</f>
        <v/>
      </c>
      <c r="D1070" s="117" t="str">
        <f>IF(dati_pdc!D1066&lt;&gt;"",dati_pdc!D1066,"")</f>
        <v/>
      </c>
      <c r="E1070" s="125" t="str">
        <f>IF(b_BDVSA!F1070&lt;&gt;"",ABS(b_BDVSA!F1070),"")</f>
        <v/>
      </c>
      <c r="F1070" s="125" t="str">
        <f>IF(AND(b_BDVSA!F1070&lt;&gt;"",b_BDVSA!F1070&lt;&gt;0)=TRUE,IF(b_BDVSA!F1070&gt;0,"D","A"),"")</f>
        <v/>
      </c>
      <c r="G1070" s="125" t="str">
        <f>IF(b_BDVSA!G1070&lt;&gt;"",ABS(b_BDVSA!G1070),"")</f>
        <v/>
      </c>
      <c r="H1070" s="125" t="str">
        <f>IF(AND(b_BDVSA!G1070&lt;&gt;"",b_BDVSA!G1070&lt;&gt;0)=TRUE,IF(b_BDVSA!G1070&gt;0,"D","A"),"")</f>
        <v/>
      </c>
      <c r="I1070" s="125" t="str">
        <f>IF(b_BDVSA!H1070&lt;&gt;"",ABS(b_BDVSA!H1070),"")</f>
        <v/>
      </c>
      <c r="J1070" s="125" t="str">
        <f>IF(AND(b_BDVSA!H1070&lt;&gt;"",b_BDVSA!H1070&lt;&gt;0)=TRUE,IF(b_BDVSA!H1070&gt;0,"D","A"),"")</f>
        <v/>
      </c>
      <c r="K1070" s="126" t="str">
        <f>IF(b_BDVSA!I1070&lt;&gt;"",ABS(b_BDVSA!I1070),"")</f>
        <v/>
      </c>
      <c r="L1070" s="125" t="str">
        <f>IF(b_BDVSA!L1070&lt;&gt;"",ABS(b_BDVSA!L1070),"")</f>
        <v/>
      </c>
      <c r="M1070" s="125" t="str">
        <f>IF(AND(b_BDVSA!L1070&lt;&gt;"",b_BDVSA!L1070&lt;&gt;0)=TRUE,IF(b_BDVSA!L1070&gt;0,"D","A"),"")</f>
        <v/>
      </c>
      <c r="N1070" s="125" t="str">
        <f>IF(b_BDVSA!M1070&lt;&gt;"",ABS(b_BDVSA!M1070),"")</f>
        <v/>
      </c>
      <c r="O1070" s="125" t="str">
        <f>IF(AND(b_BDVSA!M1070&lt;&gt;"",b_BDVSA!M1070&lt;&gt;0)=TRUE,IF(b_BDVSA!M1070&gt;0,"D","A"),"")</f>
        <v/>
      </c>
      <c r="P1070" s="126" t="str">
        <f>IF(b_BDVSA!N1070&lt;&gt;"",ABS(b_BDVSA!N1070),"")</f>
        <v/>
      </c>
      <c r="Q1070" s="125" t="str">
        <f>IF(b_BDVSA!Q1070&lt;&gt;"",ABS(b_BDVSA!Q1070),"")</f>
        <v/>
      </c>
      <c r="R1070" s="125" t="str">
        <f>IF(AND(b_BDVSA!Q1070&lt;&gt;"",b_BDVSA!Q1070&lt;&gt;0)=TRUE,IF(b_BDVSA!Q1070&gt;0,"D","A"),"")</f>
        <v/>
      </c>
      <c r="S1070" s="125" t="str">
        <f>IF(b_BDVSA!R1070&lt;&gt;"",ABS(b_BDVSA!R1070),"")</f>
        <v/>
      </c>
      <c r="T1070" s="125" t="str">
        <f>IF(AND(b_BDVSA!R1070&lt;&gt;"",b_BDVSA!R1070&lt;&gt;0)=TRUE,IF(b_BDVSA!R1070&gt;0,"D","A"),"")</f>
        <v/>
      </c>
      <c r="U1070" s="126" t="str">
        <f>IF(b_BDVSA!S1070&lt;&gt;"",ABS(b_BDVSA!S1070),"")</f>
        <v/>
      </c>
      <c r="V1070" s="125" t="str">
        <f>IF(b_BDVSA!V1070&lt;&gt;"",ABS(b_BDVSA!V1070),"")</f>
        <v/>
      </c>
      <c r="W1070" s="125" t="str">
        <f>IF(AND(b_BDVSA!V1070&lt;&gt;"",b_BDVSA!V1070&lt;&gt;0)=TRUE,IF(b_BDVSA!V1070&gt;0,"D","A"),"")</f>
        <v/>
      </c>
      <c r="X1070" s="125" t="str">
        <f>IF(b_BDVSA!W1070&lt;&gt;"",ABS(b_BDVSA!W1070),"")</f>
        <v/>
      </c>
      <c r="Y1070" s="125" t="str">
        <f>IF(AND(b_BDVSA!W1070&lt;&gt;"",b_BDVSA!W1070&lt;&gt;0)=TRUE,IF(b_BDVSA!W1070&gt;0,"D","A"),"")</f>
        <v/>
      </c>
      <c r="Z1070" s="126" t="str">
        <f>IF(b_BDVSA!X1070&lt;&gt;"",ABS(b_BDVSA!X1070),"")</f>
        <v/>
      </c>
    </row>
    <row r="1071" spans="1:26">
      <c r="A1071" s="117" t="str">
        <f>IF(dati_pdc!A1067&lt;&gt;"",IF(dati_pdc!D1067=1,RIGHT(dati_pdc!A1067,dati_pdc!E1067),dati_pdc!A1067),"")</f>
        <v/>
      </c>
      <c r="B1071" s="117" t="str">
        <f>IF(dati_pdc!B1067&lt;&gt;"",dati_pdc!B1067,"")</f>
        <v/>
      </c>
      <c r="C1071" s="117" t="str">
        <f>IF(dati_pdc!C1067&lt;&gt;"",dati_pdc!C1067,"")</f>
        <v/>
      </c>
      <c r="D1071" s="117" t="str">
        <f>IF(dati_pdc!D1067&lt;&gt;"",dati_pdc!D1067,"")</f>
        <v/>
      </c>
      <c r="E1071" s="125" t="str">
        <f>IF(b_BDVSA!F1071&lt;&gt;"",ABS(b_BDVSA!F1071),"")</f>
        <v/>
      </c>
      <c r="F1071" s="125" t="str">
        <f>IF(AND(b_BDVSA!F1071&lt;&gt;"",b_BDVSA!F1071&lt;&gt;0)=TRUE,IF(b_BDVSA!F1071&gt;0,"D","A"),"")</f>
        <v/>
      </c>
      <c r="G1071" s="125" t="str">
        <f>IF(b_BDVSA!G1071&lt;&gt;"",ABS(b_BDVSA!G1071),"")</f>
        <v/>
      </c>
      <c r="H1071" s="125" t="str">
        <f>IF(AND(b_BDVSA!G1071&lt;&gt;"",b_BDVSA!G1071&lt;&gt;0)=TRUE,IF(b_BDVSA!G1071&gt;0,"D","A"),"")</f>
        <v/>
      </c>
      <c r="I1071" s="125" t="str">
        <f>IF(b_BDVSA!H1071&lt;&gt;"",ABS(b_BDVSA!H1071),"")</f>
        <v/>
      </c>
      <c r="J1071" s="125" t="str">
        <f>IF(AND(b_BDVSA!H1071&lt;&gt;"",b_BDVSA!H1071&lt;&gt;0)=TRUE,IF(b_BDVSA!H1071&gt;0,"D","A"),"")</f>
        <v/>
      </c>
      <c r="K1071" s="126" t="str">
        <f>IF(b_BDVSA!I1071&lt;&gt;"",ABS(b_BDVSA!I1071),"")</f>
        <v/>
      </c>
      <c r="L1071" s="125" t="str">
        <f>IF(b_BDVSA!L1071&lt;&gt;"",ABS(b_BDVSA!L1071),"")</f>
        <v/>
      </c>
      <c r="M1071" s="125" t="str">
        <f>IF(AND(b_BDVSA!L1071&lt;&gt;"",b_BDVSA!L1071&lt;&gt;0)=TRUE,IF(b_BDVSA!L1071&gt;0,"D","A"),"")</f>
        <v/>
      </c>
      <c r="N1071" s="125" t="str">
        <f>IF(b_BDVSA!M1071&lt;&gt;"",ABS(b_BDVSA!M1071),"")</f>
        <v/>
      </c>
      <c r="O1071" s="125" t="str">
        <f>IF(AND(b_BDVSA!M1071&lt;&gt;"",b_BDVSA!M1071&lt;&gt;0)=TRUE,IF(b_BDVSA!M1071&gt;0,"D","A"),"")</f>
        <v/>
      </c>
      <c r="P1071" s="126" t="str">
        <f>IF(b_BDVSA!N1071&lt;&gt;"",ABS(b_BDVSA!N1071),"")</f>
        <v/>
      </c>
      <c r="Q1071" s="125" t="str">
        <f>IF(b_BDVSA!Q1071&lt;&gt;"",ABS(b_BDVSA!Q1071),"")</f>
        <v/>
      </c>
      <c r="R1071" s="125" t="str">
        <f>IF(AND(b_BDVSA!Q1071&lt;&gt;"",b_BDVSA!Q1071&lt;&gt;0)=TRUE,IF(b_BDVSA!Q1071&gt;0,"D","A"),"")</f>
        <v/>
      </c>
      <c r="S1071" s="125" t="str">
        <f>IF(b_BDVSA!R1071&lt;&gt;"",ABS(b_BDVSA!R1071),"")</f>
        <v/>
      </c>
      <c r="T1071" s="125" t="str">
        <f>IF(AND(b_BDVSA!R1071&lt;&gt;"",b_BDVSA!R1071&lt;&gt;0)=TRUE,IF(b_BDVSA!R1071&gt;0,"D","A"),"")</f>
        <v/>
      </c>
      <c r="U1071" s="126" t="str">
        <f>IF(b_BDVSA!S1071&lt;&gt;"",ABS(b_BDVSA!S1071),"")</f>
        <v/>
      </c>
      <c r="V1071" s="125" t="str">
        <f>IF(b_BDVSA!V1071&lt;&gt;"",ABS(b_BDVSA!V1071),"")</f>
        <v/>
      </c>
      <c r="W1071" s="125" t="str">
        <f>IF(AND(b_BDVSA!V1071&lt;&gt;"",b_BDVSA!V1071&lt;&gt;0)=TRUE,IF(b_BDVSA!V1071&gt;0,"D","A"),"")</f>
        <v/>
      </c>
      <c r="X1071" s="125" t="str">
        <f>IF(b_BDVSA!W1071&lt;&gt;"",ABS(b_BDVSA!W1071),"")</f>
        <v/>
      </c>
      <c r="Y1071" s="125" t="str">
        <f>IF(AND(b_BDVSA!W1071&lt;&gt;"",b_BDVSA!W1071&lt;&gt;0)=TRUE,IF(b_BDVSA!W1071&gt;0,"D","A"),"")</f>
        <v/>
      </c>
      <c r="Z1071" s="126" t="str">
        <f>IF(b_BDVSA!X1071&lt;&gt;"",ABS(b_BDVSA!X1071),"")</f>
        <v/>
      </c>
    </row>
    <row r="1072" spans="1:26">
      <c r="A1072" s="117" t="str">
        <f>IF(dati_pdc!A1068&lt;&gt;"",IF(dati_pdc!D1068=1,RIGHT(dati_pdc!A1068,dati_pdc!E1068),dati_pdc!A1068),"")</f>
        <v/>
      </c>
      <c r="B1072" s="117" t="str">
        <f>IF(dati_pdc!B1068&lt;&gt;"",dati_pdc!B1068,"")</f>
        <v/>
      </c>
      <c r="C1072" s="117" t="str">
        <f>IF(dati_pdc!C1068&lt;&gt;"",dati_pdc!C1068,"")</f>
        <v/>
      </c>
      <c r="D1072" s="117" t="str">
        <f>IF(dati_pdc!D1068&lt;&gt;"",dati_pdc!D1068,"")</f>
        <v/>
      </c>
      <c r="E1072" s="125" t="str">
        <f>IF(b_BDVSA!F1072&lt;&gt;"",ABS(b_BDVSA!F1072),"")</f>
        <v/>
      </c>
      <c r="F1072" s="125" t="str">
        <f>IF(AND(b_BDVSA!F1072&lt;&gt;"",b_BDVSA!F1072&lt;&gt;0)=TRUE,IF(b_BDVSA!F1072&gt;0,"D","A"),"")</f>
        <v/>
      </c>
      <c r="G1072" s="125" t="str">
        <f>IF(b_BDVSA!G1072&lt;&gt;"",ABS(b_BDVSA!G1072),"")</f>
        <v/>
      </c>
      <c r="H1072" s="125" t="str">
        <f>IF(AND(b_BDVSA!G1072&lt;&gt;"",b_BDVSA!G1072&lt;&gt;0)=TRUE,IF(b_BDVSA!G1072&gt;0,"D","A"),"")</f>
        <v/>
      </c>
      <c r="I1072" s="125" t="str">
        <f>IF(b_BDVSA!H1072&lt;&gt;"",ABS(b_BDVSA!H1072),"")</f>
        <v/>
      </c>
      <c r="J1072" s="125" t="str">
        <f>IF(AND(b_BDVSA!H1072&lt;&gt;"",b_BDVSA!H1072&lt;&gt;0)=TRUE,IF(b_BDVSA!H1072&gt;0,"D","A"),"")</f>
        <v/>
      </c>
      <c r="K1072" s="126" t="str">
        <f>IF(b_BDVSA!I1072&lt;&gt;"",ABS(b_BDVSA!I1072),"")</f>
        <v/>
      </c>
      <c r="L1072" s="125" t="str">
        <f>IF(b_BDVSA!L1072&lt;&gt;"",ABS(b_BDVSA!L1072),"")</f>
        <v/>
      </c>
      <c r="M1072" s="125" t="str">
        <f>IF(AND(b_BDVSA!L1072&lt;&gt;"",b_BDVSA!L1072&lt;&gt;0)=TRUE,IF(b_BDVSA!L1072&gt;0,"D","A"),"")</f>
        <v/>
      </c>
      <c r="N1072" s="125" t="str">
        <f>IF(b_BDVSA!M1072&lt;&gt;"",ABS(b_BDVSA!M1072),"")</f>
        <v/>
      </c>
      <c r="O1072" s="125" t="str">
        <f>IF(AND(b_BDVSA!M1072&lt;&gt;"",b_BDVSA!M1072&lt;&gt;0)=TRUE,IF(b_BDVSA!M1072&gt;0,"D","A"),"")</f>
        <v/>
      </c>
      <c r="P1072" s="126" t="str">
        <f>IF(b_BDVSA!N1072&lt;&gt;"",ABS(b_BDVSA!N1072),"")</f>
        <v/>
      </c>
      <c r="Q1072" s="125" t="str">
        <f>IF(b_BDVSA!Q1072&lt;&gt;"",ABS(b_BDVSA!Q1072),"")</f>
        <v/>
      </c>
      <c r="R1072" s="125" t="str">
        <f>IF(AND(b_BDVSA!Q1072&lt;&gt;"",b_BDVSA!Q1072&lt;&gt;0)=TRUE,IF(b_BDVSA!Q1072&gt;0,"D","A"),"")</f>
        <v/>
      </c>
      <c r="S1072" s="125" t="str">
        <f>IF(b_BDVSA!R1072&lt;&gt;"",ABS(b_BDVSA!R1072),"")</f>
        <v/>
      </c>
      <c r="T1072" s="125" t="str">
        <f>IF(AND(b_BDVSA!R1072&lt;&gt;"",b_BDVSA!R1072&lt;&gt;0)=TRUE,IF(b_BDVSA!R1072&gt;0,"D","A"),"")</f>
        <v/>
      </c>
      <c r="U1072" s="126" t="str">
        <f>IF(b_BDVSA!S1072&lt;&gt;"",ABS(b_BDVSA!S1072),"")</f>
        <v/>
      </c>
      <c r="V1072" s="125" t="str">
        <f>IF(b_BDVSA!V1072&lt;&gt;"",ABS(b_BDVSA!V1072),"")</f>
        <v/>
      </c>
      <c r="W1072" s="125" t="str">
        <f>IF(AND(b_BDVSA!V1072&lt;&gt;"",b_BDVSA!V1072&lt;&gt;0)=TRUE,IF(b_BDVSA!V1072&gt;0,"D","A"),"")</f>
        <v/>
      </c>
      <c r="X1072" s="125" t="str">
        <f>IF(b_BDVSA!W1072&lt;&gt;"",ABS(b_BDVSA!W1072),"")</f>
        <v/>
      </c>
      <c r="Y1072" s="125" t="str">
        <f>IF(AND(b_BDVSA!W1072&lt;&gt;"",b_BDVSA!W1072&lt;&gt;0)=TRUE,IF(b_BDVSA!W1072&gt;0,"D","A"),"")</f>
        <v/>
      </c>
      <c r="Z1072" s="126" t="str">
        <f>IF(b_BDVSA!X1072&lt;&gt;"",ABS(b_BDVSA!X1072),"")</f>
        <v/>
      </c>
    </row>
    <row r="1073" spans="1:26">
      <c r="A1073" s="117" t="str">
        <f>IF(dati_pdc!A1069&lt;&gt;"",IF(dati_pdc!D1069=1,RIGHT(dati_pdc!A1069,dati_pdc!E1069),dati_pdc!A1069),"")</f>
        <v/>
      </c>
      <c r="B1073" s="117" t="str">
        <f>IF(dati_pdc!B1069&lt;&gt;"",dati_pdc!B1069,"")</f>
        <v/>
      </c>
      <c r="C1073" s="117" t="str">
        <f>IF(dati_pdc!C1069&lt;&gt;"",dati_pdc!C1069,"")</f>
        <v/>
      </c>
      <c r="D1073" s="117" t="str">
        <f>IF(dati_pdc!D1069&lt;&gt;"",dati_pdc!D1069,"")</f>
        <v/>
      </c>
      <c r="E1073" s="125" t="str">
        <f>IF(b_BDVSA!F1073&lt;&gt;"",ABS(b_BDVSA!F1073),"")</f>
        <v/>
      </c>
      <c r="F1073" s="125" t="str">
        <f>IF(AND(b_BDVSA!F1073&lt;&gt;"",b_BDVSA!F1073&lt;&gt;0)=TRUE,IF(b_BDVSA!F1073&gt;0,"D","A"),"")</f>
        <v/>
      </c>
      <c r="G1073" s="125" t="str">
        <f>IF(b_BDVSA!G1073&lt;&gt;"",ABS(b_BDVSA!G1073),"")</f>
        <v/>
      </c>
      <c r="H1073" s="125" t="str">
        <f>IF(AND(b_BDVSA!G1073&lt;&gt;"",b_BDVSA!G1073&lt;&gt;0)=TRUE,IF(b_BDVSA!G1073&gt;0,"D","A"),"")</f>
        <v/>
      </c>
      <c r="I1073" s="125" t="str">
        <f>IF(b_BDVSA!H1073&lt;&gt;"",ABS(b_BDVSA!H1073),"")</f>
        <v/>
      </c>
      <c r="J1073" s="125" t="str">
        <f>IF(AND(b_BDVSA!H1073&lt;&gt;"",b_BDVSA!H1073&lt;&gt;0)=TRUE,IF(b_BDVSA!H1073&gt;0,"D","A"),"")</f>
        <v/>
      </c>
      <c r="K1073" s="126" t="str">
        <f>IF(b_BDVSA!I1073&lt;&gt;"",ABS(b_BDVSA!I1073),"")</f>
        <v/>
      </c>
      <c r="L1073" s="125" t="str">
        <f>IF(b_BDVSA!L1073&lt;&gt;"",ABS(b_BDVSA!L1073),"")</f>
        <v/>
      </c>
      <c r="M1073" s="125" t="str">
        <f>IF(AND(b_BDVSA!L1073&lt;&gt;"",b_BDVSA!L1073&lt;&gt;0)=TRUE,IF(b_BDVSA!L1073&gt;0,"D","A"),"")</f>
        <v/>
      </c>
      <c r="N1073" s="125" t="str">
        <f>IF(b_BDVSA!M1073&lt;&gt;"",ABS(b_BDVSA!M1073),"")</f>
        <v/>
      </c>
      <c r="O1073" s="125" t="str">
        <f>IF(AND(b_BDVSA!M1073&lt;&gt;"",b_BDVSA!M1073&lt;&gt;0)=TRUE,IF(b_BDVSA!M1073&gt;0,"D","A"),"")</f>
        <v/>
      </c>
      <c r="P1073" s="126" t="str">
        <f>IF(b_BDVSA!N1073&lt;&gt;"",ABS(b_BDVSA!N1073),"")</f>
        <v/>
      </c>
      <c r="Q1073" s="125" t="str">
        <f>IF(b_BDVSA!Q1073&lt;&gt;"",ABS(b_BDVSA!Q1073),"")</f>
        <v/>
      </c>
      <c r="R1073" s="125" t="str">
        <f>IF(AND(b_BDVSA!Q1073&lt;&gt;"",b_BDVSA!Q1073&lt;&gt;0)=TRUE,IF(b_BDVSA!Q1073&gt;0,"D","A"),"")</f>
        <v/>
      </c>
      <c r="S1073" s="125" t="str">
        <f>IF(b_BDVSA!R1073&lt;&gt;"",ABS(b_BDVSA!R1073),"")</f>
        <v/>
      </c>
      <c r="T1073" s="125" t="str">
        <f>IF(AND(b_BDVSA!R1073&lt;&gt;"",b_BDVSA!R1073&lt;&gt;0)=TRUE,IF(b_BDVSA!R1073&gt;0,"D","A"),"")</f>
        <v/>
      </c>
      <c r="U1073" s="126" t="str">
        <f>IF(b_BDVSA!S1073&lt;&gt;"",ABS(b_BDVSA!S1073),"")</f>
        <v/>
      </c>
      <c r="V1073" s="125" t="str">
        <f>IF(b_BDVSA!V1073&lt;&gt;"",ABS(b_BDVSA!V1073),"")</f>
        <v/>
      </c>
      <c r="W1073" s="125" t="str">
        <f>IF(AND(b_BDVSA!V1073&lt;&gt;"",b_BDVSA!V1073&lt;&gt;0)=TRUE,IF(b_BDVSA!V1073&gt;0,"D","A"),"")</f>
        <v/>
      </c>
      <c r="X1073" s="125" t="str">
        <f>IF(b_BDVSA!W1073&lt;&gt;"",ABS(b_BDVSA!W1073),"")</f>
        <v/>
      </c>
      <c r="Y1073" s="125" t="str">
        <f>IF(AND(b_BDVSA!W1073&lt;&gt;"",b_BDVSA!W1073&lt;&gt;0)=TRUE,IF(b_BDVSA!W1073&gt;0,"D","A"),"")</f>
        <v/>
      </c>
      <c r="Z1073" s="126" t="str">
        <f>IF(b_BDVSA!X1073&lt;&gt;"",ABS(b_BDVSA!X1073),"")</f>
        <v/>
      </c>
    </row>
    <row r="1074" spans="1:26">
      <c r="A1074" s="117" t="str">
        <f>IF(dati_pdc!A1070&lt;&gt;"",IF(dati_pdc!D1070=1,RIGHT(dati_pdc!A1070,dati_pdc!E1070),dati_pdc!A1070),"")</f>
        <v/>
      </c>
      <c r="B1074" s="117" t="str">
        <f>IF(dati_pdc!B1070&lt;&gt;"",dati_pdc!B1070,"")</f>
        <v/>
      </c>
      <c r="C1074" s="117" t="str">
        <f>IF(dati_pdc!C1070&lt;&gt;"",dati_pdc!C1070,"")</f>
        <v/>
      </c>
      <c r="D1074" s="117" t="str">
        <f>IF(dati_pdc!D1070&lt;&gt;"",dati_pdc!D1070,"")</f>
        <v/>
      </c>
      <c r="E1074" s="125" t="str">
        <f>IF(b_BDVSA!F1074&lt;&gt;"",ABS(b_BDVSA!F1074),"")</f>
        <v/>
      </c>
      <c r="F1074" s="125" t="str">
        <f>IF(AND(b_BDVSA!F1074&lt;&gt;"",b_BDVSA!F1074&lt;&gt;0)=TRUE,IF(b_BDVSA!F1074&gt;0,"D","A"),"")</f>
        <v/>
      </c>
      <c r="G1074" s="125" t="str">
        <f>IF(b_BDVSA!G1074&lt;&gt;"",ABS(b_BDVSA!G1074),"")</f>
        <v/>
      </c>
      <c r="H1074" s="125" t="str">
        <f>IF(AND(b_BDVSA!G1074&lt;&gt;"",b_BDVSA!G1074&lt;&gt;0)=TRUE,IF(b_BDVSA!G1074&gt;0,"D","A"),"")</f>
        <v/>
      </c>
      <c r="I1074" s="125" t="str">
        <f>IF(b_BDVSA!H1074&lt;&gt;"",ABS(b_BDVSA!H1074),"")</f>
        <v/>
      </c>
      <c r="J1074" s="125" t="str">
        <f>IF(AND(b_BDVSA!H1074&lt;&gt;"",b_BDVSA!H1074&lt;&gt;0)=TRUE,IF(b_BDVSA!H1074&gt;0,"D","A"),"")</f>
        <v/>
      </c>
      <c r="K1074" s="126" t="str">
        <f>IF(b_BDVSA!I1074&lt;&gt;"",ABS(b_BDVSA!I1074),"")</f>
        <v/>
      </c>
      <c r="L1074" s="125" t="str">
        <f>IF(b_BDVSA!L1074&lt;&gt;"",ABS(b_BDVSA!L1074),"")</f>
        <v/>
      </c>
      <c r="M1074" s="125" t="str">
        <f>IF(AND(b_BDVSA!L1074&lt;&gt;"",b_BDVSA!L1074&lt;&gt;0)=TRUE,IF(b_BDVSA!L1074&gt;0,"D","A"),"")</f>
        <v/>
      </c>
      <c r="N1074" s="125" t="str">
        <f>IF(b_BDVSA!M1074&lt;&gt;"",ABS(b_BDVSA!M1074),"")</f>
        <v/>
      </c>
      <c r="O1074" s="125" t="str">
        <f>IF(AND(b_BDVSA!M1074&lt;&gt;"",b_BDVSA!M1074&lt;&gt;0)=TRUE,IF(b_BDVSA!M1074&gt;0,"D","A"),"")</f>
        <v/>
      </c>
      <c r="P1074" s="126" t="str">
        <f>IF(b_BDVSA!N1074&lt;&gt;"",ABS(b_BDVSA!N1074),"")</f>
        <v/>
      </c>
      <c r="Q1074" s="125" t="str">
        <f>IF(b_BDVSA!Q1074&lt;&gt;"",ABS(b_BDVSA!Q1074),"")</f>
        <v/>
      </c>
      <c r="R1074" s="125" t="str">
        <f>IF(AND(b_BDVSA!Q1074&lt;&gt;"",b_BDVSA!Q1074&lt;&gt;0)=TRUE,IF(b_BDVSA!Q1074&gt;0,"D","A"),"")</f>
        <v/>
      </c>
      <c r="S1074" s="125" t="str">
        <f>IF(b_BDVSA!R1074&lt;&gt;"",ABS(b_BDVSA!R1074),"")</f>
        <v/>
      </c>
      <c r="T1074" s="125" t="str">
        <f>IF(AND(b_BDVSA!R1074&lt;&gt;"",b_BDVSA!R1074&lt;&gt;0)=TRUE,IF(b_BDVSA!R1074&gt;0,"D","A"),"")</f>
        <v/>
      </c>
      <c r="U1074" s="126" t="str">
        <f>IF(b_BDVSA!S1074&lt;&gt;"",ABS(b_BDVSA!S1074),"")</f>
        <v/>
      </c>
      <c r="V1074" s="125" t="str">
        <f>IF(b_BDVSA!V1074&lt;&gt;"",ABS(b_BDVSA!V1074),"")</f>
        <v/>
      </c>
      <c r="W1074" s="125" t="str">
        <f>IF(AND(b_BDVSA!V1074&lt;&gt;"",b_BDVSA!V1074&lt;&gt;0)=TRUE,IF(b_BDVSA!V1074&gt;0,"D","A"),"")</f>
        <v/>
      </c>
      <c r="X1074" s="125" t="str">
        <f>IF(b_BDVSA!W1074&lt;&gt;"",ABS(b_BDVSA!W1074),"")</f>
        <v/>
      </c>
      <c r="Y1074" s="125" t="str">
        <f>IF(AND(b_BDVSA!W1074&lt;&gt;"",b_BDVSA!W1074&lt;&gt;0)=TRUE,IF(b_BDVSA!W1074&gt;0,"D","A"),"")</f>
        <v/>
      </c>
      <c r="Z1074" s="126" t="str">
        <f>IF(b_BDVSA!X1074&lt;&gt;"",ABS(b_BDVSA!X1074),"")</f>
        <v/>
      </c>
    </row>
    <row r="1075" spans="1:26">
      <c r="A1075" s="117" t="str">
        <f>IF(dati_pdc!A1071&lt;&gt;"",IF(dati_pdc!D1071=1,RIGHT(dati_pdc!A1071,dati_pdc!E1071),dati_pdc!A1071),"")</f>
        <v/>
      </c>
      <c r="B1075" s="117" t="str">
        <f>IF(dati_pdc!B1071&lt;&gt;"",dati_pdc!B1071,"")</f>
        <v/>
      </c>
      <c r="C1075" s="117" t="str">
        <f>IF(dati_pdc!C1071&lt;&gt;"",dati_pdc!C1071,"")</f>
        <v/>
      </c>
      <c r="D1075" s="117" t="str">
        <f>IF(dati_pdc!D1071&lt;&gt;"",dati_pdc!D1071,"")</f>
        <v/>
      </c>
      <c r="E1075" s="125" t="str">
        <f>IF(b_BDVSA!F1075&lt;&gt;"",ABS(b_BDVSA!F1075),"")</f>
        <v/>
      </c>
      <c r="F1075" s="125" t="str">
        <f>IF(AND(b_BDVSA!F1075&lt;&gt;"",b_BDVSA!F1075&lt;&gt;0)=TRUE,IF(b_BDVSA!F1075&gt;0,"D","A"),"")</f>
        <v/>
      </c>
      <c r="G1075" s="125" t="str">
        <f>IF(b_BDVSA!G1075&lt;&gt;"",ABS(b_BDVSA!G1075),"")</f>
        <v/>
      </c>
      <c r="H1075" s="125" t="str">
        <f>IF(AND(b_BDVSA!G1075&lt;&gt;"",b_BDVSA!G1075&lt;&gt;0)=TRUE,IF(b_BDVSA!G1075&gt;0,"D","A"),"")</f>
        <v/>
      </c>
      <c r="I1075" s="125" t="str">
        <f>IF(b_BDVSA!H1075&lt;&gt;"",ABS(b_BDVSA!H1075),"")</f>
        <v/>
      </c>
      <c r="J1075" s="125" t="str">
        <f>IF(AND(b_BDVSA!H1075&lt;&gt;"",b_BDVSA!H1075&lt;&gt;0)=TRUE,IF(b_BDVSA!H1075&gt;0,"D","A"),"")</f>
        <v/>
      </c>
      <c r="K1075" s="126" t="str">
        <f>IF(b_BDVSA!I1075&lt;&gt;"",ABS(b_BDVSA!I1075),"")</f>
        <v/>
      </c>
      <c r="L1075" s="125" t="str">
        <f>IF(b_BDVSA!L1075&lt;&gt;"",ABS(b_BDVSA!L1075),"")</f>
        <v/>
      </c>
      <c r="M1075" s="125" t="str">
        <f>IF(AND(b_BDVSA!L1075&lt;&gt;"",b_BDVSA!L1075&lt;&gt;0)=TRUE,IF(b_BDVSA!L1075&gt;0,"D","A"),"")</f>
        <v/>
      </c>
      <c r="N1075" s="125" t="str">
        <f>IF(b_BDVSA!M1075&lt;&gt;"",ABS(b_BDVSA!M1075),"")</f>
        <v/>
      </c>
      <c r="O1075" s="125" t="str">
        <f>IF(AND(b_BDVSA!M1075&lt;&gt;"",b_BDVSA!M1075&lt;&gt;0)=TRUE,IF(b_BDVSA!M1075&gt;0,"D","A"),"")</f>
        <v/>
      </c>
      <c r="P1075" s="126" t="str">
        <f>IF(b_BDVSA!N1075&lt;&gt;"",ABS(b_BDVSA!N1075),"")</f>
        <v/>
      </c>
      <c r="Q1075" s="125" t="str">
        <f>IF(b_BDVSA!Q1075&lt;&gt;"",ABS(b_BDVSA!Q1075),"")</f>
        <v/>
      </c>
      <c r="R1075" s="125" t="str">
        <f>IF(AND(b_BDVSA!Q1075&lt;&gt;"",b_BDVSA!Q1075&lt;&gt;0)=TRUE,IF(b_BDVSA!Q1075&gt;0,"D","A"),"")</f>
        <v/>
      </c>
      <c r="S1075" s="125" t="str">
        <f>IF(b_BDVSA!R1075&lt;&gt;"",ABS(b_BDVSA!R1075),"")</f>
        <v/>
      </c>
      <c r="T1075" s="125" t="str">
        <f>IF(AND(b_BDVSA!R1075&lt;&gt;"",b_BDVSA!R1075&lt;&gt;0)=TRUE,IF(b_BDVSA!R1075&gt;0,"D","A"),"")</f>
        <v/>
      </c>
      <c r="U1075" s="126" t="str">
        <f>IF(b_BDVSA!S1075&lt;&gt;"",ABS(b_BDVSA!S1075),"")</f>
        <v/>
      </c>
      <c r="V1075" s="125" t="str">
        <f>IF(b_BDVSA!V1075&lt;&gt;"",ABS(b_BDVSA!V1075),"")</f>
        <v/>
      </c>
      <c r="W1075" s="125" t="str">
        <f>IF(AND(b_BDVSA!V1075&lt;&gt;"",b_BDVSA!V1075&lt;&gt;0)=TRUE,IF(b_BDVSA!V1075&gt;0,"D","A"),"")</f>
        <v/>
      </c>
      <c r="X1075" s="125" t="str">
        <f>IF(b_BDVSA!W1075&lt;&gt;"",ABS(b_BDVSA!W1075),"")</f>
        <v/>
      </c>
      <c r="Y1075" s="125" t="str">
        <f>IF(AND(b_BDVSA!W1075&lt;&gt;"",b_BDVSA!W1075&lt;&gt;0)=TRUE,IF(b_BDVSA!W1075&gt;0,"D","A"),"")</f>
        <v/>
      </c>
      <c r="Z1075" s="126" t="str">
        <f>IF(b_BDVSA!X1075&lt;&gt;"",ABS(b_BDVSA!X1075),"")</f>
        <v/>
      </c>
    </row>
    <row r="1076" spans="1:26">
      <c r="A1076" s="117" t="str">
        <f>IF(dati_pdc!A1072&lt;&gt;"",IF(dati_pdc!D1072=1,RIGHT(dati_pdc!A1072,dati_pdc!E1072),dati_pdc!A1072),"")</f>
        <v/>
      </c>
      <c r="B1076" s="117" t="str">
        <f>IF(dati_pdc!B1072&lt;&gt;"",dati_pdc!B1072,"")</f>
        <v/>
      </c>
      <c r="C1076" s="117" t="str">
        <f>IF(dati_pdc!C1072&lt;&gt;"",dati_pdc!C1072,"")</f>
        <v/>
      </c>
      <c r="D1076" s="117" t="str">
        <f>IF(dati_pdc!D1072&lt;&gt;"",dati_pdc!D1072,"")</f>
        <v/>
      </c>
      <c r="E1076" s="125" t="str">
        <f>IF(b_BDVSA!F1076&lt;&gt;"",ABS(b_BDVSA!F1076),"")</f>
        <v/>
      </c>
      <c r="F1076" s="125" t="str">
        <f>IF(AND(b_BDVSA!F1076&lt;&gt;"",b_BDVSA!F1076&lt;&gt;0)=TRUE,IF(b_BDVSA!F1076&gt;0,"D","A"),"")</f>
        <v/>
      </c>
      <c r="G1076" s="125" t="str">
        <f>IF(b_BDVSA!G1076&lt;&gt;"",ABS(b_BDVSA!G1076),"")</f>
        <v/>
      </c>
      <c r="H1076" s="125" t="str">
        <f>IF(AND(b_BDVSA!G1076&lt;&gt;"",b_BDVSA!G1076&lt;&gt;0)=TRUE,IF(b_BDVSA!G1076&gt;0,"D","A"),"")</f>
        <v/>
      </c>
      <c r="I1076" s="125" t="str">
        <f>IF(b_BDVSA!H1076&lt;&gt;"",ABS(b_BDVSA!H1076),"")</f>
        <v/>
      </c>
      <c r="J1076" s="125" t="str">
        <f>IF(AND(b_BDVSA!H1076&lt;&gt;"",b_BDVSA!H1076&lt;&gt;0)=TRUE,IF(b_BDVSA!H1076&gt;0,"D","A"),"")</f>
        <v/>
      </c>
      <c r="K1076" s="126" t="str">
        <f>IF(b_BDVSA!I1076&lt;&gt;"",ABS(b_BDVSA!I1076),"")</f>
        <v/>
      </c>
      <c r="L1076" s="125" t="str">
        <f>IF(b_BDVSA!L1076&lt;&gt;"",ABS(b_BDVSA!L1076),"")</f>
        <v/>
      </c>
      <c r="M1076" s="125" t="str">
        <f>IF(AND(b_BDVSA!L1076&lt;&gt;"",b_BDVSA!L1076&lt;&gt;0)=TRUE,IF(b_BDVSA!L1076&gt;0,"D","A"),"")</f>
        <v/>
      </c>
      <c r="N1076" s="125" t="str">
        <f>IF(b_BDVSA!M1076&lt;&gt;"",ABS(b_BDVSA!M1076),"")</f>
        <v/>
      </c>
      <c r="O1076" s="125" t="str">
        <f>IF(AND(b_BDVSA!M1076&lt;&gt;"",b_BDVSA!M1076&lt;&gt;0)=TRUE,IF(b_BDVSA!M1076&gt;0,"D","A"),"")</f>
        <v/>
      </c>
      <c r="P1076" s="126" t="str">
        <f>IF(b_BDVSA!N1076&lt;&gt;"",ABS(b_BDVSA!N1076),"")</f>
        <v/>
      </c>
      <c r="Q1076" s="125" t="str">
        <f>IF(b_BDVSA!Q1076&lt;&gt;"",ABS(b_BDVSA!Q1076),"")</f>
        <v/>
      </c>
      <c r="R1076" s="125" t="str">
        <f>IF(AND(b_BDVSA!Q1076&lt;&gt;"",b_BDVSA!Q1076&lt;&gt;0)=TRUE,IF(b_BDVSA!Q1076&gt;0,"D","A"),"")</f>
        <v/>
      </c>
      <c r="S1076" s="125" t="str">
        <f>IF(b_BDVSA!R1076&lt;&gt;"",ABS(b_BDVSA!R1076),"")</f>
        <v/>
      </c>
      <c r="T1076" s="125" t="str">
        <f>IF(AND(b_BDVSA!R1076&lt;&gt;"",b_BDVSA!R1076&lt;&gt;0)=TRUE,IF(b_BDVSA!R1076&gt;0,"D","A"),"")</f>
        <v/>
      </c>
      <c r="U1076" s="126" t="str">
        <f>IF(b_BDVSA!S1076&lt;&gt;"",ABS(b_BDVSA!S1076),"")</f>
        <v/>
      </c>
      <c r="V1076" s="125" t="str">
        <f>IF(b_BDVSA!V1076&lt;&gt;"",ABS(b_BDVSA!V1076),"")</f>
        <v/>
      </c>
      <c r="W1076" s="125" t="str">
        <f>IF(AND(b_BDVSA!V1076&lt;&gt;"",b_BDVSA!V1076&lt;&gt;0)=TRUE,IF(b_BDVSA!V1076&gt;0,"D","A"),"")</f>
        <v/>
      </c>
      <c r="X1076" s="125" t="str">
        <f>IF(b_BDVSA!W1076&lt;&gt;"",ABS(b_BDVSA!W1076),"")</f>
        <v/>
      </c>
      <c r="Y1076" s="125" t="str">
        <f>IF(AND(b_BDVSA!W1076&lt;&gt;"",b_BDVSA!W1076&lt;&gt;0)=TRUE,IF(b_BDVSA!W1076&gt;0,"D","A"),"")</f>
        <v/>
      </c>
      <c r="Z1076" s="126" t="str">
        <f>IF(b_BDVSA!X1076&lt;&gt;"",ABS(b_BDVSA!X1076),"")</f>
        <v/>
      </c>
    </row>
    <row r="1077" spans="1:26">
      <c r="A1077" s="117" t="str">
        <f>IF(dati_pdc!A1073&lt;&gt;"",IF(dati_pdc!D1073=1,RIGHT(dati_pdc!A1073,dati_pdc!E1073),dati_pdc!A1073),"")</f>
        <v/>
      </c>
      <c r="B1077" s="117" t="str">
        <f>IF(dati_pdc!B1073&lt;&gt;"",dati_pdc!B1073,"")</f>
        <v/>
      </c>
      <c r="C1077" s="117" t="str">
        <f>IF(dati_pdc!C1073&lt;&gt;"",dati_pdc!C1073,"")</f>
        <v/>
      </c>
      <c r="D1077" s="117" t="str">
        <f>IF(dati_pdc!D1073&lt;&gt;"",dati_pdc!D1073,"")</f>
        <v/>
      </c>
      <c r="E1077" s="125" t="str">
        <f>IF(b_BDVSA!F1077&lt;&gt;"",ABS(b_BDVSA!F1077),"")</f>
        <v/>
      </c>
      <c r="F1077" s="125" t="str">
        <f>IF(AND(b_BDVSA!F1077&lt;&gt;"",b_BDVSA!F1077&lt;&gt;0)=TRUE,IF(b_BDVSA!F1077&gt;0,"D","A"),"")</f>
        <v/>
      </c>
      <c r="G1077" s="125" t="str">
        <f>IF(b_BDVSA!G1077&lt;&gt;"",ABS(b_BDVSA!G1077),"")</f>
        <v/>
      </c>
      <c r="H1077" s="125" t="str">
        <f>IF(AND(b_BDVSA!G1077&lt;&gt;"",b_BDVSA!G1077&lt;&gt;0)=TRUE,IF(b_BDVSA!G1077&gt;0,"D","A"),"")</f>
        <v/>
      </c>
      <c r="I1077" s="125" t="str">
        <f>IF(b_BDVSA!H1077&lt;&gt;"",ABS(b_BDVSA!H1077),"")</f>
        <v/>
      </c>
      <c r="J1077" s="125" t="str">
        <f>IF(AND(b_BDVSA!H1077&lt;&gt;"",b_BDVSA!H1077&lt;&gt;0)=TRUE,IF(b_BDVSA!H1077&gt;0,"D","A"),"")</f>
        <v/>
      </c>
      <c r="K1077" s="126" t="str">
        <f>IF(b_BDVSA!I1077&lt;&gt;"",ABS(b_BDVSA!I1077),"")</f>
        <v/>
      </c>
      <c r="L1077" s="125" t="str">
        <f>IF(b_BDVSA!L1077&lt;&gt;"",ABS(b_BDVSA!L1077),"")</f>
        <v/>
      </c>
      <c r="M1077" s="125" t="str">
        <f>IF(AND(b_BDVSA!L1077&lt;&gt;"",b_BDVSA!L1077&lt;&gt;0)=TRUE,IF(b_BDVSA!L1077&gt;0,"D","A"),"")</f>
        <v/>
      </c>
      <c r="N1077" s="125" t="str">
        <f>IF(b_BDVSA!M1077&lt;&gt;"",ABS(b_BDVSA!M1077),"")</f>
        <v/>
      </c>
      <c r="O1077" s="125" t="str">
        <f>IF(AND(b_BDVSA!M1077&lt;&gt;"",b_BDVSA!M1077&lt;&gt;0)=TRUE,IF(b_BDVSA!M1077&gt;0,"D","A"),"")</f>
        <v/>
      </c>
      <c r="P1077" s="126" t="str">
        <f>IF(b_BDVSA!N1077&lt;&gt;"",ABS(b_BDVSA!N1077),"")</f>
        <v/>
      </c>
      <c r="Q1077" s="125" t="str">
        <f>IF(b_BDVSA!Q1077&lt;&gt;"",ABS(b_BDVSA!Q1077),"")</f>
        <v/>
      </c>
      <c r="R1077" s="125" t="str">
        <f>IF(AND(b_BDVSA!Q1077&lt;&gt;"",b_BDVSA!Q1077&lt;&gt;0)=TRUE,IF(b_BDVSA!Q1077&gt;0,"D","A"),"")</f>
        <v/>
      </c>
      <c r="S1077" s="125" t="str">
        <f>IF(b_BDVSA!R1077&lt;&gt;"",ABS(b_BDVSA!R1077),"")</f>
        <v/>
      </c>
      <c r="T1077" s="125" t="str">
        <f>IF(AND(b_BDVSA!R1077&lt;&gt;"",b_BDVSA!R1077&lt;&gt;0)=TRUE,IF(b_BDVSA!R1077&gt;0,"D","A"),"")</f>
        <v/>
      </c>
      <c r="U1077" s="126" t="str">
        <f>IF(b_BDVSA!S1077&lt;&gt;"",ABS(b_BDVSA!S1077),"")</f>
        <v/>
      </c>
      <c r="V1077" s="125" t="str">
        <f>IF(b_BDVSA!V1077&lt;&gt;"",ABS(b_BDVSA!V1077),"")</f>
        <v/>
      </c>
      <c r="W1077" s="125" t="str">
        <f>IF(AND(b_BDVSA!V1077&lt;&gt;"",b_BDVSA!V1077&lt;&gt;0)=TRUE,IF(b_BDVSA!V1077&gt;0,"D","A"),"")</f>
        <v/>
      </c>
      <c r="X1077" s="125" t="str">
        <f>IF(b_BDVSA!W1077&lt;&gt;"",ABS(b_BDVSA!W1077),"")</f>
        <v/>
      </c>
      <c r="Y1077" s="125" t="str">
        <f>IF(AND(b_BDVSA!W1077&lt;&gt;"",b_BDVSA!W1077&lt;&gt;0)=TRUE,IF(b_BDVSA!W1077&gt;0,"D","A"),"")</f>
        <v/>
      </c>
      <c r="Z1077" s="126" t="str">
        <f>IF(b_BDVSA!X1077&lt;&gt;"",ABS(b_BDVSA!X1077),"")</f>
        <v/>
      </c>
    </row>
    <row r="1078" spans="1:26">
      <c r="A1078" s="117" t="str">
        <f>IF(dati_pdc!A1074&lt;&gt;"",IF(dati_pdc!D1074=1,RIGHT(dati_pdc!A1074,dati_pdc!E1074),dati_pdc!A1074),"")</f>
        <v/>
      </c>
      <c r="B1078" s="117" t="str">
        <f>IF(dati_pdc!B1074&lt;&gt;"",dati_pdc!B1074,"")</f>
        <v/>
      </c>
      <c r="C1078" s="117" t="str">
        <f>IF(dati_pdc!C1074&lt;&gt;"",dati_pdc!C1074,"")</f>
        <v/>
      </c>
      <c r="D1078" s="117" t="str">
        <f>IF(dati_pdc!D1074&lt;&gt;"",dati_pdc!D1074,"")</f>
        <v/>
      </c>
      <c r="E1078" s="125" t="str">
        <f>IF(b_BDVSA!F1078&lt;&gt;"",ABS(b_BDVSA!F1078),"")</f>
        <v/>
      </c>
      <c r="F1078" s="125" t="str">
        <f>IF(AND(b_BDVSA!F1078&lt;&gt;"",b_BDVSA!F1078&lt;&gt;0)=TRUE,IF(b_BDVSA!F1078&gt;0,"D","A"),"")</f>
        <v/>
      </c>
      <c r="G1078" s="125" t="str">
        <f>IF(b_BDVSA!G1078&lt;&gt;"",ABS(b_BDVSA!G1078),"")</f>
        <v/>
      </c>
      <c r="H1078" s="125" t="str">
        <f>IF(AND(b_BDVSA!G1078&lt;&gt;"",b_BDVSA!G1078&lt;&gt;0)=TRUE,IF(b_BDVSA!G1078&gt;0,"D","A"),"")</f>
        <v/>
      </c>
      <c r="I1078" s="125" t="str">
        <f>IF(b_BDVSA!H1078&lt;&gt;"",ABS(b_BDVSA!H1078),"")</f>
        <v/>
      </c>
      <c r="J1078" s="125" t="str">
        <f>IF(AND(b_BDVSA!H1078&lt;&gt;"",b_BDVSA!H1078&lt;&gt;0)=TRUE,IF(b_BDVSA!H1078&gt;0,"D","A"),"")</f>
        <v/>
      </c>
      <c r="K1078" s="126" t="str">
        <f>IF(b_BDVSA!I1078&lt;&gt;"",ABS(b_BDVSA!I1078),"")</f>
        <v/>
      </c>
      <c r="L1078" s="125" t="str">
        <f>IF(b_BDVSA!L1078&lt;&gt;"",ABS(b_BDVSA!L1078),"")</f>
        <v/>
      </c>
      <c r="M1078" s="125" t="str">
        <f>IF(AND(b_BDVSA!L1078&lt;&gt;"",b_BDVSA!L1078&lt;&gt;0)=TRUE,IF(b_BDVSA!L1078&gt;0,"D","A"),"")</f>
        <v/>
      </c>
      <c r="N1078" s="125" t="str">
        <f>IF(b_BDVSA!M1078&lt;&gt;"",ABS(b_BDVSA!M1078),"")</f>
        <v/>
      </c>
      <c r="O1078" s="125" t="str">
        <f>IF(AND(b_BDVSA!M1078&lt;&gt;"",b_BDVSA!M1078&lt;&gt;0)=TRUE,IF(b_BDVSA!M1078&gt;0,"D","A"),"")</f>
        <v/>
      </c>
      <c r="P1078" s="126" t="str">
        <f>IF(b_BDVSA!N1078&lt;&gt;"",ABS(b_BDVSA!N1078),"")</f>
        <v/>
      </c>
      <c r="Q1078" s="125" t="str">
        <f>IF(b_BDVSA!Q1078&lt;&gt;"",ABS(b_BDVSA!Q1078),"")</f>
        <v/>
      </c>
      <c r="R1078" s="125" t="str">
        <f>IF(AND(b_BDVSA!Q1078&lt;&gt;"",b_BDVSA!Q1078&lt;&gt;0)=TRUE,IF(b_BDVSA!Q1078&gt;0,"D","A"),"")</f>
        <v/>
      </c>
      <c r="S1078" s="125" t="str">
        <f>IF(b_BDVSA!R1078&lt;&gt;"",ABS(b_BDVSA!R1078),"")</f>
        <v/>
      </c>
      <c r="T1078" s="125" t="str">
        <f>IF(AND(b_BDVSA!R1078&lt;&gt;"",b_BDVSA!R1078&lt;&gt;0)=TRUE,IF(b_BDVSA!R1078&gt;0,"D","A"),"")</f>
        <v/>
      </c>
      <c r="U1078" s="126" t="str">
        <f>IF(b_BDVSA!S1078&lt;&gt;"",ABS(b_BDVSA!S1078),"")</f>
        <v/>
      </c>
      <c r="V1078" s="125" t="str">
        <f>IF(b_BDVSA!V1078&lt;&gt;"",ABS(b_BDVSA!V1078),"")</f>
        <v/>
      </c>
      <c r="W1078" s="125" t="str">
        <f>IF(AND(b_BDVSA!V1078&lt;&gt;"",b_BDVSA!V1078&lt;&gt;0)=TRUE,IF(b_BDVSA!V1078&gt;0,"D","A"),"")</f>
        <v/>
      </c>
      <c r="X1078" s="125" t="str">
        <f>IF(b_BDVSA!W1078&lt;&gt;"",ABS(b_BDVSA!W1078),"")</f>
        <v/>
      </c>
      <c r="Y1078" s="125" t="str">
        <f>IF(AND(b_BDVSA!W1078&lt;&gt;"",b_BDVSA!W1078&lt;&gt;0)=TRUE,IF(b_BDVSA!W1078&gt;0,"D","A"),"")</f>
        <v/>
      </c>
      <c r="Z1078" s="126" t="str">
        <f>IF(b_BDVSA!X1078&lt;&gt;"",ABS(b_BDVSA!X1078),"")</f>
        <v/>
      </c>
    </row>
    <row r="1079" spans="1:26">
      <c r="A1079" s="117" t="str">
        <f>IF(dati_pdc!A1075&lt;&gt;"",IF(dati_pdc!D1075=1,RIGHT(dati_pdc!A1075,dati_pdc!E1075),dati_pdc!A1075),"")</f>
        <v/>
      </c>
      <c r="B1079" s="117" t="str">
        <f>IF(dati_pdc!B1075&lt;&gt;"",dati_pdc!B1075,"")</f>
        <v/>
      </c>
      <c r="C1079" s="117" t="str">
        <f>IF(dati_pdc!C1075&lt;&gt;"",dati_pdc!C1075,"")</f>
        <v/>
      </c>
      <c r="D1079" s="117" t="str">
        <f>IF(dati_pdc!D1075&lt;&gt;"",dati_pdc!D1075,"")</f>
        <v/>
      </c>
      <c r="E1079" s="125" t="str">
        <f>IF(b_BDVSA!F1079&lt;&gt;"",ABS(b_BDVSA!F1079),"")</f>
        <v/>
      </c>
      <c r="F1079" s="125" t="str">
        <f>IF(AND(b_BDVSA!F1079&lt;&gt;"",b_BDVSA!F1079&lt;&gt;0)=TRUE,IF(b_BDVSA!F1079&gt;0,"D","A"),"")</f>
        <v/>
      </c>
      <c r="G1079" s="125" t="str">
        <f>IF(b_BDVSA!G1079&lt;&gt;"",ABS(b_BDVSA!G1079),"")</f>
        <v/>
      </c>
      <c r="H1079" s="125" t="str">
        <f>IF(AND(b_BDVSA!G1079&lt;&gt;"",b_BDVSA!G1079&lt;&gt;0)=TRUE,IF(b_BDVSA!G1079&gt;0,"D","A"),"")</f>
        <v/>
      </c>
      <c r="I1079" s="125" t="str">
        <f>IF(b_BDVSA!H1079&lt;&gt;"",ABS(b_BDVSA!H1079),"")</f>
        <v/>
      </c>
      <c r="J1079" s="125" t="str">
        <f>IF(AND(b_BDVSA!H1079&lt;&gt;"",b_BDVSA!H1079&lt;&gt;0)=TRUE,IF(b_BDVSA!H1079&gt;0,"D","A"),"")</f>
        <v/>
      </c>
      <c r="K1079" s="126" t="str">
        <f>IF(b_BDVSA!I1079&lt;&gt;"",ABS(b_BDVSA!I1079),"")</f>
        <v/>
      </c>
      <c r="L1079" s="125" t="str">
        <f>IF(b_BDVSA!L1079&lt;&gt;"",ABS(b_BDVSA!L1079),"")</f>
        <v/>
      </c>
      <c r="M1079" s="125" t="str">
        <f>IF(AND(b_BDVSA!L1079&lt;&gt;"",b_BDVSA!L1079&lt;&gt;0)=TRUE,IF(b_BDVSA!L1079&gt;0,"D","A"),"")</f>
        <v/>
      </c>
      <c r="N1079" s="125" t="str">
        <f>IF(b_BDVSA!M1079&lt;&gt;"",ABS(b_BDVSA!M1079),"")</f>
        <v/>
      </c>
      <c r="O1079" s="125" t="str">
        <f>IF(AND(b_BDVSA!M1079&lt;&gt;"",b_BDVSA!M1079&lt;&gt;0)=TRUE,IF(b_BDVSA!M1079&gt;0,"D","A"),"")</f>
        <v/>
      </c>
      <c r="P1079" s="126" t="str">
        <f>IF(b_BDVSA!N1079&lt;&gt;"",ABS(b_BDVSA!N1079),"")</f>
        <v/>
      </c>
      <c r="Q1079" s="125" t="str">
        <f>IF(b_BDVSA!Q1079&lt;&gt;"",ABS(b_BDVSA!Q1079),"")</f>
        <v/>
      </c>
      <c r="R1079" s="125" t="str">
        <f>IF(AND(b_BDVSA!Q1079&lt;&gt;"",b_BDVSA!Q1079&lt;&gt;0)=TRUE,IF(b_BDVSA!Q1079&gt;0,"D","A"),"")</f>
        <v/>
      </c>
      <c r="S1079" s="125" t="str">
        <f>IF(b_BDVSA!R1079&lt;&gt;"",ABS(b_BDVSA!R1079),"")</f>
        <v/>
      </c>
      <c r="T1079" s="125" t="str">
        <f>IF(AND(b_BDVSA!R1079&lt;&gt;"",b_BDVSA!R1079&lt;&gt;0)=TRUE,IF(b_BDVSA!R1079&gt;0,"D","A"),"")</f>
        <v/>
      </c>
      <c r="U1079" s="126" t="str">
        <f>IF(b_BDVSA!S1079&lt;&gt;"",ABS(b_BDVSA!S1079),"")</f>
        <v/>
      </c>
      <c r="V1079" s="125" t="str">
        <f>IF(b_BDVSA!V1079&lt;&gt;"",ABS(b_BDVSA!V1079),"")</f>
        <v/>
      </c>
      <c r="W1079" s="125" t="str">
        <f>IF(AND(b_BDVSA!V1079&lt;&gt;"",b_BDVSA!V1079&lt;&gt;0)=TRUE,IF(b_BDVSA!V1079&gt;0,"D","A"),"")</f>
        <v/>
      </c>
      <c r="X1079" s="125" t="str">
        <f>IF(b_BDVSA!W1079&lt;&gt;"",ABS(b_BDVSA!W1079),"")</f>
        <v/>
      </c>
      <c r="Y1079" s="125" t="str">
        <f>IF(AND(b_BDVSA!W1079&lt;&gt;"",b_BDVSA!W1079&lt;&gt;0)=TRUE,IF(b_BDVSA!W1079&gt;0,"D","A"),"")</f>
        <v/>
      </c>
      <c r="Z1079" s="126" t="str">
        <f>IF(b_BDVSA!X1079&lt;&gt;"",ABS(b_BDVSA!X1079),"")</f>
        <v/>
      </c>
    </row>
    <row r="1080" spans="1:26">
      <c r="A1080" s="117" t="str">
        <f>IF(dati_pdc!A1076&lt;&gt;"",IF(dati_pdc!D1076=1,RIGHT(dati_pdc!A1076,dati_pdc!E1076),dati_pdc!A1076),"")</f>
        <v/>
      </c>
      <c r="B1080" s="117" t="str">
        <f>IF(dati_pdc!B1076&lt;&gt;"",dati_pdc!B1076,"")</f>
        <v/>
      </c>
      <c r="C1080" s="117" t="str">
        <f>IF(dati_pdc!C1076&lt;&gt;"",dati_pdc!C1076,"")</f>
        <v/>
      </c>
      <c r="D1080" s="117" t="str">
        <f>IF(dati_pdc!D1076&lt;&gt;"",dati_pdc!D1076,"")</f>
        <v/>
      </c>
      <c r="E1080" s="125" t="str">
        <f>IF(b_BDVSA!F1080&lt;&gt;"",ABS(b_BDVSA!F1080),"")</f>
        <v/>
      </c>
      <c r="F1080" s="125" t="str">
        <f>IF(AND(b_BDVSA!F1080&lt;&gt;"",b_BDVSA!F1080&lt;&gt;0)=TRUE,IF(b_BDVSA!F1080&gt;0,"D","A"),"")</f>
        <v/>
      </c>
      <c r="G1080" s="125" t="str">
        <f>IF(b_BDVSA!G1080&lt;&gt;"",ABS(b_BDVSA!G1080),"")</f>
        <v/>
      </c>
      <c r="H1080" s="125" t="str">
        <f>IF(AND(b_BDVSA!G1080&lt;&gt;"",b_BDVSA!G1080&lt;&gt;0)=TRUE,IF(b_BDVSA!G1080&gt;0,"D","A"),"")</f>
        <v/>
      </c>
      <c r="I1080" s="125" t="str">
        <f>IF(b_BDVSA!H1080&lt;&gt;"",ABS(b_BDVSA!H1080),"")</f>
        <v/>
      </c>
      <c r="J1080" s="125" t="str">
        <f>IF(AND(b_BDVSA!H1080&lt;&gt;"",b_BDVSA!H1080&lt;&gt;0)=TRUE,IF(b_BDVSA!H1080&gt;0,"D","A"),"")</f>
        <v/>
      </c>
      <c r="K1080" s="126" t="str">
        <f>IF(b_BDVSA!I1080&lt;&gt;"",ABS(b_BDVSA!I1080),"")</f>
        <v/>
      </c>
      <c r="L1080" s="125" t="str">
        <f>IF(b_BDVSA!L1080&lt;&gt;"",ABS(b_BDVSA!L1080),"")</f>
        <v/>
      </c>
      <c r="M1080" s="125" t="str">
        <f>IF(AND(b_BDVSA!L1080&lt;&gt;"",b_BDVSA!L1080&lt;&gt;0)=TRUE,IF(b_BDVSA!L1080&gt;0,"D","A"),"")</f>
        <v/>
      </c>
      <c r="N1080" s="125" t="str">
        <f>IF(b_BDVSA!M1080&lt;&gt;"",ABS(b_BDVSA!M1080),"")</f>
        <v/>
      </c>
      <c r="O1080" s="125" t="str">
        <f>IF(AND(b_BDVSA!M1080&lt;&gt;"",b_BDVSA!M1080&lt;&gt;0)=TRUE,IF(b_BDVSA!M1080&gt;0,"D","A"),"")</f>
        <v/>
      </c>
      <c r="P1080" s="126" t="str">
        <f>IF(b_BDVSA!N1080&lt;&gt;"",ABS(b_BDVSA!N1080),"")</f>
        <v/>
      </c>
      <c r="Q1080" s="125" t="str">
        <f>IF(b_BDVSA!Q1080&lt;&gt;"",ABS(b_BDVSA!Q1080),"")</f>
        <v/>
      </c>
      <c r="R1080" s="125" t="str">
        <f>IF(AND(b_BDVSA!Q1080&lt;&gt;"",b_BDVSA!Q1080&lt;&gt;0)=TRUE,IF(b_BDVSA!Q1080&gt;0,"D","A"),"")</f>
        <v/>
      </c>
      <c r="S1080" s="125" t="str">
        <f>IF(b_BDVSA!R1080&lt;&gt;"",ABS(b_BDVSA!R1080),"")</f>
        <v/>
      </c>
      <c r="T1080" s="125" t="str">
        <f>IF(AND(b_BDVSA!R1080&lt;&gt;"",b_BDVSA!R1080&lt;&gt;0)=TRUE,IF(b_BDVSA!R1080&gt;0,"D","A"),"")</f>
        <v/>
      </c>
      <c r="U1080" s="126" t="str">
        <f>IF(b_BDVSA!S1080&lt;&gt;"",ABS(b_BDVSA!S1080),"")</f>
        <v/>
      </c>
      <c r="V1080" s="125" t="str">
        <f>IF(b_BDVSA!V1080&lt;&gt;"",ABS(b_BDVSA!V1080),"")</f>
        <v/>
      </c>
      <c r="W1080" s="125" t="str">
        <f>IF(AND(b_BDVSA!V1080&lt;&gt;"",b_BDVSA!V1080&lt;&gt;0)=TRUE,IF(b_BDVSA!V1080&gt;0,"D","A"),"")</f>
        <v/>
      </c>
      <c r="X1080" s="125" t="str">
        <f>IF(b_BDVSA!W1080&lt;&gt;"",ABS(b_BDVSA!W1080),"")</f>
        <v/>
      </c>
      <c r="Y1080" s="125" t="str">
        <f>IF(AND(b_BDVSA!W1080&lt;&gt;"",b_BDVSA!W1080&lt;&gt;0)=TRUE,IF(b_BDVSA!W1080&gt;0,"D","A"),"")</f>
        <v/>
      </c>
      <c r="Z1080" s="126" t="str">
        <f>IF(b_BDVSA!X1080&lt;&gt;"",ABS(b_BDVSA!X1080),"")</f>
        <v/>
      </c>
    </row>
    <row r="1081" spans="1:26">
      <c r="A1081" s="117" t="str">
        <f>IF(dati_pdc!A1077&lt;&gt;"",IF(dati_pdc!D1077=1,RIGHT(dati_pdc!A1077,dati_pdc!E1077),dati_pdc!A1077),"")</f>
        <v/>
      </c>
      <c r="B1081" s="117" t="str">
        <f>IF(dati_pdc!B1077&lt;&gt;"",dati_pdc!B1077,"")</f>
        <v/>
      </c>
      <c r="C1081" s="117" t="str">
        <f>IF(dati_pdc!C1077&lt;&gt;"",dati_pdc!C1077,"")</f>
        <v/>
      </c>
      <c r="D1081" s="117" t="str">
        <f>IF(dati_pdc!D1077&lt;&gt;"",dati_pdc!D1077,"")</f>
        <v/>
      </c>
      <c r="E1081" s="125" t="str">
        <f>IF(b_BDVSA!F1081&lt;&gt;"",ABS(b_BDVSA!F1081),"")</f>
        <v/>
      </c>
      <c r="F1081" s="125" t="str">
        <f>IF(AND(b_BDVSA!F1081&lt;&gt;"",b_BDVSA!F1081&lt;&gt;0)=TRUE,IF(b_BDVSA!F1081&gt;0,"D","A"),"")</f>
        <v/>
      </c>
      <c r="G1081" s="125" t="str">
        <f>IF(b_BDVSA!G1081&lt;&gt;"",ABS(b_BDVSA!G1081),"")</f>
        <v/>
      </c>
      <c r="H1081" s="125" t="str">
        <f>IF(AND(b_BDVSA!G1081&lt;&gt;"",b_BDVSA!G1081&lt;&gt;0)=TRUE,IF(b_BDVSA!G1081&gt;0,"D","A"),"")</f>
        <v/>
      </c>
      <c r="I1081" s="125" t="str">
        <f>IF(b_BDVSA!H1081&lt;&gt;"",ABS(b_BDVSA!H1081),"")</f>
        <v/>
      </c>
      <c r="J1081" s="125" t="str">
        <f>IF(AND(b_BDVSA!H1081&lt;&gt;"",b_BDVSA!H1081&lt;&gt;0)=TRUE,IF(b_BDVSA!H1081&gt;0,"D","A"),"")</f>
        <v/>
      </c>
      <c r="K1081" s="126" t="str">
        <f>IF(b_BDVSA!I1081&lt;&gt;"",ABS(b_BDVSA!I1081),"")</f>
        <v/>
      </c>
      <c r="L1081" s="125" t="str">
        <f>IF(b_BDVSA!L1081&lt;&gt;"",ABS(b_BDVSA!L1081),"")</f>
        <v/>
      </c>
      <c r="M1081" s="125" t="str">
        <f>IF(AND(b_BDVSA!L1081&lt;&gt;"",b_BDVSA!L1081&lt;&gt;0)=TRUE,IF(b_BDVSA!L1081&gt;0,"D","A"),"")</f>
        <v/>
      </c>
      <c r="N1081" s="125" t="str">
        <f>IF(b_BDVSA!M1081&lt;&gt;"",ABS(b_BDVSA!M1081),"")</f>
        <v/>
      </c>
      <c r="O1081" s="125" t="str">
        <f>IF(AND(b_BDVSA!M1081&lt;&gt;"",b_BDVSA!M1081&lt;&gt;0)=TRUE,IF(b_BDVSA!M1081&gt;0,"D","A"),"")</f>
        <v/>
      </c>
      <c r="P1081" s="126" t="str">
        <f>IF(b_BDVSA!N1081&lt;&gt;"",ABS(b_BDVSA!N1081),"")</f>
        <v/>
      </c>
      <c r="Q1081" s="125" t="str">
        <f>IF(b_BDVSA!Q1081&lt;&gt;"",ABS(b_BDVSA!Q1081),"")</f>
        <v/>
      </c>
      <c r="R1081" s="125" t="str">
        <f>IF(AND(b_BDVSA!Q1081&lt;&gt;"",b_BDVSA!Q1081&lt;&gt;0)=TRUE,IF(b_BDVSA!Q1081&gt;0,"D","A"),"")</f>
        <v/>
      </c>
      <c r="S1081" s="125" t="str">
        <f>IF(b_BDVSA!R1081&lt;&gt;"",ABS(b_BDVSA!R1081),"")</f>
        <v/>
      </c>
      <c r="T1081" s="125" t="str">
        <f>IF(AND(b_BDVSA!R1081&lt;&gt;"",b_BDVSA!R1081&lt;&gt;0)=TRUE,IF(b_BDVSA!R1081&gt;0,"D","A"),"")</f>
        <v/>
      </c>
      <c r="U1081" s="126" t="str">
        <f>IF(b_BDVSA!S1081&lt;&gt;"",ABS(b_BDVSA!S1081),"")</f>
        <v/>
      </c>
      <c r="V1081" s="125" t="str">
        <f>IF(b_BDVSA!V1081&lt;&gt;"",ABS(b_BDVSA!V1081),"")</f>
        <v/>
      </c>
      <c r="W1081" s="125" t="str">
        <f>IF(AND(b_BDVSA!V1081&lt;&gt;"",b_BDVSA!V1081&lt;&gt;0)=TRUE,IF(b_BDVSA!V1081&gt;0,"D","A"),"")</f>
        <v/>
      </c>
      <c r="X1081" s="125" t="str">
        <f>IF(b_BDVSA!W1081&lt;&gt;"",ABS(b_BDVSA!W1081),"")</f>
        <v/>
      </c>
      <c r="Y1081" s="125" t="str">
        <f>IF(AND(b_BDVSA!W1081&lt;&gt;"",b_BDVSA!W1081&lt;&gt;0)=TRUE,IF(b_BDVSA!W1081&gt;0,"D","A"),"")</f>
        <v/>
      </c>
      <c r="Z1081" s="126" t="str">
        <f>IF(b_BDVSA!X1081&lt;&gt;"",ABS(b_BDVSA!X1081),"")</f>
        <v/>
      </c>
    </row>
    <row r="1082" spans="1:26">
      <c r="A1082" s="117" t="str">
        <f>IF(dati_pdc!A1078&lt;&gt;"",IF(dati_pdc!D1078=1,RIGHT(dati_pdc!A1078,dati_pdc!E1078),dati_pdc!A1078),"")</f>
        <v/>
      </c>
      <c r="B1082" s="117" t="str">
        <f>IF(dati_pdc!B1078&lt;&gt;"",dati_pdc!B1078,"")</f>
        <v/>
      </c>
      <c r="C1082" s="117" t="str">
        <f>IF(dati_pdc!C1078&lt;&gt;"",dati_pdc!C1078,"")</f>
        <v/>
      </c>
      <c r="D1082" s="117" t="str">
        <f>IF(dati_pdc!D1078&lt;&gt;"",dati_pdc!D1078,"")</f>
        <v/>
      </c>
      <c r="E1082" s="125" t="str">
        <f>IF(b_BDVSA!F1082&lt;&gt;"",ABS(b_BDVSA!F1082),"")</f>
        <v/>
      </c>
      <c r="F1082" s="125" t="str">
        <f>IF(AND(b_BDVSA!F1082&lt;&gt;"",b_BDVSA!F1082&lt;&gt;0)=TRUE,IF(b_BDVSA!F1082&gt;0,"D","A"),"")</f>
        <v/>
      </c>
      <c r="G1082" s="125" t="str">
        <f>IF(b_BDVSA!G1082&lt;&gt;"",ABS(b_BDVSA!G1082),"")</f>
        <v/>
      </c>
      <c r="H1082" s="125" t="str">
        <f>IF(AND(b_BDVSA!G1082&lt;&gt;"",b_BDVSA!G1082&lt;&gt;0)=TRUE,IF(b_BDVSA!G1082&gt;0,"D","A"),"")</f>
        <v/>
      </c>
      <c r="I1082" s="125" t="str">
        <f>IF(b_BDVSA!H1082&lt;&gt;"",ABS(b_BDVSA!H1082),"")</f>
        <v/>
      </c>
      <c r="J1082" s="125" t="str">
        <f>IF(AND(b_BDVSA!H1082&lt;&gt;"",b_BDVSA!H1082&lt;&gt;0)=TRUE,IF(b_BDVSA!H1082&gt;0,"D","A"),"")</f>
        <v/>
      </c>
      <c r="K1082" s="126" t="str">
        <f>IF(b_BDVSA!I1082&lt;&gt;"",ABS(b_BDVSA!I1082),"")</f>
        <v/>
      </c>
      <c r="L1082" s="125" t="str">
        <f>IF(b_BDVSA!L1082&lt;&gt;"",ABS(b_BDVSA!L1082),"")</f>
        <v/>
      </c>
      <c r="M1082" s="125" t="str">
        <f>IF(AND(b_BDVSA!L1082&lt;&gt;"",b_BDVSA!L1082&lt;&gt;0)=TRUE,IF(b_BDVSA!L1082&gt;0,"D","A"),"")</f>
        <v/>
      </c>
      <c r="N1082" s="125" t="str">
        <f>IF(b_BDVSA!M1082&lt;&gt;"",ABS(b_BDVSA!M1082),"")</f>
        <v/>
      </c>
      <c r="O1082" s="125" t="str">
        <f>IF(AND(b_BDVSA!M1082&lt;&gt;"",b_BDVSA!M1082&lt;&gt;0)=TRUE,IF(b_BDVSA!M1082&gt;0,"D","A"),"")</f>
        <v/>
      </c>
      <c r="P1082" s="126" t="str">
        <f>IF(b_BDVSA!N1082&lt;&gt;"",ABS(b_BDVSA!N1082),"")</f>
        <v/>
      </c>
      <c r="Q1082" s="125" t="str">
        <f>IF(b_BDVSA!Q1082&lt;&gt;"",ABS(b_BDVSA!Q1082),"")</f>
        <v/>
      </c>
      <c r="R1082" s="125" t="str">
        <f>IF(AND(b_BDVSA!Q1082&lt;&gt;"",b_BDVSA!Q1082&lt;&gt;0)=TRUE,IF(b_BDVSA!Q1082&gt;0,"D","A"),"")</f>
        <v/>
      </c>
      <c r="S1082" s="125" t="str">
        <f>IF(b_BDVSA!R1082&lt;&gt;"",ABS(b_BDVSA!R1082),"")</f>
        <v/>
      </c>
      <c r="T1082" s="125" t="str">
        <f>IF(AND(b_BDVSA!R1082&lt;&gt;"",b_BDVSA!R1082&lt;&gt;0)=TRUE,IF(b_BDVSA!R1082&gt;0,"D","A"),"")</f>
        <v/>
      </c>
      <c r="U1082" s="126" t="str">
        <f>IF(b_BDVSA!S1082&lt;&gt;"",ABS(b_BDVSA!S1082),"")</f>
        <v/>
      </c>
      <c r="V1082" s="125" t="str">
        <f>IF(b_BDVSA!V1082&lt;&gt;"",ABS(b_BDVSA!V1082),"")</f>
        <v/>
      </c>
      <c r="W1082" s="125" t="str">
        <f>IF(AND(b_BDVSA!V1082&lt;&gt;"",b_BDVSA!V1082&lt;&gt;0)=TRUE,IF(b_BDVSA!V1082&gt;0,"D","A"),"")</f>
        <v/>
      </c>
      <c r="X1082" s="125" t="str">
        <f>IF(b_BDVSA!W1082&lt;&gt;"",ABS(b_BDVSA!W1082),"")</f>
        <v/>
      </c>
      <c r="Y1082" s="125" t="str">
        <f>IF(AND(b_BDVSA!W1082&lt;&gt;"",b_BDVSA!W1082&lt;&gt;0)=TRUE,IF(b_BDVSA!W1082&gt;0,"D","A"),"")</f>
        <v/>
      </c>
      <c r="Z1082" s="126" t="str">
        <f>IF(b_BDVSA!X1082&lt;&gt;"",ABS(b_BDVSA!X1082),"")</f>
        <v/>
      </c>
    </row>
    <row r="1083" spans="1:26">
      <c r="A1083" s="117" t="str">
        <f>IF(dati_pdc!A1079&lt;&gt;"",IF(dati_pdc!D1079=1,RIGHT(dati_pdc!A1079,dati_pdc!E1079),dati_pdc!A1079),"")</f>
        <v/>
      </c>
      <c r="B1083" s="117" t="str">
        <f>IF(dati_pdc!B1079&lt;&gt;"",dati_pdc!B1079,"")</f>
        <v/>
      </c>
      <c r="C1083" s="117" t="str">
        <f>IF(dati_pdc!C1079&lt;&gt;"",dati_pdc!C1079,"")</f>
        <v/>
      </c>
      <c r="D1083" s="117" t="str">
        <f>IF(dati_pdc!D1079&lt;&gt;"",dati_pdc!D1079,"")</f>
        <v/>
      </c>
      <c r="E1083" s="125" t="str">
        <f>IF(b_BDVSA!F1083&lt;&gt;"",ABS(b_BDVSA!F1083),"")</f>
        <v/>
      </c>
      <c r="F1083" s="125" t="str">
        <f>IF(AND(b_BDVSA!F1083&lt;&gt;"",b_BDVSA!F1083&lt;&gt;0)=TRUE,IF(b_BDVSA!F1083&gt;0,"D","A"),"")</f>
        <v/>
      </c>
      <c r="G1083" s="125" t="str">
        <f>IF(b_BDVSA!G1083&lt;&gt;"",ABS(b_BDVSA!G1083),"")</f>
        <v/>
      </c>
      <c r="H1083" s="125" t="str">
        <f>IF(AND(b_BDVSA!G1083&lt;&gt;"",b_BDVSA!G1083&lt;&gt;0)=TRUE,IF(b_BDVSA!G1083&gt;0,"D","A"),"")</f>
        <v/>
      </c>
      <c r="I1083" s="125" t="str">
        <f>IF(b_BDVSA!H1083&lt;&gt;"",ABS(b_BDVSA!H1083),"")</f>
        <v/>
      </c>
      <c r="J1083" s="125" t="str">
        <f>IF(AND(b_BDVSA!H1083&lt;&gt;"",b_BDVSA!H1083&lt;&gt;0)=TRUE,IF(b_BDVSA!H1083&gt;0,"D","A"),"")</f>
        <v/>
      </c>
      <c r="K1083" s="126" t="str">
        <f>IF(b_BDVSA!I1083&lt;&gt;"",ABS(b_BDVSA!I1083),"")</f>
        <v/>
      </c>
      <c r="L1083" s="125" t="str">
        <f>IF(b_BDVSA!L1083&lt;&gt;"",ABS(b_BDVSA!L1083),"")</f>
        <v/>
      </c>
      <c r="M1083" s="125" t="str">
        <f>IF(AND(b_BDVSA!L1083&lt;&gt;"",b_BDVSA!L1083&lt;&gt;0)=TRUE,IF(b_BDVSA!L1083&gt;0,"D","A"),"")</f>
        <v/>
      </c>
      <c r="N1083" s="125" t="str">
        <f>IF(b_BDVSA!M1083&lt;&gt;"",ABS(b_BDVSA!M1083),"")</f>
        <v/>
      </c>
      <c r="O1083" s="125" t="str">
        <f>IF(AND(b_BDVSA!M1083&lt;&gt;"",b_BDVSA!M1083&lt;&gt;0)=TRUE,IF(b_BDVSA!M1083&gt;0,"D","A"),"")</f>
        <v/>
      </c>
      <c r="P1083" s="126" t="str">
        <f>IF(b_BDVSA!N1083&lt;&gt;"",ABS(b_BDVSA!N1083),"")</f>
        <v/>
      </c>
      <c r="Q1083" s="125" t="str">
        <f>IF(b_BDVSA!Q1083&lt;&gt;"",ABS(b_BDVSA!Q1083),"")</f>
        <v/>
      </c>
      <c r="R1083" s="125" t="str">
        <f>IF(AND(b_BDVSA!Q1083&lt;&gt;"",b_BDVSA!Q1083&lt;&gt;0)=TRUE,IF(b_BDVSA!Q1083&gt;0,"D","A"),"")</f>
        <v/>
      </c>
      <c r="S1083" s="125" t="str">
        <f>IF(b_BDVSA!R1083&lt;&gt;"",ABS(b_BDVSA!R1083),"")</f>
        <v/>
      </c>
      <c r="T1083" s="125" t="str">
        <f>IF(AND(b_BDVSA!R1083&lt;&gt;"",b_BDVSA!R1083&lt;&gt;0)=TRUE,IF(b_BDVSA!R1083&gt;0,"D","A"),"")</f>
        <v/>
      </c>
      <c r="U1083" s="126" t="str">
        <f>IF(b_BDVSA!S1083&lt;&gt;"",ABS(b_BDVSA!S1083),"")</f>
        <v/>
      </c>
      <c r="V1083" s="125" t="str">
        <f>IF(b_BDVSA!V1083&lt;&gt;"",ABS(b_BDVSA!V1083),"")</f>
        <v/>
      </c>
      <c r="W1083" s="125" t="str">
        <f>IF(AND(b_BDVSA!V1083&lt;&gt;"",b_BDVSA!V1083&lt;&gt;0)=TRUE,IF(b_BDVSA!V1083&gt;0,"D","A"),"")</f>
        <v/>
      </c>
      <c r="X1083" s="125" t="str">
        <f>IF(b_BDVSA!W1083&lt;&gt;"",ABS(b_BDVSA!W1083),"")</f>
        <v/>
      </c>
      <c r="Y1083" s="125" t="str">
        <f>IF(AND(b_BDVSA!W1083&lt;&gt;"",b_BDVSA!W1083&lt;&gt;0)=TRUE,IF(b_BDVSA!W1083&gt;0,"D","A"),"")</f>
        <v/>
      </c>
      <c r="Z1083" s="126" t="str">
        <f>IF(b_BDVSA!X1083&lt;&gt;"",ABS(b_BDVSA!X1083),"")</f>
        <v/>
      </c>
    </row>
    <row r="1084" spans="1:26">
      <c r="A1084" s="117" t="str">
        <f>IF(dati_pdc!A1080&lt;&gt;"",IF(dati_pdc!D1080=1,RIGHT(dati_pdc!A1080,dati_pdc!E1080),dati_pdc!A1080),"")</f>
        <v/>
      </c>
      <c r="B1084" s="117" t="str">
        <f>IF(dati_pdc!B1080&lt;&gt;"",dati_pdc!B1080,"")</f>
        <v/>
      </c>
      <c r="C1084" s="117" t="str">
        <f>IF(dati_pdc!C1080&lt;&gt;"",dati_pdc!C1080,"")</f>
        <v/>
      </c>
      <c r="D1084" s="117" t="str">
        <f>IF(dati_pdc!D1080&lt;&gt;"",dati_pdc!D1080,"")</f>
        <v/>
      </c>
      <c r="E1084" s="125" t="str">
        <f>IF(b_BDVSA!F1084&lt;&gt;"",ABS(b_BDVSA!F1084),"")</f>
        <v/>
      </c>
      <c r="F1084" s="125" t="str">
        <f>IF(AND(b_BDVSA!F1084&lt;&gt;"",b_BDVSA!F1084&lt;&gt;0)=TRUE,IF(b_BDVSA!F1084&gt;0,"D","A"),"")</f>
        <v/>
      </c>
      <c r="G1084" s="125" t="str">
        <f>IF(b_BDVSA!G1084&lt;&gt;"",ABS(b_BDVSA!G1084),"")</f>
        <v/>
      </c>
      <c r="H1084" s="125" t="str">
        <f>IF(AND(b_BDVSA!G1084&lt;&gt;"",b_BDVSA!G1084&lt;&gt;0)=TRUE,IF(b_BDVSA!G1084&gt;0,"D","A"),"")</f>
        <v/>
      </c>
      <c r="I1084" s="125" t="str">
        <f>IF(b_BDVSA!H1084&lt;&gt;"",ABS(b_BDVSA!H1084),"")</f>
        <v/>
      </c>
      <c r="J1084" s="125" t="str">
        <f>IF(AND(b_BDVSA!H1084&lt;&gt;"",b_BDVSA!H1084&lt;&gt;0)=TRUE,IF(b_BDVSA!H1084&gt;0,"D","A"),"")</f>
        <v/>
      </c>
      <c r="K1084" s="126" t="str">
        <f>IF(b_BDVSA!I1084&lt;&gt;"",ABS(b_BDVSA!I1084),"")</f>
        <v/>
      </c>
      <c r="L1084" s="125" t="str">
        <f>IF(b_BDVSA!L1084&lt;&gt;"",ABS(b_BDVSA!L1084),"")</f>
        <v/>
      </c>
      <c r="M1084" s="125" t="str">
        <f>IF(AND(b_BDVSA!L1084&lt;&gt;"",b_BDVSA!L1084&lt;&gt;0)=TRUE,IF(b_BDVSA!L1084&gt;0,"D","A"),"")</f>
        <v/>
      </c>
      <c r="N1084" s="125" t="str">
        <f>IF(b_BDVSA!M1084&lt;&gt;"",ABS(b_BDVSA!M1084),"")</f>
        <v/>
      </c>
      <c r="O1084" s="125" t="str">
        <f>IF(AND(b_BDVSA!M1084&lt;&gt;"",b_BDVSA!M1084&lt;&gt;0)=TRUE,IF(b_BDVSA!M1084&gt;0,"D","A"),"")</f>
        <v/>
      </c>
      <c r="P1084" s="126" t="str">
        <f>IF(b_BDVSA!N1084&lt;&gt;"",ABS(b_BDVSA!N1084),"")</f>
        <v/>
      </c>
      <c r="Q1084" s="125" t="str">
        <f>IF(b_BDVSA!Q1084&lt;&gt;"",ABS(b_BDVSA!Q1084),"")</f>
        <v/>
      </c>
      <c r="R1084" s="125" t="str">
        <f>IF(AND(b_BDVSA!Q1084&lt;&gt;"",b_BDVSA!Q1084&lt;&gt;0)=TRUE,IF(b_BDVSA!Q1084&gt;0,"D","A"),"")</f>
        <v/>
      </c>
      <c r="S1084" s="125" t="str">
        <f>IF(b_BDVSA!R1084&lt;&gt;"",ABS(b_BDVSA!R1084),"")</f>
        <v/>
      </c>
      <c r="T1084" s="125" t="str">
        <f>IF(AND(b_BDVSA!R1084&lt;&gt;"",b_BDVSA!R1084&lt;&gt;0)=TRUE,IF(b_BDVSA!R1084&gt;0,"D","A"),"")</f>
        <v/>
      </c>
      <c r="U1084" s="126" t="str">
        <f>IF(b_BDVSA!S1084&lt;&gt;"",ABS(b_BDVSA!S1084),"")</f>
        <v/>
      </c>
      <c r="V1084" s="125" t="str">
        <f>IF(b_BDVSA!V1084&lt;&gt;"",ABS(b_BDVSA!V1084),"")</f>
        <v/>
      </c>
      <c r="W1084" s="125" t="str">
        <f>IF(AND(b_BDVSA!V1084&lt;&gt;"",b_BDVSA!V1084&lt;&gt;0)=TRUE,IF(b_BDVSA!V1084&gt;0,"D","A"),"")</f>
        <v/>
      </c>
      <c r="X1084" s="125" t="str">
        <f>IF(b_BDVSA!W1084&lt;&gt;"",ABS(b_BDVSA!W1084),"")</f>
        <v/>
      </c>
      <c r="Y1084" s="125" t="str">
        <f>IF(AND(b_BDVSA!W1084&lt;&gt;"",b_BDVSA!W1084&lt;&gt;0)=TRUE,IF(b_BDVSA!W1084&gt;0,"D","A"),"")</f>
        <v/>
      </c>
      <c r="Z1084" s="126" t="str">
        <f>IF(b_BDVSA!X1084&lt;&gt;"",ABS(b_BDVSA!X1084),"")</f>
        <v/>
      </c>
    </row>
    <row r="1085" spans="1:26">
      <c r="A1085" s="117" t="str">
        <f>IF(dati_pdc!A1081&lt;&gt;"",IF(dati_pdc!D1081=1,RIGHT(dati_pdc!A1081,dati_pdc!E1081),dati_pdc!A1081),"")</f>
        <v/>
      </c>
      <c r="B1085" s="117" t="str">
        <f>IF(dati_pdc!B1081&lt;&gt;"",dati_pdc!B1081,"")</f>
        <v/>
      </c>
      <c r="C1085" s="117" t="str">
        <f>IF(dati_pdc!C1081&lt;&gt;"",dati_pdc!C1081,"")</f>
        <v/>
      </c>
      <c r="D1085" s="117" t="str">
        <f>IF(dati_pdc!D1081&lt;&gt;"",dati_pdc!D1081,"")</f>
        <v/>
      </c>
      <c r="E1085" s="125" t="str">
        <f>IF(b_BDVSA!F1085&lt;&gt;"",ABS(b_BDVSA!F1085),"")</f>
        <v/>
      </c>
      <c r="F1085" s="125" t="str">
        <f>IF(AND(b_BDVSA!F1085&lt;&gt;"",b_BDVSA!F1085&lt;&gt;0)=TRUE,IF(b_BDVSA!F1085&gt;0,"D","A"),"")</f>
        <v/>
      </c>
      <c r="G1085" s="125" t="str">
        <f>IF(b_BDVSA!G1085&lt;&gt;"",ABS(b_BDVSA!G1085),"")</f>
        <v/>
      </c>
      <c r="H1085" s="125" t="str">
        <f>IF(AND(b_BDVSA!G1085&lt;&gt;"",b_BDVSA!G1085&lt;&gt;0)=TRUE,IF(b_BDVSA!G1085&gt;0,"D","A"),"")</f>
        <v/>
      </c>
      <c r="I1085" s="125" t="str">
        <f>IF(b_BDVSA!H1085&lt;&gt;"",ABS(b_BDVSA!H1085),"")</f>
        <v/>
      </c>
      <c r="J1085" s="125" t="str">
        <f>IF(AND(b_BDVSA!H1085&lt;&gt;"",b_BDVSA!H1085&lt;&gt;0)=TRUE,IF(b_BDVSA!H1085&gt;0,"D","A"),"")</f>
        <v/>
      </c>
      <c r="K1085" s="126" t="str">
        <f>IF(b_BDVSA!I1085&lt;&gt;"",ABS(b_BDVSA!I1085),"")</f>
        <v/>
      </c>
      <c r="L1085" s="125" t="str">
        <f>IF(b_BDVSA!L1085&lt;&gt;"",ABS(b_BDVSA!L1085),"")</f>
        <v/>
      </c>
      <c r="M1085" s="125" t="str">
        <f>IF(AND(b_BDVSA!L1085&lt;&gt;"",b_BDVSA!L1085&lt;&gt;0)=TRUE,IF(b_BDVSA!L1085&gt;0,"D","A"),"")</f>
        <v/>
      </c>
      <c r="N1085" s="125" t="str">
        <f>IF(b_BDVSA!M1085&lt;&gt;"",ABS(b_BDVSA!M1085),"")</f>
        <v/>
      </c>
      <c r="O1085" s="125" t="str">
        <f>IF(AND(b_BDVSA!M1085&lt;&gt;"",b_BDVSA!M1085&lt;&gt;0)=TRUE,IF(b_BDVSA!M1085&gt;0,"D","A"),"")</f>
        <v/>
      </c>
      <c r="P1085" s="126" t="str">
        <f>IF(b_BDVSA!N1085&lt;&gt;"",ABS(b_BDVSA!N1085),"")</f>
        <v/>
      </c>
      <c r="Q1085" s="125" t="str">
        <f>IF(b_BDVSA!Q1085&lt;&gt;"",ABS(b_BDVSA!Q1085),"")</f>
        <v/>
      </c>
      <c r="R1085" s="125" t="str">
        <f>IF(AND(b_BDVSA!Q1085&lt;&gt;"",b_BDVSA!Q1085&lt;&gt;0)=TRUE,IF(b_BDVSA!Q1085&gt;0,"D","A"),"")</f>
        <v/>
      </c>
      <c r="S1085" s="125" t="str">
        <f>IF(b_BDVSA!R1085&lt;&gt;"",ABS(b_BDVSA!R1085),"")</f>
        <v/>
      </c>
      <c r="T1085" s="125" t="str">
        <f>IF(AND(b_BDVSA!R1085&lt;&gt;"",b_BDVSA!R1085&lt;&gt;0)=TRUE,IF(b_BDVSA!R1085&gt;0,"D","A"),"")</f>
        <v/>
      </c>
      <c r="U1085" s="126" t="str">
        <f>IF(b_BDVSA!S1085&lt;&gt;"",ABS(b_BDVSA!S1085),"")</f>
        <v/>
      </c>
      <c r="V1085" s="125" t="str">
        <f>IF(b_BDVSA!V1085&lt;&gt;"",ABS(b_BDVSA!V1085),"")</f>
        <v/>
      </c>
      <c r="W1085" s="125" t="str">
        <f>IF(AND(b_BDVSA!V1085&lt;&gt;"",b_BDVSA!V1085&lt;&gt;0)=TRUE,IF(b_BDVSA!V1085&gt;0,"D","A"),"")</f>
        <v/>
      </c>
      <c r="X1085" s="125" t="str">
        <f>IF(b_BDVSA!W1085&lt;&gt;"",ABS(b_BDVSA!W1085),"")</f>
        <v/>
      </c>
      <c r="Y1085" s="125" t="str">
        <f>IF(AND(b_BDVSA!W1085&lt;&gt;"",b_BDVSA!W1085&lt;&gt;0)=TRUE,IF(b_BDVSA!W1085&gt;0,"D","A"),"")</f>
        <v/>
      </c>
      <c r="Z1085" s="126" t="str">
        <f>IF(b_BDVSA!X1085&lt;&gt;"",ABS(b_BDVSA!X1085),"")</f>
        <v/>
      </c>
    </row>
    <row r="1086" spans="1:26">
      <c r="A1086" s="117" t="str">
        <f>IF(dati_pdc!A1082&lt;&gt;"",IF(dati_pdc!D1082=1,RIGHT(dati_pdc!A1082,dati_pdc!E1082),dati_pdc!A1082),"")</f>
        <v/>
      </c>
      <c r="B1086" s="117" t="str">
        <f>IF(dati_pdc!B1082&lt;&gt;"",dati_pdc!B1082,"")</f>
        <v/>
      </c>
      <c r="C1086" s="117" t="str">
        <f>IF(dati_pdc!C1082&lt;&gt;"",dati_pdc!C1082,"")</f>
        <v/>
      </c>
      <c r="D1086" s="117" t="str">
        <f>IF(dati_pdc!D1082&lt;&gt;"",dati_pdc!D1082,"")</f>
        <v/>
      </c>
      <c r="E1086" s="125" t="str">
        <f>IF(b_BDVSA!F1086&lt;&gt;"",ABS(b_BDVSA!F1086),"")</f>
        <v/>
      </c>
      <c r="F1086" s="125" t="str">
        <f>IF(AND(b_BDVSA!F1086&lt;&gt;"",b_BDVSA!F1086&lt;&gt;0)=TRUE,IF(b_BDVSA!F1086&gt;0,"D","A"),"")</f>
        <v/>
      </c>
      <c r="G1086" s="125" t="str">
        <f>IF(b_BDVSA!G1086&lt;&gt;"",ABS(b_BDVSA!G1086),"")</f>
        <v/>
      </c>
      <c r="H1086" s="125" t="str">
        <f>IF(AND(b_BDVSA!G1086&lt;&gt;"",b_BDVSA!G1086&lt;&gt;0)=TRUE,IF(b_BDVSA!G1086&gt;0,"D","A"),"")</f>
        <v/>
      </c>
      <c r="I1086" s="125" t="str">
        <f>IF(b_BDVSA!H1086&lt;&gt;"",ABS(b_BDVSA!H1086),"")</f>
        <v/>
      </c>
      <c r="J1086" s="125" t="str">
        <f>IF(AND(b_BDVSA!H1086&lt;&gt;"",b_BDVSA!H1086&lt;&gt;0)=TRUE,IF(b_BDVSA!H1086&gt;0,"D","A"),"")</f>
        <v/>
      </c>
      <c r="K1086" s="126" t="str">
        <f>IF(b_BDVSA!I1086&lt;&gt;"",ABS(b_BDVSA!I1086),"")</f>
        <v/>
      </c>
      <c r="L1086" s="125" t="str">
        <f>IF(b_BDVSA!L1086&lt;&gt;"",ABS(b_BDVSA!L1086),"")</f>
        <v/>
      </c>
      <c r="M1086" s="125" t="str">
        <f>IF(AND(b_BDVSA!L1086&lt;&gt;"",b_BDVSA!L1086&lt;&gt;0)=TRUE,IF(b_BDVSA!L1086&gt;0,"D","A"),"")</f>
        <v/>
      </c>
      <c r="N1086" s="125" t="str">
        <f>IF(b_BDVSA!M1086&lt;&gt;"",ABS(b_BDVSA!M1086),"")</f>
        <v/>
      </c>
      <c r="O1086" s="125" t="str">
        <f>IF(AND(b_BDVSA!M1086&lt;&gt;"",b_BDVSA!M1086&lt;&gt;0)=TRUE,IF(b_BDVSA!M1086&gt;0,"D","A"),"")</f>
        <v/>
      </c>
      <c r="P1086" s="126" t="str">
        <f>IF(b_BDVSA!N1086&lt;&gt;"",ABS(b_BDVSA!N1086),"")</f>
        <v/>
      </c>
      <c r="Q1086" s="125" t="str">
        <f>IF(b_BDVSA!Q1086&lt;&gt;"",ABS(b_BDVSA!Q1086),"")</f>
        <v/>
      </c>
      <c r="R1086" s="125" t="str">
        <f>IF(AND(b_BDVSA!Q1086&lt;&gt;"",b_BDVSA!Q1086&lt;&gt;0)=TRUE,IF(b_BDVSA!Q1086&gt;0,"D","A"),"")</f>
        <v/>
      </c>
      <c r="S1086" s="125" t="str">
        <f>IF(b_BDVSA!R1086&lt;&gt;"",ABS(b_BDVSA!R1086),"")</f>
        <v/>
      </c>
      <c r="T1086" s="125" t="str">
        <f>IF(AND(b_BDVSA!R1086&lt;&gt;"",b_BDVSA!R1086&lt;&gt;0)=TRUE,IF(b_BDVSA!R1086&gt;0,"D","A"),"")</f>
        <v/>
      </c>
      <c r="U1086" s="126" t="str">
        <f>IF(b_BDVSA!S1086&lt;&gt;"",ABS(b_BDVSA!S1086),"")</f>
        <v/>
      </c>
      <c r="V1086" s="125" t="str">
        <f>IF(b_BDVSA!V1086&lt;&gt;"",ABS(b_BDVSA!V1086),"")</f>
        <v/>
      </c>
      <c r="W1086" s="125" t="str">
        <f>IF(AND(b_BDVSA!V1086&lt;&gt;"",b_BDVSA!V1086&lt;&gt;0)=TRUE,IF(b_BDVSA!V1086&gt;0,"D","A"),"")</f>
        <v/>
      </c>
      <c r="X1086" s="125" t="str">
        <f>IF(b_BDVSA!W1086&lt;&gt;"",ABS(b_BDVSA!W1086),"")</f>
        <v/>
      </c>
      <c r="Y1086" s="125" t="str">
        <f>IF(AND(b_BDVSA!W1086&lt;&gt;"",b_BDVSA!W1086&lt;&gt;0)=TRUE,IF(b_BDVSA!W1086&gt;0,"D","A"),"")</f>
        <v/>
      </c>
      <c r="Z1086" s="126" t="str">
        <f>IF(b_BDVSA!X1086&lt;&gt;"",ABS(b_BDVSA!X1086),"")</f>
        <v/>
      </c>
    </row>
    <row r="1087" spans="1:26">
      <c r="A1087" s="117" t="str">
        <f>IF(dati_pdc!A1083&lt;&gt;"",IF(dati_pdc!D1083=1,RIGHT(dati_pdc!A1083,dati_pdc!E1083),dati_pdc!A1083),"")</f>
        <v/>
      </c>
      <c r="B1087" s="117" t="str">
        <f>IF(dati_pdc!B1083&lt;&gt;"",dati_pdc!B1083,"")</f>
        <v/>
      </c>
      <c r="C1087" s="117" t="str">
        <f>IF(dati_pdc!C1083&lt;&gt;"",dati_pdc!C1083,"")</f>
        <v/>
      </c>
      <c r="D1087" s="117" t="str">
        <f>IF(dati_pdc!D1083&lt;&gt;"",dati_pdc!D1083,"")</f>
        <v/>
      </c>
      <c r="E1087" s="125" t="str">
        <f>IF(b_BDVSA!F1087&lt;&gt;"",ABS(b_BDVSA!F1087),"")</f>
        <v/>
      </c>
      <c r="F1087" s="125" t="str">
        <f>IF(AND(b_BDVSA!F1087&lt;&gt;"",b_BDVSA!F1087&lt;&gt;0)=TRUE,IF(b_BDVSA!F1087&gt;0,"D","A"),"")</f>
        <v/>
      </c>
      <c r="G1087" s="125" t="str">
        <f>IF(b_BDVSA!G1087&lt;&gt;"",ABS(b_BDVSA!G1087),"")</f>
        <v/>
      </c>
      <c r="H1087" s="125" t="str">
        <f>IF(AND(b_BDVSA!G1087&lt;&gt;"",b_BDVSA!G1087&lt;&gt;0)=TRUE,IF(b_BDVSA!G1087&gt;0,"D","A"),"")</f>
        <v/>
      </c>
      <c r="I1087" s="125" t="str">
        <f>IF(b_BDVSA!H1087&lt;&gt;"",ABS(b_BDVSA!H1087),"")</f>
        <v/>
      </c>
      <c r="J1087" s="125" t="str">
        <f>IF(AND(b_BDVSA!H1087&lt;&gt;"",b_BDVSA!H1087&lt;&gt;0)=TRUE,IF(b_BDVSA!H1087&gt;0,"D","A"),"")</f>
        <v/>
      </c>
      <c r="K1087" s="126" t="str">
        <f>IF(b_BDVSA!I1087&lt;&gt;"",ABS(b_BDVSA!I1087),"")</f>
        <v/>
      </c>
      <c r="L1087" s="125" t="str">
        <f>IF(b_BDVSA!L1087&lt;&gt;"",ABS(b_BDVSA!L1087),"")</f>
        <v/>
      </c>
      <c r="M1087" s="125" t="str">
        <f>IF(AND(b_BDVSA!L1087&lt;&gt;"",b_BDVSA!L1087&lt;&gt;0)=TRUE,IF(b_BDVSA!L1087&gt;0,"D","A"),"")</f>
        <v/>
      </c>
      <c r="N1087" s="125" t="str">
        <f>IF(b_BDVSA!M1087&lt;&gt;"",ABS(b_BDVSA!M1087),"")</f>
        <v/>
      </c>
      <c r="O1087" s="125" t="str">
        <f>IF(AND(b_BDVSA!M1087&lt;&gt;"",b_BDVSA!M1087&lt;&gt;0)=TRUE,IF(b_BDVSA!M1087&gt;0,"D","A"),"")</f>
        <v/>
      </c>
      <c r="P1087" s="126" t="str">
        <f>IF(b_BDVSA!N1087&lt;&gt;"",ABS(b_BDVSA!N1087),"")</f>
        <v/>
      </c>
      <c r="Q1087" s="125" t="str">
        <f>IF(b_BDVSA!Q1087&lt;&gt;"",ABS(b_BDVSA!Q1087),"")</f>
        <v/>
      </c>
      <c r="R1087" s="125" t="str">
        <f>IF(AND(b_BDVSA!Q1087&lt;&gt;"",b_BDVSA!Q1087&lt;&gt;0)=TRUE,IF(b_BDVSA!Q1087&gt;0,"D","A"),"")</f>
        <v/>
      </c>
      <c r="S1087" s="125" t="str">
        <f>IF(b_BDVSA!R1087&lt;&gt;"",ABS(b_BDVSA!R1087),"")</f>
        <v/>
      </c>
      <c r="T1087" s="125" t="str">
        <f>IF(AND(b_BDVSA!R1087&lt;&gt;"",b_BDVSA!R1087&lt;&gt;0)=TRUE,IF(b_BDVSA!R1087&gt;0,"D","A"),"")</f>
        <v/>
      </c>
      <c r="U1087" s="126" t="str">
        <f>IF(b_BDVSA!S1087&lt;&gt;"",ABS(b_BDVSA!S1087),"")</f>
        <v/>
      </c>
      <c r="V1087" s="125" t="str">
        <f>IF(b_BDVSA!V1087&lt;&gt;"",ABS(b_BDVSA!V1087),"")</f>
        <v/>
      </c>
      <c r="W1087" s="125" t="str">
        <f>IF(AND(b_BDVSA!V1087&lt;&gt;"",b_BDVSA!V1087&lt;&gt;0)=TRUE,IF(b_BDVSA!V1087&gt;0,"D","A"),"")</f>
        <v/>
      </c>
      <c r="X1087" s="125" t="str">
        <f>IF(b_BDVSA!W1087&lt;&gt;"",ABS(b_BDVSA!W1087),"")</f>
        <v/>
      </c>
      <c r="Y1087" s="125" t="str">
        <f>IF(AND(b_BDVSA!W1087&lt;&gt;"",b_BDVSA!W1087&lt;&gt;0)=TRUE,IF(b_BDVSA!W1087&gt;0,"D","A"),"")</f>
        <v/>
      </c>
      <c r="Z1087" s="126" t="str">
        <f>IF(b_BDVSA!X1087&lt;&gt;"",ABS(b_BDVSA!X1087),"")</f>
        <v/>
      </c>
    </row>
    <row r="1088" spans="1:26">
      <c r="A1088" s="117" t="str">
        <f>IF(dati_pdc!A1084&lt;&gt;"",IF(dati_pdc!D1084=1,RIGHT(dati_pdc!A1084,dati_pdc!E1084),dati_pdc!A1084),"")</f>
        <v/>
      </c>
      <c r="B1088" s="117" t="str">
        <f>IF(dati_pdc!B1084&lt;&gt;"",dati_pdc!B1084,"")</f>
        <v/>
      </c>
      <c r="C1088" s="117" t="str">
        <f>IF(dati_pdc!C1084&lt;&gt;"",dati_pdc!C1084,"")</f>
        <v/>
      </c>
      <c r="D1088" s="117" t="str">
        <f>IF(dati_pdc!D1084&lt;&gt;"",dati_pdc!D1084,"")</f>
        <v/>
      </c>
      <c r="E1088" s="125" t="str">
        <f>IF(b_BDVSA!F1088&lt;&gt;"",ABS(b_BDVSA!F1088),"")</f>
        <v/>
      </c>
      <c r="F1088" s="125" t="str">
        <f>IF(AND(b_BDVSA!F1088&lt;&gt;"",b_BDVSA!F1088&lt;&gt;0)=TRUE,IF(b_BDVSA!F1088&gt;0,"D","A"),"")</f>
        <v/>
      </c>
      <c r="G1088" s="125" t="str">
        <f>IF(b_BDVSA!G1088&lt;&gt;"",ABS(b_BDVSA!G1088),"")</f>
        <v/>
      </c>
      <c r="H1088" s="125" t="str">
        <f>IF(AND(b_BDVSA!G1088&lt;&gt;"",b_BDVSA!G1088&lt;&gt;0)=TRUE,IF(b_BDVSA!G1088&gt;0,"D","A"),"")</f>
        <v/>
      </c>
      <c r="I1088" s="125" t="str">
        <f>IF(b_BDVSA!H1088&lt;&gt;"",ABS(b_BDVSA!H1088),"")</f>
        <v/>
      </c>
      <c r="J1088" s="125" t="str">
        <f>IF(AND(b_BDVSA!H1088&lt;&gt;"",b_BDVSA!H1088&lt;&gt;0)=TRUE,IF(b_BDVSA!H1088&gt;0,"D","A"),"")</f>
        <v/>
      </c>
      <c r="K1088" s="126" t="str">
        <f>IF(b_BDVSA!I1088&lt;&gt;"",ABS(b_BDVSA!I1088),"")</f>
        <v/>
      </c>
      <c r="L1088" s="125" t="str">
        <f>IF(b_BDVSA!L1088&lt;&gt;"",ABS(b_BDVSA!L1088),"")</f>
        <v/>
      </c>
      <c r="M1088" s="125" t="str">
        <f>IF(AND(b_BDVSA!L1088&lt;&gt;"",b_BDVSA!L1088&lt;&gt;0)=TRUE,IF(b_BDVSA!L1088&gt;0,"D","A"),"")</f>
        <v/>
      </c>
      <c r="N1088" s="125" t="str">
        <f>IF(b_BDVSA!M1088&lt;&gt;"",ABS(b_BDVSA!M1088),"")</f>
        <v/>
      </c>
      <c r="O1088" s="125" t="str">
        <f>IF(AND(b_BDVSA!M1088&lt;&gt;"",b_BDVSA!M1088&lt;&gt;0)=TRUE,IF(b_BDVSA!M1088&gt;0,"D","A"),"")</f>
        <v/>
      </c>
      <c r="P1088" s="126" t="str">
        <f>IF(b_BDVSA!N1088&lt;&gt;"",ABS(b_BDVSA!N1088),"")</f>
        <v/>
      </c>
      <c r="Q1088" s="125" t="str">
        <f>IF(b_BDVSA!Q1088&lt;&gt;"",ABS(b_BDVSA!Q1088),"")</f>
        <v/>
      </c>
      <c r="R1088" s="125" t="str">
        <f>IF(AND(b_BDVSA!Q1088&lt;&gt;"",b_BDVSA!Q1088&lt;&gt;0)=TRUE,IF(b_BDVSA!Q1088&gt;0,"D","A"),"")</f>
        <v/>
      </c>
      <c r="S1088" s="125" t="str">
        <f>IF(b_BDVSA!R1088&lt;&gt;"",ABS(b_BDVSA!R1088),"")</f>
        <v/>
      </c>
      <c r="T1088" s="125" t="str">
        <f>IF(AND(b_BDVSA!R1088&lt;&gt;"",b_BDVSA!R1088&lt;&gt;0)=TRUE,IF(b_BDVSA!R1088&gt;0,"D","A"),"")</f>
        <v/>
      </c>
      <c r="U1088" s="126" t="str">
        <f>IF(b_BDVSA!S1088&lt;&gt;"",ABS(b_BDVSA!S1088),"")</f>
        <v/>
      </c>
      <c r="V1088" s="125" t="str">
        <f>IF(b_BDVSA!V1088&lt;&gt;"",ABS(b_BDVSA!V1088),"")</f>
        <v/>
      </c>
      <c r="W1088" s="125" t="str">
        <f>IF(AND(b_BDVSA!V1088&lt;&gt;"",b_BDVSA!V1088&lt;&gt;0)=TRUE,IF(b_BDVSA!V1088&gt;0,"D","A"),"")</f>
        <v/>
      </c>
      <c r="X1088" s="125" t="str">
        <f>IF(b_BDVSA!W1088&lt;&gt;"",ABS(b_BDVSA!W1088),"")</f>
        <v/>
      </c>
      <c r="Y1088" s="125" t="str">
        <f>IF(AND(b_BDVSA!W1088&lt;&gt;"",b_BDVSA!W1088&lt;&gt;0)=TRUE,IF(b_BDVSA!W1088&gt;0,"D","A"),"")</f>
        <v/>
      </c>
      <c r="Z1088" s="126" t="str">
        <f>IF(b_BDVSA!X1088&lt;&gt;"",ABS(b_BDVSA!X1088),"")</f>
        <v/>
      </c>
    </row>
    <row r="1089" spans="1:26">
      <c r="A1089" s="117" t="str">
        <f>IF(dati_pdc!A1085&lt;&gt;"",IF(dati_pdc!D1085=1,RIGHT(dati_pdc!A1085,dati_pdc!E1085),dati_pdc!A1085),"")</f>
        <v/>
      </c>
      <c r="B1089" s="117" t="str">
        <f>IF(dati_pdc!B1085&lt;&gt;"",dati_pdc!B1085,"")</f>
        <v/>
      </c>
      <c r="C1089" s="117" t="str">
        <f>IF(dati_pdc!C1085&lt;&gt;"",dati_pdc!C1085,"")</f>
        <v/>
      </c>
      <c r="D1089" s="117" t="str">
        <f>IF(dati_pdc!D1085&lt;&gt;"",dati_pdc!D1085,"")</f>
        <v/>
      </c>
      <c r="E1089" s="125" t="str">
        <f>IF(b_BDVSA!F1089&lt;&gt;"",ABS(b_BDVSA!F1089),"")</f>
        <v/>
      </c>
      <c r="F1089" s="125" t="str">
        <f>IF(AND(b_BDVSA!F1089&lt;&gt;"",b_BDVSA!F1089&lt;&gt;0)=TRUE,IF(b_BDVSA!F1089&gt;0,"D","A"),"")</f>
        <v/>
      </c>
      <c r="G1089" s="125" t="str">
        <f>IF(b_BDVSA!G1089&lt;&gt;"",ABS(b_BDVSA!G1089),"")</f>
        <v/>
      </c>
      <c r="H1089" s="125" t="str">
        <f>IF(AND(b_BDVSA!G1089&lt;&gt;"",b_BDVSA!G1089&lt;&gt;0)=TRUE,IF(b_BDVSA!G1089&gt;0,"D","A"),"")</f>
        <v/>
      </c>
      <c r="I1089" s="125" t="str">
        <f>IF(b_BDVSA!H1089&lt;&gt;"",ABS(b_BDVSA!H1089),"")</f>
        <v/>
      </c>
      <c r="J1089" s="125" t="str">
        <f>IF(AND(b_BDVSA!H1089&lt;&gt;"",b_BDVSA!H1089&lt;&gt;0)=TRUE,IF(b_BDVSA!H1089&gt;0,"D","A"),"")</f>
        <v/>
      </c>
      <c r="K1089" s="126" t="str">
        <f>IF(b_BDVSA!I1089&lt;&gt;"",ABS(b_BDVSA!I1089),"")</f>
        <v/>
      </c>
      <c r="L1089" s="125" t="str">
        <f>IF(b_BDVSA!L1089&lt;&gt;"",ABS(b_BDVSA!L1089),"")</f>
        <v/>
      </c>
      <c r="M1089" s="125" t="str">
        <f>IF(AND(b_BDVSA!L1089&lt;&gt;"",b_BDVSA!L1089&lt;&gt;0)=TRUE,IF(b_BDVSA!L1089&gt;0,"D","A"),"")</f>
        <v/>
      </c>
      <c r="N1089" s="125" t="str">
        <f>IF(b_BDVSA!M1089&lt;&gt;"",ABS(b_BDVSA!M1089),"")</f>
        <v/>
      </c>
      <c r="O1089" s="125" t="str">
        <f>IF(AND(b_BDVSA!M1089&lt;&gt;"",b_BDVSA!M1089&lt;&gt;0)=TRUE,IF(b_BDVSA!M1089&gt;0,"D","A"),"")</f>
        <v/>
      </c>
      <c r="P1089" s="126" t="str">
        <f>IF(b_BDVSA!N1089&lt;&gt;"",ABS(b_BDVSA!N1089),"")</f>
        <v/>
      </c>
      <c r="Q1089" s="125" t="str">
        <f>IF(b_BDVSA!Q1089&lt;&gt;"",ABS(b_BDVSA!Q1089),"")</f>
        <v/>
      </c>
      <c r="R1089" s="125" t="str">
        <f>IF(AND(b_BDVSA!Q1089&lt;&gt;"",b_BDVSA!Q1089&lt;&gt;0)=TRUE,IF(b_BDVSA!Q1089&gt;0,"D","A"),"")</f>
        <v/>
      </c>
      <c r="S1089" s="125" t="str">
        <f>IF(b_BDVSA!R1089&lt;&gt;"",ABS(b_BDVSA!R1089),"")</f>
        <v/>
      </c>
      <c r="T1089" s="125" t="str">
        <f>IF(AND(b_BDVSA!R1089&lt;&gt;"",b_BDVSA!R1089&lt;&gt;0)=TRUE,IF(b_BDVSA!R1089&gt;0,"D","A"),"")</f>
        <v/>
      </c>
      <c r="U1089" s="126" t="str">
        <f>IF(b_BDVSA!S1089&lt;&gt;"",ABS(b_BDVSA!S1089),"")</f>
        <v/>
      </c>
      <c r="V1089" s="125" t="str">
        <f>IF(b_BDVSA!V1089&lt;&gt;"",ABS(b_BDVSA!V1089),"")</f>
        <v/>
      </c>
      <c r="W1089" s="125" t="str">
        <f>IF(AND(b_BDVSA!V1089&lt;&gt;"",b_BDVSA!V1089&lt;&gt;0)=TRUE,IF(b_BDVSA!V1089&gt;0,"D","A"),"")</f>
        <v/>
      </c>
      <c r="X1089" s="125" t="str">
        <f>IF(b_BDVSA!W1089&lt;&gt;"",ABS(b_BDVSA!W1089),"")</f>
        <v/>
      </c>
      <c r="Y1089" s="125" t="str">
        <f>IF(AND(b_BDVSA!W1089&lt;&gt;"",b_BDVSA!W1089&lt;&gt;0)=TRUE,IF(b_BDVSA!W1089&gt;0,"D","A"),"")</f>
        <v/>
      </c>
      <c r="Z1089" s="126" t="str">
        <f>IF(b_BDVSA!X1089&lt;&gt;"",ABS(b_BDVSA!X1089),"")</f>
        <v/>
      </c>
    </row>
    <row r="1090" spans="1:26">
      <c r="A1090" s="117" t="str">
        <f>IF(dati_pdc!A1086&lt;&gt;"",IF(dati_pdc!D1086=1,RIGHT(dati_pdc!A1086,dati_pdc!E1086),dati_pdc!A1086),"")</f>
        <v/>
      </c>
      <c r="B1090" s="117" t="str">
        <f>IF(dati_pdc!B1086&lt;&gt;"",dati_pdc!B1086,"")</f>
        <v/>
      </c>
      <c r="C1090" s="117" t="str">
        <f>IF(dati_pdc!C1086&lt;&gt;"",dati_pdc!C1086,"")</f>
        <v/>
      </c>
      <c r="D1090" s="117" t="str">
        <f>IF(dati_pdc!D1086&lt;&gt;"",dati_pdc!D1086,"")</f>
        <v/>
      </c>
      <c r="E1090" s="125" t="str">
        <f>IF(b_BDVSA!F1090&lt;&gt;"",ABS(b_BDVSA!F1090),"")</f>
        <v/>
      </c>
      <c r="F1090" s="125" t="str">
        <f>IF(AND(b_BDVSA!F1090&lt;&gt;"",b_BDVSA!F1090&lt;&gt;0)=TRUE,IF(b_BDVSA!F1090&gt;0,"D","A"),"")</f>
        <v/>
      </c>
      <c r="G1090" s="125" t="str">
        <f>IF(b_BDVSA!G1090&lt;&gt;"",ABS(b_BDVSA!G1090),"")</f>
        <v/>
      </c>
      <c r="H1090" s="125" t="str">
        <f>IF(AND(b_BDVSA!G1090&lt;&gt;"",b_BDVSA!G1090&lt;&gt;0)=TRUE,IF(b_BDVSA!G1090&gt;0,"D","A"),"")</f>
        <v/>
      </c>
      <c r="I1090" s="125" t="str">
        <f>IF(b_BDVSA!H1090&lt;&gt;"",ABS(b_BDVSA!H1090),"")</f>
        <v/>
      </c>
      <c r="J1090" s="125" t="str">
        <f>IF(AND(b_BDVSA!H1090&lt;&gt;"",b_BDVSA!H1090&lt;&gt;0)=TRUE,IF(b_BDVSA!H1090&gt;0,"D","A"),"")</f>
        <v/>
      </c>
      <c r="K1090" s="126" t="str">
        <f>IF(b_BDVSA!I1090&lt;&gt;"",ABS(b_BDVSA!I1090),"")</f>
        <v/>
      </c>
      <c r="L1090" s="125" t="str">
        <f>IF(b_BDVSA!L1090&lt;&gt;"",ABS(b_BDVSA!L1090),"")</f>
        <v/>
      </c>
      <c r="M1090" s="125" t="str">
        <f>IF(AND(b_BDVSA!L1090&lt;&gt;"",b_BDVSA!L1090&lt;&gt;0)=TRUE,IF(b_BDVSA!L1090&gt;0,"D","A"),"")</f>
        <v/>
      </c>
      <c r="N1090" s="125" t="str">
        <f>IF(b_BDVSA!M1090&lt;&gt;"",ABS(b_BDVSA!M1090),"")</f>
        <v/>
      </c>
      <c r="O1090" s="125" t="str">
        <f>IF(AND(b_BDVSA!M1090&lt;&gt;"",b_BDVSA!M1090&lt;&gt;0)=TRUE,IF(b_BDVSA!M1090&gt;0,"D","A"),"")</f>
        <v/>
      </c>
      <c r="P1090" s="126" t="str">
        <f>IF(b_BDVSA!N1090&lt;&gt;"",ABS(b_BDVSA!N1090),"")</f>
        <v/>
      </c>
      <c r="Q1090" s="125" t="str">
        <f>IF(b_BDVSA!Q1090&lt;&gt;"",ABS(b_BDVSA!Q1090),"")</f>
        <v/>
      </c>
      <c r="R1090" s="125" t="str">
        <f>IF(AND(b_BDVSA!Q1090&lt;&gt;"",b_BDVSA!Q1090&lt;&gt;0)=TRUE,IF(b_BDVSA!Q1090&gt;0,"D","A"),"")</f>
        <v/>
      </c>
      <c r="S1090" s="125" t="str">
        <f>IF(b_BDVSA!R1090&lt;&gt;"",ABS(b_BDVSA!R1090),"")</f>
        <v/>
      </c>
      <c r="T1090" s="125" t="str">
        <f>IF(AND(b_BDVSA!R1090&lt;&gt;"",b_BDVSA!R1090&lt;&gt;0)=TRUE,IF(b_BDVSA!R1090&gt;0,"D","A"),"")</f>
        <v/>
      </c>
      <c r="U1090" s="126" t="str">
        <f>IF(b_BDVSA!S1090&lt;&gt;"",ABS(b_BDVSA!S1090),"")</f>
        <v/>
      </c>
      <c r="V1090" s="125" t="str">
        <f>IF(b_BDVSA!V1090&lt;&gt;"",ABS(b_BDVSA!V1090),"")</f>
        <v/>
      </c>
      <c r="W1090" s="125" t="str">
        <f>IF(AND(b_BDVSA!V1090&lt;&gt;"",b_BDVSA!V1090&lt;&gt;0)=TRUE,IF(b_BDVSA!V1090&gt;0,"D","A"),"")</f>
        <v/>
      </c>
      <c r="X1090" s="125" t="str">
        <f>IF(b_BDVSA!W1090&lt;&gt;"",ABS(b_BDVSA!W1090),"")</f>
        <v/>
      </c>
      <c r="Y1090" s="125" t="str">
        <f>IF(AND(b_BDVSA!W1090&lt;&gt;"",b_BDVSA!W1090&lt;&gt;0)=TRUE,IF(b_BDVSA!W1090&gt;0,"D","A"),"")</f>
        <v/>
      </c>
      <c r="Z1090" s="126" t="str">
        <f>IF(b_BDVSA!X1090&lt;&gt;"",ABS(b_BDVSA!X1090),"")</f>
        <v/>
      </c>
    </row>
    <row r="1091" spans="1:26">
      <c r="A1091" s="117" t="str">
        <f>IF(dati_pdc!A1087&lt;&gt;"",IF(dati_pdc!D1087=1,RIGHT(dati_pdc!A1087,dati_pdc!E1087),dati_pdc!A1087),"")</f>
        <v/>
      </c>
      <c r="B1091" s="117" t="str">
        <f>IF(dati_pdc!B1087&lt;&gt;"",dati_pdc!B1087,"")</f>
        <v/>
      </c>
      <c r="C1091" s="117" t="str">
        <f>IF(dati_pdc!C1087&lt;&gt;"",dati_pdc!C1087,"")</f>
        <v/>
      </c>
      <c r="D1091" s="117" t="str">
        <f>IF(dati_pdc!D1087&lt;&gt;"",dati_pdc!D1087,"")</f>
        <v/>
      </c>
      <c r="E1091" s="125" t="str">
        <f>IF(b_BDVSA!F1091&lt;&gt;"",ABS(b_BDVSA!F1091),"")</f>
        <v/>
      </c>
      <c r="F1091" s="125" t="str">
        <f>IF(AND(b_BDVSA!F1091&lt;&gt;"",b_BDVSA!F1091&lt;&gt;0)=TRUE,IF(b_BDVSA!F1091&gt;0,"D","A"),"")</f>
        <v/>
      </c>
      <c r="G1091" s="125" t="str">
        <f>IF(b_BDVSA!G1091&lt;&gt;"",ABS(b_BDVSA!G1091),"")</f>
        <v/>
      </c>
      <c r="H1091" s="125" t="str">
        <f>IF(AND(b_BDVSA!G1091&lt;&gt;"",b_BDVSA!G1091&lt;&gt;0)=TRUE,IF(b_BDVSA!G1091&gt;0,"D","A"),"")</f>
        <v/>
      </c>
      <c r="I1091" s="125" t="str">
        <f>IF(b_BDVSA!H1091&lt;&gt;"",ABS(b_BDVSA!H1091),"")</f>
        <v/>
      </c>
      <c r="J1091" s="125" t="str">
        <f>IF(AND(b_BDVSA!H1091&lt;&gt;"",b_BDVSA!H1091&lt;&gt;0)=TRUE,IF(b_BDVSA!H1091&gt;0,"D","A"),"")</f>
        <v/>
      </c>
      <c r="K1091" s="126" t="str">
        <f>IF(b_BDVSA!I1091&lt;&gt;"",ABS(b_BDVSA!I1091),"")</f>
        <v/>
      </c>
      <c r="L1091" s="125" t="str">
        <f>IF(b_BDVSA!L1091&lt;&gt;"",ABS(b_BDVSA!L1091),"")</f>
        <v/>
      </c>
      <c r="M1091" s="125" t="str">
        <f>IF(AND(b_BDVSA!L1091&lt;&gt;"",b_BDVSA!L1091&lt;&gt;0)=TRUE,IF(b_BDVSA!L1091&gt;0,"D","A"),"")</f>
        <v/>
      </c>
      <c r="N1091" s="125" t="str">
        <f>IF(b_BDVSA!M1091&lt;&gt;"",ABS(b_BDVSA!M1091),"")</f>
        <v/>
      </c>
      <c r="O1091" s="125" t="str">
        <f>IF(AND(b_BDVSA!M1091&lt;&gt;"",b_BDVSA!M1091&lt;&gt;0)=TRUE,IF(b_BDVSA!M1091&gt;0,"D","A"),"")</f>
        <v/>
      </c>
      <c r="P1091" s="126" t="str">
        <f>IF(b_BDVSA!N1091&lt;&gt;"",ABS(b_BDVSA!N1091),"")</f>
        <v/>
      </c>
      <c r="Q1091" s="125" t="str">
        <f>IF(b_BDVSA!Q1091&lt;&gt;"",ABS(b_BDVSA!Q1091),"")</f>
        <v/>
      </c>
      <c r="R1091" s="125" t="str">
        <f>IF(AND(b_BDVSA!Q1091&lt;&gt;"",b_BDVSA!Q1091&lt;&gt;0)=TRUE,IF(b_BDVSA!Q1091&gt;0,"D","A"),"")</f>
        <v/>
      </c>
      <c r="S1091" s="125" t="str">
        <f>IF(b_BDVSA!R1091&lt;&gt;"",ABS(b_BDVSA!R1091),"")</f>
        <v/>
      </c>
      <c r="T1091" s="125" t="str">
        <f>IF(AND(b_BDVSA!R1091&lt;&gt;"",b_BDVSA!R1091&lt;&gt;0)=TRUE,IF(b_BDVSA!R1091&gt;0,"D","A"),"")</f>
        <v/>
      </c>
      <c r="U1091" s="126" t="str">
        <f>IF(b_BDVSA!S1091&lt;&gt;"",ABS(b_BDVSA!S1091),"")</f>
        <v/>
      </c>
      <c r="V1091" s="125" t="str">
        <f>IF(b_BDVSA!V1091&lt;&gt;"",ABS(b_BDVSA!V1091),"")</f>
        <v/>
      </c>
      <c r="W1091" s="125" t="str">
        <f>IF(AND(b_BDVSA!V1091&lt;&gt;"",b_BDVSA!V1091&lt;&gt;0)=TRUE,IF(b_BDVSA!V1091&gt;0,"D","A"),"")</f>
        <v/>
      </c>
      <c r="X1091" s="125" t="str">
        <f>IF(b_BDVSA!W1091&lt;&gt;"",ABS(b_BDVSA!W1091),"")</f>
        <v/>
      </c>
      <c r="Y1091" s="125" t="str">
        <f>IF(AND(b_BDVSA!W1091&lt;&gt;"",b_BDVSA!W1091&lt;&gt;0)=TRUE,IF(b_BDVSA!W1091&gt;0,"D","A"),"")</f>
        <v/>
      </c>
      <c r="Z1091" s="126" t="str">
        <f>IF(b_BDVSA!X1091&lt;&gt;"",ABS(b_BDVSA!X1091),"")</f>
        <v/>
      </c>
    </row>
    <row r="1092" spans="1:26">
      <c r="A1092" s="117" t="str">
        <f>IF(dati_pdc!A1088&lt;&gt;"",IF(dati_pdc!D1088=1,RIGHT(dati_pdc!A1088,dati_pdc!E1088),dati_pdc!A1088),"")</f>
        <v/>
      </c>
      <c r="B1092" s="117" t="str">
        <f>IF(dati_pdc!B1088&lt;&gt;"",dati_pdc!B1088,"")</f>
        <v/>
      </c>
      <c r="C1092" s="117" t="str">
        <f>IF(dati_pdc!C1088&lt;&gt;"",dati_pdc!C1088,"")</f>
        <v/>
      </c>
      <c r="D1092" s="117" t="str">
        <f>IF(dati_pdc!D1088&lt;&gt;"",dati_pdc!D1088,"")</f>
        <v/>
      </c>
      <c r="E1092" s="125" t="str">
        <f>IF(b_BDVSA!F1092&lt;&gt;"",ABS(b_BDVSA!F1092),"")</f>
        <v/>
      </c>
      <c r="F1092" s="125" t="str">
        <f>IF(AND(b_BDVSA!F1092&lt;&gt;"",b_BDVSA!F1092&lt;&gt;0)=TRUE,IF(b_BDVSA!F1092&gt;0,"D","A"),"")</f>
        <v/>
      </c>
      <c r="G1092" s="125" t="str">
        <f>IF(b_BDVSA!G1092&lt;&gt;"",ABS(b_BDVSA!G1092),"")</f>
        <v/>
      </c>
      <c r="H1092" s="125" t="str">
        <f>IF(AND(b_BDVSA!G1092&lt;&gt;"",b_BDVSA!G1092&lt;&gt;0)=TRUE,IF(b_BDVSA!G1092&gt;0,"D","A"),"")</f>
        <v/>
      </c>
      <c r="I1092" s="125" t="str">
        <f>IF(b_BDVSA!H1092&lt;&gt;"",ABS(b_BDVSA!H1092),"")</f>
        <v/>
      </c>
      <c r="J1092" s="125" t="str">
        <f>IF(AND(b_BDVSA!H1092&lt;&gt;"",b_BDVSA!H1092&lt;&gt;0)=TRUE,IF(b_BDVSA!H1092&gt;0,"D","A"),"")</f>
        <v/>
      </c>
      <c r="K1092" s="126" t="str">
        <f>IF(b_BDVSA!I1092&lt;&gt;"",ABS(b_BDVSA!I1092),"")</f>
        <v/>
      </c>
      <c r="L1092" s="125" t="str">
        <f>IF(b_BDVSA!L1092&lt;&gt;"",ABS(b_BDVSA!L1092),"")</f>
        <v/>
      </c>
      <c r="M1092" s="125" t="str">
        <f>IF(AND(b_BDVSA!L1092&lt;&gt;"",b_BDVSA!L1092&lt;&gt;0)=TRUE,IF(b_BDVSA!L1092&gt;0,"D","A"),"")</f>
        <v/>
      </c>
      <c r="N1092" s="125" t="str">
        <f>IF(b_BDVSA!M1092&lt;&gt;"",ABS(b_BDVSA!M1092),"")</f>
        <v/>
      </c>
      <c r="O1092" s="125" t="str">
        <f>IF(AND(b_BDVSA!M1092&lt;&gt;"",b_BDVSA!M1092&lt;&gt;0)=TRUE,IF(b_BDVSA!M1092&gt;0,"D","A"),"")</f>
        <v/>
      </c>
      <c r="P1092" s="126" t="str">
        <f>IF(b_BDVSA!N1092&lt;&gt;"",ABS(b_BDVSA!N1092),"")</f>
        <v/>
      </c>
      <c r="Q1092" s="125" t="str">
        <f>IF(b_BDVSA!Q1092&lt;&gt;"",ABS(b_BDVSA!Q1092),"")</f>
        <v/>
      </c>
      <c r="R1092" s="125" t="str">
        <f>IF(AND(b_BDVSA!Q1092&lt;&gt;"",b_BDVSA!Q1092&lt;&gt;0)=TRUE,IF(b_BDVSA!Q1092&gt;0,"D","A"),"")</f>
        <v/>
      </c>
      <c r="S1092" s="125" t="str">
        <f>IF(b_BDVSA!R1092&lt;&gt;"",ABS(b_BDVSA!R1092),"")</f>
        <v/>
      </c>
      <c r="T1092" s="125" t="str">
        <f>IF(AND(b_BDVSA!R1092&lt;&gt;"",b_BDVSA!R1092&lt;&gt;0)=TRUE,IF(b_BDVSA!R1092&gt;0,"D","A"),"")</f>
        <v/>
      </c>
      <c r="U1092" s="126" t="str">
        <f>IF(b_BDVSA!S1092&lt;&gt;"",ABS(b_BDVSA!S1092),"")</f>
        <v/>
      </c>
      <c r="V1092" s="125" t="str">
        <f>IF(b_BDVSA!V1092&lt;&gt;"",ABS(b_BDVSA!V1092),"")</f>
        <v/>
      </c>
      <c r="W1092" s="125" t="str">
        <f>IF(AND(b_BDVSA!V1092&lt;&gt;"",b_BDVSA!V1092&lt;&gt;0)=TRUE,IF(b_BDVSA!V1092&gt;0,"D","A"),"")</f>
        <v/>
      </c>
      <c r="X1092" s="125" t="str">
        <f>IF(b_BDVSA!W1092&lt;&gt;"",ABS(b_BDVSA!W1092),"")</f>
        <v/>
      </c>
      <c r="Y1092" s="125" t="str">
        <f>IF(AND(b_BDVSA!W1092&lt;&gt;"",b_BDVSA!W1092&lt;&gt;0)=TRUE,IF(b_BDVSA!W1092&gt;0,"D","A"),"")</f>
        <v/>
      </c>
      <c r="Z1092" s="126" t="str">
        <f>IF(b_BDVSA!X1092&lt;&gt;"",ABS(b_BDVSA!X1092),"")</f>
        <v/>
      </c>
    </row>
    <row r="1093" spans="1:26">
      <c r="A1093" s="117" t="str">
        <f>IF(dati_pdc!A1089&lt;&gt;"",IF(dati_pdc!D1089=1,RIGHT(dati_pdc!A1089,dati_pdc!E1089),dati_pdc!A1089),"")</f>
        <v/>
      </c>
      <c r="B1093" s="117" t="str">
        <f>IF(dati_pdc!B1089&lt;&gt;"",dati_pdc!B1089,"")</f>
        <v/>
      </c>
      <c r="C1093" s="117" t="str">
        <f>IF(dati_pdc!C1089&lt;&gt;"",dati_pdc!C1089,"")</f>
        <v/>
      </c>
      <c r="D1093" s="117" t="str">
        <f>IF(dati_pdc!D1089&lt;&gt;"",dati_pdc!D1089,"")</f>
        <v/>
      </c>
      <c r="E1093" s="125" t="str">
        <f>IF(b_BDVSA!F1093&lt;&gt;"",ABS(b_BDVSA!F1093),"")</f>
        <v/>
      </c>
      <c r="F1093" s="125" t="str">
        <f>IF(AND(b_BDVSA!F1093&lt;&gt;"",b_BDVSA!F1093&lt;&gt;0)=TRUE,IF(b_BDVSA!F1093&gt;0,"D","A"),"")</f>
        <v/>
      </c>
      <c r="G1093" s="125" t="str">
        <f>IF(b_BDVSA!G1093&lt;&gt;"",ABS(b_BDVSA!G1093),"")</f>
        <v/>
      </c>
      <c r="H1093" s="125" t="str">
        <f>IF(AND(b_BDVSA!G1093&lt;&gt;"",b_BDVSA!G1093&lt;&gt;0)=TRUE,IF(b_BDVSA!G1093&gt;0,"D","A"),"")</f>
        <v/>
      </c>
      <c r="I1093" s="125" t="str">
        <f>IF(b_BDVSA!H1093&lt;&gt;"",ABS(b_BDVSA!H1093),"")</f>
        <v/>
      </c>
      <c r="J1093" s="125" t="str">
        <f>IF(AND(b_BDVSA!H1093&lt;&gt;"",b_BDVSA!H1093&lt;&gt;0)=TRUE,IF(b_BDVSA!H1093&gt;0,"D","A"),"")</f>
        <v/>
      </c>
      <c r="K1093" s="126" t="str">
        <f>IF(b_BDVSA!I1093&lt;&gt;"",ABS(b_BDVSA!I1093),"")</f>
        <v/>
      </c>
      <c r="L1093" s="125" t="str">
        <f>IF(b_BDVSA!L1093&lt;&gt;"",ABS(b_BDVSA!L1093),"")</f>
        <v/>
      </c>
      <c r="M1093" s="125" t="str">
        <f>IF(AND(b_BDVSA!L1093&lt;&gt;"",b_BDVSA!L1093&lt;&gt;0)=TRUE,IF(b_BDVSA!L1093&gt;0,"D","A"),"")</f>
        <v/>
      </c>
      <c r="N1093" s="125" t="str">
        <f>IF(b_BDVSA!M1093&lt;&gt;"",ABS(b_BDVSA!M1093),"")</f>
        <v/>
      </c>
      <c r="O1093" s="125" t="str">
        <f>IF(AND(b_BDVSA!M1093&lt;&gt;"",b_BDVSA!M1093&lt;&gt;0)=TRUE,IF(b_BDVSA!M1093&gt;0,"D","A"),"")</f>
        <v/>
      </c>
      <c r="P1093" s="126" t="str">
        <f>IF(b_BDVSA!N1093&lt;&gt;"",ABS(b_BDVSA!N1093),"")</f>
        <v/>
      </c>
      <c r="Q1093" s="125" t="str">
        <f>IF(b_BDVSA!Q1093&lt;&gt;"",ABS(b_BDVSA!Q1093),"")</f>
        <v/>
      </c>
      <c r="R1093" s="125" t="str">
        <f>IF(AND(b_BDVSA!Q1093&lt;&gt;"",b_BDVSA!Q1093&lt;&gt;0)=TRUE,IF(b_BDVSA!Q1093&gt;0,"D","A"),"")</f>
        <v/>
      </c>
      <c r="S1093" s="125" t="str">
        <f>IF(b_BDVSA!R1093&lt;&gt;"",ABS(b_BDVSA!R1093),"")</f>
        <v/>
      </c>
      <c r="T1093" s="125" t="str">
        <f>IF(AND(b_BDVSA!R1093&lt;&gt;"",b_BDVSA!R1093&lt;&gt;0)=TRUE,IF(b_BDVSA!R1093&gt;0,"D","A"),"")</f>
        <v/>
      </c>
      <c r="U1093" s="126" t="str">
        <f>IF(b_BDVSA!S1093&lt;&gt;"",ABS(b_BDVSA!S1093),"")</f>
        <v/>
      </c>
      <c r="V1093" s="125" t="str">
        <f>IF(b_BDVSA!V1093&lt;&gt;"",ABS(b_BDVSA!V1093),"")</f>
        <v/>
      </c>
      <c r="W1093" s="125" t="str">
        <f>IF(AND(b_BDVSA!V1093&lt;&gt;"",b_BDVSA!V1093&lt;&gt;0)=TRUE,IF(b_BDVSA!V1093&gt;0,"D","A"),"")</f>
        <v/>
      </c>
      <c r="X1093" s="125" t="str">
        <f>IF(b_BDVSA!W1093&lt;&gt;"",ABS(b_BDVSA!W1093),"")</f>
        <v/>
      </c>
      <c r="Y1093" s="125" t="str">
        <f>IF(AND(b_BDVSA!W1093&lt;&gt;"",b_BDVSA!W1093&lt;&gt;0)=TRUE,IF(b_BDVSA!W1093&gt;0,"D","A"),"")</f>
        <v/>
      </c>
      <c r="Z1093" s="126" t="str">
        <f>IF(b_BDVSA!X1093&lt;&gt;"",ABS(b_BDVSA!X1093),"")</f>
        <v/>
      </c>
    </row>
    <row r="1094" spans="1:26">
      <c r="A1094" s="117" t="str">
        <f>IF(dati_pdc!A1090&lt;&gt;"",IF(dati_pdc!D1090=1,RIGHT(dati_pdc!A1090,dati_pdc!E1090),dati_pdc!A1090),"")</f>
        <v/>
      </c>
      <c r="B1094" s="117" t="str">
        <f>IF(dati_pdc!B1090&lt;&gt;"",dati_pdc!B1090,"")</f>
        <v/>
      </c>
      <c r="C1094" s="117" t="str">
        <f>IF(dati_pdc!C1090&lt;&gt;"",dati_pdc!C1090,"")</f>
        <v/>
      </c>
      <c r="D1094" s="117" t="str">
        <f>IF(dati_pdc!D1090&lt;&gt;"",dati_pdc!D1090,"")</f>
        <v/>
      </c>
      <c r="E1094" s="125" t="str">
        <f>IF(b_BDVSA!F1094&lt;&gt;"",ABS(b_BDVSA!F1094),"")</f>
        <v/>
      </c>
      <c r="F1094" s="125" t="str">
        <f>IF(AND(b_BDVSA!F1094&lt;&gt;"",b_BDVSA!F1094&lt;&gt;0)=TRUE,IF(b_BDVSA!F1094&gt;0,"D","A"),"")</f>
        <v/>
      </c>
      <c r="G1094" s="125" t="str">
        <f>IF(b_BDVSA!G1094&lt;&gt;"",ABS(b_BDVSA!G1094),"")</f>
        <v/>
      </c>
      <c r="H1094" s="125" t="str">
        <f>IF(AND(b_BDVSA!G1094&lt;&gt;"",b_BDVSA!G1094&lt;&gt;0)=TRUE,IF(b_BDVSA!G1094&gt;0,"D","A"),"")</f>
        <v/>
      </c>
      <c r="I1094" s="125" t="str">
        <f>IF(b_BDVSA!H1094&lt;&gt;"",ABS(b_BDVSA!H1094),"")</f>
        <v/>
      </c>
      <c r="J1094" s="125" t="str">
        <f>IF(AND(b_BDVSA!H1094&lt;&gt;"",b_BDVSA!H1094&lt;&gt;0)=TRUE,IF(b_BDVSA!H1094&gt;0,"D","A"),"")</f>
        <v/>
      </c>
      <c r="K1094" s="126" t="str">
        <f>IF(b_BDVSA!I1094&lt;&gt;"",ABS(b_BDVSA!I1094),"")</f>
        <v/>
      </c>
      <c r="L1094" s="125" t="str">
        <f>IF(b_BDVSA!L1094&lt;&gt;"",ABS(b_BDVSA!L1094),"")</f>
        <v/>
      </c>
      <c r="M1094" s="125" t="str">
        <f>IF(AND(b_BDVSA!L1094&lt;&gt;"",b_BDVSA!L1094&lt;&gt;0)=TRUE,IF(b_BDVSA!L1094&gt;0,"D","A"),"")</f>
        <v/>
      </c>
      <c r="N1094" s="125" t="str">
        <f>IF(b_BDVSA!M1094&lt;&gt;"",ABS(b_BDVSA!M1094),"")</f>
        <v/>
      </c>
      <c r="O1094" s="125" t="str">
        <f>IF(AND(b_BDVSA!M1094&lt;&gt;"",b_BDVSA!M1094&lt;&gt;0)=TRUE,IF(b_BDVSA!M1094&gt;0,"D","A"),"")</f>
        <v/>
      </c>
      <c r="P1094" s="126" t="str">
        <f>IF(b_BDVSA!N1094&lt;&gt;"",ABS(b_BDVSA!N1094),"")</f>
        <v/>
      </c>
      <c r="Q1094" s="125" t="str">
        <f>IF(b_BDVSA!Q1094&lt;&gt;"",ABS(b_BDVSA!Q1094),"")</f>
        <v/>
      </c>
      <c r="R1094" s="125" t="str">
        <f>IF(AND(b_BDVSA!Q1094&lt;&gt;"",b_BDVSA!Q1094&lt;&gt;0)=TRUE,IF(b_BDVSA!Q1094&gt;0,"D","A"),"")</f>
        <v/>
      </c>
      <c r="S1094" s="125" t="str">
        <f>IF(b_BDVSA!R1094&lt;&gt;"",ABS(b_BDVSA!R1094),"")</f>
        <v/>
      </c>
      <c r="T1094" s="125" t="str">
        <f>IF(AND(b_BDVSA!R1094&lt;&gt;"",b_BDVSA!R1094&lt;&gt;0)=TRUE,IF(b_BDVSA!R1094&gt;0,"D","A"),"")</f>
        <v/>
      </c>
      <c r="U1094" s="126" t="str">
        <f>IF(b_BDVSA!S1094&lt;&gt;"",ABS(b_BDVSA!S1094),"")</f>
        <v/>
      </c>
      <c r="V1094" s="125" t="str">
        <f>IF(b_BDVSA!V1094&lt;&gt;"",ABS(b_BDVSA!V1094),"")</f>
        <v/>
      </c>
      <c r="W1094" s="125" t="str">
        <f>IF(AND(b_BDVSA!V1094&lt;&gt;"",b_BDVSA!V1094&lt;&gt;0)=TRUE,IF(b_BDVSA!V1094&gt;0,"D","A"),"")</f>
        <v/>
      </c>
      <c r="X1094" s="125" t="str">
        <f>IF(b_BDVSA!W1094&lt;&gt;"",ABS(b_BDVSA!W1094),"")</f>
        <v/>
      </c>
      <c r="Y1094" s="125" t="str">
        <f>IF(AND(b_BDVSA!W1094&lt;&gt;"",b_BDVSA!W1094&lt;&gt;0)=TRUE,IF(b_BDVSA!W1094&gt;0,"D","A"),"")</f>
        <v/>
      </c>
      <c r="Z1094" s="126" t="str">
        <f>IF(b_BDVSA!X1094&lt;&gt;"",ABS(b_BDVSA!X1094),"")</f>
        <v/>
      </c>
    </row>
    <row r="1095" spans="1:26">
      <c r="A1095" s="117" t="str">
        <f>IF(dati_pdc!A1091&lt;&gt;"",IF(dati_pdc!D1091=1,RIGHT(dati_pdc!A1091,dati_pdc!E1091),dati_pdc!A1091),"")</f>
        <v/>
      </c>
      <c r="B1095" s="117" t="str">
        <f>IF(dati_pdc!B1091&lt;&gt;"",dati_pdc!B1091,"")</f>
        <v/>
      </c>
      <c r="C1095" s="117" t="str">
        <f>IF(dati_pdc!C1091&lt;&gt;"",dati_pdc!C1091,"")</f>
        <v/>
      </c>
      <c r="D1095" s="117" t="str">
        <f>IF(dati_pdc!D1091&lt;&gt;"",dati_pdc!D1091,"")</f>
        <v/>
      </c>
      <c r="E1095" s="125" t="str">
        <f>IF(b_BDVSA!F1095&lt;&gt;"",ABS(b_BDVSA!F1095),"")</f>
        <v/>
      </c>
      <c r="F1095" s="125" t="str">
        <f>IF(AND(b_BDVSA!F1095&lt;&gt;"",b_BDVSA!F1095&lt;&gt;0)=TRUE,IF(b_BDVSA!F1095&gt;0,"D","A"),"")</f>
        <v/>
      </c>
      <c r="G1095" s="125" t="str">
        <f>IF(b_BDVSA!G1095&lt;&gt;"",ABS(b_BDVSA!G1095),"")</f>
        <v/>
      </c>
      <c r="H1095" s="125" t="str">
        <f>IF(AND(b_BDVSA!G1095&lt;&gt;"",b_BDVSA!G1095&lt;&gt;0)=TRUE,IF(b_BDVSA!G1095&gt;0,"D","A"),"")</f>
        <v/>
      </c>
      <c r="I1095" s="125" t="str">
        <f>IF(b_BDVSA!H1095&lt;&gt;"",ABS(b_BDVSA!H1095),"")</f>
        <v/>
      </c>
      <c r="J1095" s="125" t="str">
        <f>IF(AND(b_BDVSA!H1095&lt;&gt;"",b_BDVSA!H1095&lt;&gt;0)=TRUE,IF(b_BDVSA!H1095&gt;0,"D","A"),"")</f>
        <v/>
      </c>
      <c r="K1095" s="126" t="str">
        <f>IF(b_BDVSA!I1095&lt;&gt;"",ABS(b_BDVSA!I1095),"")</f>
        <v/>
      </c>
      <c r="L1095" s="125" t="str">
        <f>IF(b_BDVSA!L1095&lt;&gt;"",ABS(b_BDVSA!L1095),"")</f>
        <v/>
      </c>
      <c r="M1095" s="125" t="str">
        <f>IF(AND(b_BDVSA!L1095&lt;&gt;"",b_BDVSA!L1095&lt;&gt;0)=TRUE,IF(b_BDVSA!L1095&gt;0,"D","A"),"")</f>
        <v/>
      </c>
      <c r="N1095" s="125" t="str">
        <f>IF(b_BDVSA!M1095&lt;&gt;"",ABS(b_BDVSA!M1095),"")</f>
        <v/>
      </c>
      <c r="O1095" s="125" t="str">
        <f>IF(AND(b_BDVSA!M1095&lt;&gt;"",b_BDVSA!M1095&lt;&gt;0)=TRUE,IF(b_BDVSA!M1095&gt;0,"D","A"),"")</f>
        <v/>
      </c>
      <c r="P1095" s="126" t="str">
        <f>IF(b_BDVSA!N1095&lt;&gt;"",ABS(b_BDVSA!N1095),"")</f>
        <v/>
      </c>
      <c r="Q1095" s="125" t="str">
        <f>IF(b_BDVSA!Q1095&lt;&gt;"",ABS(b_BDVSA!Q1095),"")</f>
        <v/>
      </c>
      <c r="R1095" s="125" t="str">
        <f>IF(AND(b_BDVSA!Q1095&lt;&gt;"",b_BDVSA!Q1095&lt;&gt;0)=TRUE,IF(b_BDVSA!Q1095&gt;0,"D","A"),"")</f>
        <v/>
      </c>
      <c r="S1095" s="125" t="str">
        <f>IF(b_BDVSA!R1095&lt;&gt;"",ABS(b_BDVSA!R1095),"")</f>
        <v/>
      </c>
      <c r="T1095" s="125" t="str">
        <f>IF(AND(b_BDVSA!R1095&lt;&gt;"",b_BDVSA!R1095&lt;&gt;0)=TRUE,IF(b_BDVSA!R1095&gt;0,"D","A"),"")</f>
        <v/>
      </c>
      <c r="U1095" s="126" t="str">
        <f>IF(b_BDVSA!S1095&lt;&gt;"",ABS(b_BDVSA!S1095),"")</f>
        <v/>
      </c>
      <c r="V1095" s="125" t="str">
        <f>IF(b_BDVSA!V1095&lt;&gt;"",ABS(b_BDVSA!V1095),"")</f>
        <v/>
      </c>
      <c r="W1095" s="125" t="str">
        <f>IF(AND(b_BDVSA!V1095&lt;&gt;"",b_BDVSA!V1095&lt;&gt;0)=TRUE,IF(b_BDVSA!V1095&gt;0,"D","A"),"")</f>
        <v/>
      </c>
      <c r="X1095" s="125" t="str">
        <f>IF(b_BDVSA!W1095&lt;&gt;"",ABS(b_BDVSA!W1095),"")</f>
        <v/>
      </c>
      <c r="Y1095" s="125" t="str">
        <f>IF(AND(b_BDVSA!W1095&lt;&gt;"",b_BDVSA!W1095&lt;&gt;0)=TRUE,IF(b_BDVSA!W1095&gt;0,"D","A"),"")</f>
        <v/>
      </c>
      <c r="Z1095" s="126" t="str">
        <f>IF(b_BDVSA!X1095&lt;&gt;"",ABS(b_BDVSA!X1095),"")</f>
        <v/>
      </c>
    </row>
    <row r="1096" spans="1:26">
      <c r="A1096" s="117" t="str">
        <f>IF(dati_pdc!A1092&lt;&gt;"",IF(dati_pdc!D1092=1,RIGHT(dati_pdc!A1092,dati_pdc!E1092),dati_pdc!A1092),"")</f>
        <v/>
      </c>
      <c r="B1096" s="117" t="str">
        <f>IF(dati_pdc!B1092&lt;&gt;"",dati_pdc!B1092,"")</f>
        <v/>
      </c>
      <c r="C1096" s="117" t="str">
        <f>IF(dati_pdc!C1092&lt;&gt;"",dati_pdc!C1092,"")</f>
        <v/>
      </c>
      <c r="D1096" s="117" t="str">
        <f>IF(dati_pdc!D1092&lt;&gt;"",dati_pdc!D1092,"")</f>
        <v/>
      </c>
      <c r="E1096" s="125" t="str">
        <f>IF(b_BDVSA!F1096&lt;&gt;"",ABS(b_BDVSA!F1096),"")</f>
        <v/>
      </c>
      <c r="F1096" s="125" t="str">
        <f>IF(AND(b_BDVSA!F1096&lt;&gt;"",b_BDVSA!F1096&lt;&gt;0)=TRUE,IF(b_BDVSA!F1096&gt;0,"D","A"),"")</f>
        <v/>
      </c>
      <c r="G1096" s="125" t="str">
        <f>IF(b_BDVSA!G1096&lt;&gt;"",ABS(b_BDVSA!G1096),"")</f>
        <v/>
      </c>
      <c r="H1096" s="125" t="str">
        <f>IF(AND(b_BDVSA!G1096&lt;&gt;"",b_BDVSA!G1096&lt;&gt;0)=TRUE,IF(b_BDVSA!G1096&gt;0,"D","A"),"")</f>
        <v/>
      </c>
      <c r="I1096" s="125" t="str">
        <f>IF(b_BDVSA!H1096&lt;&gt;"",ABS(b_BDVSA!H1096),"")</f>
        <v/>
      </c>
      <c r="J1096" s="125" t="str">
        <f>IF(AND(b_BDVSA!H1096&lt;&gt;"",b_BDVSA!H1096&lt;&gt;0)=TRUE,IF(b_BDVSA!H1096&gt;0,"D","A"),"")</f>
        <v/>
      </c>
      <c r="K1096" s="126" t="str">
        <f>IF(b_BDVSA!I1096&lt;&gt;"",ABS(b_BDVSA!I1096),"")</f>
        <v/>
      </c>
      <c r="L1096" s="125" t="str">
        <f>IF(b_BDVSA!L1096&lt;&gt;"",ABS(b_BDVSA!L1096),"")</f>
        <v/>
      </c>
      <c r="M1096" s="125" t="str">
        <f>IF(AND(b_BDVSA!L1096&lt;&gt;"",b_BDVSA!L1096&lt;&gt;0)=TRUE,IF(b_BDVSA!L1096&gt;0,"D","A"),"")</f>
        <v/>
      </c>
      <c r="N1096" s="125" t="str">
        <f>IF(b_BDVSA!M1096&lt;&gt;"",ABS(b_BDVSA!M1096),"")</f>
        <v/>
      </c>
      <c r="O1096" s="125" t="str">
        <f>IF(AND(b_BDVSA!M1096&lt;&gt;"",b_BDVSA!M1096&lt;&gt;0)=TRUE,IF(b_BDVSA!M1096&gt;0,"D","A"),"")</f>
        <v/>
      </c>
      <c r="P1096" s="126" t="str">
        <f>IF(b_BDVSA!N1096&lt;&gt;"",ABS(b_BDVSA!N1096),"")</f>
        <v/>
      </c>
      <c r="Q1096" s="125" t="str">
        <f>IF(b_BDVSA!Q1096&lt;&gt;"",ABS(b_BDVSA!Q1096),"")</f>
        <v/>
      </c>
      <c r="R1096" s="125" t="str">
        <f>IF(AND(b_BDVSA!Q1096&lt;&gt;"",b_BDVSA!Q1096&lt;&gt;0)=TRUE,IF(b_BDVSA!Q1096&gt;0,"D","A"),"")</f>
        <v/>
      </c>
      <c r="S1096" s="125" t="str">
        <f>IF(b_BDVSA!R1096&lt;&gt;"",ABS(b_BDVSA!R1096),"")</f>
        <v/>
      </c>
      <c r="T1096" s="125" t="str">
        <f>IF(AND(b_BDVSA!R1096&lt;&gt;"",b_BDVSA!R1096&lt;&gt;0)=TRUE,IF(b_BDVSA!R1096&gt;0,"D","A"),"")</f>
        <v/>
      </c>
      <c r="U1096" s="126" t="str">
        <f>IF(b_BDVSA!S1096&lt;&gt;"",ABS(b_BDVSA!S1096),"")</f>
        <v/>
      </c>
      <c r="V1096" s="125" t="str">
        <f>IF(b_BDVSA!V1096&lt;&gt;"",ABS(b_BDVSA!V1096),"")</f>
        <v/>
      </c>
      <c r="W1096" s="125" t="str">
        <f>IF(AND(b_BDVSA!V1096&lt;&gt;"",b_BDVSA!V1096&lt;&gt;0)=TRUE,IF(b_BDVSA!V1096&gt;0,"D","A"),"")</f>
        <v/>
      </c>
      <c r="X1096" s="125" t="str">
        <f>IF(b_BDVSA!W1096&lt;&gt;"",ABS(b_BDVSA!W1096),"")</f>
        <v/>
      </c>
      <c r="Y1096" s="125" t="str">
        <f>IF(AND(b_BDVSA!W1096&lt;&gt;"",b_BDVSA!W1096&lt;&gt;0)=TRUE,IF(b_BDVSA!W1096&gt;0,"D","A"),"")</f>
        <v/>
      </c>
      <c r="Z1096" s="126" t="str">
        <f>IF(b_BDVSA!X1096&lt;&gt;"",ABS(b_BDVSA!X1096),"")</f>
        <v/>
      </c>
    </row>
    <row r="1097" spans="1:26">
      <c r="A1097" s="117" t="str">
        <f>IF(dati_pdc!A1093&lt;&gt;"",IF(dati_pdc!D1093=1,RIGHT(dati_pdc!A1093,dati_pdc!E1093),dati_pdc!A1093),"")</f>
        <v/>
      </c>
      <c r="B1097" s="117" t="str">
        <f>IF(dati_pdc!B1093&lt;&gt;"",dati_pdc!B1093,"")</f>
        <v/>
      </c>
      <c r="C1097" s="117" t="str">
        <f>IF(dati_pdc!C1093&lt;&gt;"",dati_pdc!C1093,"")</f>
        <v/>
      </c>
      <c r="D1097" s="117" t="str">
        <f>IF(dati_pdc!D1093&lt;&gt;"",dati_pdc!D1093,"")</f>
        <v/>
      </c>
      <c r="E1097" s="125" t="str">
        <f>IF(b_BDVSA!F1097&lt;&gt;"",ABS(b_BDVSA!F1097),"")</f>
        <v/>
      </c>
      <c r="F1097" s="125" t="str">
        <f>IF(AND(b_BDVSA!F1097&lt;&gt;"",b_BDVSA!F1097&lt;&gt;0)=TRUE,IF(b_BDVSA!F1097&gt;0,"D","A"),"")</f>
        <v/>
      </c>
      <c r="G1097" s="125" t="str">
        <f>IF(b_BDVSA!G1097&lt;&gt;"",ABS(b_BDVSA!G1097),"")</f>
        <v/>
      </c>
      <c r="H1097" s="125" t="str">
        <f>IF(AND(b_BDVSA!G1097&lt;&gt;"",b_BDVSA!G1097&lt;&gt;0)=TRUE,IF(b_BDVSA!G1097&gt;0,"D","A"),"")</f>
        <v/>
      </c>
      <c r="I1097" s="125" t="str">
        <f>IF(b_BDVSA!H1097&lt;&gt;"",ABS(b_BDVSA!H1097),"")</f>
        <v/>
      </c>
      <c r="J1097" s="125" t="str">
        <f>IF(AND(b_BDVSA!H1097&lt;&gt;"",b_BDVSA!H1097&lt;&gt;0)=TRUE,IF(b_BDVSA!H1097&gt;0,"D","A"),"")</f>
        <v/>
      </c>
      <c r="K1097" s="126" t="str">
        <f>IF(b_BDVSA!I1097&lt;&gt;"",ABS(b_BDVSA!I1097),"")</f>
        <v/>
      </c>
      <c r="L1097" s="125" t="str">
        <f>IF(b_BDVSA!L1097&lt;&gt;"",ABS(b_BDVSA!L1097),"")</f>
        <v/>
      </c>
      <c r="M1097" s="125" t="str">
        <f>IF(AND(b_BDVSA!L1097&lt;&gt;"",b_BDVSA!L1097&lt;&gt;0)=TRUE,IF(b_BDVSA!L1097&gt;0,"D","A"),"")</f>
        <v/>
      </c>
      <c r="N1097" s="125" t="str">
        <f>IF(b_BDVSA!M1097&lt;&gt;"",ABS(b_BDVSA!M1097),"")</f>
        <v/>
      </c>
      <c r="O1097" s="125" t="str">
        <f>IF(AND(b_BDVSA!M1097&lt;&gt;"",b_BDVSA!M1097&lt;&gt;0)=TRUE,IF(b_BDVSA!M1097&gt;0,"D","A"),"")</f>
        <v/>
      </c>
      <c r="P1097" s="126" t="str">
        <f>IF(b_BDVSA!N1097&lt;&gt;"",ABS(b_BDVSA!N1097),"")</f>
        <v/>
      </c>
      <c r="Q1097" s="125" t="str">
        <f>IF(b_BDVSA!Q1097&lt;&gt;"",ABS(b_BDVSA!Q1097),"")</f>
        <v/>
      </c>
      <c r="R1097" s="125" t="str">
        <f>IF(AND(b_BDVSA!Q1097&lt;&gt;"",b_BDVSA!Q1097&lt;&gt;0)=TRUE,IF(b_BDVSA!Q1097&gt;0,"D","A"),"")</f>
        <v/>
      </c>
      <c r="S1097" s="125" t="str">
        <f>IF(b_BDVSA!R1097&lt;&gt;"",ABS(b_BDVSA!R1097),"")</f>
        <v/>
      </c>
      <c r="T1097" s="125" t="str">
        <f>IF(AND(b_BDVSA!R1097&lt;&gt;"",b_BDVSA!R1097&lt;&gt;0)=TRUE,IF(b_BDVSA!R1097&gt;0,"D","A"),"")</f>
        <v/>
      </c>
      <c r="U1097" s="126" t="str">
        <f>IF(b_BDVSA!S1097&lt;&gt;"",ABS(b_BDVSA!S1097),"")</f>
        <v/>
      </c>
      <c r="V1097" s="125" t="str">
        <f>IF(b_BDVSA!V1097&lt;&gt;"",ABS(b_BDVSA!V1097),"")</f>
        <v/>
      </c>
      <c r="W1097" s="125" t="str">
        <f>IF(AND(b_BDVSA!V1097&lt;&gt;"",b_BDVSA!V1097&lt;&gt;0)=TRUE,IF(b_BDVSA!V1097&gt;0,"D","A"),"")</f>
        <v/>
      </c>
      <c r="X1097" s="125" t="str">
        <f>IF(b_BDVSA!W1097&lt;&gt;"",ABS(b_BDVSA!W1097),"")</f>
        <v/>
      </c>
      <c r="Y1097" s="125" t="str">
        <f>IF(AND(b_BDVSA!W1097&lt;&gt;"",b_BDVSA!W1097&lt;&gt;0)=TRUE,IF(b_BDVSA!W1097&gt;0,"D","A"),"")</f>
        <v/>
      </c>
      <c r="Z1097" s="126" t="str">
        <f>IF(b_BDVSA!X1097&lt;&gt;"",ABS(b_BDVSA!X1097),"")</f>
        <v/>
      </c>
    </row>
    <row r="1098" spans="1:26">
      <c r="A1098" s="117" t="str">
        <f>IF(dati_pdc!A1094&lt;&gt;"",IF(dati_pdc!D1094=1,RIGHT(dati_pdc!A1094,dati_pdc!E1094),dati_pdc!A1094),"")</f>
        <v/>
      </c>
      <c r="B1098" s="117" t="str">
        <f>IF(dati_pdc!B1094&lt;&gt;"",dati_pdc!B1094,"")</f>
        <v/>
      </c>
      <c r="C1098" s="117" t="str">
        <f>IF(dati_pdc!C1094&lt;&gt;"",dati_pdc!C1094,"")</f>
        <v/>
      </c>
      <c r="D1098" s="117" t="str">
        <f>IF(dati_pdc!D1094&lt;&gt;"",dati_pdc!D1094,"")</f>
        <v/>
      </c>
      <c r="E1098" s="125" t="str">
        <f>IF(b_BDVSA!F1098&lt;&gt;"",ABS(b_BDVSA!F1098),"")</f>
        <v/>
      </c>
      <c r="F1098" s="125" t="str">
        <f>IF(AND(b_BDVSA!F1098&lt;&gt;"",b_BDVSA!F1098&lt;&gt;0)=TRUE,IF(b_BDVSA!F1098&gt;0,"D","A"),"")</f>
        <v/>
      </c>
      <c r="G1098" s="125" t="str">
        <f>IF(b_BDVSA!G1098&lt;&gt;"",ABS(b_BDVSA!G1098),"")</f>
        <v/>
      </c>
      <c r="H1098" s="125" t="str">
        <f>IF(AND(b_BDVSA!G1098&lt;&gt;"",b_BDVSA!G1098&lt;&gt;0)=TRUE,IF(b_BDVSA!G1098&gt;0,"D","A"),"")</f>
        <v/>
      </c>
      <c r="I1098" s="125" t="str">
        <f>IF(b_BDVSA!H1098&lt;&gt;"",ABS(b_BDVSA!H1098),"")</f>
        <v/>
      </c>
      <c r="J1098" s="125" t="str">
        <f>IF(AND(b_BDVSA!H1098&lt;&gt;"",b_BDVSA!H1098&lt;&gt;0)=TRUE,IF(b_BDVSA!H1098&gt;0,"D","A"),"")</f>
        <v/>
      </c>
      <c r="K1098" s="126" t="str">
        <f>IF(b_BDVSA!I1098&lt;&gt;"",ABS(b_BDVSA!I1098),"")</f>
        <v/>
      </c>
      <c r="L1098" s="125" t="str">
        <f>IF(b_BDVSA!L1098&lt;&gt;"",ABS(b_BDVSA!L1098),"")</f>
        <v/>
      </c>
      <c r="M1098" s="125" t="str">
        <f>IF(AND(b_BDVSA!L1098&lt;&gt;"",b_BDVSA!L1098&lt;&gt;0)=TRUE,IF(b_BDVSA!L1098&gt;0,"D","A"),"")</f>
        <v/>
      </c>
      <c r="N1098" s="125" t="str">
        <f>IF(b_BDVSA!M1098&lt;&gt;"",ABS(b_BDVSA!M1098),"")</f>
        <v/>
      </c>
      <c r="O1098" s="125" t="str">
        <f>IF(AND(b_BDVSA!M1098&lt;&gt;"",b_BDVSA!M1098&lt;&gt;0)=TRUE,IF(b_BDVSA!M1098&gt;0,"D","A"),"")</f>
        <v/>
      </c>
      <c r="P1098" s="126" t="str">
        <f>IF(b_BDVSA!N1098&lt;&gt;"",ABS(b_BDVSA!N1098),"")</f>
        <v/>
      </c>
      <c r="Q1098" s="125" t="str">
        <f>IF(b_BDVSA!Q1098&lt;&gt;"",ABS(b_BDVSA!Q1098),"")</f>
        <v/>
      </c>
      <c r="R1098" s="125" t="str">
        <f>IF(AND(b_BDVSA!Q1098&lt;&gt;"",b_BDVSA!Q1098&lt;&gt;0)=TRUE,IF(b_BDVSA!Q1098&gt;0,"D","A"),"")</f>
        <v/>
      </c>
      <c r="S1098" s="125" t="str">
        <f>IF(b_BDVSA!R1098&lt;&gt;"",ABS(b_BDVSA!R1098),"")</f>
        <v/>
      </c>
      <c r="T1098" s="125" t="str">
        <f>IF(AND(b_BDVSA!R1098&lt;&gt;"",b_BDVSA!R1098&lt;&gt;0)=TRUE,IF(b_BDVSA!R1098&gt;0,"D","A"),"")</f>
        <v/>
      </c>
      <c r="U1098" s="126" t="str">
        <f>IF(b_BDVSA!S1098&lt;&gt;"",ABS(b_BDVSA!S1098),"")</f>
        <v/>
      </c>
      <c r="V1098" s="125" t="str">
        <f>IF(b_BDVSA!V1098&lt;&gt;"",ABS(b_BDVSA!V1098),"")</f>
        <v/>
      </c>
      <c r="W1098" s="125" t="str">
        <f>IF(AND(b_BDVSA!V1098&lt;&gt;"",b_BDVSA!V1098&lt;&gt;0)=TRUE,IF(b_BDVSA!V1098&gt;0,"D","A"),"")</f>
        <v/>
      </c>
      <c r="X1098" s="125" t="str">
        <f>IF(b_BDVSA!W1098&lt;&gt;"",ABS(b_BDVSA!W1098),"")</f>
        <v/>
      </c>
      <c r="Y1098" s="125" t="str">
        <f>IF(AND(b_BDVSA!W1098&lt;&gt;"",b_BDVSA!W1098&lt;&gt;0)=TRUE,IF(b_BDVSA!W1098&gt;0,"D","A"),"")</f>
        <v/>
      </c>
      <c r="Z1098" s="126" t="str">
        <f>IF(b_BDVSA!X1098&lt;&gt;"",ABS(b_BDVSA!X1098),"")</f>
        <v/>
      </c>
    </row>
    <row r="1099" spans="1:26">
      <c r="A1099" s="117" t="str">
        <f>IF(dati_pdc!A1095&lt;&gt;"",IF(dati_pdc!D1095=1,RIGHT(dati_pdc!A1095,dati_pdc!E1095),dati_pdc!A1095),"")</f>
        <v/>
      </c>
      <c r="B1099" s="117" t="str">
        <f>IF(dati_pdc!B1095&lt;&gt;"",dati_pdc!B1095,"")</f>
        <v/>
      </c>
      <c r="C1099" s="117" t="str">
        <f>IF(dati_pdc!C1095&lt;&gt;"",dati_pdc!C1095,"")</f>
        <v/>
      </c>
      <c r="D1099" s="117" t="str">
        <f>IF(dati_pdc!D1095&lt;&gt;"",dati_pdc!D1095,"")</f>
        <v/>
      </c>
      <c r="E1099" s="125" t="str">
        <f>IF(b_BDVSA!F1099&lt;&gt;"",ABS(b_BDVSA!F1099),"")</f>
        <v/>
      </c>
      <c r="F1099" s="125" t="str">
        <f>IF(AND(b_BDVSA!F1099&lt;&gt;"",b_BDVSA!F1099&lt;&gt;0)=TRUE,IF(b_BDVSA!F1099&gt;0,"D","A"),"")</f>
        <v/>
      </c>
      <c r="G1099" s="125" t="str">
        <f>IF(b_BDVSA!G1099&lt;&gt;"",ABS(b_BDVSA!G1099),"")</f>
        <v/>
      </c>
      <c r="H1099" s="125" t="str">
        <f>IF(AND(b_BDVSA!G1099&lt;&gt;"",b_BDVSA!G1099&lt;&gt;0)=TRUE,IF(b_BDVSA!G1099&gt;0,"D","A"),"")</f>
        <v/>
      </c>
      <c r="I1099" s="125" t="str">
        <f>IF(b_BDVSA!H1099&lt;&gt;"",ABS(b_BDVSA!H1099),"")</f>
        <v/>
      </c>
      <c r="J1099" s="125" t="str">
        <f>IF(AND(b_BDVSA!H1099&lt;&gt;"",b_BDVSA!H1099&lt;&gt;0)=TRUE,IF(b_BDVSA!H1099&gt;0,"D","A"),"")</f>
        <v/>
      </c>
      <c r="K1099" s="126" t="str">
        <f>IF(b_BDVSA!I1099&lt;&gt;"",ABS(b_BDVSA!I1099),"")</f>
        <v/>
      </c>
      <c r="L1099" s="125" t="str">
        <f>IF(b_BDVSA!L1099&lt;&gt;"",ABS(b_BDVSA!L1099),"")</f>
        <v/>
      </c>
      <c r="M1099" s="125" t="str">
        <f>IF(AND(b_BDVSA!L1099&lt;&gt;"",b_BDVSA!L1099&lt;&gt;0)=TRUE,IF(b_BDVSA!L1099&gt;0,"D","A"),"")</f>
        <v/>
      </c>
      <c r="N1099" s="125" t="str">
        <f>IF(b_BDVSA!M1099&lt;&gt;"",ABS(b_BDVSA!M1099),"")</f>
        <v/>
      </c>
      <c r="O1099" s="125" t="str">
        <f>IF(AND(b_BDVSA!M1099&lt;&gt;"",b_BDVSA!M1099&lt;&gt;0)=TRUE,IF(b_BDVSA!M1099&gt;0,"D","A"),"")</f>
        <v/>
      </c>
      <c r="P1099" s="126" t="str">
        <f>IF(b_BDVSA!N1099&lt;&gt;"",ABS(b_BDVSA!N1099),"")</f>
        <v/>
      </c>
      <c r="Q1099" s="125" t="str">
        <f>IF(b_BDVSA!Q1099&lt;&gt;"",ABS(b_BDVSA!Q1099),"")</f>
        <v/>
      </c>
      <c r="R1099" s="125" t="str">
        <f>IF(AND(b_BDVSA!Q1099&lt;&gt;"",b_BDVSA!Q1099&lt;&gt;0)=TRUE,IF(b_BDVSA!Q1099&gt;0,"D","A"),"")</f>
        <v/>
      </c>
      <c r="S1099" s="125" t="str">
        <f>IF(b_BDVSA!R1099&lt;&gt;"",ABS(b_BDVSA!R1099),"")</f>
        <v/>
      </c>
      <c r="T1099" s="125" t="str">
        <f>IF(AND(b_BDVSA!R1099&lt;&gt;"",b_BDVSA!R1099&lt;&gt;0)=TRUE,IF(b_BDVSA!R1099&gt;0,"D","A"),"")</f>
        <v/>
      </c>
      <c r="U1099" s="126" t="str">
        <f>IF(b_BDVSA!S1099&lt;&gt;"",ABS(b_BDVSA!S1099),"")</f>
        <v/>
      </c>
      <c r="V1099" s="125" t="str">
        <f>IF(b_BDVSA!V1099&lt;&gt;"",ABS(b_BDVSA!V1099),"")</f>
        <v/>
      </c>
      <c r="W1099" s="125" t="str">
        <f>IF(AND(b_BDVSA!V1099&lt;&gt;"",b_BDVSA!V1099&lt;&gt;0)=TRUE,IF(b_BDVSA!V1099&gt;0,"D","A"),"")</f>
        <v/>
      </c>
      <c r="X1099" s="125" t="str">
        <f>IF(b_BDVSA!W1099&lt;&gt;"",ABS(b_BDVSA!W1099),"")</f>
        <v/>
      </c>
      <c r="Y1099" s="125" t="str">
        <f>IF(AND(b_BDVSA!W1099&lt;&gt;"",b_BDVSA!W1099&lt;&gt;0)=TRUE,IF(b_BDVSA!W1099&gt;0,"D","A"),"")</f>
        <v/>
      </c>
      <c r="Z1099" s="126" t="str">
        <f>IF(b_BDVSA!X1099&lt;&gt;"",ABS(b_BDVSA!X1099),"")</f>
        <v/>
      </c>
    </row>
    <row r="1100" spans="1:26">
      <c r="A1100" s="117" t="str">
        <f>IF(dati_pdc!A1096&lt;&gt;"",IF(dati_pdc!D1096=1,RIGHT(dati_pdc!A1096,dati_pdc!E1096),dati_pdc!A1096),"")</f>
        <v/>
      </c>
      <c r="B1100" s="117" t="str">
        <f>IF(dati_pdc!B1096&lt;&gt;"",dati_pdc!B1096,"")</f>
        <v/>
      </c>
      <c r="C1100" s="117" t="str">
        <f>IF(dati_pdc!C1096&lt;&gt;"",dati_pdc!C1096,"")</f>
        <v/>
      </c>
      <c r="D1100" s="117" t="str">
        <f>IF(dati_pdc!D1096&lt;&gt;"",dati_pdc!D1096,"")</f>
        <v/>
      </c>
      <c r="E1100" s="125" t="str">
        <f>IF(b_BDVSA!F1100&lt;&gt;"",ABS(b_BDVSA!F1100),"")</f>
        <v/>
      </c>
      <c r="F1100" s="125" t="str">
        <f>IF(AND(b_BDVSA!F1100&lt;&gt;"",b_BDVSA!F1100&lt;&gt;0)=TRUE,IF(b_BDVSA!F1100&gt;0,"D","A"),"")</f>
        <v/>
      </c>
      <c r="G1100" s="125" t="str">
        <f>IF(b_BDVSA!G1100&lt;&gt;"",ABS(b_BDVSA!G1100),"")</f>
        <v/>
      </c>
      <c r="H1100" s="125" t="str">
        <f>IF(AND(b_BDVSA!G1100&lt;&gt;"",b_BDVSA!G1100&lt;&gt;0)=TRUE,IF(b_BDVSA!G1100&gt;0,"D","A"),"")</f>
        <v/>
      </c>
      <c r="I1100" s="125" t="str">
        <f>IF(b_BDVSA!H1100&lt;&gt;"",ABS(b_BDVSA!H1100),"")</f>
        <v/>
      </c>
      <c r="J1100" s="125" t="str">
        <f>IF(AND(b_BDVSA!H1100&lt;&gt;"",b_BDVSA!H1100&lt;&gt;0)=TRUE,IF(b_BDVSA!H1100&gt;0,"D","A"),"")</f>
        <v/>
      </c>
      <c r="K1100" s="126" t="str">
        <f>IF(b_BDVSA!I1100&lt;&gt;"",ABS(b_BDVSA!I1100),"")</f>
        <v/>
      </c>
      <c r="L1100" s="125" t="str">
        <f>IF(b_BDVSA!L1100&lt;&gt;"",ABS(b_BDVSA!L1100),"")</f>
        <v/>
      </c>
      <c r="M1100" s="125" t="str">
        <f>IF(AND(b_BDVSA!L1100&lt;&gt;"",b_BDVSA!L1100&lt;&gt;0)=TRUE,IF(b_BDVSA!L1100&gt;0,"D","A"),"")</f>
        <v/>
      </c>
      <c r="N1100" s="125" t="str">
        <f>IF(b_BDVSA!M1100&lt;&gt;"",ABS(b_BDVSA!M1100),"")</f>
        <v/>
      </c>
      <c r="O1100" s="125" t="str">
        <f>IF(AND(b_BDVSA!M1100&lt;&gt;"",b_BDVSA!M1100&lt;&gt;0)=TRUE,IF(b_BDVSA!M1100&gt;0,"D","A"),"")</f>
        <v/>
      </c>
      <c r="P1100" s="126" t="str">
        <f>IF(b_BDVSA!N1100&lt;&gt;"",ABS(b_BDVSA!N1100),"")</f>
        <v/>
      </c>
      <c r="Q1100" s="125" t="str">
        <f>IF(b_BDVSA!Q1100&lt;&gt;"",ABS(b_BDVSA!Q1100),"")</f>
        <v/>
      </c>
      <c r="R1100" s="125" t="str">
        <f>IF(AND(b_BDVSA!Q1100&lt;&gt;"",b_BDVSA!Q1100&lt;&gt;0)=TRUE,IF(b_BDVSA!Q1100&gt;0,"D","A"),"")</f>
        <v/>
      </c>
      <c r="S1100" s="125" t="str">
        <f>IF(b_BDVSA!R1100&lt;&gt;"",ABS(b_BDVSA!R1100),"")</f>
        <v/>
      </c>
      <c r="T1100" s="125" t="str">
        <f>IF(AND(b_BDVSA!R1100&lt;&gt;"",b_BDVSA!R1100&lt;&gt;0)=TRUE,IF(b_BDVSA!R1100&gt;0,"D","A"),"")</f>
        <v/>
      </c>
      <c r="U1100" s="126" t="str">
        <f>IF(b_BDVSA!S1100&lt;&gt;"",ABS(b_BDVSA!S1100),"")</f>
        <v/>
      </c>
      <c r="V1100" s="125" t="str">
        <f>IF(b_BDVSA!V1100&lt;&gt;"",ABS(b_BDVSA!V1100),"")</f>
        <v/>
      </c>
      <c r="W1100" s="125" t="str">
        <f>IF(AND(b_BDVSA!V1100&lt;&gt;"",b_BDVSA!V1100&lt;&gt;0)=TRUE,IF(b_BDVSA!V1100&gt;0,"D","A"),"")</f>
        <v/>
      </c>
      <c r="X1100" s="125" t="str">
        <f>IF(b_BDVSA!W1100&lt;&gt;"",ABS(b_BDVSA!W1100),"")</f>
        <v/>
      </c>
      <c r="Y1100" s="125" t="str">
        <f>IF(AND(b_BDVSA!W1100&lt;&gt;"",b_BDVSA!W1100&lt;&gt;0)=TRUE,IF(b_BDVSA!W1100&gt;0,"D","A"),"")</f>
        <v/>
      </c>
      <c r="Z1100" s="126" t="str">
        <f>IF(b_BDVSA!X1100&lt;&gt;"",ABS(b_BDVSA!X1100),"")</f>
        <v/>
      </c>
    </row>
    <row r="1101" spans="1:26">
      <c r="A1101" s="117" t="str">
        <f>IF(dati_pdc!A1097&lt;&gt;"",IF(dati_pdc!D1097=1,RIGHT(dati_pdc!A1097,dati_pdc!E1097),dati_pdc!A1097),"")</f>
        <v/>
      </c>
      <c r="B1101" s="117" t="str">
        <f>IF(dati_pdc!B1097&lt;&gt;"",dati_pdc!B1097,"")</f>
        <v/>
      </c>
      <c r="C1101" s="117" t="str">
        <f>IF(dati_pdc!C1097&lt;&gt;"",dati_pdc!C1097,"")</f>
        <v/>
      </c>
      <c r="D1101" s="117" t="str">
        <f>IF(dati_pdc!D1097&lt;&gt;"",dati_pdc!D1097,"")</f>
        <v/>
      </c>
      <c r="E1101" s="125" t="str">
        <f>IF(b_BDVSA!F1101&lt;&gt;"",ABS(b_BDVSA!F1101),"")</f>
        <v/>
      </c>
      <c r="F1101" s="125" t="str">
        <f>IF(AND(b_BDVSA!F1101&lt;&gt;"",b_BDVSA!F1101&lt;&gt;0)=TRUE,IF(b_BDVSA!F1101&gt;0,"D","A"),"")</f>
        <v/>
      </c>
      <c r="G1101" s="125" t="str">
        <f>IF(b_BDVSA!G1101&lt;&gt;"",ABS(b_BDVSA!G1101),"")</f>
        <v/>
      </c>
      <c r="H1101" s="125" t="str">
        <f>IF(AND(b_BDVSA!G1101&lt;&gt;"",b_BDVSA!G1101&lt;&gt;0)=TRUE,IF(b_BDVSA!G1101&gt;0,"D","A"),"")</f>
        <v/>
      </c>
      <c r="I1101" s="125" t="str">
        <f>IF(b_BDVSA!H1101&lt;&gt;"",ABS(b_BDVSA!H1101),"")</f>
        <v/>
      </c>
      <c r="J1101" s="125" t="str">
        <f>IF(AND(b_BDVSA!H1101&lt;&gt;"",b_BDVSA!H1101&lt;&gt;0)=TRUE,IF(b_BDVSA!H1101&gt;0,"D","A"),"")</f>
        <v/>
      </c>
      <c r="K1101" s="126" t="str">
        <f>IF(b_BDVSA!I1101&lt;&gt;"",ABS(b_BDVSA!I1101),"")</f>
        <v/>
      </c>
      <c r="L1101" s="125" t="str">
        <f>IF(b_BDVSA!L1101&lt;&gt;"",ABS(b_BDVSA!L1101),"")</f>
        <v/>
      </c>
      <c r="M1101" s="125" t="str">
        <f>IF(AND(b_BDVSA!L1101&lt;&gt;"",b_BDVSA!L1101&lt;&gt;0)=TRUE,IF(b_BDVSA!L1101&gt;0,"D","A"),"")</f>
        <v/>
      </c>
      <c r="N1101" s="125" t="str">
        <f>IF(b_BDVSA!M1101&lt;&gt;"",ABS(b_BDVSA!M1101),"")</f>
        <v/>
      </c>
      <c r="O1101" s="125" t="str">
        <f>IF(AND(b_BDVSA!M1101&lt;&gt;"",b_BDVSA!M1101&lt;&gt;0)=TRUE,IF(b_BDVSA!M1101&gt;0,"D","A"),"")</f>
        <v/>
      </c>
      <c r="P1101" s="126" t="str">
        <f>IF(b_BDVSA!N1101&lt;&gt;"",ABS(b_BDVSA!N1101),"")</f>
        <v/>
      </c>
      <c r="Q1101" s="125" t="str">
        <f>IF(b_BDVSA!Q1101&lt;&gt;"",ABS(b_BDVSA!Q1101),"")</f>
        <v/>
      </c>
      <c r="R1101" s="125" t="str">
        <f>IF(AND(b_BDVSA!Q1101&lt;&gt;"",b_BDVSA!Q1101&lt;&gt;0)=TRUE,IF(b_BDVSA!Q1101&gt;0,"D","A"),"")</f>
        <v/>
      </c>
      <c r="S1101" s="125" t="str">
        <f>IF(b_BDVSA!R1101&lt;&gt;"",ABS(b_BDVSA!R1101),"")</f>
        <v/>
      </c>
      <c r="T1101" s="125" t="str">
        <f>IF(AND(b_BDVSA!R1101&lt;&gt;"",b_BDVSA!R1101&lt;&gt;0)=TRUE,IF(b_BDVSA!R1101&gt;0,"D","A"),"")</f>
        <v/>
      </c>
      <c r="U1101" s="126" t="str">
        <f>IF(b_BDVSA!S1101&lt;&gt;"",ABS(b_BDVSA!S1101),"")</f>
        <v/>
      </c>
      <c r="V1101" s="125" t="str">
        <f>IF(b_BDVSA!V1101&lt;&gt;"",ABS(b_BDVSA!V1101),"")</f>
        <v/>
      </c>
      <c r="W1101" s="125" t="str">
        <f>IF(AND(b_BDVSA!V1101&lt;&gt;"",b_BDVSA!V1101&lt;&gt;0)=TRUE,IF(b_BDVSA!V1101&gt;0,"D","A"),"")</f>
        <v/>
      </c>
      <c r="X1101" s="125" t="str">
        <f>IF(b_BDVSA!W1101&lt;&gt;"",ABS(b_BDVSA!W1101),"")</f>
        <v/>
      </c>
      <c r="Y1101" s="125" t="str">
        <f>IF(AND(b_BDVSA!W1101&lt;&gt;"",b_BDVSA!W1101&lt;&gt;0)=TRUE,IF(b_BDVSA!W1101&gt;0,"D","A"),"")</f>
        <v/>
      </c>
      <c r="Z1101" s="126" t="str">
        <f>IF(b_BDVSA!X1101&lt;&gt;"",ABS(b_BDVSA!X1101),"")</f>
        <v/>
      </c>
    </row>
    <row r="1102" spans="1:26">
      <c r="A1102" s="117" t="str">
        <f>IF(dati_pdc!A1098&lt;&gt;"",IF(dati_pdc!D1098=1,RIGHT(dati_pdc!A1098,dati_pdc!E1098),dati_pdc!A1098),"")</f>
        <v/>
      </c>
      <c r="B1102" s="117" t="str">
        <f>IF(dati_pdc!B1098&lt;&gt;"",dati_pdc!B1098,"")</f>
        <v/>
      </c>
      <c r="C1102" s="117" t="str">
        <f>IF(dati_pdc!C1098&lt;&gt;"",dati_pdc!C1098,"")</f>
        <v/>
      </c>
      <c r="D1102" s="117" t="str">
        <f>IF(dati_pdc!D1098&lt;&gt;"",dati_pdc!D1098,"")</f>
        <v/>
      </c>
      <c r="E1102" s="125" t="str">
        <f>IF(b_BDVSA!F1102&lt;&gt;"",ABS(b_BDVSA!F1102),"")</f>
        <v/>
      </c>
      <c r="F1102" s="125" t="str">
        <f>IF(AND(b_BDVSA!F1102&lt;&gt;"",b_BDVSA!F1102&lt;&gt;0)=TRUE,IF(b_BDVSA!F1102&gt;0,"D","A"),"")</f>
        <v/>
      </c>
      <c r="G1102" s="125" t="str">
        <f>IF(b_BDVSA!G1102&lt;&gt;"",ABS(b_BDVSA!G1102),"")</f>
        <v/>
      </c>
      <c r="H1102" s="125" t="str">
        <f>IF(AND(b_BDVSA!G1102&lt;&gt;"",b_BDVSA!G1102&lt;&gt;0)=TRUE,IF(b_BDVSA!G1102&gt;0,"D","A"),"")</f>
        <v/>
      </c>
      <c r="I1102" s="125" t="str">
        <f>IF(b_BDVSA!H1102&lt;&gt;"",ABS(b_BDVSA!H1102),"")</f>
        <v/>
      </c>
      <c r="J1102" s="125" t="str">
        <f>IF(AND(b_BDVSA!H1102&lt;&gt;"",b_BDVSA!H1102&lt;&gt;0)=TRUE,IF(b_BDVSA!H1102&gt;0,"D","A"),"")</f>
        <v/>
      </c>
      <c r="K1102" s="126" t="str">
        <f>IF(b_BDVSA!I1102&lt;&gt;"",ABS(b_BDVSA!I1102),"")</f>
        <v/>
      </c>
      <c r="L1102" s="125" t="str">
        <f>IF(b_BDVSA!L1102&lt;&gt;"",ABS(b_BDVSA!L1102),"")</f>
        <v/>
      </c>
      <c r="M1102" s="125" t="str">
        <f>IF(AND(b_BDVSA!L1102&lt;&gt;"",b_BDVSA!L1102&lt;&gt;0)=TRUE,IF(b_BDVSA!L1102&gt;0,"D","A"),"")</f>
        <v/>
      </c>
      <c r="N1102" s="125" t="str">
        <f>IF(b_BDVSA!M1102&lt;&gt;"",ABS(b_BDVSA!M1102),"")</f>
        <v/>
      </c>
      <c r="O1102" s="125" t="str">
        <f>IF(AND(b_BDVSA!M1102&lt;&gt;"",b_BDVSA!M1102&lt;&gt;0)=TRUE,IF(b_BDVSA!M1102&gt;0,"D","A"),"")</f>
        <v/>
      </c>
      <c r="P1102" s="126" t="str">
        <f>IF(b_BDVSA!N1102&lt;&gt;"",ABS(b_BDVSA!N1102),"")</f>
        <v/>
      </c>
      <c r="Q1102" s="125" t="str">
        <f>IF(b_BDVSA!Q1102&lt;&gt;"",ABS(b_BDVSA!Q1102),"")</f>
        <v/>
      </c>
      <c r="R1102" s="125" t="str">
        <f>IF(AND(b_BDVSA!Q1102&lt;&gt;"",b_BDVSA!Q1102&lt;&gt;0)=TRUE,IF(b_BDVSA!Q1102&gt;0,"D","A"),"")</f>
        <v/>
      </c>
      <c r="S1102" s="125" t="str">
        <f>IF(b_BDVSA!R1102&lt;&gt;"",ABS(b_BDVSA!R1102),"")</f>
        <v/>
      </c>
      <c r="T1102" s="125" t="str">
        <f>IF(AND(b_BDVSA!R1102&lt;&gt;"",b_BDVSA!R1102&lt;&gt;0)=TRUE,IF(b_BDVSA!R1102&gt;0,"D","A"),"")</f>
        <v/>
      </c>
      <c r="U1102" s="126" t="str">
        <f>IF(b_BDVSA!S1102&lt;&gt;"",ABS(b_BDVSA!S1102),"")</f>
        <v/>
      </c>
      <c r="V1102" s="125" t="str">
        <f>IF(b_BDVSA!V1102&lt;&gt;"",ABS(b_BDVSA!V1102),"")</f>
        <v/>
      </c>
      <c r="W1102" s="125" t="str">
        <f>IF(AND(b_BDVSA!V1102&lt;&gt;"",b_BDVSA!V1102&lt;&gt;0)=TRUE,IF(b_BDVSA!V1102&gt;0,"D","A"),"")</f>
        <v/>
      </c>
      <c r="X1102" s="125" t="str">
        <f>IF(b_BDVSA!W1102&lt;&gt;"",ABS(b_BDVSA!W1102),"")</f>
        <v/>
      </c>
      <c r="Y1102" s="125" t="str">
        <f>IF(AND(b_BDVSA!W1102&lt;&gt;"",b_BDVSA!W1102&lt;&gt;0)=TRUE,IF(b_BDVSA!W1102&gt;0,"D","A"),"")</f>
        <v/>
      </c>
      <c r="Z1102" s="126" t="str">
        <f>IF(b_BDVSA!X1102&lt;&gt;"",ABS(b_BDVSA!X1102),"")</f>
        <v/>
      </c>
    </row>
    <row r="1103" spans="1:26">
      <c r="A1103" s="117" t="str">
        <f>IF(dati_pdc!A1099&lt;&gt;"",IF(dati_pdc!D1099=1,RIGHT(dati_pdc!A1099,dati_pdc!E1099),dati_pdc!A1099),"")</f>
        <v/>
      </c>
      <c r="B1103" s="117" t="str">
        <f>IF(dati_pdc!B1099&lt;&gt;"",dati_pdc!B1099,"")</f>
        <v/>
      </c>
      <c r="C1103" s="117" t="str">
        <f>IF(dati_pdc!C1099&lt;&gt;"",dati_pdc!C1099,"")</f>
        <v/>
      </c>
      <c r="D1103" s="117" t="str">
        <f>IF(dati_pdc!D1099&lt;&gt;"",dati_pdc!D1099,"")</f>
        <v/>
      </c>
      <c r="E1103" s="125" t="str">
        <f>IF(b_BDVSA!F1103&lt;&gt;"",ABS(b_BDVSA!F1103),"")</f>
        <v/>
      </c>
      <c r="F1103" s="125" t="str">
        <f>IF(AND(b_BDVSA!F1103&lt;&gt;"",b_BDVSA!F1103&lt;&gt;0)=TRUE,IF(b_BDVSA!F1103&gt;0,"D","A"),"")</f>
        <v/>
      </c>
      <c r="G1103" s="125" t="str">
        <f>IF(b_BDVSA!G1103&lt;&gt;"",ABS(b_BDVSA!G1103),"")</f>
        <v/>
      </c>
      <c r="H1103" s="125" t="str">
        <f>IF(AND(b_BDVSA!G1103&lt;&gt;"",b_BDVSA!G1103&lt;&gt;0)=TRUE,IF(b_BDVSA!G1103&gt;0,"D","A"),"")</f>
        <v/>
      </c>
      <c r="I1103" s="125" t="str">
        <f>IF(b_BDVSA!H1103&lt;&gt;"",ABS(b_BDVSA!H1103),"")</f>
        <v/>
      </c>
      <c r="J1103" s="125" t="str">
        <f>IF(AND(b_BDVSA!H1103&lt;&gt;"",b_BDVSA!H1103&lt;&gt;0)=TRUE,IF(b_BDVSA!H1103&gt;0,"D","A"),"")</f>
        <v/>
      </c>
      <c r="K1103" s="126" t="str">
        <f>IF(b_BDVSA!I1103&lt;&gt;"",ABS(b_BDVSA!I1103),"")</f>
        <v/>
      </c>
      <c r="L1103" s="125" t="str">
        <f>IF(b_BDVSA!L1103&lt;&gt;"",ABS(b_BDVSA!L1103),"")</f>
        <v/>
      </c>
      <c r="M1103" s="125" t="str">
        <f>IF(AND(b_BDVSA!L1103&lt;&gt;"",b_BDVSA!L1103&lt;&gt;0)=TRUE,IF(b_BDVSA!L1103&gt;0,"D","A"),"")</f>
        <v/>
      </c>
      <c r="N1103" s="125" t="str">
        <f>IF(b_BDVSA!M1103&lt;&gt;"",ABS(b_BDVSA!M1103),"")</f>
        <v/>
      </c>
      <c r="O1103" s="125" t="str">
        <f>IF(AND(b_BDVSA!M1103&lt;&gt;"",b_BDVSA!M1103&lt;&gt;0)=TRUE,IF(b_BDVSA!M1103&gt;0,"D","A"),"")</f>
        <v/>
      </c>
      <c r="P1103" s="126" t="str">
        <f>IF(b_BDVSA!N1103&lt;&gt;"",ABS(b_BDVSA!N1103),"")</f>
        <v/>
      </c>
      <c r="Q1103" s="125" t="str">
        <f>IF(b_BDVSA!Q1103&lt;&gt;"",ABS(b_BDVSA!Q1103),"")</f>
        <v/>
      </c>
      <c r="R1103" s="125" t="str">
        <f>IF(AND(b_BDVSA!Q1103&lt;&gt;"",b_BDVSA!Q1103&lt;&gt;0)=TRUE,IF(b_BDVSA!Q1103&gt;0,"D","A"),"")</f>
        <v/>
      </c>
      <c r="S1103" s="125" t="str">
        <f>IF(b_BDVSA!R1103&lt;&gt;"",ABS(b_BDVSA!R1103),"")</f>
        <v/>
      </c>
      <c r="T1103" s="125" t="str">
        <f>IF(AND(b_BDVSA!R1103&lt;&gt;"",b_BDVSA!R1103&lt;&gt;0)=TRUE,IF(b_BDVSA!R1103&gt;0,"D","A"),"")</f>
        <v/>
      </c>
      <c r="U1103" s="126" t="str">
        <f>IF(b_BDVSA!S1103&lt;&gt;"",ABS(b_BDVSA!S1103),"")</f>
        <v/>
      </c>
      <c r="V1103" s="125" t="str">
        <f>IF(b_BDVSA!V1103&lt;&gt;"",ABS(b_BDVSA!V1103),"")</f>
        <v/>
      </c>
      <c r="W1103" s="125" t="str">
        <f>IF(AND(b_BDVSA!V1103&lt;&gt;"",b_BDVSA!V1103&lt;&gt;0)=TRUE,IF(b_BDVSA!V1103&gt;0,"D","A"),"")</f>
        <v/>
      </c>
      <c r="X1103" s="125" t="str">
        <f>IF(b_BDVSA!W1103&lt;&gt;"",ABS(b_BDVSA!W1103),"")</f>
        <v/>
      </c>
      <c r="Y1103" s="125" t="str">
        <f>IF(AND(b_BDVSA!W1103&lt;&gt;"",b_BDVSA!W1103&lt;&gt;0)=TRUE,IF(b_BDVSA!W1103&gt;0,"D","A"),"")</f>
        <v/>
      </c>
      <c r="Z1103" s="126" t="str">
        <f>IF(b_BDVSA!X1103&lt;&gt;"",ABS(b_BDVSA!X1103),"")</f>
        <v/>
      </c>
    </row>
    <row r="1104" spans="1:26">
      <c r="A1104" s="117" t="str">
        <f>IF(dati_pdc!A1100&lt;&gt;"",IF(dati_pdc!D1100=1,RIGHT(dati_pdc!A1100,dati_pdc!E1100),dati_pdc!A1100),"")</f>
        <v/>
      </c>
      <c r="B1104" s="117" t="str">
        <f>IF(dati_pdc!B1100&lt;&gt;"",dati_pdc!B1100,"")</f>
        <v/>
      </c>
      <c r="C1104" s="117" t="str">
        <f>IF(dati_pdc!C1100&lt;&gt;"",dati_pdc!C1100,"")</f>
        <v/>
      </c>
      <c r="D1104" s="117" t="str">
        <f>IF(dati_pdc!D1100&lt;&gt;"",dati_pdc!D1100,"")</f>
        <v/>
      </c>
      <c r="E1104" s="125" t="str">
        <f>IF(b_BDVSA!F1104&lt;&gt;"",ABS(b_BDVSA!F1104),"")</f>
        <v/>
      </c>
      <c r="F1104" s="125" t="str">
        <f>IF(AND(b_BDVSA!F1104&lt;&gt;"",b_BDVSA!F1104&lt;&gt;0)=TRUE,IF(b_BDVSA!F1104&gt;0,"D","A"),"")</f>
        <v/>
      </c>
      <c r="G1104" s="125" t="str">
        <f>IF(b_BDVSA!G1104&lt;&gt;"",ABS(b_BDVSA!G1104),"")</f>
        <v/>
      </c>
      <c r="H1104" s="125" t="str">
        <f>IF(AND(b_BDVSA!G1104&lt;&gt;"",b_BDVSA!G1104&lt;&gt;0)=TRUE,IF(b_BDVSA!G1104&gt;0,"D","A"),"")</f>
        <v/>
      </c>
      <c r="I1104" s="125" t="str">
        <f>IF(b_BDVSA!H1104&lt;&gt;"",ABS(b_BDVSA!H1104),"")</f>
        <v/>
      </c>
      <c r="J1104" s="125" t="str">
        <f>IF(AND(b_BDVSA!H1104&lt;&gt;"",b_BDVSA!H1104&lt;&gt;0)=TRUE,IF(b_BDVSA!H1104&gt;0,"D","A"),"")</f>
        <v/>
      </c>
      <c r="K1104" s="126" t="str">
        <f>IF(b_BDVSA!I1104&lt;&gt;"",ABS(b_BDVSA!I1104),"")</f>
        <v/>
      </c>
      <c r="L1104" s="125" t="str">
        <f>IF(b_BDVSA!L1104&lt;&gt;"",ABS(b_BDVSA!L1104),"")</f>
        <v/>
      </c>
      <c r="M1104" s="125" t="str">
        <f>IF(AND(b_BDVSA!L1104&lt;&gt;"",b_BDVSA!L1104&lt;&gt;0)=TRUE,IF(b_BDVSA!L1104&gt;0,"D","A"),"")</f>
        <v/>
      </c>
      <c r="N1104" s="125" t="str">
        <f>IF(b_BDVSA!M1104&lt;&gt;"",ABS(b_BDVSA!M1104),"")</f>
        <v/>
      </c>
      <c r="O1104" s="125" t="str">
        <f>IF(AND(b_BDVSA!M1104&lt;&gt;"",b_BDVSA!M1104&lt;&gt;0)=TRUE,IF(b_BDVSA!M1104&gt;0,"D","A"),"")</f>
        <v/>
      </c>
      <c r="P1104" s="126" t="str">
        <f>IF(b_BDVSA!N1104&lt;&gt;"",ABS(b_BDVSA!N1104),"")</f>
        <v/>
      </c>
      <c r="Q1104" s="125" t="str">
        <f>IF(b_BDVSA!Q1104&lt;&gt;"",ABS(b_BDVSA!Q1104),"")</f>
        <v/>
      </c>
      <c r="R1104" s="125" t="str">
        <f>IF(AND(b_BDVSA!Q1104&lt;&gt;"",b_BDVSA!Q1104&lt;&gt;0)=TRUE,IF(b_BDVSA!Q1104&gt;0,"D","A"),"")</f>
        <v/>
      </c>
      <c r="S1104" s="125" t="str">
        <f>IF(b_BDVSA!R1104&lt;&gt;"",ABS(b_BDVSA!R1104),"")</f>
        <v/>
      </c>
      <c r="T1104" s="125" t="str">
        <f>IF(AND(b_BDVSA!R1104&lt;&gt;"",b_BDVSA!R1104&lt;&gt;0)=TRUE,IF(b_BDVSA!R1104&gt;0,"D","A"),"")</f>
        <v/>
      </c>
      <c r="U1104" s="126" t="str">
        <f>IF(b_BDVSA!S1104&lt;&gt;"",ABS(b_BDVSA!S1104),"")</f>
        <v/>
      </c>
      <c r="V1104" s="125" t="str">
        <f>IF(b_BDVSA!V1104&lt;&gt;"",ABS(b_BDVSA!V1104),"")</f>
        <v/>
      </c>
      <c r="W1104" s="125" t="str">
        <f>IF(AND(b_BDVSA!V1104&lt;&gt;"",b_BDVSA!V1104&lt;&gt;0)=TRUE,IF(b_BDVSA!V1104&gt;0,"D","A"),"")</f>
        <v/>
      </c>
      <c r="X1104" s="125" t="str">
        <f>IF(b_BDVSA!W1104&lt;&gt;"",ABS(b_BDVSA!W1104),"")</f>
        <v/>
      </c>
      <c r="Y1104" s="125" t="str">
        <f>IF(AND(b_BDVSA!W1104&lt;&gt;"",b_BDVSA!W1104&lt;&gt;0)=TRUE,IF(b_BDVSA!W1104&gt;0,"D","A"),"")</f>
        <v/>
      </c>
      <c r="Z1104" s="126" t="str">
        <f>IF(b_BDVSA!X1104&lt;&gt;"",ABS(b_BDVSA!X1104),"")</f>
        <v/>
      </c>
    </row>
    <row r="1105" spans="1:26">
      <c r="A1105" s="117" t="str">
        <f>IF(dati_pdc!A1101&lt;&gt;"",IF(dati_pdc!D1101=1,RIGHT(dati_pdc!A1101,dati_pdc!E1101),dati_pdc!A1101),"")</f>
        <v/>
      </c>
      <c r="B1105" s="117" t="str">
        <f>IF(dati_pdc!B1101&lt;&gt;"",dati_pdc!B1101,"")</f>
        <v/>
      </c>
      <c r="C1105" s="117" t="str">
        <f>IF(dati_pdc!C1101&lt;&gt;"",dati_pdc!C1101,"")</f>
        <v/>
      </c>
      <c r="D1105" s="117" t="str">
        <f>IF(dati_pdc!D1101&lt;&gt;"",dati_pdc!D1101,"")</f>
        <v/>
      </c>
      <c r="E1105" s="125" t="str">
        <f>IF(b_BDVSA!F1105&lt;&gt;"",ABS(b_BDVSA!F1105),"")</f>
        <v/>
      </c>
      <c r="F1105" s="125" t="str">
        <f>IF(AND(b_BDVSA!F1105&lt;&gt;"",b_BDVSA!F1105&lt;&gt;0)=TRUE,IF(b_BDVSA!F1105&gt;0,"D","A"),"")</f>
        <v/>
      </c>
      <c r="G1105" s="125" t="str">
        <f>IF(b_BDVSA!G1105&lt;&gt;"",ABS(b_BDVSA!G1105),"")</f>
        <v/>
      </c>
      <c r="H1105" s="125" t="str">
        <f>IF(AND(b_BDVSA!G1105&lt;&gt;"",b_BDVSA!G1105&lt;&gt;0)=TRUE,IF(b_BDVSA!G1105&gt;0,"D","A"),"")</f>
        <v/>
      </c>
      <c r="I1105" s="125" t="str">
        <f>IF(b_BDVSA!H1105&lt;&gt;"",ABS(b_BDVSA!H1105),"")</f>
        <v/>
      </c>
      <c r="J1105" s="125" t="str">
        <f>IF(AND(b_BDVSA!H1105&lt;&gt;"",b_BDVSA!H1105&lt;&gt;0)=TRUE,IF(b_BDVSA!H1105&gt;0,"D","A"),"")</f>
        <v/>
      </c>
      <c r="K1105" s="126" t="str">
        <f>IF(b_BDVSA!I1105&lt;&gt;"",ABS(b_BDVSA!I1105),"")</f>
        <v/>
      </c>
      <c r="L1105" s="125" t="str">
        <f>IF(b_BDVSA!L1105&lt;&gt;"",ABS(b_BDVSA!L1105),"")</f>
        <v/>
      </c>
      <c r="M1105" s="125" t="str">
        <f>IF(AND(b_BDVSA!L1105&lt;&gt;"",b_BDVSA!L1105&lt;&gt;0)=TRUE,IF(b_BDVSA!L1105&gt;0,"D","A"),"")</f>
        <v/>
      </c>
      <c r="N1105" s="125" t="str">
        <f>IF(b_BDVSA!M1105&lt;&gt;"",ABS(b_BDVSA!M1105),"")</f>
        <v/>
      </c>
      <c r="O1105" s="125" t="str">
        <f>IF(AND(b_BDVSA!M1105&lt;&gt;"",b_BDVSA!M1105&lt;&gt;0)=TRUE,IF(b_BDVSA!M1105&gt;0,"D","A"),"")</f>
        <v/>
      </c>
      <c r="P1105" s="126" t="str">
        <f>IF(b_BDVSA!N1105&lt;&gt;"",ABS(b_BDVSA!N1105),"")</f>
        <v/>
      </c>
      <c r="Q1105" s="125" t="str">
        <f>IF(b_BDVSA!Q1105&lt;&gt;"",ABS(b_BDVSA!Q1105),"")</f>
        <v/>
      </c>
      <c r="R1105" s="125" t="str">
        <f>IF(AND(b_BDVSA!Q1105&lt;&gt;"",b_BDVSA!Q1105&lt;&gt;0)=TRUE,IF(b_BDVSA!Q1105&gt;0,"D","A"),"")</f>
        <v/>
      </c>
      <c r="S1105" s="125" t="str">
        <f>IF(b_BDVSA!R1105&lt;&gt;"",ABS(b_BDVSA!R1105),"")</f>
        <v/>
      </c>
      <c r="T1105" s="125" t="str">
        <f>IF(AND(b_BDVSA!R1105&lt;&gt;"",b_BDVSA!R1105&lt;&gt;0)=TRUE,IF(b_BDVSA!R1105&gt;0,"D","A"),"")</f>
        <v/>
      </c>
      <c r="U1105" s="126" t="str">
        <f>IF(b_BDVSA!S1105&lt;&gt;"",ABS(b_BDVSA!S1105),"")</f>
        <v/>
      </c>
      <c r="V1105" s="125" t="str">
        <f>IF(b_BDVSA!V1105&lt;&gt;"",ABS(b_BDVSA!V1105),"")</f>
        <v/>
      </c>
      <c r="W1105" s="125" t="str">
        <f>IF(AND(b_BDVSA!V1105&lt;&gt;"",b_BDVSA!V1105&lt;&gt;0)=TRUE,IF(b_BDVSA!V1105&gt;0,"D","A"),"")</f>
        <v/>
      </c>
      <c r="X1105" s="125" t="str">
        <f>IF(b_BDVSA!W1105&lt;&gt;"",ABS(b_BDVSA!W1105),"")</f>
        <v/>
      </c>
      <c r="Y1105" s="125" t="str">
        <f>IF(AND(b_BDVSA!W1105&lt;&gt;"",b_BDVSA!W1105&lt;&gt;0)=TRUE,IF(b_BDVSA!W1105&gt;0,"D","A"),"")</f>
        <v/>
      </c>
      <c r="Z1105" s="126" t="str">
        <f>IF(b_BDVSA!X1105&lt;&gt;"",ABS(b_BDVSA!X1105),"")</f>
        <v/>
      </c>
    </row>
    <row r="1106" spans="1:26">
      <c r="A1106" s="117" t="str">
        <f>IF(dati_pdc!A1102&lt;&gt;"",IF(dati_pdc!D1102=1,RIGHT(dati_pdc!A1102,dati_pdc!E1102),dati_pdc!A1102),"")</f>
        <v/>
      </c>
      <c r="B1106" s="117" t="str">
        <f>IF(dati_pdc!B1102&lt;&gt;"",dati_pdc!B1102,"")</f>
        <v/>
      </c>
      <c r="C1106" s="117" t="str">
        <f>IF(dati_pdc!C1102&lt;&gt;"",dati_pdc!C1102,"")</f>
        <v/>
      </c>
      <c r="D1106" s="117" t="str">
        <f>IF(dati_pdc!D1102&lt;&gt;"",dati_pdc!D1102,"")</f>
        <v/>
      </c>
      <c r="E1106" s="125" t="str">
        <f>IF(b_BDVSA!F1106&lt;&gt;"",ABS(b_BDVSA!F1106),"")</f>
        <v/>
      </c>
      <c r="F1106" s="125" t="str">
        <f>IF(AND(b_BDVSA!F1106&lt;&gt;"",b_BDVSA!F1106&lt;&gt;0)=TRUE,IF(b_BDVSA!F1106&gt;0,"D","A"),"")</f>
        <v/>
      </c>
      <c r="G1106" s="125" t="str">
        <f>IF(b_BDVSA!G1106&lt;&gt;"",ABS(b_BDVSA!G1106),"")</f>
        <v/>
      </c>
      <c r="H1106" s="125" t="str">
        <f>IF(AND(b_BDVSA!G1106&lt;&gt;"",b_BDVSA!G1106&lt;&gt;0)=TRUE,IF(b_BDVSA!G1106&gt;0,"D","A"),"")</f>
        <v/>
      </c>
      <c r="I1106" s="125" t="str">
        <f>IF(b_BDVSA!H1106&lt;&gt;"",ABS(b_BDVSA!H1106),"")</f>
        <v/>
      </c>
      <c r="J1106" s="125" t="str">
        <f>IF(AND(b_BDVSA!H1106&lt;&gt;"",b_BDVSA!H1106&lt;&gt;0)=TRUE,IF(b_BDVSA!H1106&gt;0,"D","A"),"")</f>
        <v/>
      </c>
      <c r="K1106" s="126" t="str">
        <f>IF(b_BDVSA!I1106&lt;&gt;"",ABS(b_BDVSA!I1106),"")</f>
        <v/>
      </c>
      <c r="L1106" s="125" t="str">
        <f>IF(b_BDVSA!L1106&lt;&gt;"",ABS(b_BDVSA!L1106),"")</f>
        <v/>
      </c>
      <c r="M1106" s="125" t="str">
        <f>IF(AND(b_BDVSA!L1106&lt;&gt;"",b_BDVSA!L1106&lt;&gt;0)=TRUE,IF(b_BDVSA!L1106&gt;0,"D","A"),"")</f>
        <v/>
      </c>
      <c r="N1106" s="125" t="str">
        <f>IF(b_BDVSA!M1106&lt;&gt;"",ABS(b_BDVSA!M1106),"")</f>
        <v/>
      </c>
      <c r="O1106" s="125" t="str">
        <f>IF(AND(b_BDVSA!M1106&lt;&gt;"",b_BDVSA!M1106&lt;&gt;0)=TRUE,IF(b_BDVSA!M1106&gt;0,"D","A"),"")</f>
        <v/>
      </c>
      <c r="P1106" s="126" t="str">
        <f>IF(b_BDVSA!N1106&lt;&gt;"",ABS(b_BDVSA!N1106),"")</f>
        <v/>
      </c>
      <c r="Q1106" s="125" t="str">
        <f>IF(b_BDVSA!Q1106&lt;&gt;"",ABS(b_BDVSA!Q1106),"")</f>
        <v/>
      </c>
      <c r="R1106" s="125" t="str">
        <f>IF(AND(b_BDVSA!Q1106&lt;&gt;"",b_BDVSA!Q1106&lt;&gt;0)=TRUE,IF(b_BDVSA!Q1106&gt;0,"D","A"),"")</f>
        <v/>
      </c>
      <c r="S1106" s="125" t="str">
        <f>IF(b_BDVSA!R1106&lt;&gt;"",ABS(b_BDVSA!R1106),"")</f>
        <v/>
      </c>
      <c r="T1106" s="125" t="str">
        <f>IF(AND(b_BDVSA!R1106&lt;&gt;"",b_BDVSA!R1106&lt;&gt;0)=TRUE,IF(b_BDVSA!R1106&gt;0,"D","A"),"")</f>
        <v/>
      </c>
      <c r="U1106" s="126" t="str">
        <f>IF(b_BDVSA!S1106&lt;&gt;"",ABS(b_BDVSA!S1106),"")</f>
        <v/>
      </c>
      <c r="V1106" s="125" t="str">
        <f>IF(b_BDVSA!V1106&lt;&gt;"",ABS(b_BDVSA!V1106),"")</f>
        <v/>
      </c>
      <c r="W1106" s="125" t="str">
        <f>IF(AND(b_BDVSA!V1106&lt;&gt;"",b_BDVSA!V1106&lt;&gt;0)=TRUE,IF(b_BDVSA!V1106&gt;0,"D","A"),"")</f>
        <v/>
      </c>
      <c r="X1106" s="125" t="str">
        <f>IF(b_BDVSA!W1106&lt;&gt;"",ABS(b_BDVSA!W1106),"")</f>
        <v/>
      </c>
      <c r="Y1106" s="125" t="str">
        <f>IF(AND(b_BDVSA!W1106&lt;&gt;"",b_BDVSA!W1106&lt;&gt;0)=TRUE,IF(b_BDVSA!W1106&gt;0,"D","A"),"")</f>
        <v/>
      </c>
      <c r="Z1106" s="126" t="str">
        <f>IF(b_BDVSA!X1106&lt;&gt;"",ABS(b_BDVSA!X1106),"")</f>
        <v/>
      </c>
    </row>
    <row r="1107" spans="1:26">
      <c r="A1107" s="117" t="str">
        <f>IF(dati_pdc!A1103&lt;&gt;"",IF(dati_pdc!D1103=1,RIGHT(dati_pdc!A1103,dati_pdc!E1103),dati_pdc!A1103),"")</f>
        <v/>
      </c>
      <c r="B1107" s="117" t="str">
        <f>IF(dati_pdc!B1103&lt;&gt;"",dati_pdc!B1103,"")</f>
        <v/>
      </c>
      <c r="C1107" s="117" t="str">
        <f>IF(dati_pdc!C1103&lt;&gt;"",dati_pdc!C1103,"")</f>
        <v/>
      </c>
      <c r="D1107" s="117" t="str">
        <f>IF(dati_pdc!D1103&lt;&gt;"",dati_pdc!D1103,"")</f>
        <v/>
      </c>
      <c r="E1107" s="125" t="str">
        <f>IF(b_BDVSA!F1107&lt;&gt;"",ABS(b_BDVSA!F1107),"")</f>
        <v/>
      </c>
      <c r="F1107" s="125" t="str">
        <f>IF(AND(b_BDVSA!F1107&lt;&gt;"",b_BDVSA!F1107&lt;&gt;0)=TRUE,IF(b_BDVSA!F1107&gt;0,"D","A"),"")</f>
        <v/>
      </c>
      <c r="G1107" s="125" t="str">
        <f>IF(b_BDVSA!G1107&lt;&gt;"",ABS(b_BDVSA!G1107),"")</f>
        <v/>
      </c>
      <c r="H1107" s="125" t="str">
        <f>IF(AND(b_BDVSA!G1107&lt;&gt;"",b_BDVSA!G1107&lt;&gt;0)=TRUE,IF(b_BDVSA!G1107&gt;0,"D","A"),"")</f>
        <v/>
      </c>
      <c r="I1107" s="125" t="str">
        <f>IF(b_BDVSA!H1107&lt;&gt;"",ABS(b_BDVSA!H1107),"")</f>
        <v/>
      </c>
      <c r="J1107" s="125" t="str">
        <f>IF(AND(b_BDVSA!H1107&lt;&gt;"",b_BDVSA!H1107&lt;&gt;0)=TRUE,IF(b_BDVSA!H1107&gt;0,"D","A"),"")</f>
        <v/>
      </c>
      <c r="K1107" s="126" t="str">
        <f>IF(b_BDVSA!I1107&lt;&gt;"",ABS(b_BDVSA!I1107),"")</f>
        <v/>
      </c>
      <c r="L1107" s="125" t="str">
        <f>IF(b_BDVSA!L1107&lt;&gt;"",ABS(b_BDVSA!L1107),"")</f>
        <v/>
      </c>
      <c r="M1107" s="125" t="str">
        <f>IF(AND(b_BDVSA!L1107&lt;&gt;"",b_BDVSA!L1107&lt;&gt;0)=TRUE,IF(b_BDVSA!L1107&gt;0,"D","A"),"")</f>
        <v/>
      </c>
      <c r="N1107" s="125" t="str">
        <f>IF(b_BDVSA!M1107&lt;&gt;"",ABS(b_BDVSA!M1107),"")</f>
        <v/>
      </c>
      <c r="O1107" s="125" t="str">
        <f>IF(AND(b_BDVSA!M1107&lt;&gt;"",b_BDVSA!M1107&lt;&gt;0)=TRUE,IF(b_BDVSA!M1107&gt;0,"D","A"),"")</f>
        <v/>
      </c>
      <c r="P1107" s="126" t="str">
        <f>IF(b_BDVSA!N1107&lt;&gt;"",ABS(b_BDVSA!N1107),"")</f>
        <v/>
      </c>
      <c r="Q1107" s="125" t="str">
        <f>IF(b_BDVSA!Q1107&lt;&gt;"",ABS(b_BDVSA!Q1107),"")</f>
        <v/>
      </c>
      <c r="R1107" s="125" t="str">
        <f>IF(AND(b_BDVSA!Q1107&lt;&gt;"",b_BDVSA!Q1107&lt;&gt;0)=TRUE,IF(b_BDVSA!Q1107&gt;0,"D","A"),"")</f>
        <v/>
      </c>
      <c r="S1107" s="125" t="str">
        <f>IF(b_BDVSA!R1107&lt;&gt;"",ABS(b_BDVSA!R1107),"")</f>
        <v/>
      </c>
      <c r="T1107" s="125" t="str">
        <f>IF(AND(b_BDVSA!R1107&lt;&gt;"",b_BDVSA!R1107&lt;&gt;0)=TRUE,IF(b_BDVSA!R1107&gt;0,"D","A"),"")</f>
        <v/>
      </c>
      <c r="U1107" s="126" t="str">
        <f>IF(b_BDVSA!S1107&lt;&gt;"",ABS(b_BDVSA!S1107),"")</f>
        <v/>
      </c>
      <c r="V1107" s="125" t="str">
        <f>IF(b_BDVSA!V1107&lt;&gt;"",ABS(b_BDVSA!V1107),"")</f>
        <v/>
      </c>
      <c r="W1107" s="125" t="str">
        <f>IF(AND(b_BDVSA!V1107&lt;&gt;"",b_BDVSA!V1107&lt;&gt;0)=TRUE,IF(b_BDVSA!V1107&gt;0,"D","A"),"")</f>
        <v/>
      </c>
      <c r="X1107" s="125" t="str">
        <f>IF(b_BDVSA!W1107&lt;&gt;"",ABS(b_BDVSA!W1107),"")</f>
        <v/>
      </c>
      <c r="Y1107" s="125" t="str">
        <f>IF(AND(b_BDVSA!W1107&lt;&gt;"",b_BDVSA!W1107&lt;&gt;0)=TRUE,IF(b_BDVSA!W1107&gt;0,"D","A"),"")</f>
        <v/>
      </c>
      <c r="Z1107" s="126" t="str">
        <f>IF(b_BDVSA!X1107&lt;&gt;"",ABS(b_BDVSA!X1107),"")</f>
        <v/>
      </c>
    </row>
    <row r="1108" spans="1:26">
      <c r="A1108" s="117" t="str">
        <f>IF(dati_pdc!A1104&lt;&gt;"",IF(dati_pdc!D1104=1,RIGHT(dati_pdc!A1104,dati_pdc!E1104),dati_pdc!A1104),"")</f>
        <v/>
      </c>
      <c r="B1108" s="117" t="str">
        <f>IF(dati_pdc!B1104&lt;&gt;"",dati_pdc!B1104,"")</f>
        <v/>
      </c>
      <c r="C1108" s="117" t="str">
        <f>IF(dati_pdc!C1104&lt;&gt;"",dati_pdc!C1104,"")</f>
        <v/>
      </c>
      <c r="D1108" s="117" t="str">
        <f>IF(dati_pdc!D1104&lt;&gt;"",dati_pdc!D1104,"")</f>
        <v/>
      </c>
      <c r="E1108" s="125" t="str">
        <f>IF(b_BDVSA!F1108&lt;&gt;"",ABS(b_BDVSA!F1108),"")</f>
        <v/>
      </c>
      <c r="F1108" s="125" t="str">
        <f>IF(AND(b_BDVSA!F1108&lt;&gt;"",b_BDVSA!F1108&lt;&gt;0)=TRUE,IF(b_BDVSA!F1108&gt;0,"D","A"),"")</f>
        <v/>
      </c>
      <c r="G1108" s="125" t="str">
        <f>IF(b_BDVSA!G1108&lt;&gt;"",ABS(b_BDVSA!G1108),"")</f>
        <v/>
      </c>
      <c r="H1108" s="125" t="str">
        <f>IF(AND(b_BDVSA!G1108&lt;&gt;"",b_BDVSA!G1108&lt;&gt;0)=TRUE,IF(b_BDVSA!G1108&gt;0,"D","A"),"")</f>
        <v/>
      </c>
      <c r="I1108" s="125" t="str">
        <f>IF(b_BDVSA!H1108&lt;&gt;"",ABS(b_BDVSA!H1108),"")</f>
        <v/>
      </c>
      <c r="J1108" s="125" t="str">
        <f>IF(AND(b_BDVSA!H1108&lt;&gt;"",b_BDVSA!H1108&lt;&gt;0)=TRUE,IF(b_BDVSA!H1108&gt;0,"D","A"),"")</f>
        <v/>
      </c>
      <c r="K1108" s="126" t="str">
        <f>IF(b_BDVSA!I1108&lt;&gt;"",ABS(b_BDVSA!I1108),"")</f>
        <v/>
      </c>
      <c r="L1108" s="125" t="str">
        <f>IF(b_BDVSA!L1108&lt;&gt;"",ABS(b_BDVSA!L1108),"")</f>
        <v/>
      </c>
      <c r="M1108" s="125" t="str">
        <f>IF(AND(b_BDVSA!L1108&lt;&gt;"",b_BDVSA!L1108&lt;&gt;0)=TRUE,IF(b_BDVSA!L1108&gt;0,"D","A"),"")</f>
        <v/>
      </c>
      <c r="N1108" s="125" t="str">
        <f>IF(b_BDVSA!M1108&lt;&gt;"",ABS(b_BDVSA!M1108),"")</f>
        <v/>
      </c>
      <c r="O1108" s="125" t="str">
        <f>IF(AND(b_BDVSA!M1108&lt;&gt;"",b_BDVSA!M1108&lt;&gt;0)=TRUE,IF(b_BDVSA!M1108&gt;0,"D","A"),"")</f>
        <v/>
      </c>
      <c r="P1108" s="126" t="str">
        <f>IF(b_BDVSA!N1108&lt;&gt;"",ABS(b_BDVSA!N1108),"")</f>
        <v/>
      </c>
      <c r="Q1108" s="125" t="str">
        <f>IF(b_BDVSA!Q1108&lt;&gt;"",ABS(b_BDVSA!Q1108),"")</f>
        <v/>
      </c>
      <c r="R1108" s="125" t="str">
        <f>IF(AND(b_BDVSA!Q1108&lt;&gt;"",b_BDVSA!Q1108&lt;&gt;0)=TRUE,IF(b_BDVSA!Q1108&gt;0,"D","A"),"")</f>
        <v/>
      </c>
      <c r="S1108" s="125" t="str">
        <f>IF(b_BDVSA!R1108&lt;&gt;"",ABS(b_BDVSA!R1108),"")</f>
        <v/>
      </c>
      <c r="T1108" s="125" t="str">
        <f>IF(AND(b_BDVSA!R1108&lt;&gt;"",b_BDVSA!R1108&lt;&gt;0)=TRUE,IF(b_BDVSA!R1108&gt;0,"D","A"),"")</f>
        <v/>
      </c>
      <c r="U1108" s="126" t="str">
        <f>IF(b_BDVSA!S1108&lt;&gt;"",ABS(b_BDVSA!S1108),"")</f>
        <v/>
      </c>
      <c r="V1108" s="125" t="str">
        <f>IF(b_BDVSA!V1108&lt;&gt;"",ABS(b_BDVSA!V1108),"")</f>
        <v/>
      </c>
      <c r="W1108" s="125" t="str">
        <f>IF(AND(b_BDVSA!V1108&lt;&gt;"",b_BDVSA!V1108&lt;&gt;0)=TRUE,IF(b_BDVSA!V1108&gt;0,"D","A"),"")</f>
        <v/>
      </c>
      <c r="X1108" s="125" t="str">
        <f>IF(b_BDVSA!W1108&lt;&gt;"",ABS(b_BDVSA!W1108),"")</f>
        <v/>
      </c>
      <c r="Y1108" s="125" t="str">
        <f>IF(AND(b_BDVSA!W1108&lt;&gt;"",b_BDVSA!W1108&lt;&gt;0)=TRUE,IF(b_BDVSA!W1108&gt;0,"D","A"),"")</f>
        <v/>
      </c>
      <c r="Z1108" s="126" t="str">
        <f>IF(b_BDVSA!X1108&lt;&gt;"",ABS(b_BDVSA!X1108),"")</f>
        <v/>
      </c>
    </row>
    <row r="1109" spans="1:26">
      <c r="A1109" s="117" t="str">
        <f>IF(dati_pdc!A1105&lt;&gt;"",IF(dati_pdc!D1105=1,RIGHT(dati_pdc!A1105,dati_pdc!E1105),dati_pdc!A1105),"")</f>
        <v/>
      </c>
      <c r="B1109" s="117" t="str">
        <f>IF(dati_pdc!B1105&lt;&gt;"",dati_pdc!B1105,"")</f>
        <v/>
      </c>
      <c r="C1109" s="117" t="str">
        <f>IF(dati_pdc!C1105&lt;&gt;"",dati_pdc!C1105,"")</f>
        <v/>
      </c>
      <c r="D1109" s="117" t="str">
        <f>IF(dati_pdc!D1105&lt;&gt;"",dati_pdc!D1105,"")</f>
        <v/>
      </c>
      <c r="E1109" s="125" t="str">
        <f>IF(b_BDVSA!F1109&lt;&gt;"",ABS(b_BDVSA!F1109),"")</f>
        <v/>
      </c>
      <c r="F1109" s="125" t="str">
        <f>IF(AND(b_BDVSA!F1109&lt;&gt;"",b_BDVSA!F1109&lt;&gt;0)=TRUE,IF(b_BDVSA!F1109&gt;0,"D","A"),"")</f>
        <v/>
      </c>
      <c r="G1109" s="125" t="str">
        <f>IF(b_BDVSA!G1109&lt;&gt;"",ABS(b_BDVSA!G1109),"")</f>
        <v/>
      </c>
      <c r="H1109" s="125" t="str">
        <f>IF(AND(b_BDVSA!G1109&lt;&gt;"",b_BDVSA!G1109&lt;&gt;0)=TRUE,IF(b_BDVSA!G1109&gt;0,"D","A"),"")</f>
        <v/>
      </c>
      <c r="I1109" s="125" t="str">
        <f>IF(b_BDVSA!H1109&lt;&gt;"",ABS(b_BDVSA!H1109),"")</f>
        <v/>
      </c>
      <c r="J1109" s="125" t="str">
        <f>IF(AND(b_BDVSA!H1109&lt;&gt;"",b_BDVSA!H1109&lt;&gt;0)=TRUE,IF(b_BDVSA!H1109&gt;0,"D","A"),"")</f>
        <v/>
      </c>
      <c r="K1109" s="126" t="str">
        <f>IF(b_BDVSA!I1109&lt;&gt;"",ABS(b_BDVSA!I1109),"")</f>
        <v/>
      </c>
      <c r="L1109" s="125" t="str">
        <f>IF(b_BDVSA!L1109&lt;&gt;"",ABS(b_BDVSA!L1109),"")</f>
        <v/>
      </c>
      <c r="M1109" s="125" t="str">
        <f>IF(AND(b_BDVSA!L1109&lt;&gt;"",b_BDVSA!L1109&lt;&gt;0)=TRUE,IF(b_BDVSA!L1109&gt;0,"D","A"),"")</f>
        <v/>
      </c>
      <c r="N1109" s="125" t="str">
        <f>IF(b_BDVSA!M1109&lt;&gt;"",ABS(b_BDVSA!M1109),"")</f>
        <v/>
      </c>
      <c r="O1109" s="125" t="str">
        <f>IF(AND(b_BDVSA!M1109&lt;&gt;"",b_BDVSA!M1109&lt;&gt;0)=TRUE,IF(b_BDVSA!M1109&gt;0,"D","A"),"")</f>
        <v/>
      </c>
      <c r="P1109" s="126" t="str">
        <f>IF(b_BDVSA!N1109&lt;&gt;"",ABS(b_BDVSA!N1109),"")</f>
        <v/>
      </c>
      <c r="Q1109" s="125" t="str">
        <f>IF(b_BDVSA!Q1109&lt;&gt;"",ABS(b_BDVSA!Q1109),"")</f>
        <v/>
      </c>
      <c r="R1109" s="125" t="str">
        <f>IF(AND(b_BDVSA!Q1109&lt;&gt;"",b_BDVSA!Q1109&lt;&gt;0)=TRUE,IF(b_BDVSA!Q1109&gt;0,"D","A"),"")</f>
        <v/>
      </c>
      <c r="S1109" s="125" t="str">
        <f>IF(b_BDVSA!R1109&lt;&gt;"",ABS(b_BDVSA!R1109),"")</f>
        <v/>
      </c>
      <c r="T1109" s="125" t="str">
        <f>IF(AND(b_BDVSA!R1109&lt;&gt;"",b_BDVSA!R1109&lt;&gt;0)=TRUE,IF(b_BDVSA!R1109&gt;0,"D","A"),"")</f>
        <v/>
      </c>
      <c r="U1109" s="126" t="str">
        <f>IF(b_BDVSA!S1109&lt;&gt;"",ABS(b_BDVSA!S1109),"")</f>
        <v/>
      </c>
      <c r="V1109" s="125" t="str">
        <f>IF(b_BDVSA!V1109&lt;&gt;"",ABS(b_BDVSA!V1109),"")</f>
        <v/>
      </c>
      <c r="W1109" s="125" t="str">
        <f>IF(AND(b_BDVSA!V1109&lt;&gt;"",b_BDVSA!V1109&lt;&gt;0)=TRUE,IF(b_BDVSA!V1109&gt;0,"D","A"),"")</f>
        <v/>
      </c>
      <c r="X1109" s="125" t="str">
        <f>IF(b_BDVSA!W1109&lt;&gt;"",ABS(b_BDVSA!W1109),"")</f>
        <v/>
      </c>
      <c r="Y1109" s="125" t="str">
        <f>IF(AND(b_BDVSA!W1109&lt;&gt;"",b_BDVSA!W1109&lt;&gt;0)=TRUE,IF(b_BDVSA!W1109&gt;0,"D","A"),"")</f>
        <v/>
      </c>
      <c r="Z1109" s="126" t="str">
        <f>IF(b_BDVSA!X1109&lt;&gt;"",ABS(b_BDVSA!X1109),"")</f>
        <v/>
      </c>
    </row>
    <row r="1110" spans="1:26">
      <c r="A1110" s="117" t="str">
        <f>IF(dati_pdc!A1106&lt;&gt;"",IF(dati_pdc!D1106=1,RIGHT(dati_pdc!A1106,dati_pdc!E1106),dati_pdc!A1106),"")</f>
        <v/>
      </c>
      <c r="B1110" s="117" t="str">
        <f>IF(dati_pdc!B1106&lt;&gt;"",dati_pdc!B1106,"")</f>
        <v/>
      </c>
      <c r="C1110" s="117" t="str">
        <f>IF(dati_pdc!C1106&lt;&gt;"",dati_pdc!C1106,"")</f>
        <v/>
      </c>
      <c r="D1110" s="117" t="str">
        <f>IF(dati_pdc!D1106&lt;&gt;"",dati_pdc!D1106,"")</f>
        <v/>
      </c>
      <c r="E1110" s="125" t="str">
        <f>IF(b_BDVSA!F1110&lt;&gt;"",ABS(b_BDVSA!F1110),"")</f>
        <v/>
      </c>
      <c r="F1110" s="125" t="str">
        <f>IF(AND(b_BDVSA!F1110&lt;&gt;"",b_BDVSA!F1110&lt;&gt;0)=TRUE,IF(b_BDVSA!F1110&gt;0,"D","A"),"")</f>
        <v/>
      </c>
      <c r="G1110" s="125" t="str">
        <f>IF(b_BDVSA!G1110&lt;&gt;"",ABS(b_BDVSA!G1110),"")</f>
        <v/>
      </c>
      <c r="H1110" s="125" t="str">
        <f>IF(AND(b_BDVSA!G1110&lt;&gt;"",b_BDVSA!G1110&lt;&gt;0)=TRUE,IF(b_BDVSA!G1110&gt;0,"D","A"),"")</f>
        <v/>
      </c>
      <c r="I1110" s="125" t="str">
        <f>IF(b_BDVSA!H1110&lt;&gt;"",ABS(b_BDVSA!H1110),"")</f>
        <v/>
      </c>
      <c r="J1110" s="125" t="str">
        <f>IF(AND(b_BDVSA!H1110&lt;&gt;"",b_BDVSA!H1110&lt;&gt;0)=TRUE,IF(b_BDVSA!H1110&gt;0,"D","A"),"")</f>
        <v/>
      </c>
      <c r="K1110" s="126" t="str">
        <f>IF(b_BDVSA!I1110&lt;&gt;"",ABS(b_BDVSA!I1110),"")</f>
        <v/>
      </c>
      <c r="L1110" s="125" t="str">
        <f>IF(b_BDVSA!L1110&lt;&gt;"",ABS(b_BDVSA!L1110),"")</f>
        <v/>
      </c>
      <c r="M1110" s="125" t="str">
        <f>IF(AND(b_BDVSA!L1110&lt;&gt;"",b_BDVSA!L1110&lt;&gt;0)=TRUE,IF(b_BDVSA!L1110&gt;0,"D","A"),"")</f>
        <v/>
      </c>
      <c r="N1110" s="125" t="str">
        <f>IF(b_BDVSA!M1110&lt;&gt;"",ABS(b_BDVSA!M1110),"")</f>
        <v/>
      </c>
      <c r="O1110" s="125" t="str">
        <f>IF(AND(b_BDVSA!M1110&lt;&gt;"",b_BDVSA!M1110&lt;&gt;0)=TRUE,IF(b_BDVSA!M1110&gt;0,"D","A"),"")</f>
        <v/>
      </c>
      <c r="P1110" s="126" t="str">
        <f>IF(b_BDVSA!N1110&lt;&gt;"",ABS(b_BDVSA!N1110),"")</f>
        <v/>
      </c>
      <c r="Q1110" s="125" t="str">
        <f>IF(b_BDVSA!Q1110&lt;&gt;"",ABS(b_BDVSA!Q1110),"")</f>
        <v/>
      </c>
      <c r="R1110" s="125" t="str">
        <f>IF(AND(b_BDVSA!Q1110&lt;&gt;"",b_BDVSA!Q1110&lt;&gt;0)=TRUE,IF(b_BDVSA!Q1110&gt;0,"D","A"),"")</f>
        <v/>
      </c>
      <c r="S1110" s="125" t="str">
        <f>IF(b_BDVSA!R1110&lt;&gt;"",ABS(b_BDVSA!R1110),"")</f>
        <v/>
      </c>
      <c r="T1110" s="125" t="str">
        <f>IF(AND(b_BDVSA!R1110&lt;&gt;"",b_BDVSA!R1110&lt;&gt;0)=TRUE,IF(b_BDVSA!R1110&gt;0,"D","A"),"")</f>
        <v/>
      </c>
      <c r="U1110" s="126" t="str">
        <f>IF(b_BDVSA!S1110&lt;&gt;"",ABS(b_BDVSA!S1110),"")</f>
        <v/>
      </c>
      <c r="V1110" s="125" t="str">
        <f>IF(b_BDVSA!V1110&lt;&gt;"",ABS(b_BDVSA!V1110),"")</f>
        <v/>
      </c>
      <c r="W1110" s="125" t="str">
        <f>IF(AND(b_BDVSA!V1110&lt;&gt;"",b_BDVSA!V1110&lt;&gt;0)=TRUE,IF(b_BDVSA!V1110&gt;0,"D","A"),"")</f>
        <v/>
      </c>
      <c r="X1110" s="125" t="str">
        <f>IF(b_BDVSA!W1110&lt;&gt;"",ABS(b_BDVSA!W1110),"")</f>
        <v/>
      </c>
      <c r="Y1110" s="125" t="str">
        <f>IF(AND(b_BDVSA!W1110&lt;&gt;"",b_BDVSA!W1110&lt;&gt;0)=TRUE,IF(b_BDVSA!W1110&gt;0,"D","A"),"")</f>
        <v/>
      </c>
      <c r="Z1110" s="126" t="str">
        <f>IF(b_BDVSA!X1110&lt;&gt;"",ABS(b_BDVSA!X1110),"")</f>
        <v/>
      </c>
    </row>
    <row r="1111" spans="1:26">
      <c r="A1111" s="117" t="str">
        <f>IF(dati_pdc!A1107&lt;&gt;"",IF(dati_pdc!D1107=1,RIGHT(dati_pdc!A1107,dati_pdc!E1107),dati_pdc!A1107),"")</f>
        <v/>
      </c>
      <c r="B1111" s="117" t="str">
        <f>IF(dati_pdc!B1107&lt;&gt;"",dati_pdc!B1107,"")</f>
        <v/>
      </c>
      <c r="C1111" s="117" t="str">
        <f>IF(dati_pdc!C1107&lt;&gt;"",dati_pdc!C1107,"")</f>
        <v/>
      </c>
      <c r="D1111" s="117" t="str">
        <f>IF(dati_pdc!D1107&lt;&gt;"",dati_pdc!D1107,"")</f>
        <v/>
      </c>
      <c r="E1111" s="125" t="str">
        <f>IF(b_BDVSA!F1111&lt;&gt;"",ABS(b_BDVSA!F1111),"")</f>
        <v/>
      </c>
      <c r="F1111" s="125" t="str">
        <f>IF(AND(b_BDVSA!F1111&lt;&gt;"",b_BDVSA!F1111&lt;&gt;0)=TRUE,IF(b_BDVSA!F1111&gt;0,"D","A"),"")</f>
        <v/>
      </c>
      <c r="G1111" s="125" t="str">
        <f>IF(b_BDVSA!G1111&lt;&gt;"",ABS(b_BDVSA!G1111),"")</f>
        <v/>
      </c>
      <c r="H1111" s="125" t="str">
        <f>IF(AND(b_BDVSA!G1111&lt;&gt;"",b_BDVSA!G1111&lt;&gt;0)=TRUE,IF(b_BDVSA!G1111&gt;0,"D","A"),"")</f>
        <v/>
      </c>
      <c r="I1111" s="125" t="str">
        <f>IF(b_BDVSA!H1111&lt;&gt;"",ABS(b_BDVSA!H1111),"")</f>
        <v/>
      </c>
      <c r="J1111" s="125" t="str">
        <f>IF(AND(b_BDVSA!H1111&lt;&gt;"",b_BDVSA!H1111&lt;&gt;0)=TRUE,IF(b_BDVSA!H1111&gt;0,"D","A"),"")</f>
        <v/>
      </c>
      <c r="K1111" s="126" t="str">
        <f>IF(b_BDVSA!I1111&lt;&gt;"",ABS(b_BDVSA!I1111),"")</f>
        <v/>
      </c>
      <c r="L1111" s="125" t="str">
        <f>IF(b_BDVSA!L1111&lt;&gt;"",ABS(b_BDVSA!L1111),"")</f>
        <v/>
      </c>
      <c r="M1111" s="125" t="str">
        <f>IF(AND(b_BDVSA!L1111&lt;&gt;"",b_BDVSA!L1111&lt;&gt;0)=TRUE,IF(b_BDVSA!L1111&gt;0,"D","A"),"")</f>
        <v/>
      </c>
      <c r="N1111" s="125" t="str">
        <f>IF(b_BDVSA!M1111&lt;&gt;"",ABS(b_BDVSA!M1111),"")</f>
        <v/>
      </c>
      <c r="O1111" s="125" t="str">
        <f>IF(AND(b_BDVSA!M1111&lt;&gt;"",b_BDVSA!M1111&lt;&gt;0)=TRUE,IF(b_BDVSA!M1111&gt;0,"D","A"),"")</f>
        <v/>
      </c>
      <c r="P1111" s="126" t="str">
        <f>IF(b_BDVSA!N1111&lt;&gt;"",ABS(b_BDVSA!N1111),"")</f>
        <v/>
      </c>
      <c r="Q1111" s="125" t="str">
        <f>IF(b_BDVSA!Q1111&lt;&gt;"",ABS(b_BDVSA!Q1111),"")</f>
        <v/>
      </c>
      <c r="R1111" s="125" t="str">
        <f>IF(AND(b_BDVSA!Q1111&lt;&gt;"",b_BDVSA!Q1111&lt;&gt;0)=TRUE,IF(b_BDVSA!Q1111&gt;0,"D","A"),"")</f>
        <v/>
      </c>
      <c r="S1111" s="125" t="str">
        <f>IF(b_BDVSA!R1111&lt;&gt;"",ABS(b_BDVSA!R1111),"")</f>
        <v/>
      </c>
      <c r="T1111" s="125" t="str">
        <f>IF(AND(b_BDVSA!R1111&lt;&gt;"",b_BDVSA!R1111&lt;&gt;0)=TRUE,IF(b_BDVSA!R1111&gt;0,"D","A"),"")</f>
        <v/>
      </c>
      <c r="U1111" s="126" t="str">
        <f>IF(b_BDVSA!S1111&lt;&gt;"",ABS(b_BDVSA!S1111),"")</f>
        <v/>
      </c>
      <c r="V1111" s="125" t="str">
        <f>IF(b_BDVSA!V1111&lt;&gt;"",ABS(b_BDVSA!V1111),"")</f>
        <v/>
      </c>
      <c r="W1111" s="125" t="str">
        <f>IF(AND(b_BDVSA!V1111&lt;&gt;"",b_BDVSA!V1111&lt;&gt;0)=TRUE,IF(b_BDVSA!V1111&gt;0,"D","A"),"")</f>
        <v/>
      </c>
      <c r="X1111" s="125" t="str">
        <f>IF(b_BDVSA!W1111&lt;&gt;"",ABS(b_BDVSA!W1111),"")</f>
        <v/>
      </c>
      <c r="Y1111" s="125" t="str">
        <f>IF(AND(b_BDVSA!W1111&lt;&gt;"",b_BDVSA!W1111&lt;&gt;0)=TRUE,IF(b_BDVSA!W1111&gt;0,"D","A"),"")</f>
        <v/>
      </c>
      <c r="Z1111" s="126" t="str">
        <f>IF(b_BDVSA!X1111&lt;&gt;"",ABS(b_BDVSA!X1111),"")</f>
        <v/>
      </c>
    </row>
    <row r="1112" spans="1:26">
      <c r="A1112" s="117" t="str">
        <f>IF(dati_pdc!A1108&lt;&gt;"",IF(dati_pdc!D1108=1,RIGHT(dati_pdc!A1108,dati_pdc!E1108),dati_pdc!A1108),"")</f>
        <v/>
      </c>
      <c r="B1112" s="117" t="str">
        <f>IF(dati_pdc!B1108&lt;&gt;"",dati_pdc!B1108,"")</f>
        <v/>
      </c>
      <c r="C1112" s="117" t="str">
        <f>IF(dati_pdc!C1108&lt;&gt;"",dati_pdc!C1108,"")</f>
        <v/>
      </c>
      <c r="D1112" s="117" t="str">
        <f>IF(dati_pdc!D1108&lt;&gt;"",dati_pdc!D1108,"")</f>
        <v/>
      </c>
      <c r="E1112" s="125" t="str">
        <f>IF(b_BDVSA!F1112&lt;&gt;"",ABS(b_BDVSA!F1112),"")</f>
        <v/>
      </c>
      <c r="F1112" s="125" t="str">
        <f>IF(AND(b_BDVSA!F1112&lt;&gt;"",b_BDVSA!F1112&lt;&gt;0)=TRUE,IF(b_BDVSA!F1112&gt;0,"D","A"),"")</f>
        <v/>
      </c>
      <c r="G1112" s="125" t="str">
        <f>IF(b_BDVSA!G1112&lt;&gt;"",ABS(b_BDVSA!G1112),"")</f>
        <v/>
      </c>
      <c r="H1112" s="125" t="str">
        <f>IF(AND(b_BDVSA!G1112&lt;&gt;"",b_BDVSA!G1112&lt;&gt;0)=TRUE,IF(b_BDVSA!G1112&gt;0,"D","A"),"")</f>
        <v/>
      </c>
      <c r="I1112" s="125" t="str">
        <f>IF(b_BDVSA!H1112&lt;&gt;"",ABS(b_BDVSA!H1112),"")</f>
        <v/>
      </c>
      <c r="J1112" s="125" t="str">
        <f>IF(AND(b_BDVSA!H1112&lt;&gt;"",b_BDVSA!H1112&lt;&gt;0)=TRUE,IF(b_BDVSA!H1112&gt;0,"D","A"),"")</f>
        <v/>
      </c>
      <c r="K1112" s="126" t="str">
        <f>IF(b_BDVSA!I1112&lt;&gt;"",ABS(b_BDVSA!I1112),"")</f>
        <v/>
      </c>
      <c r="L1112" s="125" t="str">
        <f>IF(b_BDVSA!L1112&lt;&gt;"",ABS(b_BDVSA!L1112),"")</f>
        <v/>
      </c>
      <c r="M1112" s="125" t="str">
        <f>IF(AND(b_BDVSA!L1112&lt;&gt;"",b_BDVSA!L1112&lt;&gt;0)=TRUE,IF(b_BDVSA!L1112&gt;0,"D","A"),"")</f>
        <v/>
      </c>
      <c r="N1112" s="125" t="str">
        <f>IF(b_BDVSA!M1112&lt;&gt;"",ABS(b_BDVSA!M1112),"")</f>
        <v/>
      </c>
      <c r="O1112" s="125" t="str">
        <f>IF(AND(b_BDVSA!M1112&lt;&gt;"",b_BDVSA!M1112&lt;&gt;0)=TRUE,IF(b_BDVSA!M1112&gt;0,"D","A"),"")</f>
        <v/>
      </c>
      <c r="P1112" s="126" t="str">
        <f>IF(b_BDVSA!N1112&lt;&gt;"",ABS(b_BDVSA!N1112),"")</f>
        <v/>
      </c>
      <c r="Q1112" s="125" t="str">
        <f>IF(b_BDVSA!Q1112&lt;&gt;"",ABS(b_BDVSA!Q1112),"")</f>
        <v/>
      </c>
      <c r="R1112" s="125" t="str">
        <f>IF(AND(b_BDVSA!Q1112&lt;&gt;"",b_BDVSA!Q1112&lt;&gt;0)=TRUE,IF(b_BDVSA!Q1112&gt;0,"D","A"),"")</f>
        <v/>
      </c>
      <c r="S1112" s="125" t="str">
        <f>IF(b_BDVSA!R1112&lt;&gt;"",ABS(b_BDVSA!R1112),"")</f>
        <v/>
      </c>
      <c r="T1112" s="125" t="str">
        <f>IF(AND(b_BDVSA!R1112&lt;&gt;"",b_BDVSA!R1112&lt;&gt;0)=TRUE,IF(b_BDVSA!R1112&gt;0,"D","A"),"")</f>
        <v/>
      </c>
      <c r="U1112" s="126" t="str">
        <f>IF(b_BDVSA!S1112&lt;&gt;"",ABS(b_BDVSA!S1112),"")</f>
        <v/>
      </c>
      <c r="V1112" s="125" t="str">
        <f>IF(b_BDVSA!V1112&lt;&gt;"",ABS(b_BDVSA!V1112),"")</f>
        <v/>
      </c>
      <c r="W1112" s="125" t="str">
        <f>IF(AND(b_BDVSA!V1112&lt;&gt;"",b_BDVSA!V1112&lt;&gt;0)=TRUE,IF(b_BDVSA!V1112&gt;0,"D","A"),"")</f>
        <v/>
      </c>
      <c r="X1112" s="125" t="str">
        <f>IF(b_BDVSA!W1112&lt;&gt;"",ABS(b_BDVSA!W1112),"")</f>
        <v/>
      </c>
      <c r="Y1112" s="125" t="str">
        <f>IF(AND(b_BDVSA!W1112&lt;&gt;"",b_BDVSA!W1112&lt;&gt;0)=TRUE,IF(b_BDVSA!W1112&gt;0,"D","A"),"")</f>
        <v/>
      </c>
      <c r="Z1112" s="126" t="str">
        <f>IF(b_BDVSA!X1112&lt;&gt;"",ABS(b_BDVSA!X1112),"")</f>
        <v/>
      </c>
    </row>
    <row r="1113" spans="1:26">
      <c r="A1113" s="117" t="str">
        <f>IF(dati_pdc!A1109&lt;&gt;"",IF(dati_pdc!D1109=1,RIGHT(dati_pdc!A1109,dati_pdc!E1109),dati_pdc!A1109),"")</f>
        <v/>
      </c>
      <c r="B1113" s="117" t="str">
        <f>IF(dati_pdc!B1109&lt;&gt;"",dati_pdc!B1109,"")</f>
        <v/>
      </c>
      <c r="C1113" s="117" t="str">
        <f>IF(dati_pdc!C1109&lt;&gt;"",dati_pdc!C1109,"")</f>
        <v/>
      </c>
      <c r="D1113" s="117" t="str">
        <f>IF(dati_pdc!D1109&lt;&gt;"",dati_pdc!D1109,"")</f>
        <v/>
      </c>
      <c r="E1113" s="125" t="str">
        <f>IF(b_BDVSA!F1113&lt;&gt;"",ABS(b_BDVSA!F1113),"")</f>
        <v/>
      </c>
      <c r="F1113" s="125" t="str">
        <f>IF(AND(b_BDVSA!F1113&lt;&gt;"",b_BDVSA!F1113&lt;&gt;0)=TRUE,IF(b_BDVSA!F1113&gt;0,"D","A"),"")</f>
        <v/>
      </c>
      <c r="G1113" s="125" t="str">
        <f>IF(b_BDVSA!G1113&lt;&gt;"",ABS(b_BDVSA!G1113),"")</f>
        <v/>
      </c>
      <c r="H1113" s="125" t="str">
        <f>IF(AND(b_BDVSA!G1113&lt;&gt;"",b_BDVSA!G1113&lt;&gt;0)=TRUE,IF(b_BDVSA!G1113&gt;0,"D","A"),"")</f>
        <v/>
      </c>
      <c r="I1113" s="125" t="str">
        <f>IF(b_BDVSA!H1113&lt;&gt;"",ABS(b_BDVSA!H1113),"")</f>
        <v/>
      </c>
      <c r="J1113" s="125" t="str">
        <f>IF(AND(b_BDVSA!H1113&lt;&gt;"",b_BDVSA!H1113&lt;&gt;0)=TRUE,IF(b_BDVSA!H1113&gt;0,"D","A"),"")</f>
        <v/>
      </c>
      <c r="K1113" s="126" t="str">
        <f>IF(b_BDVSA!I1113&lt;&gt;"",ABS(b_BDVSA!I1113),"")</f>
        <v/>
      </c>
      <c r="L1113" s="125" t="str">
        <f>IF(b_BDVSA!L1113&lt;&gt;"",ABS(b_BDVSA!L1113),"")</f>
        <v/>
      </c>
      <c r="M1113" s="125" t="str">
        <f>IF(AND(b_BDVSA!L1113&lt;&gt;"",b_BDVSA!L1113&lt;&gt;0)=TRUE,IF(b_BDVSA!L1113&gt;0,"D","A"),"")</f>
        <v/>
      </c>
      <c r="N1113" s="125" t="str">
        <f>IF(b_BDVSA!M1113&lt;&gt;"",ABS(b_BDVSA!M1113),"")</f>
        <v/>
      </c>
      <c r="O1113" s="125" t="str">
        <f>IF(AND(b_BDVSA!M1113&lt;&gt;"",b_BDVSA!M1113&lt;&gt;0)=TRUE,IF(b_BDVSA!M1113&gt;0,"D","A"),"")</f>
        <v/>
      </c>
      <c r="P1113" s="126" t="str">
        <f>IF(b_BDVSA!N1113&lt;&gt;"",ABS(b_BDVSA!N1113),"")</f>
        <v/>
      </c>
      <c r="Q1113" s="125" t="str">
        <f>IF(b_BDVSA!Q1113&lt;&gt;"",ABS(b_BDVSA!Q1113),"")</f>
        <v/>
      </c>
      <c r="R1113" s="125" t="str">
        <f>IF(AND(b_BDVSA!Q1113&lt;&gt;"",b_BDVSA!Q1113&lt;&gt;0)=TRUE,IF(b_BDVSA!Q1113&gt;0,"D","A"),"")</f>
        <v/>
      </c>
      <c r="S1113" s="125" t="str">
        <f>IF(b_BDVSA!R1113&lt;&gt;"",ABS(b_BDVSA!R1113),"")</f>
        <v/>
      </c>
      <c r="T1113" s="125" t="str">
        <f>IF(AND(b_BDVSA!R1113&lt;&gt;"",b_BDVSA!R1113&lt;&gt;0)=TRUE,IF(b_BDVSA!R1113&gt;0,"D","A"),"")</f>
        <v/>
      </c>
      <c r="U1113" s="126" t="str">
        <f>IF(b_BDVSA!S1113&lt;&gt;"",ABS(b_BDVSA!S1113),"")</f>
        <v/>
      </c>
      <c r="V1113" s="125" t="str">
        <f>IF(b_BDVSA!V1113&lt;&gt;"",ABS(b_BDVSA!V1113),"")</f>
        <v/>
      </c>
      <c r="W1113" s="125" t="str">
        <f>IF(AND(b_BDVSA!V1113&lt;&gt;"",b_BDVSA!V1113&lt;&gt;0)=TRUE,IF(b_BDVSA!V1113&gt;0,"D","A"),"")</f>
        <v/>
      </c>
      <c r="X1113" s="125" t="str">
        <f>IF(b_BDVSA!W1113&lt;&gt;"",ABS(b_BDVSA!W1113),"")</f>
        <v/>
      </c>
      <c r="Y1113" s="125" t="str">
        <f>IF(AND(b_BDVSA!W1113&lt;&gt;"",b_BDVSA!W1113&lt;&gt;0)=TRUE,IF(b_BDVSA!W1113&gt;0,"D","A"),"")</f>
        <v/>
      </c>
      <c r="Z1113" s="126" t="str">
        <f>IF(b_BDVSA!X1113&lt;&gt;"",ABS(b_BDVSA!X1113),"")</f>
        <v/>
      </c>
    </row>
    <row r="1114" spans="1:26">
      <c r="A1114" s="117" t="str">
        <f>IF(dati_pdc!A1110&lt;&gt;"",IF(dati_pdc!D1110=1,RIGHT(dati_pdc!A1110,dati_pdc!E1110),dati_pdc!A1110),"")</f>
        <v/>
      </c>
      <c r="B1114" s="117" t="str">
        <f>IF(dati_pdc!B1110&lt;&gt;"",dati_pdc!B1110,"")</f>
        <v/>
      </c>
      <c r="C1114" s="117" t="str">
        <f>IF(dati_pdc!C1110&lt;&gt;"",dati_pdc!C1110,"")</f>
        <v/>
      </c>
      <c r="D1114" s="117" t="str">
        <f>IF(dati_pdc!D1110&lt;&gt;"",dati_pdc!D1110,"")</f>
        <v/>
      </c>
      <c r="E1114" s="125" t="str">
        <f>IF(b_BDVSA!F1114&lt;&gt;"",ABS(b_BDVSA!F1114),"")</f>
        <v/>
      </c>
      <c r="F1114" s="125" t="str">
        <f>IF(AND(b_BDVSA!F1114&lt;&gt;"",b_BDVSA!F1114&lt;&gt;0)=TRUE,IF(b_BDVSA!F1114&gt;0,"D","A"),"")</f>
        <v/>
      </c>
      <c r="G1114" s="125" t="str">
        <f>IF(b_BDVSA!G1114&lt;&gt;"",ABS(b_BDVSA!G1114),"")</f>
        <v/>
      </c>
      <c r="H1114" s="125" t="str">
        <f>IF(AND(b_BDVSA!G1114&lt;&gt;"",b_BDVSA!G1114&lt;&gt;0)=TRUE,IF(b_BDVSA!G1114&gt;0,"D","A"),"")</f>
        <v/>
      </c>
      <c r="I1114" s="125" t="str">
        <f>IF(b_BDVSA!H1114&lt;&gt;"",ABS(b_BDVSA!H1114),"")</f>
        <v/>
      </c>
      <c r="J1114" s="125" t="str">
        <f>IF(AND(b_BDVSA!H1114&lt;&gt;"",b_BDVSA!H1114&lt;&gt;0)=TRUE,IF(b_BDVSA!H1114&gt;0,"D","A"),"")</f>
        <v/>
      </c>
      <c r="K1114" s="126" t="str">
        <f>IF(b_BDVSA!I1114&lt;&gt;"",ABS(b_BDVSA!I1114),"")</f>
        <v/>
      </c>
      <c r="L1114" s="125" t="str">
        <f>IF(b_BDVSA!L1114&lt;&gt;"",ABS(b_BDVSA!L1114),"")</f>
        <v/>
      </c>
      <c r="M1114" s="125" t="str">
        <f>IF(AND(b_BDVSA!L1114&lt;&gt;"",b_BDVSA!L1114&lt;&gt;0)=TRUE,IF(b_BDVSA!L1114&gt;0,"D","A"),"")</f>
        <v/>
      </c>
      <c r="N1114" s="125" t="str">
        <f>IF(b_BDVSA!M1114&lt;&gt;"",ABS(b_BDVSA!M1114),"")</f>
        <v/>
      </c>
      <c r="O1114" s="125" t="str">
        <f>IF(AND(b_BDVSA!M1114&lt;&gt;"",b_BDVSA!M1114&lt;&gt;0)=TRUE,IF(b_BDVSA!M1114&gt;0,"D","A"),"")</f>
        <v/>
      </c>
      <c r="P1114" s="126" t="str">
        <f>IF(b_BDVSA!N1114&lt;&gt;"",ABS(b_BDVSA!N1114),"")</f>
        <v/>
      </c>
      <c r="Q1114" s="125" t="str">
        <f>IF(b_BDVSA!Q1114&lt;&gt;"",ABS(b_BDVSA!Q1114),"")</f>
        <v/>
      </c>
      <c r="R1114" s="125" t="str">
        <f>IF(AND(b_BDVSA!Q1114&lt;&gt;"",b_BDVSA!Q1114&lt;&gt;0)=TRUE,IF(b_BDVSA!Q1114&gt;0,"D","A"),"")</f>
        <v/>
      </c>
      <c r="S1114" s="125" t="str">
        <f>IF(b_BDVSA!R1114&lt;&gt;"",ABS(b_BDVSA!R1114),"")</f>
        <v/>
      </c>
      <c r="T1114" s="125" t="str">
        <f>IF(AND(b_BDVSA!R1114&lt;&gt;"",b_BDVSA!R1114&lt;&gt;0)=TRUE,IF(b_BDVSA!R1114&gt;0,"D","A"),"")</f>
        <v/>
      </c>
      <c r="U1114" s="126" t="str">
        <f>IF(b_BDVSA!S1114&lt;&gt;"",ABS(b_BDVSA!S1114),"")</f>
        <v/>
      </c>
      <c r="V1114" s="125" t="str">
        <f>IF(b_BDVSA!V1114&lt;&gt;"",ABS(b_BDVSA!V1114),"")</f>
        <v/>
      </c>
      <c r="W1114" s="125" t="str">
        <f>IF(AND(b_BDVSA!V1114&lt;&gt;"",b_BDVSA!V1114&lt;&gt;0)=TRUE,IF(b_BDVSA!V1114&gt;0,"D","A"),"")</f>
        <v/>
      </c>
      <c r="X1114" s="125" t="str">
        <f>IF(b_BDVSA!W1114&lt;&gt;"",ABS(b_BDVSA!W1114),"")</f>
        <v/>
      </c>
      <c r="Y1114" s="125" t="str">
        <f>IF(AND(b_BDVSA!W1114&lt;&gt;"",b_BDVSA!W1114&lt;&gt;0)=TRUE,IF(b_BDVSA!W1114&gt;0,"D","A"),"")</f>
        <v/>
      </c>
      <c r="Z1114" s="126" t="str">
        <f>IF(b_BDVSA!X1114&lt;&gt;"",ABS(b_BDVSA!X1114),"")</f>
        <v/>
      </c>
    </row>
    <row r="1115" spans="1:26">
      <c r="A1115" s="117" t="str">
        <f>IF(dati_pdc!A1111&lt;&gt;"",IF(dati_pdc!D1111=1,RIGHT(dati_pdc!A1111,dati_pdc!E1111),dati_pdc!A1111),"")</f>
        <v/>
      </c>
      <c r="B1115" s="117" t="str">
        <f>IF(dati_pdc!B1111&lt;&gt;"",dati_pdc!B1111,"")</f>
        <v/>
      </c>
      <c r="C1115" s="117" t="str">
        <f>IF(dati_pdc!C1111&lt;&gt;"",dati_pdc!C1111,"")</f>
        <v/>
      </c>
      <c r="D1115" s="117" t="str">
        <f>IF(dati_pdc!D1111&lt;&gt;"",dati_pdc!D1111,"")</f>
        <v/>
      </c>
      <c r="E1115" s="125" t="str">
        <f>IF(b_BDVSA!F1115&lt;&gt;"",ABS(b_BDVSA!F1115),"")</f>
        <v/>
      </c>
      <c r="F1115" s="125" t="str">
        <f>IF(AND(b_BDVSA!F1115&lt;&gt;"",b_BDVSA!F1115&lt;&gt;0)=TRUE,IF(b_BDVSA!F1115&gt;0,"D","A"),"")</f>
        <v/>
      </c>
      <c r="G1115" s="125" t="str">
        <f>IF(b_BDVSA!G1115&lt;&gt;"",ABS(b_BDVSA!G1115),"")</f>
        <v/>
      </c>
      <c r="H1115" s="125" t="str">
        <f>IF(AND(b_BDVSA!G1115&lt;&gt;"",b_BDVSA!G1115&lt;&gt;0)=TRUE,IF(b_BDVSA!G1115&gt;0,"D","A"),"")</f>
        <v/>
      </c>
      <c r="I1115" s="125" t="str">
        <f>IF(b_BDVSA!H1115&lt;&gt;"",ABS(b_BDVSA!H1115),"")</f>
        <v/>
      </c>
      <c r="J1115" s="125" t="str">
        <f>IF(AND(b_BDVSA!H1115&lt;&gt;"",b_BDVSA!H1115&lt;&gt;0)=TRUE,IF(b_BDVSA!H1115&gt;0,"D","A"),"")</f>
        <v/>
      </c>
      <c r="K1115" s="126" t="str">
        <f>IF(b_BDVSA!I1115&lt;&gt;"",ABS(b_BDVSA!I1115),"")</f>
        <v/>
      </c>
      <c r="L1115" s="125" t="str">
        <f>IF(b_BDVSA!L1115&lt;&gt;"",ABS(b_BDVSA!L1115),"")</f>
        <v/>
      </c>
      <c r="M1115" s="125" t="str">
        <f>IF(AND(b_BDVSA!L1115&lt;&gt;"",b_BDVSA!L1115&lt;&gt;0)=TRUE,IF(b_BDVSA!L1115&gt;0,"D","A"),"")</f>
        <v/>
      </c>
      <c r="N1115" s="125" t="str">
        <f>IF(b_BDVSA!M1115&lt;&gt;"",ABS(b_BDVSA!M1115),"")</f>
        <v/>
      </c>
      <c r="O1115" s="125" t="str">
        <f>IF(AND(b_BDVSA!M1115&lt;&gt;"",b_BDVSA!M1115&lt;&gt;0)=TRUE,IF(b_BDVSA!M1115&gt;0,"D","A"),"")</f>
        <v/>
      </c>
      <c r="P1115" s="126" t="str">
        <f>IF(b_BDVSA!N1115&lt;&gt;"",ABS(b_BDVSA!N1115),"")</f>
        <v/>
      </c>
      <c r="Q1115" s="125" t="str">
        <f>IF(b_BDVSA!Q1115&lt;&gt;"",ABS(b_BDVSA!Q1115),"")</f>
        <v/>
      </c>
      <c r="R1115" s="125" t="str">
        <f>IF(AND(b_BDVSA!Q1115&lt;&gt;"",b_BDVSA!Q1115&lt;&gt;0)=TRUE,IF(b_BDVSA!Q1115&gt;0,"D","A"),"")</f>
        <v/>
      </c>
      <c r="S1115" s="125" t="str">
        <f>IF(b_BDVSA!R1115&lt;&gt;"",ABS(b_BDVSA!R1115),"")</f>
        <v/>
      </c>
      <c r="T1115" s="125" t="str">
        <f>IF(AND(b_BDVSA!R1115&lt;&gt;"",b_BDVSA!R1115&lt;&gt;0)=TRUE,IF(b_BDVSA!R1115&gt;0,"D","A"),"")</f>
        <v/>
      </c>
      <c r="U1115" s="126" t="str">
        <f>IF(b_BDVSA!S1115&lt;&gt;"",ABS(b_BDVSA!S1115),"")</f>
        <v/>
      </c>
      <c r="V1115" s="125" t="str">
        <f>IF(b_BDVSA!V1115&lt;&gt;"",ABS(b_BDVSA!V1115),"")</f>
        <v/>
      </c>
      <c r="W1115" s="125" t="str">
        <f>IF(AND(b_BDVSA!V1115&lt;&gt;"",b_BDVSA!V1115&lt;&gt;0)=TRUE,IF(b_BDVSA!V1115&gt;0,"D","A"),"")</f>
        <v/>
      </c>
      <c r="X1115" s="125" t="str">
        <f>IF(b_BDVSA!W1115&lt;&gt;"",ABS(b_BDVSA!W1115),"")</f>
        <v/>
      </c>
      <c r="Y1115" s="125" t="str">
        <f>IF(AND(b_BDVSA!W1115&lt;&gt;"",b_BDVSA!W1115&lt;&gt;0)=TRUE,IF(b_BDVSA!W1115&gt;0,"D","A"),"")</f>
        <v/>
      </c>
      <c r="Z1115" s="126" t="str">
        <f>IF(b_BDVSA!X1115&lt;&gt;"",ABS(b_BDVSA!X1115),"")</f>
        <v/>
      </c>
    </row>
    <row r="1116" spans="1:26">
      <c r="A1116" s="117" t="str">
        <f>IF(dati_pdc!A1112&lt;&gt;"",IF(dati_pdc!D1112=1,RIGHT(dati_pdc!A1112,dati_pdc!E1112),dati_pdc!A1112),"")</f>
        <v/>
      </c>
      <c r="B1116" s="117" t="str">
        <f>IF(dati_pdc!B1112&lt;&gt;"",dati_pdc!B1112,"")</f>
        <v/>
      </c>
      <c r="C1116" s="117" t="str">
        <f>IF(dati_pdc!C1112&lt;&gt;"",dati_pdc!C1112,"")</f>
        <v/>
      </c>
      <c r="D1116" s="117" t="str">
        <f>IF(dati_pdc!D1112&lt;&gt;"",dati_pdc!D1112,"")</f>
        <v/>
      </c>
      <c r="E1116" s="125" t="str">
        <f>IF(b_BDVSA!F1116&lt;&gt;"",ABS(b_BDVSA!F1116),"")</f>
        <v/>
      </c>
      <c r="F1116" s="125" t="str">
        <f>IF(AND(b_BDVSA!F1116&lt;&gt;"",b_BDVSA!F1116&lt;&gt;0)=TRUE,IF(b_BDVSA!F1116&gt;0,"D","A"),"")</f>
        <v/>
      </c>
      <c r="G1116" s="125" t="str">
        <f>IF(b_BDVSA!G1116&lt;&gt;"",ABS(b_BDVSA!G1116),"")</f>
        <v/>
      </c>
      <c r="H1116" s="125" t="str">
        <f>IF(AND(b_BDVSA!G1116&lt;&gt;"",b_BDVSA!G1116&lt;&gt;0)=TRUE,IF(b_BDVSA!G1116&gt;0,"D","A"),"")</f>
        <v/>
      </c>
      <c r="I1116" s="125" t="str">
        <f>IF(b_BDVSA!H1116&lt;&gt;"",ABS(b_BDVSA!H1116),"")</f>
        <v/>
      </c>
      <c r="J1116" s="125" t="str">
        <f>IF(AND(b_BDVSA!H1116&lt;&gt;"",b_BDVSA!H1116&lt;&gt;0)=TRUE,IF(b_BDVSA!H1116&gt;0,"D","A"),"")</f>
        <v/>
      </c>
      <c r="K1116" s="126" t="str">
        <f>IF(b_BDVSA!I1116&lt;&gt;"",ABS(b_BDVSA!I1116),"")</f>
        <v/>
      </c>
      <c r="L1116" s="125" t="str">
        <f>IF(b_BDVSA!L1116&lt;&gt;"",ABS(b_BDVSA!L1116),"")</f>
        <v/>
      </c>
      <c r="M1116" s="125" t="str">
        <f>IF(AND(b_BDVSA!L1116&lt;&gt;"",b_BDVSA!L1116&lt;&gt;0)=TRUE,IF(b_BDVSA!L1116&gt;0,"D","A"),"")</f>
        <v/>
      </c>
      <c r="N1116" s="125" t="str">
        <f>IF(b_BDVSA!M1116&lt;&gt;"",ABS(b_BDVSA!M1116),"")</f>
        <v/>
      </c>
      <c r="O1116" s="125" t="str">
        <f>IF(AND(b_BDVSA!M1116&lt;&gt;"",b_BDVSA!M1116&lt;&gt;0)=TRUE,IF(b_BDVSA!M1116&gt;0,"D","A"),"")</f>
        <v/>
      </c>
      <c r="P1116" s="126" t="str">
        <f>IF(b_BDVSA!N1116&lt;&gt;"",ABS(b_BDVSA!N1116),"")</f>
        <v/>
      </c>
      <c r="Q1116" s="125" t="str">
        <f>IF(b_BDVSA!Q1116&lt;&gt;"",ABS(b_BDVSA!Q1116),"")</f>
        <v/>
      </c>
      <c r="R1116" s="125" t="str">
        <f>IF(AND(b_BDVSA!Q1116&lt;&gt;"",b_BDVSA!Q1116&lt;&gt;0)=TRUE,IF(b_BDVSA!Q1116&gt;0,"D","A"),"")</f>
        <v/>
      </c>
      <c r="S1116" s="125" t="str">
        <f>IF(b_BDVSA!R1116&lt;&gt;"",ABS(b_BDVSA!R1116),"")</f>
        <v/>
      </c>
      <c r="T1116" s="125" t="str">
        <f>IF(AND(b_BDVSA!R1116&lt;&gt;"",b_BDVSA!R1116&lt;&gt;0)=TRUE,IF(b_BDVSA!R1116&gt;0,"D","A"),"")</f>
        <v/>
      </c>
      <c r="U1116" s="126" t="str">
        <f>IF(b_BDVSA!S1116&lt;&gt;"",ABS(b_BDVSA!S1116),"")</f>
        <v/>
      </c>
      <c r="V1116" s="125" t="str">
        <f>IF(b_BDVSA!V1116&lt;&gt;"",ABS(b_BDVSA!V1116),"")</f>
        <v/>
      </c>
      <c r="W1116" s="125" t="str">
        <f>IF(AND(b_BDVSA!V1116&lt;&gt;"",b_BDVSA!V1116&lt;&gt;0)=TRUE,IF(b_BDVSA!V1116&gt;0,"D","A"),"")</f>
        <v/>
      </c>
      <c r="X1116" s="125" t="str">
        <f>IF(b_BDVSA!W1116&lt;&gt;"",ABS(b_BDVSA!W1116),"")</f>
        <v/>
      </c>
      <c r="Y1116" s="125" t="str">
        <f>IF(AND(b_BDVSA!W1116&lt;&gt;"",b_BDVSA!W1116&lt;&gt;0)=TRUE,IF(b_BDVSA!W1116&gt;0,"D","A"),"")</f>
        <v/>
      </c>
      <c r="Z1116" s="126" t="str">
        <f>IF(b_BDVSA!X1116&lt;&gt;"",ABS(b_BDVSA!X1116),"")</f>
        <v/>
      </c>
    </row>
    <row r="1117" spans="1:26">
      <c r="A1117" s="117" t="str">
        <f>IF(dati_pdc!A1113&lt;&gt;"",IF(dati_pdc!D1113=1,RIGHT(dati_pdc!A1113,dati_pdc!E1113),dati_pdc!A1113),"")</f>
        <v/>
      </c>
      <c r="B1117" s="117" t="str">
        <f>IF(dati_pdc!B1113&lt;&gt;"",dati_pdc!B1113,"")</f>
        <v/>
      </c>
      <c r="C1117" s="117" t="str">
        <f>IF(dati_pdc!C1113&lt;&gt;"",dati_pdc!C1113,"")</f>
        <v/>
      </c>
      <c r="D1117" s="117" t="str">
        <f>IF(dati_pdc!D1113&lt;&gt;"",dati_pdc!D1113,"")</f>
        <v/>
      </c>
      <c r="E1117" s="125" t="str">
        <f>IF(b_BDVSA!F1117&lt;&gt;"",ABS(b_BDVSA!F1117),"")</f>
        <v/>
      </c>
      <c r="F1117" s="125" t="str">
        <f>IF(AND(b_BDVSA!F1117&lt;&gt;"",b_BDVSA!F1117&lt;&gt;0)=TRUE,IF(b_BDVSA!F1117&gt;0,"D","A"),"")</f>
        <v/>
      </c>
      <c r="G1117" s="125" t="str">
        <f>IF(b_BDVSA!G1117&lt;&gt;"",ABS(b_BDVSA!G1117),"")</f>
        <v/>
      </c>
      <c r="H1117" s="125" t="str">
        <f>IF(AND(b_BDVSA!G1117&lt;&gt;"",b_BDVSA!G1117&lt;&gt;0)=TRUE,IF(b_BDVSA!G1117&gt;0,"D","A"),"")</f>
        <v/>
      </c>
      <c r="I1117" s="125" t="str">
        <f>IF(b_BDVSA!H1117&lt;&gt;"",ABS(b_BDVSA!H1117),"")</f>
        <v/>
      </c>
      <c r="J1117" s="125" t="str">
        <f>IF(AND(b_BDVSA!H1117&lt;&gt;"",b_BDVSA!H1117&lt;&gt;0)=TRUE,IF(b_BDVSA!H1117&gt;0,"D","A"),"")</f>
        <v/>
      </c>
      <c r="K1117" s="126" t="str">
        <f>IF(b_BDVSA!I1117&lt;&gt;"",ABS(b_BDVSA!I1117),"")</f>
        <v/>
      </c>
      <c r="L1117" s="125" t="str">
        <f>IF(b_BDVSA!L1117&lt;&gt;"",ABS(b_BDVSA!L1117),"")</f>
        <v/>
      </c>
      <c r="M1117" s="125" t="str">
        <f>IF(AND(b_BDVSA!L1117&lt;&gt;"",b_BDVSA!L1117&lt;&gt;0)=TRUE,IF(b_BDVSA!L1117&gt;0,"D","A"),"")</f>
        <v/>
      </c>
      <c r="N1117" s="125" t="str">
        <f>IF(b_BDVSA!M1117&lt;&gt;"",ABS(b_BDVSA!M1117),"")</f>
        <v/>
      </c>
      <c r="O1117" s="125" t="str">
        <f>IF(AND(b_BDVSA!M1117&lt;&gt;"",b_BDVSA!M1117&lt;&gt;0)=TRUE,IF(b_BDVSA!M1117&gt;0,"D","A"),"")</f>
        <v/>
      </c>
      <c r="P1117" s="126" t="str">
        <f>IF(b_BDVSA!N1117&lt;&gt;"",ABS(b_BDVSA!N1117),"")</f>
        <v/>
      </c>
      <c r="Q1117" s="125" t="str">
        <f>IF(b_BDVSA!Q1117&lt;&gt;"",ABS(b_BDVSA!Q1117),"")</f>
        <v/>
      </c>
      <c r="R1117" s="125" t="str">
        <f>IF(AND(b_BDVSA!Q1117&lt;&gt;"",b_BDVSA!Q1117&lt;&gt;0)=TRUE,IF(b_BDVSA!Q1117&gt;0,"D","A"),"")</f>
        <v/>
      </c>
      <c r="S1117" s="125" t="str">
        <f>IF(b_BDVSA!R1117&lt;&gt;"",ABS(b_BDVSA!R1117),"")</f>
        <v/>
      </c>
      <c r="T1117" s="125" t="str">
        <f>IF(AND(b_BDVSA!R1117&lt;&gt;"",b_BDVSA!R1117&lt;&gt;0)=TRUE,IF(b_BDVSA!R1117&gt;0,"D","A"),"")</f>
        <v/>
      </c>
      <c r="U1117" s="126" t="str">
        <f>IF(b_BDVSA!S1117&lt;&gt;"",ABS(b_BDVSA!S1117),"")</f>
        <v/>
      </c>
      <c r="V1117" s="125" t="str">
        <f>IF(b_BDVSA!V1117&lt;&gt;"",ABS(b_BDVSA!V1117),"")</f>
        <v/>
      </c>
      <c r="W1117" s="125" t="str">
        <f>IF(AND(b_BDVSA!V1117&lt;&gt;"",b_BDVSA!V1117&lt;&gt;0)=TRUE,IF(b_BDVSA!V1117&gt;0,"D","A"),"")</f>
        <v/>
      </c>
      <c r="X1117" s="125" t="str">
        <f>IF(b_BDVSA!W1117&lt;&gt;"",ABS(b_BDVSA!W1117),"")</f>
        <v/>
      </c>
      <c r="Y1117" s="125" t="str">
        <f>IF(AND(b_BDVSA!W1117&lt;&gt;"",b_BDVSA!W1117&lt;&gt;0)=TRUE,IF(b_BDVSA!W1117&gt;0,"D","A"),"")</f>
        <v/>
      </c>
      <c r="Z1117" s="126" t="str">
        <f>IF(b_BDVSA!X1117&lt;&gt;"",ABS(b_BDVSA!X1117),"")</f>
        <v/>
      </c>
    </row>
    <row r="1118" spans="1:26">
      <c r="A1118" s="117" t="str">
        <f>IF(dati_pdc!A1114&lt;&gt;"",IF(dati_pdc!D1114=1,RIGHT(dati_pdc!A1114,dati_pdc!E1114),dati_pdc!A1114),"")</f>
        <v/>
      </c>
      <c r="B1118" s="117" t="str">
        <f>IF(dati_pdc!B1114&lt;&gt;"",dati_pdc!B1114,"")</f>
        <v/>
      </c>
      <c r="C1118" s="117" t="str">
        <f>IF(dati_pdc!C1114&lt;&gt;"",dati_pdc!C1114,"")</f>
        <v/>
      </c>
      <c r="D1118" s="117" t="str">
        <f>IF(dati_pdc!D1114&lt;&gt;"",dati_pdc!D1114,"")</f>
        <v/>
      </c>
      <c r="E1118" s="125" t="str">
        <f>IF(b_BDVSA!F1118&lt;&gt;"",ABS(b_BDVSA!F1118),"")</f>
        <v/>
      </c>
      <c r="F1118" s="125" t="str">
        <f>IF(AND(b_BDVSA!F1118&lt;&gt;"",b_BDVSA!F1118&lt;&gt;0)=TRUE,IF(b_BDVSA!F1118&gt;0,"D","A"),"")</f>
        <v/>
      </c>
      <c r="G1118" s="125" t="str">
        <f>IF(b_BDVSA!G1118&lt;&gt;"",ABS(b_BDVSA!G1118),"")</f>
        <v/>
      </c>
      <c r="H1118" s="125" t="str">
        <f>IF(AND(b_BDVSA!G1118&lt;&gt;"",b_BDVSA!G1118&lt;&gt;0)=TRUE,IF(b_BDVSA!G1118&gt;0,"D","A"),"")</f>
        <v/>
      </c>
      <c r="I1118" s="125" t="str">
        <f>IF(b_BDVSA!H1118&lt;&gt;"",ABS(b_BDVSA!H1118),"")</f>
        <v/>
      </c>
      <c r="J1118" s="125" t="str">
        <f>IF(AND(b_BDVSA!H1118&lt;&gt;"",b_BDVSA!H1118&lt;&gt;0)=TRUE,IF(b_BDVSA!H1118&gt;0,"D","A"),"")</f>
        <v/>
      </c>
      <c r="K1118" s="126" t="str">
        <f>IF(b_BDVSA!I1118&lt;&gt;"",ABS(b_BDVSA!I1118),"")</f>
        <v/>
      </c>
      <c r="L1118" s="125" t="str">
        <f>IF(b_BDVSA!L1118&lt;&gt;"",ABS(b_BDVSA!L1118),"")</f>
        <v/>
      </c>
      <c r="M1118" s="125" t="str">
        <f>IF(AND(b_BDVSA!L1118&lt;&gt;"",b_BDVSA!L1118&lt;&gt;0)=TRUE,IF(b_BDVSA!L1118&gt;0,"D","A"),"")</f>
        <v/>
      </c>
      <c r="N1118" s="125" t="str">
        <f>IF(b_BDVSA!M1118&lt;&gt;"",ABS(b_BDVSA!M1118),"")</f>
        <v/>
      </c>
      <c r="O1118" s="125" t="str">
        <f>IF(AND(b_BDVSA!M1118&lt;&gt;"",b_BDVSA!M1118&lt;&gt;0)=TRUE,IF(b_BDVSA!M1118&gt;0,"D","A"),"")</f>
        <v/>
      </c>
      <c r="P1118" s="126" t="str">
        <f>IF(b_BDVSA!N1118&lt;&gt;"",ABS(b_BDVSA!N1118),"")</f>
        <v/>
      </c>
      <c r="Q1118" s="125" t="str">
        <f>IF(b_BDVSA!Q1118&lt;&gt;"",ABS(b_BDVSA!Q1118),"")</f>
        <v/>
      </c>
      <c r="R1118" s="125" t="str">
        <f>IF(AND(b_BDVSA!Q1118&lt;&gt;"",b_BDVSA!Q1118&lt;&gt;0)=TRUE,IF(b_BDVSA!Q1118&gt;0,"D","A"),"")</f>
        <v/>
      </c>
      <c r="S1118" s="125" t="str">
        <f>IF(b_BDVSA!R1118&lt;&gt;"",ABS(b_BDVSA!R1118),"")</f>
        <v/>
      </c>
      <c r="T1118" s="125" t="str">
        <f>IF(AND(b_BDVSA!R1118&lt;&gt;"",b_BDVSA!R1118&lt;&gt;0)=TRUE,IF(b_BDVSA!R1118&gt;0,"D","A"),"")</f>
        <v/>
      </c>
      <c r="U1118" s="126" t="str">
        <f>IF(b_BDVSA!S1118&lt;&gt;"",ABS(b_BDVSA!S1118),"")</f>
        <v/>
      </c>
      <c r="V1118" s="125" t="str">
        <f>IF(b_BDVSA!V1118&lt;&gt;"",ABS(b_BDVSA!V1118),"")</f>
        <v/>
      </c>
      <c r="W1118" s="125" t="str">
        <f>IF(AND(b_BDVSA!V1118&lt;&gt;"",b_BDVSA!V1118&lt;&gt;0)=TRUE,IF(b_BDVSA!V1118&gt;0,"D","A"),"")</f>
        <v/>
      </c>
      <c r="X1118" s="125" t="str">
        <f>IF(b_BDVSA!W1118&lt;&gt;"",ABS(b_BDVSA!W1118),"")</f>
        <v/>
      </c>
      <c r="Y1118" s="125" t="str">
        <f>IF(AND(b_BDVSA!W1118&lt;&gt;"",b_BDVSA!W1118&lt;&gt;0)=TRUE,IF(b_BDVSA!W1118&gt;0,"D","A"),"")</f>
        <v/>
      </c>
      <c r="Z1118" s="126" t="str">
        <f>IF(b_BDVSA!X1118&lt;&gt;"",ABS(b_BDVSA!X1118),"")</f>
        <v/>
      </c>
    </row>
    <row r="1119" spans="1:26">
      <c r="A1119" s="117" t="str">
        <f>IF(dati_pdc!A1115&lt;&gt;"",IF(dati_pdc!D1115=1,RIGHT(dati_pdc!A1115,dati_pdc!E1115),dati_pdc!A1115),"")</f>
        <v/>
      </c>
      <c r="B1119" s="117" t="str">
        <f>IF(dati_pdc!B1115&lt;&gt;"",dati_pdc!B1115,"")</f>
        <v/>
      </c>
      <c r="C1119" s="117" t="str">
        <f>IF(dati_pdc!C1115&lt;&gt;"",dati_pdc!C1115,"")</f>
        <v/>
      </c>
      <c r="D1119" s="117" t="str">
        <f>IF(dati_pdc!D1115&lt;&gt;"",dati_pdc!D1115,"")</f>
        <v/>
      </c>
      <c r="E1119" s="125" t="str">
        <f>IF(b_BDVSA!F1119&lt;&gt;"",ABS(b_BDVSA!F1119),"")</f>
        <v/>
      </c>
      <c r="F1119" s="125" t="str">
        <f>IF(AND(b_BDVSA!F1119&lt;&gt;"",b_BDVSA!F1119&lt;&gt;0)=TRUE,IF(b_BDVSA!F1119&gt;0,"D","A"),"")</f>
        <v/>
      </c>
      <c r="G1119" s="125" t="str">
        <f>IF(b_BDVSA!G1119&lt;&gt;"",ABS(b_BDVSA!G1119),"")</f>
        <v/>
      </c>
      <c r="H1119" s="125" t="str">
        <f>IF(AND(b_BDVSA!G1119&lt;&gt;"",b_BDVSA!G1119&lt;&gt;0)=TRUE,IF(b_BDVSA!G1119&gt;0,"D","A"),"")</f>
        <v/>
      </c>
      <c r="I1119" s="125" t="str">
        <f>IF(b_BDVSA!H1119&lt;&gt;"",ABS(b_BDVSA!H1119),"")</f>
        <v/>
      </c>
      <c r="J1119" s="125" t="str">
        <f>IF(AND(b_BDVSA!H1119&lt;&gt;"",b_BDVSA!H1119&lt;&gt;0)=TRUE,IF(b_BDVSA!H1119&gt;0,"D","A"),"")</f>
        <v/>
      </c>
      <c r="K1119" s="126" t="str">
        <f>IF(b_BDVSA!I1119&lt;&gt;"",ABS(b_BDVSA!I1119),"")</f>
        <v/>
      </c>
      <c r="L1119" s="125" t="str">
        <f>IF(b_BDVSA!L1119&lt;&gt;"",ABS(b_BDVSA!L1119),"")</f>
        <v/>
      </c>
      <c r="M1119" s="125" t="str">
        <f>IF(AND(b_BDVSA!L1119&lt;&gt;"",b_BDVSA!L1119&lt;&gt;0)=TRUE,IF(b_BDVSA!L1119&gt;0,"D","A"),"")</f>
        <v/>
      </c>
      <c r="N1119" s="125" t="str">
        <f>IF(b_BDVSA!M1119&lt;&gt;"",ABS(b_BDVSA!M1119),"")</f>
        <v/>
      </c>
      <c r="O1119" s="125" t="str">
        <f>IF(AND(b_BDVSA!M1119&lt;&gt;"",b_BDVSA!M1119&lt;&gt;0)=TRUE,IF(b_BDVSA!M1119&gt;0,"D","A"),"")</f>
        <v/>
      </c>
      <c r="P1119" s="126" t="str">
        <f>IF(b_BDVSA!N1119&lt;&gt;"",ABS(b_BDVSA!N1119),"")</f>
        <v/>
      </c>
      <c r="Q1119" s="125" t="str">
        <f>IF(b_BDVSA!Q1119&lt;&gt;"",ABS(b_BDVSA!Q1119),"")</f>
        <v/>
      </c>
      <c r="R1119" s="125" t="str">
        <f>IF(AND(b_BDVSA!Q1119&lt;&gt;"",b_BDVSA!Q1119&lt;&gt;0)=TRUE,IF(b_BDVSA!Q1119&gt;0,"D","A"),"")</f>
        <v/>
      </c>
      <c r="S1119" s="125" t="str">
        <f>IF(b_BDVSA!R1119&lt;&gt;"",ABS(b_BDVSA!R1119),"")</f>
        <v/>
      </c>
      <c r="T1119" s="125" t="str">
        <f>IF(AND(b_BDVSA!R1119&lt;&gt;"",b_BDVSA!R1119&lt;&gt;0)=TRUE,IF(b_BDVSA!R1119&gt;0,"D","A"),"")</f>
        <v/>
      </c>
      <c r="U1119" s="126" t="str">
        <f>IF(b_BDVSA!S1119&lt;&gt;"",ABS(b_BDVSA!S1119),"")</f>
        <v/>
      </c>
      <c r="V1119" s="125" t="str">
        <f>IF(b_BDVSA!V1119&lt;&gt;"",ABS(b_BDVSA!V1119),"")</f>
        <v/>
      </c>
      <c r="W1119" s="125" t="str">
        <f>IF(AND(b_BDVSA!V1119&lt;&gt;"",b_BDVSA!V1119&lt;&gt;0)=TRUE,IF(b_BDVSA!V1119&gt;0,"D","A"),"")</f>
        <v/>
      </c>
      <c r="X1119" s="125" t="str">
        <f>IF(b_BDVSA!W1119&lt;&gt;"",ABS(b_BDVSA!W1119),"")</f>
        <v/>
      </c>
      <c r="Y1119" s="125" t="str">
        <f>IF(AND(b_BDVSA!W1119&lt;&gt;"",b_BDVSA!W1119&lt;&gt;0)=TRUE,IF(b_BDVSA!W1119&gt;0,"D","A"),"")</f>
        <v/>
      </c>
      <c r="Z1119" s="126" t="str">
        <f>IF(b_BDVSA!X1119&lt;&gt;"",ABS(b_BDVSA!X1119),"")</f>
        <v/>
      </c>
    </row>
    <row r="1120" spans="1:26">
      <c r="A1120" s="117" t="str">
        <f>IF(dati_pdc!A1116&lt;&gt;"",IF(dati_pdc!D1116=1,RIGHT(dati_pdc!A1116,dati_pdc!E1116),dati_pdc!A1116),"")</f>
        <v/>
      </c>
      <c r="B1120" s="117" t="str">
        <f>IF(dati_pdc!B1116&lt;&gt;"",dati_pdc!B1116,"")</f>
        <v/>
      </c>
      <c r="C1120" s="117" t="str">
        <f>IF(dati_pdc!C1116&lt;&gt;"",dati_pdc!C1116,"")</f>
        <v/>
      </c>
      <c r="D1120" s="117" t="str">
        <f>IF(dati_pdc!D1116&lt;&gt;"",dati_pdc!D1116,"")</f>
        <v/>
      </c>
      <c r="E1120" s="125" t="str">
        <f>IF(b_BDVSA!F1120&lt;&gt;"",ABS(b_BDVSA!F1120),"")</f>
        <v/>
      </c>
      <c r="F1120" s="125" t="str">
        <f>IF(AND(b_BDVSA!F1120&lt;&gt;"",b_BDVSA!F1120&lt;&gt;0)=TRUE,IF(b_BDVSA!F1120&gt;0,"D","A"),"")</f>
        <v/>
      </c>
      <c r="G1120" s="125" t="str">
        <f>IF(b_BDVSA!G1120&lt;&gt;"",ABS(b_BDVSA!G1120),"")</f>
        <v/>
      </c>
      <c r="H1120" s="125" t="str">
        <f>IF(AND(b_BDVSA!G1120&lt;&gt;"",b_BDVSA!G1120&lt;&gt;0)=TRUE,IF(b_BDVSA!G1120&gt;0,"D","A"),"")</f>
        <v/>
      </c>
      <c r="I1120" s="125" t="str">
        <f>IF(b_BDVSA!H1120&lt;&gt;"",ABS(b_BDVSA!H1120),"")</f>
        <v/>
      </c>
      <c r="J1120" s="125" t="str">
        <f>IF(AND(b_BDVSA!H1120&lt;&gt;"",b_BDVSA!H1120&lt;&gt;0)=TRUE,IF(b_BDVSA!H1120&gt;0,"D","A"),"")</f>
        <v/>
      </c>
      <c r="K1120" s="126" t="str">
        <f>IF(b_BDVSA!I1120&lt;&gt;"",ABS(b_BDVSA!I1120),"")</f>
        <v/>
      </c>
      <c r="L1120" s="125" t="str">
        <f>IF(b_BDVSA!L1120&lt;&gt;"",ABS(b_BDVSA!L1120),"")</f>
        <v/>
      </c>
      <c r="M1120" s="125" t="str">
        <f>IF(AND(b_BDVSA!L1120&lt;&gt;"",b_BDVSA!L1120&lt;&gt;0)=TRUE,IF(b_BDVSA!L1120&gt;0,"D","A"),"")</f>
        <v/>
      </c>
      <c r="N1120" s="125" t="str">
        <f>IF(b_BDVSA!M1120&lt;&gt;"",ABS(b_BDVSA!M1120),"")</f>
        <v/>
      </c>
      <c r="O1120" s="125" t="str">
        <f>IF(AND(b_BDVSA!M1120&lt;&gt;"",b_BDVSA!M1120&lt;&gt;0)=TRUE,IF(b_BDVSA!M1120&gt;0,"D","A"),"")</f>
        <v/>
      </c>
      <c r="P1120" s="126" t="str">
        <f>IF(b_BDVSA!N1120&lt;&gt;"",ABS(b_BDVSA!N1120),"")</f>
        <v/>
      </c>
      <c r="Q1120" s="125" t="str">
        <f>IF(b_BDVSA!Q1120&lt;&gt;"",ABS(b_BDVSA!Q1120),"")</f>
        <v/>
      </c>
      <c r="R1120" s="125" t="str">
        <f>IF(AND(b_BDVSA!Q1120&lt;&gt;"",b_BDVSA!Q1120&lt;&gt;0)=TRUE,IF(b_BDVSA!Q1120&gt;0,"D","A"),"")</f>
        <v/>
      </c>
      <c r="S1120" s="125" t="str">
        <f>IF(b_BDVSA!R1120&lt;&gt;"",ABS(b_BDVSA!R1120),"")</f>
        <v/>
      </c>
      <c r="T1120" s="125" t="str">
        <f>IF(AND(b_BDVSA!R1120&lt;&gt;"",b_BDVSA!R1120&lt;&gt;0)=TRUE,IF(b_BDVSA!R1120&gt;0,"D","A"),"")</f>
        <v/>
      </c>
      <c r="U1120" s="126" t="str">
        <f>IF(b_BDVSA!S1120&lt;&gt;"",ABS(b_BDVSA!S1120),"")</f>
        <v/>
      </c>
      <c r="V1120" s="125" t="str">
        <f>IF(b_BDVSA!V1120&lt;&gt;"",ABS(b_BDVSA!V1120),"")</f>
        <v/>
      </c>
      <c r="W1120" s="125" t="str">
        <f>IF(AND(b_BDVSA!V1120&lt;&gt;"",b_BDVSA!V1120&lt;&gt;0)=TRUE,IF(b_BDVSA!V1120&gt;0,"D","A"),"")</f>
        <v/>
      </c>
      <c r="X1120" s="125" t="str">
        <f>IF(b_BDVSA!W1120&lt;&gt;"",ABS(b_BDVSA!W1120),"")</f>
        <v/>
      </c>
      <c r="Y1120" s="125" t="str">
        <f>IF(AND(b_BDVSA!W1120&lt;&gt;"",b_BDVSA!W1120&lt;&gt;0)=TRUE,IF(b_BDVSA!W1120&gt;0,"D","A"),"")</f>
        <v/>
      </c>
      <c r="Z1120" s="126" t="str">
        <f>IF(b_BDVSA!X1120&lt;&gt;"",ABS(b_BDVSA!X1120),"")</f>
        <v/>
      </c>
    </row>
    <row r="1121" spans="1:26">
      <c r="A1121" s="117" t="str">
        <f>IF(dati_pdc!A1117&lt;&gt;"",IF(dati_pdc!D1117=1,RIGHT(dati_pdc!A1117,dati_pdc!E1117),dati_pdc!A1117),"")</f>
        <v/>
      </c>
      <c r="B1121" s="117" t="str">
        <f>IF(dati_pdc!B1117&lt;&gt;"",dati_pdc!B1117,"")</f>
        <v/>
      </c>
      <c r="C1121" s="117" t="str">
        <f>IF(dati_pdc!C1117&lt;&gt;"",dati_pdc!C1117,"")</f>
        <v/>
      </c>
      <c r="D1121" s="117" t="str">
        <f>IF(dati_pdc!D1117&lt;&gt;"",dati_pdc!D1117,"")</f>
        <v/>
      </c>
      <c r="E1121" s="125" t="str">
        <f>IF(b_BDVSA!F1121&lt;&gt;"",ABS(b_BDVSA!F1121),"")</f>
        <v/>
      </c>
      <c r="F1121" s="125" t="str">
        <f>IF(AND(b_BDVSA!F1121&lt;&gt;"",b_BDVSA!F1121&lt;&gt;0)=TRUE,IF(b_BDVSA!F1121&gt;0,"D","A"),"")</f>
        <v/>
      </c>
      <c r="G1121" s="125" t="str">
        <f>IF(b_BDVSA!G1121&lt;&gt;"",ABS(b_BDVSA!G1121),"")</f>
        <v/>
      </c>
      <c r="H1121" s="125" t="str">
        <f>IF(AND(b_BDVSA!G1121&lt;&gt;"",b_BDVSA!G1121&lt;&gt;0)=TRUE,IF(b_BDVSA!G1121&gt;0,"D","A"),"")</f>
        <v/>
      </c>
      <c r="I1121" s="125" t="str">
        <f>IF(b_BDVSA!H1121&lt;&gt;"",ABS(b_BDVSA!H1121),"")</f>
        <v/>
      </c>
      <c r="J1121" s="125" t="str">
        <f>IF(AND(b_BDVSA!H1121&lt;&gt;"",b_BDVSA!H1121&lt;&gt;0)=TRUE,IF(b_BDVSA!H1121&gt;0,"D","A"),"")</f>
        <v/>
      </c>
      <c r="K1121" s="126" t="str">
        <f>IF(b_BDVSA!I1121&lt;&gt;"",ABS(b_BDVSA!I1121),"")</f>
        <v/>
      </c>
      <c r="L1121" s="125" t="str">
        <f>IF(b_BDVSA!L1121&lt;&gt;"",ABS(b_BDVSA!L1121),"")</f>
        <v/>
      </c>
      <c r="M1121" s="125" t="str">
        <f>IF(AND(b_BDVSA!L1121&lt;&gt;"",b_BDVSA!L1121&lt;&gt;0)=TRUE,IF(b_BDVSA!L1121&gt;0,"D","A"),"")</f>
        <v/>
      </c>
      <c r="N1121" s="125" t="str">
        <f>IF(b_BDVSA!M1121&lt;&gt;"",ABS(b_BDVSA!M1121),"")</f>
        <v/>
      </c>
      <c r="O1121" s="125" t="str">
        <f>IF(AND(b_BDVSA!M1121&lt;&gt;"",b_BDVSA!M1121&lt;&gt;0)=TRUE,IF(b_BDVSA!M1121&gt;0,"D","A"),"")</f>
        <v/>
      </c>
      <c r="P1121" s="126" t="str">
        <f>IF(b_BDVSA!N1121&lt;&gt;"",ABS(b_BDVSA!N1121),"")</f>
        <v/>
      </c>
      <c r="Q1121" s="125" t="str">
        <f>IF(b_BDVSA!Q1121&lt;&gt;"",ABS(b_BDVSA!Q1121),"")</f>
        <v/>
      </c>
      <c r="R1121" s="125" t="str">
        <f>IF(AND(b_BDVSA!Q1121&lt;&gt;"",b_BDVSA!Q1121&lt;&gt;0)=TRUE,IF(b_BDVSA!Q1121&gt;0,"D","A"),"")</f>
        <v/>
      </c>
      <c r="S1121" s="125" t="str">
        <f>IF(b_BDVSA!R1121&lt;&gt;"",ABS(b_BDVSA!R1121),"")</f>
        <v/>
      </c>
      <c r="T1121" s="125" t="str">
        <f>IF(AND(b_BDVSA!R1121&lt;&gt;"",b_BDVSA!R1121&lt;&gt;0)=TRUE,IF(b_BDVSA!R1121&gt;0,"D","A"),"")</f>
        <v/>
      </c>
      <c r="U1121" s="126" t="str">
        <f>IF(b_BDVSA!S1121&lt;&gt;"",ABS(b_BDVSA!S1121),"")</f>
        <v/>
      </c>
      <c r="V1121" s="125" t="str">
        <f>IF(b_BDVSA!V1121&lt;&gt;"",ABS(b_BDVSA!V1121),"")</f>
        <v/>
      </c>
      <c r="W1121" s="125" t="str">
        <f>IF(AND(b_BDVSA!V1121&lt;&gt;"",b_BDVSA!V1121&lt;&gt;0)=TRUE,IF(b_BDVSA!V1121&gt;0,"D","A"),"")</f>
        <v/>
      </c>
      <c r="X1121" s="125" t="str">
        <f>IF(b_BDVSA!W1121&lt;&gt;"",ABS(b_BDVSA!W1121),"")</f>
        <v/>
      </c>
      <c r="Y1121" s="125" t="str">
        <f>IF(AND(b_BDVSA!W1121&lt;&gt;"",b_BDVSA!W1121&lt;&gt;0)=TRUE,IF(b_BDVSA!W1121&gt;0,"D","A"),"")</f>
        <v/>
      </c>
      <c r="Z1121" s="126" t="str">
        <f>IF(b_BDVSA!X1121&lt;&gt;"",ABS(b_BDVSA!X1121),"")</f>
        <v/>
      </c>
    </row>
    <row r="1122" spans="1:26">
      <c r="A1122" s="117" t="str">
        <f>IF(dati_pdc!A1118&lt;&gt;"",IF(dati_pdc!D1118=1,RIGHT(dati_pdc!A1118,dati_pdc!E1118),dati_pdc!A1118),"")</f>
        <v/>
      </c>
      <c r="B1122" s="117" t="str">
        <f>IF(dati_pdc!B1118&lt;&gt;"",dati_pdc!B1118,"")</f>
        <v/>
      </c>
      <c r="C1122" s="117" t="str">
        <f>IF(dati_pdc!C1118&lt;&gt;"",dati_pdc!C1118,"")</f>
        <v/>
      </c>
      <c r="D1122" s="117" t="str">
        <f>IF(dati_pdc!D1118&lt;&gt;"",dati_pdc!D1118,"")</f>
        <v/>
      </c>
      <c r="E1122" s="125" t="str">
        <f>IF(b_BDVSA!F1122&lt;&gt;"",ABS(b_BDVSA!F1122),"")</f>
        <v/>
      </c>
      <c r="F1122" s="125" t="str">
        <f>IF(AND(b_BDVSA!F1122&lt;&gt;"",b_BDVSA!F1122&lt;&gt;0)=TRUE,IF(b_BDVSA!F1122&gt;0,"D","A"),"")</f>
        <v/>
      </c>
      <c r="G1122" s="125" t="str">
        <f>IF(b_BDVSA!G1122&lt;&gt;"",ABS(b_BDVSA!G1122),"")</f>
        <v/>
      </c>
      <c r="H1122" s="125" t="str">
        <f>IF(AND(b_BDVSA!G1122&lt;&gt;"",b_BDVSA!G1122&lt;&gt;0)=TRUE,IF(b_BDVSA!G1122&gt;0,"D","A"),"")</f>
        <v/>
      </c>
      <c r="I1122" s="125" t="str">
        <f>IF(b_BDVSA!H1122&lt;&gt;"",ABS(b_BDVSA!H1122),"")</f>
        <v/>
      </c>
      <c r="J1122" s="125" t="str">
        <f>IF(AND(b_BDVSA!H1122&lt;&gt;"",b_BDVSA!H1122&lt;&gt;0)=TRUE,IF(b_BDVSA!H1122&gt;0,"D","A"),"")</f>
        <v/>
      </c>
      <c r="K1122" s="126" t="str">
        <f>IF(b_BDVSA!I1122&lt;&gt;"",ABS(b_BDVSA!I1122),"")</f>
        <v/>
      </c>
      <c r="L1122" s="125" t="str">
        <f>IF(b_BDVSA!L1122&lt;&gt;"",ABS(b_BDVSA!L1122),"")</f>
        <v/>
      </c>
      <c r="M1122" s="125" t="str">
        <f>IF(AND(b_BDVSA!L1122&lt;&gt;"",b_BDVSA!L1122&lt;&gt;0)=TRUE,IF(b_BDVSA!L1122&gt;0,"D","A"),"")</f>
        <v/>
      </c>
      <c r="N1122" s="125" t="str">
        <f>IF(b_BDVSA!M1122&lt;&gt;"",ABS(b_BDVSA!M1122),"")</f>
        <v/>
      </c>
      <c r="O1122" s="125" t="str">
        <f>IF(AND(b_BDVSA!M1122&lt;&gt;"",b_BDVSA!M1122&lt;&gt;0)=TRUE,IF(b_BDVSA!M1122&gt;0,"D","A"),"")</f>
        <v/>
      </c>
      <c r="P1122" s="126" t="str">
        <f>IF(b_BDVSA!N1122&lt;&gt;"",ABS(b_BDVSA!N1122),"")</f>
        <v/>
      </c>
      <c r="Q1122" s="125" t="str">
        <f>IF(b_BDVSA!Q1122&lt;&gt;"",ABS(b_BDVSA!Q1122),"")</f>
        <v/>
      </c>
      <c r="R1122" s="125" t="str">
        <f>IF(AND(b_BDVSA!Q1122&lt;&gt;"",b_BDVSA!Q1122&lt;&gt;0)=TRUE,IF(b_BDVSA!Q1122&gt;0,"D","A"),"")</f>
        <v/>
      </c>
      <c r="S1122" s="125" t="str">
        <f>IF(b_BDVSA!R1122&lt;&gt;"",ABS(b_BDVSA!R1122),"")</f>
        <v/>
      </c>
      <c r="T1122" s="125" t="str">
        <f>IF(AND(b_BDVSA!R1122&lt;&gt;"",b_BDVSA!R1122&lt;&gt;0)=TRUE,IF(b_BDVSA!R1122&gt;0,"D","A"),"")</f>
        <v/>
      </c>
      <c r="U1122" s="126" t="str">
        <f>IF(b_BDVSA!S1122&lt;&gt;"",ABS(b_BDVSA!S1122),"")</f>
        <v/>
      </c>
      <c r="V1122" s="125" t="str">
        <f>IF(b_BDVSA!V1122&lt;&gt;"",ABS(b_BDVSA!V1122),"")</f>
        <v/>
      </c>
      <c r="W1122" s="125" t="str">
        <f>IF(AND(b_BDVSA!V1122&lt;&gt;"",b_BDVSA!V1122&lt;&gt;0)=TRUE,IF(b_BDVSA!V1122&gt;0,"D","A"),"")</f>
        <v/>
      </c>
      <c r="X1122" s="125" t="str">
        <f>IF(b_BDVSA!W1122&lt;&gt;"",ABS(b_BDVSA!W1122),"")</f>
        <v/>
      </c>
      <c r="Y1122" s="125" t="str">
        <f>IF(AND(b_BDVSA!W1122&lt;&gt;"",b_BDVSA!W1122&lt;&gt;0)=TRUE,IF(b_BDVSA!W1122&gt;0,"D","A"),"")</f>
        <v/>
      </c>
      <c r="Z1122" s="126" t="str">
        <f>IF(b_BDVSA!X1122&lt;&gt;"",ABS(b_BDVSA!X1122),"")</f>
        <v/>
      </c>
    </row>
    <row r="1123" spans="1:26">
      <c r="A1123" s="117" t="str">
        <f>IF(dati_pdc!A1119&lt;&gt;"",IF(dati_pdc!D1119=1,RIGHT(dati_pdc!A1119,dati_pdc!E1119),dati_pdc!A1119),"")</f>
        <v/>
      </c>
      <c r="B1123" s="117" t="str">
        <f>IF(dati_pdc!B1119&lt;&gt;"",dati_pdc!B1119,"")</f>
        <v/>
      </c>
      <c r="C1123" s="117" t="str">
        <f>IF(dati_pdc!C1119&lt;&gt;"",dati_pdc!C1119,"")</f>
        <v/>
      </c>
      <c r="D1123" s="117" t="str">
        <f>IF(dati_pdc!D1119&lt;&gt;"",dati_pdc!D1119,"")</f>
        <v/>
      </c>
      <c r="E1123" s="125" t="str">
        <f>IF(b_BDVSA!F1123&lt;&gt;"",ABS(b_BDVSA!F1123),"")</f>
        <v/>
      </c>
      <c r="F1123" s="125" t="str">
        <f>IF(AND(b_BDVSA!F1123&lt;&gt;"",b_BDVSA!F1123&lt;&gt;0)=TRUE,IF(b_BDVSA!F1123&gt;0,"D","A"),"")</f>
        <v/>
      </c>
      <c r="G1123" s="125" t="str">
        <f>IF(b_BDVSA!G1123&lt;&gt;"",ABS(b_BDVSA!G1123),"")</f>
        <v/>
      </c>
      <c r="H1123" s="125" t="str">
        <f>IF(AND(b_BDVSA!G1123&lt;&gt;"",b_BDVSA!G1123&lt;&gt;0)=TRUE,IF(b_BDVSA!G1123&gt;0,"D","A"),"")</f>
        <v/>
      </c>
      <c r="I1123" s="125" t="str">
        <f>IF(b_BDVSA!H1123&lt;&gt;"",ABS(b_BDVSA!H1123),"")</f>
        <v/>
      </c>
      <c r="J1123" s="125" t="str">
        <f>IF(AND(b_BDVSA!H1123&lt;&gt;"",b_BDVSA!H1123&lt;&gt;0)=TRUE,IF(b_BDVSA!H1123&gt;0,"D","A"),"")</f>
        <v/>
      </c>
      <c r="K1123" s="126" t="str">
        <f>IF(b_BDVSA!I1123&lt;&gt;"",ABS(b_BDVSA!I1123),"")</f>
        <v/>
      </c>
      <c r="L1123" s="125" t="str">
        <f>IF(b_BDVSA!L1123&lt;&gt;"",ABS(b_BDVSA!L1123),"")</f>
        <v/>
      </c>
      <c r="M1123" s="125" t="str">
        <f>IF(AND(b_BDVSA!L1123&lt;&gt;"",b_BDVSA!L1123&lt;&gt;0)=TRUE,IF(b_BDVSA!L1123&gt;0,"D","A"),"")</f>
        <v/>
      </c>
      <c r="N1123" s="125" t="str">
        <f>IF(b_BDVSA!M1123&lt;&gt;"",ABS(b_BDVSA!M1123),"")</f>
        <v/>
      </c>
      <c r="O1123" s="125" t="str">
        <f>IF(AND(b_BDVSA!M1123&lt;&gt;"",b_BDVSA!M1123&lt;&gt;0)=TRUE,IF(b_BDVSA!M1123&gt;0,"D","A"),"")</f>
        <v/>
      </c>
      <c r="P1123" s="126" t="str">
        <f>IF(b_BDVSA!N1123&lt;&gt;"",ABS(b_BDVSA!N1123),"")</f>
        <v/>
      </c>
      <c r="Q1123" s="125" t="str">
        <f>IF(b_BDVSA!Q1123&lt;&gt;"",ABS(b_BDVSA!Q1123),"")</f>
        <v/>
      </c>
      <c r="R1123" s="125" t="str">
        <f>IF(AND(b_BDVSA!Q1123&lt;&gt;"",b_BDVSA!Q1123&lt;&gt;0)=TRUE,IF(b_BDVSA!Q1123&gt;0,"D","A"),"")</f>
        <v/>
      </c>
      <c r="S1123" s="125" t="str">
        <f>IF(b_BDVSA!R1123&lt;&gt;"",ABS(b_BDVSA!R1123),"")</f>
        <v/>
      </c>
      <c r="T1123" s="125" t="str">
        <f>IF(AND(b_BDVSA!R1123&lt;&gt;"",b_BDVSA!R1123&lt;&gt;0)=TRUE,IF(b_BDVSA!R1123&gt;0,"D","A"),"")</f>
        <v/>
      </c>
      <c r="U1123" s="126" t="str">
        <f>IF(b_BDVSA!S1123&lt;&gt;"",ABS(b_BDVSA!S1123),"")</f>
        <v/>
      </c>
      <c r="V1123" s="125" t="str">
        <f>IF(b_BDVSA!V1123&lt;&gt;"",ABS(b_BDVSA!V1123),"")</f>
        <v/>
      </c>
      <c r="W1123" s="125" t="str">
        <f>IF(AND(b_BDVSA!V1123&lt;&gt;"",b_BDVSA!V1123&lt;&gt;0)=TRUE,IF(b_BDVSA!V1123&gt;0,"D","A"),"")</f>
        <v/>
      </c>
      <c r="X1123" s="125" t="str">
        <f>IF(b_BDVSA!W1123&lt;&gt;"",ABS(b_BDVSA!W1123),"")</f>
        <v/>
      </c>
      <c r="Y1123" s="125" t="str">
        <f>IF(AND(b_BDVSA!W1123&lt;&gt;"",b_BDVSA!W1123&lt;&gt;0)=TRUE,IF(b_BDVSA!W1123&gt;0,"D","A"),"")</f>
        <v/>
      </c>
      <c r="Z1123" s="126" t="str">
        <f>IF(b_BDVSA!X1123&lt;&gt;"",ABS(b_BDVSA!X1123),"")</f>
        <v/>
      </c>
    </row>
    <row r="1124" spans="1:26">
      <c r="A1124" s="117" t="str">
        <f>IF(dati_pdc!A1120&lt;&gt;"",IF(dati_pdc!D1120=1,RIGHT(dati_pdc!A1120,dati_pdc!E1120),dati_pdc!A1120),"")</f>
        <v/>
      </c>
      <c r="B1124" s="117" t="str">
        <f>IF(dati_pdc!B1120&lt;&gt;"",dati_pdc!B1120,"")</f>
        <v/>
      </c>
      <c r="C1124" s="117" t="str">
        <f>IF(dati_pdc!C1120&lt;&gt;"",dati_pdc!C1120,"")</f>
        <v/>
      </c>
      <c r="D1124" s="117" t="str">
        <f>IF(dati_pdc!D1120&lt;&gt;"",dati_pdc!D1120,"")</f>
        <v/>
      </c>
      <c r="E1124" s="125" t="str">
        <f>IF(b_BDVSA!F1124&lt;&gt;"",ABS(b_BDVSA!F1124),"")</f>
        <v/>
      </c>
      <c r="F1124" s="125" t="str">
        <f>IF(AND(b_BDVSA!F1124&lt;&gt;"",b_BDVSA!F1124&lt;&gt;0)=TRUE,IF(b_BDVSA!F1124&gt;0,"D","A"),"")</f>
        <v/>
      </c>
      <c r="G1124" s="125" t="str">
        <f>IF(b_BDVSA!G1124&lt;&gt;"",ABS(b_BDVSA!G1124),"")</f>
        <v/>
      </c>
      <c r="H1124" s="125" t="str">
        <f>IF(AND(b_BDVSA!G1124&lt;&gt;"",b_BDVSA!G1124&lt;&gt;0)=TRUE,IF(b_BDVSA!G1124&gt;0,"D","A"),"")</f>
        <v/>
      </c>
      <c r="I1124" s="125" t="str">
        <f>IF(b_BDVSA!H1124&lt;&gt;"",ABS(b_BDVSA!H1124),"")</f>
        <v/>
      </c>
      <c r="J1124" s="125" t="str">
        <f>IF(AND(b_BDVSA!H1124&lt;&gt;"",b_BDVSA!H1124&lt;&gt;0)=TRUE,IF(b_BDVSA!H1124&gt;0,"D","A"),"")</f>
        <v/>
      </c>
      <c r="K1124" s="126" t="str">
        <f>IF(b_BDVSA!I1124&lt;&gt;"",ABS(b_BDVSA!I1124),"")</f>
        <v/>
      </c>
      <c r="L1124" s="125" t="str">
        <f>IF(b_BDVSA!L1124&lt;&gt;"",ABS(b_BDVSA!L1124),"")</f>
        <v/>
      </c>
      <c r="M1124" s="125" t="str">
        <f>IF(AND(b_BDVSA!L1124&lt;&gt;"",b_BDVSA!L1124&lt;&gt;0)=TRUE,IF(b_BDVSA!L1124&gt;0,"D","A"),"")</f>
        <v/>
      </c>
      <c r="N1124" s="125" t="str">
        <f>IF(b_BDVSA!M1124&lt;&gt;"",ABS(b_BDVSA!M1124),"")</f>
        <v/>
      </c>
      <c r="O1124" s="125" t="str">
        <f>IF(AND(b_BDVSA!M1124&lt;&gt;"",b_BDVSA!M1124&lt;&gt;0)=TRUE,IF(b_BDVSA!M1124&gt;0,"D","A"),"")</f>
        <v/>
      </c>
      <c r="P1124" s="126" t="str">
        <f>IF(b_BDVSA!N1124&lt;&gt;"",ABS(b_BDVSA!N1124),"")</f>
        <v/>
      </c>
      <c r="Q1124" s="125" t="str">
        <f>IF(b_BDVSA!Q1124&lt;&gt;"",ABS(b_BDVSA!Q1124),"")</f>
        <v/>
      </c>
      <c r="R1124" s="125" t="str">
        <f>IF(AND(b_BDVSA!Q1124&lt;&gt;"",b_BDVSA!Q1124&lt;&gt;0)=TRUE,IF(b_BDVSA!Q1124&gt;0,"D","A"),"")</f>
        <v/>
      </c>
      <c r="S1124" s="125" t="str">
        <f>IF(b_BDVSA!R1124&lt;&gt;"",ABS(b_BDVSA!R1124),"")</f>
        <v/>
      </c>
      <c r="T1124" s="125" t="str">
        <f>IF(AND(b_BDVSA!R1124&lt;&gt;"",b_BDVSA!R1124&lt;&gt;0)=TRUE,IF(b_BDVSA!R1124&gt;0,"D","A"),"")</f>
        <v/>
      </c>
      <c r="U1124" s="126" t="str">
        <f>IF(b_BDVSA!S1124&lt;&gt;"",ABS(b_BDVSA!S1124),"")</f>
        <v/>
      </c>
      <c r="V1124" s="125" t="str">
        <f>IF(b_BDVSA!V1124&lt;&gt;"",ABS(b_BDVSA!V1124),"")</f>
        <v/>
      </c>
      <c r="W1124" s="125" t="str">
        <f>IF(AND(b_BDVSA!V1124&lt;&gt;"",b_BDVSA!V1124&lt;&gt;0)=TRUE,IF(b_BDVSA!V1124&gt;0,"D","A"),"")</f>
        <v/>
      </c>
      <c r="X1124" s="125" t="str">
        <f>IF(b_BDVSA!W1124&lt;&gt;"",ABS(b_BDVSA!W1124),"")</f>
        <v/>
      </c>
      <c r="Y1124" s="125" t="str">
        <f>IF(AND(b_BDVSA!W1124&lt;&gt;"",b_BDVSA!W1124&lt;&gt;0)=TRUE,IF(b_BDVSA!W1124&gt;0,"D","A"),"")</f>
        <v/>
      </c>
      <c r="Z1124" s="126" t="str">
        <f>IF(b_BDVSA!X1124&lt;&gt;"",ABS(b_BDVSA!X1124),"")</f>
        <v/>
      </c>
    </row>
    <row r="1125" spans="1:26">
      <c r="A1125" s="117" t="str">
        <f>IF(dati_pdc!A1121&lt;&gt;"",IF(dati_pdc!D1121=1,RIGHT(dati_pdc!A1121,dati_pdc!E1121),dati_pdc!A1121),"")</f>
        <v/>
      </c>
      <c r="B1125" s="117" t="str">
        <f>IF(dati_pdc!B1121&lt;&gt;"",dati_pdc!B1121,"")</f>
        <v/>
      </c>
      <c r="C1125" s="117" t="str">
        <f>IF(dati_pdc!C1121&lt;&gt;"",dati_pdc!C1121,"")</f>
        <v/>
      </c>
      <c r="D1125" s="117" t="str">
        <f>IF(dati_pdc!D1121&lt;&gt;"",dati_pdc!D1121,"")</f>
        <v/>
      </c>
      <c r="E1125" s="125" t="str">
        <f>IF(b_BDVSA!F1125&lt;&gt;"",ABS(b_BDVSA!F1125),"")</f>
        <v/>
      </c>
      <c r="F1125" s="125" t="str">
        <f>IF(AND(b_BDVSA!F1125&lt;&gt;"",b_BDVSA!F1125&lt;&gt;0)=TRUE,IF(b_BDVSA!F1125&gt;0,"D","A"),"")</f>
        <v/>
      </c>
      <c r="G1125" s="125" t="str">
        <f>IF(b_BDVSA!G1125&lt;&gt;"",ABS(b_BDVSA!G1125),"")</f>
        <v/>
      </c>
      <c r="H1125" s="125" t="str">
        <f>IF(AND(b_BDVSA!G1125&lt;&gt;"",b_BDVSA!G1125&lt;&gt;0)=TRUE,IF(b_BDVSA!G1125&gt;0,"D","A"),"")</f>
        <v/>
      </c>
      <c r="I1125" s="125" t="str">
        <f>IF(b_BDVSA!H1125&lt;&gt;"",ABS(b_BDVSA!H1125),"")</f>
        <v/>
      </c>
      <c r="J1125" s="125" t="str">
        <f>IF(AND(b_BDVSA!H1125&lt;&gt;"",b_BDVSA!H1125&lt;&gt;0)=TRUE,IF(b_BDVSA!H1125&gt;0,"D","A"),"")</f>
        <v/>
      </c>
      <c r="K1125" s="126" t="str">
        <f>IF(b_BDVSA!I1125&lt;&gt;"",ABS(b_BDVSA!I1125),"")</f>
        <v/>
      </c>
      <c r="L1125" s="125" t="str">
        <f>IF(b_BDVSA!L1125&lt;&gt;"",ABS(b_BDVSA!L1125),"")</f>
        <v/>
      </c>
      <c r="M1125" s="125" t="str">
        <f>IF(AND(b_BDVSA!L1125&lt;&gt;"",b_BDVSA!L1125&lt;&gt;0)=TRUE,IF(b_BDVSA!L1125&gt;0,"D","A"),"")</f>
        <v/>
      </c>
      <c r="N1125" s="125" t="str">
        <f>IF(b_BDVSA!M1125&lt;&gt;"",ABS(b_BDVSA!M1125),"")</f>
        <v/>
      </c>
      <c r="O1125" s="125" t="str">
        <f>IF(AND(b_BDVSA!M1125&lt;&gt;"",b_BDVSA!M1125&lt;&gt;0)=TRUE,IF(b_BDVSA!M1125&gt;0,"D","A"),"")</f>
        <v/>
      </c>
      <c r="P1125" s="126" t="str">
        <f>IF(b_BDVSA!N1125&lt;&gt;"",ABS(b_BDVSA!N1125),"")</f>
        <v/>
      </c>
      <c r="Q1125" s="125" t="str">
        <f>IF(b_BDVSA!Q1125&lt;&gt;"",ABS(b_BDVSA!Q1125),"")</f>
        <v/>
      </c>
      <c r="R1125" s="125" t="str">
        <f>IF(AND(b_BDVSA!Q1125&lt;&gt;"",b_BDVSA!Q1125&lt;&gt;0)=TRUE,IF(b_BDVSA!Q1125&gt;0,"D","A"),"")</f>
        <v/>
      </c>
      <c r="S1125" s="125" t="str">
        <f>IF(b_BDVSA!R1125&lt;&gt;"",ABS(b_BDVSA!R1125),"")</f>
        <v/>
      </c>
      <c r="T1125" s="125" t="str">
        <f>IF(AND(b_BDVSA!R1125&lt;&gt;"",b_BDVSA!R1125&lt;&gt;0)=TRUE,IF(b_BDVSA!R1125&gt;0,"D","A"),"")</f>
        <v/>
      </c>
      <c r="U1125" s="126" t="str">
        <f>IF(b_BDVSA!S1125&lt;&gt;"",ABS(b_BDVSA!S1125),"")</f>
        <v/>
      </c>
      <c r="V1125" s="125" t="str">
        <f>IF(b_BDVSA!V1125&lt;&gt;"",ABS(b_BDVSA!V1125),"")</f>
        <v/>
      </c>
      <c r="W1125" s="125" t="str">
        <f>IF(AND(b_BDVSA!V1125&lt;&gt;"",b_BDVSA!V1125&lt;&gt;0)=TRUE,IF(b_BDVSA!V1125&gt;0,"D","A"),"")</f>
        <v/>
      </c>
      <c r="X1125" s="125" t="str">
        <f>IF(b_BDVSA!W1125&lt;&gt;"",ABS(b_BDVSA!W1125),"")</f>
        <v/>
      </c>
      <c r="Y1125" s="125" t="str">
        <f>IF(AND(b_BDVSA!W1125&lt;&gt;"",b_BDVSA!W1125&lt;&gt;0)=TRUE,IF(b_BDVSA!W1125&gt;0,"D","A"),"")</f>
        <v/>
      </c>
      <c r="Z1125" s="126" t="str">
        <f>IF(b_BDVSA!X1125&lt;&gt;"",ABS(b_BDVSA!X1125),"")</f>
        <v/>
      </c>
    </row>
    <row r="1126" spans="1:26">
      <c r="A1126" s="117" t="str">
        <f>IF(dati_pdc!A1122&lt;&gt;"",IF(dati_pdc!D1122=1,RIGHT(dati_pdc!A1122,dati_pdc!E1122),dati_pdc!A1122),"")</f>
        <v/>
      </c>
      <c r="B1126" s="117" t="str">
        <f>IF(dati_pdc!B1122&lt;&gt;"",dati_pdc!B1122,"")</f>
        <v/>
      </c>
      <c r="C1126" s="117" t="str">
        <f>IF(dati_pdc!C1122&lt;&gt;"",dati_pdc!C1122,"")</f>
        <v/>
      </c>
      <c r="D1126" s="117" t="str">
        <f>IF(dati_pdc!D1122&lt;&gt;"",dati_pdc!D1122,"")</f>
        <v/>
      </c>
      <c r="E1126" s="125" t="str">
        <f>IF(b_BDVSA!F1126&lt;&gt;"",ABS(b_BDVSA!F1126),"")</f>
        <v/>
      </c>
      <c r="F1126" s="125" t="str">
        <f>IF(AND(b_BDVSA!F1126&lt;&gt;"",b_BDVSA!F1126&lt;&gt;0)=TRUE,IF(b_BDVSA!F1126&gt;0,"D","A"),"")</f>
        <v/>
      </c>
      <c r="G1126" s="125" t="str">
        <f>IF(b_BDVSA!G1126&lt;&gt;"",ABS(b_BDVSA!G1126),"")</f>
        <v/>
      </c>
      <c r="H1126" s="125" t="str">
        <f>IF(AND(b_BDVSA!G1126&lt;&gt;"",b_BDVSA!G1126&lt;&gt;0)=TRUE,IF(b_BDVSA!G1126&gt;0,"D","A"),"")</f>
        <v/>
      </c>
      <c r="I1126" s="125" t="str">
        <f>IF(b_BDVSA!H1126&lt;&gt;"",ABS(b_BDVSA!H1126),"")</f>
        <v/>
      </c>
      <c r="J1126" s="125" t="str">
        <f>IF(AND(b_BDVSA!H1126&lt;&gt;"",b_BDVSA!H1126&lt;&gt;0)=TRUE,IF(b_BDVSA!H1126&gt;0,"D","A"),"")</f>
        <v/>
      </c>
      <c r="K1126" s="126" t="str">
        <f>IF(b_BDVSA!I1126&lt;&gt;"",ABS(b_BDVSA!I1126),"")</f>
        <v/>
      </c>
      <c r="L1126" s="125" t="str">
        <f>IF(b_BDVSA!L1126&lt;&gt;"",ABS(b_BDVSA!L1126),"")</f>
        <v/>
      </c>
      <c r="M1126" s="125" t="str">
        <f>IF(AND(b_BDVSA!L1126&lt;&gt;"",b_BDVSA!L1126&lt;&gt;0)=TRUE,IF(b_BDVSA!L1126&gt;0,"D","A"),"")</f>
        <v/>
      </c>
      <c r="N1126" s="125" t="str">
        <f>IF(b_BDVSA!M1126&lt;&gt;"",ABS(b_BDVSA!M1126),"")</f>
        <v/>
      </c>
      <c r="O1126" s="125" t="str">
        <f>IF(AND(b_BDVSA!M1126&lt;&gt;"",b_BDVSA!M1126&lt;&gt;0)=TRUE,IF(b_BDVSA!M1126&gt;0,"D","A"),"")</f>
        <v/>
      </c>
      <c r="P1126" s="126" t="str">
        <f>IF(b_BDVSA!N1126&lt;&gt;"",ABS(b_BDVSA!N1126),"")</f>
        <v/>
      </c>
      <c r="Q1126" s="125" t="str">
        <f>IF(b_BDVSA!Q1126&lt;&gt;"",ABS(b_BDVSA!Q1126),"")</f>
        <v/>
      </c>
      <c r="R1126" s="125" t="str">
        <f>IF(AND(b_BDVSA!Q1126&lt;&gt;"",b_BDVSA!Q1126&lt;&gt;0)=TRUE,IF(b_BDVSA!Q1126&gt;0,"D","A"),"")</f>
        <v/>
      </c>
      <c r="S1126" s="125" t="str">
        <f>IF(b_BDVSA!R1126&lt;&gt;"",ABS(b_BDVSA!R1126),"")</f>
        <v/>
      </c>
      <c r="T1126" s="125" t="str">
        <f>IF(AND(b_BDVSA!R1126&lt;&gt;"",b_BDVSA!R1126&lt;&gt;0)=TRUE,IF(b_BDVSA!R1126&gt;0,"D","A"),"")</f>
        <v/>
      </c>
      <c r="U1126" s="126" t="str">
        <f>IF(b_BDVSA!S1126&lt;&gt;"",ABS(b_BDVSA!S1126),"")</f>
        <v/>
      </c>
      <c r="V1126" s="125" t="str">
        <f>IF(b_BDVSA!V1126&lt;&gt;"",ABS(b_BDVSA!V1126),"")</f>
        <v/>
      </c>
      <c r="W1126" s="125" t="str">
        <f>IF(AND(b_BDVSA!V1126&lt;&gt;"",b_BDVSA!V1126&lt;&gt;0)=TRUE,IF(b_BDVSA!V1126&gt;0,"D","A"),"")</f>
        <v/>
      </c>
      <c r="X1126" s="125" t="str">
        <f>IF(b_BDVSA!W1126&lt;&gt;"",ABS(b_BDVSA!W1126),"")</f>
        <v/>
      </c>
      <c r="Y1126" s="125" t="str">
        <f>IF(AND(b_BDVSA!W1126&lt;&gt;"",b_BDVSA!W1126&lt;&gt;0)=TRUE,IF(b_BDVSA!W1126&gt;0,"D","A"),"")</f>
        <v/>
      </c>
      <c r="Z1126" s="126" t="str">
        <f>IF(b_BDVSA!X1126&lt;&gt;"",ABS(b_BDVSA!X1126),"")</f>
        <v/>
      </c>
    </row>
    <row r="1127" spans="1:26">
      <c r="A1127" s="117" t="str">
        <f>IF(dati_pdc!A1123&lt;&gt;"",IF(dati_pdc!D1123=1,RIGHT(dati_pdc!A1123,dati_pdc!E1123),dati_pdc!A1123),"")</f>
        <v/>
      </c>
      <c r="B1127" s="117" t="str">
        <f>IF(dati_pdc!B1123&lt;&gt;"",dati_pdc!B1123,"")</f>
        <v/>
      </c>
      <c r="C1127" s="117" t="str">
        <f>IF(dati_pdc!C1123&lt;&gt;"",dati_pdc!C1123,"")</f>
        <v/>
      </c>
      <c r="D1127" s="117" t="str">
        <f>IF(dati_pdc!D1123&lt;&gt;"",dati_pdc!D1123,"")</f>
        <v/>
      </c>
      <c r="E1127" s="125" t="str">
        <f>IF(b_BDVSA!F1127&lt;&gt;"",ABS(b_BDVSA!F1127),"")</f>
        <v/>
      </c>
      <c r="F1127" s="125" t="str">
        <f>IF(AND(b_BDVSA!F1127&lt;&gt;"",b_BDVSA!F1127&lt;&gt;0)=TRUE,IF(b_BDVSA!F1127&gt;0,"D","A"),"")</f>
        <v/>
      </c>
      <c r="G1127" s="125" t="str">
        <f>IF(b_BDVSA!G1127&lt;&gt;"",ABS(b_BDVSA!G1127),"")</f>
        <v/>
      </c>
      <c r="H1127" s="125" t="str">
        <f>IF(AND(b_BDVSA!G1127&lt;&gt;"",b_BDVSA!G1127&lt;&gt;0)=TRUE,IF(b_BDVSA!G1127&gt;0,"D","A"),"")</f>
        <v/>
      </c>
      <c r="I1127" s="125" t="str">
        <f>IF(b_BDVSA!H1127&lt;&gt;"",ABS(b_BDVSA!H1127),"")</f>
        <v/>
      </c>
      <c r="J1127" s="125" t="str">
        <f>IF(AND(b_BDVSA!H1127&lt;&gt;"",b_BDVSA!H1127&lt;&gt;0)=TRUE,IF(b_BDVSA!H1127&gt;0,"D","A"),"")</f>
        <v/>
      </c>
      <c r="K1127" s="126" t="str">
        <f>IF(b_BDVSA!I1127&lt;&gt;"",ABS(b_BDVSA!I1127),"")</f>
        <v/>
      </c>
      <c r="L1127" s="125" t="str">
        <f>IF(b_BDVSA!L1127&lt;&gt;"",ABS(b_BDVSA!L1127),"")</f>
        <v/>
      </c>
      <c r="M1127" s="125" t="str">
        <f>IF(AND(b_BDVSA!L1127&lt;&gt;"",b_BDVSA!L1127&lt;&gt;0)=TRUE,IF(b_BDVSA!L1127&gt;0,"D","A"),"")</f>
        <v/>
      </c>
      <c r="N1127" s="125" t="str">
        <f>IF(b_BDVSA!M1127&lt;&gt;"",ABS(b_BDVSA!M1127),"")</f>
        <v/>
      </c>
      <c r="O1127" s="125" t="str">
        <f>IF(AND(b_BDVSA!M1127&lt;&gt;"",b_BDVSA!M1127&lt;&gt;0)=TRUE,IF(b_BDVSA!M1127&gt;0,"D","A"),"")</f>
        <v/>
      </c>
      <c r="P1127" s="126" t="str">
        <f>IF(b_BDVSA!N1127&lt;&gt;"",ABS(b_BDVSA!N1127),"")</f>
        <v/>
      </c>
      <c r="Q1127" s="125" t="str">
        <f>IF(b_BDVSA!Q1127&lt;&gt;"",ABS(b_BDVSA!Q1127),"")</f>
        <v/>
      </c>
      <c r="R1127" s="125" t="str">
        <f>IF(AND(b_BDVSA!Q1127&lt;&gt;"",b_BDVSA!Q1127&lt;&gt;0)=TRUE,IF(b_BDVSA!Q1127&gt;0,"D","A"),"")</f>
        <v/>
      </c>
      <c r="S1127" s="125" t="str">
        <f>IF(b_BDVSA!R1127&lt;&gt;"",ABS(b_BDVSA!R1127),"")</f>
        <v/>
      </c>
      <c r="T1127" s="125" t="str">
        <f>IF(AND(b_BDVSA!R1127&lt;&gt;"",b_BDVSA!R1127&lt;&gt;0)=TRUE,IF(b_BDVSA!R1127&gt;0,"D","A"),"")</f>
        <v/>
      </c>
      <c r="U1127" s="126" t="str">
        <f>IF(b_BDVSA!S1127&lt;&gt;"",ABS(b_BDVSA!S1127),"")</f>
        <v/>
      </c>
      <c r="V1127" s="125" t="str">
        <f>IF(b_BDVSA!V1127&lt;&gt;"",ABS(b_BDVSA!V1127),"")</f>
        <v/>
      </c>
      <c r="W1127" s="125" t="str">
        <f>IF(AND(b_BDVSA!V1127&lt;&gt;"",b_BDVSA!V1127&lt;&gt;0)=TRUE,IF(b_BDVSA!V1127&gt;0,"D","A"),"")</f>
        <v/>
      </c>
      <c r="X1127" s="125" t="str">
        <f>IF(b_BDVSA!W1127&lt;&gt;"",ABS(b_BDVSA!W1127),"")</f>
        <v/>
      </c>
      <c r="Y1127" s="125" t="str">
        <f>IF(AND(b_BDVSA!W1127&lt;&gt;"",b_BDVSA!W1127&lt;&gt;0)=TRUE,IF(b_BDVSA!W1127&gt;0,"D","A"),"")</f>
        <v/>
      </c>
      <c r="Z1127" s="126" t="str">
        <f>IF(b_BDVSA!X1127&lt;&gt;"",ABS(b_BDVSA!X1127),"")</f>
        <v/>
      </c>
    </row>
    <row r="1128" spans="1:26">
      <c r="A1128" s="117" t="str">
        <f>IF(dati_pdc!A1124&lt;&gt;"",IF(dati_pdc!D1124=1,RIGHT(dati_pdc!A1124,dati_pdc!E1124),dati_pdc!A1124),"")</f>
        <v/>
      </c>
      <c r="B1128" s="117" t="str">
        <f>IF(dati_pdc!B1124&lt;&gt;"",dati_pdc!B1124,"")</f>
        <v/>
      </c>
      <c r="C1128" s="117" t="str">
        <f>IF(dati_pdc!C1124&lt;&gt;"",dati_pdc!C1124,"")</f>
        <v/>
      </c>
      <c r="D1128" s="117" t="str">
        <f>IF(dati_pdc!D1124&lt;&gt;"",dati_pdc!D1124,"")</f>
        <v/>
      </c>
      <c r="E1128" s="125" t="str">
        <f>IF(b_BDVSA!F1128&lt;&gt;"",ABS(b_BDVSA!F1128),"")</f>
        <v/>
      </c>
      <c r="F1128" s="125" t="str">
        <f>IF(AND(b_BDVSA!F1128&lt;&gt;"",b_BDVSA!F1128&lt;&gt;0)=TRUE,IF(b_BDVSA!F1128&gt;0,"D","A"),"")</f>
        <v/>
      </c>
      <c r="G1128" s="125" t="str">
        <f>IF(b_BDVSA!G1128&lt;&gt;"",ABS(b_BDVSA!G1128),"")</f>
        <v/>
      </c>
      <c r="H1128" s="125" t="str">
        <f>IF(AND(b_BDVSA!G1128&lt;&gt;"",b_BDVSA!G1128&lt;&gt;0)=TRUE,IF(b_BDVSA!G1128&gt;0,"D","A"),"")</f>
        <v/>
      </c>
      <c r="I1128" s="125" t="str">
        <f>IF(b_BDVSA!H1128&lt;&gt;"",ABS(b_BDVSA!H1128),"")</f>
        <v/>
      </c>
      <c r="J1128" s="125" t="str">
        <f>IF(AND(b_BDVSA!H1128&lt;&gt;"",b_BDVSA!H1128&lt;&gt;0)=TRUE,IF(b_BDVSA!H1128&gt;0,"D","A"),"")</f>
        <v/>
      </c>
      <c r="K1128" s="126" t="str">
        <f>IF(b_BDVSA!I1128&lt;&gt;"",ABS(b_BDVSA!I1128),"")</f>
        <v/>
      </c>
      <c r="L1128" s="125" t="str">
        <f>IF(b_BDVSA!L1128&lt;&gt;"",ABS(b_BDVSA!L1128),"")</f>
        <v/>
      </c>
      <c r="M1128" s="125" t="str">
        <f>IF(AND(b_BDVSA!L1128&lt;&gt;"",b_BDVSA!L1128&lt;&gt;0)=TRUE,IF(b_BDVSA!L1128&gt;0,"D","A"),"")</f>
        <v/>
      </c>
      <c r="N1128" s="125" t="str">
        <f>IF(b_BDVSA!M1128&lt;&gt;"",ABS(b_BDVSA!M1128),"")</f>
        <v/>
      </c>
      <c r="O1128" s="125" t="str">
        <f>IF(AND(b_BDVSA!M1128&lt;&gt;"",b_BDVSA!M1128&lt;&gt;0)=TRUE,IF(b_BDVSA!M1128&gt;0,"D","A"),"")</f>
        <v/>
      </c>
      <c r="P1128" s="126" t="str">
        <f>IF(b_BDVSA!N1128&lt;&gt;"",ABS(b_BDVSA!N1128),"")</f>
        <v/>
      </c>
      <c r="Q1128" s="125" t="str">
        <f>IF(b_BDVSA!Q1128&lt;&gt;"",ABS(b_BDVSA!Q1128),"")</f>
        <v/>
      </c>
      <c r="R1128" s="125" t="str">
        <f>IF(AND(b_BDVSA!Q1128&lt;&gt;"",b_BDVSA!Q1128&lt;&gt;0)=TRUE,IF(b_BDVSA!Q1128&gt;0,"D","A"),"")</f>
        <v/>
      </c>
      <c r="S1128" s="125" t="str">
        <f>IF(b_BDVSA!R1128&lt;&gt;"",ABS(b_BDVSA!R1128),"")</f>
        <v/>
      </c>
      <c r="T1128" s="125" t="str">
        <f>IF(AND(b_BDVSA!R1128&lt;&gt;"",b_BDVSA!R1128&lt;&gt;0)=TRUE,IF(b_BDVSA!R1128&gt;0,"D","A"),"")</f>
        <v/>
      </c>
      <c r="U1128" s="126" t="str">
        <f>IF(b_BDVSA!S1128&lt;&gt;"",ABS(b_BDVSA!S1128),"")</f>
        <v/>
      </c>
      <c r="V1128" s="125" t="str">
        <f>IF(b_BDVSA!V1128&lt;&gt;"",ABS(b_BDVSA!V1128),"")</f>
        <v/>
      </c>
      <c r="W1128" s="125" t="str">
        <f>IF(AND(b_BDVSA!V1128&lt;&gt;"",b_BDVSA!V1128&lt;&gt;0)=TRUE,IF(b_BDVSA!V1128&gt;0,"D","A"),"")</f>
        <v/>
      </c>
      <c r="X1128" s="125" t="str">
        <f>IF(b_BDVSA!W1128&lt;&gt;"",ABS(b_BDVSA!W1128),"")</f>
        <v/>
      </c>
      <c r="Y1128" s="125" t="str">
        <f>IF(AND(b_BDVSA!W1128&lt;&gt;"",b_BDVSA!W1128&lt;&gt;0)=TRUE,IF(b_BDVSA!W1128&gt;0,"D","A"),"")</f>
        <v/>
      </c>
      <c r="Z1128" s="126" t="str">
        <f>IF(b_BDVSA!X1128&lt;&gt;"",ABS(b_BDVSA!X1128),"")</f>
        <v/>
      </c>
    </row>
    <row r="1129" spans="1:26">
      <c r="A1129" s="117" t="str">
        <f>IF(dati_pdc!A1125&lt;&gt;"",IF(dati_pdc!D1125=1,RIGHT(dati_pdc!A1125,dati_pdc!E1125),dati_pdc!A1125),"")</f>
        <v/>
      </c>
      <c r="B1129" s="117" t="str">
        <f>IF(dati_pdc!B1125&lt;&gt;"",dati_pdc!B1125,"")</f>
        <v/>
      </c>
      <c r="C1129" s="117" t="str">
        <f>IF(dati_pdc!C1125&lt;&gt;"",dati_pdc!C1125,"")</f>
        <v/>
      </c>
      <c r="D1129" s="117" t="str">
        <f>IF(dati_pdc!D1125&lt;&gt;"",dati_pdc!D1125,"")</f>
        <v/>
      </c>
      <c r="E1129" s="125" t="str">
        <f>IF(b_BDVSA!F1129&lt;&gt;"",ABS(b_BDVSA!F1129),"")</f>
        <v/>
      </c>
      <c r="F1129" s="125" t="str">
        <f>IF(AND(b_BDVSA!F1129&lt;&gt;"",b_BDVSA!F1129&lt;&gt;0)=TRUE,IF(b_BDVSA!F1129&gt;0,"D","A"),"")</f>
        <v/>
      </c>
      <c r="G1129" s="125" t="str">
        <f>IF(b_BDVSA!G1129&lt;&gt;"",ABS(b_BDVSA!G1129),"")</f>
        <v/>
      </c>
      <c r="H1129" s="125" t="str">
        <f>IF(AND(b_BDVSA!G1129&lt;&gt;"",b_BDVSA!G1129&lt;&gt;0)=TRUE,IF(b_BDVSA!G1129&gt;0,"D","A"),"")</f>
        <v/>
      </c>
      <c r="I1129" s="125" t="str">
        <f>IF(b_BDVSA!H1129&lt;&gt;"",ABS(b_BDVSA!H1129),"")</f>
        <v/>
      </c>
      <c r="J1129" s="125" t="str">
        <f>IF(AND(b_BDVSA!H1129&lt;&gt;"",b_BDVSA!H1129&lt;&gt;0)=TRUE,IF(b_BDVSA!H1129&gt;0,"D","A"),"")</f>
        <v/>
      </c>
      <c r="K1129" s="126" t="str">
        <f>IF(b_BDVSA!I1129&lt;&gt;"",ABS(b_BDVSA!I1129),"")</f>
        <v/>
      </c>
      <c r="L1129" s="125" t="str">
        <f>IF(b_BDVSA!L1129&lt;&gt;"",ABS(b_BDVSA!L1129),"")</f>
        <v/>
      </c>
      <c r="M1129" s="125" t="str">
        <f>IF(AND(b_BDVSA!L1129&lt;&gt;"",b_BDVSA!L1129&lt;&gt;0)=TRUE,IF(b_BDVSA!L1129&gt;0,"D","A"),"")</f>
        <v/>
      </c>
      <c r="N1129" s="125" t="str">
        <f>IF(b_BDVSA!M1129&lt;&gt;"",ABS(b_BDVSA!M1129),"")</f>
        <v/>
      </c>
      <c r="O1129" s="125" t="str">
        <f>IF(AND(b_BDVSA!M1129&lt;&gt;"",b_BDVSA!M1129&lt;&gt;0)=TRUE,IF(b_BDVSA!M1129&gt;0,"D","A"),"")</f>
        <v/>
      </c>
      <c r="P1129" s="126" t="str">
        <f>IF(b_BDVSA!N1129&lt;&gt;"",ABS(b_BDVSA!N1129),"")</f>
        <v/>
      </c>
      <c r="Q1129" s="125" t="str">
        <f>IF(b_BDVSA!Q1129&lt;&gt;"",ABS(b_BDVSA!Q1129),"")</f>
        <v/>
      </c>
      <c r="R1129" s="125" t="str">
        <f>IF(AND(b_BDVSA!Q1129&lt;&gt;"",b_BDVSA!Q1129&lt;&gt;0)=TRUE,IF(b_BDVSA!Q1129&gt;0,"D","A"),"")</f>
        <v/>
      </c>
      <c r="S1129" s="125" t="str">
        <f>IF(b_BDVSA!R1129&lt;&gt;"",ABS(b_BDVSA!R1129),"")</f>
        <v/>
      </c>
      <c r="T1129" s="125" t="str">
        <f>IF(AND(b_BDVSA!R1129&lt;&gt;"",b_BDVSA!R1129&lt;&gt;0)=TRUE,IF(b_BDVSA!R1129&gt;0,"D","A"),"")</f>
        <v/>
      </c>
      <c r="U1129" s="126" t="str">
        <f>IF(b_BDVSA!S1129&lt;&gt;"",ABS(b_BDVSA!S1129),"")</f>
        <v/>
      </c>
      <c r="V1129" s="125" t="str">
        <f>IF(b_BDVSA!V1129&lt;&gt;"",ABS(b_BDVSA!V1129),"")</f>
        <v/>
      </c>
      <c r="W1129" s="125" t="str">
        <f>IF(AND(b_BDVSA!V1129&lt;&gt;"",b_BDVSA!V1129&lt;&gt;0)=TRUE,IF(b_BDVSA!V1129&gt;0,"D","A"),"")</f>
        <v/>
      </c>
      <c r="X1129" s="125" t="str">
        <f>IF(b_BDVSA!W1129&lt;&gt;"",ABS(b_BDVSA!W1129),"")</f>
        <v/>
      </c>
      <c r="Y1129" s="125" t="str">
        <f>IF(AND(b_BDVSA!W1129&lt;&gt;"",b_BDVSA!W1129&lt;&gt;0)=TRUE,IF(b_BDVSA!W1129&gt;0,"D","A"),"")</f>
        <v/>
      </c>
      <c r="Z1129" s="126" t="str">
        <f>IF(b_BDVSA!X1129&lt;&gt;"",ABS(b_BDVSA!X1129),"")</f>
        <v/>
      </c>
    </row>
    <row r="1130" spans="1:26">
      <c r="A1130" s="117" t="str">
        <f>IF(dati_pdc!A1126&lt;&gt;"",IF(dati_pdc!D1126=1,RIGHT(dati_pdc!A1126,dati_pdc!E1126),dati_pdc!A1126),"")</f>
        <v/>
      </c>
      <c r="B1130" s="117" t="str">
        <f>IF(dati_pdc!B1126&lt;&gt;"",dati_pdc!B1126,"")</f>
        <v/>
      </c>
      <c r="C1130" s="117" t="str">
        <f>IF(dati_pdc!C1126&lt;&gt;"",dati_pdc!C1126,"")</f>
        <v/>
      </c>
      <c r="D1130" s="117" t="str">
        <f>IF(dati_pdc!D1126&lt;&gt;"",dati_pdc!D1126,"")</f>
        <v/>
      </c>
      <c r="E1130" s="125" t="str">
        <f>IF(b_BDVSA!F1130&lt;&gt;"",ABS(b_BDVSA!F1130),"")</f>
        <v/>
      </c>
      <c r="F1130" s="125" t="str">
        <f>IF(AND(b_BDVSA!F1130&lt;&gt;"",b_BDVSA!F1130&lt;&gt;0)=TRUE,IF(b_BDVSA!F1130&gt;0,"D","A"),"")</f>
        <v/>
      </c>
      <c r="G1130" s="125" t="str">
        <f>IF(b_BDVSA!G1130&lt;&gt;"",ABS(b_BDVSA!G1130),"")</f>
        <v/>
      </c>
      <c r="H1130" s="125" t="str">
        <f>IF(AND(b_BDVSA!G1130&lt;&gt;"",b_BDVSA!G1130&lt;&gt;0)=TRUE,IF(b_BDVSA!G1130&gt;0,"D","A"),"")</f>
        <v/>
      </c>
      <c r="I1130" s="125" t="str">
        <f>IF(b_BDVSA!H1130&lt;&gt;"",ABS(b_BDVSA!H1130),"")</f>
        <v/>
      </c>
      <c r="J1130" s="125" t="str">
        <f>IF(AND(b_BDVSA!H1130&lt;&gt;"",b_BDVSA!H1130&lt;&gt;0)=TRUE,IF(b_BDVSA!H1130&gt;0,"D","A"),"")</f>
        <v/>
      </c>
      <c r="K1130" s="126" t="str">
        <f>IF(b_BDVSA!I1130&lt;&gt;"",ABS(b_BDVSA!I1130),"")</f>
        <v/>
      </c>
      <c r="L1130" s="125" t="str">
        <f>IF(b_BDVSA!L1130&lt;&gt;"",ABS(b_BDVSA!L1130),"")</f>
        <v/>
      </c>
      <c r="M1130" s="125" t="str">
        <f>IF(AND(b_BDVSA!L1130&lt;&gt;"",b_BDVSA!L1130&lt;&gt;0)=TRUE,IF(b_BDVSA!L1130&gt;0,"D","A"),"")</f>
        <v/>
      </c>
      <c r="N1130" s="125" t="str">
        <f>IF(b_BDVSA!M1130&lt;&gt;"",ABS(b_BDVSA!M1130),"")</f>
        <v/>
      </c>
      <c r="O1130" s="125" t="str">
        <f>IF(AND(b_BDVSA!M1130&lt;&gt;"",b_BDVSA!M1130&lt;&gt;0)=TRUE,IF(b_BDVSA!M1130&gt;0,"D","A"),"")</f>
        <v/>
      </c>
      <c r="P1130" s="126" t="str">
        <f>IF(b_BDVSA!N1130&lt;&gt;"",ABS(b_BDVSA!N1130),"")</f>
        <v/>
      </c>
      <c r="Q1130" s="125" t="str">
        <f>IF(b_BDVSA!Q1130&lt;&gt;"",ABS(b_BDVSA!Q1130),"")</f>
        <v/>
      </c>
      <c r="R1130" s="125" t="str">
        <f>IF(AND(b_BDVSA!Q1130&lt;&gt;"",b_BDVSA!Q1130&lt;&gt;0)=TRUE,IF(b_BDVSA!Q1130&gt;0,"D","A"),"")</f>
        <v/>
      </c>
      <c r="S1130" s="125" t="str">
        <f>IF(b_BDVSA!R1130&lt;&gt;"",ABS(b_BDVSA!R1130),"")</f>
        <v/>
      </c>
      <c r="T1130" s="125" t="str">
        <f>IF(AND(b_BDVSA!R1130&lt;&gt;"",b_BDVSA!R1130&lt;&gt;0)=TRUE,IF(b_BDVSA!R1130&gt;0,"D","A"),"")</f>
        <v/>
      </c>
      <c r="U1130" s="126" t="str">
        <f>IF(b_BDVSA!S1130&lt;&gt;"",ABS(b_BDVSA!S1130),"")</f>
        <v/>
      </c>
      <c r="V1130" s="125" t="str">
        <f>IF(b_BDVSA!V1130&lt;&gt;"",ABS(b_BDVSA!V1130),"")</f>
        <v/>
      </c>
      <c r="W1130" s="125" t="str">
        <f>IF(AND(b_BDVSA!V1130&lt;&gt;"",b_BDVSA!V1130&lt;&gt;0)=TRUE,IF(b_BDVSA!V1130&gt;0,"D","A"),"")</f>
        <v/>
      </c>
      <c r="X1130" s="125" t="str">
        <f>IF(b_BDVSA!W1130&lt;&gt;"",ABS(b_BDVSA!W1130),"")</f>
        <v/>
      </c>
      <c r="Y1130" s="125" t="str">
        <f>IF(AND(b_BDVSA!W1130&lt;&gt;"",b_BDVSA!W1130&lt;&gt;0)=TRUE,IF(b_BDVSA!W1130&gt;0,"D","A"),"")</f>
        <v/>
      </c>
      <c r="Z1130" s="126" t="str">
        <f>IF(b_BDVSA!X1130&lt;&gt;"",ABS(b_BDVSA!X1130),"")</f>
        <v/>
      </c>
    </row>
    <row r="1131" spans="1:26">
      <c r="A1131" s="117" t="str">
        <f>IF(dati_pdc!A1127&lt;&gt;"",IF(dati_pdc!D1127=1,RIGHT(dati_pdc!A1127,dati_pdc!E1127),dati_pdc!A1127),"")</f>
        <v/>
      </c>
      <c r="B1131" s="117" t="str">
        <f>IF(dati_pdc!B1127&lt;&gt;"",dati_pdc!B1127,"")</f>
        <v/>
      </c>
      <c r="C1131" s="117" t="str">
        <f>IF(dati_pdc!C1127&lt;&gt;"",dati_pdc!C1127,"")</f>
        <v/>
      </c>
      <c r="D1131" s="117" t="str">
        <f>IF(dati_pdc!D1127&lt;&gt;"",dati_pdc!D1127,"")</f>
        <v/>
      </c>
      <c r="E1131" s="125" t="str">
        <f>IF(b_BDVSA!F1131&lt;&gt;"",ABS(b_BDVSA!F1131),"")</f>
        <v/>
      </c>
      <c r="F1131" s="125" t="str">
        <f>IF(AND(b_BDVSA!F1131&lt;&gt;"",b_BDVSA!F1131&lt;&gt;0)=TRUE,IF(b_BDVSA!F1131&gt;0,"D","A"),"")</f>
        <v/>
      </c>
      <c r="G1131" s="125" t="str">
        <f>IF(b_BDVSA!G1131&lt;&gt;"",ABS(b_BDVSA!G1131),"")</f>
        <v/>
      </c>
      <c r="H1131" s="125" t="str">
        <f>IF(AND(b_BDVSA!G1131&lt;&gt;"",b_BDVSA!G1131&lt;&gt;0)=TRUE,IF(b_BDVSA!G1131&gt;0,"D","A"),"")</f>
        <v/>
      </c>
      <c r="I1131" s="125" t="str">
        <f>IF(b_BDVSA!H1131&lt;&gt;"",ABS(b_BDVSA!H1131),"")</f>
        <v/>
      </c>
      <c r="J1131" s="125" t="str">
        <f>IF(AND(b_BDVSA!H1131&lt;&gt;"",b_BDVSA!H1131&lt;&gt;0)=TRUE,IF(b_BDVSA!H1131&gt;0,"D","A"),"")</f>
        <v/>
      </c>
      <c r="K1131" s="126" t="str">
        <f>IF(b_BDVSA!I1131&lt;&gt;"",ABS(b_BDVSA!I1131),"")</f>
        <v/>
      </c>
      <c r="L1131" s="125" t="str">
        <f>IF(b_BDVSA!L1131&lt;&gt;"",ABS(b_BDVSA!L1131),"")</f>
        <v/>
      </c>
      <c r="M1131" s="125" t="str">
        <f>IF(AND(b_BDVSA!L1131&lt;&gt;"",b_BDVSA!L1131&lt;&gt;0)=TRUE,IF(b_BDVSA!L1131&gt;0,"D","A"),"")</f>
        <v/>
      </c>
      <c r="N1131" s="125" t="str">
        <f>IF(b_BDVSA!M1131&lt;&gt;"",ABS(b_BDVSA!M1131),"")</f>
        <v/>
      </c>
      <c r="O1131" s="125" t="str">
        <f>IF(AND(b_BDVSA!M1131&lt;&gt;"",b_BDVSA!M1131&lt;&gt;0)=TRUE,IF(b_BDVSA!M1131&gt;0,"D","A"),"")</f>
        <v/>
      </c>
      <c r="P1131" s="126" t="str">
        <f>IF(b_BDVSA!N1131&lt;&gt;"",ABS(b_BDVSA!N1131),"")</f>
        <v/>
      </c>
      <c r="Q1131" s="125" t="str">
        <f>IF(b_BDVSA!Q1131&lt;&gt;"",ABS(b_BDVSA!Q1131),"")</f>
        <v/>
      </c>
      <c r="R1131" s="125" t="str">
        <f>IF(AND(b_BDVSA!Q1131&lt;&gt;"",b_BDVSA!Q1131&lt;&gt;0)=TRUE,IF(b_BDVSA!Q1131&gt;0,"D","A"),"")</f>
        <v/>
      </c>
      <c r="S1131" s="125" t="str">
        <f>IF(b_BDVSA!R1131&lt;&gt;"",ABS(b_BDVSA!R1131),"")</f>
        <v/>
      </c>
      <c r="T1131" s="125" t="str">
        <f>IF(AND(b_BDVSA!R1131&lt;&gt;"",b_BDVSA!R1131&lt;&gt;0)=TRUE,IF(b_BDVSA!R1131&gt;0,"D","A"),"")</f>
        <v/>
      </c>
      <c r="U1131" s="126" t="str">
        <f>IF(b_BDVSA!S1131&lt;&gt;"",ABS(b_BDVSA!S1131),"")</f>
        <v/>
      </c>
      <c r="V1131" s="125" t="str">
        <f>IF(b_BDVSA!V1131&lt;&gt;"",ABS(b_BDVSA!V1131),"")</f>
        <v/>
      </c>
      <c r="W1131" s="125" t="str">
        <f>IF(AND(b_BDVSA!V1131&lt;&gt;"",b_BDVSA!V1131&lt;&gt;0)=TRUE,IF(b_BDVSA!V1131&gt;0,"D","A"),"")</f>
        <v/>
      </c>
      <c r="X1131" s="125" t="str">
        <f>IF(b_BDVSA!W1131&lt;&gt;"",ABS(b_BDVSA!W1131),"")</f>
        <v/>
      </c>
      <c r="Y1131" s="125" t="str">
        <f>IF(AND(b_BDVSA!W1131&lt;&gt;"",b_BDVSA!W1131&lt;&gt;0)=TRUE,IF(b_BDVSA!W1131&gt;0,"D","A"),"")</f>
        <v/>
      </c>
      <c r="Z1131" s="126" t="str">
        <f>IF(b_BDVSA!X1131&lt;&gt;"",ABS(b_BDVSA!X1131),"")</f>
        <v/>
      </c>
    </row>
    <row r="1132" spans="1:26">
      <c r="A1132" s="117" t="str">
        <f>IF(dati_pdc!A1128&lt;&gt;"",IF(dati_pdc!D1128=1,RIGHT(dati_pdc!A1128,dati_pdc!E1128),dati_pdc!A1128),"")</f>
        <v/>
      </c>
      <c r="B1132" s="117" t="str">
        <f>IF(dati_pdc!B1128&lt;&gt;"",dati_pdc!B1128,"")</f>
        <v/>
      </c>
      <c r="C1132" s="117" t="str">
        <f>IF(dati_pdc!C1128&lt;&gt;"",dati_pdc!C1128,"")</f>
        <v/>
      </c>
      <c r="D1132" s="117" t="str">
        <f>IF(dati_pdc!D1128&lt;&gt;"",dati_pdc!D1128,"")</f>
        <v/>
      </c>
      <c r="E1132" s="125" t="str">
        <f>IF(b_BDVSA!F1132&lt;&gt;"",ABS(b_BDVSA!F1132),"")</f>
        <v/>
      </c>
      <c r="F1132" s="125" t="str">
        <f>IF(AND(b_BDVSA!F1132&lt;&gt;"",b_BDVSA!F1132&lt;&gt;0)=TRUE,IF(b_BDVSA!F1132&gt;0,"D","A"),"")</f>
        <v/>
      </c>
      <c r="G1132" s="125" t="str">
        <f>IF(b_BDVSA!G1132&lt;&gt;"",ABS(b_BDVSA!G1132),"")</f>
        <v/>
      </c>
      <c r="H1132" s="125" t="str">
        <f>IF(AND(b_BDVSA!G1132&lt;&gt;"",b_BDVSA!G1132&lt;&gt;0)=TRUE,IF(b_BDVSA!G1132&gt;0,"D","A"),"")</f>
        <v/>
      </c>
      <c r="I1132" s="125" t="str">
        <f>IF(b_BDVSA!H1132&lt;&gt;"",ABS(b_BDVSA!H1132),"")</f>
        <v/>
      </c>
      <c r="J1132" s="125" t="str">
        <f>IF(AND(b_BDVSA!H1132&lt;&gt;"",b_BDVSA!H1132&lt;&gt;0)=TRUE,IF(b_BDVSA!H1132&gt;0,"D","A"),"")</f>
        <v/>
      </c>
      <c r="K1132" s="126" t="str">
        <f>IF(b_BDVSA!I1132&lt;&gt;"",ABS(b_BDVSA!I1132),"")</f>
        <v/>
      </c>
      <c r="L1132" s="125" t="str">
        <f>IF(b_BDVSA!L1132&lt;&gt;"",ABS(b_BDVSA!L1132),"")</f>
        <v/>
      </c>
      <c r="M1132" s="125" t="str">
        <f>IF(AND(b_BDVSA!L1132&lt;&gt;"",b_BDVSA!L1132&lt;&gt;0)=TRUE,IF(b_BDVSA!L1132&gt;0,"D","A"),"")</f>
        <v/>
      </c>
      <c r="N1132" s="125" t="str">
        <f>IF(b_BDVSA!M1132&lt;&gt;"",ABS(b_BDVSA!M1132),"")</f>
        <v/>
      </c>
      <c r="O1132" s="125" t="str">
        <f>IF(AND(b_BDVSA!M1132&lt;&gt;"",b_BDVSA!M1132&lt;&gt;0)=TRUE,IF(b_BDVSA!M1132&gt;0,"D","A"),"")</f>
        <v/>
      </c>
      <c r="P1132" s="126" t="str">
        <f>IF(b_BDVSA!N1132&lt;&gt;"",ABS(b_BDVSA!N1132),"")</f>
        <v/>
      </c>
      <c r="Q1132" s="125" t="str">
        <f>IF(b_BDVSA!Q1132&lt;&gt;"",ABS(b_BDVSA!Q1132),"")</f>
        <v/>
      </c>
      <c r="R1132" s="125" t="str">
        <f>IF(AND(b_BDVSA!Q1132&lt;&gt;"",b_BDVSA!Q1132&lt;&gt;0)=TRUE,IF(b_BDVSA!Q1132&gt;0,"D","A"),"")</f>
        <v/>
      </c>
      <c r="S1132" s="125" t="str">
        <f>IF(b_BDVSA!R1132&lt;&gt;"",ABS(b_BDVSA!R1132),"")</f>
        <v/>
      </c>
      <c r="T1132" s="125" t="str">
        <f>IF(AND(b_BDVSA!R1132&lt;&gt;"",b_BDVSA!R1132&lt;&gt;0)=TRUE,IF(b_BDVSA!R1132&gt;0,"D","A"),"")</f>
        <v/>
      </c>
      <c r="U1132" s="126" t="str">
        <f>IF(b_BDVSA!S1132&lt;&gt;"",ABS(b_BDVSA!S1132),"")</f>
        <v/>
      </c>
      <c r="V1132" s="125" t="str">
        <f>IF(b_BDVSA!V1132&lt;&gt;"",ABS(b_BDVSA!V1132),"")</f>
        <v/>
      </c>
      <c r="W1132" s="125" t="str">
        <f>IF(AND(b_BDVSA!V1132&lt;&gt;"",b_BDVSA!V1132&lt;&gt;0)=TRUE,IF(b_BDVSA!V1132&gt;0,"D","A"),"")</f>
        <v/>
      </c>
      <c r="X1132" s="125" t="str">
        <f>IF(b_BDVSA!W1132&lt;&gt;"",ABS(b_BDVSA!W1132),"")</f>
        <v/>
      </c>
      <c r="Y1132" s="125" t="str">
        <f>IF(AND(b_BDVSA!W1132&lt;&gt;"",b_BDVSA!W1132&lt;&gt;0)=TRUE,IF(b_BDVSA!W1132&gt;0,"D","A"),"")</f>
        <v/>
      </c>
      <c r="Z1132" s="126" t="str">
        <f>IF(b_BDVSA!X1132&lt;&gt;"",ABS(b_BDVSA!X1132),"")</f>
        <v/>
      </c>
    </row>
    <row r="1133" spans="1:26">
      <c r="A1133" s="117" t="str">
        <f>IF(dati_pdc!A1129&lt;&gt;"",IF(dati_pdc!D1129=1,RIGHT(dati_pdc!A1129,dati_pdc!E1129),dati_pdc!A1129),"")</f>
        <v/>
      </c>
      <c r="B1133" s="117" t="str">
        <f>IF(dati_pdc!B1129&lt;&gt;"",dati_pdc!B1129,"")</f>
        <v/>
      </c>
      <c r="C1133" s="117" t="str">
        <f>IF(dati_pdc!C1129&lt;&gt;"",dati_pdc!C1129,"")</f>
        <v/>
      </c>
      <c r="D1133" s="117" t="str">
        <f>IF(dati_pdc!D1129&lt;&gt;"",dati_pdc!D1129,"")</f>
        <v/>
      </c>
      <c r="E1133" s="125" t="str">
        <f>IF(b_BDVSA!F1133&lt;&gt;"",ABS(b_BDVSA!F1133),"")</f>
        <v/>
      </c>
      <c r="F1133" s="125" t="str">
        <f>IF(AND(b_BDVSA!F1133&lt;&gt;"",b_BDVSA!F1133&lt;&gt;0)=TRUE,IF(b_BDVSA!F1133&gt;0,"D","A"),"")</f>
        <v/>
      </c>
      <c r="G1133" s="125" t="str">
        <f>IF(b_BDVSA!G1133&lt;&gt;"",ABS(b_BDVSA!G1133),"")</f>
        <v/>
      </c>
      <c r="H1133" s="125" t="str">
        <f>IF(AND(b_BDVSA!G1133&lt;&gt;"",b_BDVSA!G1133&lt;&gt;0)=TRUE,IF(b_BDVSA!G1133&gt;0,"D","A"),"")</f>
        <v/>
      </c>
      <c r="I1133" s="125" t="str">
        <f>IF(b_BDVSA!H1133&lt;&gt;"",ABS(b_BDVSA!H1133),"")</f>
        <v/>
      </c>
      <c r="J1133" s="125" t="str">
        <f>IF(AND(b_BDVSA!H1133&lt;&gt;"",b_BDVSA!H1133&lt;&gt;0)=TRUE,IF(b_BDVSA!H1133&gt;0,"D","A"),"")</f>
        <v/>
      </c>
      <c r="K1133" s="126" t="str">
        <f>IF(b_BDVSA!I1133&lt;&gt;"",ABS(b_BDVSA!I1133),"")</f>
        <v/>
      </c>
      <c r="L1133" s="125" t="str">
        <f>IF(b_BDVSA!L1133&lt;&gt;"",ABS(b_BDVSA!L1133),"")</f>
        <v/>
      </c>
      <c r="M1133" s="125" t="str">
        <f>IF(AND(b_BDVSA!L1133&lt;&gt;"",b_BDVSA!L1133&lt;&gt;0)=TRUE,IF(b_BDVSA!L1133&gt;0,"D","A"),"")</f>
        <v/>
      </c>
      <c r="N1133" s="125" t="str">
        <f>IF(b_BDVSA!M1133&lt;&gt;"",ABS(b_BDVSA!M1133),"")</f>
        <v/>
      </c>
      <c r="O1133" s="125" t="str">
        <f>IF(AND(b_BDVSA!M1133&lt;&gt;"",b_BDVSA!M1133&lt;&gt;0)=TRUE,IF(b_BDVSA!M1133&gt;0,"D","A"),"")</f>
        <v/>
      </c>
      <c r="P1133" s="126" t="str">
        <f>IF(b_BDVSA!N1133&lt;&gt;"",ABS(b_BDVSA!N1133),"")</f>
        <v/>
      </c>
      <c r="Q1133" s="125" t="str">
        <f>IF(b_BDVSA!Q1133&lt;&gt;"",ABS(b_BDVSA!Q1133),"")</f>
        <v/>
      </c>
      <c r="R1133" s="125" t="str">
        <f>IF(AND(b_BDVSA!Q1133&lt;&gt;"",b_BDVSA!Q1133&lt;&gt;0)=TRUE,IF(b_BDVSA!Q1133&gt;0,"D","A"),"")</f>
        <v/>
      </c>
      <c r="S1133" s="125" t="str">
        <f>IF(b_BDVSA!R1133&lt;&gt;"",ABS(b_BDVSA!R1133),"")</f>
        <v/>
      </c>
      <c r="T1133" s="125" t="str">
        <f>IF(AND(b_BDVSA!R1133&lt;&gt;"",b_BDVSA!R1133&lt;&gt;0)=TRUE,IF(b_BDVSA!R1133&gt;0,"D","A"),"")</f>
        <v/>
      </c>
      <c r="U1133" s="126" t="str">
        <f>IF(b_BDVSA!S1133&lt;&gt;"",ABS(b_BDVSA!S1133),"")</f>
        <v/>
      </c>
      <c r="V1133" s="125" t="str">
        <f>IF(b_BDVSA!V1133&lt;&gt;"",ABS(b_BDVSA!V1133),"")</f>
        <v/>
      </c>
      <c r="W1133" s="125" t="str">
        <f>IF(AND(b_BDVSA!V1133&lt;&gt;"",b_BDVSA!V1133&lt;&gt;0)=TRUE,IF(b_BDVSA!V1133&gt;0,"D","A"),"")</f>
        <v/>
      </c>
      <c r="X1133" s="125" t="str">
        <f>IF(b_BDVSA!W1133&lt;&gt;"",ABS(b_BDVSA!W1133),"")</f>
        <v/>
      </c>
      <c r="Y1133" s="125" t="str">
        <f>IF(AND(b_BDVSA!W1133&lt;&gt;"",b_BDVSA!W1133&lt;&gt;0)=TRUE,IF(b_BDVSA!W1133&gt;0,"D","A"),"")</f>
        <v/>
      </c>
      <c r="Z1133" s="126" t="str">
        <f>IF(b_BDVSA!X1133&lt;&gt;"",ABS(b_BDVSA!X1133),"")</f>
        <v/>
      </c>
    </row>
    <row r="1134" spans="1:26">
      <c r="A1134" s="117" t="str">
        <f>IF(dati_pdc!A1130&lt;&gt;"",IF(dati_pdc!D1130=1,RIGHT(dati_pdc!A1130,dati_pdc!E1130),dati_pdc!A1130),"")</f>
        <v/>
      </c>
      <c r="B1134" s="117" t="str">
        <f>IF(dati_pdc!B1130&lt;&gt;"",dati_pdc!B1130,"")</f>
        <v/>
      </c>
      <c r="C1134" s="117" t="str">
        <f>IF(dati_pdc!C1130&lt;&gt;"",dati_pdc!C1130,"")</f>
        <v/>
      </c>
      <c r="D1134" s="117" t="str">
        <f>IF(dati_pdc!D1130&lt;&gt;"",dati_pdc!D1130,"")</f>
        <v/>
      </c>
      <c r="E1134" s="125" t="str">
        <f>IF(b_BDVSA!F1134&lt;&gt;"",ABS(b_BDVSA!F1134),"")</f>
        <v/>
      </c>
      <c r="F1134" s="125" t="str">
        <f>IF(AND(b_BDVSA!F1134&lt;&gt;"",b_BDVSA!F1134&lt;&gt;0)=TRUE,IF(b_BDVSA!F1134&gt;0,"D","A"),"")</f>
        <v/>
      </c>
      <c r="G1134" s="125" t="str">
        <f>IF(b_BDVSA!G1134&lt;&gt;"",ABS(b_BDVSA!G1134),"")</f>
        <v/>
      </c>
      <c r="H1134" s="125" t="str">
        <f>IF(AND(b_BDVSA!G1134&lt;&gt;"",b_BDVSA!G1134&lt;&gt;0)=TRUE,IF(b_BDVSA!G1134&gt;0,"D","A"),"")</f>
        <v/>
      </c>
      <c r="I1134" s="125" t="str">
        <f>IF(b_BDVSA!H1134&lt;&gt;"",ABS(b_BDVSA!H1134),"")</f>
        <v/>
      </c>
      <c r="J1134" s="125" t="str">
        <f>IF(AND(b_BDVSA!H1134&lt;&gt;"",b_BDVSA!H1134&lt;&gt;0)=TRUE,IF(b_BDVSA!H1134&gt;0,"D","A"),"")</f>
        <v/>
      </c>
      <c r="K1134" s="126" t="str">
        <f>IF(b_BDVSA!I1134&lt;&gt;"",ABS(b_BDVSA!I1134),"")</f>
        <v/>
      </c>
      <c r="L1134" s="125" t="str">
        <f>IF(b_BDVSA!L1134&lt;&gt;"",ABS(b_BDVSA!L1134),"")</f>
        <v/>
      </c>
      <c r="M1134" s="125" t="str">
        <f>IF(AND(b_BDVSA!L1134&lt;&gt;"",b_BDVSA!L1134&lt;&gt;0)=TRUE,IF(b_BDVSA!L1134&gt;0,"D","A"),"")</f>
        <v/>
      </c>
      <c r="N1134" s="125" t="str">
        <f>IF(b_BDVSA!M1134&lt;&gt;"",ABS(b_BDVSA!M1134),"")</f>
        <v/>
      </c>
      <c r="O1134" s="125" t="str">
        <f>IF(AND(b_BDVSA!M1134&lt;&gt;"",b_BDVSA!M1134&lt;&gt;0)=TRUE,IF(b_BDVSA!M1134&gt;0,"D","A"),"")</f>
        <v/>
      </c>
      <c r="P1134" s="126" t="str">
        <f>IF(b_BDVSA!N1134&lt;&gt;"",ABS(b_BDVSA!N1134),"")</f>
        <v/>
      </c>
      <c r="Q1134" s="125" t="str">
        <f>IF(b_BDVSA!Q1134&lt;&gt;"",ABS(b_BDVSA!Q1134),"")</f>
        <v/>
      </c>
      <c r="R1134" s="125" t="str">
        <f>IF(AND(b_BDVSA!Q1134&lt;&gt;"",b_BDVSA!Q1134&lt;&gt;0)=TRUE,IF(b_BDVSA!Q1134&gt;0,"D","A"),"")</f>
        <v/>
      </c>
      <c r="S1134" s="125" t="str">
        <f>IF(b_BDVSA!R1134&lt;&gt;"",ABS(b_BDVSA!R1134),"")</f>
        <v/>
      </c>
      <c r="T1134" s="125" t="str">
        <f>IF(AND(b_BDVSA!R1134&lt;&gt;"",b_BDVSA!R1134&lt;&gt;0)=TRUE,IF(b_BDVSA!R1134&gt;0,"D","A"),"")</f>
        <v/>
      </c>
      <c r="U1134" s="126" t="str">
        <f>IF(b_BDVSA!S1134&lt;&gt;"",ABS(b_BDVSA!S1134),"")</f>
        <v/>
      </c>
      <c r="V1134" s="125" t="str">
        <f>IF(b_BDVSA!V1134&lt;&gt;"",ABS(b_BDVSA!V1134),"")</f>
        <v/>
      </c>
      <c r="W1134" s="125" t="str">
        <f>IF(AND(b_BDVSA!V1134&lt;&gt;"",b_BDVSA!V1134&lt;&gt;0)=TRUE,IF(b_BDVSA!V1134&gt;0,"D","A"),"")</f>
        <v/>
      </c>
      <c r="X1134" s="125" t="str">
        <f>IF(b_BDVSA!W1134&lt;&gt;"",ABS(b_BDVSA!W1134),"")</f>
        <v/>
      </c>
      <c r="Y1134" s="125" t="str">
        <f>IF(AND(b_BDVSA!W1134&lt;&gt;"",b_BDVSA!W1134&lt;&gt;0)=TRUE,IF(b_BDVSA!W1134&gt;0,"D","A"),"")</f>
        <v/>
      </c>
      <c r="Z1134" s="126" t="str">
        <f>IF(b_BDVSA!X1134&lt;&gt;"",ABS(b_BDVSA!X1134),"")</f>
        <v/>
      </c>
    </row>
    <row r="1135" spans="1:26">
      <c r="A1135" s="117" t="str">
        <f>IF(dati_pdc!A1131&lt;&gt;"",IF(dati_pdc!D1131=1,RIGHT(dati_pdc!A1131,dati_pdc!E1131),dati_pdc!A1131),"")</f>
        <v/>
      </c>
      <c r="B1135" s="117" t="str">
        <f>IF(dati_pdc!B1131&lt;&gt;"",dati_pdc!B1131,"")</f>
        <v/>
      </c>
      <c r="C1135" s="117" t="str">
        <f>IF(dati_pdc!C1131&lt;&gt;"",dati_pdc!C1131,"")</f>
        <v/>
      </c>
      <c r="D1135" s="117" t="str">
        <f>IF(dati_pdc!D1131&lt;&gt;"",dati_pdc!D1131,"")</f>
        <v/>
      </c>
      <c r="E1135" s="125" t="str">
        <f>IF(b_BDVSA!F1135&lt;&gt;"",ABS(b_BDVSA!F1135),"")</f>
        <v/>
      </c>
      <c r="F1135" s="125" t="str">
        <f>IF(AND(b_BDVSA!F1135&lt;&gt;"",b_BDVSA!F1135&lt;&gt;0)=TRUE,IF(b_BDVSA!F1135&gt;0,"D","A"),"")</f>
        <v/>
      </c>
      <c r="G1135" s="125" t="str">
        <f>IF(b_BDVSA!G1135&lt;&gt;"",ABS(b_BDVSA!G1135),"")</f>
        <v/>
      </c>
      <c r="H1135" s="125" t="str">
        <f>IF(AND(b_BDVSA!G1135&lt;&gt;"",b_BDVSA!G1135&lt;&gt;0)=TRUE,IF(b_BDVSA!G1135&gt;0,"D","A"),"")</f>
        <v/>
      </c>
      <c r="I1135" s="125" t="str">
        <f>IF(b_BDVSA!H1135&lt;&gt;"",ABS(b_BDVSA!H1135),"")</f>
        <v/>
      </c>
      <c r="J1135" s="125" t="str">
        <f>IF(AND(b_BDVSA!H1135&lt;&gt;"",b_BDVSA!H1135&lt;&gt;0)=TRUE,IF(b_BDVSA!H1135&gt;0,"D","A"),"")</f>
        <v/>
      </c>
      <c r="K1135" s="126" t="str">
        <f>IF(b_BDVSA!I1135&lt;&gt;"",ABS(b_BDVSA!I1135),"")</f>
        <v/>
      </c>
      <c r="L1135" s="125" t="str">
        <f>IF(b_BDVSA!L1135&lt;&gt;"",ABS(b_BDVSA!L1135),"")</f>
        <v/>
      </c>
      <c r="M1135" s="125" t="str">
        <f>IF(AND(b_BDVSA!L1135&lt;&gt;"",b_BDVSA!L1135&lt;&gt;0)=TRUE,IF(b_BDVSA!L1135&gt;0,"D","A"),"")</f>
        <v/>
      </c>
      <c r="N1135" s="125" t="str">
        <f>IF(b_BDVSA!M1135&lt;&gt;"",ABS(b_BDVSA!M1135),"")</f>
        <v/>
      </c>
      <c r="O1135" s="125" t="str">
        <f>IF(AND(b_BDVSA!M1135&lt;&gt;"",b_BDVSA!M1135&lt;&gt;0)=TRUE,IF(b_BDVSA!M1135&gt;0,"D","A"),"")</f>
        <v/>
      </c>
      <c r="P1135" s="126" t="str">
        <f>IF(b_BDVSA!N1135&lt;&gt;"",ABS(b_BDVSA!N1135),"")</f>
        <v/>
      </c>
      <c r="Q1135" s="125" t="str">
        <f>IF(b_BDVSA!Q1135&lt;&gt;"",ABS(b_BDVSA!Q1135),"")</f>
        <v/>
      </c>
      <c r="R1135" s="125" t="str">
        <f>IF(AND(b_BDVSA!Q1135&lt;&gt;"",b_BDVSA!Q1135&lt;&gt;0)=TRUE,IF(b_BDVSA!Q1135&gt;0,"D","A"),"")</f>
        <v/>
      </c>
      <c r="S1135" s="125" t="str">
        <f>IF(b_BDVSA!R1135&lt;&gt;"",ABS(b_BDVSA!R1135),"")</f>
        <v/>
      </c>
      <c r="T1135" s="125" t="str">
        <f>IF(AND(b_BDVSA!R1135&lt;&gt;"",b_BDVSA!R1135&lt;&gt;0)=TRUE,IF(b_BDVSA!R1135&gt;0,"D","A"),"")</f>
        <v/>
      </c>
      <c r="U1135" s="126" t="str">
        <f>IF(b_BDVSA!S1135&lt;&gt;"",ABS(b_BDVSA!S1135),"")</f>
        <v/>
      </c>
      <c r="V1135" s="125" t="str">
        <f>IF(b_BDVSA!V1135&lt;&gt;"",ABS(b_BDVSA!V1135),"")</f>
        <v/>
      </c>
      <c r="W1135" s="125" t="str">
        <f>IF(AND(b_BDVSA!V1135&lt;&gt;"",b_BDVSA!V1135&lt;&gt;0)=TRUE,IF(b_BDVSA!V1135&gt;0,"D","A"),"")</f>
        <v/>
      </c>
      <c r="X1135" s="125" t="str">
        <f>IF(b_BDVSA!W1135&lt;&gt;"",ABS(b_BDVSA!W1135),"")</f>
        <v/>
      </c>
      <c r="Y1135" s="125" t="str">
        <f>IF(AND(b_BDVSA!W1135&lt;&gt;"",b_BDVSA!W1135&lt;&gt;0)=TRUE,IF(b_BDVSA!W1135&gt;0,"D","A"),"")</f>
        <v/>
      </c>
      <c r="Z1135" s="126" t="str">
        <f>IF(b_BDVSA!X1135&lt;&gt;"",ABS(b_BDVSA!X1135),"")</f>
        <v/>
      </c>
    </row>
    <row r="1136" spans="1:26">
      <c r="A1136" s="117" t="str">
        <f>IF(dati_pdc!A1132&lt;&gt;"",IF(dati_pdc!D1132=1,RIGHT(dati_pdc!A1132,dati_pdc!E1132),dati_pdc!A1132),"")</f>
        <v/>
      </c>
      <c r="B1136" s="117" t="str">
        <f>IF(dati_pdc!B1132&lt;&gt;"",dati_pdc!B1132,"")</f>
        <v/>
      </c>
      <c r="C1136" s="117" t="str">
        <f>IF(dati_pdc!C1132&lt;&gt;"",dati_pdc!C1132,"")</f>
        <v/>
      </c>
      <c r="D1136" s="117" t="str">
        <f>IF(dati_pdc!D1132&lt;&gt;"",dati_pdc!D1132,"")</f>
        <v/>
      </c>
      <c r="E1136" s="125" t="str">
        <f>IF(b_BDVSA!F1136&lt;&gt;"",ABS(b_BDVSA!F1136),"")</f>
        <v/>
      </c>
      <c r="F1136" s="125" t="str">
        <f>IF(AND(b_BDVSA!F1136&lt;&gt;"",b_BDVSA!F1136&lt;&gt;0)=TRUE,IF(b_BDVSA!F1136&gt;0,"D","A"),"")</f>
        <v/>
      </c>
      <c r="G1136" s="125" t="str">
        <f>IF(b_BDVSA!G1136&lt;&gt;"",ABS(b_BDVSA!G1136),"")</f>
        <v/>
      </c>
      <c r="H1136" s="125" t="str">
        <f>IF(AND(b_BDVSA!G1136&lt;&gt;"",b_BDVSA!G1136&lt;&gt;0)=TRUE,IF(b_BDVSA!G1136&gt;0,"D","A"),"")</f>
        <v/>
      </c>
      <c r="I1136" s="125" t="str">
        <f>IF(b_BDVSA!H1136&lt;&gt;"",ABS(b_BDVSA!H1136),"")</f>
        <v/>
      </c>
      <c r="J1136" s="125" t="str">
        <f>IF(AND(b_BDVSA!H1136&lt;&gt;"",b_BDVSA!H1136&lt;&gt;0)=TRUE,IF(b_BDVSA!H1136&gt;0,"D","A"),"")</f>
        <v/>
      </c>
      <c r="K1136" s="126" t="str">
        <f>IF(b_BDVSA!I1136&lt;&gt;"",ABS(b_BDVSA!I1136),"")</f>
        <v/>
      </c>
      <c r="L1136" s="125" t="str">
        <f>IF(b_BDVSA!L1136&lt;&gt;"",ABS(b_BDVSA!L1136),"")</f>
        <v/>
      </c>
      <c r="M1136" s="125" t="str">
        <f>IF(AND(b_BDVSA!L1136&lt;&gt;"",b_BDVSA!L1136&lt;&gt;0)=TRUE,IF(b_BDVSA!L1136&gt;0,"D","A"),"")</f>
        <v/>
      </c>
      <c r="N1136" s="125" t="str">
        <f>IF(b_BDVSA!M1136&lt;&gt;"",ABS(b_BDVSA!M1136),"")</f>
        <v/>
      </c>
      <c r="O1136" s="125" t="str">
        <f>IF(AND(b_BDVSA!M1136&lt;&gt;"",b_BDVSA!M1136&lt;&gt;0)=TRUE,IF(b_BDVSA!M1136&gt;0,"D","A"),"")</f>
        <v/>
      </c>
      <c r="P1136" s="126" t="str">
        <f>IF(b_BDVSA!N1136&lt;&gt;"",ABS(b_BDVSA!N1136),"")</f>
        <v/>
      </c>
      <c r="Q1136" s="125" t="str">
        <f>IF(b_BDVSA!Q1136&lt;&gt;"",ABS(b_BDVSA!Q1136),"")</f>
        <v/>
      </c>
      <c r="R1136" s="125" t="str">
        <f>IF(AND(b_BDVSA!Q1136&lt;&gt;"",b_BDVSA!Q1136&lt;&gt;0)=TRUE,IF(b_BDVSA!Q1136&gt;0,"D","A"),"")</f>
        <v/>
      </c>
      <c r="S1136" s="125" t="str">
        <f>IF(b_BDVSA!R1136&lt;&gt;"",ABS(b_BDVSA!R1136),"")</f>
        <v/>
      </c>
      <c r="T1136" s="125" t="str">
        <f>IF(AND(b_BDVSA!R1136&lt;&gt;"",b_BDVSA!R1136&lt;&gt;0)=TRUE,IF(b_BDVSA!R1136&gt;0,"D","A"),"")</f>
        <v/>
      </c>
      <c r="U1136" s="126" t="str">
        <f>IF(b_BDVSA!S1136&lt;&gt;"",ABS(b_BDVSA!S1136),"")</f>
        <v/>
      </c>
      <c r="V1136" s="125" t="str">
        <f>IF(b_BDVSA!V1136&lt;&gt;"",ABS(b_BDVSA!V1136),"")</f>
        <v/>
      </c>
      <c r="W1136" s="125" t="str">
        <f>IF(AND(b_BDVSA!V1136&lt;&gt;"",b_BDVSA!V1136&lt;&gt;0)=TRUE,IF(b_BDVSA!V1136&gt;0,"D","A"),"")</f>
        <v/>
      </c>
      <c r="X1136" s="125" t="str">
        <f>IF(b_BDVSA!W1136&lt;&gt;"",ABS(b_BDVSA!W1136),"")</f>
        <v/>
      </c>
      <c r="Y1136" s="125" t="str">
        <f>IF(AND(b_BDVSA!W1136&lt;&gt;"",b_BDVSA!W1136&lt;&gt;0)=TRUE,IF(b_BDVSA!W1136&gt;0,"D","A"),"")</f>
        <v/>
      </c>
      <c r="Z1136" s="126" t="str">
        <f>IF(b_BDVSA!X1136&lt;&gt;"",ABS(b_BDVSA!X1136),"")</f>
        <v/>
      </c>
    </row>
    <row r="1137" spans="1:26">
      <c r="A1137" s="117" t="str">
        <f>IF(dati_pdc!A1133&lt;&gt;"",IF(dati_pdc!D1133=1,RIGHT(dati_pdc!A1133,dati_pdc!E1133),dati_pdc!A1133),"")</f>
        <v/>
      </c>
      <c r="B1137" s="117" t="str">
        <f>IF(dati_pdc!B1133&lt;&gt;"",dati_pdc!B1133,"")</f>
        <v/>
      </c>
      <c r="C1137" s="117" t="str">
        <f>IF(dati_pdc!C1133&lt;&gt;"",dati_pdc!C1133,"")</f>
        <v/>
      </c>
      <c r="D1137" s="117" t="str">
        <f>IF(dati_pdc!D1133&lt;&gt;"",dati_pdc!D1133,"")</f>
        <v/>
      </c>
      <c r="E1137" s="125" t="str">
        <f>IF(b_BDVSA!F1137&lt;&gt;"",ABS(b_BDVSA!F1137),"")</f>
        <v/>
      </c>
      <c r="F1137" s="125" t="str">
        <f>IF(AND(b_BDVSA!F1137&lt;&gt;"",b_BDVSA!F1137&lt;&gt;0)=TRUE,IF(b_BDVSA!F1137&gt;0,"D","A"),"")</f>
        <v/>
      </c>
      <c r="G1137" s="125" t="str">
        <f>IF(b_BDVSA!G1137&lt;&gt;"",ABS(b_BDVSA!G1137),"")</f>
        <v/>
      </c>
      <c r="H1137" s="125" t="str">
        <f>IF(AND(b_BDVSA!G1137&lt;&gt;"",b_BDVSA!G1137&lt;&gt;0)=TRUE,IF(b_BDVSA!G1137&gt;0,"D","A"),"")</f>
        <v/>
      </c>
      <c r="I1137" s="125" t="str">
        <f>IF(b_BDVSA!H1137&lt;&gt;"",ABS(b_BDVSA!H1137),"")</f>
        <v/>
      </c>
      <c r="J1137" s="125" t="str">
        <f>IF(AND(b_BDVSA!H1137&lt;&gt;"",b_BDVSA!H1137&lt;&gt;0)=TRUE,IF(b_BDVSA!H1137&gt;0,"D","A"),"")</f>
        <v/>
      </c>
      <c r="K1137" s="126" t="str">
        <f>IF(b_BDVSA!I1137&lt;&gt;"",ABS(b_BDVSA!I1137),"")</f>
        <v/>
      </c>
      <c r="L1137" s="125" t="str">
        <f>IF(b_BDVSA!L1137&lt;&gt;"",ABS(b_BDVSA!L1137),"")</f>
        <v/>
      </c>
      <c r="M1137" s="125" t="str">
        <f>IF(AND(b_BDVSA!L1137&lt;&gt;"",b_BDVSA!L1137&lt;&gt;0)=TRUE,IF(b_BDVSA!L1137&gt;0,"D","A"),"")</f>
        <v/>
      </c>
      <c r="N1137" s="125" t="str">
        <f>IF(b_BDVSA!M1137&lt;&gt;"",ABS(b_BDVSA!M1137),"")</f>
        <v/>
      </c>
      <c r="O1137" s="125" t="str">
        <f>IF(AND(b_BDVSA!M1137&lt;&gt;"",b_BDVSA!M1137&lt;&gt;0)=TRUE,IF(b_BDVSA!M1137&gt;0,"D","A"),"")</f>
        <v/>
      </c>
      <c r="P1137" s="126" t="str">
        <f>IF(b_BDVSA!N1137&lt;&gt;"",ABS(b_BDVSA!N1137),"")</f>
        <v/>
      </c>
      <c r="Q1137" s="125" t="str">
        <f>IF(b_BDVSA!Q1137&lt;&gt;"",ABS(b_BDVSA!Q1137),"")</f>
        <v/>
      </c>
      <c r="R1137" s="125" t="str">
        <f>IF(AND(b_BDVSA!Q1137&lt;&gt;"",b_BDVSA!Q1137&lt;&gt;0)=TRUE,IF(b_BDVSA!Q1137&gt;0,"D","A"),"")</f>
        <v/>
      </c>
      <c r="S1137" s="125" t="str">
        <f>IF(b_BDVSA!R1137&lt;&gt;"",ABS(b_BDVSA!R1137),"")</f>
        <v/>
      </c>
      <c r="T1137" s="125" t="str">
        <f>IF(AND(b_BDVSA!R1137&lt;&gt;"",b_BDVSA!R1137&lt;&gt;0)=TRUE,IF(b_BDVSA!R1137&gt;0,"D","A"),"")</f>
        <v/>
      </c>
      <c r="U1137" s="126" t="str">
        <f>IF(b_BDVSA!S1137&lt;&gt;"",ABS(b_BDVSA!S1137),"")</f>
        <v/>
      </c>
      <c r="V1137" s="125" t="str">
        <f>IF(b_BDVSA!V1137&lt;&gt;"",ABS(b_BDVSA!V1137),"")</f>
        <v/>
      </c>
      <c r="W1137" s="125" t="str">
        <f>IF(AND(b_BDVSA!V1137&lt;&gt;"",b_BDVSA!V1137&lt;&gt;0)=TRUE,IF(b_BDVSA!V1137&gt;0,"D","A"),"")</f>
        <v/>
      </c>
      <c r="X1137" s="125" t="str">
        <f>IF(b_BDVSA!W1137&lt;&gt;"",ABS(b_BDVSA!W1137),"")</f>
        <v/>
      </c>
      <c r="Y1137" s="125" t="str">
        <f>IF(AND(b_BDVSA!W1137&lt;&gt;"",b_BDVSA!W1137&lt;&gt;0)=TRUE,IF(b_BDVSA!W1137&gt;0,"D","A"),"")</f>
        <v/>
      </c>
      <c r="Z1137" s="126" t="str">
        <f>IF(b_BDVSA!X1137&lt;&gt;"",ABS(b_BDVSA!X1137),"")</f>
        <v/>
      </c>
    </row>
    <row r="1138" spans="1:26">
      <c r="A1138" s="117" t="str">
        <f>IF(dati_pdc!A1134&lt;&gt;"",IF(dati_pdc!D1134=1,RIGHT(dati_pdc!A1134,dati_pdc!E1134),dati_pdc!A1134),"")</f>
        <v/>
      </c>
      <c r="B1138" s="117" t="str">
        <f>IF(dati_pdc!B1134&lt;&gt;"",dati_pdc!B1134,"")</f>
        <v/>
      </c>
      <c r="C1138" s="117" t="str">
        <f>IF(dati_pdc!C1134&lt;&gt;"",dati_pdc!C1134,"")</f>
        <v/>
      </c>
      <c r="D1138" s="117" t="str">
        <f>IF(dati_pdc!D1134&lt;&gt;"",dati_pdc!D1134,"")</f>
        <v/>
      </c>
      <c r="E1138" s="125" t="str">
        <f>IF(b_BDVSA!F1138&lt;&gt;"",ABS(b_BDVSA!F1138),"")</f>
        <v/>
      </c>
      <c r="F1138" s="125" t="str">
        <f>IF(AND(b_BDVSA!F1138&lt;&gt;"",b_BDVSA!F1138&lt;&gt;0)=TRUE,IF(b_BDVSA!F1138&gt;0,"D","A"),"")</f>
        <v/>
      </c>
      <c r="G1138" s="125" t="str">
        <f>IF(b_BDVSA!G1138&lt;&gt;"",ABS(b_BDVSA!G1138),"")</f>
        <v/>
      </c>
      <c r="H1138" s="125" t="str">
        <f>IF(AND(b_BDVSA!G1138&lt;&gt;"",b_BDVSA!G1138&lt;&gt;0)=TRUE,IF(b_BDVSA!G1138&gt;0,"D","A"),"")</f>
        <v/>
      </c>
      <c r="I1138" s="125" t="str">
        <f>IF(b_BDVSA!H1138&lt;&gt;"",ABS(b_BDVSA!H1138),"")</f>
        <v/>
      </c>
      <c r="J1138" s="125" t="str">
        <f>IF(AND(b_BDVSA!H1138&lt;&gt;"",b_BDVSA!H1138&lt;&gt;0)=TRUE,IF(b_BDVSA!H1138&gt;0,"D","A"),"")</f>
        <v/>
      </c>
      <c r="K1138" s="126" t="str">
        <f>IF(b_BDVSA!I1138&lt;&gt;"",ABS(b_BDVSA!I1138),"")</f>
        <v/>
      </c>
      <c r="L1138" s="125" t="str">
        <f>IF(b_BDVSA!L1138&lt;&gt;"",ABS(b_BDVSA!L1138),"")</f>
        <v/>
      </c>
      <c r="M1138" s="125" t="str">
        <f>IF(AND(b_BDVSA!L1138&lt;&gt;"",b_BDVSA!L1138&lt;&gt;0)=TRUE,IF(b_BDVSA!L1138&gt;0,"D","A"),"")</f>
        <v/>
      </c>
      <c r="N1138" s="125" t="str">
        <f>IF(b_BDVSA!M1138&lt;&gt;"",ABS(b_BDVSA!M1138),"")</f>
        <v/>
      </c>
      <c r="O1138" s="125" t="str">
        <f>IF(AND(b_BDVSA!M1138&lt;&gt;"",b_BDVSA!M1138&lt;&gt;0)=TRUE,IF(b_BDVSA!M1138&gt;0,"D","A"),"")</f>
        <v/>
      </c>
      <c r="P1138" s="126" t="str">
        <f>IF(b_BDVSA!N1138&lt;&gt;"",ABS(b_BDVSA!N1138),"")</f>
        <v/>
      </c>
      <c r="Q1138" s="125" t="str">
        <f>IF(b_BDVSA!Q1138&lt;&gt;"",ABS(b_BDVSA!Q1138),"")</f>
        <v/>
      </c>
      <c r="R1138" s="125" t="str">
        <f>IF(AND(b_BDVSA!Q1138&lt;&gt;"",b_BDVSA!Q1138&lt;&gt;0)=TRUE,IF(b_BDVSA!Q1138&gt;0,"D","A"),"")</f>
        <v/>
      </c>
      <c r="S1138" s="125" t="str">
        <f>IF(b_BDVSA!R1138&lt;&gt;"",ABS(b_BDVSA!R1138),"")</f>
        <v/>
      </c>
      <c r="T1138" s="125" t="str">
        <f>IF(AND(b_BDVSA!R1138&lt;&gt;"",b_BDVSA!R1138&lt;&gt;0)=TRUE,IF(b_BDVSA!R1138&gt;0,"D","A"),"")</f>
        <v/>
      </c>
      <c r="U1138" s="126" t="str">
        <f>IF(b_BDVSA!S1138&lt;&gt;"",ABS(b_BDVSA!S1138),"")</f>
        <v/>
      </c>
      <c r="V1138" s="125" t="str">
        <f>IF(b_BDVSA!V1138&lt;&gt;"",ABS(b_BDVSA!V1138),"")</f>
        <v/>
      </c>
      <c r="W1138" s="125" t="str">
        <f>IF(AND(b_BDVSA!V1138&lt;&gt;"",b_BDVSA!V1138&lt;&gt;0)=TRUE,IF(b_BDVSA!V1138&gt;0,"D","A"),"")</f>
        <v/>
      </c>
      <c r="X1138" s="125" t="str">
        <f>IF(b_BDVSA!W1138&lt;&gt;"",ABS(b_BDVSA!W1138),"")</f>
        <v/>
      </c>
      <c r="Y1138" s="125" t="str">
        <f>IF(AND(b_BDVSA!W1138&lt;&gt;"",b_BDVSA!W1138&lt;&gt;0)=TRUE,IF(b_BDVSA!W1138&gt;0,"D","A"),"")</f>
        <v/>
      </c>
      <c r="Z1138" s="126" t="str">
        <f>IF(b_BDVSA!X1138&lt;&gt;"",ABS(b_BDVSA!X1138),"")</f>
        <v/>
      </c>
    </row>
    <row r="1139" spans="1:26">
      <c r="A1139" s="117" t="str">
        <f>IF(dati_pdc!A1135&lt;&gt;"",IF(dati_pdc!D1135=1,RIGHT(dati_pdc!A1135,dati_pdc!E1135),dati_pdc!A1135),"")</f>
        <v/>
      </c>
      <c r="B1139" s="117" t="str">
        <f>IF(dati_pdc!B1135&lt;&gt;"",dati_pdc!B1135,"")</f>
        <v/>
      </c>
      <c r="C1139" s="117" t="str">
        <f>IF(dati_pdc!C1135&lt;&gt;"",dati_pdc!C1135,"")</f>
        <v/>
      </c>
      <c r="D1139" s="117" t="str">
        <f>IF(dati_pdc!D1135&lt;&gt;"",dati_pdc!D1135,"")</f>
        <v/>
      </c>
      <c r="E1139" s="125" t="str">
        <f>IF(b_BDVSA!F1139&lt;&gt;"",ABS(b_BDVSA!F1139),"")</f>
        <v/>
      </c>
      <c r="F1139" s="125" t="str">
        <f>IF(AND(b_BDVSA!F1139&lt;&gt;"",b_BDVSA!F1139&lt;&gt;0)=TRUE,IF(b_BDVSA!F1139&gt;0,"D","A"),"")</f>
        <v/>
      </c>
      <c r="G1139" s="125" t="str">
        <f>IF(b_BDVSA!G1139&lt;&gt;"",ABS(b_BDVSA!G1139),"")</f>
        <v/>
      </c>
      <c r="H1139" s="125" t="str">
        <f>IF(AND(b_BDVSA!G1139&lt;&gt;"",b_BDVSA!G1139&lt;&gt;0)=TRUE,IF(b_BDVSA!G1139&gt;0,"D","A"),"")</f>
        <v/>
      </c>
      <c r="I1139" s="125" t="str">
        <f>IF(b_BDVSA!H1139&lt;&gt;"",ABS(b_BDVSA!H1139),"")</f>
        <v/>
      </c>
      <c r="J1139" s="125" t="str">
        <f>IF(AND(b_BDVSA!H1139&lt;&gt;"",b_BDVSA!H1139&lt;&gt;0)=TRUE,IF(b_BDVSA!H1139&gt;0,"D","A"),"")</f>
        <v/>
      </c>
      <c r="K1139" s="126" t="str">
        <f>IF(b_BDVSA!I1139&lt;&gt;"",ABS(b_BDVSA!I1139),"")</f>
        <v/>
      </c>
      <c r="L1139" s="125" t="str">
        <f>IF(b_BDVSA!L1139&lt;&gt;"",ABS(b_BDVSA!L1139),"")</f>
        <v/>
      </c>
      <c r="M1139" s="125" t="str">
        <f>IF(AND(b_BDVSA!L1139&lt;&gt;"",b_BDVSA!L1139&lt;&gt;0)=TRUE,IF(b_BDVSA!L1139&gt;0,"D","A"),"")</f>
        <v/>
      </c>
      <c r="N1139" s="125" t="str">
        <f>IF(b_BDVSA!M1139&lt;&gt;"",ABS(b_BDVSA!M1139),"")</f>
        <v/>
      </c>
      <c r="O1139" s="125" t="str">
        <f>IF(AND(b_BDVSA!M1139&lt;&gt;"",b_BDVSA!M1139&lt;&gt;0)=TRUE,IF(b_BDVSA!M1139&gt;0,"D","A"),"")</f>
        <v/>
      </c>
      <c r="P1139" s="126" t="str">
        <f>IF(b_BDVSA!N1139&lt;&gt;"",ABS(b_BDVSA!N1139),"")</f>
        <v/>
      </c>
      <c r="Q1139" s="125" t="str">
        <f>IF(b_BDVSA!Q1139&lt;&gt;"",ABS(b_BDVSA!Q1139),"")</f>
        <v/>
      </c>
      <c r="R1139" s="125" t="str">
        <f>IF(AND(b_BDVSA!Q1139&lt;&gt;"",b_BDVSA!Q1139&lt;&gt;0)=TRUE,IF(b_BDVSA!Q1139&gt;0,"D","A"),"")</f>
        <v/>
      </c>
      <c r="S1139" s="125" t="str">
        <f>IF(b_BDVSA!R1139&lt;&gt;"",ABS(b_BDVSA!R1139),"")</f>
        <v/>
      </c>
      <c r="T1139" s="125" t="str">
        <f>IF(AND(b_BDVSA!R1139&lt;&gt;"",b_BDVSA!R1139&lt;&gt;0)=TRUE,IF(b_BDVSA!R1139&gt;0,"D","A"),"")</f>
        <v/>
      </c>
      <c r="U1139" s="126" t="str">
        <f>IF(b_BDVSA!S1139&lt;&gt;"",ABS(b_BDVSA!S1139),"")</f>
        <v/>
      </c>
      <c r="V1139" s="125" t="str">
        <f>IF(b_BDVSA!V1139&lt;&gt;"",ABS(b_BDVSA!V1139),"")</f>
        <v/>
      </c>
      <c r="W1139" s="125" t="str">
        <f>IF(AND(b_BDVSA!V1139&lt;&gt;"",b_BDVSA!V1139&lt;&gt;0)=TRUE,IF(b_BDVSA!V1139&gt;0,"D","A"),"")</f>
        <v/>
      </c>
      <c r="X1139" s="125" t="str">
        <f>IF(b_BDVSA!W1139&lt;&gt;"",ABS(b_BDVSA!W1139),"")</f>
        <v/>
      </c>
      <c r="Y1139" s="125" t="str">
        <f>IF(AND(b_BDVSA!W1139&lt;&gt;"",b_BDVSA!W1139&lt;&gt;0)=TRUE,IF(b_BDVSA!W1139&gt;0,"D","A"),"")</f>
        <v/>
      </c>
      <c r="Z1139" s="126" t="str">
        <f>IF(b_BDVSA!X1139&lt;&gt;"",ABS(b_BDVSA!X1139),"")</f>
        <v/>
      </c>
    </row>
    <row r="1140" spans="1:26">
      <c r="A1140" s="117" t="str">
        <f>IF(dati_pdc!A1136&lt;&gt;"",IF(dati_pdc!D1136=1,RIGHT(dati_pdc!A1136,dati_pdc!E1136),dati_pdc!A1136),"")</f>
        <v/>
      </c>
      <c r="B1140" s="117" t="str">
        <f>IF(dati_pdc!B1136&lt;&gt;"",dati_pdc!B1136,"")</f>
        <v/>
      </c>
      <c r="C1140" s="117" t="str">
        <f>IF(dati_pdc!C1136&lt;&gt;"",dati_pdc!C1136,"")</f>
        <v/>
      </c>
      <c r="D1140" s="117" t="str">
        <f>IF(dati_pdc!D1136&lt;&gt;"",dati_pdc!D1136,"")</f>
        <v/>
      </c>
      <c r="E1140" s="125" t="str">
        <f>IF(b_BDVSA!F1140&lt;&gt;"",ABS(b_BDVSA!F1140),"")</f>
        <v/>
      </c>
      <c r="F1140" s="125" t="str">
        <f>IF(AND(b_BDVSA!F1140&lt;&gt;"",b_BDVSA!F1140&lt;&gt;0)=TRUE,IF(b_BDVSA!F1140&gt;0,"D","A"),"")</f>
        <v/>
      </c>
      <c r="G1140" s="125" t="str">
        <f>IF(b_BDVSA!G1140&lt;&gt;"",ABS(b_BDVSA!G1140),"")</f>
        <v/>
      </c>
      <c r="H1140" s="125" t="str">
        <f>IF(AND(b_BDVSA!G1140&lt;&gt;"",b_BDVSA!G1140&lt;&gt;0)=TRUE,IF(b_BDVSA!G1140&gt;0,"D","A"),"")</f>
        <v/>
      </c>
      <c r="I1140" s="125" t="str">
        <f>IF(b_BDVSA!H1140&lt;&gt;"",ABS(b_BDVSA!H1140),"")</f>
        <v/>
      </c>
      <c r="J1140" s="125" t="str">
        <f>IF(AND(b_BDVSA!H1140&lt;&gt;"",b_BDVSA!H1140&lt;&gt;0)=TRUE,IF(b_BDVSA!H1140&gt;0,"D","A"),"")</f>
        <v/>
      </c>
      <c r="K1140" s="126" t="str">
        <f>IF(b_BDVSA!I1140&lt;&gt;"",ABS(b_BDVSA!I1140),"")</f>
        <v/>
      </c>
      <c r="L1140" s="125" t="str">
        <f>IF(b_BDVSA!L1140&lt;&gt;"",ABS(b_BDVSA!L1140),"")</f>
        <v/>
      </c>
      <c r="M1140" s="125" t="str">
        <f>IF(AND(b_BDVSA!L1140&lt;&gt;"",b_BDVSA!L1140&lt;&gt;0)=TRUE,IF(b_BDVSA!L1140&gt;0,"D","A"),"")</f>
        <v/>
      </c>
      <c r="N1140" s="125" t="str">
        <f>IF(b_BDVSA!M1140&lt;&gt;"",ABS(b_BDVSA!M1140),"")</f>
        <v/>
      </c>
      <c r="O1140" s="125" t="str">
        <f>IF(AND(b_BDVSA!M1140&lt;&gt;"",b_BDVSA!M1140&lt;&gt;0)=TRUE,IF(b_BDVSA!M1140&gt;0,"D","A"),"")</f>
        <v/>
      </c>
      <c r="P1140" s="126" t="str">
        <f>IF(b_BDVSA!N1140&lt;&gt;"",ABS(b_BDVSA!N1140),"")</f>
        <v/>
      </c>
      <c r="Q1140" s="125" t="str">
        <f>IF(b_BDVSA!Q1140&lt;&gt;"",ABS(b_BDVSA!Q1140),"")</f>
        <v/>
      </c>
      <c r="R1140" s="125" t="str">
        <f>IF(AND(b_BDVSA!Q1140&lt;&gt;"",b_BDVSA!Q1140&lt;&gt;0)=TRUE,IF(b_BDVSA!Q1140&gt;0,"D","A"),"")</f>
        <v/>
      </c>
      <c r="S1140" s="125" t="str">
        <f>IF(b_BDVSA!R1140&lt;&gt;"",ABS(b_BDVSA!R1140),"")</f>
        <v/>
      </c>
      <c r="T1140" s="125" t="str">
        <f>IF(AND(b_BDVSA!R1140&lt;&gt;"",b_BDVSA!R1140&lt;&gt;0)=TRUE,IF(b_BDVSA!R1140&gt;0,"D","A"),"")</f>
        <v/>
      </c>
      <c r="U1140" s="126" t="str">
        <f>IF(b_BDVSA!S1140&lt;&gt;"",ABS(b_BDVSA!S1140),"")</f>
        <v/>
      </c>
      <c r="V1140" s="125" t="str">
        <f>IF(b_BDVSA!V1140&lt;&gt;"",ABS(b_BDVSA!V1140),"")</f>
        <v/>
      </c>
      <c r="W1140" s="125" t="str">
        <f>IF(AND(b_BDVSA!V1140&lt;&gt;"",b_BDVSA!V1140&lt;&gt;0)=TRUE,IF(b_BDVSA!V1140&gt;0,"D","A"),"")</f>
        <v/>
      </c>
      <c r="X1140" s="125" t="str">
        <f>IF(b_BDVSA!W1140&lt;&gt;"",ABS(b_BDVSA!W1140),"")</f>
        <v/>
      </c>
      <c r="Y1140" s="125" t="str">
        <f>IF(AND(b_BDVSA!W1140&lt;&gt;"",b_BDVSA!W1140&lt;&gt;0)=TRUE,IF(b_BDVSA!W1140&gt;0,"D","A"),"")</f>
        <v/>
      </c>
      <c r="Z1140" s="126" t="str">
        <f>IF(b_BDVSA!X1140&lt;&gt;"",ABS(b_BDVSA!X1140),"")</f>
        <v/>
      </c>
    </row>
    <row r="1141" spans="1:26">
      <c r="A1141" s="117" t="str">
        <f>IF(dati_pdc!A1137&lt;&gt;"",IF(dati_pdc!D1137=1,RIGHT(dati_pdc!A1137,dati_pdc!E1137),dati_pdc!A1137),"")</f>
        <v/>
      </c>
      <c r="B1141" s="117" t="str">
        <f>IF(dati_pdc!B1137&lt;&gt;"",dati_pdc!B1137,"")</f>
        <v/>
      </c>
      <c r="C1141" s="117" t="str">
        <f>IF(dati_pdc!C1137&lt;&gt;"",dati_pdc!C1137,"")</f>
        <v/>
      </c>
      <c r="D1141" s="117" t="str">
        <f>IF(dati_pdc!D1137&lt;&gt;"",dati_pdc!D1137,"")</f>
        <v/>
      </c>
      <c r="E1141" s="125" t="str">
        <f>IF(b_BDVSA!F1141&lt;&gt;"",ABS(b_BDVSA!F1141),"")</f>
        <v/>
      </c>
      <c r="F1141" s="125" t="str">
        <f>IF(AND(b_BDVSA!F1141&lt;&gt;"",b_BDVSA!F1141&lt;&gt;0)=TRUE,IF(b_BDVSA!F1141&gt;0,"D","A"),"")</f>
        <v/>
      </c>
      <c r="G1141" s="125" t="str">
        <f>IF(b_BDVSA!G1141&lt;&gt;"",ABS(b_BDVSA!G1141),"")</f>
        <v/>
      </c>
      <c r="H1141" s="125" t="str">
        <f>IF(AND(b_BDVSA!G1141&lt;&gt;"",b_BDVSA!G1141&lt;&gt;0)=TRUE,IF(b_BDVSA!G1141&gt;0,"D","A"),"")</f>
        <v/>
      </c>
      <c r="I1141" s="125" t="str">
        <f>IF(b_BDVSA!H1141&lt;&gt;"",ABS(b_BDVSA!H1141),"")</f>
        <v/>
      </c>
      <c r="J1141" s="125" t="str">
        <f>IF(AND(b_BDVSA!H1141&lt;&gt;"",b_BDVSA!H1141&lt;&gt;0)=TRUE,IF(b_BDVSA!H1141&gt;0,"D","A"),"")</f>
        <v/>
      </c>
      <c r="K1141" s="126" t="str">
        <f>IF(b_BDVSA!I1141&lt;&gt;"",ABS(b_BDVSA!I1141),"")</f>
        <v/>
      </c>
      <c r="L1141" s="125" t="str">
        <f>IF(b_BDVSA!L1141&lt;&gt;"",ABS(b_BDVSA!L1141),"")</f>
        <v/>
      </c>
      <c r="M1141" s="125" t="str">
        <f>IF(AND(b_BDVSA!L1141&lt;&gt;"",b_BDVSA!L1141&lt;&gt;0)=TRUE,IF(b_BDVSA!L1141&gt;0,"D","A"),"")</f>
        <v/>
      </c>
      <c r="N1141" s="125" t="str">
        <f>IF(b_BDVSA!M1141&lt;&gt;"",ABS(b_BDVSA!M1141),"")</f>
        <v/>
      </c>
      <c r="O1141" s="125" t="str">
        <f>IF(AND(b_BDVSA!M1141&lt;&gt;"",b_BDVSA!M1141&lt;&gt;0)=TRUE,IF(b_BDVSA!M1141&gt;0,"D","A"),"")</f>
        <v/>
      </c>
      <c r="P1141" s="126" t="str">
        <f>IF(b_BDVSA!N1141&lt;&gt;"",ABS(b_BDVSA!N1141),"")</f>
        <v/>
      </c>
      <c r="Q1141" s="125" t="str">
        <f>IF(b_BDVSA!Q1141&lt;&gt;"",ABS(b_BDVSA!Q1141),"")</f>
        <v/>
      </c>
      <c r="R1141" s="125" t="str">
        <f>IF(AND(b_BDVSA!Q1141&lt;&gt;"",b_BDVSA!Q1141&lt;&gt;0)=TRUE,IF(b_BDVSA!Q1141&gt;0,"D","A"),"")</f>
        <v/>
      </c>
      <c r="S1141" s="125" t="str">
        <f>IF(b_BDVSA!R1141&lt;&gt;"",ABS(b_BDVSA!R1141),"")</f>
        <v/>
      </c>
      <c r="T1141" s="125" t="str">
        <f>IF(AND(b_BDVSA!R1141&lt;&gt;"",b_BDVSA!R1141&lt;&gt;0)=TRUE,IF(b_BDVSA!R1141&gt;0,"D","A"),"")</f>
        <v/>
      </c>
      <c r="U1141" s="126" t="str">
        <f>IF(b_BDVSA!S1141&lt;&gt;"",ABS(b_BDVSA!S1141),"")</f>
        <v/>
      </c>
      <c r="V1141" s="125" t="str">
        <f>IF(b_BDVSA!V1141&lt;&gt;"",ABS(b_BDVSA!V1141),"")</f>
        <v/>
      </c>
      <c r="W1141" s="125" t="str">
        <f>IF(AND(b_BDVSA!V1141&lt;&gt;"",b_BDVSA!V1141&lt;&gt;0)=TRUE,IF(b_BDVSA!V1141&gt;0,"D","A"),"")</f>
        <v/>
      </c>
      <c r="X1141" s="125" t="str">
        <f>IF(b_BDVSA!W1141&lt;&gt;"",ABS(b_BDVSA!W1141),"")</f>
        <v/>
      </c>
      <c r="Y1141" s="125" t="str">
        <f>IF(AND(b_BDVSA!W1141&lt;&gt;"",b_BDVSA!W1141&lt;&gt;0)=TRUE,IF(b_BDVSA!W1141&gt;0,"D","A"),"")</f>
        <v/>
      </c>
      <c r="Z1141" s="126" t="str">
        <f>IF(b_BDVSA!X1141&lt;&gt;"",ABS(b_BDVSA!X1141),"")</f>
        <v/>
      </c>
    </row>
    <row r="1142" spans="1:26">
      <c r="A1142" s="117" t="str">
        <f>IF(dati_pdc!A1138&lt;&gt;"",IF(dati_pdc!D1138=1,RIGHT(dati_pdc!A1138,dati_pdc!E1138),dati_pdc!A1138),"")</f>
        <v/>
      </c>
      <c r="B1142" s="117" t="str">
        <f>IF(dati_pdc!B1138&lt;&gt;"",dati_pdc!B1138,"")</f>
        <v/>
      </c>
      <c r="C1142" s="117" t="str">
        <f>IF(dati_pdc!C1138&lt;&gt;"",dati_pdc!C1138,"")</f>
        <v/>
      </c>
      <c r="D1142" s="117" t="str">
        <f>IF(dati_pdc!D1138&lt;&gt;"",dati_pdc!D1138,"")</f>
        <v/>
      </c>
      <c r="E1142" s="125" t="str">
        <f>IF(b_BDVSA!F1142&lt;&gt;"",ABS(b_BDVSA!F1142),"")</f>
        <v/>
      </c>
      <c r="F1142" s="125" t="str">
        <f>IF(AND(b_BDVSA!F1142&lt;&gt;"",b_BDVSA!F1142&lt;&gt;0)=TRUE,IF(b_BDVSA!F1142&gt;0,"D","A"),"")</f>
        <v/>
      </c>
      <c r="G1142" s="125" t="str">
        <f>IF(b_BDVSA!G1142&lt;&gt;"",ABS(b_BDVSA!G1142),"")</f>
        <v/>
      </c>
      <c r="H1142" s="125" t="str">
        <f>IF(AND(b_BDVSA!G1142&lt;&gt;"",b_BDVSA!G1142&lt;&gt;0)=TRUE,IF(b_BDVSA!G1142&gt;0,"D","A"),"")</f>
        <v/>
      </c>
      <c r="I1142" s="125" t="str">
        <f>IF(b_BDVSA!H1142&lt;&gt;"",ABS(b_BDVSA!H1142),"")</f>
        <v/>
      </c>
      <c r="J1142" s="125" t="str">
        <f>IF(AND(b_BDVSA!H1142&lt;&gt;"",b_BDVSA!H1142&lt;&gt;0)=TRUE,IF(b_BDVSA!H1142&gt;0,"D","A"),"")</f>
        <v/>
      </c>
      <c r="K1142" s="126" t="str">
        <f>IF(b_BDVSA!I1142&lt;&gt;"",ABS(b_BDVSA!I1142),"")</f>
        <v/>
      </c>
      <c r="L1142" s="125" t="str">
        <f>IF(b_BDVSA!L1142&lt;&gt;"",ABS(b_BDVSA!L1142),"")</f>
        <v/>
      </c>
      <c r="M1142" s="125" t="str">
        <f>IF(AND(b_BDVSA!L1142&lt;&gt;"",b_BDVSA!L1142&lt;&gt;0)=TRUE,IF(b_BDVSA!L1142&gt;0,"D","A"),"")</f>
        <v/>
      </c>
      <c r="N1142" s="125" t="str">
        <f>IF(b_BDVSA!M1142&lt;&gt;"",ABS(b_BDVSA!M1142),"")</f>
        <v/>
      </c>
      <c r="O1142" s="125" t="str">
        <f>IF(AND(b_BDVSA!M1142&lt;&gt;"",b_BDVSA!M1142&lt;&gt;0)=TRUE,IF(b_BDVSA!M1142&gt;0,"D","A"),"")</f>
        <v/>
      </c>
      <c r="P1142" s="126" t="str">
        <f>IF(b_BDVSA!N1142&lt;&gt;"",ABS(b_BDVSA!N1142),"")</f>
        <v/>
      </c>
      <c r="Q1142" s="125" t="str">
        <f>IF(b_BDVSA!Q1142&lt;&gt;"",ABS(b_BDVSA!Q1142),"")</f>
        <v/>
      </c>
      <c r="R1142" s="125" t="str">
        <f>IF(AND(b_BDVSA!Q1142&lt;&gt;"",b_BDVSA!Q1142&lt;&gt;0)=TRUE,IF(b_BDVSA!Q1142&gt;0,"D","A"),"")</f>
        <v/>
      </c>
      <c r="S1142" s="125" t="str">
        <f>IF(b_BDVSA!R1142&lt;&gt;"",ABS(b_BDVSA!R1142),"")</f>
        <v/>
      </c>
      <c r="T1142" s="125" t="str">
        <f>IF(AND(b_BDVSA!R1142&lt;&gt;"",b_BDVSA!R1142&lt;&gt;0)=TRUE,IF(b_BDVSA!R1142&gt;0,"D","A"),"")</f>
        <v/>
      </c>
      <c r="U1142" s="126" t="str">
        <f>IF(b_BDVSA!S1142&lt;&gt;"",ABS(b_BDVSA!S1142),"")</f>
        <v/>
      </c>
      <c r="V1142" s="125" t="str">
        <f>IF(b_BDVSA!V1142&lt;&gt;"",ABS(b_BDVSA!V1142),"")</f>
        <v/>
      </c>
      <c r="W1142" s="125" t="str">
        <f>IF(AND(b_BDVSA!V1142&lt;&gt;"",b_BDVSA!V1142&lt;&gt;0)=TRUE,IF(b_BDVSA!V1142&gt;0,"D","A"),"")</f>
        <v/>
      </c>
      <c r="X1142" s="125" t="str">
        <f>IF(b_BDVSA!W1142&lt;&gt;"",ABS(b_BDVSA!W1142),"")</f>
        <v/>
      </c>
      <c r="Y1142" s="125" t="str">
        <f>IF(AND(b_BDVSA!W1142&lt;&gt;"",b_BDVSA!W1142&lt;&gt;0)=TRUE,IF(b_BDVSA!W1142&gt;0,"D","A"),"")</f>
        <v/>
      </c>
      <c r="Z1142" s="126" t="str">
        <f>IF(b_BDVSA!X1142&lt;&gt;"",ABS(b_BDVSA!X1142),"")</f>
        <v/>
      </c>
    </row>
    <row r="1143" spans="1:26">
      <c r="A1143" s="117" t="str">
        <f>IF(dati_pdc!A1139&lt;&gt;"",IF(dati_pdc!D1139=1,RIGHT(dati_pdc!A1139,dati_pdc!E1139),dati_pdc!A1139),"")</f>
        <v/>
      </c>
      <c r="B1143" s="117" t="str">
        <f>IF(dati_pdc!B1139&lt;&gt;"",dati_pdc!B1139,"")</f>
        <v/>
      </c>
      <c r="C1143" s="117" t="str">
        <f>IF(dati_pdc!C1139&lt;&gt;"",dati_pdc!C1139,"")</f>
        <v/>
      </c>
      <c r="D1143" s="117" t="str">
        <f>IF(dati_pdc!D1139&lt;&gt;"",dati_pdc!D1139,"")</f>
        <v/>
      </c>
      <c r="E1143" s="125" t="str">
        <f>IF(b_BDVSA!F1143&lt;&gt;"",ABS(b_BDVSA!F1143),"")</f>
        <v/>
      </c>
      <c r="F1143" s="125" t="str">
        <f>IF(AND(b_BDVSA!F1143&lt;&gt;"",b_BDVSA!F1143&lt;&gt;0)=TRUE,IF(b_BDVSA!F1143&gt;0,"D","A"),"")</f>
        <v/>
      </c>
      <c r="G1143" s="125" t="str">
        <f>IF(b_BDVSA!G1143&lt;&gt;"",ABS(b_BDVSA!G1143),"")</f>
        <v/>
      </c>
      <c r="H1143" s="125" t="str">
        <f>IF(AND(b_BDVSA!G1143&lt;&gt;"",b_BDVSA!G1143&lt;&gt;0)=TRUE,IF(b_BDVSA!G1143&gt;0,"D","A"),"")</f>
        <v/>
      </c>
      <c r="I1143" s="125" t="str">
        <f>IF(b_BDVSA!H1143&lt;&gt;"",ABS(b_BDVSA!H1143),"")</f>
        <v/>
      </c>
      <c r="J1143" s="125" t="str">
        <f>IF(AND(b_BDVSA!H1143&lt;&gt;"",b_BDVSA!H1143&lt;&gt;0)=TRUE,IF(b_BDVSA!H1143&gt;0,"D","A"),"")</f>
        <v/>
      </c>
      <c r="K1143" s="126" t="str">
        <f>IF(b_BDVSA!I1143&lt;&gt;"",ABS(b_BDVSA!I1143),"")</f>
        <v/>
      </c>
      <c r="L1143" s="125" t="str">
        <f>IF(b_BDVSA!L1143&lt;&gt;"",ABS(b_BDVSA!L1143),"")</f>
        <v/>
      </c>
      <c r="M1143" s="125" t="str">
        <f>IF(AND(b_BDVSA!L1143&lt;&gt;"",b_BDVSA!L1143&lt;&gt;0)=TRUE,IF(b_BDVSA!L1143&gt;0,"D","A"),"")</f>
        <v/>
      </c>
      <c r="N1143" s="125" t="str">
        <f>IF(b_BDVSA!M1143&lt;&gt;"",ABS(b_BDVSA!M1143),"")</f>
        <v/>
      </c>
      <c r="O1143" s="125" t="str">
        <f>IF(AND(b_BDVSA!M1143&lt;&gt;"",b_BDVSA!M1143&lt;&gt;0)=TRUE,IF(b_BDVSA!M1143&gt;0,"D","A"),"")</f>
        <v/>
      </c>
      <c r="P1143" s="126" t="str">
        <f>IF(b_BDVSA!N1143&lt;&gt;"",ABS(b_BDVSA!N1143),"")</f>
        <v/>
      </c>
      <c r="Q1143" s="125" t="str">
        <f>IF(b_BDVSA!Q1143&lt;&gt;"",ABS(b_BDVSA!Q1143),"")</f>
        <v/>
      </c>
      <c r="R1143" s="125" t="str">
        <f>IF(AND(b_BDVSA!Q1143&lt;&gt;"",b_BDVSA!Q1143&lt;&gt;0)=TRUE,IF(b_BDVSA!Q1143&gt;0,"D","A"),"")</f>
        <v/>
      </c>
      <c r="S1143" s="125" t="str">
        <f>IF(b_BDVSA!R1143&lt;&gt;"",ABS(b_BDVSA!R1143),"")</f>
        <v/>
      </c>
      <c r="T1143" s="125" t="str">
        <f>IF(AND(b_BDVSA!R1143&lt;&gt;"",b_BDVSA!R1143&lt;&gt;0)=TRUE,IF(b_BDVSA!R1143&gt;0,"D","A"),"")</f>
        <v/>
      </c>
      <c r="U1143" s="126" t="str">
        <f>IF(b_BDVSA!S1143&lt;&gt;"",ABS(b_BDVSA!S1143),"")</f>
        <v/>
      </c>
      <c r="V1143" s="125" t="str">
        <f>IF(b_BDVSA!V1143&lt;&gt;"",ABS(b_BDVSA!V1143),"")</f>
        <v/>
      </c>
      <c r="W1143" s="125" t="str">
        <f>IF(AND(b_BDVSA!V1143&lt;&gt;"",b_BDVSA!V1143&lt;&gt;0)=TRUE,IF(b_BDVSA!V1143&gt;0,"D","A"),"")</f>
        <v/>
      </c>
      <c r="X1143" s="125" t="str">
        <f>IF(b_BDVSA!W1143&lt;&gt;"",ABS(b_BDVSA!W1143),"")</f>
        <v/>
      </c>
      <c r="Y1143" s="125" t="str">
        <f>IF(AND(b_BDVSA!W1143&lt;&gt;"",b_BDVSA!W1143&lt;&gt;0)=TRUE,IF(b_BDVSA!W1143&gt;0,"D","A"),"")</f>
        <v/>
      </c>
      <c r="Z1143" s="126" t="str">
        <f>IF(b_BDVSA!X1143&lt;&gt;"",ABS(b_BDVSA!X1143),"")</f>
        <v/>
      </c>
    </row>
    <row r="1144" spans="1:26">
      <c r="A1144" s="117" t="str">
        <f>IF(dati_pdc!A1140&lt;&gt;"",IF(dati_pdc!D1140=1,RIGHT(dati_pdc!A1140,dati_pdc!E1140),dati_pdc!A1140),"")</f>
        <v/>
      </c>
      <c r="B1144" s="117" t="str">
        <f>IF(dati_pdc!B1140&lt;&gt;"",dati_pdc!B1140,"")</f>
        <v/>
      </c>
      <c r="C1144" s="117" t="str">
        <f>IF(dati_pdc!C1140&lt;&gt;"",dati_pdc!C1140,"")</f>
        <v/>
      </c>
      <c r="D1144" s="117" t="str">
        <f>IF(dati_pdc!D1140&lt;&gt;"",dati_pdc!D1140,"")</f>
        <v/>
      </c>
      <c r="E1144" s="125" t="str">
        <f>IF(b_BDVSA!F1144&lt;&gt;"",ABS(b_BDVSA!F1144),"")</f>
        <v/>
      </c>
      <c r="F1144" s="125" t="str">
        <f>IF(AND(b_BDVSA!F1144&lt;&gt;"",b_BDVSA!F1144&lt;&gt;0)=TRUE,IF(b_BDVSA!F1144&gt;0,"D","A"),"")</f>
        <v/>
      </c>
      <c r="G1144" s="125" t="str">
        <f>IF(b_BDVSA!G1144&lt;&gt;"",ABS(b_BDVSA!G1144),"")</f>
        <v/>
      </c>
      <c r="H1144" s="125" t="str">
        <f>IF(AND(b_BDVSA!G1144&lt;&gt;"",b_BDVSA!G1144&lt;&gt;0)=TRUE,IF(b_BDVSA!G1144&gt;0,"D","A"),"")</f>
        <v/>
      </c>
      <c r="I1144" s="125" t="str">
        <f>IF(b_BDVSA!H1144&lt;&gt;"",ABS(b_BDVSA!H1144),"")</f>
        <v/>
      </c>
      <c r="J1144" s="125" t="str">
        <f>IF(AND(b_BDVSA!H1144&lt;&gt;"",b_BDVSA!H1144&lt;&gt;0)=TRUE,IF(b_BDVSA!H1144&gt;0,"D","A"),"")</f>
        <v/>
      </c>
      <c r="K1144" s="126" t="str">
        <f>IF(b_BDVSA!I1144&lt;&gt;"",ABS(b_BDVSA!I1144),"")</f>
        <v/>
      </c>
      <c r="L1144" s="125" t="str">
        <f>IF(b_BDVSA!L1144&lt;&gt;"",ABS(b_BDVSA!L1144),"")</f>
        <v/>
      </c>
      <c r="M1144" s="125" t="str">
        <f>IF(AND(b_BDVSA!L1144&lt;&gt;"",b_BDVSA!L1144&lt;&gt;0)=TRUE,IF(b_BDVSA!L1144&gt;0,"D","A"),"")</f>
        <v/>
      </c>
      <c r="N1144" s="125" t="str">
        <f>IF(b_BDVSA!M1144&lt;&gt;"",ABS(b_BDVSA!M1144),"")</f>
        <v/>
      </c>
      <c r="O1144" s="125" t="str">
        <f>IF(AND(b_BDVSA!M1144&lt;&gt;"",b_BDVSA!M1144&lt;&gt;0)=TRUE,IF(b_BDVSA!M1144&gt;0,"D","A"),"")</f>
        <v/>
      </c>
      <c r="P1144" s="126" t="str">
        <f>IF(b_BDVSA!N1144&lt;&gt;"",ABS(b_BDVSA!N1144),"")</f>
        <v/>
      </c>
      <c r="Q1144" s="125" t="str">
        <f>IF(b_BDVSA!Q1144&lt;&gt;"",ABS(b_BDVSA!Q1144),"")</f>
        <v/>
      </c>
      <c r="R1144" s="125" t="str">
        <f>IF(AND(b_BDVSA!Q1144&lt;&gt;"",b_BDVSA!Q1144&lt;&gt;0)=TRUE,IF(b_BDVSA!Q1144&gt;0,"D","A"),"")</f>
        <v/>
      </c>
      <c r="S1144" s="125" t="str">
        <f>IF(b_BDVSA!R1144&lt;&gt;"",ABS(b_BDVSA!R1144),"")</f>
        <v/>
      </c>
      <c r="T1144" s="125" t="str">
        <f>IF(AND(b_BDVSA!R1144&lt;&gt;"",b_BDVSA!R1144&lt;&gt;0)=TRUE,IF(b_BDVSA!R1144&gt;0,"D","A"),"")</f>
        <v/>
      </c>
      <c r="U1144" s="126" t="str">
        <f>IF(b_BDVSA!S1144&lt;&gt;"",ABS(b_BDVSA!S1144),"")</f>
        <v/>
      </c>
      <c r="V1144" s="125" t="str">
        <f>IF(b_BDVSA!V1144&lt;&gt;"",ABS(b_BDVSA!V1144),"")</f>
        <v/>
      </c>
      <c r="W1144" s="125" t="str">
        <f>IF(AND(b_BDVSA!V1144&lt;&gt;"",b_BDVSA!V1144&lt;&gt;0)=TRUE,IF(b_BDVSA!V1144&gt;0,"D","A"),"")</f>
        <v/>
      </c>
      <c r="X1144" s="125" t="str">
        <f>IF(b_BDVSA!W1144&lt;&gt;"",ABS(b_BDVSA!W1144),"")</f>
        <v/>
      </c>
      <c r="Y1144" s="125" t="str">
        <f>IF(AND(b_BDVSA!W1144&lt;&gt;"",b_BDVSA!W1144&lt;&gt;0)=TRUE,IF(b_BDVSA!W1144&gt;0,"D","A"),"")</f>
        <v/>
      </c>
      <c r="Z1144" s="126" t="str">
        <f>IF(b_BDVSA!X1144&lt;&gt;"",ABS(b_BDVSA!X1144),"")</f>
        <v/>
      </c>
    </row>
    <row r="1145" spans="1:26">
      <c r="A1145" s="117" t="str">
        <f>IF(dati_pdc!A1141&lt;&gt;"",IF(dati_pdc!D1141=1,RIGHT(dati_pdc!A1141,dati_pdc!E1141),dati_pdc!A1141),"")</f>
        <v/>
      </c>
      <c r="B1145" s="117" t="str">
        <f>IF(dati_pdc!B1141&lt;&gt;"",dati_pdc!B1141,"")</f>
        <v/>
      </c>
      <c r="C1145" s="117" t="str">
        <f>IF(dati_pdc!C1141&lt;&gt;"",dati_pdc!C1141,"")</f>
        <v/>
      </c>
      <c r="D1145" s="117" t="str">
        <f>IF(dati_pdc!D1141&lt;&gt;"",dati_pdc!D1141,"")</f>
        <v/>
      </c>
      <c r="E1145" s="125" t="str">
        <f>IF(b_BDVSA!F1145&lt;&gt;"",ABS(b_BDVSA!F1145),"")</f>
        <v/>
      </c>
      <c r="F1145" s="125" t="str">
        <f>IF(AND(b_BDVSA!F1145&lt;&gt;"",b_BDVSA!F1145&lt;&gt;0)=TRUE,IF(b_BDVSA!F1145&gt;0,"D","A"),"")</f>
        <v/>
      </c>
      <c r="G1145" s="125" t="str">
        <f>IF(b_BDVSA!G1145&lt;&gt;"",ABS(b_BDVSA!G1145),"")</f>
        <v/>
      </c>
      <c r="H1145" s="125" t="str">
        <f>IF(AND(b_BDVSA!G1145&lt;&gt;"",b_BDVSA!G1145&lt;&gt;0)=TRUE,IF(b_BDVSA!G1145&gt;0,"D","A"),"")</f>
        <v/>
      </c>
      <c r="I1145" s="125" t="str">
        <f>IF(b_BDVSA!H1145&lt;&gt;"",ABS(b_BDVSA!H1145),"")</f>
        <v/>
      </c>
      <c r="J1145" s="125" t="str">
        <f>IF(AND(b_BDVSA!H1145&lt;&gt;"",b_BDVSA!H1145&lt;&gt;0)=TRUE,IF(b_BDVSA!H1145&gt;0,"D","A"),"")</f>
        <v/>
      </c>
      <c r="K1145" s="126" t="str">
        <f>IF(b_BDVSA!I1145&lt;&gt;"",ABS(b_BDVSA!I1145),"")</f>
        <v/>
      </c>
      <c r="L1145" s="125" t="str">
        <f>IF(b_BDVSA!L1145&lt;&gt;"",ABS(b_BDVSA!L1145),"")</f>
        <v/>
      </c>
      <c r="M1145" s="125" t="str">
        <f>IF(AND(b_BDVSA!L1145&lt;&gt;"",b_BDVSA!L1145&lt;&gt;0)=TRUE,IF(b_BDVSA!L1145&gt;0,"D","A"),"")</f>
        <v/>
      </c>
      <c r="N1145" s="125" t="str">
        <f>IF(b_BDVSA!M1145&lt;&gt;"",ABS(b_BDVSA!M1145),"")</f>
        <v/>
      </c>
      <c r="O1145" s="125" t="str">
        <f>IF(AND(b_BDVSA!M1145&lt;&gt;"",b_BDVSA!M1145&lt;&gt;0)=TRUE,IF(b_BDVSA!M1145&gt;0,"D","A"),"")</f>
        <v/>
      </c>
      <c r="P1145" s="126" t="str">
        <f>IF(b_BDVSA!N1145&lt;&gt;"",ABS(b_BDVSA!N1145),"")</f>
        <v/>
      </c>
      <c r="Q1145" s="125" t="str">
        <f>IF(b_BDVSA!Q1145&lt;&gt;"",ABS(b_BDVSA!Q1145),"")</f>
        <v/>
      </c>
      <c r="R1145" s="125" t="str">
        <f>IF(AND(b_BDVSA!Q1145&lt;&gt;"",b_BDVSA!Q1145&lt;&gt;0)=TRUE,IF(b_BDVSA!Q1145&gt;0,"D","A"),"")</f>
        <v/>
      </c>
      <c r="S1145" s="125" t="str">
        <f>IF(b_BDVSA!R1145&lt;&gt;"",ABS(b_BDVSA!R1145),"")</f>
        <v/>
      </c>
      <c r="T1145" s="125" t="str">
        <f>IF(AND(b_BDVSA!R1145&lt;&gt;"",b_BDVSA!R1145&lt;&gt;0)=TRUE,IF(b_BDVSA!R1145&gt;0,"D","A"),"")</f>
        <v/>
      </c>
      <c r="U1145" s="126" t="str">
        <f>IF(b_BDVSA!S1145&lt;&gt;"",ABS(b_BDVSA!S1145),"")</f>
        <v/>
      </c>
      <c r="V1145" s="125" t="str">
        <f>IF(b_BDVSA!V1145&lt;&gt;"",ABS(b_BDVSA!V1145),"")</f>
        <v/>
      </c>
      <c r="W1145" s="125" t="str">
        <f>IF(AND(b_BDVSA!V1145&lt;&gt;"",b_BDVSA!V1145&lt;&gt;0)=TRUE,IF(b_BDVSA!V1145&gt;0,"D","A"),"")</f>
        <v/>
      </c>
      <c r="X1145" s="125" t="str">
        <f>IF(b_BDVSA!W1145&lt;&gt;"",ABS(b_BDVSA!W1145),"")</f>
        <v/>
      </c>
      <c r="Y1145" s="125" t="str">
        <f>IF(AND(b_BDVSA!W1145&lt;&gt;"",b_BDVSA!W1145&lt;&gt;0)=TRUE,IF(b_BDVSA!W1145&gt;0,"D","A"),"")</f>
        <v/>
      </c>
      <c r="Z1145" s="126" t="str">
        <f>IF(b_BDVSA!X1145&lt;&gt;"",ABS(b_BDVSA!X1145),"")</f>
        <v/>
      </c>
    </row>
    <row r="1146" spans="1:26">
      <c r="A1146" s="117" t="str">
        <f>IF(dati_pdc!A1142&lt;&gt;"",IF(dati_pdc!D1142=1,RIGHT(dati_pdc!A1142,dati_pdc!E1142),dati_pdc!A1142),"")</f>
        <v/>
      </c>
      <c r="B1146" s="117" t="str">
        <f>IF(dati_pdc!B1142&lt;&gt;"",dati_pdc!B1142,"")</f>
        <v/>
      </c>
      <c r="C1146" s="117" t="str">
        <f>IF(dati_pdc!C1142&lt;&gt;"",dati_pdc!C1142,"")</f>
        <v/>
      </c>
      <c r="D1146" s="117" t="str">
        <f>IF(dati_pdc!D1142&lt;&gt;"",dati_pdc!D1142,"")</f>
        <v/>
      </c>
      <c r="E1146" s="125" t="str">
        <f>IF(b_BDVSA!F1146&lt;&gt;"",ABS(b_BDVSA!F1146),"")</f>
        <v/>
      </c>
      <c r="F1146" s="125" t="str">
        <f>IF(AND(b_BDVSA!F1146&lt;&gt;"",b_BDVSA!F1146&lt;&gt;0)=TRUE,IF(b_BDVSA!F1146&gt;0,"D","A"),"")</f>
        <v/>
      </c>
      <c r="G1146" s="125" t="str">
        <f>IF(b_BDVSA!G1146&lt;&gt;"",ABS(b_BDVSA!G1146),"")</f>
        <v/>
      </c>
      <c r="H1146" s="125" t="str">
        <f>IF(AND(b_BDVSA!G1146&lt;&gt;"",b_BDVSA!G1146&lt;&gt;0)=TRUE,IF(b_BDVSA!G1146&gt;0,"D","A"),"")</f>
        <v/>
      </c>
      <c r="I1146" s="125" t="str">
        <f>IF(b_BDVSA!H1146&lt;&gt;"",ABS(b_BDVSA!H1146),"")</f>
        <v/>
      </c>
      <c r="J1146" s="125" t="str">
        <f>IF(AND(b_BDVSA!H1146&lt;&gt;"",b_BDVSA!H1146&lt;&gt;0)=TRUE,IF(b_BDVSA!H1146&gt;0,"D","A"),"")</f>
        <v/>
      </c>
      <c r="K1146" s="126" t="str">
        <f>IF(b_BDVSA!I1146&lt;&gt;"",ABS(b_BDVSA!I1146),"")</f>
        <v/>
      </c>
      <c r="L1146" s="125" t="str">
        <f>IF(b_BDVSA!L1146&lt;&gt;"",ABS(b_BDVSA!L1146),"")</f>
        <v/>
      </c>
      <c r="M1146" s="125" t="str">
        <f>IF(AND(b_BDVSA!L1146&lt;&gt;"",b_BDVSA!L1146&lt;&gt;0)=TRUE,IF(b_BDVSA!L1146&gt;0,"D","A"),"")</f>
        <v/>
      </c>
      <c r="N1146" s="125" t="str">
        <f>IF(b_BDVSA!M1146&lt;&gt;"",ABS(b_BDVSA!M1146),"")</f>
        <v/>
      </c>
      <c r="O1146" s="125" t="str">
        <f>IF(AND(b_BDVSA!M1146&lt;&gt;"",b_BDVSA!M1146&lt;&gt;0)=TRUE,IF(b_BDVSA!M1146&gt;0,"D","A"),"")</f>
        <v/>
      </c>
      <c r="P1146" s="126" t="str">
        <f>IF(b_BDVSA!N1146&lt;&gt;"",ABS(b_BDVSA!N1146),"")</f>
        <v/>
      </c>
      <c r="Q1146" s="125" t="str">
        <f>IF(b_BDVSA!Q1146&lt;&gt;"",ABS(b_BDVSA!Q1146),"")</f>
        <v/>
      </c>
      <c r="R1146" s="125" t="str">
        <f>IF(AND(b_BDVSA!Q1146&lt;&gt;"",b_BDVSA!Q1146&lt;&gt;0)=TRUE,IF(b_BDVSA!Q1146&gt;0,"D","A"),"")</f>
        <v/>
      </c>
      <c r="S1146" s="125" t="str">
        <f>IF(b_BDVSA!R1146&lt;&gt;"",ABS(b_BDVSA!R1146),"")</f>
        <v/>
      </c>
      <c r="T1146" s="125" t="str">
        <f>IF(AND(b_BDVSA!R1146&lt;&gt;"",b_BDVSA!R1146&lt;&gt;0)=TRUE,IF(b_BDVSA!R1146&gt;0,"D","A"),"")</f>
        <v/>
      </c>
      <c r="U1146" s="126" t="str">
        <f>IF(b_BDVSA!S1146&lt;&gt;"",ABS(b_BDVSA!S1146),"")</f>
        <v/>
      </c>
      <c r="V1146" s="125" t="str">
        <f>IF(b_BDVSA!V1146&lt;&gt;"",ABS(b_BDVSA!V1146),"")</f>
        <v/>
      </c>
      <c r="W1146" s="125" t="str">
        <f>IF(AND(b_BDVSA!V1146&lt;&gt;"",b_BDVSA!V1146&lt;&gt;0)=TRUE,IF(b_BDVSA!V1146&gt;0,"D","A"),"")</f>
        <v/>
      </c>
      <c r="X1146" s="125" t="str">
        <f>IF(b_BDVSA!W1146&lt;&gt;"",ABS(b_BDVSA!W1146),"")</f>
        <v/>
      </c>
      <c r="Y1146" s="125" t="str">
        <f>IF(AND(b_BDVSA!W1146&lt;&gt;"",b_BDVSA!W1146&lt;&gt;0)=TRUE,IF(b_BDVSA!W1146&gt;0,"D","A"),"")</f>
        <v/>
      </c>
      <c r="Z1146" s="126" t="str">
        <f>IF(b_BDVSA!X1146&lt;&gt;"",ABS(b_BDVSA!X1146),"")</f>
        <v/>
      </c>
    </row>
    <row r="1147" spans="1:26">
      <c r="A1147" s="117" t="str">
        <f>IF(dati_pdc!A1143&lt;&gt;"",IF(dati_pdc!D1143=1,RIGHT(dati_pdc!A1143,dati_pdc!E1143),dati_pdc!A1143),"")</f>
        <v/>
      </c>
      <c r="B1147" s="117" t="str">
        <f>IF(dati_pdc!B1143&lt;&gt;"",dati_pdc!B1143,"")</f>
        <v/>
      </c>
      <c r="C1147" s="117" t="str">
        <f>IF(dati_pdc!C1143&lt;&gt;"",dati_pdc!C1143,"")</f>
        <v/>
      </c>
      <c r="D1147" s="117" t="str">
        <f>IF(dati_pdc!D1143&lt;&gt;"",dati_pdc!D1143,"")</f>
        <v/>
      </c>
      <c r="E1147" s="125" t="str">
        <f>IF(b_BDVSA!F1147&lt;&gt;"",ABS(b_BDVSA!F1147),"")</f>
        <v/>
      </c>
      <c r="F1147" s="125" t="str">
        <f>IF(AND(b_BDVSA!F1147&lt;&gt;"",b_BDVSA!F1147&lt;&gt;0)=TRUE,IF(b_BDVSA!F1147&gt;0,"D","A"),"")</f>
        <v/>
      </c>
      <c r="G1147" s="125" t="str">
        <f>IF(b_BDVSA!G1147&lt;&gt;"",ABS(b_BDVSA!G1147),"")</f>
        <v/>
      </c>
      <c r="H1147" s="125" t="str">
        <f>IF(AND(b_BDVSA!G1147&lt;&gt;"",b_BDVSA!G1147&lt;&gt;0)=TRUE,IF(b_BDVSA!G1147&gt;0,"D","A"),"")</f>
        <v/>
      </c>
      <c r="I1147" s="125" t="str">
        <f>IF(b_BDVSA!H1147&lt;&gt;"",ABS(b_BDVSA!H1147),"")</f>
        <v/>
      </c>
      <c r="J1147" s="125" t="str">
        <f>IF(AND(b_BDVSA!H1147&lt;&gt;"",b_BDVSA!H1147&lt;&gt;0)=TRUE,IF(b_BDVSA!H1147&gt;0,"D","A"),"")</f>
        <v/>
      </c>
      <c r="K1147" s="126" t="str">
        <f>IF(b_BDVSA!I1147&lt;&gt;"",ABS(b_BDVSA!I1147),"")</f>
        <v/>
      </c>
      <c r="L1147" s="125" t="str">
        <f>IF(b_BDVSA!L1147&lt;&gt;"",ABS(b_BDVSA!L1147),"")</f>
        <v/>
      </c>
      <c r="M1147" s="125" t="str">
        <f>IF(AND(b_BDVSA!L1147&lt;&gt;"",b_BDVSA!L1147&lt;&gt;0)=TRUE,IF(b_BDVSA!L1147&gt;0,"D","A"),"")</f>
        <v/>
      </c>
      <c r="N1147" s="125" t="str">
        <f>IF(b_BDVSA!M1147&lt;&gt;"",ABS(b_BDVSA!M1147),"")</f>
        <v/>
      </c>
      <c r="O1147" s="125" t="str">
        <f>IF(AND(b_BDVSA!M1147&lt;&gt;"",b_BDVSA!M1147&lt;&gt;0)=TRUE,IF(b_BDVSA!M1147&gt;0,"D","A"),"")</f>
        <v/>
      </c>
      <c r="P1147" s="126" t="str">
        <f>IF(b_BDVSA!N1147&lt;&gt;"",ABS(b_BDVSA!N1147),"")</f>
        <v/>
      </c>
      <c r="Q1147" s="125" t="str">
        <f>IF(b_BDVSA!Q1147&lt;&gt;"",ABS(b_BDVSA!Q1147),"")</f>
        <v/>
      </c>
      <c r="R1147" s="125" t="str">
        <f>IF(AND(b_BDVSA!Q1147&lt;&gt;"",b_BDVSA!Q1147&lt;&gt;0)=TRUE,IF(b_BDVSA!Q1147&gt;0,"D","A"),"")</f>
        <v/>
      </c>
      <c r="S1147" s="125" t="str">
        <f>IF(b_BDVSA!R1147&lt;&gt;"",ABS(b_BDVSA!R1147),"")</f>
        <v/>
      </c>
      <c r="T1147" s="125" t="str">
        <f>IF(AND(b_BDVSA!R1147&lt;&gt;"",b_BDVSA!R1147&lt;&gt;0)=TRUE,IF(b_BDVSA!R1147&gt;0,"D","A"),"")</f>
        <v/>
      </c>
      <c r="U1147" s="126" t="str">
        <f>IF(b_BDVSA!S1147&lt;&gt;"",ABS(b_BDVSA!S1147),"")</f>
        <v/>
      </c>
      <c r="V1147" s="125" t="str">
        <f>IF(b_BDVSA!V1147&lt;&gt;"",ABS(b_BDVSA!V1147),"")</f>
        <v/>
      </c>
      <c r="W1147" s="125" t="str">
        <f>IF(AND(b_BDVSA!V1147&lt;&gt;"",b_BDVSA!V1147&lt;&gt;0)=TRUE,IF(b_BDVSA!V1147&gt;0,"D","A"),"")</f>
        <v/>
      </c>
      <c r="X1147" s="125" t="str">
        <f>IF(b_BDVSA!W1147&lt;&gt;"",ABS(b_BDVSA!W1147),"")</f>
        <v/>
      </c>
      <c r="Y1147" s="125" t="str">
        <f>IF(AND(b_BDVSA!W1147&lt;&gt;"",b_BDVSA!W1147&lt;&gt;0)=TRUE,IF(b_BDVSA!W1147&gt;0,"D","A"),"")</f>
        <v/>
      </c>
      <c r="Z1147" s="126" t="str">
        <f>IF(b_BDVSA!X1147&lt;&gt;"",ABS(b_BDVSA!X1147),"")</f>
        <v/>
      </c>
    </row>
    <row r="1148" spans="1:26">
      <c r="A1148" s="117" t="str">
        <f>IF(dati_pdc!A1144&lt;&gt;"",IF(dati_pdc!D1144=1,RIGHT(dati_pdc!A1144,dati_pdc!E1144),dati_pdc!A1144),"")</f>
        <v/>
      </c>
      <c r="B1148" s="117" t="str">
        <f>IF(dati_pdc!B1144&lt;&gt;"",dati_pdc!B1144,"")</f>
        <v/>
      </c>
      <c r="C1148" s="117" t="str">
        <f>IF(dati_pdc!C1144&lt;&gt;"",dati_pdc!C1144,"")</f>
        <v/>
      </c>
      <c r="D1148" s="117" t="str">
        <f>IF(dati_pdc!D1144&lt;&gt;"",dati_pdc!D1144,"")</f>
        <v/>
      </c>
      <c r="E1148" s="125" t="str">
        <f>IF(b_BDVSA!F1148&lt;&gt;"",ABS(b_BDVSA!F1148),"")</f>
        <v/>
      </c>
      <c r="F1148" s="125" t="str">
        <f>IF(AND(b_BDVSA!F1148&lt;&gt;"",b_BDVSA!F1148&lt;&gt;0)=TRUE,IF(b_BDVSA!F1148&gt;0,"D","A"),"")</f>
        <v/>
      </c>
      <c r="G1148" s="125" t="str">
        <f>IF(b_BDVSA!G1148&lt;&gt;"",ABS(b_BDVSA!G1148),"")</f>
        <v/>
      </c>
      <c r="H1148" s="125" t="str">
        <f>IF(AND(b_BDVSA!G1148&lt;&gt;"",b_BDVSA!G1148&lt;&gt;0)=TRUE,IF(b_BDVSA!G1148&gt;0,"D","A"),"")</f>
        <v/>
      </c>
      <c r="I1148" s="125" t="str">
        <f>IF(b_BDVSA!H1148&lt;&gt;"",ABS(b_BDVSA!H1148),"")</f>
        <v/>
      </c>
      <c r="J1148" s="125" t="str">
        <f>IF(AND(b_BDVSA!H1148&lt;&gt;"",b_BDVSA!H1148&lt;&gt;0)=TRUE,IF(b_BDVSA!H1148&gt;0,"D","A"),"")</f>
        <v/>
      </c>
      <c r="K1148" s="126" t="str">
        <f>IF(b_BDVSA!I1148&lt;&gt;"",ABS(b_BDVSA!I1148),"")</f>
        <v/>
      </c>
      <c r="L1148" s="125" t="str">
        <f>IF(b_BDVSA!L1148&lt;&gt;"",ABS(b_BDVSA!L1148),"")</f>
        <v/>
      </c>
      <c r="M1148" s="125" t="str">
        <f>IF(AND(b_BDVSA!L1148&lt;&gt;"",b_BDVSA!L1148&lt;&gt;0)=TRUE,IF(b_BDVSA!L1148&gt;0,"D","A"),"")</f>
        <v/>
      </c>
      <c r="N1148" s="125" t="str">
        <f>IF(b_BDVSA!M1148&lt;&gt;"",ABS(b_BDVSA!M1148),"")</f>
        <v/>
      </c>
      <c r="O1148" s="125" t="str">
        <f>IF(AND(b_BDVSA!M1148&lt;&gt;"",b_BDVSA!M1148&lt;&gt;0)=TRUE,IF(b_BDVSA!M1148&gt;0,"D","A"),"")</f>
        <v/>
      </c>
      <c r="P1148" s="126" t="str">
        <f>IF(b_BDVSA!N1148&lt;&gt;"",ABS(b_BDVSA!N1148),"")</f>
        <v/>
      </c>
      <c r="Q1148" s="125" t="str">
        <f>IF(b_BDVSA!Q1148&lt;&gt;"",ABS(b_BDVSA!Q1148),"")</f>
        <v/>
      </c>
      <c r="R1148" s="125" t="str">
        <f>IF(AND(b_BDVSA!Q1148&lt;&gt;"",b_BDVSA!Q1148&lt;&gt;0)=TRUE,IF(b_BDVSA!Q1148&gt;0,"D","A"),"")</f>
        <v/>
      </c>
      <c r="S1148" s="125" t="str">
        <f>IF(b_BDVSA!R1148&lt;&gt;"",ABS(b_BDVSA!R1148),"")</f>
        <v/>
      </c>
      <c r="T1148" s="125" t="str">
        <f>IF(AND(b_BDVSA!R1148&lt;&gt;"",b_BDVSA!R1148&lt;&gt;0)=TRUE,IF(b_BDVSA!R1148&gt;0,"D","A"),"")</f>
        <v/>
      </c>
      <c r="U1148" s="126" t="str">
        <f>IF(b_BDVSA!S1148&lt;&gt;"",ABS(b_BDVSA!S1148),"")</f>
        <v/>
      </c>
      <c r="V1148" s="125" t="str">
        <f>IF(b_BDVSA!V1148&lt;&gt;"",ABS(b_BDVSA!V1148),"")</f>
        <v/>
      </c>
      <c r="W1148" s="125" t="str">
        <f>IF(AND(b_BDVSA!V1148&lt;&gt;"",b_BDVSA!V1148&lt;&gt;0)=TRUE,IF(b_BDVSA!V1148&gt;0,"D","A"),"")</f>
        <v/>
      </c>
      <c r="X1148" s="125" t="str">
        <f>IF(b_BDVSA!W1148&lt;&gt;"",ABS(b_BDVSA!W1148),"")</f>
        <v/>
      </c>
      <c r="Y1148" s="125" t="str">
        <f>IF(AND(b_BDVSA!W1148&lt;&gt;"",b_BDVSA!W1148&lt;&gt;0)=TRUE,IF(b_BDVSA!W1148&gt;0,"D","A"),"")</f>
        <v/>
      </c>
      <c r="Z1148" s="126" t="str">
        <f>IF(b_BDVSA!X1148&lt;&gt;"",ABS(b_BDVSA!X1148),"")</f>
        <v/>
      </c>
    </row>
    <row r="1149" spans="1:26">
      <c r="A1149" s="117" t="str">
        <f>IF(dati_pdc!A1145&lt;&gt;"",IF(dati_pdc!D1145=1,RIGHT(dati_pdc!A1145,dati_pdc!E1145),dati_pdc!A1145),"")</f>
        <v/>
      </c>
      <c r="B1149" s="117" t="str">
        <f>IF(dati_pdc!B1145&lt;&gt;"",dati_pdc!B1145,"")</f>
        <v/>
      </c>
      <c r="C1149" s="117" t="str">
        <f>IF(dati_pdc!C1145&lt;&gt;"",dati_pdc!C1145,"")</f>
        <v/>
      </c>
      <c r="D1149" s="117" t="str">
        <f>IF(dati_pdc!D1145&lt;&gt;"",dati_pdc!D1145,"")</f>
        <v/>
      </c>
      <c r="E1149" s="125" t="str">
        <f>IF(b_BDVSA!F1149&lt;&gt;"",ABS(b_BDVSA!F1149),"")</f>
        <v/>
      </c>
      <c r="F1149" s="125" t="str">
        <f>IF(AND(b_BDVSA!F1149&lt;&gt;"",b_BDVSA!F1149&lt;&gt;0)=TRUE,IF(b_BDVSA!F1149&gt;0,"D","A"),"")</f>
        <v/>
      </c>
      <c r="G1149" s="125" t="str">
        <f>IF(b_BDVSA!G1149&lt;&gt;"",ABS(b_BDVSA!G1149),"")</f>
        <v/>
      </c>
      <c r="H1149" s="125" t="str">
        <f>IF(AND(b_BDVSA!G1149&lt;&gt;"",b_BDVSA!G1149&lt;&gt;0)=TRUE,IF(b_BDVSA!G1149&gt;0,"D","A"),"")</f>
        <v/>
      </c>
      <c r="I1149" s="125" t="str">
        <f>IF(b_BDVSA!H1149&lt;&gt;"",ABS(b_BDVSA!H1149),"")</f>
        <v/>
      </c>
      <c r="J1149" s="125" t="str">
        <f>IF(AND(b_BDVSA!H1149&lt;&gt;"",b_BDVSA!H1149&lt;&gt;0)=TRUE,IF(b_BDVSA!H1149&gt;0,"D","A"),"")</f>
        <v/>
      </c>
      <c r="K1149" s="126" t="str">
        <f>IF(b_BDVSA!I1149&lt;&gt;"",ABS(b_BDVSA!I1149),"")</f>
        <v/>
      </c>
      <c r="L1149" s="125" t="str">
        <f>IF(b_BDVSA!L1149&lt;&gt;"",ABS(b_BDVSA!L1149),"")</f>
        <v/>
      </c>
      <c r="M1149" s="125" t="str">
        <f>IF(AND(b_BDVSA!L1149&lt;&gt;"",b_BDVSA!L1149&lt;&gt;0)=TRUE,IF(b_BDVSA!L1149&gt;0,"D","A"),"")</f>
        <v/>
      </c>
      <c r="N1149" s="125" t="str">
        <f>IF(b_BDVSA!M1149&lt;&gt;"",ABS(b_BDVSA!M1149),"")</f>
        <v/>
      </c>
      <c r="O1149" s="125" t="str">
        <f>IF(AND(b_BDVSA!M1149&lt;&gt;"",b_BDVSA!M1149&lt;&gt;0)=TRUE,IF(b_BDVSA!M1149&gt;0,"D","A"),"")</f>
        <v/>
      </c>
      <c r="P1149" s="126" t="str">
        <f>IF(b_BDVSA!N1149&lt;&gt;"",ABS(b_BDVSA!N1149),"")</f>
        <v/>
      </c>
      <c r="Q1149" s="125" t="str">
        <f>IF(b_BDVSA!Q1149&lt;&gt;"",ABS(b_BDVSA!Q1149),"")</f>
        <v/>
      </c>
      <c r="R1149" s="125" t="str">
        <f>IF(AND(b_BDVSA!Q1149&lt;&gt;"",b_BDVSA!Q1149&lt;&gt;0)=TRUE,IF(b_BDVSA!Q1149&gt;0,"D","A"),"")</f>
        <v/>
      </c>
      <c r="S1149" s="125" t="str">
        <f>IF(b_BDVSA!R1149&lt;&gt;"",ABS(b_BDVSA!R1149),"")</f>
        <v/>
      </c>
      <c r="T1149" s="125" t="str">
        <f>IF(AND(b_BDVSA!R1149&lt;&gt;"",b_BDVSA!R1149&lt;&gt;0)=TRUE,IF(b_BDVSA!R1149&gt;0,"D","A"),"")</f>
        <v/>
      </c>
      <c r="U1149" s="126" t="str">
        <f>IF(b_BDVSA!S1149&lt;&gt;"",ABS(b_BDVSA!S1149),"")</f>
        <v/>
      </c>
      <c r="V1149" s="125" t="str">
        <f>IF(b_BDVSA!V1149&lt;&gt;"",ABS(b_BDVSA!V1149),"")</f>
        <v/>
      </c>
      <c r="W1149" s="125" t="str">
        <f>IF(AND(b_BDVSA!V1149&lt;&gt;"",b_BDVSA!V1149&lt;&gt;0)=TRUE,IF(b_BDVSA!V1149&gt;0,"D","A"),"")</f>
        <v/>
      </c>
      <c r="X1149" s="125" t="str">
        <f>IF(b_BDVSA!W1149&lt;&gt;"",ABS(b_BDVSA!W1149),"")</f>
        <v/>
      </c>
      <c r="Y1149" s="125" t="str">
        <f>IF(AND(b_BDVSA!W1149&lt;&gt;"",b_BDVSA!W1149&lt;&gt;0)=TRUE,IF(b_BDVSA!W1149&gt;0,"D","A"),"")</f>
        <v/>
      </c>
      <c r="Z1149" s="126" t="str">
        <f>IF(b_BDVSA!X1149&lt;&gt;"",ABS(b_BDVSA!X1149),"")</f>
        <v/>
      </c>
    </row>
    <row r="1150" spans="1:26">
      <c r="A1150" s="117" t="str">
        <f>IF(dati_pdc!A1146&lt;&gt;"",IF(dati_pdc!D1146=1,RIGHT(dati_pdc!A1146,dati_pdc!E1146),dati_pdc!A1146),"")</f>
        <v/>
      </c>
      <c r="B1150" s="117" t="str">
        <f>IF(dati_pdc!B1146&lt;&gt;"",dati_pdc!B1146,"")</f>
        <v/>
      </c>
      <c r="C1150" s="117" t="str">
        <f>IF(dati_pdc!C1146&lt;&gt;"",dati_pdc!C1146,"")</f>
        <v/>
      </c>
      <c r="D1150" s="117" t="str">
        <f>IF(dati_pdc!D1146&lt;&gt;"",dati_pdc!D1146,"")</f>
        <v/>
      </c>
      <c r="E1150" s="125" t="str">
        <f>IF(b_BDVSA!F1150&lt;&gt;"",ABS(b_BDVSA!F1150),"")</f>
        <v/>
      </c>
      <c r="F1150" s="125" t="str">
        <f>IF(AND(b_BDVSA!F1150&lt;&gt;"",b_BDVSA!F1150&lt;&gt;0)=TRUE,IF(b_BDVSA!F1150&gt;0,"D","A"),"")</f>
        <v/>
      </c>
      <c r="G1150" s="125" t="str">
        <f>IF(b_BDVSA!G1150&lt;&gt;"",ABS(b_BDVSA!G1150),"")</f>
        <v/>
      </c>
      <c r="H1150" s="125" t="str">
        <f>IF(AND(b_BDVSA!G1150&lt;&gt;"",b_BDVSA!G1150&lt;&gt;0)=TRUE,IF(b_BDVSA!G1150&gt;0,"D","A"),"")</f>
        <v/>
      </c>
      <c r="I1150" s="125" t="str">
        <f>IF(b_BDVSA!H1150&lt;&gt;"",ABS(b_BDVSA!H1150),"")</f>
        <v/>
      </c>
      <c r="J1150" s="125" t="str">
        <f>IF(AND(b_BDVSA!H1150&lt;&gt;"",b_BDVSA!H1150&lt;&gt;0)=TRUE,IF(b_BDVSA!H1150&gt;0,"D","A"),"")</f>
        <v/>
      </c>
      <c r="K1150" s="126" t="str">
        <f>IF(b_BDVSA!I1150&lt;&gt;"",ABS(b_BDVSA!I1150),"")</f>
        <v/>
      </c>
      <c r="L1150" s="125" t="str">
        <f>IF(b_BDVSA!L1150&lt;&gt;"",ABS(b_BDVSA!L1150),"")</f>
        <v/>
      </c>
      <c r="M1150" s="125" t="str">
        <f>IF(AND(b_BDVSA!L1150&lt;&gt;"",b_BDVSA!L1150&lt;&gt;0)=TRUE,IF(b_BDVSA!L1150&gt;0,"D","A"),"")</f>
        <v/>
      </c>
      <c r="N1150" s="125" t="str">
        <f>IF(b_BDVSA!M1150&lt;&gt;"",ABS(b_BDVSA!M1150),"")</f>
        <v/>
      </c>
      <c r="O1150" s="125" t="str">
        <f>IF(AND(b_BDVSA!M1150&lt;&gt;"",b_BDVSA!M1150&lt;&gt;0)=TRUE,IF(b_BDVSA!M1150&gt;0,"D","A"),"")</f>
        <v/>
      </c>
      <c r="P1150" s="126" t="str">
        <f>IF(b_BDVSA!N1150&lt;&gt;"",ABS(b_BDVSA!N1150),"")</f>
        <v/>
      </c>
      <c r="Q1150" s="125" t="str">
        <f>IF(b_BDVSA!Q1150&lt;&gt;"",ABS(b_BDVSA!Q1150),"")</f>
        <v/>
      </c>
      <c r="R1150" s="125" t="str">
        <f>IF(AND(b_BDVSA!Q1150&lt;&gt;"",b_BDVSA!Q1150&lt;&gt;0)=TRUE,IF(b_BDVSA!Q1150&gt;0,"D","A"),"")</f>
        <v/>
      </c>
      <c r="S1150" s="125" t="str">
        <f>IF(b_BDVSA!R1150&lt;&gt;"",ABS(b_BDVSA!R1150),"")</f>
        <v/>
      </c>
      <c r="T1150" s="125" t="str">
        <f>IF(AND(b_BDVSA!R1150&lt;&gt;"",b_BDVSA!R1150&lt;&gt;0)=TRUE,IF(b_BDVSA!R1150&gt;0,"D","A"),"")</f>
        <v/>
      </c>
      <c r="U1150" s="126" t="str">
        <f>IF(b_BDVSA!S1150&lt;&gt;"",ABS(b_BDVSA!S1150),"")</f>
        <v/>
      </c>
      <c r="V1150" s="125" t="str">
        <f>IF(b_BDVSA!V1150&lt;&gt;"",ABS(b_BDVSA!V1150),"")</f>
        <v/>
      </c>
      <c r="W1150" s="125" t="str">
        <f>IF(AND(b_BDVSA!V1150&lt;&gt;"",b_BDVSA!V1150&lt;&gt;0)=TRUE,IF(b_BDVSA!V1150&gt;0,"D","A"),"")</f>
        <v/>
      </c>
      <c r="X1150" s="125" t="str">
        <f>IF(b_BDVSA!W1150&lt;&gt;"",ABS(b_BDVSA!W1150),"")</f>
        <v/>
      </c>
      <c r="Y1150" s="125" t="str">
        <f>IF(AND(b_BDVSA!W1150&lt;&gt;"",b_BDVSA!W1150&lt;&gt;0)=TRUE,IF(b_BDVSA!W1150&gt;0,"D","A"),"")</f>
        <v/>
      </c>
      <c r="Z1150" s="126" t="str">
        <f>IF(b_BDVSA!X1150&lt;&gt;"",ABS(b_BDVSA!X1150),"")</f>
        <v/>
      </c>
    </row>
    <row r="1151" spans="1:26">
      <c r="A1151" s="117" t="str">
        <f>IF(dati_pdc!A1147&lt;&gt;"",IF(dati_pdc!D1147=1,RIGHT(dati_pdc!A1147,dati_pdc!E1147),dati_pdc!A1147),"")</f>
        <v/>
      </c>
      <c r="B1151" s="117" t="str">
        <f>IF(dati_pdc!B1147&lt;&gt;"",dati_pdc!B1147,"")</f>
        <v/>
      </c>
      <c r="C1151" s="117" t="str">
        <f>IF(dati_pdc!C1147&lt;&gt;"",dati_pdc!C1147,"")</f>
        <v/>
      </c>
      <c r="D1151" s="117" t="str">
        <f>IF(dati_pdc!D1147&lt;&gt;"",dati_pdc!D1147,"")</f>
        <v/>
      </c>
      <c r="E1151" s="125" t="str">
        <f>IF(b_BDVSA!F1151&lt;&gt;"",ABS(b_BDVSA!F1151),"")</f>
        <v/>
      </c>
      <c r="F1151" s="125" t="str">
        <f>IF(AND(b_BDVSA!F1151&lt;&gt;"",b_BDVSA!F1151&lt;&gt;0)=TRUE,IF(b_BDVSA!F1151&gt;0,"D","A"),"")</f>
        <v/>
      </c>
      <c r="G1151" s="125" t="str">
        <f>IF(b_BDVSA!G1151&lt;&gt;"",ABS(b_BDVSA!G1151),"")</f>
        <v/>
      </c>
      <c r="H1151" s="125" t="str">
        <f>IF(AND(b_BDVSA!G1151&lt;&gt;"",b_BDVSA!G1151&lt;&gt;0)=TRUE,IF(b_BDVSA!G1151&gt;0,"D","A"),"")</f>
        <v/>
      </c>
      <c r="I1151" s="125" t="str">
        <f>IF(b_BDVSA!H1151&lt;&gt;"",ABS(b_BDVSA!H1151),"")</f>
        <v/>
      </c>
      <c r="J1151" s="125" t="str">
        <f>IF(AND(b_BDVSA!H1151&lt;&gt;"",b_BDVSA!H1151&lt;&gt;0)=TRUE,IF(b_BDVSA!H1151&gt;0,"D","A"),"")</f>
        <v/>
      </c>
      <c r="K1151" s="126" t="str">
        <f>IF(b_BDVSA!I1151&lt;&gt;"",ABS(b_BDVSA!I1151),"")</f>
        <v/>
      </c>
      <c r="L1151" s="125" t="str">
        <f>IF(b_BDVSA!L1151&lt;&gt;"",ABS(b_BDVSA!L1151),"")</f>
        <v/>
      </c>
      <c r="M1151" s="125" t="str">
        <f>IF(AND(b_BDVSA!L1151&lt;&gt;"",b_BDVSA!L1151&lt;&gt;0)=TRUE,IF(b_BDVSA!L1151&gt;0,"D","A"),"")</f>
        <v/>
      </c>
      <c r="N1151" s="125" t="str">
        <f>IF(b_BDVSA!M1151&lt;&gt;"",ABS(b_BDVSA!M1151),"")</f>
        <v/>
      </c>
      <c r="O1151" s="125" t="str">
        <f>IF(AND(b_BDVSA!M1151&lt;&gt;"",b_BDVSA!M1151&lt;&gt;0)=TRUE,IF(b_BDVSA!M1151&gt;0,"D","A"),"")</f>
        <v/>
      </c>
      <c r="P1151" s="126" t="str">
        <f>IF(b_BDVSA!N1151&lt;&gt;"",ABS(b_BDVSA!N1151),"")</f>
        <v/>
      </c>
      <c r="Q1151" s="125" t="str">
        <f>IF(b_BDVSA!Q1151&lt;&gt;"",ABS(b_BDVSA!Q1151),"")</f>
        <v/>
      </c>
      <c r="R1151" s="125" t="str">
        <f>IF(AND(b_BDVSA!Q1151&lt;&gt;"",b_BDVSA!Q1151&lt;&gt;0)=TRUE,IF(b_BDVSA!Q1151&gt;0,"D","A"),"")</f>
        <v/>
      </c>
      <c r="S1151" s="125" t="str">
        <f>IF(b_BDVSA!R1151&lt;&gt;"",ABS(b_BDVSA!R1151),"")</f>
        <v/>
      </c>
      <c r="T1151" s="125" t="str">
        <f>IF(AND(b_BDVSA!R1151&lt;&gt;"",b_BDVSA!R1151&lt;&gt;0)=TRUE,IF(b_BDVSA!R1151&gt;0,"D","A"),"")</f>
        <v/>
      </c>
      <c r="U1151" s="126" t="str">
        <f>IF(b_BDVSA!S1151&lt;&gt;"",ABS(b_BDVSA!S1151),"")</f>
        <v/>
      </c>
      <c r="V1151" s="125" t="str">
        <f>IF(b_BDVSA!V1151&lt;&gt;"",ABS(b_BDVSA!V1151),"")</f>
        <v/>
      </c>
      <c r="W1151" s="125" t="str">
        <f>IF(AND(b_BDVSA!V1151&lt;&gt;"",b_BDVSA!V1151&lt;&gt;0)=TRUE,IF(b_BDVSA!V1151&gt;0,"D","A"),"")</f>
        <v/>
      </c>
      <c r="X1151" s="125" t="str">
        <f>IF(b_BDVSA!W1151&lt;&gt;"",ABS(b_BDVSA!W1151),"")</f>
        <v/>
      </c>
      <c r="Y1151" s="125" t="str">
        <f>IF(AND(b_BDVSA!W1151&lt;&gt;"",b_BDVSA!W1151&lt;&gt;0)=TRUE,IF(b_BDVSA!W1151&gt;0,"D","A"),"")</f>
        <v/>
      </c>
      <c r="Z1151" s="126" t="str">
        <f>IF(b_BDVSA!X1151&lt;&gt;"",ABS(b_BDVSA!X1151),"")</f>
        <v/>
      </c>
    </row>
    <row r="1152" spans="1:26">
      <c r="A1152" s="117" t="str">
        <f>IF(dati_pdc!A1148&lt;&gt;"",IF(dati_pdc!D1148=1,RIGHT(dati_pdc!A1148,dati_pdc!E1148),dati_pdc!A1148),"")</f>
        <v/>
      </c>
      <c r="B1152" s="117" t="str">
        <f>IF(dati_pdc!B1148&lt;&gt;"",dati_pdc!B1148,"")</f>
        <v/>
      </c>
      <c r="C1152" s="117" t="str">
        <f>IF(dati_pdc!C1148&lt;&gt;"",dati_pdc!C1148,"")</f>
        <v/>
      </c>
      <c r="D1152" s="117" t="str">
        <f>IF(dati_pdc!D1148&lt;&gt;"",dati_pdc!D1148,"")</f>
        <v/>
      </c>
      <c r="E1152" s="125" t="str">
        <f>IF(b_BDVSA!F1152&lt;&gt;"",ABS(b_BDVSA!F1152),"")</f>
        <v/>
      </c>
      <c r="F1152" s="125" t="str">
        <f>IF(AND(b_BDVSA!F1152&lt;&gt;"",b_BDVSA!F1152&lt;&gt;0)=TRUE,IF(b_BDVSA!F1152&gt;0,"D","A"),"")</f>
        <v/>
      </c>
      <c r="G1152" s="125" t="str">
        <f>IF(b_BDVSA!G1152&lt;&gt;"",ABS(b_BDVSA!G1152),"")</f>
        <v/>
      </c>
      <c r="H1152" s="125" t="str">
        <f>IF(AND(b_BDVSA!G1152&lt;&gt;"",b_BDVSA!G1152&lt;&gt;0)=TRUE,IF(b_BDVSA!G1152&gt;0,"D","A"),"")</f>
        <v/>
      </c>
      <c r="I1152" s="125" t="str">
        <f>IF(b_BDVSA!H1152&lt;&gt;"",ABS(b_BDVSA!H1152),"")</f>
        <v/>
      </c>
      <c r="J1152" s="125" t="str">
        <f>IF(AND(b_BDVSA!H1152&lt;&gt;"",b_BDVSA!H1152&lt;&gt;0)=TRUE,IF(b_BDVSA!H1152&gt;0,"D","A"),"")</f>
        <v/>
      </c>
      <c r="K1152" s="126" t="str">
        <f>IF(b_BDVSA!I1152&lt;&gt;"",ABS(b_BDVSA!I1152),"")</f>
        <v/>
      </c>
      <c r="L1152" s="125" t="str">
        <f>IF(b_BDVSA!L1152&lt;&gt;"",ABS(b_BDVSA!L1152),"")</f>
        <v/>
      </c>
      <c r="M1152" s="125" t="str">
        <f>IF(AND(b_BDVSA!L1152&lt;&gt;"",b_BDVSA!L1152&lt;&gt;0)=TRUE,IF(b_BDVSA!L1152&gt;0,"D","A"),"")</f>
        <v/>
      </c>
      <c r="N1152" s="125" t="str">
        <f>IF(b_BDVSA!M1152&lt;&gt;"",ABS(b_BDVSA!M1152),"")</f>
        <v/>
      </c>
      <c r="O1152" s="125" t="str">
        <f>IF(AND(b_BDVSA!M1152&lt;&gt;"",b_BDVSA!M1152&lt;&gt;0)=TRUE,IF(b_BDVSA!M1152&gt;0,"D","A"),"")</f>
        <v/>
      </c>
      <c r="P1152" s="126" t="str">
        <f>IF(b_BDVSA!N1152&lt;&gt;"",ABS(b_BDVSA!N1152),"")</f>
        <v/>
      </c>
      <c r="Q1152" s="125" t="str">
        <f>IF(b_BDVSA!Q1152&lt;&gt;"",ABS(b_BDVSA!Q1152),"")</f>
        <v/>
      </c>
      <c r="R1152" s="125" t="str">
        <f>IF(AND(b_BDVSA!Q1152&lt;&gt;"",b_BDVSA!Q1152&lt;&gt;0)=TRUE,IF(b_BDVSA!Q1152&gt;0,"D","A"),"")</f>
        <v/>
      </c>
      <c r="S1152" s="125" t="str">
        <f>IF(b_BDVSA!R1152&lt;&gt;"",ABS(b_BDVSA!R1152),"")</f>
        <v/>
      </c>
      <c r="T1152" s="125" t="str">
        <f>IF(AND(b_BDVSA!R1152&lt;&gt;"",b_BDVSA!R1152&lt;&gt;0)=TRUE,IF(b_BDVSA!R1152&gt;0,"D","A"),"")</f>
        <v/>
      </c>
      <c r="U1152" s="126" t="str">
        <f>IF(b_BDVSA!S1152&lt;&gt;"",ABS(b_BDVSA!S1152),"")</f>
        <v/>
      </c>
      <c r="V1152" s="125" t="str">
        <f>IF(b_BDVSA!V1152&lt;&gt;"",ABS(b_BDVSA!V1152),"")</f>
        <v/>
      </c>
      <c r="W1152" s="125" t="str">
        <f>IF(AND(b_BDVSA!V1152&lt;&gt;"",b_BDVSA!V1152&lt;&gt;0)=TRUE,IF(b_BDVSA!V1152&gt;0,"D","A"),"")</f>
        <v/>
      </c>
      <c r="X1152" s="125" t="str">
        <f>IF(b_BDVSA!W1152&lt;&gt;"",ABS(b_BDVSA!W1152),"")</f>
        <v/>
      </c>
      <c r="Y1152" s="125" t="str">
        <f>IF(AND(b_BDVSA!W1152&lt;&gt;"",b_BDVSA!W1152&lt;&gt;0)=TRUE,IF(b_BDVSA!W1152&gt;0,"D","A"),"")</f>
        <v/>
      </c>
      <c r="Z1152" s="126" t="str">
        <f>IF(b_BDVSA!X1152&lt;&gt;"",ABS(b_BDVSA!X1152),"")</f>
        <v/>
      </c>
    </row>
    <row r="1153" spans="1:26">
      <c r="A1153" s="117" t="str">
        <f>IF(dati_pdc!A1149&lt;&gt;"",IF(dati_pdc!D1149=1,RIGHT(dati_pdc!A1149,dati_pdc!E1149),dati_pdc!A1149),"")</f>
        <v/>
      </c>
      <c r="B1153" s="117" t="str">
        <f>IF(dati_pdc!B1149&lt;&gt;"",dati_pdc!B1149,"")</f>
        <v/>
      </c>
      <c r="C1153" s="117" t="str">
        <f>IF(dati_pdc!C1149&lt;&gt;"",dati_pdc!C1149,"")</f>
        <v/>
      </c>
      <c r="D1153" s="117" t="str">
        <f>IF(dati_pdc!D1149&lt;&gt;"",dati_pdc!D1149,"")</f>
        <v/>
      </c>
      <c r="E1153" s="125" t="str">
        <f>IF(b_BDVSA!F1153&lt;&gt;"",ABS(b_BDVSA!F1153),"")</f>
        <v/>
      </c>
      <c r="F1153" s="125" t="str">
        <f>IF(AND(b_BDVSA!F1153&lt;&gt;"",b_BDVSA!F1153&lt;&gt;0)=TRUE,IF(b_BDVSA!F1153&gt;0,"D","A"),"")</f>
        <v/>
      </c>
      <c r="G1153" s="125" t="str">
        <f>IF(b_BDVSA!G1153&lt;&gt;"",ABS(b_BDVSA!G1153),"")</f>
        <v/>
      </c>
      <c r="H1153" s="125" t="str">
        <f>IF(AND(b_BDVSA!G1153&lt;&gt;"",b_BDVSA!G1153&lt;&gt;0)=TRUE,IF(b_BDVSA!G1153&gt;0,"D","A"),"")</f>
        <v/>
      </c>
      <c r="I1153" s="125" t="str">
        <f>IF(b_BDVSA!H1153&lt;&gt;"",ABS(b_BDVSA!H1153),"")</f>
        <v/>
      </c>
      <c r="J1153" s="125" t="str">
        <f>IF(AND(b_BDVSA!H1153&lt;&gt;"",b_BDVSA!H1153&lt;&gt;0)=TRUE,IF(b_BDVSA!H1153&gt;0,"D","A"),"")</f>
        <v/>
      </c>
      <c r="K1153" s="126" t="str">
        <f>IF(b_BDVSA!I1153&lt;&gt;"",ABS(b_BDVSA!I1153),"")</f>
        <v/>
      </c>
      <c r="L1153" s="125" t="str">
        <f>IF(b_BDVSA!L1153&lt;&gt;"",ABS(b_BDVSA!L1153),"")</f>
        <v/>
      </c>
      <c r="M1153" s="125" t="str">
        <f>IF(AND(b_BDVSA!L1153&lt;&gt;"",b_BDVSA!L1153&lt;&gt;0)=TRUE,IF(b_BDVSA!L1153&gt;0,"D","A"),"")</f>
        <v/>
      </c>
      <c r="N1153" s="125" t="str">
        <f>IF(b_BDVSA!M1153&lt;&gt;"",ABS(b_BDVSA!M1153),"")</f>
        <v/>
      </c>
      <c r="O1153" s="125" t="str">
        <f>IF(AND(b_BDVSA!M1153&lt;&gt;"",b_BDVSA!M1153&lt;&gt;0)=TRUE,IF(b_BDVSA!M1153&gt;0,"D","A"),"")</f>
        <v/>
      </c>
      <c r="P1153" s="126" t="str">
        <f>IF(b_BDVSA!N1153&lt;&gt;"",ABS(b_BDVSA!N1153),"")</f>
        <v/>
      </c>
      <c r="Q1153" s="125" t="str">
        <f>IF(b_BDVSA!Q1153&lt;&gt;"",ABS(b_BDVSA!Q1153),"")</f>
        <v/>
      </c>
      <c r="R1153" s="125" t="str">
        <f>IF(AND(b_BDVSA!Q1153&lt;&gt;"",b_BDVSA!Q1153&lt;&gt;0)=TRUE,IF(b_BDVSA!Q1153&gt;0,"D","A"),"")</f>
        <v/>
      </c>
      <c r="S1153" s="125" t="str">
        <f>IF(b_BDVSA!R1153&lt;&gt;"",ABS(b_BDVSA!R1153),"")</f>
        <v/>
      </c>
      <c r="T1153" s="125" t="str">
        <f>IF(AND(b_BDVSA!R1153&lt;&gt;"",b_BDVSA!R1153&lt;&gt;0)=TRUE,IF(b_BDVSA!R1153&gt;0,"D","A"),"")</f>
        <v/>
      </c>
      <c r="U1153" s="126" t="str">
        <f>IF(b_BDVSA!S1153&lt;&gt;"",ABS(b_BDVSA!S1153),"")</f>
        <v/>
      </c>
      <c r="V1153" s="125" t="str">
        <f>IF(b_BDVSA!V1153&lt;&gt;"",ABS(b_BDVSA!V1153),"")</f>
        <v/>
      </c>
      <c r="W1153" s="125" t="str">
        <f>IF(AND(b_BDVSA!V1153&lt;&gt;"",b_BDVSA!V1153&lt;&gt;0)=TRUE,IF(b_BDVSA!V1153&gt;0,"D","A"),"")</f>
        <v/>
      </c>
      <c r="X1153" s="125" t="str">
        <f>IF(b_BDVSA!W1153&lt;&gt;"",ABS(b_BDVSA!W1153),"")</f>
        <v/>
      </c>
      <c r="Y1153" s="125" t="str">
        <f>IF(AND(b_BDVSA!W1153&lt;&gt;"",b_BDVSA!W1153&lt;&gt;0)=TRUE,IF(b_BDVSA!W1153&gt;0,"D","A"),"")</f>
        <v/>
      </c>
      <c r="Z1153" s="126" t="str">
        <f>IF(b_BDVSA!X1153&lt;&gt;"",ABS(b_BDVSA!X1153),"")</f>
        <v/>
      </c>
    </row>
    <row r="1154" spans="1:26">
      <c r="A1154" s="117" t="str">
        <f>IF(dati_pdc!A1150&lt;&gt;"",IF(dati_pdc!D1150=1,RIGHT(dati_pdc!A1150,dati_pdc!E1150),dati_pdc!A1150),"")</f>
        <v/>
      </c>
      <c r="B1154" s="117" t="str">
        <f>IF(dati_pdc!B1150&lt;&gt;"",dati_pdc!B1150,"")</f>
        <v/>
      </c>
      <c r="C1154" s="117" t="str">
        <f>IF(dati_pdc!C1150&lt;&gt;"",dati_pdc!C1150,"")</f>
        <v/>
      </c>
      <c r="D1154" s="117" t="str">
        <f>IF(dati_pdc!D1150&lt;&gt;"",dati_pdc!D1150,"")</f>
        <v/>
      </c>
      <c r="E1154" s="125" t="str">
        <f>IF(b_BDVSA!F1154&lt;&gt;"",ABS(b_BDVSA!F1154),"")</f>
        <v/>
      </c>
      <c r="F1154" s="125" t="str">
        <f>IF(AND(b_BDVSA!F1154&lt;&gt;"",b_BDVSA!F1154&lt;&gt;0)=TRUE,IF(b_BDVSA!F1154&gt;0,"D","A"),"")</f>
        <v/>
      </c>
      <c r="G1154" s="125" t="str">
        <f>IF(b_BDVSA!G1154&lt;&gt;"",ABS(b_BDVSA!G1154),"")</f>
        <v/>
      </c>
      <c r="H1154" s="125" t="str">
        <f>IF(AND(b_BDVSA!G1154&lt;&gt;"",b_BDVSA!G1154&lt;&gt;0)=TRUE,IF(b_BDVSA!G1154&gt;0,"D","A"),"")</f>
        <v/>
      </c>
      <c r="I1154" s="125" t="str">
        <f>IF(b_BDVSA!H1154&lt;&gt;"",ABS(b_BDVSA!H1154),"")</f>
        <v/>
      </c>
      <c r="J1154" s="125" t="str">
        <f>IF(AND(b_BDVSA!H1154&lt;&gt;"",b_BDVSA!H1154&lt;&gt;0)=TRUE,IF(b_BDVSA!H1154&gt;0,"D","A"),"")</f>
        <v/>
      </c>
      <c r="K1154" s="126" t="str">
        <f>IF(b_BDVSA!I1154&lt;&gt;"",ABS(b_BDVSA!I1154),"")</f>
        <v/>
      </c>
      <c r="L1154" s="125" t="str">
        <f>IF(b_BDVSA!L1154&lt;&gt;"",ABS(b_BDVSA!L1154),"")</f>
        <v/>
      </c>
      <c r="M1154" s="125" t="str">
        <f>IF(AND(b_BDVSA!L1154&lt;&gt;"",b_BDVSA!L1154&lt;&gt;0)=TRUE,IF(b_BDVSA!L1154&gt;0,"D","A"),"")</f>
        <v/>
      </c>
      <c r="N1154" s="125" t="str">
        <f>IF(b_BDVSA!M1154&lt;&gt;"",ABS(b_BDVSA!M1154),"")</f>
        <v/>
      </c>
      <c r="O1154" s="125" t="str">
        <f>IF(AND(b_BDVSA!M1154&lt;&gt;"",b_BDVSA!M1154&lt;&gt;0)=TRUE,IF(b_BDVSA!M1154&gt;0,"D","A"),"")</f>
        <v/>
      </c>
      <c r="P1154" s="126" t="str">
        <f>IF(b_BDVSA!N1154&lt;&gt;"",ABS(b_BDVSA!N1154),"")</f>
        <v/>
      </c>
      <c r="Q1154" s="125" t="str">
        <f>IF(b_BDVSA!Q1154&lt;&gt;"",ABS(b_BDVSA!Q1154),"")</f>
        <v/>
      </c>
      <c r="R1154" s="125" t="str">
        <f>IF(AND(b_BDVSA!Q1154&lt;&gt;"",b_BDVSA!Q1154&lt;&gt;0)=TRUE,IF(b_BDVSA!Q1154&gt;0,"D","A"),"")</f>
        <v/>
      </c>
      <c r="S1154" s="125" t="str">
        <f>IF(b_BDVSA!R1154&lt;&gt;"",ABS(b_BDVSA!R1154),"")</f>
        <v/>
      </c>
      <c r="T1154" s="125" t="str">
        <f>IF(AND(b_BDVSA!R1154&lt;&gt;"",b_BDVSA!R1154&lt;&gt;0)=TRUE,IF(b_BDVSA!R1154&gt;0,"D","A"),"")</f>
        <v/>
      </c>
      <c r="U1154" s="126" t="str">
        <f>IF(b_BDVSA!S1154&lt;&gt;"",ABS(b_BDVSA!S1154),"")</f>
        <v/>
      </c>
      <c r="V1154" s="125" t="str">
        <f>IF(b_BDVSA!V1154&lt;&gt;"",ABS(b_BDVSA!V1154),"")</f>
        <v/>
      </c>
      <c r="W1154" s="125" t="str">
        <f>IF(AND(b_BDVSA!V1154&lt;&gt;"",b_BDVSA!V1154&lt;&gt;0)=TRUE,IF(b_BDVSA!V1154&gt;0,"D","A"),"")</f>
        <v/>
      </c>
      <c r="X1154" s="125" t="str">
        <f>IF(b_BDVSA!W1154&lt;&gt;"",ABS(b_BDVSA!W1154),"")</f>
        <v/>
      </c>
      <c r="Y1154" s="125" t="str">
        <f>IF(AND(b_BDVSA!W1154&lt;&gt;"",b_BDVSA!W1154&lt;&gt;0)=TRUE,IF(b_BDVSA!W1154&gt;0,"D","A"),"")</f>
        <v/>
      </c>
      <c r="Z1154" s="126" t="str">
        <f>IF(b_BDVSA!X1154&lt;&gt;"",ABS(b_BDVSA!X1154),"")</f>
        <v/>
      </c>
    </row>
    <row r="1155" spans="1:26">
      <c r="A1155" s="117" t="str">
        <f>IF(dati_pdc!A1151&lt;&gt;"",IF(dati_pdc!D1151=1,RIGHT(dati_pdc!A1151,dati_pdc!E1151),dati_pdc!A1151),"")</f>
        <v/>
      </c>
      <c r="B1155" s="117" t="str">
        <f>IF(dati_pdc!B1151&lt;&gt;"",dati_pdc!B1151,"")</f>
        <v/>
      </c>
      <c r="C1155" s="117" t="str">
        <f>IF(dati_pdc!C1151&lt;&gt;"",dati_pdc!C1151,"")</f>
        <v/>
      </c>
      <c r="D1155" s="117" t="str">
        <f>IF(dati_pdc!D1151&lt;&gt;"",dati_pdc!D1151,"")</f>
        <v/>
      </c>
      <c r="E1155" s="125" t="str">
        <f>IF(b_BDVSA!F1155&lt;&gt;"",ABS(b_BDVSA!F1155),"")</f>
        <v/>
      </c>
      <c r="F1155" s="125" t="str">
        <f>IF(AND(b_BDVSA!F1155&lt;&gt;"",b_BDVSA!F1155&lt;&gt;0)=TRUE,IF(b_BDVSA!F1155&gt;0,"D","A"),"")</f>
        <v/>
      </c>
      <c r="G1155" s="125" t="str">
        <f>IF(b_BDVSA!G1155&lt;&gt;"",ABS(b_BDVSA!G1155),"")</f>
        <v/>
      </c>
      <c r="H1155" s="125" t="str">
        <f>IF(AND(b_BDVSA!G1155&lt;&gt;"",b_BDVSA!G1155&lt;&gt;0)=TRUE,IF(b_BDVSA!G1155&gt;0,"D","A"),"")</f>
        <v/>
      </c>
      <c r="I1155" s="125" t="str">
        <f>IF(b_BDVSA!H1155&lt;&gt;"",ABS(b_BDVSA!H1155),"")</f>
        <v/>
      </c>
      <c r="J1155" s="125" t="str">
        <f>IF(AND(b_BDVSA!H1155&lt;&gt;"",b_BDVSA!H1155&lt;&gt;0)=TRUE,IF(b_BDVSA!H1155&gt;0,"D","A"),"")</f>
        <v/>
      </c>
      <c r="K1155" s="126" t="str">
        <f>IF(b_BDVSA!I1155&lt;&gt;"",ABS(b_BDVSA!I1155),"")</f>
        <v/>
      </c>
      <c r="L1155" s="125" t="str">
        <f>IF(b_BDVSA!L1155&lt;&gt;"",ABS(b_BDVSA!L1155),"")</f>
        <v/>
      </c>
      <c r="M1155" s="125" t="str">
        <f>IF(AND(b_BDVSA!L1155&lt;&gt;"",b_BDVSA!L1155&lt;&gt;0)=TRUE,IF(b_BDVSA!L1155&gt;0,"D","A"),"")</f>
        <v/>
      </c>
      <c r="N1155" s="125" t="str">
        <f>IF(b_BDVSA!M1155&lt;&gt;"",ABS(b_BDVSA!M1155),"")</f>
        <v/>
      </c>
      <c r="O1155" s="125" t="str">
        <f>IF(AND(b_BDVSA!M1155&lt;&gt;"",b_BDVSA!M1155&lt;&gt;0)=TRUE,IF(b_BDVSA!M1155&gt;0,"D","A"),"")</f>
        <v/>
      </c>
      <c r="P1155" s="126" t="str">
        <f>IF(b_BDVSA!N1155&lt;&gt;"",ABS(b_BDVSA!N1155),"")</f>
        <v/>
      </c>
      <c r="Q1155" s="125" t="str">
        <f>IF(b_BDVSA!Q1155&lt;&gt;"",ABS(b_BDVSA!Q1155),"")</f>
        <v/>
      </c>
      <c r="R1155" s="125" t="str">
        <f>IF(AND(b_BDVSA!Q1155&lt;&gt;"",b_BDVSA!Q1155&lt;&gt;0)=TRUE,IF(b_BDVSA!Q1155&gt;0,"D","A"),"")</f>
        <v/>
      </c>
      <c r="S1155" s="125" t="str">
        <f>IF(b_BDVSA!R1155&lt;&gt;"",ABS(b_BDVSA!R1155),"")</f>
        <v/>
      </c>
      <c r="T1155" s="125" t="str">
        <f>IF(AND(b_BDVSA!R1155&lt;&gt;"",b_BDVSA!R1155&lt;&gt;0)=TRUE,IF(b_BDVSA!R1155&gt;0,"D","A"),"")</f>
        <v/>
      </c>
      <c r="U1155" s="126" t="str">
        <f>IF(b_BDVSA!S1155&lt;&gt;"",ABS(b_BDVSA!S1155),"")</f>
        <v/>
      </c>
      <c r="V1155" s="125" t="str">
        <f>IF(b_BDVSA!V1155&lt;&gt;"",ABS(b_BDVSA!V1155),"")</f>
        <v/>
      </c>
      <c r="W1155" s="125" t="str">
        <f>IF(AND(b_BDVSA!V1155&lt;&gt;"",b_BDVSA!V1155&lt;&gt;0)=TRUE,IF(b_BDVSA!V1155&gt;0,"D","A"),"")</f>
        <v/>
      </c>
      <c r="X1155" s="125" t="str">
        <f>IF(b_BDVSA!W1155&lt;&gt;"",ABS(b_BDVSA!W1155),"")</f>
        <v/>
      </c>
      <c r="Y1155" s="125" t="str">
        <f>IF(AND(b_BDVSA!W1155&lt;&gt;"",b_BDVSA!W1155&lt;&gt;0)=TRUE,IF(b_BDVSA!W1155&gt;0,"D","A"),"")</f>
        <v/>
      </c>
      <c r="Z1155" s="126" t="str">
        <f>IF(b_BDVSA!X1155&lt;&gt;"",ABS(b_BDVSA!X1155),"")</f>
        <v/>
      </c>
    </row>
    <row r="1156" spans="1:26">
      <c r="A1156" s="117" t="str">
        <f>IF(dati_pdc!A1152&lt;&gt;"",IF(dati_pdc!D1152=1,RIGHT(dati_pdc!A1152,dati_pdc!E1152),dati_pdc!A1152),"")</f>
        <v/>
      </c>
      <c r="B1156" s="117" t="str">
        <f>IF(dati_pdc!B1152&lt;&gt;"",dati_pdc!B1152,"")</f>
        <v/>
      </c>
      <c r="C1156" s="117" t="str">
        <f>IF(dati_pdc!C1152&lt;&gt;"",dati_pdc!C1152,"")</f>
        <v/>
      </c>
      <c r="D1156" s="117" t="str">
        <f>IF(dati_pdc!D1152&lt;&gt;"",dati_pdc!D1152,"")</f>
        <v/>
      </c>
      <c r="E1156" s="125" t="str">
        <f>IF(b_BDVSA!F1156&lt;&gt;"",ABS(b_BDVSA!F1156),"")</f>
        <v/>
      </c>
      <c r="F1156" s="125" t="str">
        <f>IF(AND(b_BDVSA!F1156&lt;&gt;"",b_BDVSA!F1156&lt;&gt;0)=TRUE,IF(b_BDVSA!F1156&gt;0,"D","A"),"")</f>
        <v/>
      </c>
      <c r="G1156" s="125" t="str">
        <f>IF(b_BDVSA!G1156&lt;&gt;"",ABS(b_BDVSA!G1156),"")</f>
        <v/>
      </c>
      <c r="H1156" s="125" t="str">
        <f>IF(AND(b_BDVSA!G1156&lt;&gt;"",b_BDVSA!G1156&lt;&gt;0)=TRUE,IF(b_BDVSA!G1156&gt;0,"D","A"),"")</f>
        <v/>
      </c>
      <c r="I1156" s="125" t="str">
        <f>IF(b_BDVSA!H1156&lt;&gt;"",ABS(b_BDVSA!H1156),"")</f>
        <v/>
      </c>
      <c r="J1156" s="125" t="str">
        <f>IF(AND(b_BDVSA!H1156&lt;&gt;"",b_BDVSA!H1156&lt;&gt;0)=TRUE,IF(b_BDVSA!H1156&gt;0,"D","A"),"")</f>
        <v/>
      </c>
      <c r="K1156" s="126" t="str">
        <f>IF(b_BDVSA!I1156&lt;&gt;"",ABS(b_BDVSA!I1156),"")</f>
        <v/>
      </c>
      <c r="L1156" s="125" t="str">
        <f>IF(b_BDVSA!L1156&lt;&gt;"",ABS(b_BDVSA!L1156),"")</f>
        <v/>
      </c>
      <c r="M1156" s="125" t="str">
        <f>IF(AND(b_BDVSA!L1156&lt;&gt;"",b_BDVSA!L1156&lt;&gt;0)=TRUE,IF(b_BDVSA!L1156&gt;0,"D","A"),"")</f>
        <v/>
      </c>
      <c r="N1156" s="125" t="str">
        <f>IF(b_BDVSA!M1156&lt;&gt;"",ABS(b_BDVSA!M1156),"")</f>
        <v/>
      </c>
      <c r="O1156" s="125" t="str">
        <f>IF(AND(b_BDVSA!M1156&lt;&gt;"",b_BDVSA!M1156&lt;&gt;0)=TRUE,IF(b_BDVSA!M1156&gt;0,"D","A"),"")</f>
        <v/>
      </c>
      <c r="P1156" s="126" t="str">
        <f>IF(b_BDVSA!N1156&lt;&gt;"",ABS(b_BDVSA!N1156),"")</f>
        <v/>
      </c>
      <c r="Q1156" s="125" t="str">
        <f>IF(b_BDVSA!Q1156&lt;&gt;"",ABS(b_BDVSA!Q1156),"")</f>
        <v/>
      </c>
      <c r="R1156" s="125" t="str">
        <f>IF(AND(b_BDVSA!Q1156&lt;&gt;"",b_BDVSA!Q1156&lt;&gt;0)=TRUE,IF(b_BDVSA!Q1156&gt;0,"D","A"),"")</f>
        <v/>
      </c>
      <c r="S1156" s="125" t="str">
        <f>IF(b_BDVSA!R1156&lt;&gt;"",ABS(b_BDVSA!R1156),"")</f>
        <v/>
      </c>
      <c r="T1156" s="125" t="str">
        <f>IF(AND(b_BDVSA!R1156&lt;&gt;"",b_BDVSA!R1156&lt;&gt;0)=TRUE,IF(b_BDVSA!R1156&gt;0,"D","A"),"")</f>
        <v/>
      </c>
      <c r="U1156" s="126" t="str">
        <f>IF(b_BDVSA!S1156&lt;&gt;"",ABS(b_BDVSA!S1156),"")</f>
        <v/>
      </c>
      <c r="V1156" s="125" t="str">
        <f>IF(b_BDVSA!V1156&lt;&gt;"",ABS(b_BDVSA!V1156),"")</f>
        <v/>
      </c>
      <c r="W1156" s="125" t="str">
        <f>IF(AND(b_BDVSA!V1156&lt;&gt;"",b_BDVSA!V1156&lt;&gt;0)=TRUE,IF(b_BDVSA!V1156&gt;0,"D","A"),"")</f>
        <v/>
      </c>
      <c r="X1156" s="125" t="str">
        <f>IF(b_BDVSA!W1156&lt;&gt;"",ABS(b_BDVSA!W1156),"")</f>
        <v/>
      </c>
      <c r="Y1156" s="125" t="str">
        <f>IF(AND(b_BDVSA!W1156&lt;&gt;"",b_BDVSA!W1156&lt;&gt;0)=TRUE,IF(b_BDVSA!W1156&gt;0,"D","A"),"")</f>
        <v/>
      </c>
      <c r="Z1156" s="126" t="str">
        <f>IF(b_BDVSA!X1156&lt;&gt;"",ABS(b_BDVSA!X1156),"")</f>
        <v/>
      </c>
    </row>
    <row r="1157" spans="1:26">
      <c r="A1157" s="117" t="str">
        <f>IF(dati_pdc!A1153&lt;&gt;"",IF(dati_pdc!D1153=1,RIGHT(dati_pdc!A1153,dati_pdc!E1153),dati_pdc!A1153),"")</f>
        <v/>
      </c>
      <c r="B1157" s="117" t="str">
        <f>IF(dati_pdc!B1153&lt;&gt;"",dati_pdc!B1153,"")</f>
        <v/>
      </c>
      <c r="C1157" s="117" t="str">
        <f>IF(dati_pdc!C1153&lt;&gt;"",dati_pdc!C1153,"")</f>
        <v/>
      </c>
      <c r="D1157" s="117" t="str">
        <f>IF(dati_pdc!D1153&lt;&gt;"",dati_pdc!D1153,"")</f>
        <v/>
      </c>
      <c r="E1157" s="125" t="str">
        <f>IF(b_BDVSA!F1157&lt;&gt;"",ABS(b_BDVSA!F1157),"")</f>
        <v/>
      </c>
      <c r="F1157" s="125" t="str">
        <f>IF(AND(b_BDVSA!F1157&lt;&gt;"",b_BDVSA!F1157&lt;&gt;0)=TRUE,IF(b_BDVSA!F1157&gt;0,"D","A"),"")</f>
        <v/>
      </c>
      <c r="G1157" s="125" t="str">
        <f>IF(b_BDVSA!G1157&lt;&gt;"",ABS(b_BDVSA!G1157),"")</f>
        <v/>
      </c>
      <c r="H1157" s="125" t="str">
        <f>IF(AND(b_BDVSA!G1157&lt;&gt;"",b_BDVSA!G1157&lt;&gt;0)=TRUE,IF(b_BDVSA!G1157&gt;0,"D","A"),"")</f>
        <v/>
      </c>
      <c r="I1157" s="125" t="str">
        <f>IF(b_BDVSA!H1157&lt;&gt;"",ABS(b_BDVSA!H1157),"")</f>
        <v/>
      </c>
      <c r="J1157" s="125" t="str">
        <f>IF(AND(b_BDVSA!H1157&lt;&gt;"",b_BDVSA!H1157&lt;&gt;0)=TRUE,IF(b_BDVSA!H1157&gt;0,"D","A"),"")</f>
        <v/>
      </c>
      <c r="K1157" s="126" t="str">
        <f>IF(b_BDVSA!I1157&lt;&gt;"",ABS(b_BDVSA!I1157),"")</f>
        <v/>
      </c>
      <c r="L1157" s="125" t="str">
        <f>IF(b_BDVSA!L1157&lt;&gt;"",ABS(b_BDVSA!L1157),"")</f>
        <v/>
      </c>
      <c r="M1157" s="125" t="str">
        <f>IF(AND(b_BDVSA!L1157&lt;&gt;"",b_BDVSA!L1157&lt;&gt;0)=TRUE,IF(b_BDVSA!L1157&gt;0,"D","A"),"")</f>
        <v/>
      </c>
      <c r="N1157" s="125" t="str">
        <f>IF(b_BDVSA!M1157&lt;&gt;"",ABS(b_BDVSA!M1157),"")</f>
        <v/>
      </c>
      <c r="O1157" s="125" t="str">
        <f>IF(AND(b_BDVSA!M1157&lt;&gt;"",b_BDVSA!M1157&lt;&gt;0)=TRUE,IF(b_BDVSA!M1157&gt;0,"D","A"),"")</f>
        <v/>
      </c>
      <c r="P1157" s="126" t="str">
        <f>IF(b_BDVSA!N1157&lt;&gt;"",ABS(b_BDVSA!N1157),"")</f>
        <v/>
      </c>
      <c r="Q1157" s="125" t="str">
        <f>IF(b_BDVSA!Q1157&lt;&gt;"",ABS(b_BDVSA!Q1157),"")</f>
        <v/>
      </c>
      <c r="R1157" s="125" t="str">
        <f>IF(AND(b_BDVSA!Q1157&lt;&gt;"",b_BDVSA!Q1157&lt;&gt;0)=TRUE,IF(b_BDVSA!Q1157&gt;0,"D","A"),"")</f>
        <v/>
      </c>
      <c r="S1157" s="125" t="str">
        <f>IF(b_BDVSA!R1157&lt;&gt;"",ABS(b_BDVSA!R1157),"")</f>
        <v/>
      </c>
      <c r="T1157" s="125" t="str">
        <f>IF(AND(b_BDVSA!R1157&lt;&gt;"",b_BDVSA!R1157&lt;&gt;0)=TRUE,IF(b_BDVSA!R1157&gt;0,"D","A"),"")</f>
        <v/>
      </c>
      <c r="U1157" s="126" t="str">
        <f>IF(b_BDVSA!S1157&lt;&gt;"",ABS(b_BDVSA!S1157),"")</f>
        <v/>
      </c>
      <c r="V1157" s="125" t="str">
        <f>IF(b_BDVSA!V1157&lt;&gt;"",ABS(b_BDVSA!V1157),"")</f>
        <v/>
      </c>
      <c r="W1157" s="125" t="str">
        <f>IF(AND(b_BDVSA!V1157&lt;&gt;"",b_BDVSA!V1157&lt;&gt;0)=TRUE,IF(b_BDVSA!V1157&gt;0,"D","A"),"")</f>
        <v/>
      </c>
      <c r="X1157" s="125" t="str">
        <f>IF(b_BDVSA!W1157&lt;&gt;"",ABS(b_BDVSA!W1157),"")</f>
        <v/>
      </c>
      <c r="Y1157" s="125" t="str">
        <f>IF(AND(b_BDVSA!W1157&lt;&gt;"",b_BDVSA!W1157&lt;&gt;0)=TRUE,IF(b_BDVSA!W1157&gt;0,"D","A"),"")</f>
        <v/>
      </c>
      <c r="Z1157" s="126" t="str">
        <f>IF(b_BDVSA!X1157&lt;&gt;"",ABS(b_BDVSA!X1157),"")</f>
        <v/>
      </c>
    </row>
    <row r="1158" spans="1:26">
      <c r="A1158" s="117" t="str">
        <f>IF(dati_pdc!A1154&lt;&gt;"",IF(dati_pdc!D1154=1,RIGHT(dati_pdc!A1154,dati_pdc!E1154),dati_pdc!A1154),"")</f>
        <v/>
      </c>
      <c r="B1158" s="117" t="str">
        <f>IF(dati_pdc!B1154&lt;&gt;"",dati_pdc!B1154,"")</f>
        <v/>
      </c>
      <c r="C1158" s="117" t="str">
        <f>IF(dati_pdc!C1154&lt;&gt;"",dati_pdc!C1154,"")</f>
        <v/>
      </c>
      <c r="D1158" s="117" t="str">
        <f>IF(dati_pdc!D1154&lt;&gt;"",dati_pdc!D1154,"")</f>
        <v/>
      </c>
      <c r="E1158" s="125" t="str">
        <f>IF(b_BDVSA!F1158&lt;&gt;"",ABS(b_BDVSA!F1158),"")</f>
        <v/>
      </c>
      <c r="F1158" s="125" t="str">
        <f>IF(AND(b_BDVSA!F1158&lt;&gt;"",b_BDVSA!F1158&lt;&gt;0)=TRUE,IF(b_BDVSA!F1158&gt;0,"D","A"),"")</f>
        <v/>
      </c>
      <c r="G1158" s="125" t="str">
        <f>IF(b_BDVSA!G1158&lt;&gt;"",ABS(b_BDVSA!G1158),"")</f>
        <v/>
      </c>
      <c r="H1158" s="125" t="str">
        <f>IF(AND(b_BDVSA!G1158&lt;&gt;"",b_BDVSA!G1158&lt;&gt;0)=TRUE,IF(b_BDVSA!G1158&gt;0,"D","A"),"")</f>
        <v/>
      </c>
      <c r="I1158" s="125" t="str">
        <f>IF(b_BDVSA!H1158&lt;&gt;"",ABS(b_BDVSA!H1158),"")</f>
        <v/>
      </c>
      <c r="J1158" s="125" t="str">
        <f>IF(AND(b_BDVSA!H1158&lt;&gt;"",b_BDVSA!H1158&lt;&gt;0)=TRUE,IF(b_BDVSA!H1158&gt;0,"D","A"),"")</f>
        <v/>
      </c>
      <c r="K1158" s="126" t="str">
        <f>IF(b_BDVSA!I1158&lt;&gt;"",ABS(b_BDVSA!I1158),"")</f>
        <v/>
      </c>
      <c r="L1158" s="125" t="str">
        <f>IF(b_BDVSA!L1158&lt;&gt;"",ABS(b_BDVSA!L1158),"")</f>
        <v/>
      </c>
      <c r="M1158" s="125" t="str">
        <f>IF(AND(b_BDVSA!L1158&lt;&gt;"",b_BDVSA!L1158&lt;&gt;0)=TRUE,IF(b_BDVSA!L1158&gt;0,"D","A"),"")</f>
        <v/>
      </c>
      <c r="N1158" s="125" t="str">
        <f>IF(b_BDVSA!M1158&lt;&gt;"",ABS(b_BDVSA!M1158),"")</f>
        <v/>
      </c>
      <c r="O1158" s="125" t="str">
        <f>IF(AND(b_BDVSA!M1158&lt;&gt;"",b_BDVSA!M1158&lt;&gt;0)=TRUE,IF(b_BDVSA!M1158&gt;0,"D","A"),"")</f>
        <v/>
      </c>
      <c r="P1158" s="126" t="str">
        <f>IF(b_BDVSA!N1158&lt;&gt;"",ABS(b_BDVSA!N1158),"")</f>
        <v/>
      </c>
      <c r="Q1158" s="125" t="str">
        <f>IF(b_BDVSA!Q1158&lt;&gt;"",ABS(b_BDVSA!Q1158),"")</f>
        <v/>
      </c>
      <c r="R1158" s="125" t="str">
        <f>IF(AND(b_BDVSA!Q1158&lt;&gt;"",b_BDVSA!Q1158&lt;&gt;0)=TRUE,IF(b_BDVSA!Q1158&gt;0,"D","A"),"")</f>
        <v/>
      </c>
      <c r="S1158" s="125" t="str">
        <f>IF(b_BDVSA!R1158&lt;&gt;"",ABS(b_BDVSA!R1158),"")</f>
        <v/>
      </c>
      <c r="T1158" s="125" t="str">
        <f>IF(AND(b_BDVSA!R1158&lt;&gt;"",b_BDVSA!R1158&lt;&gt;0)=TRUE,IF(b_BDVSA!R1158&gt;0,"D","A"),"")</f>
        <v/>
      </c>
      <c r="U1158" s="126" t="str">
        <f>IF(b_BDVSA!S1158&lt;&gt;"",ABS(b_BDVSA!S1158),"")</f>
        <v/>
      </c>
      <c r="V1158" s="125" t="str">
        <f>IF(b_BDVSA!V1158&lt;&gt;"",ABS(b_BDVSA!V1158),"")</f>
        <v/>
      </c>
      <c r="W1158" s="125" t="str">
        <f>IF(AND(b_BDVSA!V1158&lt;&gt;"",b_BDVSA!V1158&lt;&gt;0)=TRUE,IF(b_BDVSA!V1158&gt;0,"D","A"),"")</f>
        <v/>
      </c>
      <c r="X1158" s="125" t="str">
        <f>IF(b_BDVSA!W1158&lt;&gt;"",ABS(b_BDVSA!W1158),"")</f>
        <v/>
      </c>
      <c r="Y1158" s="125" t="str">
        <f>IF(AND(b_BDVSA!W1158&lt;&gt;"",b_BDVSA!W1158&lt;&gt;0)=TRUE,IF(b_BDVSA!W1158&gt;0,"D","A"),"")</f>
        <v/>
      </c>
      <c r="Z1158" s="126" t="str">
        <f>IF(b_BDVSA!X1158&lt;&gt;"",ABS(b_BDVSA!X1158),"")</f>
        <v/>
      </c>
    </row>
    <row r="1159" spans="1:26">
      <c r="A1159" s="117" t="str">
        <f>IF(dati_pdc!A1155&lt;&gt;"",IF(dati_pdc!D1155=1,RIGHT(dati_pdc!A1155,dati_pdc!E1155),dati_pdc!A1155),"")</f>
        <v/>
      </c>
      <c r="B1159" s="117" t="str">
        <f>IF(dati_pdc!B1155&lt;&gt;"",dati_pdc!B1155,"")</f>
        <v/>
      </c>
      <c r="C1159" s="117" t="str">
        <f>IF(dati_pdc!C1155&lt;&gt;"",dati_pdc!C1155,"")</f>
        <v/>
      </c>
      <c r="D1159" s="117" t="str">
        <f>IF(dati_pdc!D1155&lt;&gt;"",dati_pdc!D1155,"")</f>
        <v/>
      </c>
      <c r="E1159" s="125" t="str">
        <f>IF(b_BDVSA!F1159&lt;&gt;"",ABS(b_BDVSA!F1159),"")</f>
        <v/>
      </c>
      <c r="F1159" s="125" t="str">
        <f>IF(AND(b_BDVSA!F1159&lt;&gt;"",b_BDVSA!F1159&lt;&gt;0)=TRUE,IF(b_BDVSA!F1159&gt;0,"D","A"),"")</f>
        <v/>
      </c>
      <c r="G1159" s="125" t="str">
        <f>IF(b_BDVSA!G1159&lt;&gt;"",ABS(b_BDVSA!G1159),"")</f>
        <v/>
      </c>
      <c r="H1159" s="125" t="str">
        <f>IF(AND(b_BDVSA!G1159&lt;&gt;"",b_BDVSA!G1159&lt;&gt;0)=TRUE,IF(b_BDVSA!G1159&gt;0,"D","A"),"")</f>
        <v/>
      </c>
      <c r="I1159" s="125" t="str">
        <f>IF(b_BDVSA!H1159&lt;&gt;"",ABS(b_BDVSA!H1159),"")</f>
        <v/>
      </c>
      <c r="J1159" s="125" t="str">
        <f>IF(AND(b_BDVSA!H1159&lt;&gt;"",b_BDVSA!H1159&lt;&gt;0)=TRUE,IF(b_BDVSA!H1159&gt;0,"D","A"),"")</f>
        <v/>
      </c>
      <c r="K1159" s="126" t="str">
        <f>IF(b_BDVSA!I1159&lt;&gt;"",ABS(b_BDVSA!I1159),"")</f>
        <v/>
      </c>
      <c r="L1159" s="125" t="str">
        <f>IF(b_BDVSA!L1159&lt;&gt;"",ABS(b_BDVSA!L1159),"")</f>
        <v/>
      </c>
      <c r="M1159" s="125" t="str">
        <f>IF(AND(b_BDVSA!L1159&lt;&gt;"",b_BDVSA!L1159&lt;&gt;0)=TRUE,IF(b_BDVSA!L1159&gt;0,"D","A"),"")</f>
        <v/>
      </c>
      <c r="N1159" s="125" t="str">
        <f>IF(b_BDVSA!M1159&lt;&gt;"",ABS(b_BDVSA!M1159),"")</f>
        <v/>
      </c>
      <c r="O1159" s="125" t="str">
        <f>IF(AND(b_BDVSA!M1159&lt;&gt;"",b_BDVSA!M1159&lt;&gt;0)=TRUE,IF(b_BDVSA!M1159&gt;0,"D","A"),"")</f>
        <v/>
      </c>
      <c r="P1159" s="126" t="str">
        <f>IF(b_BDVSA!N1159&lt;&gt;"",ABS(b_BDVSA!N1159),"")</f>
        <v/>
      </c>
      <c r="Q1159" s="125" t="str">
        <f>IF(b_BDVSA!Q1159&lt;&gt;"",ABS(b_BDVSA!Q1159),"")</f>
        <v/>
      </c>
      <c r="R1159" s="125" t="str">
        <f>IF(AND(b_BDVSA!Q1159&lt;&gt;"",b_BDVSA!Q1159&lt;&gt;0)=TRUE,IF(b_BDVSA!Q1159&gt;0,"D","A"),"")</f>
        <v/>
      </c>
      <c r="S1159" s="125" t="str">
        <f>IF(b_BDVSA!R1159&lt;&gt;"",ABS(b_BDVSA!R1159),"")</f>
        <v/>
      </c>
      <c r="T1159" s="125" t="str">
        <f>IF(AND(b_BDVSA!R1159&lt;&gt;"",b_BDVSA!R1159&lt;&gt;0)=TRUE,IF(b_BDVSA!R1159&gt;0,"D","A"),"")</f>
        <v/>
      </c>
      <c r="U1159" s="126" t="str">
        <f>IF(b_BDVSA!S1159&lt;&gt;"",ABS(b_BDVSA!S1159),"")</f>
        <v/>
      </c>
      <c r="V1159" s="125" t="str">
        <f>IF(b_BDVSA!V1159&lt;&gt;"",ABS(b_BDVSA!V1159),"")</f>
        <v/>
      </c>
      <c r="W1159" s="125" t="str">
        <f>IF(AND(b_BDVSA!V1159&lt;&gt;"",b_BDVSA!V1159&lt;&gt;0)=TRUE,IF(b_BDVSA!V1159&gt;0,"D","A"),"")</f>
        <v/>
      </c>
      <c r="X1159" s="125" t="str">
        <f>IF(b_BDVSA!W1159&lt;&gt;"",ABS(b_BDVSA!W1159),"")</f>
        <v/>
      </c>
      <c r="Y1159" s="125" t="str">
        <f>IF(AND(b_BDVSA!W1159&lt;&gt;"",b_BDVSA!W1159&lt;&gt;0)=TRUE,IF(b_BDVSA!W1159&gt;0,"D","A"),"")</f>
        <v/>
      </c>
      <c r="Z1159" s="126" t="str">
        <f>IF(b_BDVSA!X1159&lt;&gt;"",ABS(b_BDVSA!X1159),"")</f>
        <v/>
      </c>
    </row>
    <row r="1160" spans="1:26">
      <c r="A1160" s="117" t="str">
        <f>IF(dati_pdc!A1156&lt;&gt;"",IF(dati_pdc!D1156=1,RIGHT(dati_pdc!A1156,dati_pdc!E1156),dati_pdc!A1156),"")</f>
        <v/>
      </c>
      <c r="B1160" s="117" t="str">
        <f>IF(dati_pdc!B1156&lt;&gt;"",dati_pdc!B1156,"")</f>
        <v/>
      </c>
      <c r="C1160" s="117" t="str">
        <f>IF(dati_pdc!C1156&lt;&gt;"",dati_pdc!C1156,"")</f>
        <v/>
      </c>
      <c r="D1160" s="117" t="str">
        <f>IF(dati_pdc!D1156&lt;&gt;"",dati_pdc!D1156,"")</f>
        <v/>
      </c>
      <c r="E1160" s="125" t="str">
        <f>IF(b_BDVSA!F1160&lt;&gt;"",ABS(b_BDVSA!F1160),"")</f>
        <v/>
      </c>
      <c r="F1160" s="125" t="str">
        <f>IF(AND(b_BDVSA!F1160&lt;&gt;"",b_BDVSA!F1160&lt;&gt;0)=TRUE,IF(b_BDVSA!F1160&gt;0,"D","A"),"")</f>
        <v/>
      </c>
      <c r="G1160" s="125" t="str">
        <f>IF(b_BDVSA!G1160&lt;&gt;"",ABS(b_BDVSA!G1160),"")</f>
        <v/>
      </c>
      <c r="H1160" s="125" t="str">
        <f>IF(AND(b_BDVSA!G1160&lt;&gt;"",b_BDVSA!G1160&lt;&gt;0)=TRUE,IF(b_BDVSA!G1160&gt;0,"D","A"),"")</f>
        <v/>
      </c>
      <c r="I1160" s="125" t="str">
        <f>IF(b_BDVSA!H1160&lt;&gt;"",ABS(b_BDVSA!H1160),"")</f>
        <v/>
      </c>
      <c r="J1160" s="125" t="str">
        <f>IF(AND(b_BDVSA!H1160&lt;&gt;"",b_BDVSA!H1160&lt;&gt;0)=TRUE,IF(b_BDVSA!H1160&gt;0,"D","A"),"")</f>
        <v/>
      </c>
      <c r="K1160" s="126" t="str">
        <f>IF(b_BDVSA!I1160&lt;&gt;"",ABS(b_BDVSA!I1160),"")</f>
        <v/>
      </c>
      <c r="L1160" s="125" t="str">
        <f>IF(b_BDVSA!L1160&lt;&gt;"",ABS(b_BDVSA!L1160),"")</f>
        <v/>
      </c>
      <c r="M1160" s="125" t="str">
        <f>IF(AND(b_BDVSA!L1160&lt;&gt;"",b_BDVSA!L1160&lt;&gt;0)=TRUE,IF(b_BDVSA!L1160&gt;0,"D","A"),"")</f>
        <v/>
      </c>
      <c r="N1160" s="125" t="str">
        <f>IF(b_BDVSA!M1160&lt;&gt;"",ABS(b_BDVSA!M1160),"")</f>
        <v/>
      </c>
      <c r="O1160" s="125" t="str">
        <f>IF(AND(b_BDVSA!M1160&lt;&gt;"",b_BDVSA!M1160&lt;&gt;0)=TRUE,IF(b_BDVSA!M1160&gt;0,"D","A"),"")</f>
        <v/>
      </c>
      <c r="P1160" s="126" t="str">
        <f>IF(b_BDVSA!N1160&lt;&gt;"",ABS(b_BDVSA!N1160),"")</f>
        <v/>
      </c>
      <c r="Q1160" s="125" t="str">
        <f>IF(b_BDVSA!Q1160&lt;&gt;"",ABS(b_BDVSA!Q1160),"")</f>
        <v/>
      </c>
      <c r="R1160" s="125" t="str">
        <f>IF(AND(b_BDVSA!Q1160&lt;&gt;"",b_BDVSA!Q1160&lt;&gt;0)=TRUE,IF(b_BDVSA!Q1160&gt;0,"D","A"),"")</f>
        <v/>
      </c>
      <c r="S1160" s="125" t="str">
        <f>IF(b_BDVSA!R1160&lt;&gt;"",ABS(b_BDVSA!R1160),"")</f>
        <v/>
      </c>
      <c r="T1160" s="125" t="str">
        <f>IF(AND(b_BDVSA!R1160&lt;&gt;"",b_BDVSA!R1160&lt;&gt;0)=TRUE,IF(b_BDVSA!R1160&gt;0,"D","A"),"")</f>
        <v/>
      </c>
      <c r="U1160" s="126" t="str">
        <f>IF(b_BDVSA!S1160&lt;&gt;"",ABS(b_BDVSA!S1160),"")</f>
        <v/>
      </c>
      <c r="V1160" s="125" t="str">
        <f>IF(b_BDVSA!V1160&lt;&gt;"",ABS(b_BDVSA!V1160),"")</f>
        <v/>
      </c>
      <c r="W1160" s="125" t="str">
        <f>IF(AND(b_BDVSA!V1160&lt;&gt;"",b_BDVSA!V1160&lt;&gt;0)=TRUE,IF(b_BDVSA!V1160&gt;0,"D","A"),"")</f>
        <v/>
      </c>
      <c r="X1160" s="125" t="str">
        <f>IF(b_BDVSA!W1160&lt;&gt;"",ABS(b_BDVSA!W1160),"")</f>
        <v/>
      </c>
      <c r="Y1160" s="125" t="str">
        <f>IF(AND(b_BDVSA!W1160&lt;&gt;"",b_BDVSA!W1160&lt;&gt;0)=TRUE,IF(b_BDVSA!W1160&gt;0,"D","A"),"")</f>
        <v/>
      </c>
      <c r="Z1160" s="126" t="str">
        <f>IF(b_BDVSA!X1160&lt;&gt;"",ABS(b_BDVSA!X1160),"")</f>
        <v/>
      </c>
    </row>
    <row r="1161" spans="1:26">
      <c r="A1161" s="117" t="str">
        <f>IF(dati_pdc!A1157&lt;&gt;"",IF(dati_pdc!D1157=1,RIGHT(dati_pdc!A1157,dati_pdc!E1157),dati_pdc!A1157),"")</f>
        <v/>
      </c>
      <c r="B1161" s="117" t="str">
        <f>IF(dati_pdc!B1157&lt;&gt;"",dati_pdc!B1157,"")</f>
        <v/>
      </c>
      <c r="C1161" s="117" t="str">
        <f>IF(dati_pdc!C1157&lt;&gt;"",dati_pdc!C1157,"")</f>
        <v/>
      </c>
      <c r="D1161" s="117" t="str">
        <f>IF(dati_pdc!D1157&lt;&gt;"",dati_pdc!D1157,"")</f>
        <v/>
      </c>
      <c r="E1161" s="125" t="str">
        <f>IF(b_BDVSA!F1161&lt;&gt;"",ABS(b_BDVSA!F1161),"")</f>
        <v/>
      </c>
      <c r="F1161" s="125" t="str">
        <f>IF(AND(b_BDVSA!F1161&lt;&gt;"",b_BDVSA!F1161&lt;&gt;0)=TRUE,IF(b_BDVSA!F1161&gt;0,"D","A"),"")</f>
        <v/>
      </c>
      <c r="G1161" s="125" t="str">
        <f>IF(b_BDVSA!G1161&lt;&gt;"",ABS(b_BDVSA!G1161),"")</f>
        <v/>
      </c>
      <c r="H1161" s="125" t="str">
        <f>IF(AND(b_BDVSA!G1161&lt;&gt;"",b_BDVSA!G1161&lt;&gt;0)=TRUE,IF(b_BDVSA!G1161&gt;0,"D","A"),"")</f>
        <v/>
      </c>
      <c r="I1161" s="125" t="str">
        <f>IF(b_BDVSA!H1161&lt;&gt;"",ABS(b_BDVSA!H1161),"")</f>
        <v/>
      </c>
      <c r="J1161" s="125" t="str">
        <f>IF(AND(b_BDVSA!H1161&lt;&gt;"",b_BDVSA!H1161&lt;&gt;0)=TRUE,IF(b_BDVSA!H1161&gt;0,"D","A"),"")</f>
        <v/>
      </c>
      <c r="K1161" s="126" t="str">
        <f>IF(b_BDVSA!I1161&lt;&gt;"",ABS(b_BDVSA!I1161),"")</f>
        <v/>
      </c>
      <c r="L1161" s="125" t="str">
        <f>IF(b_BDVSA!L1161&lt;&gt;"",ABS(b_BDVSA!L1161),"")</f>
        <v/>
      </c>
      <c r="M1161" s="125" t="str">
        <f>IF(AND(b_BDVSA!L1161&lt;&gt;"",b_BDVSA!L1161&lt;&gt;0)=TRUE,IF(b_BDVSA!L1161&gt;0,"D","A"),"")</f>
        <v/>
      </c>
      <c r="N1161" s="125" t="str">
        <f>IF(b_BDVSA!M1161&lt;&gt;"",ABS(b_BDVSA!M1161),"")</f>
        <v/>
      </c>
      <c r="O1161" s="125" t="str">
        <f>IF(AND(b_BDVSA!M1161&lt;&gt;"",b_BDVSA!M1161&lt;&gt;0)=TRUE,IF(b_BDVSA!M1161&gt;0,"D","A"),"")</f>
        <v/>
      </c>
      <c r="P1161" s="126" t="str">
        <f>IF(b_BDVSA!N1161&lt;&gt;"",ABS(b_BDVSA!N1161),"")</f>
        <v/>
      </c>
      <c r="Q1161" s="125" t="str">
        <f>IF(b_BDVSA!Q1161&lt;&gt;"",ABS(b_BDVSA!Q1161),"")</f>
        <v/>
      </c>
      <c r="R1161" s="125" t="str">
        <f>IF(AND(b_BDVSA!Q1161&lt;&gt;"",b_BDVSA!Q1161&lt;&gt;0)=TRUE,IF(b_BDVSA!Q1161&gt;0,"D","A"),"")</f>
        <v/>
      </c>
      <c r="S1161" s="125" t="str">
        <f>IF(b_BDVSA!R1161&lt;&gt;"",ABS(b_BDVSA!R1161),"")</f>
        <v/>
      </c>
      <c r="T1161" s="125" t="str">
        <f>IF(AND(b_BDVSA!R1161&lt;&gt;"",b_BDVSA!R1161&lt;&gt;0)=TRUE,IF(b_BDVSA!R1161&gt;0,"D","A"),"")</f>
        <v/>
      </c>
      <c r="U1161" s="126" t="str">
        <f>IF(b_BDVSA!S1161&lt;&gt;"",ABS(b_BDVSA!S1161),"")</f>
        <v/>
      </c>
      <c r="V1161" s="125" t="str">
        <f>IF(b_BDVSA!V1161&lt;&gt;"",ABS(b_BDVSA!V1161),"")</f>
        <v/>
      </c>
      <c r="W1161" s="125" t="str">
        <f>IF(AND(b_BDVSA!V1161&lt;&gt;"",b_BDVSA!V1161&lt;&gt;0)=TRUE,IF(b_BDVSA!V1161&gt;0,"D","A"),"")</f>
        <v/>
      </c>
      <c r="X1161" s="125" t="str">
        <f>IF(b_BDVSA!W1161&lt;&gt;"",ABS(b_BDVSA!W1161),"")</f>
        <v/>
      </c>
      <c r="Y1161" s="125" t="str">
        <f>IF(AND(b_BDVSA!W1161&lt;&gt;"",b_BDVSA!W1161&lt;&gt;0)=TRUE,IF(b_BDVSA!W1161&gt;0,"D","A"),"")</f>
        <v/>
      </c>
      <c r="Z1161" s="126" t="str">
        <f>IF(b_BDVSA!X1161&lt;&gt;"",ABS(b_BDVSA!X1161),"")</f>
        <v/>
      </c>
    </row>
    <row r="1162" spans="1:26">
      <c r="A1162" s="117" t="str">
        <f>IF(dati_pdc!A1158&lt;&gt;"",IF(dati_pdc!D1158=1,RIGHT(dati_pdc!A1158,dati_pdc!E1158),dati_pdc!A1158),"")</f>
        <v/>
      </c>
      <c r="B1162" s="117" t="str">
        <f>IF(dati_pdc!B1158&lt;&gt;"",dati_pdc!B1158,"")</f>
        <v/>
      </c>
      <c r="C1162" s="117" t="str">
        <f>IF(dati_pdc!C1158&lt;&gt;"",dati_pdc!C1158,"")</f>
        <v/>
      </c>
      <c r="D1162" s="117" t="str">
        <f>IF(dati_pdc!D1158&lt;&gt;"",dati_pdc!D1158,"")</f>
        <v/>
      </c>
      <c r="E1162" s="125" t="str">
        <f>IF(b_BDVSA!F1162&lt;&gt;"",ABS(b_BDVSA!F1162),"")</f>
        <v/>
      </c>
      <c r="F1162" s="125" t="str">
        <f>IF(AND(b_BDVSA!F1162&lt;&gt;"",b_BDVSA!F1162&lt;&gt;0)=TRUE,IF(b_BDVSA!F1162&gt;0,"D","A"),"")</f>
        <v/>
      </c>
      <c r="G1162" s="125" t="str">
        <f>IF(b_BDVSA!G1162&lt;&gt;"",ABS(b_BDVSA!G1162),"")</f>
        <v/>
      </c>
      <c r="H1162" s="125" t="str">
        <f>IF(AND(b_BDVSA!G1162&lt;&gt;"",b_BDVSA!G1162&lt;&gt;0)=TRUE,IF(b_BDVSA!G1162&gt;0,"D","A"),"")</f>
        <v/>
      </c>
      <c r="I1162" s="125" t="str">
        <f>IF(b_BDVSA!H1162&lt;&gt;"",ABS(b_BDVSA!H1162),"")</f>
        <v/>
      </c>
      <c r="J1162" s="125" t="str">
        <f>IF(AND(b_BDVSA!H1162&lt;&gt;"",b_BDVSA!H1162&lt;&gt;0)=TRUE,IF(b_BDVSA!H1162&gt;0,"D","A"),"")</f>
        <v/>
      </c>
      <c r="K1162" s="126" t="str">
        <f>IF(b_BDVSA!I1162&lt;&gt;"",ABS(b_BDVSA!I1162),"")</f>
        <v/>
      </c>
      <c r="L1162" s="125" t="str">
        <f>IF(b_BDVSA!L1162&lt;&gt;"",ABS(b_BDVSA!L1162),"")</f>
        <v/>
      </c>
      <c r="M1162" s="125" t="str">
        <f>IF(AND(b_BDVSA!L1162&lt;&gt;"",b_BDVSA!L1162&lt;&gt;0)=TRUE,IF(b_BDVSA!L1162&gt;0,"D","A"),"")</f>
        <v/>
      </c>
      <c r="N1162" s="125" t="str">
        <f>IF(b_BDVSA!M1162&lt;&gt;"",ABS(b_BDVSA!M1162),"")</f>
        <v/>
      </c>
      <c r="O1162" s="125" t="str">
        <f>IF(AND(b_BDVSA!M1162&lt;&gt;"",b_BDVSA!M1162&lt;&gt;0)=TRUE,IF(b_BDVSA!M1162&gt;0,"D","A"),"")</f>
        <v/>
      </c>
      <c r="P1162" s="126" t="str">
        <f>IF(b_BDVSA!N1162&lt;&gt;"",ABS(b_BDVSA!N1162),"")</f>
        <v/>
      </c>
      <c r="Q1162" s="125" t="str">
        <f>IF(b_BDVSA!Q1162&lt;&gt;"",ABS(b_BDVSA!Q1162),"")</f>
        <v/>
      </c>
      <c r="R1162" s="125" t="str">
        <f>IF(AND(b_BDVSA!Q1162&lt;&gt;"",b_BDVSA!Q1162&lt;&gt;0)=TRUE,IF(b_BDVSA!Q1162&gt;0,"D","A"),"")</f>
        <v/>
      </c>
      <c r="S1162" s="125" t="str">
        <f>IF(b_BDVSA!R1162&lt;&gt;"",ABS(b_BDVSA!R1162),"")</f>
        <v/>
      </c>
      <c r="T1162" s="125" t="str">
        <f>IF(AND(b_BDVSA!R1162&lt;&gt;"",b_BDVSA!R1162&lt;&gt;0)=TRUE,IF(b_BDVSA!R1162&gt;0,"D","A"),"")</f>
        <v/>
      </c>
      <c r="U1162" s="126" t="str">
        <f>IF(b_BDVSA!S1162&lt;&gt;"",ABS(b_BDVSA!S1162),"")</f>
        <v/>
      </c>
      <c r="V1162" s="125" t="str">
        <f>IF(b_BDVSA!V1162&lt;&gt;"",ABS(b_BDVSA!V1162),"")</f>
        <v/>
      </c>
      <c r="W1162" s="125" t="str">
        <f>IF(AND(b_BDVSA!V1162&lt;&gt;"",b_BDVSA!V1162&lt;&gt;0)=TRUE,IF(b_BDVSA!V1162&gt;0,"D","A"),"")</f>
        <v/>
      </c>
      <c r="X1162" s="125" t="str">
        <f>IF(b_BDVSA!W1162&lt;&gt;"",ABS(b_BDVSA!W1162),"")</f>
        <v/>
      </c>
      <c r="Y1162" s="125" t="str">
        <f>IF(AND(b_BDVSA!W1162&lt;&gt;"",b_BDVSA!W1162&lt;&gt;0)=TRUE,IF(b_BDVSA!W1162&gt;0,"D","A"),"")</f>
        <v/>
      </c>
      <c r="Z1162" s="126" t="str">
        <f>IF(b_BDVSA!X1162&lt;&gt;"",ABS(b_BDVSA!X1162),"")</f>
        <v/>
      </c>
    </row>
    <row r="1163" spans="1:26">
      <c r="A1163" s="117" t="str">
        <f>IF(dati_pdc!A1159&lt;&gt;"",IF(dati_pdc!D1159=1,RIGHT(dati_pdc!A1159,dati_pdc!E1159),dati_pdc!A1159),"")</f>
        <v/>
      </c>
      <c r="B1163" s="117" t="str">
        <f>IF(dati_pdc!B1159&lt;&gt;"",dati_pdc!B1159,"")</f>
        <v/>
      </c>
      <c r="C1163" s="117" t="str">
        <f>IF(dati_pdc!C1159&lt;&gt;"",dati_pdc!C1159,"")</f>
        <v/>
      </c>
      <c r="D1163" s="117" t="str">
        <f>IF(dati_pdc!D1159&lt;&gt;"",dati_pdc!D1159,"")</f>
        <v/>
      </c>
      <c r="E1163" s="125" t="str">
        <f>IF(b_BDVSA!F1163&lt;&gt;"",ABS(b_BDVSA!F1163),"")</f>
        <v/>
      </c>
      <c r="F1163" s="125" t="str">
        <f>IF(AND(b_BDVSA!F1163&lt;&gt;"",b_BDVSA!F1163&lt;&gt;0)=TRUE,IF(b_BDVSA!F1163&gt;0,"D","A"),"")</f>
        <v/>
      </c>
      <c r="G1163" s="125" t="str">
        <f>IF(b_BDVSA!G1163&lt;&gt;"",ABS(b_BDVSA!G1163),"")</f>
        <v/>
      </c>
      <c r="H1163" s="125" t="str">
        <f>IF(AND(b_BDVSA!G1163&lt;&gt;"",b_BDVSA!G1163&lt;&gt;0)=TRUE,IF(b_BDVSA!G1163&gt;0,"D","A"),"")</f>
        <v/>
      </c>
      <c r="I1163" s="125" t="str">
        <f>IF(b_BDVSA!H1163&lt;&gt;"",ABS(b_BDVSA!H1163),"")</f>
        <v/>
      </c>
      <c r="J1163" s="125" t="str">
        <f>IF(AND(b_BDVSA!H1163&lt;&gt;"",b_BDVSA!H1163&lt;&gt;0)=TRUE,IF(b_BDVSA!H1163&gt;0,"D","A"),"")</f>
        <v/>
      </c>
      <c r="K1163" s="126" t="str">
        <f>IF(b_BDVSA!I1163&lt;&gt;"",ABS(b_BDVSA!I1163),"")</f>
        <v/>
      </c>
      <c r="L1163" s="125" t="str">
        <f>IF(b_BDVSA!L1163&lt;&gt;"",ABS(b_BDVSA!L1163),"")</f>
        <v/>
      </c>
      <c r="M1163" s="125" t="str">
        <f>IF(AND(b_BDVSA!L1163&lt;&gt;"",b_BDVSA!L1163&lt;&gt;0)=TRUE,IF(b_BDVSA!L1163&gt;0,"D","A"),"")</f>
        <v/>
      </c>
      <c r="N1163" s="125" t="str">
        <f>IF(b_BDVSA!M1163&lt;&gt;"",ABS(b_BDVSA!M1163),"")</f>
        <v/>
      </c>
      <c r="O1163" s="125" t="str">
        <f>IF(AND(b_BDVSA!M1163&lt;&gt;"",b_BDVSA!M1163&lt;&gt;0)=TRUE,IF(b_BDVSA!M1163&gt;0,"D","A"),"")</f>
        <v/>
      </c>
      <c r="P1163" s="126" t="str">
        <f>IF(b_BDVSA!N1163&lt;&gt;"",ABS(b_BDVSA!N1163),"")</f>
        <v/>
      </c>
      <c r="Q1163" s="125" t="str">
        <f>IF(b_BDVSA!Q1163&lt;&gt;"",ABS(b_BDVSA!Q1163),"")</f>
        <v/>
      </c>
      <c r="R1163" s="125" t="str">
        <f>IF(AND(b_BDVSA!Q1163&lt;&gt;"",b_BDVSA!Q1163&lt;&gt;0)=TRUE,IF(b_BDVSA!Q1163&gt;0,"D","A"),"")</f>
        <v/>
      </c>
      <c r="S1163" s="125" t="str">
        <f>IF(b_BDVSA!R1163&lt;&gt;"",ABS(b_BDVSA!R1163),"")</f>
        <v/>
      </c>
      <c r="T1163" s="125" t="str">
        <f>IF(AND(b_BDVSA!R1163&lt;&gt;"",b_BDVSA!R1163&lt;&gt;0)=TRUE,IF(b_BDVSA!R1163&gt;0,"D","A"),"")</f>
        <v/>
      </c>
      <c r="U1163" s="126" t="str">
        <f>IF(b_BDVSA!S1163&lt;&gt;"",ABS(b_BDVSA!S1163),"")</f>
        <v/>
      </c>
      <c r="V1163" s="125" t="str">
        <f>IF(b_BDVSA!V1163&lt;&gt;"",ABS(b_BDVSA!V1163),"")</f>
        <v/>
      </c>
      <c r="W1163" s="125" t="str">
        <f>IF(AND(b_BDVSA!V1163&lt;&gt;"",b_BDVSA!V1163&lt;&gt;0)=TRUE,IF(b_BDVSA!V1163&gt;0,"D","A"),"")</f>
        <v/>
      </c>
      <c r="X1163" s="125" t="str">
        <f>IF(b_BDVSA!W1163&lt;&gt;"",ABS(b_BDVSA!W1163),"")</f>
        <v/>
      </c>
      <c r="Y1163" s="125" t="str">
        <f>IF(AND(b_BDVSA!W1163&lt;&gt;"",b_BDVSA!W1163&lt;&gt;0)=TRUE,IF(b_BDVSA!W1163&gt;0,"D","A"),"")</f>
        <v/>
      </c>
      <c r="Z1163" s="126" t="str">
        <f>IF(b_BDVSA!X1163&lt;&gt;"",ABS(b_BDVSA!X1163),"")</f>
        <v/>
      </c>
    </row>
    <row r="1164" spans="1:26">
      <c r="A1164" s="117" t="str">
        <f>IF(dati_pdc!A1160&lt;&gt;"",IF(dati_pdc!D1160=1,RIGHT(dati_pdc!A1160,dati_pdc!E1160),dati_pdc!A1160),"")</f>
        <v/>
      </c>
      <c r="B1164" s="117" t="str">
        <f>IF(dati_pdc!B1160&lt;&gt;"",dati_pdc!B1160,"")</f>
        <v/>
      </c>
      <c r="C1164" s="117" t="str">
        <f>IF(dati_pdc!C1160&lt;&gt;"",dati_pdc!C1160,"")</f>
        <v/>
      </c>
      <c r="D1164" s="117" t="str">
        <f>IF(dati_pdc!D1160&lt;&gt;"",dati_pdc!D1160,"")</f>
        <v/>
      </c>
      <c r="E1164" s="125" t="str">
        <f>IF(b_BDVSA!F1164&lt;&gt;"",ABS(b_BDVSA!F1164),"")</f>
        <v/>
      </c>
      <c r="F1164" s="125" t="str">
        <f>IF(AND(b_BDVSA!F1164&lt;&gt;"",b_BDVSA!F1164&lt;&gt;0)=TRUE,IF(b_BDVSA!F1164&gt;0,"D","A"),"")</f>
        <v/>
      </c>
      <c r="G1164" s="125" t="str">
        <f>IF(b_BDVSA!G1164&lt;&gt;"",ABS(b_BDVSA!G1164),"")</f>
        <v/>
      </c>
      <c r="H1164" s="125" t="str">
        <f>IF(AND(b_BDVSA!G1164&lt;&gt;"",b_BDVSA!G1164&lt;&gt;0)=TRUE,IF(b_BDVSA!G1164&gt;0,"D","A"),"")</f>
        <v/>
      </c>
      <c r="I1164" s="125" t="str">
        <f>IF(b_BDVSA!H1164&lt;&gt;"",ABS(b_BDVSA!H1164),"")</f>
        <v/>
      </c>
      <c r="J1164" s="125" t="str">
        <f>IF(AND(b_BDVSA!H1164&lt;&gt;"",b_BDVSA!H1164&lt;&gt;0)=TRUE,IF(b_BDVSA!H1164&gt;0,"D","A"),"")</f>
        <v/>
      </c>
      <c r="K1164" s="126" t="str">
        <f>IF(b_BDVSA!I1164&lt;&gt;"",ABS(b_BDVSA!I1164),"")</f>
        <v/>
      </c>
      <c r="L1164" s="125" t="str">
        <f>IF(b_BDVSA!L1164&lt;&gt;"",ABS(b_BDVSA!L1164),"")</f>
        <v/>
      </c>
      <c r="M1164" s="125" t="str">
        <f>IF(AND(b_BDVSA!L1164&lt;&gt;"",b_BDVSA!L1164&lt;&gt;0)=TRUE,IF(b_BDVSA!L1164&gt;0,"D","A"),"")</f>
        <v/>
      </c>
      <c r="N1164" s="125" t="str">
        <f>IF(b_BDVSA!M1164&lt;&gt;"",ABS(b_BDVSA!M1164),"")</f>
        <v/>
      </c>
      <c r="O1164" s="125" t="str">
        <f>IF(AND(b_BDVSA!M1164&lt;&gt;"",b_BDVSA!M1164&lt;&gt;0)=TRUE,IF(b_BDVSA!M1164&gt;0,"D","A"),"")</f>
        <v/>
      </c>
      <c r="P1164" s="126" t="str">
        <f>IF(b_BDVSA!N1164&lt;&gt;"",ABS(b_BDVSA!N1164),"")</f>
        <v/>
      </c>
      <c r="Q1164" s="125" t="str">
        <f>IF(b_BDVSA!Q1164&lt;&gt;"",ABS(b_BDVSA!Q1164),"")</f>
        <v/>
      </c>
      <c r="R1164" s="125" t="str">
        <f>IF(AND(b_BDVSA!Q1164&lt;&gt;"",b_BDVSA!Q1164&lt;&gt;0)=TRUE,IF(b_BDVSA!Q1164&gt;0,"D","A"),"")</f>
        <v/>
      </c>
      <c r="S1164" s="125" t="str">
        <f>IF(b_BDVSA!R1164&lt;&gt;"",ABS(b_BDVSA!R1164),"")</f>
        <v/>
      </c>
      <c r="T1164" s="125" t="str">
        <f>IF(AND(b_BDVSA!R1164&lt;&gt;"",b_BDVSA!R1164&lt;&gt;0)=TRUE,IF(b_BDVSA!R1164&gt;0,"D","A"),"")</f>
        <v/>
      </c>
      <c r="U1164" s="126" t="str">
        <f>IF(b_BDVSA!S1164&lt;&gt;"",ABS(b_BDVSA!S1164),"")</f>
        <v/>
      </c>
      <c r="V1164" s="125" t="str">
        <f>IF(b_BDVSA!V1164&lt;&gt;"",ABS(b_BDVSA!V1164),"")</f>
        <v/>
      </c>
      <c r="W1164" s="125" t="str">
        <f>IF(AND(b_BDVSA!V1164&lt;&gt;"",b_BDVSA!V1164&lt;&gt;0)=TRUE,IF(b_BDVSA!V1164&gt;0,"D","A"),"")</f>
        <v/>
      </c>
      <c r="X1164" s="125" t="str">
        <f>IF(b_BDVSA!W1164&lt;&gt;"",ABS(b_BDVSA!W1164),"")</f>
        <v/>
      </c>
      <c r="Y1164" s="125" t="str">
        <f>IF(AND(b_BDVSA!W1164&lt;&gt;"",b_BDVSA!W1164&lt;&gt;0)=TRUE,IF(b_BDVSA!W1164&gt;0,"D","A"),"")</f>
        <v/>
      </c>
      <c r="Z1164" s="126" t="str">
        <f>IF(b_BDVSA!X1164&lt;&gt;"",ABS(b_BDVSA!X1164),"")</f>
        <v/>
      </c>
    </row>
    <row r="1165" spans="1:26">
      <c r="A1165" s="117" t="str">
        <f>IF(dati_pdc!A1161&lt;&gt;"",IF(dati_pdc!D1161=1,RIGHT(dati_pdc!A1161,dati_pdc!E1161),dati_pdc!A1161),"")</f>
        <v/>
      </c>
      <c r="B1165" s="117" t="str">
        <f>IF(dati_pdc!B1161&lt;&gt;"",dati_pdc!B1161,"")</f>
        <v/>
      </c>
      <c r="C1165" s="117" t="str">
        <f>IF(dati_pdc!C1161&lt;&gt;"",dati_pdc!C1161,"")</f>
        <v/>
      </c>
      <c r="D1165" s="117" t="str">
        <f>IF(dati_pdc!D1161&lt;&gt;"",dati_pdc!D1161,"")</f>
        <v/>
      </c>
      <c r="E1165" s="125" t="str">
        <f>IF(b_BDVSA!F1165&lt;&gt;"",ABS(b_BDVSA!F1165),"")</f>
        <v/>
      </c>
      <c r="F1165" s="125" t="str">
        <f>IF(AND(b_BDVSA!F1165&lt;&gt;"",b_BDVSA!F1165&lt;&gt;0)=TRUE,IF(b_BDVSA!F1165&gt;0,"D","A"),"")</f>
        <v/>
      </c>
      <c r="G1165" s="125" t="str">
        <f>IF(b_BDVSA!G1165&lt;&gt;"",ABS(b_BDVSA!G1165),"")</f>
        <v/>
      </c>
      <c r="H1165" s="125" t="str">
        <f>IF(AND(b_BDVSA!G1165&lt;&gt;"",b_BDVSA!G1165&lt;&gt;0)=TRUE,IF(b_BDVSA!G1165&gt;0,"D","A"),"")</f>
        <v/>
      </c>
      <c r="I1165" s="125" t="str">
        <f>IF(b_BDVSA!H1165&lt;&gt;"",ABS(b_BDVSA!H1165),"")</f>
        <v/>
      </c>
      <c r="J1165" s="125" t="str">
        <f>IF(AND(b_BDVSA!H1165&lt;&gt;"",b_BDVSA!H1165&lt;&gt;0)=TRUE,IF(b_BDVSA!H1165&gt;0,"D","A"),"")</f>
        <v/>
      </c>
      <c r="K1165" s="126" t="str">
        <f>IF(b_BDVSA!I1165&lt;&gt;"",ABS(b_BDVSA!I1165),"")</f>
        <v/>
      </c>
      <c r="L1165" s="125" t="str">
        <f>IF(b_BDVSA!L1165&lt;&gt;"",ABS(b_BDVSA!L1165),"")</f>
        <v/>
      </c>
      <c r="M1165" s="125" t="str">
        <f>IF(AND(b_BDVSA!L1165&lt;&gt;"",b_BDVSA!L1165&lt;&gt;0)=TRUE,IF(b_BDVSA!L1165&gt;0,"D","A"),"")</f>
        <v/>
      </c>
      <c r="N1165" s="125" t="str">
        <f>IF(b_BDVSA!M1165&lt;&gt;"",ABS(b_BDVSA!M1165),"")</f>
        <v/>
      </c>
      <c r="O1165" s="125" t="str">
        <f>IF(AND(b_BDVSA!M1165&lt;&gt;"",b_BDVSA!M1165&lt;&gt;0)=TRUE,IF(b_BDVSA!M1165&gt;0,"D","A"),"")</f>
        <v/>
      </c>
      <c r="P1165" s="126" t="str">
        <f>IF(b_BDVSA!N1165&lt;&gt;"",ABS(b_BDVSA!N1165),"")</f>
        <v/>
      </c>
      <c r="Q1165" s="125" t="str">
        <f>IF(b_BDVSA!Q1165&lt;&gt;"",ABS(b_BDVSA!Q1165),"")</f>
        <v/>
      </c>
      <c r="R1165" s="125" t="str">
        <f>IF(AND(b_BDVSA!Q1165&lt;&gt;"",b_BDVSA!Q1165&lt;&gt;0)=TRUE,IF(b_BDVSA!Q1165&gt;0,"D","A"),"")</f>
        <v/>
      </c>
      <c r="S1165" s="125" t="str">
        <f>IF(b_BDVSA!R1165&lt;&gt;"",ABS(b_BDVSA!R1165),"")</f>
        <v/>
      </c>
      <c r="T1165" s="125" t="str">
        <f>IF(AND(b_BDVSA!R1165&lt;&gt;"",b_BDVSA!R1165&lt;&gt;0)=TRUE,IF(b_BDVSA!R1165&gt;0,"D","A"),"")</f>
        <v/>
      </c>
      <c r="U1165" s="126" t="str">
        <f>IF(b_BDVSA!S1165&lt;&gt;"",ABS(b_BDVSA!S1165),"")</f>
        <v/>
      </c>
      <c r="V1165" s="125" t="str">
        <f>IF(b_BDVSA!V1165&lt;&gt;"",ABS(b_BDVSA!V1165),"")</f>
        <v/>
      </c>
      <c r="W1165" s="125" t="str">
        <f>IF(AND(b_BDVSA!V1165&lt;&gt;"",b_BDVSA!V1165&lt;&gt;0)=TRUE,IF(b_BDVSA!V1165&gt;0,"D","A"),"")</f>
        <v/>
      </c>
      <c r="X1165" s="125" t="str">
        <f>IF(b_BDVSA!W1165&lt;&gt;"",ABS(b_BDVSA!W1165),"")</f>
        <v/>
      </c>
      <c r="Y1165" s="125" t="str">
        <f>IF(AND(b_BDVSA!W1165&lt;&gt;"",b_BDVSA!W1165&lt;&gt;0)=TRUE,IF(b_BDVSA!W1165&gt;0,"D","A"),"")</f>
        <v/>
      </c>
      <c r="Z1165" s="126" t="str">
        <f>IF(b_BDVSA!X1165&lt;&gt;"",ABS(b_BDVSA!X1165),"")</f>
        <v/>
      </c>
    </row>
    <row r="1166" spans="1:26">
      <c r="A1166" s="117" t="str">
        <f>IF(dati_pdc!A1162&lt;&gt;"",IF(dati_pdc!D1162=1,RIGHT(dati_pdc!A1162,dati_pdc!E1162),dati_pdc!A1162),"")</f>
        <v/>
      </c>
      <c r="B1166" s="117" t="str">
        <f>IF(dati_pdc!B1162&lt;&gt;"",dati_pdc!B1162,"")</f>
        <v/>
      </c>
      <c r="C1166" s="117" t="str">
        <f>IF(dati_pdc!C1162&lt;&gt;"",dati_pdc!C1162,"")</f>
        <v/>
      </c>
      <c r="D1166" s="117" t="str">
        <f>IF(dati_pdc!D1162&lt;&gt;"",dati_pdc!D1162,"")</f>
        <v/>
      </c>
      <c r="E1166" s="125" t="str">
        <f>IF(b_BDVSA!F1166&lt;&gt;"",ABS(b_BDVSA!F1166),"")</f>
        <v/>
      </c>
      <c r="F1166" s="125" t="str">
        <f>IF(AND(b_BDVSA!F1166&lt;&gt;"",b_BDVSA!F1166&lt;&gt;0)=TRUE,IF(b_BDVSA!F1166&gt;0,"D","A"),"")</f>
        <v/>
      </c>
      <c r="G1166" s="125" t="str">
        <f>IF(b_BDVSA!G1166&lt;&gt;"",ABS(b_BDVSA!G1166),"")</f>
        <v/>
      </c>
      <c r="H1166" s="125" t="str">
        <f>IF(AND(b_BDVSA!G1166&lt;&gt;"",b_BDVSA!G1166&lt;&gt;0)=TRUE,IF(b_BDVSA!G1166&gt;0,"D","A"),"")</f>
        <v/>
      </c>
      <c r="I1166" s="125" t="str">
        <f>IF(b_BDVSA!H1166&lt;&gt;"",ABS(b_BDVSA!H1166),"")</f>
        <v/>
      </c>
      <c r="J1166" s="125" t="str">
        <f>IF(AND(b_BDVSA!H1166&lt;&gt;"",b_BDVSA!H1166&lt;&gt;0)=TRUE,IF(b_BDVSA!H1166&gt;0,"D","A"),"")</f>
        <v/>
      </c>
      <c r="K1166" s="126" t="str">
        <f>IF(b_BDVSA!I1166&lt;&gt;"",ABS(b_BDVSA!I1166),"")</f>
        <v/>
      </c>
      <c r="L1166" s="125" t="str">
        <f>IF(b_BDVSA!L1166&lt;&gt;"",ABS(b_BDVSA!L1166),"")</f>
        <v/>
      </c>
      <c r="M1166" s="125" t="str">
        <f>IF(AND(b_BDVSA!L1166&lt;&gt;"",b_BDVSA!L1166&lt;&gt;0)=TRUE,IF(b_BDVSA!L1166&gt;0,"D","A"),"")</f>
        <v/>
      </c>
      <c r="N1166" s="125" t="str">
        <f>IF(b_BDVSA!M1166&lt;&gt;"",ABS(b_BDVSA!M1166),"")</f>
        <v/>
      </c>
      <c r="O1166" s="125" t="str">
        <f>IF(AND(b_BDVSA!M1166&lt;&gt;"",b_BDVSA!M1166&lt;&gt;0)=TRUE,IF(b_BDVSA!M1166&gt;0,"D","A"),"")</f>
        <v/>
      </c>
      <c r="P1166" s="126" t="str">
        <f>IF(b_BDVSA!N1166&lt;&gt;"",ABS(b_BDVSA!N1166),"")</f>
        <v/>
      </c>
      <c r="Q1166" s="125" t="str">
        <f>IF(b_BDVSA!Q1166&lt;&gt;"",ABS(b_BDVSA!Q1166),"")</f>
        <v/>
      </c>
      <c r="R1166" s="125" t="str">
        <f>IF(AND(b_BDVSA!Q1166&lt;&gt;"",b_BDVSA!Q1166&lt;&gt;0)=TRUE,IF(b_BDVSA!Q1166&gt;0,"D","A"),"")</f>
        <v/>
      </c>
      <c r="S1166" s="125" t="str">
        <f>IF(b_BDVSA!R1166&lt;&gt;"",ABS(b_BDVSA!R1166),"")</f>
        <v/>
      </c>
      <c r="T1166" s="125" t="str">
        <f>IF(AND(b_BDVSA!R1166&lt;&gt;"",b_BDVSA!R1166&lt;&gt;0)=TRUE,IF(b_BDVSA!R1166&gt;0,"D","A"),"")</f>
        <v/>
      </c>
      <c r="U1166" s="126" t="str">
        <f>IF(b_BDVSA!S1166&lt;&gt;"",ABS(b_BDVSA!S1166),"")</f>
        <v/>
      </c>
      <c r="V1166" s="125" t="str">
        <f>IF(b_BDVSA!V1166&lt;&gt;"",ABS(b_BDVSA!V1166),"")</f>
        <v/>
      </c>
      <c r="W1166" s="125" t="str">
        <f>IF(AND(b_BDVSA!V1166&lt;&gt;"",b_BDVSA!V1166&lt;&gt;0)=TRUE,IF(b_BDVSA!V1166&gt;0,"D","A"),"")</f>
        <v/>
      </c>
      <c r="X1166" s="125" t="str">
        <f>IF(b_BDVSA!W1166&lt;&gt;"",ABS(b_BDVSA!W1166),"")</f>
        <v/>
      </c>
      <c r="Y1166" s="125" t="str">
        <f>IF(AND(b_BDVSA!W1166&lt;&gt;"",b_BDVSA!W1166&lt;&gt;0)=TRUE,IF(b_BDVSA!W1166&gt;0,"D","A"),"")</f>
        <v/>
      </c>
      <c r="Z1166" s="126" t="str">
        <f>IF(b_BDVSA!X1166&lt;&gt;"",ABS(b_BDVSA!X1166),"")</f>
        <v/>
      </c>
    </row>
    <row r="1167" spans="1:26">
      <c r="A1167" s="117" t="str">
        <f>IF(dati_pdc!A1163&lt;&gt;"",IF(dati_pdc!D1163=1,RIGHT(dati_pdc!A1163,dati_pdc!E1163),dati_pdc!A1163),"")</f>
        <v/>
      </c>
      <c r="B1167" s="117" t="str">
        <f>IF(dati_pdc!B1163&lt;&gt;"",dati_pdc!B1163,"")</f>
        <v/>
      </c>
      <c r="C1167" s="117" t="str">
        <f>IF(dati_pdc!C1163&lt;&gt;"",dati_pdc!C1163,"")</f>
        <v/>
      </c>
      <c r="D1167" s="117" t="str">
        <f>IF(dati_pdc!D1163&lt;&gt;"",dati_pdc!D1163,"")</f>
        <v/>
      </c>
      <c r="E1167" s="125" t="str">
        <f>IF(b_BDVSA!F1167&lt;&gt;"",ABS(b_BDVSA!F1167),"")</f>
        <v/>
      </c>
      <c r="F1167" s="125" t="str">
        <f>IF(AND(b_BDVSA!F1167&lt;&gt;"",b_BDVSA!F1167&lt;&gt;0)=TRUE,IF(b_BDVSA!F1167&gt;0,"D","A"),"")</f>
        <v/>
      </c>
      <c r="G1167" s="125" t="str">
        <f>IF(b_BDVSA!G1167&lt;&gt;"",ABS(b_BDVSA!G1167),"")</f>
        <v/>
      </c>
      <c r="H1167" s="125" t="str">
        <f>IF(AND(b_BDVSA!G1167&lt;&gt;"",b_BDVSA!G1167&lt;&gt;0)=TRUE,IF(b_BDVSA!G1167&gt;0,"D","A"),"")</f>
        <v/>
      </c>
      <c r="I1167" s="125" t="str">
        <f>IF(b_BDVSA!H1167&lt;&gt;"",ABS(b_BDVSA!H1167),"")</f>
        <v/>
      </c>
      <c r="J1167" s="125" t="str">
        <f>IF(AND(b_BDVSA!H1167&lt;&gt;"",b_BDVSA!H1167&lt;&gt;0)=TRUE,IF(b_BDVSA!H1167&gt;0,"D","A"),"")</f>
        <v/>
      </c>
      <c r="K1167" s="126" t="str">
        <f>IF(b_BDVSA!I1167&lt;&gt;"",ABS(b_BDVSA!I1167),"")</f>
        <v/>
      </c>
      <c r="L1167" s="125" t="str">
        <f>IF(b_BDVSA!L1167&lt;&gt;"",ABS(b_BDVSA!L1167),"")</f>
        <v/>
      </c>
      <c r="M1167" s="125" t="str">
        <f>IF(AND(b_BDVSA!L1167&lt;&gt;"",b_BDVSA!L1167&lt;&gt;0)=TRUE,IF(b_BDVSA!L1167&gt;0,"D","A"),"")</f>
        <v/>
      </c>
      <c r="N1167" s="125" t="str">
        <f>IF(b_BDVSA!M1167&lt;&gt;"",ABS(b_BDVSA!M1167),"")</f>
        <v/>
      </c>
      <c r="O1167" s="125" t="str">
        <f>IF(AND(b_BDVSA!M1167&lt;&gt;"",b_BDVSA!M1167&lt;&gt;0)=TRUE,IF(b_BDVSA!M1167&gt;0,"D","A"),"")</f>
        <v/>
      </c>
      <c r="P1167" s="126" t="str">
        <f>IF(b_BDVSA!N1167&lt;&gt;"",ABS(b_BDVSA!N1167),"")</f>
        <v/>
      </c>
      <c r="Q1167" s="125" t="str">
        <f>IF(b_BDVSA!Q1167&lt;&gt;"",ABS(b_BDVSA!Q1167),"")</f>
        <v/>
      </c>
      <c r="R1167" s="125" t="str">
        <f>IF(AND(b_BDVSA!Q1167&lt;&gt;"",b_BDVSA!Q1167&lt;&gt;0)=TRUE,IF(b_BDVSA!Q1167&gt;0,"D","A"),"")</f>
        <v/>
      </c>
      <c r="S1167" s="125" t="str">
        <f>IF(b_BDVSA!R1167&lt;&gt;"",ABS(b_BDVSA!R1167),"")</f>
        <v/>
      </c>
      <c r="T1167" s="125" t="str">
        <f>IF(AND(b_BDVSA!R1167&lt;&gt;"",b_BDVSA!R1167&lt;&gt;0)=TRUE,IF(b_BDVSA!R1167&gt;0,"D","A"),"")</f>
        <v/>
      </c>
      <c r="U1167" s="126" t="str">
        <f>IF(b_BDVSA!S1167&lt;&gt;"",ABS(b_BDVSA!S1167),"")</f>
        <v/>
      </c>
      <c r="V1167" s="125" t="str">
        <f>IF(b_BDVSA!V1167&lt;&gt;"",ABS(b_BDVSA!V1167),"")</f>
        <v/>
      </c>
      <c r="W1167" s="125" t="str">
        <f>IF(AND(b_BDVSA!V1167&lt;&gt;"",b_BDVSA!V1167&lt;&gt;0)=TRUE,IF(b_BDVSA!V1167&gt;0,"D","A"),"")</f>
        <v/>
      </c>
      <c r="X1167" s="125" t="str">
        <f>IF(b_BDVSA!W1167&lt;&gt;"",ABS(b_BDVSA!W1167),"")</f>
        <v/>
      </c>
      <c r="Y1167" s="125" t="str">
        <f>IF(AND(b_BDVSA!W1167&lt;&gt;"",b_BDVSA!W1167&lt;&gt;0)=TRUE,IF(b_BDVSA!W1167&gt;0,"D","A"),"")</f>
        <v/>
      </c>
      <c r="Z1167" s="126" t="str">
        <f>IF(b_BDVSA!X1167&lt;&gt;"",ABS(b_BDVSA!X1167),"")</f>
        <v/>
      </c>
    </row>
    <row r="1168" spans="1:26">
      <c r="A1168" s="117" t="str">
        <f>IF(dati_pdc!A1164&lt;&gt;"",IF(dati_pdc!D1164=1,RIGHT(dati_pdc!A1164,dati_pdc!E1164),dati_pdc!A1164),"")</f>
        <v/>
      </c>
      <c r="B1168" s="117" t="str">
        <f>IF(dati_pdc!B1164&lt;&gt;"",dati_pdc!B1164,"")</f>
        <v/>
      </c>
      <c r="C1168" s="117" t="str">
        <f>IF(dati_pdc!C1164&lt;&gt;"",dati_pdc!C1164,"")</f>
        <v/>
      </c>
      <c r="D1168" s="117" t="str">
        <f>IF(dati_pdc!D1164&lt;&gt;"",dati_pdc!D1164,"")</f>
        <v/>
      </c>
      <c r="E1168" s="125" t="str">
        <f>IF(b_BDVSA!F1168&lt;&gt;"",ABS(b_BDVSA!F1168),"")</f>
        <v/>
      </c>
      <c r="F1168" s="125" t="str">
        <f>IF(AND(b_BDVSA!F1168&lt;&gt;"",b_BDVSA!F1168&lt;&gt;0)=TRUE,IF(b_BDVSA!F1168&gt;0,"D","A"),"")</f>
        <v/>
      </c>
      <c r="G1168" s="125" t="str">
        <f>IF(b_BDVSA!G1168&lt;&gt;"",ABS(b_BDVSA!G1168),"")</f>
        <v/>
      </c>
      <c r="H1168" s="125" t="str">
        <f>IF(AND(b_BDVSA!G1168&lt;&gt;"",b_BDVSA!G1168&lt;&gt;0)=TRUE,IF(b_BDVSA!G1168&gt;0,"D","A"),"")</f>
        <v/>
      </c>
      <c r="I1168" s="125" t="str">
        <f>IF(b_BDVSA!H1168&lt;&gt;"",ABS(b_BDVSA!H1168),"")</f>
        <v/>
      </c>
      <c r="J1168" s="125" t="str">
        <f>IF(AND(b_BDVSA!H1168&lt;&gt;"",b_BDVSA!H1168&lt;&gt;0)=TRUE,IF(b_BDVSA!H1168&gt;0,"D","A"),"")</f>
        <v/>
      </c>
      <c r="K1168" s="126" t="str">
        <f>IF(b_BDVSA!I1168&lt;&gt;"",ABS(b_BDVSA!I1168),"")</f>
        <v/>
      </c>
      <c r="L1168" s="125" t="str">
        <f>IF(b_BDVSA!L1168&lt;&gt;"",ABS(b_BDVSA!L1168),"")</f>
        <v/>
      </c>
      <c r="M1168" s="125" t="str">
        <f>IF(AND(b_BDVSA!L1168&lt;&gt;"",b_BDVSA!L1168&lt;&gt;0)=TRUE,IF(b_BDVSA!L1168&gt;0,"D","A"),"")</f>
        <v/>
      </c>
      <c r="N1168" s="125" t="str">
        <f>IF(b_BDVSA!M1168&lt;&gt;"",ABS(b_BDVSA!M1168),"")</f>
        <v/>
      </c>
      <c r="O1168" s="125" t="str">
        <f>IF(AND(b_BDVSA!M1168&lt;&gt;"",b_BDVSA!M1168&lt;&gt;0)=TRUE,IF(b_BDVSA!M1168&gt;0,"D","A"),"")</f>
        <v/>
      </c>
      <c r="P1168" s="126" t="str">
        <f>IF(b_BDVSA!N1168&lt;&gt;"",ABS(b_BDVSA!N1168),"")</f>
        <v/>
      </c>
      <c r="Q1168" s="125" t="str">
        <f>IF(b_BDVSA!Q1168&lt;&gt;"",ABS(b_BDVSA!Q1168),"")</f>
        <v/>
      </c>
      <c r="R1168" s="125" t="str">
        <f>IF(AND(b_BDVSA!Q1168&lt;&gt;"",b_BDVSA!Q1168&lt;&gt;0)=TRUE,IF(b_BDVSA!Q1168&gt;0,"D","A"),"")</f>
        <v/>
      </c>
      <c r="S1168" s="125" t="str">
        <f>IF(b_BDVSA!R1168&lt;&gt;"",ABS(b_BDVSA!R1168),"")</f>
        <v/>
      </c>
      <c r="T1168" s="125" t="str">
        <f>IF(AND(b_BDVSA!R1168&lt;&gt;"",b_BDVSA!R1168&lt;&gt;0)=TRUE,IF(b_BDVSA!R1168&gt;0,"D","A"),"")</f>
        <v/>
      </c>
      <c r="U1168" s="126" t="str">
        <f>IF(b_BDVSA!S1168&lt;&gt;"",ABS(b_BDVSA!S1168),"")</f>
        <v/>
      </c>
      <c r="V1168" s="125" t="str">
        <f>IF(b_BDVSA!V1168&lt;&gt;"",ABS(b_BDVSA!V1168),"")</f>
        <v/>
      </c>
      <c r="W1168" s="125" t="str">
        <f>IF(AND(b_BDVSA!V1168&lt;&gt;"",b_BDVSA!V1168&lt;&gt;0)=TRUE,IF(b_BDVSA!V1168&gt;0,"D","A"),"")</f>
        <v/>
      </c>
      <c r="X1168" s="125" t="str">
        <f>IF(b_BDVSA!W1168&lt;&gt;"",ABS(b_BDVSA!W1168),"")</f>
        <v/>
      </c>
      <c r="Y1168" s="125" t="str">
        <f>IF(AND(b_BDVSA!W1168&lt;&gt;"",b_BDVSA!W1168&lt;&gt;0)=TRUE,IF(b_BDVSA!W1168&gt;0,"D","A"),"")</f>
        <v/>
      </c>
      <c r="Z1168" s="126" t="str">
        <f>IF(b_BDVSA!X1168&lt;&gt;"",ABS(b_BDVSA!X1168),"")</f>
        <v/>
      </c>
    </row>
    <row r="1169" spans="1:26">
      <c r="A1169" s="117" t="str">
        <f>IF(dati_pdc!A1165&lt;&gt;"",IF(dati_pdc!D1165=1,RIGHT(dati_pdc!A1165,dati_pdc!E1165),dati_pdc!A1165),"")</f>
        <v/>
      </c>
      <c r="B1169" s="117" t="str">
        <f>IF(dati_pdc!B1165&lt;&gt;"",dati_pdc!B1165,"")</f>
        <v/>
      </c>
      <c r="C1169" s="117" t="str">
        <f>IF(dati_pdc!C1165&lt;&gt;"",dati_pdc!C1165,"")</f>
        <v/>
      </c>
      <c r="D1169" s="117" t="str">
        <f>IF(dati_pdc!D1165&lt;&gt;"",dati_pdc!D1165,"")</f>
        <v/>
      </c>
      <c r="E1169" s="125" t="str">
        <f>IF(b_BDVSA!F1169&lt;&gt;"",ABS(b_BDVSA!F1169),"")</f>
        <v/>
      </c>
      <c r="F1169" s="125" t="str">
        <f>IF(AND(b_BDVSA!F1169&lt;&gt;"",b_BDVSA!F1169&lt;&gt;0)=TRUE,IF(b_BDVSA!F1169&gt;0,"D","A"),"")</f>
        <v/>
      </c>
      <c r="G1169" s="125" t="str">
        <f>IF(b_BDVSA!G1169&lt;&gt;"",ABS(b_BDVSA!G1169),"")</f>
        <v/>
      </c>
      <c r="H1169" s="125" t="str">
        <f>IF(AND(b_BDVSA!G1169&lt;&gt;"",b_BDVSA!G1169&lt;&gt;0)=TRUE,IF(b_BDVSA!G1169&gt;0,"D","A"),"")</f>
        <v/>
      </c>
      <c r="I1169" s="125" t="str">
        <f>IF(b_BDVSA!H1169&lt;&gt;"",ABS(b_BDVSA!H1169),"")</f>
        <v/>
      </c>
      <c r="J1169" s="125" t="str">
        <f>IF(AND(b_BDVSA!H1169&lt;&gt;"",b_BDVSA!H1169&lt;&gt;0)=TRUE,IF(b_BDVSA!H1169&gt;0,"D","A"),"")</f>
        <v/>
      </c>
      <c r="K1169" s="126" t="str">
        <f>IF(b_BDVSA!I1169&lt;&gt;"",ABS(b_BDVSA!I1169),"")</f>
        <v/>
      </c>
      <c r="L1169" s="125" t="str">
        <f>IF(b_BDVSA!L1169&lt;&gt;"",ABS(b_BDVSA!L1169),"")</f>
        <v/>
      </c>
      <c r="M1169" s="125" t="str">
        <f>IF(AND(b_BDVSA!L1169&lt;&gt;"",b_BDVSA!L1169&lt;&gt;0)=TRUE,IF(b_BDVSA!L1169&gt;0,"D","A"),"")</f>
        <v/>
      </c>
      <c r="N1169" s="125" t="str">
        <f>IF(b_BDVSA!M1169&lt;&gt;"",ABS(b_BDVSA!M1169),"")</f>
        <v/>
      </c>
      <c r="O1169" s="125" t="str">
        <f>IF(AND(b_BDVSA!M1169&lt;&gt;"",b_BDVSA!M1169&lt;&gt;0)=TRUE,IF(b_BDVSA!M1169&gt;0,"D","A"),"")</f>
        <v/>
      </c>
      <c r="P1169" s="126" t="str">
        <f>IF(b_BDVSA!N1169&lt;&gt;"",ABS(b_BDVSA!N1169),"")</f>
        <v/>
      </c>
      <c r="Q1169" s="125" t="str">
        <f>IF(b_BDVSA!Q1169&lt;&gt;"",ABS(b_BDVSA!Q1169),"")</f>
        <v/>
      </c>
      <c r="R1169" s="125" t="str">
        <f>IF(AND(b_BDVSA!Q1169&lt;&gt;"",b_BDVSA!Q1169&lt;&gt;0)=TRUE,IF(b_BDVSA!Q1169&gt;0,"D","A"),"")</f>
        <v/>
      </c>
      <c r="S1169" s="125" t="str">
        <f>IF(b_BDVSA!R1169&lt;&gt;"",ABS(b_BDVSA!R1169),"")</f>
        <v/>
      </c>
      <c r="T1169" s="125" t="str">
        <f>IF(AND(b_BDVSA!R1169&lt;&gt;"",b_BDVSA!R1169&lt;&gt;0)=TRUE,IF(b_BDVSA!R1169&gt;0,"D","A"),"")</f>
        <v/>
      </c>
      <c r="U1169" s="126" t="str">
        <f>IF(b_BDVSA!S1169&lt;&gt;"",ABS(b_BDVSA!S1169),"")</f>
        <v/>
      </c>
      <c r="V1169" s="125" t="str">
        <f>IF(b_BDVSA!V1169&lt;&gt;"",ABS(b_BDVSA!V1169),"")</f>
        <v/>
      </c>
      <c r="W1169" s="125" t="str">
        <f>IF(AND(b_BDVSA!V1169&lt;&gt;"",b_BDVSA!V1169&lt;&gt;0)=TRUE,IF(b_BDVSA!V1169&gt;0,"D","A"),"")</f>
        <v/>
      </c>
      <c r="X1169" s="125" t="str">
        <f>IF(b_BDVSA!W1169&lt;&gt;"",ABS(b_BDVSA!W1169),"")</f>
        <v/>
      </c>
      <c r="Y1169" s="125" t="str">
        <f>IF(AND(b_BDVSA!W1169&lt;&gt;"",b_BDVSA!W1169&lt;&gt;0)=TRUE,IF(b_BDVSA!W1169&gt;0,"D","A"),"")</f>
        <v/>
      </c>
      <c r="Z1169" s="126" t="str">
        <f>IF(b_BDVSA!X1169&lt;&gt;"",ABS(b_BDVSA!X1169),"")</f>
        <v/>
      </c>
    </row>
    <row r="1170" spans="1:26">
      <c r="A1170" s="117" t="str">
        <f>IF(dati_pdc!A1166&lt;&gt;"",IF(dati_pdc!D1166=1,RIGHT(dati_pdc!A1166,dati_pdc!E1166),dati_pdc!A1166),"")</f>
        <v/>
      </c>
      <c r="B1170" s="117" t="str">
        <f>IF(dati_pdc!B1166&lt;&gt;"",dati_pdc!B1166,"")</f>
        <v/>
      </c>
      <c r="C1170" s="117" t="str">
        <f>IF(dati_pdc!C1166&lt;&gt;"",dati_pdc!C1166,"")</f>
        <v/>
      </c>
      <c r="D1170" s="117" t="str">
        <f>IF(dati_pdc!D1166&lt;&gt;"",dati_pdc!D1166,"")</f>
        <v/>
      </c>
      <c r="E1170" s="125" t="str">
        <f>IF(b_BDVSA!F1170&lt;&gt;"",ABS(b_BDVSA!F1170),"")</f>
        <v/>
      </c>
      <c r="F1170" s="125" t="str">
        <f>IF(AND(b_BDVSA!F1170&lt;&gt;"",b_BDVSA!F1170&lt;&gt;0)=TRUE,IF(b_BDVSA!F1170&gt;0,"D","A"),"")</f>
        <v/>
      </c>
      <c r="G1170" s="125" t="str">
        <f>IF(b_BDVSA!G1170&lt;&gt;"",ABS(b_BDVSA!G1170),"")</f>
        <v/>
      </c>
      <c r="H1170" s="125" t="str">
        <f>IF(AND(b_BDVSA!G1170&lt;&gt;"",b_BDVSA!G1170&lt;&gt;0)=TRUE,IF(b_BDVSA!G1170&gt;0,"D","A"),"")</f>
        <v/>
      </c>
      <c r="I1170" s="125" t="str">
        <f>IF(b_BDVSA!H1170&lt;&gt;"",ABS(b_BDVSA!H1170),"")</f>
        <v/>
      </c>
      <c r="J1170" s="125" t="str">
        <f>IF(AND(b_BDVSA!H1170&lt;&gt;"",b_BDVSA!H1170&lt;&gt;0)=TRUE,IF(b_BDVSA!H1170&gt;0,"D","A"),"")</f>
        <v/>
      </c>
      <c r="K1170" s="126" t="str">
        <f>IF(b_BDVSA!I1170&lt;&gt;"",ABS(b_BDVSA!I1170),"")</f>
        <v/>
      </c>
      <c r="L1170" s="125" t="str">
        <f>IF(b_BDVSA!L1170&lt;&gt;"",ABS(b_BDVSA!L1170),"")</f>
        <v/>
      </c>
      <c r="M1170" s="125" t="str">
        <f>IF(AND(b_BDVSA!L1170&lt;&gt;"",b_BDVSA!L1170&lt;&gt;0)=TRUE,IF(b_BDVSA!L1170&gt;0,"D","A"),"")</f>
        <v/>
      </c>
      <c r="N1170" s="125" t="str">
        <f>IF(b_BDVSA!M1170&lt;&gt;"",ABS(b_BDVSA!M1170),"")</f>
        <v/>
      </c>
      <c r="O1170" s="125" t="str">
        <f>IF(AND(b_BDVSA!M1170&lt;&gt;"",b_BDVSA!M1170&lt;&gt;0)=TRUE,IF(b_BDVSA!M1170&gt;0,"D","A"),"")</f>
        <v/>
      </c>
      <c r="P1170" s="126" t="str">
        <f>IF(b_BDVSA!N1170&lt;&gt;"",ABS(b_BDVSA!N1170),"")</f>
        <v/>
      </c>
      <c r="Q1170" s="125" t="str">
        <f>IF(b_BDVSA!Q1170&lt;&gt;"",ABS(b_BDVSA!Q1170),"")</f>
        <v/>
      </c>
      <c r="R1170" s="125" t="str">
        <f>IF(AND(b_BDVSA!Q1170&lt;&gt;"",b_BDVSA!Q1170&lt;&gt;0)=TRUE,IF(b_BDVSA!Q1170&gt;0,"D","A"),"")</f>
        <v/>
      </c>
      <c r="S1170" s="125" t="str">
        <f>IF(b_BDVSA!R1170&lt;&gt;"",ABS(b_BDVSA!R1170),"")</f>
        <v/>
      </c>
      <c r="T1170" s="125" t="str">
        <f>IF(AND(b_BDVSA!R1170&lt;&gt;"",b_BDVSA!R1170&lt;&gt;0)=TRUE,IF(b_BDVSA!R1170&gt;0,"D","A"),"")</f>
        <v/>
      </c>
      <c r="U1170" s="126" t="str">
        <f>IF(b_BDVSA!S1170&lt;&gt;"",ABS(b_BDVSA!S1170),"")</f>
        <v/>
      </c>
      <c r="V1170" s="125" t="str">
        <f>IF(b_BDVSA!V1170&lt;&gt;"",ABS(b_BDVSA!V1170),"")</f>
        <v/>
      </c>
      <c r="W1170" s="125" t="str">
        <f>IF(AND(b_BDVSA!V1170&lt;&gt;"",b_BDVSA!V1170&lt;&gt;0)=TRUE,IF(b_BDVSA!V1170&gt;0,"D","A"),"")</f>
        <v/>
      </c>
      <c r="X1170" s="125" t="str">
        <f>IF(b_BDVSA!W1170&lt;&gt;"",ABS(b_BDVSA!W1170),"")</f>
        <v/>
      </c>
      <c r="Y1170" s="125" t="str">
        <f>IF(AND(b_BDVSA!W1170&lt;&gt;"",b_BDVSA!W1170&lt;&gt;0)=TRUE,IF(b_BDVSA!W1170&gt;0,"D","A"),"")</f>
        <v/>
      </c>
      <c r="Z1170" s="126" t="str">
        <f>IF(b_BDVSA!X1170&lt;&gt;"",ABS(b_BDVSA!X1170),"")</f>
        <v/>
      </c>
    </row>
    <row r="1171" spans="1:26">
      <c r="A1171" s="117" t="str">
        <f>IF(dati_pdc!A1167&lt;&gt;"",IF(dati_pdc!D1167=1,RIGHT(dati_pdc!A1167,dati_pdc!E1167),dati_pdc!A1167),"")</f>
        <v/>
      </c>
      <c r="B1171" s="117" t="str">
        <f>IF(dati_pdc!B1167&lt;&gt;"",dati_pdc!B1167,"")</f>
        <v/>
      </c>
      <c r="C1171" s="117" t="str">
        <f>IF(dati_pdc!C1167&lt;&gt;"",dati_pdc!C1167,"")</f>
        <v/>
      </c>
      <c r="D1171" s="117" t="str">
        <f>IF(dati_pdc!D1167&lt;&gt;"",dati_pdc!D1167,"")</f>
        <v/>
      </c>
      <c r="E1171" s="125" t="str">
        <f>IF(b_BDVSA!F1171&lt;&gt;"",ABS(b_BDVSA!F1171),"")</f>
        <v/>
      </c>
      <c r="F1171" s="125" t="str">
        <f>IF(AND(b_BDVSA!F1171&lt;&gt;"",b_BDVSA!F1171&lt;&gt;0)=TRUE,IF(b_BDVSA!F1171&gt;0,"D","A"),"")</f>
        <v/>
      </c>
      <c r="G1171" s="125" t="str">
        <f>IF(b_BDVSA!G1171&lt;&gt;"",ABS(b_BDVSA!G1171),"")</f>
        <v/>
      </c>
      <c r="H1171" s="125" t="str">
        <f>IF(AND(b_BDVSA!G1171&lt;&gt;"",b_BDVSA!G1171&lt;&gt;0)=TRUE,IF(b_BDVSA!G1171&gt;0,"D","A"),"")</f>
        <v/>
      </c>
      <c r="I1171" s="125" t="str">
        <f>IF(b_BDVSA!H1171&lt;&gt;"",ABS(b_BDVSA!H1171),"")</f>
        <v/>
      </c>
      <c r="J1171" s="125" t="str">
        <f>IF(AND(b_BDVSA!H1171&lt;&gt;"",b_BDVSA!H1171&lt;&gt;0)=TRUE,IF(b_BDVSA!H1171&gt;0,"D","A"),"")</f>
        <v/>
      </c>
      <c r="K1171" s="126" t="str">
        <f>IF(b_BDVSA!I1171&lt;&gt;"",ABS(b_BDVSA!I1171),"")</f>
        <v/>
      </c>
      <c r="L1171" s="125" t="str">
        <f>IF(b_BDVSA!L1171&lt;&gt;"",ABS(b_BDVSA!L1171),"")</f>
        <v/>
      </c>
      <c r="M1171" s="125" t="str">
        <f>IF(AND(b_BDVSA!L1171&lt;&gt;"",b_BDVSA!L1171&lt;&gt;0)=TRUE,IF(b_BDVSA!L1171&gt;0,"D","A"),"")</f>
        <v/>
      </c>
      <c r="N1171" s="125" t="str">
        <f>IF(b_BDVSA!M1171&lt;&gt;"",ABS(b_BDVSA!M1171),"")</f>
        <v/>
      </c>
      <c r="O1171" s="125" t="str">
        <f>IF(AND(b_BDVSA!M1171&lt;&gt;"",b_BDVSA!M1171&lt;&gt;0)=TRUE,IF(b_BDVSA!M1171&gt;0,"D","A"),"")</f>
        <v/>
      </c>
      <c r="P1171" s="126" t="str">
        <f>IF(b_BDVSA!N1171&lt;&gt;"",ABS(b_BDVSA!N1171),"")</f>
        <v/>
      </c>
      <c r="Q1171" s="125" t="str">
        <f>IF(b_BDVSA!Q1171&lt;&gt;"",ABS(b_BDVSA!Q1171),"")</f>
        <v/>
      </c>
      <c r="R1171" s="125" t="str">
        <f>IF(AND(b_BDVSA!Q1171&lt;&gt;"",b_BDVSA!Q1171&lt;&gt;0)=TRUE,IF(b_BDVSA!Q1171&gt;0,"D","A"),"")</f>
        <v/>
      </c>
      <c r="S1171" s="125" t="str">
        <f>IF(b_BDVSA!R1171&lt;&gt;"",ABS(b_BDVSA!R1171),"")</f>
        <v/>
      </c>
      <c r="T1171" s="125" t="str">
        <f>IF(AND(b_BDVSA!R1171&lt;&gt;"",b_BDVSA!R1171&lt;&gt;0)=TRUE,IF(b_BDVSA!R1171&gt;0,"D","A"),"")</f>
        <v/>
      </c>
      <c r="U1171" s="126" t="str">
        <f>IF(b_BDVSA!S1171&lt;&gt;"",ABS(b_BDVSA!S1171),"")</f>
        <v/>
      </c>
      <c r="V1171" s="125" t="str">
        <f>IF(b_BDVSA!V1171&lt;&gt;"",ABS(b_BDVSA!V1171),"")</f>
        <v/>
      </c>
      <c r="W1171" s="125" t="str">
        <f>IF(AND(b_BDVSA!V1171&lt;&gt;"",b_BDVSA!V1171&lt;&gt;0)=TRUE,IF(b_BDVSA!V1171&gt;0,"D","A"),"")</f>
        <v/>
      </c>
      <c r="X1171" s="125" t="str">
        <f>IF(b_BDVSA!W1171&lt;&gt;"",ABS(b_BDVSA!W1171),"")</f>
        <v/>
      </c>
      <c r="Y1171" s="125" t="str">
        <f>IF(AND(b_BDVSA!W1171&lt;&gt;"",b_BDVSA!W1171&lt;&gt;0)=TRUE,IF(b_BDVSA!W1171&gt;0,"D","A"),"")</f>
        <v/>
      </c>
      <c r="Z1171" s="126" t="str">
        <f>IF(b_BDVSA!X1171&lt;&gt;"",ABS(b_BDVSA!X1171),"")</f>
        <v/>
      </c>
    </row>
    <row r="1172" spans="1:26">
      <c r="A1172" s="117" t="str">
        <f>IF(dati_pdc!A1168&lt;&gt;"",IF(dati_pdc!D1168=1,RIGHT(dati_pdc!A1168,dati_pdc!E1168),dati_pdc!A1168),"")</f>
        <v/>
      </c>
      <c r="B1172" s="117" t="str">
        <f>IF(dati_pdc!B1168&lt;&gt;"",dati_pdc!B1168,"")</f>
        <v/>
      </c>
      <c r="C1172" s="117" t="str">
        <f>IF(dati_pdc!C1168&lt;&gt;"",dati_pdc!C1168,"")</f>
        <v/>
      </c>
      <c r="D1172" s="117" t="str">
        <f>IF(dati_pdc!D1168&lt;&gt;"",dati_pdc!D1168,"")</f>
        <v/>
      </c>
      <c r="E1172" s="125" t="str">
        <f>IF(b_BDVSA!F1172&lt;&gt;"",ABS(b_BDVSA!F1172),"")</f>
        <v/>
      </c>
      <c r="F1172" s="125" t="str">
        <f>IF(AND(b_BDVSA!F1172&lt;&gt;"",b_BDVSA!F1172&lt;&gt;0)=TRUE,IF(b_BDVSA!F1172&gt;0,"D","A"),"")</f>
        <v/>
      </c>
      <c r="G1172" s="125" t="str">
        <f>IF(b_BDVSA!G1172&lt;&gt;"",ABS(b_BDVSA!G1172),"")</f>
        <v/>
      </c>
      <c r="H1172" s="125" t="str">
        <f>IF(AND(b_BDVSA!G1172&lt;&gt;"",b_BDVSA!G1172&lt;&gt;0)=TRUE,IF(b_BDVSA!G1172&gt;0,"D","A"),"")</f>
        <v/>
      </c>
      <c r="I1172" s="125" t="str">
        <f>IF(b_BDVSA!H1172&lt;&gt;"",ABS(b_BDVSA!H1172),"")</f>
        <v/>
      </c>
      <c r="J1172" s="125" t="str">
        <f>IF(AND(b_BDVSA!H1172&lt;&gt;"",b_BDVSA!H1172&lt;&gt;0)=TRUE,IF(b_BDVSA!H1172&gt;0,"D","A"),"")</f>
        <v/>
      </c>
      <c r="K1172" s="126" t="str">
        <f>IF(b_BDVSA!I1172&lt;&gt;"",ABS(b_BDVSA!I1172),"")</f>
        <v/>
      </c>
      <c r="L1172" s="125" t="str">
        <f>IF(b_BDVSA!L1172&lt;&gt;"",ABS(b_BDVSA!L1172),"")</f>
        <v/>
      </c>
      <c r="M1172" s="125" t="str">
        <f>IF(AND(b_BDVSA!L1172&lt;&gt;"",b_BDVSA!L1172&lt;&gt;0)=TRUE,IF(b_BDVSA!L1172&gt;0,"D","A"),"")</f>
        <v/>
      </c>
      <c r="N1172" s="125" t="str">
        <f>IF(b_BDVSA!M1172&lt;&gt;"",ABS(b_BDVSA!M1172),"")</f>
        <v/>
      </c>
      <c r="O1172" s="125" t="str">
        <f>IF(AND(b_BDVSA!M1172&lt;&gt;"",b_BDVSA!M1172&lt;&gt;0)=TRUE,IF(b_BDVSA!M1172&gt;0,"D","A"),"")</f>
        <v/>
      </c>
      <c r="P1172" s="126" t="str">
        <f>IF(b_BDVSA!N1172&lt;&gt;"",ABS(b_BDVSA!N1172),"")</f>
        <v/>
      </c>
      <c r="Q1172" s="125" t="str">
        <f>IF(b_BDVSA!Q1172&lt;&gt;"",ABS(b_BDVSA!Q1172),"")</f>
        <v/>
      </c>
      <c r="R1172" s="125" t="str">
        <f>IF(AND(b_BDVSA!Q1172&lt;&gt;"",b_BDVSA!Q1172&lt;&gt;0)=TRUE,IF(b_BDVSA!Q1172&gt;0,"D","A"),"")</f>
        <v/>
      </c>
      <c r="S1172" s="125" t="str">
        <f>IF(b_BDVSA!R1172&lt;&gt;"",ABS(b_BDVSA!R1172),"")</f>
        <v/>
      </c>
      <c r="T1172" s="125" t="str">
        <f>IF(AND(b_BDVSA!R1172&lt;&gt;"",b_BDVSA!R1172&lt;&gt;0)=TRUE,IF(b_BDVSA!R1172&gt;0,"D","A"),"")</f>
        <v/>
      </c>
      <c r="U1172" s="126" t="str">
        <f>IF(b_BDVSA!S1172&lt;&gt;"",ABS(b_BDVSA!S1172),"")</f>
        <v/>
      </c>
      <c r="V1172" s="125" t="str">
        <f>IF(b_BDVSA!V1172&lt;&gt;"",ABS(b_BDVSA!V1172),"")</f>
        <v/>
      </c>
      <c r="W1172" s="125" t="str">
        <f>IF(AND(b_BDVSA!V1172&lt;&gt;"",b_BDVSA!V1172&lt;&gt;0)=TRUE,IF(b_BDVSA!V1172&gt;0,"D","A"),"")</f>
        <v/>
      </c>
      <c r="X1172" s="125" t="str">
        <f>IF(b_BDVSA!W1172&lt;&gt;"",ABS(b_BDVSA!W1172),"")</f>
        <v/>
      </c>
      <c r="Y1172" s="125" t="str">
        <f>IF(AND(b_BDVSA!W1172&lt;&gt;"",b_BDVSA!W1172&lt;&gt;0)=TRUE,IF(b_BDVSA!W1172&gt;0,"D","A"),"")</f>
        <v/>
      </c>
      <c r="Z1172" s="126" t="str">
        <f>IF(b_BDVSA!X1172&lt;&gt;"",ABS(b_BDVSA!X1172),"")</f>
        <v/>
      </c>
    </row>
    <row r="1173" spans="1:26">
      <c r="A1173" s="117" t="str">
        <f>IF(dati_pdc!A1169&lt;&gt;"",IF(dati_pdc!D1169=1,RIGHT(dati_pdc!A1169,dati_pdc!E1169),dati_pdc!A1169),"")</f>
        <v/>
      </c>
      <c r="B1173" s="117" t="str">
        <f>IF(dati_pdc!B1169&lt;&gt;"",dati_pdc!B1169,"")</f>
        <v/>
      </c>
      <c r="C1173" s="117" t="str">
        <f>IF(dati_pdc!C1169&lt;&gt;"",dati_pdc!C1169,"")</f>
        <v/>
      </c>
      <c r="D1173" s="117" t="str">
        <f>IF(dati_pdc!D1169&lt;&gt;"",dati_pdc!D1169,"")</f>
        <v/>
      </c>
      <c r="E1173" s="125" t="str">
        <f>IF(b_BDVSA!F1173&lt;&gt;"",ABS(b_BDVSA!F1173),"")</f>
        <v/>
      </c>
      <c r="F1173" s="125" t="str">
        <f>IF(AND(b_BDVSA!F1173&lt;&gt;"",b_BDVSA!F1173&lt;&gt;0)=TRUE,IF(b_BDVSA!F1173&gt;0,"D","A"),"")</f>
        <v/>
      </c>
      <c r="G1173" s="125" t="str">
        <f>IF(b_BDVSA!G1173&lt;&gt;"",ABS(b_BDVSA!G1173),"")</f>
        <v/>
      </c>
      <c r="H1173" s="125" t="str">
        <f>IF(AND(b_BDVSA!G1173&lt;&gt;"",b_BDVSA!G1173&lt;&gt;0)=TRUE,IF(b_BDVSA!G1173&gt;0,"D","A"),"")</f>
        <v/>
      </c>
      <c r="I1173" s="125" t="str">
        <f>IF(b_BDVSA!H1173&lt;&gt;"",ABS(b_BDVSA!H1173),"")</f>
        <v/>
      </c>
      <c r="J1173" s="125" t="str">
        <f>IF(AND(b_BDVSA!H1173&lt;&gt;"",b_BDVSA!H1173&lt;&gt;0)=TRUE,IF(b_BDVSA!H1173&gt;0,"D","A"),"")</f>
        <v/>
      </c>
      <c r="K1173" s="126" t="str">
        <f>IF(b_BDVSA!I1173&lt;&gt;"",ABS(b_BDVSA!I1173),"")</f>
        <v/>
      </c>
      <c r="L1173" s="125" t="str">
        <f>IF(b_BDVSA!L1173&lt;&gt;"",ABS(b_BDVSA!L1173),"")</f>
        <v/>
      </c>
      <c r="M1173" s="125" t="str">
        <f>IF(AND(b_BDVSA!L1173&lt;&gt;"",b_BDVSA!L1173&lt;&gt;0)=TRUE,IF(b_BDVSA!L1173&gt;0,"D","A"),"")</f>
        <v/>
      </c>
      <c r="N1173" s="125" t="str">
        <f>IF(b_BDVSA!M1173&lt;&gt;"",ABS(b_BDVSA!M1173),"")</f>
        <v/>
      </c>
      <c r="O1173" s="125" t="str">
        <f>IF(AND(b_BDVSA!M1173&lt;&gt;"",b_BDVSA!M1173&lt;&gt;0)=TRUE,IF(b_BDVSA!M1173&gt;0,"D","A"),"")</f>
        <v/>
      </c>
      <c r="P1173" s="126" t="str">
        <f>IF(b_BDVSA!N1173&lt;&gt;"",ABS(b_BDVSA!N1173),"")</f>
        <v/>
      </c>
      <c r="Q1173" s="125" t="str">
        <f>IF(b_BDVSA!Q1173&lt;&gt;"",ABS(b_BDVSA!Q1173),"")</f>
        <v/>
      </c>
      <c r="R1173" s="125" t="str">
        <f>IF(AND(b_BDVSA!Q1173&lt;&gt;"",b_BDVSA!Q1173&lt;&gt;0)=TRUE,IF(b_BDVSA!Q1173&gt;0,"D","A"),"")</f>
        <v/>
      </c>
      <c r="S1173" s="125" t="str">
        <f>IF(b_BDVSA!R1173&lt;&gt;"",ABS(b_BDVSA!R1173),"")</f>
        <v/>
      </c>
      <c r="T1173" s="125" t="str">
        <f>IF(AND(b_BDVSA!R1173&lt;&gt;"",b_BDVSA!R1173&lt;&gt;0)=TRUE,IF(b_BDVSA!R1173&gt;0,"D","A"),"")</f>
        <v/>
      </c>
      <c r="U1173" s="126" t="str">
        <f>IF(b_BDVSA!S1173&lt;&gt;"",ABS(b_BDVSA!S1173),"")</f>
        <v/>
      </c>
      <c r="V1173" s="125" t="str">
        <f>IF(b_BDVSA!V1173&lt;&gt;"",ABS(b_BDVSA!V1173),"")</f>
        <v/>
      </c>
      <c r="W1173" s="125" t="str">
        <f>IF(AND(b_BDVSA!V1173&lt;&gt;"",b_BDVSA!V1173&lt;&gt;0)=TRUE,IF(b_BDVSA!V1173&gt;0,"D","A"),"")</f>
        <v/>
      </c>
      <c r="X1173" s="125" t="str">
        <f>IF(b_BDVSA!W1173&lt;&gt;"",ABS(b_BDVSA!W1173),"")</f>
        <v/>
      </c>
      <c r="Y1173" s="125" t="str">
        <f>IF(AND(b_BDVSA!W1173&lt;&gt;"",b_BDVSA!W1173&lt;&gt;0)=TRUE,IF(b_BDVSA!W1173&gt;0,"D","A"),"")</f>
        <v/>
      </c>
      <c r="Z1173" s="126" t="str">
        <f>IF(b_BDVSA!X1173&lt;&gt;"",ABS(b_BDVSA!X1173),"")</f>
        <v/>
      </c>
    </row>
    <row r="1174" spans="1:26">
      <c r="A1174" s="117" t="str">
        <f>IF(dati_pdc!A1170&lt;&gt;"",IF(dati_pdc!D1170=1,RIGHT(dati_pdc!A1170,dati_pdc!E1170),dati_pdc!A1170),"")</f>
        <v/>
      </c>
      <c r="B1174" s="117" t="str">
        <f>IF(dati_pdc!B1170&lt;&gt;"",dati_pdc!B1170,"")</f>
        <v/>
      </c>
      <c r="C1174" s="117" t="str">
        <f>IF(dati_pdc!C1170&lt;&gt;"",dati_pdc!C1170,"")</f>
        <v/>
      </c>
      <c r="D1174" s="117" t="str">
        <f>IF(dati_pdc!D1170&lt;&gt;"",dati_pdc!D1170,"")</f>
        <v/>
      </c>
      <c r="E1174" s="125" t="str">
        <f>IF(b_BDVSA!F1174&lt;&gt;"",ABS(b_BDVSA!F1174),"")</f>
        <v/>
      </c>
      <c r="F1174" s="125" t="str">
        <f>IF(AND(b_BDVSA!F1174&lt;&gt;"",b_BDVSA!F1174&lt;&gt;0)=TRUE,IF(b_BDVSA!F1174&gt;0,"D","A"),"")</f>
        <v/>
      </c>
      <c r="G1174" s="125" t="str">
        <f>IF(b_BDVSA!G1174&lt;&gt;"",ABS(b_BDVSA!G1174),"")</f>
        <v/>
      </c>
      <c r="H1174" s="125" t="str">
        <f>IF(AND(b_BDVSA!G1174&lt;&gt;"",b_BDVSA!G1174&lt;&gt;0)=TRUE,IF(b_BDVSA!G1174&gt;0,"D","A"),"")</f>
        <v/>
      </c>
      <c r="I1174" s="125" t="str">
        <f>IF(b_BDVSA!H1174&lt;&gt;"",ABS(b_BDVSA!H1174),"")</f>
        <v/>
      </c>
      <c r="J1174" s="125" t="str">
        <f>IF(AND(b_BDVSA!H1174&lt;&gt;"",b_BDVSA!H1174&lt;&gt;0)=TRUE,IF(b_BDVSA!H1174&gt;0,"D","A"),"")</f>
        <v/>
      </c>
      <c r="K1174" s="126" t="str">
        <f>IF(b_BDVSA!I1174&lt;&gt;"",ABS(b_BDVSA!I1174),"")</f>
        <v/>
      </c>
      <c r="L1174" s="125" t="str">
        <f>IF(b_BDVSA!L1174&lt;&gt;"",ABS(b_BDVSA!L1174),"")</f>
        <v/>
      </c>
      <c r="M1174" s="125" t="str">
        <f>IF(AND(b_BDVSA!L1174&lt;&gt;"",b_BDVSA!L1174&lt;&gt;0)=TRUE,IF(b_BDVSA!L1174&gt;0,"D","A"),"")</f>
        <v/>
      </c>
      <c r="N1174" s="125" t="str">
        <f>IF(b_BDVSA!M1174&lt;&gt;"",ABS(b_BDVSA!M1174),"")</f>
        <v/>
      </c>
      <c r="O1174" s="125" t="str">
        <f>IF(AND(b_BDVSA!M1174&lt;&gt;"",b_BDVSA!M1174&lt;&gt;0)=TRUE,IF(b_BDVSA!M1174&gt;0,"D","A"),"")</f>
        <v/>
      </c>
      <c r="P1174" s="126" t="str">
        <f>IF(b_BDVSA!N1174&lt;&gt;"",ABS(b_BDVSA!N1174),"")</f>
        <v/>
      </c>
      <c r="Q1174" s="125" t="str">
        <f>IF(b_BDVSA!Q1174&lt;&gt;"",ABS(b_BDVSA!Q1174),"")</f>
        <v/>
      </c>
      <c r="R1174" s="125" t="str">
        <f>IF(AND(b_BDVSA!Q1174&lt;&gt;"",b_BDVSA!Q1174&lt;&gt;0)=TRUE,IF(b_BDVSA!Q1174&gt;0,"D","A"),"")</f>
        <v/>
      </c>
      <c r="S1174" s="125" t="str">
        <f>IF(b_BDVSA!R1174&lt;&gt;"",ABS(b_BDVSA!R1174),"")</f>
        <v/>
      </c>
      <c r="T1174" s="125" t="str">
        <f>IF(AND(b_BDVSA!R1174&lt;&gt;"",b_BDVSA!R1174&lt;&gt;0)=TRUE,IF(b_BDVSA!R1174&gt;0,"D","A"),"")</f>
        <v/>
      </c>
      <c r="U1174" s="126" t="str">
        <f>IF(b_BDVSA!S1174&lt;&gt;"",ABS(b_BDVSA!S1174),"")</f>
        <v/>
      </c>
      <c r="V1174" s="125" t="str">
        <f>IF(b_BDVSA!V1174&lt;&gt;"",ABS(b_BDVSA!V1174),"")</f>
        <v/>
      </c>
      <c r="W1174" s="125" t="str">
        <f>IF(AND(b_BDVSA!V1174&lt;&gt;"",b_BDVSA!V1174&lt;&gt;0)=TRUE,IF(b_BDVSA!V1174&gt;0,"D","A"),"")</f>
        <v/>
      </c>
      <c r="X1174" s="125" t="str">
        <f>IF(b_BDVSA!W1174&lt;&gt;"",ABS(b_BDVSA!W1174),"")</f>
        <v/>
      </c>
      <c r="Y1174" s="125" t="str">
        <f>IF(AND(b_BDVSA!W1174&lt;&gt;"",b_BDVSA!W1174&lt;&gt;0)=TRUE,IF(b_BDVSA!W1174&gt;0,"D","A"),"")</f>
        <v/>
      </c>
      <c r="Z1174" s="126" t="str">
        <f>IF(b_BDVSA!X1174&lt;&gt;"",ABS(b_BDVSA!X1174),"")</f>
        <v/>
      </c>
    </row>
    <row r="1175" spans="1:26">
      <c r="A1175" s="117" t="str">
        <f>IF(dati_pdc!A1171&lt;&gt;"",IF(dati_pdc!D1171=1,RIGHT(dati_pdc!A1171,dati_pdc!E1171),dati_pdc!A1171),"")</f>
        <v/>
      </c>
      <c r="B1175" s="117" t="str">
        <f>IF(dati_pdc!B1171&lt;&gt;"",dati_pdc!B1171,"")</f>
        <v/>
      </c>
      <c r="C1175" s="117" t="str">
        <f>IF(dati_pdc!C1171&lt;&gt;"",dati_pdc!C1171,"")</f>
        <v/>
      </c>
      <c r="D1175" s="117" t="str">
        <f>IF(dati_pdc!D1171&lt;&gt;"",dati_pdc!D1171,"")</f>
        <v/>
      </c>
      <c r="E1175" s="125" t="str">
        <f>IF(b_BDVSA!F1175&lt;&gt;"",ABS(b_BDVSA!F1175),"")</f>
        <v/>
      </c>
      <c r="F1175" s="125" t="str">
        <f>IF(AND(b_BDVSA!F1175&lt;&gt;"",b_BDVSA!F1175&lt;&gt;0)=TRUE,IF(b_BDVSA!F1175&gt;0,"D","A"),"")</f>
        <v/>
      </c>
      <c r="G1175" s="125" t="str">
        <f>IF(b_BDVSA!G1175&lt;&gt;"",ABS(b_BDVSA!G1175),"")</f>
        <v/>
      </c>
      <c r="H1175" s="125" t="str">
        <f>IF(AND(b_BDVSA!G1175&lt;&gt;"",b_BDVSA!G1175&lt;&gt;0)=TRUE,IF(b_BDVSA!G1175&gt;0,"D","A"),"")</f>
        <v/>
      </c>
      <c r="I1175" s="125" t="str">
        <f>IF(b_BDVSA!H1175&lt;&gt;"",ABS(b_BDVSA!H1175),"")</f>
        <v/>
      </c>
      <c r="J1175" s="125" t="str">
        <f>IF(AND(b_BDVSA!H1175&lt;&gt;"",b_BDVSA!H1175&lt;&gt;0)=TRUE,IF(b_BDVSA!H1175&gt;0,"D","A"),"")</f>
        <v/>
      </c>
      <c r="K1175" s="126" t="str">
        <f>IF(b_BDVSA!I1175&lt;&gt;"",ABS(b_BDVSA!I1175),"")</f>
        <v/>
      </c>
      <c r="L1175" s="125" t="str">
        <f>IF(b_BDVSA!L1175&lt;&gt;"",ABS(b_BDVSA!L1175),"")</f>
        <v/>
      </c>
      <c r="M1175" s="125" t="str">
        <f>IF(AND(b_BDVSA!L1175&lt;&gt;"",b_BDVSA!L1175&lt;&gt;0)=TRUE,IF(b_BDVSA!L1175&gt;0,"D","A"),"")</f>
        <v/>
      </c>
      <c r="N1175" s="125" t="str">
        <f>IF(b_BDVSA!M1175&lt;&gt;"",ABS(b_BDVSA!M1175),"")</f>
        <v/>
      </c>
      <c r="O1175" s="125" t="str">
        <f>IF(AND(b_BDVSA!M1175&lt;&gt;"",b_BDVSA!M1175&lt;&gt;0)=TRUE,IF(b_BDVSA!M1175&gt;0,"D","A"),"")</f>
        <v/>
      </c>
      <c r="P1175" s="126" t="str">
        <f>IF(b_BDVSA!N1175&lt;&gt;"",ABS(b_BDVSA!N1175),"")</f>
        <v/>
      </c>
      <c r="Q1175" s="125" t="str">
        <f>IF(b_BDVSA!Q1175&lt;&gt;"",ABS(b_BDVSA!Q1175),"")</f>
        <v/>
      </c>
      <c r="R1175" s="125" t="str">
        <f>IF(AND(b_BDVSA!Q1175&lt;&gt;"",b_BDVSA!Q1175&lt;&gt;0)=TRUE,IF(b_BDVSA!Q1175&gt;0,"D","A"),"")</f>
        <v/>
      </c>
      <c r="S1175" s="125" t="str">
        <f>IF(b_BDVSA!R1175&lt;&gt;"",ABS(b_BDVSA!R1175),"")</f>
        <v/>
      </c>
      <c r="T1175" s="125" t="str">
        <f>IF(AND(b_BDVSA!R1175&lt;&gt;"",b_BDVSA!R1175&lt;&gt;0)=TRUE,IF(b_BDVSA!R1175&gt;0,"D","A"),"")</f>
        <v/>
      </c>
      <c r="U1175" s="126" t="str">
        <f>IF(b_BDVSA!S1175&lt;&gt;"",ABS(b_BDVSA!S1175),"")</f>
        <v/>
      </c>
      <c r="V1175" s="125" t="str">
        <f>IF(b_BDVSA!V1175&lt;&gt;"",ABS(b_BDVSA!V1175),"")</f>
        <v/>
      </c>
      <c r="W1175" s="125" t="str">
        <f>IF(AND(b_BDVSA!V1175&lt;&gt;"",b_BDVSA!V1175&lt;&gt;0)=TRUE,IF(b_BDVSA!V1175&gt;0,"D","A"),"")</f>
        <v/>
      </c>
      <c r="X1175" s="125" t="str">
        <f>IF(b_BDVSA!W1175&lt;&gt;"",ABS(b_BDVSA!W1175),"")</f>
        <v/>
      </c>
      <c r="Y1175" s="125" t="str">
        <f>IF(AND(b_BDVSA!W1175&lt;&gt;"",b_BDVSA!W1175&lt;&gt;0)=TRUE,IF(b_BDVSA!W1175&gt;0,"D","A"),"")</f>
        <v/>
      </c>
      <c r="Z1175" s="126" t="str">
        <f>IF(b_BDVSA!X1175&lt;&gt;"",ABS(b_BDVSA!X1175),"")</f>
        <v/>
      </c>
    </row>
    <row r="1176" spans="1:26">
      <c r="A1176" s="117" t="str">
        <f>IF(dati_pdc!A1172&lt;&gt;"",IF(dati_pdc!D1172=1,RIGHT(dati_pdc!A1172,dati_pdc!E1172),dati_pdc!A1172),"")</f>
        <v/>
      </c>
      <c r="B1176" s="117" t="str">
        <f>IF(dati_pdc!B1172&lt;&gt;"",dati_pdc!B1172,"")</f>
        <v/>
      </c>
      <c r="C1176" s="117" t="str">
        <f>IF(dati_pdc!C1172&lt;&gt;"",dati_pdc!C1172,"")</f>
        <v/>
      </c>
      <c r="D1176" s="117" t="str">
        <f>IF(dati_pdc!D1172&lt;&gt;"",dati_pdc!D1172,"")</f>
        <v/>
      </c>
      <c r="E1176" s="125" t="str">
        <f>IF(b_BDVSA!F1176&lt;&gt;"",ABS(b_BDVSA!F1176),"")</f>
        <v/>
      </c>
      <c r="F1176" s="125" t="str">
        <f>IF(AND(b_BDVSA!F1176&lt;&gt;"",b_BDVSA!F1176&lt;&gt;0)=TRUE,IF(b_BDVSA!F1176&gt;0,"D","A"),"")</f>
        <v/>
      </c>
      <c r="G1176" s="125" t="str">
        <f>IF(b_BDVSA!G1176&lt;&gt;"",ABS(b_BDVSA!G1176),"")</f>
        <v/>
      </c>
      <c r="H1176" s="125" t="str">
        <f>IF(AND(b_BDVSA!G1176&lt;&gt;"",b_BDVSA!G1176&lt;&gt;0)=TRUE,IF(b_BDVSA!G1176&gt;0,"D","A"),"")</f>
        <v/>
      </c>
      <c r="I1176" s="125" t="str">
        <f>IF(b_BDVSA!H1176&lt;&gt;"",ABS(b_BDVSA!H1176),"")</f>
        <v/>
      </c>
      <c r="J1176" s="125" t="str">
        <f>IF(AND(b_BDVSA!H1176&lt;&gt;"",b_BDVSA!H1176&lt;&gt;0)=TRUE,IF(b_BDVSA!H1176&gt;0,"D","A"),"")</f>
        <v/>
      </c>
      <c r="K1176" s="126" t="str">
        <f>IF(b_BDVSA!I1176&lt;&gt;"",ABS(b_BDVSA!I1176),"")</f>
        <v/>
      </c>
      <c r="L1176" s="125" t="str">
        <f>IF(b_BDVSA!L1176&lt;&gt;"",ABS(b_BDVSA!L1176),"")</f>
        <v/>
      </c>
      <c r="M1176" s="125" t="str">
        <f>IF(AND(b_BDVSA!L1176&lt;&gt;"",b_BDVSA!L1176&lt;&gt;0)=TRUE,IF(b_BDVSA!L1176&gt;0,"D","A"),"")</f>
        <v/>
      </c>
      <c r="N1176" s="125" t="str">
        <f>IF(b_BDVSA!M1176&lt;&gt;"",ABS(b_BDVSA!M1176),"")</f>
        <v/>
      </c>
      <c r="O1176" s="125" t="str">
        <f>IF(AND(b_BDVSA!M1176&lt;&gt;"",b_BDVSA!M1176&lt;&gt;0)=TRUE,IF(b_BDVSA!M1176&gt;0,"D","A"),"")</f>
        <v/>
      </c>
      <c r="P1176" s="126" t="str">
        <f>IF(b_BDVSA!N1176&lt;&gt;"",ABS(b_BDVSA!N1176),"")</f>
        <v/>
      </c>
      <c r="Q1176" s="125" t="str">
        <f>IF(b_BDVSA!Q1176&lt;&gt;"",ABS(b_BDVSA!Q1176),"")</f>
        <v/>
      </c>
      <c r="R1176" s="125" t="str">
        <f>IF(AND(b_BDVSA!Q1176&lt;&gt;"",b_BDVSA!Q1176&lt;&gt;0)=TRUE,IF(b_BDVSA!Q1176&gt;0,"D","A"),"")</f>
        <v/>
      </c>
      <c r="S1176" s="125" t="str">
        <f>IF(b_BDVSA!R1176&lt;&gt;"",ABS(b_BDVSA!R1176),"")</f>
        <v/>
      </c>
      <c r="T1176" s="125" t="str">
        <f>IF(AND(b_BDVSA!R1176&lt;&gt;"",b_BDVSA!R1176&lt;&gt;0)=TRUE,IF(b_BDVSA!R1176&gt;0,"D","A"),"")</f>
        <v/>
      </c>
      <c r="U1176" s="126" t="str">
        <f>IF(b_BDVSA!S1176&lt;&gt;"",ABS(b_BDVSA!S1176),"")</f>
        <v/>
      </c>
      <c r="V1176" s="125" t="str">
        <f>IF(b_BDVSA!V1176&lt;&gt;"",ABS(b_BDVSA!V1176),"")</f>
        <v/>
      </c>
      <c r="W1176" s="125" t="str">
        <f>IF(AND(b_BDVSA!V1176&lt;&gt;"",b_BDVSA!V1176&lt;&gt;0)=TRUE,IF(b_BDVSA!V1176&gt;0,"D","A"),"")</f>
        <v/>
      </c>
      <c r="X1176" s="125" t="str">
        <f>IF(b_BDVSA!W1176&lt;&gt;"",ABS(b_BDVSA!W1176),"")</f>
        <v/>
      </c>
      <c r="Y1176" s="125" t="str">
        <f>IF(AND(b_BDVSA!W1176&lt;&gt;"",b_BDVSA!W1176&lt;&gt;0)=TRUE,IF(b_BDVSA!W1176&gt;0,"D","A"),"")</f>
        <v/>
      </c>
      <c r="Z1176" s="126" t="str">
        <f>IF(b_BDVSA!X1176&lt;&gt;"",ABS(b_BDVSA!X1176),"")</f>
        <v/>
      </c>
    </row>
    <row r="1177" spans="1:26">
      <c r="A1177" s="117" t="str">
        <f>IF(dati_pdc!A1173&lt;&gt;"",IF(dati_pdc!D1173=1,RIGHT(dati_pdc!A1173,dati_pdc!E1173),dati_pdc!A1173),"")</f>
        <v/>
      </c>
      <c r="B1177" s="117" t="str">
        <f>IF(dati_pdc!B1173&lt;&gt;"",dati_pdc!B1173,"")</f>
        <v/>
      </c>
      <c r="C1177" s="117" t="str">
        <f>IF(dati_pdc!C1173&lt;&gt;"",dati_pdc!C1173,"")</f>
        <v/>
      </c>
      <c r="D1177" s="117" t="str">
        <f>IF(dati_pdc!D1173&lt;&gt;"",dati_pdc!D1173,"")</f>
        <v/>
      </c>
      <c r="E1177" s="125" t="str">
        <f>IF(b_BDVSA!F1177&lt;&gt;"",ABS(b_BDVSA!F1177),"")</f>
        <v/>
      </c>
      <c r="F1177" s="125" t="str">
        <f>IF(AND(b_BDVSA!F1177&lt;&gt;"",b_BDVSA!F1177&lt;&gt;0)=TRUE,IF(b_BDVSA!F1177&gt;0,"D","A"),"")</f>
        <v/>
      </c>
      <c r="G1177" s="125" t="str">
        <f>IF(b_BDVSA!G1177&lt;&gt;"",ABS(b_BDVSA!G1177),"")</f>
        <v/>
      </c>
      <c r="H1177" s="125" t="str">
        <f>IF(AND(b_BDVSA!G1177&lt;&gt;"",b_BDVSA!G1177&lt;&gt;0)=TRUE,IF(b_BDVSA!G1177&gt;0,"D","A"),"")</f>
        <v/>
      </c>
      <c r="I1177" s="125" t="str">
        <f>IF(b_BDVSA!H1177&lt;&gt;"",ABS(b_BDVSA!H1177),"")</f>
        <v/>
      </c>
      <c r="J1177" s="125" t="str">
        <f>IF(AND(b_BDVSA!H1177&lt;&gt;"",b_BDVSA!H1177&lt;&gt;0)=TRUE,IF(b_BDVSA!H1177&gt;0,"D","A"),"")</f>
        <v/>
      </c>
      <c r="K1177" s="126" t="str">
        <f>IF(b_BDVSA!I1177&lt;&gt;"",ABS(b_BDVSA!I1177),"")</f>
        <v/>
      </c>
      <c r="L1177" s="125" t="str">
        <f>IF(b_BDVSA!L1177&lt;&gt;"",ABS(b_BDVSA!L1177),"")</f>
        <v/>
      </c>
      <c r="M1177" s="125" t="str">
        <f>IF(AND(b_BDVSA!L1177&lt;&gt;"",b_BDVSA!L1177&lt;&gt;0)=TRUE,IF(b_BDVSA!L1177&gt;0,"D","A"),"")</f>
        <v/>
      </c>
      <c r="N1177" s="125" t="str">
        <f>IF(b_BDVSA!M1177&lt;&gt;"",ABS(b_BDVSA!M1177),"")</f>
        <v/>
      </c>
      <c r="O1177" s="125" t="str">
        <f>IF(AND(b_BDVSA!M1177&lt;&gt;"",b_BDVSA!M1177&lt;&gt;0)=TRUE,IF(b_BDVSA!M1177&gt;0,"D","A"),"")</f>
        <v/>
      </c>
      <c r="P1177" s="126" t="str">
        <f>IF(b_BDVSA!N1177&lt;&gt;"",ABS(b_BDVSA!N1177),"")</f>
        <v/>
      </c>
      <c r="Q1177" s="125" t="str">
        <f>IF(b_BDVSA!Q1177&lt;&gt;"",ABS(b_BDVSA!Q1177),"")</f>
        <v/>
      </c>
      <c r="R1177" s="125" t="str">
        <f>IF(AND(b_BDVSA!Q1177&lt;&gt;"",b_BDVSA!Q1177&lt;&gt;0)=TRUE,IF(b_BDVSA!Q1177&gt;0,"D","A"),"")</f>
        <v/>
      </c>
      <c r="S1177" s="125" t="str">
        <f>IF(b_BDVSA!R1177&lt;&gt;"",ABS(b_BDVSA!R1177),"")</f>
        <v/>
      </c>
      <c r="T1177" s="125" t="str">
        <f>IF(AND(b_BDVSA!R1177&lt;&gt;"",b_BDVSA!R1177&lt;&gt;0)=TRUE,IF(b_BDVSA!R1177&gt;0,"D","A"),"")</f>
        <v/>
      </c>
      <c r="U1177" s="126" t="str">
        <f>IF(b_BDVSA!S1177&lt;&gt;"",ABS(b_BDVSA!S1177),"")</f>
        <v/>
      </c>
      <c r="V1177" s="125" t="str">
        <f>IF(b_BDVSA!V1177&lt;&gt;"",ABS(b_BDVSA!V1177),"")</f>
        <v/>
      </c>
      <c r="W1177" s="125" t="str">
        <f>IF(AND(b_BDVSA!V1177&lt;&gt;"",b_BDVSA!V1177&lt;&gt;0)=TRUE,IF(b_BDVSA!V1177&gt;0,"D","A"),"")</f>
        <v/>
      </c>
      <c r="X1177" s="125" t="str">
        <f>IF(b_BDVSA!W1177&lt;&gt;"",ABS(b_BDVSA!W1177),"")</f>
        <v/>
      </c>
      <c r="Y1177" s="125" t="str">
        <f>IF(AND(b_BDVSA!W1177&lt;&gt;"",b_BDVSA!W1177&lt;&gt;0)=TRUE,IF(b_BDVSA!W1177&gt;0,"D","A"),"")</f>
        <v/>
      </c>
      <c r="Z1177" s="126" t="str">
        <f>IF(b_BDVSA!X1177&lt;&gt;"",ABS(b_BDVSA!X1177),"")</f>
        <v/>
      </c>
    </row>
    <row r="1178" spans="1:26">
      <c r="A1178" s="117" t="str">
        <f>IF(dati_pdc!A1174&lt;&gt;"",IF(dati_pdc!D1174=1,RIGHT(dati_pdc!A1174,dati_pdc!E1174),dati_pdc!A1174),"")</f>
        <v/>
      </c>
      <c r="B1178" s="117" t="str">
        <f>IF(dati_pdc!B1174&lt;&gt;"",dati_pdc!B1174,"")</f>
        <v/>
      </c>
      <c r="C1178" s="117" t="str">
        <f>IF(dati_pdc!C1174&lt;&gt;"",dati_pdc!C1174,"")</f>
        <v/>
      </c>
      <c r="D1178" s="117" t="str">
        <f>IF(dati_pdc!D1174&lt;&gt;"",dati_pdc!D1174,"")</f>
        <v/>
      </c>
      <c r="E1178" s="125" t="str">
        <f>IF(b_BDVSA!F1178&lt;&gt;"",ABS(b_BDVSA!F1178),"")</f>
        <v/>
      </c>
      <c r="F1178" s="125" t="str">
        <f>IF(AND(b_BDVSA!F1178&lt;&gt;"",b_BDVSA!F1178&lt;&gt;0)=TRUE,IF(b_BDVSA!F1178&gt;0,"D","A"),"")</f>
        <v/>
      </c>
      <c r="G1178" s="125" t="str">
        <f>IF(b_BDVSA!G1178&lt;&gt;"",ABS(b_BDVSA!G1178),"")</f>
        <v/>
      </c>
      <c r="H1178" s="125" t="str">
        <f>IF(AND(b_BDVSA!G1178&lt;&gt;"",b_BDVSA!G1178&lt;&gt;0)=TRUE,IF(b_BDVSA!G1178&gt;0,"D","A"),"")</f>
        <v/>
      </c>
      <c r="I1178" s="125" t="str">
        <f>IF(b_BDVSA!H1178&lt;&gt;"",ABS(b_BDVSA!H1178),"")</f>
        <v/>
      </c>
      <c r="J1178" s="125" t="str">
        <f>IF(AND(b_BDVSA!H1178&lt;&gt;"",b_BDVSA!H1178&lt;&gt;0)=TRUE,IF(b_BDVSA!H1178&gt;0,"D","A"),"")</f>
        <v/>
      </c>
      <c r="K1178" s="126" t="str">
        <f>IF(b_BDVSA!I1178&lt;&gt;"",ABS(b_BDVSA!I1178),"")</f>
        <v/>
      </c>
      <c r="L1178" s="125" t="str">
        <f>IF(b_BDVSA!L1178&lt;&gt;"",ABS(b_BDVSA!L1178),"")</f>
        <v/>
      </c>
      <c r="M1178" s="125" t="str">
        <f>IF(AND(b_BDVSA!L1178&lt;&gt;"",b_BDVSA!L1178&lt;&gt;0)=TRUE,IF(b_BDVSA!L1178&gt;0,"D","A"),"")</f>
        <v/>
      </c>
      <c r="N1178" s="125" t="str">
        <f>IF(b_BDVSA!M1178&lt;&gt;"",ABS(b_BDVSA!M1178),"")</f>
        <v/>
      </c>
      <c r="O1178" s="125" t="str">
        <f>IF(AND(b_BDVSA!M1178&lt;&gt;"",b_BDVSA!M1178&lt;&gt;0)=TRUE,IF(b_BDVSA!M1178&gt;0,"D","A"),"")</f>
        <v/>
      </c>
      <c r="P1178" s="126" t="str">
        <f>IF(b_BDVSA!N1178&lt;&gt;"",ABS(b_BDVSA!N1178),"")</f>
        <v/>
      </c>
      <c r="Q1178" s="125" t="str">
        <f>IF(b_BDVSA!Q1178&lt;&gt;"",ABS(b_BDVSA!Q1178),"")</f>
        <v/>
      </c>
      <c r="R1178" s="125" t="str">
        <f>IF(AND(b_BDVSA!Q1178&lt;&gt;"",b_BDVSA!Q1178&lt;&gt;0)=TRUE,IF(b_BDVSA!Q1178&gt;0,"D","A"),"")</f>
        <v/>
      </c>
      <c r="S1178" s="125" t="str">
        <f>IF(b_BDVSA!R1178&lt;&gt;"",ABS(b_BDVSA!R1178),"")</f>
        <v/>
      </c>
      <c r="T1178" s="125" t="str">
        <f>IF(AND(b_BDVSA!R1178&lt;&gt;"",b_BDVSA!R1178&lt;&gt;0)=TRUE,IF(b_BDVSA!R1178&gt;0,"D","A"),"")</f>
        <v/>
      </c>
      <c r="U1178" s="126" t="str">
        <f>IF(b_BDVSA!S1178&lt;&gt;"",ABS(b_BDVSA!S1178),"")</f>
        <v/>
      </c>
      <c r="V1178" s="125" t="str">
        <f>IF(b_BDVSA!V1178&lt;&gt;"",ABS(b_BDVSA!V1178),"")</f>
        <v/>
      </c>
      <c r="W1178" s="125" t="str">
        <f>IF(AND(b_BDVSA!V1178&lt;&gt;"",b_BDVSA!V1178&lt;&gt;0)=TRUE,IF(b_BDVSA!V1178&gt;0,"D","A"),"")</f>
        <v/>
      </c>
      <c r="X1178" s="125" t="str">
        <f>IF(b_BDVSA!W1178&lt;&gt;"",ABS(b_BDVSA!W1178),"")</f>
        <v/>
      </c>
      <c r="Y1178" s="125" t="str">
        <f>IF(AND(b_BDVSA!W1178&lt;&gt;"",b_BDVSA!W1178&lt;&gt;0)=TRUE,IF(b_BDVSA!W1178&gt;0,"D","A"),"")</f>
        <v/>
      </c>
      <c r="Z1178" s="126" t="str">
        <f>IF(b_BDVSA!X1178&lt;&gt;"",ABS(b_BDVSA!X1178),"")</f>
        <v/>
      </c>
    </row>
    <row r="1179" spans="1:26">
      <c r="A1179" s="117" t="str">
        <f>IF(dati_pdc!A1175&lt;&gt;"",IF(dati_pdc!D1175=1,RIGHT(dati_pdc!A1175,dati_pdc!E1175),dati_pdc!A1175),"")</f>
        <v/>
      </c>
      <c r="B1179" s="117" t="str">
        <f>IF(dati_pdc!B1175&lt;&gt;"",dati_pdc!B1175,"")</f>
        <v/>
      </c>
      <c r="C1179" s="117" t="str">
        <f>IF(dati_pdc!C1175&lt;&gt;"",dati_pdc!C1175,"")</f>
        <v/>
      </c>
      <c r="D1179" s="117" t="str">
        <f>IF(dati_pdc!D1175&lt;&gt;"",dati_pdc!D1175,"")</f>
        <v/>
      </c>
      <c r="E1179" s="125" t="str">
        <f>IF(b_BDVSA!F1179&lt;&gt;"",ABS(b_BDVSA!F1179),"")</f>
        <v/>
      </c>
      <c r="F1179" s="125" t="str">
        <f>IF(AND(b_BDVSA!F1179&lt;&gt;"",b_BDVSA!F1179&lt;&gt;0)=TRUE,IF(b_BDVSA!F1179&gt;0,"D","A"),"")</f>
        <v/>
      </c>
      <c r="G1179" s="125" t="str">
        <f>IF(b_BDVSA!G1179&lt;&gt;"",ABS(b_BDVSA!G1179),"")</f>
        <v/>
      </c>
      <c r="H1179" s="125" t="str">
        <f>IF(AND(b_BDVSA!G1179&lt;&gt;"",b_BDVSA!G1179&lt;&gt;0)=TRUE,IF(b_BDVSA!G1179&gt;0,"D","A"),"")</f>
        <v/>
      </c>
      <c r="I1179" s="125" t="str">
        <f>IF(b_BDVSA!H1179&lt;&gt;"",ABS(b_BDVSA!H1179),"")</f>
        <v/>
      </c>
      <c r="J1179" s="125" t="str">
        <f>IF(AND(b_BDVSA!H1179&lt;&gt;"",b_BDVSA!H1179&lt;&gt;0)=TRUE,IF(b_BDVSA!H1179&gt;0,"D","A"),"")</f>
        <v/>
      </c>
      <c r="K1179" s="126" t="str">
        <f>IF(b_BDVSA!I1179&lt;&gt;"",ABS(b_BDVSA!I1179),"")</f>
        <v/>
      </c>
      <c r="L1179" s="125" t="str">
        <f>IF(b_BDVSA!L1179&lt;&gt;"",ABS(b_BDVSA!L1179),"")</f>
        <v/>
      </c>
      <c r="M1179" s="125" t="str">
        <f>IF(AND(b_BDVSA!L1179&lt;&gt;"",b_BDVSA!L1179&lt;&gt;0)=TRUE,IF(b_BDVSA!L1179&gt;0,"D","A"),"")</f>
        <v/>
      </c>
      <c r="N1179" s="125" t="str">
        <f>IF(b_BDVSA!M1179&lt;&gt;"",ABS(b_BDVSA!M1179),"")</f>
        <v/>
      </c>
      <c r="O1179" s="125" t="str">
        <f>IF(AND(b_BDVSA!M1179&lt;&gt;"",b_BDVSA!M1179&lt;&gt;0)=TRUE,IF(b_BDVSA!M1179&gt;0,"D","A"),"")</f>
        <v/>
      </c>
      <c r="P1179" s="126" t="str">
        <f>IF(b_BDVSA!N1179&lt;&gt;"",ABS(b_BDVSA!N1179),"")</f>
        <v/>
      </c>
      <c r="Q1179" s="125" t="str">
        <f>IF(b_BDVSA!Q1179&lt;&gt;"",ABS(b_BDVSA!Q1179),"")</f>
        <v/>
      </c>
      <c r="R1179" s="125" t="str">
        <f>IF(AND(b_BDVSA!Q1179&lt;&gt;"",b_BDVSA!Q1179&lt;&gt;0)=TRUE,IF(b_BDVSA!Q1179&gt;0,"D","A"),"")</f>
        <v/>
      </c>
      <c r="S1179" s="125" t="str">
        <f>IF(b_BDVSA!R1179&lt;&gt;"",ABS(b_BDVSA!R1179),"")</f>
        <v/>
      </c>
      <c r="T1179" s="125" t="str">
        <f>IF(AND(b_BDVSA!R1179&lt;&gt;"",b_BDVSA!R1179&lt;&gt;0)=TRUE,IF(b_BDVSA!R1179&gt;0,"D","A"),"")</f>
        <v/>
      </c>
      <c r="U1179" s="126" t="str">
        <f>IF(b_BDVSA!S1179&lt;&gt;"",ABS(b_BDVSA!S1179),"")</f>
        <v/>
      </c>
      <c r="V1179" s="125" t="str">
        <f>IF(b_BDVSA!V1179&lt;&gt;"",ABS(b_BDVSA!V1179),"")</f>
        <v/>
      </c>
      <c r="W1179" s="125" t="str">
        <f>IF(AND(b_BDVSA!V1179&lt;&gt;"",b_BDVSA!V1179&lt;&gt;0)=TRUE,IF(b_BDVSA!V1179&gt;0,"D","A"),"")</f>
        <v/>
      </c>
      <c r="X1179" s="125" t="str">
        <f>IF(b_BDVSA!W1179&lt;&gt;"",ABS(b_BDVSA!W1179),"")</f>
        <v/>
      </c>
      <c r="Y1179" s="125" t="str">
        <f>IF(AND(b_BDVSA!W1179&lt;&gt;"",b_BDVSA!W1179&lt;&gt;0)=TRUE,IF(b_BDVSA!W1179&gt;0,"D","A"),"")</f>
        <v/>
      </c>
      <c r="Z1179" s="126" t="str">
        <f>IF(b_BDVSA!X1179&lt;&gt;"",ABS(b_BDVSA!X1179),"")</f>
        <v/>
      </c>
    </row>
    <row r="1180" spans="1:26">
      <c r="A1180" s="117" t="str">
        <f>IF(dati_pdc!A1176&lt;&gt;"",IF(dati_pdc!D1176=1,RIGHT(dati_pdc!A1176,dati_pdc!E1176),dati_pdc!A1176),"")</f>
        <v/>
      </c>
      <c r="B1180" s="117" t="str">
        <f>IF(dati_pdc!B1176&lt;&gt;"",dati_pdc!B1176,"")</f>
        <v/>
      </c>
      <c r="C1180" s="117" t="str">
        <f>IF(dati_pdc!C1176&lt;&gt;"",dati_pdc!C1176,"")</f>
        <v/>
      </c>
      <c r="D1180" s="117" t="str">
        <f>IF(dati_pdc!D1176&lt;&gt;"",dati_pdc!D1176,"")</f>
        <v/>
      </c>
      <c r="E1180" s="125" t="str">
        <f>IF(b_BDVSA!F1180&lt;&gt;"",ABS(b_BDVSA!F1180),"")</f>
        <v/>
      </c>
      <c r="F1180" s="125" t="str">
        <f>IF(AND(b_BDVSA!F1180&lt;&gt;"",b_BDVSA!F1180&lt;&gt;0)=TRUE,IF(b_BDVSA!F1180&gt;0,"D","A"),"")</f>
        <v/>
      </c>
      <c r="G1180" s="125" t="str">
        <f>IF(b_BDVSA!G1180&lt;&gt;"",ABS(b_BDVSA!G1180),"")</f>
        <v/>
      </c>
      <c r="H1180" s="125" t="str">
        <f>IF(AND(b_BDVSA!G1180&lt;&gt;"",b_BDVSA!G1180&lt;&gt;0)=TRUE,IF(b_BDVSA!G1180&gt;0,"D","A"),"")</f>
        <v/>
      </c>
      <c r="I1180" s="125" t="str">
        <f>IF(b_BDVSA!H1180&lt;&gt;"",ABS(b_BDVSA!H1180),"")</f>
        <v/>
      </c>
      <c r="J1180" s="125" t="str">
        <f>IF(AND(b_BDVSA!H1180&lt;&gt;"",b_BDVSA!H1180&lt;&gt;0)=TRUE,IF(b_BDVSA!H1180&gt;0,"D","A"),"")</f>
        <v/>
      </c>
      <c r="K1180" s="126" t="str">
        <f>IF(b_BDVSA!I1180&lt;&gt;"",ABS(b_BDVSA!I1180),"")</f>
        <v/>
      </c>
      <c r="L1180" s="125" t="str">
        <f>IF(b_BDVSA!L1180&lt;&gt;"",ABS(b_BDVSA!L1180),"")</f>
        <v/>
      </c>
      <c r="M1180" s="125" t="str">
        <f>IF(AND(b_BDVSA!L1180&lt;&gt;"",b_BDVSA!L1180&lt;&gt;0)=TRUE,IF(b_BDVSA!L1180&gt;0,"D","A"),"")</f>
        <v/>
      </c>
      <c r="N1180" s="125" t="str">
        <f>IF(b_BDVSA!M1180&lt;&gt;"",ABS(b_BDVSA!M1180),"")</f>
        <v/>
      </c>
      <c r="O1180" s="125" t="str">
        <f>IF(AND(b_BDVSA!M1180&lt;&gt;"",b_BDVSA!M1180&lt;&gt;0)=TRUE,IF(b_BDVSA!M1180&gt;0,"D","A"),"")</f>
        <v/>
      </c>
      <c r="P1180" s="126" t="str">
        <f>IF(b_BDVSA!N1180&lt;&gt;"",ABS(b_BDVSA!N1180),"")</f>
        <v/>
      </c>
      <c r="Q1180" s="125" t="str">
        <f>IF(b_BDVSA!Q1180&lt;&gt;"",ABS(b_BDVSA!Q1180),"")</f>
        <v/>
      </c>
      <c r="R1180" s="125" t="str">
        <f>IF(AND(b_BDVSA!Q1180&lt;&gt;"",b_BDVSA!Q1180&lt;&gt;0)=TRUE,IF(b_BDVSA!Q1180&gt;0,"D","A"),"")</f>
        <v/>
      </c>
      <c r="S1180" s="125" t="str">
        <f>IF(b_BDVSA!R1180&lt;&gt;"",ABS(b_BDVSA!R1180),"")</f>
        <v/>
      </c>
      <c r="T1180" s="125" t="str">
        <f>IF(AND(b_BDVSA!R1180&lt;&gt;"",b_BDVSA!R1180&lt;&gt;0)=TRUE,IF(b_BDVSA!R1180&gt;0,"D","A"),"")</f>
        <v/>
      </c>
      <c r="U1180" s="126" t="str">
        <f>IF(b_BDVSA!S1180&lt;&gt;"",ABS(b_BDVSA!S1180),"")</f>
        <v/>
      </c>
      <c r="V1180" s="125" t="str">
        <f>IF(b_BDVSA!V1180&lt;&gt;"",ABS(b_BDVSA!V1180),"")</f>
        <v/>
      </c>
      <c r="W1180" s="125" t="str">
        <f>IF(AND(b_BDVSA!V1180&lt;&gt;"",b_BDVSA!V1180&lt;&gt;0)=TRUE,IF(b_BDVSA!V1180&gt;0,"D","A"),"")</f>
        <v/>
      </c>
      <c r="X1180" s="125" t="str">
        <f>IF(b_BDVSA!W1180&lt;&gt;"",ABS(b_BDVSA!W1180),"")</f>
        <v/>
      </c>
      <c r="Y1180" s="125" t="str">
        <f>IF(AND(b_BDVSA!W1180&lt;&gt;"",b_BDVSA!W1180&lt;&gt;0)=TRUE,IF(b_BDVSA!W1180&gt;0,"D","A"),"")</f>
        <v/>
      </c>
      <c r="Z1180" s="126" t="str">
        <f>IF(b_BDVSA!X1180&lt;&gt;"",ABS(b_BDVSA!X1180),"")</f>
        <v/>
      </c>
    </row>
    <row r="1181" spans="1:26">
      <c r="A1181" s="117" t="str">
        <f>IF(dati_pdc!A1177&lt;&gt;"",IF(dati_pdc!D1177=1,RIGHT(dati_pdc!A1177,dati_pdc!E1177),dati_pdc!A1177),"")</f>
        <v/>
      </c>
      <c r="B1181" s="117" t="str">
        <f>IF(dati_pdc!B1177&lt;&gt;"",dati_pdc!B1177,"")</f>
        <v/>
      </c>
      <c r="C1181" s="117" t="str">
        <f>IF(dati_pdc!C1177&lt;&gt;"",dati_pdc!C1177,"")</f>
        <v/>
      </c>
      <c r="D1181" s="117" t="str">
        <f>IF(dati_pdc!D1177&lt;&gt;"",dati_pdc!D1177,"")</f>
        <v/>
      </c>
      <c r="E1181" s="125" t="str">
        <f>IF(b_BDVSA!F1181&lt;&gt;"",ABS(b_BDVSA!F1181),"")</f>
        <v/>
      </c>
      <c r="F1181" s="125" t="str">
        <f>IF(AND(b_BDVSA!F1181&lt;&gt;"",b_BDVSA!F1181&lt;&gt;0)=TRUE,IF(b_BDVSA!F1181&gt;0,"D","A"),"")</f>
        <v/>
      </c>
      <c r="G1181" s="125" t="str">
        <f>IF(b_BDVSA!G1181&lt;&gt;"",ABS(b_BDVSA!G1181),"")</f>
        <v/>
      </c>
      <c r="H1181" s="125" t="str">
        <f>IF(AND(b_BDVSA!G1181&lt;&gt;"",b_BDVSA!G1181&lt;&gt;0)=TRUE,IF(b_BDVSA!G1181&gt;0,"D","A"),"")</f>
        <v/>
      </c>
      <c r="I1181" s="125" t="str">
        <f>IF(b_BDVSA!H1181&lt;&gt;"",ABS(b_BDVSA!H1181),"")</f>
        <v/>
      </c>
      <c r="J1181" s="125" t="str">
        <f>IF(AND(b_BDVSA!H1181&lt;&gt;"",b_BDVSA!H1181&lt;&gt;0)=TRUE,IF(b_BDVSA!H1181&gt;0,"D","A"),"")</f>
        <v/>
      </c>
      <c r="K1181" s="126" t="str">
        <f>IF(b_BDVSA!I1181&lt;&gt;"",ABS(b_BDVSA!I1181),"")</f>
        <v/>
      </c>
      <c r="L1181" s="125" t="str">
        <f>IF(b_BDVSA!L1181&lt;&gt;"",ABS(b_BDVSA!L1181),"")</f>
        <v/>
      </c>
      <c r="M1181" s="125" t="str">
        <f>IF(AND(b_BDVSA!L1181&lt;&gt;"",b_BDVSA!L1181&lt;&gt;0)=TRUE,IF(b_BDVSA!L1181&gt;0,"D","A"),"")</f>
        <v/>
      </c>
      <c r="N1181" s="125" t="str">
        <f>IF(b_BDVSA!M1181&lt;&gt;"",ABS(b_BDVSA!M1181),"")</f>
        <v/>
      </c>
      <c r="O1181" s="125" t="str">
        <f>IF(AND(b_BDVSA!M1181&lt;&gt;"",b_BDVSA!M1181&lt;&gt;0)=TRUE,IF(b_BDVSA!M1181&gt;0,"D","A"),"")</f>
        <v/>
      </c>
      <c r="P1181" s="126" t="str">
        <f>IF(b_BDVSA!N1181&lt;&gt;"",ABS(b_BDVSA!N1181),"")</f>
        <v/>
      </c>
      <c r="Q1181" s="125" t="str">
        <f>IF(b_BDVSA!Q1181&lt;&gt;"",ABS(b_BDVSA!Q1181),"")</f>
        <v/>
      </c>
      <c r="R1181" s="125" t="str">
        <f>IF(AND(b_BDVSA!Q1181&lt;&gt;"",b_BDVSA!Q1181&lt;&gt;0)=TRUE,IF(b_BDVSA!Q1181&gt;0,"D","A"),"")</f>
        <v/>
      </c>
      <c r="S1181" s="125" t="str">
        <f>IF(b_BDVSA!R1181&lt;&gt;"",ABS(b_BDVSA!R1181),"")</f>
        <v/>
      </c>
      <c r="T1181" s="125" t="str">
        <f>IF(AND(b_BDVSA!R1181&lt;&gt;"",b_BDVSA!R1181&lt;&gt;0)=TRUE,IF(b_BDVSA!R1181&gt;0,"D","A"),"")</f>
        <v/>
      </c>
      <c r="U1181" s="126" t="str">
        <f>IF(b_BDVSA!S1181&lt;&gt;"",ABS(b_BDVSA!S1181),"")</f>
        <v/>
      </c>
      <c r="V1181" s="125" t="str">
        <f>IF(b_BDVSA!V1181&lt;&gt;"",ABS(b_BDVSA!V1181),"")</f>
        <v/>
      </c>
      <c r="W1181" s="125" t="str">
        <f>IF(AND(b_BDVSA!V1181&lt;&gt;"",b_BDVSA!V1181&lt;&gt;0)=TRUE,IF(b_BDVSA!V1181&gt;0,"D","A"),"")</f>
        <v/>
      </c>
      <c r="X1181" s="125" t="str">
        <f>IF(b_BDVSA!W1181&lt;&gt;"",ABS(b_BDVSA!W1181),"")</f>
        <v/>
      </c>
      <c r="Y1181" s="125" t="str">
        <f>IF(AND(b_BDVSA!W1181&lt;&gt;"",b_BDVSA!W1181&lt;&gt;0)=TRUE,IF(b_BDVSA!W1181&gt;0,"D","A"),"")</f>
        <v/>
      </c>
      <c r="Z1181" s="126" t="str">
        <f>IF(b_BDVSA!X1181&lt;&gt;"",ABS(b_BDVSA!X1181),"")</f>
        <v/>
      </c>
    </row>
    <row r="1182" spans="1:26">
      <c r="A1182" s="117" t="str">
        <f>IF(dati_pdc!A1178&lt;&gt;"",IF(dati_pdc!D1178=1,RIGHT(dati_pdc!A1178,dati_pdc!E1178),dati_pdc!A1178),"")</f>
        <v/>
      </c>
      <c r="B1182" s="117" t="str">
        <f>IF(dati_pdc!B1178&lt;&gt;"",dati_pdc!B1178,"")</f>
        <v/>
      </c>
      <c r="C1182" s="117" t="str">
        <f>IF(dati_pdc!C1178&lt;&gt;"",dati_pdc!C1178,"")</f>
        <v/>
      </c>
      <c r="D1182" s="117" t="str">
        <f>IF(dati_pdc!D1178&lt;&gt;"",dati_pdc!D1178,"")</f>
        <v/>
      </c>
      <c r="E1182" s="125" t="str">
        <f>IF(b_BDVSA!F1182&lt;&gt;"",ABS(b_BDVSA!F1182),"")</f>
        <v/>
      </c>
      <c r="F1182" s="125" t="str">
        <f>IF(AND(b_BDVSA!F1182&lt;&gt;"",b_BDVSA!F1182&lt;&gt;0)=TRUE,IF(b_BDVSA!F1182&gt;0,"D","A"),"")</f>
        <v/>
      </c>
      <c r="G1182" s="125" t="str">
        <f>IF(b_BDVSA!G1182&lt;&gt;"",ABS(b_BDVSA!G1182),"")</f>
        <v/>
      </c>
      <c r="H1182" s="125" t="str">
        <f>IF(AND(b_BDVSA!G1182&lt;&gt;"",b_BDVSA!G1182&lt;&gt;0)=TRUE,IF(b_BDVSA!G1182&gt;0,"D","A"),"")</f>
        <v/>
      </c>
      <c r="I1182" s="125" t="str">
        <f>IF(b_BDVSA!H1182&lt;&gt;"",ABS(b_BDVSA!H1182),"")</f>
        <v/>
      </c>
      <c r="J1182" s="125" t="str">
        <f>IF(AND(b_BDVSA!H1182&lt;&gt;"",b_BDVSA!H1182&lt;&gt;0)=TRUE,IF(b_BDVSA!H1182&gt;0,"D","A"),"")</f>
        <v/>
      </c>
      <c r="K1182" s="126" t="str">
        <f>IF(b_BDVSA!I1182&lt;&gt;"",ABS(b_BDVSA!I1182),"")</f>
        <v/>
      </c>
      <c r="L1182" s="125" t="str">
        <f>IF(b_BDVSA!L1182&lt;&gt;"",ABS(b_BDVSA!L1182),"")</f>
        <v/>
      </c>
      <c r="M1182" s="125" t="str">
        <f>IF(AND(b_BDVSA!L1182&lt;&gt;"",b_BDVSA!L1182&lt;&gt;0)=TRUE,IF(b_BDVSA!L1182&gt;0,"D","A"),"")</f>
        <v/>
      </c>
      <c r="N1182" s="125" t="str">
        <f>IF(b_BDVSA!M1182&lt;&gt;"",ABS(b_BDVSA!M1182),"")</f>
        <v/>
      </c>
      <c r="O1182" s="125" t="str">
        <f>IF(AND(b_BDVSA!M1182&lt;&gt;"",b_BDVSA!M1182&lt;&gt;0)=TRUE,IF(b_BDVSA!M1182&gt;0,"D","A"),"")</f>
        <v/>
      </c>
      <c r="P1182" s="126" t="str">
        <f>IF(b_BDVSA!N1182&lt;&gt;"",ABS(b_BDVSA!N1182),"")</f>
        <v/>
      </c>
      <c r="Q1182" s="125" t="str">
        <f>IF(b_BDVSA!Q1182&lt;&gt;"",ABS(b_BDVSA!Q1182),"")</f>
        <v/>
      </c>
      <c r="R1182" s="125" t="str">
        <f>IF(AND(b_BDVSA!Q1182&lt;&gt;"",b_BDVSA!Q1182&lt;&gt;0)=TRUE,IF(b_BDVSA!Q1182&gt;0,"D","A"),"")</f>
        <v/>
      </c>
      <c r="S1182" s="125" t="str">
        <f>IF(b_BDVSA!R1182&lt;&gt;"",ABS(b_BDVSA!R1182),"")</f>
        <v/>
      </c>
      <c r="T1182" s="125" t="str">
        <f>IF(AND(b_BDVSA!R1182&lt;&gt;"",b_BDVSA!R1182&lt;&gt;0)=TRUE,IF(b_BDVSA!R1182&gt;0,"D","A"),"")</f>
        <v/>
      </c>
      <c r="U1182" s="126" t="str">
        <f>IF(b_BDVSA!S1182&lt;&gt;"",ABS(b_BDVSA!S1182),"")</f>
        <v/>
      </c>
      <c r="V1182" s="125" t="str">
        <f>IF(b_BDVSA!V1182&lt;&gt;"",ABS(b_BDVSA!V1182),"")</f>
        <v/>
      </c>
      <c r="W1182" s="125" t="str">
        <f>IF(AND(b_BDVSA!V1182&lt;&gt;"",b_BDVSA!V1182&lt;&gt;0)=TRUE,IF(b_BDVSA!V1182&gt;0,"D","A"),"")</f>
        <v/>
      </c>
      <c r="X1182" s="125" t="str">
        <f>IF(b_BDVSA!W1182&lt;&gt;"",ABS(b_BDVSA!W1182),"")</f>
        <v/>
      </c>
      <c r="Y1182" s="125" t="str">
        <f>IF(AND(b_BDVSA!W1182&lt;&gt;"",b_BDVSA!W1182&lt;&gt;0)=TRUE,IF(b_BDVSA!W1182&gt;0,"D","A"),"")</f>
        <v/>
      </c>
      <c r="Z1182" s="126" t="str">
        <f>IF(b_BDVSA!X1182&lt;&gt;"",ABS(b_BDVSA!X1182),"")</f>
        <v/>
      </c>
    </row>
    <row r="1183" spans="1:26">
      <c r="A1183" s="117" t="str">
        <f>IF(dati_pdc!A1179&lt;&gt;"",IF(dati_pdc!D1179=1,RIGHT(dati_pdc!A1179,dati_pdc!E1179),dati_pdc!A1179),"")</f>
        <v/>
      </c>
      <c r="B1183" s="117" t="str">
        <f>IF(dati_pdc!B1179&lt;&gt;"",dati_pdc!B1179,"")</f>
        <v/>
      </c>
      <c r="C1183" s="117" t="str">
        <f>IF(dati_pdc!C1179&lt;&gt;"",dati_pdc!C1179,"")</f>
        <v/>
      </c>
      <c r="D1183" s="117" t="str">
        <f>IF(dati_pdc!D1179&lt;&gt;"",dati_pdc!D1179,"")</f>
        <v/>
      </c>
      <c r="E1183" s="125" t="str">
        <f>IF(b_BDVSA!F1183&lt;&gt;"",ABS(b_BDVSA!F1183),"")</f>
        <v/>
      </c>
      <c r="F1183" s="125" t="str">
        <f>IF(AND(b_BDVSA!F1183&lt;&gt;"",b_BDVSA!F1183&lt;&gt;0)=TRUE,IF(b_BDVSA!F1183&gt;0,"D","A"),"")</f>
        <v/>
      </c>
      <c r="G1183" s="125" t="str">
        <f>IF(b_BDVSA!G1183&lt;&gt;"",ABS(b_BDVSA!G1183),"")</f>
        <v/>
      </c>
      <c r="H1183" s="125" t="str">
        <f>IF(AND(b_BDVSA!G1183&lt;&gt;"",b_BDVSA!G1183&lt;&gt;0)=TRUE,IF(b_BDVSA!G1183&gt;0,"D","A"),"")</f>
        <v/>
      </c>
      <c r="I1183" s="125" t="str">
        <f>IF(b_BDVSA!H1183&lt;&gt;"",ABS(b_BDVSA!H1183),"")</f>
        <v/>
      </c>
      <c r="J1183" s="125" t="str">
        <f>IF(AND(b_BDVSA!H1183&lt;&gt;"",b_BDVSA!H1183&lt;&gt;0)=TRUE,IF(b_BDVSA!H1183&gt;0,"D","A"),"")</f>
        <v/>
      </c>
      <c r="K1183" s="126" t="str">
        <f>IF(b_BDVSA!I1183&lt;&gt;"",ABS(b_BDVSA!I1183),"")</f>
        <v/>
      </c>
      <c r="L1183" s="125" t="str">
        <f>IF(b_BDVSA!L1183&lt;&gt;"",ABS(b_BDVSA!L1183),"")</f>
        <v/>
      </c>
      <c r="M1183" s="125" t="str">
        <f>IF(AND(b_BDVSA!L1183&lt;&gt;"",b_BDVSA!L1183&lt;&gt;0)=TRUE,IF(b_BDVSA!L1183&gt;0,"D","A"),"")</f>
        <v/>
      </c>
      <c r="N1183" s="125" t="str">
        <f>IF(b_BDVSA!M1183&lt;&gt;"",ABS(b_BDVSA!M1183),"")</f>
        <v/>
      </c>
      <c r="O1183" s="125" t="str">
        <f>IF(AND(b_BDVSA!M1183&lt;&gt;"",b_BDVSA!M1183&lt;&gt;0)=TRUE,IF(b_BDVSA!M1183&gt;0,"D","A"),"")</f>
        <v/>
      </c>
      <c r="P1183" s="126" t="str">
        <f>IF(b_BDVSA!N1183&lt;&gt;"",ABS(b_BDVSA!N1183),"")</f>
        <v/>
      </c>
      <c r="Q1183" s="125" t="str">
        <f>IF(b_BDVSA!Q1183&lt;&gt;"",ABS(b_BDVSA!Q1183),"")</f>
        <v/>
      </c>
      <c r="R1183" s="125" t="str">
        <f>IF(AND(b_BDVSA!Q1183&lt;&gt;"",b_BDVSA!Q1183&lt;&gt;0)=TRUE,IF(b_BDVSA!Q1183&gt;0,"D","A"),"")</f>
        <v/>
      </c>
      <c r="S1183" s="125" t="str">
        <f>IF(b_BDVSA!R1183&lt;&gt;"",ABS(b_BDVSA!R1183),"")</f>
        <v/>
      </c>
      <c r="T1183" s="125" t="str">
        <f>IF(AND(b_BDVSA!R1183&lt;&gt;"",b_BDVSA!R1183&lt;&gt;0)=TRUE,IF(b_BDVSA!R1183&gt;0,"D","A"),"")</f>
        <v/>
      </c>
      <c r="U1183" s="126" t="str">
        <f>IF(b_BDVSA!S1183&lt;&gt;"",ABS(b_BDVSA!S1183),"")</f>
        <v/>
      </c>
      <c r="V1183" s="125" t="str">
        <f>IF(b_BDVSA!V1183&lt;&gt;"",ABS(b_BDVSA!V1183),"")</f>
        <v/>
      </c>
      <c r="W1183" s="125" t="str">
        <f>IF(AND(b_BDVSA!V1183&lt;&gt;"",b_BDVSA!V1183&lt;&gt;0)=TRUE,IF(b_BDVSA!V1183&gt;0,"D","A"),"")</f>
        <v/>
      </c>
      <c r="X1183" s="125" t="str">
        <f>IF(b_BDVSA!W1183&lt;&gt;"",ABS(b_BDVSA!W1183),"")</f>
        <v/>
      </c>
      <c r="Y1183" s="125" t="str">
        <f>IF(AND(b_BDVSA!W1183&lt;&gt;"",b_BDVSA!W1183&lt;&gt;0)=TRUE,IF(b_BDVSA!W1183&gt;0,"D","A"),"")</f>
        <v/>
      </c>
      <c r="Z1183" s="126" t="str">
        <f>IF(b_BDVSA!X1183&lt;&gt;"",ABS(b_BDVSA!X1183),"")</f>
        <v/>
      </c>
    </row>
    <row r="1184" spans="1:26">
      <c r="A1184" s="117" t="str">
        <f>IF(dati_pdc!A1180&lt;&gt;"",IF(dati_pdc!D1180=1,RIGHT(dati_pdc!A1180,dati_pdc!E1180),dati_pdc!A1180),"")</f>
        <v/>
      </c>
      <c r="B1184" s="117" t="str">
        <f>IF(dati_pdc!B1180&lt;&gt;"",dati_pdc!B1180,"")</f>
        <v/>
      </c>
      <c r="C1184" s="117" t="str">
        <f>IF(dati_pdc!C1180&lt;&gt;"",dati_pdc!C1180,"")</f>
        <v/>
      </c>
      <c r="D1184" s="117" t="str">
        <f>IF(dati_pdc!D1180&lt;&gt;"",dati_pdc!D1180,"")</f>
        <v/>
      </c>
      <c r="E1184" s="125" t="str">
        <f>IF(b_BDVSA!F1184&lt;&gt;"",ABS(b_BDVSA!F1184),"")</f>
        <v/>
      </c>
      <c r="F1184" s="125" t="str">
        <f>IF(AND(b_BDVSA!F1184&lt;&gt;"",b_BDVSA!F1184&lt;&gt;0)=TRUE,IF(b_BDVSA!F1184&gt;0,"D","A"),"")</f>
        <v/>
      </c>
      <c r="G1184" s="125" t="str">
        <f>IF(b_BDVSA!G1184&lt;&gt;"",ABS(b_BDVSA!G1184),"")</f>
        <v/>
      </c>
      <c r="H1184" s="125" t="str">
        <f>IF(AND(b_BDVSA!G1184&lt;&gt;"",b_BDVSA!G1184&lt;&gt;0)=TRUE,IF(b_BDVSA!G1184&gt;0,"D","A"),"")</f>
        <v/>
      </c>
      <c r="I1184" s="125" t="str">
        <f>IF(b_BDVSA!H1184&lt;&gt;"",ABS(b_BDVSA!H1184),"")</f>
        <v/>
      </c>
      <c r="J1184" s="125" t="str">
        <f>IF(AND(b_BDVSA!H1184&lt;&gt;"",b_BDVSA!H1184&lt;&gt;0)=TRUE,IF(b_BDVSA!H1184&gt;0,"D","A"),"")</f>
        <v/>
      </c>
      <c r="K1184" s="126" t="str">
        <f>IF(b_BDVSA!I1184&lt;&gt;"",ABS(b_BDVSA!I1184),"")</f>
        <v/>
      </c>
      <c r="L1184" s="125" t="str">
        <f>IF(b_BDVSA!L1184&lt;&gt;"",ABS(b_BDVSA!L1184),"")</f>
        <v/>
      </c>
      <c r="M1184" s="125" t="str">
        <f>IF(AND(b_BDVSA!L1184&lt;&gt;"",b_BDVSA!L1184&lt;&gt;0)=TRUE,IF(b_BDVSA!L1184&gt;0,"D","A"),"")</f>
        <v/>
      </c>
      <c r="N1184" s="125" t="str">
        <f>IF(b_BDVSA!M1184&lt;&gt;"",ABS(b_BDVSA!M1184),"")</f>
        <v/>
      </c>
      <c r="O1184" s="125" t="str">
        <f>IF(AND(b_BDVSA!M1184&lt;&gt;"",b_BDVSA!M1184&lt;&gt;0)=TRUE,IF(b_BDVSA!M1184&gt;0,"D","A"),"")</f>
        <v/>
      </c>
      <c r="P1184" s="126" t="str">
        <f>IF(b_BDVSA!N1184&lt;&gt;"",ABS(b_BDVSA!N1184),"")</f>
        <v/>
      </c>
      <c r="Q1184" s="125" t="str">
        <f>IF(b_BDVSA!Q1184&lt;&gt;"",ABS(b_BDVSA!Q1184),"")</f>
        <v/>
      </c>
      <c r="R1184" s="125" t="str">
        <f>IF(AND(b_BDVSA!Q1184&lt;&gt;"",b_BDVSA!Q1184&lt;&gt;0)=TRUE,IF(b_BDVSA!Q1184&gt;0,"D","A"),"")</f>
        <v/>
      </c>
      <c r="S1184" s="125" t="str">
        <f>IF(b_BDVSA!R1184&lt;&gt;"",ABS(b_BDVSA!R1184),"")</f>
        <v/>
      </c>
      <c r="T1184" s="125" t="str">
        <f>IF(AND(b_BDVSA!R1184&lt;&gt;"",b_BDVSA!R1184&lt;&gt;0)=TRUE,IF(b_BDVSA!R1184&gt;0,"D","A"),"")</f>
        <v/>
      </c>
      <c r="U1184" s="126" t="str">
        <f>IF(b_BDVSA!S1184&lt;&gt;"",ABS(b_BDVSA!S1184),"")</f>
        <v/>
      </c>
      <c r="V1184" s="125" t="str">
        <f>IF(b_BDVSA!V1184&lt;&gt;"",ABS(b_BDVSA!V1184),"")</f>
        <v/>
      </c>
      <c r="W1184" s="125" t="str">
        <f>IF(AND(b_BDVSA!V1184&lt;&gt;"",b_BDVSA!V1184&lt;&gt;0)=TRUE,IF(b_BDVSA!V1184&gt;0,"D","A"),"")</f>
        <v/>
      </c>
      <c r="X1184" s="125" t="str">
        <f>IF(b_BDVSA!W1184&lt;&gt;"",ABS(b_BDVSA!W1184),"")</f>
        <v/>
      </c>
      <c r="Y1184" s="125" t="str">
        <f>IF(AND(b_BDVSA!W1184&lt;&gt;"",b_BDVSA!W1184&lt;&gt;0)=TRUE,IF(b_BDVSA!W1184&gt;0,"D","A"),"")</f>
        <v/>
      </c>
      <c r="Z1184" s="126" t="str">
        <f>IF(b_BDVSA!X1184&lt;&gt;"",ABS(b_BDVSA!X1184),"")</f>
        <v/>
      </c>
    </row>
    <row r="1185" spans="1:26">
      <c r="A1185" s="117" t="str">
        <f>IF(dati_pdc!A1181&lt;&gt;"",IF(dati_pdc!D1181=1,RIGHT(dati_pdc!A1181,dati_pdc!E1181),dati_pdc!A1181),"")</f>
        <v/>
      </c>
      <c r="B1185" s="117" t="str">
        <f>IF(dati_pdc!B1181&lt;&gt;"",dati_pdc!B1181,"")</f>
        <v/>
      </c>
      <c r="C1185" s="117" t="str">
        <f>IF(dati_pdc!C1181&lt;&gt;"",dati_pdc!C1181,"")</f>
        <v/>
      </c>
      <c r="D1185" s="117" t="str">
        <f>IF(dati_pdc!D1181&lt;&gt;"",dati_pdc!D1181,"")</f>
        <v/>
      </c>
      <c r="E1185" s="125" t="str">
        <f>IF(b_BDVSA!F1185&lt;&gt;"",ABS(b_BDVSA!F1185),"")</f>
        <v/>
      </c>
      <c r="F1185" s="125" t="str">
        <f>IF(AND(b_BDVSA!F1185&lt;&gt;"",b_BDVSA!F1185&lt;&gt;0)=TRUE,IF(b_BDVSA!F1185&gt;0,"D","A"),"")</f>
        <v/>
      </c>
      <c r="G1185" s="125" t="str">
        <f>IF(b_BDVSA!G1185&lt;&gt;"",ABS(b_BDVSA!G1185),"")</f>
        <v/>
      </c>
      <c r="H1185" s="125" t="str">
        <f>IF(AND(b_BDVSA!G1185&lt;&gt;"",b_BDVSA!G1185&lt;&gt;0)=TRUE,IF(b_BDVSA!G1185&gt;0,"D","A"),"")</f>
        <v/>
      </c>
      <c r="I1185" s="125" t="str">
        <f>IF(b_BDVSA!H1185&lt;&gt;"",ABS(b_BDVSA!H1185),"")</f>
        <v/>
      </c>
      <c r="J1185" s="125" t="str">
        <f>IF(AND(b_BDVSA!H1185&lt;&gt;"",b_BDVSA!H1185&lt;&gt;0)=TRUE,IF(b_BDVSA!H1185&gt;0,"D","A"),"")</f>
        <v/>
      </c>
      <c r="K1185" s="126" t="str">
        <f>IF(b_BDVSA!I1185&lt;&gt;"",ABS(b_BDVSA!I1185),"")</f>
        <v/>
      </c>
      <c r="L1185" s="125" t="str">
        <f>IF(b_BDVSA!L1185&lt;&gt;"",ABS(b_BDVSA!L1185),"")</f>
        <v/>
      </c>
      <c r="M1185" s="125" t="str">
        <f>IF(AND(b_BDVSA!L1185&lt;&gt;"",b_BDVSA!L1185&lt;&gt;0)=TRUE,IF(b_BDVSA!L1185&gt;0,"D","A"),"")</f>
        <v/>
      </c>
      <c r="N1185" s="125" t="str">
        <f>IF(b_BDVSA!M1185&lt;&gt;"",ABS(b_BDVSA!M1185),"")</f>
        <v/>
      </c>
      <c r="O1185" s="125" t="str">
        <f>IF(AND(b_BDVSA!M1185&lt;&gt;"",b_BDVSA!M1185&lt;&gt;0)=TRUE,IF(b_BDVSA!M1185&gt;0,"D","A"),"")</f>
        <v/>
      </c>
      <c r="P1185" s="126" t="str">
        <f>IF(b_BDVSA!N1185&lt;&gt;"",ABS(b_BDVSA!N1185),"")</f>
        <v/>
      </c>
      <c r="Q1185" s="125" t="str">
        <f>IF(b_BDVSA!Q1185&lt;&gt;"",ABS(b_BDVSA!Q1185),"")</f>
        <v/>
      </c>
      <c r="R1185" s="125" t="str">
        <f>IF(AND(b_BDVSA!Q1185&lt;&gt;"",b_BDVSA!Q1185&lt;&gt;0)=TRUE,IF(b_BDVSA!Q1185&gt;0,"D","A"),"")</f>
        <v/>
      </c>
      <c r="S1185" s="125" t="str">
        <f>IF(b_BDVSA!R1185&lt;&gt;"",ABS(b_BDVSA!R1185),"")</f>
        <v/>
      </c>
      <c r="T1185" s="125" t="str">
        <f>IF(AND(b_BDVSA!R1185&lt;&gt;"",b_BDVSA!R1185&lt;&gt;0)=TRUE,IF(b_BDVSA!R1185&gt;0,"D","A"),"")</f>
        <v/>
      </c>
      <c r="U1185" s="126" t="str">
        <f>IF(b_BDVSA!S1185&lt;&gt;"",ABS(b_BDVSA!S1185),"")</f>
        <v/>
      </c>
      <c r="V1185" s="125" t="str">
        <f>IF(b_BDVSA!V1185&lt;&gt;"",ABS(b_BDVSA!V1185),"")</f>
        <v/>
      </c>
      <c r="W1185" s="125" t="str">
        <f>IF(AND(b_BDVSA!V1185&lt;&gt;"",b_BDVSA!V1185&lt;&gt;0)=TRUE,IF(b_BDVSA!V1185&gt;0,"D","A"),"")</f>
        <v/>
      </c>
      <c r="X1185" s="125" t="str">
        <f>IF(b_BDVSA!W1185&lt;&gt;"",ABS(b_BDVSA!W1185),"")</f>
        <v/>
      </c>
      <c r="Y1185" s="125" t="str">
        <f>IF(AND(b_BDVSA!W1185&lt;&gt;"",b_BDVSA!W1185&lt;&gt;0)=TRUE,IF(b_BDVSA!W1185&gt;0,"D","A"),"")</f>
        <v/>
      </c>
      <c r="Z1185" s="126" t="str">
        <f>IF(b_BDVSA!X1185&lt;&gt;"",ABS(b_BDVSA!X1185),"")</f>
        <v/>
      </c>
    </row>
    <row r="1186" spans="1:26">
      <c r="A1186" s="117" t="str">
        <f>IF(dati_pdc!A1182&lt;&gt;"",IF(dati_pdc!D1182=1,RIGHT(dati_pdc!A1182,dati_pdc!E1182),dati_pdc!A1182),"")</f>
        <v/>
      </c>
      <c r="B1186" s="117" t="str">
        <f>IF(dati_pdc!B1182&lt;&gt;"",dati_pdc!B1182,"")</f>
        <v/>
      </c>
      <c r="C1186" s="117" t="str">
        <f>IF(dati_pdc!C1182&lt;&gt;"",dati_pdc!C1182,"")</f>
        <v/>
      </c>
      <c r="D1186" s="117" t="str">
        <f>IF(dati_pdc!D1182&lt;&gt;"",dati_pdc!D1182,"")</f>
        <v/>
      </c>
      <c r="E1186" s="125" t="str">
        <f>IF(b_BDVSA!F1186&lt;&gt;"",ABS(b_BDVSA!F1186),"")</f>
        <v/>
      </c>
      <c r="F1186" s="125" t="str">
        <f>IF(AND(b_BDVSA!F1186&lt;&gt;"",b_BDVSA!F1186&lt;&gt;0)=TRUE,IF(b_BDVSA!F1186&gt;0,"D","A"),"")</f>
        <v/>
      </c>
      <c r="G1186" s="125" t="str">
        <f>IF(b_BDVSA!G1186&lt;&gt;"",ABS(b_BDVSA!G1186),"")</f>
        <v/>
      </c>
      <c r="H1186" s="125" t="str">
        <f>IF(AND(b_BDVSA!G1186&lt;&gt;"",b_BDVSA!G1186&lt;&gt;0)=TRUE,IF(b_BDVSA!G1186&gt;0,"D","A"),"")</f>
        <v/>
      </c>
      <c r="I1186" s="125" t="str">
        <f>IF(b_BDVSA!H1186&lt;&gt;"",ABS(b_BDVSA!H1186),"")</f>
        <v/>
      </c>
      <c r="J1186" s="125" t="str">
        <f>IF(AND(b_BDVSA!H1186&lt;&gt;"",b_BDVSA!H1186&lt;&gt;0)=TRUE,IF(b_BDVSA!H1186&gt;0,"D","A"),"")</f>
        <v/>
      </c>
      <c r="K1186" s="126" t="str">
        <f>IF(b_BDVSA!I1186&lt;&gt;"",ABS(b_BDVSA!I1186),"")</f>
        <v/>
      </c>
      <c r="L1186" s="125" t="str">
        <f>IF(b_BDVSA!L1186&lt;&gt;"",ABS(b_BDVSA!L1186),"")</f>
        <v/>
      </c>
      <c r="M1186" s="125" t="str">
        <f>IF(AND(b_BDVSA!L1186&lt;&gt;"",b_BDVSA!L1186&lt;&gt;0)=TRUE,IF(b_BDVSA!L1186&gt;0,"D","A"),"")</f>
        <v/>
      </c>
      <c r="N1186" s="125" t="str">
        <f>IF(b_BDVSA!M1186&lt;&gt;"",ABS(b_BDVSA!M1186),"")</f>
        <v/>
      </c>
      <c r="O1186" s="125" t="str">
        <f>IF(AND(b_BDVSA!M1186&lt;&gt;"",b_BDVSA!M1186&lt;&gt;0)=TRUE,IF(b_BDVSA!M1186&gt;0,"D","A"),"")</f>
        <v/>
      </c>
      <c r="P1186" s="126" t="str">
        <f>IF(b_BDVSA!N1186&lt;&gt;"",ABS(b_BDVSA!N1186),"")</f>
        <v/>
      </c>
      <c r="Q1186" s="125" t="str">
        <f>IF(b_BDVSA!Q1186&lt;&gt;"",ABS(b_BDVSA!Q1186),"")</f>
        <v/>
      </c>
      <c r="R1186" s="125" t="str">
        <f>IF(AND(b_BDVSA!Q1186&lt;&gt;"",b_BDVSA!Q1186&lt;&gt;0)=TRUE,IF(b_BDVSA!Q1186&gt;0,"D","A"),"")</f>
        <v/>
      </c>
      <c r="S1186" s="125" t="str">
        <f>IF(b_BDVSA!R1186&lt;&gt;"",ABS(b_BDVSA!R1186),"")</f>
        <v/>
      </c>
      <c r="T1186" s="125" t="str">
        <f>IF(AND(b_BDVSA!R1186&lt;&gt;"",b_BDVSA!R1186&lt;&gt;0)=TRUE,IF(b_BDVSA!R1186&gt;0,"D","A"),"")</f>
        <v/>
      </c>
      <c r="U1186" s="126" t="str">
        <f>IF(b_BDVSA!S1186&lt;&gt;"",ABS(b_BDVSA!S1186),"")</f>
        <v/>
      </c>
      <c r="V1186" s="125" t="str">
        <f>IF(b_BDVSA!V1186&lt;&gt;"",ABS(b_BDVSA!V1186),"")</f>
        <v/>
      </c>
      <c r="W1186" s="125" t="str">
        <f>IF(AND(b_BDVSA!V1186&lt;&gt;"",b_BDVSA!V1186&lt;&gt;0)=TRUE,IF(b_BDVSA!V1186&gt;0,"D","A"),"")</f>
        <v/>
      </c>
      <c r="X1186" s="125" t="str">
        <f>IF(b_BDVSA!W1186&lt;&gt;"",ABS(b_BDVSA!W1186),"")</f>
        <v/>
      </c>
      <c r="Y1186" s="125" t="str">
        <f>IF(AND(b_BDVSA!W1186&lt;&gt;"",b_BDVSA!W1186&lt;&gt;0)=TRUE,IF(b_BDVSA!W1186&gt;0,"D","A"),"")</f>
        <v/>
      </c>
      <c r="Z1186" s="126" t="str">
        <f>IF(b_BDVSA!X1186&lt;&gt;"",ABS(b_BDVSA!X1186),"")</f>
        <v/>
      </c>
    </row>
    <row r="1187" spans="1:26">
      <c r="A1187" s="117" t="str">
        <f>IF(dati_pdc!A1183&lt;&gt;"",IF(dati_pdc!D1183=1,RIGHT(dati_pdc!A1183,dati_pdc!E1183),dati_pdc!A1183),"")</f>
        <v/>
      </c>
      <c r="B1187" s="117" t="str">
        <f>IF(dati_pdc!B1183&lt;&gt;"",dati_pdc!B1183,"")</f>
        <v/>
      </c>
      <c r="C1187" s="117" t="str">
        <f>IF(dati_pdc!C1183&lt;&gt;"",dati_pdc!C1183,"")</f>
        <v/>
      </c>
      <c r="D1187" s="117" t="str">
        <f>IF(dati_pdc!D1183&lt;&gt;"",dati_pdc!D1183,"")</f>
        <v/>
      </c>
      <c r="E1187" s="125" t="str">
        <f>IF(b_BDVSA!F1187&lt;&gt;"",ABS(b_BDVSA!F1187),"")</f>
        <v/>
      </c>
      <c r="F1187" s="125" t="str">
        <f>IF(AND(b_BDVSA!F1187&lt;&gt;"",b_BDVSA!F1187&lt;&gt;0)=TRUE,IF(b_BDVSA!F1187&gt;0,"D","A"),"")</f>
        <v/>
      </c>
      <c r="G1187" s="125" t="str">
        <f>IF(b_BDVSA!G1187&lt;&gt;"",ABS(b_BDVSA!G1187),"")</f>
        <v/>
      </c>
      <c r="H1187" s="125" t="str">
        <f>IF(AND(b_BDVSA!G1187&lt;&gt;"",b_BDVSA!G1187&lt;&gt;0)=TRUE,IF(b_BDVSA!G1187&gt;0,"D","A"),"")</f>
        <v/>
      </c>
      <c r="I1187" s="125" t="str">
        <f>IF(b_BDVSA!H1187&lt;&gt;"",ABS(b_BDVSA!H1187),"")</f>
        <v/>
      </c>
      <c r="J1187" s="125" t="str">
        <f>IF(AND(b_BDVSA!H1187&lt;&gt;"",b_BDVSA!H1187&lt;&gt;0)=TRUE,IF(b_BDVSA!H1187&gt;0,"D","A"),"")</f>
        <v/>
      </c>
      <c r="K1187" s="126" t="str">
        <f>IF(b_BDVSA!I1187&lt;&gt;"",ABS(b_BDVSA!I1187),"")</f>
        <v/>
      </c>
      <c r="L1187" s="125" t="str">
        <f>IF(b_BDVSA!L1187&lt;&gt;"",ABS(b_BDVSA!L1187),"")</f>
        <v/>
      </c>
      <c r="M1187" s="125" t="str">
        <f>IF(AND(b_BDVSA!L1187&lt;&gt;"",b_BDVSA!L1187&lt;&gt;0)=TRUE,IF(b_BDVSA!L1187&gt;0,"D","A"),"")</f>
        <v/>
      </c>
      <c r="N1187" s="125" t="str">
        <f>IF(b_BDVSA!M1187&lt;&gt;"",ABS(b_BDVSA!M1187),"")</f>
        <v/>
      </c>
      <c r="O1187" s="125" t="str">
        <f>IF(AND(b_BDVSA!M1187&lt;&gt;"",b_BDVSA!M1187&lt;&gt;0)=TRUE,IF(b_BDVSA!M1187&gt;0,"D","A"),"")</f>
        <v/>
      </c>
      <c r="P1187" s="126" t="str">
        <f>IF(b_BDVSA!N1187&lt;&gt;"",ABS(b_BDVSA!N1187),"")</f>
        <v/>
      </c>
      <c r="Q1187" s="125" t="str">
        <f>IF(b_BDVSA!Q1187&lt;&gt;"",ABS(b_BDVSA!Q1187),"")</f>
        <v/>
      </c>
      <c r="R1187" s="125" t="str">
        <f>IF(AND(b_BDVSA!Q1187&lt;&gt;"",b_BDVSA!Q1187&lt;&gt;0)=TRUE,IF(b_BDVSA!Q1187&gt;0,"D","A"),"")</f>
        <v/>
      </c>
      <c r="S1187" s="125" t="str">
        <f>IF(b_BDVSA!R1187&lt;&gt;"",ABS(b_BDVSA!R1187),"")</f>
        <v/>
      </c>
      <c r="T1187" s="125" t="str">
        <f>IF(AND(b_BDVSA!R1187&lt;&gt;"",b_BDVSA!R1187&lt;&gt;0)=TRUE,IF(b_BDVSA!R1187&gt;0,"D","A"),"")</f>
        <v/>
      </c>
      <c r="U1187" s="126" t="str">
        <f>IF(b_BDVSA!S1187&lt;&gt;"",ABS(b_BDVSA!S1187),"")</f>
        <v/>
      </c>
      <c r="V1187" s="125" t="str">
        <f>IF(b_BDVSA!V1187&lt;&gt;"",ABS(b_BDVSA!V1187),"")</f>
        <v/>
      </c>
      <c r="W1187" s="125" t="str">
        <f>IF(AND(b_BDVSA!V1187&lt;&gt;"",b_BDVSA!V1187&lt;&gt;0)=TRUE,IF(b_BDVSA!V1187&gt;0,"D","A"),"")</f>
        <v/>
      </c>
      <c r="X1187" s="125" t="str">
        <f>IF(b_BDVSA!W1187&lt;&gt;"",ABS(b_BDVSA!W1187),"")</f>
        <v/>
      </c>
      <c r="Y1187" s="125" t="str">
        <f>IF(AND(b_BDVSA!W1187&lt;&gt;"",b_BDVSA!W1187&lt;&gt;0)=TRUE,IF(b_BDVSA!W1187&gt;0,"D","A"),"")</f>
        <v/>
      </c>
      <c r="Z1187" s="126" t="str">
        <f>IF(b_BDVSA!X1187&lt;&gt;"",ABS(b_BDVSA!X1187),"")</f>
        <v/>
      </c>
    </row>
    <row r="1188" spans="1:26">
      <c r="A1188" s="117" t="str">
        <f>IF(dati_pdc!A1184&lt;&gt;"",IF(dati_pdc!D1184=1,RIGHT(dati_pdc!A1184,dati_pdc!E1184),dati_pdc!A1184),"")</f>
        <v/>
      </c>
      <c r="B1188" s="117" t="str">
        <f>IF(dati_pdc!B1184&lt;&gt;"",dati_pdc!B1184,"")</f>
        <v/>
      </c>
      <c r="C1188" s="117" t="str">
        <f>IF(dati_pdc!C1184&lt;&gt;"",dati_pdc!C1184,"")</f>
        <v/>
      </c>
      <c r="D1188" s="117" t="str">
        <f>IF(dati_pdc!D1184&lt;&gt;"",dati_pdc!D1184,"")</f>
        <v/>
      </c>
      <c r="E1188" s="125" t="str">
        <f>IF(b_BDVSA!F1188&lt;&gt;"",ABS(b_BDVSA!F1188),"")</f>
        <v/>
      </c>
      <c r="F1188" s="125" t="str">
        <f>IF(AND(b_BDVSA!F1188&lt;&gt;"",b_BDVSA!F1188&lt;&gt;0)=TRUE,IF(b_BDVSA!F1188&gt;0,"D","A"),"")</f>
        <v/>
      </c>
      <c r="G1188" s="125" t="str">
        <f>IF(b_BDVSA!G1188&lt;&gt;"",ABS(b_BDVSA!G1188),"")</f>
        <v/>
      </c>
      <c r="H1188" s="125" t="str">
        <f>IF(AND(b_BDVSA!G1188&lt;&gt;"",b_BDVSA!G1188&lt;&gt;0)=TRUE,IF(b_BDVSA!G1188&gt;0,"D","A"),"")</f>
        <v/>
      </c>
      <c r="I1188" s="125" t="str">
        <f>IF(b_BDVSA!H1188&lt;&gt;"",ABS(b_BDVSA!H1188),"")</f>
        <v/>
      </c>
      <c r="J1188" s="125" t="str">
        <f>IF(AND(b_BDVSA!H1188&lt;&gt;"",b_BDVSA!H1188&lt;&gt;0)=TRUE,IF(b_BDVSA!H1188&gt;0,"D","A"),"")</f>
        <v/>
      </c>
      <c r="K1188" s="126" t="str">
        <f>IF(b_BDVSA!I1188&lt;&gt;"",ABS(b_BDVSA!I1188),"")</f>
        <v/>
      </c>
      <c r="L1188" s="125" t="str">
        <f>IF(b_BDVSA!L1188&lt;&gt;"",ABS(b_BDVSA!L1188),"")</f>
        <v/>
      </c>
      <c r="M1188" s="125" t="str">
        <f>IF(AND(b_BDVSA!L1188&lt;&gt;"",b_BDVSA!L1188&lt;&gt;0)=TRUE,IF(b_BDVSA!L1188&gt;0,"D","A"),"")</f>
        <v/>
      </c>
      <c r="N1188" s="125" t="str">
        <f>IF(b_BDVSA!M1188&lt;&gt;"",ABS(b_BDVSA!M1188),"")</f>
        <v/>
      </c>
      <c r="O1188" s="125" t="str">
        <f>IF(AND(b_BDVSA!M1188&lt;&gt;"",b_BDVSA!M1188&lt;&gt;0)=TRUE,IF(b_BDVSA!M1188&gt;0,"D","A"),"")</f>
        <v/>
      </c>
      <c r="P1188" s="126" t="str">
        <f>IF(b_BDVSA!N1188&lt;&gt;"",ABS(b_BDVSA!N1188),"")</f>
        <v/>
      </c>
      <c r="Q1188" s="125" t="str">
        <f>IF(b_BDVSA!Q1188&lt;&gt;"",ABS(b_BDVSA!Q1188),"")</f>
        <v/>
      </c>
      <c r="R1188" s="125" t="str">
        <f>IF(AND(b_BDVSA!Q1188&lt;&gt;"",b_BDVSA!Q1188&lt;&gt;0)=TRUE,IF(b_BDVSA!Q1188&gt;0,"D","A"),"")</f>
        <v/>
      </c>
      <c r="S1188" s="125" t="str">
        <f>IF(b_BDVSA!R1188&lt;&gt;"",ABS(b_BDVSA!R1188),"")</f>
        <v/>
      </c>
      <c r="T1188" s="125" t="str">
        <f>IF(AND(b_BDVSA!R1188&lt;&gt;"",b_BDVSA!R1188&lt;&gt;0)=TRUE,IF(b_BDVSA!R1188&gt;0,"D","A"),"")</f>
        <v/>
      </c>
      <c r="U1188" s="126" t="str">
        <f>IF(b_BDVSA!S1188&lt;&gt;"",ABS(b_BDVSA!S1188),"")</f>
        <v/>
      </c>
      <c r="V1188" s="125" t="str">
        <f>IF(b_BDVSA!V1188&lt;&gt;"",ABS(b_BDVSA!V1188),"")</f>
        <v/>
      </c>
      <c r="W1188" s="125" t="str">
        <f>IF(AND(b_BDVSA!V1188&lt;&gt;"",b_BDVSA!V1188&lt;&gt;0)=TRUE,IF(b_BDVSA!V1188&gt;0,"D","A"),"")</f>
        <v/>
      </c>
      <c r="X1188" s="125" t="str">
        <f>IF(b_BDVSA!W1188&lt;&gt;"",ABS(b_BDVSA!W1188),"")</f>
        <v/>
      </c>
      <c r="Y1188" s="125" t="str">
        <f>IF(AND(b_BDVSA!W1188&lt;&gt;"",b_BDVSA!W1188&lt;&gt;0)=TRUE,IF(b_BDVSA!W1188&gt;0,"D","A"),"")</f>
        <v/>
      </c>
      <c r="Z1188" s="126" t="str">
        <f>IF(b_BDVSA!X1188&lt;&gt;"",ABS(b_BDVSA!X1188),"")</f>
        <v/>
      </c>
    </row>
    <row r="1189" spans="1:26">
      <c r="A1189" s="117" t="str">
        <f>IF(dati_pdc!A1185&lt;&gt;"",IF(dati_pdc!D1185=1,RIGHT(dati_pdc!A1185,dati_pdc!E1185),dati_pdc!A1185),"")</f>
        <v/>
      </c>
      <c r="B1189" s="117" t="str">
        <f>IF(dati_pdc!B1185&lt;&gt;"",dati_pdc!B1185,"")</f>
        <v/>
      </c>
      <c r="C1189" s="117" t="str">
        <f>IF(dati_pdc!C1185&lt;&gt;"",dati_pdc!C1185,"")</f>
        <v/>
      </c>
      <c r="D1189" s="117" t="str">
        <f>IF(dati_pdc!D1185&lt;&gt;"",dati_pdc!D1185,"")</f>
        <v/>
      </c>
      <c r="E1189" s="125" t="str">
        <f>IF(b_BDVSA!F1189&lt;&gt;"",ABS(b_BDVSA!F1189),"")</f>
        <v/>
      </c>
      <c r="F1189" s="125" t="str">
        <f>IF(AND(b_BDVSA!F1189&lt;&gt;"",b_BDVSA!F1189&lt;&gt;0)=TRUE,IF(b_BDVSA!F1189&gt;0,"D","A"),"")</f>
        <v/>
      </c>
      <c r="G1189" s="125" t="str">
        <f>IF(b_BDVSA!G1189&lt;&gt;"",ABS(b_BDVSA!G1189),"")</f>
        <v/>
      </c>
      <c r="H1189" s="125" t="str">
        <f>IF(AND(b_BDVSA!G1189&lt;&gt;"",b_BDVSA!G1189&lt;&gt;0)=TRUE,IF(b_BDVSA!G1189&gt;0,"D","A"),"")</f>
        <v/>
      </c>
      <c r="I1189" s="125" t="str">
        <f>IF(b_BDVSA!H1189&lt;&gt;"",ABS(b_BDVSA!H1189),"")</f>
        <v/>
      </c>
      <c r="J1189" s="125" t="str">
        <f>IF(AND(b_BDVSA!H1189&lt;&gt;"",b_BDVSA!H1189&lt;&gt;0)=TRUE,IF(b_BDVSA!H1189&gt;0,"D","A"),"")</f>
        <v/>
      </c>
      <c r="K1189" s="126" t="str">
        <f>IF(b_BDVSA!I1189&lt;&gt;"",ABS(b_BDVSA!I1189),"")</f>
        <v/>
      </c>
      <c r="L1189" s="125" t="str">
        <f>IF(b_BDVSA!L1189&lt;&gt;"",ABS(b_BDVSA!L1189),"")</f>
        <v/>
      </c>
      <c r="M1189" s="125" t="str">
        <f>IF(AND(b_BDVSA!L1189&lt;&gt;"",b_BDVSA!L1189&lt;&gt;0)=TRUE,IF(b_BDVSA!L1189&gt;0,"D","A"),"")</f>
        <v/>
      </c>
      <c r="N1189" s="125" t="str">
        <f>IF(b_BDVSA!M1189&lt;&gt;"",ABS(b_BDVSA!M1189),"")</f>
        <v/>
      </c>
      <c r="O1189" s="125" t="str">
        <f>IF(AND(b_BDVSA!M1189&lt;&gt;"",b_BDVSA!M1189&lt;&gt;0)=TRUE,IF(b_BDVSA!M1189&gt;0,"D","A"),"")</f>
        <v/>
      </c>
      <c r="P1189" s="126" t="str">
        <f>IF(b_BDVSA!N1189&lt;&gt;"",ABS(b_BDVSA!N1189),"")</f>
        <v/>
      </c>
      <c r="Q1189" s="125" t="str">
        <f>IF(b_BDVSA!Q1189&lt;&gt;"",ABS(b_BDVSA!Q1189),"")</f>
        <v/>
      </c>
      <c r="R1189" s="125" t="str">
        <f>IF(AND(b_BDVSA!Q1189&lt;&gt;"",b_BDVSA!Q1189&lt;&gt;0)=TRUE,IF(b_BDVSA!Q1189&gt;0,"D","A"),"")</f>
        <v/>
      </c>
      <c r="S1189" s="125" t="str">
        <f>IF(b_BDVSA!R1189&lt;&gt;"",ABS(b_BDVSA!R1189),"")</f>
        <v/>
      </c>
      <c r="T1189" s="125" t="str">
        <f>IF(AND(b_BDVSA!R1189&lt;&gt;"",b_BDVSA!R1189&lt;&gt;0)=TRUE,IF(b_BDVSA!R1189&gt;0,"D","A"),"")</f>
        <v/>
      </c>
      <c r="U1189" s="126" t="str">
        <f>IF(b_BDVSA!S1189&lt;&gt;"",ABS(b_BDVSA!S1189),"")</f>
        <v/>
      </c>
      <c r="V1189" s="125" t="str">
        <f>IF(b_BDVSA!V1189&lt;&gt;"",ABS(b_BDVSA!V1189),"")</f>
        <v/>
      </c>
      <c r="W1189" s="125" t="str">
        <f>IF(AND(b_BDVSA!V1189&lt;&gt;"",b_BDVSA!V1189&lt;&gt;0)=TRUE,IF(b_BDVSA!V1189&gt;0,"D","A"),"")</f>
        <v/>
      </c>
      <c r="X1189" s="125" t="str">
        <f>IF(b_BDVSA!W1189&lt;&gt;"",ABS(b_BDVSA!W1189),"")</f>
        <v/>
      </c>
      <c r="Y1189" s="125" t="str">
        <f>IF(AND(b_BDVSA!W1189&lt;&gt;"",b_BDVSA!W1189&lt;&gt;0)=TRUE,IF(b_BDVSA!W1189&gt;0,"D","A"),"")</f>
        <v/>
      </c>
      <c r="Z1189" s="126" t="str">
        <f>IF(b_BDVSA!X1189&lt;&gt;"",ABS(b_BDVSA!X1189),"")</f>
        <v/>
      </c>
    </row>
    <row r="1190" spans="1:26">
      <c r="A1190" s="117" t="str">
        <f>IF(dati_pdc!A1186&lt;&gt;"",IF(dati_pdc!D1186=1,RIGHT(dati_pdc!A1186,dati_pdc!E1186),dati_pdc!A1186),"")</f>
        <v/>
      </c>
      <c r="B1190" s="117" t="str">
        <f>IF(dati_pdc!B1186&lt;&gt;"",dati_pdc!B1186,"")</f>
        <v/>
      </c>
      <c r="C1190" s="117" t="str">
        <f>IF(dati_pdc!C1186&lt;&gt;"",dati_pdc!C1186,"")</f>
        <v/>
      </c>
      <c r="D1190" s="117" t="str">
        <f>IF(dati_pdc!D1186&lt;&gt;"",dati_pdc!D1186,"")</f>
        <v/>
      </c>
      <c r="E1190" s="125" t="str">
        <f>IF(b_BDVSA!F1190&lt;&gt;"",ABS(b_BDVSA!F1190),"")</f>
        <v/>
      </c>
      <c r="F1190" s="125" t="str">
        <f>IF(AND(b_BDVSA!F1190&lt;&gt;"",b_BDVSA!F1190&lt;&gt;0)=TRUE,IF(b_BDVSA!F1190&gt;0,"D","A"),"")</f>
        <v/>
      </c>
      <c r="G1190" s="125" t="str">
        <f>IF(b_BDVSA!G1190&lt;&gt;"",ABS(b_BDVSA!G1190),"")</f>
        <v/>
      </c>
      <c r="H1190" s="125" t="str">
        <f>IF(AND(b_BDVSA!G1190&lt;&gt;"",b_BDVSA!G1190&lt;&gt;0)=TRUE,IF(b_BDVSA!G1190&gt;0,"D","A"),"")</f>
        <v/>
      </c>
      <c r="I1190" s="125" t="str">
        <f>IF(b_BDVSA!H1190&lt;&gt;"",ABS(b_BDVSA!H1190),"")</f>
        <v/>
      </c>
      <c r="J1190" s="125" t="str">
        <f>IF(AND(b_BDVSA!H1190&lt;&gt;"",b_BDVSA!H1190&lt;&gt;0)=TRUE,IF(b_BDVSA!H1190&gt;0,"D","A"),"")</f>
        <v/>
      </c>
      <c r="K1190" s="126" t="str">
        <f>IF(b_BDVSA!I1190&lt;&gt;"",ABS(b_BDVSA!I1190),"")</f>
        <v/>
      </c>
      <c r="L1190" s="125" t="str">
        <f>IF(b_BDVSA!L1190&lt;&gt;"",ABS(b_BDVSA!L1190),"")</f>
        <v/>
      </c>
      <c r="M1190" s="125" t="str">
        <f>IF(AND(b_BDVSA!L1190&lt;&gt;"",b_BDVSA!L1190&lt;&gt;0)=TRUE,IF(b_BDVSA!L1190&gt;0,"D","A"),"")</f>
        <v/>
      </c>
      <c r="N1190" s="125" t="str">
        <f>IF(b_BDVSA!M1190&lt;&gt;"",ABS(b_BDVSA!M1190),"")</f>
        <v/>
      </c>
      <c r="O1190" s="125" t="str">
        <f>IF(AND(b_BDVSA!M1190&lt;&gt;"",b_BDVSA!M1190&lt;&gt;0)=TRUE,IF(b_BDVSA!M1190&gt;0,"D","A"),"")</f>
        <v/>
      </c>
      <c r="P1190" s="126" t="str">
        <f>IF(b_BDVSA!N1190&lt;&gt;"",ABS(b_BDVSA!N1190),"")</f>
        <v/>
      </c>
      <c r="Q1190" s="125" t="str">
        <f>IF(b_BDVSA!Q1190&lt;&gt;"",ABS(b_BDVSA!Q1190),"")</f>
        <v/>
      </c>
      <c r="R1190" s="125" t="str">
        <f>IF(AND(b_BDVSA!Q1190&lt;&gt;"",b_BDVSA!Q1190&lt;&gt;0)=TRUE,IF(b_BDVSA!Q1190&gt;0,"D","A"),"")</f>
        <v/>
      </c>
      <c r="S1190" s="125" t="str">
        <f>IF(b_BDVSA!R1190&lt;&gt;"",ABS(b_BDVSA!R1190),"")</f>
        <v/>
      </c>
      <c r="T1190" s="125" t="str">
        <f>IF(AND(b_BDVSA!R1190&lt;&gt;"",b_BDVSA!R1190&lt;&gt;0)=TRUE,IF(b_BDVSA!R1190&gt;0,"D","A"),"")</f>
        <v/>
      </c>
      <c r="U1190" s="126" t="str">
        <f>IF(b_BDVSA!S1190&lt;&gt;"",ABS(b_BDVSA!S1190),"")</f>
        <v/>
      </c>
      <c r="V1190" s="125" t="str">
        <f>IF(b_BDVSA!V1190&lt;&gt;"",ABS(b_BDVSA!V1190),"")</f>
        <v/>
      </c>
      <c r="W1190" s="125" t="str">
        <f>IF(AND(b_BDVSA!V1190&lt;&gt;"",b_BDVSA!V1190&lt;&gt;0)=TRUE,IF(b_BDVSA!V1190&gt;0,"D","A"),"")</f>
        <v/>
      </c>
      <c r="X1190" s="125" t="str">
        <f>IF(b_BDVSA!W1190&lt;&gt;"",ABS(b_BDVSA!W1190),"")</f>
        <v/>
      </c>
      <c r="Y1190" s="125" t="str">
        <f>IF(AND(b_BDVSA!W1190&lt;&gt;"",b_BDVSA!W1190&lt;&gt;0)=TRUE,IF(b_BDVSA!W1190&gt;0,"D","A"),"")</f>
        <v/>
      </c>
      <c r="Z1190" s="126" t="str">
        <f>IF(b_BDVSA!X1190&lt;&gt;"",ABS(b_BDVSA!X1190),"")</f>
        <v/>
      </c>
    </row>
    <row r="1191" spans="1:26">
      <c r="A1191" s="117" t="str">
        <f>IF(dati_pdc!A1187&lt;&gt;"",IF(dati_pdc!D1187=1,RIGHT(dati_pdc!A1187,dati_pdc!E1187),dati_pdc!A1187),"")</f>
        <v/>
      </c>
      <c r="B1191" s="117" t="str">
        <f>IF(dati_pdc!B1187&lt;&gt;"",dati_pdc!B1187,"")</f>
        <v/>
      </c>
      <c r="C1191" s="117" t="str">
        <f>IF(dati_pdc!C1187&lt;&gt;"",dati_pdc!C1187,"")</f>
        <v/>
      </c>
      <c r="D1191" s="117" t="str">
        <f>IF(dati_pdc!D1187&lt;&gt;"",dati_pdc!D1187,"")</f>
        <v/>
      </c>
      <c r="E1191" s="125" t="str">
        <f>IF(b_BDVSA!F1191&lt;&gt;"",ABS(b_BDVSA!F1191),"")</f>
        <v/>
      </c>
      <c r="F1191" s="125" t="str">
        <f>IF(AND(b_BDVSA!F1191&lt;&gt;"",b_BDVSA!F1191&lt;&gt;0)=TRUE,IF(b_BDVSA!F1191&gt;0,"D","A"),"")</f>
        <v/>
      </c>
      <c r="G1191" s="125" t="str">
        <f>IF(b_BDVSA!G1191&lt;&gt;"",ABS(b_BDVSA!G1191),"")</f>
        <v/>
      </c>
      <c r="H1191" s="125" t="str">
        <f>IF(AND(b_BDVSA!G1191&lt;&gt;"",b_BDVSA!G1191&lt;&gt;0)=TRUE,IF(b_BDVSA!G1191&gt;0,"D","A"),"")</f>
        <v/>
      </c>
      <c r="I1191" s="125" t="str">
        <f>IF(b_BDVSA!H1191&lt;&gt;"",ABS(b_BDVSA!H1191),"")</f>
        <v/>
      </c>
      <c r="J1191" s="125" t="str">
        <f>IF(AND(b_BDVSA!H1191&lt;&gt;"",b_BDVSA!H1191&lt;&gt;0)=TRUE,IF(b_BDVSA!H1191&gt;0,"D","A"),"")</f>
        <v/>
      </c>
      <c r="K1191" s="126" t="str">
        <f>IF(b_BDVSA!I1191&lt;&gt;"",ABS(b_BDVSA!I1191),"")</f>
        <v/>
      </c>
      <c r="L1191" s="125" t="str">
        <f>IF(b_BDVSA!L1191&lt;&gt;"",ABS(b_BDVSA!L1191),"")</f>
        <v/>
      </c>
      <c r="M1191" s="125" t="str">
        <f>IF(AND(b_BDVSA!L1191&lt;&gt;"",b_BDVSA!L1191&lt;&gt;0)=TRUE,IF(b_BDVSA!L1191&gt;0,"D","A"),"")</f>
        <v/>
      </c>
      <c r="N1191" s="125" t="str">
        <f>IF(b_BDVSA!M1191&lt;&gt;"",ABS(b_BDVSA!M1191),"")</f>
        <v/>
      </c>
      <c r="O1191" s="125" t="str">
        <f>IF(AND(b_BDVSA!M1191&lt;&gt;"",b_BDVSA!M1191&lt;&gt;0)=TRUE,IF(b_BDVSA!M1191&gt;0,"D","A"),"")</f>
        <v/>
      </c>
      <c r="P1191" s="126" t="str">
        <f>IF(b_BDVSA!N1191&lt;&gt;"",ABS(b_BDVSA!N1191),"")</f>
        <v/>
      </c>
      <c r="Q1191" s="125" t="str">
        <f>IF(b_BDVSA!Q1191&lt;&gt;"",ABS(b_BDVSA!Q1191),"")</f>
        <v/>
      </c>
      <c r="R1191" s="125" t="str">
        <f>IF(AND(b_BDVSA!Q1191&lt;&gt;"",b_BDVSA!Q1191&lt;&gt;0)=TRUE,IF(b_BDVSA!Q1191&gt;0,"D","A"),"")</f>
        <v/>
      </c>
      <c r="S1191" s="125" t="str">
        <f>IF(b_BDVSA!R1191&lt;&gt;"",ABS(b_BDVSA!R1191),"")</f>
        <v/>
      </c>
      <c r="T1191" s="125" t="str">
        <f>IF(AND(b_BDVSA!R1191&lt;&gt;"",b_BDVSA!R1191&lt;&gt;0)=TRUE,IF(b_BDVSA!R1191&gt;0,"D","A"),"")</f>
        <v/>
      </c>
      <c r="U1191" s="126" t="str">
        <f>IF(b_BDVSA!S1191&lt;&gt;"",ABS(b_BDVSA!S1191),"")</f>
        <v/>
      </c>
      <c r="V1191" s="125" t="str">
        <f>IF(b_BDVSA!V1191&lt;&gt;"",ABS(b_BDVSA!V1191),"")</f>
        <v/>
      </c>
      <c r="W1191" s="125" t="str">
        <f>IF(AND(b_BDVSA!V1191&lt;&gt;"",b_BDVSA!V1191&lt;&gt;0)=TRUE,IF(b_BDVSA!V1191&gt;0,"D","A"),"")</f>
        <v/>
      </c>
      <c r="X1191" s="125" t="str">
        <f>IF(b_BDVSA!W1191&lt;&gt;"",ABS(b_BDVSA!W1191),"")</f>
        <v/>
      </c>
      <c r="Y1191" s="125" t="str">
        <f>IF(AND(b_BDVSA!W1191&lt;&gt;"",b_BDVSA!W1191&lt;&gt;0)=TRUE,IF(b_BDVSA!W1191&gt;0,"D","A"),"")</f>
        <v/>
      </c>
      <c r="Z1191" s="126" t="str">
        <f>IF(b_BDVSA!X1191&lt;&gt;"",ABS(b_BDVSA!X1191),"")</f>
        <v/>
      </c>
    </row>
    <row r="1192" spans="1:26">
      <c r="A1192" s="117" t="str">
        <f>IF(dati_pdc!A1188&lt;&gt;"",IF(dati_pdc!D1188=1,RIGHT(dati_pdc!A1188,dati_pdc!E1188),dati_pdc!A1188),"")</f>
        <v/>
      </c>
      <c r="B1192" s="117" t="str">
        <f>IF(dati_pdc!B1188&lt;&gt;"",dati_pdc!B1188,"")</f>
        <v/>
      </c>
      <c r="C1192" s="117" t="str">
        <f>IF(dati_pdc!C1188&lt;&gt;"",dati_pdc!C1188,"")</f>
        <v/>
      </c>
      <c r="D1192" s="117" t="str">
        <f>IF(dati_pdc!D1188&lt;&gt;"",dati_pdc!D1188,"")</f>
        <v/>
      </c>
      <c r="E1192" s="125" t="str">
        <f>IF(b_BDVSA!F1192&lt;&gt;"",ABS(b_BDVSA!F1192),"")</f>
        <v/>
      </c>
      <c r="F1192" s="125" t="str">
        <f>IF(AND(b_BDVSA!F1192&lt;&gt;"",b_BDVSA!F1192&lt;&gt;0)=TRUE,IF(b_BDVSA!F1192&gt;0,"D","A"),"")</f>
        <v/>
      </c>
      <c r="G1192" s="125" t="str">
        <f>IF(b_BDVSA!G1192&lt;&gt;"",ABS(b_BDVSA!G1192),"")</f>
        <v/>
      </c>
      <c r="H1192" s="125" t="str">
        <f>IF(AND(b_BDVSA!G1192&lt;&gt;"",b_BDVSA!G1192&lt;&gt;0)=TRUE,IF(b_BDVSA!G1192&gt;0,"D","A"),"")</f>
        <v/>
      </c>
      <c r="I1192" s="125" t="str">
        <f>IF(b_BDVSA!H1192&lt;&gt;"",ABS(b_BDVSA!H1192),"")</f>
        <v/>
      </c>
      <c r="J1192" s="125" t="str">
        <f>IF(AND(b_BDVSA!H1192&lt;&gt;"",b_BDVSA!H1192&lt;&gt;0)=TRUE,IF(b_BDVSA!H1192&gt;0,"D","A"),"")</f>
        <v/>
      </c>
      <c r="K1192" s="126" t="str">
        <f>IF(b_BDVSA!I1192&lt;&gt;"",ABS(b_BDVSA!I1192),"")</f>
        <v/>
      </c>
      <c r="L1192" s="125" t="str">
        <f>IF(b_BDVSA!L1192&lt;&gt;"",ABS(b_BDVSA!L1192),"")</f>
        <v/>
      </c>
      <c r="M1192" s="125" t="str">
        <f>IF(AND(b_BDVSA!L1192&lt;&gt;"",b_BDVSA!L1192&lt;&gt;0)=TRUE,IF(b_BDVSA!L1192&gt;0,"D","A"),"")</f>
        <v/>
      </c>
      <c r="N1192" s="125" t="str">
        <f>IF(b_BDVSA!M1192&lt;&gt;"",ABS(b_BDVSA!M1192),"")</f>
        <v/>
      </c>
      <c r="O1192" s="125" t="str">
        <f>IF(AND(b_BDVSA!M1192&lt;&gt;"",b_BDVSA!M1192&lt;&gt;0)=TRUE,IF(b_BDVSA!M1192&gt;0,"D","A"),"")</f>
        <v/>
      </c>
      <c r="P1192" s="126" t="str">
        <f>IF(b_BDVSA!N1192&lt;&gt;"",ABS(b_BDVSA!N1192),"")</f>
        <v/>
      </c>
      <c r="Q1192" s="125" t="str">
        <f>IF(b_BDVSA!Q1192&lt;&gt;"",ABS(b_BDVSA!Q1192),"")</f>
        <v/>
      </c>
      <c r="R1192" s="125" t="str">
        <f>IF(AND(b_BDVSA!Q1192&lt;&gt;"",b_BDVSA!Q1192&lt;&gt;0)=TRUE,IF(b_BDVSA!Q1192&gt;0,"D","A"),"")</f>
        <v/>
      </c>
      <c r="S1192" s="125" t="str">
        <f>IF(b_BDVSA!R1192&lt;&gt;"",ABS(b_BDVSA!R1192),"")</f>
        <v/>
      </c>
      <c r="T1192" s="125" t="str">
        <f>IF(AND(b_BDVSA!R1192&lt;&gt;"",b_BDVSA!R1192&lt;&gt;0)=TRUE,IF(b_BDVSA!R1192&gt;0,"D","A"),"")</f>
        <v/>
      </c>
      <c r="U1192" s="126" t="str">
        <f>IF(b_BDVSA!S1192&lt;&gt;"",ABS(b_BDVSA!S1192),"")</f>
        <v/>
      </c>
      <c r="V1192" s="125" t="str">
        <f>IF(b_BDVSA!V1192&lt;&gt;"",ABS(b_BDVSA!V1192),"")</f>
        <v/>
      </c>
      <c r="W1192" s="125" t="str">
        <f>IF(AND(b_BDVSA!V1192&lt;&gt;"",b_BDVSA!V1192&lt;&gt;0)=TRUE,IF(b_BDVSA!V1192&gt;0,"D","A"),"")</f>
        <v/>
      </c>
      <c r="X1192" s="125" t="str">
        <f>IF(b_BDVSA!W1192&lt;&gt;"",ABS(b_BDVSA!W1192),"")</f>
        <v/>
      </c>
      <c r="Y1192" s="125" t="str">
        <f>IF(AND(b_BDVSA!W1192&lt;&gt;"",b_BDVSA!W1192&lt;&gt;0)=TRUE,IF(b_BDVSA!W1192&gt;0,"D","A"),"")</f>
        <v/>
      </c>
      <c r="Z1192" s="126" t="str">
        <f>IF(b_BDVSA!X1192&lt;&gt;"",ABS(b_BDVSA!X1192),"")</f>
        <v/>
      </c>
    </row>
    <row r="1193" spans="1:26">
      <c r="A1193" s="117" t="str">
        <f>IF(dati_pdc!A1189&lt;&gt;"",IF(dati_pdc!D1189=1,RIGHT(dati_pdc!A1189,dati_pdc!E1189),dati_pdc!A1189),"")</f>
        <v/>
      </c>
      <c r="B1193" s="117" t="str">
        <f>IF(dati_pdc!B1189&lt;&gt;"",dati_pdc!B1189,"")</f>
        <v/>
      </c>
      <c r="C1193" s="117" t="str">
        <f>IF(dati_pdc!C1189&lt;&gt;"",dati_pdc!C1189,"")</f>
        <v/>
      </c>
      <c r="D1193" s="117" t="str">
        <f>IF(dati_pdc!D1189&lt;&gt;"",dati_pdc!D1189,"")</f>
        <v/>
      </c>
      <c r="E1193" s="125" t="str">
        <f>IF(b_BDVSA!F1193&lt;&gt;"",ABS(b_BDVSA!F1193),"")</f>
        <v/>
      </c>
      <c r="F1193" s="125" t="str">
        <f>IF(AND(b_BDVSA!F1193&lt;&gt;"",b_BDVSA!F1193&lt;&gt;0)=TRUE,IF(b_BDVSA!F1193&gt;0,"D","A"),"")</f>
        <v/>
      </c>
      <c r="G1193" s="125" t="str">
        <f>IF(b_BDVSA!G1193&lt;&gt;"",ABS(b_BDVSA!G1193),"")</f>
        <v/>
      </c>
      <c r="H1193" s="125" t="str">
        <f>IF(AND(b_BDVSA!G1193&lt;&gt;"",b_BDVSA!G1193&lt;&gt;0)=TRUE,IF(b_BDVSA!G1193&gt;0,"D","A"),"")</f>
        <v/>
      </c>
      <c r="I1193" s="125" t="str">
        <f>IF(b_BDVSA!H1193&lt;&gt;"",ABS(b_BDVSA!H1193),"")</f>
        <v/>
      </c>
      <c r="J1193" s="125" t="str">
        <f>IF(AND(b_BDVSA!H1193&lt;&gt;"",b_BDVSA!H1193&lt;&gt;0)=TRUE,IF(b_BDVSA!H1193&gt;0,"D","A"),"")</f>
        <v/>
      </c>
      <c r="K1193" s="126" t="str">
        <f>IF(b_BDVSA!I1193&lt;&gt;"",ABS(b_BDVSA!I1193),"")</f>
        <v/>
      </c>
      <c r="L1193" s="125" t="str">
        <f>IF(b_BDVSA!L1193&lt;&gt;"",ABS(b_BDVSA!L1193),"")</f>
        <v/>
      </c>
      <c r="M1193" s="125" t="str">
        <f>IF(AND(b_BDVSA!L1193&lt;&gt;"",b_BDVSA!L1193&lt;&gt;0)=TRUE,IF(b_BDVSA!L1193&gt;0,"D","A"),"")</f>
        <v/>
      </c>
      <c r="N1193" s="125" t="str">
        <f>IF(b_BDVSA!M1193&lt;&gt;"",ABS(b_BDVSA!M1193),"")</f>
        <v/>
      </c>
      <c r="O1193" s="125" t="str">
        <f>IF(AND(b_BDVSA!M1193&lt;&gt;"",b_BDVSA!M1193&lt;&gt;0)=TRUE,IF(b_BDVSA!M1193&gt;0,"D","A"),"")</f>
        <v/>
      </c>
      <c r="P1193" s="126" t="str">
        <f>IF(b_BDVSA!N1193&lt;&gt;"",ABS(b_BDVSA!N1193),"")</f>
        <v/>
      </c>
      <c r="Q1193" s="125" t="str">
        <f>IF(b_BDVSA!Q1193&lt;&gt;"",ABS(b_BDVSA!Q1193),"")</f>
        <v/>
      </c>
      <c r="R1193" s="125" t="str">
        <f>IF(AND(b_BDVSA!Q1193&lt;&gt;"",b_BDVSA!Q1193&lt;&gt;0)=TRUE,IF(b_BDVSA!Q1193&gt;0,"D","A"),"")</f>
        <v/>
      </c>
      <c r="S1193" s="125" t="str">
        <f>IF(b_BDVSA!R1193&lt;&gt;"",ABS(b_BDVSA!R1193),"")</f>
        <v/>
      </c>
      <c r="T1193" s="125" t="str">
        <f>IF(AND(b_BDVSA!R1193&lt;&gt;"",b_BDVSA!R1193&lt;&gt;0)=TRUE,IF(b_BDVSA!R1193&gt;0,"D","A"),"")</f>
        <v/>
      </c>
      <c r="U1193" s="126" t="str">
        <f>IF(b_BDVSA!S1193&lt;&gt;"",ABS(b_BDVSA!S1193),"")</f>
        <v/>
      </c>
      <c r="V1193" s="125" t="str">
        <f>IF(b_BDVSA!V1193&lt;&gt;"",ABS(b_BDVSA!V1193),"")</f>
        <v/>
      </c>
      <c r="W1193" s="125" t="str">
        <f>IF(AND(b_BDVSA!V1193&lt;&gt;"",b_BDVSA!V1193&lt;&gt;0)=TRUE,IF(b_BDVSA!V1193&gt;0,"D","A"),"")</f>
        <v/>
      </c>
      <c r="X1193" s="125" t="str">
        <f>IF(b_BDVSA!W1193&lt;&gt;"",ABS(b_BDVSA!W1193),"")</f>
        <v/>
      </c>
      <c r="Y1193" s="125" t="str">
        <f>IF(AND(b_BDVSA!W1193&lt;&gt;"",b_BDVSA!W1193&lt;&gt;0)=TRUE,IF(b_BDVSA!W1193&gt;0,"D","A"),"")</f>
        <v/>
      </c>
      <c r="Z1193" s="126" t="str">
        <f>IF(b_BDVSA!X1193&lt;&gt;"",ABS(b_BDVSA!X1193),"")</f>
        <v/>
      </c>
    </row>
    <row r="1194" spans="1:26">
      <c r="A1194" s="117" t="str">
        <f>IF(dati_pdc!A1190&lt;&gt;"",IF(dati_pdc!D1190=1,RIGHT(dati_pdc!A1190,dati_pdc!E1190),dati_pdc!A1190),"")</f>
        <v/>
      </c>
      <c r="B1194" s="117" t="str">
        <f>IF(dati_pdc!B1190&lt;&gt;"",dati_pdc!B1190,"")</f>
        <v/>
      </c>
      <c r="C1194" s="117" t="str">
        <f>IF(dati_pdc!C1190&lt;&gt;"",dati_pdc!C1190,"")</f>
        <v/>
      </c>
      <c r="D1194" s="117" t="str">
        <f>IF(dati_pdc!D1190&lt;&gt;"",dati_pdc!D1190,"")</f>
        <v/>
      </c>
      <c r="E1194" s="125" t="str">
        <f>IF(b_BDVSA!F1194&lt;&gt;"",ABS(b_BDVSA!F1194),"")</f>
        <v/>
      </c>
      <c r="F1194" s="125" t="str">
        <f>IF(AND(b_BDVSA!F1194&lt;&gt;"",b_BDVSA!F1194&lt;&gt;0)=TRUE,IF(b_BDVSA!F1194&gt;0,"D","A"),"")</f>
        <v/>
      </c>
      <c r="G1194" s="125" t="str">
        <f>IF(b_BDVSA!G1194&lt;&gt;"",ABS(b_BDVSA!G1194),"")</f>
        <v/>
      </c>
      <c r="H1194" s="125" t="str">
        <f>IF(AND(b_BDVSA!G1194&lt;&gt;"",b_BDVSA!G1194&lt;&gt;0)=TRUE,IF(b_BDVSA!G1194&gt;0,"D","A"),"")</f>
        <v/>
      </c>
      <c r="I1194" s="125" t="str">
        <f>IF(b_BDVSA!H1194&lt;&gt;"",ABS(b_BDVSA!H1194),"")</f>
        <v/>
      </c>
      <c r="J1194" s="125" t="str">
        <f>IF(AND(b_BDVSA!H1194&lt;&gt;"",b_BDVSA!H1194&lt;&gt;0)=TRUE,IF(b_BDVSA!H1194&gt;0,"D","A"),"")</f>
        <v/>
      </c>
      <c r="K1194" s="126" t="str">
        <f>IF(b_BDVSA!I1194&lt;&gt;"",ABS(b_BDVSA!I1194),"")</f>
        <v/>
      </c>
      <c r="L1194" s="125" t="str">
        <f>IF(b_BDVSA!L1194&lt;&gt;"",ABS(b_BDVSA!L1194),"")</f>
        <v/>
      </c>
      <c r="M1194" s="125" t="str">
        <f>IF(AND(b_BDVSA!L1194&lt;&gt;"",b_BDVSA!L1194&lt;&gt;0)=TRUE,IF(b_BDVSA!L1194&gt;0,"D","A"),"")</f>
        <v/>
      </c>
      <c r="N1194" s="125" t="str">
        <f>IF(b_BDVSA!M1194&lt;&gt;"",ABS(b_BDVSA!M1194),"")</f>
        <v/>
      </c>
      <c r="O1194" s="125" t="str">
        <f>IF(AND(b_BDVSA!M1194&lt;&gt;"",b_BDVSA!M1194&lt;&gt;0)=TRUE,IF(b_BDVSA!M1194&gt;0,"D","A"),"")</f>
        <v/>
      </c>
      <c r="P1194" s="126" t="str">
        <f>IF(b_BDVSA!N1194&lt;&gt;"",ABS(b_BDVSA!N1194),"")</f>
        <v/>
      </c>
      <c r="Q1194" s="125" t="str">
        <f>IF(b_BDVSA!Q1194&lt;&gt;"",ABS(b_BDVSA!Q1194),"")</f>
        <v/>
      </c>
      <c r="R1194" s="125" t="str">
        <f>IF(AND(b_BDVSA!Q1194&lt;&gt;"",b_BDVSA!Q1194&lt;&gt;0)=TRUE,IF(b_BDVSA!Q1194&gt;0,"D","A"),"")</f>
        <v/>
      </c>
      <c r="S1194" s="125" t="str">
        <f>IF(b_BDVSA!R1194&lt;&gt;"",ABS(b_BDVSA!R1194),"")</f>
        <v/>
      </c>
      <c r="T1194" s="125" t="str">
        <f>IF(AND(b_BDVSA!R1194&lt;&gt;"",b_BDVSA!R1194&lt;&gt;0)=TRUE,IF(b_BDVSA!R1194&gt;0,"D","A"),"")</f>
        <v/>
      </c>
      <c r="U1194" s="126" t="str">
        <f>IF(b_BDVSA!S1194&lt;&gt;"",ABS(b_BDVSA!S1194),"")</f>
        <v/>
      </c>
      <c r="V1194" s="125" t="str">
        <f>IF(b_BDVSA!V1194&lt;&gt;"",ABS(b_BDVSA!V1194),"")</f>
        <v/>
      </c>
      <c r="W1194" s="125" t="str">
        <f>IF(AND(b_BDVSA!V1194&lt;&gt;"",b_BDVSA!V1194&lt;&gt;0)=TRUE,IF(b_BDVSA!V1194&gt;0,"D","A"),"")</f>
        <v/>
      </c>
      <c r="X1194" s="125" t="str">
        <f>IF(b_BDVSA!W1194&lt;&gt;"",ABS(b_BDVSA!W1194),"")</f>
        <v/>
      </c>
      <c r="Y1194" s="125" t="str">
        <f>IF(AND(b_BDVSA!W1194&lt;&gt;"",b_BDVSA!W1194&lt;&gt;0)=TRUE,IF(b_BDVSA!W1194&gt;0,"D","A"),"")</f>
        <v/>
      </c>
      <c r="Z1194" s="126" t="str">
        <f>IF(b_BDVSA!X1194&lt;&gt;"",ABS(b_BDVSA!X1194),"")</f>
        <v/>
      </c>
    </row>
    <row r="1195" spans="1:26">
      <c r="A1195" s="117" t="str">
        <f>IF(dati_pdc!A1191&lt;&gt;"",IF(dati_pdc!D1191=1,RIGHT(dati_pdc!A1191,dati_pdc!E1191),dati_pdc!A1191),"")</f>
        <v/>
      </c>
      <c r="B1195" s="117" t="str">
        <f>IF(dati_pdc!B1191&lt;&gt;"",dati_pdc!B1191,"")</f>
        <v/>
      </c>
      <c r="C1195" s="117" t="str">
        <f>IF(dati_pdc!C1191&lt;&gt;"",dati_pdc!C1191,"")</f>
        <v/>
      </c>
      <c r="D1195" s="117" t="str">
        <f>IF(dati_pdc!D1191&lt;&gt;"",dati_pdc!D1191,"")</f>
        <v/>
      </c>
      <c r="E1195" s="125" t="str">
        <f>IF(b_BDVSA!F1195&lt;&gt;"",ABS(b_BDVSA!F1195),"")</f>
        <v/>
      </c>
      <c r="F1195" s="125" t="str">
        <f>IF(AND(b_BDVSA!F1195&lt;&gt;"",b_BDVSA!F1195&lt;&gt;0)=TRUE,IF(b_BDVSA!F1195&gt;0,"D","A"),"")</f>
        <v/>
      </c>
      <c r="G1195" s="125" t="str">
        <f>IF(b_BDVSA!G1195&lt;&gt;"",ABS(b_BDVSA!G1195),"")</f>
        <v/>
      </c>
      <c r="H1195" s="125" t="str">
        <f>IF(AND(b_BDVSA!G1195&lt;&gt;"",b_BDVSA!G1195&lt;&gt;0)=TRUE,IF(b_BDVSA!G1195&gt;0,"D","A"),"")</f>
        <v/>
      </c>
      <c r="I1195" s="125" t="str">
        <f>IF(b_BDVSA!H1195&lt;&gt;"",ABS(b_BDVSA!H1195),"")</f>
        <v/>
      </c>
      <c r="J1195" s="125" t="str">
        <f>IF(AND(b_BDVSA!H1195&lt;&gt;"",b_BDVSA!H1195&lt;&gt;0)=TRUE,IF(b_BDVSA!H1195&gt;0,"D","A"),"")</f>
        <v/>
      </c>
      <c r="K1195" s="126" t="str">
        <f>IF(b_BDVSA!I1195&lt;&gt;"",ABS(b_BDVSA!I1195),"")</f>
        <v/>
      </c>
      <c r="L1195" s="125" t="str">
        <f>IF(b_BDVSA!L1195&lt;&gt;"",ABS(b_BDVSA!L1195),"")</f>
        <v/>
      </c>
      <c r="M1195" s="125" t="str">
        <f>IF(AND(b_BDVSA!L1195&lt;&gt;"",b_BDVSA!L1195&lt;&gt;0)=TRUE,IF(b_BDVSA!L1195&gt;0,"D","A"),"")</f>
        <v/>
      </c>
      <c r="N1195" s="125" t="str">
        <f>IF(b_BDVSA!M1195&lt;&gt;"",ABS(b_BDVSA!M1195),"")</f>
        <v/>
      </c>
      <c r="O1195" s="125" t="str">
        <f>IF(AND(b_BDVSA!M1195&lt;&gt;"",b_BDVSA!M1195&lt;&gt;0)=TRUE,IF(b_BDVSA!M1195&gt;0,"D","A"),"")</f>
        <v/>
      </c>
      <c r="P1195" s="126" t="str">
        <f>IF(b_BDVSA!N1195&lt;&gt;"",ABS(b_BDVSA!N1195),"")</f>
        <v/>
      </c>
      <c r="Q1195" s="125" t="str">
        <f>IF(b_BDVSA!Q1195&lt;&gt;"",ABS(b_BDVSA!Q1195),"")</f>
        <v/>
      </c>
      <c r="R1195" s="125" t="str">
        <f>IF(AND(b_BDVSA!Q1195&lt;&gt;"",b_BDVSA!Q1195&lt;&gt;0)=TRUE,IF(b_BDVSA!Q1195&gt;0,"D","A"),"")</f>
        <v/>
      </c>
      <c r="S1195" s="125" t="str">
        <f>IF(b_BDVSA!R1195&lt;&gt;"",ABS(b_BDVSA!R1195),"")</f>
        <v/>
      </c>
      <c r="T1195" s="125" t="str">
        <f>IF(AND(b_BDVSA!R1195&lt;&gt;"",b_BDVSA!R1195&lt;&gt;0)=TRUE,IF(b_BDVSA!R1195&gt;0,"D","A"),"")</f>
        <v/>
      </c>
      <c r="U1195" s="126" t="str">
        <f>IF(b_BDVSA!S1195&lt;&gt;"",ABS(b_BDVSA!S1195),"")</f>
        <v/>
      </c>
      <c r="V1195" s="125" t="str">
        <f>IF(b_BDVSA!V1195&lt;&gt;"",ABS(b_BDVSA!V1195),"")</f>
        <v/>
      </c>
      <c r="W1195" s="125" t="str">
        <f>IF(AND(b_BDVSA!V1195&lt;&gt;"",b_BDVSA!V1195&lt;&gt;0)=TRUE,IF(b_BDVSA!V1195&gt;0,"D","A"),"")</f>
        <v/>
      </c>
      <c r="X1195" s="125" t="str">
        <f>IF(b_BDVSA!W1195&lt;&gt;"",ABS(b_BDVSA!W1195),"")</f>
        <v/>
      </c>
      <c r="Y1195" s="125" t="str">
        <f>IF(AND(b_BDVSA!W1195&lt;&gt;"",b_BDVSA!W1195&lt;&gt;0)=TRUE,IF(b_BDVSA!W1195&gt;0,"D","A"),"")</f>
        <v/>
      </c>
      <c r="Z1195" s="126" t="str">
        <f>IF(b_BDVSA!X1195&lt;&gt;"",ABS(b_BDVSA!X1195),"")</f>
        <v/>
      </c>
    </row>
    <row r="1196" spans="1:26">
      <c r="A1196" s="117" t="str">
        <f>IF(dati_pdc!A1192&lt;&gt;"",IF(dati_pdc!D1192=1,RIGHT(dati_pdc!A1192,dati_pdc!E1192),dati_pdc!A1192),"")</f>
        <v/>
      </c>
      <c r="B1196" s="117" t="str">
        <f>IF(dati_pdc!B1192&lt;&gt;"",dati_pdc!B1192,"")</f>
        <v/>
      </c>
      <c r="C1196" s="117" t="str">
        <f>IF(dati_pdc!C1192&lt;&gt;"",dati_pdc!C1192,"")</f>
        <v/>
      </c>
      <c r="D1196" s="117" t="str">
        <f>IF(dati_pdc!D1192&lt;&gt;"",dati_pdc!D1192,"")</f>
        <v/>
      </c>
      <c r="E1196" s="125" t="str">
        <f>IF(b_BDVSA!F1196&lt;&gt;"",ABS(b_BDVSA!F1196),"")</f>
        <v/>
      </c>
      <c r="F1196" s="125" t="str">
        <f>IF(AND(b_BDVSA!F1196&lt;&gt;"",b_BDVSA!F1196&lt;&gt;0)=TRUE,IF(b_BDVSA!F1196&gt;0,"D","A"),"")</f>
        <v/>
      </c>
      <c r="G1196" s="125" t="str">
        <f>IF(b_BDVSA!G1196&lt;&gt;"",ABS(b_BDVSA!G1196),"")</f>
        <v/>
      </c>
      <c r="H1196" s="125" t="str">
        <f>IF(AND(b_BDVSA!G1196&lt;&gt;"",b_BDVSA!G1196&lt;&gt;0)=TRUE,IF(b_BDVSA!G1196&gt;0,"D","A"),"")</f>
        <v/>
      </c>
      <c r="I1196" s="125" t="str">
        <f>IF(b_BDVSA!H1196&lt;&gt;"",ABS(b_BDVSA!H1196),"")</f>
        <v/>
      </c>
      <c r="J1196" s="125" t="str">
        <f>IF(AND(b_BDVSA!H1196&lt;&gt;"",b_BDVSA!H1196&lt;&gt;0)=TRUE,IF(b_BDVSA!H1196&gt;0,"D","A"),"")</f>
        <v/>
      </c>
      <c r="K1196" s="126" t="str">
        <f>IF(b_BDVSA!I1196&lt;&gt;"",ABS(b_BDVSA!I1196),"")</f>
        <v/>
      </c>
      <c r="L1196" s="125" t="str">
        <f>IF(b_BDVSA!L1196&lt;&gt;"",ABS(b_BDVSA!L1196),"")</f>
        <v/>
      </c>
      <c r="M1196" s="125" t="str">
        <f>IF(AND(b_BDVSA!L1196&lt;&gt;"",b_BDVSA!L1196&lt;&gt;0)=TRUE,IF(b_BDVSA!L1196&gt;0,"D","A"),"")</f>
        <v/>
      </c>
      <c r="N1196" s="125" t="str">
        <f>IF(b_BDVSA!M1196&lt;&gt;"",ABS(b_BDVSA!M1196),"")</f>
        <v/>
      </c>
      <c r="O1196" s="125" t="str">
        <f>IF(AND(b_BDVSA!M1196&lt;&gt;"",b_BDVSA!M1196&lt;&gt;0)=TRUE,IF(b_BDVSA!M1196&gt;0,"D","A"),"")</f>
        <v/>
      </c>
      <c r="P1196" s="126" t="str">
        <f>IF(b_BDVSA!N1196&lt;&gt;"",ABS(b_BDVSA!N1196),"")</f>
        <v/>
      </c>
      <c r="Q1196" s="125" t="str">
        <f>IF(b_BDVSA!Q1196&lt;&gt;"",ABS(b_BDVSA!Q1196),"")</f>
        <v/>
      </c>
      <c r="R1196" s="125" t="str">
        <f>IF(AND(b_BDVSA!Q1196&lt;&gt;"",b_BDVSA!Q1196&lt;&gt;0)=TRUE,IF(b_BDVSA!Q1196&gt;0,"D","A"),"")</f>
        <v/>
      </c>
      <c r="S1196" s="125" t="str">
        <f>IF(b_BDVSA!R1196&lt;&gt;"",ABS(b_BDVSA!R1196),"")</f>
        <v/>
      </c>
      <c r="T1196" s="125" t="str">
        <f>IF(AND(b_BDVSA!R1196&lt;&gt;"",b_BDVSA!R1196&lt;&gt;0)=TRUE,IF(b_BDVSA!R1196&gt;0,"D","A"),"")</f>
        <v/>
      </c>
      <c r="U1196" s="126" t="str">
        <f>IF(b_BDVSA!S1196&lt;&gt;"",ABS(b_BDVSA!S1196),"")</f>
        <v/>
      </c>
      <c r="V1196" s="125" t="str">
        <f>IF(b_BDVSA!V1196&lt;&gt;"",ABS(b_BDVSA!V1196),"")</f>
        <v/>
      </c>
      <c r="W1196" s="125" t="str">
        <f>IF(AND(b_BDVSA!V1196&lt;&gt;"",b_BDVSA!V1196&lt;&gt;0)=TRUE,IF(b_BDVSA!V1196&gt;0,"D","A"),"")</f>
        <v/>
      </c>
      <c r="X1196" s="125" t="str">
        <f>IF(b_BDVSA!W1196&lt;&gt;"",ABS(b_BDVSA!W1196),"")</f>
        <v/>
      </c>
      <c r="Y1196" s="125" t="str">
        <f>IF(AND(b_BDVSA!W1196&lt;&gt;"",b_BDVSA!W1196&lt;&gt;0)=TRUE,IF(b_BDVSA!W1196&gt;0,"D","A"),"")</f>
        <v/>
      </c>
      <c r="Z1196" s="126" t="str">
        <f>IF(b_BDVSA!X1196&lt;&gt;"",ABS(b_BDVSA!X1196),"")</f>
        <v/>
      </c>
    </row>
    <row r="1197" spans="1:26">
      <c r="A1197" s="117" t="str">
        <f>IF(dati_pdc!A1193&lt;&gt;"",IF(dati_pdc!D1193=1,RIGHT(dati_pdc!A1193,dati_pdc!E1193),dati_pdc!A1193),"")</f>
        <v/>
      </c>
      <c r="B1197" s="117" t="str">
        <f>IF(dati_pdc!B1193&lt;&gt;"",dati_pdc!B1193,"")</f>
        <v/>
      </c>
      <c r="C1197" s="117" t="str">
        <f>IF(dati_pdc!C1193&lt;&gt;"",dati_pdc!C1193,"")</f>
        <v/>
      </c>
      <c r="D1197" s="117" t="str">
        <f>IF(dati_pdc!D1193&lt;&gt;"",dati_pdc!D1193,"")</f>
        <v/>
      </c>
      <c r="E1197" s="125" t="str">
        <f>IF(b_BDVSA!F1197&lt;&gt;"",ABS(b_BDVSA!F1197),"")</f>
        <v/>
      </c>
      <c r="F1197" s="125" t="str">
        <f>IF(AND(b_BDVSA!F1197&lt;&gt;"",b_BDVSA!F1197&lt;&gt;0)=TRUE,IF(b_BDVSA!F1197&gt;0,"D","A"),"")</f>
        <v/>
      </c>
      <c r="G1197" s="125" t="str">
        <f>IF(b_BDVSA!G1197&lt;&gt;"",ABS(b_BDVSA!G1197),"")</f>
        <v/>
      </c>
      <c r="H1197" s="125" t="str">
        <f>IF(AND(b_BDVSA!G1197&lt;&gt;"",b_BDVSA!G1197&lt;&gt;0)=TRUE,IF(b_BDVSA!G1197&gt;0,"D","A"),"")</f>
        <v/>
      </c>
      <c r="I1197" s="125" t="str">
        <f>IF(b_BDVSA!H1197&lt;&gt;"",ABS(b_BDVSA!H1197),"")</f>
        <v/>
      </c>
      <c r="J1197" s="125" t="str">
        <f>IF(AND(b_BDVSA!H1197&lt;&gt;"",b_BDVSA!H1197&lt;&gt;0)=TRUE,IF(b_BDVSA!H1197&gt;0,"D","A"),"")</f>
        <v/>
      </c>
      <c r="K1197" s="126" t="str">
        <f>IF(b_BDVSA!I1197&lt;&gt;"",ABS(b_BDVSA!I1197),"")</f>
        <v/>
      </c>
      <c r="L1197" s="125" t="str">
        <f>IF(b_BDVSA!L1197&lt;&gt;"",ABS(b_BDVSA!L1197),"")</f>
        <v/>
      </c>
      <c r="M1197" s="125" t="str">
        <f>IF(AND(b_BDVSA!L1197&lt;&gt;"",b_BDVSA!L1197&lt;&gt;0)=TRUE,IF(b_BDVSA!L1197&gt;0,"D","A"),"")</f>
        <v/>
      </c>
      <c r="N1197" s="125" t="str">
        <f>IF(b_BDVSA!M1197&lt;&gt;"",ABS(b_BDVSA!M1197),"")</f>
        <v/>
      </c>
      <c r="O1197" s="125" t="str">
        <f>IF(AND(b_BDVSA!M1197&lt;&gt;"",b_BDVSA!M1197&lt;&gt;0)=TRUE,IF(b_BDVSA!M1197&gt;0,"D","A"),"")</f>
        <v/>
      </c>
      <c r="P1197" s="126" t="str">
        <f>IF(b_BDVSA!N1197&lt;&gt;"",ABS(b_BDVSA!N1197),"")</f>
        <v/>
      </c>
      <c r="Q1197" s="125" t="str">
        <f>IF(b_BDVSA!Q1197&lt;&gt;"",ABS(b_BDVSA!Q1197),"")</f>
        <v/>
      </c>
      <c r="R1197" s="125" t="str">
        <f>IF(AND(b_BDVSA!Q1197&lt;&gt;"",b_BDVSA!Q1197&lt;&gt;0)=TRUE,IF(b_BDVSA!Q1197&gt;0,"D","A"),"")</f>
        <v/>
      </c>
      <c r="S1197" s="125" t="str">
        <f>IF(b_BDVSA!R1197&lt;&gt;"",ABS(b_BDVSA!R1197),"")</f>
        <v/>
      </c>
      <c r="T1197" s="125" t="str">
        <f>IF(AND(b_BDVSA!R1197&lt;&gt;"",b_BDVSA!R1197&lt;&gt;0)=TRUE,IF(b_BDVSA!R1197&gt;0,"D","A"),"")</f>
        <v/>
      </c>
      <c r="U1197" s="126" t="str">
        <f>IF(b_BDVSA!S1197&lt;&gt;"",ABS(b_BDVSA!S1197),"")</f>
        <v/>
      </c>
      <c r="V1197" s="125" t="str">
        <f>IF(b_BDVSA!V1197&lt;&gt;"",ABS(b_BDVSA!V1197),"")</f>
        <v/>
      </c>
      <c r="W1197" s="125" t="str">
        <f>IF(AND(b_BDVSA!V1197&lt;&gt;"",b_BDVSA!V1197&lt;&gt;0)=TRUE,IF(b_BDVSA!V1197&gt;0,"D","A"),"")</f>
        <v/>
      </c>
      <c r="X1197" s="125" t="str">
        <f>IF(b_BDVSA!W1197&lt;&gt;"",ABS(b_BDVSA!W1197),"")</f>
        <v/>
      </c>
      <c r="Y1197" s="125" t="str">
        <f>IF(AND(b_BDVSA!W1197&lt;&gt;"",b_BDVSA!W1197&lt;&gt;0)=TRUE,IF(b_BDVSA!W1197&gt;0,"D","A"),"")</f>
        <v/>
      </c>
      <c r="Z1197" s="126" t="str">
        <f>IF(b_BDVSA!X1197&lt;&gt;"",ABS(b_BDVSA!X1197),"")</f>
        <v/>
      </c>
    </row>
    <row r="1198" spans="1:26">
      <c r="A1198" s="117" t="str">
        <f>IF(dati_pdc!A1194&lt;&gt;"",IF(dati_pdc!D1194=1,RIGHT(dati_pdc!A1194,dati_pdc!E1194),dati_pdc!A1194),"")</f>
        <v/>
      </c>
      <c r="B1198" s="117" t="str">
        <f>IF(dati_pdc!B1194&lt;&gt;"",dati_pdc!B1194,"")</f>
        <v/>
      </c>
      <c r="C1198" s="117" t="str">
        <f>IF(dati_pdc!C1194&lt;&gt;"",dati_pdc!C1194,"")</f>
        <v/>
      </c>
      <c r="D1198" s="117" t="str">
        <f>IF(dati_pdc!D1194&lt;&gt;"",dati_pdc!D1194,"")</f>
        <v/>
      </c>
      <c r="E1198" s="125" t="str">
        <f>IF(b_BDVSA!F1198&lt;&gt;"",ABS(b_BDVSA!F1198),"")</f>
        <v/>
      </c>
      <c r="F1198" s="125" t="str">
        <f>IF(AND(b_BDVSA!F1198&lt;&gt;"",b_BDVSA!F1198&lt;&gt;0)=TRUE,IF(b_BDVSA!F1198&gt;0,"D","A"),"")</f>
        <v/>
      </c>
      <c r="G1198" s="125" t="str">
        <f>IF(b_BDVSA!G1198&lt;&gt;"",ABS(b_BDVSA!G1198),"")</f>
        <v/>
      </c>
      <c r="H1198" s="125" t="str">
        <f>IF(AND(b_BDVSA!G1198&lt;&gt;"",b_BDVSA!G1198&lt;&gt;0)=TRUE,IF(b_BDVSA!G1198&gt;0,"D","A"),"")</f>
        <v/>
      </c>
      <c r="I1198" s="125" t="str">
        <f>IF(b_BDVSA!H1198&lt;&gt;"",ABS(b_BDVSA!H1198),"")</f>
        <v/>
      </c>
      <c r="J1198" s="125" t="str">
        <f>IF(AND(b_BDVSA!H1198&lt;&gt;"",b_BDVSA!H1198&lt;&gt;0)=TRUE,IF(b_BDVSA!H1198&gt;0,"D","A"),"")</f>
        <v/>
      </c>
      <c r="K1198" s="126" t="str">
        <f>IF(b_BDVSA!I1198&lt;&gt;"",ABS(b_BDVSA!I1198),"")</f>
        <v/>
      </c>
      <c r="L1198" s="125" t="str">
        <f>IF(b_BDVSA!L1198&lt;&gt;"",ABS(b_BDVSA!L1198),"")</f>
        <v/>
      </c>
      <c r="M1198" s="125" t="str">
        <f>IF(AND(b_BDVSA!L1198&lt;&gt;"",b_BDVSA!L1198&lt;&gt;0)=TRUE,IF(b_BDVSA!L1198&gt;0,"D","A"),"")</f>
        <v/>
      </c>
      <c r="N1198" s="125" t="str">
        <f>IF(b_BDVSA!M1198&lt;&gt;"",ABS(b_BDVSA!M1198),"")</f>
        <v/>
      </c>
      <c r="O1198" s="125" t="str">
        <f>IF(AND(b_BDVSA!M1198&lt;&gt;"",b_BDVSA!M1198&lt;&gt;0)=TRUE,IF(b_BDVSA!M1198&gt;0,"D","A"),"")</f>
        <v/>
      </c>
      <c r="P1198" s="126" t="str">
        <f>IF(b_BDVSA!N1198&lt;&gt;"",ABS(b_BDVSA!N1198),"")</f>
        <v/>
      </c>
      <c r="Q1198" s="125" t="str">
        <f>IF(b_BDVSA!Q1198&lt;&gt;"",ABS(b_BDVSA!Q1198),"")</f>
        <v/>
      </c>
      <c r="R1198" s="125" t="str">
        <f>IF(AND(b_BDVSA!Q1198&lt;&gt;"",b_BDVSA!Q1198&lt;&gt;0)=TRUE,IF(b_BDVSA!Q1198&gt;0,"D","A"),"")</f>
        <v/>
      </c>
      <c r="S1198" s="125" t="str">
        <f>IF(b_BDVSA!R1198&lt;&gt;"",ABS(b_BDVSA!R1198),"")</f>
        <v/>
      </c>
      <c r="T1198" s="125" t="str">
        <f>IF(AND(b_BDVSA!R1198&lt;&gt;"",b_BDVSA!R1198&lt;&gt;0)=TRUE,IF(b_BDVSA!R1198&gt;0,"D","A"),"")</f>
        <v/>
      </c>
      <c r="U1198" s="126" t="str">
        <f>IF(b_BDVSA!S1198&lt;&gt;"",ABS(b_BDVSA!S1198),"")</f>
        <v/>
      </c>
      <c r="V1198" s="125" t="str">
        <f>IF(b_BDVSA!V1198&lt;&gt;"",ABS(b_BDVSA!V1198),"")</f>
        <v/>
      </c>
      <c r="W1198" s="125" t="str">
        <f>IF(AND(b_BDVSA!V1198&lt;&gt;"",b_BDVSA!V1198&lt;&gt;0)=TRUE,IF(b_BDVSA!V1198&gt;0,"D","A"),"")</f>
        <v/>
      </c>
      <c r="X1198" s="125" t="str">
        <f>IF(b_BDVSA!W1198&lt;&gt;"",ABS(b_BDVSA!W1198),"")</f>
        <v/>
      </c>
      <c r="Y1198" s="125" t="str">
        <f>IF(AND(b_BDVSA!W1198&lt;&gt;"",b_BDVSA!W1198&lt;&gt;0)=TRUE,IF(b_BDVSA!W1198&gt;0,"D","A"),"")</f>
        <v/>
      </c>
      <c r="Z1198" s="126" t="str">
        <f>IF(b_BDVSA!X1198&lt;&gt;"",ABS(b_BDVSA!X1198),"")</f>
        <v/>
      </c>
    </row>
    <row r="1199" spans="1:26">
      <c r="A1199" s="117" t="str">
        <f>IF(dati_pdc!A1195&lt;&gt;"",IF(dati_pdc!D1195=1,RIGHT(dati_pdc!A1195,dati_pdc!E1195),dati_pdc!A1195),"")</f>
        <v/>
      </c>
      <c r="B1199" s="117" t="str">
        <f>IF(dati_pdc!B1195&lt;&gt;"",dati_pdc!B1195,"")</f>
        <v/>
      </c>
      <c r="C1199" s="117" t="str">
        <f>IF(dati_pdc!C1195&lt;&gt;"",dati_pdc!C1195,"")</f>
        <v/>
      </c>
      <c r="D1199" s="117" t="str">
        <f>IF(dati_pdc!D1195&lt;&gt;"",dati_pdc!D1195,"")</f>
        <v/>
      </c>
      <c r="E1199" s="125" t="str">
        <f>IF(b_BDVSA!F1199&lt;&gt;"",ABS(b_BDVSA!F1199),"")</f>
        <v/>
      </c>
      <c r="F1199" s="125" t="str">
        <f>IF(AND(b_BDVSA!F1199&lt;&gt;"",b_BDVSA!F1199&lt;&gt;0)=TRUE,IF(b_BDVSA!F1199&gt;0,"D","A"),"")</f>
        <v/>
      </c>
      <c r="G1199" s="125" t="str">
        <f>IF(b_BDVSA!G1199&lt;&gt;"",ABS(b_BDVSA!G1199),"")</f>
        <v/>
      </c>
      <c r="H1199" s="125" t="str">
        <f>IF(AND(b_BDVSA!G1199&lt;&gt;"",b_BDVSA!G1199&lt;&gt;0)=TRUE,IF(b_BDVSA!G1199&gt;0,"D","A"),"")</f>
        <v/>
      </c>
      <c r="I1199" s="125" t="str">
        <f>IF(b_BDVSA!H1199&lt;&gt;"",ABS(b_BDVSA!H1199),"")</f>
        <v/>
      </c>
      <c r="J1199" s="125" t="str">
        <f>IF(AND(b_BDVSA!H1199&lt;&gt;"",b_BDVSA!H1199&lt;&gt;0)=TRUE,IF(b_BDVSA!H1199&gt;0,"D","A"),"")</f>
        <v/>
      </c>
      <c r="K1199" s="126" t="str">
        <f>IF(b_BDVSA!I1199&lt;&gt;"",ABS(b_BDVSA!I1199),"")</f>
        <v/>
      </c>
      <c r="L1199" s="125" t="str">
        <f>IF(b_BDVSA!L1199&lt;&gt;"",ABS(b_BDVSA!L1199),"")</f>
        <v/>
      </c>
      <c r="M1199" s="125" t="str">
        <f>IF(AND(b_BDVSA!L1199&lt;&gt;"",b_BDVSA!L1199&lt;&gt;0)=TRUE,IF(b_BDVSA!L1199&gt;0,"D","A"),"")</f>
        <v/>
      </c>
      <c r="N1199" s="125" t="str">
        <f>IF(b_BDVSA!M1199&lt;&gt;"",ABS(b_BDVSA!M1199),"")</f>
        <v/>
      </c>
      <c r="O1199" s="125" t="str">
        <f>IF(AND(b_BDVSA!M1199&lt;&gt;"",b_BDVSA!M1199&lt;&gt;0)=TRUE,IF(b_BDVSA!M1199&gt;0,"D","A"),"")</f>
        <v/>
      </c>
      <c r="P1199" s="126" t="str">
        <f>IF(b_BDVSA!N1199&lt;&gt;"",ABS(b_BDVSA!N1199),"")</f>
        <v/>
      </c>
      <c r="Q1199" s="125" t="str">
        <f>IF(b_BDVSA!Q1199&lt;&gt;"",ABS(b_BDVSA!Q1199),"")</f>
        <v/>
      </c>
      <c r="R1199" s="125" t="str">
        <f>IF(AND(b_BDVSA!Q1199&lt;&gt;"",b_BDVSA!Q1199&lt;&gt;0)=TRUE,IF(b_BDVSA!Q1199&gt;0,"D","A"),"")</f>
        <v/>
      </c>
      <c r="S1199" s="125" t="str">
        <f>IF(b_BDVSA!R1199&lt;&gt;"",ABS(b_BDVSA!R1199),"")</f>
        <v/>
      </c>
      <c r="T1199" s="125" t="str">
        <f>IF(AND(b_BDVSA!R1199&lt;&gt;"",b_BDVSA!R1199&lt;&gt;0)=TRUE,IF(b_BDVSA!R1199&gt;0,"D","A"),"")</f>
        <v/>
      </c>
      <c r="U1199" s="126" t="str">
        <f>IF(b_BDVSA!S1199&lt;&gt;"",ABS(b_BDVSA!S1199),"")</f>
        <v/>
      </c>
      <c r="V1199" s="125" t="str">
        <f>IF(b_BDVSA!V1199&lt;&gt;"",ABS(b_BDVSA!V1199),"")</f>
        <v/>
      </c>
      <c r="W1199" s="125" t="str">
        <f>IF(AND(b_BDVSA!V1199&lt;&gt;"",b_BDVSA!V1199&lt;&gt;0)=TRUE,IF(b_BDVSA!V1199&gt;0,"D","A"),"")</f>
        <v/>
      </c>
      <c r="X1199" s="125" t="str">
        <f>IF(b_BDVSA!W1199&lt;&gt;"",ABS(b_BDVSA!W1199),"")</f>
        <v/>
      </c>
      <c r="Y1199" s="125" t="str">
        <f>IF(AND(b_BDVSA!W1199&lt;&gt;"",b_BDVSA!W1199&lt;&gt;0)=TRUE,IF(b_BDVSA!W1199&gt;0,"D","A"),"")</f>
        <v/>
      </c>
      <c r="Z1199" s="126" t="str">
        <f>IF(b_BDVSA!X1199&lt;&gt;"",ABS(b_BDVSA!X1199),"")</f>
        <v/>
      </c>
    </row>
    <row r="1200" spans="1:26">
      <c r="A1200" s="117" t="str">
        <f>IF(dati_pdc!A1196&lt;&gt;"",IF(dati_pdc!D1196=1,RIGHT(dati_pdc!A1196,dati_pdc!E1196),dati_pdc!A1196),"")</f>
        <v/>
      </c>
      <c r="B1200" s="117" t="str">
        <f>IF(dati_pdc!B1196&lt;&gt;"",dati_pdc!B1196,"")</f>
        <v/>
      </c>
      <c r="C1200" s="117" t="str">
        <f>IF(dati_pdc!C1196&lt;&gt;"",dati_pdc!C1196,"")</f>
        <v/>
      </c>
      <c r="D1200" s="117" t="str">
        <f>IF(dati_pdc!D1196&lt;&gt;"",dati_pdc!D1196,"")</f>
        <v/>
      </c>
      <c r="E1200" s="125" t="str">
        <f>IF(b_BDVSA!F1200&lt;&gt;"",ABS(b_BDVSA!F1200),"")</f>
        <v/>
      </c>
      <c r="F1200" s="125" t="str">
        <f>IF(AND(b_BDVSA!F1200&lt;&gt;"",b_BDVSA!F1200&lt;&gt;0)=TRUE,IF(b_BDVSA!F1200&gt;0,"D","A"),"")</f>
        <v/>
      </c>
      <c r="G1200" s="125" t="str">
        <f>IF(b_BDVSA!G1200&lt;&gt;"",ABS(b_BDVSA!G1200),"")</f>
        <v/>
      </c>
      <c r="H1200" s="125" t="str">
        <f>IF(AND(b_BDVSA!G1200&lt;&gt;"",b_BDVSA!G1200&lt;&gt;0)=TRUE,IF(b_BDVSA!G1200&gt;0,"D","A"),"")</f>
        <v/>
      </c>
      <c r="I1200" s="125" t="str">
        <f>IF(b_BDVSA!H1200&lt;&gt;"",ABS(b_BDVSA!H1200),"")</f>
        <v/>
      </c>
      <c r="J1200" s="125" t="str">
        <f>IF(AND(b_BDVSA!H1200&lt;&gt;"",b_BDVSA!H1200&lt;&gt;0)=TRUE,IF(b_BDVSA!H1200&gt;0,"D","A"),"")</f>
        <v/>
      </c>
      <c r="K1200" s="126" t="str">
        <f>IF(b_BDVSA!I1200&lt;&gt;"",ABS(b_BDVSA!I1200),"")</f>
        <v/>
      </c>
      <c r="L1200" s="125" t="str">
        <f>IF(b_BDVSA!L1200&lt;&gt;"",ABS(b_BDVSA!L1200),"")</f>
        <v/>
      </c>
      <c r="M1200" s="125" t="str">
        <f>IF(AND(b_BDVSA!L1200&lt;&gt;"",b_BDVSA!L1200&lt;&gt;0)=TRUE,IF(b_BDVSA!L1200&gt;0,"D","A"),"")</f>
        <v/>
      </c>
      <c r="N1200" s="125" t="str">
        <f>IF(b_BDVSA!M1200&lt;&gt;"",ABS(b_BDVSA!M1200),"")</f>
        <v/>
      </c>
      <c r="O1200" s="125" t="str">
        <f>IF(AND(b_BDVSA!M1200&lt;&gt;"",b_BDVSA!M1200&lt;&gt;0)=TRUE,IF(b_BDVSA!M1200&gt;0,"D","A"),"")</f>
        <v/>
      </c>
      <c r="P1200" s="126" t="str">
        <f>IF(b_BDVSA!N1200&lt;&gt;"",ABS(b_BDVSA!N1200),"")</f>
        <v/>
      </c>
      <c r="Q1200" s="125" t="str">
        <f>IF(b_BDVSA!Q1200&lt;&gt;"",ABS(b_BDVSA!Q1200),"")</f>
        <v/>
      </c>
      <c r="R1200" s="125" t="str">
        <f>IF(AND(b_BDVSA!Q1200&lt;&gt;"",b_BDVSA!Q1200&lt;&gt;0)=TRUE,IF(b_BDVSA!Q1200&gt;0,"D","A"),"")</f>
        <v/>
      </c>
      <c r="S1200" s="125" t="str">
        <f>IF(b_BDVSA!R1200&lt;&gt;"",ABS(b_BDVSA!R1200),"")</f>
        <v/>
      </c>
      <c r="T1200" s="125" t="str">
        <f>IF(AND(b_BDVSA!R1200&lt;&gt;"",b_BDVSA!R1200&lt;&gt;0)=TRUE,IF(b_BDVSA!R1200&gt;0,"D","A"),"")</f>
        <v/>
      </c>
      <c r="U1200" s="126" t="str">
        <f>IF(b_BDVSA!S1200&lt;&gt;"",ABS(b_BDVSA!S1200),"")</f>
        <v/>
      </c>
      <c r="V1200" s="125" t="str">
        <f>IF(b_BDVSA!V1200&lt;&gt;"",ABS(b_BDVSA!V1200),"")</f>
        <v/>
      </c>
      <c r="W1200" s="125" t="str">
        <f>IF(AND(b_BDVSA!V1200&lt;&gt;"",b_BDVSA!V1200&lt;&gt;0)=TRUE,IF(b_BDVSA!V1200&gt;0,"D","A"),"")</f>
        <v/>
      </c>
      <c r="X1200" s="125" t="str">
        <f>IF(b_BDVSA!W1200&lt;&gt;"",ABS(b_BDVSA!W1200),"")</f>
        <v/>
      </c>
      <c r="Y1200" s="125" t="str">
        <f>IF(AND(b_BDVSA!W1200&lt;&gt;"",b_BDVSA!W1200&lt;&gt;0)=TRUE,IF(b_BDVSA!W1200&gt;0,"D","A"),"")</f>
        <v/>
      </c>
      <c r="Z1200" s="126" t="str">
        <f>IF(b_BDVSA!X1200&lt;&gt;"",ABS(b_BDVSA!X1200),"")</f>
        <v/>
      </c>
    </row>
    <row r="1201" spans="1:26">
      <c r="A1201" s="117" t="str">
        <f>IF(dati_pdc!A1197&lt;&gt;"",IF(dati_pdc!D1197=1,RIGHT(dati_pdc!A1197,dati_pdc!E1197),dati_pdc!A1197),"")</f>
        <v/>
      </c>
      <c r="B1201" s="117" t="str">
        <f>IF(dati_pdc!B1197&lt;&gt;"",dati_pdc!B1197,"")</f>
        <v/>
      </c>
      <c r="C1201" s="117" t="str">
        <f>IF(dati_pdc!C1197&lt;&gt;"",dati_pdc!C1197,"")</f>
        <v/>
      </c>
      <c r="D1201" s="117" t="str">
        <f>IF(dati_pdc!D1197&lt;&gt;"",dati_pdc!D1197,"")</f>
        <v/>
      </c>
      <c r="E1201" s="125" t="str">
        <f>IF(b_BDVSA!F1201&lt;&gt;"",ABS(b_BDVSA!F1201),"")</f>
        <v/>
      </c>
      <c r="F1201" s="125" t="str">
        <f>IF(AND(b_BDVSA!F1201&lt;&gt;"",b_BDVSA!F1201&lt;&gt;0)=TRUE,IF(b_BDVSA!F1201&gt;0,"D","A"),"")</f>
        <v/>
      </c>
      <c r="G1201" s="125" t="str">
        <f>IF(b_BDVSA!G1201&lt;&gt;"",ABS(b_BDVSA!G1201),"")</f>
        <v/>
      </c>
      <c r="H1201" s="125" t="str">
        <f>IF(AND(b_BDVSA!G1201&lt;&gt;"",b_BDVSA!G1201&lt;&gt;0)=TRUE,IF(b_BDVSA!G1201&gt;0,"D","A"),"")</f>
        <v/>
      </c>
      <c r="I1201" s="125" t="str">
        <f>IF(b_BDVSA!H1201&lt;&gt;"",ABS(b_BDVSA!H1201),"")</f>
        <v/>
      </c>
      <c r="J1201" s="125" t="str">
        <f>IF(AND(b_BDVSA!H1201&lt;&gt;"",b_BDVSA!H1201&lt;&gt;0)=TRUE,IF(b_BDVSA!H1201&gt;0,"D","A"),"")</f>
        <v/>
      </c>
      <c r="K1201" s="126" t="str">
        <f>IF(b_BDVSA!I1201&lt;&gt;"",ABS(b_BDVSA!I1201),"")</f>
        <v/>
      </c>
      <c r="L1201" s="125" t="str">
        <f>IF(b_BDVSA!L1201&lt;&gt;"",ABS(b_BDVSA!L1201),"")</f>
        <v/>
      </c>
      <c r="M1201" s="125" t="str">
        <f>IF(AND(b_BDVSA!L1201&lt;&gt;"",b_BDVSA!L1201&lt;&gt;0)=TRUE,IF(b_BDVSA!L1201&gt;0,"D","A"),"")</f>
        <v/>
      </c>
      <c r="N1201" s="125" t="str">
        <f>IF(b_BDVSA!M1201&lt;&gt;"",ABS(b_BDVSA!M1201),"")</f>
        <v/>
      </c>
      <c r="O1201" s="125" t="str">
        <f>IF(AND(b_BDVSA!M1201&lt;&gt;"",b_BDVSA!M1201&lt;&gt;0)=TRUE,IF(b_BDVSA!M1201&gt;0,"D","A"),"")</f>
        <v/>
      </c>
      <c r="P1201" s="126" t="str">
        <f>IF(b_BDVSA!N1201&lt;&gt;"",ABS(b_BDVSA!N1201),"")</f>
        <v/>
      </c>
      <c r="Q1201" s="125" t="str">
        <f>IF(b_BDVSA!Q1201&lt;&gt;"",ABS(b_BDVSA!Q1201),"")</f>
        <v/>
      </c>
      <c r="R1201" s="125" t="str">
        <f>IF(AND(b_BDVSA!Q1201&lt;&gt;"",b_BDVSA!Q1201&lt;&gt;0)=TRUE,IF(b_BDVSA!Q1201&gt;0,"D","A"),"")</f>
        <v/>
      </c>
      <c r="S1201" s="125" t="str">
        <f>IF(b_BDVSA!R1201&lt;&gt;"",ABS(b_BDVSA!R1201),"")</f>
        <v/>
      </c>
      <c r="T1201" s="125" t="str">
        <f>IF(AND(b_BDVSA!R1201&lt;&gt;"",b_BDVSA!R1201&lt;&gt;0)=TRUE,IF(b_BDVSA!R1201&gt;0,"D","A"),"")</f>
        <v/>
      </c>
      <c r="U1201" s="126" t="str">
        <f>IF(b_BDVSA!S1201&lt;&gt;"",ABS(b_BDVSA!S1201),"")</f>
        <v/>
      </c>
      <c r="V1201" s="125" t="str">
        <f>IF(b_BDVSA!V1201&lt;&gt;"",ABS(b_BDVSA!V1201),"")</f>
        <v/>
      </c>
      <c r="W1201" s="125" t="str">
        <f>IF(AND(b_BDVSA!V1201&lt;&gt;"",b_BDVSA!V1201&lt;&gt;0)=TRUE,IF(b_BDVSA!V1201&gt;0,"D","A"),"")</f>
        <v/>
      </c>
      <c r="X1201" s="125" t="str">
        <f>IF(b_BDVSA!W1201&lt;&gt;"",ABS(b_BDVSA!W1201),"")</f>
        <v/>
      </c>
      <c r="Y1201" s="125" t="str">
        <f>IF(AND(b_BDVSA!W1201&lt;&gt;"",b_BDVSA!W1201&lt;&gt;0)=TRUE,IF(b_BDVSA!W1201&gt;0,"D","A"),"")</f>
        <v/>
      </c>
      <c r="Z1201" s="126" t="str">
        <f>IF(b_BDVSA!X1201&lt;&gt;"",ABS(b_BDVSA!X1201),"")</f>
        <v/>
      </c>
    </row>
    <row r="1202" spans="1:26">
      <c r="A1202" s="117" t="str">
        <f>IF(dati_pdc!A1198&lt;&gt;"",IF(dati_pdc!D1198=1,RIGHT(dati_pdc!A1198,dati_pdc!E1198),dati_pdc!A1198),"")</f>
        <v/>
      </c>
      <c r="B1202" s="117" t="str">
        <f>IF(dati_pdc!B1198&lt;&gt;"",dati_pdc!B1198,"")</f>
        <v/>
      </c>
      <c r="C1202" s="117" t="str">
        <f>IF(dati_pdc!C1198&lt;&gt;"",dati_pdc!C1198,"")</f>
        <v/>
      </c>
      <c r="D1202" s="117" t="str">
        <f>IF(dati_pdc!D1198&lt;&gt;"",dati_pdc!D1198,"")</f>
        <v/>
      </c>
      <c r="E1202" s="125" t="str">
        <f>IF(b_BDVSA!F1202&lt;&gt;"",ABS(b_BDVSA!F1202),"")</f>
        <v/>
      </c>
      <c r="F1202" s="125" t="str">
        <f>IF(AND(b_BDVSA!F1202&lt;&gt;"",b_BDVSA!F1202&lt;&gt;0)=TRUE,IF(b_BDVSA!F1202&gt;0,"D","A"),"")</f>
        <v/>
      </c>
      <c r="G1202" s="125" t="str">
        <f>IF(b_BDVSA!G1202&lt;&gt;"",ABS(b_BDVSA!G1202),"")</f>
        <v/>
      </c>
      <c r="H1202" s="125" t="str">
        <f>IF(AND(b_BDVSA!G1202&lt;&gt;"",b_BDVSA!G1202&lt;&gt;0)=TRUE,IF(b_BDVSA!G1202&gt;0,"D","A"),"")</f>
        <v/>
      </c>
      <c r="I1202" s="125" t="str">
        <f>IF(b_BDVSA!H1202&lt;&gt;"",ABS(b_BDVSA!H1202),"")</f>
        <v/>
      </c>
      <c r="J1202" s="125" t="str">
        <f>IF(AND(b_BDVSA!H1202&lt;&gt;"",b_BDVSA!H1202&lt;&gt;0)=TRUE,IF(b_BDVSA!H1202&gt;0,"D","A"),"")</f>
        <v/>
      </c>
      <c r="K1202" s="126" t="str">
        <f>IF(b_BDVSA!I1202&lt;&gt;"",ABS(b_BDVSA!I1202),"")</f>
        <v/>
      </c>
      <c r="L1202" s="125" t="str">
        <f>IF(b_BDVSA!L1202&lt;&gt;"",ABS(b_BDVSA!L1202),"")</f>
        <v/>
      </c>
      <c r="M1202" s="125" t="str">
        <f>IF(AND(b_BDVSA!L1202&lt;&gt;"",b_BDVSA!L1202&lt;&gt;0)=TRUE,IF(b_BDVSA!L1202&gt;0,"D","A"),"")</f>
        <v/>
      </c>
      <c r="N1202" s="125" t="str">
        <f>IF(b_BDVSA!M1202&lt;&gt;"",ABS(b_BDVSA!M1202),"")</f>
        <v/>
      </c>
      <c r="O1202" s="125" t="str">
        <f>IF(AND(b_BDVSA!M1202&lt;&gt;"",b_BDVSA!M1202&lt;&gt;0)=TRUE,IF(b_BDVSA!M1202&gt;0,"D","A"),"")</f>
        <v/>
      </c>
      <c r="P1202" s="126" t="str">
        <f>IF(b_BDVSA!N1202&lt;&gt;"",ABS(b_BDVSA!N1202),"")</f>
        <v/>
      </c>
      <c r="Q1202" s="125" t="str">
        <f>IF(b_BDVSA!Q1202&lt;&gt;"",ABS(b_BDVSA!Q1202),"")</f>
        <v/>
      </c>
      <c r="R1202" s="125" t="str">
        <f>IF(AND(b_BDVSA!Q1202&lt;&gt;"",b_BDVSA!Q1202&lt;&gt;0)=TRUE,IF(b_BDVSA!Q1202&gt;0,"D","A"),"")</f>
        <v/>
      </c>
      <c r="S1202" s="125" t="str">
        <f>IF(b_BDVSA!R1202&lt;&gt;"",ABS(b_BDVSA!R1202),"")</f>
        <v/>
      </c>
      <c r="T1202" s="125" t="str">
        <f>IF(AND(b_BDVSA!R1202&lt;&gt;"",b_BDVSA!R1202&lt;&gt;0)=TRUE,IF(b_BDVSA!R1202&gt;0,"D","A"),"")</f>
        <v/>
      </c>
      <c r="U1202" s="126" t="str">
        <f>IF(b_BDVSA!S1202&lt;&gt;"",ABS(b_BDVSA!S1202),"")</f>
        <v/>
      </c>
      <c r="V1202" s="125" t="str">
        <f>IF(b_BDVSA!V1202&lt;&gt;"",ABS(b_BDVSA!V1202),"")</f>
        <v/>
      </c>
      <c r="W1202" s="125" t="str">
        <f>IF(AND(b_BDVSA!V1202&lt;&gt;"",b_BDVSA!V1202&lt;&gt;0)=TRUE,IF(b_BDVSA!V1202&gt;0,"D","A"),"")</f>
        <v/>
      </c>
      <c r="X1202" s="125" t="str">
        <f>IF(b_BDVSA!W1202&lt;&gt;"",ABS(b_BDVSA!W1202),"")</f>
        <v/>
      </c>
      <c r="Y1202" s="125" t="str">
        <f>IF(AND(b_BDVSA!W1202&lt;&gt;"",b_BDVSA!W1202&lt;&gt;0)=TRUE,IF(b_BDVSA!W1202&gt;0,"D","A"),"")</f>
        <v/>
      </c>
      <c r="Z1202" s="126" t="str">
        <f>IF(b_BDVSA!X1202&lt;&gt;"",ABS(b_BDVSA!X1202),"")</f>
        <v/>
      </c>
    </row>
    <row r="1203" spans="1:26">
      <c r="A1203" s="117" t="str">
        <f>IF(dati_pdc!A1199&lt;&gt;"",IF(dati_pdc!D1199=1,RIGHT(dati_pdc!A1199,dati_pdc!E1199),dati_pdc!A1199),"")</f>
        <v/>
      </c>
      <c r="B1203" s="117" t="str">
        <f>IF(dati_pdc!B1199&lt;&gt;"",dati_pdc!B1199,"")</f>
        <v/>
      </c>
      <c r="C1203" s="117" t="str">
        <f>IF(dati_pdc!C1199&lt;&gt;"",dati_pdc!C1199,"")</f>
        <v/>
      </c>
      <c r="D1203" s="117" t="str">
        <f>IF(dati_pdc!D1199&lt;&gt;"",dati_pdc!D1199,"")</f>
        <v/>
      </c>
      <c r="E1203" s="125" t="str">
        <f>IF(b_BDVSA!F1203&lt;&gt;"",ABS(b_BDVSA!F1203),"")</f>
        <v/>
      </c>
      <c r="F1203" s="125" t="str">
        <f>IF(AND(b_BDVSA!F1203&lt;&gt;"",b_BDVSA!F1203&lt;&gt;0)=TRUE,IF(b_BDVSA!F1203&gt;0,"D","A"),"")</f>
        <v/>
      </c>
      <c r="G1203" s="125" t="str">
        <f>IF(b_BDVSA!G1203&lt;&gt;"",ABS(b_BDVSA!G1203),"")</f>
        <v/>
      </c>
      <c r="H1203" s="125" t="str">
        <f>IF(AND(b_BDVSA!G1203&lt;&gt;"",b_BDVSA!G1203&lt;&gt;0)=TRUE,IF(b_BDVSA!G1203&gt;0,"D","A"),"")</f>
        <v/>
      </c>
      <c r="I1203" s="125" t="str">
        <f>IF(b_BDVSA!H1203&lt;&gt;"",ABS(b_BDVSA!H1203),"")</f>
        <v/>
      </c>
      <c r="J1203" s="125" t="str">
        <f>IF(AND(b_BDVSA!H1203&lt;&gt;"",b_BDVSA!H1203&lt;&gt;0)=TRUE,IF(b_BDVSA!H1203&gt;0,"D","A"),"")</f>
        <v/>
      </c>
      <c r="K1203" s="126" t="str">
        <f>IF(b_BDVSA!I1203&lt;&gt;"",ABS(b_BDVSA!I1203),"")</f>
        <v/>
      </c>
      <c r="L1203" s="125" t="str">
        <f>IF(b_BDVSA!L1203&lt;&gt;"",ABS(b_BDVSA!L1203),"")</f>
        <v/>
      </c>
      <c r="M1203" s="125" t="str">
        <f>IF(AND(b_BDVSA!L1203&lt;&gt;"",b_BDVSA!L1203&lt;&gt;0)=TRUE,IF(b_BDVSA!L1203&gt;0,"D","A"),"")</f>
        <v/>
      </c>
      <c r="N1203" s="125" t="str">
        <f>IF(b_BDVSA!M1203&lt;&gt;"",ABS(b_BDVSA!M1203),"")</f>
        <v/>
      </c>
      <c r="O1203" s="125" t="str">
        <f>IF(AND(b_BDVSA!M1203&lt;&gt;"",b_BDVSA!M1203&lt;&gt;0)=TRUE,IF(b_BDVSA!M1203&gt;0,"D","A"),"")</f>
        <v/>
      </c>
      <c r="P1203" s="126" t="str">
        <f>IF(b_BDVSA!N1203&lt;&gt;"",ABS(b_BDVSA!N1203),"")</f>
        <v/>
      </c>
      <c r="Q1203" s="125" t="str">
        <f>IF(b_BDVSA!Q1203&lt;&gt;"",ABS(b_BDVSA!Q1203),"")</f>
        <v/>
      </c>
      <c r="R1203" s="125" t="str">
        <f>IF(AND(b_BDVSA!Q1203&lt;&gt;"",b_BDVSA!Q1203&lt;&gt;0)=TRUE,IF(b_BDVSA!Q1203&gt;0,"D","A"),"")</f>
        <v/>
      </c>
      <c r="S1203" s="125" t="str">
        <f>IF(b_BDVSA!R1203&lt;&gt;"",ABS(b_BDVSA!R1203),"")</f>
        <v/>
      </c>
      <c r="T1203" s="125" t="str">
        <f>IF(AND(b_BDVSA!R1203&lt;&gt;"",b_BDVSA!R1203&lt;&gt;0)=TRUE,IF(b_BDVSA!R1203&gt;0,"D","A"),"")</f>
        <v/>
      </c>
      <c r="U1203" s="126" t="str">
        <f>IF(b_BDVSA!S1203&lt;&gt;"",ABS(b_BDVSA!S1203),"")</f>
        <v/>
      </c>
      <c r="V1203" s="125" t="str">
        <f>IF(b_BDVSA!V1203&lt;&gt;"",ABS(b_BDVSA!V1203),"")</f>
        <v/>
      </c>
      <c r="W1203" s="125" t="str">
        <f>IF(AND(b_BDVSA!V1203&lt;&gt;"",b_BDVSA!V1203&lt;&gt;0)=TRUE,IF(b_BDVSA!V1203&gt;0,"D","A"),"")</f>
        <v/>
      </c>
      <c r="X1203" s="125" t="str">
        <f>IF(b_BDVSA!W1203&lt;&gt;"",ABS(b_BDVSA!W1203),"")</f>
        <v/>
      </c>
      <c r="Y1203" s="125" t="str">
        <f>IF(AND(b_BDVSA!W1203&lt;&gt;"",b_BDVSA!W1203&lt;&gt;0)=TRUE,IF(b_BDVSA!W1203&gt;0,"D","A"),"")</f>
        <v/>
      </c>
      <c r="Z1203" s="126" t="str">
        <f>IF(b_BDVSA!X1203&lt;&gt;"",ABS(b_BDVSA!X1203),"")</f>
        <v/>
      </c>
    </row>
    <row r="1204" spans="1:26">
      <c r="A1204" s="117" t="str">
        <f>IF(dati_pdc!A1200&lt;&gt;"",IF(dati_pdc!D1200=1,RIGHT(dati_pdc!A1200,dati_pdc!E1200),dati_pdc!A1200),"")</f>
        <v/>
      </c>
      <c r="B1204" s="117" t="str">
        <f>IF(dati_pdc!B1200&lt;&gt;"",dati_pdc!B1200,"")</f>
        <v/>
      </c>
      <c r="C1204" s="117" t="str">
        <f>IF(dati_pdc!C1200&lt;&gt;"",dati_pdc!C1200,"")</f>
        <v/>
      </c>
      <c r="D1204" s="117" t="str">
        <f>IF(dati_pdc!D1200&lt;&gt;"",dati_pdc!D1200,"")</f>
        <v/>
      </c>
      <c r="E1204" s="125" t="str">
        <f>IF(b_BDVSA!F1204&lt;&gt;"",ABS(b_BDVSA!F1204),"")</f>
        <v/>
      </c>
      <c r="F1204" s="125" t="str">
        <f>IF(AND(b_BDVSA!F1204&lt;&gt;"",b_BDVSA!F1204&lt;&gt;0)=TRUE,IF(b_BDVSA!F1204&gt;0,"D","A"),"")</f>
        <v/>
      </c>
      <c r="G1204" s="125" t="str">
        <f>IF(b_BDVSA!G1204&lt;&gt;"",ABS(b_BDVSA!G1204),"")</f>
        <v/>
      </c>
      <c r="H1204" s="125" t="str">
        <f>IF(AND(b_BDVSA!G1204&lt;&gt;"",b_BDVSA!G1204&lt;&gt;0)=TRUE,IF(b_BDVSA!G1204&gt;0,"D","A"),"")</f>
        <v/>
      </c>
      <c r="I1204" s="125" t="str">
        <f>IF(b_BDVSA!H1204&lt;&gt;"",ABS(b_BDVSA!H1204),"")</f>
        <v/>
      </c>
      <c r="J1204" s="125" t="str">
        <f>IF(AND(b_BDVSA!H1204&lt;&gt;"",b_BDVSA!H1204&lt;&gt;0)=TRUE,IF(b_BDVSA!H1204&gt;0,"D","A"),"")</f>
        <v/>
      </c>
      <c r="K1204" s="126" t="str">
        <f>IF(b_BDVSA!I1204&lt;&gt;"",ABS(b_BDVSA!I1204),"")</f>
        <v/>
      </c>
      <c r="L1204" s="125" t="str">
        <f>IF(b_BDVSA!L1204&lt;&gt;"",ABS(b_BDVSA!L1204),"")</f>
        <v/>
      </c>
      <c r="M1204" s="125" t="str">
        <f>IF(AND(b_BDVSA!L1204&lt;&gt;"",b_BDVSA!L1204&lt;&gt;0)=TRUE,IF(b_BDVSA!L1204&gt;0,"D","A"),"")</f>
        <v/>
      </c>
      <c r="N1204" s="125" t="str">
        <f>IF(b_BDVSA!M1204&lt;&gt;"",ABS(b_BDVSA!M1204),"")</f>
        <v/>
      </c>
      <c r="O1204" s="125" t="str">
        <f>IF(AND(b_BDVSA!M1204&lt;&gt;"",b_BDVSA!M1204&lt;&gt;0)=TRUE,IF(b_BDVSA!M1204&gt;0,"D","A"),"")</f>
        <v/>
      </c>
      <c r="P1204" s="126" t="str">
        <f>IF(b_BDVSA!N1204&lt;&gt;"",ABS(b_BDVSA!N1204),"")</f>
        <v/>
      </c>
      <c r="Q1204" s="125" t="str">
        <f>IF(b_BDVSA!Q1204&lt;&gt;"",ABS(b_BDVSA!Q1204),"")</f>
        <v/>
      </c>
      <c r="R1204" s="125" t="str">
        <f>IF(AND(b_BDVSA!Q1204&lt;&gt;"",b_BDVSA!Q1204&lt;&gt;0)=TRUE,IF(b_BDVSA!Q1204&gt;0,"D","A"),"")</f>
        <v/>
      </c>
      <c r="S1204" s="125" t="str">
        <f>IF(b_BDVSA!R1204&lt;&gt;"",ABS(b_BDVSA!R1204),"")</f>
        <v/>
      </c>
      <c r="T1204" s="125" t="str">
        <f>IF(AND(b_BDVSA!R1204&lt;&gt;"",b_BDVSA!R1204&lt;&gt;0)=TRUE,IF(b_BDVSA!R1204&gt;0,"D","A"),"")</f>
        <v/>
      </c>
      <c r="U1204" s="126" t="str">
        <f>IF(b_BDVSA!S1204&lt;&gt;"",ABS(b_BDVSA!S1204),"")</f>
        <v/>
      </c>
      <c r="V1204" s="125" t="str">
        <f>IF(b_BDVSA!V1204&lt;&gt;"",ABS(b_BDVSA!V1204),"")</f>
        <v/>
      </c>
      <c r="W1204" s="125" t="str">
        <f>IF(AND(b_BDVSA!V1204&lt;&gt;"",b_BDVSA!V1204&lt;&gt;0)=TRUE,IF(b_BDVSA!V1204&gt;0,"D","A"),"")</f>
        <v/>
      </c>
      <c r="X1204" s="125" t="str">
        <f>IF(b_BDVSA!W1204&lt;&gt;"",ABS(b_BDVSA!W1204),"")</f>
        <v/>
      </c>
      <c r="Y1204" s="125" t="str">
        <f>IF(AND(b_BDVSA!W1204&lt;&gt;"",b_BDVSA!W1204&lt;&gt;0)=TRUE,IF(b_BDVSA!W1204&gt;0,"D","A"),"")</f>
        <v/>
      </c>
      <c r="Z1204" s="126" t="str">
        <f>IF(b_BDVSA!X1204&lt;&gt;"",ABS(b_BDVSA!X1204),"")</f>
        <v/>
      </c>
    </row>
    <row r="1205" spans="1:26">
      <c r="A1205" s="117" t="str">
        <f>IF(dati_pdc!A1201&lt;&gt;"",IF(dati_pdc!D1201=1,RIGHT(dati_pdc!A1201,dati_pdc!E1201),dati_pdc!A1201),"")</f>
        <v/>
      </c>
      <c r="B1205" s="117" t="str">
        <f>IF(dati_pdc!B1201&lt;&gt;"",dati_pdc!B1201,"")</f>
        <v/>
      </c>
      <c r="C1205" s="117" t="str">
        <f>IF(dati_pdc!C1201&lt;&gt;"",dati_pdc!C1201,"")</f>
        <v/>
      </c>
      <c r="D1205" s="117" t="str">
        <f>IF(dati_pdc!D1201&lt;&gt;"",dati_pdc!D1201,"")</f>
        <v/>
      </c>
      <c r="E1205" s="125" t="str">
        <f>IF(b_BDVSA!F1205&lt;&gt;"",ABS(b_BDVSA!F1205),"")</f>
        <v/>
      </c>
      <c r="F1205" s="125" t="str">
        <f>IF(AND(b_BDVSA!F1205&lt;&gt;"",b_BDVSA!F1205&lt;&gt;0)=TRUE,IF(b_BDVSA!F1205&gt;0,"D","A"),"")</f>
        <v/>
      </c>
      <c r="G1205" s="125" t="str">
        <f>IF(b_BDVSA!G1205&lt;&gt;"",ABS(b_BDVSA!G1205),"")</f>
        <v/>
      </c>
      <c r="H1205" s="125" t="str">
        <f>IF(AND(b_BDVSA!G1205&lt;&gt;"",b_BDVSA!G1205&lt;&gt;0)=TRUE,IF(b_BDVSA!G1205&gt;0,"D","A"),"")</f>
        <v/>
      </c>
      <c r="I1205" s="125" t="str">
        <f>IF(b_BDVSA!H1205&lt;&gt;"",ABS(b_BDVSA!H1205),"")</f>
        <v/>
      </c>
      <c r="J1205" s="125" t="str">
        <f>IF(AND(b_BDVSA!H1205&lt;&gt;"",b_BDVSA!H1205&lt;&gt;0)=TRUE,IF(b_BDVSA!H1205&gt;0,"D","A"),"")</f>
        <v/>
      </c>
      <c r="K1205" s="126" t="str">
        <f>IF(b_BDVSA!I1205&lt;&gt;"",ABS(b_BDVSA!I1205),"")</f>
        <v/>
      </c>
      <c r="L1205" s="125" t="str">
        <f>IF(b_BDVSA!L1205&lt;&gt;"",ABS(b_BDVSA!L1205),"")</f>
        <v/>
      </c>
      <c r="M1205" s="125" t="str">
        <f>IF(AND(b_BDVSA!L1205&lt;&gt;"",b_BDVSA!L1205&lt;&gt;0)=TRUE,IF(b_BDVSA!L1205&gt;0,"D","A"),"")</f>
        <v/>
      </c>
      <c r="N1205" s="125" t="str">
        <f>IF(b_BDVSA!M1205&lt;&gt;"",ABS(b_BDVSA!M1205),"")</f>
        <v/>
      </c>
      <c r="O1205" s="125" t="str">
        <f>IF(AND(b_BDVSA!M1205&lt;&gt;"",b_BDVSA!M1205&lt;&gt;0)=TRUE,IF(b_BDVSA!M1205&gt;0,"D","A"),"")</f>
        <v/>
      </c>
      <c r="P1205" s="126" t="str">
        <f>IF(b_BDVSA!N1205&lt;&gt;"",ABS(b_BDVSA!N1205),"")</f>
        <v/>
      </c>
      <c r="Q1205" s="125" t="str">
        <f>IF(b_BDVSA!Q1205&lt;&gt;"",ABS(b_BDVSA!Q1205),"")</f>
        <v/>
      </c>
      <c r="R1205" s="125" t="str">
        <f>IF(AND(b_BDVSA!Q1205&lt;&gt;"",b_BDVSA!Q1205&lt;&gt;0)=TRUE,IF(b_BDVSA!Q1205&gt;0,"D","A"),"")</f>
        <v/>
      </c>
      <c r="S1205" s="125" t="str">
        <f>IF(b_BDVSA!R1205&lt;&gt;"",ABS(b_BDVSA!R1205),"")</f>
        <v/>
      </c>
      <c r="T1205" s="125" t="str">
        <f>IF(AND(b_BDVSA!R1205&lt;&gt;"",b_BDVSA!R1205&lt;&gt;0)=TRUE,IF(b_BDVSA!R1205&gt;0,"D","A"),"")</f>
        <v/>
      </c>
      <c r="U1205" s="126" t="str">
        <f>IF(b_BDVSA!S1205&lt;&gt;"",ABS(b_BDVSA!S1205),"")</f>
        <v/>
      </c>
      <c r="V1205" s="125" t="str">
        <f>IF(b_BDVSA!V1205&lt;&gt;"",ABS(b_BDVSA!V1205),"")</f>
        <v/>
      </c>
      <c r="W1205" s="125" t="str">
        <f>IF(AND(b_BDVSA!V1205&lt;&gt;"",b_BDVSA!V1205&lt;&gt;0)=TRUE,IF(b_BDVSA!V1205&gt;0,"D","A"),"")</f>
        <v/>
      </c>
      <c r="X1205" s="125" t="str">
        <f>IF(b_BDVSA!W1205&lt;&gt;"",ABS(b_BDVSA!W1205),"")</f>
        <v/>
      </c>
      <c r="Y1205" s="125" t="str">
        <f>IF(AND(b_BDVSA!W1205&lt;&gt;"",b_BDVSA!W1205&lt;&gt;0)=TRUE,IF(b_BDVSA!W1205&gt;0,"D","A"),"")</f>
        <v/>
      </c>
      <c r="Z1205" s="126" t="str">
        <f>IF(b_BDVSA!X1205&lt;&gt;"",ABS(b_BDVSA!X1205),"")</f>
        <v/>
      </c>
    </row>
    <row r="1206" spans="1:26">
      <c r="A1206" s="117" t="str">
        <f>IF(dati_pdc!A1202&lt;&gt;"",IF(dati_pdc!D1202=1,RIGHT(dati_pdc!A1202,dati_pdc!E1202),dati_pdc!A1202),"")</f>
        <v/>
      </c>
      <c r="B1206" s="117" t="str">
        <f>IF(dati_pdc!B1202&lt;&gt;"",dati_pdc!B1202,"")</f>
        <v/>
      </c>
      <c r="C1206" s="117" t="str">
        <f>IF(dati_pdc!C1202&lt;&gt;"",dati_pdc!C1202,"")</f>
        <v/>
      </c>
      <c r="D1206" s="117" t="str">
        <f>IF(dati_pdc!D1202&lt;&gt;"",dati_pdc!D1202,"")</f>
        <v/>
      </c>
      <c r="E1206" s="125" t="str">
        <f>IF(b_BDVSA!F1206&lt;&gt;"",ABS(b_BDVSA!F1206),"")</f>
        <v/>
      </c>
      <c r="F1206" s="125" t="str">
        <f>IF(AND(b_BDVSA!F1206&lt;&gt;"",b_BDVSA!F1206&lt;&gt;0)=TRUE,IF(b_BDVSA!F1206&gt;0,"D","A"),"")</f>
        <v/>
      </c>
      <c r="G1206" s="125" t="str">
        <f>IF(b_BDVSA!G1206&lt;&gt;"",ABS(b_BDVSA!G1206),"")</f>
        <v/>
      </c>
      <c r="H1206" s="125" t="str">
        <f>IF(AND(b_BDVSA!G1206&lt;&gt;"",b_BDVSA!G1206&lt;&gt;0)=TRUE,IF(b_BDVSA!G1206&gt;0,"D","A"),"")</f>
        <v/>
      </c>
      <c r="I1206" s="125" t="str">
        <f>IF(b_BDVSA!H1206&lt;&gt;"",ABS(b_BDVSA!H1206),"")</f>
        <v/>
      </c>
      <c r="J1206" s="125" t="str">
        <f>IF(AND(b_BDVSA!H1206&lt;&gt;"",b_BDVSA!H1206&lt;&gt;0)=TRUE,IF(b_BDVSA!H1206&gt;0,"D","A"),"")</f>
        <v/>
      </c>
      <c r="K1206" s="126" t="str">
        <f>IF(b_BDVSA!I1206&lt;&gt;"",ABS(b_BDVSA!I1206),"")</f>
        <v/>
      </c>
      <c r="L1206" s="125" t="str">
        <f>IF(b_BDVSA!L1206&lt;&gt;"",ABS(b_BDVSA!L1206),"")</f>
        <v/>
      </c>
      <c r="M1206" s="125" t="str">
        <f>IF(AND(b_BDVSA!L1206&lt;&gt;"",b_BDVSA!L1206&lt;&gt;0)=TRUE,IF(b_BDVSA!L1206&gt;0,"D","A"),"")</f>
        <v/>
      </c>
      <c r="N1206" s="125" t="str">
        <f>IF(b_BDVSA!M1206&lt;&gt;"",ABS(b_BDVSA!M1206),"")</f>
        <v/>
      </c>
      <c r="O1206" s="125" t="str">
        <f>IF(AND(b_BDVSA!M1206&lt;&gt;"",b_BDVSA!M1206&lt;&gt;0)=TRUE,IF(b_BDVSA!M1206&gt;0,"D","A"),"")</f>
        <v/>
      </c>
      <c r="P1206" s="126" t="str">
        <f>IF(b_BDVSA!N1206&lt;&gt;"",ABS(b_BDVSA!N1206),"")</f>
        <v/>
      </c>
      <c r="Q1206" s="125" t="str">
        <f>IF(b_BDVSA!Q1206&lt;&gt;"",ABS(b_BDVSA!Q1206),"")</f>
        <v/>
      </c>
      <c r="R1206" s="125" t="str">
        <f>IF(AND(b_BDVSA!Q1206&lt;&gt;"",b_BDVSA!Q1206&lt;&gt;0)=TRUE,IF(b_BDVSA!Q1206&gt;0,"D","A"),"")</f>
        <v/>
      </c>
      <c r="S1206" s="125" t="str">
        <f>IF(b_BDVSA!R1206&lt;&gt;"",ABS(b_BDVSA!R1206),"")</f>
        <v/>
      </c>
      <c r="T1206" s="125" t="str">
        <f>IF(AND(b_BDVSA!R1206&lt;&gt;"",b_BDVSA!R1206&lt;&gt;0)=TRUE,IF(b_BDVSA!R1206&gt;0,"D","A"),"")</f>
        <v/>
      </c>
      <c r="U1206" s="126" t="str">
        <f>IF(b_BDVSA!S1206&lt;&gt;"",ABS(b_BDVSA!S1206),"")</f>
        <v/>
      </c>
      <c r="V1206" s="125" t="str">
        <f>IF(b_BDVSA!V1206&lt;&gt;"",ABS(b_BDVSA!V1206),"")</f>
        <v/>
      </c>
      <c r="W1206" s="125" t="str">
        <f>IF(AND(b_BDVSA!V1206&lt;&gt;"",b_BDVSA!V1206&lt;&gt;0)=TRUE,IF(b_BDVSA!V1206&gt;0,"D","A"),"")</f>
        <v/>
      </c>
      <c r="X1206" s="125" t="str">
        <f>IF(b_BDVSA!W1206&lt;&gt;"",ABS(b_BDVSA!W1206),"")</f>
        <v/>
      </c>
      <c r="Y1206" s="125" t="str">
        <f>IF(AND(b_BDVSA!W1206&lt;&gt;"",b_BDVSA!W1206&lt;&gt;0)=TRUE,IF(b_BDVSA!W1206&gt;0,"D","A"),"")</f>
        <v/>
      </c>
      <c r="Z1206" s="126" t="str">
        <f>IF(b_BDVSA!X1206&lt;&gt;"",ABS(b_BDVSA!X1206),"")</f>
        <v/>
      </c>
    </row>
    <row r="1207" spans="1:26">
      <c r="A1207" s="117" t="str">
        <f>IF(dati_pdc!A1203&lt;&gt;"",IF(dati_pdc!D1203=1,RIGHT(dati_pdc!A1203,dati_pdc!E1203),dati_pdc!A1203),"")</f>
        <v/>
      </c>
      <c r="B1207" s="117" t="str">
        <f>IF(dati_pdc!B1203&lt;&gt;"",dati_pdc!B1203,"")</f>
        <v/>
      </c>
      <c r="C1207" s="117" t="str">
        <f>IF(dati_pdc!C1203&lt;&gt;"",dati_pdc!C1203,"")</f>
        <v/>
      </c>
      <c r="D1207" s="117" t="str">
        <f>IF(dati_pdc!D1203&lt;&gt;"",dati_pdc!D1203,"")</f>
        <v/>
      </c>
      <c r="E1207" s="125" t="str">
        <f>IF(b_BDVSA!F1207&lt;&gt;"",ABS(b_BDVSA!F1207),"")</f>
        <v/>
      </c>
      <c r="F1207" s="125" t="str">
        <f>IF(AND(b_BDVSA!F1207&lt;&gt;"",b_BDVSA!F1207&lt;&gt;0)=TRUE,IF(b_BDVSA!F1207&gt;0,"D","A"),"")</f>
        <v/>
      </c>
      <c r="G1207" s="125" t="str">
        <f>IF(b_BDVSA!G1207&lt;&gt;"",ABS(b_BDVSA!G1207),"")</f>
        <v/>
      </c>
      <c r="H1207" s="125" t="str">
        <f>IF(AND(b_BDVSA!G1207&lt;&gt;"",b_BDVSA!G1207&lt;&gt;0)=TRUE,IF(b_BDVSA!G1207&gt;0,"D","A"),"")</f>
        <v/>
      </c>
      <c r="I1207" s="125" t="str">
        <f>IF(b_BDVSA!H1207&lt;&gt;"",ABS(b_BDVSA!H1207),"")</f>
        <v/>
      </c>
      <c r="J1207" s="125" t="str">
        <f>IF(AND(b_BDVSA!H1207&lt;&gt;"",b_BDVSA!H1207&lt;&gt;0)=TRUE,IF(b_BDVSA!H1207&gt;0,"D","A"),"")</f>
        <v/>
      </c>
      <c r="K1207" s="126" t="str">
        <f>IF(b_BDVSA!I1207&lt;&gt;"",ABS(b_BDVSA!I1207),"")</f>
        <v/>
      </c>
      <c r="L1207" s="125" t="str">
        <f>IF(b_BDVSA!L1207&lt;&gt;"",ABS(b_BDVSA!L1207),"")</f>
        <v/>
      </c>
      <c r="M1207" s="125" t="str">
        <f>IF(AND(b_BDVSA!L1207&lt;&gt;"",b_BDVSA!L1207&lt;&gt;0)=TRUE,IF(b_BDVSA!L1207&gt;0,"D","A"),"")</f>
        <v/>
      </c>
      <c r="N1207" s="125" t="str">
        <f>IF(b_BDVSA!M1207&lt;&gt;"",ABS(b_BDVSA!M1207),"")</f>
        <v/>
      </c>
      <c r="O1207" s="125" t="str">
        <f>IF(AND(b_BDVSA!M1207&lt;&gt;"",b_BDVSA!M1207&lt;&gt;0)=TRUE,IF(b_BDVSA!M1207&gt;0,"D","A"),"")</f>
        <v/>
      </c>
      <c r="P1207" s="126" t="str">
        <f>IF(b_BDVSA!N1207&lt;&gt;"",ABS(b_BDVSA!N1207),"")</f>
        <v/>
      </c>
      <c r="Q1207" s="125" t="str">
        <f>IF(b_BDVSA!Q1207&lt;&gt;"",ABS(b_BDVSA!Q1207),"")</f>
        <v/>
      </c>
      <c r="R1207" s="125" t="str">
        <f>IF(AND(b_BDVSA!Q1207&lt;&gt;"",b_BDVSA!Q1207&lt;&gt;0)=TRUE,IF(b_BDVSA!Q1207&gt;0,"D","A"),"")</f>
        <v/>
      </c>
      <c r="S1207" s="125" t="str">
        <f>IF(b_BDVSA!R1207&lt;&gt;"",ABS(b_BDVSA!R1207),"")</f>
        <v/>
      </c>
      <c r="T1207" s="125" t="str">
        <f>IF(AND(b_BDVSA!R1207&lt;&gt;"",b_BDVSA!R1207&lt;&gt;0)=TRUE,IF(b_BDVSA!R1207&gt;0,"D","A"),"")</f>
        <v/>
      </c>
      <c r="U1207" s="126" t="str">
        <f>IF(b_BDVSA!S1207&lt;&gt;"",ABS(b_BDVSA!S1207),"")</f>
        <v/>
      </c>
      <c r="V1207" s="125" t="str">
        <f>IF(b_BDVSA!V1207&lt;&gt;"",ABS(b_BDVSA!V1207),"")</f>
        <v/>
      </c>
      <c r="W1207" s="125" t="str">
        <f>IF(AND(b_BDVSA!V1207&lt;&gt;"",b_BDVSA!V1207&lt;&gt;0)=TRUE,IF(b_BDVSA!V1207&gt;0,"D","A"),"")</f>
        <v/>
      </c>
      <c r="X1207" s="125" t="str">
        <f>IF(b_BDVSA!W1207&lt;&gt;"",ABS(b_BDVSA!W1207),"")</f>
        <v/>
      </c>
      <c r="Y1207" s="125" t="str">
        <f>IF(AND(b_BDVSA!W1207&lt;&gt;"",b_BDVSA!W1207&lt;&gt;0)=TRUE,IF(b_BDVSA!W1207&gt;0,"D","A"),"")</f>
        <v/>
      </c>
      <c r="Z1207" s="126" t="str">
        <f>IF(b_BDVSA!X1207&lt;&gt;"",ABS(b_BDVSA!X1207),"")</f>
        <v/>
      </c>
    </row>
    <row r="1208" spans="1:26">
      <c r="A1208" s="117" t="str">
        <f>IF(dati_pdc!A1204&lt;&gt;"",IF(dati_pdc!D1204=1,RIGHT(dati_pdc!A1204,dati_pdc!E1204),dati_pdc!A1204),"")</f>
        <v/>
      </c>
      <c r="B1208" s="117" t="str">
        <f>IF(dati_pdc!B1204&lt;&gt;"",dati_pdc!B1204,"")</f>
        <v/>
      </c>
      <c r="C1208" s="117" t="str">
        <f>IF(dati_pdc!C1204&lt;&gt;"",dati_pdc!C1204,"")</f>
        <v/>
      </c>
      <c r="D1208" s="117" t="str">
        <f>IF(dati_pdc!D1204&lt;&gt;"",dati_pdc!D1204,"")</f>
        <v/>
      </c>
      <c r="E1208" s="125" t="str">
        <f>IF(b_BDVSA!F1208&lt;&gt;"",ABS(b_BDVSA!F1208),"")</f>
        <v/>
      </c>
      <c r="F1208" s="125" t="str">
        <f>IF(AND(b_BDVSA!F1208&lt;&gt;"",b_BDVSA!F1208&lt;&gt;0)=TRUE,IF(b_BDVSA!F1208&gt;0,"D","A"),"")</f>
        <v/>
      </c>
      <c r="G1208" s="125" t="str">
        <f>IF(b_BDVSA!G1208&lt;&gt;"",ABS(b_BDVSA!G1208),"")</f>
        <v/>
      </c>
      <c r="H1208" s="125" t="str">
        <f>IF(AND(b_BDVSA!G1208&lt;&gt;"",b_BDVSA!G1208&lt;&gt;0)=TRUE,IF(b_BDVSA!G1208&gt;0,"D","A"),"")</f>
        <v/>
      </c>
      <c r="I1208" s="125" t="str">
        <f>IF(b_BDVSA!H1208&lt;&gt;"",ABS(b_BDVSA!H1208),"")</f>
        <v/>
      </c>
      <c r="J1208" s="125" t="str">
        <f>IF(AND(b_BDVSA!H1208&lt;&gt;"",b_BDVSA!H1208&lt;&gt;0)=TRUE,IF(b_BDVSA!H1208&gt;0,"D","A"),"")</f>
        <v/>
      </c>
      <c r="K1208" s="126" t="str">
        <f>IF(b_BDVSA!I1208&lt;&gt;"",ABS(b_BDVSA!I1208),"")</f>
        <v/>
      </c>
      <c r="L1208" s="125" t="str">
        <f>IF(b_BDVSA!L1208&lt;&gt;"",ABS(b_BDVSA!L1208),"")</f>
        <v/>
      </c>
      <c r="M1208" s="125" t="str">
        <f>IF(AND(b_BDVSA!L1208&lt;&gt;"",b_BDVSA!L1208&lt;&gt;0)=TRUE,IF(b_BDVSA!L1208&gt;0,"D","A"),"")</f>
        <v/>
      </c>
      <c r="N1208" s="125" t="str">
        <f>IF(b_BDVSA!M1208&lt;&gt;"",ABS(b_BDVSA!M1208),"")</f>
        <v/>
      </c>
      <c r="O1208" s="125" t="str">
        <f>IF(AND(b_BDVSA!M1208&lt;&gt;"",b_BDVSA!M1208&lt;&gt;0)=TRUE,IF(b_BDVSA!M1208&gt;0,"D","A"),"")</f>
        <v/>
      </c>
      <c r="P1208" s="126" t="str">
        <f>IF(b_BDVSA!N1208&lt;&gt;"",ABS(b_BDVSA!N1208),"")</f>
        <v/>
      </c>
      <c r="Q1208" s="125" t="str">
        <f>IF(b_BDVSA!Q1208&lt;&gt;"",ABS(b_BDVSA!Q1208),"")</f>
        <v/>
      </c>
      <c r="R1208" s="125" t="str">
        <f>IF(AND(b_BDVSA!Q1208&lt;&gt;"",b_BDVSA!Q1208&lt;&gt;0)=TRUE,IF(b_BDVSA!Q1208&gt;0,"D","A"),"")</f>
        <v/>
      </c>
      <c r="S1208" s="125" t="str">
        <f>IF(b_BDVSA!R1208&lt;&gt;"",ABS(b_BDVSA!R1208),"")</f>
        <v/>
      </c>
      <c r="T1208" s="125" t="str">
        <f>IF(AND(b_BDVSA!R1208&lt;&gt;"",b_BDVSA!R1208&lt;&gt;0)=TRUE,IF(b_BDVSA!R1208&gt;0,"D","A"),"")</f>
        <v/>
      </c>
      <c r="U1208" s="126" t="str">
        <f>IF(b_BDVSA!S1208&lt;&gt;"",ABS(b_BDVSA!S1208),"")</f>
        <v/>
      </c>
      <c r="V1208" s="125" t="str">
        <f>IF(b_BDVSA!V1208&lt;&gt;"",ABS(b_BDVSA!V1208),"")</f>
        <v/>
      </c>
      <c r="W1208" s="125" t="str">
        <f>IF(AND(b_BDVSA!V1208&lt;&gt;"",b_BDVSA!V1208&lt;&gt;0)=TRUE,IF(b_BDVSA!V1208&gt;0,"D","A"),"")</f>
        <v/>
      </c>
      <c r="X1208" s="125" t="str">
        <f>IF(b_BDVSA!W1208&lt;&gt;"",ABS(b_BDVSA!W1208),"")</f>
        <v/>
      </c>
      <c r="Y1208" s="125" t="str">
        <f>IF(AND(b_BDVSA!W1208&lt;&gt;"",b_BDVSA!W1208&lt;&gt;0)=TRUE,IF(b_BDVSA!W1208&gt;0,"D","A"),"")</f>
        <v/>
      </c>
      <c r="Z1208" s="126" t="str">
        <f>IF(b_BDVSA!X1208&lt;&gt;"",ABS(b_BDVSA!X1208),"")</f>
        <v/>
      </c>
    </row>
    <row r="1209" spans="1:26">
      <c r="A1209" s="117" t="str">
        <f>IF(dati_pdc!A1205&lt;&gt;"",IF(dati_pdc!D1205=1,RIGHT(dati_pdc!A1205,dati_pdc!E1205),dati_pdc!A1205),"")</f>
        <v/>
      </c>
      <c r="B1209" s="117" t="str">
        <f>IF(dati_pdc!B1205&lt;&gt;"",dati_pdc!B1205,"")</f>
        <v/>
      </c>
      <c r="C1209" s="117" t="str">
        <f>IF(dati_pdc!C1205&lt;&gt;"",dati_pdc!C1205,"")</f>
        <v/>
      </c>
      <c r="D1209" s="117" t="str">
        <f>IF(dati_pdc!D1205&lt;&gt;"",dati_pdc!D1205,"")</f>
        <v/>
      </c>
      <c r="E1209" s="125" t="str">
        <f>IF(b_BDVSA!F1209&lt;&gt;"",ABS(b_BDVSA!F1209),"")</f>
        <v/>
      </c>
      <c r="F1209" s="125" t="str">
        <f>IF(AND(b_BDVSA!F1209&lt;&gt;"",b_BDVSA!F1209&lt;&gt;0)=TRUE,IF(b_BDVSA!F1209&gt;0,"D","A"),"")</f>
        <v/>
      </c>
      <c r="G1209" s="125" t="str">
        <f>IF(b_BDVSA!G1209&lt;&gt;"",ABS(b_BDVSA!G1209),"")</f>
        <v/>
      </c>
      <c r="H1209" s="125" t="str">
        <f>IF(AND(b_BDVSA!G1209&lt;&gt;"",b_BDVSA!G1209&lt;&gt;0)=TRUE,IF(b_BDVSA!G1209&gt;0,"D","A"),"")</f>
        <v/>
      </c>
      <c r="I1209" s="125" t="str">
        <f>IF(b_BDVSA!H1209&lt;&gt;"",ABS(b_BDVSA!H1209),"")</f>
        <v/>
      </c>
      <c r="J1209" s="125" t="str">
        <f>IF(AND(b_BDVSA!H1209&lt;&gt;"",b_BDVSA!H1209&lt;&gt;0)=TRUE,IF(b_BDVSA!H1209&gt;0,"D","A"),"")</f>
        <v/>
      </c>
      <c r="K1209" s="126" t="str">
        <f>IF(b_BDVSA!I1209&lt;&gt;"",ABS(b_BDVSA!I1209),"")</f>
        <v/>
      </c>
      <c r="L1209" s="125" t="str">
        <f>IF(b_BDVSA!L1209&lt;&gt;"",ABS(b_BDVSA!L1209),"")</f>
        <v/>
      </c>
      <c r="M1209" s="125" t="str">
        <f>IF(AND(b_BDVSA!L1209&lt;&gt;"",b_BDVSA!L1209&lt;&gt;0)=TRUE,IF(b_BDVSA!L1209&gt;0,"D","A"),"")</f>
        <v/>
      </c>
      <c r="N1209" s="125" t="str">
        <f>IF(b_BDVSA!M1209&lt;&gt;"",ABS(b_BDVSA!M1209),"")</f>
        <v/>
      </c>
      <c r="O1209" s="125" t="str">
        <f>IF(AND(b_BDVSA!M1209&lt;&gt;"",b_BDVSA!M1209&lt;&gt;0)=TRUE,IF(b_BDVSA!M1209&gt;0,"D","A"),"")</f>
        <v/>
      </c>
      <c r="P1209" s="126" t="str">
        <f>IF(b_BDVSA!N1209&lt;&gt;"",ABS(b_BDVSA!N1209),"")</f>
        <v/>
      </c>
      <c r="Q1209" s="125" t="str">
        <f>IF(b_BDVSA!Q1209&lt;&gt;"",ABS(b_BDVSA!Q1209),"")</f>
        <v/>
      </c>
      <c r="R1209" s="125" t="str">
        <f>IF(AND(b_BDVSA!Q1209&lt;&gt;"",b_BDVSA!Q1209&lt;&gt;0)=TRUE,IF(b_BDVSA!Q1209&gt;0,"D","A"),"")</f>
        <v/>
      </c>
      <c r="S1209" s="125" t="str">
        <f>IF(b_BDVSA!R1209&lt;&gt;"",ABS(b_BDVSA!R1209),"")</f>
        <v/>
      </c>
      <c r="T1209" s="125" t="str">
        <f>IF(AND(b_BDVSA!R1209&lt;&gt;"",b_BDVSA!R1209&lt;&gt;0)=TRUE,IF(b_BDVSA!R1209&gt;0,"D","A"),"")</f>
        <v/>
      </c>
      <c r="U1209" s="126" t="str">
        <f>IF(b_BDVSA!S1209&lt;&gt;"",ABS(b_BDVSA!S1209),"")</f>
        <v/>
      </c>
      <c r="V1209" s="125" t="str">
        <f>IF(b_BDVSA!V1209&lt;&gt;"",ABS(b_BDVSA!V1209),"")</f>
        <v/>
      </c>
      <c r="W1209" s="125" t="str">
        <f>IF(AND(b_BDVSA!V1209&lt;&gt;"",b_BDVSA!V1209&lt;&gt;0)=TRUE,IF(b_BDVSA!V1209&gt;0,"D","A"),"")</f>
        <v/>
      </c>
      <c r="X1209" s="125" t="str">
        <f>IF(b_BDVSA!W1209&lt;&gt;"",ABS(b_BDVSA!W1209),"")</f>
        <v/>
      </c>
      <c r="Y1209" s="125" t="str">
        <f>IF(AND(b_BDVSA!W1209&lt;&gt;"",b_BDVSA!W1209&lt;&gt;0)=TRUE,IF(b_BDVSA!W1209&gt;0,"D","A"),"")</f>
        <v/>
      </c>
      <c r="Z1209" s="126" t="str">
        <f>IF(b_BDVSA!X1209&lt;&gt;"",ABS(b_BDVSA!X1209),"")</f>
        <v/>
      </c>
    </row>
    <row r="1210" spans="1:26">
      <c r="A1210" s="117" t="str">
        <f>IF(dati_pdc!A1206&lt;&gt;"",IF(dati_pdc!D1206=1,RIGHT(dati_pdc!A1206,dati_pdc!E1206),dati_pdc!A1206),"")</f>
        <v/>
      </c>
      <c r="B1210" s="117" t="str">
        <f>IF(dati_pdc!B1206&lt;&gt;"",dati_pdc!B1206,"")</f>
        <v/>
      </c>
      <c r="C1210" s="117" t="str">
        <f>IF(dati_pdc!C1206&lt;&gt;"",dati_pdc!C1206,"")</f>
        <v/>
      </c>
      <c r="D1210" s="117" t="str">
        <f>IF(dati_pdc!D1206&lt;&gt;"",dati_pdc!D1206,"")</f>
        <v/>
      </c>
      <c r="E1210" s="125" t="str">
        <f>IF(b_BDVSA!F1210&lt;&gt;"",ABS(b_BDVSA!F1210),"")</f>
        <v/>
      </c>
      <c r="F1210" s="125" t="str">
        <f>IF(AND(b_BDVSA!F1210&lt;&gt;"",b_BDVSA!F1210&lt;&gt;0)=TRUE,IF(b_BDVSA!F1210&gt;0,"D","A"),"")</f>
        <v/>
      </c>
      <c r="G1210" s="125" t="str">
        <f>IF(b_BDVSA!G1210&lt;&gt;"",ABS(b_BDVSA!G1210),"")</f>
        <v/>
      </c>
      <c r="H1210" s="125" t="str">
        <f>IF(AND(b_BDVSA!G1210&lt;&gt;"",b_BDVSA!G1210&lt;&gt;0)=TRUE,IF(b_BDVSA!G1210&gt;0,"D","A"),"")</f>
        <v/>
      </c>
      <c r="I1210" s="125" t="str">
        <f>IF(b_BDVSA!H1210&lt;&gt;"",ABS(b_BDVSA!H1210),"")</f>
        <v/>
      </c>
      <c r="J1210" s="125" t="str">
        <f>IF(AND(b_BDVSA!H1210&lt;&gt;"",b_BDVSA!H1210&lt;&gt;0)=TRUE,IF(b_BDVSA!H1210&gt;0,"D","A"),"")</f>
        <v/>
      </c>
      <c r="K1210" s="126" t="str">
        <f>IF(b_BDVSA!I1210&lt;&gt;"",ABS(b_BDVSA!I1210),"")</f>
        <v/>
      </c>
      <c r="L1210" s="125" t="str">
        <f>IF(b_BDVSA!L1210&lt;&gt;"",ABS(b_BDVSA!L1210),"")</f>
        <v/>
      </c>
      <c r="M1210" s="125" t="str">
        <f>IF(AND(b_BDVSA!L1210&lt;&gt;"",b_BDVSA!L1210&lt;&gt;0)=TRUE,IF(b_BDVSA!L1210&gt;0,"D","A"),"")</f>
        <v/>
      </c>
      <c r="N1210" s="125" t="str">
        <f>IF(b_BDVSA!M1210&lt;&gt;"",ABS(b_BDVSA!M1210),"")</f>
        <v/>
      </c>
      <c r="O1210" s="125" t="str">
        <f>IF(AND(b_BDVSA!M1210&lt;&gt;"",b_BDVSA!M1210&lt;&gt;0)=TRUE,IF(b_BDVSA!M1210&gt;0,"D","A"),"")</f>
        <v/>
      </c>
      <c r="P1210" s="126" t="str">
        <f>IF(b_BDVSA!N1210&lt;&gt;"",ABS(b_BDVSA!N1210),"")</f>
        <v/>
      </c>
      <c r="Q1210" s="125" t="str">
        <f>IF(b_BDVSA!Q1210&lt;&gt;"",ABS(b_BDVSA!Q1210),"")</f>
        <v/>
      </c>
      <c r="R1210" s="125" t="str">
        <f>IF(AND(b_BDVSA!Q1210&lt;&gt;"",b_BDVSA!Q1210&lt;&gt;0)=TRUE,IF(b_BDVSA!Q1210&gt;0,"D","A"),"")</f>
        <v/>
      </c>
      <c r="S1210" s="125" t="str">
        <f>IF(b_BDVSA!R1210&lt;&gt;"",ABS(b_BDVSA!R1210),"")</f>
        <v/>
      </c>
      <c r="T1210" s="125" t="str">
        <f>IF(AND(b_BDVSA!R1210&lt;&gt;"",b_BDVSA!R1210&lt;&gt;0)=TRUE,IF(b_BDVSA!R1210&gt;0,"D","A"),"")</f>
        <v/>
      </c>
      <c r="U1210" s="126" t="str">
        <f>IF(b_BDVSA!S1210&lt;&gt;"",ABS(b_BDVSA!S1210),"")</f>
        <v/>
      </c>
      <c r="V1210" s="125" t="str">
        <f>IF(b_BDVSA!V1210&lt;&gt;"",ABS(b_BDVSA!V1210),"")</f>
        <v/>
      </c>
      <c r="W1210" s="125" t="str">
        <f>IF(AND(b_BDVSA!V1210&lt;&gt;"",b_BDVSA!V1210&lt;&gt;0)=TRUE,IF(b_BDVSA!V1210&gt;0,"D","A"),"")</f>
        <v/>
      </c>
      <c r="X1210" s="125" t="str">
        <f>IF(b_BDVSA!W1210&lt;&gt;"",ABS(b_BDVSA!W1210),"")</f>
        <v/>
      </c>
      <c r="Y1210" s="125" t="str">
        <f>IF(AND(b_BDVSA!W1210&lt;&gt;"",b_BDVSA!W1210&lt;&gt;0)=TRUE,IF(b_BDVSA!W1210&gt;0,"D","A"),"")</f>
        <v/>
      </c>
      <c r="Z1210" s="126" t="str">
        <f>IF(b_BDVSA!X1210&lt;&gt;"",ABS(b_BDVSA!X1210),"")</f>
        <v/>
      </c>
    </row>
    <row r="1211" spans="1:26">
      <c r="A1211" s="117" t="str">
        <f>IF(dati_pdc!A1207&lt;&gt;"",IF(dati_pdc!D1207=1,RIGHT(dati_pdc!A1207,dati_pdc!E1207),dati_pdc!A1207),"")</f>
        <v/>
      </c>
      <c r="B1211" s="117" t="str">
        <f>IF(dati_pdc!B1207&lt;&gt;"",dati_pdc!B1207,"")</f>
        <v/>
      </c>
      <c r="C1211" s="117" t="str">
        <f>IF(dati_pdc!C1207&lt;&gt;"",dati_pdc!C1207,"")</f>
        <v/>
      </c>
      <c r="D1211" s="117" t="str">
        <f>IF(dati_pdc!D1207&lt;&gt;"",dati_pdc!D1207,"")</f>
        <v/>
      </c>
      <c r="E1211" s="125" t="str">
        <f>IF(b_BDVSA!F1211&lt;&gt;"",ABS(b_BDVSA!F1211),"")</f>
        <v/>
      </c>
      <c r="F1211" s="125" t="str">
        <f>IF(AND(b_BDVSA!F1211&lt;&gt;"",b_BDVSA!F1211&lt;&gt;0)=TRUE,IF(b_BDVSA!F1211&gt;0,"D","A"),"")</f>
        <v/>
      </c>
      <c r="G1211" s="125" t="str">
        <f>IF(b_BDVSA!G1211&lt;&gt;"",ABS(b_BDVSA!G1211),"")</f>
        <v/>
      </c>
      <c r="H1211" s="125" t="str">
        <f>IF(AND(b_BDVSA!G1211&lt;&gt;"",b_BDVSA!G1211&lt;&gt;0)=TRUE,IF(b_BDVSA!G1211&gt;0,"D","A"),"")</f>
        <v/>
      </c>
      <c r="I1211" s="125" t="str">
        <f>IF(b_BDVSA!H1211&lt;&gt;"",ABS(b_BDVSA!H1211),"")</f>
        <v/>
      </c>
      <c r="J1211" s="125" t="str">
        <f>IF(AND(b_BDVSA!H1211&lt;&gt;"",b_BDVSA!H1211&lt;&gt;0)=TRUE,IF(b_BDVSA!H1211&gt;0,"D","A"),"")</f>
        <v/>
      </c>
      <c r="K1211" s="126" t="str">
        <f>IF(b_BDVSA!I1211&lt;&gt;"",ABS(b_BDVSA!I1211),"")</f>
        <v/>
      </c>
      <c r="L1211" s="125" t="str">
        <f>IF(b_BDVSA!L1211&lt;&gt;"",ABS(b_BDVSA!L1211),"")</f>
        <v/>
      </c>
      <c r="M1211" s="125" t="str">
        <f>IF(AND(b_BDVSA!L1211&lt;&gt;"",b_BDVSA!L1211&lt;&gt;0)=TRUE,IF(b_BDVSA!L1211&gt;0,"D","A"),"")</f>
        <v/>
      </c>
      <c r="N1211" s="125" t="str">
        <f>IF(b_BDVSA!M1211&lt;&gt;"",ABS(b_BDVSA!M1211),"")</f>
        <v/>
      </c>
      <c r="O1211" s="125" t="str">
        <f>IF(AND(b_BDVSA!M1211&lt;&gt;"",b_BDVSA!M1211&lt;&gt;0)=TRUE,IF(b_BDVSA!M1211&gt;0,"D","A"),"")</f>
        <v/>
      </c>
      <c r="P1211" s="126" t="str">
        <f>IF(b_BDVSA!N1211&lt;&gt;"",ABS(b_BDVSA!N1211),"")</f>
        <v/>
      </c>
      <c r="Q1211" s="125" t="str">
        <f>IF(b_BDVSA!Q1211&lt;&gt;"",ABS(b_BDVSA!Q1211),"")</f>
        <v/>
      </c>
      <c r="R1211" s="125" t="str">
        <f>IF(AND(b_BDVSA!Q1211&lt;&gt;"",b_BDVSA!Q1211&lt;&gt;0)=TRUE,IF(b_BDVSA!Q1211&gt;0,"D","A"),"")</f>
        <v/>
      </c>
      <c r="S1211" s="125" t="str">
        <f>IF(b_BDVSA!R1211&lt;&gt;"",ABS(b_BDVSA!R1211),"")</f>
        <v/>
      </c>
      <c r="T1211" s="125" t="str">
        <f>IF(AND(b_BDVSA!R1211&lt;&gt;"",b_BDVSA!R1211&lt;&gt;0)=TRUE,IF(b_BDVSA!R1211&gt;0,"D","A"),"")</f>
        <v/>
      </c>
      <c r="U1211" s="126" t="str">
        <f>IF(b_BDVSA!S1211&lt;&gt;"",ABS(b_BDVSA!S1211),"")</f>
        <v/>
      </c>
      <c r="V1211" s="125" t="str">
        <f>IF(b_BDVSA!V1211&lt;&gt;"",ABS(b_BDVSA!V1211),"")</f>
        <v/>
      </c>
      <c r="W1211" s="125" t="str">
        <f>IF(AND(b_BDVSA!V1211&lt;&gt;"",b_BDVSA!V1211&lt;&gt;0)=TRUE,IF(b_BDVSA!V1211&gt;0,"D","A"),"")</f>
        <v/>
      </c>
      <c r="X1211" s="125" t="str">
        <f>IF(b_BDVSA!W1211&lt;&gt;"",ABS(b_BDVSA!W1211),"")</f>
        <v/>
      </c>
      <c r="Y1211" s="125" t="str">
        <f>IF(AND(b_BDVSA!W1211&lt;&gt;"",b_BDVSA!W1211&lt;&gt;0)=TRUE,IF(b_BDVSA!W1211&gt;0,"D","A"),"")</f>
        <v/>
      </c>
      <c r="Z1211" s="126" t="str">
        <f>IF(b_BDVSA!X1211&lt;&gt;"",ABS(b_BDVSA!X1211),"")</f>
        <v/>
      </c>
    </row>
    <row r="1212" spans="1:26">
      <c r="A1212" s="117" t="str">
        <f>IF(dati_pdc!A1208&lt;&gt;"",IF(dati_pdc!D1208=1,RIGHT(dati_pdc!A1208,dati_pdc!E1208),dati_pdc!A1208),"")</f>
        <v/>
      </c>
      <c r="B1212" s="117" t="str">
        <f>IF(dati_pdc!B1208&lt;&gt;"",dati_pdc!B1208,"")</f>
        <v/>
      </c>
      <c r="C1212" s="117" t="str">
        <f>IF(dati_pdc!C1208&lt;&gt;"",dati_pdc!C1208,"")</f>
        <v/>
      </c>
      <c r="D1212" s="117" t="str">
        <f>IF(dati_pdc!D1208&lt;&gt;"",dati_pdc!D1208,"")</f>
        <v/>
      </c>
      <c r="E1212" s="125" t="str">
        <f>IF(b_BDVSA!F1212&lt;&gt;"",ABS(b_BDVSA!F1212),"")</f>
        <v/>
      </c>
      <c r="F1212" s="125" t="str">
        <f>IF(AND(b_BDVSA!F1212&lt;&gt;"",b_BDVSA!F1212&lt;&gt;0)=TRUE,IF(b_BDVSA!F1212&gt;0,"D","A"),"")</f>
        <v/>
      </c>
      <c r="G1212" s="125" t="str">
        <f>IF(b_BDVSA!G1212&lt;&gt;"",ABS(b_BDVSA!G1212),"")</f>
        <v/>
      </c>
      <c r="H1212" s="125" t="str">
        <f>IF(AND(b_BDVSA!G1212&lt;&gt;"",b_BDVSA!G1212&lt;&gt;0)=TRUE,IF(b_BDVSA!G1212&gt;0,"D","A"),"")</f>
        <v/>
      </c>
      <c r="I1212" s="125" t="str">
        <f>IF(b_BDVSA!H1212&lt;&gt;"",ABS(b_BDVSA!H1212),"")</f>
        <v/>
      </c>
      <c r="J1212" s="125" t="str">
        <f>IF(AND(b_BDVSA!H1212&lt;&gt;"",b_BDVSA!H1212&lt;&gt;0)=TRUE,IF(b_BDVSA!H1212&gt;0,"D","A"),"")</f>
        <v/>
      </c>
      <c r="K1212" s="126" t="str">
        <f>IF(b_BDVSA!I1212&lt;&gt;"",ABS(b_BDVSA!I1212),"")</f>
        <v/>
      </c>
      <c r="L1212" s="125" t="str">
        <f>IF(b_BDVSA!L1212&lt;&gt;"",ABS(b_BDVSA!L1212),"")</f>
        <v/>
      </c>
      <c r="M1212" s="125" t="str">
        <f>IF(AND(b_BDVSA!L1212&lt;&gt;"",b_BDVSA!L1212&lt;&gt;0)=TRUE,IF(b_BDVSA!L1212&gt;0,"D","A"),"")</f>
        <v/>
      </c>
      <c r="N1212" s="125" t="str">
        <f>IF(b_BDVSA!M1212&lt;&gt;"",ABS(b_BDVSA!M1212),"")</f>
        <v/>
      </c>
      <c r="O1212" s="125" t="str">
        <f>IF(AND(b_BDVSA!M1212&lt;&gt;"",b_BDVSA!M1212&lt;&gt;0)=TRUE,IF(b_BDVSA!M1212&gt;0,"D","A"),"")</f>
        <v/>
      </c>
      <c r="P1212" s="126" t="str">
        <f>IF(b_BDVSA!N1212&lt;&gt;"",ABS(b_BDVSA!N1212),"")</f>
        <v/>
      </c>
      <c r="Q1212" s="125" t="str">
        <f>IF(b_BDVSA!Q1212&lt;&gt;"",ABS(b_BDVSA!Q1212),"")</f>
        <v/>
      </c>
      <c r="R1212" s="125" t="str">
        <f>IF(AND(b_BDVSA!Q1212&lt;&gt;"",b_BDVSA!Q1212&lt;&gt;0)=TRUE,IF(b_BDVSA!Q1212&gt;0,"D","A"),"")</f>
        <v/>
      </c>
      <c r="S1212" s="125" t="str">
        <f>IF(b_BDVSA!R1212&lt;&gt;"",ABS(b_BDVSA!R1212),"")</f>
        <v/>
      </c>
      <c r="T1212" s="125" t="str">
        <f>IF(AND(b_BDVSA!R1212&lt;&gt;"",b_BDVSA!R1212&lt;&gt;0)=TRUE,IF(b_BDVSA!R1212&gt;0,"D","A"),"")</f>
        <v/>
      </c>
      <c r="U1212" s="126" t="str">
        <f>IF(b_BDVSA!S1212&lt;&gt;"",ABS(b_BDVSA!S1212),"")</f>
        <v/>
      </c>
      <c r="V1212" s="125" t="str">
        <f>IF(b_BDVSA!V1212&lt;&gt;"",ABS(b_BDVSA!V1212),"")</f>
        <v/>
      </c>
      <c r="W1212" s="125" t="str">
        <f>IF(AND(b_BDVSA!V1212&lt;&gt;"",b_BDVSA!V1212&lt;&gt;0)=TRUE,IF(b_BDVSA!V1212&gt;0,"D","A"),"")</f>
        <v/>
      </c>
      <c r="X1212" s="125" t="str">
        <f>IF(b_BDVSA!W1212&lt;&gt;"",ABS(b_BDVSA!W1212),"")</f>
        <v/>
      </c>
      <c r="Y1212" s="125" t="str">
        <f>IF(AND(b_BDVSA!W1212&lt;&gt;"",b_BDVSA!W1212&lt;&gt;0)=TRUE,IF(b_BDVSA!W1212&gt;0,"D","A"),"")</f>
        <v/>
      </c>
      <c r="Z1212" s="126" t="str">
        <f>IF(b_BDVSA!X1212&lt;&gt;"",ABS(b_BDVSA!X1212),"")</f>
        <v/>
      </c>
    </row>
    <row r="1213" spans="1:26">
      <c r="A1213" s="117" t="str">
        <f>IF(dati_pdc!A1209&lt;&gt;"",IF(dati_pdc!D1209=1,RIGHT(dati_pdc!A1209,dati_pdc!E1209),dati_pdc!A1209),"")</f>
        <v/>
      </c>
      <c r="B1213" s="117" t="str">
        <f>IF(dati_pdc!B1209&lt;&gt;"",dati_pdc!B1209,"")</f>
        <v/>
      </c>
      <c r="C1213" s="117" t="str">
        <f>IF(dati_pdc!C1209&lt;&gt;"",dati_pdc!C1209,"")</f>
        <v/>
      </c>
      <c r="D1213" s="117" t="str">
        <f>IF(dati_pdc!D1209&lt;&gt;"",dati_pdc!D1209,"")</f>
        <v/>
      </c>
      <c r="E1213" s="125" t="str">
        <f>IF(b_BDVSA!F1213&lt;&gt;"",ABS(b_BDVSA!F1213),"")</f>
        <v/>
      </c>
      <c r="F1213" s="125" t="str">
        <f>IF(AND(b_BDVSA!F1213&lt;&gt;"",b_BDVSA!F1213&lt;&gt;0)=TRUE,IF(b_BDVSA!F1213&gt;0,"D","A"),"")</f>
        <v/>
      </c>
      <c r="G1213" s="125" t="str">
        <f>IF(b_BDVSA!G1213&lt;&gt;"",ABS(b_BDVSA!G1213),"")</f>
        <v/>
      </c>
      <c r="H1213" s="125" t="str">
        <f>IF(AND(b_BDVSA!G1213&lt;&gt;"",b_BDVSA!G1213&lt;&gt;0)=TRUE,IF(b_BDVSA!G1213&gt;0,"D","A"),"")</f>
        <v/>
      </c>
      <c r="I1213" s="125" t="str">
        <f>IF(b_BDVSA!H1213&lt;&gt;"",ABS(b_BDVSA!H1213),"")</f>
        <v/>
      </c>
      <c r="J1213" s="125" t="str">
        <f>IF(AND(b_BDVSA!H1213&lt;&gt;"",b_BDVSA!H1213&lt;&gt;0)=TRUE,IF(b_BDVSA!H1213&gt;0,"D","A"),"")</f>
        <v/>
      </c>
      <c r="K1213" s="126" t="str">
        <f>IF(b_BDVSA!I1213&lt;&gt;"",ABS(b_BDVSA!I1213),"")</f>
        <v/>
      </c>
      <c r="L1213" s="125" t="str">
        <f>IF(b_BDVSA!L1213&lt;&gt;"",ABS(b_BDVSA!L1213),"")</f>
        <v/>
      </c>
      <c r="M1213" s="125" t="str">
        <f>IF(AND(b_BDVSA!L1213&lt;&gt;"",b_BDVSA!L1213&lt;&gt;0)=TRUE,IF(b_BDVSA!L1213&gt;0,"D","A"),"")</f>
        <v/>
      </c>
      <c r="N1213" s="125" t="str">
        <f>IF(b_BDVSA!M1213&lt;&gt;"",ABS(b_BDVSA!M1213),"")</f>
        <v/>
      </c>
      <c r="O1213" s="125" t="str">
        <f>IF(AND(b_BDVSA!M1213&lt;&gt;"",b_BDVSA!M1213&lt;&gt;0)=TRUE,IF(b_BDVSA!M1213&gt;0,"D","A"),"")</f>
        <v/>
      </c>
      <c r="P1213" s="126" t="str">
        <f>IF(b_BDVSA!N1213&lt;&gt;"",ABS(b_BDVSA!N1213),"")</f>
        <v/>
      </c>
      <c r="Q1213" s="125" t="str">
        <f>IF(b_BDVSA!Q1213&lt;&gt;"",ABS(b_BDVSA!Q1213),"")</f>
        <v/>
      </c>
      <c r="R1213" s="125" t="str">
        <f>IF(AND(b_BDVSA!Q1213&lt;&gt;"",b_BDVSA!Q1213&lt;&gt;0)=TRUE,IF(b_BDVSA!Q1213&gt;0,"D","A"),"")</f>
        <v/>
      </c>
      <c r="S1213" s="125" t="str">
        <f>IF(b_BDVSA!R1213&lt;&gt;"",ABS(b_BDVSA!R1213),"")</f>
        <v/>
      </c>
      <c r="T1213" s="125" t="str">
        <f>IF(AND(b_BDVSA!R1213&lt;&gt;"",b_BDVSA!R1213&lt;&gt;0)=TRUE,IF(b_BDVSA!R1213&gt;0,"D","A"),"")</f>
        <v/>
      </c>
      <c r="U1213" s="126" t="str">
        <f>IF(b_BDVSA!S1213&lt;&gt;"",ABS(b_BDVSA!S1213),"")</f>
        <v/>
      </c>
      <c r="V1213" s="125" t="str">
        <f>IF(b_BDVSA!V1213&lt;&gt;"",ABS(b_BDVSA!V1213),"")</f>
        <v/>
      </c>
      <c r="W1213" s="125" t="str">
        <f>IF(AND(b_BDVSA!V1213&lt;&gt;"",b_BDVSA!V1213&lt;&gt;0)=TRUE,IF(b_BDVSA!V1213&gt;0,"D","A"),"")</f>
        <v/>
      </c>
      <c r="X1213" s="125" t="str">
        <f>IF(b_BDVSA!W1213&lt;&gt;"",ABS(b_BDVSA!W1213),"")</f>
        <v/>
      </c>
      <c r="Y1213" s="125" t="str">
        <f>IF(AND(b_BDVSA!W1213&lt;&gt;"",b_BDVSA!W1213&lt;&gt;0)=TRUE,IF(b_BDVSA!W1213&gt;0,"D","A"),"")</f>
        <v/>
      </c>
      <c r="Z1213" s="126" t="str">
        <f>IF(b_BDVSA!X1213&lt;&gt;"",ABS(b_BDVSA!X1213),"")</f>
        <v/>
      </c>
    </row>
    <row r="1214" spans="1:26">
      <c r="A1214" s="117" t="str">
        <f>IF(dati_pdc!A1210&lt;&gt;"",IF(dati_pdc!D1210=1,RIGHT(dati_pdc!A1210,dati_pdc!E1210),dati_pdc!A1210),"")</f>
        <v/>
      </c>
      <c r="B1214" s="117" t="str">
        <f>IF(dati_pdc!B1210&lt;&gt;"",dati_pdc!B1210,"")</f>
        <v/>
      </c>
      <c r="C1214" s="117" t="str">
        <f>IF(dati_pdc!C1210&lt;&gt;"",dati_pdc!C1210,"")</f>
        <v/>
      </c>
      <c r="D1214" s="117" t="str">
        <f>IF(dati_pdc!D1210&lt;&gt;"",dati_pdc!D1210,"")</f>
        <v/>
      </c>
      <c r="E1214" s="125" t="str">
        <f>IF(b_BDVSA!F1214&lt;&gt;"",ABS(b_BDVSA!F1214),"")</f>
        <v/>
      </c>
      <c r="F1214" s="125" t="str">
        <f>IF(AND(b_BDVSA!F1214&lt;&gt;"",b_BDVSA!F1214&lt;&gt;0)=TRUE,IF(b_BDVSA!F1214&gt;0,"D","A"),"")</f>
        <v/>
      </c>
      <c r="G1214" s="125" t="str">
        <f>IF(b_BDVSA!G1214&lt;&gt;"",ABS(b_BDVSA!G1214),"")</f>
        <v/>
      </c>
      <c r="H1214" s="125" t="str">
        <f>IF(AND(b_BDVSA!G1214&lt;&gt;"",b_BDVSA!G1214&lt;&gt;0)=TRUE,IF(b_BDVSA!G1214&gt;0,"D","A"),"")</f>
        <v/>
      </c>
      <c r="I1214" s="125" t="str">
        <f>IF(b_BDVSA!H1214&lt;&gt;"",ABS(b_BDVSA!H1214),"")</f>
        <v/>
      </c>
      <c r="J1214" s="125" t="str">
        <f>IF(AND(b_BDVSA!H1214&lt;&gt;"",b_BDVSA!H1214&lt;&gt;0)=TRUE,IF(b_BDVSA!H1214&gt;0,"D","A"),"")</f>
        <v/>
      </c>
      <c r="K1214" s="126" t="str">
        <f>IF(b_BDVSA!I1214&lt;&gt;"",ABS(b_BDVSA!I1214),"")</f>
        <v/>
      </c>
      <c r="L1214" s="125" t="str">
        <f>IF(b_BDVSA!L1214&lt;&gt;"",ABS(b_BDVSA!L1214),"")</f>
        <v/>
      </c>
      <c r="M1214" s="125" t="str">
        <f>IF(AND(b_BDVSA!L1214&lt;&gt;"",b_BDVSA!L1214&lt;&gt;0)=TRUE,IF(b_BDVSA!L1214&gt;0,"D","A"),"")</f>
        <v/>
      </c>
      <c r="N1214" s="125" t="str">
        <f>IF(b_BDVSA!M1214&lt;&gt;"",ABS(b_BDVSA!M1214),"")</f>
        <v/>
      </c>
      <c r="O1214" s="125" t="str">
        <f>IF(AND(b_BDVSA!M1214&lt;&gt;"",b_BDVSA!M1214&lt;&gt;0)=TRUE,IF(b_BDVSA!M1214&gt;0,"D","A"),"")</f>
        <v/>
      </c>
      <c r="P1214" s="126" t="str">
        <f>IF(b_BDVSA!N1214&lt;&gt;"",ABS(b_BDVSA!N1214),"")</f>
        <v/>
      </c>
      <c r="Q1214" s="125" t="str">
        <f>IF(b_BDVSA!Q1214&lt;&gt;"",ABS(b_BDVSA!Q1214),"")</f>
        <v/>
      </c>
      <c r="R1214" s="125" t="str">
        <f>IF(AND(b_BDVSA!Q1214&lt;&gt;"",b_BDVSA!Q1214&lt;&gt;0)=TRUE,IF(b_BDVSA!Q1214&gt;0,"D","A"),"")</f>
        <v/>
      </c>
      <c r="S1214" s="125" t="str">
        <f>IF(b_BDVSA!R1214&lt;&gt;"",ABS(b_BDVSA!R1214),"")</f>
        <v/>
      </c>
      <c r="T1214" s="125" t="str">
        <f>IF(AND(b_BDVSA!R1214&lt;&gt;"",b_BDVSA!R1214&lt;&gt;0)=TRUE,IF(b_BDVSA!R1214&gt;0,"D","A"),"")</f>
        <v/>
      </c>
      <c r="U1214" s="126" t="str">
        <f>IF(b_BDVSA!S1214&lt;&gt;"",ABS(b_BDVSA!S1214),"")</f>
        <v/>
      </c>
      <c r="V1214" s="125" t="str">
        <f>IF(b_BDVSA!V1214&lt;&gt;"",ABS(b_BDVSA!V1214),"")</f>
        <v/>
      </c>
      <c r="W1214" s="125" t="str">
        <f>IF(AND(b_BDVSA!V1214&lt;&gt;"",b_BDVSA!V1214&lt;&gt;0)=TRUE,IF(b_BDVSA!V1214&gt;0,"D","A"),"")</f>
        <v/>
      </c>
      <c r="X1214" s="125" t="str">
        <f>IF(b_BDVSA!W1214&lt;&gt;"",ABS(b_BDVSA!W1214),"")</f>
        <v/>
      </c>
      <c r="Y1214" s="125" t="str">
        <f>IF(AND(b_BDVSA!W1214&lt;&gt;"",b_BDVSA!W1214&lt;&gt;0)=TRUE,IF(b_BDVSA!W1214&gt;0,"D","A"),"")</f>
        <v/>
      </c>
      <c r="Z1214" s="126" t="str">
        <f>IF(b_BDVSA!X1214&lt;&gt;"",ABS(b_BDVSA!X1214),"")</f>
        <v/>
      </c>
    </row>
    <row r="1215" spans="1:26">
      <c r="A1215" s="117" t="str">
        <f>IF(dati_pdc!A1211&lt;&gt;"",IF(dati_pdc!D1211=1,RIGHT(dati_pdc!A1211,dati_pdc!E1211),dati_pdc!A1211),"")</f>
        <v/>
      </c>
      <c r="B1215" s="117" t="str">
        <f>IF(dati_pdc!B1211&lt;&gt;"",dati_pdc!B1211,"")</f>
        <v/>
      </c>
      <c r="C1215" s="117" t="str">
        <f>IF(dati_pdc!C1211&lt;&gt;"",dati_pdc!C1211,"")</f>
        <v/>
      </c>
      <c r="D1215" s="117" t="str">
        <f>IF(dati_pdc!D1211&lt;&gt;"",dati_pdc!D1211,"")</f>
        <v/>
      </c>
      <c r="E1215" s="125" t="str">
        <f>IF(b_BDVSA!F1215&lt;&gt;"",ABS(b_BDVSA!F1215),"")</f>
        <v/>
      </c>
      <c r="F1215" s="125" t="str">
        <f>IF(AND(b_BDVSA!F1215&lt;&gt;"",b_BDVSA!F1215&lt;&gt;0)=TRUE,IF(b_BDVSA!F1215&gt;0,"D","A"),"")</f>
        <v/>
      </c>
      <c r="G1215" s="125" t="str">
        <f>IF(b_BDVSA!G1215&lt;&gt;"",ABS(b_BDVSA!G1215),"")</f>
        <v/>
      </c>
      <c r="H1215" s="125" t="str">
        <f>IF(AND(b_BDVSA!G1215&lt;&gt;"",b_BDVSA!G1215&lt;&gt;0)=TRUE,IF(b_BDVSA!G1215&gt;0,"D","A"),"")</f>
        <v/>
      </c>
      <c r="I1215" s="125" t="str">
        <f>IF(b_BDVSA!H1215&lt;&gt;"",ABS(b_BDVSA!H1215),"")</f>
        <v/>
      </c>
      <c r="J1215" s="125" t="str">
        <f>IF(AND(b_BDVSA!H1215&lt;&gt;"",b_BDVSA!H1215&lt;&gt;0)=TRUE,IF(b_BDVSA!H1215&gt;0,"D","A"),"")</f>
        <v/>
      </c>
      <c r="K1215" s="126" t="str">
        <f>IF(b_BDVSA!I1215&lt;&gt;"",ABS(b_BDVSA!I1215),"")</f>
        <v/>
      </c>
      <c r="L1215" s="125" t="str">
        <f>IF(b_BDVSA!L1215&lt;&gt;"",ABS(b_BDVSA!L1215),"")</f>
        <v/>
      </c>
      <c r="M1215" s="125" t="str">
        <f>IF(AND(b_BDVSA!L1215&lt;&gt;"",b_BDVSA!L1215&lt;&gt;0)=TRUE,IF(b_BDVSA!L1215&gt;0,"D","A"),"")</f>
        <v/>
      </c>
      <c r="N1215" s="125" t="str">
        <f>IF(b_BDVSA!M1215&lt;&gt;"",ABS(b_BDVSA!M1215),"")</f>
        <v/>
      </c>
      <c r="O1215" s="125" t="str">
        <f>IF(AND(b_BDVSA!M1215&lt;&gt;"",b_BDVSA!M1215&lt;&gt;0)=TRUE,IF(b_BDVSA!M1215&gt;0,"D","A"),"")</f>
        <v/>
      </c>
      <c r="P1215" s="126" t="str">
        <f>IF(b_BDVSA!N1215&lt;&gt;"",ABS(b_BDVSA!N1215),"")</f>
        <v/>
      </c>
      <c r="Q1215" s="125" t="str">
        <f>IF(b_BDVSA!Q1215&lt;&gt;"",ABS(b_BDVSA!Q1215),"")</f>
        <v/>
      </c>
      <c r="R1215" s="125" t="str">
        <f>IF(AND(b_BDVSA!Q1215&lt;&gt;"",b_BDVSA!Q1215&lt;&gt;0)=TRUE,IF(b_BDVSA!Q1215&gt;0,"D","A"),"")</f>
        <v/>
      </c>
      <c r="S1215" s="125" t="str">
        <f>IF(b_BDVSA!R1215&lt;&gt;"",ABS(b_BDVSA!R1215),"")</f>
        <v/>
      </c>
      <c r="T1215" s="125" t="str">
        <f>IF(AND(b_BDVSA!R1215&lt;&gt;"",b_BDVSA!R1215&lt;&gt;0)=TRUE,IF(b_BDVSA!R1215&gt;0,"D","A"),"")</f>
        <v/>
      </c>
      <c r="U1215" s="126" t="str">
        <f>IF(b_BDVSA!S1215&lt;&gt;"",ABS(b_BDVSA!S1215),"")</f>
        <v/>
      </c>
      <c r="V1215" s="125" t="str">
        <f>IF(b_BDVSA!V1215&lt;&gt;"",ABS(b_BDVSA!V1215),"")</f>
        <v/>
      </c>
      <c r="W1215" s="125" t="str">
        <f>IF(AND(b_BDVSA!V1215&lt;&gt;"",b_BDVSA!V1215&lt;&gt;0)=TRUE,IF(b_BDVSA!V1215&gt;0,"D","A"),"")</f>
        <v/>
      </c>
      <c r="X1215" s="125" t="str">
        <f>IF(b_BDVSA!W1215&lt;&gt;"",ABS(b_BDVSA!W1215),"")</f>
        <v/>
      </c>
      <c r="Y1215" s="125" t="str">
        <f>IF(AND(b_BDVSA!W1215&lt;&gt;"",b_BDVSA!W1215&lt;&gt;0)=TRUE,IF(b_BDVSA!W1215&gt;0,"D","A"),"")</f>
        <v/>
      </c>
      <c r="Z1215" s="126" t="str">
        <f>IF(b_BDVSA!X1215&lt;&gt;"",ABS(b_BDVSA!X1215),"")</f>
        <v/>
      </c>
    </row>
    <row r="1216" spans="1:26">
      <c r="A1216" s="117" t="str">
        <f>IF(dati_pdc!A1212&lt;&gt;"",IF(dati_pdc!D1212=1,RIGHT(dati_pdc!A1212,dati_pdc!E1212),dati_pdc!A1212),"")</f>
        <v/>
      </c>
      <c r="B1216" s="117" t="str">
        <f>IF(dati_pdc!B1212&lt;&gt;"",dati_pdc!B1212,"")</f>
        <v/>
      </c>
      <c r="C1216" s="117" t="str">
        <f>IF(dati_pdc!C1212&lt;&gt;"",dati_pdc!C1212,"")</f>
        <v/>
      </c>
      <c r="D1216" s="117" t="str">
        <f>IF(dati_pdc!D1212&lt;&gt;"",dati_pdc!D1212,"")</f>
        <v/>
      </c>
      <c r="E1216" s="125" t="str">
        <f>IF(b_BDVSA!F1216&lt;&gt;"",ABS(b_BDVSA!F1216),"")</f>
        <v/>
      </c>
      <c r="F1216" s="125" t="str">
        <f>IF(AND(b_BDVSA!F1216&lt;&gt;"",b_BDVSA!F1216&lt;&gt;0)=TRUE,IF(b_BDVSA!F1216&gt;0,"D","A"),"")</f>
        <v/>
      </c>
      <c r="G1216" s="125" t="str">
        <f>IF(b_BDVSA!G1216&lt;&gt;"",ABS(b_BDVSA!G1216),"")</f>
        <v/>
      </c>
      <c r="H1216" s="125" t="str">
        <f>IF(AND(b_BDVSA!G1216&lt;&gt;"",b_BDVSA!G1216&lt;&gt;0)=TRUE,IF(b_BDVSA!G1216&gt;0,"D","A"),"")</f>
        <v/>
      </c>
      <c r="I1216" s="125" t="str">
        <f>IF(b_BDVSA!H1216&lt;&gt;"",ABS(b_BDVSA!H1216),"")</f>
        <v/>
      </c>
      <c r="J1216" s="125" t="str">
        <f>IF(AND(b_BDVSA!H1216&lt;&gt;"",b_BDVSA!H1216&lt;&gt;0)=TRUE,IF(b_BDVSA!H1216&gt;0,"D","A"),"")</f>
        <v/>
      </c>
      <c r="K1216" s="126" t="str">
        <f>IF(b_BDVSA!I1216&lt;&gt;"",ABS(b_BDVSA!I1216),"")</f>
        <v/>
      </c>
      <c r="L1216" s="125" t="str">
        <f>IF(b_BDVSA!L1216&lt;&gt;"",ABS(b_BDVSA!L1216),"")</f>
        <v/>
      </c>
      <c r="M1216" s="125" t="str">
        <f>IF(AND(b_BDVSA!L1216&lt;&gt;"",b_BDVSA!L1216&lt;&gt;0)=TRUE,IF(b_BDVSA!L1216&gt;0,"D","A"),"")</f>
        <v/>
      </c>
      <c r="N1216" s="125" t="str">
        <f>IF(b_BDVSA!M1216&lt;&gt;"",ABS(b_BDVSA!M1216),"")</f>
        <v/>
      </c>
      <c r="O1216" s="125" t="str">
        <f>IF(AND(b_BDVSA!M1216&lt;&gt;"",b_BDVSA!M1216&lt;&gt;0)=TRUE,IF(b_BDVSA!M1216&gt;0,"D","A"),"")</f>
        <v/>
      </c>
      <c r="P1216" s="126" t="str">
        <f>IF(b_BDVSA!N1216&lt;&gt;"",ABS(b_BDVSA!N1216),"")</f>
        <v/>
      </c>
      <c r="Q1216" s="125" t="str">
        <f>IF(b_BDVSA!Q1216&lt;&gt;"",ABS(b_BDVSA!Q1216),"")</f>
        <v/>
      </c>
      <c r="R1216" s="125" t="str">
        <f>IF(AND(b_BDVSA!Q1216&lt;&gt;"",b_BDVSA!Q1216&lt;&gt;0)=TRUE,IF(b_BDVSA!Q1216&gt;0,"D","A"),"")</f>
        <v/>
      </c>
      <c r="S1216" s="125" t="str">
        <f>IF(b_BDVSA!R1216&lt;&gt;"",ABS(b_BDVSA!R1216),"")</f>
        <v/>
      </c>
      <c r="T1216" s="125" t="str">
        <f>IF(AND(b_BDVSA!R1216&lt;&gt;"",b_BDVSA!R1216&lt;&gt;0)=TRUE,IF(b_BDVSA!R1216&gt;0,"D","A"),"")</f>
        <v/>
      </c>
      <c r="U1216" s="126" t="str">
        <f>IF(b_BDVSA!S1216&lt;&gt;"",ABS(b_BDVSA!S1216),"")</f>
        <v/>
      </c>
      <c r="V1216" s="125" t="str">
        <f>IF(b_BDVSA!V1216&lt;&gt;"",ABS(b_BDVSA!V1216),"")</f>
        <v/>
      </c>
      <c r="W1216" s="125" t="str">
        <f>IF(AND(b_BDVSA!V1216&lt;&gt;"",b_BDVSA!V1216&lt;&gt;0)=TRUE,IF(b_BDVSA!V1216&gt;0,"D","A"),"")</f>
        <v/>
      </c>
      <c r="X1216" s="125" t="str">
        <f>IF(b_BDVSA!W1216&lt;&gt;"",ABS(b_BDVSA!W1216),"")</f>
        <v/>
      </c>
      <c r="Y1216" s="125" t="str">
        <f>IF(AND(b_BDVSA!W1216&lt;&gt;"",b_BDVSA!W1216&lt;&gt;0)=TRUE,IF(b_BDVSA!W1216&gt;0,"D","A"),"")</f>
        <v/>
      </c>
      <c r="Z1216" s="126" t="str">
        <f>IF(b_BDVSA!X1216&lt;&gt;"",ABS(b_BDVSA!X1216),"")</f>
        <v/>
      </c>
    </row>
    <row r="1217" spans="1:26">
      <c r="A1217" s="117" t="str">
        <f>IF(dati_pdc!A1213&lt;&gt;"",IF(dati_pdc!D1213=1,RIGHT(dati_pdc!A1213,dati_pdc!E1213),dati_pdc!A1213),"")</f>
        <v/>
      </c>
      <c r="B1217" s="117" t="str">
        <f>IF(dati_pdc!B1213&lt;&gt;"",dati_pdc!B1213,"")</f>
        <v/>
      </c>
      <c r="C1217" s="117" t="str">
        <f>IF(dati_pdc!C1213&lt;&gt;"",dati_pdc!C1213,"")</f>
        <v/>
      </c>
      <c r="D1217" s="117" t="str">
        <f>IF(dati_pdc!D1213&lt;&gt;"",dati_pdc!D1213,"")</f>
        <v/>
      </c>
      <c r="E1217" s="125" t="str">
        <f>IF(b_BDVSA!F1217&lt;&gt;"",ABS(b_BDVSA!F1217),"")</f>
        <v/>
      </c>
      <c r="F1217" s="125" t="str">
        <f>IF(AND(b_BDVSA!F1217&lt;&gt;"",b_BDVSA!F1217&lt;&gt;0)=TRUE,IF(b_BDVSA!F1217&gt;0,"D","A"),"")</f>
        <v/>
      </c>
      <c r="G1217" s="125" t="str">
        <f>IF(b_BDVSA!G1217&lt;&gt;"",ABS(b_BDVSA!G1217),"")</f>
        <v/>
      </c>
      <c r="H1217" s="125" t="str">
        <f>IF(AND(b_BDVSA!G1217&lt;&gt;"",b_BDVSA!G1217&lt;&gt;0)=TRUE,IF(b_BDVSA!G1217&gt;0,"D","A"),"")</f>
        <v/>
      </c>
      <c r="I1217" s="125" t="str">
        <f>IF(b_BDVSA!H1217&lt;&gt;"",ABS(b_BDVSA!H1217),"")</f>
        <v/>
      </c>
      <c r="J1217" s="125" t="str">
        <f>IF(AND(b_BDVSA!H1217&lt;&gt;"",b_BDVSA!H1217&lt;&gt;0)=TRUE,IF(b_BDVSA!H1217&gt;0,"D","A"),"")</f>
        <v/>
      </c>
      <c r="K1217" s="126" t="str">
        <f>IF(b_BDVSA!I1217&lt;&gt;"",ABS(b_BDVSA!I1217),"")</f>
        <v/>
      </c>
      <c r="L1217" s="125" t="str">
        <f>IF(b_BDVSA!L1217&lt;&gt;"",ABS(b_BDVSA!L1217),"")</f>
        <v/>
      </c>
      <c r="M1217" s="125" t="str">
        <f>IF(AND(b_BDVSA!L1217&lt;&gt;"",b_BDVSA!L1217&lt;&gt;0)=TRUE,IF(b_BDVSA!L1217&gt;0,"D","A"),"")</f>
        <v/>
      </c>
      <c r="N1217" s="125" t="str">
        <f>IF(b_BDVSA!M1217&lt;&gt;"",ABS(b_BDVSA!M1217),"")</f>
        <v/>
      </c>
      <c r="O1217" s="125" t="str">
        <f>IF(AND(b_BDVSA!M1217&lt;&gt;"",b_BDVSA!M1217&lt;&gt;0)=TRUE,IF(b_BDVSA!M1217&gt;0,"D","A"),"")</f>
        <v/>
      </c>
      <c r="P1217" s="126" t="str">
        <f>IF(b_BDVSA!N1217&lt;&gt;"",ABS(b_BDVSA!N1217),"")</f>
        <v/>
      </c>
      <c r="Q1217" s="125" t="str">
        <f>IF(b_BDVSA!Q1217&lt;&gt;"",ABS(b_BDVSA!Q1217),"")</f>
        <v/>
      </c>
      <c r="R1217" s="125" t="str">
        <f>IF(AND(b_BDVSA!Q1217&lt;&gt;"",b_BDVSA!Q1217&lt;&gt;0)=TRUE,IF(b_BDVSA!Q1217&gt;0,"D","A"),"")</f>
        <v/>
      </c>
      <c r="S1217" s="125" t="str">
        <f>IF(b_BDVSA!R1217&lt;&gt;"",ABS(b_BDVSA!R1217),"")</f>
        <v/>
      </c>
      <c r="T1217" s="125" t="str">
        <f>IF(AND(b_BDVSA!R1217&lt;&gt;"",b_BDVSA!R1217&lt;&gt;0)=TRUE,IF(b_BDVSA!R1217&gt;0,"D","A"),"")</f>
        <v/>
      </c>
      <c r="U1217" s="126" t="str">
        <f>IF(b_BDVSA!S1217&lt;&gt;"",ABS(b_BDVSA!S1217),"")</f>
        <v/>
      </c>
      <c r="V1217" s="125" t="str">
        <f>IF(b_BDVSA!V1217&lt;&gt;"",ABS(b_BDVSA!V1217),"")</f>
        <v/>
      </c>
      <c r="W1217" s="125" t="str">
        <f>IF(AND(b_BDVSA!V1217&lt;&gt;"",b_BDVSA!V1217&lt;&gt;0)=TRUE,IF(b_BDVSA!V1217&gt;0,"D","A"),"")</f>
        <v/>
      </c>
      <c r="X1217" s="125" t="str">
        <f>IF(b_BDVSA!W1217&lt;&gt;"",ABS(b_BDVSA!W1217),"")</f>
        <v/>
      </c>
      <c r="Y1217" s="125" t="str">
        <f>IF(AND(b_BDVSA!W1217&lt;&gt;"",b_BDVSA!W1217&lt;&gt;0)=TRUE,IF(b_BDVSA!W1217&gt;0,"D","A"),"")</f>
        <v/>
      </c>
      <c r="Z1217" s="126" t="str">
        <f>IF(b_BDVSA!X1217&lt;&gt;"",ABS(b_BDVSA!X1217),"")</f>
        <v/>
      </c>
    </row>
    <row r="1218" spans="1:26">
      <c r="A1218" s="117" t="str">
        <f>IF(dati_pdc!A1214&lt;&gt;"",IF(dati_pdc!D1214=1,RIGHT(dati_pdc!A1214,dati_pdc!E1214),dati_pdc!A1214),"")</f>
        <v/>
      </c>
      <c r="B1218" s="117" t="str">
        <f>IF(dati_pdc!B1214&lt;&gt;"",dati_pdc!B1214,"")</f>
        <v/>
      </c>
      <c r="C1218" s="117" t="str">
        <f>IF(dati_pdc!C1214&lt;&gt;"",dati_pdc!C1214,"")</f>
        <v/>
      </c>
      <c r="D1218" s="117" t="str">
        <f>IF(dati_pdc!D1214&lt;&gt;"",dati_pdc!D1214,"")</f>
        <v/>
      </c>
      <c r="E1218" s="125" t="str">
        <f>IF(b_BDVSA!F1218&lt;&gt;"",ABS(b_BDVSA!F1218),"")</f>
        <v/>
      </c>
      <c r="F1218" s="125" t="str">
        <f>IF(AND(b_BDVSA!F1218&lt;&gt;"",b_BDVSA!F1218&lt;&gt;0)=TRUE,IF(b_BDVSA!F1218&gt;0,"D","A"),"")</f>
        <v/>
      </c>
      <c r="G1218" s="125" t="str">
        <f>IF(b_BDVSA!G1218&lt;&gt;"",ABS(b_BDVSA!G1218),"")</f>
        <v/>
      </c>
      <c r="H1218" s="125" t="str">
        <f>IF(AND(b_BDVSA!G1218&lt;&gt;"",b_BDVSA!G1218&lt;&gt;0)=TRUE,IF(b_BDVSA!G1218&gt;0,"D","A"),"")</f>
        <v/>
      </c>
      <c r="I1218" s="125" t="str">
        <f>IF(b_BDVSA!H1218&lt;&gt;"",ABS(b_BDVSA!H1218),"")</f>
        <v/>
      </c>
      <c r="J1218" s="125" t="str">
        <f>IF(AND(b_BDVSA!H1218&lt;&gt;"",b_BDVSA!H1218&lt;&gt;0)=TRUE,IF(b_BDVSA!H1218&gt;0,"D","A"),"")</f>
        <v/>
      </c>
      <c r="K1218" s="126" t="str">
        <f>IF(b_BDVSA!I1218&lt;&gt;"",ABS(b_BDVSA!I1218),"")</f>
        <v/>
      </c>
      <c r="L1218" s="125" t="str">
        <f>IF(b_BDVSA!L1218&lt;&gt;"",ABS(b_BDVSA!L1218),"")</f>
        <v/>
      </c>
      <c r="M1218" s="125" t="str">
        <f>IF(AND(b_BDVSA!L1218&lt;&gt;"",b_BDVSA!L1218&lt;&gt;0)=TRUE,IF(b_BDVSA!L1218&gt;0,"D","A"),"")</f>
        <v/>
      </c>
      <c r="N1218" s="125" t="str">
        <f>IF(b_BDVSA!M1218&lt;&gt;"",ABS(b_BDVSA!M1218),"")</f>
        <v/>
      </c>
      <c r="O1218" s="125" t="str">
        <f>IF(AND(b_BDVSA!M1218&lt;&gt;"",b_BDVSA!M1218&lt;&gt;0)=TRUE,IF(b_BDVSA!M1218&gt;0,"D","A"),"")</f>
        <v/>
      </c>
      <c r="P1218" s="126" t="str">
        <f>IF(b_BDVSA!N1218&lt;&gt;"",ABS(b_BDVSA!N1218),"")</f>
        <v/>
      </c>
      <c r="Q1218" s="125" t="str">
        <f>IF(b_BDVSA!Q1218&lt;&gt;"",ABS(b_BDVSA!Q1218),"")</f>
        <v/>
      </c>
      <c r="R1218" s="125" t="str">
        <f>IF(AND(b_BDVSA!Q1218&lt;&gt;"",b_BDVSA!Q1218&lt;&gt;0)=TRUE,IF(b_BDVSA!Q1218&gt;0,"D","A"),"")</f>
        <v/>
      </c>
      <c r="S1218" s="125" t="str">
        <f>IF(b_BDVSA!R1218&lt;&gt;"",ABS(b_BDVSA!R1218),"")</f>
        <v/>
      </c>
      <c r="T1218" s="125" t="str">
        <f>IF(AND(b_BDVSA!R1218&lt;&gt;"",b_BDVSA!R1218&lt;&gt;0)=TRUE,IF(b_BDVSA!R1218&gt;0,"D","A"),"")</f>
        <v/>
      </c>
      <c r="U1218" s="126" t="str">
        <f>IF(b_BDVSA!S1218&lt;&gt;"",ABS(b_BDVSA!S1218),"")</f>
        <v/>
      </c>
      <c r="V1218" s="125" t="str">
        <f>IF(b_BDVSA!V1218&lt;&gt;"",ABS(b_BDVSA!V1218),"")</f>
        <v/>
      </c>
      <c r="W1218" s="125" t="str">
        <f>IF(AND(b_BDVSA!V1218&lt;&gt;"",b_BDVSA!V1218&lt;&gt;0)=TRUE,IF(b_BDVSA!V1218&gt;0,"D","A"),"")</f>
        <v/>
      </c>
      <c r="X1218" s="125" t="str">
        <f>IF(b_BDVSA!W1218&lt;&gt;"",ABS(b_BDVSA!W1218),"")</f>
        <v/>
      </c>
      <c r="Y1218" s="125" t="str">
        <f>IF(AND(b_BDVSA!W1218&lt;&gt;"",b_BDVSA!W1218&lt;&gt;0)=TRUE,IF(b_BDVSA!W1218&gt;0,"D","A"),"")</f>
        <v/>
      </c>
      <c r="Z1218" s="126" t="str">
        <f>IF(b_BDVSA!X1218&lt;&gt;"",ABS(b_BDVSA!X1218),"")</f>
        <v/>
      </c>
    </row>
    <row r="1219" spans="1:26">
      <c r="A1219" s="117" t="str">
        <f>IF(dati_pdc!A1215&lt;&gt;"",IF(dati_pdc!D1215=1,RIGHT(dati_pdc!A1215,dati_pdc!E1215),dati_pdc!A1215),"")</f>
        <v/>
      </c>
      <c r="B1219" s="117" t="str">
        <f>IF(dati_pdc!B1215&lt;&gt;"",dati_pdc!B1215,"")</f>
        <v/>
      </c>
      <c r="C1219" s="117" t="str">
        <f>IF(dati_pdc!C1215&lt;&gt;"",dati_pdc!C1215,"")</f>
        <v/>
      </c>
      <c r="D1219" s="117" t="str">
        <f>IF(dati_pdc!D1215&lt;&gt;"",dati_pdc!D1215,"")</f>
        <v/>
      </c>
      <c r="E1219" s="125" t="str">
        <f>IF(b_BDVSA!F1219&lt;&gt;"",ABS(b_BDVSA!F1219),"")</f>
        <v/>
      </c>
      <c r="F1219" s="125" t="str">
        <f>IF(AND(b_BDVSA!F1219&lt;&gt;"",b_BDVSA!F1219&lt;&gt;0)=TRUE,IF(b_BDVSA!F1219&gt;0,"D","A"),"")</f>
        <v/>
      </c>
      <c r="G1219" s="125" t="str">
        <f>IF(b_BDVSA!G1219&lt;&gt;"",ABS(b_BDVSA!G1219),"")</f>
        <v/>
      </c>
      <c r="H1219" s="125" t="str">
        <f>IF(AND(b_BDVSA!G1219&lt;&gt;"",b_BDVSA!G1219&lt;&gt;0)=TRUE,IF(b_BDVSA!G1219&gt;0,"D","A"),"")</f>
        <v/>
      </c>
      <c r="I1219" s="125" t="str">
        <f>IF(b_BDVSA!H1219&lt;&gt;"",ABS(b_BDVSA!H1219),"")</f>
        <v/>
      </c>
      <c r="J1219" s="125" t="str">
        <f>IF(AND(b_BDVSA!H1219&lt;&gt;"",b_BDVSA!H1219&lt;&gt;0)=TRUE,IF(b_BDVSA!H1219&gt;0,"D","A"),"")</f>
        <v/>
      </c>
      <c r="K1219" s="126" t="str">
        <f>IF(b_BDVSA!I1219&lt;&gt;"",ABS(b_BDVSA!I1219),"")</f>
        <v/>
      </c>
      <c r="L1219" s="125" t="str">
        <f>IF(b_BDVSA!L1219&lt;&gt;"",ABS(b_BDVSA!L1219),"")</f>
        <v/>
      </c>
      <c r="M1219" s="125" t="str">
        <f>IF(AND(b_BDVSA!L1219&lt;&gt;"",b_BDVSA!L1219&lt;&gt;0)=TRUE,IF(b_BDVSA!L1219&gt;0,"D","A"),"")</f>
        <v/>
      </c>
      <c r="N1219" s="125" t="str">
        <f>IF(b_BDVSA!M1219&lt;&gt;"",ABS(b_BDVSA!M1219),"")</f>
        <v/>
      </c>
      <c r="O1219" s="125" t="str">
        <f>IF(AND(b_BDVSA!M1219&lt;&gt;"",b_BDVSA!M1219&lt;&gt;0)=TRUE,IF(b_BDVSA!M1219&gt;0,"D","A"),"")</f>
        <v/>
      </c>
      <c r="P1219" s="126" t="str">
        <f>IF(b_BDVSA!N1219&lt;&gt;"",ABS(b_BDVSA!N1219),"")</f>
        <v/>
      </c>
      <c r="Q1219" s="125" t="str">
        <f>IF(b_BDVSA!Q1219&lt;&gt;"",ABS(b_BDVSA!Q1219),"")</f>
        <v/>
      </c>
      <c r="R1219" s="125" t="str">
        <f>IF(AND(b_BDVSA!Q1219&lt;&gt;"",b_BDVSA!Q1219&lt;&gt;0)=TRUE,IF(b_BDVSA!Q1219&gt;0,"D","A"),"")</f>
        <v/>
      </c>
      <c r="S1219" s="125" t="str">
        <f>IF(b_BDVSA!R1219&lt;&gt;"",ABS(b_BDVSA!R1219),"")</f>
        <v/>
      </c>
      <c r="T1219" s="125" t="str">
        <f>IF(AND(b_BDVSA!R1219&lt;&gt;"",b_BDVSA!R1219&lt;&gt;0)=TRUE,IF(b_BDVSA!R1219&gt;0,"D","A"),"")</f>
        <v/>
      </c>
      <c r="U1219" s="126" t="str">
        <f>IF(b_BDVSA!S1219&lt;&gt;"",ABS(b_BDVSA!S1219),"")</f>
        <v/>
      </c>
      <c r="V1219" s="125" t="str">
        <f>IF(b_BDVSA!V1219&lt;&gt;"",ABS(b_BDVSA!V1219),"")</f>
        <v/>
      </c>
      <c r="W1219" s="125" t="str">
        <f>IF(AND(b_BDVSA!V1219&lt;&gt;"",b_BDVSA!V1219&lt;&gt;0)=TRUE,IF(b_BDVSA!V1219&gt;0,"D","A"),"")</f>
        <v/>
      </c>
      <c r="X1219" s="125" t="str">
        <f>IF(b_BDVSA!W1219&lt;&gt;"",ABS(b_BDVSA!W1219),"")</f>
        <v/>
      </c>
      <c r="Y1219" s="125" t="str">
        <f>IF(AND(b_BDVSA!W1219&lt;&gt;"",b_BDVSA!W1219&lt;&gt;0)=TRUE,IF(b_BDVSA!W1219&gt;0,"D","A"),"")</f>
        <v/>
      </c>
      <c r="Z1219" s="126" t="str">
        <f>IF(b_BDVSA!X1219&lt;&gt;"",ABS(b_BDVSA!X1219),"")</f>
        <v/>
      </c>
    </row>
    <row r="1220" spans="1:26">
      <c r="A1220" s="117" t="str">
        <f>IF(dati_pdc!A1216&lt;&gt;"",IF(dati_pdc!D1216=1,RIGHT(dati_pdc!A1216,dati_pdc!E1216),dati_pdc!A1216),"")</f>
        <v/>
      </c>
      <c r="B1220" s="117" t="str">
        <f>IF(dati_pdc!B1216&lt;&gt;"",dati_pdc!B1216,"")</f>
        <v/>
      </c>
      <c r="C1220" s="117" t="str">
        <f>IF(dati_pdc!C1216&lt;&gt;"",dati_pdc!C1216,"")</f>
        <v/>
      </c>
      <c r="D1220" s="117" t="str">
        <f>IF(dati_pdc!D1216&lt;&gt;"",dati_pdc!D1216,"")</f>
        <v/>
      </c>
      <c r="E1220" s="125" t="str">
        <f>IF(b_BDVSA!F1220&lt;&gt;"",ABS(b_BDVSA!F1220),"")</f>
        <v/>
      </c>
      <c r="F1220" s="125" t="str">
        <f>IF(AND(b_BDVSA!F1220&lt;&gt;"",b_BDVSA!F1220&lt;&gt;0)=TRUE,IF(b_BDVSA!F1220&gt;0,"D","A"),"")</f>
        <v/>
      </c>
      <c r="G1220" s="125" t="str">
        <f>IF(b_BDVSA!G1220&lt;&gt;"",ABS(b_BDVSA!G1220),"")</f>
        <v/>
      </c>
      <c r="H1220" s="125" t="str">
        <f>IF(AND(b_BDVSA!G1220&lt;&gt;"",b_BDVSA!G1220&lt;&gt;0)=TRUE,IF(b_BDVSA!G1220&gt;0,"D","A"),"")</f>
        <v/>
      </c>
      <c r="I1220" s="125" t="str">
        <f>IF(b_BDVSA!H1220&lt;&gt;"",ABS(b_BDVSA!H1220),"")</f>
        <v/>
      </c>
      <c r="J1220" s="125" t="str">
        <f>IF(AND(b_BDVSA!H1220&lt;&gt;"",b_BDVSA!H1220&lt;&gt;0)=TRUE,IF(b_BDVSA!H1220&gt;0,"D","A"),"")</f>
        <v/>
      </c>
      <c r="K1220" s="126" t="str">
        <f>IF(b_BDVSA!I1220&lt;&gt;"",ABS(b_BDVSA!I1220),"")</f>
        <v/>
      </c>
      <c r="L1220" s="125" t="str">
        <f>IF(b_BDVSA!L1220&lt;&gt;"",ABS(b_BDVSA!L1220),"")</f>
        <v/>
      </c>
      <c r="M1220" s="125" t="str">
        <f>IF(AND(b_BDVSA!L1220&lt;&gt;"",b_BDVSA!L1220&lt;&gt;0)=TRUE,IF(b_BDVSA!L1220&gt;0,"D","A"),"")</f>
        <v/>
      </c>
      <c r="N1220" s="125" t="str">
        <f>IF(b_BDVSA!M1220&lt;&gt;"",ABS(b_BDVSA!M1220),"")</f>
        <v/>
      </c>
      <c r="O1220" s="125" t="str">
        <f>IF(AND(b_BDVSA!M1220&lt;&gt;"",b_BDVSA!M1220&lt;&gt;0)=TRUE,IF(b_BDVSA!M1220&gt;0,"D","A"),"")</f>
        <v/>
      </c>
      <c r="P1220" s="126" t="str">
        <f>IF(b_BDVSA!N1220&lt;&gt;"",ABS(b_BDVSA!N1220),"")</f>
        <v/>
      </c>
      <c r="Q1220" s="125" t="str">
        <f>IF(b_BDVSA!Q1220&lt;&gt;"",ABS(b_BDVSA!Q1220),"")</f>
        <v/>
      </c>
      <c r="R1220" s="125" t="str">
        <f>IF(AND(b_BDVSA!Q1220&lt;&gt;"",b_BDVSA!Q1220&lt;&gt;0)=TRUE,IF(b_BDVSA!Q1220&gt;0,"D","A"),"")</f>
        <v/>
      </c>
      <c r="S1220" s="125" t="str">
        <f>IF(b_BDVSA!R1220&lt;&gt;"",ABS(b_BDVSA!R1220),"")</f>
        <v/>
      </c>
      <c r="T1220" s="125" t="str">
        <f>IF(AND(b_BDVSA!R1220&lt;&gt;"",b_BDVSA!R1220&lt;&gt;0)=TRUE,IF(b_BDVSA!R1220&gt;0,"D","A"),"")</f>
        <v/>
      </c>
      <c r="U1220" s="126" t="str">
        <f>IF(b_BDVSA!S1220&lt;&gt;"",ABS(b_BDVSA!S1220),"")</f>
        <v/>
      </c>
      <c r="V1220" s="125" t="str">
        <f>IF(b_BDVSA!V1220&lt;&gt;"",ABS(b_BDVSA!V1220),"")</f>
        <v/>
      </c>
      <c r="W1220" s="125" t="str">
        <f>IF(AND(b_BDVSA!V1220&lt;&gt;"",b_BDVSA!V1220&lt;&gt;0)=TRUE,IF(b_BDVSA!V1220&gt;0,"D","A"),"")</f>
        <v/>
      </c>
      <c r="X1220" s="125" t="str">
        <f>IF(b_BDVSA!W1220&lt;&gt;"",ABS(b_BDVSA!W1220),"")</f>
        <v/>
      </c>
      <c r="Y1220" s="125" t="str">
        <f>IF(AND(b_BDVSA!W1220&lt;&gt;"",b_BDVSA!W1220&lt;&gt;0)=TRUE,IF(b_BDVSA!W1220&gt;0,"D","A"),"")</f>
        <v/>
      </c>
      <c r="Z1220" s="126" t="str">
        <f>IF(b_BDVSA!X1220&lt;&gt;"",ABS(b_BDVSA!X1220),"")</f>
        <v/>
      </c>
    </row>
    <row r="1221" spans="1:26">
      <c r="A1221" s="117" t="str">
        <f>IF(dati_pdc!A1217&lt;&gt;"",IF(dati_pdc!D1217=1,RIGHT(dati_pdc!A1217,dati_pdc!E1217),dati_pdc!A1217),"")</f>
        <v/>
      </c>
      <c r="B1221" s="117" t="str">
        <f>IF(dati_pdc!B1217&lt;&gt;"",dati_pdc!B1217,"")</f>
        <v/>
      </c>
      <c r="C1221" s="117" t="str">
        <f>IF(dati_pdc!C1217&lt;&gt;"",dati_pdc!C1217,"")</f>
        <v/>
      </c>
      <c r="D1221" s="117" t="str">
        <f>IF(dati_pdc!D1217&lt;&gt;"",dati_pdc!D1217,"")</f>
        <v/>
      </c>
      <c r="E1221" s="125" t="str">
        <f>IF(b_BDVSA!F1221&lt;&gt;"",ABS(b_BDVSA!F1221),"")</f>
        <v/>
      </c>
      <c r="F1221" s="125" t="str">
        <f>IF(AND(b_BDVSA!F1221&lt;&gt;"",b_BDVSA!F1221&lt;&gt;0)=TRUE,IF(b_BDVSA!F1221&gt;0,"D","A"),"")</f>
        <v/>
      </c>
      <c r="G1221" s="125" t="str">
        <f>IF(b_BDVSA!G1221&lt;&gt;"",ABS(b_BDVSA!G1221),"")</f>
        <v/>
      </c>
      <c r="H1221" s="125" t="str">
        <f>IF(AND(b_BDVSA!G1221&lt;&gt;"",b_BDVSA!G1221&lt;&gt;0)=TRUE,IF(b_BDVSA!G1221&gt;0,"D","A"),"")</f>
        <v/>
      </c>
      <c r="I1221" s="125" t="str">
        <f>IF(b_BDVSA!H1221&lt;&gt;"",ABS(b_BDVSA!H1221),"")</f>
        <v/>
      </c>
      <c r="J1221" s="125" t="str">
        <f>IF(AND(b_BDVSA!H1221&lt;&gt;"",b_BDVSA!H1221&lt;&gt;0)=TRUE,IF(b_BDVSA!H1221&gt;0,"D","A"),"")</f>
        <v/>
      </c>
      <c r="K1221" s="126" t="str">
        <f>IF(b_BDVSA!I1221&lt;&gt;"",ABS(b_BDVSA!I1221),"")</f>
        <v/>
      </c>
      <c r="L1221" s="125" t="str">
        <f>IF(b_BDVSA!L1221&lt;&gt;"",ABS(b_BDVSA!L1221),"")</f>
        <v/>
      </c>
      <c r="M1221" s="125" t="str">
        <f>IF(AND(b_BDVSA!L1221&lt;&gt;"",b_BDVSA!L1221&lt;&gt;0)=TRUE,IF(b_BDVSA!L1221&gt;0,"D","A"),"")</f>
        <v/>
      </c>
      <c r="N1221" s="125" t="str">
        <f>IF(b_BDVSA!M1221&lt;&gt;"",ABS(b_BDVSA!M1221),"")</f>
        <v/>
      </c>
      <c r="O1221" s="125" t="str">
        <f>IF(AND(b_BDVSA!M1221&lt;&gt;"",b_BDVSA!M1221&lt;&gt;0)=TRUE,IF(b_BDVSA!M1221&gt;0,"D","A"),"")</f>
        <v/>
      </c>
      <c r="P1221" s="126" t="str">
        <f>IF(b_BDVSA!N1221&lt;&gt;"",ABS(b_BDVSA!N1221),"")</f>
        <v/>
      </c>
      <c r="Q1221" s="125" t="str">
        <f>IF(b_BDVSA!Q1221&lt;&gt;"",ABS(b_BDVSA!Q1221),"")</f>
        <v/>
      </c>
      <c r="R1221" s="125" t="str">
        <f>IF(AND(b_BDVSA!Q1221&lt;&gt;"",b_BDVSA!Q1221&lt;&gt;0)=TRUE,IF(b_BDVSA!Q1221&gt;0,"D","A"),"")</f>
        <v/>
      </c>
      <c r="S1221" s="125" t="str">
        <f>IF(b_BDVSA!R1221&lt;&gt;"",ABS(b_BDVSA!R1221),"")</f>
        <v/>
      </c>
      <c r="T1221" s="125" t="str">
        <f>IF(AND(b_BDVSA!R1221&lt;&gt;"",b_BDVSA!R1221&lt;&gt;0)=TRUE,IF(b_BDVSA!R1221&gt;0,"D","A"),"")</f>
        <v/>
      </c>
      <c r="U1221" s="126" t="str">
        <f>IF(b_BDVSA!S1221&lt;&gt;"",ABS(b_BDVSA!S1221),"")</f>
        <v/>
      </c>
      <c r="V1221" s="125" t="str">
        <f>IF(b_BDVSA!V1221&lt;&gt;"",ABS(b_BDVSA!V1221),"")</f>
        <v/>
      </c>
      <c r="W1221" s="125" t="str">
        <f>IF(AND(b_BDVSA!V1221&lt;&gt;"",b_BDVSA!V1221&lt;&gt;0)=TRUE,IF(b_BDVSA!V1221&gt;0,"D","A"),"")</f>
        <v/>
      </c>
      <c r="X1221" s="125" t="str">
        <f>IF(b_BDVSA!W1221&lt;&gt;"",ABS(b_BDVSA!W1221),"")</f>
        <v/>
      </c>
      <c r="Y1221" s="125" t="str">
        <f>IF(AND(b_BDVSA!W1221&lt;&gt;"",b_BDVSA!W1221&lt;&gt;0)=TRUE,IF(b_BDVSA!W1221&gt;0,"D","A"),"")</f>
        <v/>
      </c>
      <c r="Z1221" s="126" t="str">
        <f>IF(b_BDVSA!X1221&lt;&gt;"",ABS(b_BDVSA!X1221),"")</f>
        <v/>
      </c>
    </row>
    <row r="1222" spans="1:26">
      <c r="A1222" s="117" t="str">
        <f>IF(dati_pdc!A1218&lt;&gt;"",IF(dati_pdc!D1218=1,RIGHT(dati_pdc!A1218,dati_pdc!E1218),dati_pdc!A1218),"")</f>
        <v/>
      </c>
      <c r="B1222" s="117" t="str">
        <f>IF(dati_pdc!B1218&lt;&gt;"",dati_pdc!B1218,"")</f>
        <v/>
      </c>
      <c r="C1222" s="117" t="str">
        <f>IF(dati_pdc!C1218&lt;&gt;"",dati_pdc!C1218,"")</f>
        <v/>
      </c>
      <c r="D1222" s="117" t="str">
        <f>IF(dati_pdc!D1218&lt;&gt;"",dati_pdc!D1218,"")</f>
        <v/>
      </c>
      <c r="E1222" s="125" t="str">
        <f>IF(b_BDVSA!F1222&lt;&gt;"",ABS(b_BDVSA!F1222),"")</f>
        <v/>
      </c>
      <c r="F1222" s="125" t="str">
        <f>IF(AND(b_BDVSA!F1222&lt;&gt;"",b_BDVSA!F1222&lt;&gt;0)=TRUE,IF(b_BDVSA!F1222&gt;0,"D","A"),"")</f>
        <v/>
      </c>
      <c r="G1222" s="125" t="str">
        <f>IF(b_BDVSA!G1222&lt;&gt;"",ABS(b_BDVSA!G1222),"")</f>
        <v/>
      </c>
      <c r="H1222" s="125" t="str">
        <f>IF(AND(b_BDVSA!G1222&lt;&gt;"",b_BDVSA!G1222&lt;&gt;0)=TRUE,IF(b_BDVSA!G1222&gt;0,"D","A"),"")</f>
        <v/>
      </c>
      <c r="I1222" s="125" t="str">
        <f>IF(b_BDVSA!H1222&lt;&gt;"",ABS(b_BDVSA!H1222),"")</f>
        <v/>
      </c>
      <c r="J1222" s="125" t="str">
        <f>IF(AND(b_BDVSA!H1222&lt;&gt;"",b_BDVSA!H1222&lt;&gt;0)=TRUE,IF(b_BDVSA!H1222&gt;0,"D","A"),"")</f>
        <v/>
      </c>
      <c r="K1222" s="126" t="str">
        <f>IF(b_BDVSA!I1222&lt;&gt;"",ABS(b_BDVSA!I1222),"")</f>
        <v/>
      </c>
      <c r="L1222" s="125" t="str">
        <f>IF(b_BDVSA!L1222&lt;&gt;"",ABS(b_BDVSA!L1222),"")</f>
        <v/>
      </c>
      <c r="M1222" s="125" t="str">
        <f>IF(AND(b_BDVSA!L1222&lt;&gt;"",b_BDVSA!L1222&lt;&gt;0)=TRUE,IF(b_BDVSA!L1222&gt;0,"D","A"),"")</f>
        <v/>
      </c>
      <c r="N1222" s="125" t="str">
        <f>IF(b_BDVSA!M1222&lt;&gt;"",ABS(b_BDVSA!M1222),"")</f>
        <v/>
      </c>
      <c r="O1222" s="125" t="str">
        <f>IF(AND(b_BDVSA!M1222&lt;&gt;"",b_BDVSA!M1222&lt;&gt;0)=TRUE,IF(b_BDVSA!M1222&gt;0,"D","A"),"")</f>
        <v/>
      </c>
      <c r="P1222" s="126" t="str">
        <f>IF(b_BDVSA!N1222&lt;&gt;"",ABS(b_BDVSA!N1222),"")</f>
        <v/>
      </c>
      <c r="Q1222" s="125" t="str">
        <f>IF(b_BDVSA!Q1222&lt;&gt;"",ABS(b_BDVSA!Q1222),"")</f>
        <v/>
      </c>
      <c r="R1222" s="125" t="str">
        <f>IF(AND(b_BDVSA!Q1222&lt;&gt;"",b_BDVSA!Q1222&lt;&gt;0)=TRUE,IF(b_BDVSA!Q1222&gt;0,"D","A"),"")</f>
        <v/>
      </c>
      <c r="S1222" s="125" t="str">
        <f>IF(b_BDVSA!R1222&lt;&gt;"",ABS(b_BDVSA!R1222),"")</f>
        <v/>
      </c>
      <c r="T1222" s="125" t="str">
        <f>IF(AND(b_BDVSA!R1222&lt;&gt;"",b_BDVSA!R1222&lt;&gt;0)=TRUE,IF(b_BDVSA!R1222&gt;0,"D","A"),"")</f>
        <v/>
      </c>
      <c r="U1222" s="126" t="str">
        <f>IF(b_BDVSA!S1222&lt;&gt;"",ABS(b_BDVSA!S1222),"")</f>
        <v/>
      </c>
      <c r="V1222" s="125" t="str">
        <f>IF(b_BDVSA!V1222&lt;&gt;"",ABS(b_BDVSA!V1222),"")</f>
        <v/>
      </c>
      <c r="W1222" s="125" t="str">
        <f>IF(AND(b_BDVSA!V1222&lt;&gt;"",b_BDVSA!V1222&lt;&gt;0)=TRUE,IF(b_BDVSA!V1222&gt;0,"D","A"),"")</f>
        <v/>
      </c>
      <c r="X1222" s="125" t="str">
        <f>IF(b_BDVSA!W1222&lt;&gt;"",ABS(b_BDVSA!W1222),"")</f>
        <v/>
      </c>
      <c r="Y1222" s="125" t="str">
        <f>IF(AND(b_BDVSA!W1222&lt;&gt;"",b_BDVSA!W1222&lt;&gt;0)=TRUE,IF(b_BDVSA!W1222&gt;0,"D","A"),"")</f>
        <v/>
      </c>
      <c r="Z1222" s="126" t="str">
        <f>IF(b_BDVSA!X1222&lt;&gt;"",ABS(b_BDVSA!X1222),"")</f>
        <v/>
      </c>
    </row>
    <row r="1223" spans="1:26">
      <c r="A1223" s="117" t="str">
        <f>IF(dati_pdc!A1219&lt;&gt;"",IF(dati_pdc!D1219=1,RIGHT(dati_pdc!A1219,dati_pdc!E1219),dati_pdc!A1219),"")</f>
        <v/>
      </c>
      <c r="B1223" s="117" t="str">
        <f>IF(dati_pdc!B1219&lt;&gt;"",dati_pdc!B1219,"")</f>
        <v/>
      </c>
      <c r="C1223" s="117" t="str">
        <f>IF(dati_pdc!C1219&lt;&gt;"",dati_pdc!C1219,"")</f>
        <v/>
      </c>
      <c r="D1223" s="117" t="str">
        <f>IF(dati_pdc!D1219&lt;&gt;"",dati_pdc!D1219,"")</f>
        <v/>
      </c>
      <c r="E1223" s="125" t="str">
        <f>IF(b_BDVSA!F1223&lt;&gt;"",ABS(b_BDVSA!F1223),"")</f>
        <v/>
      </c>
      <c r="F1223" s="125" t="str">
        <f>IF(AND(b_BDVSA!F1223&lt;&gt;"",b_BDVSA!F1223&lt;&gt;0)=TRUE,IF(b_BDVSA!F1223&gt;0,"D","A"),"")</f>
        <v/>
      </c>
      <c r="G1223" s="125" t="str">
        <f>IF(b_BDVSA!G1223&lt;&gt;"",ABS(b_BDVSA!G1223),"")</f>
        <v/>
      </c>
      <c r="H1223" s="125" t="str">
        <f>IF(AND(b_BDVSA!G1223&lt;&gt;"",b_BDVSA!G1223&lt;&gt;0)=TRUE,IF(b_BDVSA!G1223&gt;0,"D","A"),"")</f>
        <v/>
      </c>
      <c r="I1223" s="125" t="str">
        <f>IF(b_BDVSA!H1223&lt;&gt;"",ABS(b_BDVSA!H1223),"")</f>
        <v/>
      </c>
      <c r="J1223" s="125" t="str">
        <f>IF(AND(b_BDVSA!H1223&lt;&gt;"",b_BDVSA!H1223&lt;&gt;0)=TRUE,IF(b_BDVSA!H1223&gt;0,"D","A"),"")</f>
        <v/>
      </c>
      <c r="K1223" s="126" t="str">
        <f>IF(b_BDVSA!I1223&lt;&gt;"",ABS(b_BDVSA!I1223),"")</f>
        <v/>
      </c>
      <c r="L1223" s="125" t="str">
        <f>IF(b_BDVSA!L1223&lt;&gt;"",ABS(b_BDVSA!L1223),"")</f>
        <v/>
      </c>
      <c r="M1223" s="125" t="str">
        <f>IF(AND(b_BDVSA!L1223&lt;&gt;"",b_BDVSA!L1223&lt;&gt;0)=TRUE,IF(b_BDVSA!L1223&gt;0,"D","A"),"")</f>
        <v/>
      </c>
      <c r="N1223" s="125" t="str">
        <f>IF(b_BDVSA!M1223&lt;&gt;"",ABS(b_BDVSA!M1223),"")</f>
        <v/>
      </c>
      <c r="O1223" s="125" t="str">
        <f>IF(AND(b_BDVSA!M1223&lt;&gt;"",b_BDVSA!M1223&lt;&gt;0)=TRUE,IF(b_BDVSA!M1223&gt;0,"D","A"),"")</f>
        <v/>
      </c>
      <c r="P1223" s="126" t="str">
        <f>IF(b_BDVSA!N1223&lt;&gt;"",ABS(b_BDVSA!N1223),"")</f>
        <v/>
      </c>
      <c r="Q1223" s="125" t="str">
        <f>IF(b_BDVSA!Q1223&lt;&gt;"",ABS(b_BDVSA!Q1223),"")</f>
        <v/>
      </c>
      <c r="R1223" s="125" t="str">
        <f>IF(AND(b_BDVSA!Q1223&lt;&gt;"",b_BDVSA!Q1223&lt;&gt;0)=TRUE,IF(b_BDVSA!Q1223&gt;0,"D","A"),"")</f>
        <v/>
      </c>
      <c r="S1223" s="125" t="str">
        <f>IF(b_BDVSA!R1223&lt;&gt;"",ABS(b_BDVSA!R1223),"")</f>
        <v/>
      </c>
      <c r="T1223" s="125" t="str">
        <f>IF(AND(b_BDVSA!R1223&lt;&gt;"",b_BDVSA!R1223&lt;&gt;0)=TRUE,IF(b_BDVSA!R1223&gt;0,"D","A"),"")</f>
        <v/>
      </c>
      <c r="U1223" s="126" t="str">
        <f>IF(b_BDVSA!S1223&lt;&gt;"",ABS(b_BDVSA!S1223),"")</f>
        <v/>
      </c>
      <c r="V1223" s="125" t="str">
        <f>IF(b_BDVSA!V1223&lt;&gt;"",ABS(b_BDVSA!V1223),"")</f>
        <v/>
      </c>
      <c r="W1223" s="125" t="str">
        <f>IF(AND(b_BDVSA!V1223&lt;&gt;"",b_BDVSA!V1223&lt;&gt;0)=TRUE,IF(b_BDVSA!V1223&gt;0,"D","A"),"")</f>
        <v/>
      </c>
      <c r="X1223" s="125" t="str">
        <f>IF(b_BDVSA!W1223&lt;&gt;"",ABS(b_BDVSA!W1223),"")</f>
        <v/>
      </c>
      <c r="Y1223" s="125" t="str">
        <f>IF(AND(b_BDVSA!W1223&lt;&gt;"",b_BDVSA!W1223&lt;&gt;0)=TRUE,IF(b_BDVSA!W1223&gt;0,"D","A"),"")</f>
        <v/>
      </c>
      <c r="Z1223" s="126" t="str">
        <f>IF(b_BDVSA!X1223&lt;&gt;"",ABS(b_BDVSA!X1223),"")</f>
        <v/>
      </c>
    </row>
    <row r="1224" spans="1:26">
      <c r="A1224" s="117" t="str">
        <f>IF(dati_pdc!A1220&lt;&gt;"",IF(dati_pdc!D1220=1,RIGHT(dati_pdc!A1220,dati_pdc!E1220),dati_pdc!A1220),"")</f>
        <v/>
      </c>
      <c r="B1224" s="117" t="str">
        <f>IF(dati_pdc!B1220&lt;&gt;"",dati_pdc!B1220,"")</f>
        <v/>
      </c>
      <c r="C1224" s="117" t="str">
        <f>IF(dati_pdc!C1220&lt;&gt;"",dati_pdc!C1220,"")</f>
        <v/>
      </c>
      <c r="D1224" s="117" t="str">
        <f>IF(dati_pdc!D1220&lt;&gt;"",dati_pdc!D1220,"")</f>
        <v/>
      </c>
      <c r="E1224" s="125" t="str">
        <f>IF(b_BDVSA!F1224&lt;&gt;"",ABS(b_BDVSA!F1224),"")</f>
        <v/>
      </c>
      <c r="F1224" s="125" t="str">
        <f>IF(AND(b_BDVSA!F1224&lt;&gt;"",b_BDVSA!F1224&lt;&gt;0)=TRUE,IF(b_BDVSA!F1224&gt;0,"D","A"),"")</f>
        <v/>
      </c>
      <c r="G1224" s="125" t="str">
        <f>IF(b_BDVSA!G1224&lt;&gt;"",ABS(b_BDVSA!G1224),"")</f>
        <v/>
      </c>
      <c r="H1224" s="125" t="str">
        <f>IF(AND(b_BDVSA!G1224&lt;&gt;"",b_BDVSA!G1224&lt;&gt;0)=TRUE,IF(b_BDVSA!G1224&gt;0,"D","A"),"")</f>
        <v/>
      </c>
      <c r="I1224" s="125" t="str">
        <f>IF(b_BDVSA!H1224&lt;&gt;"",ABS(b_BDVSA!H1224),"")</f>
        <v/>
      </c>
      <c r="J1224" s="125" t="str">
        <f>IF(AND(b_BDVSA!H1224&lt;&gt;"",b_BDVSA!H1224&lt;&gt;0)=TRUE,IF(b_BDVSA!H1224&gt;0,"D","A"),"")</f>
        <v/>
      </c>
      <c r="K1224" s="126" t="str">
        <f>IF(b_BDVSA!I1224&lt;&gt;"",ABS(b_BDVSA!I1224),"")</f>
        <v/>
      </c>
      <c r="L1224" s="125" t="str">
        <f>IF(b_BDVSA!L1224&lt;&gt;"",ABS(b_BDVSA!L1224),"")</f>
        <v/>
      </c>
      <c r="M1224" s="125" t="str">
        <f>IF(AND(b_BDVSA!L1224&lt;&gt;"",b_BDVSA!L1224&lt;&gt;0)=TRUE,IF(b_BDVSA!L1224&gt;0,"D","A"),"")</f>
        <v/>
      </c>
      <c r="N1224" s="125" t="str">
        <f>IF(b_BDVSA!M1224&lt;&gt;"",ABS(b_BDVSA!M1224),"")</f>
        <v/>
      </c>
      <c r="O1224" s="125" t="str">
        <f>IF(AND(b_BDVSA!M1224&lt;&gt;"",b_BDVSA!M1224&lt;&gt;0)=TRUE,IF(b_BDVSA!M1224&gt;0,"D","A"),"")</f>
        <v/>
      </c>
      <c r="P1224" s="126" t="str">
        <f>IF(b_BDVSA!N1224&lt;&gt;"",ABS(b_BDVSA!N1224),"")</f>
        <v/>
      </c>
      <c r="Q1224" s="125" t="str">
        <f>IF(b_BDVSA!Q1224&lt;&gt;"",ABS(b_BDVSA!Q1224),"")</f>
        <v/>
      </c>
      <c r="R1224" s="125" t="str">
        <f>IF(AND(b_BDVSA!Q1224&lt;&gt;"",b_BDVSA!Q1224&lt;&gt;0)=TRUE,IF(b_BDVSA!Q1224&gt;0,"D","A"),"")</f>
        <v/>
      </c>
      <c r="S1224" s="125" t="str">
        <f>IF(b_BDVSA!R1224&lt;&gt;"",ABS(b_BDVSA!R1224),"")</f>
        <v/>
      </c>
      <c r="T1224" s="125" t="str">
        <f>IF(AND(b_BDVSA!R1224&lt;&gt;"",b_BDVSA!R1224&lt;&gt;0)=TRUE,IF(b_BDVSA!R1224&gt;0,"D","A"),"")</f>
        <v/>
      </c>
      <c r="U1224" s="126" t="str">
        <f>IF(b_BDVSA!S1224&lt;&gt;"",ABS(b_BDVSA!S1224),"")</f>
        <v/>
      </c>
      <c r="V1224" s="125" t="str">
        <f>IF(b_BDVSA!V1224&lt;&gt;"",ABS(b_BDVSA!V1224),"")</f>
        <v/>
      </c>
      <c r="W1224" s="125" t="str">
        <f>IF(AND(b_BDVSA!V1224&lt;&gt;"",b_BDVSA!V1224&lt;&gt;0)=TRUE,IF(b_BDVSA!V1224&gt;0,"D","A"),"")</f>
        <v/>
      </c>
      <c r="X1224" s="125" t="str">
        <f>IF(b_BDVSA!W1224&lt;&gt;"",ABS(b_BDVSA!W1224),"")</f>
        <v/>
      </c>
      <c r="Y1224" s="125" t="str">
        <f>IF(AND(b_BDVSA!W1224&lt;&gt;"",b_BDVSA!W1224&lt;&gt;0)=TRUE,IF(b_BDVSA!W1224&gt;0,"D","A"),"")</f>
        <v/>
      </c>
      <c r="Z1224" s="126" t="str">
        <f>IF(b_BDVSA!X1224&lt;&gt;"",ABS(b_BDVSA!X1224),"")</f>
        <v/>
      </c>
    </row>
    <row r="1225" spans="1:26">
      <c r="A1225" s="117" t="str">
        <f>IF(dati_pdc!A1221&lt;&gt;"",IF(dati_pdc!D1221=1,RIGHT(dati_pdc!A1221,dati_pdc!E1221),dati_pdc!A1221),"")</f>
        <v/>
      </c>
      <c r="B1225" s="117" t="str">
        <f>IF(dati_pdc!B1221&lt;&gt;"",dati_pdc!B1221,"")</f>
        <v/>
      </c>
      <c r="C1225" s="117" t="str">
        <f>IF(dati_pdc!C1221&lt;&gt;"",dati_pdc!C1221,"")</f>
        <v/>
      </c>
      <c r="D1225" s="117" t="str">
        <f>IF(dati_pdc!D1221&lt;&gt;"",dati_pdc!D1221,"")</f>
        <v/>
      </c>
      <c r="E1225" s="125" t="str">
        <f>IF(b_BDVSA!F1225&lt;&gt;"",ABS(b_BDVSA!F1225),"")</f>
        <v/>
      </c>
      <c r="F1225" s="125" t="str">
        <f>IF(AND(b_BDVSA!F1225&lt;&gt;"",b_BDVSA!F1225&lt;&gt;0)=TRUE,IF(b_BDVSA!F1225&gt;0,"D","A"),"")</f>
        <v/>
      </c>
      <c r="G1225" s="125" t="str">
        <f>IF(b_BDVSA!G1225&lt;&gt;"",ABS(b_BDVSA!G1225),"")</f>
        <v/>
      </c>
      <c r="H1225" s="125" t="str">
        <f>IF(AND(b_BDVSA!G1225&lt;&gt;"",b_BDVSA!G1225&lt;&gt;0)=TRUE,IF(b_BDVSA!G1225&gt;0,"D","A"),"")</f>
        <v/>
      </c>
      <c r="I1225" s="125" t="str">
        <f>IF(b_BDVSA!H1225&lt;&gt;"",ABS(b_BDVSA!H1225),"")</f>
        <v/>
      </c>
      <c r="J1225" s="125" t="str">
        <f>IF(AND(b_BDVSA!H1225&lt;&gt;"",b_BDVSA!H1225&lt;&gt;0)=TRUE,IF(b_BDVSA!H1225&gt;0,"D","A"),"")</f>
        <v/>
      </c>
      <c r="K1225" s="126" t="str">
        <f>IF(b_BDVSA!I1225&lt;&gt;"",ABS(b_BDVSA!I1225),"")</f>
        <v/>
      </c>
      <c r="L1225" s="125" t="str">
        <f>IF(b_BDVSA!L1225&lt;&gt;"",ABS(b_BDVSA!L1225),"")</f>
        <v/>
      </c>
      <c r="M1225" s="125" t="str">
        <f>IF(AND(b_BDVSA!L1225&lt;&gt;"",b_BDVSA!L1225&lt;&gt;0)=TRUE,IF(b_BDVSA!L1225&gt;0,"D","A"),"")</f>
        <v/>
      </c>
      <c r="N1225" s="125" t="str">
        <f>IF(b_BDVSA!M1225&lt;&gt;"",ABS(b_BDVSA!M1225),"")</f>
        <v/>
      </c>
      <c r="O1225" s="125" t="str">
        <f>IF(AND(b_BDVSA!M1225&lt;&gt;"",b_BDVSA!M1225&lt;&gt;0)=TRUE,IF(b_BDVSA!M1225&gt;0,"D","A"),"")</f>
        <v/>
      </c>
      <c r="P1225" s="126" t="str">
        <f>IF(b_BDVSA!N1225&lt;&gt;"",ABS(b_BDVSA!N1225),"")</f>
        <v/>
      </c>
      <c r="Q1225" s="125" t="str">
        <f>IF(b_BDVSA!Q1225&lt;&gt;"",ABS(b_BDVSA!Q1225),"")</f>
        <v/>
      </c>
      <c r="R1225" s="125" t="str">
        <f>IF(AND(b_BDVSA!Q1225&lt;&gt;"",b_BDVSA!Q1225&lt;&gt;0)=TRUE,IF(b_BDVSA!Q1225&gt;0,"D","A"),"")</f>
        <v/>
      </c>
      <c r="S1225" s="125" t="str">
        <f>IF(b_BDVSA!R1225&lt;&gt;"",ABS(b_BDVSA!R1225),"")</f>
        <v/>
      </c>
      <c r="T1225" s="125" t="str">
        <f>IF(AND(b_BDVSA!R1225&lt;&gt;"",b_BDVSA!R1225&lt;&gt;0)=TRUE,IF(b_BDVSA!R1225&gt;0,"D","A"),"")</f>
        <v/>
      </c>
      <c r="U1225" s="126" t="str">
        <f>IF(b_BDVSA!S1225&lt;&gt;"",ABS(b_BDVSA!S1225),"")</f>
        <v/>
      </c>
      <c r="V1225" s="125" t="str">
        <f>IF(b_BDVSA!V1225&lt;&gt;"",ABS(b_BDVSA!V1225),"")</f>
        <v/>
      </c>
      <c r="W1225" s="125" t="str">
        <f>IF(AND(b_BDVSA!V1225&lt;&gt;"",b_BDVSA!V1225&lt;&gt;0)=TRUE,IF(b_BDVSA!V1225&gt;0,"D","A"),"")</f>
        <v/>
      </c>
      <c r="X1225" s="125" t="str">
        <f>IF(b_BDVSA!W1225&lt;&gt;"",ABS(b_BDVSA!W1225),"")</f>
        <v/>
      </c>
      <c r="Y1225" s="125" t="str">
        <f>IF(AND(b_BDVSA!W1225&lt;&gt;"",b_BDVSA!W1225&lt;&gt;0)=TRUE,IF(b_BDVSA!W1225&gt;0,"D","A"),"")</f>
        <v/>
      </c>
      <c r="Z1225" s="126" t="str">
        <f>IF(b_BDVSA!X1225&lt;&gt;"",ABS(b_BDVSA!X1225),"")</f>
        <v/>
      </c>
    </row>
    <row r="1226" spans="1:26">
      <c r="A1226" s="117" t="str">
        <f>IF(dati_pdc!A1222&lt;&gt;"",IF(dati_pdc!D1222=1,RIGHT(dati_pdc!A1222,dati_pdc!E1222),dati_pdc!A1222),"")</f>
        <v/>
      </c>
      <c r="B1226" s="117" t="str">
        <f>IF(dati_pdc!B1222&lt;&gt;"",dati_pdc!B1222,"")</f>
        <v/>
      </c>
      <c r="C1226" s="117" t="str">
        <f>IF(dati_pdc!C1222&lt;&gt;"",dati_pdc!C1222,"")</f>
        <v/>
      </c>
      <c r="D1226" s="117" t="str">
        <f>IF(dati_pdc!D1222&lt;&gt;"",dati_pdc!D1222,"")</f>
        <v/>
      </c>
      <c r="E1226" s="125" t="str">
        <f>IF(b_BDVSA!F1226&lt;&gt;"",ABS(b_BDVSA!F1226),"")</f>
        <v/>
      </c>
      <c r="F1226" s="125" t="str">
        <f>IF(AND(b_BDVSA!F1226&lt;&gt;"",b_BDVSA!F1226&lt;&gt;0)=TRUE,IF(b_BDVSA!F1226&gt;0,"D","A"),"")</f>
        <v/>
      </c>
      <c r="G1226" s="125" t="str">
        <f>IF(b_BDVSA!G1226&lt;&gt;"",ABS(b_BDVSA!G1226),"")</f>
        <v/>
      </c>
      <c r="H1226" s="125" t="str">
        <f>IF(AND(b_BDVSA!G1226&lt;&gt;"",b_BDVSA!G1226&lt;&gt;0)=TRUE,IF(b_BDVSA!G1226&gt;0,"D","A"),"")</f>
        <v/>
      </c>
      <c r="I1226" s="125" t="str">
        <f>IF(b_BDVSA!H1226&lt;&gt;"",ABS(b_BDVSA!H1226),"")</f>
        <v/>
      </c>
      <c r="J1226" s="125" t="str">
        <f>IF(AND(b_BDVSA!H1226&lt;&gt;"",b_BDVSA!H1226&lt;&gt;0)=TRUE,IF(b_BDVSA!H1226&gt;0,"D","A"),"")</f>
        <v/>
      </c>
      <c r="K1226" s="126" t="str">
        <f>IF(b_BDVSA!I1226&lt;&gt;"",ABS(b_BDVSA!I1226),"")</f>
        <v/>
      </c>
      <c r="L1226" s="125" t="str">
        <f>IF(b_BDVSA!L1226&lt;&gt;"",ABS(b_BDVSA!L1226),"")</f>
        <v/>
      </c>
      <c r="M1226" s="125" t="str">
        <f>IF(AND(b_BDVSA!L1226&lt;&gt;"",b_BDVSA!L1226&lt;&gt;0)=TRUE,IF(b_BDVSA!L1226&gt;0,"D","A"),"")</f>
        <v/>
      </c>
      <c r="N1226" s="125" t="str">
        <f>IF(b_BDVSA!M1226&lt;&gt;"",ABS(b_BDVSA!M1226),"")</f>
        <v/>
      </c>
      <c r="O1226" s="125" t="str">
        <f>IF(AND(b_BDVSA!M1226&lt;&gt;"",b_BDVSA!M1226&lt;&gt;0)=TRUE,IF(b_BDVSA!M1226&gt;0,"D","A"),"")</f>
        <v/>
      </c>
      <c r="P1226" s="126" t="str">
        <f>IF(b_BDVSA!N1226&lt;&gt;"",ABS(b_BDVSA!N1226),"")</f>
        <v/>
      </c>
      <c r="Q1226" s="125" t="str">
        <f>IF(b_BDVSA!Q1226&lt;&gt;"",ABS(b_BDVSA!Q1226),"")</f>
        <v/>
      </c>
      <c r="R1226" s="125" t="str">
        <f>IF(AND(b_BDVSA!Q1226&lt;&gt;"",b_BDVSA!Q1226&lt;&gt;0)=TRUE,IF(b_BDVSA!Q1226&gt;0,"D","A"),"")</f>
        <v/>
      </c>
      <c r="S1226" s="125" t="str">
        <f>IF(b_BDVSA!R1226&lt;&gt;"",ABS(b_BDVSA!R1226),"")</f>
        <v/>
      </c>
      <c r="T1226" s="125" t="str">
        <f>IF(AND(b_BDVSA!R1226&lt;&gt;"",b_BDVSA!R1226&lt;&gt;0)=TRUE,IF(b_BDVSA!R1226&gt;0,"D","A"),"")</f>
        <v/>
      </c>
      <c r="U1226" s="126" t="str">
        <f>IF(b_BDVSA!S1226&lt;&gt;"",ABS(b_BDVSA!S1226),"")</f>
        <v/>
      </c>
      <c r="V1226" s="125" t="str">
        <f>IF(b_BDVSA!V1226&lt;&gt;"",ABS(b_BDVSA!V1226),"")</f>
        <v/>
      </c>
      <c r="W1226" s="125" t="str">
        <f>IF(AND(b_BDVSA!V1226&lt;&gt;"",b_BDVSA!V1226&lt;&gt;0)=TRUE,IF(b_BDVSA!V1226&gt;0,"D","A"),"")</f>
        <v/>
      </c>
      <c r="X1226" s="125" t="str">
        <f>IF(b_BDVSA!W1226&lt;&gt;"",ABS(b_BDVSA!W1226),"")</f>
        <v/>
      </c>
      <c r="Y1226" s="125" t="str">
        <f>IF(AND(b_BDVSA!W1226&lt;&gt;"",b_BDVSA!W1226&lt;&gt;0)=TRUE,IF(b_BDVSA!W1226&gt;0,"D","A"),"")</f>
        <v/>
      </c>
      <c r="Z1226" s="126" t="str">
        <f>IF(b_BDVSA!X1226&lt;&gt;"",ABS(b_BDVSA!X1226),"")</f>
        <v/>
      </c>
    </row>
    <row r="1227" spans="1:26">
      <c r="A1227" s="117" t="str">
        <f>IF(dati_pdc!A1223&lt;&gt;"",IF(dati_pdc!D1223=1,RIGHT(dati_pdc!A1223,dati_pdc!E1223),dati_pdc!A1223),"")</f>
        <v/>
      </c>
      <c r="B1227" s="117" t="str">
        <f>IF(dati_pdc!B1223&lt;&gt;"",dati_pdc!B1223,"")</f>
        <v/>
      </c>
      <c r="C1227" s="117" t="str">
        <f>IF(dati_pdc!C1223&lt;&gt;"",dati_pdc!C1223,"")</f>
        <v/>
      </c>
      <c r="D1227" s="117" t="str">
        <f>IF(dati_pdc!D1223&lt;&gt;"",dati_pdc!D1223,"")</f>
        <v/>
      </c>
      <c r="E1227" s="125" t="str">
        <f>IF(b_BDVSA!F1227&lt;&gt;"",ABS(b_BDVSA!F1227),"")</f>
        <v/>
      </c>
      <c r="F1227" s="125" t="str">
        <f>IF(AND(b_BDVSA!F1227&lt;&gt;"",b_BDVSA!F1227&lt;&gt;0)=TRUE,IF(b_BDVSA!F1227&gt;0,"D","A"),"")</f>
        <v/>
      </c>
      <c r="G1227" s="125" t="str">
        <f>IF(b_BDVSA!G1227&lt;&gt;"",ABS(b_BDVSA!G1227),"")</f>
        <v/>
      </c>
      <c r="H1227" s="125" t="str">
        <f>IF(AND(b_BDVSA!G1227&lt;&gt;"",b_BDVSA!G1227&lt;&gt;0)=TRUE,IF(b_BDVSA!G1227&gt;0,"D","A"),"")</f>
        <v/>
      </c>
      <c r="I1227" s="125" t="str">
        <f>IF(b_BDVSA!H1227&lt;&gt;"",ABS(b_BDVSA!H1227),"")</f>
        <v/>
      </c>
      <c r="J1227" s="125" t="str">
        <f>IF(AND(b_BDVSA!H1227&lt;&gt;"",b_BDVSA!H1227&lt;&gt;0)=TRUE,IF(b_BDVSA!H1227&gt;0,"D","A"),"")</f>
        <v/>
      </c>
      <c r="K1227" s="126" t="str">
        <f>IF(b_BDVSA!I1227&lt;&gt;"",ABS(b_BDVSA!I1227),"")</f>
        <v/>
      </c>
      <c r="L1227" s="125" t="str">
        <f>IF(b_BDVSA!L1227&lt;&gt;"",ABS(b_BDVSA!L1227),"")</f>
        <v/>
      </c>
      <c r="M1227" s="125" t="str">
        <f>IF(AND(b_BDVSA!L1227&lt;&gt;"",b_BDVSA!L1227&lt;&gt;0)=TRUE,IF(b_BDVSA!L1227&gt;0,"D","A"),"")</f>
        <v/>
      </c>
      <c r="N1227" s="125" t="str">
        <f>IF(b_BDVSA!M1227&lt;&gt;"",ABS(b_BDVSA!M1227),"")</f>
        <v/>
      </c>
      <c r="O1227" s="125" t="str">
        <f>IF(AND(b_BDVSA!M1227&lt;&gt;"",b_BDVSA!M1227&lt;&gt;0)=TRUE,IF(b_BDVSA!M1227&gt;0,"D","A"),"")</f>
        <v/>
      </c>
      <c r="P1227" s="126" t="str">
        <f>IF(b_BDVSA!N1227&lt;&gt;"",ABS(b_BDVSA!N1227),"")</f>
        <v/>
      </c>
      <c r="Q1227" s="125" t="str">
        <f>IF(b_BDVSA!Q1227&lt;&gt;"",ABS(b_BDVSA!Q1227),"")</f>
        <v/>
      </c>
      <c r="R1227" s="125" t="str">
        <f>IF(AND(b_BDVSA!Q1227&lt;&gt;"",b_BDVSA!Q1227&lt;&gt;0)=TRUE,IF(b_BDVSA!Q1227&gt;0,"D","A"),"")</f>
        <v/>
      </c>
      <c r="S1227" s="125" t="str">
        <f>IF(b_BDVSA!R1227&lt;&gt;"",ABS(b_BDVSA!R1227),"")</f>
        <v/>
      </c>
      <c r="T1227" s="125" t="str">
        <f>IF(AND(b_BDVSA!R1227&lt;&gt;"",b_BDVSA!R1227&lt;&gt;0)=TRUE,IF(b_BDVSA!R1227&gt;0,"D","A"),"")</f>
        <v/>
      </c>
      <c r="U1227" s="126" t="str">
        <f>IF(b_BDVSA!S1227&lt;&gt;"",ABS(b_BDVSA!S1227),"")</f>
        <v/>
      </c>
      <c r="V1227" s="125" t="str">
        <f>IF(b_BDVSA!V1227&lt;&gt;"",ABS(b_BDVSA!V1227),"")</f>
        <v/>
      </c>
      <c r="W1227" s="125" t="str">
        <f>IF(AND(b_BDVSA!V1227&lt;&gt;"",b_BDVSA!V1227&lt;&gt;0)=TRUE,IF(b_BDVSA!V1227&gt;0,"D","A"),"")</f>
        <v/>
      </c>
      <c r="X1227" s="125" t="str">
        <f>IF(b_BDVSA!W1227&lt;&gt;"",ABS(b_BDVSA!W1227),"")</f>
        <v/>
      </c>
      <c r="Y1227" s="125" t="str">
        <f>IF(AND(b_BDVSA!W1227&lt;&gt;"",b_BDVSA!W1227&lt;&gt;0)=TRUE,IF(b_BDVSA!W1227&gt;0,"D","A"),"")</f>
        <v/>
      </c>
      <c r="Z1227" s="126" t="str">
        <f>IF(b_BDVSA!X1227&lt;&gt;"",ABS(b_BDVSA!X1227),"")</f>
        <v/>
      </c>
    </row>
    <row r="1228" spans="1:26">
      <c r="A1228" s="117" t="str">
        <f>IF(dati_pdc!A1224&lt;&gt;"",IF(dati_pdc!D1224=1,RIGHT(dati_pdc!A1224,dati_pdc!E1224),dati_pdc!A1224),"")</f>
        <v/>
      </c>
      <c r="B1228" s="117" t="str">
        <f>IF(dati_pdc!B1224&lt;&gt;"",dati_pdc!B1224,"")</f>
        <v/>
      </c>
      <c r="C1228" s="117" t="str">
        <f>IF(dati_pdc!C1224&lt;&gt;"",dati_pdc!C1224,"")</f>
        <v/>
      </c>
      <c r="D1228" s="117" t="str">
        <f>IF(dati_pdc!D1224&lt;&gt;"",dati_pdc!D1224,"")</f>
        <v/>
      </c>
      <c r="E1228" s="125" t="str">
        <f>IF(b_BDVSA!F1228&lt;&gt;"",ABS(b_BDVSA!F1228),"")</f>
        <v/>
      </c>
      <c r="F1228" s="125" t="str">
        <f>IF(AND(b_BDVSA!F1228&lt;&gt;"",b_BDVSA!F1228&lt;&gt;0)=TRUE,IF(b_BDVSA!F1228&gt;0,"D","A"),"")</f>
        <v/>
      </c>
      <c r="G1228" s="125" t="str">
        <f>IF(b_BDVSA!G1228&lt;&gt;"",ABS(b_BDVSA!G1228),"")</f>
        <v/>
      </c>
      <c r="H1228" s="125" t="str">
        <f>IF(AND(b_BDVSA!G1228&lt;&gt;"",b_BDVSA!G1228&lt;&gt;0)=TRUE,IF(b_BDVSA!G1228&gt;0,"D","A"),"")</f>
        <v/>
      </c>
      <c r="I1228" s="125" t="str">
        <f>IF(b_BDVSA!H1228&lt;&gt;"",ABS(b_BDVSA!H1228),"")</f>
        <v/>
      </c>
      <c r="J1228" s="125" t="str">
        <f>IF(AND(b_BDVSA!H1228&lt;&gt;"",b_BDVSA!H1228&lt;&gt;0)=TRUE,IF(b_BDVSA!H1228&gt;0,"D","A"),"")</f>
        <v/>
      </c>
      <c r="K1228" s="126" t="str">
        <f>IF(b_BDVSA!I1228&lt;&gt;"",ABS(b_BDVSA!I1228),"")</f>
        <v/>
      </c>
      <c r="L1228" s="125" t="str">
        <f>IF(b_BDVSA!L1228&lt;&gt;"",ABS(b_BDVSA!L1228),"")</f>
        <v/>
      </c>
      <c r="M1228" s="125" t="str">
        <f>IF(AND(b_BDVSA!L1228&lt;&gt;"",b_BDVSA!L1228&lt;&gt;0)=TRUE,IF(b_BDVSA!L1228&gt;0,"D","A"),"")</f>
        <v/>
      </c>
      <c r="N1228" s="125" t="str">
        <f>IF(b_BDVSA!M1228&lt;&gt;"",ABS(b_BDVSA!M1228),"")</f>
        <v/>
      </c>
      <c r="O1228" s="125" t="str">
        <f>IF(AND(b_BDVSA!M1228&lt;&gt;"",b_BDVSA!M1228&lt;&gt;0)=TRUE,IF(b_BDVSA!M1228&gt;0,"D","A"),"")</f>
        <v/>
      </c>
      <c r="P1228" s="126" t="str">
        <f>IF(b_BDVSA!N1228&lt;&gt;"",ABS(b_BDVSA!N1228),"")</f>
        <v/>
      </c>
      <c r="Q1228" s="125" t="str">
        <f>IF(b_BDVSA!Q1228&lt;&gt;"",ABS(b_BDVSA!Q1228),"")</f>
        <v/>
      </c>
      <c r="R1228" s="125" t="str">
        <f>IF(AND(b_BDVSA!Q1228&lt;&gt;"",b_BDVSA!Q1228&lt;&gt;0)=TRUE,IF(b_BDVSA!Q1228&gt;0,"D","A"),"")</f>
        <v/>
      </c>
      <c r="S1228" s="125" t="str">
        <f>IF(b_BDVSA!R1228&lt;&gt;"",ABS(b_BDVSA!R1228),"")</f>
        <v/>
      </c>
      <c r="T1228" s="125" t="str">
        <f>IF(AND(b_BDVSA!R1228&lt;&gt;"",b_BDVSA!R1228&lt;&gt;0)=TRUE,IF(b_BDVSA!R1228&gt;0,"D","A"),"")</f>
        <v/>
      </c>
      <c r="U1228" s="126" t="str">
        <f>IF(b_BDVSA!S1228&lt;&gt;"",ABS(b_BDVSA!S1228),"")</f>
        <v/>
      </c>
      <c r="V1228" s="125" t="str">
        <f>IF(b_BDVSA!V1228&lt;&gt;"",ABS(b_BDVSA!V1228),"")</f>
        <v/>
      </c>
      <c r="W1228" s="125" t="str">
        <f>IF(AND(b_BDVSA!V1228&lt;&gt;"",b_BDVSA!V1228&lt;&gt;0)=TRUE,IF(b_BDVSA!V1228&gt;0,"D","A"),"")</f>
        <v/>
      </c>
      <c r="X1228" s="125" t="str">
        <f>IF(b_BDVSA!W1228&lt;&gt;"",ABS(b_BDVSA!W1228),"")</f>
        <v/>
      </c>
      <c r="Y1228" s="125" t="str">
        <f>IF(AND(b_BDVSA!W1228&lt;&gt;"",b_BDVSA!W1228&lt;&gt;0)=TRUE,IF(b_BDVSA!W1228&gt;0,"D","A"),"")</f>
        <v/>
      </c>
      <c r="Z1228" s="126" t="str">
        <f>IF(b_BDVSA!X1228&lt;&gt;"",ABS(b_BDVSA!X1228),"")</f>
        <v/>
      </c>
    </row>
    <row r="1229" spans="1:26">
      <c r="A1229" s="117" t="str">
        <f>IF(dati_pdc!A1225&lt;&gt;"",IF(dati_pdc!D1225=1,RIGHT(dati_pdc!A1225,dati_pdc!E1225),dati_pdc!A1225),"")</f>
        <v/>
      </c>
      <c r="B1229" s="117" t="str">
        <f>IF(dati_pdc!B1225&lt;&gt;"",dati_pdc!B1225,"")</f>
        <v/>
      </c>
      <c r="C1229" s="117" t="str">
        <f>IF(dati_pdc!C1225&lt;&gt;"",dati_pdc!C1225,"")</f>
        <v/>
      </c>
      <c r="D1229" s="117" t="str">
        <f>IF(dati_pdc!D1225&lt;&gt;"",dati_pdc!D1225,"")</f>
        <v/>
      </c>
      <c r="E1229" s="125" t="str">
        <f>IF(b_BDVSA!F1229&lt;&gt;"",ABS(b_BDVSA!F1229),"")</f>
        <v/>
      </c>
      <c r="F1229" s="125" t="str">
        <f>IF(AND(b_BDVSA!F1229&lt;&gt;"",b_BDVSA!F1229&lt;&gt;0)=TRUE,IF(b_BDVSA!F1229&gt;0,"D","A"),"")</f>
        <v/>
      </c>
      <c r="G1229" s="125" t="str">
        <f>IF(b_BDVSA!G1229&lt;&gt;"",ABS(b_BDVSA!G1229),"")</f>
        <v/>
      </c>
      <c r="H1229" s="125" t="str">
        <f>IF(AND(b_BDVSA!G1229&lt;&gt;"",b_BDVSA!G1229&lt;&gt;0)=TRUE,IF(b_BDVSA!G1229&gt;0,"D","A"),"")</f>
        <v/>
      </c>
      <c r="I1229" s="125" t="str">
        <f>IF(b_BDVSA!H1229&lt;&gt;"",ABS(b_BDVSA!H1229),"")</f>
        <v/>
      </c>
      <c r="J1229" s="125" t="str">
        <f>IF(AND(b_BDVSA!H1229&lt;&gt;"",b_BDVSA!H1229&lt;&gt;0)=TRUE,IF(b_BDVSA!H1229&gt;0,"D","A"),"")</f>
        <v/>
      </c>
      <c r="K1229" s="126" t="str">
        <f>IF(b_BDVSA!I1229&lt;&gt;"",ABS(b_BDVSA!I1229),"")</f>
        <v/>
      </c>
      <c r="L1229" s="125" t="str">
        <f>IF(b_BDVSA!L1229&lt;&gt;"",ABS(b_BDVSA!L1229),"")</f>
        <v/>
      </c>
      <c r="M1229" s="125" t="str">
        <f>IF(AND(b_BDVSA!L1229&lt;&gt;"",b_BDVSA!L1229&lt;&gt;0)=TRUE,IF(b_BDVSA!L1229&gt;0,"D","A"),"")</f>
        <v/>
      </c>
      <c r="N1229" s="125" t="str">
        <f>IF(b_BDVSA!M1229&lt;&gt;"",ABS(b_BDVSA!M1229),"")</f>
        <v/>
      </c>
      <c r="O1229" s="125" t="str">
        <f>IF(AND(b_BDVSA!M1229&lt;&gt;"",b_BDVSA!M1229&lt;&gt;0)=TRUE,IF(b_BDVSA!M1229&gt;0,"D","A"),"")</f>
        <v/>
      </c>
      <c r="P1229" s="126" t="str">
        <f>IF(b_BDVSA!N1229&lt;&gt;"",ABS(b_BDVSA!N1229),"")</f>
        <v/>
      </c>
      <c r="Q1229" s="125" t="str">
        <f>IF(b_BDVSA!Q1229&lt;&gt;"",ABS(b_BDVSA!Q1229),"")</f>
        <v/>
      </c>
      <c r="R1229" s="125" t="str">
        <f>IF(AND(b_BDVSA!Q1229&lt;&gt;"",b_BDVSA!Q1229&lt;&gt;0)=TRUE,IF(b_BDVSA!Q1229&gt;0,"D","A"),"")</f>
        <v/>
      </c>
      <c r="S1229" s="125" t="str">
        <f>IF(b_BDVSA!R1229&lt;&gt;"",ABS(b_BDVSA!R1229),"")</f>
        <v/>
      </c>
      <c r="T1229" s="125" t="str">
        <f>IF(AND(b_BDVSA!R1229&lt;&gt;"",b_BDVSA!R1229&lt;&gt;0)=TRUE,IF(b_BDVSA!R1229&gt;0,"D","A"),"")</f>
        <v/>
      </c>
      <c r="U1229" s="126" t="str">
        <f>IF(b_BDVSA!S1229&lt;&gt;"",ABS(b_BDVSA!S1229),"")</f>
        <v/>
      </c>
      <c r="V1229" s="125" t="str">
        <f>IF(b_BDVSA!V1229&lt;&gt;"",ABS(b_BDVSA!V1229),"")</f>
        <v/>
      </c>
      <c r="W1229" s="125" t="str">
        <f>IF(AND(b_BDVSA!V1229&lt;&gt;"",b_BDVSA!V1229&lt;&gt;0)=TRUE,IF(b_BDVSA!V1229&gt;0,"D","A"),"")</f>
        <v/>
      </c>
      <c r="X1229" s="125" t="str">
        <f>IF(b_BDVSA!W1229&lt;&gt;"",ABS(b_BDVSA!W1229),"")</f>
        <v/>
      </c>
      <c r="Y1229" s="125" t="str">
        <f>IF(AND(b_BDVSA!W1229&lt;&gt;"",b_BDVSA!W1229&lt;&gt;0)=TRUE,IF(b_BDVSA!W1229&gt;0,"D","A"),"")</f>
        <v/>
      </c>
      <c r="Z1229" s="126" t="str">
        <f>IF(b_BDVSA!X1229&lt;&gt;"",ABS(b_BDVSA!X1229),"")</f>
        <v/>
      </c>
    </row>
    <row r="1230" spans="1:26">
      <c r="A1230" s="117" t="str">
        <f>IF(dati_pdc!A1226&lt;&gt;"",IF(dati_pdc!D1226=1,RIGHT(dati_pdc!A1226,dati_pdc!E1226),dati_pdc!A1226),"")</f>
        <v/>
      </c>
      <c r="B1230" s="117" t="str">
        <f>IF(dati_pdc!B1226&lt;&gt;"",dati_pdc!B1226,"")</f>
        <v/>
      </c>
      <c r="C1230" s="117" t="str">
        <f>IF(dati_pdc!C1226&lt;&gt;"",dati_pdc!C1226,"")</f>
        <v/>
      </c>
      <c r="D1230" s="117" t="str">
        <f>IF(dati_pdc!D1226&lt;&gt;"",dati_pdc!D1226,"")</f>
        <v/>
      </c>
      <c r="E1230" s="125" t="str">
        <f>IF(b_BDVSA!F1230&lt;&gt;"",ABS(b_BDVSA!F1230),"")</f>
        <v/>
      </c>
      <c r="F1230" s="125" t="str">
        <f>IF(AND(b_BDVSA!F1230&lt;&gt;"",b_BDVSA!F1230&lt;&gt;0)=TRUE,IF(b_BDVSA!F1230&gt;0,"D","A"),"")</f>
        <v/>
      </c>
      <c r="G1230" s="125" t="str">
        <f>IF(b_BDVSA!G1230&lt;&gt;"",ABS(b_BDVSA!G1230),"")</f>
        <v/>
      </c>
      <c r="H1230" s="125" t="str">
        <f>IF(AND(b_BDVSA!G1230&lt;&gt;"",b_BDVSA!G1230&lt;&gt;0)=TRUE,IF(b_BDVSA!G1230&gt;0,"D","A"),"")</f>
        <v/>
      </c>
      <c r="I1230" s="125" t="str">
        <f>IF(b_BDVSA!H1230&lt;&gt;"",ABS(b_BDVSA!H1230),"")</f>
        <v/>
      </c>
      <c r="J1230" s="125" t="str">
        <f>IF(AND(b_BDVSA!H1230&lt;&gt;"",b_BDVSA!H1230&lt;&gt;0)=TRUE,IF(b_BDVSA!H1230&gt;0,"D","A"),"")</f>
        <v/>
      </c>
      <c r="K1230" s="126" t="str">
        <f>IF(b_BDVSA!I1230&lt;&gt;"",ABS(b_BDVSA!I1230),"")</f>
        <v/>
      </c>
      <c r="L1230" s="125" t="str">
        <f>IF(b_BDVSA!L1230&lt;&gt;"",ABS(b_BDVSA!L1230),"")</f>
        <v/>
      </c>
      <c r="M1230" s="125" t="str">
        <f>IF(AND(b_BDVSA!L1230&lt;&gt;"",b_BDVSA!L1230&lt;&gt;0)=TRUE,IF(b_BDVSA!L1230&gt;0,"D","A"),"")</f>
        <v/>
      </c>
      <c r="N1230" s="125" t="str">
        <f>IF(b_BDVSA!M1230&lt;&gt;"",ABS(b_BDVSA!M1230),"")</f>
        <v/>
      </c>
      <c r="O1230" s="125" t="str">
        <f>IF(AND(b_BDVSA!M1230&lt;&gt;"",b_BDVSA!M1230&lt;&gt;0)=TRUE,IF(b_BDVSA!M1230&gt;0,"D","A"),"")</f>
        <v/>
      </c>
      <c r="P1230" s="126" t="str">
        <f>IF(b_BDVSA!N1230&lt;&gt;"",ABS(b_BDVSA!N1230),"")</f>
        <v/>
      </c>
      <c r="Q1230" s="125" t="str">
        <f>IF(b_BDVSA!Q1230&lt;&gt;"",ABS(b_BDVSA!Q1230),"")</f>
        <v/>
      </c>
      <c r="R1230" s="125" t="str">
        <f>IF(AND(b_BDVSA!Q1230&lt;&gt;"",b_BDVSA!Q1230&lt;&gt;0)=TRUE,IF(b_BDVSA!Q1230&gt;0,"D","A"),"")</f>
        <v/>
      </c>
      <c r="S1230" s="125" t="str">
        <f>IF(b_BDVSA!R1230&lt;&gt;"",ABS(b_BDVSA!R1230),"")</f>
        <v/>
      </c>
      <c r="T1230" s="125" t="str">
        <f>IF(AND(b_BDVSA!R1230&lt;&gt;"",b_BDVSA!R1230&lt;&gt;0)=TRUE,IF(b_BDVSA!R1230&gt;0,"D","A"),"")</f>
        <v/>
      </c>
      <c r="U1230" s="126" t="str">
        <f>IF(b_BDVSA!S1230&lt;&gt;"",ABS(b_BDVSA!S1230),"")</f>
        <v/>
      </c>
      <c r="V1230" s="125" t="str">
        <f>IF(b_BDVSA!V1230&lt;&gt;"",ABS(b_BDVSA!V1230),"")</f>
        <v/>
      </c>
      <c r="W1230" s="125" t="str">
        <f>IF(AND(b_BDVSA!V1230&lt;&gt;"",b_BDVSA!V1230&lt;&gt;0)=TRUE,IF(b_BDVSA!V1230&gt;0,"D","A"),"")</f>
        <v/>
      </c>
      <c r="X1230" s="125" t="str">
        <f>IF(b_BDVSA!W1230&lt;&gt;"",ABS(b_BDVSA!W1230),"")</f>
        <v/>
      </c>
      <c r="Y1230" s="125" t="str">
        <f>IF(AND(b_BDVSA!W1230&lt;&gt;"",b_BDVSA!W1230&lt;&gt;0)=TRUE,IF(b_BDVSA!W1230&gt;0,"D","A"),"")</f>
        <v/>
      </c>
      <c r="Z1230" s="126" t="str">
        <f>IF(b_BDVSA!X1230&lt;&gt;"",ABS(b_BDVSA!X1230),"")</f>
        <v/>
      </c>
    </row>
    <row r="1231" spans="1:26">
      <c r="A1231" s="117" t="str">
        <f>IF(dati_pdc!A1227&lt;&gt;"",IF(dati_pdc!D1227=1,RIGHT(dati_pdc!A1227,dati_pdc!E1227),dati_pdc!A1227),"")</f>
        <v/>
      </c>
      <c r="B1231" s="117" t="str">
        <f>IF(dati_pdc!B1227&lt;&gt;"",dati_pdc!B1227,"")</f>
        <v/>
      </c>
      <c r="C1231" s="117" t="str">
        <f>IF(dati_pdc!C1227&lt;&gt;"",dati_pdc!C1227,"")</f>
        <v/>
      </c>
      <c r="D1231" s="117" t="str">
        <f>IF(dati_pdc!D1227&lt;&gt;"",dati_pdc!D1227,"")</f>
        <v/>
      </c>
      <c r="E1231" s="125" t="str">
        <f>IF(b_BDVSA!F1231&lt;&gt;"",ABS(b_BDVSA!F1231),"")</f>
        <v/>
      </c>
      <c r="F1231" s="125" t="str">
        <f>IF(AND(b_BDVSA!F1231&lt;&gt;"",b_BDVSA!F1231&lt;&gt;0)=TRUE,IF(b_BDVSA!F1231&gt;0,"D","A"),"")</f>
        <v/>
      </c>
      <c r="G1231" s="125" t="str">
        <f>IF(b_BDVSA!G1231&lt;&gt;"",ABS(b_BDVSA!G1231),"")</f>
        <v/>
      </c>
      <c r="H1231" s="125" t="str">
        <f>IF(AND(b_BDVSA!G1231&lt;&gt;"",b_BDVSA!G1231&lt;&gt;0)=TRUE,IF(b_BDVSA!G1231&gt;0,"D","A"),"")</f>
        <v/>
      </c>
      <c r="I1231" s="125" t="str">
        <f>IF(b_BDVSA!H1231&lt;&gt;"",ABS(b_BDVSA!H1231),"")</f>
        <v/>
      </c>
      <c r="J1231" s="125" t="str">
        <f>IF(AND(b_BDVSA!H1231&lt;&gt;"",b_BDVSA!H1231&lt;&gt;0)=TRUE,IF(b_BDVSA!H1231&gt;0,"D","A"),"")</f>
        <v/>
      </c>
      <c r="K1231" s="126" t="str">
        <f>IF(b_BDVSA!I1231&lt;&gt;"",ABS(b_BDVSA!I1231),"")</f>
        <v/>
      </c>
      <c r="L1231" s="125" t="str">
        <f>IF(b_BDVSA!L1231&lt;&gt;"",ABS(b_BDVSA!L1231),"")</f>
        <v/>
      </c>
      <c r="M1231" s="125" t="str">
        <f>IF(AND(b_BDVSA!L1231&lt;&gt;"",b_BDVSA!L1231&lt;&gt;0)=TRUE,IF(b_BDVSA!L1231&gt;0,"D","A"),"")</f>
        <v/>
      </c>
      <c r="N1231" s="125" t="str">
        <f>IF(b_BDVSA!M1231&lt;&gt;"",ABS(b_BDVSA!M1231),"")</f>
        <v/>
      </c>
      <c r="O1231" s="125" t="str">
        <f>IF(AND(b_BDVSA!M1231&lt;&gt;"",b_BDVSA!M1231&lt;&gt;0)=TRUE,IF(b_BDVSA!M1231&gt;0,"D","A"),"")</f>
        <v/>
      </c>
      <c r="P1231" s="126" t="str">
        <f>IF(b_BDVSA!N1231&lt;&gt;"",ABS(b_BDVSA!N1231),"")</f>
        <v/>
      </c>
      <c r="Q1231" s="125" t="str">
        <f>IF(b_BDVSA!Q1231&lt;&gt;"",ABS(b_BDVSA!Q1231),"")</f>
        <v/>
      </c>
      <c r="R1231" s="125" t="str">
        <f>IF(AND(b_BDVSA!Q1231&lt;&gt;"",b_BDVSA!Q1231&lt;&gt;0)=TRUE,IF(b_BDVSA!Q1231&gt;0,"D","A"),"")</f>
        <v/>
      </c>
      <c r="S1231" s="125" t="str">
        <f>IF(b_BDVSA!R1231&lt;&gt;"",ABS(b_BDVSA!R1231),"")</f>
        <v/>
      </c>
      <c r="T1231" s="125" t="str">
        <f>IF(AND(b_BDVSA!R1231&lt;&gt;"",b_BDVSA!R1231&lt;&gt;0)=TRUE,IF(b_BDVSA!R1231&gt;0,"D","A"),"")</f>
        <v/>
      </c>
      <c r="U1231" s="126" t="str">
        <f>IF(b_BDVSA!S1231&lt;&gt;"",ABS(b_BDVSA!S1231),"")</f>
        <v/>
      </c>
      <c r="V1231" s="125" t="str">
        <f>IF(b_BDVSA!V1231&lt;&gt;"",ABS(b_BDVSA!V1231),"")</f>
        <v/>
      </c>
      <c r="W1231" s="125" t="str">
        <f>IF(AND(b_BDVSA!V1231&lt;&gt;"",b_BDVSA!V1231&lt;&gt;0)=TRUE,IF(b_BDVSA!V1231&gt;0,"D","A"),"")</f>
        <v/>
      </c>
      <c r="X1231" s="125" t="str">
        <f>IF(b_BDVSA!W1231&lt;&gt;"",ABS(b_BDVSA!W1231),"")</f>
        <v/>
      </c>
      <c r="Y1231" s="125" t="str">
        <f>IF(AND(b_BDVSA!W1231&lt;&gt;"",b_BDVSA!W1231&lt;&gt;0)=TRUE,IF(b_BDVSA!W1231&gt;0,"D","A"),"")</f>
        <v/>
      </c>
      <c r="Z1231" s="126" t="str">
        <f>IF(b_BDVSA!X1231&lt;&gt;"",ABS(b_BDVSA!X1231),"")</f>
        <v/>
      </c>
    </row>
    <row r="1232" spans="1:26">
      <c r="A1232" s="117" t="str">
        <f>IF(dati_pdc!A1228&lt;&gt;"",IF(dati_pdc!D1228=1,RIGHT(dati_pdc!A1228,dati_pdc!E1228),dati_pdc!A1228),"")</f>
        <v/>
      </c>
      <c r="B1232" s="117" t="str">
        <f>IF(dati_pdc!B1228&lt;&gt;"",dati_pdc!B1228,"")</f>
        <v/>
      </c>
      <c r="C1232" s="117" t="str">
        <f>IF(dati_pdc!C1228&lt;&gt;"",dati_pdc!C1228,"")</f>
        <v/>
      </c>
      <c r="D1232" s="117" t="str">
        <f>IF(dati_pdc!D1228&lt;&gt;"",dati_pdc!D1228,"")</f>
        <v/>
      </c>
      <c r="E1232" s="125" t="str">
        <f>IF(b_BDVSA!F1232&lt;&gt;"",ABS(b_BDVSA!F1232),"")</f>
        <v/>
      </c>
      <c r="F1232" s="125" t="str">
        <f>IF(AND(b_BDVSA!F1232&lt;&gt;"",b_BDVSA!F1232&lt;&gt;0)=TRUE,IF(b_BDVSA!F1232&gt;0,"D","A"),"")</f>
        <v/>
      </c>
      <c r="G1232" s="125" t="str">
        <f>IF(b_BDVSA!G1232&lt;&gt;"",ABS(b_BDVSA!G1232),"")</f>
        <v/>
      </c>
      <c r="H1232" s="125" t="str">
        <f>IF(AND(b_BDVSA!G1232&lt;&gt;"",b_BDVSA!G1232&lt;&gt;0)=TRUE,IF(b_BDVSA!G1232&gt;0,"D","A"),"")</f>
        <v/>
      </c>
      <c r="I1232" s="125" t="str">
        <f>IF(b_BDVSA!H1232&lt;&gt;"",ABS(b_BDVSA!H1232),"")</f>
        <v/>
      </c>
      <c r="J1232" s="125" t="str">
        <f>IF(AND(b_BDVSA!H1232&lt;&gt;"",b_BDVSA!H1232&lt;&gt;0)=TRUE,IF(b_BDVSA!H1232&gt;0,"D","A"),"")</f>
        <v/>
      </c>
      <c r="K1232" s="126" t="str">
        <f>IF(b_BDVSA!I1232&lt;&gt;"",ABS(b_BDVSA!I1232),"")</f>
        <v/>
      </c>
      <c r="L1232" s="125" t="str">
        <f>IF(b_BDVSA!L1232&lt;&gt;"",ABS(b_BDVSA!L1232),"")</f>
        <v/>
      </c>
      <c r="M1232" s="125" t="str">
        <f>IF(AND(b_BDVSA!L1232&lt;&gt;"",b_BDVSA!L1232&lt;&gt;0)=TRUE,IF(b_BDVSA!L1232&gt;0,"D","A"),"")</f>
        <v/>
      </c>
      <c r="N1232" s="125" t="str">
        <f>IF(b_BDVSA!M1232&lt;&gt;"",ABS(b_BDVSA!M1232),"")</f>
        <v/>
      </c>
      <c r="O1232" s="125" t="str">
        <f>IF(AND(b_BDVSA!M1232&lt;&gt;"",b_BDVSA!M1232&lt;&gt;0)=TRUE,IF(b_BDVSA!M1232&gt;0,"D","A"),"")</f>
        <v/>
      </c>
      <c r="P1232" s="126" t="str">
        <f>IF(b_BDVSA!N1232&lt;&gt;"",ABS(b_BDVSA!N1232),"")</f>
        <v/>
      </c>
      <c r="Q1232" s="125" t="str">
        <f>IF(b_BDVSA!Q1232&lt;&gt;"",ABS(b_BDVSA!Q1232),"")</f>
        <v/>
      </c>
      <c r="R1232" s="125" t="str">
        <f>IF(AND(b_BDVSA!Q1232&lt;&gt;"",b_BDVSA!Q1232&lt;&gt;0)=TRUE,IF(b_BDVSA!Q1232&gt;0,"D","A"),"")</f>
        <v/>
      </c>
      <c r="S1232" s="125" t="str">
        <f>IF(b_BDVSA!R1232&lt;&gt;"",ABS(b_BDVSA!R1232),"")</f>
        <v/>
      </c>
      <c r="T1232" s="125" t="str">
        <f>IF(AND(b_BDVSA!R1232&lt;&gt;"",b_BDVSA!R1232&lt;&gt;0)=TRUE,IF(b_BDVSA!R1232&gt;0,"D","A"),"")</f>
        <v/>
      </c>
      <c r="U1232" s="126" t="str">
        <f>IF(b_BDVSA!S1232&lt;&gt;"",ABS(b_BDVSA!S1232),"")</f>
        <v/>
      </c>
      <c r="V1232" s="125" t="str">
        <f>IF(b_BDVSA!V1232&lt;&gt;"",ABS(b_BDVSA!V1232),"")</f>
        <v/>
      </c>
      <c r="W1232" s="125" t="str">
        <f>IF(AND(b_BDVSA!V1232&lt;&gt;"",b_BDVSA!V1232&lt;&gt;0)=TRUE,IF(b_BDVSA!V1232&gt;0,"D","A"),"")</f>
        <v/>
      </c>
      <c r="X1232" s="125" t="str">
        <f>IF(b_BDVSA!W1232&lt;&gt;"",ABS(b_BDVSA!W1232),"")</f>
        <v/>
      </c>
      <c r="Y1232" s="125" t="str">
        <f>IF(AND(b_BDVSA!W1232&lt;&gt;"",b_BDVSA!W1232&lt;&gt;0)=TRUE,IF(b_BDVSA!W1232&gt;0,"D","A"),"")</f>
        <v/>
      </c>
      <c r="Z1232" s="126" t="str">
        <f>IF(b_BDVSA!X1232&lt;&gt;"",ABS(b_BDVSA!X1232),"")</f>
        <v/>
      </c>
    </row>
    <row r="1233" spans="1:26">
      <c r="A1233" s="117" t="str">
        <f>IF(dati_pdc!A1229&lt;&gt;"",IF(dati_pdc!D1229=1,RIGHT(dati_pdc!A1229,dati_pdc!E1229),dati_pdc!A1229),"")</f>
        <v/>
      </c>
      <c r="B1233" s="117" t="str">
        <f>IF(dati_pdc!B1229&lt;&gt;"",dati_pdc!B1229,"")</f>
        <v/>
      </c>
      <c r="C1233" s="117" t="str">
        <f>IF(dati_pdc!C1229&lt;&gt;"",dati_pdc!C1229,"")</f>
        <v/>
      </c>
      <c r="D1233" s="117" t="str">
        <f>IF(dati_pdc!D1229&lt;&gt;"",dati_pdc!D1229,"")</f>
        <v/>
      </c>
      <c r="E1233" s="125" t="str">
        <f>IF(b_BDVSA!F1233&lt;&gt;"",ABS(b_BDVSA!F1233),"")</f>
        <v/>
      </c>
      <c r="F1233" s="125" t="str">
        <f>IF(AND(b_BDVSA!F1233&lt;&gt;"",b_BDVSA!F1233&lt;&gt;0)=TRUE,IF(b_BDVSA!F1233&gt;0,"D","A"),"")</f>
        <v/>
      </c>
      <c r="G1233" s="125" t="str">
        <f>IF(b_BDVSA!G1233&lt;&gt;"",ABS(b_BDVSA!G1233),"")</f>
        <v/>
      </c>
      <c r="H1233" s="125" t="str">
        <f>IF(AND(b_BDVSA!G1233&lt;&gt;"",b_BDVSA!G1233&lt;&gt;0)=TRUE,IF(b_BDVSA!G1233&gt;0,"D","A"),"")</f>
        <v/>
      </c>
      <c r="I1233" s="125" t="str">
        <f>IF(b_BDVSA!H1233&lt;&gt;"",ABS(b_BDVSA!H1233),"")</f>
        <v/>
      </c>
      <c r="J1233" s="125" t="str">
        <f>IF(AND(b_BDVSA!H1233&lt;&gt;"",b_BDVSA!H1233&lt;&gt;0)=TRUE,IF(b_BDVSA!H1233&gt;0,"D","A"),"")</f>
        <v/>
      </c>
      <c r="K1233" s="126" t="str">
        <f>IF(b_BDVSA!I1233&lt;&gt;"",ABS(b_BDVSA!I1233),"")</f>
        <v/>
      </c>
      <c r="L1233" s="125" t="str">
        <f>IF(b_BDVSA!L1233&lt;&gt;"",ABS(b_BDVSA!L1233),"")</f>
        <v/>
      </c>
      <c r="M1233" s="125" t="str">
        <f>IF(AND(b_BDVSA!L1233&lt;&gt;"",b_BDVSA!L1233&lt;&gt;0)=TRUE,IF(b_BDVSA!L1233&gt;0,"D","A"),"")</f>
        <v/>
      </c>
      <c r="N1233" s="125" t="str">
        <f>IF(b_BDVSA!M1233&lt;&gt;"",ABS(b_BDVSA!M1233),"")</f>
        <v/>
      </c>
      <c r="O1233" s="125" t="str">
        <f>IF(AND(b_BDVSA!M1233&lt;&gt;"",b_BDVSA!M1233&lt;&gt;0)=TRUE,IF(b_BDVSA!M1233&gt;0,"D","A"),"")</f>
        <v/>
      </c>
      <c r="P1233" s="126" t="str">
        <f>IF(b_BDVSA!N1233&lt;&gt;"",ABS(b_BDVSA!N1233),"")</f>
        <v/>
      </c>
      <c r="Q1233" s="125" t="str">
        <f>IF(b_BDVSA!Q1233&lt;&gt;"",ABS(b_BDVSA!Q1233),"")</f>
        <v/>
      </c>
      <c r="R1233" s="125" t="str">
        <f>IF(AND(b_BDVSA!Q1233&lt;&gt;"",b_BDVSA!Q1233&lt;&gt;0)=TRUE,IF(b_BDVSA!Q1233&gt;0,"D","A"),"")</f>
        <v/>
      </c>
      <c r="S1233" s="125" t="str">
        <f>IF(b_BDVSA!R1233&lt;&gt;"",ABS(b_BDVSA!R1233),"")</f>
        <v/>
      </c>
      <c r="T1233" s="125" t="str">
        <f>IF(AND(b_BDVSA!R1233&lt;&gt;"",b_BDVSA!R1233&lt;&gt;0)=TRUE,IF(b_BDVSA!R1233&gt;0,"D","A"),"")</f>
        <v/>
      </c>
      <c r="U1233" s="126" t="str">
        <f>IF(b_BDVSA!S1233&lt;&gt;"",ABS(b_BDVSA!S1233),"")</f>
        <v/>
      </c>
      <c r="V1233" s="125" t="str">
        <f>IF(b_BDVSA!V1233&lt;&gt;"",ABS(b_BDVSA!V1233),"")</f>
        <v/>
      </c>
      <c r="W1233" s="125" t="str">
        <f>IF(AND(b_BDVSA!V1233&lt;&gt;"",b_BDVSA!V1233&lt;&gt;0)=TRUE,IF(b_BDVSA!V1233&gt;0,"D","A"),"")</f>
        <v/>
      </c>
      <c r="X1233" s="125" t="str">
        <f>IF(b_BDVSA!W1233&lt;&gt;"",ABS(b_BDVSA!W1233),"")</f>
        <v/>
      </c>
      <c r="Y1233" s="125" t="str">
        <f>IF(AND(b_BDVSA!W1233&lt;&gt;"",b_BDVSA!W1233&lt;&gt;0)=TRUE,IF(b_BDVSA!W1233&gt;0,"D","A"),"")</f>
        <v/>
      </c>
      <c r="Z1233" s="126" t="str">
        <f>IF(b_BDVSA!X1233&lt;&gt;"",ABS(b_BDVSA!X1233),"")</f>
        <v/>
      </c>
    </row>
    <row r="1234" spans="1:26">
      <c r="A1234" s="117" t="str">
        <f>IF(dati_pdc!A1230&lt;&gt;"",IF(dati_pdc!D1230=1,RIGHT(dati_pdc!A1230,dati_pdc!E1230),dati_pdc!A1230),"")</f>
        <v/>
      </c>
      <c r="B1234" s="117" t="str">
        <f>IF(dati_pdc!B1230&lt;&gt;"",dati_pdc!B1230,"")</f>
        <v/>
      </c>
      <c r="C1234" s="117" t="str">
        <f>IF(dati_pdc!C1230&lt;&gt;"",dati_pdc!C1230,"")</f>
        <v/>
      </c>
      <c r="D1234" s="117" t="str">
        <f>IF(dati_pdc!D1230&lt;&gt;"",dati_pdc!D1230,"")</f>
        <v/>
      </c>
      <c r="E1234" s="125" t="str">
        <f>IF(b_BDVSA!F1234&lt;&gt;"",ABS(b_BDVSA!F1234),"")</f>
        <v/>
      </c>
      <c r="F1234" s="125" t="str">
        <f>IF(AND(b_BDVSA!F1234&lt;&gt;"",b_BDVSA!F1234&lt;&gt;0)=TRUE,IF(b_BDVSA!F1234&gt;0,"D","A"),"")</f>
        <v/>
      </c>
      <c r="G1234" s="125" t="str">
        <f>IF(b_BDVSA!G1234&lt;&gt;"",ABS(b_BDVSA!G1234),"")</f>
        <v/>
      </c>
      <c r="H1234" s="125" t="str">
        <f>IF(AND(b_BDVSA!G1234&lt;&gt;"",b_BDVSA!G1234&lt;&gt;0)=TRUE,IF(b_BDVSA!G1234&gt;0,"D","A"),"")</f>
        <v/>
      </c>
      <c r="I1234" s="125" t="str">
        <f>IF(b_BDVSA!H1234&lt;&gt;"",ABS(b_BDVSA!H1234),"")</f>
        <v/>
      </c>
      <c r="J1234" s="125" t="str">
        <f>IF(AND(b_BDVSA!H1234&lt;&gt;"",b_BDVSA!H1234&lt;&gt;0)=TRUE,IF(b_BDVSA!H1234&gt;0,"D","A"),"")</f>
        <v/>
      </c>
      <c r="K1234" s="126" t="str">
        <f>IF(b_BDVSA!I1234&lt;&gt;"",ABS(b_BDVSA!I1234),"")</f>
        <v/>
      </c>
      <c r="L1234" s="125" t="str">
        <f>IF(b_BDVSA!L1234&lt;&gt;"",ABS(b_BDVSA!L1234),"")</f>
        <v/>
      </c>
      <c r="M1234" s="125" t="str">
        <f>IF(AND(b_BDVSA!L1234&lt;&gt;"",b_BDVSA!L1234&lt;&gt;0)=TRUE,IF(b_BDVSA!L1234&gt;0,"D","A"),"")</f>
        <v/>
      </c>
      <c r="N1234" s="125" t="str">
        <f>IF(b_BDVSA!M1234&lt;&gt;"",ABS(b_BDVSA!M1234),"")</f>
        <v/>
      </c>
      <c r="O1234" s="125" t="str">
        <f>IF(AND(b_BDVSA!M1234&lt;&gt;"",b_BDVSA!M1234&lt;&gt;0)=TRUE,IF(b_BDVSA!M1234&gt;0,"D","A"),"")</f>
        <v/>
      </c>
      <c r="P1234" s="126" t="str">
        <f>IF(b_BDVSA!N1234&lt;&gt;"",ABS(b_BDVSA!N1234),"")</f>
        <v/>
      </c>
      <c r="Q1234" s="125" t="str">
        <f>IF(b_BDVSA!Q1234&lt;&gt;"",ABS(b_BDVSA!Q1234),"")</f>
        <v/>
      </c>
      <c r="R1234" s="125" t="str">
        <f>IF(AND(b_BDVSA!Q1234&lt;&gt;"",b_BDVSA!Q1234&lt;&gt;0)=TRUE,IF(b_BDVSA!Q1234&gt;0,"D","A"),"")</f>
        <v/>
      </c>
      <c r="S1234" s="125" t="str">
        <f>IF(b_BDVSA!R1234&lt;&gt;"",ABS(b_BDVSA!R1234),"")</f>
        <v/>
      </c>
      <c r="T1234" s="125" t="str">
        <f>IF(AND(b_BDVSA!R1234&lt;&gt;"",b_BDVSA!R1234&lt;&gt;0)=TRUE,IF(b_BDVSA!R1234&gt;0,"D","A"),"")</f>
        <v/>
      </c>
      <c r="U1234" s="126" t="str">
        <f>IF(b_BDVSA!S1234&lt;&gt;"",ABS(b_BDVSA!S1234),"")</f>
        <v/>
      </c>
      <c r="V1234" s="125" t="str">
        <f>IF(b_BDVSA!V1234&lt;&gt;"",ABS(b_BDVSA!V1234),"")</f>
        <v/>
      </c>
      <c r="W1234" s="125" t="str">
        <f>IF(AND(b_BDVSA!V1234&lt;&gt;"",b_BDVSA!V1234&lt;&gt;0)=TRUE,IF(b_BDVSA!V1234&gt;0,"D","A"),"")</f>
        <v/>
      </c>
      <c r="X1234" s="125" t="str">
        <f>IF(b_BDVSA!W1234&lt;&gt;"",ABS(b_BDVSA!W1234),"")</f>
        <v/>
      </c>
      <c r="Y1234" s="125" t="str">
        <f>IF(AND(b_BDVSA!W1234&lt;&gt;"",b_BDVSA!W1234&lt;&gt;0)=TRUE,IF(b_BDVSA!W1234&gt;0,"D","A"),"")</f>
        <v/>
      </c>
      <c r="Z1234" s="126" t="str">
        <f>IF(b_BDVSA!X1234&lt;&gt;"",ABS(b_BDVSA!X1234),"")</f>
        <v/>
      </c>
    </row>
    <row r="1235" spans="1:26">
      <c r="A1235" s="117" t="str">
        <f>IF(dati_pdc!A1231&lt;&gt;"",IF(dati_pdc!D1231=1,RIGHT(dati_pdc!A1231,dati_pdc!E1231),dati_pdc!A1231),"")</f>
        <v/>
      </c>
      <c r="B1235" s="117" t="str">
        <f>IF(dati_pdc!B1231&lt;&gt;"",dati_pdc!B1231,"")</f>
        <v/>
      </c>
      <c r="C1235" s="117" t="str">
        <f>IF(dati_pdc!C1231&lt;&gt;"",dati_pdc!C1231,"")</f>
        <v/>
      </c>
      <c r="D1235" s="117" t="str">
        <f>IF(dati_pdc!D1231&lt;&gt;"",dati_pdc!D1231,"")</f>
        <v/>
      </c>
      <c r="E1235" s="125" t="str">
        <f>IF(b_BDVSA!F1235&lt;&gt;"",ABS(b_BDVSA!F1235),"")</f>
        <v/>
      </c>
      <c r="F1235" s="125" t="str">
        <f>IF(AND(b_BDVSA!F1235&lt;&gt;"",b_BDVSA!F1235&lt;&gt;0)=TRUE,IF(b_BDVSA!F1235&gt;0,"D","A"),"")</f>
        <v/>
      </c>
      <c r="G1235" s="125" t="str">
        <f>IF(b_BDVSA!G1235&lt;&gt;"",ABS(b_BDVSA!G1235),"")</f>
        <v/>
      </c>
      <c r="H1235" s="125" t="str">
        <f>IF(AND(b_BDVSA!G1235&lt;&gt;"",b_BDVSA!G1235&lt;&gt;0)=TRUE,IF(b_BDVSA!G1235&gt;0,"D","A"),"")</f>
        <v/>
      </c>
      <c r="I1235" s="125" t="str">
        <f>IF(b_BDVSA!H1235&lt;&gt;"",ABS(b_BDVSA!H1235),"")</f>
        <v/>
      </c>
      <c r="J1235" s="125" t="str">
        <f>IF(AND(b_BDVSA!H1235&lt;&gt;"",b_BDVSA!H1235&lt;&gt;0)=TRUE,IF(b_BDVSA!H1235&gt;0,"D","A"),"")</f>
        <v/>
      </c>
      <c r="K1235" s="126" t="str">
        <f>IF(b_BDVSA!I1235&lt;&gt;"",ABS(b_BDVSA!I1235),"")</f>
        <v/>
      </c>
      <c r="L1235" s="125" t="str">
        <f>IF(b_BDVSA!L1235&lt;&gt;"",ABS(b_BDVSA!L1235),"")</f>
        <v/>
      </c>
      <c r="M1235" s="125" t="str">
        <f>IF(AND(b_BDVSA!L1235&lt;&gt;"",b_BDVSA!L1235&lt;&gt;0)=TRUE,IF(b_BDVSA!L1235&gt;0,"D","A"),"")</f>
        <v/>
      </c>
      <c r="N1235" s="125" t="str">
        <f>IF(b_BDVSA!M1235&lt;&gt;"",ABS(b_BDVSA!M1235),"")</f>
        <v/>
      </c>
      <c r="O1235" s="125" t="str">
        <f>IF(AND(b_BDVSA!M1235&lt;&gt;"",b_BDVSA!M1235&lt;&gt;0)=TRUE,IF(b_BDVSA!M1235&gt;0,"D","A"),"")</f>
        <v/>
      </c>
      <c r="P1235" s="126" t="str">
        <f>IF(b_BDVSA!N1235&lt;&gt;"",ABS(b_BDVSA!N1235),"")</f>
        <v/>
      </c>
      <c r="Q1235" s="125" t="str">
        <f>IF(b_BDVSA!Q1235&lt;&gt;"",ABS(b_BDVSA!Q1235),"")</f>
        <v/>
      </c>
      <c r="R1235" s="125" t="str">
        <f>IF(AND(b_BDVSA!Q1235&lt;&gt;"",b_BDVSA!Q1235&lt;&gt;0)=TRUE,IF(b_BDVSA!Q1235&gt;0,"D","A"),"")</f>
        <v/>
      </c>
      <c r="S1235" s="125" t="str">
        <f>IF(b_BDVSA!R1235&lt;&gt;"",ABS(b_BDVSA!R1235),"")</f>
        <v/>
      </c>
      <c r="T1235" s="125" t="str">
        <f>IF(AND(b_BDVSA!R1235&lt;&gt;"",b_BDVSA!R1235&lt;&gt;0)=TRUE,IF(b_BDVSA!R1235&gt;0,"D","A"),"")</f>
        <v/>
      </c>
      <c r="U1235" s="126" t="str">
        <f>IF(b_BDVSA!S1235&lt;&gt;"",ABS(b_BDVSA!S1235),"")</f>
        <v/>
      </c>
      <c r="V1235" s="125" t="str">
        <f>IF(b_BDVSA!V1235&lt;&gt;"",ABS(b_BDVSA!V1235),"")</f>
        <v/>
      </c>
      <c r="W1235" s="125" t="str">
        <f>IF(AND(b_BDVSA!V1235&lt;&gt;"",b_BDVSA!V1235&lt;&gt;0)=TRUE,IF(b_BDVSA!V1235&gt;0,"D","A"),"")</f>
        <v/>
      </c>
      <c r="X1235" s="125" t="str">
        <f>IF(b_BDVSA!W1235&lt;&gt;"",ABS(b_BDVSA!W1235),"")</f>
        <v/>
      </c>
      <c r="Y1235" s="125" t="str">
        <f>IF(AND(b_BDVSA!W1235&lt;&gt;"",b_BDVSA!W1235&lt;&gt;0)=TRUE,IF(b_BDVSA!W1235&gt;0,"D","A"),"")</f>
        <v/>
      </c>
      <c r="Z1235" s="126" t="str">
        <f>IF(b_BDVSA!X1235&lt;&gt;"",ABS(b_BDVSA!X1235),"")</f>
        <v/>
      </c>
    </row>
    <row r="1236" spans="1:26">
      <c r="A1236" s="117" t="str">
        <f>IF(dati_pdc!A1232&lt;&gt;"",IF(dati_pdc!D1232=1,RIGHT(dati_pdc!A1232,dati_pdc!E1232),dati_pdc!A1232),"")</f>
        <v/>
      </c>
      <c r="B1236" s="117" t="str">
        <f>IF(dati_pdc!B1232&lt;&gt;"",dati_pdc!B1232,"")</f>
        <v/>
      </c>
      <c r="C1236" s="117" t="str">
        <f>IF(dati_pdc!C1232&lt;&gt;"",dati_pdc!C1232,"")</f>
        <v/>
      </c>
      <c r="D1236" s="117" t="str">
        <f>IF(dati_pdc!D1232&lt;&gt;"",dati_pdc!D1232,"")</f>
        <v/>
      </c>
      <c r="E1236" s="125" t="str">
        <f>IF(b_BDVSA!F1236&lt;&gt;"",ABS(b_BDVSA!F1236),"")</f>
        <v/>
      </c>
      <c r="F1236" s="125" t="str">
        <f>IF(AND(b_BDVSA!F1236&lt;&gt;"",b_BDVSA!F1236&lt;&gt;0)=TRUE,IF(b_BDVSA!F1236&gt;0,"D","A"),"")</f>
        <v/>
      </c>
      <c r="G1236" s="125" t="str">
        <f>IF(b_BDVSA!G1236&lt;&gt;"",ABS(b_BDVSA!G1236),"")</f>
        <v/>
      </c>
      <c r="H1236" s="125" t="str">
        <f>IF(AND(b_BDVSA!G1236&lt;&gt;"",b_BDVSA!G1236&lt;&gt;0)=TRUE,IF(b_BDVSA!G1236&gt;0,"D","A"),"")</f>
        <v/>
      </c>
      <c r="I1236" s="125" t="str">
        <f>IF(b_BDVSA!H1236&lt;&gt;"",ABS(b_BDVSA!H1236),"")</f>
        <v/>
      </c>
      <c r="J1236" s="125" t="str">
        <f>IF(AND(b_BDVSA!H1236&lt;&gt;"",b_BDVSA!H1236&lt;&gt;0)=TRUE,IF(b_BDVSA!H1236&gt;0,"D","A"),"")</f>
        <v/>
      </c>
      <c r="K1236" s="126" t="str">
        <f>IF(b_BDVSA!I1236&lt;&gt;"",ABS(b_BDVSA!I1236),"")</f>
        <v/>
      </c>
      <c r="L1236" s="125" t="str">
        <f>IF(b_BDVSA!L1236&lt;&gt;"",ABS(b_BDVSA!L1236),"")</f>
        <v/>
      </c>
      <c r="M1236" s="125" t="str">
        <f>IF(AND(b_BDVSA!L1236&lt;&gt;"",b_BDVSA!L1236&lt;&gt;0)=TRUE,IF(b_BDVSA!L1236&gt;0,"D","A"),"")</f>
        <v/>
      </c>
      <c r="N1236" s="125" t="str">
        <f>IF(b_BDVSA!M1236&lt;&gt;"",ABS(b_BDVSA!M1236),"")</f>
        <v/>
      </c>
      <c r="O1236" s="125" t="str">
        <f>IF(AND(b_BDVSA!M1236&lt;&gt;"",b_BDVSA!M1236&lt;&gt;0)=TRUE,IF(b_BDVSA!M1236&gt;0,"D","A"),"")</f>
        <v/>
      </c>
      <c r="P1236" s="126" t="str">
        <f>IF(b_BDVSA!N1236&lt;&gt;"",ABS(b_BDVSA!N1236),"")</f>
        <v/>
      </c>
      <c r="Q1236" s="125" t="str">
        <f>IF(b_BDVSA!Q1236&lt;&gt;"",ABS(b_BDVSA!Q1236),"")</f>
        <v/>
      </c>
      <c r="R1236" s="125" t="str">
        <f>IF(AND(b_BDVSA!Q1236&lt;&gt;"",b_BDVSA!Q1236&lt;&gt;0)=TRUE,IF(b_BDVSA!Q1236&gt;0,"D","A"),"")</f>
        <v/>
      </c>
      <c r="S1236" s="125" t="str">
        <f>IF(b_BDVSA!R1236&lt;&gt;"",ABS(b_BDVSA!R1236),"")</f>
        <v/>
      </c>
      <c r="T1236" s="125" t="str">
        <f>IF(AND(b_BDVSA!R1236&lt;&gt;"",b_BDVSA!R1236&lt;&gt;0)=TRUE,IF(b_BDVSA!R1236&gt;0,"D","A"),"")</f>
        <v/>
      </c>
      <c r="U1236" s="126" t="str">
        <f>IF(b_BDVSA!S1236&lt;&gt;"",ABS(b_BDVSA!S1236),"")</f>
        <v/>
      </c>
      <c r="V1236" s="125" t="str">
        <f>IF(b_BDVSA!V1236&lt;&gt;"",ABS(b_BDVSA!V1236),"")</f>
        <v/>
      </c>
      <c r="W1236" s="125" t="str">
        <f>IF(AND(b_BDVSA!V1236&lt;&gt;"",b_BDVSA!V1236&lt;&gt;0)=TRUE,IF(b_BDVSA!V1236&gt;0,"D","A"),"")</f>
        <v/>
      </c>
      <c r="X1236" s="125" t="str">
        <f>IF(b_BDVSA!W1236&lt;&gt;"",ABS(b_BDVSA!W1236),"")</f>
        <v/>
      </c>
      <c r="Y1236" s="125" t="str">
        <f>IF(AND(b_BDVSA!W1236&lt;&gt;"",b_BDVSA!W1236&lt;&gt;0)=TRUE,IF(b_BDVSA!W1236&gt;0,"D","A"),"")</f>
        <v/>
      </c>
      <c r="Z1236" s="126" t="str">
        <f>IF(b_BDVSA!X1236&lt;&gt;"",ABS(b_BDVSA!X1236),"")</f>
        <v/>
      </c>
    </row>
    <row r="1237" spans="1:26">
      <c r="A1237" s="117" t="str">
        <f>IF(dati_pdc!A1233&lt;&gt;"",IF(dati_pdc!D1233=1,RIGHT(dati_pdc!A1233,dati_pdc!E1233),dati_pdc!A1233),"")</f>
        <v/>
      </c>
      <c r="B1237" s="117" t="str">
        <f>IF(dati_pdc!B1233&lt;&gt;"",dati_pdc!B1233,"")</f>
        <v/>
      </c>
      <c r="C1237" s="117" t="str">
        <f>IF(dati_pdc!C1233&lt;&gt;"",dati_pdc!C1233,"")</f>
        <v/>
      </c>
      <c r="D1237" s="117" t="str">
        <f>IF(dati_pdc!D1233&lt;&gt;"",dati_pdc!D1233,"")</f>
        <v/>
      </c>
      <c r="E1237" s="125" t="str">
        <f>IF(b_BDVSA!F1237&lt;&gt;"",ABS(b_BDVSA!F1237),"")</f>
        <v/>
      </c>
      <c r="F1237" s="125" t="str">
        <f>IF(AND(b_BDVSA!F1237&lt;&gt;"",b_BDVSA!F1237&lt;&gt;0)=TRUE,IF(b_BDVSA!F1237&gt;0,"D","A"),"")</f>
        <v/>
      </c>
      <c r="G1237" s="125" t="str">
        <f>IF(b_BDVSA!G1237&lt;&gt;"",ABS(b_BDVSA!G1237),"")</f>
        <v/>
      </c>
      <c r="H1237" s="125" t="str">
        <f>IF(AND(b_BDVSA!G1237&lt;&gt;"",b_BDVSA!G1237&lt;&gt;0)=TRUE,IF(b_BDVSA!G1237&gt;0,"D","A"),"")</f>
        <v/>
      </c>
      <c r="I1237" s="125" t="str">
        <f>IF(b_BDVSA!H1237&lt;&gt;"",ABS(b_BDVSA!H1237),"")</f>
        <v/>
      </c>
      <c r="J1237" s="125" t="str">
        <f>IF(AND(b_BDVSA!H1237&lt;&gt;"",b_BDVSA!H1237&lt;&gt;0)=TRUE,IF(b_BDVSA!H1237&gt;0,"D","A"),"")</f>
        <v/>
      </c>
      <c r="K1237" s="126" t="str">
        <f>IF(b_BDVSA!I1237&lt;&gt;"",ABS(b_BDVSA!I1237),"")</f>
        <v/>
      </c>
      <c r="L1237" s="125" t="str">
        <f>IF(b_BDVSA!L1237&lt;&gt;"",ABS(b_BDVSA!L1237),"")</f>
        <v/>
      </c>
      <c r="M1237" s="125" t="str">
        <f>IF(AND(b_BDVSA!L1237&lt;&gt;"",b_BDVSA!L1237&lt;&gt;0)=TRUE,IF(b_BDVSA!L1237&gt;0,"D","A"),"")</f>
        <v/>
      </c>
      <c r="N1237" s="125" t="str">
        <f>IF(b_BDVSA!M1237&lt;&gt;"",ABS(b_BDVSA!M1237),"")</f>
        <v/>
      </c>
      <c r="O1237" s="125" t="str">
        <f>IF(AND(b_BDVSA!M1237&lt;&gt;"",b_BDVSA!M1237&lt;&gt;0)=TRUE,IF(b_BDVSA!M1237&gt;0,"D","A"),"")</f>
        <v/>
      </c>
      <c r="P1237" s="126" t="str">
        <f>IF(b_BDVSA!N1237&lt;&gt;"",ABS(b_BDVSA!N1237),"")</f>
        <v/>
      </c>
      <c r="Q1237" s="125" t="str">
        <f>IF(b_BDVSA!Q1237&lt;&gt;"",ABS(b_BDVSA!Q1237),"")</f>
        <v/>
      </c>
      <c r="R1237" s="125" t="str">
        <f>IF(AND(b_BDVSA!Q1237&lt;&gt;"",b_BDVSA!Q1237&lt;&gt;0)=TRUE,IF(b_BDVSA!Q1237&gt;0,"D","A"),"")</f>
        <v/>
      </c>
      <c r="S1237" s="125" t="str">
        <f>IF(b_BDVSA!R1237&lt;&gt;"",ABS(b_BDVSA!R1237),"")</f>
        <v/>
      </c>
      <c r="T1237" s="125" t="str">
        <f>IF(AND(b_BDVSA!R1237&lt;&gt;"",b_BDVSA!R1237&lt;&gt;0)=TRUE,IF(b_BDVSA!R1237&gt;0,"D","A"),"")</f>
        <v/>
      </c>
      <c r="U1237" s="126" t="str">
        <f>IF(b_BDVSA!S1237&lt;&gt;"",ABS(b_BDVSA!S1237),"")</f>
        <v/>
      </c>
      <c r="V1237" s="125" t="str">
        <f>IF(b_BDVSA!V1237&lt;&gt;"",ABS(b_BDVSA!V1237),"")</f>
        <v/>
      </c>
      <c r="W1237" s="125" t="str">
        <f>IF(AND(b_BDVSA!V1237&lt;&gt;"",b_BDVSA!V1237&lt;&gt;0)=TRUE,IF(b_BDVSA!V1237&gt;0,"D","A"),"")</f>
        <v/>
      </c>
      <c r="X1237" s="125" t="str">
        <f>IF(b_BDVSA!W1237&lt;&gt;"",ABS(b_BDVSA!W1237),"")</f>
        <v/>
      </c>
      <c r="Y1237" s="125" t="str">
        <f>IF(AND(b_BDVSA!W1237&lt;&gt;"",b_BDVSA!W1237&lt;&gt;0)=TRUE,IF(b_BDVSA!W1237&gt;0,"D","A"),"")</f>
        <v/>
      </c>
      <c r="Z1237" s="126" t="str">
        <f>IF(b_BDVSA!X1237&lt;&gt;"",ABS(b_BDVSA!X1237),"")</f>
        <v/>
      </c>
    </row>
    <row r="1238" spans="1:26">
      <c r="A1238" s="117" t="str">
        <f>IF(dati_pdc!A1234&lt;&gt;"",IF(dati_pdc!D1234=1,RIGHT(dati_pdc!A1234,dati_pdc!E1234),dati_pdc!A1234),"")</f>
        <v/>
      </c>
      <c r="B1238" s="117" t="str">
        <f>IF(dati_pdc!B1234&lt;&gt;"",dati_pdc!B1234,"")</f>
        <v/>
      </c>
      <c r="C1238" s="117" t="str">
        <f>IF(dati_pdc!C1234&lt;&gt;"",dati_pdc!C1234,"")</f>
        <v/>
      </c>
      <c r="D1238" s="117" t="str">
        <f>IF(dati_pdc!D1234&lt;&gt;"",dati_pdc!D1234,"")</f>
        <v/>
      </c>
      <c r="E1238" s="125" t="str">
        <f>IF(b_BDVSA!F1238&lt;&gt;"",ABS(b_BDVSA!F1238),"")</f>
        <v/>
      </c>
      <c r="F1238" s="125" t="str">
        <f>IF(AND(b_BDVSA!F1238&lt;&gt;"",b_BDVSA!F1238&lt;&gt;0)=TRUE,IF(b_BDVSA!F1238&gt;0,"D","A"),"")</f>
        <v/>
      </c>
      <c r="G1238" s="125" t="str">
        <f>IF(b_BDVSA!G1238&lt;&gt;"",ABS(b_BDVSA!G1238),"")</f>
        <v/>
      </c>
      <c r="H1238" s="125" t="str">
        <f>IF(AND(b_BDVSA!G1238&lt;&gt;"",b_BDVSA!G1238&lt;&gt;0)=TRUE,IF(b_BDVSA!G1238&gt;0,"D","A"),"")</f>
        <v/>
      </c>
      <c r="I1238" s="125" t="str">
        <f>IF(b_BDVSA!H1238&lt;&gt;"",ABS(b_BDVSA!H1238),"")</f>
        <v/>
      </c>
      <c r="J1238" s="125" t="str">
        <f>IF(AND(b_BDVSA!H1238&lt;&gt;"",b_BDVSA!H1238&lt;&gt;0)=TRUE,IF(b_BDVSA!H1238&gt;0,"D","A"),"")</f>
        <v/>
      </c>
      <c r="K1238" s="126" t="str">
        <f>IF(b_BDVSA!I1238&lt;&gt;"",ABS(b_BDVSA!I1238),"")</f>
        <v/>
      </c>
      <c r="L1238" s="125" t="str">
        <f>IF(b_BDVSA!L1238&lt;&gt;"",ABS(b_BDVSA!L1238),"")</f>
        <v/>
      </c>
      <c r="M1238" s="125" t="str">
        <f>IF(AND(b_BDVSA!L1238&lt;&gt;"",b_BDVSA!L1238&lt;&gt;0)=TRUE,IF(b_BDVSA!L1238&gt;0,"D","A"),"")</f>
        <v/>
      </c>
      <c r="N1238" s="125" t="str">
        <f>IF(b_BDVSA!M1238&lt;&gt;"",ABS(b_BDVSA!M1238),"")</f>
        <v/>
      </c>
      <c r="O1238" s="125" t="str">
        <f>IF(AND(b_BDVSA!M1238&lt;&gt;"",b_BDVSA!M1238&lt;&gt;0)=TRUE,IF(b_BDVSA!M1238&gt;0,"D","A"),"")</f>
        <v/>
      </c>
      <c r="P1238" s="126" t="str">
        <f>IF(b_BDVSA!N1238&lt;&gt;"",ABS(b_BDVSA!N1238),"")</f>
        <v/>
      </c>
      <c r="Q1238" s="125" t="str">
        <f>IF(b_BDVSA!Q1238&lt;&gt;"",ABS(b_BDVSA!Q1238),"")</f>
        <v/>
      </c>
      <c r="R1238" s="125" t="str">
        <f>IF(AND(b_BDVSA!Q1238&lt;&gt;"",b_BDVSA!Q1238&lt;&gt;0)=TRUE,IF(b_BDVSA!Q1238&gt;0,"D","A"),"")</f>
        <v/>
      </c>
      <c r="S1238" s="125" t="str">
        <f>IF(b_BDVSA!R1238&lt;&gt;"",ABS(b_BDVSA!R1238),"")</f>
        <v/>
      </c>
      <c r="T1238" s="125" t="str">
        <f>IF(AND(b_BDVSA!R1238&lt;&gt;"",b_BDVSA!R1238&lt;&gt;0)=TRUE,IF(b_BDVSA!R1238&gt;0,"D","A"),"")</f>
        <v/>
      </c>
      <c r="U1238" s="126" t="str">
        <f>IF(b_BDVSA!S1238&lt;&gt;"",ABS(b_BDVSA!S1238),"")</f>
        <v/>
      </c>
      <c r="V1238" s="125" t="str">
        <f>IF(b_BDVSA!V1238&lt;&gt;"",ABS(b_BDVSA!V1238),"")</f>
        <v/>
      </c>
      <c r="W1238" s="125" t="str">
        <f>IF(AND(b_BDVSA!V1238&lt;&gt;"",b_BDVSA!V1238&lt;&gt;0)=TRUE,IF(b_BDVSA!V1238&gt;0,"D","A"),"")</f>
        <v/>
      </c>
      <c r="X1238" s="125" t="str">
        <f>IF(b_BDVSA!W1238&lt;&gt;"",ABS(b_BDVSA!W1238),"")</f>
        <v/>
      </c>
      <c r="Y1238" s="125" t="str">
        <f>IF(AND(b_BDVSA!W1238&lt;&gt;"",b_BDVSA!W1238&lt;&gt;0)=TRUE,IF(b_BDVSA!W1238&gt;0,"D","A"),"")</f>
        <v/>
      </c>
      <c r="Z1238" s="126" t="str">
        <f>IF(b_BDVSA!X1238&lt;&gt;"",ABS(b_BDVSA!X1238),"")</f>
        <v/>
      </c>
    </row>
    <row r="1239" spans="1:26">
      <c r="A1239" s="117" t="str">
        <f>IF(dati_pdc!A1235&lt;&gt;"",IF(dati_pdc!D1235=1,RIGHT(dati_pdc!A1235,dati_pdc!E1235),dati_pdc!A1235),"")</f>
        <v/>
      </c>
      <c r="B1239" s="117" t="str">
        <f>IF(dati_pdc!B1235&lt;&gt;"",dati_pdc!B1235,"")</f>
        <v/>
      </c>
      <c r="C1239" s="117" t="str">
        <f>IF(dati_pdc!C1235&lt;&gt;"",dati_pdc!C1235,"")</f>
        <v/>
      </c>
      <c r="D1239" s="117" t="str">
        <f>IF(dati_pdc!D1235&lt;&gt;"",dati_pdc!D1235,"")</f>
        <v/>
      </c>
      <c r="E1239" s="125" t="str">
        <f>IF(b_BDVSA!F1239&lt;&gt;"",ABS(b_BDVSA!F1239),"")</f>
        <v/>
      </c>
      <c r="F1239" s="125" t="str">
        <f>IF(AND(b_BDVSA!F1239&lt;&gt;"",b_BDVSA!F1239&lt;&gt;0)=TRUE,IF(b_BDVSA!F1239&gt;0,"D","A"),"")</f>
        <v/>
      </c>
      <c r="G1239" s="125" t="str">
        <f>IF(b_BDVSA!G1239&lt;&gt;"",ABS(b_BDVSA!G1239),"")</f>
        <v/>
      </c>
      <c r="H1239" s="125" t="str">
        <f>IF(AND(b_BDVSA!G1239&lt;&gt;"",b_BDVSA!G1239&lt;&gt;0)=TRUE,IF(b_BDVSA!G1239&gt;0,"D","A"),"")</f>
        <v/>
      </c>
      <c r="I1239" s="125" t="str">
        <f>IF(b_BDVSA!H1239&lt;&gt;"",ABS(b_BDVSA!H1239),"")</f>
        <v/>
      </c>
      <c r="J1239" s="125" t="str">
        <f>IF(AND(b_BDVSA!H1239&lt;&gt;"",b_BDVSA!H1239&lt;&gt;0)=TRUE,IF(b_BDVSA!H1239&gt;0,"D","A"),"")</f>
        <v/>
      </c>
      <c r="K1239" s="126" t="str">
        <f>IF(b_BDVSA!I1239&lt;&gt;"",ABS(b_BDVSA!I1239),"")</f>
        <v/>
      </c>
      <c r="L1239" s="125" t="str">
        <f>IF(b_BDVSA!L1239&lt;&gt;"",ABS(b_BDVSA!L1239),"")</f>
        <v/>
      </c>
      <c r="M1239" s="125" t="str">
        <f>IF(AND(b_BDVSA!L1239&lt;&gt;"",b_BDVSA!L1239&lt;&gt;0)=TRUE,IF(b_BDVSA!L1239&gt;0,"D","A"),"")</f>
        <v/>
      </c>
      <c r="N1239" s="125" t="str">
        <f>IF(b_BDVSA!M1239&lt;&gt;"",ABS(b_BDVSA!M1239),"")</f>
        <v/>
      </c>
      <c r="O1239" s="125" t="str">
        <f>IF(AND(b_BDVSA!M1239&lt;&gt;"",b_BDVSA!M1239&lt;&gt;0)=TRUE,IF(b_BDVSA!M1239&gt;0,"D","A"),"")</f>
        <v/>
      </c>
      <c r="P1239" s="126" t="str">
        <f>IF(b_BDVSA!N1239&lt;&gt;"",ABS(b_BDVSA!N1239),"")</f>
        <v/>
      </c>
      <c r="Q1239" s="125" t="str">
        <f>IF(b_BDVSA!Q1239&lt;&gt;"",ABS(b_BDVSA!Q1239),"")</f>
        <v/>
      </c>
      <c r="R1239" s="125" t="str">
        <f>IF(AND(b_BDVSA!Q1239&lt;&gt;"",b_BDVSA!Q1239&lt;&gt;0)=TRUE,IF(b_BDVSA!Q1239&gt;0,"D","A"),"")</f>
        <v/>
      </c>
      <c r="S1239" s="125" t="str">
        <f>IF(b_BDVSA!R1239&lt;&gt;"",ABS(b_BDVSA!R1239),"")</f>
        <v/>
      </c>
      <c r="T1239" s="125" t="str">
        <f>IF(AND(b_BDVSA!R1239&lt;&gt;"",b_BDVSA!R1239&lt;&gt;0)=TRUE,IF(b_BDVSA!R1239&gt;0,"D","A"),"")</f>
        <v/>
      </c>
      <c r="U1239" s="126" t="str">
        <f>IF(b_BDVSA!S1239&lt;&gt;"",ABS(b_BDVSA!S1239),"")</f>
        <v/>
      </c>
      <c r="V1239" s="125" t="str">
        <f>IF(b_BDVSA!V1239&lt;&gt;"",ABS(b_BDVSA!V1239),"")</f>
        <v/>
      </c>
      <c r="W1239" s="125" t="str">
        <f>IF(AND(b_BDVSA!V1239&lt;&gt;"",b_BDVSA!V1239&lt;&gt;0)=TRUE,IF(b_BDVSA!V1239&gt;0,"D","A"),"")</f>
        <v/>
      </c>
      <c r="X1239" s="125" t="str">
        <f>IF(b_BDVSA!W1239&lt;&gt;"",ABS(b_BDVSA!W1239),"")</f>
        <v/>
      </c>
      <c r="Y1239" s="125" t="str">
        <f>IF(AND(b_BDVSA!W1239&lt;&gt;"",b_BDVSA!W1239&lt;&gt;0)=TRUE,IF(b_BDVSA!W1239&gt;0,"D","A"),"")</f>
        <v/>
      </c>
      <c r="Z1239" s="126" t="str">
        <f>IF(b_BDVSA!X1239&lt;&gt;"",ABS(b_BDVSA!X1239),"")</f>
        <v/>
      </c>
    </row>
    <row r="1240" spans="1:26">
      <c r="A1240" s="117" t="str">
        <f>IF(dati_pdc!A1236&lt;&gt;"",IF(dati_pdc!D1236=1,RIGHT(dati_pdc!A1236,dati_pdc!E1236),dati_pdc!A1236),"")</f>
        <v/>
      </c>
      <c r="B1240" s="117" t="str">
        <f>IF(dati_pdc!B1236&lt;&gt;"",dati_pdc!B1236,"")</f>
        <v/>
      </c>
      <c r="C1240" s="117" t="str">
        <f>IF(dati_pdc!C1236&lt;&gt;"",dati_pdc!C1236,"")</f>
        <v/>
      </c>
      <c r="D1240" s="117" t="str">
        <f>IF(dati_pdc!D1236&lt;&gt;"",dati_pdc!D1236,"")</f>
        <v/>
      </c>
      <c r="E1240" s="125" t="str">
        <f>IF(b_BDVSA!F1240&lt;&gt;"",ABS(b_BDVSA!F1240),"")</f>
        <v/>
      </c>
      <c r="F1240" s="125" t="str">
        <f>IF(AND(b_BDVSA!F1240&lt;&gt;"",b_BDVSA!F1240&lt;&gt;0)=TRUE,IF(b_BDVSA!F1240&gt;0,"D","A"),"")</f>
        <v/>
      </c>
      <c r="G1240" s="125" t="str">
        <f>IF(b_BDVSA!G1240&lt;&gt;"",ABS(b_BDVSA!G1240),"")</f>
        <v/>
      </c>
      <c r="H1240" s="125" t="str">
        <f>IF(AND(b_BDVSA!G1240&lt;&gt;"",b_BDVSA!G1240&lt;&gt;0)=TRUE,IF(b_BDVSA!G1240&gt;0,"D","A"),"")</f>
        <v/>
      </c>
      <c r="I1240" s="125" t="str">
        <f>IF(b_BDVSA!H1240&lt;&gt;"",ABS(b_BDVSA!H1240),"")</f>
        <v/>
      </c>
      <c r="J1240" s="125" t="str">
        <f>IF(AND(b_BDVSA!H1240&lt;&gt;"",b_BDVSA!H1240&lt;&gt;0)=TRUE,IF(b_BDVSA!H1240&gt;0,"D","A"),"")</f>
        <v/>
      </c>
      <c r="K1240" s="126" t="str">
        <f>IF(b_BDVSA!I1240&lt;&gt;"",ABS(b_BDVSA!I1240),"")</f>
        <v/>
      </c>
      <c r="L1240" s="125" t="str">
        <f>IF(b_BDVSA!L1240&lt;&gt;"",ABS(b_BDVSA!L1240),"")</f>
        <v/>
      </c>
      <c r="M1240" s="125" t="str">
        <f>IF(AND(b_BDVSA!L1240&lt;&gt;"",b_BDVSA!L1240&lt;&gt;0)=TRUE,IF(b_BDVSA!L1240&gt;0,"D","A"),"")</f>
        <v/>
      </c>
      <c r="N1240" s="125" t="str">
        <f>IF(b_BDVSA!M1240&lt;&gt;"",ABS(b_BDVSA!M1240),"")</f>
        <v/>
      </c>
      <c r="O1240" s="125" t="str">
        <f>IF(AND(b_BDVSA!M1240&lt;&gt;"",b_BDVSA!M1240&lt;&gt;0)=TRUE,IF(b_BDVSA!M1240&gt;0,"D","A"),"")</f>
        <v/>
      </c>
      <c r="P1240" s="126" t="str">
        <f>IF(b_BDVSA!N1240&lt;&gt;"",ABS(b_BDVSA!N1240),"")</f>
        <v/>
      </c>
      <c r="Q1240" s="125" t="str">
        <f>IF(b_BDVSA!Q1240&lt;&gt;"",ABS(b_BDVSA!Q1240),"")</f>
        <v/>
      </c>
      <c r="R1240" s="125" t="str">
        <f>IF(AND(b_BDVSA!Q1240&lt;&gt;"",b_BDVSA!Q1240&lt;&gt;0)=TRUE,IF(b_BDVSA!Q1240&gt;0,"D","A"),"")</f>
        <v/>
      </c>
      <c r="S1240" s="125" t="str">
        <f>IF(b_BDVSA!R1240&lt;&gt;"",ABS(b_BDVSA!R1240),"")</f>
        <v/>
      </c>
      <c r="T1240" s="125" t="str">
        <f>IF(AND(b_BDVSA!R1240&lt;&gt;"",b_BDVSA!R1240&lt;&gt;0)=TRUE,IF(b_BDVSA!R1240&gt;0,"D","A"),"")</f>
        <v/>
      </c>
      <c r="U1240" s="126" t="str">
        <f>IF(b_BDVSA!S1240&lt;&gt;"",ABS(b_BDVSA!S1240),"")</f>
        <v/>
      </c>
      <c r="V1240" s="125" t="str">
        <f>IF(b_BDVSA!V1240&lt;&gt;"",ABS(b_BDVSA!V1240),"")</f>
        <v/>
      </c>
      <c r="W1240" s="125" t="str">
        <f>IF(AND(b_BDVSA!V1240&lt;&gt;"",b_BDVSA!V1240&lt;&gt;0)=TRUE,IF(b_BDVSA!V1240&gt;0,"D","A"),"")</f>
        <v/>
      </c>
      <c r="X1240" s="125" t="str">
        <f>IF(b_BDVSA!W1240&lt;&gt;"",ABS(b_BDVSA!W1240),"")</f>
        <v/>
      </c>
      <c r="Y1240" s="125" t="str">
        <f>IF(AND(b_BDVSA!W1240&lt;&gt;"",b_BDVSA!W1240&lt;&gt;0)=TRUE,IF(b_BDVSA!W1240&gt;0,"D","A"),"")</f>
        <v/>
      </c>
      <c r="Z1240" s="126" t="str">
        <f>IF(b_BDVSA!X1240&lt;&gt;"",ABS(b_BDVSA!X1240),"")</f>
        <v/>
      </c>
    </row>
    <row r="1241" spans="1:26">
      <c r="A1241" s="117" t="str">
        <f>IF(dati_pdc!A1237&lt;&gt;"",IF(dati_pdc!D1237=1,RIGHT(dati_pdc!A1237,dati_pdc!E1237),dati_pdc!A1237),"")</f>
        <v/>
      </c>
      <c r="B1241" s="117" t="str">
        <f>IF(dati_pdc!B1237&lt;&gt;"",dati_pdc!B1237,"")</f>
        <v/>
      </c>
      <c r="C1241" s="117" t="str">
        <f>IF(dati_pdc!C1237&lt;&gt;"",dati_pdc!C1237,"")</f>
        <v/>
      </c>
      <c r="D1241" s="117" t="str">
        <f>IF(dati_pdc!D1237&lt;&gt;"",dati_pdc!D1237,"")</f>
        <v/>
      </c>
      <c r="E1241" s="125" t="str">
        <f>IF(b_BDVSA!F1241&lt;&gt;"",ABS(b_BDVSA!F1241),"")</f>
        <v/>
      </c>
      <c r="F1241" s="125" t="str">
        <f>IF(AND(b_BDVSA!F1241&lt;&gt;"",b_BDVSA!F1241&lt;&gt;0)=TRUE,IF(b_BDVSA!F1241&gt;0,"D","A"),"")</f>
        <v/>
      </c>
      <c r="G1241" s="125" t="str">
        <f>IF(b_BDVSA!G1241&lt;&gt;"",ABS(b_BDVSA!G1241),"")</f>
        <v/>
      </c>
      <c r="H1241" s="125" t="str">
        <f>IF(AND(b_BDVSA!G1241&lt;&gt;"",b_BDVSA!G1241&lt;&gt;0)=TRUE,IF(b_BDVSA!G1241&gt;0,"D","A"),"")</f>
        <v/>
      </c>
      <c r="I1241" s="125" t="str">
        <f>IF(b_BDVSA!H1241&lt;&gt;"",ABS(b_BDVSA!H1241),"")</f>
        <v/>
      </c>
      <c r="J1241" s="125" t="str">
        <f>IF(AND(b_BDVSA!H1241&lt;&gt;"",b_BDVSA!H1241&lt;&gt;0)=TRUE,IF(b_BDVSA!H1241&gt;0,"D","A"),"")</f>
        <v/>
      </c>
      <c r="K1241" s="126" t="str">
        <f>IF(b_BDVSA!I1241&lt;&gt;"",ABS(b_BDVSA!I1241),"")</f>
        <v/>
      </c>
      <c r="L1241" s="125" t="str">
        <f>IF(b_BDVSA!L1241&lt;&gt;"",ABS(b_BDVSA!L1241),"")</f>
        <v/>
      </c>
      <c r="M1241" s="125" t="str">
        <f>IF(AND(b_BDVSA!L1241&lt;&gt;"",b_BDVSA!L1241&lt;&gt;0)=TRUE,IF(b_BDVSA!L1241&gt;0,"D","A"),"")</f>
        <v/>
      </c>
      <c r="N1241" s="125" t="str">
        <f>IF(b_BDVSA!M1241&lt;&gt;"",ABS(b_BDVSA!M1241),"")</f>
        <v/>
      </c>
      <c r="O1241" s="125" t="str">
        <f>IF(AND(b_BDVSA!M1241&lt;&gt;"",b_BDVSA!M1241&lt;&gt;0)=TRUE,IF(b_BDVSA!M1241&gt;0,"D","A"),"")</f>
        <v/>
      </c>
      <c r="P1241" s="126" t="str">
        <f>IF(b_BDVSA!N1241&lt;&gt;"",ABS(b_BDVSA!N1241),"")</f>
        <v/>
      </c>
      <c r="Q1241" s="125" t="str">
        <f>IF(b_BDVSA!Q1241&lt;&gt;"",ABS(b_BDVSA!Q1241),"")</f>
        <v/>
      </c>
      <c r="R1241" s="125" t="str">
        <f>IF(AND(b_BDVSA!Q1241&lt;&gt;"",b_BDVSA!Q1241&lt;&gt;0)=TRUE,IF(b_BDVSA!Q1241&gt;0,"D","A"),"")</f>
        <v/>
      </c>
      <c r="S1241" s="125" t="str">
        <f>IF(b_BDVSA!R1241&lt;&gt;"",ABS(b_BDVSA!R1241),"")</f>
        <v/>
      </c>
      <c r="T1241" s="125" t="str">
        <f>IF(AND(b_BDVSA!R1241&lt;&gt;"",b_BDVSA!R1241&lt;&gt;0)=TRUE,IF(b_BDVSA!R1241&gt;0,"D","A"),"")</f>
        <v/>
      </c>
      <c r="U1241" s="126" t="str">
        <f>IF(b_BDVSA!S1241&lt;&gt;"",ABS(b_BDVSA!S1241),"")</f>
        <v/>
      </c>
      <c r="V1241" s="125" t="str">
        <f>IF(b_BDVSA!V1241&lt;&gt;"",ABS(b_BDVSA!V1241),"")</f>
        <v/>
      </c>
      <c r="W1241" s="125" t="str">
        <f>IF(AND(b_BDVSA!V1241&lt;&gt;"",b_BDVSA!V1241&lt;&gt;0)=TRUE,IF(b_BDVSA!V1241&gt;0,"D","A"),"")</f>
        <v/>
      </c>
      <c r="X1241" s="125" t="str">
        <f>IF(b_BDVSA!W1241&lt;&gt;"",ABS(b_BDVSA!W1241),"")</f>
        <v/>
      </c>
      <c r="Y1241" s="125" t="str">
        <f>IF(AND(b_BDVSA!W1241&lt;&gt;"",b_BDVSA!W1241&lt;&gt;0)=TRUE,IF(b_BDVSA!W1241&gt;0,"D","A"),"")</f>
        <v/>
      </c>
      <c r="Z1241" s="126" t="str">
        <f>IF(b_BDVSA!X1241&lt;&gt;"",ABS(b_BDVSA!X1241),"")</f>
        <v/>
      </c>
    </row>
    <row r="1242" spans="1:26">
      <c r="A1242" s="117" t="str">
        <f>IF(dati_pdc!A1238&lt;&gt;"",IF(dati_pdc!D1238=1,RIGHT(dati_pdc!A1238,dati_pdc!E1238),dati_pdc!A1238),"")</f>
        <v/>
      </c>
      <c r="B1242" s="117" t="str">
        <f>IF(dati_pdc!B1238&lt;&gt;"",dati_pdc!B1238,"")</f>
        <v/>
      </c>
      <c r="C1242" s="117" t="str">
        <f>IF(dati_pdc!C1238&lt;&gt;"",dati_pdc!C1238,"")</f>
        <v/>
      </c>
      <c r="D1242" s="117" t="str">
        <f>IF(dati_pdc!D1238&lt;&gt;"",dati_pdc!D1238,"")</f>
        <v/>
      </c>
      <c r="E1242" s="125" t="str">
        <f>IF(b_BDVSA!F1242&lt;&gt;"",ABS(b_BDVSA!F1242),"")</f>
        <v/>
      </c>
      <c r="F1242" s="125" t="str">
        <f>IF(AND(b_BDVSA!F1242&lt;&gt;"",b_BDVSA!F1242&lt;&gt;0)=TRUE,IF(b_BDVSA!F1242&gt;0,"D","A"),"")</f>
        <v/>
      </c>
      <c r="G1242" s="125" t="str">
        <f>IF(b_BDVSA!G1242&lt;&gt;"",ABS(b_BDVSA!G1242),"")</f>
        <v/>
      </c>
      <c r="H1242" s="125" t="str">
        <f>IF(AND(b_BDVSA!G1242&lt;&gt;"",b_BDVSA!G1242&lt;&gt;0)=TRUE,IF(b_BDVSA!G1242&gt;0,"D","A"),"")</f>
        <v/>
      </c>
      <c r="I1242" s="125" t="str">
        <f>IF(b_BDVSA!H1242&lt;&gt;"",ABS(b_BDVSA!H1242),"")</f>
        <v/>
      </c>
      <c r="J1242" s="125" t="str">
        <f>IF(AND(b_BDVSA!H1242&lt;&gt;"",b_BDVSA!H1242&lt;&gt;0)=TRUE,IF(b_BDVSA!H1242&gt;0,"D","A"),"")</f>
        <v/>
      </c>
      <c r="K1242" s="126" t="str">
        <f>IF(b_BDVSA!I1242&lt;&gt;"",ABS(b_BDVSA!I1242),"")</f>
        <v/>
      </c>
      <c r="L1242" s="125" t="str">
        <f>IF(b_BDVSA!L1242&lt;&gt;"",ABS(b_BDVSA!L1242),"")</f>
        <v/>
      </c>
      <c r="M1242" s="125" t="str">
        <f>IF(AND(b_BDVSA!L1242&lt;&gt;"",b_BDVSA!L1242&lt;&gt;0)=TRUE,IF(b_BDVSA!L1242&gt;0,"D","A"),"")</f>
        <v/>
      </c>
      <c r="N1242" s="125" t="str">
        <f>IF(b_BDVSA!M1242&lt;&gt;"",ABS(b_BDVSA!M1242),"")</f>
        <v/>
      </c>
      <c r="O1242" s="125" t="str">
        <f>IF(AND(b_BDVSA!M1242&lt;&gt;"",b_BDVSA!M1242&lt;&gt;0)=TRUE,IF(b_BDVSA!M1242&gt;0,"D","A"),"")</f>
        <v/>
      </c>
      <c r="P1242" s="126" t="str">
        <f>IF(b_BDVSA!N1242&lt;&gt;"",ABS(b_BDVSA!N1242),"")</f>
        <v/>
      </c>
      <c r="Q1242" s="125" t="str">
        <f>IF(b_BDVSA!Q1242&lt;&gt;"",ABS(b_BDVSA!Q1242),"")</f>
        <v/>
      </c>
      <c r="R1242" s="125" t="str">
        <f>IF(AND(b_BDVSA!Q1242&lt;&gt;"",b_BDVSA!Q1242&lt;&gt;0)=TRUE,IF(b_BDVSA!Q1242&gt;0,"D","A"),"")</f>
        <v/>
      </c>
      <c r="S1242" s="125" t="str">
        <f>IF(b_BDVSA!R1242&lt;&gt;"",ABS(b_BDVSA!R1242),"")</f>
        <v/>
      </c>
      <c r="T1242" s="125" t="str">
        <f>IF(AND(b_BDVSA!R1242&lt;&gt;"",b_BDVSA!R1242&lt;&gt;0)=TRUE,IF(b_BDVSA!R1242&gt;0,"D","A"),"")</f>
        <v/>
      </c>
      <c r="U1242" s="126" t="str">
        <f>IF(b_BDVSA!S1242&lt;&gt;"",ABS(b_BDVSA!S1242),"")</f>
        <v/>
      </c>
      <c r="V1242" s="125" t="str">
        <f>IF(b_BDVSA!V1242&lt;&gt;"",ABS(b_BDVSA!V1242),"")</f>
        <v/>
      </c>
      <c r="W1242" s="125" t="str">
        <f>IF(AND(b_BDVSA!V1242&lt;&gt;"",b_BDVSA!V1242&lt;&gt;0)=TRUE,IF(b_BDVSA!V1242&gt;0,"D","A"),"")</f>
        <v/>
      </c>
      <c r="X1242" s="125" t="str">
        <f>IF(b_BDVSA!W1242&lt;&gt;"",ABS(b_BDVSA!W1242),"")</f>
        <v/>
      </c>
      <c r="Y1242" s="125" t="str">
        <f>IF(AND(b_BDVSA!W1242&lt;&gt;"",b_BDVSA!W1242&lt;&gt;0)=TRUE,IF(b_BDVSA!W1242&gt;0,"D","A"),"")</f>
        <v/>
      </c>
      <c r="Z1242" s="126" t="str">
        <f>IF(b_BDVSA!X1242&lt;&gt;"",ABS(b_BDVSA!X1242),"")</f>
        <v/>
      </c>
    </row>
    <row r="1243" spans="1:26">
      <c r="A1243" s="117" t="str">
        <f>IF(dati_pdc!A1239&lt;&gt;"",IF(dati_pdc!D1239=1,RIGHT(dati_pdc!A1239,dati_pdc!E1239),dati_pdc!A1239),"")</f>
        <v/>
      </c>
      <c r="B1243" s="117" t="str">
        <f>IF(dati_pdc!B1239&lt;&gt;"",dati_pdc!B1239,"")</f>
        <v/>
      </c>
      <c r="C1243" s="117" t="str">
        <f>IF(dati_pdc!C1239&lt;&gt;"",dati_pdc!C1239,"")</f>
        <v/>
      </c>
      <c r="D1243" s="117" t="str">
        <f>IF(dati_pdc!D1239&lt;&gt;"",dati_pdc!D1239,"")</f>
        <v/>
      </c>
      <c r="E1243" s="125" t="str">
        <f>IF(b_BDVSA!F1243&lt;&gt;"",ABS(b_BDVSA!F1243),"")</f>
        <v/>
      </c>
      <c r="F1243" s="125" t="str">
        <f>IF(AND(b_BDVSA!F1243&lt;&gt;"",b_BDVSA!F1243&lt;&gt;0)=TRUE,IF(b_BDVSA!F1243&gt;0,"D","A"),"")</f>
        <v/>
      </c>
      <c r="G1243" s="125" t="str">
        <f>IF(b_BDVSA!G1243&lt;&gt;"",ABS(b_BDVSA!G1243),"")</f>
        <v/>
      </c>
      <c r="H1243" s="125" t="str">
        <f>IF(AND(b_BDVSA!G1243&lt;&gt;"",b_BDVSA!G1243&lt;&gt;0)=TRUE,IF(b_BDVSA!G1243&gt;0,"D","A"),"")</f>
        <v/>
      </c>
      <c r="I1243" s="125" t="str">
        <f>IF(b_BDVSA!H1243&lt;&gt;"",ABS(b_BDVSA!H1243),"")</f>
        <v/>
      </c>
      <c r="J1243" s="125" t="str">
        <f>IF(AND(b_BDVSA!H1243&lt;&gt;"",b_BDVSA!H1243&lt;&gt;0)=TRUE,IF(b_BDVSA!H1243&gt;0,"D","A"),"")</f>
        <v/>
      </c>
      <c r="K1243" s="126" t="str">
        <f>IF(b_BDVSA!I1243&lt;&gt;"",ABS(b_BDVSA!I1243),"")</f>
        <v/>
      </c>
      <c r="L1243" s="125" t="str">
        <f>IF(b_BDVSA!L1243&lt;&gt;"",ABS(b_BDVSA!L1243),"")</f>
        <v/>
      </c>
      <c r="M1243" s="125" t="str">
        <f>IF(AND(b_BDVSA!L1243&lt;&gt;"",b_BDVSA!L1243&lt;&gt;0)=TRUE,IF(b_BDVSA!L1243&gt;0,"D","A"),"")</f>
        <v/>
      </c>
      <c r="N1243" s="125" t="str">
        <f>IF(b_BDVSA!M1243&lt;&gt;"",ABS(b_BDVSA!M1243),"")</f>
        <v/>
      </c>
      <c r="O1243" s="125" t="str">
        <f>IF(AND(b_BDVSA!M1243&lt;&gt;"",b_BDVSA!M1243&lt;&gt;0)=TRUE,IF(b_BDVSA!M1243&gt;0,"D","A"),"")</f>
        <v/>
      </c>
      <c r="P1243" s="126" t="str">
        <f>IF(b_BDVSA!N1243&lt;&gt;"",ABS(b_BDVSA!N1243),"")</f>
        <v/>
      </c>
      <c r="Q1243" s="125" t="str">
        <f>IF(b_BDVSA!Q1243&lt;&gt;"",ABS(b_BDVSA!Q1243),"")</f>
        <v/>
      </c>
      <c r="R1243" s="125" t="str">
        <f>IF(AND(b_BDVSA!Q1243&lt;&gt;"",b_BDVSA!Q1243&lt;&gt;0)=TRUE,IF(b_BDVSA!Q1243&gt;0,"D","A"),"")</f>
        <v/>
      </c>
      <c r="S1243" s="125" t="str">
        <f>IF(b_BDVSA!R1243&lt;&gt;"",ABS(b_BDVSA!R1243),"")</f>
        <v/>
      </c>
      <c r="T1243" s="125" t="str">
        <f>IF(AND(b_BDVSA!R1243&lt;&gt;"",b_BDVSA!R1243&lt;&gt;0)=TRUE,IF(b_BDVSA!R1243&gt;0,"D","A"),"")</f>
        <v/>
      </c>
      <c r="U1243" s="126" t="str">
        <f>IF(b_BDVSA!S1243&lt;&gt;"",ABS(b_BDVSA!S1243),"")</f>
        <v/>
      </c>
      <c r="V1243" s="125" t="str">
        <f>IF(b_BDVSA!V1243&lt;&gt;"",ABS(b_BDVSA!V1243),"")</f>
        <v/>
      </c>
      <c r="W1243" s="125" t="str">
        <f>IF(AND(b_BDVSA!V1243&lt;&gt;"",b_BDVSA!V1243&lt;&gt;0)=TRUE,IF(b_BDVSA!V1243&gt;0,"D","A"),"")</f>
        <v/>
      </c>
      <c r="X1243" s="125" t="str">
        <f>IF(b_BDVSA!W1243&lt;&gt;"",ABS(b_BDVSA!W1243),"")</f>
        <v/>
      </c>
      <c r="Y1243" s="125" t="str">
        <f>IF(AND(b_BDVSA!W1243&lt;&gt;"",b_BDVSA!W1243&lt;&gt;0)=TRUE,IF(b_BDVSA!W1243&gt;0,"D","A"),"")</f>
        <v/>
      </c>
      <c r="Z1243" s="126" t="str">
        <f>IF(b_BDVSA!X1243&lt;&gt;"",ABS(b_BDVSA!X1243),"")</f>
        <v/>
      </c>
    </row>
    <row r="1244" spans="1:26">
      <c r="A1244" s="117" t="str">
        <f>IF(dati_pdc!A1240&lt;&gt;"",IF(dati_pdc!D1240=1,RIGHT(dati_pdc!A1240,dati_pdc!E1240),dati_pdc!A1240),"")</f>
        <v/>
      </c>
      <c r="B1244" s="117" t="str">
        <f>IF(dati_pdc!B1240&lt;&gt;"",dati_pdc!B1240,"")</f>
        <v/>
      </c>
      <c r="C1244" s="117" t="str">
        <f>IF(dati_pdc!C1240&lt;&gt;"",dati_pdc!C1240,"")</f>
        <v/>
      </c>
      <c r="D1244" s="117" t="str">
        <f>IF(dati_pdc!D1240&lt;&gt;"",dati_pdc!D1240,"")</f>
        <v/>
      </c>
      <c r="E1244" s="125" t="str">
        <f>IF(b_BDVSA!F1244&lt;&gt;"",ABS(b_BDVSA!F1244),"")</f>
        <v/>
      </c>
      <c r="F1244" s="125" t="str">
        <f>IF(AND(b_BDVSA!F1244&lt;&gt;"",b_BDVSA!F1244&lt;&gt;0)=TRUE,IF(b_BDVSA!F1244&gt;0,"D","A"),"")</f>
        <v/>
      </c>
      <c r="G1244" s="125" t="str">
        <f>IF(b_BDVSA!G1244&lt;&gt;"",ABS(b_BDVSA!G1244),"")</f>
        <v/>
      </c>
      <c r="H1244" s="125" t="str">
        <f>IF(AND(b_BDVSA!G1244&lt;&gt;"",b_BDVSA!G1244&lt;&gt;0)=TRUE,IF(b_BDVSA!G1244&gt;0,"D","A"),"")</f>
        <v/>
      </c>
      <c r="I1244" s="125" t="str">
        <f>IF(b_BDVSA!H1244&lt;&gt;"",ABS(b_BDVSA!H1244),"")</f>
        <v/>
      </c>
      <c r="J1244" s="125" t="str">
        <f>IF(AND(b_BDVSA!H1244&lt;&gt;"",b_BDVSA!H1244&lt;&gt;0)=TRUE,IF(b_BDVSA!H1244&gt;0,"D","A"),"")</f>
        <v/>
      </c>
      <c r="K1244" s="126" t="str">
        <f>IF(b_BDVSA!I1244&lt;&gt;"",ABS(b_BDVSA!I1244),"")</f>
        <v/>
      </c>
      <c r="L1244" s="125" t="str">
        <f>IF(b_BDVSA!L1244&lt;&gt;"",ABS(b_BDVSA!L1244),"")</f>
        <v/>
      </c>
      <c r="M1244" s="125" t="str">
        <f>IF(AND(b_BDVSA!L1244&lt;&gt;"",b_BDVSA!L1244&lt;&gt;0)=TRUE,IF(b_BDVSA!L1244&gt;0,"D","A"),"")</f>
        <v/>
      </c>
      <c r="N1244" s="125" t="str">
        <f>IF(b_BDVSA!M1244&lt;&gt;"",ABS(b_BDVSA!M1244),"")</f>
        <v/>
      </c>
      <c r="O1244" s="125" t="str">
        <f>IF(AND(b_BDVSA!M1244&lt;&gt;"",b_BDVSA!M1244&lt;&gt;0)=TRUE,IF(b_BDVSA!M1244&gt;0,"D","A"),"")</f>
        <v/>
      </c>
      <c r="P1244" s="126" t="str">
        <f>IF(b_BDVSA!N1244&lt;&gt;"",ABS(b_BDVSA!N1244),"")</f>
        <v/>
      </c>
      <c r="Q1244" s="125" t="str">
        <f>IF(b_BDVSA!Q1244&lt;&gt;"",ABS(b_BDVSA!Q1244),"")</f>
        <v/>
      </c>
      <c r="R1244" s="125" t="str">
        <f>IF(AND(b_BDVSA!Q1244&lt;&gt;"",b_BDVSA!Q1244&lt;&gt;0)=TRUE,IF(b_BDVSA!Q1244&gt;0,"D","A"),"")</f>
        <v/>
      </c>
      <c r="S1244" s="125" t="str">
        <f>IF(b_BDVSA!R1244&lt;&gt;"",ABS(b_BDVSA!R1244),"")</f>
        <v/>
      </c>
      <c r="T1244" s="125" t="str">
        <f>IF(AND(b_BDVSA!R1244&lt;&gt;"",b_BDVSA!R1244&lt;&gt;0)=TRUE,IF(b_BDVSA!R1244&gt;0,"D","A"),"")</f>
        <v/>
      </c>
      <c r="U1244" s="126" t="str">
        <f>IF(b_BDVSA!S1244&lt;&gt;"",ABS(b_BDVSA!S1244),"")</f>
        <v/>
      </c>
      <c r="V1244" s="125" t="str">
        <f>IF(b_BDVSA!V1244&lt;&gt;"",ABS(b_BDVSA!V1244),"")</f>
        <v/>
      </c>
      <c r="W1244" s="125" t="str">
        <f>IF(AND(b_BDVSA!V1244&lt;&gt;"",b_BDVSA!V1244&lt;&gt;0)=TRUE,IF(b_BDVSA!V1244&gt;0,"D","A"),"")</f>
        <v/>
      </c>
      <c r="X1244" s="125" t="str">
        <f>IF(b_BDVSA!W1244&lt;&gt;"",ABS(b_BDVSA!W1244),"")</f>
        <v/>
      </c>
      <c r="Y1244" s="125" t="str">
        <f>IF(AND(b_BDVSA!W1244&lt;&gt;"",b_BDVSA!W1244&lt;&gt;0)=TRUE,IF(b_BDVSA!W1244&gt;0,"D","A"),"")</f>
        <v/>
      </c>
      <c r="Z1244" s="126" t="str">
        <f>IF(b_BDVSA!X1244&lt;&gt;"",ABS(b_BDVSA!X1244),"")</f>
        <v/>
      </c>
    </row>
    <row r="1245" spans="1:26">
      <c r="A1245" s="117" t="str">
        <f>IF(dati_pdc!A1241&lt;&gt;"",IF(dati_pdc!D1241=1,RIGHT(dati_pdc!A1241,dati_pdc!E1241),dati_pdc!A1241),"")</f>
        <v/>
      </c>
      <c r="B1245" s="117" t="str">
        <f>IF(dati_pdc!B1241&lt;&gt;"",dati_pdc!B1241,"")</f>
        <v/>
      </c>
      <c r="C1245" s="117" t="str">
        <f>IF(dati_pdc!C1241&lt;&gt;"",dati_pdc!C1241,"")</f>
        <v/>
      </c>
      <c r="D1245" s="117" t="str">
        <f>IF(dati_pdc!D1241&lt;&gt;"",dati_pdc!D1241,"")</f>
        <v/>
      </c>
      <c r="E1245" s="125" t="str">
        <f>IF(b_BDVSA!F1245&lt;&gt;"",ABS(b_BDVSA!F1245),"")</f>
        <v/>
      </c>
      <c r="F1245" s="125" t="str">
        <f>IF(AND(b_BDVSA!F1245&lt;&gt;"",b_BDVSA!F1245&lt;&gt;0)=TRUE,IF(b_BDVSA!F1245&gt;0,"D","A"),"")</f>
        <v/>
      </c>
      <c r="G1245" s="125" t="str">
        <f>IF(b_BDVSA!G1245&lt;&gt;"",ABS(b_BDVSA!G1245),"")</f>
        <v/>
      </c>
      <c r="H1245" s="125" t="str">
        <f>IF(AND(b_BDVSA!G1245&lt;&gt;"",b_BDVSA!G1245&lt;&gt;0)=TRUE,IF(b_BDVSA!G1245&gt;0,"D","A"),"")</f>
        <v/>
      </c>
      <c r="I1245" s="125" t="str">
        <f>IF(b_BDVSA!H1245&lt;&gt;"",ABS(b_BDVSA!H1245),"")</f>
        <v/>
      </c>
      <c r="J1245" s="125" t="str">
        <f>IF(AND(b_BDVSA!H1245&lt;&gt;"",b_BDVSA!H1245&lt;&gt;0)=TRUE,IF(b_BDVSA!H1245&gt;0,"D","A"),"")</f>
        <v/>
      </c>
      <c r="K1245" s="126" t="str">
        <f>IF(b_BDVSA!I1245&lt;&gt;"",ABS(b_BDVSA!I1245),"")</f>
        <v/>
      </c>
      <c r="L1245" s="125" t="str">
        <f>IF(b_BDVSA!L1245&lt;&gt;"",ABS(b_BDVSA!L1245),"")</f>
        <v/>
      </c>
      <c r="M1245" s="125" t="str">
        <f>IF(AND(b_BDVSA!L1245&lt;&gt;"",b_BDVSA!L1245&lt;&gt;0)=TRUE,IF(b_BDVSA!L1245&gt;0,"D","A"),"")</f>
        <v/>
      </c>
      <c r="N1245" s="125" t="str">
        <f>IF(b_BDVSA!M1245&lt;&gt;"",ABS(b_BDVSA!M1245),"")</f>
        <v/>
      </c>
      <c r="O1245" s="125" t="str">
        <f>IF(AND(b_BDVSA!M1245&lt;&gt;"",b_BDVSA!M1245&lt;&gt;0)=TRUE,IF(b_BDVSA!M1245&gt;0,"D","A"),"")</f>
        <v/>
      </c>
      <c r="P1245" s="126" t="str">
        <f>IF(b_BDVSA!N1245&lt;&gt;"",ABS(b_BDVSA!N1245),"")</f>
        <v/>
      </c>
      <c r="Q1245" s="125" t="str">
        <f>IF(b_BDVSA!Q1245&lt;&gt;"",ABS(b_BDVSA!Q1245),"")</f>
        <v/>
      </c>
      <c r="R1245" s="125" t="str">
        <f>IF(AND(b_BDVSA!Q1245&lt;&gt;"",b_BDVSA!Q1245&lt;&gt;0)=TRUE,IF(b_BDVSA!Q1245&gt;0,"D","A"),"")</f>
        <v/>
      </c>
      <c r="S1245" s="125" t="str">
        <f>IF(b_BDVSA!R1245&lt;&gt;"",ABS(b_BDVSA!R1245),"")</f>
        <v/>
      </c>
      <c r="T1245" s="125" t="str">
        <f>IF(AND(b_BDVSA!R1245&lt;&gt;"",b_BDVSA!R1245&lt;&gt;0)=TRUE,IF(b_BDVSA!R1245&gt;0,"D","A"),"")</f>
        <v/>
      </c>
      <c r="U1245" s="126" t="str">
        <f>IF(b_BDVSA!S1245&lt;&gt;"",ABS(b_BDVSA!S1245),"")</f>
        <v/>
      </c>
      <c r="V1245" s="125" t="str">
        <f>IF(b_BDVSA!V1245&lt;&gt;"",ABS(b_BDVSA!V1245),"")</f>
        <v/>
      </c>
      <c r="W1245" s="125" t="str">
        <f>IF(AND(b_BDVSA!V1245&lt;&gt;"",b_BDVSA!V1245&lt;&gt;0)=TRUE,IF(b_BDVSA!V1245&gt;0,"D","A"),"")</f>
        <v/>
      </c>
      <c r="X1245" s="125" t="str">
        <f>IF(b_BDVSA!W1245&lt;&gt;"",ABS(b_BDVSA!W1245),"")</f>
        <v/>
      </c>
      <c r="Y1245" s="125" t="str">
        <f>IF(AND(b_BDVSA!W1245&lt;&gt;"",b_BDVSA!W1245&lt;&gt;0)=TRUE,IF(b_BDVSA!W1245&gt;0,"D","A"),"")</f>
        <v/>
      </c>
      <c r="Z1245" s="126" t="str">
        <f>IF(b_BDVSA!X1245&lt;&gt;"",ABS(b_BDVSA!X1245),"")</f>
        <v/>
      </c>
    </row>
    <row r="1246" spans="1:26">
      <c r="A1246" s="117" t="str">
        <f>IF(dati_pdc!A1242&lt;&gt;"",IF(dati_pdc!D1242=1,RIGHT(dati_pdc!A1242,dati_pdc!E1242),dati_pdc!A1242),"")</f>
        <v/>
      </c>
      <c r="B1246" s="117" t="str">
        <f>IF(dati_pdc!B1242&lt;&gt;"",dati_pdc!B1242,"")</f>
        <v/>
      </c>
      <c r="C1246" s="117" t="str">
        <f>IF(dati_pdc!C1242&lt;&gt;"",dati_pdc!C1242,"")</f>
        <v/>
      </c>
      <c r="D1246" s="117" t="str">
        <f>IF(dati_pdc!D1242&lt;&gt;"",dati_pdc!D1242,"")</f>
        <v/>
      </c>
      <c r="E1246" s="125" t="str">
        <f>IF(b_BDVSA!F1246&lt;&gt;"",ABS(b_BDVSA!F1246),"")</f>
        <v/>
      </c>
      <c r="F1246" s="125" t="str">
        <f>IF(AND(b_BDVSA!F1246&lt;&gt;"",b_BDVSA!F1246&lt;&gt;0)=TRUE,IF(b_BDVSA!F1246&gt;0,"D","A"),"")</f>
        <v/>
      </c>
      <c r="G1246" s="125" t="str">
        <f>IF(b_BDVSA!G1246&lt;&gt;"",ABS(b_BDVSA!G1246),"")</f>
        <v/>
      </c>
      <c r="H1246" s="125" t="str">
        <f>IF(AND(b_BDVSA!G1246&lt;&gt;"",b_BDVSA!G1246&lt;&gt;0)=TRUE,IF(b_BDVSA!G1246&gt;0,"D","A"),"")</f>
        <v/>
      </c>
      <c r="I1246" s="125" t="str">
        <f>IF(b_BDVSA!H1246&lt;&gt;"",ABS(b_BDVSA!H1246),"")</f>
        <v/>
      </c>
      <c r="J1246" s="125" t="str">
        <f>IF(AND(b_BDVSA!H1246&lt;&gt;"",b_BDVSA!H1246&lt;&gt;0)=TRUE,IF(b_BDVSA!H1246&gt;0,"D","A"),"")</f>
        <v/>
      </c>
      <c r="K1246" s="126" t="str">
        <f>IF(b_BDVSA!I1246&lt;&gt;"",ABS(b_BDVSA!I1246),"")</f>
        <v/>
      </c>
      <c r="L1246" s="125" t="str">
        <f>IF(b_BDVSA!L1246&lt;&gt;"",ABS(b_BDVSA!L1246),"")</f>
        <v/>
      </c>
      <c r="M1246" s="125" t="str">
        <f>IF(AND(b_BDVSA!L1246&lt;&gt;"",b_BDVSA!L1246&lt;&gt;0)=TRUE,IF(b_BDVSA!L1246&gt;0,"D","A"),"")</f>
        <v/>
      </c>
      <c r="N1246" s="125" t="str">
        <f>IF(b_BDVSA!M1246&lt;&gt;"",ABS(b_BDVSA!M1246),"")</f>
        <v/>
      </c>
      <c r="O1246" s="125" t="str">
        <f>IF(AND(b_BDVSA!M1246&lt;&gt;"",b_BDVSA!M1246&lt;&gt;0)=TRUE,IF(b_BDVSA!M1246&gt;0,"D","A"),"")</f>
        <v/>
      </c>
      <c r="P1246" s="126" t="str">
        <f>IF(b_BDVSA!N1246&lt;&gt;"",ABS(b_BDVSA!N1246),"")</f>
        <v/>
      </c>
      <c r="Q1246" s="125" t="str">
        <f>IF(b_BDVSA!Q1246&lt;&gt;"",ABS(b_BDVSA!Q1246),"")</f>
        <v/>
      </c>
      <c r="R1246" s="125" t="str">
        <f>IF(AND(b_BDVSA!Q1246&lt;&gt;"",b_BDVSA!Q1246&lt;&gt;0)=TRUE,IF(b_BDVSA!Q1246&gt;0,"D","A"),"")</f>
        <v/>
      </c>
      <c r="S1246" s="125" t="str">
        <f>IF(b_BDVSA!R1246&lt;&gt;"",ABS(b_BDVSA!R1246),"")</f>
        <v/>
      </c>
      <c r="T1246" s="125" t="str">
        <f>IF(AND(b_BDVSA!R1246&lt;&gt;"",b_BDVSA!R1246&lt;&gt;0)=TRUE,IF(b_BDVSA!R1246&gt;0,"D","A"),"")</f>
        <v/>
      </c>
      <c r="U1246" s="126" t="str">
        <f>IF(b_BDVSA!S1246&lt;&gt;"",ABS(b_BDVSA!S1246),"")</f>
        <v/>
      </c>
      <c r="V1246" s="125" t="str">
        <f>IF(b_BDVSA!V1246&lt;&gt;"",ABS(b_BDVSA!V1246),"")</f>
        <v/>
      </c>
      <c r="W1246" s="125" t="str">
        <f>IF(AND(b_BDVSA!V1246&lt;&gt;"",b_BDVSA!V1246&lt;&gt;0)=TRUE,IF(b_BDVSA!V1246&gt;0,"D","A"),"")</f>
        <v/>
      </c>
      <c r="X1246" s="125" t="str">
        <f>IF(b_BDVSA!W1246&lt;&gt;"",ABS(b_BDVSA!W1246),"")</f>
        <v/>
      </c>
      <c r="Y1246" s="125" t="str">
        <f>IF(AND(b_BDVSA!W1246&lt;&gt;"",b_BDVSA!W1246&lt;&gt;0)=TRUE,IF(b_BDVSA!W1246&gt;0,"D","A"),"")</f>
        <v/>
      </c>
      <c r="Z1246" s="126" t="str">
        <f>IF(b_BDVSA!X1246&lt;&gt;"",ABS(b_BDVSA!X1246),"")</f>
        <v/>
      </c>
    </row>
    <row r="1247" spans="1:26">
      <c r="A1247" s="117" t="str">
        <f>IF(dati_pdc!A1243&lt;&gt;"",IF(dati_pdc!D1243=1,RIGHT(dati_pdc!A1243,dati_pdc!E1243),dati_pdc!A1243),"")</f>
        <v/>
      </c>
      <c r="B1247" s="117" t="str">
        <f>IF(dati_pdc!B1243&lt;&gt;"",dati_pdc!B1243,"")</f>
        <v/>
      </c>
      <c r="C1247" s="117" t="str">
        <f>IF(dati_pdc!C1243&lt;&gt;"",dati_pdc!C1243,"")</f>
        <v/>
      </c>
      <c r="D1247" s="117" t="str">
        <f>IF(dati_pdc!D1243&lt;&gt;"",dati_pdc!D1243,"")</f>
        <v/>
      </c>
      <c r="E1247" s="125" t="str">
        <f>IF(b_BDVSA!F1247&lt;&gt;"",ABS(b_BDVSA!F1247),"")</f>
        <v/>
      </c>
      <c r="F1247" s="125" t="str">
        <f>IF(AND(b_BDVSA!F1247&lt;&gt;"",b_BDVSA!F1247&lt;&gt;0)=TRUE,IF(b_BDVSA!F1247&gt;0,"D","A"),"")</f>
        <v/>
      </c>
      <c r="G1247" s="125" t="str">
        <f>IF(b_BDVSA!G1247&lt;&gt;"",ABS(b_BDVSA!G1247),"")</f>
        <v/>
      </c>
      <c r="H1247" s="125" t="str">
        <f>IF(AND(b_BDVSA!G1247&lt;&gt;"",b_BDVSA!G1247&lt;&gt;0)=TRUE,IF(b_BDVSA!G1247&gt;0,"D","A"),"")</f>
        <v/>
      </c>
      <c r="I1247" s="125" t="str">
        <f>IF(b_BDVSA!H1247&lt;&gt;"",ABS(b_BDVSA!H1247),"")</f>
        <v/>
      </c>
      <c r="J1247" s="125" t="str">
        <f>IF(AND(b_BDVSA!H1247&lt;&gt;"",b_BDVSA!H1247&lt;&gt;0)=TRUE,IF(b_BDVSA!H1247&gt;0,"D","A"),"")</f>
        <v/>
      </c>
      <c r="K1247" s="126" t="str">
        <f>IF(b_BDVSA!I1247&lt;&gt;"",ABS(b_BDVSA!I1247),"")</f>
        <v/>
      </c>
      <c r="L1247" s="125" t="str">
        <f>IF(b_BDVSA!L1247&lt;&gt;"",ABS(b_BDVSA!L1247),"")</f>
        <v/>
      </c>
      <c r="M1247" s="125" t="str">
        <f>IF(AND(b_BDVSA!L1247&lt;&gt;"",b_BDVSA!L1247&lt;&gt;0)=TRUE,IF(b_BDVSA!L1247&gt;0,"D","A"),"")</f>
        <v/>
      </c>
      <c r="N1247" s="125" t="str">
        <f>IF(b_BDVSA!M1247&lt;&gt;"",ABS(b_BDVSA!M1247),"")</f>
        <v/>
      </c>
      <c r="O1247" s="125" t="str">
        <f>IF(AND(b_BDVSA!M1247&lt;&gt;"",b_BDVSA!M1247&lt;&gt;0)=TRUE,IF(b_BDVSA!M1247&gt;0,"D","A"),"")</f>
        <v/>
      </c>
      <c r="P1247" s="126" t="str">
        <f>IF(b_BDVSA!N1247&lt;&gt;"",ABS(b_BDVSA!N1247),"")</f>
        <v/>
      </c>
      <c r="Q1247" s="125" t="str">
        <f>IF(b_BDVSA!Q1247&lt;&gt;"",ABS(b_BDVSA!Q1247),"")</f>
        <v/>
      </c>
      <c r="R1247" s="125" t="str">
        <f>IF(AND(b_BDVSA!Q1247&lt;&gt;"",b_BDVSA!Q1247&lt;&gt;0)=TRUE,IF(b_BDVSA!Q1247&gt;0,"D","A"),"")</f>
        <v/>
      </c>
      <c r="S1247" s="125" t="str">
        <f>IF(b_BDVSA!R1247&lt;&gt;"",ABS(b_BDVSA!R1247),"")</f>
        <v/>
      </c>
      <c r="T1247" s="125" t="str">
        <f>IF(AND(b_BDVSA!R1247&lt;&gt;"",b_BDVSA!R1247&lt;&gt;0)=TRUE,IF(b_BDVSA!R1247&gt;0,"D","A"),"")</f>
        <v/>
      </c>
      <c r="U1247" s="126" t="str">
        <f>IF(b_BDVSA!S1247&lt;&gt;"",ABS(b_BDVSA!S1247),"")</f>
        <v/>
      </c>
      <c r="V1247" s="125" t="str">
        <f>IF(b_BDVSA!V1247&lt;&gt;"",ABS(b_BDVSA!V1247),"")</f>
        <v/>
      </c>
      <c r="W1247" s="125" t="str">
        <f>IF(AND(b_BDVSA!V1247&lt;&gt;"",b_BDVSA!V1247&lt;&gt;0)=TRUE,IF(b_BDVSA!V1247&gt;0,"D","A"),"")</f>
        <v/>
      </c>
      <c r="X1247" s="125" t="str">
        <f>IF(b_BDVSA!W1247&lt;&gt;"",ABS(b_BDVSA!W1247),"")</f>
        <v/>
      </c>
      <c r="Y1247" s="125" t="str">
        <f>IF(AND(b_BDVSA!W1247&lt;&gt;"",b_BDVSA!W1247&lt;&gt;0)=TRUE,IF(b_BDVSA!W1247&gt;0,"D","A"),"")</f>
        <v/>
      </c>
      <c r="Z1247" s="126" t="str">
        <f>IF(b_BDVSA!X1247&lt;&gt;"",ABS(b_BDVSA!X1247),"")</f>
        <v/>
      </c>
    </row>
    <row r="1248" spans="1:26">
      <c r="A1248" s="117" t="str">
        <f>IF(dati_pdc!A1244&lt;&gt;"",IF(dati_pdc!D1244=1,RIGHT(dati_pdc!A1244,dati_pdc!E1244),dati_pdc!A1244),"")</f>
        <v/>
      </c>
      <c r="B1248" s="117" t="str">
        <f>IF(dati_pdc!B1244&lt;&gt;"",dati_pdc!B1244,"")</f>
        <v/>
      </c>
      <c r="C1248" s="117" t="str">
        <f>IF(dati_pdc!C1244&lt;&gt;"",dati_pdc!C1244,"")</f>
        <v/>
      </c>
      <c r="D1248" s="117" t="str">
        <f>IF(dati_pdc!D1244&lt;&gt;"",dati_pdc!D1244,"")</f>
        <v/>
      </c>
      <c r="E1248" s="125" t="str">
        <f>IF(b_BDVSA!F1248&lt;&gt;"",ABS(b_BDVSA!F1248),"")</f>
        <v/>
      </c>
      <c r="F1248" s="125" t="str">
        <f>IF(AND(b_BDVSA!F1248&lt;&gt;"",b_BDVSA!F1248&lt;&gt;0)=TRUE,IF(b_BDVSA!F1248&gt;0,"D","A"),"")</f>
        <v/>
      </c>
      <c r="G1248" s="125" t="str">
        <f>IF(b_BDVSA!G1248&lt;&gt;"",ABS(b_BDVSA!G1248),"")</f>
        <v/>
      </c>
      <c r="H1248" s="125" t="str">
        <f>IF(AND(b_BDVSA!G1248&lt;&gt;"",b_BDVSA!G1248&lt;&gt;0)=TRUE,IF(b_BDVSA!G1248&gt;0,"D","A"),"")</f>
        <v/>
      </c>
      <c r="I1248" s="125" t="str">
        <f>IF(b_BDVSA!H1248&lt;&gt;"",ABS(b_BDVSA!H1248),"")</f>
        <v/>
      </c>
      <c r="J1248" s="125" t="str">
        <f>IF(AND(b_BDVSA!H1248&lt;&gt;"",b_BDVSA!H1248&lt;&gt;0)=TRUE,IF(b_BDVSA!H1248&gt;0,"D","A"),"")</f>
        <v/>
      </c>
      <c r="K1248" s="126" t="str">
        <f>IF(b_BDVSA!I1248&lt;&gt;"",ABS(b_BDVSA!I1248),"")</f>
        <v/>
      </c>
      <c r="L1248" s="125" t="str">
        <f>IF(b_BDVSA!L1248&lt;&gt;"",ABS(b_BDVSA!L1248),"")</f>
        <v/>
      </c>
      <c r="M1248" s="125" t="str">
        <f>IF(AND(b_BDVSA!L1248&lt;&gt;"",b_BDVSA!L1248&lt;&gt;0)=TRUE,IF(b_BDVSA!L1248&gt;0,"D","A"),"")</f>
        <v/>
      </c>
      <c r="N1248" s="125" t="str">
        <f>IF(b_BDVSA!M1248&lt;&gt;"",ABS(b_BDVSA!M1248),"")</f>
        <v/>
      </c>
      <c r="O1248" s="125" t="str">
        <f>IF(AND(b_BDVSA!M1248&lt;&gt;"",b_BDVSA!M1248&lt;&gt;0)=TRUE,IF(b_BDVSA!M1248&gt;0,"D","A"),"")</f>
        <v/>
      </c>
      <c r="P1248" s="126" t="str">
        <f>IF(b_BDVSA!N1248&lt;&gt;"",ABS(b_BDVSA!N1248),"")</f>
        <v/>
      </c>
      <c r="Q1248" s="125" t="str">
        <f>IF(b_BDVSA!Q1248&lt;&gt;"",ABS(b_BDVSA!Q1248),"")</f>
        <v/>
      </c>
      <c r="R1248" s="125" t="str">
        <f>IF(AND(b_BDVSA!Q1248&lt;&gt;"",b_BDVSA!Q1248&lt;&gt;0)=TRUE,IF(b_BDVSA!Q1248&gt;0,"D","A"),"")</f>
        <v/>
      </c>
      <c r="S1248" s="125" t="str">
        <f>IF(b_BDVSA!R1248&lt;&gt;"",ABS(b_BDVSA!R1248),"")</f>
        <v/>
      </c>
      <c r="T1248" s="125" t="str">
        <f>IF(AND(b_BDVSA!R1248&lt;&gt;"",b_BDVSA!R1248&lt;&gt;0)=TRUE,IF(b_BDVSA!R1248&gt;0,"D","A"),"")</f>
        <v/>
      </c>
      <c r="U1248" s="126" t="str">
        <f>IF(b_BDVSA!S1248&lt;&gt;"",ABS(b_BDVSA!S1248),"")</f>
        <v/>
      </c>
      <c r="V1248" s="125" t="str">
        <f>IF(b_BDVSA!V1248&lt;&gt;"",ABS(b_BDVSA!V1248),"")</f>
        <v/>
      </c>
      <c r="W1248" s="125" t="str">
        <f>IF(AND(b_BDVSA!V1248&lt;&gt;"",b_BDVSA!V1248&lt;&gt;0)=TRUE,IF(b_BDVSA!V1248&gt;0,"D","A"),"")</f>
        <v/>
      </c>
      <c r="X1248" s="125" t="str">
        <f>IF(b_BDVSA!W1248&lt;&gt;"",ABS(b_BDVSA!W1248),"")</f>
        <v/>
      </c>
      <c r="Y1248" s="125" t="str">
        <f>IF(AND(b_BDVSA!W1248&lt;&gt;"",b_BDVSA!W1248&lt;&gt;0)=TRUE,IF(b_BDVSA!W1248&gt;0,"D","A"),"")</f>
        <v/>
      </c>
      <c r="Z1248" s="126" t="str">
        <f>IF(b_BDVSA!X1248&lt;&gt;"",ABS(b_BDVSA!X1248),"")</f>
        <v/>
      </c>
    </row>
    <row r="1249" spans="1:26">
      <c r="A1249" s="117" t="str">
        <f>IF(dati_pdc!A1245&lt;&gt;"",IF(dati_pdc!D1245=1,RIGHT(dati_pdc!A1245,dati_pdc!E1245),dati_pdc!A1245),"")</f>
        <v/>
      </c>
      <c r="B1249" s="117" t="str">
        <f>IF(dati_pdc!B1245&lt;&gt;"",dati_pdc!B1245,"")</f>
        <v/>
      </c>
      <c r="C1249" s="117" t="str">
        <f>IF(dati_pdc!C1245&lt;&gt;"",dati_pdc!C1245,"")</f>
        <v/>
      </c>
      <c r="D1249" s="117" t="str">
        <f>IF(dati_pdc!D1245&lt;&gt;"",dati_pdc!D1245,"")</f>
        <v/>
      </c>
      <c r="E1249" s="125" t="str">
        <f>IF(b_BDVSA!F1249&lt;&gt;"",ABS(b_BDVSA!F1249),"")</f>
        <v/>
      </c>
      <c r="F1249" s="125" t="str">
        <f>IF(AND(b_BDVSA!F1249&lt;&gt;"",b_BDVSA!F1249&lt;&gt;0)=TRUE,IF(b_BDVSA!F1249&gt;0,"D","A"),"")</f>
        <v/>
      </c>
      <c r="G1249" s="125" t="str">
        <f>IF(b_BDVSA!G1249&lt;&gt;"",ABS(b_BDVSA!G1249),"")</f>
        <v/>
      </c>
      <c r="H1249" s="125" t="str">
        <f>IF(AND(b_BDVSA!G1249&lt;&gt;"",b_BDVSA!G1249&lt;&gt;0)=TRUE,IF(b_BDVSA!G1249&gt;0,"D","A"),"")</f>
        <v/>
      </c>
      <c r="I1249" s="125" t="str">
        <f>IF(b_BDVSA!H1249&lt;&gt;"",ABS(b_BDVSA!H1249),"")</f>
        <v/>
      </c>
      <c r="J1249" s="125" t="str">
        <f>IF(AND(b_BDVSA!H1249&lt;&gt;"",b_BDVSA!H1249&lt;&gt;0)=TRUE,IF(b_BDVSA!H1249&gt;0,"D","A"),"")</f>
        <v/>
      </c>
      <c r="K1249" s="126" t="str">
        <f>IF(b_BDVSA!I1249&lt;&gt;"",ABS(b_BDVSA!I1249),"")</f>
        <v/>
      </c>
      <c r="L1249" s="125" t="str">
        <f>IF(b_BDVSA!L1249&lt;&gt;"",ABS(b_BDVSA!L1249),"")</f>
        <v/>
      </c>
      <c r="M1249" s="125" t="str">
        <f>IF(AND(b_BDVSA!L1249&lt;&gt;"",b_BDVSA!L1249&lt;&gt;0)=TRUE,IF(b_BDVSA!L1249&gt;0,"D","A"),"")</f>
        <v/>
      </c>
      <c r="N1249" s="125" t="str">
        <f>IF(b_BDVSA!M1249&lt;&gt;"",ABS(b_BDVSA!M1249),"")</f>
        <v/>
      </c>
      <c r="O1249" s="125" t="str">
        <f>IF(AND(b_BDVSA!M1249&lt;&gt;"",b_BDVSA!M1249&lt;&gt;0)=TRUE,IF(b_BDVSA!M1249&gt;0,"D","A"),"")</f>
        <v/>
      </c>
      <c r="P1249" s="126" t="str">
        <f>IF(b_BDVSA!N1249&lt;&gt;"",ABS(b_BDVSA!N1249),"")</f>
        <v/>
      </c>
      <c r="Q1249" s="125" t="str">
        <f>IF(b_BDVSA!Q1249&lt;&gt;"",ABS(b_BDVSA!Q1249),"")</f>
        <v/>
      </c>
      <c r="R1249" s="125" t="str">
        <f>IF(AND(b_BDVSA!Q1249&lt;&gt;"",b_BDVSA!Q1249&lt;&gt;0)=TRUE,IF(b_BDVSA!Q1249&gt;0,"D","A"),"")</f>
        <v/>
      </c>
      <c r="S1249" s="125" t="str">
        <f>IF(b_BDVSA!R1249&lt;&gt;"",ABS(b_BDVSA!R1249),"")</f>
        <v/>
      </c>
      <c r="T1249" s="125" t="str">
        <f>IF(AND(b_BDVSA!R1249&lt;&gt;"",b_BDVSA!R1249&lt;&gt;0)=TRUE,IF(b_BDVSA!R1249&gt;0,"D","A"),"")</f>
        <v/>
      </c>
      <c r="U1249" s="126" t="str">
        <f>IF(b_BDVSA!S1249&lt;&gt;"",ABS(b_BDVSA!S1249),"")</f>
        <v/>
      </c>
      <c r="V1249" s="125" t="str">
        <f>IF(b_BDVSA!V1249&lt;&gt;"",ABS(b_BDVSA!V1249),"")</f>
        <v/>
      </c>
      <c r="W1249" s="125" t="str">
        <f>IF(AND(b_BDVSA!V1249&lt;&gt;"",b_BDVSA!V1249&lt;&gt;0)=TRUE,IF(b_BDVSA!V1249&gt;0,"D","A"),"")</f>
        <v/>
      </c>
      <c r="X1249" s="125" t="str">
        <f>IF(b_BDVSA!W1249&lt;&gt;"",ABS(b_BDVSA!W1249),"")</f>
        <v/>
      </c>
      <c r="Y1249" s="125" t="str">
        <f>IF(AND(b_BDVSA!W1249&lt;&gt;"",b_BDVSA!W1249&lt;&gt;0)=TRUE,IF(b_BDVSA!W1249&gt;0,"D","A"),"")</f>
        <v/>
      </c>
      <c r="Z1249" s="126" t="str">
        <f>IF(b_BDVSA!X1249&lt;&gt;"",ABS(b_BDVSA!X1249),"")</f>
        <v/>
      </c>
    </row>
    <row r="1250" spans="1:26">
      <c r="A1250" s="117" t="str">
        <f>IF(dati_pdc!A1246&lt;&gt;"",IF(dati_pdc!D1246=1,RIGHT(dati_pdc!A1246,dati_pdc!E1246),dati_pdc!A1246),"")</f>
        <v/>
      </c>
      <c r="B1250" s="117" t="str">
        <f>IF(dati_pdc!B1246&lt;&gt;"",dati_pdc!B1246,"")</f>
        <v/>
      </c>
      <c r="C1250" s="117" t="str">
        <f>IF(dati_pdc!C1246&lt;&gt;"",dati_pdc!C1246,"")</f>
        <v/>
      </c>
      <c r="D1250" s="117" t="str">
        <f>IF(dati_pdc!D1246&lt;&gt;"",dati_pdc!D1246,"")</f>
        <v/>
      </c>
      <c r="E1250" s="125" t="str">
        <f>IF(b_BDVSA!F1250&lt;&gt;"",ABS(b_BDVSA!F1250),"")</f>
        <v/>
      </c>
      <c r="F1250" s="125" t="str">
        <f>IF(AND(b_BDVSA!F1250&lt;&gt;"",b_BDVSA!F1250&lt;&gt;0)=TRUE,IF(b_BDVSA!F1250&gt;0,"D","A"),"")</f>
        <v/>
      </c>
      <c r="G1250" s="125" t="str">
        <f>IF(b_BDVSA!G1250&lt;&gt;"",ABS(b_BDVSA!G1250),"")</f>
        <v/>
      </c>
      <c r="H1250" s="125" t="str">
        <f>IF(AND(b_BDVSA!G1250&lt;&gt;"",b_BDVSA!G1250&lt;&gt;0)=TRUE,IF(b_BDVSA!G1250&gt;0,"D","A"),"")</f>
        <v/>
      </c>
      <c r="I1250" s="125" t="str">
        <f>IF(b_BDVSA!H1250&lt;&gt;"",ABS(b_BDVSA!H1250),"")</f>
        <v/>
      </c>
      <c r="J1250" s="125" t="str">
        <f>IF(AND(b_BDVSA!H1250&lt;&gt;"",b_BDVSA!H1250&lt;&gt;0)=TRUE,IF(b_BDVSA!H1250&gt;0,"D","A"),"")</f>
        <v/>
      </c>
      <c r="K1250" s="126" t="str">
        <f>IF(b_BDVSA!I1250&lt;&gt;"",ABS(b_BDVSA!I1250),"")</f>
        <v/>
      </c>
      <c r="L1250" s="125" t="str">
        <f>IF(b_BDVSA!L1250&lt;&gt;"",ABS(b_BDVSA!L1250),"")</f>
        <v/>
      </c>
      <c r="M1250" s="125" t="str">
        <f>IF(AND(b_BDVSA!L1250&lt;&gt;"",b_BDVSA!L1250&lt;&gt;0)=TRUE,IF(b_BDVSA!L1250&gt;0,"D","A"),"")</f>
        <v/>
      </c>
      <c r="N1250" s="125" t="str">
        <f>IF(b_BDVSA!M1250&lt;&gt;"",ABS(b_BDVSA!M1250),"")</f>
        <v/>
      </c>
      <c r="O1250" s="125" t="str">
        <f>IF(AND(b_BDVSA!M1250&lt;&gt;"",b_BDVSA!M1250&lt;&gt;0)=TRUE,IF(b_BDVSA!M1250&gt;0,"D","A"),"")</f>
        <v/>
      </c>
      <c r="P1250" s="126" t="str">
        <f>IF(b_BDVSA!N1250&lt;&gt;"",ABS(b_BDVSA!N1250),"")</f>
        <v/>
      </c>
      <c r="Q1250" s="125" t="str">
        <f>IF(b_BDVSA!Q1250&lt;&gt;"",ABS(b_BDVSA!Q1250),"")</f>
        <v/>
      </c>
      <c r="R1250" s="125" t="str">
        <f>IF(AND(b_BDVSA!Q1250&lt;&gt;"",b_BDVSA!Q1250&lt;&gt;0)=TRUE,IF(b_BDVSA!Q1250&gt;0,"D","A"),"")</f>
        <v/>
      </c>
      <c r="S1250" s="125" t="str">
        <f>IF(b_BDVSA!R1250&lt;&gt;"",ABS(b_BDVSA!R1250),"")</f>
        <v/>
      </c>
      <c r="T1250" s="125" t="str">
        <f>IF(AND(b_BDVSA!R1250&lt;&gt;"",b_BDVSA!R1250&lt;&gt;0)=TRUE,IF(b_BDVSA!R1250&gt;0,"D","A"),"")</f>
        <v/>
      </c>
      <c r="U1250" s="126" t="str">
        <f>IF(b_BDVSA!S1250&lt;&gt;"",ABS(b_BDVSA!S1250),"")</f>
        <v/>
      </c>
      <c r="V1250" s="125" t="str">
        <f>IF(b_BDVSA!V1250&lt;&gt;"",ABS(b_BDVSA!V1250),"")</f>
        <v/>
      </c>
      <c r="W1250" s="125" t="str">
        <f>IF(AND(b_BDVSA!V1250&lt;&gt;"",b_BDVSA!V1250&lt;&gt;0)=TRUE,IF(b_BDVSA!V1250&gt;0,"D","A"),"")</f>
        <v/>
      </c>
      <c r="X1250" s="125" t="str">
        <f>IF(b_BDVSA!W1250&lt;&gt;"",ABS(b_BDVSA!W1250),"")</f>
        <v/>
      </c>
      <c r="Y1250" s="125" t="str">
        <f>IF(AND(b_BDVSA!W1250&lt;&gt;"",b_BDVSA!W1250&lt;&gt;0)=TRUE,IF(b_BDVSA!W1250&gt;0,"D","A"),"")</f>
        <v/>
      </c>
      <c r="Z1250" s="126" t="str">
        <f>IF(b_BDVSA!X1250&lt;&gt;"",ABS(b_BDVSA!X1250),"")</f>
        <v/>
      </c>
    </row>
    <row r="1251" spans="1:26">
      <c r="A1251" s="117" t="str">
        <f>IF(dati_pdc!A1247&lt;&gt;"",IF(dati_pdc!D1247=1,RIGHT(dati_pdc!A1247,dati_pdc!E1247),dati_pdc!A1247),"")</f>
        <v/>
      </c>
      <c r="B1251" s="117" t="str">
        <f>IF(dati_pdc!B1247&lt;&gt;"",dati_pdc!B1247,"")</f>
        <v/>
      </c>
      <c r="C1251" s="117" t="str">
        <f>IF(dati_pdc!C1247&lt;&gt;"",dati_pdc!C1247,"")</f>
        <v/>
      </c>
      <c r="D1251" s="117" t="str">
        <f>IF(dati_pdc!D1247&lt;&gt;"",dati_pdc!D1247,"")</f>
        <v/>
      </c>
      <c r="E1251" s="125" t="str">
        <f>IF(b_BDVSA!F1251&lt;&gt;"",ABS(b_BDVSA!F1251),"")</f>
        <v/>
      </c>
      <c r="F1251" s="125" t="str">
        <f>IF(AND(b_BDVSA!F1251&lt;&gt;"",b_BDVSA!F1251&lt;&gt;0)=TRUE,IF(b_BDVSA!F1251&gt;0,"D","A"),"")</f>
        <v/>
      </c>
      <c r="G1251" s="125" t="str">
        <f>IF(b_BDVSA!G1251&lt;&gt;"",ABS(b_BDVSA!G1251),"")</f>
        <v/>
      </c>
      <c r="H1251" s="125" t="str">
        <f>IF(AND(b_BDVSA!G1251&lt;&gt;"",b_BDVSA!G1251&lt;&gt;0)=TRUE,IF(b_BDVSA!G1251&gt;0,"D","A"),"")</f>
        <v/>
      </c>
      <c r="I1251" s="125" t="str">
        <f>IF(b_BDVSA!H1251&lt;&gt;"",ABS(b_BDVSA!H1251),"")</f>
        <v/>
      </c>
      <c r="J1251" s="125" t="str">
        <f>IF(AND(b_BDVSA!H1251&lt;&gt;"",b_BDVSA!H1251&lt;&gt;0)=TRUE,IF(b_BDVSA!H1251&gt;0,"D","A"),"")</f>
        <v/>
      </c>
      <c r="K1251" s="126" t="str">
        <f>IF(b_BDVSA!I1251&lt;&gt;"",ABS(b_BDVSA!I1251),"")</f>
        <v/>
      </c>
      <c r="L1251" s="125" t="str">
        <f>IF(b_BDVSA!L1251&lt;&gt;"",ABS(b_BDVSA!L1251),"")</f>
        <v/>
      </c>
      <c r="M1251" s="125" t="str">
        <f>IF(AND(b_BDVSA!L1251&lt;&gt;"",b_BDVSA!L1251&lt;&gt;0)=TRUE,IF(b_BDVSA!L1251&gt;0,"D","A"),"")</f>
        <v/>
      </c>
      <c r="N1251" s="125" t="str">
        <f>IF(b_BDVSA!M1251&lt;&gt;"",ABS(b_BDVSA!M1251),"")</f>
        <v/>
      </c>
      <c r="O1251" s="125" t="str">
        <f>IF(AND(b_BDVSA!M1251&lt;&gt;"",b_BDVSA!M1251&lt;&gt;0)=TRUE,IF(b_BDVSA!M1251&gt;0,"D","A"),"")</f>
        <v/>
      </c>
      <c r="P1251" s="126" t="str">
        <f>IF(b_BDVSA!N1251&lt;&gt;"",ABS(b_BDVSA!N1251),"")</f>
        <v/>
      </c>
      <c r="Q1251" s="125" t="str">
        <f>IF(b_BDVSA!Q1251&lt;&gt;"",ABS(b_BDVSA!Q1251),"")</f>
        <v/>
      </c>
      <c r="R1251" s="125" t="str">
        <f>IF(AND(b_BDVSA!Q1251&lt;&gt;"",b_BDVSA!Q1251&lt;&gt;0)=TRUE,IF(b_BDVSA!Q1251&gt;0,"D","A"),"")</f>
        <v/>
      </c>
      <c r="S1251" s="125" t="str">
        <f>IF(b_BDVSA!R1251&lt;&gt;"",ABS(b_BDVSA!R1251),"")</f>
        <v/>
      </c>
      <c r="T1251" s="125" t="str">
        <f>IF(AND(b_BDVSA!R1251&lt;&gt;"",b_BDVSA!R1251&lt;&gt;0)=TRUE,IF(b_BDVSA!R1251&gt;0,"D","A"),"")</f>
        <v/>
      </c>
      <c r="U1251" s="126" t="str">
        <f>IF(b_BDVSA!S1251&lt;&gt;"",ABS(b_BDVSA!S1251),"")</f>
        <v/>
      </c>
      <c r="V1251" s="125" t="str">
        <f>IF(b_BDVSA!V1251&lt;&gt;"",ABS(b_BDVSA!V1251),"")</f>
        <v/>
      </c>
      <c r="W1251" s="125" t="str">
        <f>IF(AND(b_BDVSA!V1251&lt;&gt;"",b_BDVSA!V1251&lt;&gt;0)=TRUE,IF(b_BDVSA!V1251&gt;0,"D","A"),"")</f>
        <v/>
      </c>
      <c r="X1251" s="125" t="str">
        <f>IF(b_BDVSA!W1251&lt;&gt;"",ABS(b_BDVSA!W1251),"")</f>
        <v/>
      </c>
      <c r="Y1251" s="125" t="str">
        <f>IF(AND(b_BDVSA!W1251&lt;&gt;"",b_BDVSA!W1251&lt;&gt;0)=TRUE,IF(b_BDVSA!W1251&gt;0,"D","A"),"")</f>
        <v/>
      </c>
      <c r="Z1251" s="126" t="str">
        <f>IF(b_BDVSA!X1251&lt;&gt;"",ABS(b_BDVSA!X1251),"")</f>
        <v/>
      </c>
    </row>
    <row r="1252" spans="1:26">
      <c r="A1252" s="117" t="str">
        <f>IF(dati_pdc!A1248&lt;&gt;"",IF(dati_pdc!D1248=1,RIGHT(dati_pdc!A1248,dati_pdc!E1248),dati_pdc!A1248),"")</f>
        <v/>
      </c>
      <c r="B1252" s="117" t="str">
        <f>IF(dati_pdc!B1248&lt;&gt;"",dati_pdc!B1248,"")</f>
        <v/>
      </c>
      <c r="C1252" s="117" t="str">
        <f>IF(dati_pdc!C1248&lt;&gt;"",dati_pdc!C1248,"")</f>
        <v/>
      </c>
      <c r="D1252" s="117" t="str">
        <f>IF(dati_pdc!D1248&lt;&gt;"",dati_pdc!D1248,"")</f>
        <v/>
      </c>
      <c r="E1252" s="125" t="str">
        <f>IF(b_BDVSA!F1252&lt;&gt;"",ABS(b_BDVSA!F1252),"")</f>
        <v/>
      </c>
      <c r="F1252" s="125" t="str">
        <f>IF(AND(b_BDVSA!F1252&lt;&gt;"",b_BDVSA!F1252&lt;&gt;0)=TRUE,IF(b_BDVSA!F1252&gt;0,"D","A"),"")</f>
        <v/>
      </c>
      <c r="G1252" s="125" t="str">
        <f>IF(b_BDVSA!G1252&lt;&gt;"",ABS(b_BDVSA!G1252),"")</f>
        <v/>
      </c>
      <c r="H1252" s="125" t="str">
        <f>IF(AND(b_BDVSA!G1252&lt;&gt;"",b_BDVSA!G1252&lt;&gt;0)=TRUE,IF(b_BDVSA!G1252&gt;0,"D","A"),"")</f>
        <v/>
      </c>
      <c r="I1252" s="125" t="str">
        <f>IF(b_BDVSA!H1252&lt;&gt;"",ABS(b_BDVSA!H1252),"")</f>
        <v/>
      </c>
      <c r="J1252" s="125" t="str">
        <f>IF(AND(b_BDVSA!H1252&lt;&gt;"",b_BDVSA!H1252&lt;&gt;0)=TRUE,IF(b_BDVSA!H1252&gt;0,"D","A"),"")</f>
        <v/>
      </c>
      <c r="K1252" s="126" t="str">
        <f>IF(b_BDVSA!I1252&lt;&gt;"",ABS(b_BDVSA!I1252),"")</f>
        <v/>
      </c>
      <c r="L1252" s="125" t="str">
        <f>IF(b_BDVSA!L1252&lt;&gt;"",ABS(b_BDVSA!L1252),"")</f>
        <v/>
      </c>
      <c r="M1252" s="125" t="str">
        <f>IF(AND(b_BDVSA!L1252&lt;&gt;"",b_BDVSA!L1252&lt;&gt;0)=TRUE,IF(b_BDVSA!L1252&gt;0,"D","A"),"")</f>
        <v/>
      </c>
      <c r="N1252" s="125" t="str">
        <f>IF(b_BDVSA!M1252&lt;&gt;"",ABS(b_BDVSA!M1252),"")</f>
        <v/>
      </c>
      <c r="O1252" s="125" t="str">
        <f>IF(AND(b_BDVSA!M1252&lt;&gt;"",b_BDVSA!M1252&lt;&gt;0)=TRUE,IF(b_BDVSA!M1252&gt;0,"D","A"),"")</f>
        <v/>
      </c>
      <c r="P1252" s="126" t="str">
        <f>IF(b_BDVSA!N1252&lt;&gt;"",ABS(b_BDVSA!N1252),"")</f>
        <v/>
      </c>
      <c r="Q1252" s="125" t="str">
        <f>IF(b_BDVSA!Q1252&lt;&gt;"",ABS(b_BDVSA!Q1252),"")</f>
        <v/>
      </c>
      <c r="R1252" s="125" t="str">
        <f>IF(AND(b_BDVSA!Q1252&lt;&gt;"",b_BDVSA!Q1252&lt;&gt;0)=TRUE,IF(b_BDVSA!Q1252&gt;0,"D","A"),"")</f>
        <v/>
      </c>
      <c r="S1252" s="125" t="str">
        <f>IF(b_BDVSA!R1252&lt;&gt;"",ABS(b_BDVSA!R1252),"")</f>
        <v/>
      </c>
      <c r="T1252" s="125" t="str">
        <f>IF(AND(b_BDVSA!R1252&lt;&gt;"",b_BDVSA!R1252&lt;&gt;0)=TRUE,IF(b_BDVSA!R1252&gt;0,"D","A"),"")</f>
        <v/>
      </c>
      <c r="U1252" s="126" t="str">
        <f>IF(b_BDVSA!S1252&lt;&gt;"",ABS(b_BDVSA!S1252),"")</f>
        <v/>
      </c>
      <c r="V1252" s="125" t="str">
        <f>IF(b_BDVSA!V1252&lt;&gt;"",ABS(b_BDVSA!V1252),"")</f>
        <v/>
      </c>
      <c r="W1252" s="125" t="str">
        <f>IF(AND(b_BDVSA!V1252&lt;&gt;"",b_BDVSA!V1252&lt;&gt;0)=TRUE,IF(b_BDVSA!V1252&gt;0,"D","A"),"")</f>
        <v/>
      </c>
      <c r="X1252" s="125" t="str">
        <f>IF(b_BDVSA!W1252&lt;&gt;"",ABS(b_BDVSA!W1252),"")</f>
        <v/>
      </c>
      <c r="Y1252" s="125" t="str">
        <f>IF(AND(b_BDVSA!W1252&lt;&gt;"",b_BDVSA!W1252&lt;&gt;0)=TRUE,IF(b_BDVSA!W1252&gt;0,"D","A"),"")</f>
        <v/>
      </c>
      <c r="Z1252" s="126" t="str">
        <f>IF(b_BDVSA!X1252&lt;&gt;"",ABS(b_BDVSA!X1252),"")</f>
        <v/>
      </c>
    </row>
    <row r="1253" spans="1:26">
      <c r="A1253" s="117" t="str">
        <f>IF(dati_pdc!A1249&lt;&gt;"",IF(dati_pdc!D1249=1,RIGHT(dati_pdc!A1249,dati_pdc!E1249),dati_pdc!A1249),"")</f>
        <v/>
      </c>
      <c r="B1253" s="117" t="str">
        <f>IF(dati_pdc!B1249&lt;&gt;"",dati_pdc!B1249,"")</f>
        <v/>
      </c>
      <c r="C1253" s="117" t="str">
        <f>IF(dati_pdc!C1249&lt;&gt;"",dati_pdc!C1249,"")</f>
        <v/>
      </c>
      <c r="D1253" s="117" t="str">
        <f>IF(dati_pdc!D1249&lt;&gt;"",dati_pdc!D1249,"")</f>
        <v/>
      </c>
      <c r="E1253" s="125" t="str">
        <f>IF(b_BDVSA!F1253&lt;&gt;"",ABS(b_BDVSA!F1253),"")</f>
        <v/>
      </c>
      <c r="F1253" s="125" t="str">
        <f>IF(AND(b_BDVSA!F1253&lt;&gt;"",b_BDVSA!F1253&lt;&gt;0)=TRUE,IF(b_BDVSA!F1253&gt;0,"D","A"),"")</f>
        <v/>
      </c>
      <c r="G1253" s="125" t="str">
        <f>IF(b_BDVSA!G1253&lt;&gt;"",ABS(b_BDVSA!G1253),"")</f>
        <v/>
      </c>
      <c r="H1253" s="125" t="str">
        <f>IF(AND(b_BDVSA!G1253&lt;&gt;"",b_BDVSA!G1253&lt;&gt;0)=TRUE,IF(b_BDVSA!G1253&gt;0,"D","A"),"")</f>
        <v/>
      </c>
      <c r="I1253" s="125" t="str">
        <f>IF(b_BDVSA!H1253&lt;&gt;"",ABS(b_BDVSA!H1253),"")</f>
        <v/>
      </c>
      <c r="J1253" s="125" t="str">
        <f>IF(AND(b_BDVSA!H1253&lt;&gt;"",b_BDVSA!H1253&lt;&gt;0)=TRUE,IF(b_BDVSA!H1253&gt;0,"D","A"),"")</f>
        <v/>
      </c>
      <c r="K1253" s="126" t="str">
        <f>IF(b_BDVSA!I1253&lt;&gt;"",ABS(b_BDVSA!I1253),"")</f>
        <v/>
      </c>
      <c r="L1253" s="125" t="str">
        <f>IF(b_BDVSA!L1253&lt;&gt;"",ABS(b_BDVSA!L1253),"")</f>
        <v/>
      </c>
      <c r="M1253" s="125" t="str">
        <f>IF(AND(b_BDVSA!L1253&lt;&gt;"",b_BDVSA!L1253&lt;&gt;0)=TRUE,IF(b_BDVSA!L1253&gt;0,"D","A"),"")</f>
        <v/>
      </c>
      <c r="N1253" s="125" t="str">
        <f>IF(b_BDVSA!M1253&lt;&gt;"",ABS(b_BDVSA!M1253),"")</f>
        <v/>
      </c>
      <c r="O1253" s="125" t="str">
        <f>IF(AND(b_BDVSA!M1253&lt;&gt;"",b_BDVSA!M1253&lt;&gt;0)=TRUE,IF(b_BDVSA!M1253&gt;0,"D","A"),"")</f>
        <v/>
      </c>
      <c r="P1253" s="126" t="str">
        <f>IF(b_BDVSA!N1253&lt;&gt;"",ABS(b_BDVSA!N1253),"")</f>
        <v/>
      </c>
      <c r="Q1253" s="125" t="str">
        <f>IF(b_BDVSA!Q1253&lt;&gt;"",ABS(b_BDVSA!Q1253),"")</f>
        <v/>
      </c>
      <c r="R1253" s="125" t="str">
        <f>IF(AND(b_BDVSA!Q1253&lt;&gt;"",b_BDVSA!Q1253&lt;&gt;0)=TRUE,IF(b_BDVSA!Q1253&gt;0,"D","A"),"")</f>
        <v/>
      </c>
      <c r="S1253" s="125" t="str">
        <f>IF(b_BDVSA!R1253&lt;&gt;"",ABS(b_BDVSA!R1253),"")</f>
        <v/>
      </c>
      <c r="T1253" s="125" t="str">
        <f>IF(AND(b_BDVSA!R1253&lt;&gt;"",b_BDVSA!R1253&lt;&gt;0)=TRUE,IF(b_BDVSA!R1253&gt;0,"D","A"),"")</f>
        <v/>
      </c>
      <c r="U1253" s="126" t="str">
        <f>IF(b_BDVSA!S1253&lt;&gt;"",ABS(b_BDVSA!S1253),"")</f>
        <v/>
      </c>
      <c r="V1253" s="125" t="str">
        <f>IF(b_BDVSA!V1253&lt;&gt;"",ABS(b_BDVSA!V1253),"")</f>
        <v/>
      </c>
      <c r="W1253" s="125" t="str">
        <f>IF(AND(b_BDVSA!V1253&lt;&gt;"",b_BDVSA!V1253&lt;&gt;0)=TRUE,IF(b_BDVSA!V1253&gt;0,"D","A"),"")</f>
        <v/>
      </c>
      <c r="X1253" s="125" t="str">
        <f>IF(b_BDVSA!W1253&lt;&gt;"",ABS(b_BDVSA!W1253),"")</f>
        <v/>
      </c>
      <c r="Y1253" s="125" t="str">
        <f>IF(AND(b_BDVSA!W1253&lt;&gt;"",b_BDVSA!W1253&lt;&gt;0)=TRUE,IF(b_BDVSA!W1253&gt;0,"D","A"),"")</f>
        <v/>
      </c>
      <c r="Z1253" s="126" t="str">
        <f>IF(b_BDVSA!X1253&lt;&gt;"",ABS(b_BDVSA!X1253),"")</f>
        <v/>
      </c>
    </row>
    <row r="1254" spans="1:26">
      <c r="A1254" s="117" t="str">
        <f>IF(dati_pdc!A1250&lt;&gt;"",IF(dati_pdc!D1250=1,RIGHT(dati_pdc!A1250,dati_pdc!E1250),dati_pdc!A1250),"")</f>
        <v/>
      </c>
      <c r="B1254" s="117" t="str">
        <f>IF(dati_pdc!B1250&lt;&gt;"",dati_pdc!B1250,"")</f>
        <v/>
      </c>
      <c r="C1254" s="117" t="str">
        <f>IF(dati_pdc!C1250&lt;&gt;"",dati_pdc!C1250,"")</f>
        <v/>
      </c>
      <c r="D1254" s="117" t="str">
        <f>IF(dati_pdc!D1250&lt;&gt;"",dati_pdc!D1250,"")</f>
        <v/>
      </c>
      <c r="E1254" s="125" t="str">
        <f>IF(b_BDVSA!F1254&lt;&gt;"",ABS(b_BDVSA!F1254),"")</f>
        <v/>
      </c>
      <c r="F1254" s="125" t="str">
        <f>IF(AND(b_BDVSA!F1254&lt;&gt;"",b_BDVSA!F1254&lt;&gt;0)=TRUE,IF(b_BDVSA!F1254&gt;0,"D","A"),"")</f>
        <v/>
      </c>
      <c r="G1254" s="125" t="str">
        <f>IF(b_BDVSA!G1254&lt;&gt;"",ABS(b_BDVSA!G1254),"")</f>
        <v/>
      </c>
      <c r="H1254" s="125" t="str">
        <f>IF(AND(b_BDVSA!G1254&lt;&gt;"",b_BDVSA!G1254&lt;&gt;0)=TRUE,IF(b_BDVSA!G1254&gt;0,"D","A"),"")</f>
        <v/>
      </c>
      <c r="I1254" s="125" t="str">
        <f>IF(b_BDVSA!H1254&lt;&gt;"",ABS(b_BDVSA!H1254),"")</f>
        <v/>
      </c>
      <c r="J1254" s="125" t="str">
        <f>IF(AND(b_BDVSA!H1254&lt;&gt;"",b_BDVSA!H1254&lt;&gt;0)=TRUE,IF(b_BDVSA!H1254&gt;0,"D","A"),"")</f>
        <v/>
      </c>
      <c r="K1254" s="126" t="str">
        <f>IF(b_BDVSA!I1254&lt;&gt;"",ABS(b_BDVSA!I1254),"")</f>
        <v/>
      </c>
      <c r="L1254" s="125" t="str">
        <f>IF(b_BDVSA!L1254&lt;&gt;"",ABS(b_BDVSA!L1254),"")</f>
        <v/>
      </c>
      <c r="M1254" s="125" t="str">
        <f>IF(AND(b_BDVSA!L1254&lt;&gt;"",b_BDVSA!L1254&lt;&gt;0)=TRUE,IF(b_BDVSA!L1254&gt;0,"D","A"),"")</f>
        <v/>
      </c>
      <c r="N1254" s="125" t="str">
        <f>IF(b_BDVSA!M1254&lt;&gt;"",ABS(b_BDVSA!M1254),"")</f>
        <v/>
      </c>
      <c r="O1254" s="125" t="str">
        <f>IF(AND(b_BDVSA!M1254&lt;&gt;"",b_BDVSA!M1254&lt;&gt;0)=TRUE,IF(b_BDVSA!M1254&gt;0,"D","A"),"")</f>
        <v/>
      </c>
      <c r="P1254" s="126" t="str">
        <f>IF(b_BDVSA!N1254&lt;&gt;"",ABS(b_BDVSA!N1254),"")</f>
        <v/>
      </c>
      <c r="Q1254" s="125" t="str">
        <f>IF(b_BDVSA!Q1254&lt;&gt;"",ABS(b_BDVSA!Q1254),"")</f>
        <v/>
      </c>
      <c r="R1254" s="125" t="str">
        <f>IF(AND(b_BDVSA!Q1254&lt;&gt;"",b_BDVSA!Q1254&lt;&gt;0)=TRUE,IF(b_BDVSA!Q1254&gt;0,"D","A"),"")</f>
        <v/>
      </c>
      <c r="S1254" s="125" t="str">
        <f>IF(b_BDVSA!R1254&lt;&gt;"",ABS(b_BDVSA!R1254),"")</f>
        <v/>
      </c>
      <c r="T1254" s="125" t="str">
        <f>IF(AND(b_BDVSA!R1254&lt;&gt;"",b_BDVSA!R1254&lt;&gt;0)=TRUE,IF(b_BDVSA!R1254&gt;0,"D","A"),"")</f>
        <v/>
      </c>
      <c r="U1254" s="126" t="str">
        <f>IF(b_BDVSA!S1254&lt;&gt;"",ABS(b_BDVSA!S1254),"")</f>
        <v/>
      </c>
      <c r="V1254" s="125" t="str">
        <f>IF(b_BDVSA!V1254&lt;&gt;"",ABS(b_BDVSA!V1254),"")</f>
        <v/>
      </c>
      <c r="W1254" s="125" t="str">
        <f>IF(AND(b_BDVSA!V1254&lt;&gt;"",b_BDVSA!V1254&lt;&gt;0)=TRUE,IF(b_BDVSA!V1254&gt;0,"D","A"),"")</f>
        <v/>
      </c>
      <c r="X1254" s="125" t="str">
        <f>IF(b_BDVSA!W1254&lt;&gt;"",ABS(b_BDVSA!W1254),"")</f>
        <v/>
      </c>
      <c r="Y1254" s="125" t="str">
        <f>IF(AND(b_BDVSA!W1254&lt;&gt;"",b_BDVSA!W1254&lt;&gt;0)=TRUE,IF(b_BDVSA!W1254&gt;0,"D","A"),"")</f>
        <v/>
      </c>
      <c r="Z1254" s="126" t="str">
        <f>IF(b_BDVSA!X1254&lt;&gt;"",ABS(b_BDVSA!X1254),"")</f>
        <v/>
      </c>
    </row>
    <row r="1255" spans="1:26">
      <c r="A1255" s="117" t="str">
        <f>IF(dati_pdc!A1251&lt;&gt;"",IF(dati_pdc!D1251=1,RIGHT(dati_pdc!A1251,dati_pdc!E1251),dati_pdc!A1251),"")</f>
        <v/>
      </c>
      <c r="B1255" s="117" t="str">
        <f>IF(dati_pdc!B1251&lt;&gt;"",dati_pdc!B1251,"")</f>
        <v/>
      </c>
      <c r="C1255" s="117" t="str">
        <f>IF(dati_pdc!C1251&lt;&gt;"",dati_pdc!C1251,"")</f>
        <v/>
      </c>
      <c r="D1255" s="117" t="str">
        <f>IF(dati_pdc!D1251&lt;&gt;"",dati_pdc!D1251,"")</f>
        <v/>
      </c>
      <c r="E1255" s="125" t="str">
        <f>IF(b_BDVSA!F1255&lt;&gt;"",ABS(b_BDVSA!F1255),"")</f>
        <v/>
      </c>
      <c r="F1255" s="125" t="str">
        <f>IF(AND(b_BDVSA!F1255&lt;&gt;"",b_BDVSA!F1255&lt;&gt;0)=TRUE,IF(b_BDVSA!F1255&gt;0,"D","A"),"")</f>
        <v/>
      </c>
      <c r="G1255" s="125" t="str">
        <f>IF(b_BDVSA!G1255&lt;&gt;"",ABS(b_BDVSA!G1255),"")</f>
        <v/>
      </c>
      <c r="H1255" s="125" t="str">
        <f>IF(AND(b_BDVSA!G1255&lt;&gt;"",b_BDVSA!G1255&lt;&gt;0)=TRUE,IF(b_BDVSA!G1255&gt;0,"D","A"),"")</f>
        <v/>
      </c>
      <c r="I1255" s="125" t="str">
        <f>IF(b_BDVSA!H1255&lt;&gt;"",ABS(b_BDVSA!H1255),"")</f>
        <v/>
      </c>
      <c r="J1255" s="125" t="str">
        <f>IF(AND(b_BDVSA!H1255&lt;&gt;"",b_BDVSA!H1255&lt;&gt;0)=TRUE,IF(b_BDVSA!H1255&gt;0,"D","A"),"")</f>
        <v/>
      </c>
      <c r="K1255" s="126" t="str">
        <f>IF(b_BDVSA!I1255&lt;&gt;"",ABS(b_BDVSA!I1255),"")</f>
        <v/>
      </c>
      <c r="L1255" s="125" t="str">
        <f>IF(b_BDVSA!L1255&lt;&gt;"",ABS(b_BDVSA!L1255),"")</f>
        <v/>
      </c>
      <c r="M1255" s="125" t="str">
        <f>IF(AND(b_BDVSA!L1255&lt;&gt;"",b_BDVSA!L1255&lt;&gt;0)=TRUE,IF(b_BDVSA!L1255&gt;0,"D","A"),"")</f>
        <v/>
      </c>
      <c r="N1255" s="125" t="str">
        <f>IF(b_BDVSA!M1255&lt;&gt;"",ABS(b_BDVSA!M1255),"")</f>
        <v/>
      </c>
      <c r="O1255" s="125" t="str">
        <f>IF(AND(b_BDVSA!M1255&lt;&gt;"",b_BDVSA!M1255&lt;&gt;0)=TRUE,IF(b_BDVSA!M1255&gt;0,"D","A"),"")</f>
        <v/>
      </c>
      <c r="P1255" s="126" t="str">
        <f>IF(b_BDVSA!N1255&lt;&gt;"",ABS(b_BDVSA!N1255),"")</f>
        <v/>
      </c>
      <c r="Q1255" s="125" t="str">
        <f>IF(b_BDVSA!Q1255&lt;&gt;"",ABS(b_BDVSA!Q1255),"")</f>
        <v/>
      </c>
      <c r="R1255" s="125" t="str">
        <f>IF(AND(b_BDVSA!Q1255&lt;&gt;"",b_BDVSA!Q1255&lt;&gt;0)=TRUE,IF(b_BDVSA!Q1255&gt;0,"D","A"),"")</f>
        <v/>
      </c>
      <c r="S1255" s="125" t="str">
        <f>IF(b_BDVSA!R1255&lt;&gt;"",ABS(b_BDVSA!R1255),"")</f>
        <v/>
      </c>
      <c r="T1255" s="125" t="str">
        <f>IF(AND(b_BDVSA!R1255&lt;&gt;"",b_BDVSA!R1255&lt;&gt;0)=TRUE,IF(b_BDVSA!R1255&gt;0,"D","A"),"")</f>
        <v/>
      </c>
      <c r="U1255" s="126" t="str">
        <f>IF(b_BDVSA!S1255&lt;&gt;"",ABS(b_BDVSA!S1255),"")</f>
        <v/>
      </c>
      <c r="V1255" s="125" t="str">
        <f>IF(b_BDVSA!V1255&lt;&gt;"",ABS(b_BDVSA!V1255),"")</f>
        <v/>
      </c>
      <c r="W1255" s="125" t="str">
        <f>IF(AND(b_BDVSA!V1255&lt;&gt;"",b_BDVSA!V1255&lt;&gt;0)=TRUE,IF(b_BDVSA!V1255&gt;0,"D","A"),"")</f>
        <v/>
      </c>
      <c r="X1255" s="125" t="str">
        <f>IF(b_BDVSA!W1255&lt;&gt;"",ABS(b_BDVSA!W1255),"")</f>
        <v/>
      </c>
      <c r="Y1255" s="125" t="str">
        <f>IF(AND(b_BDVSA!W1255&lt;&gt;"",b_BDVSA!W1255&lt;&gt;0)=TRUE,IF(b_BDVSA!W1255&gt;0,"D","A"),"")</f>
        <v/>
      </c>
      <c r="Z1255" s="126" t="str">
        <f>IF(b_BDVSA!X1255&lt;&gt;"",ABS(b_BDVSA!X1255),"")</f>
        <v/>
      </c>
    </row>
    <row r="1256" spans="1:26">
      <c r="A1256" s="117" t="str">
        <f>IF(dati_pdc!A1252&lt;&gt;"",IF(dati_pdc!D1252=1,RIGHT(dati_pdc!A1252,dati_pdc!E1252),dati_pdc!A1252),"")</f>
        <v/>
      </c>
      <c r="B1256" s="117" t="str">
        <f>IF(dati_pdc!B1252&lt;&gt;"",dati_pdc!B1252,"")</f>
        <v/>
      </c>
      <c r="C1256" s="117" t="str">
        <f>IF(dati_pdc!C1252&lt;&gt;"",dati_pdc!C1252,"")</f>
        <v/>
      </c>
      <c r="D1256" s="117" t="str">
        <f>IF(dati_pdc!D1252&lt;&gt;"",dati_pdc!D1252,"")</f>
        <v/>
      </c>
      <c r="E1256" s="125" t="str">
        <f>IF(b_BDVSA!F1256&lt;&gt;"",ABS(b_BDVSA!F1256),"")</f>
        <v/>
      </c>
      <c r="F1256" s="125" t="str">
        <f>IF(AND(b_BDVSA!F1256&lt;&gt;"",b_BDVSA!F1256&lt;&gt;0)=TRUE,IF(b_BDVSA!F1256&gt;0,"D","A"),"")</f>
        <v/>
      </c>
      <c r="G1256" s="125" t="str">
        <f>IF(b_BDVSA!G1256&lt;&gt;"",ABS(b_BDVSA!G1256),"")</f>
        <v/>
      </c>
      <c r="H1256" s="125" t="str">
        <f>IF(AND(b_BDVSA!G1256&lt;&gt;"",b_BDVSA!G1256&lt;&gt;0)=TRUE,IF(b_BDVSA!G1256&gt;0,"D","A"),"")</f>
        <v/>
      </c>
      <c r="I1256" s="125" t="str">
        <f>IF(b_BDVSA!H1256&lt;&gt;"",ABS(b_BDVSA!H1256),"")</f>
        <v/>
      </c>
      <c r="J1256" s="125" t="str">
        <f>IF(AND(b_BDVSA!H1256&lt;&gt;"",b_BDVSA!H1256&lt;&gt;0)=TRUE,IF(b_BDVSA!H1256&gt;0,"D","A"),"")</f>
        <v/>
      </c>
      <c r="K1256" s="126" t="str">
        <f>IF(b_BDVSA!I1256&lt;&gt;"",ABS(b_BDVSA!I1256),"")</f>
        <v/>
      </c>
      <c r="L1256" s="125" t="str">
        <f>IF(b_BDVSA!L1256&lt;&gt;"",ABS(b_BDVSA!L1256),"")</f>
        <v/>
      </c>
      <c r="M1256" s="125" t="str">
        <f>IF(AND(b_BDVSA!L1256&lt;&gt;"",b_BDVSA!L1256&lt;&gt;0)=TRUE,IF(b_BDVSA!L1256&gt;0,"D","A"),"")</f>
        <v/>
      </c>
      <c r="N1256" s="125" t="str">
        <f>IF(b_BDVSA!M1256&lt;&gt;"",ABS(b_BDVSA!M1256),"")</f>
        <v/>
      </c>
      <c r="O1256" s="125" t="str">
        <f>IF(AND(b_BDVSA!M1256&lt;&gt;"",b_BDVSA!M1256&lt;&gt;0)=TRUE,IF(b_BDVSA!M1256&gt;0,"D","A"),"")</f>
        <v/>
      </c>
      <c r="P1256" s="126" t="str">
        <f>IF(b_BDVSA!N1256&lt;&gt;"",ABS(b_BDVSA!N1256),"")</f>
        <v/>
      </c>
      <c r="Q1256" s="125" t="str">
        <f>IF(b_BDVSA!Q1256&lt;&gt;"",ABS(b_BDVSA!Q1256),"")</f>
        <v/>
      </c>
      <c r="R1256" s="125" t="str">
        <f>IF(AND(b_BDVSA!Q1256&lt;&gt;"",b_BDVSA!Q1256&lt;&gt;0)=TRUE,IF(b_BDVSA!Q1256&gt;0,"D","A"),"")</f>
        <v/>
      </c>
      <c r="S1256" s="125" t="str">
        <f>IF(b_BDVSA!R1256&lt;&gt;"",ABS(b_BDVSA!R1256),"")</f>
        <v/>
      </c>
      <c r="T1256" s="125" t="str">
        <f>IF(AND(b_BDVSA!R1256&lt;&gt;"",b_BDVSA!R1256&lt;&gt;0)=TRUE,IF(b_BDVSA!R1256&gt;0,"D","A"),"")</f>
        <v/>
      </c>
      <c r="U1256" s="126" t="str">
        <f>IF(b_BDVSA!S1256&lt;&gt;"",ABS(b_BDVSA!S1256),"")</f>
        <v/>
      </c>
      <c r="V1256" s="125" t="str">
        <f>IF(b_BDVSA!V1256&lt;&gt;"",ABS(b_BDVSA!V1256),"")</f>
        <v/>
      </c>
      <c r="W1256" s="125" t="str">
        <f>IF(AND(b_BDVSA!V1256&lt;&gt;"",b_BDVSA!V1256&lt;&gt;0)=TRUE,IF(b_BDVSA!V1256&gt;0,"D","A"),"")</f>
        <v/>
      </c>
      <c r="X1256" s="125" t="str">
        <f>IF(b_BDVSA!W1256&lt;&gt;"",ABS(b_BDVSA!W1256),"")</f>
        <v/>
      </c>
      <c r="Y1256" s="125" t="str">
        <f>IF(AND(b_BDVSA!W1256&lt;&gt;"",b_BDVSA!W1256&lt;&gt;0)=TRUE,IF(b_BDVSA!W1256&gt;0,"D","A"),"")</f>
        <v/>
      </c>
      <c r="Z1256" s="126" t="str">
        <f>IF(b_BDVSA!X1256&lt;&gt;"",ABS(b_BDVSA!X1256),"")</f>
        <v/>
      </c>
    </row>
    <row r="1257" spans="1:26">
      <c r="A1257" s="117" t="str">
        <f>IF(dati_pdc!A1253&lt;&gt;"",IF(dati_pdc!D1253=1,RIGHT(dati_pdc!A1253,dati_pdc!E1253),dati_pdc!A1253),"")</f>
        <v/>
      </c>
      <c r="B1257" s="117" t="str">
        <f>IF(dati_pdc!B1253&lt;&gt;"",dati_pdc!B1253,"")</f>
        <v/>
      </c>
      <c r="C1257" s="117" t="str">
        <f>IF(dati_pdc!C1253&lt;&gt;"",dati_pdc!C1253,"")</f>
        <v/>
      </c>
      <c r="D1257" s="117" t="str">
        <f>IF(dati_pdc!D1253&lt;&gt;"",dati_pdc!D1253,"")</f>
        <v/>
      </c>
      <c r="E1257" s="125" t="str">
        <f>IF(b_BDVSA!F1257&lt;&gt;"",ABS(b_BDVSA!F1257),"")</f>
        <v/>
      </c>
      <c r="F1257" s="125" t="str">
        <f>IF(AND(b_BDVSA!F1257&lt;&gt;"",b_BDVSA!F1257&lt;&gt;0)=TRUE,IF(b_BDVSA!F1257&gt;0,"D","A"),"")</f>
        <v/>
      </c>
      <c r="G1257" s="125" t="str">
        <f>IF(b_BDVSA!G1257&lt;&gt;"",ABS(b_BDVSA!G1257),"")</f>
        <v/>
      </c>
      <c r="H1257" s="125" t="str">
        <f>IF(AND(b_BDVSA!G1257&lt;&gt;"",b_BDVSA!G1257&lt;&gt;0)=TRUE,IF(b_BDVSA!G1257&gt;0,"D","A"),"")</f>
        <v/>
      </c>
      <c r="I1257" s="125" t="str">
        <f>IF(b_BDVSA!H1257&lt;&gt;"",ABS(b_BDVSA!H1257),"")</f>
        <v/>
      </c>
      <c r="J1257" s="125" t="str">
        <f>IF(AND(b_BDVSA!H1257&lt;&gt;"",b_BDVSA!H1257&lt;&gt;0)=TRUE,IF(b_BDVSA!H1257&gt;0,"D","A"),"")</f>
        <v/>
      </c>
      <c r="K1257" s="126" t="str">
        <f>IF(b_BDVSA!I1257&lt;&gt;"",ABS(b_BDVSA!I1257),"")</f>
        <v/>
      </c>
      <c r="L1257" s="125" t="str">
        <f>IF(b_BDVSA!L1257&lt;&gt;"",ABS(b_BDVSA!L1257),"")</f>
        <v/>
      </c>
      <c r="M1257" s="125" t="str">
        <f>IF(AND(b_BDVSA!L1257&lt;&gt;"",b_BDVSA!L1257&lt;&gt;0)=TRUE,IF(b_BDVSA!L1257&gt;0,"D","A"),"")</f>
        <v/>
      </c>
      <c r="N1257" s="125" t="str">
        <f>IF(b_BDVSA!M1257&lt;&gt;"",ABS(b_BDVSA!M1257),"")</f>
        <v/>
      </c>
      <c r="O1257" s="125" t="str">
        <f>IF(AND(b_BDVSA!M1257&lt;&gt;"",b_BDVSA!M1257&lt;&gt;0)=TRUE,IF(b_BDVSA!M1257&gt;0,"D","A"),"")</f>
        <v/>
      </c>
      <c r="P1257" s="126" t="str">
        <f>IF(b_BDVSA!N1257&lt;&gt;"",ABS(b_BDVSA!N1257),"")</f>
        <v/>
      </c>
      <c r="Q1257" s="125" t="str">
        <f>IF(b_BDVSA!Q1257&lt;&gt;"",ABS(b_BDVSA!Q1257),"")</f>
        <v/>
      </c>
      <c r="R1257" s="125" t="str">
        <f>IF(AND(b_BDVSA!Q1257&lt;&gt;"",b_BDVSA!Q1257&lt;&gt;0)=TRUE,IF(b_BDVSA!Q1257&gt;0,"D","A"),"")</f>
        <v/>
      </c>
      <c r="S1257" s="125" t="str">
        <f>IF(b_BDVSA!R1257&lt;&gt;"",ABS(b_BDVSA!R1257),"")</f>
        <v/>
      </c>
      <c r="T1257" s="125" t="str">
        <f>IF(AND(b_BDVSA!R1257&lt;&gt;"",b_BDVSA!R1257&lt;&gt;0)=TRUE,IF(b_BDVSA!R1257&gt;0,"D","A"),"")</f>
        <v/>
      </c>
      <c r="U1257" s="126" t="str">
        <f>IF(b_BDVSA!S1257&lt;&gt;"",ABS(b_BDVSA!S1257),"")</f>
        <v/>
      </c>
      <c r="V1257" s="125" t="str">
        <f>IF(b_BDVSA!V1257&lt;&gt;"",ABS(b_BDVSA!V1257),"")</f>
        <v/>
      </c>
      <c r="W1257" s="125" t="str">
        <f>IF(AND(b_BDVSA!V1257&lt;&gt;"",b_BDVSA!V1257&lt;&gt;0)=TRUE,IF(b_BDVSA!V1257&gt;0,"D","A"),"")</f>
        <v/>
      </c>
      <c r="X1257" s="125" t="str">
        <f>IF(b_BDVSA!W1257&lt;&gt;"",ABS(b_BDVSA!W1257),"")</f>
        <v/>
      </c>
      <c r="Y1257" s="125" t="str">
        <f>IF(AND(b_BDVSA!W1257&lt;&gt;"",b_BDVSA!W1257&lt;&gt;0)=TRUE,IF(b_BDVSA!W1257&gt;0,"D","A"),"")</f>
        <v/>
      </c>
      <c r="Z1257" s="126" t="str">
        <f>IF(b_BDVSA!X1257&lt;&gt;"",ABS(b_BDVSA!X1257),"")</f>
        <v/>
      </c>
    </row>
    <row r="1258" spans="1:26">
      <c r="A1258" s="117" t="str">
        <f>IF(dati_pdc!A1254&lt;&gt;"",IF(dati_pdc!D1254=1,RIGHT(dati_pdc!A1254,dati_pdc!E1254),dati_pdc!A1254),"")</f>
        <v/>
      </c>
      <c r="B1258" s="117" t="str">
        <f>IF(dati_pdc!B1254&lt;&gt;"",dati_pdc!B1254,"")</f>
        <v/>
      </c>
      <c r="C1258" s="117" t="str">
        <f>IF(dati_pdc!C1254&lt;&gt;"",dati_pdc!C1254,"")</f>
        <v/>
      </c>
      <c r="D1258" s="117" t="str">
        <f>IF(dati_pdc!D1254&lt;&gt;"",dati_pdc!D1254,"")</f>
        <v/>
      </c>
      <c r="E1258" s="125" t="str">
        <f>IF(b_BDVSA!F1258&lt;&gt;"",ABS(b_BDVSA!F1258),"")</f>
        <v/>
      </c>
      <c r="F1258" s="125" t="str">
        <f>IF(AND(b_BDVSA!F1258&lt;&gt;"",b_BDVSA!F1258&lt;&gt;0)=TRUE,IF(b_BDVSA!F1258&gt;0,"D","A"),"")</f>
        <v/>
      </c>
      <c r="G1258" s="125" t="str">
        <f>IF(b_BDVSA!G1258&lt;&gt;"",ABS(b_BDVSA!G1258),"")</f>
        <v/>
      </c>
      <c r="H1258" s="125" t="str">
        <f>IF(AND(b_BDVSA!G1258&lt;&gt;"",b_BDVSA!G1258&lt;&gt;0)=TRUE,IF(b_BDVSA!G1258&gt;0,"D","A"),"")</f>
        <v/>
      </c>
      <c r="I1258" s="125" t="str">
        <f>IF(b_BDVSA!H1258&lt;&gt;"",ABS(b_BDVSA!H1258),"")</f>
        <v/>
      </c>
      <c r="J1258" s="125" t="str">
        <f>IF(AND(b_BDVSA!H1258&lt;&gt;"",b_BDVSA!H1258&lt;&gt;0)=TRUE,IF(b_BDVSA!H1258&gt;0,"D","A"),"")</f>
        <v/>
      </c>
      <c r="K1258" s="126" t="str">
        <f>IF(b_BDVSA!I1258&lt;&gt;"",ABS(b_BDVSA!I1258),"")</f>
        <v/>
      </c>
      <c r="L1258" s="125" t="str">
        <f>IF(b_BDVSA!L1258&lt;&gt;"",ABS(b_BDVSA!L1258),"")</f>
        <v/>
      </c>
      <c r="M1258" s="125" t="str">
        <f>IF(AND(b_BDVSA!L1258&lt;&gt;"",b_BDVSA!L1258&lt;&gt;0)=TRUE,IF(b_BDVSA!L1258&gt;0,"D","A"),"")</f>
        <v/>
      </c>
      <c r="N1258" s="125" t="str">
        <f>IF(b_BDVSA!M1258&lt;&gt;"",ABS(b_BDVSA!M1258),"")</f>
        <v/>
      </c>
      <c r="O1258" s="125" t="str">
        <f>IF(AND(b_BDVSA!M1258&lt;&gt;"",b_BDVSA!M1258&lt;&gt;0)=TRUE,IF(b_BDVSA!M1258&gt;0,"D","A"),"")</f>
        <v/>
      </c>
      <c r="P1258" s="126" t="str">
        <f>IF(b_BDVSA!N1258&lt;&gt;"",ABS(b_BDVSA!N1258),"")</f>
        <v/>
      </c>
      <c r="Q1258" s="125" t="str">
        <f>IF(b_BDVSA!Q1258&lt;&gt;"",ABS(b_BDVSA!Q1258),"")</f>
        <v/>
      </c>
      <c r="R1258" s="125" t="str">
        <f>IF(AND(b_BDVSA!Q1258&lt;&gt;"",b_BDVSA!Q1258&lt;&gt;0)=TRUE,IF(b_BDVSA!Q1258&gt;0,"D","A"),"")</f>
        <v/>
      </c>
      <c r="S1258" s="125" t="str">
        <f>IF(b_BDVSA!R1258&lt;&gt;"",ABS(b_BDVSA!R1258),"")</f>
        <v/>
      </c>
      <c r="T1258" s="125" t="str">
        <f>IF(AND(b_BDVSA!R1258&lt;&gt;"",b_BDVSA!R1258&lt;&gt;0)=TRUE,IF(b_BDVSA!R1258&gt;0,"D","A"),"")</f>
        <v/>
      </c>
      <c r="U1258" s="126" t="str">
        <f>IF(b_BDVSA!S1258&lt;&gt;"",ABS(b_BDVSA!S1258),"")</f>
        <v/>
      </c>
      <c r="V1258" s="125" t="str">
        <f>IF(b_BDVSA!V1258&lt;&gt;"",ABS(b_BDVSA!V1258),"")</f>
        <v/>
      </c>
      <c r="W1258" s="125" t="str">
        <f>IF(AND(b_BDVSA!V1258&lt;&gt;"",b_BDVSA!V1258&lt;&gt;0)=TRUE,IF(b_BDVSA!V1258&gt;0,"D","A"),"")</f>
        <v/>
      </c>
      <c r="X1258" s="125" t="str">
        <f>IF(b_BDVSA!W1258&lt;&gt;"",ABS(b_BDVSA!W1258),"")</f>
        <v/>
      </c>
      <c r="Y1258" s="125" t="str">
        <f>IF(AND(b_BDVSA!W1258&lt;&gt;"",b_BDVSA!W1258&lt;&gt;0)=TRUE,IF(b_BDVSA!W1258&gt;0,"D","A"),"")</f>
        <v/>
      </c>
      <c r="Z1258" s="126" t="str">
        <f>IF(b_BDVSA!X1258&lt;&gt;"",ABS(b_BDVSA!X1258),"")</f>
        <v/>
      </c>
    </row>
    <row r="1259" spans="1:26">
      <c r="A1259" s="117" t="str">
        <f>IF(dati_pdc!A1255&lt;&gt;"",IF(dati_pdc!D1255=1,RIGHT(dati_pdc!A1255,dati_pdc!E1255),dati_pdc!A1255),"")</f>
        <v/>
      </c>
      <c r="B1259" s="117" t="str">
        <f>IF(dati_pdc!B1255&lt;&gt;"",dati_pdc!B1255,"")</f>
        <v/>
      </c>
      <c r="C1259" s="117" t="str">
        <f>IF(dati_pdc!C1255&lt;&gt;"",dati_pdc!C1255,"")</f>
        <v/>
      </c>
      <c r="D1259" s="117" t="str">
        <f>IF(dati_pdc!D1255&lt;&gt;"",dati_pdc!D1255,"")</f>
        <v/>
      </c>
      <c r="E1259" s="125" t="str">
        <f>IF(b_BDVSA!F1259&lt;&gt;"",ABS(b_BDVSA!F1259),"")</f>
        <v/>
      </c>
      <c r="F1259" s="125" t="str">
        <f>IF(AND(b_BDVSA!F1259&lt;&gt;"",b_BDVSA!F1259&lt;&gt;0)=TRUE,IF(b_BDVSA!F1259&gt;0,"D","A"),"")</f>
        <v/>
      </c>
      <c r="G1259" s="125" t="str">
        <f>IF(b_BDVSA!G1259&lt;&gt;"",ABS(b_BDVSA!G1259),"")</f>
        <v/>
      </c>
      <c r="H1259" s="125" t="str">
        <f>IF(AND(b_BDVSA!G1259&lt;&gt;"",b_BDVSA!G1259&lt;&gt;0)=TRUE,IF(b_BDVSA!G1259&gt;0,"D","A"),"")</f>
        <v/>
      </c>
      <c r="I1259" s="125" t="str">
        <f>IF(b_BDVSA!H1259&lt;&gt;"",ABS(b_BDVSA!H1259),"")</f>
        <v/>
      </c>
      <c r="J1259" s="125" t="str">
        <f>IF(AND(b_BDVSA!H1259&lt;&gt;"",b_BDVSA!H1259&lt;&gt;0)=TRUE,IF(b_BDVSA!H1259&gt;0,"D","A"),"")</f>
        <v/>
      </c>
      <c r="K1259" s="126" t="str">
        <f>IF(b_BDVSA!I1259&lt;&gt;"",ABS(b_BDVSA!I1259),"")</f>
        <v/>
      </c>
      <c r="L1259" s="125" t="str">
        <f>IF(b_BDVSA!L1259&lt;&gt;"",ABS(b_BDVSA!L1259),"")</f>
        <v/>
      </c>
      <c r="M1259" s="125" t="str">
        <f>IF(AND(b_BDVSA!L1259&lt;&gt;"",b_BDVSA!L1259&lt;&gt;0)=TRUE,IF(b_BDVSA!L1259&gt;0,"D","A"),"")</f>
        <v/>
      </c>
      <c r="N1259" s="125" t="str">
        <f>IF(b_BDVSA!M1259&lt;&gt;"",ABS(b_BDVSA!M1259),"")</f>
        <v/>
      </c>
      <c r="O1259" s="125" t="str">
        <f>IF(AND(b_BDVSA!M1259&lt;&gt;"",b_BDVSA!M1259&lt;&gt;0)=TRUE,IF(b_BDVSA!M1259&gt;0,"D","A"),"")</f>
        <v/>
      </c>
      <c r="P1259" s="126" t="str">
        <f>IF(b_BDVSA!N1259&lt;&gt;"",ABS(b_BDVSA!N1259),"")</f>
        <v/>
      </c>
      <c r="Q1259" s="125" t="str">
        <f>IF(b_BDVSA!Q1259&lt;&gt;"",ABS(b_BDVSA!Q1259),"")</f>
        <v/>
      </c>
      <c r="R1259" s="125" t="str">
        <f>IF(AND(b_BDVSA!Q1259&lt;&gt;"",b_BDVSA!Q1259&lt;&gt;0)=TRUE,IF(b_BDVSA!Q1259&gt;0,"D","A"),"")</f>
        <v/>
      </c>
      <c r="S1259" s="125" t="str">
        <f>IF(b_BDVSA!R1259&lt;&gt;"",ABS(b_BDVSA!R1259),"")</f>
        <v/>
      </c>
      <c r="T1259" s="125" t="str">
        <f>IF(AND(b_BDVSA!R1259&lt;&gt;"",b_BDVSA!R1259&lt;&gt;0)=TRUE,IF(b_BDVSA!R1259&gt;0,"D","A"),"")</f>
        <v/>
      </c>
      <c r="U1259" s="126" t="str">
        <f>IF(b_BDVSA!S1259&lt;&gt;"",ABS(b_BDVSA!S1259),"")</f>
        <v/>
      </c>
      <c r="V1259" s="125" t="str">
        <f>IF(b_BDVSA!V1259&lt;&gt;"",ABS(b_BDVSA!V1259),"")</f>
        <v/>
      </c>
      <c r="W1259" s="125" t="str">
        <f>IF(AND(b_BDVSA!V1259&lt;&gt;"",b_BDVSA!V1259&lt;&gt;0)=TRUE,IF(b_BDVSA!V1259&gt;0,"D","A"),"")</f>
        <v/>
      </c>
      <c r="X1259" s="125" t="str">
        <f>IF(b_BDVSA!W1259&lt;&gt;"",ABS(b_BDVSA!W1259),"")</f>
        <v/>
      </c>
      <c r="Y1259" s="125" t="str">
        <f>IF(AND(b_BDVSA!W1259&lt;&gt;"",b_BDVSA!W1259&lt;&gt;0)=TRUE,IF(b_BDVSA!W1259&gt;0,"D","A"),"")</f>
        <v/>
      </c>
      <c r="Z1259" s="126" t="str">
        <f>IF(b_BDVSA!X1259&lt;&gt;"",ABS(b_BDVSA!X1259),"")</f>
        <v/>
      </c>
    </row>
    <row r="1260" spans="1:26">
      <c r="A1260" s="117" t="str">
        <f>IF(dati_pdc!A1256&lt;&gt;"",IF(dati_pdc!D1256=1,RIGHT(dati_pdc!A1256,dati_pdc!E1256),dati_pdc!A1256),"")</f>
        <v/>
      </c>
      <c r="B1260" s="117" t="str">
        <f>IF(dati_pdc!B1256&lt;&gt;"",dati_pdc!B1256,"")</f>
        <v/>
      </c>
      <c r="C1260" s="117" t="str">
        <f>IF(dati_pdc!C1256&lt;&gt;"",dati_pdc!C1256,"")</f>
        <v/>
      </c>
      <c r="D1260" s="117" t="str">
        <f>IF(dati_pdc!D1256&lt;&gt;"",dati_pdc!D1256,"")</f>
        <v/>
      </c>
      <c r="E1260" s="125" t="str">
        <f>IF(b_BDVSA!F1260&lt;&gt;"",ABS(b_BDVSA!F1260),"")</f>
        <v/>
      </c>
      <c r="F1260" s="125" t="str">
        <f>IF(AND(b_BDVSA!F1260&lt;&gt;"",b_BDVSA!F1260&lt;&gt;0)=TRUE,IF(b_BDVSA!F1260&gt;0,"D","A"),"")</f>
        <v/>
      </c>
      <c r="G1260" s="125" t="str">
        <f>IF(b_BDVSA!G1260&lt;&gt;"",ABS(b_BDVSA!G1260),"")</f>
        <v/>
      </c>
      <c r="H1260" s="125" t="str">
        <f>IF(AND(b_BDVSA!G1260&lt;&gt;"",b_BDVSA!G1260&lt;&gt;0)=TRUE,IF(b_BDVSA!G1260&gt;0,"D","A"),"")</f>
        <v/>
      </c>
      <c r="I1260" s="125" t="str">
        <f>IF(b_BDVSA!H1260&lt;&gt;"",ABS(b_BDVSA!H1260),"")</f>
        <v/>
      </c>
      <c r="J1260" s="125" t="str">
        <f>IF(AND(b_BDVSA!H1260&lt;&gt;"",b_BDVSA!H1260&lt;&gt;0)=TRUE,IF(b_BDVSA!H1260&gt;0,"D","A"),"")</f>
        <v/>
      </c>
      <c r="K1260" s="126" t="str">
        <f>IF(b_BDVSA!I1260&lt;&gt;"",ABS(b_BDVSA!I1260),"")</f>
        <v/>
      </c>
      <c r="L1260" s="125" t="str">
        <f>IF(b_BDVSA!L1260&lt;&gt;"",ABS(b_BDVSA!L1260),"")</f>
        <v/>
      </c>
      <c r="M1260" s="125" t="str">
        <f>IF(AND(b_BDVSA!L1260&lt;&gt;"",b_BDVSA!L1260&lt;&gt;0)=TRUE,IF(b_BDVSA!L1260&gt;0,"D","A"),"")</f>
        <v/>
      </c>
      <c r="N1260" s="125" t="str">
        <f>IF(b_BDVSA!M1260&lt;&gt;"",ABS(b_BDVSA!M1260),"")</f>
        <v/>
      </c>
      <c r="O1260" s="125" t="str">
        <f>IF(AND(b_BDVSA!M1260&lt;&gt;"",b_BDVSA!M1260&lt;&gt;0)=TRUE,IF(b_BDVSA!M1260&gt;0,"D","A"),"")</f>
        <v/>
      </c>
      <c r="P1260" s="126" t="str">
        <f>IF(b_BDVSA!N1260&lt;&gt;"",ABS(b_BDVSA!N1260),"")</f>
        <v/>
      </c>
      <c r="Q1260" s="125" t="str">
        <f>IF(b_BDVSA!Q1260&lt;&gt;"",ABS(b_BDVSA!Q1260),"")</f>
        <v/>
      </c>
      <c r="R1260" s="125" t="str">
        <f>IF(AND(b_BDVSA!Q1260&lt;&gt;"",b_BDVSA!Q1260&lt;&gt;0)=TRUE,IF(b_BDVSA!Q1260&gt;0,"D","A"),"")</f>
        <v/>
      </c>
      <c r="S1260" s="125" t="str">
        <f>IF(b_BDVSA!R1260&lt;&gt;"",ABS(b_BDVSA!R1260),"")</f>
        <v/>
      </c>
      <c r="T1260" s="125" t="str">
        <f>IF(AND(b_BDVSA!R1260&lt;&gt;"",b_BDVSA!R1260&lt;&gt;0)=TRUE,IF(b_BDVSA!R1260&gt;0,"D","A"),"")</f>
        <v/>
      </c>
      <c r="U1260" s="126" t="str">
        <f>IF(b_BDVSA!S1260&lt;&gt;"",ABS(b_BDVSA!S1260),"")</f>
        <v/>
      </c>
      <c r="V1260" s="125" t="str">
        <f>IF(b_BDVSA!V1260&lt;&gt;"",ABS(b_BDVSA!V1260),"")</f>
        <v/>
      </c>
      <c r="W1260" s="125" t="str">
        <f>IF(AND(b_BDVSA!V1260&lt;&gt;"",b_BDVSA!V1260&lt;&gt;0)=TRUE,IF(b_BDVSA!V1260&gt;0,"D","A"),"")</f>
        <v/>
      </c>
      <c r="X1260" s="125" t="str">
        <f>IF(b_BDVSA!W1260&lt;&gt;"",ABS(b_BDVSA!W1260),"")</f>
        <v/>
      </c>
      <c r="Y1260" s="125" t="str">
        <f>IF(AND(b_BDVSA!W1260&lt;&gt;"",b_BDVSA!W1260&lt;&gt;0)=TRUE,IF(b_BDVSA!W1260&gt;0,"D","A"),"")</f>
        <v/>
      </c>
      <c r="Z1260" s="126" t="str">
        <f>IF(b_BDVSA!X1260&lt;&gt;"",ABS(b_BDVSA!X1260),"")</f>
        <v/>
      </c>
    </row>
    <row r="1261" spans="1:26">
      <c r="A1261" s="117" t="str">
        <f>IF(dati_pdc!A1257&lt;&gt;"",IF(dati_pdc!D1257=1,RIGHT(dati_pdc!A1257,dati_pdc!E1257),dati_pdc!A1257),"")</f>
        <v/>
      </c>
      <c r="B1261" s="117" t="str">
        <f>IF(dati_pdc!B1257&lt;&gt;"",dati_pdc!B1257,"")</f>
        <v/>
      </c>
      <c r="C1261" s="117" t="str">
        <f>IF(dati_pdc!C1257&lt;&gt;"",dati_pdc!C1257,"")</f>
        <v/>
      </c>
      <c r="D1261" s="117" t="str">
        <f>IF(dati_pdc!D1257&lt;&gt;"",dati_pdc!D1257,"")</f>
        <v/>
      </c>
      <c r="E1261" s="125" t="str">
        <f>IF(b_BDVSA!F1261&lt;&gt;"",ABS(b_BDVSA!F1261),"")</f>
        <v/>
      </c>
      <c r="F1261" s="125" t="str">
        <f>IF(AND(b_BDVSA!F1261&lt;&gt;"",b_BDVSA!F1261&lt;&gt;0)=TRUE,IF(b_BDVSA!F1261&gt;0,"D","A"),"")</f>
        <v/>
      </c>
      <c r="G1261" s="125" t="str">
        <f>IF(b_BDVSA!G1261&lt;&gt;"",ABS(b_BDVSA!G1261),"")</f>
        <v/>
      </c>
      <c r="H1261" s="125" t="str">
        <f>IF(AND(b_BDVSA!G1261&lt;&gt;"",b_BDVSA!G1261&lt;&gt;0)=TRUE,IF(b_BDVSA!G1261&gt;0,"D","A"),"")</f>
        <v/>
      </c>
      <c r="I1261" s="125" t="str">
        <f>IF(b_BDVSA!H1261&lt;&gt;"",ABS(b_BDVSA!H1261),"")</f>
        <v/>
      </c>
      <c r="J1261" s="125" t="str">
        <f>IF(AND(b_BDVSA!H1261&lt;&gt;"",b_BDVSA!H1261&lt;&gt;0)=TRUE,IF(b_BDVSA!H1261&gt;0,"D","A"),"")</f>
        <v/>
      </c>
      <c r="K1261" s="126" t="str">
        <f>IF(b_BDVSA!I1261&lt;&gt;"",ABS(b_BDVSA!I1261),"")</f>
        <v/>
      </c>
      <c r="L1261" s="125" t="str">
        <f>IF(b_BDVSA!L1261&lt;&gt;"",ABS(b_BDVSA!L1261),"")</f>
        <v/>
      </c>
      <c r="M1261" s="125" t="str">
        <f>IF(AND(b_BDVSA!L1261&lt;&gt;"",b_BDVSA!L1261&lt;&gt;0)=TRUE,IF(b_BDVSA!L1261&gt;0,"D","A"),"")</f>
        <v/>
      </c>
      <c r="N1261" s="125" t="str">
        <f>IF(b_BDVSA!M1261&lt;&gt;"",ABS(b_BDVSA!M1261),"")</f>
        <v/>
      </c>
      <c r="O1261" s="125" t="str">
        <f>IF(AND(b_BDVSA!M1261&lt;&gt;"",b_BDVSA!M1261&lt;&gt;0)=TRUE,IF(b_BDVSA!M1261&gt;0,"D","A"),"")</f>
        <v/>
      </c>
      <c r="P1261" s="126" t="str">
        <f>IF(b_BDVSA!N1261&lt;&gt;"",ABS(b_BDVSA!N1261),"")</f>
        <v/>
      </c>
      <c r="Q1261" s="125" t="str">
        <f>IF(b_BDVSA!Q1261&lt;&gt;"",ABS(b_BDVSA!Q1261),"")</f>
        <v/>
      </c>
      <c r="R1261" s="125" t="str">
        <f>IF(AND(b_BDVSA!Q1261&lt;&gt;"",b_BDVSA!Q1261&lt;&gt;0)=TRUE,IF(b_BDVSA!Q1261&gt;0,"D","A"),"")</f>
        <v/>
      </c>
      <c r="S1261" s="125" t="str">
        <f>IF(b_BDVSA!R1261&lt;&gt;"",ABS(b_BDVSA!R1261),"")</f>
        <v/>
      </c>
      <c r="T1261" s="125" t="str">
        <f>IF(AND(b_BDVSA!R1261&lt;&gt;"",b_BDVSA!R1261&lt;&gt;0)=TRUE,IF(b_BDVSA!R1261&gt;0,"D","A"),"")</f>
        <v/>
      </c>
      <c r="U1261" s="126" t="str">
        <f>IF(b_BDVSA!S1261&lt;&gt;"",ABS(b_BDVSA!S1261),"")</f>
        <v/>
      </c>
      <c r="V1261" s="125" t="str">
        <f>IF(b_BDVSA!V1261&lt;&gt;"",ABS(b_BDVSA!V1261),"")</f>
        <v/>
      </c>
      <c r="W1261" s="125" t="str">
        <f>IF(AND(b_BDVSA!V1261&lt;&gt;"",b_BDVSA!V1261&lt;&gt;0)=TRUE,IF(b_BDVSA!V1261&gt;0,"D","A"),"")</f>
        <v/>
      </c>
      <c r="X1261" s="125" t="str">
        <f>IF(b_BDVSA!W1261&lt;&gt;"",ABS(b_BDVSA!W1261),"")</f>
        <v/>
      </c>
      <c r="Y1261" s="125" t="str">
        <f>IF(AND(b_BDVSA!W1261&lt;&gt;"",b_BDVSA!W1261&lt;&gt;0)=TRUE,IF(b_BDVSA!W1261&gt;0,"D","A"),"")</f>
        <v/>
      </c>
      <c r="Z1261" s="126" t="str">
        <f>IF(b_BDVSA!X1261&lt;&gt;"",ABS(b_BDVSA!X1261),"")</f>
        <v/>
      </c>
    </row>
    <row r="1262" spans="1:26">
      <c r="A1262" s="117" t="str">
        <f>IF(dati_pdc!A1258&lt;&gt;"",IF(dati_pdc!D1258=1,RIGHT(dati_pdc!A1258,dati_pdc!E1258),dati_pdc!A1258),"")</f>
        <v/>
      </c>
      <c r="B1262" s="117" t="str">
        <f>IF(dati_pdc!B1258&lt;&gt;"",dati_pdc!B1258,"")</f>
        <v/>
      </c>
      <c r="C1262" s="117" t="str">
        <f>IF(dati_pdc!C1258&lt;&gt;"",dati_pdc!C1258,"")</f>
        <v/>
      </c>
      <c r="D1262" s="117" t="str">
        <f>IF(dati_pdc!D1258&lt;&gt;"",dati_pdc!D1258,"")</f>
        <v/>
      </c>
      <c r="E1262" s="125" t="str">
        <f>IF(b_BDVSA!F1262&lt;&gt;"",ABS(b_BDVSA!F1262),"")</f>
        <v/>
      </c>
      <c r="F1262" s="125" t="str">
        <f>IF(AND(b_BDVSA!F1262&lt;&gt;"",b_BDVSA!F1262&lt;&gt;0)=TRUE,IF(b_BDVSA!F1262&gt;0,"D","A"),"")</f>
        <v/>
      </c>
      <c r="G1262" s="125" t="str">
        <f>IF(b_BDVSA!G1262&lt;&gt;"",ABS(b_BDVSA!G1262),"")</f>
        <v/>
      </c>
      <c r="H1262" s="125" t="str">
        <f>IF(AND(b_BDVSA!G1262&lt;&gt;"",b_BDVSA!G1262&lt;&gt;0)=TRUE,IF(b_BDVSA!G1262&gt;0,"D","A"),"")</f>
        <v/>
      </c>
      <c r="I1262" s="125" t="str">
        <f>IF(b_BDVSA!H1262&lt;&gt;"",ABS(b_BDVSA!H1262),"")</f>
        <v/>
      </c>
      <c r="J1262" s="125" t="str">
        <f>IF(AND(b_BDVSA!H1262&lt;&gt;"",b_BDVSA!H1262&lt;&gt;0)=TRUE,IF(b_BDVSA!H1262&gt;0,"D","A"),"")</f>
        <v/>
      </c>
      <c r="K1262" s="126" t="str">
        <f>IF(b_BDVSA!I1262&lt;&gt;"",ABS(b_BDVSA!I1262),"")</f>
        <v/>
      </c>
      <c r="L1262" s="125" t="str">
        <f>IF(b_BDVSA!L1262&lt;&gt;"",ABS(b_BDVSA!L1262),"")</f>
        <v/>
      </c>
      <c r="M1262" s="125" t="str">
        <f>IF(AND(b_BDVSA!L1262&lt;&gt;"",b_BDVSA!L1262&lt;&gt;0)=TRUE,IF(b_BDVSA!L1262&gt;0,"D","A"),"")</f>
        <v/>
      </c>
      <c r="N1262" s="125" t="str">
        <f>IF(b_BDVSA!M1262&lt;&gt;"",ABS(b_BDVSA!M1262),"")</f>
        <v/>
      </c>
      <c r="O1262" s="125" t="str">
        <f>IF(AND(b_BDVSA!M1262&lt;&gt;"",b_BDVSA!M1262&lt;&gt;0)=TRUE,IF(b_BDVSA!M1262&gt;0,"D","A"),"")</f>
        <v/>
      </c>
      <c r="P1262" s="126" t="str">
        <f>IF(b_BDVSA!N1262&lt;&gt;"",ABS(b_BDVSA!N1262),"")</f>
        <v/>
      </c>
      <c r="Q1262" s="125" t="str">
        <f>IF(b_BDVSA!Q1262&lt;&gt;"",ABS(b_BDVSA!Q1262),"")</f>
        <v/>
      </c>
      <c r="R1262" s="125" t="str">
        <f>IF(AND(b_BDVSA!Q1262&lt;&gt;"",b_BDVSA!Q1262&lt;&gt;0)=TRUE,IF(b_BDVSA!Q1262&gt;0,"D","A"),"")</f>
        <v/>
      </c>
      <c r="S1262" s="125" t="str">
        <f>IF(b_BDVSA!R1262&lt;&gt;"",ABS(b_BDVSA!R1262),"")</f>
        <v/>
      </c>
      <c r="T1262" s="125" t="str">
        <f>IF(AND(b_BDVSA!R1262&lt;&gt;"",b_BDVSA!R1262&lt;&gt;0)=TRUE,IF(b_BDVSA!R1262&gt;0,"D","A"),"")</f>
        <v/>
      </c>
      <c r="U1262" s="126" t="str">
        <f>IF(b_BDVSA!S1262&lt;&gt;"",ABS(b_BDVSA!S1262),"")</f>
        <v/>
      </c>
      <c r="V1262" s="125" t="str">
        <f>IF(b_BDVSA!V1262&lt;&gt;"",ABS(b_BDVSA!V1262),"")</f>
        <v/>
      </c>
      <c r="W1262" s="125" t="str">
        <f>IF(AND(b_BDVSA!V1262&lt;&gt;"",b_BDVSA!V1262&lt;&gt;0)=TRUE,IF(b_BDVSA!V1262&gt;0,"D","A"),"")</f>
        <v/>
      </c>
      <c r="X1262" s="125" t="str">
        <f>IF(b_BDVSA!W1262&lt;&gt;"",ABS(b_BDVSA!W1262),"")</f>
        <v/>
      </c>
      <c r="Y1262" s="125" t="str">
        <f>IF(AND(b_BDVSA!W1262&lt;&gt;"",b_BDVSA!W1262&lt;&gt;0)=TRUE,IF(b_BDVSA!W1262&gt;0,"D","A"),"")</f>
        <v/>
      </c>
      <c r="Z1262" s="126" t="str">
        <f>IF(b_BDVSA!X1262&lt;&gt;"",ABS(b_BDVSA!X1262),"")</f>
        <v/>
      </c>
    </row>
    <row r="1263" spans="1:26">
      <c r="A1263" s="117" t="str">
        <f>IF(dati_pdc!A1259&lt;&gt;"",IF(dati_pdc!D1259=1,RIGHT(dati_pdc!A1259,dati_pdc!E1259),dati_pdc!A1259),"")</f>
        <v/>
      </c>
      <c r="B1263" s="117" t="str">
        <f>IF(dati_pdc!B1259&lt;&gt;"",dati_pdc!B1259,"")</f>
        <v/>
      </c>
      <c r="C1263" s="117" t="str">
        <f>IF(dati_pdc!C1259&lt;&gt;"",dati_pdc!C1259,"")</f>
        <v/>
      </c>
      <c r="D1263" s="117" t="str">
        <f>IF(dati_pdc!D1259&lt;&gt;"",dati_pdc!D1259,"")</f>
        <v/>
      </c>
      <c r="E1263" s="125" t="str">
        <f>IF(b_BDVSA!F1263&lt;&gt;"",ABS(b_BDVSA!F1263),"")</f>
        <v/>
      </c>
      <c r="F1263" s="125" t="str">
        <f>IF(AND(b_BDVSA!F1263&lt;&gt;"",b_BDVSA!F1263&lt;&gt;0)=TRUE,IF(b_BDVSA!F1263&gt;0,"D","A"),"")</f>
        <v/>
      </c>
      <c r="G1263" s="125" t="str">
        <f>IF(b_BDVSA!G1263&lt;&gt;"",ABS(b_BDVSA!G1263),"")</f>
        <v/>
      </c>
      <c r="H1263" s="125" t="str">
        <f>IF(AND(b_BDVSA!G1263&lt;&gt;"",b_BDVSA!G1263&lt;&gt;0)=TRUE,IF(b_BDVSA!G1263&gt;0,"D","A"),"")</f>
        <v/>
      </c>
      <c r="I1263" s="125" t="str">
        <f>IF(b_BDVSA!H1263&lt;&gt;"",ABS(b_BDVSA!H1263),"")</f>
        <v/>
      </c>
      <c r="J1263" s="125" t="str">
        <f>IF(AND(b_BDVSA!H1263&lt;&gt;"",b_BDVSA!H1263&lt;&gt;0)=TRUE,IF(b_BDVSA!H1263&gt;0,"D","A"),"")</f>
        <v/>
      </c>
      <c r="K1263" s="126" t="str">
        <f>IF(b_BDVSA!I1263&lt;&gt;"",ABS(b_BDVSA!I1263),"")</f>
        <v/>
      </c>
      <c r="L1263" s="125" t="str">
        <f>IF(b_BDVSA!L1263&lt;&gt;"",ABS(b_BDVSA!L1263),"")</f>
        <v/>
      </c>
      <c r="M1263" s="125" t="str">
        <f>IF(AND(b_BDVSA!L1263&lt;&gt;"",b_BDVSA!L1263&lt;&gt;0)=TRUE,IF(b_BDVSA!L1263&gt;0,"D","A"),"")</f>
        <v/>
      </c>
      <c r="N1263" s="125" t="str">
        <f>IF(b_BDVSA!M1263&lt;&gt;"",ABS(b_BDVSA!M1263),"")</f>
        <v/>
      </c>
      <c r="O1263" s="125" t="str">
        <f>IF(AND(b_BDVSA!M1263&lt;&gt;"",b_BDVSA!M1263&lt;&gt;0)=TRUE,IF(b_BDVSA!M1263&gt;0,"D","A"),"")</f>
        <v/>
      </c>
      <c r="P1263" s="126" t="str">
        <f>IF(b_BDVSA!N1263&lt;&gt;"",ABS(b_BDVSA!N1263),"")</f>
        <v/>
      </c>
      <c r="Q1263" s="125" t="str">
        <f>IF(b_BDVSA!Q1263&lt;&gt;"",ABS(b_BDVSA!Q1263),"")</f>
        <v/>
      </c>
      <c r="R1263" s="125" t="str">
        <f>IF(AND(b_BDVSA!Q1263&lt;&gt;"",b_BDVSA!Q1263&lt;&gt;0)=TRUE,IF(b_BDVSA!Q1263&gt;0,"D","A"),"")</f>
        <v/>
      </c>
      <c r="S1263" s="125" t="str">
        <f>IF(b_BDVSA!R1263&lt;&gt;"",ABS(b_BDVSA!R1263),"")</f>
        <v/>
      </c>
      <c r="T1263" s="125" t="str">
        <f>IF(AND(b_BDVSA!R1263&lt;&gt;"",b_BDVSA!R1263&lt;&gt;0)=TRUE,IF(b_BDVSA!R1263&gt;0,"D","A"),"")</f>
        <v/>
      </c>
      <c r="U1263" s="126" t="str">
        <f>IF(b_BDVSA!S1263&lt;&gt;"",ABS(b_BDVSA!S1263),"")</f>
        <v/>
      </c>
      <c r="V1263" s="125" t="str">
        <f>IF(b_BDVSA!V1263&lt;&gt;"",ABS(b_BDVSA!V1263),"")</f>
        <v/>
      </c>
      <c r="W1263" s="125" t="str">
        <f>IF(AND(b_BDVSA!V1263&lt;&gt;"",b_BDVSA!V1263&lt;&gt;0)=TRUE,IF(b_BDVSA!V1263&gt;0,"D","A"),"")</f>
        <v/>
      </c>
      <c r="X1263" s="125" t="str">
        <f>IF(b_BDVSA!W1263&lt;&gt;"",ABS(b_BDVSA!W1263),"")</f>
        <v/>
      </c>
      <c r="Y1263" s="125" t="str">
        <f>IF(AND(b_BDVSA!W1263&lt;&gt;"",b_BDVSA!W1263&lt;&gt;0)=TRUE,IF(b_BDVSA!W1263&gt;0,"D","A"),"")</f>
        <v/>
      </c>
      <c r="Z1263" s="126" t="str">
        <f>IF(b_BDVSA!X1263&lt;&gt;"",ABS(b_BDVSA!X1263),"")</f>
        <v/>
      </c>
    </row>
    <row r="1264" spans="1:26">
      <c r="A1264" s="117" t="str">
        <f>IF(dati_pdc!A1260&lt;&gt;"",IF(dati_pdc!D1260=1,RIGHT(dati_pdc!A1260,dati_pdc!E1260),dati_pdc!A1260),"")</f>
        <v/>
      </c>
      <c r="B1264" s="117" t="str">
        <f>IF(dati_pdc!B1260&lt;&gt;"",dati_pdc!B1260,"")</f>
        <v/>
      </c>
      <c r="C1264" s="117" t="str">
        <f>IF(dati_pdc!C1260&lt;&gt;"",dati_pdc!C1260,"")</f>
        <v/>
      </c>
      <c r="D1264" s="117" t="str">
        <f>IF(dati_pdc!D1260&lt;&gt;"",dati_pdc!D1260,"")</f>
        <v/>
      </c>
      <c r="E1264" s="125" t="str">
        <f>IF(b_BDVSA!F1264&lt;&gt;"",ABS(b_BDVSA!F1264),"")</f>
        <v/>
      </c>
      <c r="F1264" s="125" t="str">
        <f>IF(AND(b_BDVSA!F1264&lt;&gt;"",b_BDVSA!F1264&lt;&gt;0)=TRUE,IF(b_BDVSA!F1264&gt;0,"D","A"),"")</f>
        <v/>
      </c>
      <c r="G1264" s="125" t="str">
        <f>IF(b_BDVSA!G1264&lt;&gt;"",ABS(b_BDVSA!G1264),"")</f>
        <v/>
      </c>
      <c r="H1264" s="125" t="str">
        <f>IF(AND(b_BDVSA!G1264&lt;&gt;"",b_BDVSA!G1264&lt;&gt;0)=TRUE,IF(b_BDVSA!G1264&gt;0,"D","A"),"")</f>
        <v/>
      </c>
      <c r="I1264" s="125" t="str">
        <f>IF(b_BDVSA!H1264&lt;&gt;"",ABS(b_BDVSA!H1264),"")</f>
        <v/>
      </c>
      <c r="J1264" s="125" t="str">
        <f>IF(AND(b_BDVSA!H1264&lt;&gt;"",b_BDVSA!H1264&lt;&gt;0)=TRUE,IF(b_BDVSA!H1264&gt;0,"D","A"),"")</f>
        <v/>
      </c>
      <c r="K1264" s="126" t="str">
        <f>IF(b_BDVSA!I1264&lt;&gt;"",ABS(b_BDVSA!I1264),"")</f>
        <v/>
      </c>
      <c r="L1264" s="125" t="str">
        <f>IF(b_BDVSA!L1264&lt;&gt;"",ABS(b_BDVSA!L1264),"")</f>
        <v/>
      </c>
      <c r="M1264" s="125" t="str">
        <f>IF(AND(b_BDVSA!L1264&lt;&gt;"",b_BDVSA!L1264&lt;&gt;0)=TRUE,IF(b_BDVSA!L1264&gt;0,"D","A"),"")</f>
        <v/>
      </c>
      <c r="N1264" s="125" t="str">
        <f>IF(b_BDVSA!M1264&lt;&gt;"",ABS(b_BDVSA!M1264),"")</f>
        <v/>
      </c>
      <c r="O1264" s="125" t="str">
        <f>IF(AND(b_BDVSA!M1264&lt;&gt;"",b_BDVSA!M1264&lt;&gt;0)=TRUE,IF(b_BDVSA!M1264&gt;0,"D","A"),"")</f>
        <v/>
      </c>
      <c r="P1264" s="126" t="str">
        <f>IF(b_BDVSA!N1264&lt;&gt;"",ABS(b_BDVSA!N1264),"")</f>
        <v/>
      </c>
      <c r="Q1264" s="125" t="str">
        <f>IF(b_BDVSA!Q1264&lt;&gt;"",ABS(b_BDVSA!Q1264),"")</f>
        <v/>
      </c>
      <c r="R1264" s="125" t="str">
        <f>IF(AND(b_BDVSA!Q1264&lt;&gt;"",b_BDVSA!Q1264&lt;&gt;0)=TRUE,IF(b_BDVSA!Q1264&gt;0,"D","A"),"")</f>
        <v/>
      </c>
      <c r="S1264" s="125" t="str">
        <f>IF(b_BDVSA!R1264&lt;&gt;"",ABS(b_BDVSA!R1264),"")</f>
        <v/>
      </c>
      <c r="T1264" s="125" t="str">
        <f>IF(AND(b_BDVSA!R1264&lt;&gt;"",b_BDVSA!R1264&lt;&gt;0)=TRUE,IF(b_BDVSA!R1264&gt;0,"D","A"),"")</f>
        <v/>
      </c>
      <c r="U1264" s="126" t="str">
        <f>IF(b_BDVSA!S1264&lt;&gt;"",ABS(b_BDVSA!S1264),"")</f>
        <v/>
      </c>
      <c r="V1264" s="125" t="str">
        <f>IF(b_BDVSA!V1264&lt;&gt;"",ABS(b_BDVSA!V1264),"")</f>
        <v/>
      </c>
      <c r="W1264" s="125" t="str">
        <f>IF(AND(b_BDVSA!V1264&lt;&gt;"",b_BDVSA!V1264&lt;&gt;0)=TRUE,IF(b_BDVSA!V1264&gt;0,"D","A"),"")</f>
        <v/>
      </c>
      <c r="X1264" s="125" t="str">
        <f>IF(b_BDVSA!W1264&lt;&gt;"",ABS(b_BDVSA!W1264),"")</f>
        <v/>
      </c>
      <c r="Y1264" s="125" t="str">
        <f>IF(AND(b_BDVSA!W1264&lt;&gt;"",b_BDVSA!W1264&lt;&gt;0)=TRUE,IF(b_BDVSA!W1264&gt;0,"D","A"),"")</f>
        <v/>
      </c>
      <c r="Z1264" s="126" t="str">
        <f>IF(b_BDVSA!X1264&lt;&gt;"",ABS(b_BDVSA!X1264),"")</f>
        <v/>
      </c>
    </row>
    <row r="1265" spans="1:26">
      <c r="A1265" s="117" t="str">
        <f>IF(dati_pdc!A1261&lt;&gt;"",IF(dati_pdc!D1261=1,RIGHT(dati_pdc!A1261,dati_pdc!E1261),dati_pdc!A1261),"")</f>
        <v/>
      </c>
      <c r="B1265" s="117" t="str">
        <f>IF(dati_pdc!B1261&lt;&gt;"",dati_pdc!B1261,"")</f>
        <v/>
      </c>
      <c r="C1265" s="117" t="str">
        <f>IF(dati_pdc!C1261&lt;&gt;"",dati_pdc!C1261,"")</f>
        <v/>
      </c>
      <c r="D1265" s="117" t="str">
        <f>IF(dati_pdc!D1261&lt;&gt;"",dati_pdc!D1261,"")</f>
        <v/>
      </c>
      <c r="E1265" s="125" t="str">
        <f>IF(b_BDVSA!F1265&lt;&gt;"",ABS(b_BDVSA!F1265),"")</f>
        <v/>
      </c>
      <c r="F1265" s="125" t="str">
        <f>IF(AND(b_BDVSA!F1265&lt;&gt;"",b_BDVSA!F1265&lt;&gt;0)=TRUE,IF(b_BDVSA!F1265&gt;0,"D","A"),"")</f>
        <v/>
      </c>
      <c r="G1265" s="125" t="str">
        <f>IF(b_BDVSA!G1265&lt;&gt;"",ABS(b_BDVSA!G1265),"")</f>
        <v/>
      </c>
      <c r="H1265" s="125" t="str">
        <f>IF(AND(b_BDVSA!G1265&lt;&gt;"",b_BDVSA!G1265&lt;&gt;0)=TRUE,IF(b_BDVSA!G1265&gt;0,"D","A"),"")</f>
        <v/>
      </c>
      <c r="I1265" s="125" t="str">
        <f>IF(b_BDVSA!H1265&lt;&gt;"",ABS(b_BDVSA!H1265),"")</f>
        <v/>
      </c>
      <c r="J1265" s="125" t="str">
        <f>IF(AND(b_BDVSA!H1265&lt;&gt;"",b_BDVSA!H1265&lt;&gt;0)=TRUE,IF(b_BDVSA!H1265&gt;0,"D","A"),"")</f>
        <v/>
      </c>
      <c r="K1265" s="126" t="str">
        <f>IF(b_BDVSA!I1265&lt;&gt;"",ABS(b_BDVSA!I1265),"")</f>
        <v/>
      </c>
      <c r="L1265" s="125" t="str">
        <f>IF(b_BDVSA!L1265&lt;&gt;"",ABS(b_BDVSA!L1265),"")</f>
        <v/>
      </c>
      <c r="M1265" s="125" t="str">
        <f>IF(AND(b_BDVSA!L1265&lt;&gt;"",b_BDVSA!L1265&lt;&gt;0)=TRUE,IF(b_BDVSA!L1265&gt;0,"D","A"),"")</f>
        <v/>
      </c>
      <c r="N1265" s="125" t="str">
        <f>IF(b_BDVSA!M1265&lt;&gt;"",ABS(b_BDVSA!M1265),"")</f>
        <v/>
      </c>
      <c r="O1265" s="125" t="str">
        <f>IF(AND(b_BDVSA!M1265&lt;&gt;"",b_BDVSA!M1265&lt;&gt;0)=TRUE,IF(b_BDVSA!M1265&gt;0,"D","A"),"")</f>
        <v/>
      </c>
      <c r="P1265" s="126" t="str">
        <f>IF(b_BDVSA!N1265&lt;&gt;"",ABS(b_BDVSA!N1265),"")</f>
        <v/>
      </c>
      <c r="Q1265" s="125" t="str">
        <f>IF(b_BDVSA!Q1265&lt;&gt;"",ABS(b_BDVSA!Q1265),"")</f>
        <v/>
      </c>
      <c r="R1265" s="125" t="str">
        <f>IF(AND(b_BDVSA!Q1265&lt;&gt;"",b_BDVSA!Q1265&lt;&gt;0)=TRUE,IF(b_BDVSA!Q1265&gt;0,"D","A"),"")</f>
        <v/>
      </c>
      <c r="S1265" s="125" t="str">
        <f>IF(b_BDVSA!R1265&lt;&gt;"",ABS(b_BDVSA!R1265),"")</f>
        <v/>
      </c>
      <c r="T1265" s="125" t="str">
        <f>IF(AND(b_BDVSA!R1265&lt;&gt;"",b_BDVSA!R1265&lt;&gt;0)=TRUE,IF(b_BDVSA!R1265&gt;0,"D","A"),"")</f>
        <v/>
      </c>
      <c r="U1265" s="126" t="str">
        <f>IF(b_BDVSA!S1265&lt;&gt;"",ABS(b_BDVSA!S1265),"")</f>
        <v/>
      </c>
      <c r="V1265" s="125" t="str">
        <f>IF(b_BDVSA!V1265&lt;&gt;"",ABS(b_BDVSA!V1265),"")</f>
        <v/>
      </c>
      <c r="W1265" s="125" t="str">
        <f>IF(AND(b_BDVSA!V1265&lt;&gt;"",b_BDVSA!V1265&lt;&gt;0)=TRUE,IF(b_BDVSA!V1265&gt;0,"D","A"),"")</f>
        <v/>
      </c>
      <c r="X1265" s="125" t="str">
        <f>IF(b_BDVSA!W1265&lt;&gt;"",ABS(b_BDVSA!W1265),"")</f>
        <v/>
      </c>
      <c r="Y1265" s="125" t="str">
        <f>IF(AND(b_BDVSA!W1265&lt;&gt;"",b_BDVSA!W1265&lt;&gt;0)=TRUE,IF(b_BDVSA!W1265&gt;0,"D","A"),"")</f>
        <v/>
      </c>
      <c r="Z1265" s="126" t="str">
        <f>IF(b_BDVSA!X1265&lt;&gt;"",ABS(b_BDVSA!X1265),"")</f>
        <v/>
      </c>
    </row>
    <row r="1266" spans="1:26">
      <c r="A1266" s="117" t="str">
        <f>IF(dati_pdc!A1262&lt;&gt;"",IF(dati_pdc!D1262=1,RIGHT(dati_pdc!A1262,dati_pdc!E1262),dati_pdc!A1262),"")</f>
        <v/>
      </c>
      <c r="B1266" s="117" t="str">
        <f>IF(dati_pdc!B1262&lt;&gt;"",dati_pdc!B1262,"")</f>
        <v/>
      </c>
      <c r="C1266" s="117" t="str">
        <f>IF(dati_pdc!C1262&lt;&gt;"",dati_pdc!C1262,"")</f>
        <v/>
      </c>
      <c r="D1266" s="117" t="str">
        <f>IF(dati_pdc!D1262&lt;&gt;"",dati_pdc!D1262,"")</f>
        <v/>
      </c>
      <c r="E1266" s="125" t="str">
        <f>IF(b_BDVSA!F1266&lt;&gt;"",ABS(b_BDVSA!F1266),"")</f>
        <v/>
      </c>
      <c r="F1266" s="125" t="str">
        <f>IF(AND(b_BDVSA!F1266&lt;&gt;"",b_BDVSA!F1266&lt;&gt;0)=TRUE,IF(b_BDVSA!F1266&gt;0,"D","A"),"")</f>
        <v/>
      </c>
      <c r="G1266" s="125" t="str">
        <f>IF(b_BDVSA!G1266&lt;&gt;"",ABS(b_BDVSA!G1266),"")</f>
        <v/>
      </c>
      <c r="H1266" s="125" t="str">
        <f>IF(AND(b_BDVSA!G1266&lt;&gt;"",b_BDVSA!G1266&lt;&gt;0)=TRUE,IF(b_BDVSA!G1266&gt;0,"D","A"),"")</f>
        <v/>
      </c>
      <c r="I1266" s="125" t="str">
        <f>IF(b_BDVSA!H1266&lt;&gt;"",ABS(b_BDVSA!H1266),"")</f>
        <v/>
      </c>
      <c r="J1266" s="125" t="str">
        <f>IF(AND(b_BDVSA!H1266&lt;&gt;"",b_BDVSA!H1266&lt;&gt;0)=TRUE,IF(b_BDVSA!H1266&gt;0,"D","A"),"")</f>
        <v/>
      </c>
      <c r="K1266" s="126" t="str">
        <f>IF(b_BDVSA!I1266&lt;&gt;"",ABS(b_BDVSA!I1266),"")</f>
        <v/>
      </c>
      <c r="L1266" s="125" t="str">
        <f>IF(b_BDVSA!L1266&lt;&gt;"",ABS(b_BDVSA!L1266),"")</f>
        <v/>
      </c>
      <c r="M1266" s="125" t="str">
        <f>IF(AND(b_BDVSA!L1266&lt;&gt;"",b_BDVSA!L1266&lt;&gt;0)=TRUE,IF(b_BDVSA!L1266&gt;0,"D","A"),"")</f>
        <v/>
      </c>
      <c r="N1266" s="125" t="str">
        <f>IF(b_BDVSA!M1266&lt;&gt;"",ABS(b_BDVSA!M1266),"")</f>
        <v/>
      </c>
      <c r="O1266" s="125" t="str">
        <f>IF(AND(b_BDVSA!M1266&lt;&gt;"",b_BDVSA!M1266&lt;&gt;0)=TRUE,IF(b_BDVSA!M1266&gt;0,"D","A"),"")</f>
        <v/>
      </c>
      <c r="P1266" s="126" t="str">
        <f>IF(b_BDVSA!N1266&lt;&gt;"",ABS(b_BDVSA!N1266),"")</f>
        <v/>
      </c>
      <c r="Q1266" s="125" t="str">
        <f>IF(b_BDVSA!Q1266&lt;&gt;"",ABS(b_BDVSA!Q1266),"")</f>
        <v/>
      </c>
      <c r="R1266" s="125" t="str">
        <f>IF(AND(b_BDVSA!Q1266&lt;&gt;"",b_BDVSA!Q1266&lt;&gt;0)=TRUE,IF(b_BDVSA!Q1266&gt;0,"D","A"),"")</f>
        <v/>
      </c>
      <c r="S1266" s="125" t="str">
        <f>IF(b_BDVSA!R1266&lt;&gt;"",ABS(b_BDVSA!R1266),"")</f>
        <v/>
      </c>
      <c r="T1266" s="125" t="str">
        <f>IF(AND(b_BDVSA!R1266&lt;&gt;"",b_BDVSA!R1266&lt;&gt;0)=TRUE,IF(b_BDVSA!R1266&gt;0,"D","A"),"")</f>
        <v/>
      </c>
      <c r="U1266" s="126" t="str">
        <f>IF(b_BDVSA!S1266&lt;&gt;"",ABS(b_BDVSA!S1266),"")</f>
        <v/>
      </c>
      <c r="V1266" s="125" t="str">
        <f>IF(b_BDVSA!V1266&lt;&gt;"",ABS(b_BDVSA!V1266),"")</f>
        <v/>
      </c>
      <c r="W1266" s="125" t="str">
        <f>IF(AND(b_BDVSA!V1266&lt;&gt;"",b_BDVSA!V1266&lt;&gt;0)=TRUE,IF(b_BDVSA!V1266&gt;0,"D","A"),"")</f>
        <v/>
      </c>
      <c r="X1266" s="125" t="str">
        <f>IF(b_BDVSA!W1266&lt;&gt;"",ABS(b_BDVSA!W1266),"")</f>
        <v/>
      </c>
      <c r="Y1266" s="125" t="str">
        <f>IF(AND(b_BDVSA!W1266&lt;&gt;"",b_BDVSA!W1266&lt;&gt;0)=TRUE,IF(b_BDVSA!W1266&gt;0,"D","A"),"")</f>
        <v/>
      </c>
      <c r="Z1266" s="126" t="str">
        <f>IF(b_BDVSA!X1266&lt;&gt;"",ABS(b_BDVSA!X1266),"")</f>
        <v/>
      </c>
    </row>
    <row r="1267" spans="1:26">
      <c r="A1267" s="117" t="str">
        <f>IF(dati_pdc!A1263&lt;&gt;"",IF(dati_pdc!D1263=1,RIGHT(dati_pdc!A1263,dati_pdc!E1263),dati_pdc!A1263),"")</f>
        <v/>
      </c>
      <c r="B1267" s="117" t="str">
        <f>IF(dati_pdc!B1263&lt;&gt;"",dati_pdc!B1263,"")</f>
        <v/>
      </c>
      <c r="C1267" s="117" t="str">
        <f>IF(dati_pdc!C1263&lt;&gt;"",dati_pdc!C1263,"")</f>
        <v/>
      </c>
      <c r="D1267" s="117" t="str">
        <f>IF(dati_pdc!D1263&lt;&gt;"",dati_pdc!D1263,"")</f>
        <v/>
      </c>
      <c r="E1267" s="125" t="str">
        <f>IF(b_BDVSA!F1267&lt;&gt;"",ABS(b_BDVSA!F1267),"")</f>
        <v/>
      </c>
      <c r="F1267" s="125" t="str">
        <f>IF(AND(b_BDVSA!F1267&lt;&gt;"",b_BDVSA!F1267&lt;&gt;0)=TRUE,IF(b_BDVSA!F1267&gt;0,"D","A"),"")</f>
        <v/>
      </c>
      <c r="G1267" s="125" t="str">
        <f>IF(b_BDVSA!G1267&lt;&gt;"",ABS(b_BDVSA!G1267),"")</f>
        <v/>
      </c>
      <c r="H1267" s="125" t="str">
        <f>IF(AND(b_BDVSA!G1267&lt;&gt;"",b_BDVSA!G1267&lt;&gt;0)=TRUE,IF(b_BDVSA!G1267&gt;0,"D","A"),"")</f>
        <v/>
      </c>
      <c r="I1267" s="125" t="str">
        <f>IF(b_BDVSA!H1267&lt;&gt;"",ABS(b_BDVSA!H1267),"")</f>
        <v/>
      </c>
      <c r="J1267" s="125" t="str">
        <f>IF(AND(b_BDVSA!H1267&lt;&gt;"",b_BDVSA!H1267&lt;&gt;0)=TRUE,IF(b_BDVSA!H1267&gt;0,"D","A"),"")</f>
        <v/>
      </c>
      <c r="K1267" s="126" t="str">
        <f>IF(b_BDVSA!I1267&lt;&gt;"",ABS(b_BDVSA!I1267),"")</f>
        <v/>
      </c>
      <c r="L1267" s="125" t="str">
        <f>IF(b_BDVSA!L1267&lt;&gt;"",ABS(b_BDVSA!L1267),"")</f>
        <v/>
      </c>
      <c r="M1267" s="125" t="str">
        <f>IF(AND(b_BDVSA!L1267&lt;&gt;"",b_BDVSA!L1267&lt;&gt;0)=TRUE,IF(b_BDVSA!L1267&gt;0,"D","A"),"")</f>
        <v/>
      </c>
      <c r="N1267" s="125" t="str">
        <f>IF(b_BDVSA!M1267&lt;&gt;"",ABS(b_BDVSA!M1267),"")</f>
        <v/>
      </c>
      <c r="O1267" s="125" t="str">
        <f>IF(AND(b_BDVSA!M1267&lt;&gt;"",b_BDVSA!M1267&lt;&gt;0)=TRUE,IF(b_BDVSA!M1267&gt;0,"D","A"),"")</f>
        <v/>
      </c>
      <c r="P1267" s="126" t="str">
        <f>IF(b_BDVSA!N1267&lt;&gt;"",ABS(b_BDVSA!N1267),"")</f>
        <v/>
      </c>
      <c r="Q1267" s="125" t="str">
        <f>IF(b_BDVSA!Q1267&lt;&gt;"",ABS(b_BDVSA!Q1267),"")</f>
        <v/>
      </c>
      <c r="R1267" s="125" t="str">
        <f>IF(AND(b_BDVSA!Q1267&lt;&gt;"",b_BDVSA!Q1267&lt;&gt;0)=TRUE,IF(b_BDVSA!Q1267&gt;0,"D","A"),"")</f>
        <v/>
      </c>
      <c r="S1267" s="125" t="str">
        <f>IF(b_BDVSA!R1267&lt;&gt;"",ABS(b_BDVSA!R1267),"")</f>
        <v/>
      </c>
      <c r="T1267" s="125" t="str">
        <f>IF(AND(b_BDVSA!R1267&lt;&gt;"",b_BDVSA!R1267&lt;&gt;0)=TRUE,IF(b_BDVSA!R1267&gt;0,"D","A"),"")</f>
        <v/>
      </c>
      <c r="U1267" s="126" t="str">
        <f>IF(b_BDVSA!S1267&lt;&gt;"",ABS(b_BDVSA!S1267),"")</f>
        <v/>
      </c>
      <c r="V1267" s="125" t="str">
        <f>IF(b_BDVSA!V1267&lt;&gt;"",ABS(b_BDVSA!V1267),"")</f>
        <v/>
      </c>
      <c r="W1267" s="125" t="str">
        <f>IF(AND(b_BDVSA!V1267&lt;&gt;"",b_BDVSA!V1267&lt;&gt;0)=TRUE,IF(b_BDVSA!V1267&gt;0,"D","A"),"")</f>
        <v/>
      </c>
      <c r="X1267" s="125" t="str">
        <f>IF(b_BDVSA!W1267&lt;&gt;"",ABS(b_BDVSA!W1267),"")</f>
        <v/>
      </c>
      <c r="Y1267" s="125" t="str">
        <f>IF(AND(b_BDVSA!W1267&lt;&gt;"",b_BDVSA!W1267&lt;&gt;0)=TRUE,IF(b_BDVSA!W1267&gt;0,"D","A"),"")</f>
        <v/>
      </c>
      <c r="Z1267" s="126" t="str">
        <f>IF(b_BDVSA!X1267&lt;&gt;"",ABS(b_BDVSA!X1267),"")</f>
        <v/>
      </c>
    </row>
    <row r="1268" spans="1:26">
      <c r="A1268" s="117" t="str">
        <f>IF(dati_pdc!A1264&lt;&gt;"",IF(dati_pdc!D1264=1,RIGHT(dati_pdc!A1264,dati_pdc!E1264),dati_pdc!A1264),"")</f>
        <v/>
      </c>
      <c r="B1268" s="117" t="str">
        <f>IF(dati_pdc!B1264&lt;&gt;"",dati_pdc!B1264,"")</f>
        <v/>
      </c>
      <c r="C1268" s="117" t="str">
        <f>IF(dati_pdc!C1264&lt;&gt;"",dati_pdc!C1264,"")</f>
        <v/>
      </c>
      <c r="D1268" s="117" t="str">
        <f>IF(dati_pdc!D1264&lt;&gt;"",dati_pdc!D1264,"")</f>
        <v/>
      </c>
      <c r="E1268" s="125" t="str">
        <f>IF(b_BDVSA!F1268&lt;&gt;"",ABS(b_BDVSA!F1268),"")</f>
        <v/>
      </c>
      <c r="F1268" s="125" t="str">
        <f>IF(AND(b_BDVSA!F1268&lt;&gt;"",b_BDVSA!F1268&lt;&gt;0)=TRUE,IF(b_BDVSA!F1268&gt;0,"D","A"),"")</f>
        <v/>
      </c>
      <c r="G1268" s="125" t="str">
        <f>IF(b_BDVSA!G1268&lt;&gt;"",ABS(b_BDVSA!G1268),"")</f>
        <v/>
      </c>
      <c r="H1268" s="125" t="str">
        <f>IF(AND(b_BDVSA!G1268&lt;&gt;"",b_BDVSA!G1268&lt;&gt;0)=TRUE,IF(b_BDVSA!G1268&gt;0,"D","A"),"")</f>
        <v/>
      </c>
      <c r="I1268" s="125" t="str">
        <f>IF(b_BDVSA!H1268&lt;&gt;"",ABS(b_BDVSA!H1268),"")</f>
        <v/>
      </c>
      <c r="J1268" s="125" t="str">
        <f>IF(AND(b_BDVSA!H1268&lt;&gt;"",b_BDVSA!H1268&lt;&gt;0)=TRUE,IF(b_BDVSA!H1268&gt;0,"D","A"),"")</f>
        <v/>
      </c>
      <c r="K1268" s="126" t="str">
        <f>IF(b_BDVSA!I1268&lt;&gt;"",ABS(b_BDVSA!I1268),"")</f>
        <v/>
      </c>
      <c r="L1268" s="125" t="str">
        <f>IF(b_BDVSA!L1268&lt;&gt;"",ABS(b_BDVSA!L1268),"")</f>
        <v/>
      </c>
      <c r="M1268" s="125" t="str">
        <f>IF(AND(b_BDVSA!L1268&lt;&gt;"",b_BDVSA!L1268&lt;&gt;0)=TRUE,IF(b_BDVSA!L1268&gt;0,"D","A"),"")</f>
        <v/>
      </c>
      <c r="N1268" s="125" t="str">
        <f>IF(b_BDVSA!M1268&lt;&gt;"",ABS(b_BDVSA!M1268),"")</f>
        <v/>
      </c>
      <c r="O1268" s="125" t="str">
        <f>IF(AND(b_BDVSA!M1268&lt;&gt;"",b_BDVSA!M1268&lt;&gt;0)=TRUE,IF(b_BDVSA!M1268&gt;0,"D","A"),"")</f>
        <v/>
      </c>
      <c r="P1268" s="126" t="str">
        <f>IF(b_BDVSA!N1268&lt;&gt;"",ABS(b_BDVSA!N1268),"")</f>
        <v/>
      </c>
      <c r="Q1268" s="125" t="str">
        <f>IF(b_BDVSA!Q1268&lt;&gt;"",ABS(b_BDVSA!Q1268),"")</f>
        <v/>
      </c>
      <c r="R1268" s="125" t="str">
        <f>IF(AND(b_BDVSA!Q1268&lt;&gt;"",b_BDVSA!Q1268&lt;&gt;0)=TRUE,IF(b_BDVSA!Q1268&gt;0,"D","A"),"")</f>
        <v/>
      </c>
      <c r="S1268" s="125" t="str">
        <f>IF(b_BDVSA!R1268&lt;&gt;"",ABS(b_BDVSA!R1268),"")</f>
        <v/>
      </c>
      <c r="T1268" s="125" t="str">
        <f>IF(AND(b_BDVSA!R1268&lt;&gt;"",b_BDVSA!R1268&lt;&gt;0)=TRUE,IF(b_BDVSA!R1268&gt;0,"D","A"),"")</f>
        <v/>
      </c>
      <c r="U1268" s="126" t="str">
        <f>IF(b_BDVSA!S1268&lt;&gt;"",ABS(b_BDVSA!S1268),"")</f>
        <v/>
      </c>
      <c r="V1268" s="125" t="str">
        <f>IF(b_BDVSA!V1268&lt;&gt;"",ABS(b_BDVSA!V1268),"")</f>
        <v/>
      </c>
      <c r="W1268" s="125" t="str">
        <f>IF(AND(b_BDVSA!V1268&lt;&gt;"",b_BDVSA!V1268&lt;&gt;0)=TRUE,IF(b_BDVSA!V1268&gt;0,"D","A"),"")</f>
        <v/>
      </c>
      <c r="X1268" s="125" t="str">
        <f>IF(b_BDVSA!W1268&lt;&gt;"",ABS(b_BDVSA!W1268),"")</f>
        <v/>
      </c>
      <c r="Y1268" s="125" t="str">
        <f>IF(AND(b_BDVSA!W1268&lt;&gt;"",b_BDVSA!W1268&lt;&gt;0)=TRUE,IF(b_BDVSA!W1268&gt;0,"D","A"),"")</f>
        <v/>
      </c>
      <c r="Z1268" s="126" t="str">
        <f>IF(b_BDVSA!X1268&lt;&gt;"",ABS(b_BDVSA!X1268),"")</f>
        <v/>
      </c>
    </row>
    <row r="1269" spans="1:26">
      <c r="A1269" s="117" t="str">
        <f>IF(dati_pdc!A1265&lt;&gt;"",IF(dati_pdc!D1265=1,RIGHT(dati_pdc!A1265,dati_pdc!E1265),dati_pdc!A1265),"")</f>
        <v/>
      </c>
      <c r="B1269" s="117" t="str">
        <f>IF(dati_pdc!B1265&lt;&gt;"",dati_pdc!B1265,"")</f>
        <v/>
      </c>
      <c r="C1269" s="117" t="str">
        <f>IF(dati_pdc!C1265&lt;&gt;"",dati_pdc!C1265,"")</f>
        <v/>
      </c>
      <c r="D1269" s="117" t="str">
        <f>IF(dati_pdc!D1265&lt;&gt;"",dati_pdc!D1265,"")</f>
        <v/>
      </c>
      <c r="E1269" s="125" t="str">
        <f>IF(b_BDVSA!F1269&lt;&gt;"",ABS(b_BDVSA!F1269),"")</f>
        <v/>
      </c>
      <c r="F1269" s="125" t="str">
        <f>IF(AND(b_BDVSA!F1269&lt;&gt;"",b_BDVSA!F1269&lt;&gt;0)=TRUE,IF(b_BDVSA!F1269&gt;0,"D","A"),"")</f>
        <v/>
      </c>
      <c r="G1269" s="125" t="str">
        <f>IF(b_BDVSA!G1269&lt;&gt;"",ABS(b_BDVSA!G1269),"")</f>
        <v/>
      </c>
      <c r="H1269" s="125" t="str">
        <f>IF(AND(b_BDVSA!G1269&lt;&gt;"",b_BDVSA!G1269&lt;&gt;0)=TRUE,IF(b_BDVSA!G1269&gt;0,"D","A"),"")</f>
        <v/>
      </c>
      <c r="I1269" s="125" t="str">
        <f>IF(b_BDVSA!H1269&lt;&gt;"",ABS(b_BDVSA!H1269),"")</f>
        <v/>
      </c>
      <c r="J1269" s="125" t="str">
        <f>IF(AND(b_BDVSA!H1269&lt;&gt;"",b_BDVSA!H1269&lt;&gt;0)=TRUE,IF(b_BDVSA!H1269&gt;0,"D","A"),"")</f>
        <v/>
      </c>
      <c r="K1269" s="126" t="str">
        <f>IF(b_BDVSA!I1269&lt;&gt;"",ABS(b_BDVSA!I1269),"")</f>
        <v/>
      </c>
      <c r="L1269" s="125" t="str">
        <f>IF(b_BDVSA!L1269&lt;&gt;"",ABS(b_BDVSA!L1269),"")</f>
        <v/>
      </c>
      <c r="M1269" s="125" t="str">
        <f>IF(AND(b_BDVSA!L1269&lt;&gt;"",b_BDVSA!L1269&lt;&gt;0)=TRUE,IF(b_BDVSA!L1269&gt;0,"D","A"),"")</f>
        <v/>
      </c>
      <c r="N1269" s="125" t="str">
        <f>IF(b_BDVSA!M1269&lt;&gt;"",ABS(b_BDVSA!M1269),"")</f>
        <v/>
      </c>
      <c r="O1269" s="125" t="str">
        <f>IF(AND(b_BDVSA!M1269&lt;&gt;"",b_BDVSA!M1269&lt;&gt;0)=TRUE,IF(b_BDVSA!M1269&gt;0,"D","A"),"")</f>
        <v/>
      </c>
      <c r="P1269" s="126" t="str">
        <f>IF(b_BDVSA!N1269&lt;&gt;"",ABS(b_BDVSA!N1269),"")</f>
        <v/>
      </c>
      <c r="Q1269" s="125" t="str">
        <f>IF(b_BDVSA!Q1269&lt;&gt;"",ABS(b_BDVSA!Q1269),"")</f>
        <v/>
      </c>
      <c r="R1269" s="125" t="str">
        <f>IF(AND(b_BDVSA!Q1269&lt;&gt;"",b_BDVSA!Q1269&lt;&gt;0)=TRUE,IF(b_BDVSA!Q1269&gt;0,"D","A"),"")</f>
        <v/>
      </c>
      <c r="S1269" s="125" t="str">
        <f>IF(b_BDVSA!R1269&lt;&gt;"",ABS(b_BDVSA!R1269),"")</f>
        <v/>
      </c>
      <c r="T1269" s="125" t="str">
        <f>IF(AND(b_BDVSA!R1269&lt;&gt;"",b_BDVSA!R1269&lt;&gt;0)=TRUE,IF(b_BDVSA!R1269&gt;0,"D","A"),"")</f>
        <v/>
      </c>
      <c r="U1269" s="126" t="str">
        <f>IF(b_BDVSA!S1269&lt;&gt;"",ABS(b_BDVSA!S1269),"")</f>
        <v/>
      </c>
      <c r="V1269" s="125" t="str">
        <f>IF(b_BDVSA!V1269&lt;&gt;"",ABS(b_BDVSA!V1269),"")</f>
        <v/>
      </c>
      <c r="W1269" s="125" t="str">
        <f>IF(AND(b_BDVSA!V1269&lt;&gt;"",b_BDVSA!V1269&lt;&gt;0)=TRUE,IF(b_BDVSA!V1269&gt;0,"D","A"),"")</f>
        <v/>
      </c>
      <c r="X1269" s="125" t="str">
        <f>IF(b_BDVSA!W1269&lt;&gt;"",ABS(b_BDVSA!W1269),"")</f>
        <v/>
      </c>
      <c r="Y1269" s="125" t="str">
        <f>IF(AND(b_BDVSA!W1269&lt;&gt;"",b_BDVSA!W1269&lt;&gt;0)=TRUE,IF(b_BDVSA!W1269&gt;0,"D","A"),"")</f>
        <v/>
      </c>
      <c r="Z1269" s="126" t="str">
        <f>IF(b_BDVSA!X1269&lt;&gt;"",ABS(b_BDVSA!X1269),"")</f>
        <v/>
      </c>
    </row>
    <row r="1270" spans="1:26">
      <c r="A1270" s="117" t="str">
        <f>IF(dati_pdc!A1266&lt;&gt;"",IF(dati_pdc!D1266=1,RIGHT(dati_pdc!A1266,dati_pdc!E1266),dati_pdc!A1266),"")</f>
        <v/>
      </c>
      <c r="B1270" s="117" t="str">
        <f>IF(dati_pdc!B1266&lt;&gt;"",dati_pdc!B1266,"")</f>
        <v/>
      </c>
      <c r="C1270" s="117" t="str">
        <f>IF(dati_pdc!C1266&lt;&gt;"",dati_pdc!C1266,"")</f>
        <v/>
      </c>
      <c r="D1270" s="117" t="str">
        <f>IF(dati_pdc!D1266&lt;&gt;"",dati_pdc!D1266,"")</f>
        <v/>
      </c>
      <c r="E1270" s="125" t="str">
        <f>IF(b_BDVSA!F1270&lt;&gt;"",ABS(b_BDVSA!F1270),"")</f>
        <v/>
      </c>
      <c r="F1270" s="125" t="str">
        <f>IF(AND(b_BDVSA!F1270&lt;&gt;"",b_BDVSA!F1270&lt;&gt;0)=TRUE,IF(b_BDVSA!F1270&gt;0,"D","A"),"")</f>
        <v/>
      </c>
      <c r="G1270" s="125" t="str">
        <f>IF(b_BDVSA!G1270&lt;&gt;"",ABS(b_BDVSA!G1270),"")</f>
        <v/>
      </c>
      <c r="H1270" s="125" t="str">
        <f>IF(AND(b_BDVSA!G1270&lt;&gt;"",b_BDVSA!G1270&lt;&gt;0)=TRUE,IF(b_BDVSA!G1270&gt;0,"D","A"),"")</f>
        <v/>
      </c>
      <c r="I1270" s="125" t="str">
        <f>IF(b_BDVSA!H1270&lt;&gt;"",ABS(b_BDVSA!H1270),"")</f>
        <v/>
      </c>
      <c r="J1270" s="125" t="str">
        <f>IF(AND(b_BDVSA!H1270&lt;&gt;"",b_BDVSA!H1270&lt;&gt;0)=TRUE,IF(b_BDVSA!H1270&gt;0,"D","A"),"")</f>
        <v/>
      </c>
      <c r="K1270" s="126" t="str">
        <f>IF(b_BDVSA!I1270&lt;&gt;"",ABS(b_BDVSA!I1270),"")</f>
        <v/>
      </c>
      <c r="L1270" s="125" t="str">
        <f>IF(b_BDVSA!L1270&lt;&gt;"",ABS(b_BDVSA!L1270),"")</f>
        <v/>
      </c>
      <c r="M1270" s="125" t="str">
        <f>IF(AND(b_BDVSA!L1270&lt;&gt;"",b_BDVSA!L1270&lt;&gt;0)=TRUE,IF(b_BDVSA!L1270&gt;0,"D","A"),"")</f>
        <v/>
      </c>
      <c r="N1270" s="125" t="str">
        <f>IF(b_BDVSA!M1270&lt;&gt;"",ABS(b_BDVSA!M1270),"")</f>
        <v/>
      </c>
      <c r="O1270" s="125" t="str">
        <f>IF(AND(b_BDVSA!M1270&lt;&gt;"",b_BDVSA!M1270&lt;&gt;0)=TRUE,IF(b_BDVSA!M1270&gt;0,"D","A"),"")</f>
        <v/>
      </c>
      <c r="P1270" s="126" t="str">
        <f>IF(b_BDVSA!N1270&lt;&gt;"",ABS(b_BDVSA!N1270),"")</f>
        <v/>
      </c>
      <c r="Q1270" s="125" t="str">
        <f>IF(b_BDVSA!Q1270&lt;&gt;"",ABS(b_BDVSA!Q1270),"")</f>
        <v/>
      </c>
      <c r="R1270" s="125" t="str">
        <f>IF(AND(b_BDVSA!Q1270&lt;&gt;"",b_BDVSA!Q1270&lt;&gt;0)=TRUE,IF(b_BDVSA!Q1270&gt;0,"D","A"),"")</f>
        <v/>
      </c>
      <c r="S1270" s="125" t="str">
        <f>IF(b_BDVSA!R1270&lt;&gt;"",ABS(b_BDVSA!R1270),"")</f>
        <v/>
      </c>
      <c r="T1270" s="125" t="str">
        <f>IF(AND(b_BDVSA!R1270&lt;&gt;"",b_BDVSA!R1270&lt;&gt;0)=TRUE,IF(b_BDVSA!R1270&gt;0,"D","A"),"")</f>
        <v/>
      </c>
      <c r="U1270" s="126" t="str">
        <f>IF(b_BDVSA!S1270&lt;&gt;"",ABS(b_BDVSA!S1270),"")</f>
        <v/>
      </c>
      <c r="V1270" s="125" t="str">
        <f>IF(b_BDVSA!V1270&lt;&gt;"",ABS(b_BDVSA!V1270),"")</f>
        <v/>
      </c>
      <c r="W1270" s="125" t="str">
        <f>IF(AND(b_BDVSA!V1270&lt;&gt;"",b_BDVSA!V1270&lt;&gt;0)=TRUE,IF(b_BDVSA!V1270&gt;0,"D","A"),"")</f>
        <v/>
      </c>
      <c r="X1270" s="125" t="str">
        <f>IF(b_BDVSA!W1270&lt;&gt;"",ABS(b_BDVSA!W1270),"")</f>
        <v/>
      </c>
      <c r="Y1270" s="125" t="str">
        <f>IF(AND(b_BDVSA!W1270&lt;&gt;"",b_BDVSA!W1270&lt;&gt;0)=TRUE,IF(b_BDVSA!W1270&gt;0,"D","A"),"")</f>
        <v/>
      </c>
      <c r="Z1270" s="126" t="str">
        <f>IF(b_BDVSA!X1270&lt;&gt;"",ABS(b_BDVSA!X1270),"")</f>
        <v/>
      </c>
    </row>
    <row r="1271" spans="1:26">
      <c r="A1271" s="117" t="str">
        <f>IF(dati_pdc!A1267&lt;&gt;"",IF(dati_pdc!D1267=1,RIGHT(dati_pdc!A1267,dati_pdc!E1267),dati_pdc!A1267),"")</f>
        <v/>
      </c>
      <c r="B1271" s="117" t="str">
        <f>IF(dati_pdc!B1267&lt;&gt;"",dati_pdc!B1267,"")</f>
        <v/>
      </c>
      <c r="C1271" s="117" t="str">
        <f>IF(dati_pdc!C1267&lt;&gt;"",dati_pdc!C1267,"")</f>
        <v/>
      </c>
      <c r="D1271" s="117" t="str">
        <f>IF(dati_pdc!D1267&lt;&gt;"",dati_pdc!D1267,"")</f>
        <v/>
      </c>
      <c r="E1271" s="125" t="str">
        <f>IF(b_BDVSA!F1271&lt;&gt;"",ABS(b_BDVSA!F1271),"")</f>
        <v/>
      </c>
      <c r="F1271" s="125" t="str">
        <f>IF(AND(b_BDVSA!F1271&lt;&gt;"",b_BDVSA!F1271&lt;&gt;0)=TRUE,IF(b_BDVSA!F1271&gt;0,"D","A"),"")</f>
        <v/>
      </c>
      <c r="G1271" s="125" t="str">
        <f>IF(b_BDVSA!G1271&lt;&gt;"",ABS(b_BDVSA!G1271),"")</f>
        <v/>
      </c>
      <c r="H1271" s="125" t="str">
        <f>IF(AND(b_BDVSA!G1271&lt;&gt;"",b_BDVSA!G1271&lt;&gt;0)=TRUE,IF(b_BDVSA!G1271&gt;0,"D","A"),"")</f>
        <v/>
      </c>
      <c r="I1271" s="125" t="str">
        <f>IF(b_BDVSA!H1271&lt;&gt;"",ABS(b_BDVSA!H1271),"")</f>
        <v/>
      </c>
      <c r="J1271" s="125" t="str">
        <f>IF(AND(b_BDVSA!H1271&lt;&gt;"",b_BDVSA!H1271&lt;&gt;0)=TRUE,IF(b_BDVSA!H1271&gt;0,"D","A"),"")</f>
        <v/>
      </c>
      <c r="K1271" s="126" t="str">
        <f>IF(b_BDVSA!I1271&lt;&gt;"",ABS(b_BDVSA!I1271),"")</f>
        <v/>
      </c>
      <c r="L1271" s="125" t="str">
        <f>IF(b_BDVSA!L1271&lt;&gt;"",ABS(b_BDVSA!L1271),"")</f>
        <v/>
      </c>
      <c r="M1271" s="125" t="str">
        <f>IF(AND(b_BDVSA!L1271&lt;&gt;"",b_BDVSA!L1271&lt;&gt;0)=TRUE,IF(b_BDVSA!L1271&gt;0,"D","A"),"")</f>
        <v/>
      </c>
      <c r="N1271" s="125" t="str">
        <f>IF(b_BDVSA!M1271&lt;&gt;"",ABS(b_BDVSA!M1271),"")</f>
        <v/>
      </c>
      <c r="O1271" s="125" t="str">
        <f>IF(AND(b_BDVSA!M1271&lt;&gt;"",b_BDVSA!M1271&lt;&gt;0)=TRUE,IF(b_BDVSA!M1271&gt;0,"D","A"),"")</f>
        <v/>
      </c>
      <c r="P1271" s="126" t="str">
        <f>IF(b_BDVSA!N1271&lt;&gt;"",ABS(b_BDVSA!N1271),"")</f>
        <v/>
      </c>
      <c r="Q1271" s="125" t="str">
        <f>IF(b_BDVSA!Q1271&lt;&gt;"",ABS(b_BDVSA!Q1271),"")</f>
        <v/>
      </c>
      <c r="R1271" s="125" t="str">
        <f>IF(AND(b_BDVSA!Q1271&lt;&gt;"",b_BDVSA!Q1271&lt;&gt;0)=TRUE,IF(b_BDVSA!Q1271&gt;0,"D","A"),"")</f>
        <v/>
      </c>
      <c r="S1271" s="125" t="str">
        <f>IF(b_BDVSA!R1271&lt;&gt;"",ABS(b_BDVSA!R1271),"")</f>
        <v/>
      </c>
      <c r="T1271" s="125" t="str">
        <f>IF(AND(b_BDVSA!R1271&lt;&gt;"",b_BDVSA!R1271&lt;&gt;0)=TRUE,IF(b_BDVSA!R1271&gt;0,"D","A"),"")</f>
        <v/>
      </c>
      <c r="U1271" s="126" t="str">
        <f>IF(b_BDVSA!S1271&lt;&gt;"",ABS(b_BDVSA!S1271),"")</f>
        <v/>
      </c>
      <c r="V1271" s="125" t="str">
        <f>IF(b_BDVSA!V1271&lt;&gt;"",ABS(b_BDVSA!V1271),"")</f>
        <v/>
      </c>
      <c r="W1271" s="125" t="str">
        <f>IF(AND(b_BDVSA!V1271&lt;&gt;"",b_BDVSA!V1271&lt;&gt;0)=TRUE,IF(b_BDVSA!V1271&gt;0,"D","A"),"")</f>
        <v/>
      </c>
      <c r="X1271" s="125" t="str">
        <f>IF(b_BDVSA!W1271&lt;&gt;"",ABS(b_BDVSA!W1271),"")</f>
        <v/>
      </c>
      <c r="Y1271" s="125" t="str">
        <f>IF(AND(b_BDVSA!W1271&lt;&gt;"",b_BDVSA!W1271&lt;&gt;0)=TRUE,IF(b_BDVSA!W1271&gt;0,"D","A"),"")</f>
        <v/>
      </c>
      <c r="Z1271" s="126" t="str">
        <f>IF(b_BDVSA!X1271&lt;&gt;"",ABS(b_BDVSA!X1271),"")</f>
        <v/>
      </c>
    </row>
    <row r="1272" spans="1:26">
      <c r="A1272" s="117" t="str">
        <f>IF(dati_pdc!A1268&lt;&gt;"",IF(dati_pdc!D1268=1,RIGHT(dati_pdc!A1268,dati_pdc!E1268),dati_pdc!A1268),"")</f>
        <v/>
      </c>
      <c r="B1272" s="117" t="str">
        <f>IF(dati_pdc!B1268&lt;&gt;"",dati_pdc!B1268,"")</f>
        <v/>
      </c>
      <c r="C1272" s="117" t="str">
        <f>IF(dati_pdc!C1268&lt;&gt;"",dati_pdc!C1268,"")</f>
        <v/>
      </c>
      <c r="D1272" s="117" t="str">
        <f>IF(dati_pdc!D1268&lt;&gt;"",dati_pdc!D1268,"")</f>
        <v/>
      </c>
      <c r="E1272" s="125" t="str">
        <f>IF(b_BDVSA!F1272&lt;&gt;"",ABS(b_BDVSA!F1272),"")</f>
        <v/>
      </c>
      <c r="F1272" s="125" t="str">
        <f>IF(AND(b_BDVSA!F1272&lt;&gt;"",b_BDVSA!F1272&lt;&gt;0)=TRUE,IF(b_BDVSA!F1272&gt;0,"D","A"),"")</f>
        <v/>
      </c>
      <c r="G1272" s="125" t="str">
        <f>IF(b_BDVSA!G1272&lt;&gt;"",ABS(b_BDVSA!G1272),"")</f>
        <v/>
      </c>
      <c r="H1272" s="125" t="str">
        <f>IF(AND(b_BDVSA!G1272&lt;&gt;"",b_BDVSA!G1272&lt;&gt;0)=TRUE,IF(b_BDVSA!G1272&gt;0,"D","A"),"")</f>
        <v/>
      </c>
      <c r="I1272" s="125" t="str">
        <f>IF(b_BDVSA!H1272&lt;&gt;"",ABS(b_BDVSA!H1272),"")</f>
        <v/>
      </c>
      <c r="J1272" s="125" t="str">
        <f>IF(AND(b_BDVSA!H1272&lt;&gt;"",b_BDVSA!H1272&lt;&gt;0)=TRUE,IF(b_BDVSA!H1272&gt;0,"D","A"),"")</f>
        <v/>
      </c>
      <c r="K1272" s="126" t="str">
        <f>IF(b_BDVSA!I1272&lt;&gt;"",ABS(b_BDVSA!I1272),"")</f>
        <v/>
      </c>
      <c r="L1272" s="125" t="str">
        <f>IF(b_BDVSA!L1272&lt;&gt;"",ABS(b_BDVSA!L1272),"")</f>
        <v/>
      </c>
      <c r="M1272" s="125" t="str">
        <f>IF(AND(b_BDVSA!L1272&lt;&gt;"",b_BDVSA!L1272&lt;&gt;0)=TRUE,IF(b_BDVSA!L1272&gt;0,"D","A"),"")</f>
        <v/>
      </c>
      <c r="N1272" s="125" t="str">
        <f>IF(b_BDVSA!M1272&lt;&gt;"",ABS(b_BDVSA!M1272),"")</f>
        <v/>
      </c>
      <c r="O1272" s="125" t="str">
        <f>IF(AND(b_BDVSA!M1272&lt;&gt;"",b_BDVSA!M1272&lt;&gt;0)=TRUE,IF(b_BDVSA!M1272&gt;0,"D","A"),"")</f>
        <v/>
      </c>
      <c r="P1272" s="126" t="str">
        <f>IF(b_BDVSA!N1272&lt;&gt;"",ABS(b_BDVSA!N1272),"")</f>
        <v/>
      </c>
      <c r="Q1272" s="125" t="str">
        <f>IF(b_BDVSA!Q1272&lt;&gt;"",ABS(b_BDVSA!Q1272),"")</f>
        <v/>
      </c>
      <c r="R1272" s="125" t="str">
        <f>IF(AND(b_BDVSA!Q1272&lt;&gt;"",b_BDVSA!Q1272&lt;&gt;0)=TRUE,IF(b_BDVSA!Q1272&gt;0,"D","A"),"")</f>
        <v/>
      </c>
      <c r="S1272" s="125" t="str">
        <f>IF(b_BDVSA!R1272&lt;&gt;"",ABS(b_BDVSA!R1272),"")</f>
        <v/>
      </c>
      <c r="T1272" s="125" t="str">
        <f>IF(AND(b_BDVSA!R1272&lt;&gt;"",b_BDVSA!R1272&lt;&gt;0)=TRUE,IF(b_BDVSA!R1272&gt;0,"D","A"),"")</f>
        <v/>
      </c>
      <c r="U1272" s="126" t="str">
        <f>IF(b_BDVSA!S1272&lt;&gt;"",ABS(b_BDVSA!S1272),"")</f>
        <v/>
      </c>
      <c r="V1272" s="125" t="str">
        <f>IF(b_BDVSA!V1272&lt;&gt;"",ABS(b_BDVSA!V1272),"")</f>
        <v/>
      </c>
      <c r="W1272" s="125" t="str">
        <f>IF(AND(b_BDVSA!V1272&lt;&gt;"",b_BDVSA!V1272&lt;&gt;0)=TRUE,IF(b_BDVSA!V1272&gt;0,"D","A"),"")</f>
        <v/>
      </c>
      <c r="X1272" s="125" t="str">
        <f>IF(b_BDVSA!W1272&lt;&gt;"",ABS(b_BDVSA!W1272),"")</f>
        <v/>
      </c>
      <c r="Y1272" s="125" t="str">
        <f>IF(AND(b_BDVSA!W1272&lt;&gt;"",b_BDVSA!W1272&lt;&gt;0)=TRUE,IF(b_BDVSA!W1272&gt;0,"D","A"),"")</f>
        <v/>
      </c>
      <c r="Z1272" s="126" t="str">
        <f>IF(b_BDVSA!X1272&lt;&gt;"",ABS(b_BDVSA!X1272),"")</f>
        <v/>
      </c>
    </row>
    <row r="1273" spans="1:26">
      <c r="A1273" s="117" t="str">
        <f>IF(dati_pdc!A1269&lt;&gt;"",IF(dati_pdc!D1269=1,RIGHT(dati_pdc!A1269,dati_pdc!E1269),dati_pdc!A1269),"")</f>
        <v/>
      </c>
      <c r="B1273" s="117" t="str">
        <f>IF(dati_pdc!B1269&lt;&gt;"",dati_pdc!B1269,"")</f>
        <v/>
      </c>
      <c r="C1273" s="117" t="str">
        <f>IF(dati_pdc!C1269&lt;&gt;"",dati_pdc!C1269,"")</f>
        <v/>
      </c>
      <c r="D1273" s="117" t="str">
        <f>IF(dati_pdc!D1269&lt;&gt;"",dati_pdc!D1269,"")</f>
        <v/>
      </c>
      <c r="E1273" s="125" t="str">
        <f>IF(b_BDVSA!F1273&lt;&gt;"",ABS(b_BDVSA!F1273),"")</f>
        <v/>
      </c>
      <c r="F1273" s="125" t="str">
        <f>IF(AND(b_BDVSA!F1273&lt;&gt;"",b_BDVSA!F1273&lt;&gt;0)=TRUE,IF(b_BDVSA!F1273&gt;0,"D","A"),"")</f>
        <v/>
      </c>
      <c r="G1273" s="125" t="str">
        <f>IF(b_BDVSA!G1273&lt;&gt;"",ABS(b_BDVSA!G1273),"")</f>
        <v/>
      </c>
      <c r="H1273" s="125" t="str">
        <f>IF(AND(b_BDVSA!G1273&lt;&gt;"",b_BDVSA!G1273&lt;&gt;0)=TRUE,IF(b_BDVSA!G1273&gt;0,"D","A"),"")</f>
        <v/>
      </c>
      <c r="I1273" s="125" t="str">
        <f>IF(b_BDVSA!H1273&lt;&gt;"",ABS(b_BDVSA!H1273),"")</f>
        <v/>
      </c>
      <c r="J1273" s="125" t="str">
        <f>IF(AND(b_BDVSA!H1273&lt;&gt;"",b_BDVSA!H1273&lt;&gt;0)=TRUE,IF(b_BDVSA!H1273&gt;0,"D","A"),"")</f>
        <v/>
      </c>
      <c r="K1273" s="126" t="str">
        <f>IF(b_BDVSA!I1273&lt;&gt;"",ABS(b_BDVSA!I1273),"")</f>
        <v/>
      </c>
      <c r="L1273" s="125" t="str">
        <f>IF(b_BDVSA!L1273&lt;&gt;"",ABS(b_BDVSA!L1273),"")</f>
        <v/>
      </c>
      <c r="M1273" s="125" t="str">
        <f>IF(AND(b_BDVSA!L1273&lt;&gt;"",b_BDVSA!L1273&lt;&gt;0)=TRUE,IF(b_BDVSA!L1273&gt;0,"D","A"),"")</f>
        <v/>
      </c>
      <c r="N1273" s="125" t="str">
        <f>IF(b_BDVSA!M1273&lt;&gt;"",ABS(b_BDVSA!M1273),"")</f>
        <v/>
      </c>
      <c r="O1273" s="125" t="str">
        <f>IF(AND(b_BDVSA!M1273&lt;&gt;"",b_BDVSA!M1273&lt;&gt;0)=TRUE,IF(b_BDVSA!M1273&gt;0,"D","A"),"")</f>
        <v/>
      </c>
      <c r="P1273" s="126" t="str">
        <f>IF(b_BDVSA!N1273&lt;&gt;"",ABS(b_BDVSA!N1273),"")</f>
        <v/>
      </c>
      <c r="Q1273" s="125" t="str">
        <f>IF(b_BDVSA!Q1273&lt;&gt;"",ABS(b_BDVSA!Q1273),"")</f>
        <v/>
      </c>
      <c r="R1273" s="125" t="str">
        <f>IF(AND(b_BDVSA!Q1273&lt;&gt;"",b_BDVSA!Q1273&lt;&gt;0)=TRUE,IF(b_BDVSA!Q1273&gt;0,"D","A"),"")</f>
        <v/>
      </c>
      <c r="S1273" s="125" t="str">
        <f>IF(b_BDVSA!R1273&lt;&gt;"",ABS(b_BDVSA!R1273),"")</f>
        <v/>
      </c>
      <c r="T1273" s="125" t="str">
        <f>IF(AND(b_BDVSA!R1273&lt;&gt;"",b_BDVSA!R1273&lt;&gt;0)=TRUE,IF(b_BDVSA!R1273&gt;0,"D","A"),"")</f>
        <v/>
      </c>
      <c r="U1273" s="126" t="str">
        <f>IF(b_BDVSA!S1273&lt;&gt;"",ABS(b_BDVSA!S1273),"")</f>
        <v/>
      </c>
      <c r="V1273" s="125" t="str">
        <f>IF(b_BDVSA!V1273&lt;&gt;"",ABS(b_BDVSA!V1273),"")</f>
        <v/>
      </c>
      <c r="W1273" s="125" t="str">
        <f>IF(AND(b_BDVSA!V1273&lt;&gt;"",b_BDVSA!V1273&lt;&gt;0)=TRUE,IF(b_BDVSA!V1273&gt;0,"D","A"),"")</f>
        <v/>
      </c>
      <c r="X1273" s="125" t="str">
        <f>IF(b_BDVSA!W1273&lt;&gt;"",ABS(b_BDVSA!W1273),"")</f>
        <v/>
      </c>
      <c r="Y1273" s="125" t="str">
        <f>IF(AND(b_BDVSA!W1273&lt;&gt;"",b_BDVSA!W1273&lt;&gt;0)=TRUE,IF(b_BDVSA!W1273&gt;0,"D","A"),"")</f>
        <v/>
      </c>
      <c r="Z1273" s="126" t="str">
        <f>IF(b_BDVSA!X1273&lt;&gt;"",ABS(b_BDVSA!X1273),"")</f>
        <v/>
      </c>
    </row>
    <row r="1274" spans="1:26">
      <c r="A1274" s="117" t="str">
        <f>IF(dati_pdc!A1270&lt;&gt;"",IF(dati_pdc!D1270=1,RIGHT(dati_pdc!A1270,dati_pdc!E1270),dati_pdc!A1270),"")</f>
        <v/>
      </c>
      <c r="B1274" s="117" t="str">
        <f>IF(dati_pdc!B1270&lt;&gt;"",dati_pdc!B1270,"")</f>
        <v/>
      </c>
      <c r="C1274" s="117" t="str">
        <f>IF(dati_pdc!C1270&lt;&gt;"",dati_pdc!C1270,"")</f>
        <v/>
      </c>
      <c r="D1274" s="117" t="str">
        <f>IF(dati_pdc!D1270&lt;&gt;"",dati_pdc!D1270,"")</f>
        <v/>
      </c>
      <c r="E1274" s="125" t="str">
        <f>IF(b_BDVSA!F1274&lt;&gt;"",ABS(b_BDVSA!F1274),"")</f>
        <v/>
      </c>
      <c r="F1274" s="125" t="str">
        <f>IF(AND(b_BDVSA!F1274&lt;&gt;"",b_BDVSA!F1274&lt;&gt;0)=TRUE,IF(b_BDVSA!F1274&gt;0,"D","A"),"")</f>
        <v/>
      </c>
      <c r="G1274" s="125" t="str">
        <f>IF(b_BDVSA!G1274&lt;&gt;"",ABS(b_BDVSA!G1274),"")</f>
        <v/>
      </c>
      <c r="H1274" s="125" t="str">
        <f>IF(AND(b_BDVSA!G1274&lt;&gt;"",b_BDVSA!G1274&lt;&gt;0)=TRUE,IF(b_BDVSA!G1274&gt;0,"D","A"),"")</f>
        <v/>
      </c>
      <c r="I1274" s="125" t="str">
        <f>IF(b_BDVSA!H1274&lt;&gt;"",ABS(b_BDVSA!H1274),"")</f>
        <v/>
      </c>
      <c r="J1274" s="125" t="str">
        <f>IF(AND(b_BDVSA!H1274&lt;&gt;"",b_BDVSA!H1274&lt;&gt;0)=TRUE,IF(b_BDVSA!H1274&gt;0,"D","A"),"")</f>
        <v/>
      </c>
      <c r="K1274" s="126" t="str">
        <f>IF(b_BDVSA!I1274&lt;&gt;"",ABS(b_BDVSA!I1274),"")</f>
        <v/>
      </c>
      <c r="L1274" s="125" t="str">
        <f>IF(b_BDVSA!L1274&lt;&gt;"",ABS(b_BDVSA!L1274),"")</f>
        <v/>
      </c>
      <c r="M1274" s="125" t="str">
        <f>IF(AND(b_BDVSA!L1274&lt;&gt;"",b_BDVSA!L1274&lt;&gt;0)=TRUE,IF(b_BDVSA!L1274&gt;0,"D","A"),"")</f>
        <v/>
      </c>
      <c r="N1274" s="125" t="str">
        <f>IF(b_BDVSA!M1274&lt;&gt;"",ABS(b_BDVSA!M1274),"")</f>
        <v/>
      </c>
      <c r="O1274" s="125" t="str">
        <f>IF(AND(b_BDVSA!M1274&lt;&gt;"",b_BDVSA!M1274&lt;&gt;0)=TRUE,IF(b_BDVSA!M1274&gt;0,"D","A"),"")</f>
        <v/>
      </c>
      <c r="P1274" s="126" t="str">
        <f>IF(b_BDVSA!N1274&lt;&gt;"",ABS(b_BDVSA!N1274),"")</f>
        <v/>
      </c>
      <c r="Q1274" s="125" t="str">
        <f>IF(b_BDVSA!Q1274&lt;&gt;"",ABS(b_BDVSA!Q1274),"")</f>
        <v/>
      </c>
      <c r="R1274" s="125" t="str">
        <f>IF(AND(b_BDVSA!Q1274&lt;&gt;"",b_BDVSA!Q1274&lt;&gt;0)=TRUE,IF(b_BDVSA!Q1274&gt;0,"D","A"),"")</f>
        <v/>
      </c>
      <c r="S1274" s="125" t="str">
        <f>IF(b_BDVSA!R1274&lt;&gt;"",ABS(b_BDVSA!R1274),"")</f>
        <v/>
      </c>
      <c r="T1274" s="125" t="str">
        <f>IF(AND(b_BDVSA!R1274&lt;&gt;"",b_BDVSA!R1274&lt;&gt;0)=TRUE,IF(b_BDVSA!R1274&gt;0,"D","A"),"")</f>
        <v/>
      </c>
      <c r="U1274" s="126" t="str">
        <f>IF(b_BDVSA!S1274&lt;&gt;"",ABS(b_BDVSA!S1274),"")</f>
        <v/>
      </c>
      <c r="V1274" s="125" t="str">
        <f>IF(b_BDVSA!V1274&lt;&gt;"",ABS(b_BDVSA!V1274),"")</f>
        <v/>
      </c>
      <c r="W1274" s="125" t="str">
        <f>IF(AND(b_BDVSA!V1274&lt;&gt;"",b_BDVSA!V1274&lt;&gt;0)=TRUE,IF(b_BDVSA!V1274&gt;0,"D","A"),"")</f>
        <v/>
      </c>
      <c r="X1274" s="125" t="str">
        <f>IF(b_BDVSA!W1274&lt;&gt;"",ABS(b_BDVSA!W1274),"")</f>
        <v/>
      </c>
      <c r="Y1274" s="125" t="str">
        <f>IF(AND(b_BDVSA!W1274&lt;&gt;"",b_BDVSA!W1274&lt;&gt;0)=TRUE,IF(b_BDVSA!W1274&gt;0,"D","A"),"")</f>
        <v/>
      </c>
      <c r="Z1274" s="126" t="str">
        <f>IF(b_BDVSA!X1274&lt;&gt;"",ABS(b_BDVSA!X1274),"")</f>
        <v/>
      </c>
    </row>
    <row r="1275" spans="1:26">
      <c r="A1275" s="117" t="str">
        <f>IF(dati_pdc!A1271&lt;&gt;"",IF(dati_pdc!D1271=1,RIGHT(dati_pdc!A1271,dati_pdc!E1271),dati_pdc!A1271),"")</f>
        <v/>
      </c>
      <c r="B1275" s="117" t="str">
        <f>IF(dati_pdc!B1271&lt;&gt;"",dati_pdc!B1271,"")</f>
        <v/>
      </c>
      <c r="C1275" s="117" t="str">
        <f>IF(dati_pdc!C1271&lt;&gt;"",dati_pdc!C1271,"")</f>
        <v/>
      </c>
      <c r="D1275" s="117" t="str">
        <f>IF(dati_pdc!D1271&lt;&gt;"",dati_pdc!D1271,"")</f>
        <v/>
      </c>
      <c r="E1275" s="125" t="str">
        <f>IF(b_BDVSA!F1275&lt;&gt;"",ABS(b_BDVSA!F1275),"")</f>
        <v/>
      </c>
      <c r="F1275" s="125" t="str">
        <f>IF(AND(b_BDVSA!F1275&lt;&gt;"",b_BDVSA!F1275&lt;&gt;0)=TRUE,IF(b_BDVSA!F1275&gt;0,"D","A"),"")</f>
        <v/>
      </c>
      <c r="G1275" s="125" t="str">
        <f>IF(b_BDVSA!G1275&lt;&gt;"",ABS(b_BDVSA!G1275),"")</f>
        <v/>
      </c>
      <c r="H1275" s="125" t="str">
        <f>IF(AND(b_BDVSA!G1275&lt;&gt;"",b_BDVSA!G1275&lt;&gt;0)=TRUE,IF(b_BDVSA!G1275&gt;0,"D","A"),"")</f>
        <v/>
      </c>
      <c r="I1275" s="125" t="str">
        <f>IF(b_BDVSA!H1275&lt;&gt;"",ABS(b_BDVSA!H1275),"")</f>
        <v/>
      </c>
      <c r="J1275" s="125" t="str">
        <f>IF(AND(b_BDVSA!H1275&lt;&gt;"",b_BDVSA!H1275&lt;&gt;0)=TRUE,IF(b_BDVSA!H1275&gt;0,"D","A"),"")</f>
        <v/>
      </c>
      <c r="K1275" s="126" t="str">
        <f>IF(b_BDVSA!I1275&lt;&gt;"",ABS(b_BDVSA!I1275),"")</f>
        <v/>
      </c>
      <c r="L1275" s="125" t="str">
        <f>IF(b_BDVSA!L1275&lt;&gt;"",ABS(b_BDVSA!L1275),"")</f>
        <v/>
      </c>
      <c r="M1275" s="125" t="str">
        <f>IF(AND(b_BDVSA!L1275&lt;&gt;"",b_BDVSA!L1275&lt;&gt;0)=TRUE,IF(b_BDVSA!L1275&gt;0,"D","A"),"")</f>
        <v/>
      </c>
      <c r="N1275" s="125" t="str">
        <f>IF(b_BDVSA!M1275&lt;&gt;"",ABS(b_BDVSA!M1275),"")</f>
        <v/>
      </c>
      <c r="O1275" s="125" t="str">
        <f>IF(AND(b_BDVSA!M1275&lt;&gt;"",b_BDVSA!M1275&lt;&gt;0)=TRUE,IF(b_BDVSA!M1275&gt;0,"D","A"),"")</f>
        <v/>
      </c>
      <c r="P1275" s="126" t="str">
        <f>IF(b_BDVSA!N1275&lt;&gt;"",ABS(b_BDVSA!N1275),"")</f>
        <v/>
      </c>
      <c r="Q1275" s="125" t="str">
        <f>IF(b_BDVSA!Q1275&lt;&gt;"",ABS(b_BDVSA!Q1275),"")</f>
        <v/>
      </c>
      <c r="R1275" s="125" t="str">
        <f>IF(AND(b_BDVSA!Q1275&lt;&gt;"",b_BDVSA!Q1275&lt;&gt;0)=TRUE,IF(b_BDVSA!Q1275&gt;0,"D","A"),"")</f>
        <v/>
      </c>
      <c r="S1275" s="125" t="str">
        <f>IF(b_BDVSA!R1275&lt;&gt;"",ABS(b_BDVSA!R1275),"")</f>
        <v/>
      </c>
      <c r="T1275" s="125" t="str">
        <f>IF(AND(b_BDVSA!R1275&lt;&gt;"",b_BDVSA!R1275&lt;&gt;0)=TRUE,IF(b_BDVSA!R1275&gt;0,"D","A"),"")</f>
        <v/>
      </c>
      <c r="U1275" s="126" t="str">
        <f>IF(b_BDVSA!S1275&lt;&gt;"",ABS(b_BDVSA!S1275),"")</f>
        <v/>
      </c>
      <c r="V1275" s="125" t="str">
        <f>IF(b_BDVSA!V1275&lt;&gt;"",ABS(b_BDVSA!V1275),"")</f>
        <v/>
      </c>
      <c r="W1275" s="125" t="str">
        <f>IF(AND(b_BDVSA!V1275&lt;&gt;"",b_BDVSA!V1275&lt;&gt;0)=TRUE,IF(b_BDVSA!V1275&gt;0,"D","A"),"")</f>
        <v/>
      </c>
      <c r="X1275" s="125" t="str">
        <f>IF(b_BDVSA!W1275&lt;&gt;"",ABS(b_BDVSA!W1275),"")</f>
        <v/>
      </c>
      <c r="Y1275" s="125" t="str">
        <f>IF(AND(b_BDVSA!W1275&lt;&gt;"",b_BDVSA!W1275&lt;&gt;0)=TRUE,IF(b_BDVSA!W1275&gt;0,"D","A"),"")</f>
        <v/>
      </c>
      <c r="Z1275" s="126" t="str">
        <f>IF(b_BDVSA!X1275&lt;&gt;"",ABS(b_BDVSA!X1275),"")</f>
        <v/>
      </c>
    </row>
    <row r="1276" spans="1:26">
      <c r="A1276" s="117" t="str">
        <f>IF(dati_pdc!A1272&lt;&gt;"",IF(dati_pdc!D1272=1,RIGHT(dati_pdc!A1272,dati_pdc!E1272),dati_pdc!A1272),"")</f>
        <v/>
      </c>
      <c r="B1276" s="117" t="str">
        <f>IF(dati_pdc!B1272&lt;&gt;"",dati_pdc!B1272,"")</f>
        <v/>
      </c>
      <c r="C1276" s="117" t="str">
        <f>IF(dati_pdc!C1272&lt;&gt;"",dati_pdc!C1272,"")</f>
        <v/>
      </c>
      <c r="D1276" s="117" t="str">
        <f>IF(dati_pdc!D1272&lt;&gt;"",dati_pdc!D1272,"")</f>
        <v/>
      </c>
      <c r="E1276" s="125" t="str">
        <f>IF(b_BDVSA!F1276&lt;&gt;"",ABS(b_BDVSA!F1276),"")</f>
        <v/>
      </c>
      <c r="F1276" s="125" t="str">
        <f>IF(AND(b_BDVSA!F1276&lt;&gt;"",b_BDVSA!F1276&lt;&gt;0)=TRUE,IF(b_BDVSA!F1276&gt;0,"D","A"),"")</f>
        <v/>
      </c>
      <c r="G1276" s="125" t="str">
        <f>IF(b_BDVSA!G1276&lt;&gt;"",ABS(b_BDVSA!G1276),"")</f>
        <v/>
      </c>
      <c r="H1276" s="125" t="str">
        <f>IF(AND(b_BDVSA!G1276&lt;&gt;"",b_BDVSA!G1276&lt;&gt;0)=TRUE,IF(b_BDVSA!G1276&gt;0,"D","A"),"")</f>
        <v/>
      </c>
      <c r="I1276" s="125" t="str">
        <f>IF(b_BDVSA!H1276&lt;&gt;"",ABS(b_BDVSA!H1276),"")</f>
        <v/>
      </c>
      <c r="J1276" s="125" t="str">
        <f>IF(AND(b_BDVSA!H1276&lt;&gt;"",b_BDVSA!H1276&lt;&gt;0)=TRUE,IF(b_BDVSA!H1276&gt;0,"D","A"),"")</f>
        <v/>
      </c>
      <c r="K1276" s="126" t="str">
        <f>IF(b_BDVSA!I1276&lt;&gt;"",ABS(b_BDVSA!I1276),"")</f>
        <v/>
      </c>
      <c r="L1276" s="125" t="str">
        <f>IF(b_BDVSA!L1276&lt;&gt;"",ABS(b_BDVSA!L1276),"")</f>
        <v/>
      </c>
      <c r="M1276" s="125" t="str">
        <f>IF(AND(b_BDVSA!L1276&lt;&gt;"",b_BDVSA!L1276&lt;&gt;0)=TRUE,IF(b_BDVSA!L1276&gt;0,"D","A"),"")</f>
        <v/>
      </c>
      <c r="N1276" s="125" t="str">
        <f>IF(b_BDVSA!M1276&lt;&gt;"",ABS(b_BDVSA!M1276),"")</f>
        <v/>
      </c>
      <c r="O1276" s="125" t="str">
        <f>IF(AND(b_BDVSA!M1276&lt;&gt;"",b_BDVSA!M1276&lt;&gt;0)=TRUE,IF(b_BDVSA!M1276&gt;0,"D","A"),"")</f>
        <v/>
      </c>
      <c r="P1276" s="126" t="str">
        <f>IF(b_BDVSA!N1276&lt;&gt;"",ABS(b_BDVSA!N1276),"")</f>
        <v/>
      </c>
      <c r="Q1276" s="125" t="str">
        <f>IF(b_BDVSA!Q1276&lt;&gt;"",ABS(b_BDVSA!Q1276),"")</f>
        <v/>
      </c>
      <c r="R1276" s="125" t="str">
        <f>IF(AND(b_BDVSA!Q1276&lt;&gt;"",b_BDVSA!Q1276&lt;&gt;0)=TRUE,IF(b_BDVSA!Q1276&gt;0,"D","A"),"")</f>
        <v/>
      </c>
      <c r="S1276" s="125" t="str">
        <f>IF(b_BDVSA!R1276&lt;&gt;"",ABS(b_BDVSA!R1276),"")</f>
        <v/>
      </c>
      <c r="T1276" s="125" t="str">
        <f>IF(AND(b_BDVSA!R1276&lt;&gt;"",b_BDVSA!R1276&lt;&gt;0)=TRUE,IF(b_BDVSA!R1276&gt;0,"D","A"),"")</f>
        <v/>
      </c>
      <c r="U1276" s="126" t="str">
        <f>IF(b_BDVSA!S1276&lt;&gt;"",ABS(b_BDVSA!S1276),"")</f>
        <v/>
      </c>
      <c r="V1276" s="125" t="str">
        <f>IF(b_BDVSA!V1276&lt;&gt;"",ABS(b_BDVSA!V1276),"")</f>
        <v/>
      </c>
      <c r="W1276" s="125" t="str">
        <f>IF(AND(b_BDVSA!V1276&lt;&gt;"",b_BDVSA!V1276&lt;&gt;0)=TRUE,IF(b_BDVSA!V1276&gt;0,"D","A"),"")</f>
        <v/>
      </c>
      <c r="X1276" s="125" t="str">
        <f>IF(b_BDVSA!W1276&lt;&gt;"",ABS(b_BDVSA!W1276),"")</f>
        <v/>
      </c>
      <c r="Y1276" s="125" t="str">
        <f>IF(AND(b_BDVSA!W1276&lt;&gt;"",b_BDVSA!W1276&lt;&gt;0)=TRUE,IF(b_BDVSA!W1276&gt;0,"D","A"),"")</f>
        <v/>
      </c>
      <c r="Z1276" s="126" t="str">
        <f>IF(b_BDVSA!X1276&lt;&gt;"",ABS(b_BDVSA!X1276),"")</f>
        <v/>
      </c>
    </row>
    <row r="1277" spans="1:26">
      <c r="A1277" s="117" t="str">
        <f>IF(dati_pdc!A1273&lt;&gt;"",IF(dati_pdc!D1273=1,RIGHT(dati_pdc!A1273,dati_pdc!E1273),dati_pdc!A1273),"")</f>
        <v/>
      </c>
      <c r="B1277" s="117" t="str">
        <f>IF(dati_pdc!B1273&lt;&gt;"",dati_pdc!B1273,"")</f>
        <v/>
      </c>
      <c r="C1277" s="117" t="str">
        <f>IF(dati_pdc!C1273&lt;&gt;"",dati_pdc!C1273,"")</f>
        <v/>
      </c>
      <c r="D1277" s="117" t="str">
        <f>IF(dati_pdc!D1273&lt;&gt;"",dati_pdc!D1273,"")</f>
        <v/>
      </c>
      <c r="E1277" s="125" t="str">
        <f>IF(b_BDVSA!F1277&lt;&gt;"",ABS(b_BDVSA!F1277),"")</f>
        <v/>
      </c>
      <c r="F1277" s="125" t="str">
        <f>IF(AND(b_BDVSA!F1277&lt;&gt;"",b_BDVSA!F1277&lt;&gt;0)=TRUE,IF(b_BDVSA!F1277&gt;0,"D","A"),"")</f>
        <v/>
      </c>
      <c r="G1277" s="125" t="str">
        <f>IF(b_BDVSA!G1277&lt;&gt;"",ABS(b_BDVSA!G1277),"")</f>
        <v/>
      </c>
      <c r="H1277" s="125" t="str">
        <f>IF(AND(b_BDVSA!G1277&lt;&gt;"",b_BDVSA!G1277&lt;&gt;0)=TRUE,IF(b_BDVSA!G1277&gt;0,"D","A"),"")</f>
        <v/>
      </c>
      <c r="I1277" s="125" t="str">
        <f>IF(b_BDVSA!H1277&lt;&gt;"",ABS(b_BDVSA!H1277),"")</f>
        <v/>
      </c>
      <c r="J1277" s="125" t="str">
        <f>IF(AND(b_BDVSA!H1277&lt;&gt;"",b_BDVSA!H1277&lt;&gt;0)=TRUE,IF(b_BDVSA!H1277&gt;0,"D","A"),"")</f>
        <v/>
      </c>
      <c r="K1277" s="126" t="str">
        <f>IF(b_BDVSA!I1277&lt;&gt;"",ABS(b_BDVSA!I1277),"")</f>
        <v/>
      </c>
      <c r="L1277" s="125" t="str">
        <f>IF(b_BDVSA!L1277&lt;&gt;"",ABS(b_BDVSA!L1277),"")</f>
        <v/>
      </c>
      <c r="M1277" s="125" t="str">
        <f>IF(AND(b_BDVSA!L1277&lt;&gt;"",b_BDVSA!L1277&lt;&gt;0)=TRUE,IF(b_BDVSA!L1277&gt;0,"D","A"),"")</f>
        <v/>
      </c>
      <c r="N1277" s="125" t="str">
        <f>IF(b_BDVSA!M1277&lt;&gt;"",ABS(b_BDVSA!M1277),"")</f>
        <v/>
      </c>
      <c r="O1277" s="125" t="str">
        <f>IF(AND(b_BDVSA!M1277&lt;&gt;"",b_BDVSA!M1277&lt;&gt;0)=TRUE,IF(b_BDVSA!M1277&gt;0,"D","A"),"")</f>
        <v/>
      </c>
      <c r="P1277" s="126" t="str">
        <f>IF(b_BDVSA!N1277&lt;&gt;"",ABS(b_BDVSA!N1277),"")</f>
        <v/>
      </c>
      <c r="Q1277" s="125" t="str">
        <f>IF(b_BDVSA!Q1277&lt;&gt;"",ABS(b_BDVSA!Q1277),"")</f>
        <v/>
      </c>
      <c r="R1277" s="125" t="str">
        <f>IF(AND(b_BDVSA!Q1277&lt;&gt;"",b_BDVSA!Q1277&lt;&gt;0)=TRUE,IF(b_BDVSA!Q1277&gt;0,"D","A"),"")</f>
        <v/>
      </c>
      <c r="S1277" s="125" t="str">
        <f>IF(b_BDVSA!R1277&lt;&gt;"",ABS(b_BDVSA!R1277),"")</f>
        <v/>
      </c>
      <c r="T1277" s="125" t="str">
        <f>IF(AND(b_BDVSA!R1277&lt;&gt;"",b_BDVSA!R1277&lt;&gt;0)=TRUE,IF(b_BDVSA!R1277&gt;0,"D","A"),"")</f>
        <v/>
      </c>
      <c r="U1277" s="126" t="str">
        <f>IF(b_BDVSA!S1277&lt;&gt;"",ABS(b_BDVSA!S1277),"")</f>
        <v/>
      </c>
      <c r="V1277" s="125" t="str">
        <f>IF(b_BDVSA!V1277&lt;&gt;"",ABS(b_BDVSA!V1277),"")</f>
        <v/>
      </c>
      <c r="W1277" s="125" t="str">
        <f>IF(AND(b_BDVSA!V1277&lt;&gt;"",b_BDVSA!V1277&lt;&gt;0)=TRUE,IF(b_BDVSA!V1277&gt;0,"D","A"),"")</f>
        <v/>
      </c>
      <c r="X1277" s="125" t="str">
        <f>IF(b_BDVSA!W1277&lt;&gt;"",ABS(b_BDVSA!W1277),"")</f>
        <v/>
      </c>
      <c r="Y1277" s="125" t="str">
        <f>IF(AND(b_BDVSA!W1277&lt;&gt;"",b_BDVSA!W1277&lt;&gt;0)=TRUE,IF(b_BDVSA!W1277&gt;0,"D","A"),"")</f>
        <v/>
      </c>
      <c r="Z1277" s="126" t="str">
        <f>IF(b_BDVSA!X1277&lt;&gt;"",ABS(b_BDVSA!X1277),"")</f>
        <v/>
      </c>
    </row>
    <row r="1278" spans="1:26">
      <c r="A1278" s="117" t="str">
        <f>IF(dati_pdc!A1274&lt;&gt;"",IF(dati_pdc!D1274=1,RIGHT(dati_pdc!A1274,dati_pdc!E1274),dati_pdc!A1274),"")</f>
        <v/>
      </c>
      <c r="B1278" s="117" t="str">
        <f>IF(dati_pdc!B1274&lt;&gt;"",dati_pdc!B1274,"")</f>
        <v/>
      </c>
      <c r="C1278" s="117" t="str">
        <f>IF(dati_pdc!C1274&lt;&gt;"",dati_pdc!C1274,"")</f>
        <v/>
      </c>
      <c r="D1278" s="117" t="str">
        <f>IF(dati_pdc!D1274&lt;&gt;"",dati_pdc!D1274,"")</f>
        <v/>
      </c>
      <c r="E1278" s="125" t="str">
        <f>IF(b_BDVSA!F1278&lt;&gt;"",ABS(b_BDVSA!F1278),"")</f>
        <v/>
      </c>
      <c r="F1278" s="125" t="str">
        <f>IF(AND(b_BDVSA!F1278&lt;&gt;"",b_BDVSA!F1278&lt;&gt;0)=TRUE,IF(b_BDVSA!F1278&gt;0,"D","A"),"")</f>
        <v/>
      </c>
      <c r="G1278" s="125" t="str">
        <f>IF(b_BDVSA!G1278&lt;&gt;"",ABS(b_BDVSA!G1278),"")</f>
        <v/>
      </c>
      <c r="H1278" s="125" t="str">
        <f>IF(AND(b_BDVSA!G1278&lt;&gt;"",b_BDVSA!G1278&lt;&gt;0)=TRUE,IF(b_BDVSA!G1278&gt;0,"D","A"),"")</f>
        <v/>
      </c>
      <c r="I1278" s="125" t="str">
        <f>IF(b_BDVSA!H1278&lt;&gt;"",ABS(b_BDVSA!H1278),"")</f>
        <v/>
      </c>
      <c r="J1278" s="125" t="str">
        <f>IF(AND(b_BDVSA!H1278&lt;&gt;"",b_BDVSA!H1278&lt;&gt;0)=TRUE,IF(b_BDVSA!H1278&gt;0,"D","A"),"")</f>
        <v/>
      </c>
      <c r="K1278" s="126" t="str">
        <f>IF(b_BDVSA!I1278&lt;&gt;"",ABS(b_BDVSA!I1278),"")</f>
        <v/>
      </c>
      <c r="L1278" s="125" t="str">
        <f>IF(b_BDVSA!L1278&lt;&gt;"",ABS(b_BDVSA!L1278),"")</f>
        <v/>
      </c>
      <c r="M1278" s="125" t="str">
        <f>IF(AND(b_BDVSA!L1278&lt;&gt;"",b_BDVSA!L1278&lt;&gt;0)=TRUE,IF(b_BDVSA!L1278&gt;0,"D","A"),"")</f>
        <v/>
      </c>
      <c r="N1278" s="125" t="str">
        <f>IF(b_BDVSA!M1278&lt;&gt;"",ABS(b_BDVSA!M1278),"")</f>
        <v/>
      </c>
      <c r="O1278" s="125" t="str">
        <f>IF(AND(b_BDVSA!M1278&lt;&gt;"",b_BDVSA!M1278&lt;&gt;0)=TRUE,IF(b_BDVSA!M1278&gt;0,"D","A"),"")</f>
        <v/>
      </c>
      <c r="P1278" s="126" t="str">
        <f>IF(b_BDVSA!N1278&lt;&gt;"",ABS(b_BDVSA!N1278),"")</f>
        <v/>
      </c>
      <c r="Q1278" s="125" t="str">
        <f>IF(b_BDVSA!Q1278&lt;&gt;"",ABS(b_BDVSA!Q1278),"")</f>
        <v/>
      </c>
      <c r="R1278" s="125" t="str">
        <f>IF(AND(b_BDVSA!Q1278&lt;&gt;"",b_BDVSA!Q1278&lt;&gt;0)=TRUE,IF(b_BDVSA!Q1278&gt;0,"D","A"),"")</f>
        <v/>
      </c>
      <c r="S1278" s="125" t="str">
        <f>IF(b_BDVSA!R1278&lt;&gt;"",ABS(b_BDVSA!R1278),"")</f>
        <v/>
      </c>
      <c r="T1278" s="125" t="str">
        <f>IF(AND(b_BDVSA!R1278&lt;&gt;"",b_BDVSA!R1278&lt;&gt;0)=TRUE,IF(b_BDVSA!R1278&gt;0,"D","A"),"")</f>
        <v/>
      </c>
      <c r="U1278" s="126" t="str">
        <f>IF(b_BDVSA!S1278&lt;&gt;"",ABS(b_BDVSA!S1278),"")</f>
        <v/>
      </c>
      <c r="V1278" s="125" t="str">
        <f>IF(b_BDVSA!V1278&lt;&gt;"",ABS(b_BDVSA!V1278),"")</f>
        <v/>
      </c>
      <c r="W1278" s="125" t="str">
        <f>IF(AND(b_BDVSA!V1278&lt;&gt;"",b_BDVSA!V1278&lt;&gt;0)=TRUE,IF(b_BDVSA!V1278&gt;0,"D","A"),"")</f>
        <v/>
      </c>
      <c r="X1278" s="125" t="str">
        <f>IF(b_BDVSA!W1278&lt;&gt;"",ABS(b_BDVSA!W1278),"")</f>
        <v/>
      </c>
      <c r="Y1278" s="125" t="str">
        <f>IF(AND(b_BDVSA!W1278&lt;&gt;"",b_BDVSA!W1278&lt;&gt;0)=TRUE,IF(b_BDVSA!W1278&gt;0,"D","A"),"")</f>
        <v/>
      </c>
      <c r="Z1278" s="126" t="str">
        <f>IF(b_BDVSA!X1278&lt;&gt;"",ABS(b_BDVSA!X1278),"")</f>
        <v/>
      </c>
    </row>
    <row r="1279" spans="1:26">
      <c r="A1279" s="117" t="str">
        <f>IF(dati_pdc!A1275&lt;&gt;"",IF(dati_pdc!D1275=1,RIGHT(dati_pdc!A1275,dati_pdc!E1275),dati_pdc!A1275),"")</f>
        <v/>
      </c>
      <c r="B1279" s="117" t="str">
        <f>IF(dati_pdc!B1275&lt;&gt;"",dati_pdc!B1275,"")</f>
        <v/>
      </c>
      <c r="C1279" s="117" t="str">
        <f>IF(dati_pdc!C1275&lt;&gt;"",dati_pdc!C1275,"")</f>
        <v/>
      </c>
      <c r="D1279" s="117" t="str">
        <f>IF(dati_pdc!D1275&lt;&gt;"",dati_pdc!D1275,"")</f>
        <v/>
      </c>
      <c r="E1279" s="125" t="str">
        <f>IF(b_BDVSA!F1279&lt;&gt;"",ABS(b_BDVSA!F1279),"")</f>
        <v/>
      </c>
      <c r="F1279" s="125" t="str">
        <f>IF(AND(b_BDVSA!F1279&lt;&gt;"",b_BDVSA!F1279&lt;&gt;0)=TRUE,IF(b_BDVSA!F1279&gt;0,"D","A"),"")</f>
        <v/>
      </c>
      <c r="G1279" s="125" t="str">
        <f>IF(b_BDVSA!G1279&lt;&gt;"",ABS(b_BDVSA!G1279),"")</f>
        <v/>
      </c>
      <c r="H1279" s="125" t="str">
        <f>IF(AND(b_BDVSA!G1279&lt;&gt;"",b_BDVSA!G1279&lt;&gt;0)=TRUE,IF(b_BDVSA!G1279&gt;0,"D","A"),"")</f>
        <v/>
      </c>
      <c r="I1279" s="125" t="str">
        <f>IF(b_BDVSA!H1279&lt;&gt;"",ABS(b_BDVSA!H1279),"")</f>
        <v/>
      </c>
      <c r="J1279" s="125" t="str">
        <f>IF(AND(b_BDVSA!H1279&lt;&gt;"",b_BDVSA!H1279&lt;&gt;0)=TRUE,IF(b_BDVSA!H1279&gt;0,"D","A"),"")</f>
        <v/>
      </c>
      <c r="K1279" s="126" t="str">
        <f>IF(b_BDVSA!I1279&lt;&gt;"",ABS(b_BDVSA!I1279),"")</f>
        <v/>
      </c>
      <c r="L1279" s="125" t="str">
        <f>IF(b_BDVSA!L1279&lt;&gt;"",ABS(b_BDVSA!L1279),"")</f>
        <v/>
      </c>
      <c r="M1279" s="125" t="str">
        <f>IF(AND(b_BDVSA!L1279&lt;&gt;"",b_BDVSA!L1279&lt;&gt;0)=TRUE,IF(b_BDVSA!L1279&gt;0,"D","A"),"")</f>
        <v/>
      </c>
      <c r="N1279" s="125" t="str">
        <f>IF(b_BDVSA!M1279&lt;&gt;"",ABS(b_BDVSA!M1279),"")</f>
        <v/>
      </c>
      <c r="O1279" s="125" t="str">
        <f>IF(AND(b_BDVSA!M1279&lt;&gt;"",b_BDVSA!M1279&lt;&gt;0)=TRUE,IF(b_BDVSA!M1279&gt;0,"D","A"),"")</f>
        <v/>
      </c>
      <c r="P1279" s="126" t="str">
        <f>IF(b_BDVSA!N1279&lt;&gt;"",ABS(b_BDVSA!N1279),"")</f>
        <v/>
      </c>
      <c r="Q1279" s="125" t="str">
        <f>IF(b_BDVSA!Q1279&lt;&gt;"",ABS(b_BDVSA!Q1279),"")</f>
        <v/>
      </c>
      <c r="R1279" s="125" t="str">
        <f>IF(AND(b_BDVSA!Q1279&lt;&gt;"",b_BDVSA!Q1279&lt;&gt;0)=TRUE,IF(b_BDVSA!Q1279&gt;0,"D","A"),"")</f>
        <v/>
      </c>
      <c r="S1279" s="125" t="str">
        <f>IF(b_BDVSA!R1279&lt;&gt;"",ABS(b_BDVSA!R1279),"")</f>
        <v/>
      </c>
      <c r="T1279" s="125" t="str">
        <f>IF(AND(b_BDVSA!R1279&lt;&gt;"",b_BDVSA!R1279&lt;&gt;0)=TRUE,IF(b_BDVSA!R1279&gt;0,"D","A"),"")</f>
        <v/>
      </c>
      <c r="U1279" s="126" t="str">
        <f>IF(b_BDVSA!S1279&lt;&gt;"",ABS(b_BDVSA!S1279),"")</f>
        <v/>
      </c>
      <c r="V1279" s="125" t="str">
        <f>IF(b_BDVSA!V1279&lt;&gt;"",ABS(b_BDVSA!V1279),"")</f>
        <v/>
      </c>
      <c r="W1279" s="125" t="str">
        <f>IF(AND(b_BDVSA!V1279&lt;&gt;"",b_BDVSA!V1279&lt;&gt;0)=TRUE,IF(b_BDVSA!V1279&gt;0,"D","A"),"")</f>
        <v/>
      </c>
      <c r="X1279" s="125" t="str">
        <f>IF(b_BDVSA!W1279&lt;&gt;"",ABS(b_BDVSA!W1279),"")</f>
        <v/>
      </c>
      <c r="Y1279" s="125" t="str">
        <f>IF(AND(b_BDVSA!W1279&lt;&gt;"",b_BDVSA!W1279&lt;&gt;0)=TRUE,IF(b_BDVSA!W1279&gt;0,"D","A"),"")</f>
        <v/>
      </c>
      <c r="Z1279" s="126" t="str">
        <f>IF(b_BDVSA!X1279&lt;&gt;"",ABS(b_BDVSA!X1279),"")</f>
        <v/>
      </c>
    </row>
    <row r="1280" spans="1:26">
      <c r="A1280" s="117" t="str">
        <f>IF(dati_pdc!A1276&lt;&gt;"",IF(dati_pdc!D1276=1,RIGHT(dati_pdc!A1276,dati_pdc!E1276),dati_pdc!A1276),"")</f>
        <v/>
      </c>
      <c r="B1280" s="117" t="str">
        <f>IF(dati_pdc!B1276&lt;&gt;"",dati_pdc!B1276,"")</f>
        <v/>
      </c>
      <c r="C1280" s="117" t="str">
        <f>IF(dati_pdc!C1276&lt;&gt;"",dati_pdc!C1276,"")</f>
        <v/>
      </c>
      <c r="D1280" s="117" t="str">
        <f>IF(dati_pdc!D1276&lt;&gt;"",dati_pdc!D1276,"")</f>
        <v/>
      </c>
      <c r="E1280" s="125" t="str">
        <f>IF(b_BDVSA!F1280&lt;&gt;"",ABS(b_BDVSA!F1280),"")</f>
        <v/>
      </c>
      <c r="F1280" s="125" t="str">
        <f>IF(AND(b_BDVSA!F1280&lt;&gt;"",b_BDVSA!F1280&lt;&gt;0)=TRUE,IF(b_BDVSA!F1280&gt;0,"D","A"),"")</f>
        <v/>
      </c>
      <c r="G1280" s="125" t="str">
        <f>IF(b_BDVSA!G1280&lt;&gt;"",ABS(b_BDVSA!G1280),"")</f>
        <v/>
      </c>
      <c r="H1280" s="125" t="str">
        <f>IF(AND(b_BDVSA!G1280&lt;&gt;"",b_BDVSA!G1280&lt;&gt;0)=TRUE,IF(b_BDVSA!G1280&gt;0,"D","A"),"")</f>
        <v/>
      </c>
      <c r="I1280" s="125" t="str">
        <f>IF(b_BDVSA!H1280&lt;&gt;"",ABS(b_BDVSA!H1280),"")</f>
        <v/>
      </c>
      <c r="J1280" s="125" t="str">
        <f>IF(AND(b_BDVSA!H1280&lt;&gt;"",b_BDVSA!H1280&lt;&gt;0)=TRUE,IF(b_BDVSA!H1280&gt;0,"D","A"),"")</f>
        <v/>
      </c>
      <c r="K1280" s="126" t="str">
        <f>IF(b_BDVSA!I1280&lt;&gt;"",ABS(b_BDVSA!I1280),"")</f>
        <v/>
      </c>
      <c r="L1280" s="125" t="str">
        <f>IF(b_BDVSA!L1280&lt;&gt;"",ABS(b_BDVSA!L1280),"")</f>
        <v/>
      </c>
      <c r="M1280" s="125" t="str">
        <f>IF(AND(b_BDVSA!L1280&lt;&gt;"",b_BDVSA!L1280&lt;&gt;0)=TRUE,IF(b_BDVSA!L1280&gt;0,"D","A"),"")</f>
        <v/>
      </c>
      <c r="N1280" s="125" t="str">
        <f>IF(b_BDVSA!M1280&lt;&gt;"",ABS(b_BDVSA!M1280),"")</f>
        <v/>
      </c>
      <c r="O1280" s="125" t="str">
        <f>IF(AND(b_BDVSA!M1280&lt;&gt;"",b_BDVSA!M1280&lt;&gt;0)=TRUE,IF(b_BDVSA!M1280&gt;0,"D","A"),"")</f>
        <v/>
      </c>
      <c r="P1280" s="126" t="str">
        <f>IF(b_BDVSA!N1280&lt;&gt;"",ABS(b_BDVSA!N1280),"")</f>
        <v/>
      </c>
      <c r="Q1280" s="125" t="str">
        <f>IF(b_BDVSA!Q1280&lt;&gt;"",ABS(b_BDVSA!Q1280),"")</f>
        <v/>
      </c>
      <c r="R1280" s="125" t="str">
        <f>IF(AND(b_BDVSA!Q1280&lt;&gt;"",b_BDVSA!Q1280&lt;&gt;0)=TRUE,IF(b_BDVSA!Q1280&gt;0,"D","A"),"")</f>
        <v/>
      </c>
      <c r="S1280" s="125" t="str">
        <f>IF(b_BDVSA!R1280&lt;&gt;"",ABS(b_BDVSA!R1280),"")</f>
        <v/>
      </c>
      <c r="T1280" s="125" t="str">
        <f>IF(AND(b_BDVSA!R1280&lt;&gt;"",b_BDVSA!R1280&lt;&gt;0)=TRUE,IF(b_BDVSA!R1280&gt;0,"D","A"),"")</f>
        <v/>
      </c>
      <c r="U1280" s="126" t="str">
        <f>IF(b_BDVSA!S1280&lt;&gt;"",ABS(b_BDVSA!S1280),"")</f>
        <v/>
      </c>
      <c r="V1280" s="125" t="str">
        <f>IF(b_BDVSA!V1280&lt;&gt;"",ABS(b_BDVSA!V1280),"")</f>
        <v/>
      </c>
      <c r="W1280" s="125" t="str">
        <f>IF(AND(b_BDVSA!V1280&lt;&gt;"",b_BDVSA!V1280&lt;&gt;0)=TRUE,IF(b_BDVSA!V1280&gt;0,"D","A"),"")</f>
        <v/>
      </c>
      <c r="X1280" s="125" t="str">
        <f>IF(b_BDVSA!W1280&lt;&gt;"",ABS(b_BDVSA!W1280),"")</f>
        <v/>
      </c>
      <c r="Y1280" s="125" t="str">
        <f>IF(AND(b_BDVSA!W1280&lt;&gt;"",b_BDVSA!W1280&lt;&gt;0)=TRUE,IF(b_BDVSA!W1280&gt;0,"D","A"),"")</f>
        <v/>
      </c>
      <c r="Z1280" s="126" t="str">
        <f>IF(b_BDVSA!X1280&lt;&gt;"",ABS(b_BDVSA!X1280),"")</f>
        <v/>
      </c>
    </row>
    <row r="1281" spans="1:26">
      <c r="A1281" s="117" t="str">
        <f>IF(dati_pdc!A1277&lt;&gt;"",IF(dati_pdc!D1277=1,RIGHT(dati_pdc!A1277,dati_pdc!E1277),dati_pdc!A1277),"")</f>
        <v/>
      </c>
      <c r="B1281" s="117" t="str">
        <f>IF(dati_pdc!B1277&lt;&gt;"",dati_pdc!B1277,"")</f>
        <v/>
      </c>
      <c r="C1281" s="117" t="str">
        <f>IF(dati_pdc!C1277&lt;&gt;"",dati_pdc!C1277,"")</f>
        <v/>
      </c>
      <c r="D1281" s="117" t="str">
        <f>IF(dati_pdc!D1277&lt;&gt;"",dati_pdc!D1277,"")</f>
        <v/>
      </c>
      <c r="E1281" s="125" t="str">
        <f>IF(b_BDVSA!F1281&lt;&gt;"",ABS(b_BDVSA!F1281),"")</f>
        <v/>
      </c>
      <c r="F1281" s="125" t="str">
        <f>IF(AND(b_BDVSA!F1281&lt;&gt;"",b_BDVSA!F1281&lt;&gt;0)=TRUE,IF(b_BDVSA!F1281&gt;0,"D","A"),"")</f>
        <v/>
      </c>
      <c r="G1281" s="125" t="str">
        <f>IF(b_BDVSA!G1281&lt;&gt;"",ABS(b_BDVSA!G1281),"")</f>
        <v/>
      </c>
      <c r="H1281" s="125" t="str">
        <f>IF(AND(b_BDVSA!G1281&lt;&gt;"",b_BDVSA!G1281&lt;&gt;0)=TRUE,IF(b_BDVSA!G1281&gt;0,"D","A"),"")</f>
        <v/>
      </c>
      <c r="I1281" s="125" t="str">
        <f>IF(b_BDVSA!H1281&lt;&gt;"",ABS(b_BDVSA!H1281),"")</f>
        <v/>
      </c>
      <c r="J1281" s="125" t="str">
        <f>IF(AND(b_BDVSA!H1281&lt;&gt;"",b_BDVSA!H1281&lt;&gt;0)=TRUE,IF(b_BDVSA!H1281&gt;0,"D","A"),"")</f>
        <v/>
      </c>
      <c r="K1281" s="126" t="str">
        <f>IF(b_BDVSA!I1281&lt;&gt;"",ABS(b_BDVSA!I1281),"")</f>
        <v/>
      </c>
      <c r="L1281" s="125" t="str">
        <f>IF(b_BDVSA!L1281&lt;&gt;"",ABS(b_BDVSA!L1281),"")</f>
        <v/>
      </c>
      <c r="M1281" s="125" t="str">
        <f>IF(AND(b_BDVSA!L1281&lt;&gt;"",b_BDVSA!L1281&lt;&gt;0)=TRUE,IF(b_BDVSA!L1281&gt;0,"D","A"),"")</f>
        <v/>
      </c>
      <c r="N1281" s="125" t="str">
        <f>IF(b_BDVSA!M1281&lt;&gt;"",ABS(b_BDVSA!M1281),"")</f>
        <v/>
      </c>
      <c r="O1281" s="125" t="str">
        <f>IF(AND(b_BDVSA!M1281&lt;&gt;"",b_BDVSA!M1281&lt;&gt;0)=TRUE,IF(b_BDVSA!M1281&gt;0,"D","A"),"")</f>
        <v/>
      </c>
      <c r="P1281" s="126" t="str">
        <f>IF(b_BDVSA!N1281&lt;&gt;"",ABS(b_BDVSA!N1281),"")</f>
        <v/>
      </c>
      <c r="Q1281" s="125" t="str">
        <f>IF(b_BDVSA!Q1281&lt;&gt;"",ABS(b_BDVSA!Q1281),"")</f>
        <v/>
      </c>
      <c r="R1281" s="125" t="str">
        <f>IF(AND(b_BDVSA!Q1281&lt;&gt;"",b_BDVSA!Q1281&lt;&gt;0)=TRUE,IF(b_BDVSA!Q1281&gt;0,"D","A"),"")</f>
        <v/>
      </c>
      <c r="S1281" s="125" t="str">
        <f>IF(b_BDVSA!R1281&lt;&gt;"",ABS(b_BDVSA!R1281),"")</f>
        <v/>
      </c>
      <c r="T1281" s="125" t="str">
        <f>IF(AND(b_BDVSA!R1281&lt;&gt;"",b_BDVSA!R1281&lt;&gt;0)=TRUE,IF(b_BDVSA!R1281&gt;0,"D","A"),"")</f>
        <v/>
      </c>
      <c r="U1281" s="126" t="str">
        <f>IF(b_BDVSA!S1281&lt;&gt;"",ABS(b_BDVSA!S1281),"")</f>
        <v/>
      </c>
      <c r="V1281" s="125" t="str">
        <f>IF(b_BDVSA!V1281&lt;&gt;"",ABS(b_BDVSA!V1281),"")</f>
        <v/>
      </c>
      <c r="W1281" s="125" t="str">
        <f>IF(AND(b_BDVSA!V1281&lt;&gt;"",b_BDVSA!V1281&lt;&gt;0)=TRUE,IF(b_BDVSA!V1281&gt;0,"D","A"),"")</f>
        <v/>
      </c>
      <c r="X1281" s="125" t="str">
        <f>IF(b_BDVSA!W1281&lt;&gt;"",ABS(b_BDVSA!W1281),"")</f>
        <v/>
      </c>
      <c r="Y1281" s="125" t="str">
        <f>IF(AND(b_BDVSA!W1281&lt;&gt;"",b_BDVSA!W1281&lt;&gt;0)=TRUE,IF(b_BDVSA!W1281&gt;0,"D","A"),"")</f>
        <v/>
      </c>
      <c r="Z1281" s="126" t="str">
        <f>IF(b_BDVSA!X1281&lt;&gt;"",ABS(b_BDVSA!X1281),"")</f>
        <v/>
      </c>
    </row>
    <row r="1282" spans="1:26">
      <c r="A1282" s="117" t="str">
        <f>IF(dati_pdc!A1278&lt;&gt;"",IF(dati_pdc!D1278=1,RIGHT(dati_pdc!A1278,dati_pdc!E1278),dati_pdc!A1278),"")</f>
        <v/>
      </c>
      <c r="B1282" s="117" t="str">
        <f>IF(dati_pdc!B1278&lt;&gt;"",dati_pdc!B1278,"")</f>
        <v/>
      </c>
      <c r="C1282" s="117" t="str">
        <f>IF(dati_pdc!C1278&lt;&gt;"",dati_pdc!C1278,"")</f>
        <v/>
      </c>
      <c r="D1282" s="117" t="str">
        <f>IF(dati_pdc!D1278&lt;&gt;"",dati_pdc!D1278,"")</f>
        <v/>
      </c>
      <c r="E1282" s="125" t="str">
        <f>IF(b_BDVSA!F1282&lt;&gt;"",ABS(b_BDVSA!F1282),"")</f>
        <v/>
      </c>
      <c r="F1282" s="125" t="str">
        <f>IF(AND(b_BDVSA!F1282&lt;&gt;"",b_BDVSA!F1282&lt;&gt;0)=TRUE,IF(b_BDVSA!F1282&gt;0,"D","A"),"")</f>
        <v/>
      </c>
      <c r="G1282" s="125" t="str">
        <f>IF(b_BDVSA!G1282&lt;&gt;"",ABS(b_BDVSA!G1282),"")</f>
        <v/>
      </c>
      <c r="H1282" s="125" t="str">
        <f>IF(AND(b_BDVSA!G1282&lt;&gt;"",b_BDVSA!G1282&lt;&gt;0)=TRUE,IF(b_BDVSA!G1282&gt;0,"D","A"),"")</f>
        <v/>
      </c>
      <c r="I1282" s="125" t="str">
        <f>IF(b_BDVSA!H1282&lt;&gt;"",ABS(b_BDVSA!H1282),"")</f>
        <v/>
      </c>
      <c r="J1282" s="125" t="str">
        <f>IF(AND(b_BDVSA!H1282&lt;&gt;"",b_BDVSA!H1282&lt;&gt;0)=TRUE,IF(b_BDVSA!H1282&gt;0,"D","A"),"")</f>
        <v/>
      </c>
      <c r="K1282" s="126" t="str">
        <f>IF(b_BDVSA!I1282&lt;&gt;"",ABS(b_BDVSA!I1282),"")</f>
        <v/>
      </c>
      <c r="L1282" s="125" t="str">
        <f>IF(b_BDVSA!L1282&lt;&gt;"",ABS(b_BDVSA!L1282),"")</f>
        <v/>
      </c>
      <c r="M1282" s="125" t="str">
        <f>IF(AND(b_BDVSA!L1282&lt;&gt;"",b_BDVSA!L1282&lt;&gt;0)=TRUE,IF(b_BDVSA!L1282&gt;0,"D","A"),"")</f>
        <v/>
      </c>
      <c r="N1282" s="125" t="str">
        <f>IF(b_BDVSA!M1282&lt;&gt;"",ABS(b_BDVSA!M1282),"")</f>
        <v/>
      </c>
      <c r="O1282" s="125" t="str">
        <f>IF(AND(b_BDVSA!M1282&lt;&gt;"",b_BDVSA!M1282&lt;&gt;0)=TRUE,IF(b_BDVSA!M1282&gt;0,"D","A"),"")</f>
        <v/>
      </c>
      <c r="P1282" s="126" t="str">
        <f>IF(b_BDVSA!N1282&lt;&gt;"",ABS(b_BDVSA!N1282),"")</f>
        <v/>
      </c>
      <c r="Q1282" s="125" t="str">
        <f>IF(b_BDVSA!Q1282&lt;&gt;"",ABS(b_BDVSA!Q1282),"")</f>
        <v/>
      </c>
      <c r="R1282" s="125" t="str">
        <f>IF(AND(b_BDVSA!Q1282&lt;&gt;"",b_BDVSA!Q1282&lt;&gt;0)=TRUE,IF(b_BDVSA!Q1282&gt;0,"D","A"),"")</f>
        <v/>
      </c>
      <c r="S1282" s="125" t="str">
        <f>IF(b_BDVSA!R1282&lt;&gt;"",ABS(b_BDVSA!R1282),"")</f>
        <v/>
      </c>
      <c r="T1282" s="125" t="str">
        <f>IF(AND(b_BDVSA!R1282&lt;&gt;"",b_BDVSA!R1282&lt;&gt;0)=TRUE,IF(b_BDVSA!R1282&gt;0,"D","A"),"")</f>
        <v/>
      </c>
      <c r="U1282" s="126" t="str">
        <f>IF(b_BDVSA!S1282&lt;&gt;"",ABS(b_BDVSA!S1282),"")</f>
        <v/>
      </c>
      <c r="V1282" s="125" t="str">
        <f>IF(b_BDVSA!V1282&lt;&gt;"",ABS(b_BDVSA!V1282),"")</f>
        <v/>
      </c>
      <c r="W1282" s="125" t="str">
        <f>IF(AND(b_BDVSA!V1282&lt;&gt;"",b_BDVSA!V1282&lt;&gt;0)=TRUE,IF(b_BDVSA!V1282&gt;0,"D","A"),"")</f>
        <v/>
      </c>
      <c r="X1282" s="125" t="str">
        <f>IF(b_BDVSA!W1282&lt;&gt;"",ABS(b_BDVSA!W1282),"")</f>
        <v/>
      </c>
      <c r="Y1282" s="125" t="str">
        <f>IF(AND(b_BDVSA!W1282&lt;&gt;"",b_BDVSA!W1282&lt;&gt;0)=TRUE,IF(b_BDVSA!W1282&gt;0,"D","A"),"")</f>
        <v/>
      </c>
      <c r="Z1282" s="126" t="str">
        <f>IF(b_BDVSA!X1282&lt;&gt;"",ABS(b_BDVSA!X1282),"")</f>
        <v/>
      </c>
    </row>
    <row r="1283" spans="1:26">
      <c r="A1283" s="117" t="str">
        <f>IF(dati_pdc!A1279&lt;&gt;"",IF(dati_pdc!D1279=1,RIGHT(dati_pdc!A1279,dati_pdc!E1279),dati_pdc!A1279),"")</f>
        <v/>
      </c>
      <c r="B1283" s="117" t="str">
        <f>IF(dati_pdc!B1279&lt;&gt;"",dati_pdc!B1279,"")</f>
        <v/>
      </c>
      <c r="C1283" s="117" t="str">
        <f>IF(dati_pdc!C1279&lt;&gt;"",dati_pdc!C1279,"")</f>
        <v/>
      </c>
      <c r="D1283" s="117" t="str">
        <f>IF(dati_pdc!D1279&lt;&gt;"",dati_pdc!D1279,"")</f>
        <v/>
      </c>
      <c r="E1283" s="125" t="str">
        <f>IF(b_BDVSA!F1283&lt;&gt;"",ABS(b_BDVSA!F1283),"")</f>
        <v/>
      </c>
      <c r="F1283" s="125" t="str">
        <f>IF(AND(b_BDVSA!F1283&lt;&gt;"",b_BDVSA!F1283&lt;&gt;0)=TRUE,IF(b_BDVSA!F1283&gt;0,"D","A"),"")</f>
        <v/>
      </c>
      <c r="G1283" s="125" t="str">
        <f>IF(b_BDVSA!G1283&lt;&gt;"",ABS(b_BDVSA!G1283),"")</f>
        <v/>
      </c>
      <c r="H1283" s="125" t="str">
        <f>IF(AND(b_BDVSA!G1283&lt;&gt;"",b_BDVSA!G1283&lt;&gt;0)=TRUE,IF(b_BDVSA!G1283&gt;0,"D","A"),"")</f>
        <v/>
      </c>
      <c r="I1283" s="125" t="str">
        <f>IF(b_BDVSA!H1283&lt;&gt;"",ABS(b_BDVSA!H1283),"")</f>
        <v/>
      </c>
      <c r="J1283" s="125" t="str">
        <f>IF(AND(b_BDVSA!H1283&lt;&gt;"",b_BDVSA!H1283&lt;&gt;0)=TRUE,IF(b_BDVSA!H1283&gt;0,"D","A"),"")</f>
        <v/>
      </c>
      <c r="K1283" s="126" t="str">
        <f>IF(b_BDVSA!I1283&lt;&gt;"",ABS(b_BDVSA!I1283),"")</f>
        <v/>
      </c>
      <c r="L1283" s="125" t="str">
        <f>IF(b_BDVSA!L1283&lt;&gt;"",ABS(b_BDVSA!L1283),"")</f>
        <v/>
      </c>
      <c r="M1283" s="125" t="str">
        <f>IF(AND(b_BDVSA!L1283&lt;&gt;"",b_BDVSA!L1283&lt;&gt;0)=TRUE,IF(b_BDVSA!L1283&gt;0,"D","A"),"")</f>
        <v/>
      </c>
      <c r="N1283" s="125" t="str">
        <f>IF(b_BDVSA!M1283&lt;&gt;"",ABS(b_BDVSA!M1283),"")</f>
        <v/>
      </c>
      <c r="O1283" s="125" t="str">
        <f>IF(AND(b_BDVSA!M1283&lt;&gt;"",b_BDVSA!M1283&lt;&gt;0)=TRUE,IF(b_BDVSA!M1283&gt;0,"D","A"),"")</f>
        <v/>
      </c>
      <c r="P1283" s="126" t="str">
        <f>IF(b_BDVSA!N1283&lt;&gt;"",ABS(b_BDVSA!N1283),"")</f>
        <v/>
      </c>
      <c r="Q1283" s="125" t="str">
        <f>IF(b_BDVSA!Q1283&lt;&gt;"",ABS(b_BDVSA!Q1283),"")</f>
        <v/>
      </c>
      <c r="R1283" s="125" t="str">
        <f>IF(AND(b_BDVSA!Q1283&lt;&gt;"",b_BDVSA!Q1283&lt;&gt;0)=TRUE,IF(b_BDVSA!Q1283&gt;0,"D","A"),"")</f>
        <v/>
      </c>
      <c r="S1283" s="125" t="str">
        <f>IF(b_BDVSA!R1283&lt;&gt;"",ABS(b_BDVSA!R1283),"")</f>
        <v/>
      </c>
      <c r="T1283" s="125" t="str">
        <f>IF(AND(b_BDVSA!R1283&lt;&gt;"",b_BDVSA!R1283&lt;&gt;0)=TRUE,IF(b_BDVSA!R1283&gt;0,"D","A"),"")</f>
        <v/>
      </c>
      <c r="U1283" s="126" t="str">
        <f>IF(b_BDVSA!S1283&lt;&gt;"",ABS(b_BDVSA!S1283),"")</f>
        <v/>
      </c>
      <c r="V1283" s="125" t="str">
        <f>IF(b_BDVSA!V1283&lt;&gt;"",ABS(b_BDVSA!V1283),"")</f>
        <v/>
      </c>
      <c r="W1283" s="125" t="str">
        <f>IF(AND(b_BDVSA!V1283&lt;&gt;"",b_BDVSA!V1283&lt;&gt;0)=TRUE,IF(b_BDVSA!V1283&gt;0,"D","A"),"")</f>
        <v/>
      </c>
      <c r="X1283" s="125" t="str">
        <f>IF(b_BDVSA!W1283&lt;&gt;"",ABS(b_BDVSA!W1283),"")</f>
        <v/>
      </c>
      <c r="Y1283" s="125" t="str">
        <f>IF(AND(b_BDVSA!W1283&lt;&gt;"",b_BDVSA!W1283&lt;&gt;0)=TRUE,IF(b_BDVSA!W1283&gt;0,"D","A"),"")</f>
        <v/>
      </c>
      <c r="Z1283" s="126" t="str">
        <f>IF(b_BDVSA!X1283&lt;&gt;"",ABS(b_BDVSA!X1283),"")</f>
        <v/>
      </c>
    </row>
    <row r="1284" spans="1:26">
      <c r="A1284" s="117" t="str">
        <f>IF(dati_pdc!A1280&lt;&gt;"",IF(dati_pdc!D1280=1,RIGHT(dati_pdc!A1280,dati_pdc!E1280),dati_pdc!A1280),"")</f>
        <v/>
      </c>
      <c r="B1284" s="117" t="str">
        <f>IF(dati_pdc!B1280&lt;&gt;"",dati_pdc!B1280,"")</f>
        <v/>
      </c>
      <c r="C1284" s="117" t="str">
        <f>IF(dati_pdc!C1280&lt;&gt;"",dati_pdc!C1280,"")</f>
        <v/>
      </c>
      <c r="D1284" s="117" t="str">
        <f>IF(dati_pdc!D1280&lt;&gt;"",dati_pdc!D1280,"")</f>
        <v/>
      </c>
      <c r="E1284" s="125" t="str">
        <f>IF(b_BDVSA!F1284&lt;&gt;"",ABS(b_BDVSA!F1284),"")</f>
        <v/>
      </c>
      <c r="F1284" s="125" t="str">
        <f>IF(AND(b_BDVSA!F1284&lt;&gt;"",b_BDVSA!F1284&lt;&gt;0)=TRUE,IF(b_BDVSA!F1284&gt;0,"D","A"),"")</f>
        <v/>
      </c>
      <c r="G1284" s="125" t="str">
        <f>IF(b_BDVSA!G1284&lt;&gt;"",ABS(b_BDVSA!G1284),"")</f>
        <v/>
      </c>
      <c r="H1284" s="125" t="str">
        <f>IF(AND(b_BDVSA!G1284&lt;&gt;"",b_BDVSA!G1284&lt;&gt;0)=TRUE,IF(b_BDVSA!G1284&gt;0,"D","A"),"")</f>
        <v/>
      </c>
      <c r="I1284" s="125" t="str">
        <f>IF(b_BDVSA!H1284&lt;&gt;"",ABS(b_BDVSA!H1284),"")</f>
        <v/>
      </c>
      <c r="J1284" s="125" t="str">
        <f>IF(AND(b_BDVSA!H1284&lt;&gt;"",b_BDVSA!H1284&lt;&gt;0)=TRUE,IF(b_BDVSA!H1284&gt;0,"D","A"),"")</f>
        <v/>
      </c>
      <c r="K1284" s="126" t="str">
        <f>IF(b_BDVSA!I1284&lt;&gt;"",ABS(b_BDVSA!I1284),"")</f>
        <v/>
      </c>
      <c r="L1284" s="125" t="str">
        <f>IF(b_BDVSA!L1284&lt;&gt;"",ABS(b_BDVSA!L1284),"")</f>
        <v/>
      </c>
      <c r="M1284" s="125" t="str">
        <f>IF(AND(b_BDVSA!L1284&lt;&gt;"",b_BDVSA!L1284&lt;&gt;0)=TRUE,IF(b_BDVSA!L1284&gt;0,"D","A"),"")</f>
        <v/>
      </c>
      <c r="N1284" s="125" t="str">
        <f>IF(b_BDVSA!M1284&lt;&gt;"",ABS(b_BDVSA!M1284),"")</f>
        <v/>
      </c>
      <c r="O1284" s="125" t="str">
        <f>IF(AND(b_BDVSA!M1284&lt;&gt;"",b_BDVSA!M1284&lt;&gt;0)=TRUE,IF(b_BDVSA!M1284&gt;0,"D","A"),"")</f>
        <v/>
      </c>
      <c r="P1284" s="126" t="str">
        <f>IF(b_BDVSA!N1284&lt;&gt;"",ABS(b_BDVSA!N1284),"")</f>
        <v/>
      </c>
      <c r="Q1284" s="125" t="str">
        <f>IF(b_BDVSA!Q1284&lt;&gt;"",ABS(b_BDVSA!Q1284),"")</f>
        <v/>
      </c>
      <c r="R1284" s="125" t="str">
        <f>IF(AND(b_BDVSA!Q1284&lt;&gt;"",b_BDVSA!Q1284&lt;&gt;0)=TRUE,IF(b_BDVSA!Q1284&gt;0,"D","A"),"")</f>
        <v/>
      </c>
      <c r="S1284" s="125" t="str">
        <f>IF(b_BDVSA!R1284&lt;&gt;"",ABS(b_BDVSA!R1284),"")</f>
        <v/>
      </c>
      <c r="T1284" s="125" t="str">
        <f>IF(AND(b_BDVSA!R1284&lt;&gt;"",b_BDVSA!R1284&lt;&gt;0)=TRUE,IF(b_BDVSA!R1284&gt;0,"D","A"),"")</f>
        <v/>
      </c>
      <c r="U1284" s="126" t="str">
        <f>IF(b_BDVSA!S1284&lt;&gt;"",ABS(b_BDVSA!S1284),"")</f>
        <v/>
      </c>
      <c r="V1284" s="125" t="str">
        <f>IF(b_BDVSA!V1284&lt;&gt;"",ABS(b_BDVSA!V1284),"")</f>
        <v/>
      </c>
      <c r="W1284" s="125" t="str">
        <f>IF(AND(b_BDVSA!V1284&lt;&gt;"",b_BDVSA!V1284&lt;&gt;0)=TRUE,IF(b_BDVSA!V1284&gt;0,"D","A"),"")</f>
        <v/>
      </c>
      <c r="X1284" s="125" t="str">
        <f>IF(b_BDVSA!W1284&lt;&gt;"",ABS(b_BDVSA!W1284),"")</f>
        <v/>
      </c>
      <c r="Y1284" s="125" t="str">
        <f>IF(AND(b_BDVSA!W1284&lt;&gt;"",b_BDVSA!W1284&lt;&gt;0)=TRUE,IF(b_BDVSA!W1284&gt;0,"D","A"),"")</f>
        <v/>
      </c>
      <c r="Z1284" s="126" t="str">
        <f>IF(b_BDVSA!X1284&lt;&gt;"",ABS(b_BDVSA!X1284),"")</f>
        <v/>
      </c>
    </row>
    <row r="1285" spans="1:26">
      <c r="A1285" s="117" t="str">
        <f>IF(dati_pdc!A1281&lt;&gt;"",IF(dati_pdc!D1281=1,RIGHT(dati_pdc!A1281,dati_pdc!E1281),dati_pdc!A1281),"")</f>
        <v/>
      </c>
      <c r="B1285" s="117" t="str">
        <f>IF(dati_pdc!B1281&lt;&gt;"",dati_pdc!B1281,"")</f>
        <v/>
      </c>
      <c r="C1285" s="117" t="str">
        <f>IF(dati_pdc!C1281&lt;&gt;"",dati_pdc!C1281,"")</f>
        <v/>
      </c>
      <c r="D1285" s="117" t="str">
        <f>IF(dati_pdc!D1281&lt;&gt;"",dati_pdc!D1281,"")</f>
        <v/>
      </c>
      <c r="E1285" s="125" t="str">
        <f>IF(b_BDVSA!F1285&lt;&gt;"",ABS(b_BDVSA!F1285),"")</f>
        <v/>
      </c>
      <c r="F1285" s="125" t="str">
        <f>IF(AND(b_BDVSA!F1285&lt;&gt;"",b_BDVSA!F1285&lt;&gt;0)=TRUE,IF(b_BDVSA!F1285&gt;0,"D","A"),"")</f>
        <v/>
      </c>
      <c r="G1285" s="125" t="str">
        <f>IF(b_BDVSA!G1285&lt;&gt;"",ABS(b_BDVSA!G1285),"")</f>
        <v/>
      </c>
      <c r="H1285" s="125" t="str">
        <f>IF(AND(b_BDVSA!G1285&lt;&gt;"",b_BDVSA!G1285&lt;&gt;0)=TRUE,IF(b_BDVSA!G1285&gt;0,"D","A"),"")</f>
        <v/>
      </c>
      <c r="I1285" s="125" t="str">
        <f>IF(b_BDVSA!H1285&lt;&gt;"",ABS(b_BDVSA!H1285),"")</f>
        <v/>
      </c>
      <c r="J1285" s="125" t="str">
        <f>IF(AND(b_BDVSA!H1285&lt;&gt;"",b_BDVSA!H1285&lt;&gt;0)=TRUE,IF(b_BDVSA!H1285&gt;0,"D","A"),"")</f>
        <v/>
      </c>
      <c r="K1285" s="126" t="str">
        <f>IF(b_BDVSA!I1285&lt;&gt;"",ABS(b_BDVSA!I1285),"")</f>
        <v/>
      </c>
      <c r="L1285" s="125" t="str">
        <f>IF(b_BDVSA!L1285&lt;&gt;"",ABS(b_BDVSA!L1285),"")</f>
        <v/>
      </c>
      <c r="M1285" s="125" t="str">
        <f>IF(AND(b_BDVSA!L1285&lt;&gt;"",b_BDVSA!L1285&lt;&gt;0)=TRUE,IF(b_BDVSA!L1285&gt;0,"D","A"),"")</f>
        <v/>
      </c>
      <c r="N1285" s="125" t="str">
        <f>IF(b_BDVSA!M1285&lt;&gt;"",ABS(b_BDVSA!M1285),"")</f>
        <v/>
      </c>
      <c r="O1285" s="125" t="str">
        <f>IF(AND(b_BDVSA!M1285&lt;&gt;"",b_BDVSA!M1285&lt;&gt;0)=TRUE,IF(b_BDVSA!M1285&gt;0,"D","A"),"")</f>
        <v/>
      </c>
      <c r="P1285" s="126" t="str">
        <f>IF(b_BDVSA!N1285&lt;&gt;"",ABS(b_BDVSA!N1285),"")</f>
        <v/>
      </c>
      <c r="Q1285" s="125" t="str">
        <f>IF(b_BDVSA!Q1285&lt;&gt;"",ABS(b_BDVSA!Q1285),"")</f>
        <v/>
      </c>
      <c r="R1285" s="125" t="str">
        <f>IF(AND(b_BDVSA!Q1285&lt;&gt;"",b_BDVSA!Q1285&lt;&gt;0)=TRUE,IF(b_BDVSA!Q1285&gt;0,"D","A"),"")</f>
        <v/>
      </c>
      <c r="S1285" s="125" t="str">
        <f>IF(b_BDVSA!R1285&lt;&gt;"",ABS(b_BDVSA!R1285),"")</f>
        <v/>
      </c>
      <c r="T1285" s="125" t="str">
        <f>IF(AND(b_BDVSA!R1285&lt;&gt;"",b_BDVSA!R1285&lt;&gt;0)=TRUE,IF(b_BDVSA!R1285&gt;0,"D","A"),"")</f>
        <v/>
      </c>
      <c r="U1285" s="126" t="str">
        <f>IF(b_BDVSA!S1285&lt;&gt;"",ABS(b_BDVSA!S1285),"")</f>
        <v/>
      </c>
      <c r="V1285" s="125" t="str">
        <f>IF(b_BDVSA!V1285&lt;&gt;"",ABS(b_BDVSA!V1285),"")</f>
        <v/>
      </c>
      <c r="W1285" s="125" t="str">
        <f>IF(AND(b_BDVSA!V1285&lt;&gt;"",b_BDVSA!V1285&lt;&gt;0)=TRUE,IF(b_BDVSA!V1285&gt;0,"D","A"),"")</f>
        <v/>
      </c>
      <c r="X1285" s="125" t="str">
        <f>IF(b_BDVSA!W1285&lt;&gt;"",ABS(b_BDVSA!W1285),"")</f>
        <v/>
      </c>
      <c r="Y1285" s="125" t="str">
        <f>IF(AND(b_BDVSA!W1285&lt;&gt;"",b_BDVSA!W1285&lt;&gt;0)=TRUE,IF(b_BDVSA!W1285&gt;0,"D","A"),"")</f>
        <v/>
      </c>
      <c r="Z1285" s="126" t="str">
        <f>IF(b_BDVSA!X1285&lt;&gt;"",ABS(b_BDVSA!X1285),"")</f>
        <v/>
      </c>
    </row>
    <row r="1286" spans="1:26">
      <c r="A1286" s="117" t="str">
        <f>IF(dati_pdc!A1282&lt;&gt;"",IF(dati_pdc!D1282=1,RIGHT(dati_pdc!A1282,dati_pdc!E1282),dati_pdc!A1282),"")</f>
        <v/>
      </c>
      <c r="B1286" s="117" t="str">
        <f>IF(dati_pdc!B1282&lt;&gt;"",dati_pdc!B1282,"")</f>
        <v/>
      </c>
      <c r="C1286" s="117" t="str">
        <f>IF(dati_pdc!C1282&lt;&gt;"",dati_pdc!C1282,"")</f>
        <v/>
      </c>
      <c r="D1286" s="117" t="str">
        <f>IF(dati_pdc!D1282&lt;&gt;"",dati_pdc!D1282,"")</f>
        <v/>
      </c>
      <c r="E1286" s="125" t="str">
        <f>IF(b_BDVSA!F1286&lt;&gt;"",ABS(b_BDVSA!F1286),"")</f>
        <v/>
      </c>
      <c r="F1286" s="125" t="str">
        <f>IF(AND(b_BDVSA!F1286&lt;&gt;"",b_BDVSA!F1286&lt;&gt;0)=TRUE,IF(b_BDVSA!F1286&gt;0,"D","A"),"")</f>
        <v/>
      </c>
      <c r="G1286" s="125" t="str">
        <f>IF(b_BDVSA!G1286&lt;&gt;"",ABS(b_BDVSA!G1286),"")</f>
        <v/>
      </c>
      <c r="H1286" s="125" t="str">
        <f>IF(AND(b_BDVSA!G1286&lt;&gt;"",b_BDVSA!G1286&lt;&gt;0)=TRUE,IF(b_BDVSA!G1286&gt;0,"D","A"),"")</f>
        <v/>
      </c>
      <c r="I1286" s="125" t="str">
        <f>IF(b_BDVSA!H1286&lt;&gt;"",ABS(b_BDVSA!H1286),"")</f>
        <v/>
      </c>
      <c r="J1286" s="125" t="str">
        <f>IF(AND(b_BDVSA!H1286&lt;&gt;"",b_BDVSA!H1286&lt;&gt;0)=TRUE,IF(b_BDVSA!H1286&gt;0,"D","A"),"")</f>
        <v/>
      </c>
      <c r="K1286" s="126" t="str">
        <f>IF(b_BDVSA!I1286&lt;&gt;"",ABS(b_BDVSA!I1286),"")</f>
        <v/>
      </c>
      <c r="L1286" s="125" t="str">
        <f>IF(b_BDVSA!L1286&lt;&gt;"",ABS(b_BDVSA!L1286),"")</f>
        <v/>
      </c>
      <c r="M1286" s="125" t="str">
        <f>IF(AND(b_BDVSA!L1286&lt;&gt;"",b_BDVSA!L1286&lt;&gt;0)=TRUE,IF(b_BDVSA!L1286&gt;0,"D","A"),"")</f>
        <v/>
      </c>
      <c r="N1286" s="125" t="str">
        <f>IF(b_BDVSA!M1286&lt;&gt;"",ABS(b_BDVSA!M1286),"")</f>
        <v/>
      </c>
      <c r="O1286" s="125" t="str">
        <f>IF(AND(b_BDVSA!M1286&lt;&gt;"",b_BDVSA!M1286&lt;&gt;0)=TRUE,IF(b_BDVSA!M1286&gt;0,"D","A"),"")</f>
        <v/>
      </c>
      <c r="P1286" s="126" t="str">
        <f>IF(b_BDVSA!N1286&lt;&gt;"",ABS(b_BDVSA!N1286),"")</f>
        <v/>
      </c>
      <c r="Q1286" s="125" t="str">
        <f>IF(b_BDVSA!Q1286&lt;&gt;"",ABS(b_BDVSA!Q1286),"")</f>
        <v/>
      </c>
      <c r="R1286" s="125" t="str">
        <f>IF(AND(b_BDVSA!Q1286&lt;&gt;"",b_BDVSA!Q1286&lt;&gt;0)=TRUE,IF(b_BDVSA!Q1286&gt;0,"D","A"),"")</f>
        <v/>
      </c>
      <c r="S1286" s="125" t="str">
        <f>IF(b_BDVSA!R1286&lt;&gt;"",ABS(b_BDVSA!R1286),"")</f>
        <v/>
      </c>
      <c r="T1286" s="125" t="str">
        <f>IF(AND(b_BDVSA!R1286&lt;&gt;"",b_BDVSA!R1286&lt;&gt;0)=TRUE,IF(b_BDVSA!R1286&gt;0,"D","A"),"")</f>
        <v/>
      </c>
      <c r="U1286" s="126" t="str">
        <f>IF(b_BDVSA!S1286&lt;&gt;"",ABS(b_BDVSA!S1286),"")</f>
        <v/>
      </c>
      <c r="V1286" s="125" t="str">
        <f>IF(b_BDVSA!V1286&lt;&gt;"",ABS(b_BDVSA!V1286),"")</f>
        <v/>
      </c>
      <c r="W1286" s="125" t="str">
        <f>IF(AND(b_BDVSA!V1286&lt;&gt;"",b_BDVSA!V1286&lt;&gt;0)=TRUE,IF(b_BDVSA!V1286&gt;0,"D","A"),"")</f>
        <v/>
      </c>
      <c r="X1286" s="125" t="str">
        <f>IF(b_BDVSA!W1286&lt;&gt;"",ABS(b_BDVSA!W1286),"")</f>
        <v/>
      </c>
      <c r="Y1286" s="125" t="str">
        <f>IF(AND(b_BDVSA!W1286&lt;&gt;"",b_BDVSA!W1286&lt;&gt;0)=TRUE,IF(b_BDVSA!W1286&gt;0,"D","A"),"")</f>
        <v/>
      </c>
      <c r="Z1286" s="126" t="str">
        <f>IF(b_BDVSA!X1286&lt;&gt;"",ABS(b_BDVSA!X1286),"")</f>
        <v/>
      </c>
    </row>
    <row r="1287" spans="1:26">
      <c r="A1287" s="117" t="str">
        <f>IF(dati_pdc!A1283&lt;&gt;"",IF(dati_pdc!D1283=1,RIGHT(dati_pdc!A1283,dati_pdc!E1283),dati_pdc!A1283),"")</f>
        <v/>
      </c>
      <c r="B1287" s="117" t="str">
        <f>IF(dati_pdc!B1283&lt;&gt;"",dati_pdc!B1283,"")</f>
        <v/>
      </c>
      <c r="C1287" s="117" t="str">
        <f>IF(dati_pdc!C1283&lt;&gt;"",dati_pdc!C1283,"")</f>
        <v/>
      </c>
      <c r="D1287" s="117" t="str">
        <f>IF(dati_pdc!D1283&lt;&gt;"",dati_pdc!D1283,"")</f>
        <v/>
      </c>
      <c r="E1287" s="125" t="str">
        <f>IF(b_BDVSA!F1287&lt;&gt;"",ABS(b_BDVSA!F1287),"")</f>
        <v/>
      </c>
      <c r="F1287" s="125" t="str">
        <f>IF(AND(b_BDVSA!F1287&lt;&gt;"",b_BDVSA!F1287&lt;&gt;0)=TRUE,IF(b_BDVSA!F1287&gt;0,"D","A"),"")</f>
        <v/>
      </c>
      <c r="G1287" s="125" t="str">
        <f>IF(b_BDVSA!G1287&lt;&gt;"",ABS(b_BDVSA!G1287),"")</f>
        <v/>
      </c>
      <c r="H1287" s="125" t="str">
        <f>IF(AND(b_BDVSA!G1287&lt;&gt;"",b_BDVSA!G1287&lt;&gt;0)=TRUE,IF(b_BDVSA!G1287&gt;0,"D","A"),"")</f>
        <v/>
      </c>
      <c r="I1287" s="125" t="str">
        <f>IF(b_BDVSA!H1287&lt;&gt;"",ABS(b_BDVSA!H1287),"")</f>
        <v/>
      </c>
      <c r="J1287" s="125" t="str">
        <f>IF(AND(b_BDVSA!H1287&lt;&gt;"",b_BDVSA!H1287&lt;&gt;0)=TRUE,IF(b_BDVSA!H1287&gt;0,"D","A"),"")</f>
        <v/>
      </c>
      <c r="K1287" s="126" t="str">
        <f>IF(b_BDVSA!I1287&lt;&gt;"",ABS(b_BDVSA!I1287),"")</f>
        <v/>
      </c>
      <c r="L1287" s="125" t="str">
        <f>IF(b_BDVSA!L1287&lt;&gt;"",ABS(b_BDVSA!L1287),"")</f>
        <v/>
      </c>
      <c r="M1287" s="125" t="str">
        <f>IF(AND(b_BDVSA!L1287&lt;&gt;"",b_BDVSA!L1287&lt;&gt;0)=TRUE,IF(b_BDVSA!L1287&gt;0,"D","A"),"")</f>
        <v/>
      </c>
      <c r="N1287" s="125" t="str">
        <f>IF(b_BDVSA!M1287&lt;&gt;"",ABS(b_BDVSA!M1287),"")</f>
        <v/>
      </c>
      <c r="O1287" s="125" t="str">
        <f>IF(AND(b_BDVSA!M1287&lt;&gt;"",b_BDVSA!M1287&lt;&gt;0)=TRUE,IF(b_BDVSA!M1287&gt;0,"D","A"),"")</f>
        <v/>
      </c>
      <c r="P1287" s="126" t="str">
        <f>IF(b_BDVSA!N1287&lt;&gt;"",ABS(b_BDVSA!N1287),"")</f>
        <v/>
      </c>
      <c r="Q1287" s="125" t="str">
        <f>IF(b_BDVSA!Q1287&lt;&gt;"",ABS(b_BDVSA!Q1287),"")</f>
        <v/>
      </c>
      <c r="R1287" s="125" t="str">
        <f>IF(AND(b_BDVSA!Q1287&lt;&gt;"",b_BDVSA!Q1287&lt;&gt;0)=TRUE,IF(b_BDVSA!Q1287&gt;0,"D","A"),"")</f>
        <v/>
      </c>
      <c r="S1287" s="125" t="str">
        <f>IF(b_BDVSA!R1287&lt;&gt;"",ABS(b_BDVSA!R1287),"")</f>
        <v/>
      </c>
      <c r="T1287" s="125" t="str">
        <f>IF(AND(b_BDVSA!R1287&lt;&gt;"",b_BDVSA!R1287&lt;&gt;0)=TRUE,IF(b_BDVSA!R1287&gt;0,"D","A"),"")</f>
        <v/>
      </c>
      <c r="U1287" s="126" t="str">
        <f>IF(b_BDVSA!S1287&lt;&gt;"",ABS(b_BDVSA!S1287),"")</f>
        <v/>
      </c>
      <c r="V1287" s="125" t="str">
        <f>IF(b_BDVSA!V1287&lt;&gt;"",ABS(b_BDVSA!V1287),"")</f>
        <v/>
      </c>
      <c r="W1287" s="125" t="str">
        <f>IF(AND(b_BDVSA!V1287&lt;&gt;"",b_BDVSA!V1287&lt;&gt;0)=TRUE,IF(b_BDVSA!V1287&gt;0,"D","A"),"")</f>
        <v/>
      </c>
      <c r="X1287" s="125" t="str">
        <f>IF(b_BDVSA!W1287&lt;&gt;"",ABS(b_BDVSA!W1287),"")</f>
        <v/>
      </c>
      <c r="Y1287" s="125" t="str">
        <f>IF(AND(b_BDVSA!W1287&lt;&gt;"",b_BDVSA!W1287&lt;&gt;0)=TRUE,IF(b_BDVSA!W1287&gt;0,"D","A"),"")</f>
        <v/>
      </c>
      <c r="Z1287" s="126" t="str">
        <f>IF(b_BDVSA!X1287&lt;&gt;"",ABS(b_BDVSA!X1287),"")</f>
        <v/>
      </c>
    </row>
    <row r="1288" spans="1:26">
      <c r="A1288" s="117" t="str">
        <f>IF(dati_pdc!A1284&lt;&gt;"",IF(dati_pdc!D1284=1,RIGHT(dati_pdc!A1284,dati_pdc!E1284),dati_pdc!A1284),"")</f>
        <v/>
      </c>
      <c r="B1288" s="117" t="str">
        <f>IF(dati_pdc!B1284&lt;&gt;"",dati_pdc!B1284,"")</f>
        <v/>
      </c>
      <c r="C1288" s="117" t="str">
        <f>IF(dati_pdc!C1284&lt;&gt;"",dati_pdc!C1284,"")</f>
        <v/>
      </c>
      <c r="D1288" s="117" t="str">
        <f>IF(dati_pdc!D1284&lt;&gt;"",dati_pdc!D1284,"")</f>
        <v/>
      </c>
      <c r="E1288" s="125" t="str">
        <f>IF(b_BDVSA!F1288&lt;&gt;"",ABS(b_BDVSA!F1288),"")</f>
        <v/>
      </c>
      <c r="F1288" s="125" t="str">
        <f>IF(AND(b_BDVSA!F1288&lt;&gt;"",b_BDVSA!F1288&lt;&gt;0)=TRUE,IF(b_BDVSA!F1288&gt;0,"D","A"),"")</f>
        <v/>
      </c>
      <c r="G1288" s="125" t="str">
        <f>IF(b_BDVSA!G1288&lt;&gt;"",ABS(b_BDVSA!G1288),"")</f>
        <v/>
      </c>
      <c r="H1288" s="125" t="str">
        <f>IF(AND(b_BDVSA!G1288&lt;&gt;"",b_BDVSA!G1288&lt;&gt;0)=TRUE,IF(b_BDVSA!G1288&gt;0,"D","A"),"")</f>
        <v/>
      </c>
      <c r="I1288" s="125" t="str">
        <f>IF(b_BDVSA!H1288&lt;&gt;"",ABS(b_BDVSA!H1288),"")</f>
        <v/>
      </c>
      <c r="J1288" s="125" t="str">
        <f>IF(AND(b_BDVSA!H1288&lt;&gt;"",b_BDVSA!H1288&lt;&gt;0)=TRUE,IF(b_BDVSA!H1288&gt;0,"D","A"),"")</f>
        <v/>
      </c>
      <c r="K1288" s="126" t="str">
        <f>IF(b_BDVSA!I1288&lt;&gt;"",ABS(b_BDVSA!I1288),"")</f>
        <v/>
      </c>
      <c r="L1288" s="125" t="str">
        <f>IF(b_BDVSA!L1288&lt;&gt;"",ABS(b_BDVSA!L1288),"")</f>
        <v/>
      </c>
      <c r="M1288" s="125" t="str">
        <f>IF(AND(b_BDVSA!L1288&lt;&gt;"",b_BDVSA!L1288&lt;&gt;0)=TRUE,IF(b_BDVSA!L1288&gt;0,"D","A"),"")</f>
        <v/>
      </c>
      <c r="N1288" s="125" t="str">
        <f>IF(b_BDVSA!M1288&lt;&gt;"",ABS(b_BDVSA!M1288),"")</f>
        <v/>
      </c>
      <c r="O1288" s="125" t="str">
        <f>IF(AND(b_BDVSA!M1288&lt;&gt;"",b_BDVSA!M1288&lt;&gt;0)=TRUE,IF(b_BDVSA!M1288&gt;0,"D","A"),"")</f>
        <v/>
      </c>
      <c r="P1288" s="126" t="str">
        <f>IF(b_BDVSA!N1288&lt;&gt;"",ABS(b_BDVSA!N1288),"")</f>
        <v/>
      </c>
      <c r="Q1288" s="125" t="str">
        <f>IF(b_BDVSA!Q1288&lt;&gt;"",ABS(b_BDVSA!Q1288),"")</f>
        <v/>
      </c>
      <c r="R1288" s="125" t="str">
        <f>IF(AND(b_BDVSA!Q1288&lt;&gt;"",b_BDVSA!Q1288&lt;&gt;0)=TRUE,IF(b_BDVSA!Q1288&gt;0,"D","A"),"")</f>
        <v/>
      </c>
      <c r="S1288" s="125" t="str">
        <f>IF(b_BDVSA!R1288&lt;&gt;"",ABS(b_BDVSA!R1288),"")</f>
        <v/>
      </c>
      <c r="T1288" s="125" t="str">
        <f>IF(AND(b_BDVSA!R1288&lt;&gt;"",b_BDVSA!R1288&lt;&gt;0)=TRUE,IF(b_BDVSA!R1288&gt;0,"D","A"),"")</f>
        <v/>
      </c>
      <c r="U1288" s="126" t="str">
        <f>IF(b_BDVSA!S1288&lt;&gt;"",ABS(b_BDVSA!S1288),"")</f>
        <v/>
      </c>
      <c r="V1288" s="125" t="str">
        <f>IF(b_BDVSA!V1288&lt;&gt;"",ABS(b_BDVSA!V1288),"")</f>
        <v/>
      </c>
      <c r="W1288" s="125" t="str">
        <f>IF(AND(b_BDVSA!V1288&lt;&gt;"",b_BDVSA!V1288&lt;&gt;0)=TRUE,IF(b_BDVSA!V1288&gt;0,"D","A"),"")</f>
        <v/>
      </c>
      <c r="X1288" s="125" t="str">
        <f>IF(b_BDVSA!W1288&lt;&gt;"",ABS(b_BDVSA!W1288),"")</f>
        <v/>
      </c>
      <c r="Y1288" s="125" t="str">
        <f>IF(AND(b_BDVSA!W1288&lt;&gt;"",b_BDVSA!W1288&lt;&gt;0)=TRUE,IF(b_BDVSA!W1288&gt;0,"D","A"),"")</f>
        <v/>
      </c>
      <c r="Z1288" s="126" t="str">
        <f>IF(b_BDVSA!X1288&lt;&gt;"",ABS(b_BDVSA!X1288),"")</f>
        <v/>
      </c>
    </row>
    <row r="1289" spans="1:26">
      <c r="A1289" s="117" t="str">
        <f>IF(dati_pdc!A1285&lt;&gt;"",IF(dati_pdc!D1285=1,RIGHT(dati_pdc!A1285,dati_pdc!E1285),dati_pdc!A1285),"")</f>
        <v/>
      </c>
      <c r="B1289" s="117" t="str">
        <f>IF(dati_pdc!B1285&lt;&gt;"",dati_pdc!B1285,"")</f>
        <v/>
      </c>
      <c r="C1289" s="117" t="str">
        <f>IF(dati_pdc!C1285&lt;&gt;"",dati_pdc!C1285,"")</f>
        <v/>
      </c>
      <c r="D1289" s="117" t="str">
        <f>IF(dati_pdc!D1285&lt;&gt;"",dati_pdc!D1285,"")</f>
        <v/>
      </c>
      <c r="E1289" s="125" t="str">
        <f>IF(b_BDVSA!F1289&lt;&gt;"",ABS(b_BDVSA!F1289),"")</f>
        <v/>
      </c>
      <c r="F1289" s="125" t="str">
        <f>IF(AND(b_BDVSA!F1289&lt;&gt;"",b_BDVSA!F1289&lt;&gt;0)=TRUE,IF(b_BDVSA!F1289&gt;0,"D","A"),"")</f>
        <v/>
      </c>
      <c r="G1289" s="125" t="str">
        <f>IF(b_BDVSA!G1289&lt;&gt;"",ABS(b_BDVSA!G1289),"")</f>
        <v/>
      </c>
      <c r="H1289" s="125" t="str">
        <f>IF(AND(b_BDVSA!G1289&lt;&gt;"",b_BDVSA!G1289&lt;&gt;0)=TRUE,IF(b_BDVSA!G1289&gt;0,"D","A"),"")</f>
        <v/>
      </c>
      <c r="I1289" s="125" t="str">
        <f>IF(b_BDVSA!H1289&lt;&gt;"",ABS(b_BDVSA!H1289),"")</f>
        <v/>
      </c>
      <c r="J1289" s="125" t="str">
        <f>IF(AND(b_BDVSA!H1289&lt;&gt;"",b_BDVSA!H1289&lt;&gt;0)=TRUE,IF(b_BDVSA!H1289&gt;0,"D","A"),"")</f>
        <v/>
      </c>
      <c r="K1289" s="126" t="str">
        <f>IF(b_BDVSA!I1289&lt;&gt;"",ABS(b_BDVSA!I1289),"")</f>
        <v/>
      </c>
      <c r="L1289" s="125" t="str">
        <f>IF(b_BDVSA!L1289&lt;&gt;"",ABS(b_BDVSA!L1289),"")</f>
        <v/>
      </c>
      <c r="M1289" s="125" t="str">
        <f>IF(AND(b_BDVSA!L1289&lt;&gt;"",b_BDVSA!L1289&lt;&gt;0)=TRUE,IF(b_BDVSA!L1289&gt;0,"D","A"),"")</f>
        <v/>
      </c>
      <c r="N1289" s="125" t="str">
        <f>IF(b_BDVSA!M1289&lt;&gt;"",ABS(b_BDVSA!M1289),"")</f>
        <v/>
      </c>
      <c r="O1289" s="125" t="str">
        <f>IF(AND(b_BDVSA!M1289&lt;&gt;"",b_BDVSA!M1289&lt;&gt;0)=TRUE,IF(b_BDVSA!M1289&gt;0,"D","A"),"")</f>
        <v/>
      </c>
      <c r="P1289" s="126" t="str">
        <f>IF(b_BDVSA!N1289&lt;&gt;"",ABS(b_BDVSA!N1289),"")</f>
        <v/>
      </c>
      <c r="Q1289" s="125" t="str">
        <f>IF(b_BDVSA!Q1289&lt;&gt;"",ABS(b_BDVSA!Q1289),"")</f>
        <v/>
      </c>
      <c r="R1289" s="125" t="str">
        <f>IF(AND(b_BDVSA!Q1289&lt;&gt;"",b_BDVSA!Q1289&lt;&gt;0)=TRUE,IF(b_BDVSA!Q1289&gt;0,"D","A"),"")</f>
        <v/>
      </c>
      <c r="S1289" s="125" t="str">
        <f>IF(b_BDVSA!R1289&lt;&gt;"",ABS(b_BDVSA!R1289),"")</f>
        <v/>
      </c>
      <c r="T1289" s="125" t="str">
        <f>IF(AND(b_BDVSA!R1289&lt;&gt;"",b_BDVSA!R1289&lt;&gt;0)=TRUE,IF(b_BDVSA!R1289&gt;0,"D","A"),"")</f>
        <v/>
      </c>
      <c r="U1289" s="126" t="str">
        <f>IF(b_BDVSA!S1289&lt;&gt;"",ABS(b_BDVSA!S1289),"")</f>
        <v/>
      </c>
      <c r="V1289" s="125" t="str">
        <f>IF(b_BDVSA!V1289&lt;&gt;"",ABS(b_BDVSA!V1289),"")</f>
        <v/>
      </c>
      <c r="W1289" s="125" t="str">
        <f>IF(AND(b_BDVSA!V1289&lt;&gt;"",b_BDVSA!V1289&lt;&gt;0)=TRUE,IF(b_BDVSA!V1289&gt;0,"D","A"),"")</f>
        <v/>
      </c>
      <c r="X1289" s="125" t="str">
        <f>IF(b_BDVSA!W1289&lt;&gt;"",ABS(b_BDVSA!W1289),"")</f>
        <v/>
      </c>
      <c r="Y1289" s="125" t="str">
        <f>IF(AND(b_BDVSA!W1289&lt;&gt;"",b_BDVSA!W1289&lt;&gt;0)=TRUE,IF(b_BDVSA!W1289&gt;0,"D","A"),"")</f>
        <v/>
      </c>
      <c r="Z1289" s="126" t="str">
        <f>IF(b_BDVSA!X1289&lt;&gt;"",ABS(b_BDVSA!X1289),"")</f>
        <v/>
      </c>
    </row>
    <row r="1290" spans="1:26">
      <c r="A1290" s="117" t="str">
        <f>IF(dati_pdc!A1286&lt;&gt;"",IF(dati_pdc!D1286=1,RIGHT(dati_pdc!A1286,dati_pdc!E1286),dati_pdc!A1286),"")</f>
        <v/>
      </c>
      <c r="B1290" s="117" t="str">
        <f>IF(dati_pdc!B1286&lt;&gt;"",dati_pdc!B1286,"")</f>
        <v/>
      </c>
      <c r="C1290" s="117" t="str">
        <f>IF(dati_pdc!C1286&lt;&gt;"",dati_pdc!C1286,"")</f>
        <v/>
      </c>
      <c r="D1290" s="117" t="str">
        <f>IF(dati_pdc!D1286&lt;&gt;"",dati_pdc!D1286,"")</f>
        <v/>
      </c>
      <c r="E1290" s="125" t="str">
        <f>IF(b_BDVSA!F1290&lt;&gt;"",ABS(b_BDVSA!F1290),"")</f>
        <v/>
      </c>
      <c r="F1290" s="125" t="str">
        <f>IF(AND(b_BDVSA!F1290&lt;&gt;"",b_BDVSA!F1290&lt;&gt;0)=TRUE,IF(b_BDVSA!F1290&gt;0,"D","A"),"")</f>
        <v/>
      </c>
      <c r="G1290" s="125" t="str">
        <f>IF(b_BDVSA!G1290&lt;&gt;"",ABS(b_BDVSA!G1290),"")</f>
        <v/>
      </c>
      <c r="H1290" s="125" t="str">
        <f>IF(AND(b_BDVSA!G1290&lt;&gt;"",b_BDVSA!G1290&lt;&gt;0)=TRUE,IF(b_BDVSA!G1290&gt;0,"D","A"),"")</f>
        <v/>
      </c>
      <c r="I1290" s="125" t="str">
        <f>IF(b_BDVSA!H1290&lt;&gt;"",ABS(b_BDVSA!H1290),"")</f>
        <v/>
      </c>
      <c r="J1290" s="125" t="str">
        <f>IF(AND(b_BDVSA!H1290&lt;&gt;"",b_BDVSA!H1290&lt;&gt;0)=TRUE,IF(b_BDVSA!H1290&gt;0,"D","A"),"")</f>
        <v/>
      </c>
      <c r="K1290" s="126" t="str">
        <f>IF(b_BDVSA!I1290&lt;&gt;"",ABS(b_BDVSA!I1290),"")</f>
        <v/>
      </c>
      <c r="L1290" s="125" t="str">
        <f>IF(b_BDVSA!L1290&lt;&gt;"",ABS(b_BDVSA!L1290),"")</f>
        <v/>
      </c>
      <c r="M1290" s="125" t="str">
        <f>IF(AND(b_BDVSA!L1290&lt;&gt;"",b_BDVSA!L1290&lt;&gt;0)=TRUE,IF(b_BDVSA!L1290&gt;0,"D","A"),"")</f>
        <v/>
      </c>
      <c r="N1290" s="125" t="str">
        <f>IF(b_BDVSA!M1290&lt;&gt;"",ABS(b_BDVSA!M1290),"")</f>
        <v/>
      </c>
      <c r="O1290" s="125" t="str">
        <f>IF(AND(b_BDVSA!M1290&lt;&gt;"",b_BDVSA!M1290&lt;&gt;0)=TRUE,IF(b_BDVSA!M1290&gt;0,"D","A"),"")</f>
        <v/>
      </c>
      <c r="P1290" s="126" t="str">
        <f>IF(b_BDVSA!N1290&lt;&gt;"",ABS(b_BDVSA!N1290),"")</f>
        <v/>
      </c>
      <c r="Q1290" s="125" t="str">
        <f>IF(b_BDVSA!Q1290&lt;&gt;"",ABS(b_BDVSA!Q1290),"")</f>
        <v/>
      </c>
      <c r="R1290" s="125" t="str">
        <f>IF(AND(b_BDVSA!Q1290&lt;&gt;"",b_BDVSA!Q1290&lt;&gt;0)=TRUE,IF(b_BDVSA!Q1290&gt;0,"D","A"),"")</f>
        <v/>
      </c>
      <c r="S1290" s="125" t="str">
        <f>IF(b_BDVSA!R1290&lt;&gt;"",ABS(b_BDVSA!R1290),"")</f>
        <v/>
      </c>
      <c r="T1290" s="125" t="str">
        <f>IF(AND(b_BDVSA!R1290&lt;&gt;"",b_BDVSA!R1290&lt;&gt;0)=TRUE,IF(b_BDVSA!R1290&gt;0,"D","A"),"")</f>
        <v/>
      </c>
      <c r="U1290" s="126" t="str">
        <f>IF(b_BDVSA!S1290&lt;&gt;"",ABS(b_BDVSA!S1290),"")</f>
        <v/>
      </c>
      <c r="V1290" s="125" t="str">
        <f>IF(b_BDVSA!V1290&lt;&gt;"",ABS(b_BDVSA!V1290),"")</f>
        <v/>
      </c>
      <c r="W1290" s="125" t="str">
        <f>IF(AND(b_BDVSA!V1290&lt;&gt;"",b_BDVSA!V1290&lt;&gt;0)=TRUE,IF(b_BDVSA!V1290&gt;0,"D","A"),"")</f>
        <v/>
      </c>
      <c r="X1290" s="125" t="str">
        <f>IF(b_BDVSA!W1290&lt;&gt;"",ABS(b_BDVSA!W1290),"")</f>
        <v/>
      </c>
      <c r="Y1290" s="125" t="str">
        <f>IF(AND(b_BDVSA!W1290&lt;&gt;"",b_BDVSA!W1290&lt;&gt;0)=TRUE,IF(b_BDVSA!W1290&gt;0,"D","A"),"")</f>
        <v/>
      </c>
      <c r="Z1290" s="126" t="str">
        <f>IF(b_BDVSA!X1290&lt;&gt;"",ABS(b_BDVSA!X1290),"")</f>
        <v/>
      </c>
    </row>
    <row r="1291" spans="1:26">
      <c r="A1291" s="117" t="str">
        <f>IF(dati_pdc!A1287&lt;&gt;"",IF(dati_pdc!D1287=1,RIGHT(dati_pdc!A1287,dati_pdc!E1287),dati_pdc!A1287),"")</f>
        <v/>
      </c>
      <c r="B1291" s="117" t="str">
        <f>IF(dati_pdc!B1287&lt;&gt;"",dati_pdc!B1287,"")</f>
        <v/>
      </c>
      <c r="C1291" s="117" t="str">
        <f>IF(dati_pdc!C1287&lt;&gt;"",dati_pdc!C1287,"")</f>
        <v/>
      </c>
      <c r="D1291" s="117" t="str">
        <f>IF(dati_pdc!D1287&lt;&gt;"",dati_pdc!D1287,"")</f>
        <v/>
      </c>
      <c r="E1291" s="125" t="str">
        <f>IF(b_BDVSA!F1291&lt;&gt;"",ABS(b_BDVSA!F1291),"")</f>
        <v/>
      </c>
      <c r="F1291" s="125" t="str">
        <f>IF(AND(b_BDVSA!F1291&lt;&gt;"",b_BDVSA!F1291&lt;&gt;0)=TRUE,IF(b_BDVSA!F1291&gt;0,"D","A"),"")</f>
        <v/>
      </c>
      <c r="G1291" s="125" t="str">
        <f>IF(b_BDVSA!G1291&lt;&gt;"",ABS(b_BDVSA!G1291),"")</f>
        <v/>
      </c>
      <c r="H1291" s="125" t="str">
        <f>IF(AND(b_BDVSA!G1291&lt;&gt;"",b_BDVSA!G1291&lt;&gt;0)=TRUE,IF(b_BDVSA!G1291&gt;0,"D","A"),"")</f>
        <v/>
      </c>
      <c r="I1291" s="125" t="str">
        <f>IF(b_BDVSA!H1291&lt;&gt;"",ABS(b_BDVSA!H1291),"")</f>
        <v/>
      </c>
      <c r="J1291" s="125" t="str">
        <f>IF(AND(b_BDVSA!H1291&lt;&gt;"",b_BDVSA!H1291&lt;&gt;0)=TRUE,IF(b_BDVSA!H1291&gt;0,"D","A"),"")</f>
        <v/>
      </c>
      <c r="K1291" s="126" t="str">
        <f>IF(b_BDVSA!I1291&lt;&gt;"",ABS(b_BDVSA!I1291),"")</f>
        <v/>
      </c>
      <c r="L1291" s="125" t="str">
        <f>IF(b_BDVSA!L1291&lt;&gt;"",ABS(b_BDVSA!L1291),"")</f>
        <v/>
      </c>
      <c r="M1291" s="125" t="str">
        <f>IF(AND(b_BDVSA!L1291&lt;&gt;"",b_BDVSA!L1291&lt;&gt;0)=TRUE,IF(b_BDVSA!L1291&gt;0,"D","A"),"")</f>
        <v/>
      </c>
      <c r="N1291" s="125" t="str">
        <f>IF(b_BDVSA!M1291&lt;&gt;"",ABS(b_BDVSA!M1291),"")</f>
        <v/>
      </c>
      <c r="O1291" s="125" t="str">
        <f>IF(AND(b_BDVSA!M1291&lt;&gt;"",b_BDVSA!M1291&lt;&gt;0)=TRUE,IF(b_BDVSA!M1291&gt;0,"D","A"),"")</f>
        <v/>
      </c>
      <c r="P1291" s="126" t="str">
        <f>IF(b_BDVSA!N1291&lt;&gt;"",ABS(b_BDVSA!N1291),"")</f>
        <v/>
      </c>
      <c r="Q1291" s="125" t="str">
        <f>IF(b_BDVSA!Q1291&lt;&gt;"",ABS(b_BDVSA!Q1291),"")</f>
        <v/>
      </c>
      <c r="R1291" s="125" t="str">
        <f>IF(AND(b_BDVSA!Q1291&lt;&gt;"",b_BDVSA!Q1291&lt;&gt;0)=TRUE,IF(b_BDVSA!Q1291&gt;0,"D","A"),"")</f>
        <v/>
      </c>
      <c r="S1291" s="125" t="str">
        <f>IF(b_BDVSA!R1291&lt;&gt;"",ABS(b_BDVSA!R1291),"")</f>
        <v/>
      </c>
      <c r="T1291" s="125" t="str">
        <f>IF(AND(b_BDVSA!R1291&lt;&gt;"",b_BDVSA!R1291&lt;&gt;0)=TRUE,IF(b_BDVSA!R1291&gt;0,"D","A"),"")</f>
        <v/>
      </c>
      <c r="U1291" s="126" t="str">
        <f>IF(b_BDVSA!S1291&lt;&gt;"",ABS(b_BDVSA!S1291),"")</f>
        <v/>
      </c>
      <c r="V1291" s="125" t="str">
        <f>IF(b_BDVSA!V1291&lt;&gt;"",ABS(b_BDVSA!V1291),"")</f>
        <v/>
      </c>
      <c r="W1291" s="125" t="str">
        <f>IF(AND(b_BDVSA!V1291&lt;&gt;"",b_BDVSA!V1291&lt;&gt;0)=TRUE,IF(b_BDVSA!V1291&gt;0,"D","A"),"")</f>
        <v/>
      </c>
      <c r="X1291" s="125" t="str">
        <f>IF(b_BDVSA!W1291&lt;&gt;"",ABS(b_BDVSA!W1291),"")</f>
        <v/>
      </c>
      <c r="Y1291" s="125" t="str">
        <f>IF(AND(b_BDVSA!W1291&lt;&gt;"",b_BDVSA!W1291&lt;&gt;0)=TRUE,IF(b_BDVSA!W1291&gt;0,"D","A"),"")</f>
        <v/>
      </c>
      <c r="Z1291" s="126" t="str">
        <f>IF(b_BDVSA!X1291&lt;&gt;"",ABS(b_BDVSA!X1291),"")</f>
        <v/>
      </c>
    </row>
    <row r="1292" spans="1:26">
      <c r="A1292" s="117" t="str">
        <f>IF(dati_pdc!A1288&lt;&gt;"",IF(dati_pdc!D1288=1,RIGHT(dati_pdc!A1288,dati_pdc!E1288),dati_pdc!A1288),"")</f>
        <v/>
      </c>
      <c r="B1292" s="117" t="str">
        <f>IF(dati_pdc!B1288&lt;&gt;"",dati_pdc!B1288,"")</f>
        <v/>
      </c>
      <c r="C1292" s="117" t="str">
        <f>IF(dati_pdc!C1288&lt;&gt;"",dati_pdc!C1288,"")</f>
        <v/>
      </c>
      <c r="D1292" s="117" t="str">
        <f>IF(dati_pdc!D1288&lt;&gt;"",dati_pdc!D1288,"")</f>
        <v/>
      </c>
      <c r="E1292" s="125" t="str">
        <f>IF(b_BDVSA!F1292&lt;&gt;"",ABS(b_BDVSA!F1292),"")</f>
        <v/>
      </c>
      <c r="F1292" s="125" t="str">
        <f>IF(AND(b_BDVSA!F1292&lt;&gt;"",b_BDVSA!F1292&lt;&gt;0)=TRUE,IF(b_BDVSA!F1292&gt;0,"D","A"),"")</f>
        <v/>
      </c>
      <c r="G1292" s="125" t="str">
        <f>IF(b_BDVSA!G1292&lt;&gt;"",ABS(b_BDVSA!G1292),"")</f>
        <v/>
      </c>
      <c r="H1292" s="125" t="str">
        <f>IF(AND(b_BDVSA!G1292&lt;&gt;"",b_BDVSA!G1292&lt;&gt;0)=TRUE,IF(b_BDVSA!G1292&gt;0,"D","A"),"")</f>
        <v/>
      </c>
      <c r="I1292" s="125" t="str">
        <f>IF(b_BDVSA!H1292&lt;&gt;"",ABS(b_BDVSA!H1292),"")</f>
        <v/>
      </c>
      <c r="J1292" s="125" t="str">
        <f>IF(AND(b_BDVSA!H1292&lt;&gt;"",b_BDVSA!H1292&lt;&gt;0)=TRUE,IF(b_BDVSA!H1292&gt;0,"D","A"),"")</f>
        <v/>
      </c>
      <c r="K1292" s="126" t="str">
        <f>IF(b_BDVSA!I1292&lt;&gt;"",ABS(b_BDVSA!I1292),"")</f>
        <v/>
      </c>
      <c r="L1292" s="125" t="str">
        <f>IF(b_BDVSA!L1292&lt;&gt;"",ABS(b_BDVSA!L1292),"")</f>
        <v/>
      </c>
      <c r="M1292" s="125" t="str">
        <f>IF(AND(b_BDVSA!L1292&lt;&gt;"",b_BDVSA!L1292&lt;&gt;0)=TRUE,IF(b_BDVSA!L1292&gt;0,"D","A"),"")</f>
        <v/>
      </c>
      <c r="N1292" s="125" t="str">
        <f>IF(b_BDVSA!M1292&lt;&gt;"",ABS(b_BDVSA!M1292),"")</f>
        <v/>
      </c>
      <c r="O1292" s="125" t="str">
        <f>IF(AND(b_BDVSA!M1292&lt;&gt;"",b_BDVSA!M1292&lt;&gt;0)=TRUE,IF(b_BDVSA!M1292&gt;0,"D","A"),"")</f>
        <v/>
      </c>
      <c r="P1292" s="126" t="str">
        <f>IF(b_BDVSA!N1292&lt;&gt;"",ABS(b_BDVSA!N1292),"")</f>
        <v/>
      </c>
      <c r="Q1292" s="125" t="str">
        <f>IF(b_BDVSA!Q1292&lt;&gt;"",ABS(b_BDVSA!Q1292),"")</f>
        <v/>
      </c>
      <c r="R1292" s="125" t="str">
        <f>IF(AND(b_BDVSA!Q1292&lt;&gt;"",b_BDVSA!Q1292&lt;&gt;0)=TRUE,IF(b_BDVSA!Q1292&gt;0,"D","A"),"")</f>
        <v/>
      </c>
      <c r="S1292" s="125" t="str">
        <f>IF(b_BDVSA!R1292&lt;&gt;"",ABS(b_BDVSA!R1292),"")</f>
        <v/>
      </c>
      <c r="T1292" s="125" t="str">
        <f>IF(AND(b_BDVSA!R1292&lt;&gt;"",b_BDVSA!R1292&lt;&gt;0)=TRUE,IF(b_BDVSA!R1292&gt;0,"D","A"),"")</f>
        <v/>
      </c>
      <c r="U1292" s="126" t="str">
        <f>IF(b_BDVSA!S1292&lt;&gt;"",ABS(b_BDVSA!S1292),"")</f>
        <v/>
      </c>
      <c r="V1292" s="125" t="str">
        <f>IF(b_BDVSA!V1292&lt;&gt;"",ABS(b_BDVSA!V1292),"")</f>
        <v/>
      </c>
      <c r="W1292" s="125" t="str">
        <f>IF(AND(b_BDVSA!V1292&lt;&gt;"",b_BDVSA!V1292&lt;&gt;0)=TRUE,IF(b_BDVSA!V1292&gt;0,"D","A"),"")</f>
        <v/>
      </c>
      <c r="X1292" s="125" t="str">
        <f>IF(b_BDVSA!W1292&lt;&gt;"",ABS(b_BDVSA!W1292),"")</f>
        <v/>
      </c>
      <c r="Y1292" s="125" t="str">
        <f>IF(AND(b_BDVSA!W1292&lt;&gt;"",b_BDVSA!W1292&lt;&gt;0)=TRUE,IF(b_BDVSA!W1292&gt;0,"D","A"),"")</f>
        <v/>
      </c>
      <c r="Z1292" s="126" t="str">
        <f>IF(b_BDVSA!X1292&lt;&gt;"",ABS(b_BDVSA!X1292),"")</f>
        <v/>
      </c>
    </row>
    <row r="1293" spans="1:26">
      <c r="A1293" s="117" t="str">
        <f>IF(dati_pdc!A1289&lt;&gt;"",IF(dati_pdc!D1289=1,RIGHT(dati_pdc!A1289,dati_pdc!E1289),dati_pdc!A1289),"")</f>
        <v/>
      </c>
      <c r="B1293" s="117" t="str">
        <f>IF(dati_pdc!B1289&lt;&gt;"",dati_pdc!B1289,"")</f>
        <v/>
      </c>
      <c r="C1293" s="117" t="str">
        <f>IF(dati_pdc!C1289&lt;&gt;"",dati_pdc!C1289,"")</f>
        <v/>
      </c>
      <c r="D1293" s="117" t="str">
        <f>IF(dati_pdc!D1289&lt;&gt;"",dati_pdc!D1289,"")</f>
        <v/>
      </c>
      <c r="E1293" s="125" t="str">
        <f>IF(b_BDVSA!F1293&lt;&gt;"",ABS(b_BDVSA!F1293),"")</f>
        <v/>
      </c>
      <c r="F1293" s="125" t="str">
        <f>IF(AND(b_BDVSA!F1293&lt;&gt;"",b_BDVSA!F1293&lt;&gt;0)=TRUE,IF(b_BDVSA!F1293&gt;0,"D","A"),"")</f>
        <v/>
      </c>
      <c r="G1293" s="125" t="str">
        <f>IF(b_BDVSA!G1293&lt;&gt;"",ABS(b_BDVSA!G1293),"")</f>
        <v/>
      </c>
      <c r="H1293" s="125" t="str">
        <f>IF(AND(b_BDVSA!G1293&lt;&gt;"",b_BDVSA!G1293&lt;&gt;0)=TRUE,IF(b_BDVSA!G1293&gt;0,"D","A"),"")</f>
        <v/>
      </c>
      <c r="I1293" s="125" t="str">
        <f>IF(b_BDVSA!H1293&lt;&gt;"",ABS(b_BDVSA!H1293),"")</f>
        <v/>
      </c>
      <c r="J1293" s="125" t="str">
        <f>IF(AND(b_BDVSA!H1293&lt;&gt;"",b_BDVSA!H1293&lt;&gt;0)=TRUE,IF(b_BDVSA!H1293&gt;0,"D","A"),"")</f>
        <v/>
      </c>
      <c r="K1293" s="126" t="str">
        <f>IF(b_BDVSA!I1293&lt;&gt;"",ABS(b_BDVSA!I1293),"")</f>
        <v/>
      </c>
      <c r="L1293" s="125" t="str">
        <f>IF(b_BDVSA!L1293&lt;&gt;"",ABS(b_BDVSA!L1293),"")</f>
        <v/>
      </c>
      <c r="M1293" s="125" t="str">
        <f>IF(AND(b_BDVSA!L1293&lt;&gt;"",b_BDVSA!L1293&lt;&gt;0)=TRUE,IF(b_BDVSA!L1293&gt;0,"D","A"),"")</f>
        <v/>
      </c>
      <c r="N1293" s="125" t="str">
        <f>IF(b_BDVSA!M1293&lt;&gt;"",ABS(b_BDVSA!M1293),"")</f>
        <v/>
      </c>
      <c r="O1293" s="125" t="str">
        <f>IF(AND(b_BDVSA!M1293&lt;&gt;"",b_BDVSA!M1293&lt;&gt;0)=TRUE,IF(b_BDVSA!M1293&gt;0,"D","A"),"")</f>
        <v/>
      </c>
      <c r="P1293" s="126" t="str">
        <f>IF(b_BDVSA!N1293&lt;&gt;"",ABS(b_BDVSA!N1293),"")</f>
        <v/>
      </c>
      <c r="Q1293" s="125" t="str">
        <f>IF(b_BDVSA!Q1293&lt;&gt;"",ABS(b_BDVSA!Q1293),"")</f>
        <v/>
      </c>
      <c r="R1293" s="125" t="str">
        <f>IF(AND(b_BDVSA!Q1293&lt;&gt;"",b_BDVSA!Q1293&lt;&gt;0)=TRUE,IF(b_BDVSA!Q1293&gt;0,"D","A"),"")</f>
        <v/>
      </c>
      <c r="S1293" s="125" t="str">
        <f>IF(b_BDVSA!R1293&lt;&gt;"",ABS(b_BDVSA!R1293),"")</f>
        <v/>
      </c>
      <c r="T1293" s="125" t="str">
        <f>IF(AND(b_BDVSA!R1293&lt;&gt;"",b_BDVSA!R1293&lt;&gt;0)=TRUE,IF(b_BDVSA!R1293&gt;0,"D","A"),"")</f>
        <v/>
      </c>
      <c r="U1293" s="126" t="str">
        <f>IF(b_BDVSA!S1293&lt;&gt;"",ABS(b_BDVSA!S1293),"")</f>
        <v/>
      </c>
      <c r="V1293" s="125" t="str">
        <f>IF(b_BDVSA!V1293&lt;&gt;"",ABS(b_BDVSA!V1293),"")</f>
        <v/>
      </c>
      <c r="W1293" s="125" t="str">
        <f>IF(AND(b_BDVSA!V1293&lt;&gt;"",b_BDVSA!V1293&lt;&gt;0)=TRUE,IF(b_BDVSA!V1293&gt;0,"D","A"),"")</f>
        <v/>
      </c>
      <c r="X1293" s="125" t="str">
        <f>IF(b_BDVSA!W1293&lt;&gt;"",ABS(b_BDVSA!W1293),"")</f>
        <v/>
      </c>
      <c r="Y1293" s="125" t="str">
        <f>IF(AND(b_BDVSA!W1293&lt;&gt;"",b_BDVSA!W1293&lt;&gt;0)=TRUE,IF(b_BDVSA!W1293&gt;0,"D","A"),"")</f>
        <v/>
      </c>
      <c r="Z1293" s="126" t="str">
        <f>IF(b_BDVSA!X1293&lt;&gt;"",ABS(b_BDVSA!X1293),"")</f>
        <v/>
      </c>
    </row>
    <row r="1294" spans="1:26">
      <c r="A1294" s="117" t="str">
        <f>IF(dati_pdc!A1290&lt;&gt;"",IF(dati_pdc!D1290=1,RIGHT(dati_pdc!A1290,dati_pdc!E1290),dati_pdc!A1290),"")</f>
        <v/>
      </c>
      <c r="B1294" s="117" t="str">
        <f>IF(dati_pdc!B1290&lt;&gt;"",dati_pdc!B1290,"")</f>
        <v/>
      </c>
      <c r="C1294" s="117" t="str">
        <f>IF(dati_pdc!C1290&lt;&gt;"",dati_pdc!C1290,"")</f>
        <v/>
      </c>
      <c r="D1294" s="117" t="str">
        <f>IF(dati_pdc!D1290&lt;&gt;"",dati_pdc!D1290,"")</f>
        <v/>
      </c>
      <c r="E1294" s="125" t="str">
        <f>IF(b_BDVSA!F1294&lt;&gt;"",ABS(b_BDVSA!F1294),"")</f>
        <v/>
      </c>
      <c r="F1294" s="125" t="str">
        <f>IF(AND(b_BDVSA!F1294&lt;&gt;"",b_BDVSA!F1294&lt;&gt;0)=TRUE,IF(b_BDVSA!F1294&gt;0,"D","A"),"")</f>
        <v/>
      </c>
      <c r="G1294" s="125" t="str">
        <f>IF(b_BDVSA!G1294&lt;&gt;"",ABS(b_BDVSA!G1294),"")</f>
        <v/>
      </c>
      <c r="H1294" s="125" t="str">
        <f>IF(AND(b_BDVSA!G1294&lt;&gt;"",b_BDVSA!G1294&lt;&gt;0)=TRUE,IF(b_BDVSA!G1294&gt;0,"D","A"),"")</f>
        <v/>
      </c>
      <c r="I1294" s="125" t="str">
        <f>IF(b_BDVSA!H1294&lt;&gt;"",ABS(b_BDVSA!H1294),"")</f>
        <v/>
      </c>
      <c r="J1294" s="125" t="str">
        <f>IF(AND(b_BDVSA!H1294&lt;&gt;"",b_BDVSA!H1294&lt;&gt;0)=TRUE,IF(b_BDVSA!H1294&gt;0,"D","A"),"")</f>
        <v/>
      </c>
      <c r="K1294" s="126" t="str">
        <f>IF(b_BDVSA!I1294&lt;&gt;"",ABS(b_BDVSA!I1294),"")</f>
        <v/>
      </c>
      <c r="L1294" s="125" t="str">
        <f>IF(b_BDVSA!L1294&lt;&gt;"",ABS(b_BDVSA!L1294),"")</f>
        <v/>
      </c>
      <c r="M1294" s="125" t="str">
        <f>IF(AND(b_BDVSA!L1294&lt;&gt;"",b_BDVSA!L1294&lt;&gt;0)=TRUE,IF(b_BDVSA!L1294&gt;0,"D","A"),"")</f>
        <v/>
      </c>
      <c r="N1294" s="125" t="str">
        <f>IF(b_BDVSA!M1294&lt;&gt;"",ABS(b_BDVSA!M1294),"")</f>
        <v/>
      </c>
      <c r="O1294" s="125" t="str">
        <f>IF(AND(b_BDVSA!M1294&lt;&gt;"",b_BDVSA!M1294&lt;&gt;0)=TRUE,IF(b_BDVSA!M1294&gt;0,"D","A"),"")</f>
        <v/>
      </c>
      <c r="P1294" s="126" t="str">
        <f>IF(b_BDVSA!N1294&lt;&gt;"",ABS(b_BDVSA!N1294),"")</f>
        <v/>
      </c>
      <c r="Q1294" s="125" t="str">
        <f>IF(b_BDVSA!Q1294&lt;&gt;"",ABS(b_BDVSA!Q1294),"")</f>
        <v/>
      </c>
      <c r="R1294" s="125" t="str">
        <f>IF(AND(b_BDVSA!Q1294&lt;&gt;"",b_BDVSA!Q1294&lt;&gt;0)=TRUE,IF(b_BDVSA!Q1294&gt;0,"D","A"),"")</f>
        <v/>
      </c>
      <c r="S1294" s="125" t="str">
        <f>IF(b_BDVSA!R1294&lt;&gt;"",ABS(b_BDVSA!R1294),"")</f>
        <v/>
      </c>
      <c r="T1294" s="125" t="str">
        <f>IF(AND(b_BDVSA!R1294&lt;&gt;"",b_BDVSA!R1294&lt;&gt;0)=TRUE,IF(b_BDVSA!R1294&gt;0,"D","A"),"")</f>
        <v/>
      </c>
      <c r="U1294" s="126" t="str">
        <f>IF(b_BDVSA!S1294&lt;&gt;"",ABS(b_BDVSA!S1294),"")</f>
        <v/>
      </c>
      <c r="V1294" s="125" t="str">
        <f>IF(b_BDVSA!V1294&lt;&gt;"",ABS(b_BDVSA!V1294),"")</f>
        <v/>
      </c>
      <c r="W1294" s="125" t="str">
        <f>IF(AND(b_BDVSA!V1294&lt;&gt;"",b_BDVSA!V1294&lt;&gt;0)=TRUE,IF(b_BDVSA!V1294&gt;0,"D","A"),"")</f>
        <v/>
      </c>
      <c r="X1294" s="125" t="str">
        <f>IF(b_BDVSA!W1294&lt;&gt;"",ABS(b_BDVSA!W1294),"")</f>
        <v/>
      </c>
      <c r="Y1294" s="125" t="str">
        <f>IF(AND(b_BDVSA!W1294&lt;&gt;"",b_BDVSA!W1294&lt;&gt;0)=TRUE,IF(b_BDVSA!W1294&gt;0,"D","A"),"")</f>
        <v/>
      </c>
      <c r="Z1294" s="126" t="str">
        <f>IF(b_BDVSA!X1294&lt;&gt;"",ABS(b_BDVSA!X1294),"")</f>
        <v/>
      </c>
    </row>
    <row r="1295" spans="1:26">
      <c r="A1295" s="117" t="str">
        <f>IF(dati_pdc!A1291&lt;&gt;"",IF(dati_pdc!D1291=1,RIGHT(dati_pdc!A1291,dati_pdc!E1291),dati_pdc!A1291),"")</f>
        <v/>
      </c>
      <c r="B1295" s="117" t="str">
        <f>IF(dati_pdc!B1291&lt;&gt;"",dati_pdc!B1291,"")</f>
        <v/>
      </c>
      <c r="C1295" s="117" t="str">
        <f>IF(dati_pdc!C1291&lt;&gt;"",dati_pdc!C1291,"")</f>
        <v/>
      </c>
      <c r="D1295" s="117" t="str">
        <f>IF(dati_pdc!D1291&lt;&gt;"",dati_pdc!D1291,"")</f>
        <v/>
      </c>
      <c r="E1295" s="125" t="str">
        <f>IF(b_BDVSA!F1295&lt;&gt;"",ABS(b_BDVSA!F1295),"")</f>
        <v/>
      </c>
      <c r="F1295" s="125" t="str">
        <f>IF(AND(b_BDVSA!F1295&lt;&gt;"",b_BDVSA!F1295&lt;&gt;0)=TRUE,IF(b_BDVSA!F1295&gt;0,"D","A"),"")</f>
        <v/>
      </c>
      <c r="G1295" s="125" t="str">
        <f>IF(b_BDVSA!G1295&lt;&gt;"",ABS(b_BDVSA!G1295),"")</f>
        <v/>
      </c>
      <c r="H1295" s="125" t="str">
        <f>IF(AND(b_BDVSA!G1295&lt;&gt;"",b_BDVSA!G1295&lt;&gt;0)=TRUE,IF(b_BDVSA!G1295&gt;0,"D","A"),"")</f>
        <v/>
      </c>
      <c r="I1295" s="125" t="str">
        <f>IF(b_BDVSA!H1295&lt;&gt;"",ABS(b_BDVSA!H1295),"")</f>
        <v/>
      </c>
      <c r="J1295" s="125" t="str">
        <f>IF(AND(b_BDVSA!H1295&lt;&gt;"",b_BDVSA!H1295&lt;&gt;0)=TRUE,IF(b_BDVSA!H1295&gt;0,"D","A"),"")</f>
        <v/>
      </c>
      <c r="K1295" s="126" t="str">
        <f>IF(b_BDVSA!I1295&lt;&gt;"",ABS(b_BDVSA!I1295),"")</f>
        <v/>
      </c>
      <c r="L1295" s="125" t="str">
        <f>IF(b_BDVSA!L1295&lt;&gt;"",ABS(b_BDVSA!L1295),"")</f>
        <v/>
      </c>
      <c r="M1295" s="125" t="str">
        <f>IF(AND(b_BDVSA!L1295&lt;&gt;"",b_BDVSA!L1295&lt;&gt;0)=TRUE,IF(b_BDVSA!L1295&gt;0,"D","A"),"")</f>
        <v/>
      </c>
      <c r="N1295" s="125" t="str">
        <f>IF(b_BDVSA!M1295&lt;&gt;"",ABS(b_BDVSA!M1295),"")</f>
        <v/>
      </c>
      <c r="O1295" s="125" t="str">
        <f>IF(AND(b_BDVSA!M1295&lt;&gt;"",b_BDVSA!M1295&lt;&gt;0)=TRUE,IF(b_BDVSA!M1295&gt;0,"D","A"),"")</f>
        <v/>
      </c>
      <c r="P1295" s="126" t="str">
        <f>IF(b_BDVSA!N1295&lt;&gt;"",ABS(b_BDVSA!N1295),"")</f>
        <v/>
      </c>
      <c r="Q1295" s="125" t="str">
        <f>IF(b_BDVSA!Q1295&lt;&gt;"",ABS(b_BDVSA!Q1295),"")</f>
        <v/>
      </c>
      <c r="R1295" s="125" t="str">
        <f>IF(AND(b_BDVSA!Q1295&lt;&gt;"",b_BDVSA!Q1295&lt;&gt;0)=TRUE,IF(b_BDVSA!Q1295&gt;0,"D","A"),"")</f>
        <v/>
      </c>
      <c r="S1295" s="125" t="str">
        <f>IF(b_BDVSA!R1295&lt;&gt;"",ABS(b_BDVSA!R1295),"")</f>
        <v/>
      </c>
      <c r="T1295" s="125" t="str">
        <f>IF(AND(b_BDVSA!R1295&lt;&gt;"",b_BDVSA!R1295&lt;&gt;0)=TRUE,IF(b_BDVSA!R1295&gt;0,"D","A"),"")</f>
        <v/>
      </c>
      <c r="U1295" s="126" t="str">
        <f>IF(b_BDVSA!S1295&lt;&gt;"",ABS(b_BDVSA!S1295),"")</f>
        <v/>
      </c>
      <c r="V1295" s="125" t="str">
        <f>IF(b_BDVSA!V1295&lt;&gt;"",ABS(b_BDVSA!V1295),"")</f>
        <v/>
      </c>
      <c r="W1295" s="125" t="str">
        <f>IF(AND(b_BDVSA!V1295&lt;&gt;"",b_BDVSA!V1295&lt;&gt;0)=TRUE,IF(b_BDVSA!V1295&gt;0,"D","A"),"")</f>
        <v/>
      </c>
      <c r="X1295" s="125" t="str">
        <f>IF(b_BDVSA!W1295&lt;&gt;"",ABS(b_BDVSA!W1295),"")</f>
        <v/>
      </c>
      <c r="Y1295" s="125" t="str">
        <f>IF(AND(b_BDVSA!W1295&lt;&gt;"",b_BDVSA!W1295&lt;&gt;0)=TRUE,IF(b_BDVSA!W1295&gt;0,"D","A"),"")</f>
        <v/>
      </c>
      <c r="Z1295" s="126" t="str">
        <f>IF(b_BDVSA!X1295&lt;&gt;"",ABS(b_BDVSA!X1295),"")</f>
        <v/>
      </c>
    </row>
    <row r="1296" spans="1:26">
      <c r="A1296" s="117" t="str">
        <f>IF(dati_pdc!A1292&lt;&gt;"",IF(dati_pdc!D1292=1,RIGHT(dati_pdc!A1292,dati_pdc!E1292),dati_pdc!A1292),"")</f>
        <v/>
      </c>
      <c r="B1296" s="117" t="str">
        <f>IF(dati_pdc!B1292&lt;&gt;"",dati_pdc!B1292,"")</f>
        <v/>
      </c>
      <c r="C1296" s="117" t="str">
        <f>IF(dati_pdc!C1292&lt;&gt;"",dati_pdc!C1292,"")</f>
        <v/>
      </c>
      <c r="D1296" s="117" t="str">
        <f>IF(dati_pdc!D1292&lt;&gt;"",dati_pdc!D1292,"")</f>
        <v/>
      </c>
      <c r="E1296" s="125" t="str">
        <f>IF(b_BDVSA!F1296&lt;&gt;"",ABS(b_BDVSA!F1296),"")</f>
        <v/>
      </c>
      <c r="F1296" s="125" t="str">
        <f>IF(AND(b_BDVSA!F1296&lt;&gt;"",b_BDVSA!F1296&lt;&gt;0)=TRUE,IF(b_BDVSA!F1296&gt;0,"D","A"),"")</f>
        <v/>
      </c>
      <c r="G1296" s="125" t="str">
        <f>IF(b_BDVSA!G1296&lt;&gt;"",ABS(b_BDVSA!G1296),"")</f>
        <v/>
      </c>
      <c r="H1296" s="125" t="str">
        <f>IF(AND(b_BDVSA!G1296&lt;&gt;"",b_BDVSA!G1296&lt;&gt;0)=TRUE,IF(b_BDVSA!G1296&gt;0,"D","A"),"")</f>
        <v/>
      </c>
      <c r="I1296" s="125" t="str">
        <f>IF(b_BDVSA!H1296&lt;&gt;"",ABS(b_BDVSA!H1296),"")</f>
        <v/>
      </c>
      <c r="J1296" s="125" t="str">
        <f>IF(AND(b_BDVSA!H1296&lt;&gt;"",b_BDVSA!H1296&lt;&gt;0)=TRUE,IF(b_BDVSA!H1296&gt;0,"D","A"),"")</f>
        <v/>
      </c>
      <c r="K1296" s="126" t="str">
        <f>IF(b_BDVSA!I1296&lt;&gt;"",ABS(b_BDVSA!I1296),"")</f>
        <v/>
      </c>
      <c r="L1296" s="125" t="str">
        <f>IF(b_BDVSA!L1296&lt;&gt;"",ABS(b_BDVSA!L1296),"")</f>
        <v/>
      </c>
      <c r="M1296" s="125" t="str">
        <f>IF(AND(b_BDVSA!L1296&lt;&gt;"",b_BDVSA!L1296&lt;&gt;0)=TRUE,IF(b_BDVSA!L1296&gt;0,"D","A"),"")</f>
        <v/>
      </c>
      <c r="N1296" s="125" t="str">
        <f>IF(b_BDVSA!M1296&lt;&gt;"",ABS(b_BDVSA!M1296),"")</f>
        <v/>
      </c>
      <c r="O1296" s="125" t="str">
        <f>IF(AND(b_BDVSA!M1296&lt;&gt;"",b_BDVSA!M1296&lt;&gt;0)=TRUE,IF(b_BDVSA!M1296&gt;0,"D","A"),"")</f>
        <v/>
      </c>
      <c r="P1296" s="126" t="str">
        <f>IF(b_BDVSA!N1296&lt;&gt;"",ABS(b_BDVSA!N1296),"")</f>
        <v/>
      </c>
      <c r="Q1296" s="125" t="str">
        <f>IF(b_BDVSA!Q1296&lt;&gt;"",ABS(b_BDVSA!Q1296),"")</f>
        <v/>
      </c>
      <c r="R1296" s="125" t="str">
        <f>IF(AND(b_BDVSA!Q1296&lt;&gt;"",b_BDVSA!Q1296&lt;&gt;0)=TRUE,IF(b_BDVSA!Q1296&gt;0,"D","A"),"")</f>
        <v/>
      </c>
      <c r="S1296" s="125" t="str">
        <f>IF(b_BDVSA!R1296&lt;&gt;"",ABS(b_BDVSA!R1296),"")</f>
        <v/>
      </c>
      <c r="T1296" s="125" t="str">
        <f>IF(AND(b_BDVSA!R1296&lt;&gt;"",b_BDVSA!R1296&lt;&gt;0)=TRUE,IF(b_BDVSA!R1296&gt;0,"D","A"),"")</f>
        <v/>
      </c>
      <c r="U1296" s="126" t="str">
        <f>IF(b_BDVSA!S1296&lt;&gt;"",ABS(b_BDVSA!S1296),"")</f>
        <v/>
      </c>
      <c r="V1296" s="125" t="str">
        <f>IF(b_BDVSA!V1296&lt;&gt;"",ABS(b_BDVSA!V1296),"")</f>
        <v/>
      </c>
      <c r="W1296" s="125" t="str">
        <f>IF(AND(b_BDVSA!V1296&lt;&gt;"",b_BDVSA!V1296&lt;&gt;0)=TRUE,IF(b_BDVSA!V1296&gt;0,"D","A"),"")</f>
        <v/>
      </c>
      <c r="X1296" s="125" t="str">
        <f>IF(b_BDVSA!W1296&lt;&gt;"",ABS(b_BDVSA!W1296),"")</f>
        <v/>
      </c>
      <c r="Y1296" s="125" t="str">
        <f>IF(AND(b_BDVSA!W1296&lt;&gt;"",b_BDVSA!W1296&lt;&gt;0)=TRUE,IF(b_BDVSA!W1296&gt;0,"D","A"),"")</f>
        <v/>
      </c>
      <c r="Z1296" s="126" t="str">
        <f>IF(b_BDVSA!X1296&lt;&gt;"",ABS(b_BDVSA!X1296),"")</f>
        <v/>
      </c>
    </row>
    <row r="1297" spans="1:26">
      <c r="A1297" s="117" t="str">
        <f>IF(dati_pdc!A1293&lt;&gt;"",IF(dati_pdc!D1293=1,RIGHT(dati_pdc!A1293,dati_pdc!E1293),dati_pdc!A1293),"")</f>
        <v/>
      </c>
      <c r="B1297" s="117" t="str">
        <f>IF(dati_pdc!B1293&lt;&gt;"",dati_pdc!B1293,"")</f>
        <v/>
      </c>
      <c r="C1297" s="117" t="str">
        <f>IF(dati_pdc!C1293&lt;&gt;"",dati_pdc!C1293,"")</f>
        <v/>
      </c>
      <c r="D1297" s="117" t="str">
        <f>IF(dati_pdc!D1293&lt;&gt;"",dati_pdc!D1293,"")</f>
        <v/>
      </c>
      <c r="E1297" s="125" t="str">
        <f>IF(b_BDVSA!F1297&lt;&gt;"",ABS(b_BDVSA!F1297),"")</f>
        <v/>
      </c>
      <c r="F1297" s="125" t="str">
        <f>IF(AND(b_BDVSA!F1297&lt;&gt;"",b_BDVSA!F1297&lt;&gt;0)=TRUE,IF(b_BDVSA!F1297&gt;0,"D","A"),"")</f>
        <v/>
      </c>
      <c r="G1297" s="125" t="str">
        <f>IF(b_BDVSA!G1297&lt;&gt;"",ABS(b_BDVSA!G1297),"")</f>
        <v/>
      </c>
      <c r="H1297" s="125" t="str">
        <f>IF(AND(b_BDVSA!G1297&lt;&gt;"",b_BDVSA!G1297&lt;&gt;0)=TRUE,IF(b_BDVSA!G1297&gt;0,"D","A"),"")</f>
        <v/>
      </c>
      <c r="I1297" s="125" t="str">
        <f>IF(b_BDVSA!H1297&lt;&gt;"",ABS(b_BDVSA!H1297),"")</f>
        <v/>
      </c>
      <c r="J1297" s="125" t="str">
        <f>IF(AND(b_BDVSA!H1297&lt;&gt;"",b_BDVSA!H1297&lt;&gt;0)=TRUE,IF(b_BDVSA!H1297&gt;0,"D","A"),"")</f>
        <v/>
      </c>
      <c r="K1297" s="126" t="str">
        <f>IF(b_BDVSA!I1297&lt;&gt;"",ABS(b_BDVSA!I1297),"")</f>
        <v/>
      </c>
      <c r="L1297" s="125" t="str">
        <f>IF(b_BDVSA!L1297&lt;&gt;"",ABS(b_BDVSA!L1297),"")</f>
        <v/>
      </c>
      <c r="M1297" s="125" t="str">
        <f>IF(AND(b_BDVSA!L1297&lt;&gt;"",b_BDVSA!L1297&lt;&gt;0)=TRUE,IF(b_BDVSA!L1297&gt;0,"D","A"),"")</f>
        <v/>
      </c>
      <c r="N1297" s="125" t="str">
        <f>IF(b_BDVSA!M1297&lt;&gt;"",ABS(b_BDVSA!M1297),"")</f>
        <v/>
      </c>
      <c r="O1297" s="125" t="str">
        <f>IF(AND(b_BDVSA!M1297&lt;&gt;"",b_BDVSA!M1297&lt;&gt;0)=TRUE,IF(b_BDVSA!M1297&gt;0,"D","A"),"")</f>
        <v/>
      </c>
      <c r="P1297" s="126" t="str">
        <f>IF(b_BDVSA!N1297&lt;&gt;"",ABS(b_BDVSA!N1297),"")</f>
        <v/>
      </c>
      <c r="Q1297" s="125" t="str">
        <f>IF(b_BDVSA!Q1297&lt;&gt;"",ABS(b_BDVSA!Q1297),"")</f>
        <v/>
      </c>
      <c r="R1297" s="125" t="str">
        <f>IF(AND(b_BDVSA!Q1297&lt;&gt;"",b_BDVSA!Q1297&lt;&gt;0)=TRUE,IF(b_BDVSA!Q1297&gt;0,"D","A"),"")</f>
        <v/>
      </c>
      <c r="S1297" s="125" t="str">
        <f>IF(b_BDVSA!R1297&lt;&gt;"",ABS(b_BDVSA!R1297),"")</f>
        <v/>
      </c>
      <c r="T1297" s="125" t="str">
        <f>IF(AND(b_BDVSA!R1297&lt;&gt;"",b_BDVSA!R1297&lt;&gt;0)=TRUE,IF(b_BDVSA!R1297&gt;0,"D","A"),"")</f>
        <v/>
      </c>
      <c r="U1297" s="126" t="str">
        <f>IF(b_BDVSA!S1297&lt;&gt;"",ABS(b_BDVSA!S1297),"")</f>
        <v/>
      </c>
      <c r="V1297" s="125" t="str">
        <f>IF(b_BDVSA!V1297&lt;&gt;"",ABS(b_BDVSA!V1297),"")</f>
        <v/>
      </c>
      <c r="W1297" s="125" t="str">
        <f>IF(AND(b_BDVSA!V1297&lt;&gt;"",b_BDVSA!V1297&lt;&gt;0)=TRUE,IF(b_BDVSA!V1297&gt;0,"D","A"),"")</f>
        <v/>
      </c>
      <c r="X1297" s="125" t="str">
        <f>IF(b_BDVSA!W1297&lt;&gt;"",ABS(b_BDVSA!W1297),"")</f>
        <v/>
      </c>
      <c r="Y1297" s="125" t="str">
        <f>IF(AND(b_BDVSA!W1297&lt;&gt;"",b_BDVSA!W1297&lt;&gt;0)=TRUE,IF(b_BDVSA!W1297&gt;0,"D","A"),"")</f>
        <v/>
      </c>
      <c r="Z1297" s="126" t="str">
        <f>IF(b_BDVSA!X1297&lt;&gt;"",ABS(b_BDVSA!X1297),"")</f>
        <v/>
      </c>
    </row>
    <row r="1298" spans="1:26">
      <c r="A1298" s="117" t="str">
        <f>IF(dati_pdc!A1294&lt;&gt;"",IF(dati_pdc!D1294=1,RIGHT(dati_pdc!A1294,dati_pdc!E1294),dati_pdc!A1294),"")</f>
        <v/>
      </c>
      <c r="B1298" s="117" t="str">
        <f>IF(dati_pdc!B1294&lt;&gt;"",dati_pdc!B1294,"")</f>
        <v/>
      </c>
      <c r="C1298" s="117" t="str">
        <f>IF(dati_pdc!C1294&lt;&gt;"",dati_pdc!C1294,"")</f>
        <v/>
      </c>
      <c r="D1298" s="117" t="str">
        <f>IF(dati_pdc!D1294&lt;&gt;"",dati_pdc!D1294,"")</f>
        <v/>
      </c>
      <c r="E1298" s="125" t="str">
        <f>IF(b_BDVSA!F1298&lt;&gt;"",ABS(b_BDVSA!F1298),"")</f>
        <v/>
      </c>
      <c r="F1298" s="125" t="str">
        <f>IF(AND(b_BDVSA!F1298&lt;&gt;"",b_BDVSA!F1298&lt;&gt;0)=TRUE,IF(b_BDVSA!F1298&gt;0,"D","A"),"")</f>
        <v/>
      </c>
      <c r="G1298" s="125" t="str">
        <f>IF(b_BDVSA!G1298&lt;&gt;"",ABS(b_BDVSA!G1298),"")</f>
        <v/>
      </c>
      <c r="H1298" s="125" t="str">
        <f>IF(AND(b_BDVSA!G1298&lt;&gt;"",b_BDVSA!G1298&lt;&gt;0)=TRUE,IF(b_BDVSA!G1298&gt;0,"D","A"),"")</f>
        <v/>
      </c>
      <c r="I1298" s="125" t="str">
        <f>IF(b_BDVSA!H1298&lt;&gt;"",ABS(b_BDVSA!H1298),"")</f>
        <v/>
      </c>
      <c r="J1298" s="125" t="str">
        <f>IF(AND(b_BDVSA!H1298&lt;&gt;"",b_BDVSA!H1298&lt;&gt;0)=TRUE,IF(b_BDVSA!H1298&gt;0,"D","A"),"")</f>
        <v/>
      </c>
      <c r="K1298" s="126" t="str">
        <f>IF(b_BDVSA!I1298&lt;&gt;"",ABS(b_BDVSA!I1298),"")</f>
        <v/>
      </c>
      <c r="L1298" s="125" t="str">
        <f>IF(b_BDVSA!L1298&lt;&gt;"",ABS(b_BDVSA!L1298),"")</f>
        <v/>
      </c>
      <c r="M1298" s="125" t="str">
        <f>IF(AND(b_BDVSA!L1298&lt;&gt;"",b_BDVSA!L1298&lt;&gt;0)=TRUE,IF(b_BDVSA!L1298&gt;0,"D","A"),"")</f>
        <v/>
      </c>
      <c r="N1298" s="125" t="str">
        <f>IF(b_BDVSA!M1298&lt;&gt;"",ABS(b_BDVSA!M1298),"")</f>
        <v/>
      </c>
      <c r="O1298" s="125" t="str">
        <f>IF(AND(b_BDVSA!M1298&lt;&gt;"",b_BDVSA!M1298&lt;&gt;0)=TRUE,IF(b_BDVSA!M1298&gt;0,"D","A"),"")</f>
        <v/>
      </c>
      <c r="P1298" s="126" t="str">
        <f>IF(b_BDVSA!N1298&lt;&gt;"",ABS(b_BDVSA!N1298),"")</f>
        <v/>
      </c>
      <c r="Q1298" s="125" t="str">
        <f>IF(b_BDVSA!Q1298&lt;&gt;"",ABS(b_BDVSA!Q1298),"")</f>
        <v/>
      </c>
      <c r="R1298" s="125" t="str">
        <f>IF(AND(b_BDVSA!Q1298&lt;&gt;"",b_BDVSA!Q1298&lt;&gt;0)=TRUE,IF(b_BDVSA!Q1298&gt;0,"D","A"),"")</f>
        <v/>
      </c>
      <c r="S1298" s="125" t="str">
        <f>IF(b_BDVSA!R1298&lt;&gt;"",ABS(b_BDVSA!R1298),"")</f>
        <v/>
      </c>
      <c r="T1298" s="125" t="str">
        <f>IF(AND(b_BDVSA!R1298&lt;&gt;"",b_BDVSA!R1298&lt;&gt;0)=TRUE,IF(b_BDVSA!R1298&gt;0,"D","A"),"")</f>
        <v/>
      </c>
      <c r="U1298" s="126" t="str">
        <f>IF(b_BDVSA!S1298&lt;&gt;"",ABS(b_BDVSA!S1298),"")</f>
        <v/>
      </c>
      <c r="V1298" s="125" t="str">
        <f>IF(b_BDVSA!V1298&lt;&gt;"",ABS(b_BDVSA!V1298),"")</f>
        <v/>
      </c>
      <c r="W1298" s="125" t="str">
        <f>IF(AND(b_BDVSA!V1298&lt;&gt;"",b_BDVSA!V1298&lt;&gt;0)=TRUE,IF(b_BDVSA!V1298&gt;0,"D","A"),"")</f>
        <v/>
      </c>
      <c r="X1298" s="125" t="str">
        <f>IF(b_BDVSA!W1298&lt;&gt;"",ABS(b_BDVSA!W1298),"")</f>
        <v/>
      </c>
      <c r="Y1298" s="125" t="str">
        <f>IF(AND(b_BDVSA!W1298&lt;&gt;"",b_BDVSA!W1298&lt;&gt;0)=TRUE,IF(b_BDVSA!W1298&gt;0,"D","A"),"")</f>
        <v/>
      </c>
      <c r="Z1298" s="126" t="str">
        <f>IF(b_BDVSA!X1298&lt;&gt;"",ABS(b_BDVSA!X1298),"")</f>
        <v/>
      </c>
    </row>
    <row r="1299" spans="1:26">
      <c r="A1299" s="117" t="str">
        <f>IF(dati_pdc!A1295&lt;&gt;"",IF(dati_pdc!D1295=1,RIGHT(dati_pdc!A1295,dati_pdc!E1295),dati_pdc!A1295),"")</f>
        <v/>
      </c>
      <c r="B1299" s="117" t="str">
        <f>IF(dati_pdc!B1295&lt;&gt;"",dati_pdc!B1295,"")</f>
        <v/>
      </c>
      <c r="C1299" s="117" t="str">
        <f>IF(dati_pdc!C1295&lt;&gt;"",dati_pdc!C1295,"")</f>
        <v/>
      </c>
      <c r="D1299" s="117" t="str">
        <f>IF(dati_pdc!D1295&lt;&gt;"",dati_pdc!D1295,"")</f>
        <v/>
      </c>
      <c r="E1299" s="125" t="str">
        <f>IF(b_BDVSA!F1299&lt;&gt;"",ABS(b_BDVSA!F1299),"")</f>
        <v/>
      </c>
      <c r="F1299" s="125" t="str">
        <f>IF(AND(b_BDVSA!F1299&lt;&gt;"",b_BDVSA!F1299&lt;&gt;0)=TRUE,IF(b_BDVSA!F1299&gt;0,"D","A"),"")</f>
        <v/>
      </c>
      <c r="G1299" s="125" t="str">
        <f>IF(b_BDVSA!G1299&lt;&gt;"",ABS(b_BDVSA!G1299),"")</f>
        <v/>
      </c>
      <c r="H1299" s="125" t="str">
        <f>IF(AND(b_BDVSA!G1299&lt;&gt;"",b_BDVSA!G1299&lt;&gt;0)=TRUE,IF(b_BDVSA!G1299&gt;0,"D","A"),"")</f>
        <v/>
      </c>
      <c r="I1299" s="125" t="str">
        <f>IF(b_BDVSA!H1299&lt;&gt;"",ABS(b_BDVSA!H1299),"")</f>
        <v/>
      </c>
      <c r="J1299" s="125" t="str">
        <f>IF(AND(b_BDVSA!H1299&lt;&gt;"",b_BDVSA!H1299&lt;&gt;0)=TRUE,IF(b_BDVSA!H1299&gt;0,"D","A"),"")</f>
        <v/>
      </c>
      <c r="K1299" s="126" t="str">
        <f>IF(b_BDVSA!I1299&lt;&gt;"",ABS(b_BDVSA!I1299),"")</f>
        <v/>
      </c>
      <c r="L1299" s="125" t="str">
        <f>IF(b_BDVSA!L1299&lt;&gt;"",ABS(b_BDVSA!L1299),"")</f>
        <v/>
      </c>
      <c r="M1299" s="125" t="str">
        <f>IF(AND(b_BDVSA!L1299&lt;&gt;"",b_BDVSA!L1299&lt;&gt;0)=TRUE,IF(b_BDVSA!L1299&gt;0,"D","A"),"")</f>
        <v/>
      </c>
      <c r="N1299" s="125" t="str">
        <f>IF(b_BDVSA!M1299&lt;&gt;"",ABS(b_BDVSA!M1299),"")</f>
        <v/>
      </c>
      <c r="O1299" s="125" t="str">
        <f>IF(AND(b_BDVSA!M1299&lt;&gt;"",b_BDVSA!M1299&lt;&gt;0)=TRUE,IF(b_BDVSA!M1299&gt;0,"D","A"),"")</f>
        <v/>
      </c>
      <c r="P1299" s="126" t="str">
        <f>IF(b_BDVSA!N1299&lt;&gt;"",ABS(b_BDVSA!N1299),"")</f>
        <v/>
      </c>
      <c r="Q1299" s="125" t="str">
        <f>IF(b_BDVSA!Q1299&lt;&gt;"",ABS(b_BDVSA!Q1299),"")</f>
        <v/>
      </c>
      <c r="R1299" s="125" t="str">
        <f>IF(AND(b_BDVSA!Q1299&lt;&gt;"",b_BDVSA!Q1299&lt;&gt;0)=TRUE,IF(b_BDVSA!Q1299&gt;0,"D","A"),"")</f>
        <v/>
      </c>
      <c r="S1299" s="125" t="str">
        <f>IF(b_BDVSA!R1299&lt;&gt;"",ABS(b_BDVSA!R1299),"")</f>
        <v/>
      </c>
      <c r="T1299" s="125" t="str">
        <f>IF(AND(b_BDVSA!R1299&lt;&gt;"",b_BDVSA!R1299&lt;&gt;0)=TRUE,IF(b_BDVSA!R1299&gt;0,"D","A"),"")</f>
        <v/>
      </c>
      <c r="U1299" s="126" t="str">
        <f>IF(b_BDVSA!S1299&lt;&gt;"",ABS(b_BDVSA!S1299),"")</f>
        <v/>
      </c>
      <c r="V1299" s="125" t="str">
        <f>IF(b_BDVSA!V1299&lt;&gt;"",ABS(b_BDVSA!V1299),"")</f>
        <v/>
      </c>
      <c r="W1299" s="125" t="str">
        <f>IF(AND(b_BDVSA!V1299&lt;&gt;"",b_BDVSA!V1299&lt;&gt;0)=TRUE,IF(b_BDVSA!V1299&gt;0,"D","A"),"")</f>
        <v/>
      </c>
      <c r="X1299" s="125" t="str">
        <f>IF(b_BDVSA!W1299&lt;&gt;"",ABS(b_BDVSA!W1299),"")</f>
        <v/>
      </c>
      <c r="Y1299" s="125" t="str">
        <f>IF(AND(b_BDVSA!W1299&lt;&gt;"",b_BDVSA!W1299&lt;&gt;0)=TRUE,IF(b_BDVSA!W1299&gt;0,"D","A"),"")</f>
        <v/>
      </c>
      <c r="Z1299" s="126" t="str">
        <f>IF(b_BDVSA!X1299&lt;&gt;"",ABS(b_BDVSA!X1299),"")</f>
        <v/>
      </c>
    </row>
    <row r="1300" spans="1:26">
      <c r="A1300" s="117" t="str">
        <f>IF(dati_pdc!A1296&lt;&gt;"",IF(dati_pdc!D1296=1,RIGHT(dati_pdc!A1296,dati_pdc!E1296),dati_pdc!A1296),"")</f>
        <v/>
      </c>
      <c r="B1300" s="117" t="str">
        <f>IF(dati_pdc!B1296&lt;&gt;"",dati_pdc!B1296,"")</f>
        <v/>
      </c>
      <c r="C1300" s="117" t="str">
        <f>IF(dati_pdc!C1296&lt;&gt;"",dati_pdc!C1296,"")</f>
        <v/>
      </c>
      <c r="D1300" s="117" t="str">
        <f>IF(dati_pdc!D1296&lt;&gt;"",dati_pdc!D1296,"")</f>
        <v/>
      </c>
      <c r="E1300" s="125" t="str">
        <f>IF(b_BDVSA!F1300&lt;&gt;"",ABS(b_BDVSA!F1300),"")</f>
        <v/>
      </c>
      <c r="F1300" s="125" t="str">
        <f>IF(AND(b_BDVSA!F1300&lt;&gt;"",b_BDVSA!F1300&lt;&gt;0)=TRUE,IF(b_BDVSA!F1300&gt;0,"D","A"),"")</f>
        <v/>
      </c>
      <c r="G1300" s="125" t="str">
        <f>IF(b_BDVSA!G1300&lt;&gt;"",ABS(b_BDVSA!G1300),"")</f>
        <v/>
      </c>
      <c r="H1300" s="125" t="str">
        <f>IF(AND(b_BDVSA!G1300&lt;&gt;"",b_BDVSA!G1300&lt;&gt;0)=TRUE,IF(b_BDVSA!G1300&gt;0,"D","A"),"")</f>
        <v/>
      </c>
      <c r="I1300" s="125" t="str">
        <f>IF(b_BDVSA!H1300&lt;&gt;"",ABS(b_BDVSA!H1300),"")</f>
        <v/>
      </c>
      <c r="J1300" s="125" t="str">
        <f>IF(AND(b_BDVSA!H1300&lt;&gt;"",b_BDVSA!H1300&lt;&gt;0)=TRUE,IF(b_BDVSA!H1300&gt;0,"D","A"),"")</f>
        <v/>
      </c>
      <c r="K1300" s="126" t="str">
        <f>IF(b_BDVSA!I1300&lt;&gt;"",ABS(b_BDVSA!I1300),"")</f>
        <v/>
      </c>
      <c r="L1300" s="125" t="str">
        <f>IF(b_BDVSA!L1300&lt;&gt;"",ABS(b_BDVSA!L1300),"")</f>
        <v/>
      </c>
      <c r="M1300" s="125" t="str">
        <f>IF(AND(b_BDVSA!L1300&lt;&gt;"",b_BDVSA!L1300&lt;&gt;0)=TRUE,IF(b_BDVSA!L1300&gt;0,"D","A"),"")</f>
        <v/>
      </c>
      <c r="N1300" s="125" t="str">
        <f>IF(b_BDVSA!M1300&lt;&gt;"",ABS(b_BDVSA!M1300),"")</f>
        <v/>
      </c>
      <c r="O1300" s="125" t="str">
        <f>IF(AND(b_BDVSA!M1300&lt;&gt;"",b_BDVSA!M1300&lt;&gt;0)=TRUE,IF(b_BDVSA!M1300&gt;0,"D","A"),"")</f>
        <v/>
      </c>
      <c r="P1300" s="126" t="str">
        <f>IF(b_BDVSA!N1300&lt;&gt;"",ABS(b_BDVSA!N1300),"")</f>
        <v/>
      </c>
      <c r="Q1300" s="125" t="str">
        <f>IF(b_BDVSA!Q1300&lt;&gt;"",ABS(b_BDVSA!Q1300),"")</f>
        <v/>
      </c>
      <c r="R1300" s="125" t="str">
        <f>IF(AND(b_BDVSA!Q1300&lt;&gt;"",b_BDVSA!Q1300&lt;&gt;0)=TRUE,IF(b_BDVSA!Q1300&gt;0,"D","A"),"")</f>
        <v/>
      </c>
      <c r="S1300" s="125" t="str">
        <f>IF(b_BDVSA!R1300&lt;&gt;"",ABS(b_BDVSA!R1300),"")</f>
        <v/>
      </c>
      <c r="T1300" s="125" t="str">
        <f>IF(AND(b_BDVSA!R1300&lt;&gt;"",b_BDVSA!R1300&lt;&gt;0)=TRUE,IF(b_BDVSA!R1300&gt;0,"D","A"),"")</f>
        <v/>
      </c>
      <c r="U1300" s="126" t="str">
        <f>IF(b_BDVSA!S1300&lt;&gt;"",ABS(b_BDVSA!S1300),"")</f>
        <v/>
      </c>
      <c r="V1300" s="125" t="str">
        <f>IF(b_BDVSA!V1300&lt;&gt;"",ABS(b_BDVSA!V1300),"")</f>
        <v/>
      </c>
      <c r="W1300" s="125" t="str">
        <f>IF(AND(b_BDVSA!V1300&lt;&gt;"",b_BDVSA!V1300&lt;&gt;0)=TRUE,IF(b_BDVSA!V1300&gt;0,"D","A"),"")</f>
        <v/>
      </c>
      <c r="X1300" s="125" t="str">
        <f>IF(b_BDVSA!W1300&lt;&gt;"",ABS(b_BDVSA!W1300),"")</f>
        <v/>
      </c>
      <c r="Y1300" s="125" t="str">
        <f>IF(AND(b_BDVSA!W1300&lt;&gt;"",b_BDVSA!W1300&lt;&gt;0)=TRUE,IF(b_BDVSA!W1300&gt;0,"D","A"),"")</f>
        <v/>
      </c>
      <c r="Z1300" s="126" t="str">
        <f>IF(b_BDVSA!X1300&lt;&gt;"",ABS(b_BDVSA!X1300),"")</f>
        <v/>
      </c>
    </row>
    <row r="1301" spans="1:26">
      <c r="A1301" s="117" t="str">
        <f>IF(dati_pdc!A1297&lt;&gt;"",IF(dati_pdc!D1297=1,RIGHT(dati_pdc!A1297,dati_pdc!E1297),dati_pdc!A1297),"")</f>
        <v/>
      </c>
      <c r="B1301" s="117" t="str">
        <f>IF(dati_pdc!B1297&lt;&gt;"",dati_pdc!B1297,"")</f>
        <v/>
      </c>
      <c r="C1301" s="117" t="str">
        <f>IF(dati_pdc!C1297&lt;&gt;"",dati_pdc!C1297,"")</f>
        <v/>
      </c>
      <c r="D1301" s="117" t="str">
        <f>IF(dati_pdc!D1297&lt;&gt;"",dati_pdc!D1297,"")</f>
        <v/>
      </c>
      <c r="E1301" s="125" t="str">
        <f>IF(b_BDVSA!F1301&lt;&gt;"",ABS(b_BDVSA!F1301),"")</f>
        <v/>
      </c>
      <c r="F1301" s="125" t="str">
        <f>IF(AND(b_BDVSA!F1301&lt;&gt;"",b_BDVSA!F1301&lt;&gt;0)=TRUE,IF(b_BDVSA!F1301&gt;0,"D","A"),"")</f>
        <v/>
      </c>
      <c r="G1301" s="125" t="str">
        <f>IF(b_BDVSA!G1301&lt;&gt;"",ABS(b_BDVSA!G1301),"")</f>
        <v/>
      </c>
      <c r="H1301" s="125" t="str">
        <f>IF(AND(b_BDVSA!G1301&lt;&gt;"",b_BDVSA!G1301&lt;&gt;0)=TRUE,IF(b_BDVSA!G1301&gt;0,"D","A"),"")</f>
        <v/>
      </c>
      <c r="I1301" s="125" t="str">
        <f>IF(b_BDVSA!H1301&lt;&gt;"",ABS(b_BDVSA!H1301),"")</f>
        <v/>
      </c>
      <c r="J1301" s="125" t="str">
        <f>IF(AND(b_BDVSA!H1301&lt;&gt;"",b_BDVSA!H1301&lt;&gt;0)=TRUE,IF(b_BDVSA!H1301&gt;0,"D","A"),"")</f>
        <v/>
      </c>
      <c r="K1301" s="126" t="str">
        <f>IF(b_BDVSA!I1301&lt;&gt;"",ABS(b_BDVSA!I1301),"")</f>
        <v/>
      </c>
      <c r="L1301" s="125" t="str">
        <f>IF(b_BDVSA!L1301&lt;&gt;"",ABS(b_BDVSA!L1301),"")</f>
        <v/>
      </c>
      <c r="M1301" s="125" t="str">
        <f>IF(AND(b_BDVSA!L1301&lt;&gt;"",b_BDVSA!L1301&lt;&gt;0)=TRUE,IF(b_BDVSA!L1301&gt;0,"D","A"),"")</f>
        <v/>
      </c>
      <c r="N1301" s="125" t="str">
        <f>IF(b_BDVSA!M1301&lt;&gt;"",ABS(b_BDVSA!M1301),"")</f>
        <v/>
      </c>
      <c r="O1301" s="125" t="str">
        <f>IF(AND(b_BDVSA!M1301&lt;&gt;"",b_BDVSA!M1301&lt;&gt;0)=TRUE,IF(b_BDVSA!M1301&gt;0,"D","A"),"")</f>
        <v/>
      </c>
      <c r="P1301" s="126" t="str">
        <f>IF(b_BDVSA!N1301&lt;&gt;"",ABS(b_BDVSA!N1301),"")</f>
        <v/>
      </c>
      <c r="Q1301" s="125" t="str">
        <f>IF(b_BDVSA!Q1301&lt;&gt;"",ABS(b_BDVSA!Q1301),"")</f>
        <v/>
      </c>
      <c r="R1301" s="125" t="str">
        <f>IF(AND(b_BDVSA!Q1301&lt;&gt;"",b_BDVSA!Q1301&lt;&gt;0)=TRUE,IF(b_BDVSA!Q1301&gt;0,"D","A"),"")</f>
        <v/>
      </c>
      <c r="S1301" s="125" t="str">
        <f>IF(b_BDVSA!R1301&lt;&gt;"",ABS(b_BDVSA!R1301),"")</f>
        <v/>
      </c>
      <c r="T1301" s="125" t="str">
        <f>IF(AND(b_BDVSA!R1301&lt;&gt;"",b_BDVSA!R1301&lt;&gt;0)=TRUE,IF(b_BDVSA!R1301&gt;0,"D","A"),"")</f>
        <v/>
      </c>
      <c r="U1301" s="126" t="str">
        <f>IF(b_BDVSA!S1301&lt;&gt;"",ABS(b_BDVSA!S1301),"")</f>
        <v/>
      </c>
      <c r="V1301" s="125" t="str">
        <f>IF(b_BDVSA!V1301&lt;&gt;"",ABS(b_BDVSA!V1301),"")</f>
        <v/>
      </c>
      <c r="W1301" s="125" t="str">
        <f>IF(AND(b_BDVSA!V1301&lt;&gt;"",b_BDVSA!V1301&lt;&gt;0)=TRUE,IF(b_BDVSA!V1301&gt;0,"D","A"),"")</f>
        <v/>
      </c>
      <c r="X1301" s="125" t="str">
        <f>IF(b_BDVSA!W1301&lt;&gt;"",ABS(b_BDVSA!W1301),"")</f>
        <v/>
      </c>
      <c r="Y1301" s="125" t="str">
        <f>IF(AND(b_BDVSA!W1301&lt;&gt;"",b_BDVSA!W1301&lt;&gt;0)=TRUE,IF(b_BDVSA!W1301&gt;0,"D","A"),"")</f>
        <v/>
      </c>
      <c r="Z1301" s="126" t="str">
        <f>IF(b_BDVSA!X1301&lt;&gt;"",ABS(b_BDVSA!X1301),"")</f>
        <v/>
      </c>
    </row>
    <row r="1302" spans="1:26">
      <c r="A1302" s="117" t="str">
        <f>IF(dati_pdc!A1298&lt;&gt;"",IF(dati_pdc!D1298=1,RIGHT(dati_pdc!A1298,dati_pdc!E1298),dati_pdc!A1298),"")</f>
        <v/>
      </c>
      <c r="B1302" s="117" t="str">
        <f>IF(dati_pdc!B1298&lt;&gt;"",dati_pdc!B1298,"")</f>
        <v/>
      </c>
      <c r="C1302" s="117" t="str">
        <f>IF(dati_pdc!C1298&lt;&gt;"",dati_pdc!C1298,"")</f>
        <v/>
      </c>
      <c r="D1302" s="117" t="str">
        <f>IF(dati_pdc!D1298&lt;&gt;"",dati_pdc!D1298,"")</f>
        <v/>
      </c>
      <c r="E1302" s="125" t="str">
        <f>IF(b_BDVSA!F1302&lt;&gt;"",ABS(b_BDVSA!F1302),"")</f>
        <v/>
      </c>
      <c r="F1302" s="125" t="str">
        <f>IF(AND(b_BDVSA!F1302&lt;&gt;"",b_BDVSA!F1302&lt;&gt;0)=TRUE,IF(b_BDVSA!F1302&gt;0,"D","A"),"")</f>
        <v/>
      </c>
      <c r="G1302" s="125" t="str">
        <f>IF(b_BDVSA!G1302&lt;&gt;"",ABS(b_BDVSA!G1302),"")</f>
        <v/>
      </c>
      <c r="H1302" s="125" t="str">
        <f>IF(AND(b_BDVSA!G1302&lt;&gt;"",b_BDVSA!G1302&lt;&gt;0)=TRUE,IF(b_BDVSA!G1302&gt;0,"D","A"),"")</f>
        <v/>
      </c>
      <c r="I1302" s="125" t="str">
        <f>IF(b_BDVSA!H1302&lt;&gt;"",ABS(b_BDVSA!H1302),"")</f>
        <v/>
      </c>
      <c r="J1302" s="125" t="str">
        <f>IF(AND(b_BDVSA!H1302&lt;&gt;"",b_BDVSA!H1302&lt;&gt;0)=TRUE,IF(b_BDVSA!H1302&gt;0,"D","A"),"")</f>
        <v/>
      </c>
      <c r="K1302" s="126" t="str">
        <f>IF(b_BDVSA!I1302&lt;&gt;"",ABS(b_BDVSA!I1302),"")</f>
        <v/>
      </c>
      <c r="L1302" s="125" t="str">
        <f>IF(b_BDVSA!L1302&lt;&gt;"",ABS(b_BDVSA!L1302),"")</f>
        <v/>
      </c>
      <c r="M1302" s="125" t="str">
        <f>IF(AND(b_BDVSA!L1302&lt;&gt;"",b_BDVSA!L1302&lt;&gt;0)=TRUE,IF(b_BDVSA!L1302&gt;0,"D","A"),"")</f>
        <v/>
      </c>
      <c r="N1302" s="125" t="str">
        <f>IF(b_BDVSA!M1302&lt;&gt;"",ABS(b_BDVSA!M1302),"")</f>
        <v/>
      </c>
      <c r="O1302" s="125" t="str">
        <f>IF(AND(b_BDVSA!M1302&lt;&gt;"",b_BDVSA!M1302&lt;&gt;0)=TRUE,IF(b_BDVSA!M1302&gt;0,"D","A"),"")</f>
        <v/>
      </c>
      <c r="P1302" s="126" t="str">
        <f>IF(b_BDVSA!N1302&lt;&gt;"",ABS(b_BDVSA!N1302),"")</f>
        <v/>
      </c>
      <c r="Q1302" s="125" t="str">
        <f>IF(b_BDVSA!Q1302&lt;&gt;"",ABS(b_BDVSA!Q1302),"")</f>
        <v/>
      </c>
      <c r="R1302" s="125" t="str">
        <f>IF(AND(b_BDVSA!Q1302&lt;&gt;"",b_BDVSA!Q1302&lt;&gt;0)=TRUE,IF(b_BDVSA!Q1302&gt;0,"D","A"),"")</f>
        <v/>
      </c>
      <c r="S1302" s="125" t="str">
        <f>IF(b_BDVSA!R1302&lt;&gt;"",ABS(b_BDVSA!R1302),"")</f>
        <v/>
      </c>
      <c r="T1302" s="125" t="str">
        <f>IF(AND(b_BDVSA!R1302&lt;&gt;"",b_BDVSA!R1302&lt;&gt;0)=TRUE,IF(b_BDVSA!R1302&gt;0,"D","A"),"")</f>
        <v/>
      </c>
      <c r="U1302" s="126" t="str">
        <f>IF(b_BDVSA!S1302&lt;&gt;"",ABS(b_BDVSA!S1302),"")</f>
        <v/>
      </c>
      <c r="V1302" s="125" t="str">
        <f>IF(b_BDVSA!V1302&lt;&gt;"",ABS(b_BDVSA!V1302),"")</f>
        <v/>
      </c>
      <c r="W1302" s="125" t="str">
        <f>IF(AND(b_BDVSA!V1302&lt;&gt;"",b_BDVSA!V1302&lt;&gt;0)=TRUE,IF(b_BDVSA!V1302&gt;0,"D","A"),"")</f>
        <v/>
      </c>
      <c r="X1302" s="125" t="str">
        <f>IF(b_BDVSA!W1302&lt;&gt;"",ABS(b_BDVSA!W1302),"")</f>
        <v/>
      </c>
      <c r="Y1302" s="125" t="str">
        <f>IF(AND(b_BDVSA!W1302&lt;&gt;"",b_BDVSA!W1302&lt;&gt;0)=TRUE,IF(b_BDVSA!W1302&gt;0,"D","A"),"")</f>
        <v/>
      </c>
      <c r="Z1302" s="126" t="str">
        <f>IF(b_BDVSA!X1302&lt;&gt;"",ABS(b_BDVSA!X1302),"")</f>
        <v/>
      </c>
    </row>
    <row r="1303" spans="1:26">
      <c r="A1303" s="117" t="str">
        <f>IF(dati_pdc!A1299&lt;&gt;"",IF(dati_pdc!D1299=1,RIGHT(dati_pdc!A1299,dati_pdc!E1299),dati_pdc!A1299),"")</f>
        <v/>
      </c>
      <c r="B1303" s="117" t="str">
        <f>IF(dati_pdc!B1299&lt;&gt;"",dati_pdc!B1299,"")</f>
        <v/>
      </c>
      <c r="C1303" s="117" t="str">
        <f>IF(dati_pdc!C1299&lt;&gt;"",dati_pdc!C1299,"")</f>
        <v/>
      </c>
      <c r="D1303" s="117" t="str">
        <f>IF(dati_pdc!D1299&lt;&gt;"",dati_pdc!D1299,"")</f>
        <v/>
      </c>
      <c r="E1303" s="125" t="str">
        <f>IF(b_BDVSA!F1303&lt;&gt;"",ABS(b_BDVSA!F1303),"")</f>
        <v/>
      </c>
      <c r="F1303" s="125" t="str">
        <f>IF(AND(b_BDVSA!F1303&lt;&gt;"",b_BDVSA!F1303&lt;&gt;0)=TRUE,IF(b_BDVSA!F1303&gt;0,"D","A"),"")</f>
        <v/>
      </c>
      <c r="G1303" s="125" t="str">
        <f>IF(b_BDVSA!G1303&lt;&gt;"",ABS(b_BDVSA!G1303),"")</f>
        <v/>
      </c>
      <c r="H1303" s="125" t="str">
        <f>IF(AND(b_BDVSA!G1303&lt;&gt;"",b_BDVSA!G1303&lt;&gt;0)=TRUE,IF(b_BDVSA!G1303&gt;0,"D","A"),"")</f>
        <v/>
      </c>
      <c r="I1303" s="125" t="str">
        <f>IF(b_BDVSA!H1303&lt;&gt;"",ABS(b_BDVSA!H1303),"")</f>
        <v/>
      </c>
      <c r="J1303" s="125" t="str">
        <f>IF(AND(b_BDVSA!H1303&lt;&gt;"",b_BDVSA!H1303&lt;&gt;0)=TRUE,IF(b_BDVSA!H1303&gt;0,"D","A"),"")</f>
        <v/>
      </c>
      <c r="K1303" s="126" t="str">
        <f>IF(b_BDVSA!I1303&lt;&gt;"",ABS(b_BDVSA!I1303),"")</f>
        <v/>
      </c>
      <c r="L1303" s="125" t="str">
        <f>IF(b_BDVSA!L1303&lt;&gt;"",ABS(b_BDVSA!L1303),"")</f>
        <v/>
      </c>
      <c r="M1303" s="125" t="str">
        <f>IF(AND(b_BDVSA!L1303&lt;&gt;"",b_BDVSA!L1303&lt;&gt;0)=TRUE,IF(b_BDVSA!L1303&gt;0,"D","A"),"")</f>
        <v/>
      </c>
      <c r="N1303" s="125" t="str">
        <f>IF(b_BDVSA!M1303&lt;&gt;"",ABS(b_BDVSA!M1303),"")</f>
        <v/>
      </c>
      <c r="O1303" s="125" t="str">
        <f>IF(AND(b_BDVSA!M1303&lt;&gt;"",b_BDVSA!M1303&lt;&gt;0)=TRUE,IF(b_BDVSA!M1303&gt;0,"D","A"),"")</f>
        <v/>
      </c>
      <c r="P1303" s="126" t="str">
        <f>IF(b_BDVSA!N1303&lt;&gt;"",ABS(b_BDVSA!N1303),"")</f>
        <v/>
      </c>
      <c r="Q1303" s="125" t="str">
        <f>IF(b_BDVSA!Q1303&lt;&gt;"",ABS(b_BDVSA!Q1303),"")</f>
        <v/>
      </c>
      <c r="R1303" s="125" t="str">
        <f>IF(AND(b_BDVSA!Q1303&lt;&gt;"",b_BDVSA!Q1303&lt;&gt;0)=TRUE,IF(b_BDVSA!Q1303&gt;0,"D","A"),"")</f>
        <v/>
      </c>
      <c r="S1303" s="125" t="str">
        <f>IF(b_BDVSA!R1303&lt;&gt;"",ABS(b_BDVSA!R1303),"")</f>
        <v/>
      </c>
      <c r="T1303" s="125" t="str">
        <f>IF(AND(b_BDVSA!R1303&lt;&gt;"",b_BDVSA!R1303&lt;&gt;0)=TRUE,IF(b_BDVSA!R1303&gt;0,"D","A"),"")</f>
        <v/>
      </c>
      <c r="U1303" s="126" t="str">
        <f>IF(b_BDVSA!S1303&lt;&gt;"",ABS(b_BDVSA!S1303),"")</f>
        <v/>
      </c>
      <c r="V1303" s="125" t="str">
        <f>IF(b_BDVSA!V1303&lt;&gt;"",ABS(b_BDVSA!V1303),"")</f>
        <v/>
      </c>
      <c r="W1303" s="125" t="str">
        <f>IF(AND(b_BDVSA!V1303&lt;&gt;"",b_BDVSA!V1303&lt;&gt;0)=TRUE,IF(b_BDVSA!V1303&gt;0,"D","A"),"")</f>
        <v/>
      </c>
      <c r="X1303" s="125" t="str">
        <f>IF(b_BDVSA!W1303&lt;&gt;"",ABS(b_BDVSA!W1303),"")</f>
        <v/>
      </c>
      <c r="Y1303" s="125" t="str">
        <f>IF(AND(b_BDVSA!W1303&lt;&gt;"",b_BDVSA!W1303&lt;&gt;0)=TRUE,IF(b_BDVSA!W1303&gt;0,"D","A"),"")</f>
        <v/>
      </c>
      <c r="Z1303" s="126" t="str">
        <f>IF(b_BDVSA!X1303&lt;&gt;"",ABS(b_BDVSA!X1303),"")</f>
        <v/>
      </c>
    </row>
    <row r="1304" spans="1:26">
      <c r="A1304" s="117" t="str">
        <f>IF(dati_pdc!A1300&lt;&gt;"",IF(dati_pdc!D1300=1,RIGHT(dati_pdc!A1300,dati_pdc!E1300),dati_pdc!A1300),"")</f>
        <v/>
      </c>
      <c r="B1304" s="117" t="str">
        <f>IF(dati_pdc!B1300&lt;&gt;"",dati_pdc!B1300,"")</f>
        <v/>
      </c>
      <c r="C1304" s="117" t="str">
        <f>IF(dati_pdc!C1300&lt;&gt;"",dati_pdc!C1300,"")</f>
        <v/>
      </c>
      <c r="D1304" s="117" t="str">
        <f>IF(dati_pdc!D1300&lt;&gt;"",dati_pdc!D1300,"")</f>
        <v/>
      </c>
      <c r="E1304" s="125" t="str">
        <f>IF(b_BDVSA!F1304&lt;&gt;"",ABS(b_BDVSA!F1304),"")</f>
        <v/>
      </c>
      <c r="F1304" s="125" t="str">
        <f>IF(AND(b_BDVSA!F1304&lt;&gt;"",b_BDVSA!F1304&lt;&gt;0)=TRUE,IF(b_BDVSA!F1304&gt;0,"D","A"),"")</f>
        <v/>
      </c>
      <c r="G1304" s="125" t="str">
        <f>IF(b_BDVSA!G1304&lt;&gt;"",ABS(b_BDVSA!G1304),"")</f>
        <v/>
      </c>
      <c r="H1304" s="125" t="str">
        <f>IF(AND(b_BDVSA!G1304&lt;&gt;"",b_BDVSA!G1304&lt;&gt;0)=TRUE,IF(b_BDVSA!G1304&gt;0,"D","A"),"")</f>
        <v/>
      </c>
      <c r="I1304" s="125" t="str">
        <f>IF(b_BDVSA!H1304&lt;&gt;"",ABS(b_BDVSA!H1304),"")</f>
        <v/>
      </c>
      <c r="J1304" s="125" t="str">
        <f>IF(AND(b_BDVSA!H1304&lt;&gt;"",b_BDVSA!H1304&lt;&gt;0)=TRUE,IF(b_BDVSA!H1304&gt;0,"D","A"),"")</f>
        <v/>
      </c>
      <c r="K1304" s="126" t="str">
        <f>IF(b_BDVSA!I1304&lt;&gt;"",ABS(b_BDVSA!I1304),"")</f>
        <v/>
      </c>
      <c r="L1304" s="125" t="str">
        <f>IF(b_BDVSA!L1304&lt;&gt;"",ABS(b_BDVSA!L1304),"")</f>
        <v/>
      </c>
      <c r="M1304" s="125" t="str">
        <f>IF(AND(b_BDVSA!L1304&lt;&gt;"",b_BDVSA!L1304&lt;&gt;0)=TRUE,IF(b_BDVSA!L1304&gt;0,"D","A"),"")</f>
        <v/>
      </c>
      <c r="N1304" s="125" t="str">
        <f>IF(b_BDVSA!M1304&lt;&gt;"",ABS(b_BDVSA!M1304),"")</f>
        <v/>
      </c>
      <c r="O1304" s="125" t="str">
        <f>IF(AND(b_BDVSA!M1304&lt;&gt;"",b_BDVSA!M1304&lt;&gt;0)=TRUE,IF(b_BDVSA!M1304&gt;0,"D","A"),"")</f>
        <v/>
      </c>
      <c r="P1304" s="126" t="str">
        <f>IF(b_BDVSA!N1304&lt;&gt;"",ABS(b_BDVSA!N1304),"")</f>
        <v/>
      </c>
      <c r="Q1304" s="125" t="str">
        <f>IF(b_BDVSA!Q1304&lt;&gt;"",ABS(b_BDVSA!Q1304),"")</f>
        <v/>
      </c>
      <c r="R1304" s="125" t="str">
        <f>IF(AND(b_BDVSA!Q1304&lt;&gt;"",b_BDVSA!Q1304&lt;&gt;0)=TRUE,IF(b_BDVSA!Q1304&gt;0,"D","A"),"")</f>
        <v/>
      </c>
      <c r="S1304" s="125" t="str">
        <f>IF(b_BDVSA!R1304&lt;&gt;"",ABS(b_BDVSA!R1304),"")</f>
        <v/>
      </c>
      <c r="T1304" s="125" t="str">
        <f>IF(AND(b_BDVSA!R1304&lt;&gt;"",b_BDVSA!R1304&lt;&gt;0)=TRUE,IF(b_BDVSA!R1304&gt;0,"D","A"),"")</f>
        <v/>
      </c>
      <c r="U1304" s="126" t="str">
        <f>IF(b_BDVSA!S1304&lt;&gt;"",ABS(b_BDVSA!S1304),"")</f>
        <v/>
      </c>
      <c r="V1304" s="125" t="str">
        <f>IF(b_BDVSA!V1304&lt;&gt;"",ABS(b_BDVSA!V1304),"")</f>
        <v/>
      </c>
      <c r="W1304" s="125" t="str">
        <f>IF(AND(b_BDVSA!V1304&lt;&gt;"",b_BDVSA!V1304&lt;&gt;0)=TRUE,IF(b_BDVSA!V1304&gt;0,"D","A"),"")</f>
        <v/>
      </c>
      <c r="X1304" s="125" t="str">
        <f>IF(b_BDVSA!W1304&lt;&gt;"",ABS(b_BDVSA!W1304),"")</f>
        <v/>
      </c>
      <c r="Y1304" s="125" t="str">
        <f>IF(AND(b_BDVSA!W1304&lt;&gt;"",b_BDVSA!W1304&lt;&gt;0)=TRUE,IF(b_BDVSA!W1304&gt;0,"D","A"),"")</f>
        <v/>
      </c>
      <c r="Z1304" s="126" t="str">
        <f>IF(b_BDVSA!X1304&lt;&gt;"",ABS(b_BDVSA!X1304),"")</f>
        <v/>
      </c>
    </row>
    <row r="1305" spans="1:26">
      <c r="A1305" s="117" t="str">
        <f>IF(dati_pdc!A1301&lt;&gt;"",IF(dati_pdc!D1301=1,RIGHT(dati_pdc!A1301,dati_pdc!E1301),dati_pdc!A1301),"")</f>
        <v/>
      </c>
      <c r="B1305" s="117" t="str">
        <f>IF(dati_pdc!B1301&lt;&gt;"",dati_pdc!B1301,"")</f>
        <v/>
      </c>
      <c r="C1305" s="117" t="str">
        <f>IF(dati_pdc!C1301&lt;&gt;"",dati_pdc!C1301,"")</f>
        <v/>
      </c>
      <c r="D1305" s="117" t="str">
        <f>IF(dati_pdc!D1301&lt;&gt;"",dati_pdc!D1301,"")</f>
        <v/>
      </c>
      <c r="E1305" s="125" t="str">
        <f>IF(b_BDVSA!F1305&lt;&gt;"",ABS(b_BDVSA!F1305),"")</f>
        <v/>
      </c>
      <c r="F1305" s="125" t="str">
        <f>IF(AND(b_BDVSA!F1305&lt;&gt;"",b_BDVSA!F1305&lt;&gt;0)=TRUE,IF(b_BDVSA!F1305&gt;0,"D","A"),"")</f>
        <v/>
      </c>
      <c r="G1305" s="125" t="str">
        <f>IF(b_BDVSA!G1305&lt;&gt;"",ABS(b_BDVSA!G1305),"")</f>
        <v/>
      </c>
      <c r="H1305" s="125" t="str">
        <f>IF(AND(b_BDVSA!G1305&lt;&gt;"",b_BDVSA!G1305&lt;&gt;0)=TRUE,IF(b_BDVSA!G1305&gt;0,"D","A"),"")</f>
        <v/>
      </c>
      <c r="I1305" s="125" t="str">
        <f>IF(b_BDVSA!H1305&lt;&gt;"",ABS(b_BDVSA!H1305),"")</f>
        <v/>
      </c>
      <c r="J1305" s="125" t="str">
        <f>IF(AND(b_BDVSA!H1305&lt;&gt;"",b_BDVSA!H1305&lt;&gt;0)=TRUE,IF(b_BDVSA!H1305&gt;0,"D","A"),"")</f>
        <v/>
      </c>
      <c r="K1305" s="126" t="str">
        <f>IF(b_BDVSA!I1305&lt;&gt;"",ABS(b_BDVSA!I1305),"")</f>
        <v/>
      </c>
      <c r="L1305" s="125" t="str">
        <f>IF(b_BDVSA!L1305&lt;&gt;"",ABS(b_BDVSA!L1305),"")</f>
        <v/>
      </c>
      <c r="M1305" s="125" t="str">
        <f>IF(AND(b_BDVSA!L1305&lt;&gt;"",b_BDVSA!L1305&lt;&gt;0)=TRUE,IF(b_BDVSA!L1305&gt;0,"D","A"),"")</f>
        <v/>
      </c>
      <c r="N1305" s="125" t="str">
        <f>IF(b_BDVSA!M1305&lt;&gt;"",ABS(b_BDVSA!M1305),"")</f>
        <v/>
      </c>
      <c r="O1305" s="125" t="str">
        <f>IF(AND(b_BDVSA!M1305&lt;&gt;"",b_BDVSA!M1305&lt;&gt;0)=TRUE,IF(b_BDVSA!M1305&gt;0,"D","A"),"")</f>
        <v/>
      </c>
      <c r="P1305" s="126" t="str">
        <f>IF(b_BDVSA!N1305&lt;&gt;"",ABS(b_BDVSA!N1305),"")</f>
        <v/>
      </c>
      <c r="Q1305" s="125" t="str">
        <f>IF(b_BDVSA!Q1305&lt;&gt;"",ABS(b_BDVSA!Q1305),"")</f>
        <v/>
      </c>
      <c r="R1305" s="125" t="str">
        <f>IF(AND(b_BDVSA!Q1305&lt;&gt;"",b_BDVSA!Q1305&lt;&gt;0)=TRUE,IF(b_BDVSA!Q1305&gt;0,"D","A"),"")</f>
        <v/>
      </c>
      <c r="S1305" s="125" t="str">
        <f>IF(b_BDVSA!R1305&lt;&gt;"",ABS(b_BDVSA!R1305),"")</f>
        <v/>
      </c>
      <c r="T1305" s="125" t="str">
        <f>IF(AND(b_BDVSA!R1305&lt;&gt;"",b_BDVSA!R1305&lt;&gt;0)=TRUE,IF(b_BDVSA!R1305&gt;0,"D","A"),"")</f>
        <v/>
      </c>
      <c r="U1305" s="126" t="str">
        <f>IF(b_BDVSA!S1305&lt;&gt;"",ABS(b_BDVSA!S1305),"")</f>
        <v/>
      </c>
      <c r="V1305" s="125" t="str">
        <f>IF(b_BDVSA!V1305&lt;&gt;"",ABS(b_BDVSA!V1305),"")</f>
        <v/>
      </c>
      <c r="W1305" s="125" t="str">
        <f>IF(AND(b_BDVSA!V1305&lt;&gt;"",b_BDVSA!V1305&lt;&gt;0)=TRUE,IF(b_BDVSA!V1305&gt;0,"D","A"),"")</f>
        <v/>
      </c>
      <c r="X1305" s="125" t="str">
        <f>IF(b_BDVSA!W1305&lt;&gt;"",ABS(b_BDVSA!W1305),"")</f>
        <v/>
      </c>
      <c r="Y1305" s="125" t="str">
        <f>IF(AND(b_BDVSA!W1305&lt;&gt;"",b_BDVSA!W1305&lt;&gt;0)=TRUE,IF(b_BDVSA!W1305&gt;0,"D","A"),"")</f>
        <v/>
      </c>
      <c r="Z1305" s="126" t="str">
        <f>IF(b_BDVSA!X1305&lt;&gt;"",ABS(b_BDVSA!X1305),"")</f>
        <v/>
      </c>
    </row>
    <row r="1306" spans="1:26">
      <c r="A1306" s="117" t="str">
        <f>IF(dati_pdc!A1302&lt;&gt;"",IF(dati_pdc!D1302=1,RIGHT(dati_pdc!A1302,dati_pdc!E1302),dati_pdc!A1302),"")</f>
        <v/>
      </c>
      <c r="B1306" s="117" t="str">
        <f>IF(dati_pdc!B1302&lt;&gt;"",dati_pdc!B1302,"")</f>
        <v/>
      </c>
      <c r="C1306" s="117" t="str">
        <f>IF(dati_pdc!C1302&lt;&gt;"",dati_pdc!C1302,"")</f>
        <v/>
      </c>
      <c r="D1306" s="117" t="str">
        <f>IF(dati_pdc!D1302&lt;&gt;"",dati_pdc!D1302,"")</f>
        <v/>
      </c>
      <c r="E1306" s="125" t="str">
        <f>IF(b_BDVSA!F1306&lt;&gt;"",ABS(b_BDVSA!F1306),"")</f>
        <v/>
      </c>
      <c r="F1306" s="125" t="str">
        <f>IF(AND(b_BDVSA!F1306&lt;&gt;"",b_BDVSA!F1306&lt;&gt;0)=TRUE,IF(b_BDVSA!F1306&gt;0,"D","A"),"")</f>
        <v/>
      </c>
      <c r="G1306" s="125" t="str">
        <f>IF(b_BDVSA!G1306&lt;&gt;"",ABS(b_BDVSA!G1306),"")</f>
        <v/>
      </c>
      <c r="H1306" s="125" t="str">
        <f>IF(AND(b_BDVSA!G1306&lt;&gt;"",b_BDVSA!G1306&lt;&gt;0)=TRUE,IF(b_BDVSA!G1306&gt;0,"D","A"),"")</f>
        <v/>
      </c>
      <c r="I1306" s="125" t="str">
        <f>IF(b_BDVSA!H1306&lt;&gt;"",ABS(b_BDVSA!H1306),"")</f>
        <v/>
      </c>
      <c r="J1306" s="125" t="str">
        <f>IF(AND(b_BDVSA!H1306&lt;&gt;"",b_BDVSA!H1306&lt;&gt;0)=TRUE,IF(b_BDVSA!H1306&gt;0,"D","A"),"")</f>
        <v/>
      </c>
      <c r="K1306" s="126" t="str">
        <f>IF(b_BDVSA!I1306&lt;&gt;"",ABS(b_BDVSA!I1306),"")</f>
        <v/>
      </c>
      <c r="L1306" s="125" t="str">
        <f>IF(b_BDVSA!L1306&lt;&gt;"",ABS(b_BDVSA!L1306),"")</f>
        <v/>
      </c>
      <c r="M1306" s="125" t="str">
        <f>IF(AND(b_BDVSA!L1306&lt;&gt;"",b_BDVSA!L1306&lt;&gt;0)=TRUE,IF(b_BDVSA!L1306&gt;0,"D","A"),"")</f>
        <v/>
      </c>
      <c r="N1306" s="125" t="str">
        <f>IF(b_BDVSA!M1306&lt;&gt;"",ABS(b_BDVSA!M1306),"")</f>
        <v/>
      </c>
      <c r="O1306" s="125" t="str">
        <f>IF(AND(b_BDVSA!M1306&lt;&gt;"",b_BDVSA!M1306&lt;&gt;0)=TRUE,IF(b_BDVSA!M1306&gt;0,"D","A"),"")</f>
        <v/>
      </c>
      <c r="P1306" s="126" t="str">
        <f>IF(b_BDVSA!N1306&lt;&gt;"",ABS(b_BDVSA!N1306),"")</f>
        <v/>
      </c>
      <c r="Q1306" s="125" t="str">
        <f>IF(b_BDVSA!Q1306&lt;&gt;"",ABS(b_BDVSA!Q1306),"")</f>
        <v/>
      </c>
      <c r="R1306" s="125" t="str">
        <f>IF(AND(b_BDVSA!Q1306&lt;&gt;"",b_BDVSA!Q1306&lt;&gt;0)=TRUE,IF(b_BDVSA!Q1306&gt;0,"D","A"),"")</f>
        <v/>
      </c>
      <c r="S1306" s="125" t="str">
        <f>IF(b_BDVSA!R1306&lt;&gt;"",ABS(b_BDVSA!R1306),"")</f>
        <v/>
      </c>
      <c r="T1306" s="125" t="str">
        <f>IF(AND(b_BDVSA!R1306&lt;&gt;"",b_BDVSA!R1306&lt;&gt;0)=TRUE,IF(b_BDVSA!R1306&gt;0,"D","A"),"")</f>
        <v/>
      </c>
      <c r="U1306" s="126" t="str">
        <f>IF(b_BDVSA!S1306&lt;&gt;"",ABS(b_BDVSA!S1306),"")</f>
        <v/>
      </c>
      <c r="V1306" s="125" t="str">
        <f>IF(b_BDVSA!V1306&lt;&gt;"",ABS(b_BDVSA!V1306),"")</f>
        <v/>
      </c>
      <c r="W1306" s="125" t="str">
        <f>IF(AND(b_BDVSA!V1306&lt;&gt;"",b_BDVSA!V1306&lt;&gt;0)=TRUE,IF(b_BDVSA!V1306&gt;0,"D","A"),"")</f>
        <v/>
      </c>
      <c r="X1306" s="125" t="str">
        <f>IF(b_BDVSA!W1306&lt;&gt;"",ABS(b_BDVSA!W1306),"")</f>
        <v/>
      </c>
      <c r="Y1306" s="125" t="str">
        <f>IF(AND(b_BDVSA!W1306&lt;&gt;"",b_BDVSA!W1306&lt;&gt;0)=TRUE,IF(b_BDVSA!W1306&gt;0,"D","A"),"")</f>
        <v/>
      </c>
      <c r="Z1306" s="126" t="str">
        <f>IF(b_BDVSA!X1306&lt;&gt;"",ABS(b_BDVSA!X1306),"")</f>
        <v/>
      </c>
    </row>
    <row r="1307" spans="1:26">
      <c r="A1307" s="117" t="str">
        <f>IF(dati_pdc!A1303&lt;&gt;"",IF(dati_pdc!D1303=1,RIGHT(dati_pdc!A1303,dati_pdc!E1303),dati_pdc!A1303),"")</f>
        <v/>
      </c>
      <c r="B1307" s="117" t="str">
        <f>IF(dati_pdc!B1303&lt;&gt;"",dati_pdc!B1303,"")</f>
        <v/>
      </c>
      <c r="C1307" s="117" t="str">
        <f>IF(dati_pdc!C1303&lt;&gt;"",dati_pdc!C1303,"")</f>
        <v/>
      </c>
      <c r="D1307" s="117" t="str">
        <f>IF(dati_pdc!D1303&lt;&gt;"",dati_pdc!D1303,"")</f>
        <v/>
      </c>
      <c r="E1307" s="125" t="str">
        <f>IF(b_BDVSA!F1307&lt;&gt;"",ABS(b_BDVSA!F1307),"")</f>
        <v/>
      </c>
      <c r="F1307" s="125" t="str">
        <f>IF(AND(b_BDVSA!F1307&lt;&gt;"",b_BDVSA!F1307&lt;&gt;0)=TRUE,IF(b_BDVSA!F1307&gt;0,"D","A"),"")</f>
        <v/>
      </c>
      <c r="G1307" s="125" t="str">
        <f>IF(b_BDVSA!G1307&lt;&gt;"",ABS(b_BDVSA!G1307),"")</f>
        <v/>
      </c>
      <c r="H1307" s="125" t="str">
        <f>IF(AND(b_BDVSA!G1307&lt;&gt;"",b_BDVSA!G1307&lt;&gt;0)=TRUE,IF(b_BDVSA!G1307&gt;0,"D","A"),"")</f>
        <v/>
      </c>
      <c r="I1307" s="125" t="str">
        <f>IF(b_BDVSA!H1307&lt;&gt;"",ABS(b_BDVSA!H1307),"")</f>
        <v/>
      </c>
      <c r="J1307" s="125" t="str">
        <f>IF(AND(b_BDVSA!H1307&lt;&gt;"",b_BDVSA!H1307&lt;&gt;0)=TRUE,IF(b_BDVSA!H1307&gt;0,"D","A"),"")</f>
        <v/>
      </c>
      <c r="K1307" s="126" t="str">
        <f>IF(b_BDVSA!I1307&lt;&gt;"",ABS(b_BDVSA!I1307),"")</f>
        <v/>
      </c>
      <c r="L1307" s="125" t="str">
        <f>IF(b_BDVSA!L1307&lt;&gt;"",ABS(b_BDVSA!L1307),"")</f>
        <v/>
      </c>
      <c r="M1307" s="125" t="str">
        <f>IF(AND(b_BDVSA!L1307&lt;&gt;"",b_BDVSA!L1307&lt;&gt;0)=TRUE,IF(b_BDVSA!L1307&gt;0,"D","A"),"")</f>
        <v/>
      </c>
      <c r="N1307" s="125" t="str">
        <f>IF(b_BDVSA!M1307&lt;&gt;"",ABS(b_BDVSA!M1307),"")</f>
        <v/>
      </c>
      <c r="O1307" s="125" t="str">
        <f>IF(AND(b_BDVSA!M1307&lt;&gt;"",b_BDVSA!M1307&lt;&gt;0)=TRUE,IF(b_BDVSA!M1307&gt;0,"D","A"),"")</f>
        <v/>
      </c>
      <c r="P1307" s="126" t="str">
        <f>IF(b_BDVSA!N1307&lt;&gt;"",ABS(b_BDVSA!N1307),"")</f>
        <v/>
      </c>
      <c r="Q1307" s="125" t="str">
        <f>IF(b_BDVSA!Q1307&lt;&gt;"",ABS(b_BDVSA!Q1307),"")</f>
        <v/>
      </c>
      <c r="R1307" s="125" t="str">
        <f>IF(AND(b_BDVSA!Q1307&lt;&gt;"",b_BDVSA!Q1307&lt;&gt;0)=TRUE,IF(b_BDVSA!Q1307&gt;0,"D","A"),"")</f>
        <v/>
      </c>
      <c r="S1307" s="125" t="str">
        <f>IF(b_BDVSA!R1307&lt;&gt;"",ABS(b_BDVSA!R1307),"")</f>
        <v/>
      </c>
      <c r="T1307" s="125" t="str">
        <f>IF(AND(b_BDVSA!R1307&lt;&gt;"",b_BDVSA!R1307&lt;&gt;0)=TRUE,IF(b_BDVSA!R1307&gt;0,"D","A"),"")</f>
        <v/>
      </c>
      <c r="U1307" s="126" t="str">
        <f>IF(b_BDVSA!S1307&lt;&gt;"",ABS(b_BDVSA!S1307),"")</f>
        <v/>
      </c>
      <c r="V1307" s="125" t="str">
        <f>IF(b_BDVSA!V1307&lt;&gt;"",ABS(b_BDVSA!V1307),"")</f>
        <v/>
      </c>
      <c r="W1307" s="125" t="str">
        <f>IF(AND(b_BDVSA!V1307&lt;&gt;"",b_BDVSA!V1307&lt;&gt;0)=TRUE,IF(b_BDVSA!V1307&gt;0,"D","A"),"")</f>
        <v/>
      </c>
      <c r="X1307" s="125" t="str">
        <f>IF(b_BDVSA!W1307&lt;&gt;"",ABS(b_BDVSA!W1307),"")</f>
        <v/>
      </c>
      <c r="Y1307" s="125" t="str">
        <f>IF(AND(b_BDVSA!W1307&lt;&gt;"",b_BDVSA!W1307&lt;&gt;0)=TRUE,IF(b_BDVSA!W1307&gt;0,"D","A"),"")</f>
        <v/>
      </c>
      <c r="Z1307" s="126" t="str">
        <f>IF(b_BDVSA!X1307&lt;&gt;"",ABS(b_BDVSA!X1307),"")</f>
        <v/>
      </c>
    </row>
    <row r="1308" spans="1:26">
      <c r="A1308" s="117" t="str">
        <f>IF(dati_pdc!A1304&lt;&gt;"",IF(dati_pdc!D1304=1,RIGHT(dati_pdc!A1304,dati_pdc!E1304),dati_pdc!A1304),"")</f>
        <v/>
      </c>
      <c r="B1308" s="117" t="str">
        <f>IF(dati_pdc!B1304&lt;&gt;"",dati_pdc!B1304,"")</f>
        <v/>
      </c>
      <c r="C1308" s="117" t="str">
        <f>IF(dati_pdc!C1304&lt;&gt;"",dati_pdc!C1304,"")</f>
        <v/>
      </c>
      <c r="D1308" s="117" t="str">
        <f>IF(dati_pdc!D1304&lt;&gt;"",dati_pdc!D1304,"")</f>
        <v/>
      </c>
      <c r="E1308" s="125" t="str">
        <f>IF(b_BDVSA!F1308&lt;&gt;"",ABS(b_BDVSA!F1308),"")</f>
        <v/>
      </c>
      <c r="F1308" s="125" t="str">
        <f>IF(AND(b_BDVSA!F1308&lt;&gt;"",b_BDVSA!F1308&lt;&gt;0)=TRUE,IF(b_BDVSA!F1308&gt;0,"D","A"),"")</f>
        <v/>
      </c>
      <c r="G1308" s="125" t="str">
        <f>IF(b_BDVSA!G1308&lt;&gt;"",ABS(b_BDVSA!G1308),"")</f>
        <v/>
      </c>
      <c r="H1308" s="125" t="str">
        <f>IF(AND(b_BDVSA!G1308&lt;&gt;"",b_BDVSA!G1308&lt;&gt;0)=TRUE,IF(b_BDVSA!G1308&gt;0,"D","A"),"")</f>
        <v/>
      </c>
      <c r="I1308" s="125" t="str">
        <f>IF(b_BDVSA!H1308&lt;&gt;"",ABS(b_BDVSA!H1308),"")</f>
        <v/>
      </c>
      <c r="J1308" s="125" t="str">
        <f>IF(AND(b_BDVSA!H1308&lt;&gt;"",b_BDVSA!H1308&lt;&gt;0)=TRUE,IF(b_BDVSA!H1308&gt;0,"D","A"),"")</f>
        <v/>
      </c>
      <c r="K1308" s="126" t="str">
        <f>IF(b_BDVSA!I1308&lt;&gt;"",ABS(b_BDVSA!I1308),"")</f>
        <v/>
      </c>
      <c r="L1308" s="125" t="str">
        <f>IF(b_BDVSA!L1308&lt;&gt;"",ABS(b_BDVSA!L1308),"")</f>
        <v/>
      </c>
      <c r="M1308" s="125" t="str">
        <f>IF(AND(b_BDVSA!L1308&lt;&gt;"",b_BDVSA!L1308&lt;&gt;0)=TRUE,IF(b_BDVSA!L1308&gt;0,"D","A"),"")</f>
        <v/>
      </c>
      <c r="N1308" s="125" t="str">
        <f>IF(b_BDVSA!M1308&lt;&gt;"",ABS(b_BDVSA!M1308),"")</f>
        <v/>
      </c>
      <c r="O1308" s="125" t="str">
        <f>IF(AND(b_BDVSA!M1308&lt;&gt;"",b_BDVSA!M1308&lt;&gt;0)=TRUE,IF(b_BDVSA!M1308&gt;0,"D","A"),"")</f>
        <v/>
      </c>
      <c r="P1308" s="126" t="str">
        <f>IF(b_BDVSA!N1308&lt;&gt;"",ABS(b_BDVSA!N1308),"")</f>
        <v/>
      </c>
      <c r="Q1308" s="125" t="str">
        <f>IF(b_BDVSA!Q1308&lt;&gt;"",ABS(b_BDVSA!Q1308),"")</f>
        <v/>
      </c>
      <c r="R1308" s="125" t="str">
        <f>IF(AND(b_BDVSA!Q1308&lt;&gt;"",b_BDVSA!Q1308&lt;&gt;0)=TRUE,IF(b_BDVSA!Q1308&gt;0,"D","A"),"")</f>
        <v/>
      </c>
      <c r="S1308" s="125" t="str">
        <f>IF(b_BDVSA!R1308&lt;&gt;"",ABS(b_BDVSA!R1308),"")</f>
        <v/>
      </c>
      <c r="T1308" s="125" t="str">
        <f>IF(AND(b_BDVSA!R1308&lt;&gt;"",b_BDVSA!R1308&lt;&gt;0)=TRUE,IF(b_BDVSA!R1308&gt;0,"D","A"),"")</f>
        <v/>
      </c>
      <c r="U1308" s="126" t="str">
        <f>IF(b_BDVSA!S1308&lt;&gt;"",ABS(b_BDVSA!S1308),"")</f>
        <v/>
      </c>
      <c r="V1308" s="125" t="str">
        <f>IF(b_BDVSA!V1308&lt;&gt;"",ABS(b_BDVSA!V1308),"")</f>
        <v/>
      </c>
      <c r="W1308" s="125" t="str">
        <f>IF(AND(b_BDVSA!V1308&lt;&gt;"",b_BDVSA!V1308&lt;&gt;0)=TRUE,IF(b_BDVSA!V1308&gt;0,"D","A"),"")</f>
        <v/>
      </c>
      <c r="X1308" s="125" t="str">
        <f>IF(b_BDVSA!W1308&lt;&gt;"",ABS(b_BDVSA!W1308),"")</f>
        <v/>
      </c>
      <c r="Y1308" s="125" t="str">
        <f>IF(AND(b_BDVSA!W1308&lt;&gt;"",b_BDVSA!W1308&lt;&gt;0)=TRUE,IF(b_BDVSA!W1308&gt;0,"D","A"),"")</f>
        <v/>
      </c>
      <c r="Z1308" s="126" t="str">
        <f>IF(b_BDVSA!X1308&lt;&gt;"",ABS(b_BDVSA!X1308),"")</f>
        <v/>
      </c>
    </row>
    <row r="1309" spans="1:26">
      <c r="A1309" s="117" t="str">
        <f>IF(dati_pdc!A1305&lt;&gt;"",IF(dati_pdc!D1305=1,RIGHT(dati_pdc!A1305,dati_pdc!E1305),dati_pdc!A1305),"")</f>
        <v/>
      </c>
      <c r="B1309" s="117" t="str">
        <f>IF(dati_pdc!B1305&lt;&gt;"",dati_pdc!B1305,"")</f>
        <v/>
      </c>
      <c r="C1309" s="117" t="str">
        <f>IF(dati_pdc!C1305&lt;&gt;"",dati_pdc!C1305,"")</f>
        <v/>
      </c>
      <c r="D1309" s="117" t="str">
        <f>IF(dati_pdc!D1305&lt;&gt;"",dati_pdc!D1305,"")</f>
        <v/>
      </c>
      <c r="E1309" s="125" t="str">
        <f>IF(b_BDVSA!F1309&lt;&gt;"",ABS(b_BDVSA!F1309),"")</f>
        <v/>
      </c>
      <c r="F1309" s="125" t="str">
        <f>IF(AND(b_BDVSA!F1309&lt;&gt;"",b_BDVSA!F1309&lt;&gt;0)=TRUE,IF(b_BDVSA!F1309&gt;0,"D","A"),"")</f>
        <v/>
      </c>
      <c r="G1309" s="125" t="str">
        <f>IF(b_BDVSA!G1309&lt;&gt;"",ABS(b_BDVSA!G1309),"")</f>
        <v/>
      </c>
      <c r="H1309" s="125" t="str">
        <f>IF(AND(b_BDVSA!G1309&lt;&gt;"",b_BDVSA!G1309&lt;&gt;0)=TRUE,IF(b_BDVSA!G1309&gt;0,"D","A"),"")</f>
        <v/>
      </c>
      <c r="I1309" s="125" t="str">
        <f>IF(b_BDVSA!H1309&lt;&gt;"",ABS(b_BDVSA!H1309),"")</f>
        <v/>
      </c>
      <c r="J1309" s="125" t="str">
        <f>IF(AND(b_BDVSA!H1309&lt;&gt;"",b_BDVSA!H1309&lt;&gt;0)=TRUE,IF(b_BDVSA!H1309&gt;0,"D","A"),"")</f>
        <v/>
      </c>
      <c r="K1309" s="126" t="str">
        <f>IF(b_BDVSA!I1309&lt;&gt;"",ABS(b_BDVSA!I1309),"")</f>
        <v/>
      </c>
      <c r="L1309" s="125" t="str">
        <f>IF(b_BDVSA!L1309&lt;&gt;"",ABS(b_BDVSA!L1309),"")</f>
        <v/>
      </c>
      <c r="M1309" s="125" t="str">
        <f>IF(AND(b_BDVSA!L1309&lt;&gt;"",b_BDVSA!L1309&lt;&gt;0)=TRUE,IF(b_BDVSA!L1309&gt;0,"D","A"),"")</f>
        <v/>
      </c>
      <c r="N1309" s="125" t="str">
        <f>IF(b_BDVSA!M1309&lt;&gt;"",ABS(b_BDVSA!M1309),"")</f>
        <v/>
      </c>
      <c r="O1309" s="125" t="str">
        <f>IF(AND(b_BDVSA!M1309&lt;&gt;"",b_BDVSA!M1309&lt;&gt;0)=TRUE,IF(b_BDVSA!M1309&gt;0,"D","A"),"")</f>
        <v/>
      </c>
      <c r="P1309" s="126" t="str">
        <f>IF(b_BDVSA!N1309&lt;&gt;"",ABS(b_BDVSA!N1309),"")</f>
        <v/>
      </c>
      <c r="Q1309" s="125" t="str">
        <f>IF(b_BDVSA!Q1309&lt;&gt;"",ABS(b_BDVSA!Q1309),"")</f>
        <v/>
      </c>
      <c r="R1309" s="125" t="str">
        <f>IF(AND(b_BDVSA!Q1309&lt;&gt;"",b_BDVSA!Q1309&lt;&gt;0)=TRUE,IF(b_BDVSA!Q1309&gt;0,"D","A"),"")</f>
        <v/>
      </c>
      <c r="S1309" s="125" t="str">
        <f>IF(b_BDVSA!R1309&lt;&gt;"",ABS(b_BDVSA!R1309),"")</f>
        <v/>
      </c>
      <c r="T1309" s="125" t="str">
        <f>IF(AND(b_BDVSA!R1309&lt;&gt;"",b_BDVSA!R1309&lt;&gt;0)=TRUE,IF(b_BDVSA!R1309&gt;0,"D","A"),"")</f>
        <v/>
      </c>
      <c r="U1309" s="126" t="str">
        <f>IF(b_BDVSA!S1309&lt;&gt;"",ABS(b_BDVSA!S1309),"")</f>
        <v/>
      </c>
      <c r="V1309" s="125" t="str">
        <f>IF(b_BDVSA!V1309&lt;&gt;"",ABS(b_BDVSA!V1309),"")</f>
        <v/>
      </c>
      <c r="W1309" s="125" t="str">
        <f>IF(AND(b_BDVSA!V1309&lt;&gt;"",b_BDVSA!V1309&lt;&gt;0)=TRUE,IF(b_BDVSA!V1309&gt;0,"D","A"),"")</f>
        <v/>
      </c>
      <c r="X1309" s="125" t="str">
        <f>IF(b_BDVSA!W1309&lt;&gt;"",ABS(b_BDVSA!W1309),"")</f>
        <v/>
      </c>
      <c r="Y1309" s="125" t="str">
        <f>IF(AND(b_BDVSA!W1309&lt;&gt;"",b_BDVSA!W1309&lt;&gt;0)=TRUE,IF(b_BDVSA!W1309&gt;0,"D","A"),"")</f>
        <v/>
      </c>
      <c r="Z1309" s="126" t="str">
        <f>IF(b_BDVSA!X1309&lt;&gt;"",ABS(b_BDVSA!X1309),"")</f>
        <v/>
      </c>
    </row>
    <row r="1310" spans="1:26">
      <c r="A1310" s="117" t="str">
        <f>IF(dati_pdc!A1306&lt;&gt;"",IF(dati_pdc!D1306=1,RIGHT(dati_pdc!A1306,dati_pdc!E1306),dati_pdc!A1306),"")</f>
        <v/>
      </c>
      <c r="B1310" s="117" t="str">
        <f>IF(dati_pdc!B1306&lt;&gt;"",dati_pdc!B1306,"")</f>
        <v/>
      </c>
      <c r="C1310" s="117" t="str">
        <f>IF(dati_pdc!C1306&lt;&gt;"",dati_pdc!C1306,"")</f>
        <v/>
      </c>
      <c r="D1310" s="117" t="str">
        <f>IF(dati_pdc!D1306&lt;&gt;"",dati_pdc!D1306,"")</f>
        <v/>
      </c>
      <c r="E1310" s="125" t="str">
        <f>IF(b_BDVSA!F1310&lt;&gt;"",ABS(b_BDVSA!F1310),"")</f>
        <v/>
      </c>
      <c r="F1310" s="125" t="str">
        <f>IF(AND(b_BDVSA!F1310&lt;&gt;"",b_BDVSA!F1310&lt;&gt;0)=TRUE,IF(b_BDVSA!F1310&gt;0,"D","A"),"")</f>
        <v/>
      </c>
      <c r="G1310" s="125" t="str">
        <f>IF(b_BDVSA!G1310&lt;&gt;"",ABS(b_BDVSA!G1310),"")</f>
        <v/>
      </c>
      <c r="H1310" s="125" t="str">
        <f>IF(AND(b_BDVSA!G1310&lt;&gt;"",b_BDVSA!G1310&lt;&gt;0)=TRUE,IF(b_BDVSA!G1310&gt;0,"D","A"),"")</f>
        <v/>
      </c>
      <c r="I1310" s="125" t="str">
        <f>IF(b_BDVSA!H1310&lt;&gt;"",ABS(b_BDVSA!H1310),"")</f>
        <v/>
      </c>
      <c r="J1310" s="125" t="str">
        <f>IF(AND(b_BDVSA!H1310&lt;&gt;"",b_BDVSA!H1310&lt;&gt;0)=TRUE,IF(b_BDVSA!H1310&gt;0,"D","A"),"")</f>
        <v/>
      </c>
      <c r="K1310" s="126" t="str">
        <f>IF(b_BDVSA!I1310&lt;&gt;"",ABS(b_BDVSA!I1310),"")</f>
        <v/>
      </c>
      <c r="L1310" s="125" t="str">
        <f>IF(b_BDVSA!L1310&lt;&gt;"",ABS(b_BDVSA!L1310),"")</f>
        <v/>
      </c>
      <c r="M1310" s="125" t="str">
        <f>IF(AND(b_BDVSA!L1310&lt;&gt;"",b_BDVSA!L1310&lt;&gt;0)=TRUE,IF(b_BDVSA!L1310&gt;0,"D","A"),"")</f>
        <v/>
      </c>
      <c r="N1310" s="125" t="str">
        <f>IF(b_BDVSA!M1310&lt;&gt;"",ABS(b_BDVSA!M1310),"")</f>
        <v/>
      </c>
      <c r="O1310" s="125" t="str">
        <f>IF(AND(b_BDVSA!M1310&lt;&gt;"",b_BDVSA!M1310&lt;&gt;0)=TRUE,IF(b_BDVSA!M1310&gt;0,"D","A"),"")</f>
        <v/>
      </c>
      <c r="P1310" s="126" t="str">
        <f>IF(b_BDVSA!N1310&lt;&gt;"",ABS(b_BDVSA!N1310),"")</f>
        <v/>
      </c>
      <c r="Q1310" s="125" t="str">
        <f>IF(b_BDVSA!Q1310&lt;&gt;"",ABS(b_BDVSA!Q1310),"")</f>
        <v/>
      </c>
      <c r="R1310" s="125" t="str">
        <f>IF(AND(b_BDVSA!Q1310&lt;&gt;"",b_BDVSA!Q1310&lt;&gt;0)=TRUE,IF(b_BDVSA!Q1310&gt;0,"D","A"),"")</f>
        <v/>
      </c>
      <c r="S1310" s="125" t="str">
        <f>IF(b_BDVSA!R1310&lt;&gt;"",ABS(b_BDVSA!R1310),"")</f>
        <v/>
      </c>
      <c r="T1310" s="125" t="str">
        <f>IF(AND(b_BDVSA!R1310&lt;&gt;"",b_BDVSA!R1310&lt;&gt;0)=TRUE,IF(b_BDVSA!R1310&gt;0,"D","A"),"")</f>
        <v/>
      </c>
      <c r="U1310" s="126" t="str">
        <f>IF(b_BDVSA!S1310&lt;&gt;"",ABS(b_BDVSA!S1310),"")</f>
        <v/>
      </c>
      <c r="V1310" s="125" t="str">
        <f>IF(b_BDVSA!V1310&lt;&gt;"",ABS(b_BDVSA!V1310),"")</f>
        <v/>
      </c>
      <c r="W1310" s="125" t="str">
        <f>IF(AND(b_BDVSA!V1310&lt;&gt;"",b_BDVSA!V1310&lt;&gt;0)=TRUE,IF(b_BDVSA!V1310&gt;0,"D","A"),"")</f>
        <v/>
      </c>
      <c r="X1310" s="125" t="str">
        <f>IF(b_BDVSA!W1310&lt;&gt;"",ABS(b_BDVSA!W1310),"")</f>
        <v/>
      </c>
      <c r="Y1310" s="125" t="str">
        <f>IF(AND(b_BDVSA!W1310&lt;&gt;"",b_BDVSA!W1310&lt;&gt;0)=TRUE,IF(b_BDVSA!W1310&gt;0,"D","A"),"")</f>
        <v/>
      </c>
      <c r="Z1310" s="126" t="str">
        <f>IF(b_BDVSA!X1310&lt;&gt;"",ABS(b_BDVSA!X1310),"")</f>
        <v/>
      </c>
    </row>
    <row r="1311" spans="1:26">
      <c r="A1311" s="117" t="str">
        <f>IF(dati_pdc!A1307&lt;&gt;"",IF(dati_pdc!D1307=1,RIGHT(dati_pdc!A1307,dati_pdc!E1307),dati_pdc!A1307),"")</f>
        <v/>
      </c>
      <c r="B1311" s="117" t="str">
        <f>IF(dati_pdc!B1307&lt;&gt;"",dati_pdc!B1307,"")</f>
        <v/>
      </c>
      <c r="C1311" s="117" t="str">
        <f>IF(dati_pdc!C1307&lt;&gt;"",dati_pdc!C1307,"")</f>
        <v/>
      </c>
      <c r="D1311" s="117" t="str">
        <f>IF(dati_pdc!D1307&lt;&gt;"",dati_pdc!D1307,"")</f>
        <v/>
      </c>
      <c r="E1311" s="125" t="str">
        <f>IF(b_BDVSA!F1311&lt;&gt;"",ABS(b_BDVSA!F1311),"")</f>
        <v/>
      </c>
      <c r="F1311" s="125" t="str">
        <f>IF(AND(b_BDVSA!F1311&lt;&gt;"",b_BDVSA!F1311&lt;&gt;0)=TRUE,IF(b_BDVSA!F1311&gt;0,"D","A"),"")</f>
        <v/>
      </c>
      <c r="G1311" s="125" t="str">
        <f>IF(b_BDVSA!G1311&lt;&gt;"",ABS(b_BDVSA!G1311),"")</f>
        <v/>
      </c>
      <c r="H1311" s="125" t="str">
        <f>IF(AND(b_BDVSA!G1311&lt;&gt;"",b_BDVSA!G1311&lt;&gt;0)=TRUE,IF(b_BDVSA!G1311&gt;0,"D","A"),"")</f>
        <v/>
      </c>
      <c r="I1311" s="125" t="str">
        <f>IF(b_BDVSA!H1311&lt;&gt;"",ABS(b_BDVSA!H1311),"")</f>
        <v/>
      </c>
      <c r="J1311" s="125" t="str">
        <f>IF(AND(b_BDVSA!H1311&lt;&gt;"",b_BDVSA!H1311&lt;&gt;0)=TRUE,IF(b_BDVSA!H1311&gt;0,"D","A"),"")</f>
        <v/>
      </c>
      <c r="K1311" s="126" t="str">
        <f>IF(b_BDVSA!I1311&lt;&gt;"",ABS(b_BDVSA!I1311),"")</f>
        <v/>
      </c>
      <c r="L1311" s="125" t="str">
        <f>IF(b_BDVSA!L1311&lt;&gt;"",ABS(b_BDVSA!L1311),"")</f>
        <v/>
      </c>
      <c r="M1311" s="125" t="str">
        <f>IF(AND(b_BDVSA!L1311&lt;&gt;"",b_BDVSA!L1311&lt;&gt;0)=TRUE,IF(b_BDVSA!L1311&gt;0,"D","A"),"")</f>
        <v/>
      </c>
      <c r="N1311" s="125" t="str">
        <f>IF(b_BDVSA!M1311&lt;&gt;"",ABS(b_BDVSA!M1311),"")</f>
        <v/>
      </c>
      <c r="O1311" s="125" t="str">
        <f>IF(AND(b_BDVSA!M1311&lt;&gt;"",b_BDVSA!M1311&lt;&gt;0)=TRUE,IF(b_BDVSA!M1311&gt;0,"D","A"),"")</f>
        <v/>
      </c>
      <c r="P1311" s="126" t="str">
        <f>IF(b_BDVSA!N1311&lt;&gt;"",ABS(b_BDVSA!N1311),"")</f>
        <v/>
      </c>
      <c r="Q1311" s="125" t="str">
        <f>IF(b_BDVSA!Q1311&lt;&gt;"",ABS(b_BDVSA!Q1311),"")</f>
        <v/>
      </c>
      <c r="R1311" s="125" t="str">
        <f>IF(AND(b_BDVSA!Q1311&lt;&gt;"",b_BDVSA!Q1311&lt;&gt;0)=TRUE,IF(b_BDVSA!Q1311&gt;0,"D","A"),"")</f>
        <v/>
      </c>
      <c r="S1311" s="125" t="str">
        <f>IF(b_BDVSA!R1311&lt;&gt;"",ABS(b_BDVSA!R1311),"")</f>
        <v/>
      </c>
      <c r="T1311" s="125" t="str">
        <f>IF(AND(b_BDVSA!R1311&lt;&gt;"",b_BDVSA!R1311&lt;&gt;0)=TRUE,IF(b_BDVSA!R1311&gt;0,"D","A"),"")</f>
        <v/>
      </c>
      <c r="U1311" s="126" t="str">
        <f>IF(b_BDVSA!S1311&lt;&gt;"",ABS(b_BDVSA!S1311),"")</f>
        <v/>
      </c>
      <c r="V1311" s="125" t="str">
        <f>IF(b_BDVSA!V1311&lt;&gt;"",ABS(b_BDVSA!V1311),"")</f>
        <v/>
      </c>
      <c r="W1311" s="125" t="str">
        <f>IF(AND(b_BDVSA!V1311&lt;&gt;"",b_BDVSA!V1311&lt;&gt;0)=TRUE,IF(b_BDVSA!V1311&gt;0,"D","A"),"")</f>
        <v/>
      </c>
      <c r="X1311" s="125" t="str">
        <f>IF(b_BDVSA!W1311&lt;&gt;"",ABS(b_BDVSA!W1311),"")</f>
        <v/>
      </c>
      <c r="Y1311" s="125" t="str">
        <f>IF(AND(b_BDVSA!W1311&lt;&gt;"",b_BDVSA!W1311&lt;&gt;0)=TRUE,IF(b_BDVSA!W1311&gt;0,"D","A"),"")</f>
        <v/>
      </c>
      <c r="Z1311" s="126" t="str">
        <f>IF(b_BDVSA!X1311&lt;&gt;"",ABS(b_BDVSA!X1311),"")</f>
        <v/>
      </c>
    </row>
    <row r="1312" spans="1:26">
      <c r="A1312" s="117" t="str">
        <f>IF(dati_pdc!A1308&lt;&gt;"",IF(dati_pdc!D1308=1,RIGHT(dati_pdc!A1308,dati_pdc!E1308),dati_pdc!A1308),"")</f>
        <v/>
      </c>
      <c r="B1312" s="117" t="str">
        <f>IF(dati_pdc!B1308&lt;&gt;"",dati_pdc!B1308,"")</f>
        <v/>
      </c>
      <c r="C1312" s="117" t="str">
        <f>IF(dati_pdc!C1308&lt;&gt;"",dati_pdc!C1308,"")</f>
        <v/>
      </c>
      <c r="D1312" s="117" t="str">
        <f>IF(dati_pdc!D1308&lt;&gt;"",dati_pdc!D1308,"")</f>
        <v/>
      </c>
      <c r="E1312" s="125" t="str">
        <f>IF(b_BDVSA!F1312&lt;&gt;"",ABS(b_BDVSA!F1312),"")</f>
        <v/>
      </c>
      <c r="F1312" s="125" t="str">
        <f>IF(AND(b_BDVSA!F1312&lt;&gt;"",b_BDVSA!F1312&lt;&gt;0)=TRUE,IF(b_BDVSA!F1312&gt;0,"D","A"),"")</f>
        <v/>
      </c>
      <c r="G1312" s="125" t="str">
        <f>IF(b_BDVSA!G1312&lt;&gt;"",ABS(b_BDVSA!G1312),"")</f>
        <v/>
      </c>
      <c r="H1312" s="125" t="str">
        <f>IF(AND(b_BDVSA!G1312&lt;&gt;"",b_BDVSA!G1312&lt;&gt;0)=TRUE,IF(b_BDVSA!G1312&gt;0,"D","A"),"")</f>
        <v/>
      </c>
      <c r="I1312" s="125" t="str">
        <f>IF(b_BDVSA!H1312&lt;&gt;"",ABS(b_BDVSA!H1312),"")</f>
        <v/>
      </c>
      <c r="J1312" s="125" t="str">
        <f>IF(AND(b_BDVSA!H1312&lt;&gt;"",b_BDVSA!H1312&lt;&gt;0)=TRUE,IF(b_BDVSA!H1312&gt;0,"D","A"),"")</f>
        <v/>
      </c>
      <c r="K1312" s="126" t="str">
        <f>IF(b_BDVSA!I1312&lt;&gt;"",ABS(b_BDVSA!I1312),"")</f>
        <v/>
      </c>
      <c r="L1312" s="125" t="str">
        <f>IF(b_BDVSA!L1312&lt;&gt;"",ABS(b_BDVSA!L1312),"")</f>
        <v/>
      </c>
      <c r="M1312" s="125" t="str">
        <f>IF(AND(b_BDVSA!L1312&lt;&gt;"",b_BDVSA!L1312&lt;&gt;0)=TRUE,IF(b_BDVSA!L1312&gt;0,"D","A"),"")</f>
        <v/>
      </c>
      <c r="N1312" s="125" t="str">
        <f>IF(b_BDVSA!M1312&lt;&gt;"",ABS(b_BDVSA!M1312),"")</f>
        <v/>
      </c>
      <c r="O1312" s="125" t="str">
        <f>IF(AND(b_BDVSA!M1312&lt;&gt;"",b_BDVSA!M1312&lt;&gt;0)=TRUE,IF(b_BDVSA!M1312&gt;0,"D","A"),"")</f>
        <v/>
      </c>
      <c r="P1312" s="126" t="str">
        <f>IF(b_BDVSA!N1312&lt;&gt;"",ABS(b_BDVSA!N1312),"")</f>
        <v/>
      </c>
      <c r="Q1312" s="125" t="str">
        <f>IF(b_BDVSA!Q1312&lt;&gt;"",ABS(b_BDVSA!Q1312),"")</f>
        <v/>
      </c>
      <c r="R1312" s="125" t="str">
        <f>IF(AND(b_BDVSA!Q1312&lt;&gt;"",b_BDVSA!Q1312&lt;&gt;0)=TRUE,IF(b_BDVSA!Q1312&gt;0,"D","A"),"")</f>
        <v/>
      </c>
      <c r="S1312" s="125" t="str">
        <f>IF(b_BDVSA!R1312&lt;&gt;"",ABS(b_BDVSA!R1312),"")</f>
        <v/>
      </c>
      <c r="T1312" s="125" t="str">
        <f>IF(AND(b_BDVSA!R1312&lt;&gt;"",b_BDVSA!R1312&lt;&gt;0)=TRUE,IF(b_BDVSA!R1312&gt;0,"D","A"),"")</f>
        <v/>
      </c>
      <c r="U1312" s="126" t="str">
        <f>IF(b_BDVSA!S1312&lt;&gt;"",ABS(b_BDVSA!S1312),"")</f>
        <v/>
      </c>
      <c r="V1312" s="125" t="str">
        <f>IF(b_BDVSA!V1312&lt;&gt;"",ABS(b_BDVSA!V1312),"")</f>
        <v/>
      </c>
      <c r="W1312" s="125" t="str">
        <f>IF(AND(b_BDVSA!V1312&lt;&gt;"",b_BDVSA!V1312&lt;&gt;0)=TRUE,IF(b_BDVSA!V1312&gt;0,"D","A"),"")</f>
        <v/>
      </c>
      <c r="X1312" s="125" t="str">
        <f>IF(b_BDVSA!W1312&lt;&gt;"",ABS(b_BDVSA!W1312),"")</f>
        <v/>
      </c>
      <c r="Y1312" s="125" t="str">
        <f>IF(AND(b_BDVSA!W1312&lt;&gt;"",b_BDVSA!W1312&lt;&gt;0)=TRUE,IF(b_BDVSA!W1312&gt;0,"D","A"),"")</f>
        <v/>
      </c>
      <c r="Z1312" s="126" t="str">
        <f>IF(b_BDVSA!X1312&lt;&gt;"",ABS(b_BDVSA!X1312),"")</f>
        <v/>
      </c>
    </row>
    <row r="1313" spans="1:26">
      <c r="A1313" s="117" t="str">
        <f>IF(dati_pdc!A1309&lt;&gt;"",IF(dati_pdc!D1309=1,RIGHT(dati_pdc!A1309,dati_pdc!E1309),dati_pdc!A1309),"")</f>
        <v/>
      </c>
      <c r="B1313" s="117" t="str">
        <f>IF(dati_pdc!B1309&lt;&gt;"",dati_pdc!B1309,"")</f>
        <v/>
      </c>
      <c r="C1313" s="117" t="str">
        <f>IF(dati_pdc!C1309&lt;&gt;"",dati_pdc!C1309,"")</f>
        <v/>
      </c>
      <c r="D1313" s="117" t="str">
        <f>IF(dati_pdc!D1309&lt;&gt;"",dati_pdc!D1309,"")</f>
        <v/>
      </c>
      <c r="E1313" s="125" t="str">
        <f>IF(b_BDVSA!F1313&lt;&gt;"",ABS(b_BDVSA!F1313),"")</f>
        <v/>
      </c>
      <c r="F1313" s="125" t="str">
        <f>IF(AND(b_BDVSA!F1313&lt;&gt;"",b_BDVSA!F1313&lt;&gt;0)=TRUE,IF(b_BDVSA!F1313&gt;0,"D","A"),"")</f>
        <v/>
      </c>
      <c r="G1313" s="125" t="str">
        <f>IF(b_BDVSA!G1313&lt;&gt;"",ABS(b_BDVSA!G1313),"")</f>
        <v/>
      </c>
      <c r="H1313" s="125" t="str">
        <f>IF(AND(b_BDVSA!G1313&lt;&gt;"",b_BDVSA!G1313&lt;&gt;0)=TRUE,IF(b_BDVSA!G1313&gt;0,"D","A"),"")</f>
        <v/>
      </c>
      <c r="I1313" s="125" t="str">
        <f>IF(b_BDVSA!H1313&lt;&gt;"",ABS(b_BDVSA!H1313),"")</f>
        <v/>
      </c>
      <c r="J1313" s="125" t="str">
        <f>IF(AND(b_BDVSA!H1313&lt;&gt;"",b_BDVSA!H1313&lt;&gt;0)=TRUE,IF(b_BDVSA!H1313&gt;0,"D","A"),"")</f>
        <v/>
      </c>
      <c r="K1313" s="126" t="str">
        <f>IF(b_BDVSA!I1313&lt;&gt;"",ABS(b_BDVSA!I1313),"")</f>
        <v/>
      </c>
      <c r="L1313" s="125" t="str">
        <f>IF(b_BDVSA!L1313&lt;&gt;"",ABS(b_BDVSA!L1313),"")</f>
        <v/>
      </c>
      <c r="M1313" s="125" t="str">
        <f>IF(AND(b_BDVSA!L1313&lt;&gt;"",b_BDVSA!L1313&lt;&gt;0)=TRUE,IF(b_BDVSA!L1313&gt;0,"D","A"),"")</f>
        <v/>
      </c>
      <c r="N1313" s="125" t="str">
        <f>IF(b_BDVSA!M1313&lt;&gt;"",ABS(b_BDVSA!M1313),"")</f>
        <v/>
      </c>
      <c r="O1313" s="125" t="str">
        <f>IF(AND(b_BDVSA!M1313&lt;&gt;"",b_BDVSA!M1313&lt;&gt;0)=TRUE,IF(b_BDVSA!M1313&gt;0,"D","A"),"")</f>
        <v/>
      </c>
      <c r="P1313" s="126" t="str">
        <f>IF(b_BDVSA!N1313&lt;&gt;"",ABS(b_BDVSA!N1313),"")</f>
        <v/>
      </c>
      <c r="Q1313" s="125" t="str">
        <f>IF(b_BDVSA!Q1313&lt;&gt;"",ABS(b_BDVSA!Q1313),"")</f>
        <v/>
      </c>
      <c r="R1313" s="125" t="str">
        <f>IF(AND(b_BDVSA!Q1313&lt;&gt;"",b_BDVSA!Q1313&lt;&gt;0)=TRUE,IF(b_BDVSA!Q1313&gt;0,"D","A"),"")</f>
        <v/>
      </c>
      <c r="S1313" s="125" t="str">
        <f>IF(b_BDVSA!R1313&lt;&gt;"",ABS(b_BDVSA!R1313),"")</f>
        <v/>
      </c>
      <c r="T1313" s="125" t="str">
        <f>IF(AND(b_BDVSA!R1313&lt;&gt;"",b_BDVSA!R1313&lt;&gt;0)=TRUE,IF(b_BDVSA!R1313&gt;0,"D","A"),"")</f>
        <v/>
      </c>
      <c r="U1313" s="126" t="str">
        <f>IF(b_BDVSA!S1313&lt;&gt;"",ABS(b_BDVSA!S1313),"")</f>
        <v/>
      </c>
      <c r="V1313" s="125" t="str">
        <f>IF(b_BDVSA!V1313&lt;&gt;"",ABS(b_BDVSA!V1313),"")</f>
        <v/>
      </c>
      <c r="W1313" s="125" t="str">
        <f>IF(AND(b_BDVSA!V1313&lt;&gt;"",b_BDVSA!V1313&lt;&gt;0)=TRUE,IF(b_BDVSA!V1313&gt;0,"D","A"),"")</f>
        <v/>
      </c>
      <c r="X1313" s="125" t="str">
        <f>IF(b_BDVSA!W1313&lt;&gt;"",ABS(b_BDVSA!W1313),"")</f>
        <v/>
      </c>
      <c r="Y1313" s="125" t="str">
        <f>IF(AND(b_BDVSA!W1313&lt;&gt;"",b_BDVSA!W1313&lt;&gt;0)=TRUE,IF(b_BDVSA!W1313&gt;0,"D","A"),"")</f>
        <v/>
      </c>
      <c r="Z1313" s="126" t="str">
        <f>IF(b_BDVSA!X1313&lt;&gt;"",ABS(b_BDVSA!X1313),"")</f>
        <v/>
      </c>
    </row>
    <row r="1314" spans="1:26">
      <c r="A1314" s="117" t="str">
        <f>IF(dati_pdc!A1310&lt;&gt;"",IF(dati_pdc!D1310=1,RIGHT(dati_pdc!A1310,dati_pdc!E1310),dati_pdc!A1310),"")</f>
        <v/>
      </c>
      <c r="B1314" s="117" t="str">
        <f>IF(dati_pdc!B1310&lt;&gt;"",dati_pdc!B1310,"")</f>
        <v/>
      </c>
      <c r="C1314" s="117" t="str">
        <f>IF(dati_pdc!C1310&lt;&gt;"",dati_pdc!C1310,"")</f>
        <v/>
      </c>
      <c r="D1314" s="117" t="str">
        <f>IF(dati_pdc!D1310&lt;&gt;"",dati_pdc!D1310,"")</f>
        <v/>
      </c>
      <c r="E1314" s="125" t="str">
        <f>IF(b_BDVSA!F1314&lt;&gt;"",ABS(b_BDVSA!F1314),"")</f>
        <v/>
      </c>
      <c r="F1314" s="125" t="str">
        <f>IF(AND(b_BDVSA!F1314&lt;&gt;"",b_BDVSA!F1314&lt;&gt;0)=TRUE,IF(b_BDVSA!F1314&gt;0,"D","A"),"")</f>
        <v/>
      </c>
      <c r="G1314" s="125" t="str">
        <f>IF(b_BDVSA!G1314&lt;&gt;"",ABS(b_BDVSA!G1314),"")</f>
        <v/>
      </c>
      <c r="H1314" s="125" t="str">
        <f>IF(AND(b_BDVSA!G1314&lt;&gt;"",b_BDVSA!G1314&lt;&gt;0)=TRUE,IF(b_BDVSA!G1314&gt;0,"D","A"),"")</f>
        <v/>
      </c>
      <c r="I1314" s="125" t="str">
        <f>IF(b_BDVSA!H1314&lt;&gt;"",ABS(b_BDVSA!H1314),"")</f>
        <v/>
      </c>
      <c r="J1314" s="125" t="str">
        <f>IF(AND(b_BDVSA!H1314&lt;&gt;"",b_BDVSA!H1314&lt;&gt;0)=TRUE,IF(b_BDVSA!H1314&gt;0,"D","A"),"")</f>
        <v/>
      </c>
      <c r="K1314" s="126" t="str">
        <f>IF(b_BDVSA!I1314&lt;&gt;"",ABS(b_BDVSA!I1314),"")</f>
        <v/>
      </c>
      <c r="L1314" s="125" t="str">
        <f>IF(b_BDVSA!L1314&lt;&gt;"",ABS(b_BDVSA!L1314),"")</f>
        <v/>
      </c>
      <c r="M1314" s="125" t="str">
        <f>IF(AND(b_BDVSA!L1314&lt;&gt;"",b_BDVSA!L1314&lt;&gt;0)=TRUE,IF(b_BDVSA!L1314&gt;0,"D","A"),"")</f>
        <v/>
      </c>
      <c r="N1314" s="125" t="str">
        <f>IF(b_BDVSA!M1314&lt;&gt;"",ABS(b_BDVSA!M1314),"")</f>
        <v/>
      </c>
      <c r="O1314" s="125" t="str">
        <f>IF(AND(b_BDVSA!M1314&lt;&gt;"",b_BDVSA!M1314&lt;&gt;0)=TRUE,IF(b_BDVSA!M1314&gt;0,"D","A"),"")</f>
        <v/>
      </c>
      <c r="P1314" s="126" t="str">
        <f>IF(b_BDVSA!N1314&lt;&gt;"",ABS(b_BDVSA!N1314),"")</f>
        <v/>
      </c>
      <c r="Q1314" s="125" t="str">
        <f>IF(b_BDVSA!Q1314&lt;&gt;"",ABS(b_BDVSA!Q1314),"")</f>
        <v/>
      </c>
      <c r="R1314" s="125" t="str">
        <f>IF(AND(b_BDVSA!Q1314&lt;&gt;"",b_BDVSA!Q1314&lt;&gt;0)=TRUE,IF(b_BDVSA!Q1314&gt;0,"D","A"),"")</f>
        <v/>
      </c>
      <c r="S1314" s="125" t="str">
        <f>IF(b_BDVSA!R1314&lt;&gt;"",ABS(b_BDVSA!R1314),"")</f>
        <v/>
      </c>
      <c r="T1314" s="125" t="str">
        <f>IF(AND(b_BDVSA!R1314&lt;&gt;"",b_BDVSA!R1314&lt;&gt;0)=TRUE,IF(b_BDVSA!R1314&gt;0,"D","A"),"")</f>
        <v/>
      </c>
      <c r="U1314" s="126" t="str">
        <f>IF(b_BDVSA!S1314&lt;&gt;"",ABS(b_BDVSA!S1314),"")</f>
        <v/>
      </c>
      <c r="V1314" s="125" t="str">
        <f>IF(b_BDVSA!V1314&lt;&gt;"",ABS(b_BDVSA!V1314),"")</f>
        <v/>
      </c>
      <c r="W1314" s="125" t="str">
        <f>IF(AND(b_BDVSA!V1314&lt;&gt;"",b_BDVSA!V1314&lt;&gt;0)=TRUE,IF(b_BDVSA!V1314&gt;0,"D","A"),"")</f>
        <v/>
      </c>
      <c r="X1314" s="125" t="str">
        <f>IF(b_BDVSA!W1314&lt;&gt;"",ABS(b_BDVSA!W1314),"")</f>
        <v/>
      </c>
      <c r="Y1314" s="125" t="str">
        <f>IF(AND(b_BDVSA!W1314&lt;&gt;"",b_BDVSA!W1314&lt;&gt;0)=TRUE,IF(b_BDVSA!W1314&gt;0,"D","A"),"")</f>
        <v/>
      </c>
      <c r="Z1314" s="126" t="str">
        <f>IF(b_BDVSA!X1314&lt;&gt;"",ABS(b_BDVSA!X1314),"")</f>
        <v/>
      </c>
    </row>
    <row r="1315" spans="1:26">
      <c r="A1315" s="117" t="str">
        <f>IF(dati_pdc!A1311&lt;&gt;"",IF(dati_pdc!D1311=1,RIGHT(dati_pdc!A1311,dati_pdc!E1311),dati_pdc!A1311),"")</f>
        <v/>
      </c>
      <c r="B1315" s="117" t="str">
        <f>IF(dati_pdc!B1311&lt;&gt;"",dati_pdc!B1311,"")</f>
        <v/>
      </c>
      <c r="C1315" s="117" t="str">
        <f>IF(dati_pdc!C1311&lt;&gt;"",dati_pdc!C1311,"")</f>
        <v/>
      </c>
      <c r="D1315" s="117" t="str">
        <f>IF(dati_pdc!D1311&lt;&gt;"",dati_pdc!D1311,"")</f>
        <v/>
      </c>
      <c r="E1315" s="125" t="str">
        <f>IF(b_BDVSA!F1315&lt;&gt;"",ABS(b_BDVSA!F1315),"")</f>
        <v/>
      </c>
      <c r="F1315" s="125" t="str">
        <f>IF(AND(b_BDVSA!F1315&lt;&gt;"",b_BDVSA!F1315&lt;&gt;0)=TRUE,IF(b_BDVSA!F1315&gt;0,"D","A"),"")</f>
        <v/>
      </c>
      <c r="G1315" s="125" t="str">
        <f>IF(b_BDVSA!G1315&lt;&gt;"",ABS(b_BDVSA!G1315),"")</f>
        <v/>
      </c>
      <c r="H1315" s="125" t="str">
        <f>IF(AND(b_BDVSA!G1315&lt;&gt;"",b_BDVSA!G1315&lt;&gt;0)=TRUE,IF(b_BDVSA!G1315&gt;0,"D","A"),"")</f>
        <v/>
      </c>
      <c r="I1315" s="125" t="str">
        <f>IF(b_BDVSA!H1315&lt;&gt;"",ABS(b_BDVSA!H1315),"")</f>
        <v/>
      </c>
      <c r="J1315" s="125" t="str">
        <f>IF(AND(b_BDVSA!H1315&lt;&gt;"",b_BDVSA!H1315&lt;&gt;0)=TRUE,IF(b_BDVSA!H1315&gt;0,"D","A"),"")</f>
        <v/>
      </c>
      <c r="K1315" s="126" t="str">
        <f>IF(b_BDVSA!I1315&lt;&gt;"",ABS(b_BDVSA!I1315),"")</f>
        <v/>
      </c>
      <c r="L1315" s="125" t="str">
        <f>IF(b_BDVSA!L1315&lt;&gt;"",ABS(b_BDVSA!L1315),"")</f>
        <v/>
      </c>
      <c r="M1315" s="125" t="str">
        <f>IF(AND(b_BDVSA!L1315&lt;&gt;"",b_BDVSA!L1315&lt;&gt;0)=TRUE,IF(b_BDVSA!L1315&gt;0,"D","A"),"")</f>
        <v/>
      </c>
      <c r="N1315" s="125" t="str">
        <f>IF(b_BDVSA!M1315&lt;&gt;"",ABS(b_BDVSA!M1315),"")</f>
        <v/>
      </c>
      <c r="O1315" s="125" t="str">
        <f>IF(AND(b_BDVSA!M1315&lt;&gt;"",b_BDVSA!M1315&lt;&gt;0)=TRUE,IF(b_BDVSA!M1315&gt;0,"D","A"),"")</f>
        <v/>
      </c>
      <c r="P1315" s="126" t="str">
        <f>IF(b_BDVSA!N1315&lt;&gt;"",ABS(b_BDVSA!N1315),"")</f>
        <v/>
      </c>
      <c r="Q1315" s="125" t="str">
        <f>IF(b_BDVSA!Q1315&lt;&gt;"",ABS(b_BDVSA!Q1315),"")</f>
        <v/>
      </c>
      <c r="R1315" s="125" t="str">
        <f>IF(AND(b_BDVSA!Q1315&lt;&gt;"",b_BDVSA!Q1315&lt;&gt;0)=TRUE,IF(b_BDVSA!Q1315&gt;0,"D","A"),"")</f>
        <v/>
      </c>
      <c r="S1315" s="125" t="str">
        <f>IF(b_BDVSA!R1315&lt;&gt;"",ABS(b_BDVSA!R1315),"")</f>
        <v/>
      </c>
      <c r="T1315" s="125" t="str">
        <f>IF(AND(b_BDVSA!R1315&lt;&gt;"",b_BDVSA!R1315&lt;&gt;0)=TRUE,IF(b_BDVSA!R1315&gt;0,"D","A"),"")</f>
        <v/>
      </c>
      <c r="U1315" s="126" t="str">
        <f>IF(b_BDVSA!S1315&lt;&gt;"",ABS(b_BDVSA!S1315),"")</f>
        <v/>
      </c>
      <c r="V1315" s="125" t="str">
        <f>IF(b_BDVSA!V1315&lt;&gt;"",ABS(b_BDVSA!V1315),"")</f>
        <v/>
      </c>
      <c r="W1315" s="125" t="str">
        <f>IF(AND(b_BDVSA!V1315&lt;&gt;"",b_BDVSA!V1315&lt;&gt;0)=TRUE,IF(b_BDVSA!V1315&gt;0,"D","A"),"")</f>
        <v/>
      </c>
      <c r="X1315" s="125" t="str">
        <f>IF(b_BDVSA!W1315&lt;&gt;"",ABS(b_BDVSA!W1315),"")</f>
        <v/>
      </c>
      <c r="Y1315" s="125" t="str">
        <f>IF(AND(b_BDVSA!W1315&lt;&gt;"",b_BDVSA!W1315&lt;&gt;0)=TRUE,IF(b_BDVSA!W1315&gt;0,"D","A"),"")</f>
        <v/>
      </c>
      <c r="Z1315" s="126" t="str">
        <f>IF(b_BDVSA!X1315&lt;&gt;"",ABS(b_BDVSA!X1315),"")</f>
        <v/>
      </c>
    </row>
    <row r="1316" spans="1:26">
      <c r="A1316" s="117" t="str">
        <f>IF(dati_pdc!A1312&lt;&gt;"",IF(dati_pdc!D1312=1,RIGHT(dati_pdc!A1312,dati_pdc!E1312),dati_pdc!A1312),"")</f>
        <v/>
      </c>
      <c r="B1316" s="117" t="str">
        <f>IF(dati_pdc!B1312&lt;&gt;"",dati_pdc!B1312,"")</f>
        <v/>
      </c>
      <c r="C1316" s="117" t="str">
        <f>IF(dati_pdc!C1312&lt;&gt;"",dati_pdc!C1312,"")</f>
        <v/>
      </c>
      <c r="D1316" s="117" t="str">
        <f>IF(dati_pdc!D1312&lt;&gt;"",dati_pdc!D1312,"")</f>
        <v/>
      </c>
      <c r="E1316" s="125" t="str">
        <f>IF(b_BDVSA!F1316&lt;&gt;"",ABS(b_BDVSA!F1316),"")</f>
        <v/>
      </c>
      <c r="F1316" s="125" t="str">
        <f>IF(AND(b_BDVSA!F1316&lt;&gt;"",b_BDVSA!F1316&lt;&gt;0)=TRUE,IF(b_BDVSA!F1316&gt;0,"D","A"),"")</f>
        <v/>
      </c>
      <c r="G1316" s="125" t="str">
        <f>IF(b_BDVSA!G1316&lt;&gt;"",ABS(b_BDVSA!G1316),"")</f>
        <v/>
      </c>
      <c r="H1316" s="125" t="str">
        <f>IF(AND(b_BDVSA!G1316&lt;&gt;"",b_BDVSA!G1316&lt;&gt;0)=TRUE,IF(b_BDVSA!G1316&gt;0,"D","A"),"")</f>
        <v/>
      </c>
      <c r="I1316" s="125" t="str">
        <f>IF(b_BDVSA!H1316&lt;&gt;"",ABS(b_BDVSA!H1316),"")</f>
        <v/>
      </c>
      <c r="J1316" s="125" t="str">
        <f>IF(AND(b_BDVSA!H1316&lt;&gt;"",b_BDVSA!H1316&lt;&gt;0)=TRUE,IF(b_BDVSA!H1316&gt;0,"D","A"),"")</f>
        <v/>
      </c>
      <c r="K1316" s="126" t="str">
        <f>IF(b_BDVSA!I1316&lt;&gt;"",ABS(b_BDVSA!I1316),"")</f>
        <v/>
      </c>
      <c r="L1316" s="125" t="str">
        <f>IF(b_BDVSA!L1316&lt;&gt;"",ABS(b_BDVSA!L1316),"")</f>
        <v/>
      </c>
      <c r="M1316" s="125" t="str">
        <f>IF(AND(b_BDVSA!L1316&lt;&gt;"",b_BDVSA!L1316&lt;&gt;0)=TRUE,IF(b_BDVSA!L1316&gt;0,"D","A"),"")</f>
        <v/>
      </c>
      <c r="N1316" s="125" t="str">
        <f>IF(b_BDVSA!M1316&lt;&gt;"",ABS(b_BDVSA!M1316),"")</f>
        <v/>
      </c>
      <c r="O1316" s="125" t="str">
        <f>IF(AND(b_BDVSA!M1316&lt;&gt;"",b_BDVSA!M1316&lt;&gt;0)=TRUE,IF(b_BDVSA!M1316&gt;0,"D","A"),"")</f>
        <v/>
      </c>
      <c r="P1316" s="126" t="str">
        <f>IF(b_BDVSA!N1316&lt;&gt;"",ABS(b_BDVSA!N1316),"")</f>
        <v/>
      </c>
      <c r="Q1316" s="125" t="str">
        <f>IF(b_BDVSA!Q1316&lt;&gt;"",ABS(b_BDVSA!Q1316),"")</f>
        <v/>
      </c>
      <c r="R1316" s="125" t="str">
        <f>IF(AND(b_BDVSA!Q1316&lt;&gt;"",b_BDVSA!Q1316&lt;&gt;0)=TRUE,IF(b_BDVSA!Q1316&gt;0,"D","A"),"")</f>
        <v/>
      </c>
      <c r="S1316" s="125" t="str">
        <f>IF(b_BDVSA!R1316&lt;&gt;"",ABS(b_BDVSA!R1316),"")</f>
        <v/>
      </c>
      <c r="T1316" s="125" t="str">
        <f>IF(AND(b_BDVSA!R1316&lt;&gt;"",b_BDVSA!R1316&lt;&gt;0)=TRUE,IF(b_BDVSA!R1316&gt;0,"D","A"),"")</f>
        <v/>
      </c>
      <c r="U1316" s="126" t="str">
        <f>IF(b_BDVSA!S1316&lt;&gt;"",ABS(b_BDVSA!S1316),"")</f>
        <v/>
      </c>
      <c r="V1316" s="125" t="str">
        <f>IF(b_BDVSA!V1316&lt;&gt;"",ABS(b_BDVSA!V1316),"")</f>
        <v/>
      </c>
      <c r="W1316" s="125" t="str">
        <f>IF(AND(b_BDVSA!V1316&lt;&gt;"",b_BDVSA!V1316&lt;&gt;0)=TRUE,IF(b_BDVSA!V1316&gt;0,"D","A"),"")</f>
        <v/>
      </c>
      <c r="X1316" s="125" t="str">
        <f>IF(b_BDVSA!W1316&lt;&gt;"",ABS(b_BDVSA!W1316),"")</f>
        <v/>
      </c>
      <c r="Y1316" s="125" t="str">
        <f>IF(AND(b_BDVSA!W1316&lt;&gt;"",b_BDVSA!W1316&lt;&gt;0)=TRUE,IF(b_BDVSA!W1316&gt;0,"D","A"),"")</f>
        <v/>
      </c>
      <c r="Z1316" s="126" t="str">
        <f>IF(b_BDVSA!X1316&lt;&gt;"",ABS(b_BDVSA!X1316),"")</f>
        <v/>
      </c>
    </row>
    <row r="1317" spans="1:26">
      <c r="A1317" s="117" t="str">
        <f>IF(dati_pdc!A1313&lt;&gt;"",IF(dati_pdc!D1313=1,RIGHT(dati_pdc!A1313,dati_pdc!E1313),dati_pdc!A1313),"")</f>
        <v/>
      </c>
      <c r="B1317" s="117" t="str">
        <f>IF(dati_pdc!B1313&lt;&gt;"",dati_pdc!B1313,"")</f>
        <v/>
      </c>
      <c r="C1317" s="117" t="str">
        <f>IF(dati_pdc!C1313&lt;&gt;"",dati_pdc!C1313,"")</f>
        <v/>
      </c>
      <c r="D1317" s="117" t="str">
        <f>IF(dati_pdc!D1313&lt;&gt;"",dati_pdc!D1313,"")</f>
        <v/>
      </c>
      <c r="E1317" s="125" t="str">
        <f>IF(b_BDVSA!F1317&lt;&gt;"",ABS(b_BDVSA!F1317),"")</f>
        <v/>
      </c>
      <c r="F1317" s="125" t="str">
        <f>IF(AND(b_BDVSA!F1317&lt;&gt;"",b_BDVSA!F1317&lt;&gt;0)=TRUE,IF(b_BDVSA!F1317&gt;0,"D","A"),"")</f>
        <v/>
      </c>
      <c r="G1317" s="125" t="str">
        <f>IF(b_BDVSA!G1317&lt;&gt;"",ABS(b_BDVSA!G1317),"")</f>
        <v/>
      </c>
      <c r="H1317" s="125" t="str">
        <f>IF(AND(b_BDVSA!G1317&lt;&gt;"",b_BDVSA!G1317&lt;&gt;0)=TRUE,IF(b_BDVSA!G1317&gt;0,"D","A"),"")</f>
        <v/>
      </c>
      <c r="I1317" s="125" t="str">
        <f>IF(b_BDVSA!H1317&lt;&gt;"",ABS(b_BDVSA!H1317),"")</f>
        <v/>
      </c>
      <c r="J1317" s="125" t="str">
        <f>IF(AND(b_BDVSA!H1317&lt;&gt;"",b_BDVSA!H1317&lt;&gt;0)=TRUE,IF(b_BDVSA!H1317&gt;0,"D","A"),"")</f>
        <v/>
      </c>
      <c r="K1317" s="126" t="str">
        <f>IF(b_BDVSA!I1317&lt;&gt;"",ABS(b_BDVSA!I1317),"")</f>
        <v/>
      </c>
      <c r="L1317" s="125" t="str">
        <f>IF(b_BDVSA!L1317&lt;&gt;"",ABS(b_BDVSA!L1317),"")</f>
        <v/>
      </c>
      <c r="M1317" s="125" t="str">
        <f>IF(AND(b_BDVSA!L1317&lt;&gt;"",b_BDVSA!L1317&lt;&gt;0)=TRUE,IF(b_BDVSA!L1317&gt;0,"D","A"),"")</f>
        <v/>
      </c>
      <c r="N1317" s="125" t="str">
        <f>IF(b_BDVSA!M1317&lt;&gt;"",ABS(b_BDVSA!M1317),"")</f>
        <v/>
      </c>
      <c r="O1317" s="125" t="str">
        <f>IF(AND(b_BDVSA!M1317&lt;&gt;"",b_BDVSA!M1317&lt;&gt;0)=TRUE,IF(b_BDVSA!M1317&gt;0,"D","A"),"")</f>
        <v/>
      </c>
      <c r="P1317" s="126" t="str">
        <f>IF(b_BDVSA!N1317&lt;&gt;"",ABS(b_BDVSA!N1317),"")</f>
        <v/>
      </c>
      <c r="Q1317" s="125" t="str">
        <f>IF(b_BDVSA!Q1317&lt;&gt;"",ABS(b_BDVSA!Q1317),"")</f>
        <v/>
      </c>
      <c r="R1317" s="125" t="str">
        <f>IF(AND(b_BDVSA!Q1317&lt;&gt;"",b_BDVSA!Q1317&lt;&gt;0)=TRUE,IF(b_BDVSA!Q1317&gt;0,"D","A"),"")</f>
        <v/>
      </c>
      <c r="S1317" s="125" t="str">
        <f>IF(b_BDVSA!R1317&lt;&gt;"",ABS(b_BDVSA!R1317),"")</f>
        <v/>
      </c>
      <c r="T1317" s="125" t="str">
        <f>IF(AND(b_BDVSA!R1317&lt;&gt;"",b_BDVSA!R1317&lt;&gt;0)=TRUE,IF(b_BDVSA!R1317&gt;0,"D","A"),"")</f>
        <v/>
      </c>
      <c r="U1317" s="126" t="str">
        <f>IF(b_BDVSA!S1317&lt;&gt;"",ABS(b_BDVSA!S1317),"")</f>
        <v/>
      </c>
      <c r="V1317" s="125" t="str">
        <f>IF(b_BDVSA!V1317&lt;&gt;"",ABS(b_BDVSA!V1317),"")</f>
        <v/>
      </c>
      <c r="W1317" s="125" t="str">
        <f>IF(AND(b_BDVSA!V1317&lt;&gt;"",b_BDVSA!V1317&lt;&gt;0)=TRUE,IF(b_BDVSA!V1317&gt;0,"D","A"),"")</f>
        <v/>
      </c>
      <c r="X1317" s="125" t="str">
        <f>IF(b_BDVSA!W1317&lt;&gt;"",ABS(b_BDVSA!W1317),"")</f>
        <v/>
      </c>
      <c r="Y1317" s="125" t="str">
        <f>IF(AND(b_BDVSA!W1317&lt;&gt;"",b_BDVSA!W1317&lt;&gt;0)=TRUE,IF(b_BDVSA!W1317&gt;0,"D","A"),"")</f>
        <v/>
      </c>
      <c r="Z1317" s="126" t="str">
        <f>IF(b_BDVSA!X1317&lt;&gt;"",ABS(b_BDVSA!X1317),"")</f>
        <v/>
      </c>
    </row>
    <row r="1318" spans="1:26">
      <c r="A1318" s="117" t="str">
        <f>IF(dati_pdc!A1314&lt;&gt;"",IF(dati_pdc!D1314=1,RIGHT(dati_pdc!A1314,dati_pdc!E1314),dati_pdc!A1314),"")</f>
        <v/>
      </c>
      <c r="B1318" s="117" t="str">
        <f>IF(dati_pdc!B1314&lt;&gt;"",dati_pdc!B1314,"")</f>
        <v/>
      </c>
      <c r="C1318" s="117" t="str">
        <f>IF(dati_pdc!C1314&lt;&gt;"",dati_pdc!C1314,"")</f>
        <v/>
      </c>
      <c r="D1318" s="117" t="str">
        <f>IF(dati_pdc!D1314&lt;&gt;"",dati_pdc!D1314,"")</f>
        <v/>
      </c>
      <c r="E1318" s="125" t="str">
        <f>IF(b_BDVSA!F1318&lt;&gt;"",ABS(b_BDVSA!F1318),"")</f>
        <v/>
      </c>
      <c r="F1318" s="125" t="str">
        <f>IF(AND(b_BDVSA!F1318&lt;&gt;"",b_BDVSA!F1318&lt;&gt;0)=TRUE,IF(b_BDVSA!F1318&gt;0,"D","A"),"")</f>
        <v/>
      </c>
      <c r="G1318" s="125" t="str">
        <f>IF(b_BDVSA!G1318&lt;&gt;"",ABS(b_BDVSA!G1318),"")</f>
        <v/>
      </c>
      <c r="H1318" s="125" t="str">
        <f>IF(AND(b_BDVSA!G1318&lt;&gt;"",b_BDVSA!G1318&lt;&gt;0)=TRUE,IF(b_BDVSA!G1318&gt;0,"D","A"),"")</f>
        <v/>
      </c>
      <c r="I1318" s="125" t="str">
        <f>IF(b_BDVSA!H1318&lt;&gt;"",ABS(b_BDVSA!H1318),"")</f>
        <v/>
      </c>
      <c r="J1318" s="125" t="str">
        <f>IF(AND(b_BDVSA!H1318&lt;&gt;"",b_BDVSA!H1318&lt;&gt;0)=TRUE,IF(b_BDVSA!H1318&gt;0,"D","A"),"")</f>
        <v/>
      </c>
      <c r="K1318" s="126" t="str">
        <f>IF(b_BDVSA!I1318&lt;&gt;"",ABS(b_BDVSA!I1318),"")</f>
        <v/>
      </c>
      <c r="L1318" s="125" t="str">
        <f>IF(b_BDVSA!L1318&lt;&gt;"",ABS(b_BDVSA!L1318),"")</f>
        <v/>
      </c>
      <c r="M1318" s="125" t="str">
        <f>IF(AND(b_BDVSA!L1318&lt;&gt;"",b_BDVSA!L1318&lt;&gt;0)=TRUE,IF(b_BDVSA!L1318&gt;0,"D","A"),"")</f>
        <v/>
      </c>
      <c r="N1318" s="125" t="str">
        <f>IF(b_BDVSA!M1318&lt;&gt;"",ABS(b_BDVSA!M1318),"")</f>
        <v/>
      </c>
      <c r="O1318" s="125" t="str">
        <f>IF(AND(b_BDVSA!M1318&lt;&gt;"",b_BDVSA!M1318&lt;&gt;0)=TRUE,IF(b_BDVSA!M1318&gt;0,"D","A"),"")</f>
        <v/>
      </c>
      <c r="P1318" s="126" t="str">
        <f>IF(b_BDVSA!N1318&lt;&gt;"",ABS(b_BDVSA!N1318),"")</f>
        <v/>
      </c>
      <c r="Q1318" s="125" t="str">
        <f>IF(b_BDVSA!Q1318&lt;&gt;"",ABS(b_BDVSA!Q1318),"")</f>
        <v/>
      </c>
      <c r="R1318" s="125" t="str">
        <f>IF(AND(b_BDVSA!Q1318&lt;&gt;"",b_BDVSA!Q1318&lt;&gt;0)=TRUE,IF(b_BDVSA!Q1318&gt;0,"D","A"),"")</f>
        <v/>
      </c>
      <c r="S1318" s="125" t="str">
        <f>IF(b_BDVSA!R1318&lt;&gt;"",ABS(b_BDVSA!R1318),"")</f>
        <v/>
      </c>
      <c r="T1318" s="125" t="str">
        <f>IF(AND(b_BDVSA!R1318&lt;&gt;"",b_BDVSA!R1318&lt;&gt;0)=TRUE,IF(b_BDVSA!R1318&gt;0,"D","A"),"")</f>
        <v/>
      </c>
      <c r="U1318" s="126" t="str">
        <f>IF(b_BDVSA!S1318&lt;&gt;"",ABS(b_BDVSA!S1318),"")</f>
        <v/>
      </c>
      <c r="V1318" s="125" t="str">
        <f>IF(b_BDVSA!V1318&lt;&gt;"",ABS(b_BDVSA!V1318),"")</f>
        <v/>
      </c>
      <c r="W1318" s="125" t="str">
        <f>IF(AND(b_BDVSA!V1318&lt;&gt;"",b_BDVSA!V1318&lt;&gt;0)=TRUE,IF(b_BDVSA!V1318&gt;0,"D","A"),"")</f>
        <v/>
      </c>
      <c r="X1318" s="125" t="str">
        <f>IF(b_BDVSA!W1318&lt;&gt;"",ABS(b_BDVSA!W1318),"")</f>
        <v/>
      </c>
      <c r="Y1318" s="125" t="str">
        <f>IF(AND(b_BDVSA!W1318&lt;&gt;"",b_BDVSA!W1318&lt;&gt;0)=TRUE,IF(b_BDVSA!W1318&gt;0,"D","A"),"")</f>
        <v/>
      </c>
      <c r="Z1318" s="126" t="str">
        <f>IF(b_BDVSA!X1318&lt;&gt;"",ABS(b_BDVSA!X1318),"")</f>
        <v/>
      </c>
    </row>
    <row r="1319" spans="1:26">
      <c r="A1319" s="117" t="str">
        <f>IF(dati_pdc!A1315&lt;&gt;"",IF(dati_pdc!D1315=1,RIGHT(dati_pdc!A1315,dati_pdc!E1315),dati_pdc!A1315),"")</f>
        <v/>
      </c>
      <c r="B1319" s="117" t="str">
        <f>IF(dati_pdc!B1315&lt;&gt;"",dati_pdc!B1315,"")</f>
        <v/>
      </c>
      <c r="C1319" s="117" t="str">
        <f>IF(dati_pdc!C1315&lt;&gt;"",dati_pdc!C1315,"")</f>
        <v/>
      </c>
      <c r="D1319" s="117" t="str">
        <f>IF(dati_pdc!D1315&lt;&gt;"",dati_pdc!D1315,"")</f>
        <v/>
      </c>
      <c r="E1319" s="125" t="str">
        <f>IF(b_BDVSA!F1319&lt;&gt;"",ABS(b_BDVSA!F1319),"")</f>
        <v/>
      </c>
      <c r="F1319" s="125" t="str">
        <f>IF(AND(b_BDVSA!F1319&lt;&gt;"",b_BDVSA!F1319&lt;&gt;0)=TRUE,IF(b_BDVSA!F1319&gt;0,"D","A"),"")</f>
        <v/>
      </c>
      <c r="G1319" s="125" t="str">
        <f>IF(b_BDVSA!G1319&lt;&gt;"",ABS(b_BDVSA!G1319),"")</f>
        <v/>
      </c>
      <c r="H1319" s="125" t="str">
        <f>IF(AND(b_BDVSA!G1319&lt;&gt;"",b_BDVSA!G1319&lt;&gt;0)=TRUE,IF(b_BDVSA!G1319&gt;0,"D","A"),"")</f>
        <v/>
      </c>
      <c r="I1319" s="125" t="str">
        <f>IF(b_BDVSA!H1319&lt;&gt;"",ABS(b_BDVSA!H1319),"")</f>
        <v/>
      </c>
      <c r="J1319" s="125" t="str">
        <f>IF(AND(b_BDVSA!H1319&lt;&gt;"",b_BDVSA!H1319&lt;&gt;0)=TRUE,IF(b_BDVSA!H1319&gt;0,"D","A"),"")</f>
        <v/>
      </c>
      <c r="K1319" s="126" t="str">
        <f>IF(b_BDVSA!I1319&lt;&gt;"",ABS(b_BDVSA!I1319),"")</f>
        <v/>
      </c>
      <c r="L1319" s="125" t="str">
        <f>IF(b_BDVSA!L1319&lt;&gt;"",ABS(b_BDVSA!L1319),"")</f>
        <v/>
      </c>
      <c r="M1319" s="125" t="str">
        <f>IF(AND(b_BDVSA!L1319&lt;&gt;"",b_BDVSA!L1319&lt;&gt;0)=TRUE,IF(b_BDVSA!L1319&gt;0,"D","A"),"")</f>
        <v/>
      </c>
      <c r="N1319" s="125" t="str">
        <f>IF(b_BDVSA!M1319&lt;&gt;"",ABS(b_BDVSA!M1319),"")</f>
        <v/>
      </c>
      <c r="O1319" s="125" t="str">
        <f>IF(AND(b_BDVSA!M1319&lt;&gt;"",b_BDVSA!M1319&lt;&gt;0)=TRUE,IF(b_BDVSA!M1319&gt;0,"D","A"),"")</f>
        <v/>
      </c>
      <c r="P1319" s="126" t="str">
        <f>IF(b_BDVSA!N1319&lt;&gt;"",ABS(b_BDVSA!N1319),"")</f>
        <v/>
      </c>
      <c r="Q1319" s="125" t="str">
        <f>IF(b_BDVSA!Q1319&lt;&gt;"",ABS(b_BDVSA!Q1319),"")</f>
        <v/>
      </c>
      <c r="R1319" s="125" t="str">
        <f>IF(AND(b_BDVSA!Q1319&lt;&gt;"",b_BDVSA!Q1319&lt;&gt;0)=TRUE,IF(b_BDVSA!Q1319&gt;0,"D","A"),"")</f>
        <v/>
      </c>
      <c r="S1319" s="125" t="str">
        <f>IF(b_BDVSA!R1319&lt;&gt;"",ABS(b_BDVSA!R1319),"")</f>
        <v/>
      </c>
      <c r="T1319" s="125" t="str">
        <f>IF(AND(b_BDVSA!R1319&lt;&gt;"",b_BDVSA!R1319&lt;&gt;0)=TRUE,IF(b_BDVSA!R1319&gt;0,"D","A"),"")</f>
        <v/>
      </c>
      <c r="U1319" s="126" t="str">
        <f>IF(b_BDVSA!S1319&lt;&gt;"",ABS(b_BDVSA!S1319),"")</f>
        <v/>
      </c>
      <c r="V1319" s="125" t="str">
        <f>IF(b_BDVSA!V1319&lt;&gt;"",ABS(b_BDVSA!V1319),"")</f>
        <v/>
      </c>
      <c r="W1319" s="125" t="str">
        <f>IF(AND(b_BDVSA!V1319&lt;&gt;"",b_BDVSA!V1319&lt;&gt;0)=TRUE,IF(b_BDVSA!V1319&gt;0,"D","A"),"")</f>
        <v/>
      </c>
      <c r="X1319" s="125" t="str">
        <f>IF(b_BDVSA!W1319&lt;&gt;"",ABS(b_BDVSA!W1319),"")</f>
        <v/>
      </c>
      <c r="Y1319" s="125" t="str">
        <f>IF(AND(b_BDVSA!W1319&lt;&gt;"",b_BDVSA!W1319&lt;&gt;0)=TRUE,IF(b_BDVSA!W1319&gt;0,"D","A"),"")</f>
        <v/>
      </c>
      <c r="Z1319" s="126" t="str">
        <f>IF(b_BDVSA!X1319&lt;&gt;"",ABS(b_BDVSA!X1319),"")</f>
        <v/>
      </c>
    </row>
    <row r="1320" spans="1:26">
      <c r="A1320" s="117" t="str">
        <f>IF(dati_pdc!A1316&lt;&gt;"",IF(dati_pdc!D1316=1,RIGHT(dati_pdc!A1316,dati_pdc!E1316),dati_pdc!A1316),"")</f>
        <v/>
      </c>
      <c r="B1320" s="117" t="str">
        <f>IF(dati_pdc!B1316&lt;&gt;"",dati_pdc!B1316,"")</f>
        <v/>
      </c>
      <c r="C1320" s="117" t="str">
        <f>IF(dati_pdc!C1316&lt;&gt;"",dati_pdc!C1316,"")</f>
        <v/>
      </c>
      <c r="D1320" s="117" t="str">
        <f>IF(dati_pdc!D1316&lt;&gt;"",dati_pdc!D1316,"")</f>
        <v/>
      </c>
      <c r="E1320" s="125" t="str">
        <f>IF(b_BDVSA!F1320&lt;&gt;"",ABS(b_BDVSA!F1320),"")</f>
        <v/>
      </c>
      <c r="F1320" s="125" t="str">
        <f>IF(AND(b_BDVSA!F1320&lt;&gt;"",b_BDVSA!F1320&lt;&gt;0)=TRUE,IF(b_BDVSA!F1320&gt;0,"D","A"),"")</f>
        <v/>
      </c>
      <c r="G1320" s="125" t="str">
        <f>IF(b_BDVSA!G1320&lt;&gt;"",ABS(b_BDVSA!G1320),"")</f>
        <v/>
      </c>
      <c r="H1320" s="125" t="str">
        <f>IF(AND(b_BDVSA!G1320&lt;&gt;"",b_BDVSA!G1320&lt;&gt;0)=TRUE,IF(b_BDVSA!G1320&gt;0,"D","A"),"")</f>
        <v/>
      </c>
      <c r="I1320" s="125" t="str">
        <f>IF(b_BDVSA!H1320&lt;&gt;"",ABS(b_BDVSA!H1320),"")</f>
        <v/>
      </c>
      <c r="J1320" s="125" t="str">
        <f>IF(AND(b_BDVSA!H1320&lt;&gt;"",b_BDVSA!H1320&lt;&gt;0)=TRUE,IF(b_BDVSA!H1320&gt;0,"D","A"),"")</f>
        <v/>
      </c>
      <c r="K1320" s="126" t="str">
        <f>IF(b_BDVSA!I1320&lt;&gt;"",ABS(b_BDVSA!I1320),"")</f>
        <v/>
      </c>
      <c r="L1320" s="125" t="str">
        <f>IF(b_BDVSA!L1320&lt;&gt;"",ABS(b_BDVSA!L1320),"")</f>
        <v/>
      </c>
      <c r="M1320" s="125" t="str">
        <f>IF(AND(b_BDVSA!L1320&lt;&gt;"",b_BDVSA!L1320&lt;&gt;0)=TRUE,IF(b_BDVSA!L1320&gt;0,"D","A"),"")</f>
        <v/>
      </c>
      <c r="N1320" s="125" t="str">
        <f>IF(b_BDVSA!M1320&lt;&gt;"",ABS(b_BDVSA!M1320),"")</f>
        <v/>
      </c>
      <c r="O1320" s="125" t="str">
        <f>IF(AND(b_BDVSA!M1320&lt;&gt;"",b_BDVSA!M1320&lt;&gt;0)=TRUE,IF(b_BDVSA!M1320&gt;0,"D","A"),"")</f>
        <v/>
      </c>
      <c r="P1320" s="126" t="str">
        <f>IF(b_BDVSA!N1320&lt;&gt;"",ABS(b_BDVSA!N1320),"")</f>
        <v/>
      </c>
      <c r="Q1320" s="125" t="str">
        <f>IF(b_BDVSA!Q1320&lt;&gt;"",ABS(b_BDVSA!Q1320),"")</f>
        <v/>
      </c>
      <c r="R1320" s="125" t="str">
        <f>IF(AND(b_BDVSA!Q1320&lt;&gt;"",b_BDVSA!Q1320&lt;&gt;0)=TRUE,IF(b_BDVSA!Q1320&gt;0,"D","A"),"")</f>
        <v/>
      </c>
      <c r="S1320" s="125" t="str">
        <f>IF(b_BDVSA!R1320&lt;&gt;"",ABS(b_BDVSA!R1320),"")</f>
        <v/>
      </c>
      <c r="T1320" s="125" t="str">
        <f>IF(AND(b_BDVSA!R1320&lt;&gt;"",b_BDVSA!R1320&lt;&gt;0)=TRUE,IF(b_BDVSA!R1320&gt;0,"D","A"),"")</f>
        <v/>
      </c>
      <c r="U1320" s="126" t="str">
        <f>IF(b_BDVSA!S1320&lt;&gt;"",ABS(b_BDVSA!S1320),"")</f>
        <v/>
      </c>
      <c r="V1320" s="125" t="str">
        <f>IF(b_BDVSA!V1320&lt;&gt;"",ABS(b_BDVSA!V1320),"")</f>
        <v/>
      </c>
      <c r="W1320" s="125" t="str">
        <f>IF(AND(b_BDVSA!V1320&lt;&gt;"",b_BDVSA!V1320&lt;&gt;0)=TRUE,IF(b_BDVSA!V1320&gt;0,"D","A"),"")</f>
        <v/>
      </c>
      <c r="X1320" s="125" t="str">
        <f>IF(b_BDVSA!W1320&lt;&gt;"",ABS(b_BDVSA!W1320),"")</f>
        <v/>
      </c>
      <c r="Y1320" s="125" t="str">
        <f>IF(AND(b_BDVSA!W1320&lt;&gt;"",b_BDVSA!W1320&lt;&gt;0)=TRUE,IF(b_BDVSA!W1320&gt;0,"D","A"),"")</f>
        <v/>
      </c>
      <c r="Z1320" s="126" t="str">
        <f>IF(b_BDVSA!X1320&lt;&gt;"",ABS(b_BDVSA!X1320),"")</f>
        <v/>
      </c>
    </row>
    <row r="1321" spans="1:26">
      <c r="A1321" s="117" t="str">
        <f>IF(dati_pdc!A1317&lt;&gt;"",IF(dati_pdc!D1317=1,RIGHT(dati_pdc!A1317,dati_pdc!E1317),dati_pdc!A1317),"")</f>
        <v/>
      </c>
      <c r="B1321" s="117" t="str">
        <f>IF(dati_pdc!B1317&lt;&gt;"",dati_pdc!B1317,"")</f>
        <v/>
      </c>
      <c r="C1321" s="117" t="str">
        <f>IF(dati_pdc!C1317&lt;&gt;"",dati_pdc!C1317,"")</f>
        <v/>
      </c>
      <c r="D1321" s="117" t="str">
        <f>IF(dati_pdc!D1317&lt;&gt;"",dati_pdc!D1317,"")</f>
        <v/>
      </c>
      <c r="E1321" s="125" t="str">
        <f>IF(b_BDVSA!F1321&lt;&gt;"",ABS(b_BDVSA!F1321),"")</f>
        <v/>
      </c>
      <c r="F1321" s="125" t="str">
        <f>IF(AND(b_BDVSA!F1321&lt;&gt;"",b_BDVSA!F1321&lt;&gt;0)=TRUE,IF(b_BDVSA!F1321&gt;0,"D","A"),"")</f>
        <v/>
      </c>
      <c r="G1321" s="125" t="str">
        <f>IF(b_BDVSA!G1321&lt;&gt;"",ABS(b_BDVSA!G1321),"")</f>
        <v/>
      </c>
      <c r="H1321" s="125" t="str">
        <f>IF(AND(b_BDVSA!G1321&lt;&gt;"",b_BDVSA!G1321&lt;&gt;0)=TRUE,IF(b_BDVSA!G1321&gt;0,"D","A"),"")</f>
        <v/>
      </c>
      <c r="I1321" s="125" t="str">
        <f>IF(b_BDVSA!H1321&lt;&gt;"",ABS(b_BDVSA!H1321),"")</f>
        <v/>
      </c>
      <c r="J1321" s="125" t="str">
        <f>IF(AND(b_BDVSA!H1321&lt;&gt;"",b_BDVSA!H1321&lt;&gt;0)=TRUE,IF(b_BDVSA!H1321&gt;0,"D","A"),"")</f>
        <v/>
      </c>
      <c r="K1321" s="126" t="str">
        <f>IF(b_BDVSA!I1321&lt;&gt;"",ABS(b_BDVSA!I1321),"")</f>
        <v/>
      </c>
      <c r="L1321" s="125" t="str">
        <f>IF(b_BDVSA!L1321&lt;&gt;"",ABS(b_BDVSA!L1321),"")</f>
        <v/>
      </c>
      <c r="M1321" s="125" t="str">
        <f>IF(AND(b_BDVSA!L1321&lt;&gt;"",b_BDVSA!L1321&lt;&gt;0)=TRUE,IF(b_BDVSA!L1321&gt;0,"D","A"),"")</f>
        <v/>
      </c>
      <c r="N1321" s="125" t="str">
        <f>IF(b_BDVSA!M1321&lt;&gt;"",ABS(b_BDVSA!M1321),"")</f>
        <v/>
      </c>
      <c r="O1321" s="125" t="str">
        <f>IF(AND(b_BDVSA!M1321&lt;&gt;"",b_BDVSA!M1321&lt;&gt;0)=TRUE,IF(b_BDVSA!M1321&gt;0,"D","A"),"")</f>
        <v/>
      </c>
      <c r="P1321" s="126" t="str">
        <f>IF(b_BDVSA!N1321&lt;&gt;"",ABS(b_BDVSA!N1321),"")</f>
        <v/>
      </c>
      <c r="Q1321" s="125" t="str">
        <f>IF(b_BDVSA!Q1321&lt;&gt;"",ABS(b_BDVSA!Q1321),"")</f>
        <v/>
      </c>
      <c r="R1321" s="125" t="str">
        <f>IF(AND(b_BDVSA!Q1321&lt;&gt;"",b_BDVSA!Q1321&lt;&gt;0)=TRUE,IF(b_BDVSA!Q1321&gt;0,"D","A"),"")</f>
        <v/>
      </c>
      <c r="S1321" s="125" t="str">
        <f>IF(b_BDVSA!R1321&lt;&gt;"",ABS(b_BDVSA!R1321),"")</f>
        <v/>
      </c>
      <c r="T1321" s="125" t="str">
        <f>IF(AND(b_BDVSA!R1321&lt;&gt;"",b_BDVSA!R1321&lt;&gt;0)=TRUE,IF(b_BDVSA!R1321&gt;0,"D","A"),"")</f>
        <v/>
      </c>
      <c r="U1321" s="126" t="str">
        <f>IF(b_BDVSA!S1321&lt;&gt;"",ABS(b_BDVSA!S1321),"")</f>
        <v/>
      </c>
      <c r="V1321" s="125" t="str">
        <f>IF(b_BDVSA!V1321&lt;&gt;"",ABS(b_BDVSA!V1321),"")</f>
        <v/>
      </c>
      <c r="W1321" s="125" t="str">
        <f>IF(AND(b_BDVSA!V1321&lt;&gt;"",b_BDVSA!V1321&lt;&gt;0)=TRUE,IF(b_BDVSA!V1321&gt;0,"D","A"),"")</f>
        <v/>
      </c>
      <c r="X1321" s="125" t="str">
        <f>IF(b_BDVSA!W1321&lt;&gt;"",ABS(b_BDVSA!W1321),"")</f>
        <v/>
      </c>
      <c r="Y1321" s="125" t="str">
        <f>IF(AND(b_BDVSA!W1321&lt;&gt;"",b_BDVSA!W1321&lt;&gt;0)=TRUE,IF(b_BDVSA!W1321&gt;0,"D","A"),"")</f>
        <v/>
      </c>
      <c r="Z1321" s="126" t="str">
        <f>IF(b_BDVSA!X1321&lt;&gt;"",ABS(b_BDVSA!X1321),"")</f>
        <v/>
      </c>
    </row>
    <row r="1322" spans="1:26">
      <c r="A1322" s="117" t="str">
        <f>IF(dati_pdc!A1318&lt;&gt;"",IF(dati_pdc!D1318=1,RIGHT(dati_pdc!A1318,dati_pdc!E1318),dati_pdc!A1318),"")</f>
        <v/>
      </c>
      <c r="B1322" s="117" t="str">
        <f>IF(dati_pdc!B1318&lt;&gt;"",dati_pdc!B1318,"")</f>
        <v/>
      </c>
      <c r="C1322" s="117" t="str">
        <f>IF(dati_pdc!C1318&lt;&gt;"",dati_pdc!C1318,"")</f>
        <v/>
      </c>
      <c r="D1322" s="117" t="str">
        <f>IF(dati_pdc!D1318&lt;&gt;"",dati_pdc!D1318,"")</f>
        <v/>
      </c>
      <c r="E1322" s="125" t="str">
        <f>IF(b_BDVSA!F1322&lt;&gt;"",ABS(b_BDVSA!F1322),"")</f>
        <v/>
      </c>
      <c r="F1322" s="125" t="str">
        <f>IF(AND(b_BDVSA!F1322&lt;&gt;"",b_BDVSA!F1322&lt;&gt;0)=TRUE,IF(b_BDVSA!F1322&gt;0,"D","A"),"")</f>
        <v/>
      </c>
      <c r="G1322" s="125" t="str">
        <f>IF(b_BDVSA!G1322&lt;&gt;"",ABS(b_BDVSA!G1322),"")</f>
        <v/>
      </c>
      <c r="H1322" s="125" t="str">
        <f>IF(AND(b_BDVSA!G1322&lt;&gt;"",b_BDVSA!G1322&lt;&gt;0)=TRUE,IF(b_BDVSA!G1322&gt;0,"D","A"),"")</f>
        <v/>
      </c>
      <c r="I1322" s="125" t="str">
        <f>IF(b_BDVSA!H1322&lt;&gt;"",ABS(b_BDVSA!H1322),"")</f>
        <v/>
      </c>
      <c r="J1322" s="125" t="str">
        <f>IF(AND(b_BDVSA!H1322&lt;&gt;"",b_BDVSA!H1322&lt;&gt;0)=TRUE,IF(b_BDVSA!H1322&gt;0,"D","A"),"")</f>
        <v/>
      </c>
      <c r="K1322" s="126" t="str">
        <f>IF(b_BDVSA!I1322&lt;&gt;"",ABS(b_BDVSA!I1322),"")</f>
        <v/>
      </c>
      <c r="L1322" s="125" t="str">
        <f>IF(b_BDVSA!L1322&lt;&gt;"",ABS(b_BDVSA!L1322),"")</f>
        <v/>
      </c>
      <c r="M1322" s="125" t="str">
        <f>IF(AND(b_BDVSA!L1322&lt;&gt;"",b_BDVSA!L1322&lt;&gt;0)=TRUE,IF(b_BDVSA!L1322&gt;0,"D","A"),"")</f>
        <v/>
      </c>
      <c r="N1322" s="125" t="str">
        <f>IF(b_BDVSA!M1322&lt;&gt;"",ABS(b_BDVSA!M1322),"")</f>
        <v/>
      </c>
      <c r="O1322" s="125" t="str">
        <f>IF(AND(b_BDVSA!M1322&lt;&gt;"",b_BDVSA!M1322&lt;&gt;0)=TRUE,IF(b_BDVSA!M1322&gt;0,"D","A"),"")</f>
        <v/>
      </c>
      <c r="P1322" s="126" t="str">
        <f>IF(b_BDVSA!N1322&lt;&gt;"",ABS(b_BDVSA!N1322),"")</f>
        <v/>
      </c>
      <c r="Q1322" s="125" t="str">
        <f>IF(b_BDVSA!Q1322&lt;&gt;"",ABS(b_BDVSA!Q1322),"")</f>
        <v/>
      </c>
      <c r="R1322" s="125" t="str">
        <f>IF(AND(b_BDVSA!Q1322&lt;&gt;"",b_BDVSA!Q1322&lt;&gt;0)=TRUE,IF(b_BDVSA!Q1322&gt;0,"D","A"),"")</f>
        <v/>
      </c>
      <c r="S1322" s="125" t="str">
        <f>IF(b_BDVSA!R1322&lt;&gt;"",ABS(b_BDVSA!R1322),"")</f>
        <v/>
      </c>
      <c r="T1322" s="125" t="str">
        <f>IF(AND(b_BDVSA!R1322&lt;&gt;"",b_BDVSA!R1322&lt;&gt;0)=TRUE,IF(b_BDVSA!R1322&gt;0,"D","A"),"")</f>
        <v/>
      </c>
      <c r="U1322" s="126" t="str">
        <f>IF(b_BDVSA!S1322&lt;&gt;"",ABS(b_BDVSA!S1322),"")</f>
        <v/>
      </c>
      <c r="V1322" s="125" t="str">
        <f>IF(b_BDVSA!V1322&lt;&gt;"",ABS(b_BDVSA!V1322),"")</f>
        <v/>
      </c>
      <c r="W1322" s="125" t="str">
        <f>IF(AND(b_BDVSA!V1322&lt;&gt;"",b_BDVSA!V1322&lt;&gt;0)=TRUE,IF(b_BDVSA!V1322&gt;0,"D","A"),"")</f>
        <v/>
      </c>
      <c r="X1322" s="125" t="str">
        <f>IF(b_BDVSA!W1322&lt;&gt;"",ABS(b_BDVSA!W1322),"")</f>
        <v/>
      </c>
      <c r="Y1322" s="125" t="str">
        <f>IF(AND(b_BDVSA!W1322&lt;&gt;"",b_BDVSA!W1322&lt;&gt;0)=TRUE,IF(b_BDVSA!W1322&gt;0,"D","A"),"")</f>
        <v/>
      </c>
      <c r="Z1322" s="126" t="str">
        <f>IF(b_BDVSA!X1322&lt;&gt;"",ABS(b_BDVSA!X1322),"")</f>
        <v/>
      </c>
    </row>
    <row r="1323" spans="1:26">
      <c r="A1323" s="117" t="str">
        <f>IF(dati_pdc!A1319&lt;&gt;"",IF(dati_pdc!D1319=1,RIGHT(dati_pdc!A1319,dati_pdc!E1319),dati_pdc!A1319),"")</f>
        <v/>
      </c>
      <c r="B1323" s="117" t="str">
        <f>IF(dati_pdc!B1319&lt;&gt;"",dati_pdc!B1319,"")</f>
        <v/>
      </c>
      <c r="C1323" s="117" t="str">
        <f>IF(dati_pdc!C1319&lt;&gt;"",dati_pdc!C1319,"")</f>
        <v/>
      </c>
      <c r="D1323" s="117" t="str">
        <f>IF(dati_pdc!D1319&lt;&gt;"",dati_pdc!D1319,"")</f>
        <v/>
      </c>
      <c r="E1323" s="125" t="str">
        <f>IF(b_BDVSA!F1323&lt;&gt;"",ABS(b_BDVSA!F1323),"")</f>
        <v/>
      </c>
      <c r="F1323" s="125" t="str">
        <f>IF(AND(b_BDVSA!F1323&lt;&gt;"",b_BDVSA!F1323&lt;&gt;0)=TRUE,IF(b_BDVSA!F1323&gt;0,"D","A"),"")</f>
        <v/>
      </c>
      <c r="G1323" s="125" t="str">
        <f>IF(b_BDVSA!G1323&lt;&gt;"",ABS(b_BDVSA!G1323),"")</f>
        <v/>
      </c>
      <c r="H1323" s="125" t="str">
        <f>IF(AND(b_BDVSA!G1323&lt;&gt;"",b_BDVSA!G1323&lt;&gt;0)=TRUE,IF(b_BDVSA!G1323&gt;0,"D","A"),"")</f>
        <v/>
      </c>
      <c r="I1323" s="125" t="str">
        <f>IF(b_BDVSA!H1323&lt;&gt;"",ABS(b_BDVSA!H1323),"")</f>
        <v/>
      </c>
      <c r="J1323" s="125" t="str">
        <f>IF(AND(b_BDVSA!H1323&lt;&gt;"",b_BDVSA!H1323&lt;&gt;0)=TRUE,IF(b_BDVSA!H1323&gt;0,"D","A"),"")</f>
        <v/>
      </c>
      <c r="K1323" s="126" t="str">
        <f>IF(b_BDVSA!I1323&lt;&gt;"",ABS(b_BDVSA!I1323),"")</f>
        <v/>
      </c>
      <c r="L1323" s="125" t="str">
        <f>IF(b_BDVSA!L1323&lt;&gt;"",ABS(b_BDVSA!L1323),"")</f>
        <v/>
      </c>
      <c r="M1323" s="125" t="str">
        <f>IF(AND(b_BDVSA!L1323&lt;&gt;"",b_BDVSA!L1323&lt;&gt;0)=TRUE,IF(b_BDVSA!L1323&gt;0,"D","A"),"")</f>
        <v/>
      </c>
      <c r="N1323" s="125" t="str">
        <f>IF(b_BDVSA!M1323&lt;&gt;"",ABS(b_BDVSA!M1323),"")</f>
        <v/>
      </c>
      <c r="O1323" s="125" t="str">
        <f>IF(AND(b_BDVSA!M1323&lt;&gt;"",b_BDVSA!M1323&lt;&gt;0)=TRUE,IF(b_BDVSA!M1323&gt;0,"D","A"),"")</f>
        <v/>
      </c>
      <c r="P1323" s="126" t="str">
        <f>IF(b_BDVSA!N1323&lt;&gt;"",ABS(b_BDVSA!N1323),"")</f>
        <v/>
      </c>
      <c r="Q1323" s="125" t="str">
        <f>IF(b_BDVSA!Q1323&lt;&gt;"",ABS(b_BDVSA!Q1323),"")</f>
        <v/>
      </c>
      <c r="R1323" s="125" t="str">
        <f>IF(AND(b_BDVSA!Q1323&lt;&gt;"",b_BDVSA!Q1323&lt;&gt;0)=TRUE,IF(b_BDVSA!Q1323&gt;0,"D","A"),"")</f>
        <v/>
      </c>
      <c r="S1323" s="125" t="str">
        <f>IF(b_BDVSA!R1323&lt;&gt;"",ABS(b_BDVSA!R1323),"")</f>
        <v/>
      </c>
      <c r="T1323" s="125" t="str">
        <f>IF(AND(b_BDVSA!R1323&lt;&gt;"",b_BDVSA!R1323&lt;&gt;0)=TRUE,IF(b_BDVSA!R1323&gt;0,"D","A"),"")</f>
        <v/>
      </c>
      <c r="U1323" s="126" t="str">
        <f>IF(b_BDVSA!S1323&lt;&gt;"",ABS(b_BDVSA!S1323),"")</f>
        <v/>
      </c>
      <c r="V1323" s="125" t="str">
        <f>IF(b_BDVSA!V1323&lt;&gt;"",ABS(b_BDVSA!V1323),"")</f>
        <v/>
      </c>
      <c r="W1323" s="125" t="str">
        <f>IF(AND(b_BDVSA!V1323&lt;&gt;"",b_BDVSA!V1323&lt;&gt;0)=TRUE,IF(b_BDVSA!V1323&gt;0,"D","A"),"")</f>
        <v/>
      </c>
      <c r="X1323" s="125" t="str">
        <f>IF(b_BDVSA!W1323&lt;&gt;"",ABS(b_BDVSA!W1323),"")</f>
        <v/>
      </c>
      <c r="Y1323" s="125" t="str">
        <f>IF(AND(b_BDVSA!W1323&lt;&gt;"",b_BDVSA!W1323&lt;&gt;0)=TRUE,IF(b_BDVSA!W1323&gt;0,"D","A"),"")</f>
        <v/>
      </c>
      <c r="Z1323" s="126" t="str">
        <f>IF(b_BDVSA!X1323&lt;&gt;"",ABS(b_BDVSA!X1323),"")</f>
        <v/>
      </c>
    </row>
    <row r="1324" spans="1:26">
      <c r="A1324" s="117" t="str">
        <f>IF(dati_pdc!A1320&lt;&gt;"",IF(dati_pdc!D1320=1,RIGHT(dati_pdc!A1320,dati_pdc!E1320),dati_pdc!A1320),"")</f>
        <v/>
      </c>
      <c r="B1324" s="117" t="str">
        <f>IF(dati_pdc!B1320&lt;&gt;"",dati_pdc!B1320,"")</f>
        <v/>
      </c>
      <c r="C1324" s="117" t="str">
        <f>IF(dati_pdc!C1320&lt;&gt;"",dati_pdc!C1320,"")</f>
        <v/>
      </c>
      <c r="D1324" s="117" t="str">
        <f>IF(dati_pdc!D1320&lt;&gt;"",dati_pdc!D1320,"")</f>
        <v/>
      </c>
      <c r="E1324" s="125" t="str">
        <f>IF(b_BDVSA!F1324&lt;&gt;"",ABS(b_BDVSA!F1324),"")</f>
        <v/>
      </c>
      <c r="F1324" s="125" t="str">
        <f>IF(AND(b_BDVSA!F1324&lt;&gt;"",b_BDVSA!F1324&lt;&gt;0)=TRUE,IF(b_BDVSA!F1324&gt;0,"D","A"),"")</f>
        <v/>
      </c>
      <c r="G1324" s="125" t="str">
        <f>IF(b_BDVSA!G1324&lt;&gt;"",ABS(b_BDVSA!G1324),"")</f>
        <v/>
      </c>
      <c r="H1324" s="125" t="str">
        <f>IF(AND(b_BDVSA!G1324&lt;&gt;"",b_BDVSA!G1324&lt;&gt;0)=TRUE,IF(b_BDVSA!G1324&gt;0,"D","A"),"")</f>
        <v/>
      </c>
      <c r="I1324" s="125" t="str">
        <f>IF(b_BDVSA!H1324&lt;&gt;"",ABS(b_BDVSA!H1324),"")</f>
        <v/>
      </c>
      <c r="J1324" s="125" t="str">
        <f>IF(AND(b_BDVSA!H1324&lt;&gt;"",b_BDVSA!H1324&lt;&gt;0)=TRUE,IF(b_BDVSA!H1324&gt;0,"D","A"),"")</f>
        <v/>
      </c>
      <c r="K1324" s="126" t="str">
        <f>IF(b_BDVSA!I1324&lt;&gt;"",ABS(b_BDVSA!I1324),"")</f>
        <v/>
      </c>
      <c r="L1324" s="125" t="str">
        <f>IF(b_BDVSA!L1324&lt;&gt;"",ABS(b_BDVSA!L1324),"")</f>
        <v/>
      </c>
      <c r="M1324" s="125" t="str">
        <f>IF(AND(b_BDVSA!L1324&lt;&gt;"",b_BDVSA!L1324&lt;&gt;0)=TRUE,IF(b_BDVSA!L1324&gt;0,"D","A"),"")</f>
        <v/>
      </c>
      <c r="N1324" s="125" t="str">
        <f>IF(b_BDVSA!M1324&lt;&gt;"",ABS(b_BDVSA!M1324),"")</f>
        <v/>
      </c>
      <c r="O1324" s="125" t="str">
        <f>IF(AND(b_BDVSA!M1324&lt;&gt;"",b_BDVSA!M1324&lt;&gt;0)=TRUE,IF(b_BDVSA!M1324&gt;0,"D","A"),"")</f>
        <v/>
      </c>
      <c r="P1324" s="126" t="str">
        <f>IF(b_BDVSA!N1324&lt;&gt;"",ABS(b_BDVSA!N1324),"")</f>
        <v/>
      </c>
      <c r="Q1324" s="125" t="str">
        <f>IF(b_BDVSA!Q1324&lt;&gt;"",ABS(b_BDVSA!Q1324),"")</f>
        <v/>
      </c>
      <c r="R1324" s="125" t="str">
        <f>IF(AND(b_BDVSA!Q1324&lt;&gt;"",b_BDVSA!Q1324&lt;&gt;0)=TRUE,IF(b_BDVSA!Q1324&gt;0,"D","A"),"")</f>
        <v/>
      </c>
      <c r="S1324" s="125" t="str">
        <f>IF(b_BDVSA!R1324&lt;&gt;"",ABS(b_BDVSA!R1324),"")</f>
        <v/>
      </c>
      <c r="T1324" s="125" t="str">
        <f>IF(AND(b_BDVSA!R1324&lt;&gt;"",b_BDVSA!R1324&lt;&gt;0)=TRUE,IF(b_BDVSA!R1324&gt;0,"D","A"),"")</f>
        <v/>
      </c>
      <c r="U1324" s="126" t="str">
        <f>IF(b_BDVSA!S1324&lt;&gt;"",ABS(b_BDVSA!S1324),"")</f>
        <v/>
      </c>
      <c r="V1324" s="125" t="str">
        <f>IF(b_BDVSA!V1324&lt;&gt;"",ABS(b_BDVSA!V1324),"")</f>
        <v/>
      </c>
      <c r="W1324" s="125" t="str">
        <f>IF(AND(b_BDVSA!V1324&lt;&gt;"",b_BDVSA!V1324&lt;&gt;0)=TRUE,IF(b_BDVSA!V1324&gt;0,"D","A"),"")</f>
        <v/>
      </c>
      <c r="X1324" s="125" t="str">
        <f>IF(b_BDVSA!W1324&lt;&gt;"",ABS(b_BDVSA!W1324),"")</f>
        <v/>
      </c>
      <c r="Y1324" s="125" t="str">
        <f>IF(AND(b_BDVSA!W1324&lt;&gt;"",b_BDVSA!W1324&lt;&gt;0)=TRUE,IF(b_BDVSA!W1324&gt;0,"D","A"),"")</f>
        <v/>
      </c>
      <c r="Z1324" s="126" t="str">
        <f>IF(b_BDVSA!X1324&lt;&gt;"",ABS(b_BDVSA!X1324),"")</f>
        <v/>
      </c>
    </row>
    <row r="1325" spans="1:26">
      <c r="A1325" s="117" t="str">
        <f>IF(dati_pdc!A1321&lt;&gt;"",IF(dati_pdc!D1321=1,RIGHT(dati_pdc!A1321,dati_pdc!E1321),dati_pdc!A1321),"")</f>
        <v/>
      </c>
      <c r="B1325" s="117" t="str">
        <f>IF(dati_pdc!B1321&lt;&gt;"",dati_pdc!B1321,"")</f>
        <v/>
      </c>
      <c r="C1325" s="117" t="str">
        <f>IF(dati_pdc!C1321&lt;&gt;"",dati_pdc!C1321,"")</f>
        <v/>
      </c>
      <c r="D1325" s="117" t="str">
        <f>IF(dati_pdc!D1321&lt;&gt;"",dati_pdc!D1321,"")</f>
        <v/>
      </c>
      <c r="E1325" s="125" t="str">
        <f>IF(b_BDVSA!F1325&lt;&gt;"",ABS(b_BDVSA!F1325),"")</f>
        <v/>
      </c>
      <c r="F1325" s="125" t="str">
        <f>IF(AND(b_BDVSA!F1325&lt;&gt;"",b_BDVSA!F1325&lt;&gt;0)=TRUE,IF(b_BDVSA!F1325&gt;0,"D","A"),"")</f>
        <v/>
      </c>
      <c r="G1325" s="125" t="str">
        <f>IF(b_BDVSA!G1325&lt;&gt;"",ABS(b_BDVSA!G1325),"")</f>
        <v/>
      </c>
      <c r="H1325" s="125" t="str">
        <f>IF(AND(b_BDVSA!G1325&lt;&gt;"",b_BDVSA!G1325&lt;&gt;0)=TRUE,IF(b_BDVSA!G1325&gt;0,"D","A"),"")</f>
        <v/>
      </c>
      <c r="I1325" s="125" t="str">
        <f>IF(b_BDVSA!H1325&lt;&gt;"",ABS(b_BDVSA!H1325),"")</f>
        <v/>
      </c>
      <c r="J1325" s="125" t="str">
        <f>IF(AND(b_BDVSA!H1325&lt;&gt;"",b_BDVSA!H1325&lt;&gt;0)=TRUE,IF(b_BDVSA!H1325&gt;0,"D","A"),"")</f>
        <v/>
      </c>
      <c r="K1325" s="126" t="str">
        <f>IF(b_BDVSA!I1325&lt;&gt;"",ABS(b_BDVSA!I1325),"")</f>
        <v/>
      </c>
      <c r="L1325" s="125" t="str">
        <f>IF(b_BDVSA!L1325&lt;&gt;"",ABS(b_BDVSA!L1325),"")</f>
        <v/>
      </c>
      <c r="M1325" s="125" t="str">
        <f>IF(AND(b_BDVSA!L1325&lt;&gt;"",b_BDVSA!L1325&lt;&gt;0)=TRUE,IF(b_BDVSA!L1325&gt;0,"D","A"),"")</f>
        <v/>
      </c>
      <c r="N1325" s="125" t="str">
        <f>IF(b_BDVSA!M1325&lt;&gt;"",ABS(b_BDVSA!M1325),"")</f>
        <v/>
      </c>
      <c r="O1325" s="125" t="str">
        <f>IF(AND(b_BDVSA!M1325&lt;&gt;"",b_BDVSA!M1325&lt;&gt;0)=TRUE,IF(b_BDVSA!M1325&gt;0,"D","A"),"")</f>
        <v/>
      </c>
      <c r="P1325" s="126" t="str">
        <f>IF(b_BDVSA!N1325&lt;&gt;"",ABS(b_BDVSA!N1325),"")</f>
        <v/>
      </c>
      <c r="Q1325" s="125" t="str">
        <f>IF(b_BDVSA!Q1325&lt;&gt;"",ABS(b_BDVSA!Q1325),"")</f>
        <v/>
      </c>
      <c r="R1325" s="125" t="str">
        <f>IF(AND(b_BDVSA!Q1325&lt;&gt;"",b_BDVSA!Q1325&lt;&gt;0)=TRUE,IF(b_BDVSA!Q1325&gt;0,"D","A"),"")</f>
        <v/>
      </c>
      <c r="S1325" s="125" t="str">
        <f>IF(b_BDVSA!R1325&lt;&gt;"",ABS(b_BDVSA!R1325),"")</f>
        <v/>
      </c>
      <c r="T1325" s="125" t="str">
        <f>IF(AND(b_BDVSA!R1325&lt;&gt;"",b_BDVSA!R1325&lt;&gt;0)=TRUE,IF(b_BDVSA!R1325&gt;0,"D","A"),"")</f>
        <v/>
      </c>
      <c r="U1325" s="126" t="str">
        <f>IF(b_BDVSA!S1325&lt;&gt;"",ABS(b_BDVSA!S1325),"")</f>
        <v/>
      </c>
      <c r="V1325" s="125" t="str">
        <f>IF(b_BDVSA!V1325&lt;&gt;"",ABS(b_BDVSA!V1325),"")</f>
        <v/>
      </c>
      <c r="W1325" s="125" t="str">
        <f>IF(AND(b_BDVSA!V1325&lt;&gt;"",b_BDVSA!V1325&lt;&gt;0)=TRUE,IF(b_BDVSA!V1325&gt;0,"D","A"),"")</f>
        <v/>
      </c>
      <c r="X1325" s="125" t="str">
        <f>IF(b_BDVSA!W1325&lt;&gt;"",ABS(b_BDVSA!W1325),"")</f>
        <v/>
      </c>
      <c r="Y1325" s="125" t="str">
        <f>IF(AND(b_BDVSA!W1325&lt;&gt;"",b_BDVSA!W1325&lt;&gt;0)=TRUE,IF(b_BDVSA!W1325&gt;0,"D","A"),"")</f>
        <v/>
      </c>
      <c r="Z1325" s="126" t="str">
        <f>IF(b_BDVSA!X1325&lt;&gt;"",ABS(b_BDVSA!X1325),"")</f>
        <v/>
      </c>
    </row>
    <row r="1326" spans="1:26">
      <c r="A1326" s="117" t="str">
        <f>IF(dati_pdc!A1322&lt;&gt;"",IF(dati_pdc!D1322=1,RIGHT(dati_pdc!A1322,dati_pdc!E1322),dati_pdc!A1322),"")</f>
        <v/>
      </c>
      <c r="B1326" s="117" t="str">
        <f>IF(dati_pdc!B1322&lt;&gt;"",dati_pdc!B1322,"")</f>
        <v/>
      </c>
      <c r="C1326" s="117" t="str">
        <f>IF(dati_pdc!C1322&lt;&gt;"",dati_pdc!C1322,"")</f>
        <v/>
      </c>
      <c r="D1326" s="117" t="str">
        <f>IF(dati_pdc!D1322&lt;&gt;"",dati_pdc!D1322,"")</f>
        <v/>
      </c>
      <c r="E1326" s="125" t="str">
        <f>IF(b_BDVSA!F1326&lt;&gt;"",ABS(b_BDVSA!F1326),"")</f>
        <v/>
      </c>
      <c r="F1326" s="125" t="str">
        <f>IF(AND(b_BDVSA!F1326&lt;&gt;"",b_BDVSA!F1326&lt;&gt;0)=TRUE,IF(b_BDVSA!F1326&gt;0,"D","A"),"")</f>
        <v/>
      </c>
      <c r="G1326" s="125" t="str">
        <f>IF(b_BDVSA!G1326&lt;&gt;"",ABS(b_BDVSA!G1326),"")</f>
        <v/>
      </c>
      <c r="H1326" s="125" t="str">
        <f>IF(AND(b_BDVSA!G1326&lt;&gt;"",b_BDVSA!G1326&lt;&gt;0)=TRUE,IF(b_BDVSA!G1326&gt;0,"D","A"),"")</f>
        <v/>
      </c>
      <c r="I1326" s="125" t="str">
        <f>IF(b_BDVSA!H1326&lt;&gt;"",ABS(b_BDVSA!H1326),"")</f>
        <v/>
      </c>
      <c r="J1326" s="125" t="str">
        <f>IF(AND(b_BDVSA!H1326&lt;&gt;"",b_BDVSA!H1326&lt;&gt;0)=TRUE,IF(b_BDVSA!H1326&gt;0,"D","A"),"")</f>
        <v/>
      </c>
      <c r="K1326" s="126" t="str">
        <f>IF(b_BDVSA!I1326&lt;&gt;"",ABS(b_BDVSA!I1326),"")</f>
        <v/>
      </c>
      <c r="L1326" s="125" t="str">
        <f>IF(b_BDVSA!L1326&lt;&gt;"",ABS(b_BDVSA!L1326),"")</f>
        <v/>
      </c>
      <c r="M1326" s="125" t="str">
        <f>IF(AND(b_BDVSA!L1326&lt;&gt;"",b_BDVSA!L1326&lt;&gt;0)=TRUE,IF(b_BDVSA!L1326&gt;0,"D","A"),"")</f>
        <v/>
      </c>
      <c r="N1326" s="125" t="str">
        <f>IF(b_BDVSA!M1326&lt;&gt;"",ABS(b_BDVSA!M1326),"")</f>
        <v/>
      </c>
      <c r="O1326" s="125" t="str">
        <f>IF(AND(b_BDVSA!M1326&lt;&gt;"",b_BDVSA!M1326&lt;&gt;0)=TRUE,IF(b_BDVSA!M1326&gt;0,"D","A"),"")</f>
        <v/>
      </c>
      <c r="P1326" s="126" t="str">
        <f>IF(b_BDVSA!N1326&lt;&gt;"",ABS(b_BDVSA!N1326),"")</f>
        <v/>
      </c>
      <c r="Q1326" s="125" t="str">
        <f>IF(b_BDVSA!Q1326&lt;&gt;"",ABS(b_BDVSA!Q1326),"")</f>
        <v/>
      </c>
      <c r="R1326" s="125" t="str">
        <f>IF(AND(b_BDVSA!Q1326&lt;&gt;"",b_BDVSA!Q1326&lt;&gt;0)=TRUE,IF(b_BDVSA!Q1326&gt;0,"D","A"),"")</f>
        <v/>
      </c>
      <c r="S1326" s="125" t="str">
        <f>IF(b_BDVSA!R1326&lt;&gt;"",ABS(b_BDVSA!R1326),"")</f>
        <v/>
      </c>
      <c r="T1326" s="125" t="str">
        <f>IF(AND(b_BDVSA!R1326&lt;&gt;"",b_BDVSA!R1326&lt;&gt;0)=TRUE,IF(b_BDVSA!R1326&gt;0,"D","A"),"")</f>
        <v/>
      </c>
      <c r="U1326" s="126" t="str">
        <f>IF(b_BDVSA!S1326&lt;&gt;"",ABS(b_BDVSA!S1326),"")</f>
        <v/>
      </c>
      <c r="V1326" s="125" t="str">
        <f>IF(b_BDVSA!V1326&lt;&gt;"",ABS(b_BDVSA!V1326),"")</f>
        <v/>
      </c>
      <c r="W1326" s="125" t="str">
        <f>IF(AND(b_BDVSA!V1326&lt;&gt;"",b_BDVSA!V1326&lt;&gt;0)=TRUE,IF(b_BDVSA!V1326&gt;0,"D","A"),"")</f>
        <v/>
      </c>
      <c r="X1326" s="125" t="str">
        <f>IF(b_BDVSA!W1326&lt;&gt;"",ABS(b_BDVSA!W1326),"")</f>
        <v/>
      </c>
      <c r="Y1326" s="125" t="str">
        <f>IF(AND(b_BDVSA!W1326&lt;&gt;"",b_BDVSA!W1326&lt;&gt;0)=TRUE,IF(b_BDVSA!W1326&gt;0,"D","A"),"")</f>
        <v/>
      </c>
      <c r="Z1326" s="126" t="str">
        <f>IF(b_BDVSA!X1326&lt;&gt;"",ABS(b_BDVSA!X1326),"")</f>
        <v/>
      </c>
    </row>
    <row r="1327" spans="1:26">
      <c r="A1327" s="117" t="str">
        <f>IF(dati_pdc!A1323&lt;&gt;"",IF(dati_pdc!D1323=1,RIGHT(dati_pdc!A1323,dati_pdc!E1323),dati_pdc!A1323),"")</f>
        <v/>
      </c>
      <c r="B1327" s="117" t="str">
        <f>IF(dati_pdc!B1323&lt;&gt;"",dati_pdc!B1323,"")</f>
        <v/>
      </c>
      <c r="C1327" s="117" t="str">
        <f>IF(dati_pdc!C1323&lt;&gt;"",dati_pdc!C1323,"")</f>
        <v/>
      </c>
      <c r="D1327" s="117" t="str">
        <f>IF(dati_pdc!D1323&lt;&gt;"",dati_pdc!D1323,"")</f>
        <v/>
      </c>
      <c r="E1327" s="125" t="str">
        <f>IF(b_BDVSA!F1327&lt;&gt;"",ABS(b_BDVSA!F1327),"")</f>
        <v/>
      </c>
      <c r="F1327" s="125" t="str">
        <f>IF(AND(b_BDVSA!F1327&lt;&gt;"",b_BDVSA!F1327&lt;&gt;0)=TRUE,IF(b_BDVSA!F1327&gt;0,"D","A"),"")</f>
        <v/>
      </c>
      <c r="G1327" s="125" t="str">
        <f>IF(b_BDVSA!G1327&lt;&gt;"",ABS(b_BDVSA!G1327),"")</f>
        <v/>
      </c>
      <c r="H1327" s="125" t="str">
        <f>IF(AND(b_BDVSA!G1327&lt;&gt;"",b_BDVSA!G1327&lt;&gt;0)=TRUE,IF(b_BDVSA!G1327&gt;0,"D","A"),"")</f>
        <v/>
      </c>
      <c r="I1327" s="125" t="str">
        <f>IF(b_BDVSA!H1327&lt;&gt;"",ABS(b_BDVSA!H1327),"")</f>
        <v/>
      </c>
      <c r="J1327" s="125" t="str">
        <f>IF(AND(b_BDVSA!H1327&lt;&gt;"",b_BDVSA!H1327&lt;&gt;0)=TRUE,IF(b_BDVSA!H1327&gt;0,"D","A"),"")</f>
        <v/>
      </c>
      <c r="K1327" s="126" t="str">
        <f>IF(b_BDVSA!I1327&lt;&gt;"",ABS(b_BDVSA!I1327),"")</f>
        <v/>
      </c>
      <c r="L1327" s="125" t="str">
        <f>IF(b_BDVSA!L1327&lt;&gt;"",ABS(b_BDVSA!L1327),"")</f>
        <v/>
      </c>
      <c r="M1327" s="125" t="str">
        <f>IF(AND(b_BDVSA!L1327&lt;&gt;"",b_BDVSA!L1327&lt;&gt;0)=TRUE,IF(b_BDVSA!L1327&gt;0,"D","A"),"")</f>
        <v/>
      </c>
      <c r="N1327" s="125" t="str">
        <f>IF(b_BDVSA!M1327&lt;&gt;"",ABS(b_BDVSA!M1327),"")</f>
        <v/>
      </c>
      <c r="O1327" s="125" t="str">
        <f>IF(AND(b_BDVSA!M1327&lt;&gt;"",b_BDVSA!M1327&lt;&gt;0)=TRUE,IF(b_BDVSA!M1327&gt;0,"D","A"),"")</f>
        <v/>
      </c>
      <c r="P1327" s="126" t="str">
        <f>IF(b_BDVSA!N1327&lt;&gt;"",ABS(b_BDVSA!N1327),"")</f>
        <v/>
      </c>
      <c r="Q1327" s="125" t="str">
        <f>IF(b_BDVSA!Q1327&lt;&gt;"",ABS(b_BDVSA!Q1327),"")</f>
        <v/>
      </c>
      <c r="R1327" s="125" t="str">
        <f>IF(AND(b_BDVSA!Q1327&lt;&gt;"",b_BDVSA!Q1327&lt;&gt;0)=TRUE,IF(b_BDVSA!Q1327&gt;0,"D","A"),"")</f>
        <v/>
      </c>
      <c r="S1327" s="125" t="str">
        <f>IF(b_BDVSA!R1327&lt;&gt;"",ABS(b_BDVSA!R1327),"")</f>
        <v/>
      </c>
      <c r="T1327" s="125" t="str">
        <f>IF(AND(b_BDVSA!R1327&lt;&gt;"",b_BDVSA!R1327&lt;&gt;0)=TRUE,IF(b_BDVSA!R1327&gt;0,"D","A"),"")</f>
        <v/>
      </c>
      <c r="U1327" s="126" t="str">
        <f>IF(b_BDVSA!S1327&lt;&gt;"",ABS(b_BDVSA!S1327),"")</f>
        <v/>
      </c>
      <c r="V1327" s="125" t="str">
        <f>IF(b_BDVSA!V1327&lt;&gt;"",ABS(b_BDVSA!V1327),"")</f>
        <v/>
      </c>
      <c r="W1327" s="125" t="str">
        <f>IF(AND(b_BDVSA!V1327&lt;&gt;"",b_BDVSA!V1327&lt;&gt;0)=TRUE,IF(b_BDVSA!V1327&gt;0,"D","A"),"")</f>
        <v/>
      </c>
      <c r="X1327" s="125" t="str">
        <f>IF(b_BDVSA!W1327&lt;&gt;"",ABS(b_BDVSA!W1327),"")</f>
        <v/>
      </c>
      <c r="Y1327" s="125" t="str">
        <f>IF(AND(b_BDVSA!W1327&lt;&gt;"",b_BDVSA!W1327&lt;&gt;0)=TRUE,IF(b_BDVSA!W1327&gt;0,"D","A"),"")</f>
        <v/>
      </c>
      <c r="Z1327" s="126" t="str">
        <f>IF(b_BDVSA!X1327&lt;&gt;"",ABS(b_BDVSA!X1327),"")</f>
        <v/>
      </c>
    </row>
    <row r="1328" spans="1:26">
      <c r="A1328" s="117" t="str">
        <f>IF(dati_pdc!A1324&lt;&gt;"",IF(dati_pdc!D1324=1,RIGHT(dati_pdc!A1324,dati_pdc!E1324),dati_pdc!A1324),"")</f>
        <v/>
      </c>
      <c r="B1328" s="117" t="str">
        <f>IF(dati_pdc!B1324&lt;&gt;"",dati_pdc!B1324,"")</f>
        <v/>
      </c>
      <c r="C1328" s="117" t="str">
        <f>IF(dati_pdc!C1324&lt;&gt;"",dati_pdc!C1324,"")</f>
        <v/>
      </c>
      <c r="D1328" s="117" t="str">
        <f>IF(dati_pdc!D1324&lt;&gt;"",dati_pdc!D1324,"")</f>
        <v/>
      </c>
      <c r="E1328" s="125" t="str">
        <f>IF(b_BDVSA!F1328&lt;&gt;"",ABS(b_BDVSA!F1328),"")</f>
        <v/>
      </c>
      <c r="F1328" s="125" t="str">
        <f>IF(AND(b_BDVSA!F1328&lt;&gt;"",b_BDVSA!F1328&lt;&gt;0)=TRUE,IF(b_BDVSA!F1328&gt;0,"D","A"),"")</f>
        <v/>
      </c>
      <c r="G1328" s="125" t="str">
        <f>IF(b_BDVSA!G1328&lt;&gt;"",ABS(b_BDVSA!G1328),"")</f>
        <v/>
      </c>
      <c r="H1328" s="125" t="str">
        <f>IF(AND(b_BDVSA!G1328&lt;&gt;"",b_BDVSA!G1328&lt;&gt;0)=TRUE,IF(b_BDVSA!G1328&gt;0,"D","A"),"")</f>
        <v/>
      </c>
      <c r="I1328" s="125" t="str">
        <f>IF(b_BDVSA!H1328&lt;&gt;"",ABS(b_BDVSA!H1328),"")</f>
        <v/>
      </c>
      <c r="J1328" s="125" t="str">
        <f>IF(AND(b_BDVSA!H1328&lt;&gt;"",b_BDVSA!H1328&lt;&gt;0)=TRUE,IF(b_BDVSA!H1328&gt;0,"D","A"),"")</f>
        <v/>
      </c>
      <c r="K1328" s="126" t="str">
        <f>IF(b_BDVSA!I1328&lt;&gt;"",ABS(b_BDVSA!I1328),"")</f>
        <v/>
      </c>
      <c r="L1328" s="125" t="str">
        <f>IF(b_BDVSA!L1328&lt;&gt;"",ABS(b_BDVSA!L1328),"")</f>
        <v/>
      </c>
      <c r="M1328" s="125" t="str">
        <f>IF(AND(b_BDVSA!L1328&lt;&gt;"",b_BDVSA!L1328&lt;&gt;0)=TRUE,IF(b_BDVSA!L1328&gt;0,"D","A"),"")</f>
        <v/>
      </c>
      <c r="N1328" s="125" t="str">
        <f>IF(b_BDVSA!M1328&lt;&gt;"",ABS(b_BDVSA!M1328),"")</f>
        <v/>
      </c>
      <c r="O1328" s="125" t="str">
        <f>IF(AND(b_BDVSA!M1328&lt;&gt;"",b_BDVSA!M1328&lt;&gt;0)=TRUE,IF(b_BDVSA!M1328&gt;0,"D","A"),"")</f>
        <v/>
      </c>
      <c r="P1328" s="126" t="str">
        <f>IF(b_BDVSA!N1328&lt;&gt;"",ABS(b_BDVSA!N1328),"")</f>
        <v/>
      </c>
      <c r="Q1328" s="125" t="str">
        <f>IF(b_BDVSA!Q1328&lt;&gt;"",ABS(b_BDVSA!Q1328),"")</f>
        <v/>
      </c>
      <c r="R1328" s="125" t="str">
        <f>IF(AND(b_BDVSA!Q1328&lt;&gt;"",b_BDVSA!Q1328&lt;&gt;0)=TRUE,IF(b_BDVSA!Q1328&gt;0,"D","A"),"")</f>
        <v/>
      </c>
      <c r="S1328" s="125" t="str">
        <f>IF(b_BDVSA!R1328&lt;&gt;"",ABS(b_BDVSA!R1328),"")</f>
        <v/>
      </c>
      <c r="T1328" s="125" t="str">
        <f>IF(AND(b_BDVSA!R1328&lt;&gt;"",b_BDVSA!R1328&lt;&gt;0)=TRUE,IF(b_BDVSA!R1328&gt;0,"D","A"),"")</f>
        <v/>
      </c>
      <c r="U1328" s="126" t="str">
        <f>IF(b_BDVSA!S1328&lt;&gt;"",ABS(b_BDVSA!S1328),"")</f>
        <v/>
      </c>
      <c r="V1328" s="125" t="str">
        <f>IF(b_BDVSA!V1328&lt;&gt;"",ABS(b_BDVSA!V1328),"")</f>
        <v/>
      </c>
      <c r="W1328" s="125" t="str">
        <f>IF(AND(b_BDVSA!V1328&lt;&gt;"",b_BDVSA!V1328&lt;&gt;0)=TRUE,IF(b_BDVSA!V1328&gt;0,"D","A"),"")</f>
        <v/>
      </c>
      <c r="X1328" s="125" t="str">
        <f>IF(b_BDVSA!W1328&lt;&gt;"",ABS(b_BDVSA!W1328),"")</f>
        <v/>
      </c>
      <c r="Y1328" s="125" t="str">
        <f>IF(AND(b_BDVSA!W1328&lt;&gt;"",b_BDVSA!W1328&lt;&gt;0)=TRUE,IF(b_BDVSA!W1328&gt;0,"D","A"),"")</f>
        <v/>
      </c>
      <c r="Z1328" s="126" t="str">
        <f>IF(b_BDVSA!X1328&lt;&gt;"",ABS(b_BDVSA!X1328),"")</f>
        <v/>
      </c>
    </row>
    <row r="1329" spans="1:26">
      <c r="A1329" s="117" t="str">
        <f>IF(dati_pdc!A1325&lt;&gt;"",IF(dati_pdc!D1325=1,RIGHT(dati_pdc!A1325,dati_pdc!E1325),dati_pdc!A1325),"")</f>
        <v/>
      </c>
      <c r="B1329" s="117" t="str">
        <f>IF(dati_pdc!B1325&lt;&gt;"",dati_pdc!B1325,"")</f>
        <v/>
      </c>
      <c r="C1329" s="117" t="str">
        <f>IF(dati_pdc!C1325&lt;&gt;"",dati_pdc!C1325,"")</f>
        <v/>
      </c>
      <c r="D1329" s="117" t="str">
        <f>IF(dati_pdc!D1325&lt;&gt;"",dati_pdc!D1325,"")</f>
        <v/>
      </c>
      <c r="E1329" s="125" t="str">
        <f>IF(b_BDVSA!F1329&lt;&gt;"",ABS(b_BDVSA!F1329),"")</f>
        <v/>
      </c>
      <c r="F1329" s="125" t="str">
        <f>IF(AND(b_BDVSA!F1329&lt;&gt;"",b_BDVSA!F1329&lt;&gt;0)=TRUE,IF(b_BDVSA!F1329&gt;0,"D","A"),"")</f>
        <v/>
      </c>
      <c r="G1329" s="125" t="str">
        <f>IF(b_BDVSA!G1329&lt;&gt;"",ABS(b_BDVSA!G1329),"")</f>
        <v/>
      </c>
      <c r="H1329" s="125" t="str">
        <f>IF(AND(b_BDVSA!G1329&lt;&gt;"",b_BDVSA!G1329&lt;&gt;0)=TRUE,IF(b_BDVSA!G1329&gt;0,"D","A"),"")</f>
        <v/>
      </c>
      <c r="I1329" s="125" t="str">
        <f>IF(b_BDVSA!H1329&lt;&gt;"",ABS(b_BDVSA!H1329),"")</f>
        <v/>
      </c>
      <c r="J1329" s="125" t="str">
        <f>IF(AND(b_BDVSA!H1329&lt;&gt;"",b_BDVSA!H1329&lt;&gt;0)=TRUE,IF(b_BDVSA!H1329&gt;0,"D","A"),"")</f>
        <v/>
      </c>
      <c r="K1329" s="126" t="str">
        <f>IF(b_BDVSA!I1329&lt;&gt;"",ABS(b_BDVSA!I1329),"")</f>
        <v/>
      </c>
      <c r="L1329" s="125" t="str">
        <f>IF(b_BDVSA!L1329&lt;&gt;"",ABS(b_BDVSA!L1329),"")</f>
        <v/>
      </c>
      <c r="M1329" s="125" t="str">
        <f>IF(AND(b_BDVSA!L1329&lt;&gt;"",b_BDVSA!L1329&lt;&gt;0)=TRUE,IF(b_BDVSA!L1329&gt;0,"D","A"),"")</f>
        <v/>
      </c>
      <c r="N1329" s="125" t="str">
        <f>IF(b_BDVSA!M1329&lt;&gt;"",ABS(b_BDVSA!M1329),"")</f>
        <v/>
      </c>
      <c r="O1329" s="125" t="str">
        <f>IF(AND(b_BDVSA!M1329&lt;&gt;"",b_BDVSA!M1329&lt;&gt;0)=TRUE,IF(b_BDVSA!M1329&gt;0,"D","A"),"")</f>
        <v/>
      </c>
      <c r="P1329" s="126" t="str">
        <f>IF(b_BDVSA!N1329&lt;&gt;"",ABS(b_BDVSA!N1329),"")</f>
        <v/>
      </c>
      <c r="Q1329" s="125" t="str">
        <f>IF(b_BDVSA!Q1329&lt;&gt;"",ABS(b_BDVSA!Q1329),"")</f>
        <v/>
      </c>
      <c r="R1329" s="125" t="str">
        <f>IF(AND(b_BDVSA!Q1329&lt;&gt;"",b_BDVSA!Q1329&lt;&gt;0)=TRUE,IF(b_BDVSA!Q1329&gt;0,"D","A"),"")</f>
        <v/>
      </c>
      <c r="S1329" s="125" t="str">
        <f>IF(b_BDVSA!R1329&lt;&gt;"",ABS(b_BDVSA!R1329),"")</f>
        <v/>
      </c>
      <c r="T1329" s="125" t="str">
        <f>IF(AND(b_BDVSA!R1329&lt;&gt;"",b_BDVSA!R1329&lt;&gt;0)=TRUE,IF(b_BDVSA!R1329&gt;0,"D","A"),"")</f>
        <v/>
      </c>
      <c r="U1329" s="126" t="str">
        <f>IF(b_BDVSA!S1329&lt;&gt;"",ABS(b_BDVSA!S1329),"")</f>
        <v/>
      </c>
      <c r="V1329" s="125" t="str">
        <f>IF(b_BDVSA!V1329&lt;&gt;"",ABS(b_BDVSA!V1329),"")</f>
        <v/>
      </c>
      <c r="W1329" s="125" t="str">
        <f>IF(AND(b_BDVSA!V1329&lt;&gt;"",b_BDVSA!V1329&lt;&gt;0)=TRUE,IF(b_BDVSA!V1329&gt;0,"D","A"),"")</f>
        <v/>
      </c>
      <c r="X1329" s="125" t="str">
        <f>IF(b_BDVSA!W1329&lt;&gt;"",ABS(b_BDVSA!W1329),"")</f>
        <v/>
      </c>
      <c r="Y1329" s="125" t="str">
        <f>IF(AND(b_BDVSA!W1329&lt;&gt;"",b_BDVSA!W1329&lt;&gt;0)=TRUE,IF(b_BDVSA!W1329&gt;0,"D","A"),"")</f>
        <v/>
      </c>
      <c r="Z1329" s="126" t="str">
        <f>IF(b_BDVSA!X1329&lt;&gt;"",ABS(b_BDVSA!X1329),"")</f>
        <v/>
      </c>
    </row>
    <row r="1330" spans="1:26">
      <c r="A1330" s="117" t="str">
        <f>IF(dati_pdc!A1326&lt;&gt;"",IF(dati_pdc!D1326=1,RIGHT(dati_pdc!A1326,dati_pdc!E1326),dati_pdc!A1326),"")</f>
        <v/>
      </c>
      <c r="B1330" s="117" t="str">
        <f>IF(dati_pdc!B1326&lt;&gt;"",dati_pdc!B1326,"")</f>
        <v/>
      </c>
      <c r="C1330" s="117" t="str">
        <f>IF(dati_pdc!C1326&lt;&gt;"",dati_pdc!C1326,"")</f>
        <v/>
      </c>
      <c r="D1330" s="117" t="str">
        <f>IF(dati_pdc!D1326&lt;&gt;"",dati_pdc!D1326,"")</f>
        <v/>
      </c>
      <c r="E1330" s="125" t="str">
        <f>IF(b_BDVSA!F1330&lt;&gt;"",ABS(b_BDVSA!F1330),"")</f>
        <v/>
      </c>
      <c r="F1330" s="125" t="str">
        <f>IF(AND(b_BDVSA!F1330&lt;&gt;"",b_BDVSA!F1330&lt;&gt;0)=TRUE,IF(b_BDVSA!F1330&gt;0,"D","A"),"")</f>
        <v/>
      </c>
      <c r="G1330" s="125" t="str">
        <f>IF(b_BDVSA!G1330&lt;&gt;"",ABS(b_BDVSA!G1330),"")</f>
        <v/>
      </c>
      <c r="H1330" s="125" t="str">
        <f>IF(AND(b_BDVSA!G1330&lt;&gt;"",b_BDVSA!G1330&lt;&gt;0)=TRUE,IF(b_BDVSA!G1330&gt;0,"D","A"),"")</f>
        <v/>
      </c>
      <c r="I1330" s="125" t="str">
        <f>IF(b_BDVSA!H1330&lt;&gt;"",ABS(b_BDVSA!H1330),"")</f>
        <v/>
      </c>
      <c r="J1330" s="125" t="str">
        <f>IF(AND(b_BDVSA!H1330&lt;&gt;"",b_BDVSA!H1330&lt;&gt;0)=TRUE,IF(b_BDVSA!H1330&gt;0,"D","A"),"")</f>
        <v/>
      </c>
      <c r="K1330" s="126" t="str">
        <f>IF(b_BDVSA!I1330&lt;&gt;"",ABS(b_BDVSA!I1330),"")</f>
        <v/>
      </c>
      <c r="L1330" s="125" t="str">
        <f>IF(b_BDVSA!L1330&lt;&gt;"",ABS(b_BDVSA!L1330),"")</f>
        <v/>
      </c>
      <c r="M1330" s="125" t="str">
        <f>IF(AND(b_BDVSA!L1330&lt;&gt;"",b_BDVSA!L1330&lt;&gt;0)=TRUE,IF(b_BDVSA!L1330&gt;0,"D","A"),"")</f>
        <v/>
      </c>
      <c r="N1330" s="125" t="str">
        <f>IF(b_BDVSA!M1330&lt;&gt;"",ABS(b_BDVSA!M1330),"")</f>
        <v/>
      </c>
      <c r="O1330" s="125" t="str">
        <f>IF(AND(b_BDVSA!M1330&lt;&gt;"",b_BDVSA!M1330&lt;&gt;0)=TRUE,IF(b_BDVSA!M1330&gt;0,"D","A"),"")</f>
        <v/>
      </c>
      <c r="P1330" s="126" t="str">
        <f>IF(b_BDVSA!N1330&lt;&gt;"",ABS(b_BDVSA!N1330),"")</f>
        <v/>
      </c>
      <c r="Q1330" s="125" t="str">
        <f>IF(b_BDVSA!Q1330&lt;&gt;"",ABS(b_BDVSA!Q1330),"")</f>
        <v/>
      </c>
      <c r="R1330" s="125" t="str">
        <f>IF(AND(b_BDVSA!Q1330&lt;&gt;"",b_BDVSA!Q1330&lt;&gt;0)=TRUE,IF(b_BDVSA!Q1330&gt;0,"D","A"),"")</f>
        <v/>
      </c>
      <c r="S1330" s="125" t="str">
        <f>IF(b_BDVSA!R1330&lt;&gt;"",ABS(b_BDVSA!R1330),"")</f>
        <v/>
      </c>
      <c r="T1330" s="125" t="str">
        <f>IF(AND(b_BDVSA!R1330&lt;&gt;"",b_BDVSA!R1330&lt;&gt;0)=TRUE,IF(b_BDVSA!R1330&gt;0,"D","A"),"")</f>
        <v/>
      </c>
      <c r="U1330" s="126" t="str">
        <f>IF(b_BDVSA!S1330&lt;&gt;"",ABS(b_BDVSA!S1330),"")</f>
        <v/>
      </c>
      <c r="V1330" s="125" t="str">
        <f>IF(b_BDVSA!V1330&lt;&gt;"",ABS(b_BDVSA!V1330),"")</f>
        <v/>
      </c>
      <c r="W1330" s="125" t="str">
        <f>IF(AND(b_BDVSA!V1330&lt;&gt;"",b_BDVSA!V1330&lt;&gt;0)=TRUE,IF(b_BDVSA!V1330&gt;0,"D","A"),"")</f>
        <v/>
      </c>
      <c r="X1330" s="125" t="str">
        <f>IF(b_BDVSA!W1330&lt;&gt;"",ABS(b_BDVSA!W1330),"")</f>
        <v/>
      </c>
      <c r="Y1330" s="125" t="str">
        <f>IF(AND(b_BDVSA!W1330&lt;&gt;"",b_BDVSA!W1330&lt;&gt;0)=TRUE,IF(b_BDVSA!W1330&gt;0,"D","A"),"")</f>
        <v/>
      </c>
      <c r="Z1330" s="126" t="str">
        <f>IF(b_BDVSA!X1330&lt;&gt;"",ABS(b_BDVSA!X1330),"")</f>
        <v/>
      </c>
    </row>
    <row r="1331" spans="1:26">
      <c r="A1331" s="117" t="str">
        <f>IF(dati_pdc!A1327&lt;&gt;"",IF(dati_pdc!D1327=1,RIGHT(dati_pdc!A1327,dati_pdc!E1327),dati_pdc!A1327),"")</f>
        <v/>
      </c>
      <c r="B1331" s="117" t="str">
        <f>IF(dati_pdc!B1327&lt;&gt;"",dati_pdc!B1327,"")</f>
        <v/>
      </c>
      <c r="C1331" s="117" t="str">
        <f>IF(dati_pdc!C1327&lt;&gt;"",dati_pdc!C1327,"")</f>
        <v/>
      </c>
      <c r="D1331" s="117" t="str">
        <f>IF(dati_pdc!D1327&lt;&gt;"",dati_pdc!D1327,"")</f>
        <v/>
      </c>
      <c r="E1331" s="125" t="str">
        <f>IF(b_BDVSA!F1331&lt;&gt;"",ABS(b_BDVSA!F1331),"")</f>
        <v/>
      </c>
      <c r="F1331" s="125" t="str">
        <f>IF(AND(b_BDVSA!F1331&lt;&gt;"",b_BDVSA!F1331&lt;&gt;0)=TRUE,IF(b_BDVSA!F1331&gt;0,"D","A"),"")</f>
        <v/>
      </c>
      <c r="G1331" s="125" t="str">
        <f>IF(b_BDVSA!G1331&lt;&gt;"",ABS(b_BDVSA!G1331),"")</f>
        <v/>
      </c>
      <c r="H1331" s="125" t="str">
        <f>IF(AND(b_BDVSA!G1331&lt;&gt;"",b_BDVSA!G1331&lt;&gt;0)=TRUE,IF(b_BDVSA!G1331&gt;0,"D","A"),"")</f>
        <v/>
      </c>
      <c r="I1331" s="125" t="str">
        <f>IF(b_BDVSA!H1331&lt;&gt;"",ABS(b_BDVSA!H1331),"")</f>
        <v/>
      </c>
      <c r="J1331" s="125" t="str">
        <f>IF(AND(b_BDVSA!H1331&lt;&gt;"",b_BDVSA!H1331&lt;&gt;0)=TRUE,IF(b_BDVSA!H1331&gt;0,"D","A"),"")</f>
        <v/>
      </c>
      <c r="K1331" s="126" t="str">
        <f>IF(b_BDVSA!I1331&lt;&gt;"",ABS(b_BDVSA!I1331),"")</f>
        <v/>
      </c>
      <c r="L1331" s="125" t="str">
        <f>IF(b_BDVSA!L1331&lt;&gt;"",ABS(b_BDVSA!L1331),"")</f>
        <v/>
      </c>
      <c r="M1331" s="125" t="str">
        <f>IF(AND(b_BDVSA!L1331&lt;&gt;"",b_BDVSA!L1331&lt;&gt;0)=TRUE,IF(b_BDVSA!L1331&gt;0,"D","A"),"")</f>
        <v/>
      </c>
      <c r="N1331" s="125" t="str">
        <f>IF(b_BDVSA!M1331&lt;&gt;"",ABS(b_BDVSA!M1331),"")</f>
        <v/>
      </c>
      <c r="O1331" s="125" t="str">
        <f>IF(AND(b_BDVSA!M1331&lt;&gt;"",b_BDVSA!M1331&lt;&gt;0)=TRUE,IF(b_BDVSA!M1331&gt;0,"D","A"),"")</f>
        <v/>
      </c>
      <c r="P1331" s="126" t="str">
        <f>IF(b_BDVSA!N1331&lt;&gt;"",ABS(b_BDVSA!N1331),"")</f>
        <v/>
      </c>
      <c r="Q1331" s="125" t="str">
        <f>IF(b_BDVSA!Q1331&lt;&gt;"",ABS(b_BDVSA!Q1331),"")</f>
        <v/>
      </c>
      <c r="R1331" s="125" t="str">
        <f>IF(AND(b_BDVSA!Q1331&lt;&gt;"",b_BDVSA!Q1331&lt;&gt;0)=TRUE,IF(b_BDVSA!Q1331&gt;0,"D","A"),"")</f>
        <v/>
      </c>
      <c r="S1331" s="125" t="str">
        <f>IF(b_BDVSA!R1331&lt;&gt;"",ABS(b_BDVSA!R1331),"")</f>
        <v/>
      </c>
      <c r="T1331" s="125" t="str">
        <f>IF(AND(b_BDVSA!R1331&lt;&gt;"",b_BDVSA!R1331&lt;&gt;0)=TRUE,IF(b_BDVSA!R1331&gt;0,"D","A"),"")</f>
        <v/>
      </c>
      <c r="U1331" s="126" t="str">
        <f>IF(b_BDVSA!S1331&lt;&gt;"",ABS(b_BDVSA!S1331),"")</f>
        <v/>
      </c>
      <c r="V1331" s="125" t="str">
        <f>IF(b_BDVSA!V1331&lt;&gt;"",ABS(b_BDVSA!V1331),"")</f>
        <v/>
      </c>
      <c r="W1331" s="125" t="str">
        <f>IF(AND(b_BDVSA!V1331&lt;&gt;"",b_BDVSA!V1331&lt;&gt;0)=TRUE,IF(b_BDVSA!V1331&gt;0,"D","A"),"")</f>
        <v/>
      </c>
      <c r="X1331" s="125" t="str">
        <f>IF(b_BDVSA!W1331&lt;&gt;"",ABS(b_BDVSA!W1331),"")</f>
        <v/>
      </c>
      <c r="Y1331" s="125" t="str">
        <f>IF(AND(b_BDVSA!W1331&lt;&gt;"",b_BDVSA!W1331&lt;&gt;0)=TRUE,IF(b_BDVSA!W1331&gt;0,"D","A"),"")</f>
        <v/>
      </c>
      <c r="Z1331" s="126" t="str">
        <f>IF(b_BDVSA!X1331&lt;&gt;"",ABS(b_BDVSA!X1331),"")</f>
        <v/>
      </c>
    </row>
    <row r="1332" spans="1:26">
      <c r="A1332" s="117" t="str">
        <f>IF(dati_pdc!A1328&lt;&gt;"",IF(dati_pdc!D1328=1,RIGHT(dati_pdc!A1328,dati_pdc!E1328),dati_pdc!A1328),"")</f>
        <v/>
      </c>
      <c r="B1332" s="117" t="str">
        <f>IF(dati_pdc!B1328&lt;&gt;"",dati_pdc!B1328,"")</f>
        <v/>
      </c>
      <c r="C1332" s="117" t="str">
        <f>IF(dati_pdc!C1328&lt;&gt;"",dati_pdc!C1328,"")</f>
        <v/>
      </c>
      <c r="D1332" s="117" t="str">
        <f>IF(dati_pdc!D1328&lt;&gt;"",dati_pdc!D1328,"")</f>
        <v/>
      </c>
      <c r="E1332" s="125" t="str">
        <f>IF(b_BDVSA!F1332&lt;&gt;"",ABS(b_BDVSA!F1332),"")</f>
        <v/>
      </c>
      <c r="F1332" s="125" t="str">
        <f>IF(AND(b_BDVSA!F1332&lt;&gt;"",b_BDVSA!F1332&lt;&gt;0)=TRUE,IF(b_BDVSA!F1332&gt;0,"D","A"),"")</f>
        <v/>
      </c>
      <c r="G1332" s="125" t="str">
        <f>IF(b_BDVSA!G1332&lt;&gt;"",ABS(b_BDVSA!G1332),"")</f>
        <v/>
      </c>
      <c r="H1332" s="125" t="str">
        <f>IF(AND(b_BDVSA!G1332&lt;&gt;"",b_BDVSA!G1332&lt;&gt;0)=TRUE,IF(b_BDVSA!G1332&gt;0,"D","A"),"")</f>
        <v/>
      </c>
      <c r="I1332" s="125" t="str">
        <f>IF(b_BDVSA!H1332&lt;&gt;"",ABS(b_BDVSA!H1332),"")</f>
        <v/>
      </c>
      <c r="J1332" s="125" t="str">
        <f>IF(AND(b_BDVSA!H1332&lt;&gt;"",b_BDVSA!H1332&lt;&gt;0)=TRUE,IF(b_BDVSA!H1332&gt;0,"D","A"),"")</f>
        <v/>
      </c>
      <c r="K1332" s="126" t="str">
        <f>IF(b_BDVSA!I1332&lt;&gt;"",ABS(b_BDVSA!I1332),"")</f>
        <v/>
      </c>
      <c r="L1332" s="125" t="str">
        <f>IF(b_BDVSA!L1332&lt;&gt;"",ABS(b_BDVSA!L1332),"")</f>
        <v/>
      </c>
      <c r="M1332" s="125" t="str">
        <f>IF(AND(b_BDVSA!L1332&lt;&gt;"",b_BDVSA!L1332&lt;&gt;0)=TRUE,IF(b_BDVSA!L1332&gt;0,"D","A"),"")</f>
        <v/>
      </c>
      <c r="N1332" s="125" t="str">
        <f>IF(b_BDVSA!M1332&lt;&gt;"",ABS(b_BDVSA!M1332),"")</f>
        <v/>
      </c>
      <c r="O1332" s="125" t="str">
        <f>IF(AND(b_BDVSA!M1332&lt;&gt;"",b_BDVSA!M1332&lt;&gt;0)=TRUE,IF(b_BDVSA!M1332&gt;0,"D","A"),"")</f>
        <v/>
      </c>
      <c r="P1332" s="126" t="str">
        <f>IF(b_BDVSA!N1332&lt;&gt;"",ABS(b_BDVSA!N1332),"")</f>
        <v/>
      </c>
      <c r="Q1332" s="125" t="str">
        <f>IF(b_BDVSA!Q1332&lt;&gt;"",ABS(b_BDVSA!Q1332),"")</f>
        <v/>
      </c>
      <c r="R1332" s="125" t="str">
        <f>IF(AND(b_BDVSA!Q1332&lt;&gt;"",b_BDVSA!Q1332&lt;&gt;0)=TRUE,IF(b_BDVSA!Q1332&gt;0,"D","A"),"")</f>
        <v/>
      </c>
      <c r="S1332" s="125" t="str">
        <f>IF(b_BDVSA!R1332&lt;&gt;"",ABS(b_BDVSA!R1332),"")</f>
        <v/>
      </c>
      <c r="T1332" s="125" t="str">
        <f>IF(AND(b_BDVSA!R1332&lt;&gt;"",b_BDVSA!R1332&lt;&gt;0)=TRUE,IF(b_BDVSA!R1332&gt;0,"D","A"),"")</f>
        <v/>
      </c>
      <c r="U1332" s="126" t="str">
        <f>IF(b_BDVSA!S1332&lt;&gt;"",ABS(b_BDVSA!S1332),"")</f>
        <v/>
      </c>
      <c r="V1332" s="125" t="str">
        <f>IF(b_BDVSA!V1332&lt;&gt;"",ABS(b_BDVSA!V1332),"")</f>
        <v/>
      </c>
      <c r="W1332" s="125" t="str">
        <f>IF(AND(b_BDVSA!V1332&lt;&gt;"",b_BDVSA!V1332&lt;&gt;0)=TRUE,IF(b_BDVSA!V1332&gt;0,"D","A"),"")</f>
        <v/>
      </c>
      <c r="X1332" s="125" t="str">
        <f>IF(b_BDVSA!W1332&lt;&gt;"",ABS(b_BDVSA!W1332),"")</f>
        <v/>
      </c>
      <c r="Y1332" s="125" t="str">
        <f>IF(AND(b_BDVSA!W1332&lt;&gt;"",b_BDVSA!W1332&lt;&gt;0)=TRUE,IF(b_BDVSA!W1332&gt;0,"D","A"),"")</f>
        <v/>
      </c>
      <c r="Z1332" s="126" t="str">
        <f>IF(b_BDVSA!X1332&lt;&gt;"",ABS(b_BDVSA!X1332),"")</f>
        <v/>
      </c>
    </row>
    <row r="1333" spans="1:26">
      <c r="A1333" s="117" t="str">
        <f>IF(dati_pdc!A1329&lt;&gt;"",IF(dati_pdc!D1329=1,RIGHT(dati_pdc!A1329,dati_pdc!E1329),dati_pdc!A1329),"")</f>
        <v/>
      </c>
      <c r="B1333" s="117" t="str">
        <f>IF(dati_pdc!B1329&lt;&gt;"",dati_pdc!B1329,"")</f>
        <v/>
      </c>
      <c r="C1333" s="117" t="str">
        <f>IF(dati_pdc!C1329&lt;&gt;"",dati_pdc!C1329,"")</f>
        <v/>
      </c>
      <c r="D1333" s="117" t="str">
        <f>IF(dati_pdc!D1329&lt;&gt;"",dati_pdc!D1329,"")</f>
        <v/>
      </c>
      <c r="E1333" s="125" t="str">
        <f>IF(b_BDVSA!F1333&lt;&gt;"",ABS(b_BDVSA!F1333),"")</f>
        <v/>
      </c>
      <c r="F1333" s="125" t="str">
        <f>IF(AND(b_BDVSA!F1333&lt;&gt;"",b_BDVSA!F1333&lt;&gt;0)=TRUE,IF(b_BDVSA!F1333&gt;0,"D","A"),"")</f>
        <v/>
      </c>
      <c r="G1333" s="125" t="str">
        <f>IF(b_BDVSA!G1333&lt;&gt;"",ABS(b_BDVSA!G1333),"")</f>
        <v/>
      </c>
      <c r="H1333" s="125" t="str">
        <f>IF(AND(b_BDVSA!G1333&lt;&gt;"",b_BDVSA!G1333&lt;&gt;0)=TRUE,IF(b_BDVSA!G1333&gt;0,"D","A"),"")</f>
        <v/>
      </c>
      <c r="I1333" s="125" t="str">
        <f>IF(b_BDVSA!H1333&lt;&gt;"",ABS(b_BDVSA!H1333),"")</f>
        <v/>
      </c>
      <c r="J1333" s="125" t="str">
        <f>IF(AND(b_BDVSA!H1333&lt;&gt;"",b_BDVSA!H1333&lt;&gt;0)=TRUE,IF(b_BDVSA!H1333&gt;0,"D","A"),"")</f>
        <v/>
      </c>
      <c r="K1333" s="126" t="str">
        <f>IF(b_BDVSA!I1333&lt;&gt;"",ABS(b_BDVSA!I1333),"")</f>
        <v/>
      </c>
      <c r="L1333" s="125" t="str">
        <f>IF(b_BDVSA!L1333&lt;&gt;"",ABS(b_BDVSA!L1333),"")</f>
        <v/>
      </c>
      <c r="M1333" s="125" t="str">
        <f>IF(AND(b_BDVSA!L1333&lt;&gt;"",b_BDVSA!L1333&lt;&gt;0)=TRUE,IF(b_BDVSA!L1333&gt;0,"D","A"),"")</f>
        <v/>
      </c>
      <c r="N1333" s="125" t="str">
        <f>IF(b_BDVSA!M1333&lt;&gt;"",ABS(b_BDVSA!M1333),"")</f>
        <v/>
      </c>
      <c r="O1333" s="125" t="str">
        <f>IF(AND(b_BDVSA!M1333&lt;&gt;"",b_BDVSA!M1333&lt;&gt;0)=TRUE,IF(b_BDVSA!M1333&gt;0,"D","A"),"")</f>
        <v/>
      </c>
      <c r="P1333" s="126" t="str">
        <f>IF(b_BDVSA!N1333&lt;&gt;"",ABS(b_BDVSA!N1333),"")</f>
        <v/>
      </c>
      <c r="Q1333" s="125" t="str">
        <f>IF(b_BDVSA!Q1333&lt;&gt;"",ABS(b_BDVSA!Q1333),"")</f>
        <v/>
      </c>
      <c r="R1333" s="125" t="str">
        <f>IF(AND(b_BDVSA!Q1333&lt;&gt;"",b_BDVSA!Q1333&lt;&gt;0)=TRUE,IF(b_BDVSA!Q1333&gt;0,"D","A"),"")</f>
        <v/>
      </c>
      <c r="S1333" s="125" t="str">
        <f>IF(b_BDVSA!R1333&lt;&gt;"",ABS(b_BDVSA!R1333),"")</f>
        <v/>
      </c>
      <c r="T1333" s="125" t="str">
        <f>IF(AND(b_BDVSA!R1333&lt;&gt;"",b_BDVSA!R1333&lt;&gt;0)=TRUE,IF(b_BDVSA!R1333&gt;0,"D","A"),"")</f>
        <v/>
      </c>
      <c r="U1333" s="126" t="str">
        <f>IF(b_BDVSA!S1333&lt;&gt;"",ABS(b_BDVSA!S1333),"")</f>
        <v/>
      </c>
      <c r="V1333" s="125" t="str">
        <f>IF(b_BDVSA!V1333&lt;&gt;"",ABS(b_BDVSA!V1333),"")</f>
        <v/>
      </c>
      <c r="W1333" s="125" t="str">
        <f>IF(AND(b_BDVSA!V1333&lt;&gt;"",b_BDVSA!V1333&lt;&gt;0)=TRUE,IF(b_BDVSA!V1333&gt;0,"D","A"),"")</f>
        <v/>
      </c>
      <c r="X1333" s="125" t="str">
        <f>IF(b_BDVSA!W1333&lt;&gt;"",ABS(b_BDVSA!W1333),"")</f>
        <v/>
      </c>
      <c r="Y1333" s="125" t="str">
        <f>IF(AND(b_BDVSA!W1333&lt;&gt;"",b_BDVSA!W1333&lt;&gt;0)=TRUE,IF(b_BDVSA!W1333&gt;0,"D","A"),"")</f>
        <v/>
      </c>
      <c r="Z1333" s="126" t="str">
        <f>IF(b_BDVSA!X1333&lt;&gt;"",ABS(b_BDVSA!X1333),"")</f>
        <v/>
      </c>
    </row>
    <row r="1334" spans="1:26">
      <c r="A1334" s="117" t="str">
        <f>IF(dati_pdc!A1330&lt;&gt;"",IF(dati_pdc!D1330=1,RIGHT(dati_pdc!A1330,dati_pdc!E1330),dati_pdc!A1330),"")</f>
        <v/>
      </c>
      <c r="B1334" s="117" t="str">
        <f>IF(dati_pdc!B1330&lt;&gt;"",dati_pdc!B1330,"")</f>
        <v/>
      </c>
      <c r="C1334" s="117" t="str">
        <f>IF(dati_pdc!C1330&lt;&gt;"",dati_pdc!C1330,"")</f>
        <v/>
      </c>
      <c r="D1334" s="117" t="str">
        <f>IF(dati_pdc!D1330&lt;&gt;"",dati_pdc!D1330,"")</f>
        <v/>
      </c>
      <c r="E1334" s="125" t="str">
        <f>IF(b_BDVSA!F1334&lt;&gt;"",ABS(b_BDVSA!F1334),"")</f>
        <v/>
      </c>
      <c r="F1334" s="125" t="str">
        <f>IF(AND(b_BDVSA!F1334&lt;&gt;"",b_BDVSA!F1334&lt;&gt;0)=TRUE,IF(b_BDVSA!F1334&gt;0,"D","A"),"")</f>
        <v/>
      </c>
      <c r="G1334" s="125" t="str">
        <f>IF(b_BDVSA!G1334&lt;&gt;"",ABS(b_BDVSA!G1334),"")</f>
        <v/>
      </c>
      <c r="H1334" s="125" t="str">
        <f>IF(AND(b_BDVSA!G1334&lt;&gt;"",b_BDVSA!G1334&lt;&gt;0)=TRUE,IF(b_BDVSA!G1334&gt;0,"D","A"),"")</f>
        <v/>
      </c>
      <c r="I1334" s="125" t="str">
        <f>IF(b_BDVSA!H1334&lt;&gt;"",ABS(b_BDVSA!H1334),"")</f>
        <v/>
      </c>
      <c r="J1334" s="125" t="str">
        <f>IF(AND(b_BDVSA!H1334&lt;&gt;"",b_BDVSA!H1334&lt;&gt;0)=TRUE,IF(b_BDVSA!H1334&gt;0,"D","A"),"")</f>
        <v/>
      </c>
      <c r="K1334" s="126" t="str">
        <f>IF(b_BDVSA!I1334&lt;&gt;"",ABS(b_BDVSA!I1334),"")</f>
        <v/>
      </c>
      <c r="L1334" s="125" t="str">
        <f>IF(b_BDVSA!L1334&lt;&gt;"",ABS(b_BDVSA!L1334),"")</f>
        <v/>
      </c>
      <c r="M1334" s="125" t="str">
        <f>IF(AND(b_BDVSA!L1334&lt;&gt;"",b_BDVSA!L1334&lt;&gt;0)=TRUE,IF(b_BDVSA!L1334&gt;0,"D","A"),"")</f>
        <v/>
      </c>
      <c r="N1334" s="125" t="str">
        <f>IF(b_BDVSA!M1334&lt;&gt;"",ABS(b_BDVSA!M1334),"")</f>
        <v/>
      </c>
      <c r="O1334" s="125" t="str">
        <f>IF(AND(b_BDVSA!M1334&lt;&gt;"",b_BDVSA!M1334&lt;&gt;0)=TRUE,IF(b_BDVSA!M1334&gt;0,"D","A"),"")</f>
        <v/>
      </c>
      <c r="P1334" s="126" t="str">
        <f>IF(b_BDVSA!N1334&lt;&gt;"",ABS(b_BDVSA!N1334),"")</f>
        <v/>
      </c>
      <c r="Q1334" s="125" t="str">
        <f>IF(b_BDVSA!Q1334&lt;&gt;"",ABS(b_BDVSA!Q1334),"")</f>
        <v/>
      </c>
      <c r="R1334" s="125" t="str">
        <f>IF(AND(b_BDVSA!Q1334&lt;&gt;"",b_BDVSA!Q1334&lt;&gt;0)=TRUE,IF(b_BDVSA!Q1334&gt;0,"D","A"),"")</f>
        <v/>
      </c>
      <c r="S1334" s="125" t="str">
        <f>IF(b_BDVSA!R1334&lt;&gt;"",ABS(b_BDVSA!R1334),"")</f>
        <v/>
      </c>
      <c r="T1334" s="125" t="str">
        <f>IF(AND(b_BDVSA!R1334&lt;&gt;"",b_BDVSA!R1334&lt;&gt;0)=TRUE,IF(b_BDVSA!R1334&gt;0,"D","A"),"")</f>
        <v/>
      </c>
      <c r="U1334" s="126" t="str">
        <f>IF(b_BDVSA!S1334&lt;&gt;"",ABS(b_BDVSA!S1334),"")</f>
        <v/>
      </c>
      <c r="V1334" s="125" t="str">
        <f>IF(b_BDVSA!V1334&lt;&gt;"",ABS(b_BDVSA!V1334),"")</f>
        <v/>
      </c>
      <c r="W1334" s="125" t="str">
        <f>IF(AND(b_BDVSA!V1334&lt;&gt;"",b_BDVSA!V1334&lt;&gt;0)=TRUE,IF(b_BDVSA!V1334&gt;0,"D","A"),"")</f>
        <v/>
      </c>
      <c r="X1334" s="125" t="str">
        <f>IF(b_BDVSA!W1334&lt;&gt;"",ABS(b_BDVSA!W1334),"")</f>
        <v/>
      </c>
      <c r="Y1334" s="125" t="str">
        <f>IF(AND(b_BDVSA!W1334&lt;&gt;"",b_BDVSA!W1334&lt;&gt;0)=TRUE,IF(b_BDVSA!W1334&gt;0,"D","A"),"")</f>
        <v/>
      </c>
      <c r="Z1334" s="126" t="str">
        <f>IF(b_BDVSA!X1334&lt;&gt;"",ABS(b_BDVSA!X1334),"")</f>
        <v/>
      </c>
    </row>
    <row r="1335" spans="1:26">
      <c r="A1335" s="117" t="str">
        <f>IF(dati_pdc!A1331&lt;&gt;"",IF(dati_pdc!D1331=1,RIGHT(dati_pdc!A1331,dati_pdc!E1331),dati_pdc!A1331),"")</f>
        <v/>
      </c>
      <c r="B1335" s="117" t="str">
        <f>IF(dati_pdc!B1331&lt;&gt;"",dati_pdc!B1331,"")</f>
        <v/>
      </c>
      <c r="C1335" s="117" t="str">
        <f>IF(dati_pdc!C1331&lt;&gt;"",dati_pdc!C1331,"")</f>
        <v/>
      </c>
      <c r="D1335" s="117" t="str">
        <f>IF(dati_pdc!D1331&lt;&gt;"",dati_pdc!D1331,"")</f>
        <v/>
      </c>
      <c r="E1335" s="125" t="str">
        <f>IF(b_BDVSA!F1335&lt;&gt;"",ABS(b_BDVSA!F1335),"")</f>
        <v/>
      </c>
      <c r="F1335" s="125" t="str">
        <f>IF(AND(b_BDVSA!F1335&lt;&gt;"",b_BDVSA!F1335&lt;&gt;0)=TRUE,IF(b_BDVSA!F1335&gt;0,"D","A"),"")</f>
        <v/>
      </c>
      <c r="G1335" s="125" t="str">
        <f>IF(b_BDVSA!G1335&lt;&gt;"",ABS(b_BDVSA!G1335),"")</f>
        <v/>
      </c>
      <c r="H1335" s="125" t="str">
        <f>IF(AND(b_BDVSA!G1335&lt;&gt;"",b_BDVSA!G1335&lt;&gt;0)=TRUE,IF(b_BDVSA!G1335&gt;0,"D","A"),"")</f>
        <v/>
      </c>
      <c r="I1335" s="125" t="str">
        <f>IF(b_BDVSA!H1335&lt;&gt;"",ABS(b_BDVSA!H1335),"")</f>
        <v/>
      </c>
      <c r="J1335" s="125" t="str">
        <f>IF(AND(b_BDVSA!H1335&lt;&gt;"",b_BDVSA!H1335&lt;&gt;0)=TRUE,IF(b_BDVSA!H1335&gt;0,"D","A"),"")</f>
        <v/>
      </c>
      <c r="K1335" s="126" t="str">
        <f>IF(b_BDVSA!I1335&lt;&gt;"",ABS(b_BDVSA!I1335),"")</f>
        <v/>
      </c>
      <c r="L1335" s="125" t="str">
        <f>IF(b_BDVSA!L1335&lt;&gt;"",ABS(b_BDVSA!L1335),"")</f>
        <v/>
      </c>
      <c r="M1335" s="125" t="str">
        <f>IF(AND(b_BDVSA!L1335&lt;&gt;"",b_BDVSA!L1335&lt;&gt;0)=TRUE,IF(b_BDVSA!L1335&gt;0,"D","A"),"")</f>
        <v/>
      </c>
      <c r="N1335" s="125" t="str">
        <f>IF(b_BDVSA!M1335&lt;&gt;"",ABS(b_BDVSA!M1335),"")</f>
        <v/>
      </c>
      <c r="O1335" s="125" t="str">
        <f>IF(AND(b_BDVSA!M1335&lt;&gt;"",b_BDVSA!M1335&lt;&gt;0)=TRUE,IF(b_BDVSA!M1335&gt;0,"D","A"),"")</f>
        <v/>
      </c>
      <c r="P1335" s="126" t="str">
        <f>IF(b_BDVSA!N1335&lt;&gt;"",ABS(b_BDVSA!N1335),"")</f>
        <v/>
      </c>
      <c r="Q1335" s="125" t="str">
        <f>IF(b_BDVSA!Q1335&lt;&gt;"",ABS(b_BDVSA!Q1335),"")</f>
        <v/>
      </c>
      <c r="R1335" s="125" t="str">
        <f>IF(AND(b_BDVSA!Q1335&lt;&gt;"",b_BDVSA!Q1335&lt;&gt;0)=TRUE,IF(b_BDVSA!Q1335&gt;0,"D","A"),"")</f>
        <v/>
      </c>
      <c r="S1335" s="125" t="str">
        <f>IF(b_BDVSA!R1335&lt;&gt;"",ABS(b_BDVSA!R1335),"")</f>
        <v/>
      </c>
      <c r="T1335" s="125" t="str">
        <f>IF(AND(b_BDVSA!R1335&lt;&gt;"",b_BDVSA!R1335&lt;&gt;0)=TRUE,IF(b_BDVSA!R1335&gt;0,"D","A"),"")</f>
        <v/>
      </c>
      <c r="U1335" s="126" t="str">
        <f>IF(b_BDVSA!S1335&lt;&gt;"",ABS(b_BDVSA!S1335),"")</f>
        <v/>
      </c>
      <c r="V1335" s="125" t="str">
        <f>IF(b_BDVSA!V1335&lt;&gt;"",ABS(b_BDVSA!V1335),"")</f>
        <v/>
      </c>
      <c r="W1335" s="125" t="str">
        <f>IF(AND(b_BDVSA!V1335&lt;&gt;"",b_BDVSA!V1335&lt;&gt;0)=TRUE,IF(b_BDVSA!V1335&gt;0,"D","A"),"")</f>
        <v/>
      </c>
      <c r="X1335" s="125" t="str">
        <f>IF(b_BDVSA!W1335&lt;&gt;"",ABS(b_BDVSA!W1335),"")</f>
        <v/>
      </c>
      <c r="Y1335" s="125" t="str">
        <f>IF(AND(b_BDVSA!W1335&lt;&gt;"",b_BDVSA!W1335&lt;&gt;0)=TRUE,IF(b_BDVSA!W1335&gt;0,"D","A"),"")</f>
        <v/>
      </c>
      <c r="Z1335" s="126" t="str">
        <f>IF(b_BDVSA!X1335&lt;&gt;"",ABS(b_BDVSA!X1335),"")</f>
        <v/>
      </c>
    </row>
    <row r="1336" spans="1:26">
      <c r="A1336" s="117" t="str">
        <f>IF(dati_pdc!A1332&lt;&gt;"",IF(dati_pdc!D1332=1,RIGHT(dati_pdc!A1332,dati_pdc!E1332),dati_pdc!A1332),"")</f>
        <v/>
      </c>
      <c r="B1336" s="117" t="str">
        <f>IF(dati_pdc!B1332&lt;&gt;"",dati_pdc!B1332,"")</f>
        <v/>
      </c>
      <c r="C1336" s="117" t="str">
        <f>IF(dati_pdc!C1332&lt;&gt;"",dati_pdc!C1332,"")</f>
        <v/>
      </c>
      <c r="D1336" s="117" t="str">
        <f>IF(dati_pdc!D1332&lt;&gt;"",dati_pdc!D1332,"")</f>
        <v/>
      </c>
      <c r="E1336" s="125" t="str">
        <f>IF(b_BDVSA!F1336&lt;&gt;"",ABS(b_BDVSA!F1336),"")</f>
        <v/>
      </c>
      <c r="F1336" s="125" t="str">
        <f>IF(AND(b_BDVSA!F1336&lt;&gt;"",b_BDVSA!F1336&lt;&gt;0)=TRUE,IF(b_BDVSA!F1336&gt;0,"D","A"),"")</f>
        <v/>
      </c>
      <c r="G1336" s="125" t="str">
        <f>IF(b_BDVSA!G1336&lt;&gt;"",ABS(b_BDVSA!G1336),"")</f>
        <v/>
      </c>
      <c r="H1336" s="125" t="str">
        <f>IF(AND(b_BDVSA!G1336&lt;&gt;"",b_BDVSA!G1336&lt;&gt;0)=TRUE,IF(b_BDVSA!G1336&gt;0,"D","A"),"")</f>
        <v/>
      </c>
      <c r="I1336" s="125" t="str">
        <f>IF(b_BDVSA!H1336&lt;&gt;"",ABS(b_BDVSA!H1336),"")</f>
        <v/>
      </c>
      <c r="J1336" s="125" t="str">
        <f>IF(AND(b_BDVSA!H1336&lt;&gt;"",b_BDVSA!H1336&lt;&gt;0)=TRUE,IF(b_BDVSA!H1336&gt;0,"D","A"),"")</f>
        <v/>
      </c>
      <c r="K1336" s="126" t="str">
        <f>IF(b_BDVSA!I1336&lt;&gt;"",ABS(b_BDVSA!I1336),"")</f>
        <v/>
      </c>
      <c r="L1336" s="125" t="str">
        <f>IF(b_BDVSA!L1336&lt;&gt;"",ABS(b_BDVSA!L1336),"")</f>
        <v/>
      </c>
      <c r="M1336" s="125" t="str">
        <f>IF(AND(b_BDVSA!L1336&lt;&gt;"",b_BDVSA!L1336&lt;&gt;0)=TRUE,IF(b_BDVSA!L1336&gt;0,"D","A"),"")</f>
        <v/>
      </c>
      <c r="N1336" s="125" t="str">
        <f>IF(b_BDVSA!M1336&lt;&gt;"",ABS(b_BDVSA!M1336),"")</f>
        <v/>
      </c>
      <c r="O1336" s="125" t="str">
        <f>IF(AND(b_BDVSA!M1336&lt;&gt;"",b_BDVSA!M1336&lt;&gt;0)=TRUE,IF(b_BDVSA!M1336&gt;0,"D","A"),"")</f>
        <v/>
      </c>
      <c r="P1336" s="126" t="str">
        <f>IF(b_BDVSA!N1336&lt;&gt;"",ABS(b_BDVSA!N1336),"")</f>
        <v/>
      </c>
      <c r="Q1336" s="125" t="str">
        <f>IF(b_BDVSA!Q1336&lt;&gt;"",ABS(b_BDVSA!Q1336),"")</f>
        <v/>
      </c>
      <c r="R1336" s="125" t="str">
        <f>IF(AND(b_BDVSA!Q1336&lt;&gt;"",b_BDVSA!Q1336&lt;&gt;0)=TRUE,IF(b_BDVSA!Q1336&gt;0,"D","A"),"")</f>
        <v/>
      </c>
      <c r="S1336" s="125" t="str">
        <f>IF(b_BDVSA!R1336&lt;&gt;"",ABS(b_BDVSA!R1336),"")</f>
        <v/>
      </c>
      <c r="T1336" s="125" t="str">
        <f>IF(AND(b_BDVSA!R1336&lt;&gt;"",b_BDVSA!R1336&lt;&gt;0)=TRUE,IF(b_BDVSA!R1336&gt;0,"D","A"),"")</f>
        <v/>
      </c>
      <c r="U1336" s="126" t="str">
        <f>IF(b_BDVSA!S1336&lt;&gt;"",ABS(b_BDVSA!S1336),"")</f>
        <v/>
      </c>
      <c r="V1336" s="125" t="str">
        <f>IF(b_BDVSA!V1336&lt;&gt;"",ABS(b_BDVSA!V1336),"")</f>
        <v/>
      </c>
      <c r="W1336" s="125" t="str">
        <f>IF(AND(b_BDVSA!V1336&lt;&gt;"",b_BDVSA!V1336&lt;&gt;0)=TRUE,IF(b_BDVSA!V1336&gt;0,"D","A"),"")</f>
        <v/>
      </c>
      <c r="X1336" s="125" t="str">
        <f>IF(b_BDVSA!W1336&lt;&gt;"",ABS(b_BDVSA!W1336),"")</f>
        <v/>
      </c>
      <c r="Y1336" s="125" t="str">
        <f>IF(AND(b_BDVSA!W1336&lt;&gt;"",b_BDVSA!W1336&lt;&gt;0)=TRUE,IF(b_BDVSA!W1336&gt;0,"D","A"),"")</f>
        <v/>
      </c>
      <c r="Z1336" s="126" t="str">
        <f>IF(b_BDVSA!X1336&lt;&gt;"",ABS(b_BDVSA!X1336),"")</f>
        <v/>
      </c>
    </row>
    <row r="1337" spans="1:26">
      <c r="A1337" s="117" t="str">
        <f>IF(dati_pdc!A1333&lt;&gt;"",IF(dati_pdc!D1333=1,RIGHT(dati_pdc!A1333,dati_pdc!E1333),dati_pdc!A1333),"")</f>
        <v/>
      </c>
      <c r="B1337" s="117" t="str">
        <f>IF(dati_pdc!B1333&lt;&gt;"",dati_pdc!B1333,"")</f>
        <v/>
      </c>
      <c r="C1337" s="117" t="str">
        <f>IF(dati_pdc!C1333&lt;&gt;"",dati_pdc!C1333,"")</f>
        <v/>
      </c>
      <c r="D1337" s="117" t="str">
        <f>IF(dati_pdc!D1333&lt;&gt;"",dati_pdc!D1333,"")</f>
        <v/>
      </c>
      <c r="E1337" s="125" t="str">
        <f>IF(b_BDVSA!F1337&lt;&gt;"",ABS(b_BDVSA!F1337),"")</f>
        <v/>
      </c>
      <c r="F1337" s="125" t="str">
        <f>IF(AND(b_BDVSA!F1337&lt;&gt;"",b_BDVSA!F1337&lt;&gt;0)=TRUE,IF(b_BDVSA!F1337&gt;0,"D","A"),"")</f>
        <v/>
      </c>
      <c r="G1337" s="125" t="str">
        <f>IF(b_BDVSA!G1337&lt;&gt;"",ABS(b_BDVSA!G1337),"")</f>
        <v/>
      </c>
      <c r="H1337" s="125" t="str">
        <f>IF(AND(b_BDVSA!G1337&lt;&gt;"",b_BDVSA!G1337&lt;&gt;0)=TRUE,IF(b_BDVSA!G1337&gt;0,"D","A"),"")</f>
        <v/>
      </c>
      <c r="I1337" s="125" t="str">
        <f>IF(b_BDVSA!H1337&lt;&gt;"",ABS(b_BDVSA!H1337),"")</f>
        <v/>
      </c>
      <c r="J1337" s="125" t="str">
        <f>IF(AND(b_BDVSA!H1337&lt;&gt;"",b_BDVSA!H1337&lt;&gt;0)=TRUE,IF(b_BDVSA!H1337&gt;0,"D","A"),"")</f>
        <v/>
      </c>
      <c r="K1337" s="126" t="str">
        <f>IF(b_BDVSA!I1337&lt;&gt;"",ABS(b_BDVSA!I1337),"")</f>
        <v/>
      </c>
      <c r="L1337" s="125" t="str">
        <f>IF(b_BDVSA!L1337&lt;&gt;"",ABS(b_BDVSA!L1337),"")</f>
        <v/>
      </c>
      <c r="M1337" s="125" t="str">
        <f>IF(AND(b_BDVSA!L1337&lt;&gt;"",b_BDVSA!L1337&lt;&gt;0)=TRUE,IF(b_BDVSA!L1337&gt;0,"D","A"),"")</f>
        <v/>
      </c>
      <c r="N1337" s="125" t="str">
        <f>IF(b_BDVSA!M1337&lt;&gt;"",ABS(b_BDVSA!M1337),"")</f>
        <v/>
      </c>
      <c r="O1337" s="125" t="str">
        <f>IF(AND(b_BDVSA!M1337&lt;&gt;"",b_BDVSA!M1337&lt;&gt;0)=TRUE,IF(b_BDVSA!M1337&gt;0,"D","A"),"")</f>
        <v/>
      </c>
      <c r="P1337" s="126" t="str">
        <f>IF(b_BDVSA!N1337&lt;&gt;"",ABS(b_BDVSA!N1337),"")</f>
        <v/>
      </c>
      <c r="Q1337" s="125" t="str">
        <f>IF(b_BDVSA!Q1337&lt;&gt;"",ABS(b_BDVSA!Q1337),"")</f>
        <v/>
      </c>
      <c r="R1337" s="125" t="str">
        <f>IF(AND(b_BDVSA!Q1337&lt;&gt;"",b_BDVSA!Q1337&lt;&gt;0)=TRUE,IF(b_BDVSA!Q1337&gt;0,"D","A"),"")</f>
        <v/>
      </c>
      <c r="S1337" s="125" t="str">
        <f>IF(b_BDVSA!R1337&lt;&gt;"",ABS(b_BDVSA!R1337),"")</f>
        <v/>
      </c>
      <c r="T1337" s="125" t="str">
        <f>IF(AND(b_BDVSA!R1337&lt;&gt;"",b_BDVSA!R1337&lt;&gt;0)=TRUE,IF(b_BDVSA!R1337&gt;0,"D","A"),"")</f>
        <v/>
      </c>
      <c r="U1337" s="126" t="str">
        <f>IF(b_BDVSA!S1337&lt;&gt;"",ABS(b_BDVSA!S1337),"")</f>
        <v/>
      </c>
      <c r="V1337" s="125" t="str">
        <f>IF(b_BDVSA!V1337&lt;&gt;"",ABS(b_BDVSA!V1337),"")</f>
        <v/>
      </c>
      <c r="W1337" s="125" t="str">
        <f>IF(AND(b_BDVSA!V1337&lt;&gt;"",b_BDVSA!V1337&lt;&gt;0)=TRUE,IF(b_BDVSA!V1337&gt;0,"D","A"),"")</f>
        <v/>
      </c>
      <c r="X1337" s="125" t="str">
        <f>IF(b_BDVSA!W1337&lt;&gt;"",ABS(b_BDVSA!W1337),"")</f>
        <v/>
      </c>
      <c r="Y1337" s="125" t="str">
        <f>IF(AND(b_BDVSA!W1337&lt;&gt;"",b_BDVSA!W1337&lt;&gt;0)=TRUE,IF(b_BDVSA!W1337&gt;0,"D","A"),"")</f>
        <v/>
      </c>
      <c r="Z1337" s="126" t="str">
        <f>IF(b_BDVSA!X1337&lt;&gt;"",ABS(b_BDVSA!X1337),"")</f>
        <v/>
      </c>
    </row>
    <row r="1338" spans="1:26">
      <c r="A1338" s="117" t="str">
        <f>IF(dati_pdc!A1334&lt;&gt;"",IF(dati_pdc!D1334=1,RIGHT(dati_pdc!A1334,dati_pdc!E1334),dati_pdc!A1334),"")</f>
        <v/>
      </c>
      <c r="B1338" s="117" t="str">
        <f>IF(dati_pdc!B1334&lt;&gt;"",dati_pdc!B1334,"")</f>
        <v/>
      </c>
      <c r="C1338" s="117" t="str">
        <f>IF(dati_pdc!C1334&lt;&gt;"",dati_pdc!C1334,"")</f>
        <v/>
      </c>
      <c r="D1338" s="117" t="str">
        <f>IF(dati_pdc!D1334&lt;&gt;"",dati_pdc!D1334,"")</f>
        <v/>
      </c>
      <c r="E1338" s="125" t="str">
        <f>IF(b_BDVSA!F1338&lt;&gt;"",ABS(b_BDVSA!F1338),"")</f>
        <v/>
      </c>
      <c r="F1338" s="125" t="str">
        <f>IF(AND(b_BDVSA!F1338&lt;&gt;"",b_BDVSA!F1338&lt;&gt;0)=TRUE,IF(b_BDVSA!F1338&gt;0,"D","A"),"")</f>
        <v/>
      </c>
      <c r="G1338" s="125" t="str">
        <f>IF(b_BDVSA!G1338&lt;&gt;"",ABS(b_BDVSA!G1338),"")</f>
        <v/>
      </c>
      <c r="H1338" s="125" t="str">
        <f>IF(AND(b_BDVSA!G1338&lt;&gt;"",b_BDVSA!G1338&lt;&gt;0)=TRUE,IF(b_BDVSA!G1338&gt;0,"D","A"),"")</f>
        <v/>
      </c>
      <c r="I1338" s="125" t="str">
        <f>IF(b_BDVSA!H1338&lt;&gt;"",ABS(b_BDVSA!H1338),"")</f>
        <v/>
      </c>
      <c r="J1338" s="125" t="str">
        <f>IF(AND(b_BDVSA!H1338&lt;&gt;"",b_BDVSA!H1338&lt;&gt;0)=TRUE,IF(b_BDVSA!H1338&gt;0,"D","A"),"")</f>
        <v/>
      </c>
      <c r="K1338" s="126" t="str">
        <f>IF(b_BDVSA!I1338&lt;&gt;"",ABS(b_BDVSA!I1338),"")</f>
        <v/>
      </c>
      <c r="L1338" s="125" t="str">
        <f>IF(b_BDVSA!L1338&lt;&gt;"",ABS(b_BDVSA!L1338),"")</f>
        <v/>
      </c>
      <c r="M1338" s="125" t="str">
        <f>IF(AND(b_BDVSA!L1338&lt;&gt;"",b_BDVSA!L1338&lt;&gt;0)=TRUE,IF(b_BDVSA!L1338&gt;0,"D","A"),"")</f>
        <v/>
      </c>
      <c r="N1338" s="125" t="str">
        <f>IF(b_BDVSA!M1338&lt;&gt;"",ABS(b_BDVSA!M1338),"")</f>
        <v/>
      </c>
      <c r="O1338" s="125" t="str">
        <f>IF(AND(b_BDVSA!M1338&lt;&gt;"",b_BDVSA!M1338&lt;&gt;0)=TRUE,IF(b_BDVSA!M1338&gt;0,"D","A"),"")</f>
        <v/>
      </c>
      <c r="P1338" s="126" t="str">
        <f>IF(b_BDVSA!N1338&lt;&gt;"",ABS(b_BDVSA!N1338),"")</f>
        <v/>
      </c>
      <c r="Q1338" s="125" t="str">
        <f>IF(b_BDVSA!Q1338&lt;&gt;"",ABS(b_BDVSA!Q1338),"")</f>
        <v/>
      </c>
      <c r="R1338" s="125" t="str">
        <f>IF(AND(b_BDVSA!Q1338&lt;&gt;"",b_BDVSA!Q1338&lt;&gt;0)=TRUE,IF(b_BDVSA!Q1338&gt;0,"D","A"),"")</f>
        <v/>
      </c>
      <c r="S1338" s="125" t="str">
        <f>IF(b_BDVSA!R1338&lt;&gt;"",ABS(b_BDVSA!R1338),"")</f>
        <v/>
      </c>
      <c r="T1338" s="125" t="str">
        <f>IF(AND(b_BDVSA!R1338&lt;&gt;"",b_BDVSA!R1338&lt;&gt;0)=TRUE,IF(b_BDVSA!R1338&gt;0,"D","A"),"")</f>
        <v/>
      </c>
      <c r="U1338" s="126" t="str">
        <f>IF(b_BDVSA!S1338&lt;&gt;"",ABS(b_BDVSA!S1338),"")</f>
        <v/>
      </c>
      <c r="V1338" s="125" t="str">
        <f>IF(b_BDVSA!V1338&lt;&gt;"",ABS(b_BDVSA!V1338),"")</f>
        <v/>
      </c>
      <c r="W1338" s="125" t="str">
        <f>IF(AND(b_BDVSA!V1338&lt;&gt;"",b_BDVSA!V1338&lt;&gt;0)=TRUE,IF(b_BDVSA!V1338&gt;0,"D","A"),"")</f>
        <v/>
      </c>
      <c r="X1338" s="125" t="str">
        <f>IF(b_BDVSA!W1338&lt;&gt;"",ABS(b_BDVSA!W1338),"")</f>
        <v/>
      </c>
      <c r="Y1338" s="125" t="str">
        <f>IF(AND(b_BDVSA!W1338&lt;&gt;"",b_BDVSA!W1338&lt;&gt;0)=TRUE,IF(b_BDVSA!W1338&gt;0,"D","A"),"")</f>
        <v/>
      </c>
      <c r="Z1338" s="126" t="str">
        <f>IF(b_BDVSA!X1338&lt;&gt;"",ABS(b_BDVSA!X1338),"")</f>
        <v/>
      </c>
    </row>
    <row r="1339" spans="1:26">
      <c r="A1339" s="117" t="str">
        <f>IF(dati_pdc!A1335&lt;&gt;"",IF(dati_pdc!D1335=1,RIGHT(dati_pdc!A1335,dati_pdc!E1335),dati_pdc!A1335),"")</f>
        <v/>
      </c>
      <c r="B1339" s="117" t="str">
        <f>IF(dati_pdc!B1335&lt;&gt;"",dati_pdc!B1335,"")</f>
        <v/>
      </c>
      <c r="C1339" s="117" t="str">
        <f>IF(dati_pdc!C1335&lt;&gt;"",dati_pdc!C1335,"")</f>
        <v/>
      </c>
      <c r="D1339" s="117" t="str">
        <f>IF(dati_pdc!D1335&lt;&gt;"",dati_pdc!D1335,"")</f>
        <v/>
      </c>
      <c r="E1339" s="125" t="str">
        <f>IF(b_BDVSA!F1339&lt;&gt;"",ABS(b_BDVSA!F1339),"")</f>
        <v/>
      </c>
      <c r="F1339" s="125" t="str">
        <f>IF(AND(b_BDVSA!F1339&lt;&gt;"",b_BDVSA!F1339&lt;&gt;0)=TRUE,IF(b_BDVSA!F1339&gt;0,"D","A"),"")</f>
        <v/>
      </c>
      <c r="G1339" s="125" t="str">
        <f>IF(b_BDVSA!G1339&lt;&gt;"",ABS(b_BDVSA!G1339),"")</f>
        <v/>
      </c>
      <c r="H1339" s="125" t="str">
        <f>IF(AND(b_BDVSA!G1339&lt;&gt;"",b_BDVSA!G1339&lt;&gt;0)=TRUE,IF(b_BDVSA!G1339&gt;0,"D","A"),"")</f>
        <v/>
      </c>
      <c r="I1339" s="125" t="str">
        <f>IF(b_BDVSA!H1339&lt;&gt;"",ABS(b_BDVSA!H1339),"")</f>
        <v/>
      </c>
      <c r="J1339" s="125" t="str">
        <f>IF(AND(b_BDVSA!H1339&lt;&gt;"",b_BDVSA!H1339&lt;&gt;0)=TRUE,IF(b_BDVSA!H1339&gt;0,"D","A"),"")</f>
        <v/>
      </c>
      <c r="K1339" s="126" t="str">
        <f>IF(b_BDVSA!I1339&lt;&gt;"",ABS(b_BDVSA!I1339),"")</f>
        <v/>
      </c>
      <c r="L1339" s="125" t="str">
        <f>IF(b_BDVSA!L1339&lt;&gt;"",ABS(b_BDVSA!L1339),"")</f>
        <v/>
      </c>
      <c r="M1339" s="125" t="str">
        <f>IF(AND(b_BDVSA!L1339&lt;&gt;"",b_BDVSA!L1339&lt;&gt;0)=TRUE,IF(b_BDVSA!L1339&gt;0,"D","A"),"")</f>
        <v/>
      </c>
      <c r="N1339" s="125" t="str">
        <f>IF(b_BDVSA!M1339&lt;&gt;"",ABS(b_BDVSA!M1339),"")</f>
        <v/>
      </c>
      <c r="O1339" s="125" t="str">
        <f>IF(AND(b_BDVSA!M1339&lt;&gt;"",b_BDVSA!M1339&lt;&gt;0)=TRUE,IF(b_BDVSA!M1339&gt;0,"D","A"),"")</f>
        <v/>
      </c>
      <c r="P1339" s="126" t="str">
        <f>IF(b_BDVSA!N1339&lt;&gt;"",ABS(b_BDVSA!N1339),"")</f>
        <v/>
      </c>
      <c r="Q1339" s="125" t="str">
        <f>IF(b_BDVSA!Q1339&lt;&gt;"",ABS(b_BDVSA!Q1339),"")</f>
        <v/>
      </c>
      <c r="R1339" s="125" t="str">
        <f>IF(AND(b_BDVSA!Q1339&lt;&gt;"",b_BDVSA!Q1339&lt;&gt;0)=TRUE,IF(b_BDVSA!Q1339&gt;0,"D","A"),"")</f>
        <v/>
      </c>
      <c r="S1339" s="125" t="str">
        <f>IF(b_BDVSA!R1339&lt;&gt;"",ABS(b_BDVSA!R1339),"")</f>
        <v/>
      </c>
      <c r="T1339" s="125" t="str">
        <f>IF(AND(b_BDVSA!R1339&lt;&gt;"",b_BDVSA!R1339&lt;&gt;0)=TRUE,IF(b_BDVSA!R1339&gt;0,"D","A"),"")</f>
        <v/>
      </c>
      <c r="U1339" s="126" t="str">
        <f>IF(b_BDVSA!S1339&lt;&gt;"",ABS(b_BDVSA!S1339),"")</f>
        <v/>
      </c>
      <c r="V1339" s="125" t="str">
        <f>IF(b_BDVSA!V1339&lt;&gt;"",ABS(b_BDVSA!V1339),"")</f>
        <v/>
      </c>
      <c r="W1339" s="125" t="str">
        <f>IF(AND(b_BDVSA!V1339&lt;&gt;"",b_BDVSA!V1339&lt;&gt;0)=TRUE,IF(b_BDVSA!V1339&gt;0,"D","A"),"")</f>
        <v/>
      </c>
      <c r="X1339" s="125" t="str">
        <f>IF(b_BDVSA!W1339&lt;&gt;"",ABS(b_BDVSA!W1339),"")</f>
        <v/>
      </c>
      <c r="Y1339" s="125" t="str">
        <f>IF(AND(b_BDVSA!W1339&lt;&gt;"",b_BDVSA!W1339&lt;&gt;0)=TRUE,IF(b_BDVSA!W1339&gt;0,"D","A"),"")</f>
        <v/>
      </c>
      <c r="Z1339" s="126" t="str">
        <f>IF(b_BDVSA!X1339&lt;&gt;"",ABS(b_BDVSA!X1339),"")</f>
        <v/>
      </c>
    </row>
    <row r="1340" spans="1:26">
      <c r="A1340" s="117" t="str">
        <f>IF(dati_pdc!A1336&lt;&gt;"",IF(dati_pdc!D1336=1,RIGHT(dati_pdc!A1336,dati_pdc!E1336),dati_pdc!A1336),"")</f>
        <v/>
      </c>
      <c r="B1340" s="117" t="str">
        <f>IF(dati_pdc!B1336&lt;&gt;"",dati_pdc!B1336,"")</f>
        <v/>
      </c>
      <c r="C1340" s="117" t="str">
        <f>IF(dati_pdc!C1336&lt;&gt;"",dati_pdc!C1336,"")</f>
        <v/>
      </c>
      <c r="D1340" s="117" t="str">
        <f>IF(dati_pdc!D1336&lt;&gt;"",dati_pdc!D1336,"")</f>
        <v/>
      </c>
      <c r="E1340" s="125" t="str">
        <f>IF(b_BDVSA!F1340&lt;&gt;"",ABS(b_BDVSA!F1340),"")</f>
        <v/>
      </c>
      <c r="F1340" s="125" t="str">
        <f>IF(AND(b_BDVSA!F1340&lt;&gt;"",b_BDVSA!F1340&lt;&gt;0)=TRUE,IF(b_BDVSA!F1340&gt;0,"D","A"),"")</f>
        <v/>
      </c>
      <c r="G1340" s="125" t="str">
        <f>IF(b_BDVSA!G1340&lt;&gt;"",ABS(b_BDVSA!G1340),"")</f>
        <v/>
      </c>
      <c r="H1340" s="125" t="str">
        <f>IF(AND(b_BDVSA!G1340&lt;&gt;"",b_BDVSA!G1340&lt;&gt;0)=TRUE,IF(b_BDVSA!G1340&gt;0,"D","A"),"")</f>
        <v/>
      </c>
      <c r="I1340" s="125" t="str">
        <f>IF(b_BDVSA!H1340&lt;&gt;"",ABS(b_BDVSA!H1340),"")</f>
        <v/>
      </c>
      <c r="J1340" s="125" t="str">
        <f>IF(AND(b_BDVSA!H1340&lt;&gt;"",b_BDVSA!H1340&lt;&gt;0)=TRUE,IF(b_BDVSA!H1340&gt;0,"D","A"),"")</f>
        <v/>
      </c>
      <c r="K1340" s="126" t="str">
        <f>IF(b_BDVSA!I1340&lt;&gt;"",ABS(b_BDVSA!I1340),"")</f>
        <v/>
      </c>
      <c r="L1340" s="125" t="str">
        <f>IF(b_BDVSA!L1340&lt;&gt;"",ABS(b_BDVSA!L1340),"")</f>
        <v/>
      </c>
      <c r="M1340" s="125" t="str">
        <f>IF(AND(b_BDVSA!L1340&lt;&gt;"",b_BDVSA!L1340&lt;&gt;0)=TRUE,IF(b_BDVSA!L1340&gt;0,"D","A"),"")</f>
        <v/>
      </c>
      <c r="N1340" s="125" t="str">
        <f>IF(b_BDVSA!M1340&lt;&gt;"",ABS(b_BDVSA!M1340),"")</f>
        <v/>
      </c>
      <c r="O1340" s="125" t="str">
        <f>IF(AND(b_BDVSA!M1340&lt;&gt;"",b_BDVSA!M1340&lt;&gt;0)=TRUE,IF(b_BDVSA!M1340&gt;0,"D","A"),"")</f>
        <v/>
      </c>
      <c r="P1340" s="126" t="str">
        <f>IF(b_BDVSA!N1340&lt;&gt;"",ABS(b_BDVSA!N1340),"")</f>
        <v/>
      </c>
      <c r="Q1340" s="125" t="str">
        <f>IF(b_BDVSA!Q1340&lt;&gt;"",ABS(b_BDVSA!Q1340),"")</f>
        <v/>
      </c>
      <c r="R1340" s="125" t="str">
        <f>IF(AND(b_BDVSA!Q1340&lt;&gt;"",b_BDVSA!Q1340&lt;&gt;0)=TRUE,IF(b_BDVSA!Q1340&gt;0,"D","A"),"")</f>
        <v/>
      </c>
      <c r="S1340" s="125" t="str">
        <f>IF(b_BDVSA!R1340&lt;&gt;"",ABS(b_BDVSA!R1340),"")</f>
        <v/>
      </c>
      <c r="T1340" s="125" t="str">
        <f>IF(AND(b_BDVSA!R1340&lt;&gt;"",b_BDVSA!R1340&lt;&gt;0)=TRUE,IF(b_BDVSA!R1340&gt;0,"D","A"),"")</f>
        <v/>
      </c>
      <c r="U1340" s="126" t="str">
        <f>IF(b_BDVSA!S1340&lt;&gt;"",ABS(b_BDVSA!S1340),"")</f>
        <v/>
      </c>
      <c r="V1340" s="125" t="str">
        <f>IF(b_BDVSA!V1340&lt;&gt;"",ABS(b_BDVSA!V1340),"")</f>
        <v/>
      </c>
      <c r="W1340" s="125" t="str">
        <f>IF(AND(b_BDVSA!V1340&lt;&gt;"",b_BDVSA!V1340&lt;&gt;0)=TRUE,IF(b_BDVSA!V1340&gt;0,"D","A"),"")</f>
        <v/>
      </c>
      <c r="X1340" s="125" t="str">
        <f>IF(b_BDVSA!W1340&lt;&gt;"",ABS(b_BDVSA!W1340),"")</f>
        <v/>
      </c>
      <c r="Y1340" s="125" t="str">
        <f>IF(AND(b_BDVSA!W1340&lt;&gt;"",b_BDVSA!W1340&lt;&gt;0)=TRUE,IF(b_BDVSA!W1340&gt;0,"D","A"),"")</f>
        <v/>
      </c>
      <c r="Z1340" s="126" t="str">
        <f>IF(b_BDVSA!X1340&lt;&gt;"",ABS(b_BDVSA!X1340),"")</f>
        <v/>
      </c>
    </row>
    <row r="1341" spans="1:26">
      <c r="A1341" s="117" t="str">
        <f>IF(dati_pdc!A1337&lt;&gt;"",IF(dati_pdc!D1337=1,RIGHT(dati_pdc!A1337,dati_pdc!E1337),dati_pdc!A1337),"")</f>
        <v/>
      </c>
      <c r="B1341" s="117" t="str">
        <f>IF(dati_pdc!B1337&lt;&gt;"",dati_pdc!B1337,"")</f>
        <v/>
      </c>
      <c r="C1341" s="117" t="str">
        <f>IF(dati_pdc!C1337&lt;&gt;"",dati_pdc!C1337,"")</f>
        <v/>
      </c>
      <c r="D1341" s="117" t="str">
        <f>IF(dati_pdc!D1337&lt;&gt;"",dati_pdc!D1337,"")</f>
        <v/>
      </c>
      <c r="E1341" s="125" t="str">
        <f>IF(b_BDVSA!F1341&lt;&gt;"",ABS(b_BDVSA!F1341),"")</f>
        <v/>
      </c>
      <c r="F1341" s="125" t="str">
        <f>IF(AND(b_BDVSA!F1341&lt;&gt;"",b_BDVSA!F1341&lt;&gt;0)=TRUE,IF(b_BDVSA!F1341&gt;0,"D","A"),"")</f>
        <v/>
      </c>
      <c r="G1341" s="125" t="str">
        <f>IF(b_BDVSA!G1341&lt;&gt;"",ABS(b_BDVSA!G1341),"")</f>
        <v/>
      </c>
      <c r="H1341" s="125" t="str">
        <f>IF(AND(b_BDVSA!G1341&lt;&gt;"",b_BDVSA!G1341&lt;&gt;0)=TRUE,IF(b_BDVSA!G1341&gt;0,"D","A"),"")</f>
        <v/>
      </c>
      <c r="I1341" s="125" t="str">
        <f>IF(b_BDVSA!H1341&lt;&gt;"",ABS(b_BDVSA!H1341),"")</f>
        <v/>
      </c>
      <c r="J1341" s="125" t="str">
        <f>IF(AND(b_BDVSA!H1341&lt;&gt;"",b_BDVSA!H1341&lt;&gt;0)=TRUE,IF(b_BDVSA!H1341&gt;0,"D","A"),"")</f>
        <v/>
      </c>
      <c r="K1341" s="126" t="str">
        <f>IF(b_BDVSA!I1341&lt;&gt;"",ABS(b_BDVSA!I1341),"")</f>
        <v/>
      </c>
      <c r="L1341" s="125" t="str">
        <f>IF(b_BDVSA!L1341&lt;&gt;"",ABS(b_BDVSA!L1341),"")</f>
        <v/>
      </c>
      <c r="M1341" s="125" t="str">
        <f>IF(AND(b_BDVSA!L1341&lt;&gt;"",b_BDVSA!L1341&lt;&gt;0)=TRUE,IF(b_BDVSA!L1341&gt;0,"D","A"),"")</f>
        <v/>
      </c>
      <c r="N1341" s="125" t="str">
        <f>IF(b_BDVSA!M1341&lt;&gt;"",ABS(b_BDVSA!M1341),"")</f>
        <v/>
      </c>
      <c r="O1341" s="125" t="str">
        <f>IF(AND(b_BDVSA!M1341&lt;&gt;"",b_BDVSA!M1341&lt;&gt;0)=TRUE,IF(b_BDVSA!M1341&gt;0,"D","A"),"")</f>
        <v/>
      </c>
      <c r="P1341" s="126" t="str">
        <f>IF(b_BDVSA!N1341&lt;&gt;"",ABS(b_BDVSA!N1341),"")</f>
        <v/>
      </c>
      <c r="Q1341" s="125" t="str">
        <f>IF(b_BDVSA!Q1341&lt;&gt;"",ABS(b_BDVSA!Q1341),"")</f>
        <v/>
      </c>
      <c r="R1341" s="125" t="str">
        <f>IF(AND(b_BDVSA!Q1341&lt;&gt;"",b_BDVSA!Q1341&lt;&gt;0)=TRUE,IF(b_BDVSA!Q1341&gt;0,"D","A"),"")</f>
        <v/>
      </c>
      <c r="S1341" s="125" t="str">
        <f>IF(b_BDVSA!R1341&lt;&gt;"",ABS(b_BDVSA!R1341),"")</f>
        <v/>
      </c>
      <c r="T1341" s="125" t="str">
        <f>IF(AND(b_BDVSA!R1341&lt;&gt;"",b_BDVSA!R1341&lt;&gt;0)=TRUE,IF(b_BDVSA!R1341&gt;0,"D","A"),"")</f>
        <v/>
      </c>
      <c r="U1341" s="126" t="str">
        <f>IF(b_BDVSA!S1341&lt;&gt;"",ABS(b_BDVSA!S1341),"")</f>
        <v/>
      </c>
      <c r="V1341" s="125" t="str">
        <f>IF(b_BDVSA!V1341&lt;&gt;"",ABS(b_BDVSA!V1341),"")</f>
        <v/>
      </c>
      <c r="W1341" s="125" t="str">
        <f>IF(AND(b_BDVSA!V1341&lt;&gt;"",b_BDVSA!V1341&lt;&gt;0)=TRUE,IF(b_BDVSA!V1341&gt;0,"D","A"),"")</f>
        <v/>
      </c>
      <c r="X1341" s="125" t="str">
        <f>IF(b_BDVSA!W1341&lt;&gt;"",ABS(b_BDVSA!W1341),"")</f>
        <v/>
      </c>
      <c r="Y1341" s="125" t="str">
        <f>IF(AND(b_BDVSA!W1341&lt;&gt;"",b_BDVSA!W1341&lt;&gt;0)=TRUE,IF(b_BDVSA!W1341&gt;0,"D","A"),"")</f>
        <v/>
      </c>
      <c r="Z1341" s="126" t="str">
        <f>IF(b_BDVSA!X1341&lt;&gt;"",ABS(b_BDVSA!X1341),"")</f>
        <v/>
      </c>
    </row>
    <row r="1342" spans="1:26">
      <c r="A1342" s="117" t="str">
        <f>IF(dati_pdc!A1338&lt;&gt;"",IF(dati_pdc!D1338=1,RIGHT(dati_pdc!A1338,dati_pdc!E1338),dati_pdc!A1338),"")</f>
        <v/>
      </c>
      <c r="B1342" s="117" t="str">
        <f>IF(dati_pdc!B1338&lt;&gt;"",dati_pdc!B1338,"")</f>
        <v/>
      </c>
      <c r="C1342" s="117" t="str">
        <f>IF(dati_pdc!C1338&lt;&gt;"",dati_pdc!C1338,"")</f>
        <v/>
      </c>
      <c r="D1342" s="117" t="str">
        <f>IF(dati_pdc!D1338&lt;&gt;"",dati_pdc!D1338,"")</f>
        <v/>
      </c>
      <c r="E1342" s="125" t="str">
        <f>IF(b_BDVSA!F1342&lt;&gt;"",ABS(b_BDVSA!F1342),"")</f>
        <v/>
      </c>
      <c r="F1342" s="125" t="str">
        <f>IF(AND(b_BDVSA!F1342&lt;&gt;"",b_BDVSA!F1342&lt;&gt;0)=TRUE,IF(b_BDVSA!F1342&gt;0,"D","A"),"")</f>
        <v/>
      </c>
      <c r="G1342" s="125" t="str">
        <f>IF(b_BDVSA!G1342&lt;&gt;"",ABS(b_BDVSA!G1342),"")</f>
        <v/>
      </c>
      <c r="H1342" s="125" t="str">
        <f>IF(AND(b_BDVSA!G1342&lt;&gt;"",b_BDVSA!G1342&lt;&gt;0)=TRUE,IF(b_BDVSA!G1342&gt;0,"D","A"),"")</f>
        <v/>
      </c>
      <c r="I1342" s="125" t="str">
        <f>IF(b_BDVSA!H1342&lt;&gt;"",ABS(b_BDVSA!H1342),"")</f>
        <v/>
      </c>
      <c r="J1342" s="125" t="str">
        <f>IF(AND(b_BDVSA!H1342&lt;&gt;"",b_BDVSA!H1342&lt;&gt;0)=TRUE,IF(b_BDVSA!H1342&gt;0,"D","A"),"")</f>
        <v/>
      </c>
      <c r="K1342" s="126" t="str">
        <f>IF(b_BDVSA!I1342&lt;&gt;"",ABS(b_BDVSA!I1342),"")</f>
        <v/>
      </c>
      <c r="L1342" s="125" t="str">
        <f>IF(b_BDVSA!L1342&lt;&gt;"",ABS(b_BDVSA!L1342),"")</f>
        <v/>
      </c>
      <c r="M1342" s="125" t="str">
        <f>IF(AND(b_BDVSA!L1342&lt;&gt;"",b_BDVSA!L1342&lt;&gt;0)=TRUE,IF(b_BDVSA!L1342&gt;0,"D","A"),"")</f>
        <v/>
      </c>
      <c r="N1342" s="125" t="str">
        <f>IF(b_BDVSA!M1342&lt;&gt;"",ABS(b_BDVSA!M1342),"")</f>
        <v/>
      </c>
      <c r="O1342" s="125" t="str">
        <f>IF(AND(b_BDVSA!M1342&lt;&gt;"",b_BDVSA!M1342&lt;&gt;0)=TRUE,IF(b_BDVSA!M1342&gt;0,"D","A"),"")</f>
        <v/>
      </c>
      <c r="P1342" s="126" t="str">
        <f>IF(b_BDVSA!N1342&lt;&gt;"",ABS(b_BDVSA!N1342),"")</f>
        <v/>
      </c>
      <c r="Q1342" s="125" t="str">
        <f>IF(b_BDVSA!Q1342&lt;&gt;"",ABS(b_BDVSA!Q1342),"")</f>
        <v/>
      </c>
      <c r="R1342" s="125" t="str">
        <f>IF(AND(b_BDVSA!Q1342&lt;&gt;"",b_BDVSA!Q1342&lt;&gt;0)=TRUE,IF(b_BDVSA!Q1342&gt;0,"D","A"),"")</f>
        <v/>
      </c>
      <c r="S1342" s="125" t="str">
        <f>IF(b_BDVSA!R1342&lt;&gt;"",ABS(b_BDVSA!R1342),"")</f>
        <v/>
      </c>
      <c r="T1342" s="125" t="str">
        <f>IF(AND(b_BDVSA!R1342&lt;&gt;"",b_BDVSA!R1342&lt;&gt;0)=TRUE,IF(b_BDVSA!R1342&gt;0,"D","A"),"")</f>
        <v/>
      </c>
      <c r="U1342" s="126" t="str">
        <f>IF(b_BDVSA!S1342&lt;&gt;"",ABS(b_BDVSA!S1342),"")</f>
        <v/>
      </c>
      <c r="V1342" s="125" t="str">
        <f>IF(b_BDVSA!V1342&lt;&gt;"",ABS(b_BDVSA!V1342),"")</f>
        <v/>
      </c>
      <c r="W1342" s="125" t="str">
        <f>IF(AND(b_BDVSA!V1342&lt;&gt;"",b_BDVSA!V1342&lt;&gt;0)=TRUE,IF(b_BDVSA!V1342&gt;0,"D","A"),"")</f>
        <v/>
      </c>
      <c r="X1342" s="125" t="str">
        <f>IF(b_BDVSA!W1342&lt;&gt;"",ABS(b_BDVSA!W1342),"")</f>
        <v/>
      </c>
      <c r="Y1342" s="125" t="str">
        <f>IF(AND(b_BDVSA!W1342&lt;&gt;"",b_BDVSA!W1342&lt;&gt;0)=TRUE,IF(b_BDVSA!W1342&gt;0,"D","A"),"")</f>
        <v/>
      </c>
      <c r="Z1342" s="126" t="str">
        <f>IF(b_BDVSA!X1342&lt;&gt;"",ABS(b_BDVSA!X1342),"")</f>
        <v/>
      </c>
    </row>
    <row r="1343" spans="1:26">
      <c r="A1343" s="117" t="str">
        <f>IF(dati_pdc!A1339&lt;&gt;"",IF(dati_pdc!D1339=1,RIGHT(dati_pdc!A1339,dati_pdc!E1339),dati_pdc!A1339),"")</f>
        <v/>
      </c>
      <c r="B1343" s="117" t="str">
        <f>IF(dati_pdc!B1339&lt;&gt;"",dati_pdc!B1339,"")</f>
        <v/>
      </c>
      <c r="C1343" s="117" t="str">
        <f>IF(dati_pdc!C1339&lt;&gt;"",dati_pdc!C1339,"")</f>
        <v/>
      </c>
      <c r="D1343" s="117" t="str">
        <f>IF(dati_pdc!D1339&lt;&gt;"",dati_pdc!D1339,"")</f>
        <v/>
      </c>
      <c r="E1343" s="125" t="str">
        <f>IF(b_BDVSA!F1343&lt;&gt;"",ABS(b_BDVSA!F1343),"")</f>
        <v/>
      </c>
      <c r="F1343" s="125" t="str">
        <f>IF(AND(b_BDVSA!F1343&lt;&gt;"",b_BDVSA!F1343&lt;&gt;0)=TRUE,IF(b_BDVSA!F1343&gt;0,"D","A"),"")</f>
        <v/>
      </c>
      <c r="G1343" s="125" t="str">
        <f>IF(b_BDVSA!G1343&lt;&gt;"",ABS(b_BDVSA!G1343),"")</f>
        <v/>
      </c>
      <c r="H1343" s="125" t="str">
        <f>IF(AND(b_BDVSA!G1343&lt;&gt;"",b_BDVSA!G1343&lt;&gt;0)=TRUE,IF(b_BDVSA!G1343&gt;0,"D","A"),"")</f>
        <v/>
      </c>
      <c r="I1343" s="125" t="str">
        <f>IF(b_BDVSA!H1343&lt;&gt;"",ABS(b_BDVSA!H1343),"")</f>
        <v/>
      </c>
      <c r="J1343" s="125" t="str">
        <f>IF(AND(b_BDVSA!H1343&lt;&gt;"",b_BDVSA!H1343&lt;&gt;0)=TRUE,IF(b_BDVSA!H1343&gt;0,"D","A"),"")</f>
        <v/>
      </c>
      <c r="K1343" s="126" t="str">
        <f>IF(b_BDVSA!I1343&lt;&gt;"",ABS(b_BDVSA!I1343),"")</f>
        <v/>
      </c>
      <c r="L1343" s="125" t="str">
        <f>IF(b_BDVSA!L1343&lt;&gt;"",ABS(b_BDVSA!L1343),"")</f>
        <v/>
      </c>
      <c r="M1343" s="125" t="str">
        <f>IF(AND(b_BDVSA!L1343&lt;&gt;"",b_BDVSA!L1343&lt;&gt;0)=TRUE,IF(b_BDVSA!L1343&gt;0,"D","A"),"")</f>
        <v/>
      </c>
      <c r="N1343" s="125" t="str">
        <f>IF(b_BDVSA!M1343&lt;&gt;"",ABS(b_BDVSA!M1343),"")</f>
        <v/>
      </c>
      <c r="O1343" s="125" t="str">
        <f>IF(AND(b_BDVSA!M1343&lt;&gt;"",b_BDVSA!M1343&lt;&gt;0)=TRUE,IF(b_BDVSA!M1343&gt;0,"D","A"),"")</f>
        <v/>
      </c>
      <c r="P1343" s="126" t="str">
        <f>IF(b_BDVSA!N1343&lt;&gt;"",ABS(b_BDVSA!N1343),"")</f>
        <v/>
      </c>
      <c r="Q1343" s="125" t="str">
        <f>IF(b_BDVSA!Q1343&lt;&gt;"",ABS(b_BDVSA!Q1343),"")</f>
        <v/>
      </c>
      <c r="R1343" s="125" t="str">
        <f>IF(AND(b_BDVSA!Q1343&lt;&gt;"",b_BDVSA!Q1343&lt;&gt;0)=TRUE,IF(b_BDVSA!Q1343&gt;0,"D","A"),"")</f>
        <v/>
      </c>
      <c r="S1343" s="125" t="str">
        <f>IF(b_BDVSA!R1343&lt;&gt;"",ABS(b_BDVSA!R1343),"")</f>
        <v/>
      </c>
      <c r="T1343" s="125" t="str">
        <f>IF(AND(b_BDVSA!R1343&lt;&gt;"",b_BDVSA!R1343&lt;&gt;0)=TRUE,IF(b_BDVSA!R1343&gt;0,"D","A"),"")</f>
        <v/>
      </c>
      <c r="U1343" s="126" t="str">
        <f>IF(b_BDVSA!S1343&lt;&gt;"",ABS(b_BDVSA!S1343),"")</f>
        <v/>
      </c>
      <c r="V1343" s="125" t="str">
        <f>IF(b_BDVSA!V1343&lt;&gt;"",ABS(b_BDVSA!V1343),"")</f>
        <v/>
      </c>
      <c r="W1343" s="125" t="str">
        <f>IF(AND(b_BDVSA!V1343&lt;&gt;"",b_BDVSA!V1343&lt;&gt;0)=TRUE,IF(b_BDVSA!V1343&gt;0,"D","A"),"")</f>
        <v/>
      </c>
      <c r="X1343" s="125" t="str">
        <f>IF(b_BDVSA!W1343&lt;&gt;"",ABS(b_BDVSA!W1343),"")</f>
        <v/>
      </c>
      <c r="Y1343" s="125" t="str">
        <f>IF(AND(b_BDVSA!W1343&lt;&gt;"",b_BDVSA!W1343&lt;&gt;0)=TRUE,IF(b_BDVSA!W1343&gt;0,"D","A"),"")</f>
        <v/>
      </c>
      <c r="Z1343" s="126" t="str">
        <f>IF(b_BDVSA!X1343&lt;&gt;"",ABS(b_BDVSA!X1343),"")</f>
        <v/>
      </c>
    </row>
    <row r="1344" spans="1:26">
      <c r="A1344" s="117" t="str">
        <f>IF(dati_pdc!A1340&lt;&gt;"",IF(dati_pdc!D1340=1,RIGHT(dati_pdc!A1340,dati_pdc!E1340),dati_pdc!A1340),"")</f>
        <v/>
      </c>
      <c r="B1344" s="117" t="str">
        <f>IF(dati_pdc!B1340&lt;&gt;"",dati_pdc!B1340,"")</f>
        <v/>
      </c>
      <c r="C1344" s="117" t="str">
        <f>IF(dati_pdc!C1340&lt;&gt;"",dati_pdc!C1340,"")</f>
        <v/>
      </c>
      <c r="D1344" s="117" t="str">
        <f>IF(dati_pdc!D1340&lt;&gt;"",dati_pdc!D1340,"")</f>
        <v/>
      </c>
      <c r="E1344" s="125" t="str">
        <f>IF(b_BDVSA!F1344&lt;&gt;"",ABS(b_BDVSA!F1344),"")</f>
        <v/>
      </c>
      <c r="F1344" s="125" t="str">
        <f>IF(AND(b_BDVSA!F1344&lt;&gt;"",b_BDVSA!F1344&lt;&gt;0)=TRUE,IF(b_BDVSA!F1344&gt;0,"D","A"),"")</f>
        <v/>
      </c>
      <c r="G1344" s="125" t="str">
        <f>IF(b_BDVSA!G1344&lt;&gt;"",ABS(b_BDVSA!G1344),"")</f>
        <v/>
      </c>
      <c r="H1344" s="125" t="str">
        <f>IF(AND(b_BDVSA!G1344&lt;&gt;"",b_BDVSA!G1344&lt;&gt;0)=TRUE,IF(b_BDVSA!G1344&gt;0,"D","A"),"")</f>
        <v/>
      </c>
      <c r="I1344" s="125" t="str">
        <f>IF(b_BDVSA!H1344&lt;&gt;"",ABS(b_BDVSA!H1344),"")</f>
        <v/>
      </c>
      <c r="J1344" s="125" t="str">
        <f>IF(AND(b_BDVSA!H1344&lt;&gt;"",b_BDVSA!H1344&lt;&gt;0)=TRUE,IF(b_BDVSA!H1344&gt;0,"D","A"),"")</f>
        <v/>
      </c>
      <c r="K1344" s="126" t="str">
        <f>IF(b_BDVSA!I1344&lt;&gt;"",ABS(b_BDVSA!I1344),"")</f>
        <v/>
      </c>
      <c r="L1344" s="125" t="str">
        <f>IF(b_BDVSA!L1344&lt;&gt;"",ABS(b_BDVSA!L1344),"")</f>
        <v/>
      </c>
      <c r="M1344" s="125" t="str">
        <f>IF(AND(b_BDVSA!L1344&lt;&gt;"",b_BDVSA!L1344&lt;&gt;0)=TRUE,IF(b_BDVSA!L1344&gt;0,"D","A"),"")</f>
        <v/>
      </c>
      <c r="N1344" s="125" t="str">
        <f>IF(b_BDVSA!M1344&lt;&gt;"",ABS(b_BDVSA!M1344),"")</f>
        <v/>
      </c>
      <c r="O1344" s="125" t="str">
        <f>IF(AND(b_BDVSA!M1344&lt;&gt;"",b_BDVSA!M1344&lt;&gt;0)=TRUE,IF(b_BDVSA!M1344&gt;0,"D","A"),"")</f>
        <v/>
      </c>
      <c r="P1344" s="126" t="str">
        <f>IF(b_BDVSA!N1344&lt;&gt;"",ABS(b_BDVSA!N1344),"")</f>
        <v/>
      </c>
      <c r="Q1344" s="125" t="str">
        <f>IF(b_BDVSA!Q1344&lt;&gt;"",ABS(b_BDVSA!Q1344),"")</f>
        <v/>
      </c>
      <c r="R1344" s="125" t="str">
        <f>IF(AND(b_BDVSA!Q1344&lt;&gt;"",b_BDVSA!Q1344&lt;&gt;0)=TRUE,IF(b_BDVSA!Q1344&gt;0,"D","A"),"")</f>
        <v/>
      </c>
      <c r="S1344" s="125" t="str">
        <f>IF(b_BDVSA!R1344&lt;&gt;"",ABS(b_BDVSA!R1344),"")</f>
        <v/>
      </c>
      <c r="T1344" s="125" t="str">
        <f>IF(AND(b_BDVSA!R1344&lt;&gt;"",b_BDVSA!R1344&lt;&gt;0)=TRUE,IF(b_BDVSA!R1344&gt;0,"D","A"),"")</f>
        <v/>
      </c>
      <c r="U1344" s="126" t="str">
        <f>IF(b_BDVSA!S1344&lt;&gt;"",ABS(b_BDVSA!S1344),"")</f>
        <v/>
      </c>
      <c r="V1344" s="125" t="str">
        <f>IF(b_BDVSA!V1344&lt;&gt;"",ABS(b_BDVSA!V1344),"")</f>
        <v/>
      </c>
      <c r="W1344" s="125" t="str">
        <f>IF(AND(b_BDVSA!V1344&lt;&gt;"",b_BDVSA!V1344&lt;&gt;0)=TRUE,IF(b_BDVSA!V1344&gt;0,"D","A"),"")</f>
        <v/>
      </c>
      <c r="X1344" s="125" t="str">
        <f>IF(b_BDVSA!W1344&lt;&gt;"",ABS(b_BDVSA!W1344),"")</f>
        <v/>
      </c>
      <c r="Y1344" s="125" t="str">
        <f>IF(AND(b_BDVSA!W1344&lt;&gt;"",b_BDVSA!W1344&lt;&gt;0)=TRUE,IF(b_BDVSA!W1344&gt;0,"D","A"),"")</f>
        <v/>
      </c>
      <c r="Z1344" s="126" t="str">
        <f>IF(b_BDVSA!X1344&lt;&gt;"",ABS(b_BDVSA!X1344),"")</f>
        <v/>
      </c>
    </row>
    <row r="1345" spans="1:26">
      <c r="A1345" s="117" t="str">
        <f>IF(dati_pdc!A1341&lt;&gt;"",IF(dati_pdc!D1341=1,RIGHT(dati_pdc!A1341,dati_pdc!E1341),dati_pdc!A1341),"")</f>
        <v/>
      </c>
      <c r="B1345" s="117" t="str">
        <f>IF(dati_pdc!B1341&lt;&gt;"",dati_pdc!B1341,"")</f>
        <v/>
      </c>
      <c r="C1345" s="117" t="str">
        <f>IF(dati_pdc!C1341&lt;&gt;"",dati_pdc!C1341,"")</f>
        <v/>
      </c>
      <c r="D1345" s="117" t="str">
        <f>IF(dati_pdc!D1341&lt;&gt;"",dati_pdc!D1341,"")</f>
        <v/>
      </c>
      <c r="E1345" s="125" t="str">
        <f>IF(b_BDVSA!F1345&lt;&gt;"",ABS(b_BDVSA!F1345),"")</f>
        <v/>
      </c>
      <c r="F1345" s="125" t="str">
        <f>IF(AND(b_BDVSA!F1345&lt;&gt;"",b_BDVSA!F1345&lt;&gt;0)=TRUE,IF(b_BDVSA!F1345&gt;0,"D","A"),"")</f>
        <v/>
      </c>
      <c r="G1345" s="125" t="str">
        <f>IF(b_BDVSA!G1345&lt;&gt;"",ABS(b_BDVSA!G1345),"")</f>
        <v/>
      </c>
      <c r="H1345" s="125" t="str">
        <f>IF(AND(b_BDVSA!G1345&lt;&gt;"",b_BDVSA!G1345&lt;&gt;0)=TRUE,IF(b_BDVSA!G1345&gt;0,"D","A"),"")</f>
        <v/>
      </c>
      <c r="I1345" s="125" t="str">
        <f>IF(b_BDVSA!H1345&lt;&gt;"",ABS(b_BDVSA!H1345),"")</f>
        <v/>
      </c>
      <c r="J1345" s="125" t="str">
        <f>IF(AND(b_BDVSA!H1345&lt;&gt;"",b_BDVSA!H1345&lt;&gt;0)=TRUE,IF(b_BDVSA!H1345&gt;0,"D","A"),"")</f>
        <v/>
      </c>
      <c r="K1345" s="126" t="str">
        <f>IF(b_BDVSA!I1345&lt;&gt;"",ABS(b_BDVSA!I1345),"")</f>
        <v/>
      </c>
      <c r="L1345" s="125" t="str">
        <f>IF(b_BDVSA!L1345&lt;&gt;"",ABS(b_BDVSA!L1345),"")</f>
        <v/>
      </c>
      <c r="M1345" s="125" t="str">
        <f>IF(AND(b_BDVSA!L1345&lt;&gt;"",b_BDVSA!L1345&lt;&gt;0)=TRUE,IF(b_BDVSA!L1345&gt;0,"D","A"),"")</f>
        <v/>
      </c>
      <c r="N1345" s="125" t="str">
        <f>IF(b_BDVSA!M1345&lt;&gt;"",ABS(b_BDVSA!M1345),"")</f>
        <v/>
      </c>
      <c r="O1345" s="125" t="str">
        <f>IF(AND(b_BDVSA!M1345&lt;&gt;"",b_BDVSA!M1345&lt;&gt;0)=TRUE,IF(b_BDVSA!M1345&gt;0,"D","A"),"")</f>
        <v/>
      </c>
      <c r="P1345" s="126" t="str">
        <f>IF(b_BDVSA!N1345&lt;&gt;"",ABS(b_BDVSA!N1345),"")</f>
        <v/>
      </c>
      <c r="Q1345" s="125" t="str">
        <f>IF(b_BDVSA!Q1345&lt;&gt;"",ABS(b_BDVSA!Q1345),"")</f>
        <v/>
      </c>
      <c r="R1345" s="125" t="str">
        <f>IF(AND(b_BDVSA!Q1345&lt;&gt;"",b_BDVSA!Q1345&lt;&gt;0)=TRUE,IF(b_BDVSA!Q1345&gt;0,"D","A"),"")</f>
        <v/>
      </c>
      <c r="S1345" s="125" t="str">
        <f>IF(b_BDVSA!R1345&lt;&gt;"",ABS(b_BDVSA!R1345),"")</f>
        <v/>
      </c>
      <c r="T1345" s="125" t="str">
        <f>IF(AND(b_BDVSA!R1345&lt;&gt;"",b_BDVSA!R1345&lt;&gt;0)=TRUE,IF(b_BDVSA!R1345&gt;0,"D","A"),"")</f>
        <v/>
      </c>
      <c r="U1345" s="126" t="str">
        <f>IF(b_BDVSA!S1345&lt;&gt;"",ABS(b_BDVSA!S1345),"")</f>
        <v/>
      </c>
      <c r="V1345" s="125" t="str">
        <f>IF(b_BDVSA!V1345&lt;&gt;"",ABS(b_BDVSA!V1345),"")</f>
        <v/>
      </c>
      <c r="W1345" s="125" t="str">
        <f>IF(AND(b_BDVSA!V1345&lt;&gt;"",b_BDVSA!V1345&lt;&gt;0)=TRUE,IF(b_BDVSA!V1345&gt;0,"D","A"),"")</f>
        <v/>
      </c>
      <c r="X1345" s="125" t="str">
        <f>IF(b_BDVSA!W1345&lt;&gt;"",ABS(b_BDVSA!W1345),"")</f>
        <v/>
      </c>
      <c r="Y1345" s="125" t="str">
        <f>IF(AND(b_BDVSA!W1345&lt;&gt;"",b_BDVSA!W1345&lt;&gt;0)=TRUE,IF(b_BDVSA!W1345&gt;0,"D","A"),"")</f>
        <v/>
      </c>
      <c r="Z1345" s="126" t="str">
        <f>IF(b_BDVSA!X1345&lt;&gt;"",ABS(b_BDVSA!X1345),"")</f>
        <v/>
      </c>
    </row>
    <row r="1346" spans="1:26">
      <c r="A1346" s="117" t="str">
        <f>IF(dati_pdc!A1342&lt;&gt;"",IF(dati_pdc!D1342=1,RIGHT(dati_pdc!A1342,dati_pdc!E1342),dati_pdc!A1342),"")</f>
        <v/>
      </c>
      <c r="B1346" s="117" t="str">
        <f>IF(dati_pdc!B1342&lt;&gt;"",dati_pdc!B1342,"")</f>
        <v/>
      </c>
      <c r="C1346" s="117" t="str">
        <f>IF(dati_pdc!C1342&lt;&gt;"",dati_pdc!C1342,"")</f>
        <v/>
      </c>
      <c r="D1346" s="117" t="str">
        <f>IF(dati_pdc!D1342&lt;&gt;"",dati_pdc!D1342,"")</f>
        <v/>
      </c>
      <c r="E1346" s="125" t="str">
        <f>IF(b_BDVSA!F1346&lt;&gt;"",ABS(b_BDVSA!F1346),"")</f>
        <v/>
      </c>
      <c r="F1346" s="125" t="str">
        <f>IF(AND(b_BDVSA!F1346&lt;&gt;"",b_BDVSA!F1346&lt;&gt;0)=TRUE,IF(b_BDVSA!F1346&gt;0,"D","A"),"")</f>
        <v/>
      </c>
      <c r="G1346" s="125" t="str">
        <f>IF(b_BDVSA!G1346&lt;&gt;"",ABS(b_BDVSA!G1346),"")</f>
        <v/>
      </c>
      <c r="H1346" s="125" t="str">
        <f>IF(AND(b_BDVSA!G1346&lt;&gt;"",b_BDVSA!G1346&lt;&gt;0)=TRUE,IF(b_BDVSA!G1346&gt;0,"D","A"),"")</f>
        <v/>
      </c>
      <c r="I1346" s="125" t="str">
        <f>IF(b_BDVSA!H1346&lt;&gt;"",ABS(b_BDVSA!H1346),"")</f>
        <v/>
      </c>
      <c r="J1346" s="125" t="str">
        <f>IF(AND(b_BDVSA!H1346&lt;&gt;"",b_BDVSA!H1346&lt;&gt;0)=TRUE,IF(b_BDVSA!H1346&gt;0,"D","A"),"")</f>
        <v/>
      </c>
      <c r="K1346" s="126" t="str">
        <f>IF(b_BDVSA!I1346&lt;&gt;"",ABS(b_BDVSA!I1346),"")</f>
        <v/>
      </c>
      <c r="L1346" s="125" t="str">
        <f>IF(b_BDVSA!L1346&lt;&gt;"",ABS(b_BDVSA!L1346),"")</f>
        <v/>
      </c>
      <c r="M1346" s="125" t="str">
        <f>IF(AND(b_BDVSA!L1346&lt;&gt;"",b_BDVSA!L1346&lt;&gt;0)=TRUE,IF(b_BDVSA!L1346&gt;0,"D","A"),"")</f>
        <v/>
      </c>
      <c r="N1346" s="125" t="str">
        <f>IF(b_BDVSA!M1346&lt;&gt;"",ABS(b_BDVSA!M1346),"")</f>
        <v/>
      </c>
      <c r="O1346" s="125" t="str">
        <f>IF(AND(b_BDVSA!M1346&lt;&gt;"",b_BDVSA!M1346&lt;&gt;0)=TRUE,IF(b_BDVSA!M1346&gt;0,"D","A"),"")</f>
        <v/>
      </c>
      <c r="P1346" s="126" t="str">
        <f>IF(b_BDVSA!N1346&lt;&gt;"",ABS(b_BDVSA!N1346),"")</f>
        <v/>
      </c>
      <c r="Q1346" s="125" t="str">
        <f>IF(b_BDVSA!Q1346&lt;&gt;"",ABS(b_BDVSA!Q1346),"")</f>
        <v/>
      </c>
      <c r="R1346" s="125" t="str">
        <f>IF(AND(b_BDVSA!Q1346&lt;&gt;"",b_BDVSA!Q1346&lt;&gt;0)=TRUE,IF(b_BDVSA!Q1346&gt;0,"D","A"),"")</f>
        <v/>
      </c>
      <c r="S1346" s="125" t="str">
        <f>IF(b_BDVSA!R1346&lt;&gt;"",ABS(b_BDVSA!R1346),"")</f>
        <v/>
      </c>
      <c r="T1346" s="125" t="str">
        <f>IF(AND(b_BDVSA!R1346&lt;&gt;"",b_BDVSA!R1346&lt;&gt;0)=TRUE,IF(b_BDVSA!R1346&gt;0,"D","A"),"")</f>
        <v/>
      </c>
      <c r="U1346" s="126" t="str">
        <f>IF(b_BDVSA!S1346&lt;&gt;"",ABS(b_BDVSA!S1346),"")</f>
        <v/>
      </c>
      <c r="V1346" s="125" t="str">
        <f>IF(b_BDVSA!V1346&lt;&gt;"",ABS(b_BDVSA!V1346),"")</f>
        <v/>
      </c>
      <c r="W1346" s="125" t="str">
        <f>IF(AND(b_BDVSA!V1346&lt;&gt;"",b_BDVSA!V1346&lt;&gt;0)=TRUE,IF(b_BDVSA!V1346&gt;0,"D","A"),"")</f>
        <v/>
      </c>
      <c r="X1346" s="125" t="str">
        <f>IF(b_BDVSA!W1346&lt;&gt;"",ABS(b_BDVSA!W1346),"")</f>
        <v/>
      </c>
      <c r="Y1346" s="125" t="str">
        <f>IF(AND(b_BDVSA!W1346&lt;&gt;"",b_BDVSA!W1346&lt;&gt;0)=TRUE,IF(b_BDVSA!W1346&gt;0,"D","A"),"")</f>
        <v/>
      </c>
      <c r="Z1346" s="126" t="str">
        <f>IF(b_BDVSA!X1346&lt;&gt;"",ABS(b_BDVSA!X1346),"")</f>
        <v/>
      </c>
    </row>
    <row r="1347" spans="1:26">
      <c r="A1347" s="117" t="str">
        <f>IF(dati_pdc!A1343&lt;&gt;"",IF(dati_pdc!D1343=1,RIGHT(dati_pdc!A1343,dati_pdc!E1343),dati_pdc!A1343),"")</f>
        <v/>
      </c>
      <c r="B1347" s="117" t="str">
        <f>IF(dati_pdc!B1343&lt;&gt;"",dati_pdc!B1343,"")</f>
        <v/>
      </c>
      <c r="C1347" s="117" t="str">
        <f>IF(dati_pdc!C1343&lt;&gt;"",dati_pdc!C1343,"")</f>
        <v/>
      </c>
      <c r="D1347" s="117" t="str">
        <f>IF(dati_pdc!D1343&lt;&gt;"",dati_pdc!D1343,"")</f>
        <v/>
      </c>
      <c r="E1347" s="125" t="str">
        <f>IF(b_BDVSA!F1347&lt;&gt;"",ABS(b_BDVSA!F1347),"")</f>
        <v/>
      </c>
      <c r="F1347" s="125" t="str">
        <f>IF(AND(b_BDVSA!F1347&lt;&gt;"",b_BDVSA!F1347&lt;&gt;0)=TRUE,IF(b_BDVSA!F1347&gt;0,"D","A"),"")</f>
        <v/>
      </c>
      <c r="G1347" s="125" t="str">
        <f>IF(b_BDVSA!G1347&lt;&gt;"",ABS(b_BDVSA!G1347),"")</f>
        <v/>
      </c>
      <c r="H1347" s="125" t="str">
        <f>IF(AND(b_BDVSA!G1347&lt;&gt;"",b_BDVSA!G1347&lt;&gt;0)=TRUE,IF(b_BDVSA!G1347&gt;0,"D","A"),"")</f>
        <v/>
      </c>
      <c r="I1347" s="125" t="str">
        <f>IF(b_BDVSA!H1347&lt;&gt;"",ABS(b_BDVSA!H1347),"")</f>
        <v/>
      </c>
      <c r="J1347" s="125" t="str">
        <f>IF(AND(b_BDVSA!H1347&lt;&gt;"",b_BDVSA!H1347&lt;&gt;0)=TRUE,IF(b_BDVSA!H1347&gt;0,"D","A"),"")</f>
        <v/>
      </c>
      <c r="K1347" s="126" t="str">
        <f>IF(b_BDVSA!I1347&lt;&gt;"",ABS(b_BDVSA!I1347),"")</f>
        <v/>
      </c>
      <c r="L1347" s="125" t="str">
        <f>IF(b_BDVSA!L1347&lt;&gt;"",ABS(b_BDVSA!L1347),"")</f>
        <v/>
      </c>
      <c r="M1347" s="125" t="str">
        <f>IF(AND(b_BDVSA!L1347&lt;&gt;"",b_BDVSA!L1347&lt;&gt;0)=TRUE,IF(b_BDVSA!L1347&gt;0,"D","A"),"")</f>
        <v/>
      </c>
      <c r="N1347" s="125" t="str">
        <f>IF(b_BDVSA!M1347&lt;&gt;"",ABS(b_BDVSA!M1347),"")</f>
        <v/>
      </c>
      <c r="O1347" s="125" t="str">
        <f>IF(AND(b_BDVSA!M1347&lt;&gt;"",b_BDVSA!M1347&lt;&gt;0)=TRUE,IF(b_BDVSA!M1347&gt;0,"D","A"),"")</f>
        <v/>
      </c>
      <c r="P1347" s="126" t="str">
        <f>IF(b_BDVSA!N1347&lt;&gt;"",ABS(b_BDVSA!N1347),"")</f>
        <v/>
      </c>
      <c r="Q1347" s="125" t="str">
        <f>IF(b_BDVSA!Q1347&lt;&gt;"",ABS(b_BDVSA!Q1347),"")</f>
        <v/>
      </c>
      <c r="R1347" s="125" t="str">
        <f>IF(AND(b_BDVSA!Q1347&lt;&gt;"",b_BDVSA!Q1347&lt;&gt;0)=TRUE,IF(b_BDVSA!Q1347&gt;0,"D","A"),"")</f>
        <v/>
      </c>
      <c r="S1347" s="125" t="str">
        <f>IF(b_BDVSA!R1347&lt;&gt;"",ABS(b_BDVSA!R1347),"")</f>
        <v/>
      </c>
      <c r="T1347" s="125" t="str">
        <f>IF(AND(b_BDVSA!R1347&lt;&gt;"",b_BDVSA!R1347&lt;&gt;0)=TRUE,IF(b_BDVSA!R1347&gt;0,"D","A"),"")</f>
        <v/>
      </c>
      <c r="U1347" s="126" t="str">
        <f>IF(b_BDVSA!S1347&lt;&gt;"",ABS(b_BDVSA!S1347),"")</f>
        <v/>
      </c>
      <c r="V1347" s="125" t="str">
        <f>IF(b_BDVSA!V1347&lt;&gt;"",ABS(b_BDVSA!V1347),"")</f>
        <v/>
      </c>
      <c r="W1347" s="125" t="str">
        <f>IF(AND(b_BDVSA!V1347&lt;&gt;"",b_BDVSA!V1347&lt;&gt;0)=TRUE,IF(b_BDVSA!V1347&gt;0,"D","A"),"")</f>
        <v/>
      </c>
      <c r="X1347" s="125" t="str">
        <f>IF(b_BDVSA!W1347&lt;&gt;"",ABS(b_BDVSA!W1347),"")</f>
        <v/>
      </c>
      <c r="Y1347" s="125" t="str">
        <f>IF(AND(b_BDVSA!W1347&lt;&gt;"",b_BDVSA!W1347&lt;&gt;0)=TRUE,IF(b_BDVSA!W1347&gt;0,"D","A"),"")</f>
        <v/>
      </c>
      <c r="Z1347" s="126" t="str">
        <f>IF(b_BDVSA!X1347&lt;&gt;"",ABS(b_BDVSA!X1347),"")</f>
        <v/>
      </c>
    </row>
    <row r="1348" spans="1:26">
      <c r="A1348" s="117" t="str">
        <f>IF(dati_pdc!A1344&lt;&gt;"",IF(dati_pdc!D1344=1,RIGHT(dati_pdc!A1344,dati_pdc!E1344),dati_pdc!A1344),"")</f>
        <v/>
      </c>
      <c r="B1348" s="117" t="str">
        <f>IF(dati_pdc!B1344&lt;&gt;"",dati_pdc!B1344,"")</f>
        <v/>
      </c>
      <c r="C1348" s="117" t="str">
        <f>IF(dati_pdc!C1344&lt;&gt;"",dati_pdc!C1344,"")</f>
        <v/>
      </c>
      <c r="D1348" s="117" t="str">
        <f>IF(dati_pdc!D1344&lt;&gt;"",dati_pdc!D1344,"")</f>
        <v/>
      </c>
      <c r="E1348" s="125" t="str">
        <f>IF(b_BDVSA!F1348&lt;&gt;"",ABS(b_BDVSA!F1348),"")</f>
        <v/>
      </c>
      <c r="F1348" s="125" t="str">
        <f>IF(AND(b_BDVSA!F1348&lt;&gt;"",b_BDVSA!F1348&lt;&gt;0)=TRUE,IF(b_BDVSA!F1348&gt;0,"D","A"),"")</f>
        <v/>
      </c>
      <c r="G1348" s="125" t="str">
        <f>IF(b_BDVSA!G1348&lt;&gt;"",ABS(b_BDVSA!G1348),"")</f>
        <v/>
      </c>
      <c r="H1348" s="125" t="str">
        <f>IF(AND(b_BDVSA!G1348&lt;&gt;"",b_BDVSA!G1348&lt;&gt;0)=TRUE,IF(b_BDVSA!G1348&gt;0,"D","A"),"")</f>
        <v/>
      </c>
      <c r="I1348" s="125" t="str">
        <f>IF(b_BDVSA!H1348&lt;&gt;"",ABS(b_BDVSA!H1348),"")</f>
        <v/>
      </c>
      <c r="J1348" s="125" t="str">
        <f>IF(AND(b_BDVSA!H1348&lt;&gt;"",b_BDVSA!H1348&lt;&gt;0)=TRUE,IF(b_BDVSA!H1348&gt;0,"D","A"),"")</f>
        <v/>
      </c>
      <c r="K1348" s="126" t="str">
        <f>IF(b_BDVSA!I1348&lt;&gt;"",ABS(b_BDVSA!I1348),"")</f>
        <v/>
      </c>
      <c r="L1348" s="125" t="str">
        <f>IF(b_BDVSA!L1348&lt;&gt;"",ABS(b_BDVSA!L1348),"")</f>
        <v/>
      </c>
      <c r="M1348" s="125" t="str">
        <f>IF(AND(b_BDVSA!L1348&lt;&gt;"",b_BDVSA!L1348&lt;&gt;0)=TRUE,IF(b_BDVSA!L1348&gt;0,"D","A"),"")</f>
        <v/>
      </c>
      <c r="N1348" s="125" t="str">
        <f>IF(b_BDVSA!M1348&lt;&gt;"",ABS(b_BDVSA!M1348),"")</f>
        <v/>
      </c>
      <c r="O1348" s="125" t="str">
        <f>IF(AND(b_BDVSA!M1348&lt;&gt;"",b_BDVSA!M1348&lt;&gt;0)=TRUE,IF(b_BDVSA!M1348&gt;0,"D","A"),"")</f>
        <v/>
      </c>
      <c r="P1348" s="126" t="str">
        <f>IF(b_BDVSA!N1348&lt;&gt;"",ABS(b_BDVSA!N1348),"")</f>
        <v/>
      </c>
      <c r="Q1348" s="125" t="str">
        <f>IF(b_BDVSA!Q1348&lt;&gt;"",ABS(b_BDVSA!Q1348),"")</f>
        <v/>
      </c>
      <c r="R1348" s="125" t="str">
        <f>IF(AND(b_BDVSA!Q1348&lt;&gt;"",b_BDVSA!Q1348&lt;&gt;0)=TRUE,IF(b_BDVSA!Q1348&gt;0,"D","A"),"")</f>
        <v/>
      </c>
      <c r="S1348" s="125" t="str">
        <f>IF(b_BDVSA!R1348&lt;&gt;"",ABS(b_BDVSA!R1348),"")</f>
        <v/>
      </c>
      <c r="T1348" s="125" t="str">
        <f>IF(AND(b_BDVSA!R1348&lt;&gt;"",b_BDVSA!R1348&lt;&gt;0)=TRUE,IF(b_BDVSA!R1348&gt;0,"D","A"),"")</f>
        <v/>
      </c>
      <c r="U1348" s="126" t="str">
        <f>IF(b_BDVSA!S1348&lt;&gt;"",ABS(b_BDVSA!S1348),"")</f>
        <v/>
      </c>
      <c r="V1348" s="125" t="str">
        <f>IF(b_BDVSA!V1348&lt;&gt;"",ABS(b_BDVSA!V1348),"")</f>
        <v/>
      </c>
      <c r="W1348" s="125" t="str">
        <f>IF(AND(b_BDVSA!V1348&lt;&gt;"",b_BDVSA!V1348&lt;&gt;0)=TRUE,IF(b_BDVSA!V1348&gt;0,"D","A"),"")</f>
        <v/>
      </c>
      <c r="X1348" s="125" t="str">
        <f>IF(b_BDVSA!W1348&lt;&gt;"",ABS(b_BDVSA!W1348),"")</f>
        <v/>
      </c>
      <c r="Y1348" s="125" t="str">
        <f>IF(AND(b_BDVSA!W1348&lt;&gt;"",b_BDVSA!W1348&lt;&gt;0)=TRUE,IF(b_BDVSA!W1348&gt;0,"D","A"),"")</f>
        <v/>
      </c>
      <c r="Z1348" s="126" t="str">
        <f>IF(b_BDVSA!X1348&lt;&gt;"",ABS(b_BDVSA!X1348),"")</f>
        <v/>
      </c>
    </row>
    <row r="1349" spans="1:26">
      <c r="A1349" s="117" t="str">
        <f>IF(dati_pdc!A1345&lt;&gt;"",IF(dati_pdc!D1345=1,RIGHT(dati_pdc!A1345,dati_pdc!E1345),dati_pdc!A1345),"")</f>
        <v/>
      </c>
      <c r="B1349" s="117" t="str">
        <f>IF(dati_pdc!B1345&lt;&gt;"",dati_pdc!B1345,"")</f>
        <v/>
      </c>
      <c r="C1349" s="117" t="str">
        <f>IF(dati_pdc!C1345&lt;&gt;"",dati_pdc!C1345,"")</f>
        <v/>
      </c>
      <c r="D1349" s="117" t="str">
        <f>IF(dati_pdc!D1345&lt;&gt;"",dati_pdc!D1345,"")</f>
        <v/>
      </c>
      <c r="E1349" s="125" t="str">
        <f>IF(b_BDVSA!F1349&lt;&gt;"",ABS(b_BDVSA!F1349),"")</f>
        <v/>
      </c>
      <c r="F1349" s="125" t="str">
        <f>IF(AND(b_BDVSA!F1349&lt;&gt;"",b_BDVSA!F1349&lt;&gt;0)=TRUE,IF(b_BDVSA!F1349&gt;0,"D","A"),"")</f>
        <v/>
      </c>
      <c r="G1349" s="125" t="str">
        <f>IF(b_BDVSA!G1349&lt;&gt;"",ABS(b_BDVSA!G1349),"")</f>
        <v/>
      </c>
      <c r="H1349" s="125" t="str">
        <f>IF(AND(b_BDVSA!G1349&lt;&gt;"",b_BDVSA!G1349&lt;&gt;0)=TRUE,IF(b_BDVSA!G1349&gt;0,"D","A"),"")</f>
        <v/>
      </c>
      <c r="I1349" s="125" t="str">
        <f>IF(b_BDVSA!H1349&lt;&gt;"",ABS(b_BDVSA!H1349),"")</f>
        <v/>
      </c>
      <c r="J1349" s="125" t="str">
        <f>IF(AND(b_BDVSA!H1349&lt;&gt;"",b_BDVSA!H1349&lt;&gt;0)=TRUE,IF(b_BDVSA!H1349&gt;0,"D","A"),"")</f>
        <v/>
      </c>
      <c r="K1349" s="126" t="str">
        <f>IF(b_BDVSA!I1349&lt;&gt;"",ABS(b_BDVSA!I1349),"")</f>
        <v/>
      </c>
      <c r="L1349" s="125" t="str">
        <f>IF(b_BDVSA!L1349&lt;&gt;"",ABS(b_BDVSA!L1349),"")</f>
        <v/>
      </c>
      <c r="M1349" s="125" t="str">
        <f>IF(AND(b_BDVSA!L1349&lt;&gt;"",b_BDVSA!L1349&lt;&gt;0)=TRUE,IF(b_BDVSA!L1349&gt;0,"D","A"),"")</f>
        <v/>
      </c>
      <c r="N1349" s="125" t="str">
        <f>IF(b_BDVSA!M1349&lt;&gt;"",ABS(b_BDVSA!M1349),"")</f>
        <v/>
      </c>
      <c r="O1349" s="125" t="str">
        <f>IF(AND(b_BDVSA!M1349&lt;&gt;"",b_BDVSA!M1349&lt;&gt;0)=TRUE,IF(b_BDVSA!M1349&gt;0,"D","A"),"")</f>
        <v/>
      </c>
      <c r="P1349" s="126" t="str">
        <f>IF(b_BDVSA!N1349&lt;&gt;"",ABS(b_BDVSA!N1349),"")</f>
        <v/>
      </c>
      <c r="Q1349" s="125" t="str">
        <f>IF(b_BDVSA!Q1349&lt;&gt;"",ABS(b_BDVSA!Q1349),"")</f>
        <v/>
      </c>
      <c r="R1349" s="125" t="str">
        <f>IF(AND(b_BDVSA!Q1349&lt;&gt;"",b_BDVSA!Q1349&lt;&gt;0)=TRUE,IF(b_BDVSA!Q1349&gt;0,"D","A"),"")</f>
        <v/>
      </c>
      <c r="S1349" s="125" t="str">
        <f>IF(b_BDVSA!R1349&lt;&gt;"",ABS(b_BDVSA!R1349),"")</f>
        <v/>
      </c>
      <c r="T1349" s="125" t="str">
        <f>IF(AND(b_BDVSA!R1349&lt;&gt;"",b_BDVSA!R1349&lt;&gt;0)=TRUE,IF(b_BDVSA!R1349&gt;0,"D","A"),"")</f>
        <v/>
      </c>
      <c r="U1349" s="126" t="str">
        <f>IF(b_BDVSA!S1349&lt;&gt;"",ABS(b_BDVSA!S1349),"")</f>
        <v/>
      </c>
      <c r="V1349" s="125" t="str">
        <f>IF(b_BDVSA!V1349&lt;&gt;"",ABS(b_BDVSA!V1349),"")</f>
        <v/>
      </c>
      <c r="W1349" s="125" t="str">
        <f>IF(AND(b_BDVSA!V1349&lt;&gt;"",b_BDVSA!V1349&lt;&gt;0)=TRUE,IF(b_BDVSA!V1349&gt;0,"D","A"),"")</f>
        <v/>
      </c>
      <c r="X1349" s="125" t="str">
        <f>IF(b_BDVSA!W1349&lt;&gt;"",ABS(b_BDVSA!W1349),"")</f>
        <v/>
      </c>
      <c r="Y1349" s="125" t="str">
        <f>IF(AND(b_BDVSA!W1349&lt;&gt;"",b_BDVSA!W1349&lt;&gt;0)=TRUE,IF(b_BDVSA!W1349&gt;0,"D","A"),"")</f>
        <v/>
      </c>
      <c r="Z1349" s="126" t="str">
        <f>IF(b_BDVSA!X1349&lt;&gt;"",ABS(b_BDVSA!X1349),"")</f>
        <v/>
      </c>
    </row>
    <row r="1350" spans="1:26">
      <c r="A1350" s="117" t="str">
        <f>IF(dati_pdc!A1346&lt;&gt;"",IF(dati_pdc!D1346=1,RIGHT(dati_pdc!A1346,dati_pdc!E1346),dati_pdc!A1346),"")</f>
        <v/>
      </c>
      <c r="B1350" s="117" t="str">
        <f>IF(dati_pdc!B1346&lt;&gt;"",dati_pdc!B1346,"")</f>
        <v/>
      </c>
      <c r="C1350" s="117" t="str">
        <f>IF(dati_pdc!C1346&lt;&gt;"",dati_pdc!C1346,"")</f>
        <v/>
      </c>
      <c r="D1350" s="117" t="str">
        <f>IF(dati_pdc!D1346&lt;&gt;"",dati_pdc!D1346,"")</f>
        <v/>
      </c>
      <c r="E1350" s="125" t="str">
        <f>IF(b_BDVSA!F1350&lt;&gt;"",ABS(b_BDVSA!F1350),"")</f>
        <v/>
      </c>
      <c r="F1350" s="125" t="str">
        <f>IF(AND(b_BDVSA!F1350&lt;&gt;"",b_BDVSA!F1350&lt;&gt;0)=TRUE,IF(b_BDVSA!F1350&gt;0,"D","A"),"")</f>
        <v/>
      </c>
      <c r="G1350" s="125" t="str">
        <f>IF(b_BDVSA!G1350&lt;&gt;"",ABS(b_BDVSA!G1350),"")</f>
        <v/>
      </c>
      <c r="H1350" s="125" t="str">
        <f>IF(AND(b_BDVSA!G1350&lt;&gt;"",b_BDVSA!G1350&lt;&gt;0)=TRUE,IF(b_BDVSA!G1350&gt;0,"D","A"),"")</f>
        <v/>
      </c>
      <c r="I1350" s="125" t="str">
        <f>IF(b_BDVSA!H1350&lt;&gt;"",ABS(b_BDVSA!H1350),"")</f>
        <v/>
      </c>
      <c r="J1350" s="125" t="str">
        <f>IF(AND(b_BDVSA!H1350&lt;&gt;"",b_BDVSA!H1350&lt;&gt;0)=TRUE,IF(b_BDVSA!H1350&gt;0,"D","A"),"")</f>
        <v/>
      </c>
      <c r="K1350" s="126" t="str">
        <f>IF(b_BDVSA!I1350&lt;&gt;"",ABS(b_BDVSA!I1350),"")</f>
        <v/>
      </c>
      <c r="L1350" s="125" t="str">
        <f>IF(b_BDVSA!L1350&lt;&gt;"",ABS(b_BDVSA!L1350),"")</f>
        <v/>
      </c>
      <c r="M1350" s="125" t="str">
        <f>IF(AND(b_BDVSA!L1350&lt;&gt;"",b_BDVSA!L1350&lt;&gt;0)=TRUE,IF(b_BDVSA!L1350&gt;0,"D","A"),"")</f>
        <v/>
      </c>
      <c r="N1350" s="125" t="str">
        <f>IF(b_BDVSA!M1350&lt;&gt;"",ABS(b_BDVSA!M1350),"")</f>
        <v/>
      </c>
      <c r="O1350" s="125" t="str">
        <f>IF(AND(b_BDVSA!M1350&lt;&gt;"",b_BDVSA!M1350&lt;&gt;0)=TRUE,IF(b_BDVSA!M1350&gt;0,"D","A"),"")</f>
        <v/>
      </c>
      <c r="P1350" s="126" t="str">
        <f>IF(b_BDVSA!N1350&lt;&gt;"",ABS(b_BDVSA!N1350),"")</f>
        <v/>
      </c>
      <c r="Q1350" s="125" t="str">
        <f>IF(b_BDVSA!Q1350&lt;&gt;"",ABS(b_BDVSA!Q1350),"")</f>
        <v/>
      </c>
      <c r="R1350" s="125" t="str">
        <f>IF(AND(b_BDVSA!Q1350&lt;&gt;"",b_BDVSA!Q1350&lt;&gt;0)=TRUE,IF(b_BDVSA!Q1350&gt;0,"D","A"),"")</f>
        <v/>
      </c>
      <c r="S1350" s="125" t="str">
        <f>IF(b_BDVSA!R1350&lt;&gt;"",ABS(b_BDVSA!R1350),"")</f>
        <v/>
      </c>
      <c r="T1350" s="125" t="str">
        <f>IF(AND(b_BDVSA!R1350&lt;&gt;"",b_BDVSA!R1350&lt;&gt;0)=TRUE,IF(b_BDVSA!R1350&gt;0,"D","A"),"")</f>
        <v/>
      </c>
      <c r="U1350" s="126" t="str">
        <f>IF(b_BDVSA!S1350&lt;&gt;"",ABS(b_BDVSA!S1350),"")</f>
        <v/>
      </c>
      <c r="V1350" s="125" t="str">
        <f>IF(b_BDVSA!V1350&lt;&gt;"",ABS(b_BDVSA!V1350),"")</f>
        <v/>
      </c>
      <c r="W1350" s="125" t="str">
        <f>IF(AND(b_BDVSA!V1350&lt;&gt;"",b_BDVSA!V1350&lt;&gt;0)=TRUE,IF(b_BDVSA!V1350&gt;0,"D","A"),"")</f>
        <v/>
      </c>
      <c r="X1350" s="125" t="str">
        <f>IF(b_BDVSA!W1350&lt;&gt;"",ABS(b_BDVSA!W1350),"")</f>
        <v/>
      </c>
      <c r="Y1350" s="125" t="str">
        <f>IF(AND(b_BDVSA!W1350&lt;&gt;"",b_BDVSA!W1350&lt;&gt;0)=TRUE,IF(b_BDVSA!W1350&gt;0,"D","A"),"")</f>
        <v/>
      </c>
      <c r="Z1350" s="126" t="str">
        <f>IF(b_BDVSA!X1350&lt;&gt;"",ABS(b_BDVSA!X1350),"")</f>
        <v/>
      </c>
    </row>
    <row r="1351" spans="1:26">
      <c r="A1351" s="117" t="str">
        <f>IF(dati_pdc!A1347&lt;&gt;"",IF(dati_pdc!D1347=1,RIGHT(dati_pdc!A1347,dati_pdc!E1347),dati_pdc!A1347),"")</f>
        <v/>
      </c>
      <c r="B1351" s="117" t="str">
        <f>IF(dati_pdc!B1347&lt;&gt;"",dati_pdc!B1347,"")</f>
        <v/>
      </c>
      <c r="C1351" s="117" t="str">
        <f>IF(dati_pdc!C1347&lt;&gt;"",dati_pdc!C1347,"")</f>
        <v/>
      </c>
      <c r="D1351" s="117" t="str">
        <f>IF(dati_pdc!D1347&lt;&gt;"",dati_pdc!D1347,"")</f>
        <v/>
      </c>
      <c r="E1351" s="125" t="str">
        <f>IF(b_BDVSA!F1351&lt;&gt;"",ABS(b_BDVSA!F1351),"")</f>
        <v/>
      </c>
      <c r="F1351" s="125" t="str">
        <f>IF(AND(b_BDVSA!F1351&lt;&gt;"",b_BDVSA!F1351&lt;&gt;0)=TRUE,IF(b_BDVSA!F1351&gt;0,"D","A"),"")</f>
        <v/>
      </c>
      <c r="G1351" s="125" t="str">
        <f>IF(b_BDVSA!G1351&lt;&gt;"",ABS(b_BDVSA!G1351),"")</f>
        <v/>
      </c>
      <c r="H1351" s="125" t="str">
        <f>IF(AND(b_BDVSA!G1351&lt;&gt;"",b_BDVSA!G1351&lt;&gt;0)=TRUE,IF(b_BDVSA!G1351&gt;0,"D","A"),"")</f>
        <v/>
      </c>
      <c r="I1351" s="125" t="str">
        <f>IF(b_BDVSA!H1351&lt;&gt;"",ABS(b_BDVSA!H1351),"")</f>
        <v/>
      </c>
      <c r="J1351" s="125" t="str">
        <f>IF(AND(b_BDVSA!H1351&lt;&gt;"",b_BDVSA!H1351&lt;&gt;0)=TRUE,IF(b_BDVSA!H1351&gt;0,"D","A"),"")</f>
        <v/>
      </c>
      <c r="K1351" s="126" t="str">
        <f>IF(b_BDVSA!I1351&lt;&gt;"",ABS(b_BDVSA!I1351),"")</f>
        <v/>
      </c>
      <c r="L1351" s="125" t="str">
        <f>IF(b_BDVSA!L1351&lt;&gt;"",ABS(b_BDVSA!L1351),"")</f>
        <v/>
      </c>
      <c r="M1351" s="125" t="str">
        <f>IF(AND(b_BDVSA!L1351&lt;&gt;"",b_BDVSA!L1351&lt;&gt;0)=TRUE,IF(b_BDVSA!L1351&gt;0,"D","A"),"")</f>
        <v/>
      </c>
      <c r="N1351" s="125" t="str">
        <f>IF(b_BDVSA!M1351&lt;&gt;"",ABS(b_BDVSA!M1351),"")</f>
        <v/>
      </c>
      <c r="O1351" s="125" t="str">
        <f>IF(AND(b_BDVSA!M1351&lt;&gt;"",b_BDVSA!M1351&lt;&gt;0)=TRUE,IF(b_BDVSA!M1351&gt;0,"D","A"),"")</f>
        <v/>
      </c>
      <c r="P1351" s="126" t="str">
        <f>IF(b_BDVSA!N1351&lt;&gt;"",ABS(b_BDVSA!N1351),"")</f>
        <v/>
      </c>
      <c r="Q1351" s="125" t="str">
        <f>IF(b_BDVSA!Q1351&lt;&gt;"",ABS(b_BDVSA!Q1351),"")</f>
        <v/>
      </c>
      <c r="R1351" s="125" t="str">
        <f>IF(AND(b_BDVSA!Q1351&lt;&gt;"",b_BDVSA!Q1351&lt;&gt;0)=TRUE,IF(b_BDVSA!Q1351&gt;0,"D","A"),"")</f>
        <v/>
      </c>
      <c r="S1351" s="125" t="str">
        <f>IF(b_BDVSA!R1351&lt;&gt;"",ABS(b_BDVSA!R1351),"")</f>
        <v/>
      </c>
      <c r="T1351" s="125" t="str">
        <f>IF(AND(b_BDVSA!R1351&lt;&gt;"",b_BDVSA!R1351&lt;&gt;0)=TRUE,IF(b_BDVSA!R1351&gt;0,"D","A"),"")</f>
        <v/>
      </c>
      <c r="U1351" s="126" t="str">
        <f>IF(b_BDVSA!S1351&lt;&gt;"",ABS(b_BDVSA!S1351),"")</f>
        <v/>
      </c>
      <c r="V1351" s="125" t="str">
        <f>IF(b_BDVSA!V1351&lt;&gt;"",ABS(b_BDVSA!V1351),"")</f>
        <v/>
      </c>
      <c r="W1351" s="125" t="str">
        <f>IF(AND(b_BDVSA!V1351&lt;&gt;"",b_BDVSA!V1351&lt;&gt;0)=TRUE,IF(b_BDVSA!V1351&gt;0,"D","A"),"")</f>
        <v/>
      </c>
      <c r="X1351" s="125" t="str">
        <f>IF(b_BDVSA!W1351&lt;&gt;"",ABS(b_BDVSA!W1351),"")</f>
        <v/>
      </c>
      <c r="Y1351" s="125" t="str">
        <f>IF(AND(b_BDVSA!W1351&lt;&gt;"",b_BDVSA!W1351&lt;&gt;0)=TRUE,IF(b_BDVSA!W1351&gt;0,"D","A"),"")</f>
        <v/>
      </c>
      <c r="Z1351" s="126" t="str">
        <f>IF(b_BDVSA!X1351&lt;&gt;"",ABS(b_BDVSA!X1351),"")</f>
        <v/>
      </c>
    </row>
    <row r="1352" spans="1:26">
      <c r="A1352" s="117" t="str">
        <f>IF(dati_pdc!A1348&lt;&gt;"",IF(dati_pdc!D1348=1,RIGHT(dati_pdc!A1348,dati_pdc!E1348),dati_pdc!A1348),"")</f>
        <v/>
      </c>
      <c r="B1352" s="117" t="str">
        <f>IF(dati_pdc!B1348&lt;&gt;"",dati_pdc!B1348,"")</f>
        <v/>
      </c>
      <c r="C1352" s="117" t="str">
        <f>IF(dati_pdc!C1348&lt;&gt;"",dati_pdc!C1348,"")</f>
        <v/>
      </c>
      <c r="D1352" s="117" t="str">
        <f>IF(dati_pdc!D1348&lt;&gt;"",dati_pdc!D1348,"")</f>
        <v/>
      </c>
      <c r="E1352" s="125" t="str">
        <f>IF(b_BDVSA!F1352&lt;&gt;"",ABS(b_BDVSA!F1352),"")</f>
        <v/>
      </c>
      <c r="F1352" s="125" t="str">
        <f>IF(AND(b_BDVSA!F1352&lt;&gt;"",b_BDVSA!F1352&lt;&gt;0)=TRUE,IF(b_BDVSA!F1352&gt;0,"D","A"),"")</f>
        <v/>
      </c>
      <c r="G1352" s="125" t="str">
        <f>IF(b_BDVSA!G1352&lt;&gt;"",ABS(b_BDVSA!G1352),"")</f>
        <v/>
      </c>
      <c r="H1352" s="125" t="str">
        <f>IF(AND(b_BDVSA!G1352&lt;&gt;"",b_BDVSA!G1352&lt;&gt;0)=TRUE,IF(b_BDVSA!G1352&gt;0,"D","A"),"")</f>
        <v/>
      </c>
      <c r="I1352" s="125" t="str">
        <f>IF(b_BDVSA!H1352&lt;&gt;"",ABS(b_BDVSA!H1352),"")</f>
        <v/>
      </c>
      <c r="J1352" s="125" t="str">
        <f>IF(AND(b_BDVSA!H1352&lt;&gt;"",b_BDVSA!H1352&lt;&gt;0)=TRUE,IF(b_BDVSA!H1352&gt;0,"D","A"),"")</f>
        <v/>
      </c>
      <c r="K1352" s="126" t="str">
        <f>IF(b_BDVSA!I1352&lt;&gt;"",ABS(b_BDVSA!I1352),"")</f>
        <v/>
      </c>
      <c r="L1352" s="125" t="str">
        <f>IF(b_BDVSA!L1352&lt;&gt;"",ABS(b_BDVSA!L1352),"")</f>
        <v/>
      </c>
      <c r="M1352" s="125" t="str">
        <f>IF(AND(b_BDVSA!L1352&lt;&gt;"",b_BDVSA!L1352&lt;&gt;0)=TRUE,IF(b_BDVSA!L1352&gt;0,"D","A"),"")</f>
        <v/>
      </c>
      <c r="N1352" s="125" t="str">
        <f>IF(b_BDVSA!M1352&lt;&gt;"",ABS(b_BDVSA!M1352),"")</f>
        <v/>
      </c>
      <c r="O1352" s="125" t="str">
        <f>IF(AND(b_BDVSA!M1352&lt;&gt;"",b_BDVSA!M1352&lt;&gt;0)=TRUE,IF(b_BDVSA!M1352&gt;0,"D","A"),"")</f>
        <v/>
      </c>
      <c r="P1352" s="126" t="str">
        <f>IF(b_BDVSA!N1352&lt;&gt;"",ABS(b_BDVSA!N1352),"")</f>
        <v/>
      </c>
      <c r="Q1352" s="125" t="str">
        <f>IF(b_BDVSA!Q1352&lt;&gt;"",ABS(b_BDVSA!Q1352),"")</f>
        <v/>
      </c>
      <c r="R1352" s="125" t="str">
        <f>IF(AND(b_BDVSA!Q1352&lt;&gt;"",b_BDVSA!Q1352&lt;&gt;0)=TRUE,IF(b_BDVSA!Q1352&gt;0,"D","A"),"")</f>
        <v/>
      </c>
      <c r="S1352" s="125" t="str">
        <f>IF(b_BDVSA!R1352&lt;&gt;"",ABS(b_BDVSA!R1352),"")</f>
        <v/>
      </c>
      <c r="T1352" s="125" t="str">
        <f>IF(AND(b_BDVSA!R1352&lt;&gt;"",b_BDVSA!R1352&lt;&gt;0)=TRUE,IF(b_BDVSA!R1352&gt;0,"D","A"),"")</f>
        <v/>
      </c>
      <c r="U1352" s="126" t="str">
        <f>IF(b_BDVSA!S1352&lt;&gt;"",ABS(b_BDVSA!S1352),"")</f>
        <v/>
      </c>
      <c r="V1352" s="125" t="str">
        <f>IF(b_BDVSA!V1352&lt;&gt;"",ABS(b_BDVSA!V1352),"")</f>
        <v/>
      </c>
      <c r="W1352" s="125" t="str">
        <f>IF(AND(b_BDVSA!V1352&lt;&gt;"",b_BDVSA!V1352&lt;&gt;0)=TRUE,IF(b_BDVSA!V1352&gt;0,"D","A"),"")</f>
        <v/>
      </c>
      <c r="X1352" s="125" t="str">
        <f>IF(b_BDVSA!W1352&lt;&gt;"",ABS(b_BDVSA!W1352),"")</f>
        <v/>
      </c>
      <c r="Y1352" s="125" t="str">
        <f>IF(AND(b_BDVSA!W1352&lt;&gt;"",b_BDVSA!W1352&lt;&gt;0)=TRUE,IF(b_BDVSA!W1352&gt;0,"D","A"),"")</f>
        <v/>
      </c>
      <c r="Z1352" s="126" t="str">
        <f>IF(b_BDVSA!X1352&lt;&gt;"",ABS(b_BDVSA!X1352),"")</f>
        <v/>
      </c>
    </row>
    <row r="1353" spans="1:26">
      <c r="A1353" s="117" t="str">
        <f>IF(dati_pdc!A1349&lt;&gt;"",IF(dati_pdc!D1349=1,RIGHT(dati_pdc!A1349,dati_pdc!E1349),dati_pdc!A1349),"")</f>
        <v/>
      </c>
      <c r="B1353" s="117" t="str">
        <f>IF(dati_pdc!B1349&lt;&gt;"",dati_pdc!B1349,"")</f>
        <v/>
      </c>
      <c r="C1353" s="117" t="str">
        <f>IF(dati_pdc!C1349&lt;&gt;"",dati_pdc!C1349,"")</f>
        <v/>
      </c>
      <c r="D1353" s="117" t="str">
        <f>IF(dati_pdc!D1349&lt;&gt;"",dati_pdc!D1349,"")</f>
        <v/>
      </c>
      <c r="E1353" s="125" t="str">
        <f>IF(b_BDVSA!F1353&lt;&gt;"",ABS(b_BDVSA!F1353),"")</f>
        <v/>
      </c>
      <c r="F1353" s="125" t="str">
        <f>IF(AND(b_BDVSA!F1353&lt;&gt;"",b_BDVSA!F1353&lt;&gt;0)=TRUE,IF(b_BDVSA!F1353&gt;0,"D","A"),"")</f>
        <v/>
      </c>
      <c r="G1353" s="125" t="str">
        <f>IF(b_BDVSA!G1353&lt;&gt;"",ABS(b_BDVSA!G1353),"")</f>
        <v/>
      </c>
      <c r="H1353" s="125" t="str">
        <f>IF(AND(b_BDVSA!G1353&lt;&gt;"",b_BDVSA!G1353&lt;&gt;0)=TRUE,IF(b_BDVSA!G1353&gt;0,"D","A"),"")</f>
        <v/>
      </c>
      <c r="I1353" s="125" t="str">
        <f>IF(b_BDVSA!H1353&lt;&gt;"",ABS(b_BDVSA!H1353),"")</f>
        <v/>
      </c>
      <c r="J1353" s="125" t="str">
        <f>IF(AND(b_BDVSA!H1353&lt;&gt;"",b_BDVSA!H1353&lt;&gt;0)=TRUE,IF(b_BDVSA!H1353&gt;0,"D","A"),"")</f>
        <v/>
      </c>
      <c r="K1353" s="126" t="str">
        <f>IF(b_BDVSA!I1353&lt;&gt;"",ABS(b_BDVSA!I1353),"")</f>
        <v/>
      </c>
      <c r="L1353" s="125" t="str">
        <f>IF(b_BDVSA!L1353&lt;&gt;"",ABS(b_BDVSA!L1353),"")</f>
        <v/>
      </c>
      <c r="M1353" s="125" t="str">
        <f>IF(AND(b_BDVSA!L1353&lt;&gt;"",b_BDVSA!L1353&lt;&gt;0)=TRUE,IF(b_BDVSA!L1353&gt;0,"D","A"),"")</f>
        <v/>
      </c>
      <c r="N1353" s="125" t="str">
        <f>IF(b_BDVSA!M1353&lt;&gt;"",ABS(b_BDVSA!M1353),"")</f>
        <v/>
      </c>
      <c r="O1353" s="125" t="str">
        <f>IF(AND(b_BDVSA!M1353&lt;&gt;"",b_BDVSA!M1353&lt;&gt;0)=TRUE,IF(b_BDVSA!M1353&gt;0,"D","A"),"")</f>
        <v/>
      </c>
      <c r="P1353" s="126" t="str">
        <f>IF(b_BDVSA!N1353&lt;&gt;"",ABS(b_BDVSA!N1353),"")</f>
        <v/>
      </c>
      <c r="Q1353" s="125" t="str">
        <f>IF(b_BDVSA!Q1353&lt;&gt;"",ABS(b_BDVSA!Q1353),"")</f>
        <v/>
      </c>
      <c r="R1353" s="125" t="str">
        <f>IF(AND(b_BDVSA!Q1353&lt;&gt;"",b_BDVSA!Q1353&lt;&gt;0)=TRUE,IF(b_BDVSA!Q1353&gt;0,"D","A"),"")</f>
        <v/>
      </c>
      <c r="S1353" s="125" t="str">
        <f>IF(b_BDVSA!R1353&lt;&gt;"",ABS(b_BDVSA!R1353),"")</f>
        <v/>
      </c>
      <c r="T1353" s="125" t="str">
        <f>IF(AND(b_BDVSA!R1353&lt;&gt;"",b_BDVSA!R1353&lt;&gt;0)=TRUE,IF(b_BDVSA!R1353&gt;0,"D","A"),"")</f>
        <v/>
      </c>
      <c r="U1353" s="126" t="str">
        <f>IF(b_BDVSA!S1353&lt;&gt;"",ABS(b_BDVSA!S1353),"")</f>
        <v/>
      </c>
      <c r="V1353" s="125" t="str">
        <f>IF(b_BDVSA!V1353&lt;&gt;"",ABS(b_BDVSA!V1353),"")</f>
        <v/>
      </c>
      <c r="W1353" s="125" t="str">
        <f>IF(AND(b_BDVSA!V1353&lt;&gt;"",b_BDVSA!V1353&lt;&gt;0)=TRUE,IF(b_BDVSA!V1353&gt;0,"D","A"),"")</f>
        <v/>
      </c>
      <c r="X1353" s="125" t="str">
        <f>IF(b_BDVSA!W1353&lt;&gt;"",ABS(b_BDVSA!W1353),"")</f>
        <v/>
      </c>
      <c r="Y1353" s="125" t="str">
        <f>IF(AND(b_BDVSA!W1353&lt;&gt;"",b_BDVSA!W1353&lt;&gt;0)=TRUE,IF(b_BDVSA!W1353&gt;0,"D","A"),"")</f>
        <v/>
      </c>
      <c r="Z1353" s="126" t="str">
        <f>IF(b_BDVSA!X1353&lt;&gt;"",ABS(b_BDVSA!X1353),"")</f>
        <v/>
      </c>
    </row>
    <row r="1354" spans="1:26">
      <c r="A1354" s="117" t="str">
        <f>IF(dati_pdc!A1350&lt;&gt;"",IF(dati_pdc!D1350=1,RIGHT(dati_pdc!A1350,dati_pdc!E1350),dati_pdc!A1350),"")</f>
        <v/>
      </c>
      <c r="B1354" s="117" t="str">
        <f>IF(dati_pdc!B1350&lt;&gt;"",dati_pdc!B1350,"")</f>
        <v/>
      </c>
      <c r="C1354" s="117" t="str">
        <f>IF(dati_pdc!C1350&lt;&gt;"",dati_pdc!C1350,"")</f>
        <v/>
      </c>
      <c r="D1354" s="117" t="str">
        <f>IF(dati_pdc!D1350&lt;&gt;"",dati_pdc!D1350,"")</f>
        <v/>
      </c>
      <c r="E1354" s="125" t="str">
        <f>IF(b_BDVSA!F1354&lt;&gt;"",ABS(b_BDVSA!F1354),"")</f>
        <v/>
      </c>
      <c r="F1354" s="125" t="str">
        <f>IF(AND(b_BDVSA!F1354&lt;&gt;"",b_BDVSA!F1354&lt;&gt;0)=TRUE,IF(b_BDVSA!F1354&gt;0,"D","A"),"")</f>
        <v/>
      </c>
      <c r="G1354" s="125" t="str">
        <f>IF(b_BDVSA!G1354&lt;&gt;"",ABS(b_BDVSA!G1354),"")</f>
        <v/>
      </c>
      <c r="H1354" s="125" t="str">
        <f>IF(AND(b_BDVSA!G1354&lt;&gt;"",b_BDVSA!G1354&lt;&gt;0)=TRUE,IF(b_BDVSA!G1354&gt;0,"D","A"),"")</f>
        <v/>
      </c>
      <c r="I1354" s="125" t="str">
        <f>IF(b_BDVSA!H1354&lt;&gt;"",ABS(b_BDVSA!H1354),"")</f>
        <v/>
      </c>
      <c r="J1354" s="125" t="str">
        <f>IF(AND(b_BDVSA!H1354&lt;&gt;"",b_BDVSA!H1354&lt;&gt;0)=TRUE,IF(b_BDVSA!H1354&gt;0,"D","A"),"")</f>
        <v/>
      </c>
      <c r="K1354" s="126" t="str">
        <f>IF(b_BDVSA!I1354&lt;&gt;"",ABS(b_BDVSA!I1354),"")</f>
        <v/>
      </c>
      <c r="L1354" s="125" t="str">
        <f>IF(b_BDVSA!L1354&lt;&gt;"",ABS(b_BDVSA!L1354),"")</f>
        <v/>
      </c>
      <c r="M1354" s="125" t="str">
        <f>IF(AND(b_BDVSA!L1354&lt;&gt;"",b_BDVSA!L1354&lt;&gt;0)=TRUE,IF(b_BDVSA!L1354&gt;0,"D","A"),"")</f>
        <v/>
      </c>
      <c r="N1354" s="125" t="str">
        <f>IF(b_BDVSA!M1354&lt;&gt;"",ABS(b_BDVSA!M1354),"")</f>
        <v/>
      </c>
      <c r="O1354" s="125" t="str">
        <f>IF(AND(b_BDVSA!M1354&lt;&gt;"",b_BDVSA!M1354&lt;&gt;0)=TRUE,IF(b_BDVSA!M1354&gt;0,"D","A"),"")</f>
        <v/>
      </c>
      <c r="P1354" s="126" t="str">
        <f>IF(b_BDVSA!N1354&lt;&gt;"",ABS(b_BDVSA!N1354),"")</f>
        <v/>
      </c>
      <c r="Q1354" s="125" t="str">
        <f>IF(b_BDVSA!Q1354&lt;&gt;"",ABS(b_BDVSA!Q1354),"")</f>
        <v/>
      </c>
      <c r="R1354" s="125" t="str">
        <f>IF(AND(b_BDVSA!Q1354&lt;&gt;"",b_BDVSA!Q1354&lt;&gt;0)=TRUE,IF(b_BDVSA!Q1354&gt;0,"D","A"),"")</f>
        <v/>
      </c>
      <c r="S1354" s="125" t="str">
        <f>IF(b_BDVSA!R1354&lt;&gt;"",ABS(b_BDVSA!R1354),"")</f>
        <v/>
      </c>
      <c r="T1354" s="125" t="str">
        <f>IF(AND(b_BDVSA!R1354&lt;&gt;"",b_BDVSA!R1354&lt;&gt;0)=TRUE,IF(b_BDVSA!R1354&gt;0,"D","A"),"")</f>
        <v/>
      </c>
      <c r="U1354" s="126" t="str">
        <f>IF(b_BDVSA!S1354&lt;&gt;"",ABS(b_BDVSA!S1354),"")</f>
        <v/>
      </c>
      <c r="V1354" s="125" t="str">
        <f>IF(b_BDVSA!V1354&lt;&gt;"",ABS(b_BDVSA!V1354),"")</f>
        <v/>
      </c>
      <c r="W1354" s="125" t="str">
        <f>IF(AND(b_BDVSA!V1354&lt;&gt;"",b_BDVSA!V1354&lt;&gt;0)=TRUE,IF(b_BDVSA!V1354&gt;0,"D","A"),"")</f>
        <v/>
      </c>
      <c r="X1354" s="125" t="str">
        <f>IF(b_BDVSA!W1354&lt;&gt;"",ABS(b_BDVSA!W1354),"")</f>
        <v/>
      </c>
      <c r="Y1354" s="125" t="str">
        <f>IF(AND(b_BDVSA!W1354&lt;&gt;"",b_BDVSA!W1354&lt;&gt;0)=TRUE,IF(b_BDVSA!W1354&gt;0,"D","A"),"")</f>
        <v/>
      </c>
      <c r="Z1354" s="126" t="str">
        <f>IF(b_BDVSA!X1354&lt;&gt;"",ABS(b_BDVSA!X1354),"")</f>
        <v/>
      </c>
    </row>
    <row r="1355" spans="1:26">
      <c r="A1355" s="117" t="str">
        <f>IF(dati_pdc!A1351&lt;&gt;"",IF(dati_pdc!D1351=1,RIGHT(dati_pdc!A1351,dati_pdc!E1351),dati_pdc!A1351),"")</f>
        <v/>
      </c>
      <c r="B1355" s="117" t="str">
        <f>IF(dati_pdc!B1351&lt;&gt;"",dati_pdc!B1351,"")</f>
        <v/>
      </c>
      <c r="C1355" s="117" t="str">
        <f>IF(dati_pdc!C1351&lt;&gt;"",dati_pdc!C1351,"")</f>
        <v/>
      </c>
      <c r="D1355" s="117" t="str">
        <f>IF(dati_pdc!D1351&lt;&gt;"",dati_pdc!D1351,"")</f>
        <v/>
      </c>
      <c r="E1355" s="125" t="str">
        <f>IF(b_BDVSA!F1355&lt;&gt;"",ABS(b_BDVSA!F1355),"")</f>
        <v/>
      </c>
      <c r="F1355" s="125" t="str">
        <f>IF(AND(b_BDVSA!F1355&lt;&gt;"",b_BDVSA!F1355&lt;&gt;0)=TRUE,IF(b_BDVSA!F1355&gt;0,"D","A"),"")</f>
        <v/>
      </c>
      <c r="G1355" s="125" t="str">
        <f>IF(b_BDVSA!G1355&lt;&gt;"",ABS(b_BDVSA!G1355),"")</f>
        <v/>
      </c>
      <c r="H1355" s="125" t="str">
        <f>IF(AND(b_BDVSA!G1355&lt;&gt;"",b_BDVSA!G1355&lt;&gt;0)=TRUE,IF(b_BDVSA!G1355&gt;0,"D","A"),"")</f>
        <v/>
      </c>
      <c r="I1355" s="125" t="str">
        <f>IF(b_BDVSA!H1355&lt;&gt;"",ABS(b_BDVSA!H1355),"")</f>
        <v/>
      </c>
      <c r="J1355" s="125" t="str">
        <f>IF(AND(b_BDVSA!H1355&lt;&gt;"",b_BDVSA!H1355&lt;&gt;0)=TRUE,IF(b_BDVSA!H1355&gt;0,"D","A"),"")</f>
        <v/>
      </c>
      <c r="K1355" s="126" t="str">
        <f>IF(b_BDVSA!I1355&lt;&gt;"",ABS(b_BDVSA!I1355),"")</f>
        <v/>
      </c>
      <c r="L1355" s="125" t="str">
        <f>IF(b_BDVSA!L1355&lt;&gt;"",ABS(b_BDVSA!L1355),"")</f>
        <v/>
      </c>
      <c r="M1355" s="125" t="str">
        <f>IF(AND(b_BDVSA!L1355&lt;&gt;"",b_BDVSA!L1355&lt;&gt;0)=TRUE,IF(b_BDVSA!L1355&gt;0,"D","A"),"")</f>
        <v/>
      </c>
      <c r="N1355" s="125" t="str">
        <f>IF(b_BDVSA!M1355&lt;&gt;"",ABS(b_BDVSA!M1355),"")</f>
        <v/>
      </c>
      <c r="O1355" s="125" t="str">
        <f>IF(AND(b_BDVSA!M1355&lt;&gt;"",b_BDVSA!M1355&lt;&gt;0)=TRUE,IF(b_BDVSA!M1355&gt;0,"D","A"),"")</f>
        <v/>
      </c>
      <c r="P1355" s="126" t="str">
        <f>IF(b_BDVSA!N1355&lt;&gt;"",ABS(b_BDVSA!N1355),"")</f>
        <v/>
      </c>
      <c r="Q1355" s="125" t="str">
        <f>IF(b_BDVSA!Q1355&lt;&gt;"",ABS(b_BDVSA!Q1355),"")</f>
        <v/>
      </c>
      <c r="R1355" s="125" t="str">
        <f>IF(AND(b_BDVSA!Q1355&lt;&gt;"",b_BDVSA!Q1355&lt;&gt;0)=TRUE,IF(b_BDVSA!Q1355&gt;0,"D","A"),"")</f>
        <v/>
      </c>
      <c r="S1355" s="125" t="str">
        <f>IF(b_BDVSA!R1355&lt;&gt;"",ABS(b_BDVSA!R1355),"")</f>
        <v/>
      </c>
      <c r="T1355" s="125" t="str">
        <f>IF(AND(b_BDVSA!R1355&lt;&gt;"",b_BDVSA!R1355&lt;&gt;0)=TRUE,IF(b_BDVSA!R1355&gt;0,"D","A"),"")</f>
        <v/>
      </c>
      <c r="U1355" s="126" t="str">
        <f>IF(b_BDVSA!S1355&lt;&gt;"",ABS(b_BDVSA!S1355),"")</f>
        <v/>
      </c>
      <c r="V1355" s="125" t="str">
        <f>IF(b_BDVSA!V1355&lt;&gt;"",ABS(b_BDVSA!V1355),"")</f>
        <v/>
      </c>
      <c r="W1355" s="125" t="str">
        <f>IF(AND(b_BDVSA!V1355&lt;&gt;"",b_BDVSA!V1355&lt;&gt;0)=TRUE,IF(b_BDVSA!V1355&gt;0,"D","A"),"")</f>
        <v/>
      </c>
      <c r="X1355" s="125" t="str">
        <f>IF(b_BDVSA!W1355&lt;&gt;"",ABS(b_BDVSA!W1355),"")</f>
        <v/>
      </c>
      <c r="Y1355" s="125" t="str">
        <f>IF(AND(b_BDVSA!W1355&lt;&gt;"",b_BDVSA!W1355&lt;&gt;0)=TRUE,IF(b_BDVSA!W1355&gt;0,"D","A"),"")</f>
        <v/>
      </c>
      <c r="Z1355" s="126" t="str">
        <f>IF(b_BDVSA!X1355&lt;&gt;"",ABS(b_BDVSA!X1355),"")</f>
        <v/>
      </c>
    </row>
    <row r="1356" spans="1:26">
      <c r="A1356" s="117" t="str">
        <f>IF(dati_pdc!A1352&lt;&gt;"",IF(dati_pdc!D1352=1,RIGHT(dati_pdc!A1352,dati_pdc!E1352),dati_pdc!A1352),"")</f>
        <v/>
      </c>
      <c r="B1356" s="117" t="str">
        <f>IF(dati_pdc!B1352&lt;&gt;"",dati_pdc!B1352,"")</f>
        <v/>
      </c>
      <c r="C1356" s="117" t="str">
        <f>IF(dati_pdc!C1352&lt;&gt;"",dati_pdc!C1352,"")</f>
        <v/>
      </c>
      <c r="D1356" s="117" t="str">
        <f>IF(dati_pdc!D1352&lt;&gt;"",dati_pdc!D1352,"")</f>
        <v/>
      </c>
      <c r="E1356" s="125" t="str">
        <f>IF(b_BDVSA!F1356&lt;&gt;"",ABS(b_BDVSA!F1356),"")</f>
        <v/>
      </c>
      <c r="F1356" s="125" t="str">
        <f>IF(AND(b_BDVSA!F1356&lt;&gt;"",b_BDVSA!F1356&lt;&gt;0)=TRUE,IF(b_BDVSA!F1356&gt;0,"D","A"),"")</f>
        <v/>
      </c>
      <c r="G1356" s="125" t="str">
        <f>IF(b_BDVSA!G1356&lt;&gt;"",ABS(b_BDVSA!G1356),"")</f>
        <v/>
      </c>
      <c r="H1356" s="125" t="str">
        <f>IF(AND(b_BDVSA!G1356&lt;&gt;"",b_BDVSA!G1356&lt;&gt;0)=TRUE,IF(b_BDVSA!G1356&gt;0,"D","A"),"")</f>
        <v/>
      </c>
      <c r="I1356" s="125" t="str">
        <f>IF(b_BDVSA!H1356&lt;&gt;"",ABS(b_BDVSA!H1356),"")</f>
        <v/>
      </c>
      <c r="J1356" s="125" t="str">
        <f>IF(AND(b_BDVSA!H1356&lt;&gt;"",b_BDVSA!H1356&lt;&gt;0)=TRUE,IF(b_BDVSA!H1356&gt;0,"D","A"),"")</f>
        <v/>
      </c>
      <c r="K1356" s="126" t="str">
        <f>IF(b_BDVSA!I1356&lt;&gt;"",ABS(b_BDVSA!I1356),"")</f>
        <v/>
      </c>
      <c r="L1356" s="125" t="str">
        <f>IF(b_BDVSA!L1356&lt;&gt;"",ABS(b_BDVSA!L1356),"")</f>
        <v/>
      </c>
      <c r="M1356" s="125" t="str">
        <f>IF(AND(b_BDVSA!L1356&lt;&gt;"",b_BDVSA!L1356&lt;&gt;0)=TRUE,IF(b_BDVSA!L1356&gt;0,"D","A"),"")</f>
        <v/>
      </c>
      <c r="N1356" s="125" t="str">
        <f>IF(b_BDVSA!M1356&lt;&gt;"",ABS(b_BDVSA!M1356),"")</f>
        <v/>
      </c>
      <c r="O1356" s="125" t="str">
        <f>IF(AND(b_BDVSA!M1356&lt;&gt;"",b_BDVSA!M1356&lt;&gt;0)=TRUE,IF(b_BDVSA!M1356&gt;0,"D","A"),"")</f>
        <v/>
      </c>
      <c r="P1356" s="126" t="str">
        <f>IF(b_BDVSA!N1356&lt;&gt;"",ABS(b_BDVSA!N1356),"")</f>
        <v/>
      </c>
      <c r="Q1356" s="125" t="str">
        <f>IF(b_BDVSA!Q1356&lt;&gt;"",ABS(b_BDVSA!Q1356),"")</f>
        <v/>
      </c>
      <c r="R1356" s="125" t="str">
        <f>IF(AND(b_BDVSA!Q1356&lt;&gt;"",b_BDVSA!Q1356&lt;&gt;0)=TRUE,IF(b_BDVSA!Q1356&gt;0,"D","A"),"")</f>
        <v/>
      </c>
      <c r="S1356" s="125" t="str">
        <f>IF(b_BDVSA!R1356&lt;&gt;"",ABS(b_BDVSA!R1356),"")</f>
        <v/>
      </c>
      <c r="T1356" s="125" t="str">
        <f>IF(AND(b_BDVSA!R1356&lt;&gt;"",b_BDVSA!R1356&lt;&gt;0)=TRUE,IF(b_BDVSA!R1356&gt;0,"D","A"),"")</f>
        <v/>
      </c>
      <c r="U1356" s="126" t="str">
        <f>IF(b_BDVSA!S1356&lt;&gt;"",ABS(b_BDVSA!S1356),"")</f>
        <v/>
      </c>
      <c r="V1356" s="125" t="str">
        <f>IF(b_BDVSA!V1356&lt;&gt;"",ABS(b_BDVSA!V1356),"")</f>
        <v/>
      </c>
      <c r="W1356" s="125" t="str">
        <f>IF(AND(b_BDVSA!V1356&lt;&gt;"",b_BDVSA!V1356&lt;&gt;0)=TRUE,IF(b_BDVSA!V1356&gt;0,"D","A"),"")</f>
        <v/>
      </c>
      <c r="X1356" s="125" t="str">
        <f>IF(b_BDVSA!W1356&lt;&gt;"",ABS(b_BDVSA!W1356),"")</f>
        <v/>
      </c>
      <c r="Y1356" s="125" t="str">
        <f>IF(AND(b_BDVSA!W1356&lt;&gt;"",b_BDVSA!W1356&lt;&gt;0)=TRUE,IF(b_BDVSA!W1356&gt;0,"D","A"),"")</f>
        <v/>
      </c>
      <c r="Z1356" s="126" t="str">
        <f>IF(b_BDVSA!X1356&lt;&gt;"",ABS(b_BDVSA!X1356),"")</f>
        <v/>
      </c>
    </row>
    <row r="1357" spans="1:26">
      <c r="A1357" s="117" t="str">
        <f>IF(dati_pdc!A1353&lt;&gt;"",IF(dati_pdc!D1353=1,RIGHT(dati_pdc!A1353,dati_pdc!E1353),dati_pdc!A1353),"")</f>
        <v/>
      </c>
      <c r="B1357" s="117" t="str">
        <f>IF(dati_pdc!B1353&lt;&gt;"",dati_pdc!B1353,"")</f>
        <v/>
      </c>
      <c r="C1357" s="117" t="str">
        <f>IF(dati_pdc!C1353&lt;&gt;"",dati_pdc!C1353,"")</f>
        <v/>
      </c>
      <c r="D1357" s="117" t="str">
        <f>IF(dati_pdc!D1353&lt;&gt;"",dati_pdc!D1353,"")</f>
        <v/>
      </c>
      <c r="E1357" s="125" t="str">
        <f>IF(b_BDVSA!F1357&lt;&gt;"",ABS(b_BDVSA!F1357),"")</f>
        <v/>
      </c>
      <c r="F1357" s="125" t="str">
        <f>IF(AND(b_BDVSA!F1357&lt;&gt;"",b_BDVSA!F1357&lt;&gt;0)=TRUE,IF(b_BDVSA!F1357&gt;0,"D","A"),"")</f>
        <v/>
      </c>
      <c r="G1357" s="125" t="str">
        <f>IF(b_BDVSA!G1357&lt;&gt;"",ABS(b_BDVSA!G1357),"")</f>
        <v/>
      </c>
      <c r="H1357" s="125" t="str">
        <f>IF(AND(b_BDVSA!G1357&lt;&gt;"",b_BDVSA!G1357&lt;&gt;0)=TRUE,IF(b_BDVSA!G1357&gt;0,"D","A"),"")</f>
        <v/>
      </c>
      <c r="I1357" s="125" t="str">
        <f>IF(b_BDVSA!H1357&lt;&gt;"",ABS(b_BDVSA!H1357),"")</f>
        <v/>
      </c>
      <c r="J1357" s="125" t="str">
        <f>IF(AND(b_BDVSA!H1357&lt;&gt;"",b_BDVSA!H1357&lt;&gt;0)=TRUE,IF(b_BDVSA!H1357&gt;0,"D","A"),"")</f>
        <v/>
      </c>
      <c r="K1357" s="126" t="str">
        <f>IF(b_BDVSA!I1357&lt;&gt;"",ABS(b_BDVSA!I1357),"")</f>
        <v/>
      </c>
      <c r="L1357" s="125" t="str">
        <f>IF(b_BDVSA!L1357&lt;&gt;"",ABS(b_BDVSA!L1357),"")</f>
        <v/>
      </c>
      <c r="M1357" s="125" t="str">
        <f>IF(AND(b_BDVSA!L1357&lt;&gt;"",b_BDVSA!L1357&lt;&gt;0)=TRUE,IF(b_BDVSA!L1357&gt;0,"D","A"),"")</f>
        <v/>
      </c>
      <c r="N1357" s="125" t="str">
        <f>IF(b_BDVSA!M1357&lt;&gt;"",ABS(b_BDVSA!M1357),"")</f>
        <v/>
      </c>
      <c r="O1357" s="125" t="str">
        <f>IF(AND(b_BDVSA!M1357&lt;&gt;"",b_BDVSA!M1357&lt;&gt;0)=TRUE,IF(b_BDVSA!M1357&gt;0,"D","A"),"")</f>
        <v/>
      </c>
      <c r="P1357" s="126" t="str">
        <f>IF(b_BDVSA!N1357&lt;&gt;"",ABS(b_BDVSA!N1357),"")</f>
        <v/>
      </c>
      <c r="Q1357" s="125" t="str">
        <f>IF(b_BDVSA!Q1357&lt;&gt;"",ABS(b_BDVSA!Q1357),"")</f>
        <v/>
      </c>
      <c r="R1357" s="125" t="str">
        <f>IF(AND(b_BDVSA!Q1357&lt;&gt;"",b_BDVSA!Q1357&lt;&gt;0)=TRUE,IF(b_BDVSA!Q1357&gt;0,"D","A"),"")</f>
        <v/>
      </c>
      <c r="S1357" s="125" t="str">
        <f>IF(b_BDVSA!R1357&lt;&gt;"",ABS(b_BDVSA!R1357),"")</f>
        <v/>
      </c>
      <c r="T1357" s="125" t="str">
        <f>IF(AND(b_BDVSA!R1357&lt;&gt;"",b_BDVSA!R1357&lt;&gt;0)=TRUE,IF(b_BDVSA!R1357&gt;0,"D","A"),"")</f>
        <v/>
      </c>
      <c r="U1357" s="126" t="str">
        <f>IF(b_BDVSA!S1357&lt;&gt;"",ABS(b_BDVSA!S1357),"")</f>
        <v/>
      </c>
      <c r="V1357" s="125" t="str">
        <f>IF(b_BDVSA!V1357&lt;&gt;"",ABS(b_BDVSA!V1357),"")</f>
        <v/>
      </c>
      <c r="W1357" s="125" t="str">
        <f>IF(AND(b_BDVSA!V1357&lt;&gt;"",b_BDVSA!V1357&lt;&gt;0)=TRUE,IF(b_BDVSA!V1357&gt;0,"D","A"),"")</f>
        <v/>
      </c>
      <c r="X1357" s="125" t="str">
        <f>IF(b_BDVSA!W1357&lt;&gt;"",ABS(b_BDVSA!W1357),"")</f>
        <v/>
      </c>
      <c r="Y1357" s="125" t="str">
        <f>IF(AND(b_BDVSA!W1357&lt;&gt;"",b_BDVSA!W1357&lt;&gt;0)=TRUE,IF(b_BDVSA!W1357&gt;0,"D","A"),"")</f>
        <v/>
      </c>
      <c r="Z1357" s="126" t="str">
        <f>IF(b_BDVSA!X1357&lt;&gt;"",ABS(b_BDVSA!X1357),"")</f>
        <v/>
      </c>
    </row>
    <row r="1358" spans="1:26">
      <c r="A1358" s="117" t="str">
        <f>IF(dati_pdc!A1354&lt;&gt;"",IF(dati_pdc!D1354=1,RIGHT(dati_pdc!A1354,dati_pdc!E1354),dati_pdc!A1354),"")</f>
        <v/>
      </c>
      <c r="B1358" s="117" t="str">
        <f>IF(dati_pdc!B1354&lt;&gt;"",dati_pdc!B1354,"")</f>
        <v/>
      </c>
      <c r="C1358" s="117" t="str">
        <f>IF(dati_pdc!C1354&lt;&gt;"",dati_pdc!C1354,"")</f>
        <v/>
      </c>
      <c r="D1358" s="117" t="str">
        <f>IF(dati_pdc!D1354&lt;&gt;"",dati_pdc!D1354,"")</f>
        <v/>
      </c>
      <c r="E1358" s="125" t="str">
        <f>IF(b_BDVSA!F1358&lt;&gt;"",ABS(b_BDVSA!F1358),"")</f>
        <v/>
      </c>
      <c r="F1358" s="125" t="str">
        <f>IF(AND(b_BDVSA!F1358&lt;&gt;"",b_BDVSA!F1358&lt;&gt;0)=TRUE,IF(b_BDVSA!F1358&gt;0,"D","A"),"")</f>
        <v/>
      </c>
      <c r="G1358" s="125" t="str">
        <f>IF(b_BDVSA!G1358&lt;&gt;"",ABS(b_BDVSA!G1358),"")</f>
        <v/>
      </c>
      <c r="H1358" s="125" t="str">
        <f>IF(AND(b_BDVSA!G1358&lt;&gt;"",b_BDVSA!G1358&lt;&gt;0)=TRUE,IF(b_BDVSA!G1358&gt;0,"D","A"),"")</f>
        <v/>
      </c>
      <c r="I1358" s="125" t="str">
        <f>IF(b_BDVSA!H1358&lt;&gt;"",ABS(b_BDVSA!H1358),"")</f>
        <v/>
      </c>
      <c r="J1358" s="125" t="str">
        <f>IF(AND(b_BDVSA!H1358&lt;&gt;"",b_BDVSA!H1358&lt;&gt;0)=TRUE,IF(b_BDVSA!H1358&gt;0,"D","A"),"")</f>
        <v/>
      </c>
      <c r="K1358" s="126" t="str">
        <f>IF(b_BDVSA!I1358&lt;&gt;"",ABS(b_BDVSA!I1358),"")</f>
        <v/>
      </c>
      <c r="L1358" s="125" t="str">
        <f>IF(b_BDVSA!L1358&lt;&gt;"",ABS(b_BDVSA!L1358),"")</f>
        <v/>
      </c>
      <c r="M1358" s="125" t="str">
        <f>IF(AND(b_BDVSA!L1358&lt;&gt;"",b_BDVSA!L1358&lt;&gt;0)=TRUE,IF(b_BDVSA!L1358&gt;0,"D","A"),"")</f>
        <v/>
      </c>
      <c r="N1358" s="125" t="str">
        <f>IF(b_BDVSA!M1358&lt;&gt;"",ABS(b_BDVSA!M1358),"")</f>
        <v/>
      </c>
      <c r="O1358" s="125" t="str">
        <f>IF(AND(b_BDVSA!M1358&lt;&gt;"",b_BDVSA!M1358&lt;&gt;0)=TRUE,IF(b_BDVSA!M1358&gt;0,"D","A"),"")</f>
        <v/>
      </c>
      <c r="P1358" s="126" t="str">
        <f>IF(b_BDVSA!N1358&lt;&gt;"",ABS(b_BDVSA!N1358),"")</f>
        <v/>
      </c>
      <c r="Q1358" s="125" t="str">
        <f>IF(b_BDVSA!Q1358&lt;&gt;"",ABS(b_BDVSA!Q1358),"")</f>
        <v/>
      </c>
      <c r="R1358" s="125" t="str">
        <f>IF(AND(b_BDVSA!Q1358&lt;&gt;"",b_BDVSA!Q1358&lt;&gt;0)=TRUE,IF(b_BDVSA!Q1358&gt;0,"D","A"),"")</f>
        <v/>
      </c>
      <c r="S1358" s="125" t="str">
        <f>IF(b_BDVSA!R1358&lt;&gt;"",ABS(b_BDVSA!R1358),"")</f>
        <v/>
      </c>
      <c r="T1358" s="125" t="str">
        <f>IF(AND(b_BDVSA!R1358&lt;&gt;"",b_BDVSA!R1358&lt;&gt;0)=TRUE,IF(b_BDVSA!R1358&gt;0,"D","A"),"")</f>
        <v/>
      </c>
      <c r="U1358" s="126" t="str">
        <f>IF(b_BDVSA!S1358&lt;&gt;"",ABS(b_BDVSA!S1358),"")</f>
        <v/>
      </c>
      <c r="V1358" s="125" t="str">
        <f>IF(b_BDVSA!V1358&lt;&gt;"",ABS(b_BDVSA!V1358),"")</f>
        <v/>
      </c>
      <c r="W1358" s="125" t="str">
        <f>IF(AND(b_BDVSA!V1358&lt;&gt;"",b_BDVSA!V1358&lt;&gt;0)=TRUE,IF(b_BDVSA!V1358&gt;0,"D","A"),"")</f>
        <v/>
      </c>
      <c r="X1358" s="125" t="str">
        <f>IF(b_BDVSA!W1358&lt;&gt;"",ABS(b_BDVSA!W1358),"")</f>
        <v/>
      </c>
      <c r="Y1358" s="125" t="str">
        <f>IF(AND(b_BDVSA!W1358&lt;&gt;"",b_BDVSA!W1358&lt;&gt;0)=TRUE,IF(b_BDVSA!W1358&gt;0,"D","A"),"")</f>
        <v/>
      </c>
      <c r="Z1358" s="126" t="str">
        <f>IF(b_BDVSA!X1358&lt;&gt;"",ABS(b_BDVSA!X1358),"")</f>
        <v/>
      </c>
    </row>
    <row r="1359" spans="1:26">
      <c r="A1359" s="117" t="str">
        <f>IF(dati_pdc!A1355&lt;&gt;"",IF(dati_pdc!D1355=1,RIGHT(dati_pdc!A1355,dati_pdc!E1355),dati_pdc!A1355),"")</f>
        <v/>
      </c>
      <c r="B1359" s="117" t="str">
        <f>IF(dati_pdc!B1355&lt;&gt;"",dati_pdc!B1355,"")</f>
        <v/>
      </c>
      <c r="C1359" s="117" t="str">
        <f>IF(dati_pdc!C1355&lt;&gt;"",dati_pdc!C1355,"")</f>
        <v/>
      </c>
      <c r="D1359" s="117" t="str">
        <f>IF(dati_pdc!D1355&lt;&gt;"",dati_pdc!D1355,"")</f>
        <v/>
      </c>
      <c r="E1359" s="125" t="str">
        <f>IF(b_BDVSA!F1359&lt;&gt;"",ABS(b_BDVSA!F1359),"")</f>
        <v/>
      </c>
      <c r="F1359" s="125" t="str">
        <f>IF(AND(b_BDVSA!F1359&lt;&gt;"",b_BDVSA!F1359&lt;&gt;0)=TRUE,IF(b_BDVSA!F1359&gt;0,"D","A"),"")</f>
        <v/>
      </c>
      <c r="G1359" s="125" t="str">
        <f>IF(b_BDVSA!G1359&lt;&gt;"",ABS(b_BDVSA!G1359),"")</f>
        <v/>
      </c>
      <c r="H1359" s="125" t="str">
        <f>IF(AND(b_BDVSA!G1359&lt;&gt;"",b_BDVSA!G1359&lt;&gt;0)=TRUE,IF(b_BDVSA!G1359&gt;0,"D","A"),"")</f>
        <v/>
      </c>
      <c r="I1359" s="125" t="str">
        <f>IF(b_BDVSA!H1359&lt;&gt;"",ABS(b_BDVSA!H1359),"")</f>
        <v/>
      </c>
      <c r="J1359" s="125" t="str">
        <f>IF(AND(b_BDVSA!H1359&lt;&gt;"",b_BDVSA!H1359&lt;&gt;0)=TRUE,IF(b_BDVSA!H1359&gt;0,"D","A"),"")</f>
        <v/>
      </c>
      <c r="K1359" s="126" t="str">
        <f>IF(b_BDVSA!I1359&lt;&gt;"",ABS(b_BDVSA!I1359),"")</f>
        <v/>
      </c>
      <c r="L1359" s="125" t="str">
        <f>IF(b_BDVSA!L1359&lt;&gt;"",ABS(b_BDVSA!L1359),"")</f>
        <v/>
      </c>
      <c r="M1359" s="125" t="str">
        <f>IF(AND(b_BDVSA!L1359&lt;&gt;"",b_BDVSA!L1359&lt;&gt;0)=TRUE,IF(b_BDVSA!L1359&gt;0,"D","A"),"")</f>
        <v/>
      </c>
      <c r="N1359" s="125" t="str">
        <f>IF(b_BDVSA!M1359&lt;&gt;"",ABS(b_BDVSA!M1359),"")</f>
        <v/>
      </c>
      <c r="O1359" s="125" t="str">
        <f>IF(AND(b_BDVSA!M1359&lt;&gt;"",b_BDVSA!M1359&lt;&gt;0)=TRUE,IF(b_BDVSA!M1359&gt;0,"D","A"),"")</f>
        <v/>
      </c>
      <c r="P1359" s="126" t="str">
        <f>IF(b_BDVSA!N1359&lt;&gt;"",ABS(b_BDVSA!N1359),"")</f>
        <v/>
      </c>
      <c r="Q1359" s="125" t="str">
        <f>IF(b_BDVSA!Q1359&lt;&gt;"",ABS(b_BDVSA!Q1359),"")</f>
        <v/>
      </c>
      <c r="R1359" s="125" t="str">
        <f>IF(AND(b_BDVSA!Q1359&lt;&gt;"",b_BDVSA!Q1359&lt;&gt;0)=TRUE,IF(b_BDVSA!Q1359&gt;0,"D","A"),"")</f>
        <v/>
      </c>
      <c r="S1359" s="125" t="str">
        <f>IF(b_BDVSA!R1359&lt;&gt;"",ABS(b_BDVSA!R1359),"")</f>
        <v/>
      </c>
      <c r="T1359" s="125" t="str">
        <f>IF(AND(b_BDVSA!R1359&lt;&gt;"",b_BDVSA!R1359&lt;&gt;0)=TRUE,IF(b_BDVSA!R1359&gt;0,"D","A"),"")</f>
        <v/>
      </c>
      <c r="U1359" s="126" t="str">
        <f>IF(b_BDVSA!S1359&lt;&gt;"",ABS(b_BDVSA!S1359),"")</f>
        <v/>
      </c>
      <c r="V1359" s="125" t="str">
        <f>IF(b_BDVSA!V1359&lt;&gt;"",ABS(b_BDVSA!V1359),"")</f>
        <v/>
      </c>
      <c r="W1359" s="125" t="str">
        <f>IF(AND(b_BDVSA!V1359&lt;&gt;"",b_BDVSA!V1359&lt;&gt;0)=TRUE,IF(b_BDVSA!V1359&gt;0,"D","A"),"")</f>
        <v/>
      </c>
      <c r="X1359" s="125" t="str">
        <f>IF(b_BDVSA!W1359&lt;&gt;"",ABS(b_BDVSA!W1359),"")</f>
        <v/>
      </c>
      <c r="Y1359" s="125" t="str">
        <f>IF(AND(b_BDVSA!W1359&lt;&gt;"",b_BDVSA!W1359&lt;&gt;0)=TRUE,IF(b_BDVSA!W1359&gt;0,"D","A"),"")</f>
        <v/>
      </c>
      <c r="Z1359" s="126" t="str">
        <f>IF(b_BDVSA!X1359&lt;&gt;"",ABS(b_BDVSA!X1359),"")</f>
        <v/>
      </c>
    </row>
    <row r="1360" spans="1:26">
      <c r="A1360" s="117" t="str">
        <f>IF(dati_pdc!A1356&lt;&gt;"",IF(dati_pdc!D1356=1,RIGHT(dati_pdc!A1356,dati_pdc!E1356),dati_pdc!A1356),"")</f>
        <v/>
      </c>
      <c r="B1360" s="117" t="str">
        <f>IF(dati_pdc!B1356&lt;&gt;"",dati_pdc!B1356,"")</f>
        <v/>
      </c>
      <c r="C1360" s="117" t="str">
        <f>IF(dati_pdc!C1356&lt;&gt;"",dati_pdc!C1356,"")</f>
        <v/>
      </c>
      <c r="D1360" s="117" t="str">
        <f>IF(dati_pdc!D1356&lt;&gt;"",dati_pdc!D1356,"")</f>
        <v/>
      </c>
      <c r="E1360" s="125" t="str">
        <f>IF(b_BDVSA!F1360&lt;&gt;"",ABS(b_BDVSA!F1360),"")</f>
        <v/>
      </c>
      <c r="F1360" s="125" t="str">
        <f>IF(AND(b_BDVSA!F1360&lt;&gt;"",b_BDVSA!F1360&lt;&gt;0)=TRUE,IF(b_BDVSA!F1360&gt;0,"D","A"),"")</f>
        <v/>
      </c>
      <c r="G1360" s="125" t="str">
        <f>IF(b_BDVSA!G1360&lt;&gt;"",ABS(b_BDVSA!G1360),"")</f>
        <v/>
      </c>
      <c r="H1360" s="125" t="str">
        <f>IF(AND(b_BDVSA!G1360&lt;&gt;"",b_BDVSA!G1360&lt;&gt;0)=TRUE,IF(b_BDVSA!G1360&gt;0,"D","A"),"")</f>
        <v/>
      </c>
      <c r="I1360" s="125" t="str">
        <f>IF(b_BDVSA!H1360&lt;&gt;"",ABS(b_BDVSA!H1360),"")</f>
        <v/>
      </c>
      <c r="J1360" s="125" t="str">
        <f>IF(AND(b_BDVSA!H1360&lt;&gt;"",b_BDVSA!H1360&lt;&gt;0)=TRUE,IF(b_BDVSA!H1360&gt;0,"D","A"),"")</f>
        <v/>
      </c>
      <c r="K1360" s="126" t="str">
        <f>IF(b_BDVSA!I1360&lt;&gt;"",ABS(b_BDVSA!I1360),"")</f>
        <v/>
      </c>
      <c r="L1360" s="125" t="str">
        <f>IF(b_BDVSA!L1360&lt;&gt;"",ABS(b_BDVSA!L1360),"")</f>
        <v/>
      </c>
      <c r="M1360" s="125" t="str">
        <f>IF(AND(b_BDVSA!L1360&lt;&gt;"",b_BDVSA!L1360&lt;&gt;0)=TRUE,IF(b_BDVSA!L1360&gt;0,"D","A"),"")</f>
        <v/>
      </c>
      <c r="N1360" s="125" t="str">
        <f>IF(b_BDVSA!M1360&lt;&gt;"",ABS(b_BDVSA!M1360),"")</f>
        <v/>
      </c>
      <c r="O1360" s="125" t="str">
        <f>IF(AND(b_BDVSA!M1360&lt;&gt;"",b_BDVSA!M1360&lt;&gt;0)=TRUE,IF(b_BDVSA!M1360&gt;0,"D","A"),"")</f>
        <v/>
      </c>
      <c r="P1360" s="126" t="str">
        <f>IF(b_BDVSA!N1360&lt;&gt;"",ABS(b_BDVSA!N1360),"")</f>
        <v/>
      </c>
      <c r="Q1360" s="125" t="str">
        <f>IF(b_BDVSA!Q1360&lt;&gt;"",ABS(b_BDVSA!Q1360),"")</f>
        <v/>
      </c>
      <c r="R1360" s="125" t="str">
        <f>IF(AND(b_BDVSA!Q1360&lt;&gt;"",b_BDVSA!Q1360&lt;&gt;0)=TRUE,IF(b_BDVSA!Q1360&gt;0,"D","A"),"")</f>
        <v/>
      </c>
      <c r="S1360" s="125" t="str">
        <f>IF(b_BDVSA!R1360&lt;&gt;"",ABS(b_BDVSA!R1360),"")</f>
        <v/>
      </c>
      <c r="T1360" s="125" t="str">
        <f>IF(AND(b_BDVSA!R1360&lt;&gt;"",b_BDVSA!R1360&lt;&gt;0)=TRUE,IF(b_BDVSA!R1360&gt;0,"D","A"),"")</f>
        <v/>
      </c>
      <c r="U1360" s="126" t="str">
        <f>IF(b_BDVSA!S1360&lt;&gt;"",ABS(b_BDVSA!S1360),"")</f>
        <v/>
      </c>
      <c r="V1360" s="125" t="str">
        <f>IF(b_BDVSA!V1360&lt;&gt;"",ABS(b_BDVSA!V1360),"")</f>
        <v/>
      </c>
      <c r="W1360" s="125" t="str">
        <f>IF(AND(b_BDVSA!V1360&lt;&gt;"",b_BDVSA!V1360&lt;&gt;0)=TRUE,IF(b_BDVSA!V1360&gt;0,"D","A"),"")</f>
        <v/>
      </c>
      <c r="X1360" s="125" t="str">
        <f>IF(b_BDVSA!W1360&lt;&gt;"",ABS(b_BDVSA!W1360),"")</f>
        <v/>
      </c>
      <c r="Y1360" s="125" t="str">
        <f>IF(AND(b_BDVSA!W1360&lt;&gt;"",b_BDVSA!W1360&lt;&gt;0)=TRUE,IF(b_BDVSA!W1360&gt;0,"D","A"),"")</f>
        <v/>
      </c>
      <c r="Z1360" s="126" t="str">
        <f>IF(b_BDVSA!X1360&lt;&gt;"",ABS(b_BDVSA!X1360),"")</f>
        <v/>
      </c>
    </row>
    <row r="1361" spans="1:26">
      <c r="A1361" s="117" t="str">
        <f>IF(dati_pdc!A1357&lt;&gt;"",IF(dati_pdc!D1357=1,RIGHT(dati_pdc!A1357,dati_pdc!E1357),dati_pdc!A1357),"")</f>
        <v/>
      </c>
      <c r="B1361" s="117" t="str">
        <f>IF(dati_pdc!B1357&lt;&gt;"",dati_pdc!B1357,"")</f>
        <v/>
      </c>
      <c r="C1361" s="117" t="str">
        <f>IF(dati_pdc!C1357&lt;&gt;"",dati_pdc!C1357,"")</f>
        <v/>
      </c>
      <c r="D1361" s="117" t="str">
        <f>IF(dati_pdc!D1357&lt;&gt;"",dati_pdc!D1357,"")</f>
        <v/>
      </c>
      <c r="E1361" s="125" t="str">
        <f>IF(b_BDVSA!F1361&lt;&gt;"",ABS(b_BDVSA!F1361),"")</f>
        <v/>
      </c>
      <c r="F1361" s="125" t="str">
        <f>IF(AND(b_BDVSA!F1361&lt;&gt;"",b_BDVSA!F1361&lt;&gt;0)=TRUE,IF(b_BDVSA!F1361&gt;0,"D","A"),"")</f>
        <v/>
      </c>
      <c r="G1361" s="125" t="str">
        <f>IF(b_BDVSA!G1361&lt;&gt;"",ABS(b_BDVSA!G1361),"")</f>
        <v/>
      </c>
      <c r="H1361" s="125" t="str">
        <f>IF(AND(b_BDVSA!G1361&lt;&gt;"",b_BDVSA!G1361&lt;&gt;0)=TRUE,IF(b_BDVSA!G1361&gt;0,"D","A"),"")</f>
        <v/>
      </c>
      <c r="I1361" s="125" t="str">
        <f>IF(b_BDVSA!H1361&lt;&gt;"",ABS(b_BDVSA!H1361),"")</f>
        <v/>
      </c>
      <c r="J1361" s="125" t="str">
        <f>IF(AND(b_BDVSA!H1361&lt;&gt;"",b_BDVSA!H1361&lt;&gt;0)=TRUE,IF(b_BDVSA!H1361&gt;0,"D","A"),"")</f>
        <v/>
      </c>
      <c r="K1361" s="126" t="str">
        <f>IF(b_BDVSA!I1361&lt;&gt;"",ABS(b_BDVSA!I1361),"")</f>
        <v/>
      </c>
      <c r="L1361" s="125" t="str">
        <f>IF(b_BDVSA!L1361&lt;&gt;"",ABS(b_BDVSA!L1361),"")</f>
        <v/>
      </c>
      <c r="M1361" s="125" t="str">
        <f>IF(AND(b_BDVSA!L1361&lt;&gt;"",b_BDVSA!L1361&lt;&gt;0)=TRUE,IF(b_BDVSA!L1361&gt;0,"D","A"),"")</f>
        <v/>
      </c>
      <c r="N1361" s="125" t="str">
        <f>IF(b_BDVSA!M1361&lt;&gt;"",ABS(b_BDVSA!M1361),"")</f>
        <v/>
      </c>
      <c r="O1361" s="125" t="str">
        <f>IF(AND(b_BDVSA!M1361&lt;&gt;"",b_BDVSA!M1361&lt;&gt;0)=TRUE,IF(b_BDVSA!M1361&gt;0,"D","A"),"")</f>
        <v/>
      </c>
      <c r="P1361" s="126" t="str">
        <f>IF(b_BDVSA!N1361&lt;&gt;"",ABS(b_BDVSA!N1361),"")</f>
        <v/>
      </c>
      <c r="Q1361" s="125" t="str">
        <f>IF(b_BDVSA!Q1361&lt;&gt;"",ABS(b_BDVSA!Q1361),"")</f>
        <v/>
      </c>
      <c r="R1361" s="125" t="str">
        <f>IF(AND(b_BDVSA!Q1361&lt;&gt;"",b_BDVSA!Q1361&lt;&gt;0)=TRUE,IF(b_BDVSA!Q1361&gt;0,"D","A"),"")</f>
        <v/>
      </c>
      <c r="S1361" s="125" t="str">
        <f>IF(b_BDVSA!R1361&lt;&gt;"",ABS(b_BDVSA!R1361),"")</f>
        <v/>
      </c>
      <c r="T1361" s="125" t="str">
        <f>IF(AND(b_BDVSA!R1361&lt;&gt;"",b_BDVSA!R1361&lt;&gt;0)=TRUE,IF(b_BDVSA!R1361&gt;0,"D","A"),"")</f>
        <v/>
      </c>
      <c r="U1361" s="126" t="str">
        <f>IF(b_BDVSA!S1361&lt;&gt;"",ABS(b_BDVSA!S1361),"")</f>
        <v/>
      </c>
      <c r="V1361" s="125" t="str">
        <f>IF(b_BDVSA!V1361&lt;&gt;"",ABS(b_BDVSA!V1361),"")</f>
        <v/>
      </c>
      <c r="W1361" s="125" t="str">
        <f>IF(AND(b_BDVSA!V1361&lt;&gt;"",b_BDVSA!V1361&lt;&gt;0)=TRUE,IF(b_BDVSA!V1361&gt;0,"D","A"),"")</f>
        <v/>
      </c>
      <c r="X1361" s="125" t="str">
        <f>IF(b_BDVSA!W1361&lt;&gt;"",ABS(b_BDVSA!W1361),"")</f>
        <v/>
      </c>
      <c r="Y1361" s="125" t="str">
        <f>IF(AND(b_BDVSA!W1361&lt;&gt;"",b_BDVSA!W1361&lt;&gt;0)=TRUE,IF(b_BDVSA!W1361&gt;0,"D","A"),"")</f>
        <v/>
      </c>
      <c r="Z1361" s="126" t="str">
        <f>IF(b_BDVSA!X1361&lt;&gt;"",ABS(b_BDVSA!X1361),"")</f>
        <v/>
      </c>
    </row>
    <row r="1362" spans="1:26">
      <c r="A1362" s="117" t="str">
        <f>IF(dati_pdc!A1358&lt;&gt;"",IF(dati_pdc!D1358=1,RIGHT(dati_pdc!A1358,dati_pdc!E1358),dati_pdc!A1358),"")</f>
        <v/>
      </c>
      <c r="B1362" s="117" t="str">
        <f>IF(dati_pdc!B1358&lt;&gt;"",dati_pdc!B1358,"")</f>
        <v/>
      </c>
      <c r="C1362" s="117" t="str">
        <f>IF(dati_pdc!C1358&lt;&gt;"",dati_pdc!C1358,"")</f>
        <v/>
      </c>
      <c r="D1362" s="117" t="str">
        <f>IF(dati_pdc!D1358&lt;&gt;"",dati_pdc!D1358,"")</f>
        <v/>
      </c>
      <c r="E1362" s="125" t="str">
        <f>IF(b_BDVSA!F1362&lt;&gt;"",ABS(b_BDVSA!F1362),"")</f>
        <v/>
      </c>
      <c r="F1362" s="125" t="str">
        <f>IF(AND(b_BDVSA!F1362&lt;&gt;"",b_BDVSA!F1362&lt;&gt;0)=TRUE,IF(b_BDVSA!F1362&gt;0,"D","A"),"")</f>
        <v/>
      </c>
      <c r="G1362" s="125" t="str">
        <f>IF(b_BDVSA!G1362&lt;&gt;"",ABS(b_BDVSA!G1362),"")</f>
        <v/>
      </c>
      <c r="H1362" s="125" t="str">
        <f>IF(AND(b_BDVSA!G1362&lt;&gt;"",b_BDVSA!G1362&lt;&gt;0)=TRUE,IF(b_BDVSA!G1362&gt;0,"D","A"),"")</f>
        <v/>
      </c>
      <c r="I1362" s="125" t="str">
        <f>IF(b_BDVSA!H1362&lt;&gt;"",ABS(b_BDVSA!H1362),"")</f>
        <v/>
      </c>
      <c r="J1362" s="125" t="str">
        <f>IF(AND(b_BDVSA!H1362&lt;&gt;"",b_BDVSA!H1362&lt;&gt;0)=TRUE,IF(b_BDVSA!H1362&gt;0,"D","A"),"")</f>
        <v/>
      </c>
      <c r="K1362" s="126" t="str">
        <f>IF(b_BDVSA!I1362&lt;&gt;"",ABS(b_BDVSA!I1362),"")</f>
        <v/>
      </c>
      <c r="L1362" s="125" t="str">
        <f>IF(b_BDVSA!L1362&lt;&gt;"",ABS(b_BDVSA!L1362),"")</f>
        <v/>
      </c>
      <c r="M1362" s="125" t="str">
        <f>IF(AND(b_BDVSA!L1362&lt;&gt;"",b_BDVSA!L1362&lt;&gt;0)=TRUE,IF(b_BDVSA!L1362&gt;0,"D","A"),"")</f>
        <v/>
      </c>
      <c r="N1362" s="125" t="str">
        <f>IF(b_BDVSA!M1362&lt;&gt;"",ABS(b_BDVSA!M1362),"")</f>
        <v/>
      </c>
      <c r="O1362" s="125" t="str">
        <f>IF(AND(b_BDVSA!M1362&lt;&gt;"",b_BDVSA!M1362&lt;&gt;0)=TRUE,IF(b_BDVSA!M1362&gt;0,"D","A"),"")</f>
        <v/>
      </c>
      <c r="P1362" s="126" t="str">
        <f>IF(b_BDVSA!N1362&lt;&gt;"",ABS(b_BDVSA!N1362),"")</f>
        <v/>
      </c>
      <c r="Q1362" s="125" t="str">
        <f>IF(b_BDVSA!Q1362&lt;&gt;"",ABS(b_BDVSA!Q1362),"")</f>
        <v/>
      </c>
      <c r="R1362" s="125" t="str">
        <f>IF(AND(b_BDVSA!Q1362&lt;&gt;"",b_BDVSA!Q1362&lt;&gt;0)=TRUE,IF(b_BDVSA!Q1362&gt;0,"D","A"),"")</f>
        <v/>
      </c>
      <c r="S1362" s="125" t="str">
        <f>IF(b_BDVSA!R1362&lt;&gt;"",ABS(b_BDVSA!R1362),"")</f>
        <v/>
      </c>
      <c r="T1362" s="125" t="str">
        <f>IF(AND(b_BDVSA!R1362&lt;&gt;"",b_BDVSA!R1362&lt;&gt;0)=TRUE,IF(b_BDVSA!R1362&gt;0,"D","A"),"")</f>
        <v/>
      </c>
      <c r="U1362" s="126" t="str">
        <f>IF(b_BDVSA!S1362&lt;&gt;"",ABS(b_BDVSA!S1362),"")</f>
        <v/>
      </c>
      <c r="V1362" s="125" t="str">
        <f>IF(b_BDVSA!V1362&lt;&gt;"",ABS(b_BDVSA!V1362),"")</f>
        <v/>
      </c>
      <c r="W1362" s="125" t="str">
        <f>IF(AND(b_BDVSA!V1362&lt;&gt;"",b_BDVSA!V1362&lt;&gt;0)=TRUE,IF(b_BDVSA!V1362&gt;0,"D","A"),"")</f>
        <v/>
      </c>
      <c r="X1362" s="125" t="str">
        <f>IF(b_BDVSA!W1362&lt;&gt;"",ABS(b_BDVSA!W1362),"")</f>
        <v/>
      </c>
      <c r="Y1362" s="125" t="str">
        <f>IF(AND(b_BDVSA!W1362&lt;&gt;"",b_BDVSA!W1362&lt;&gt;0)=TRUE,IF(b_BDVSA!W1362&gt;0,"D","A"),"")</f>
        <v/>
      </c>
      <c r="Z1362" s="126" t="str">
        <f>IF(b_BDVSA!X1362&lt;&gt;"",ABS(b_BDVSA!X1362),"")</f>
        <v/>
      </c>
    </row>
    <row r="1363" spans="1:26">
      <c r="A1363" s="117" t="str">
        <f>IF(dati_pdc!A1359&lt;&gt;"",IF(dati_pdc!D1359=1,RIGHT(dati_pdc!A1359,dati_pdc!E1359),dati_pdc!A1359),"")</f>
        <v/>
      </c>
      <c r="B1363" s="117" t="str">
        <f>IF(dati_pdc!B1359&lt;&gt;"",dati_pdc!B1359,"")</f>
        <v/>
      </c>
      <c r="C1363" s="117" t="str">
        <f>IF(dati_pdc!C1359&lt;&gt;"",dati_pdc!C1359,"")</f>
        <v/>
      </c>
      <c r="D1363" s="117" t="str">
        <f>IF(dati_pdc!D1359&lt;&gt;"",dati_pdc!D1359,"")</f>
        <v/>
      </c>
      <c r="E1363" s="125" t="str">
        <f>IF(b_BDVSA!F1363&lt;&gt;"",ABS(b_BDVSA!F1363),"")</f>
        <v/>
      </c>
      <c r="F1363" s="125" t="str">
        <f>IF(AND(b_BDVSA!F1363&lt;&gt;"",b_BDVSA!F1363&lt;&gt;0)=TRUE,IF(b_BDVSA!F1363&gt;0,"D","A"),"")</f>
        <v/>
      </c>
      <c r="G1363" s="125" t="str">
        <f>IF(b_BDVSA!G1363&lt;&gt;"",ABS(b_BDVSA!G1363),"")</f>
        <v/>
      </c>
      <c r="H1363" s="125" t="str">
        <f>IF(AND(b_BDVSA!G1363&lt;&gt;"",b_BDVSA!G1363&lt;&gt;0)=TRUE,IF(b_BDVSA!G1363&gt;0,"D","A"),"")</f>
        <v/>
      </c>
      <c r="I1363" s="125" t="str">
        <f>IF(b_BDVSA!H1363&lt;&gt;"",ABS(b_BDVSA!H1363),"")</f>
        <v/>
      </c>
      <c r="J1363" s="125" t="str">
        <f>IF(AND(b_BDVSA!H1363&lt;&gt;"",b_BDVSA!H1363&lt;&gt;0)=TRUE,IF(b_BDVSA!H1363&gt;0,"D","A"),"")</f>
        <v/>
      </c>
      <c r="K1363" s="126" t="str">
        <f>IF(b_BDVSA!I1363&lt;&gt;"",ABS(b_BDVSA!I1363),"")</f>
        <v/>
      </c>
      <c r="L1363" s="125" t="str">
        <f>IF(b_BDVSA!L1363&lt;&gt;"",ABS(b_BDVSA!L1363),"")</f>
        <v/>
      </c>
      <c r="M1363" s="125" t="str">
        <f>IF(AND(b_BDVSA!L1363&lt;&gt;"",b_BDVSA!L1363&lt;&gt;0)=TRUE,IF(b_BDVSA!L1363&gt;0,"D","A"),"")</f>
        <v/>
      </c>
      <c r="N1363" s="125" t="str">
        <f>IF(b_BDVSA!M1363&lt;&gt;"",ABS(b_BDVSA!M1363),"")</f>
        <v/>
      </c>
      <c r="O1363" s="125" t="str">
        <f>IF(AND(b_BDVSA!M1363&lt;&gt;"",b_BDVSA!M1363&lt;&gt;0)=TRUE,IF(b_BDVSA!M1363&gt;0,"D","A"),"")</f>
        <v/>
      </c>
      <c r="P1363" s="126" t="str">
        <f>IF(b_BDVSA!N1363&lt;&gt;"",ABS(b_BDVSA!N1363),"")</f>
        <v/>
      </c>
      <c r="Q1363" s="125" t="str">
        <f>IF(b_BDVSA!Q1363&lt;&gt;"",ABS(b_BDVSA!Q1363),"")</f>
        <v/>
      </c>
      <c r="R1363" s="125" t="str">
        <f>IF(AND(b_BDVSA!Q1363&lt;&gt;"",b_BDVSA!Q1363&lt;&gt;0)=TRUE,IF(b_BDVSA!Q1363&gt;0,"D","A"),"")</f>
        <v/>
      </c>
      <c r="S1363" s="125" t="str">
        <f>IF(b_BDVSA!R1363&lt;&gt;"",ABS(b_BDVSA!R1363),"")</f>
        <v/>
      </c>
      <c r="T1363" s="125" t="str">
        <f>IF(AND(b_BDVSA!R1363&lt;&gt;"",b_BDVSA!R1363&lt;&gt;0)=TRUE,IF(b_BDVSA!R1363&gt;0,"D","A"),"")</f>
        <v/>
      </c>
      <c r="U1363" s="126" t="str">
        <f>IF(b_BDVSA!S1363&lt;&gt;"",ABS(b_BDVSA!S1363),"")</f>
        <v/>
      </c>
      <c r="V1363" s="125" t="str">
        <f>IF(b_BDVSA!V1363&lt;&gt;"",ABS(b_BDVSA!V1363),"")</f>
        <v/>
      </c>
      <c r="W1363" s="125" t="str">
        <f>IF(AND(b_BDVSA!V1363&lt;&gt;"",b_BDVSA!V1363&lt;&gt;0)=TRUE,IF(b_BDVSA!V1363&gt;0,"D","A"),"")</f>
        <v/>
      </c>
      <c r="X1363" s="125" t="str">
        <f>IF(b_BDVSA!W1363&lt;&gt;"",ABS(b_BDVSA!W1363),"")</f>
        <v/>
      </c>
      <c r="Y1363" s="125" t="str">
        <f>IF(AND(b_BDVSA!W1363&lt;&gt;"",b_BDVSA!W1363&lt;&gt;0)=TRUE,IF(b_BDVSA!W1363&gt;0,"D","A"),"")</f>
        <v/>
      </c>
      <c r="Z1363" s="126" t="str">
        <f>IF(b_BDVSA!X1363&lt;&gt;"",ABS(b_BDVSA!X1363),"")</f>
        <v/>
      </c>
    </row>
    <row r="1364" spans="1:26">
      <c r="A1364" s="117" t="str">
        <f>IF(dati_pdc!A1360&lt;&gt;"",IF(dati_pdc!D1360=1,RIGHT(dati_pdc!A1360,dati_pdc!E1360),dati_pdc!A1360),"")</f>
        <v/>
      </c>
      <c r="B1364" s="117" t="str">
        <f>IF(dati_pdc!B1360&lt;&gt;"",dati_pdc!B1360,"")</f>
        <v/>
      </c>
      <c r="C1364" s="117" t="str">
        <f>IF(dati_pdc!C1360&lt;&gt;"",dati_pdc!C1360,"")</f>
        <v/>
      </c>
      <c r="D1364" s="117" t="str">
        <f>IF(dati_pdc!D1360&lt;&gt;"",dati_pdc!D1360,"")</f>
        <v/>
      </c>
      <c r="E1364" s="125" t="str">
        <f>IF(b_BDVSA!F1364&lt;&gt;"",ABS(b_BDVSA!F1364),"")</f>
        <v/>
      </c>
      <c r="F1364" s="125" t="str">
        <f>IF(AND(b_BDVSA!F1364&lt;&gt;"",b_BDVSA!F1364&lt;&gt;0)=TRUE,IF(b_BDVSA!F1364&gt;0,"D","A"),"")</f>
        <v/>
      </c>
      <c r="G1364" s="125" t="str">
        <f>IF(b_BDVSA!G1364&lt;&gt;"",ABS(b_BDVSA!G1364),"")</f>
        <v/>
      </c>
      <c r="H1364" s="125" t="str">
        <f>IF(AND(b_BDVSA!G1364&lt;&gt;"",b_BDVSA!G1364&lt;&gt;0)=TRUE,IF(b_BDVSA!G1364&gt;0,"D","A"),"")</f>
        <v/>
      </c>
      <c r="I1364" s="125" t="str">
        <f>IF(b_BDVSA!H1364&lt;&gt;"",ABS(b_BDVSA!H1364),"")</f>
        <v/>
      </c>
      <c r="J1364" s="125" t="str">
        <f>IF(AND(b_BDVSA!H1364&lt;&gt;"",b_BDVSA!H1364&lt;&gt;0)=TRUE,IF(b_BDVSA!H1364&gt;0,"D","A"),"")</f>
        <v/>
      </c>
      <c r="K1364" s="126" t="str">
        <f>IF(b_BDVSA!I1364&lt;&gt;"",ABS(b_BDVSA!I1364),"")</f>
        <v/>
      </c>
      <c r="L1364" s="125" t="str">
        <f>IF(b_BDVSA!L1364&lt;&gt;"",ABS(b_BDVSA!L1364),"")</f>
        <v/>
      </c>
      <c r="M1364" s="125" t="str">
        <f>IF(AND(b_BDVSA!L1364&lt;&gt;"",b_BDVSA!L1364&lt;&gt;0)=TRUE,IF(b_BDVSA!L1364&gt;0,"D","A"),"")</f>
        <v/>
      </c>
      <c r="N1364" s="125" t="str">
        <f>IF(b_BDVSA!M1364&lt;&gt;"",ABS(b_BDVSA!M1364),"")</f>
        <v/>
      </c>
      <c r="O1364" s="125" t="str">
        <f>IF(AND(b_BDVSA!M1364&lt;&gt;"",b_BDVSA!M1364&lt;&gt;0)=TRUE,IF(b_BDVSA!M1364&gt;0,"D","A"),"")</f>
        <v/>
      </c>
      <c r="P1364" s="126" t="str">
        <f>IF(b_BDVSA!N1364&lt;&gt;"",ABS(b_BDVSA!N1364),"")</f>
        <v/>
      </c>
      <c r="Q1364" s="125" t="str">
        <f>IF(b_BDVSA!Q1364&lt;&gt;"",ABS(b_BDVSA!Q1364),"")</f>
        <v/>
      </c>
      <c r="R1364" s="125" t="str">
        <f>IF(AND(b_BDVSA!Q1364&lt;&gt;"",b_BDVSA!Q1364&lt;&gt;0)=TRUE,IF(b_BDVSA!Q1364&gt;0,"D","A"),"")</f>
        <v/>
      </c>
      <c r="S1364" s="125" t="str">
        <f>IF(b_BDVSA!R1364&lt;&gt;"",ABS(b_BDVSA!R1364),"")</f>
        <v/>
      </c>
      <c r="T1364" s="125" t="str">
        <f>IF(AND(b_BDVSA!R1364&lt;&gt;"",b_BDVSA!R1364&lt;&gt;0)=TRUE,IF(b_BDVSA!R1364&gt;0,"D","A"),"")</f>
        <v/>
      </c>
      <c r="U1364" s="126" t="str">
        <f>IF(b_BDVSA!S1364&lt;&gt;"",ABS(b_BDVSA!S1364),"")</f>
        <v/>
      </c>
      <c r="V1364" s="125" t="str">
        <f>IF(b_BDVSA!V1364&lt;&gt;"",ABS(b_BDVSA!V1364),"")</f>
        <v/>
      </c>
      <c r="W1364" s="125" t="str">
        <f>IF(AND(b_BDVSA!V1364&lt;&gt;"",b_BDVSA!V1364&lt;&gt;0)=TRUE,IF(b_BDVSA!V1364&gt;0,"D","A"),"")</f>
        <v/>
      </c>
      <c r="X1364" s="125" t="str">
        <f>IF(b_BDVSA!W1364&lt;&gt;"",ABS(b_BDVSA!W1364),"")</f>
        <v/>
      </c>
      <c r="Y1364" s="125" t="str">
        <f>IF(AND(b_BDVSA!W1364&lt;&gt;"",b_BDVSA!W1364&lt;&gt;0)=TRUE,IF(b_BDVSA!W1364&gt;0,"D","A"),"")</f>
        <v/>
      </c>
      <c r="Z1364" s="126" t="str">
        <f>IF(b_BDVSA!X1364&lt;&gt;"",ABS(b_BDVSA!X1364),"")</f>
        <v/>
      </c>
    </row>
    <row r="1365" spans="1:26">
      <c r="A1365" s="117" t="str">
        <f>IF(dati_pdc!A1361&lt;&gt;"",IF(dati_pdc!D1361=1,RIGHT(dati_pdc!A1361,dati_pdc!E1361),dati_pdc!A1361),"")</f>
        <v/>
      </c>
      <c r="B1365" s="117" t="str">
        <f>IF(dati_pdc!B1361&lt;&gt;"",dati_pdc!B1361,"")</f>
        <v/>
      </c>
      <c r="C1365" s="117" t="str">
        <f>IF(dati_pdc!C1361&lt;&gt;"",dati_pdc!C1361,"")</f>
        <v/>
      </c>
      <c r="D1365" s="117" t="str">
        <f>IF(dati_pdc!D1361&lt;&gt;"",dati_pdc!D1361,"")</f>
        <v/>
      </c>
      <c r="E1365" s="125" t="str">
        <f>IF(b_BDVSA!F1365&lt;&gt;"",ABS(b_BDVSA!F1365),"")</f>
        <v/>
      </c>
      <c r="F1365" s="125" t="str">
        <f>IF(AND(b_BDVSA!F1365&lt;&gt;"",b_BDVSA!F1365&lt;&gt;0)=TRUE,IF(b_BDVSA!F1365&gt;0,"D","A"),"")</f>
        <v/>
      </c>
      <c r="G1365" s="125" t="str">
        <f>IF(b_BDVSA!G1365&lt;&gt;"",ABS(b_BDVSA!G1365),"")</f>
        <v/>
      </c>
      <c r="H1365" s="125" t="str">
        <f>IF(AND(b_BDVSA!G1365&lt;&gt;"",b_BDVSA!G1365&lt;&gt;0)=TRUE,IF(b_BDVSA!G1365&gt;0,"D","A"),"")</f>
        <v/>
      </c>
      <c r="I1365" s="125" t="str">
        <f>IF(b_BDVSA!H1365&lt;&gt;"",ABS(b_BDVSA!H1365),"")</f>
        <v/>
      </c>
      <c r="J1365" s="125" t="str">
        <f>IF(AND(b_BDVSA!H1365&lt;&gt;"",b_BDVSA!H1365&lt;&gt;0)=TRUE,IF(b_BDVSA!H1365&gt;0,"D","A"),"")</f>
        <v/>
      </c>
      <c r="K1365" s="126" t="str">
        <f>IF(b_BDVSA!I1365&lt;&gt;"",ABS(b_BDVSA!I1365),"")</f>
        <v/>
      </c>
      <c r="L1365" s="125" t="str">
        <f>IF(b_BDVSA!L1365&lt;&gt;"",ABS(b_BDVSA!L1365),"")</f>
        <v/>
      </c>
      <c r="M1365" s="125" t="str">
        <f>IF(AND(b_BDVSA!L1365&lt;&gt;"",b_BDVSA!L1365&lt;&gt;0)=TRUE,IF(b_BDVSA!L1365&gt;0,"D","A"),"")</f>
        <v/>
      </c>
      <c r="N1365" s="125" t="str">
        <f>IF(b_BDVSA!M1365&lt;&gt;"",ABS(b_BDVSA!M1365),"")</f>
        <v/>
      </c>
      <c r="O1365" s="125" t="str">
        <f>IF(AND(b_BDVSA!M1365&lt;&gt;"",b_BDVSA!M1365&lt;&gt;0)=TRUE,IF(b_BDVSA!M1365&gt;0,"D","A"),"")</f>
        <v/>
      </c>
      <c r="P1365" s="126" t="str">
        <f>IF(b_BDVSA!N1365&lt;&gt;"",ABS(b_BDVSA!N1365),"")</f>
        <v/>
      </c>
      <c r="Q1365" s="125" t="str">
        <f>IF(b_BDVSA!Q1365&lt;&gt;"",ABS(b_BDVSA!Q1365),"")</f>
        <v/>
      </c>
      <c r="R1365" s="125" t="str">
        <f>IF(AND(b_BDVSA!Q1365&lt;&gt;"",b_BDVSA!Q1365&lt;&gt;0)=TRUE,IF(b_BDVSA!Q1365&gt;0,"D","A"),"")</f>
        <v/>
      </c>
      <c r="S1365" s="125" t="str">
        <f>IF(b_BDVSA!R1365&lt;&gt;"",ABS(b_BDVSA!R1365),"")</f>
        <v/>
      </c>
      <c r="T1365" s="125" t="str">
        <f>IF(AND(b_BDVSA!R1365&lt;&gt;"",b_BDVSA!R1365&lt;&gt;0)=TRUE,IF(b_BDVSA!R1365&gt;0,"D","A"),"")</f>
        <v/>
      </c>
      <c r="U1365" s="126" t="str">
        <f>IF(b_BDVSA!S1365&lt;&gt;"",ABS(b_BDVSA!S1365),"")</f>
        <v/>
      </c>
      <c r="V1365" s="125" t="str">
        <f>IF(b_BDVSA!V1365&lt;&gt;"",ABS(b_BDVSA!V1365),"")</f>
        <v/>
      </c>
      <c r="W1365" s="125" t="str">
        <f>IF(AND(b_BDVSA!V1365&lt;&gt;"",b_BDVSA!V1365&lt;&gt;0)=TRUE,IF(b_BDVSA!V1365&gt;0,"D","A"),"")</f>
        <v/>
      </c>
      <c r="X1365" s="125" t="str">
        <f>IF(b_BDVSA!W1365&lt;&gt;"",ABS(b_BDVSA!W1365),"")</f>
        <v/>
      </c>
      <c r="Y1365" s="125" t="str">
        <f>IF(AND(b_BDVSA!W1365&lt;&gt;"",b_BDVSA!W1365&lt;&gt;0)=TRUE,IF(b_BDVSA!W1365&gt;0,"D","A"),"")</f>
        <v/>
      </c>
      <c r="Z1365" s="126" t="str">
        <f>IF(b_BDVSA!X1365&lt;&gt;"",ABS(b_BDVSA!X1365),"")</f>
        <v/>
      </c>
    </row>
    <row r="1366" spans="1:26">
      <c r="A1366" s="117" t="str">
        <f>IF(dati_pdc!A1362&lt;&gt;"",IF(dati_pdc!D1362=1,RIGHT(dati_pdc!A1362,dati_pdc!E1362),dati_pdc!A1362),"")</f>
        <v/>
      </c>
      <c r="B1366" s="117" t="str">
        <f>IF(dati_pdc!B1362&lt;&gt;"",dati_pdc!B1362,"")</f>
        <v/>
      </c>
      <c r="C1366" s="117" t="str">
        <f>IF(dati_pdc!C1362&lt;&gt;"",dati_pdc!C1362,"")</f>
        <v/>
      </c>
      <c r="D1366" s="117" t="str">
        <f>IF(dati_pdc!D1362&lt;&gt;"",dati_pdc!D1362,"")</f>
        <v/>
      </c>
      <c r="E1366" s="125" t="str">
        <f>IF(b_BDVSA!F1366&lt;&gt;"",ABS(b_BDVSA!F1366),"")</f>
        <v/>
      </c>
      <c r="F1366" s="125" t="str">
        <f>IF(AND(b_BDVSA!F1366&lt;&gt;"",b_BDVSA!F1366&lt;&gt;0)=TRUE,IF(b_BDVSA!F1366&gt;0,"D","A"),"")</f>
        <v/>
      </c>
      <c r="G1366" s="125" t="str">
        <f>IF(b_BDVSA!G1366&lt;&gt;"",ABS(b_BDVSA!G1366),"")</f>
        <v/>
      </c>
      <c r="H1366" s="125" t="str">
        <f>IF(AND(b_BDVSA!G1366&lt;&gt;"",b_BDVSA!G1366&lt;&gt;0)=TRUE,IF(b_BDVSA!G1366&gt;0,"D","A"),"")</f>
        <v/>
      </c>
      <c r="I1366" s="125" t="str">
        <f>IF(b_BDVSA!H1366&lt;&gt;"",ABS(b_BDVSA!H1366),"")</f>
        <v/>
      </c>
      <c r="J1366" s="125" t="str">
        <f>IF(AND(b_BDVSA!H1366&lt;&gt;"",b_BDVSA!H1366&lt;&gt;0)=TRUE,IF(b_BDVSA!H1366&gt;0,"D","A"),"")</f>
        <v/>
      </c>
      <c r="K1366" s="126" t="str">
        <f>IF(b_BDVSA!I1366&lt;&gt;"",ABS(b_BDVSA!I1366),"")</f>
        <v/>
      </c>
      <c r="L1366" s="125" t="str">
        <f>IF(b_BDVSA!L1366&lt;&gt;"",ABS(b_BDVSA!L1366),"")</f>
        <v/>
      </c>
      <c r="M1366" s="125" t="str">
        <f>IF(AND(b_BDVSA!L1366&lt;&gt;"",b_BDVSA!L1366&lt;&gt;0)=TRUE,IF(b_BDVSA!L1366&gt;0,"D","A"),"")</f>
        <v/>
      </c>
      <c r="N1366" s="125" t="str">
        <f>IF(b_BDVSA!M1366&lt;&gt;"",ABS(b_BDVSA!M1366),"")</f>
        <v/>
      </c>
      <c r="O1366" s="125" t="str">
        <f>IF(AND(b_BDVSA!M1366&lt;&gt;"",b_BDVSA!M1366&lt;&gt;0)=TRUE,IF(b_BDVSA!M1366&gt;0,"D","A"),"")</f>
        <v/>
      </c>
      <c r="P1366" s="126" t="str">
        <f>IF(b_BDVSA!N1366&lt;&gt;"",ABS(b_BDVSA!N1366),"")</f>
        <v/>
      </c>
      <c r="Q1366" s="125" t="str">
        <f>IF(b_BDVSA!Q1366&lt;&gt;"",ABS(b_BDVSA!Q1366),"")</f>
        <v/>
      </c>
      <c r="R1366" s="125" t="str">
        <f>IF(AND(b_BDVSA!Q1366&lt;&gt;"",b_BDVSA!Q1366&lt;&gt;0)=TRUE,IF(b_BDVSA!Q1366&gt;0,"D","A"),"")</f>
        <v/>
      </c>
      <c r="S1366" s="125" t="str">
        <f>IF(b_BDVSA!R1366&lt;&gt;"",ABS(b_BDVSA!R1366),"")</f>
        <v/>
      </c>
      <c r="T1366" s="125" t="str">
        <f>IF(AND(b_BDVSA!R1366&lt;&gt;"",b_BDVSA!R1366&lt;&gt;0)=TRUE,IF(b_BDVSA!R1366&gt;0,"D","A"),"")</f>
        <v/>
      </c>
      <c r="U1366" s="126" t="str">
        <f>IF(b_BDVSA!S1366&lt;&gt;"",ABS(b_BDVSA!S1366),"")</f>
        <v/>
      </c>
      <c r="V1366" s="125" t="str">
        <f>IF(b_BDVSA!V1366&lt;&gt;"",ABS(b_BDVSA!V1366),"")</f>
        <v/>
      </c>
      <c r="W1366" s="125" t="str">
        <f>IF(AND(b_BDVSA!V1366&lt;&gt;"",b_BDVSA!V1366&lt;&gt;0)=TRUE,IF(b_BDVSA!V1366&gt;0,"D","A"),"")</f>
        <v/>
      </c>
      <c r="X1366" s="125" t="str">
        <f>IF(b_BDVSA!W1366&lt;&gt;"",ABS(b_BDVSA!W1366),"")</f>
        <v/>
      </c>
      <c r="Y1366" s="125" t="str">
        <f>IF(AND(b_BDVSA!W1366&lt;&gt;"",b_BDVSA!W1366&lt;&gt;0)=TRUE,IF(b_BDVSA!W1366&gt;0,"D","A"),"")</f>
        <v/>
      </c>
      <c r="Z1366" s="126" t="str">
        <f>IF(b_BDVSA!X1366&lt;&gt;"",ABS(b_BDVSA!X1366),"")</f>
        <v/>
      </c>
    </row>
    <row r="1367" spans="1:26">
      <c r="A1367" s="117" t="str">
        <f>IF(dati_pdc!A1363&lt;&gt;"",IF(dati_pdc!D1363=1,RIGHT(dati_pdc!A1363,dati_pdc!E1363),dati_pdc!A1363),"")</f>
        <v/>
      </c>
      <c r="B1367" s="117" t="str">
        <f>IF(dati_pdc!B1363&lt;&gt;"",dati_pdc!B1363,"")</f>
        <v/>
      </c>
      <c r="C1367" s="117" t="str">
        <f>IF(dati_pdc!C1363&lt;&gt;"",dati_pdc!C1363,"")</f>
        <v/>
      </c>
      <c r="D1367" s="117" t="str">
        <f>IF(dati_pdc!D1363&lt;&gt;"",dati_pdc!D1363,"")</f>
        <v/>
      </c>
      <c r="E1367" s="125" t="str">
        <f>IF(b_BDVSA!F1367&lt;&gt;"",ABS(b_BDVSA!F1367),"")</f>
        <v/>
      </c>
      <c r="F1367" s="125" t="str">
        <f>IF(AND(b_BDVSA!F1367&lt;&gt;"",b_BDVSA!F1367&lt;&gt;0)=TRUE,IF(b_BDVSA!F1367&gt;0,"D","A"),"")</f>
        <v/>
      </c>
      <c r="G1367" s="125" t="str">
        <f>IF(b_BDVSA!G1367&lt;&gt;"",ABS(b_BDVSA!G1367),"")</f>
        <v/>
      </c>
      <c r="H1367" s="125" t="str">
        <f>IF(AND(b_BDVSA!G1367&lt;&gt;"",b_BDVSA!G1367&lt;&gt;0)=TRUE,IF(b_BDVSA!G1367&gt;0,"D","A"),"")</f>
        <v/>
      </c>
      <c r="I1367" s="125" t="str">
        <f>IF(b_BDVSA!H1367&lt;&gt;"",ABS(b_BDVSA!H1367),"")</f>
        <v/>
      </c>
      <c r="J1367" s="125" t="str">
        <f>IF(AND(b_BDVSA!H1367&lt;&gt;"",b_BDVSA!H1367&lt;&gt;0)=TRUE,IF(b_BDVSA!H1367&gt;0,"D","A"),"")</f>
        <v/>
      </c>
      <c r="K1367" s="126" t="str">
        <f>IF(b_BDVSA!I1367&lt;&gt;"",ABS(b_BDVSA!I1367),"")</f>
        <v/>
      </c>
      <c r="L1367" s="125" t="str">
        <f>IF(b_BDVSA!L1367&lt;&gt;"",ABS(b_BDVSA!L1367),"")</f>
        <v/>
      </c>
      <c r="M1367" s="125" t="str">
        <f>IF(AND(b_BDVSA!L1367&lt;&gt;"",b_BDVSA!L1367&lt;&gt;0)=TRUE,IF(b_BDVSA!L1367&gt;0,"D","A"),"")</f>
        <v/>
      </c>
      <c r="N1367" s="125" t="str">
        <f>IF(b_BDVSA!M1367&lt;&gt;"",ABS(b_BDVSA!M1367),"")</f>
        <v/>
      </c>
      <c r="O1367" s="125" t="str">
        <f>IF(AND(b_BDVSA!M1367&lt;&gt;"",b_BDVSA!M1367&lt;&gt;0)=TRUE,IF(b_BDVSA!M1367&gt;0,"D","A"),"")</f>
        <v/>
      </c>
      <c r="P1367" s="126" t="str">
        <f>IF(b_BDVSA!N1367&lt;&gt;"",ABS(b_BDVSA!N1367),"")</f>
        <v/>
      </c>
      <c r="Q1367" s="125" t="str">
        <f>IF(b_BDVSA!Q1367&lt;&gt;"",ABS(b_BDVSA!Q1367),"")</f>
        <v/>
      </c>
      <c r="R1367" s="125" t="str">
        <f>IF(AND(b_BDVSA!Q1367&lt;&gt;"",b_BDVSA!Q1367&lt;&gt;0)=TRUE,IF(b_BDVSA!Q1367&gt;0,"D","A"),"")</f>
        <v/>
      </c>
      <c r="S1367" s="125" t="str">
        <f>IF(b_BDVSA!R1367&lt;&gt;"",ABS(b_BDVSA!R1367),"")</f>
        <v/>
      </c>
      <c r="T1367" s="125" t="str">
        <f>IF(AND(b_BDVSA!R1367&lt;&gt;"",b_BDVSA!R1367&lt;&gt;0)=TRUE,IF(b_BDVSA!R1367&gt;0,"D","A"),"")</f>
        <v/>
      </c>
      <c r="U1367" s="126" t="str">
        <f>IF(b_BDVSA!S1367&lt;&gt;"",ABS(b_BDVSA!S1367),"")</f>
        <v/>
      </c>
      <c r="V1367" s="125" t="str">
        <f>IF(b_BDVSA!V1367&lt;&gt;"",ABS(b_BDVSA!V1367),"")</f>
        <v/>
      </c>
      <c r="W1367" s="125" t="str">
        <f>IF(AND(b_BDVSA!V1367&lt;&gt;"",b_BDVSA!V1367&lt;&gt;0)=TRUE,IF(b_BDVSA!V1367&gt;0,"D","A"),"")</f>
        <v/>
      </c>
      <c r="X1367" s="125" t="str">
        <f>IF(b_BDVSA!W1367&lt;&gt;"",ABS(b_BDVSA!W1367),"")</f>
        <v/>
      </c>
      <c r="Y1367" s="125" t="str">
        <f>IF(AND(b_BDVSA!W1367&lt;&gt;"",b_BDVSA!W1367&lt;&gt;0)=TRUE,IF(b_BDVSA!W1367&gt;0,"D","A"),"")</f>
        <v/>
      </c>
      <c r="Z1367" s="126" t="str">
        <f>IF(b_BDVSA!X1367&lt;&gt;"",ABS(b_BDVSA!X1367),"")</f>
        <v/>
      </c>
    </row>
    <row r="1368" spans="1:26">
      <c r="A1368" s="117" t="str">
        <f>IF(dati_pdc!A1364&lt;&gt;"",IF(dati_pdc!D1364=1,RIGHT(dati_pdc!A1364,dati_pdc!E1364),dati_pdc!A1364),"")</f>
        <v/>
      </c>
      <c r="B1368" s="117" t="str">
        <f>IF(dati_pdc!B1364&lt;&gt;"",dati_pdc!B1364,"")</f>
        <v/>
      </c>
      <c r="C1368" s="117" t="str">
        <f>IF(dati_pdc!C1364&lt;&gt;"",dati_pdc!C1364,"")</f>
        <v/>
      </c>
      <c r="D1368" s="117" t="str">
        <f>IF(dati_pdc!D1364&lt;&gt;"",dati_pdc!D1364,"")</f>
        <v/>
      </c>
      <c r="E1368" s="125" t="str">
        <f>IF(b_BDVSA!F1368&lt;&gt;"",ABS(b_BDVSA!F1368),"")</f>
        <v/>
      </c>
      <c r="F1368" s="125" t="str">
        <f>IF(AND(b_BDVSA!F1368&lt;&gt;"",b_BDVSA!F1368&lt;&gt;0)=TRUE,IF(b_BDVSA!F1368&gt;0,"D","A"),"")</f>
        <v/>
      </c>
      <c r="G1368" s="125" t="str">
        <f>IF(b_BDVSA!G1368&lt;&gt;"",ABS(b_BDVSA!G1368),"")</f>
        <v/>
      </c>
      <c r="H1368" s="125" t="str">
        <f>IF(AND(b_BDVSA!G1368&lt;&gt;"",b_BDVSA!G1368&lt;&gt;0)=TRUE,IF(b_BDVSA!G1368&gt;0,"D","A"),"")</f>
        <v/>
      </c>
      <c r="I1368" s="125" t="str">
        <f>IF(b_BDVSA!H1368&lt;&gt;"",ABS(b_BDVSA!H1368),"")</f>
        <v/>
      </c>
      <c r="J1368" s="125" t="str">
        <f>IF(AND(b_BDVSA!H1368&lt;&gt;"",b_BDVSA!H1368&lt;&gt;0)=TRUE,IF(b_BDVSA!H1368&gt;0,"D","A"),"")</f>
        <v/>
      </c>
      <c r="K1368" s="126" t="str">
        <f>IF(b_BDVSA!I1368&lt;&gt;"",ABS(b_BDVSA!I1368),"")</f>
        <v/>
      </c>
      <c r="L1368" s="125" t="str">
        <f>IF(b_BDVSA!L1368&lt;&gt;"",ABS(b_BDVSA!L1368),"")</f>
        <v/>
      </c>
      <c r="M1368" s="125" t="str">
        <f>IF(AND(b_BDVSA!L1368&lt;&gt;"",b_BDVSA!L1368&lt;&gt;0)=TRUE,IF(b_BDVSA!L1368&gt;0,"D","A"),"")</f>
        <v/>
      </c>
      <c r="N1368" s="125" t="str">
        <f>IF(b_BDVSA!M1368&lt;&gt;"",ABS(b_BDVSA!M1368),"")</f>
        <v/>
      </c>
      <c r="O1368" s="125" t="str">
        <f>IF(AND(b_BDVSA!M1368&lt;&gt;"",b_BDVSA!M1368&lt;&gt;0)=TRUE,IF(b_BDVSA!M1368&gt;0,"D","A"),"")</f>
        <v/>
      </c>
      <c r="P1368" s="126" t="str">
        <f>IF(b_BDVSA!N1368&lt;&gt;"",ABS(b_BDVSA!N1368),"")</f>
        <v/>
      </c>
      <c r="Q1368" s="125" t="str">
        <f>IF(b_BDVSA!Q1368&lt;&gt;"",ABS(b_BDVSA!Q1368),"")</f>
        <v/>
      </c>
      <c r="R1368" s="125" t="str">
        <f>IF(AND(b_BDVSA!Q1368&lt;&gt;"",b_BDVSA!Q1368&lt;&gt;0)=TRUE,IF(b_BDVSA!Q1368&gt;0,"D","A"),"")</f>
        <v/>
      </c>
      <c r="S1368" s="125" t="str">
        <f>IF(b_BDVSA!R1368&lt;&gt;"",ABS(b_BDVSA!R1368),"")</f>
        <v/>
      </c>
      <c r="T1368" s="125" t="str">
        <f>IF(AND(b_BDVSA!R1368&lt;&gt;"",b_BDVSA!R1368&lt;&gt;0)=TRUE,IF(b_BDVSA!R1368&gt;0,"D","A"),"")</f>
        <v/>
      </c>
      <c r="U1368" s="126" t="str">
        <f>IF(b_BDVSA!S1368&lt;&gt;"",ABS(b_BDVSA!S1368),"")</f>
        <v/>
      </c>
      <c r="V1368" s="125" t="str">
        <f>IF(b_BDVSA!V1368&lt;&gt;"",ABS(b_BDVSA!V1368),"")</f>
        <v/>
      </c>
      <c r="W1368" s="125" t="str">
        <f>IF(AND(b_BDVSA!V1368&lt;&gt;"",b_BDVSA!V1368&lt;&gt;0)=TRUE,IF(b_BDVSA!V1368&gt;0,"D","A"),"")</f>
        <v/>
      </c>
      <c r="X1368" s="125" t="str">
        <f>IF(b_BDVSA!W1368&lt;&gt;"",ABS(b_BDVSA!W1368),"")</f>
        <v/>
      </c>
      <c r="Y1368" s="125" t="str">
        <f>IF(AND(b_BDVSA!W1368&lt;&gt;"",b_BDVSA!W1368&lt;&gt;0)=TRUE,IF(b_BDVSA!W1368&gt;0,"D","A"),"")</f>
        <v/>
      </c>
      <c r="Z1368" s="126" t="str">
        <f>IF(b_BDVSA!X1368&lt;&gt;"",ABS(b_BDVSA!X1368),"")</f>
        <v/>
      </c>
    </row>
    <row r="1369" spans="1:26">
      <c r="A1369" s="117" t="str">
        <f>IF(dati_pdc!A1365&lt;&gt;"",IF(dati_pdc!D1365=1,RIGHT(dati_pdc!A1365,dati_pdc!E1365),dati_pdc!A1365),"")</f>
        <v/>
      </c>
      <c r="B1369" s="117" t="str">
        <f>IF(dati_pdc!B1365&lt;&gt;"",dati_pdc!B1365,"")</f>
        <v/>
      </c>
      <c r="C1369" s="117" t="str">
        <f>IF(dati_pdc!C1365&lt;&gt;"",dati_pdc!C1365,"")</f>
        <v/>
      </c>
      <c r="D1369" s="117" t="str">
        <f>IF(dati_pdc!D1365&lt;&gt;"",dati_pdc!D1365,"")</f>
        <v/>
      </c>
      <c r="E1369" s="125" t="str">
        <f>IF(b_BDVSA!F1369&lt;&gt;"",ABS(b_BDVSA!F1369),"")</f>
        <v/>
      </c>
      <c r="F1369" s="125" t="str">
        <f>IF(AND(b_BDVSA!F1369&lt;&gt;"",b_BDVSA!F1369&lt;&gt;0)=TRUE,IF(b_BDVSA!F1369&gt;0,"D","A"),"")</f>
        <v/>
      </c>
      <c r="G1369" s="125" t="str">
        <f>IF(b_BDVSA!G1369&lt;&gt;"",ABS(b_BDVSA!G1369),"")</f>
        <v/>
      </c>
      <c r="H1369" s="125" t="str">
        <f>IF(AND(b_BDVSA!G1369&lt;&gt;"",b_BDVSA!G1369&lt;&gt;0)=TRUE,IF(b_BDVSA!G1369&gt;0,"D","A"),"")</f>
        <v/>
      </c>
      <c r="I1369" s="125" t="str">
        <f>IF(b_BDVSA!H1369&lt;&gt;"",ABS(b_BDVSA!H1369),"")</f>
        <v/>
      </c>
      <c r="J1369" s="125" t="str">
        <f>IF(AND(b_BDVSA!H1369&lt;&gt;"",b_BDVSA!H1369&lt;&gt;0)=TRUE,IF(b_BDVSA!H1369&gt;0,"D","A"),"")</f>
        <v/>
      </c>
      <c r="K1369" s="126" t="str">
        <f>IF(b_BDVSA!I1369&lt;&gt;"",ABS(b_BDVSA!I1369),"")</f>
        <v/>
      </c>
      <c r="L1369" s="125" t="str">
        <f>IF(b_BDVSA!L1369&lt;&gt;"",ABS(b_BDVSA!L1369),"")</f>
        <v/>
      </c>
      <c r="M1369" s="125" t="str">
        <f>IF(AND(b_BDVSA!L1369&lt;&gt;"",b_BDVSA!L1369&lt;&gt;0)=TRUE,IF(b_BDVSA!L1369&gt;0,"D","A"),"")</f>
        <v/>
      </c>
      <c r="N1369" s="125" t="str">
        <f>IF(b_BDVSA!M1369&lt;&gt;"",ABS(b_BDVSA!M1369),"")</f>
        <v/>
      </c>
      <c r="O1369" s="125" t="str">
        <f>IF(AND(b_BDVSA!M1369&lt;&gt;"",b_BDVSA!M1369&lt;&gt;0)=TRUE,IF(b_BDVSA!M1369&gt;0,"D","A"),"")</f>
        <v/>
      </c>
      <c r="P1369" s="126" t="str">
        <f>IF(b_BDVSA!N1369&lt;&gt;"",ABS(b_BDVSA!N1369),"")</f>
        <v/>
      </c>
      <c r="Q1369" s="125" t="str">
        <f>IF(b_BDVSA!Q1369&lt;&gt;"",ABS(b_BDVSA!Q1369),"")</f>
        <v/>
      </c>
      <c r="R1369" s="125" t="str">
        <f>IF(AND(b_BDVSA!Q1369&lt;&gt;"",b_BDVSA!Q1369&lt;&gt;0)=TRUE,IF(b_BDVSA!Q1369&gt;0,"D","A"),"")</f>
        <v/>
      </c>
      <c r="S1369" s="125" t="str">
        <f>IF(b_BDVSA!R1369&lt;&gt;"",ABS(b_BDVSA!R1369),"")</f>
        <v/>
      </c>
      <c r="T1369" s="125" t="str">
        <f>IF(AND(b_BDVSA!R1369&lt;&gt;"",b_BDVSA!R1369&lt;&gt;0)=TRUE,IF(b_BDVSA!R1369&gt;0,"D","A"),"")</f>
        <v/>
      </c>
      <c r="U1369" s="126" t="str">
        <f>IF(b_BDVSA!S1369&lt;&gt;"",ABS(b_BDVSA!S1369),"")</f>
        <v/>
      </c>
      <c r="V1369" s="125" t="str">
        <f>IF(b_BDVSA!V1369&lt;&gt;"",ABS(b_BDVSA!V1369),"")</f>
        <v/>
      </c>
      <c r="W1369" s="125" t="str">
        <f>IF(AND(b_BDVSA!V1369&lt;&gt;"",b_BDVSA!V1369&lt;&gt;0)=TRUE,IF(b_BDVSA!V1369&gt;0,"D","A"),"")</f>
        <v/>
      </c>
      <c r="X1369" s="125" t="str">
        <f>IF(b_BDVSA!W1369&lt;&gt;"",ABS(b_BDVSA!W1369),"")</f>
        <v/>
      </c>
      <c r="Y1369" s="125" t="str">
        <f>IF(AND(b_BDVSA!W1369&lt;&gt;"",b_BDVSA!W1369&lt;&gt;0)=TRUE,IF(b_BDVSA!W1369&gt;0,"D","A"),"")</f>
        <v/>
      </c>
      <c r="Z1369" s="126" t="str">
        <f>IF(b_BDVSA!X1369&lt;&gt;"",ABS(b_BDVSA!X1369),"")</f>
        <v/>
      </c>
    </row>
    <row r="1370" spans="1:26">
      <c r="A1370" s="117" t="str">
        <f>IF(dati_pdc!A1366&lt;&gt;"",IF(dati_pdc!D1366=1,RIGHT(dati_pdc!A1366,dati_pdc!E1366),dati_pdc!A1366),"")</f>
        <v/>
      </c>
      <c r="B1370" s="117" t="str">
        <f>IF(dati_pdc!B1366&lt;&gt;"",dati_pdc!B1366,"")</f>
        <v/>
      </c>
      <c r="C1370" s="117" t="str">
        <f>IF(dati_pdc!C1366&lt;&gt;"",dati_pdc!C1366,"")</f>
        <v/>
      </c>
      <c r="D1370" s="117" t="str">
        <f>IF(dati_pdc!D1366&lt;&gt;"",dati_pdc!D1366,"")</f>
        <v/>
      </c>
      <c r="E1370" s="125" t="str">
        <f>IF(b_BDVSA!F1370&lt;&gt;"",ABS(b_BDVSA!F1370),"")</f>
        <v/>
      </c>
      <c r="F1370" s="125" t="str">
        <f>IF(AND(b_BDVSA!F1370&lt;&gt;"",b_BDVSA!F1370&lt;&gt;0)=TRUE,IF(b_BDVSA!F1370&gt;0,"D","A"),"")</f>
        <v/>
      </c>
      <c r="G1370" s="125" t="str">
        <f>IF(b_BDVSA!G1370&lt;&gt;"",ABS(b_BDVSA!G1370),"")</f>
        <v/>
      </c>
      <c r="H1370" s="125" t="str">
        <f>IF(AND(b_BDVSA!G1370&lt;&gt;"",b_BDVSA!G1370&lt;&gt;0)=TRUE,IF(b_BDVSA!G1370&gt;0,"D","A"),"")</f>
        <v/>
      </c>
      <c r="I1370" s="125" t="str">
        <f>IF(b_BDVSA!H1370&lt;&gt;"",ABS(b_BDVSA!H1370),"")</f>
        <v/>
      </c>
      <c r="J1370" s="125" t="str">
        <f>IF(AND(b_BDVSA!H1370&lt;&gt;"",b_BDVSA!H1370&lt;&gt;0)=TRUE,IF(b_BDVSA!H1370&gt;0,"D","A"),"")</f>
        <v/>
      </c>
      <c r="K1370" s="126" t="str">
        <f>IF(b_BDVSA!I1370&lt;&gt;"",ABS(b_BDVSA!I1370),"")</f>
        <v/>
      </c>
      <c r="L1370" s="125" t="str">
        <f>IF(b_BDVSA!L1370&lt;&gt;"",ABS(b_BDVSA!L1370),"")</f>
        <v/>
      </c>
      <c r="M1370" s="125" t="str">
        <f>IF(AND(b_BDVSA!L1370&lt;&gt;"",b_BDVSA!L1370&lt;&gt;0)=TRUE,IF(b_BDVSA!L1370&gt;0,"D","A"),"")</f>
        <v/>
      </c>
      <c r="N1370" s="125" t="str">
        <f>IF(b_BDVSA!M1370&lt;&gt;"",ABS(b_BDVSA!M1370),"")</f>
        <v/>
      </c>
      <c r="O1370" s="125" t="str">
        <f>IF(AND(b_BDVSA!M1370&lt;&gt;"",b_BDVSA!M1370&lt;&gt;0)=TRUE,IF(b_BDVSA!M1370&gt;0,"D","A"),"")</f>
        <v/>
      </c>
      <c r="P1370" s="126" t="str">
        <f>IF(b_BDVSA!N1370&lt;&gt;"",ABS(b_BDVSA!N1370),"")</f>
        <v/>
      </c>
      <c r="Q1370" s="125" t="str">
        <f>IF(b_BDVSA!Q1370&lt;&gt;"",ABS(b_BDVSA!Q1370),"")</f>
        <v/>
      </c>
      <c r="R1370" s="125" t="str">
        <f>IF(AND(b_BDVSA!Q1370&lt;&gt;"",b_BDVSA!Q1370&lt;&gt;0)=TRUE,IF(b_BDVSA!Q1370&gt;0,"D","A"),"")</f>
        <v/>
      </c>
      <c r="S1370" s="125" t="str">
        <f>IF(b_BDVSA!R1370&lt;&gt;"",ABS(b_BDVSA!R1370),"")</f>
        <v/>
      </c>
      <c r="T1370" s="125" t="str">
        <f>IF(AND(b_BDVSA!R1370&lt;&gt;"",b_BDVSA!R1370&lt;&gt;0)=TRUE,IF(b_BDVSA!R1370&gt;0,"D","A"),"")</f>
        <v/>
      </c>
      <c r="U1370" s="126" t="str">
        <f>IF(b_BDVSA!S1370&lt;&gt;"",ABS(b_BDVSA!S1370),"")</f>
        <v/>
      </c>
      <c r="V1370" s="125" t="str">
        <f>IF(b_BDVSA!V1370&lt;&gt;"",ABS(b_BDVSA!V1370),"")</f>
        <v/>
      </c>
      <c r="W1370" s="125" t="str">
        <f>IF(AND(b_BDVSA!V1370&lt;&gt;"",b_BDVSA!V1370&lt;&gt;0)=TRUE,IF(b_BDVSA!V1370&gt;0,"D","A"),"")</f>
        <v/>
      </c>
      <c r="X1370" s="125" t="str">
        <f>IF(b_BDVSA!W1370&lt;&gt;"",ABS(b_BDVSA!W1370),"")</f>
        <v/>
      </c>
      <c r="Y1370" s="125" t="str">
        <f>IF(AND(b_BDVSA!W1370&lt;&gt;"",b_BDVSA!W1370&lt;&gt;0)=TRUE,IF(b_BDVSA!W1370&gt;0,"D","A"),"")</f>
        <v/>
      </c>
      <c r="Z1370" s="126" t="str">
        <f>IF(b_BDVSA!X1370&lt;&gt;"",ABS(b_BDVSA!X1370),"")</f>
        <v/>
      </c>
    </row>
    <row r="1371" spans="1:26">
      <c r="A1371" s="117" t="str">
        <f>IF(dati_pdc!A1367&lt;&gt;"",IF(dati_pdc!D1367=1,RIGHT(dati_pdc!A1367,dati_pdc!E1367),dati_pdc!A1367),"")</f>
        <v/>
      </c>
      <c r="B1371" s="117" t="str">
        <f>IF(dati_pdc!B1367&lt;&gt;"",dati_pdc!B1367,"")</f>
        <v/>
      </c>
      <c r="C1371" s="117" t="str">
        <f>IF(dati_pdc!C1367&lt;&gt;"",dati_pdc!C1367,"")</f>
        <v/>
      </c>
      <c r="D1371" s="117" t="str">
        <f>IF(dati_pdc!D1367&lt;&gt;"",dati_pdc!D1367,"")</f>
        <v/>
      </c>
      <c r="E1371" s="125" t="str">
        <f>IF(b_BDVSA!F1371&lt;&gt;"",ABS(b_BDVSA!F1371),"")</f>
        <v/>
      </c>
      <c r="F1371" s="125" t="str">
        <f>IF(AND(b_BDVSA!F1371&lt;&gt;"",b_BDVSA!F1371&lt;&gt;0)=TRUE,IF(b_BDVSA!F1371&gt;0,"D","A"),"")</f>
        <v/>
      </c>
      <c r="G1371" s="125" t="str">
        <f>IF(b_BDVSA!G1371&lt;&gt;"",ABS(b_BDVSA!G1371),"")</f>
        <v/>
      </c>
      <c r="H1371" s="125" t="str">
        <f>IF(AND(b_BDVSA!G1371&lt;&gt;"",b_BDVSA!G1371&lt;&gt;0)=TRUE,IF(b_BDVSA!G1371&gt;0,"D","A"),"")</f>
        <v/>
      </c>
      <c r="I1371" s="125" t="str">
        <f>IF(b_BDVSA!H1371&lt;&gt;"",ABS(b_BDVSA!H1371),"")</f>
        <v/>
      </c>
      <c r="J1371" s="125" t="str">
        <f>IF(AND(b_BDVSA!H1371&lt;&gt;"",b_BDVSA!H1371&lt;&gt;0)=TRUE,IF(b_BDVSA!H1371&gt;0,"D","A"),"")</f>
        <v/>
      </c>
      <c r="K1371" s="126" t="str">
        <f>IF(b_BDVSA!I1371&lt;&gt;"",ABS(b_BDVSA!I1371),"")</f>
        <v/>
      </c>
      <c r="L1371" s="125" t="str">
        <f>IF(b_BDVSA!L1371&lt;&gt;"",ABS(b_BDVSA!L1371),"")</f>
        <v/>
      </c>
      <c r="M1371" s="125" t="str">
        <f>IF(AND(b_BDVSA!L1371&lt;&gt;"",b_BDVSA!L1371&lt;&gt;0)=TRUE,IF(b_BDVSA!L1371&gt;0,"D","A"),"")</f>
        <v/>
      </c>
      <c r="N1371" s="125" t="str">
        <f>IF(b_BDVSA!M1371&lt;&gt;"",ABS(b_BDVSA!M1371),"")</f>
        <v/>
      </c>
      <c r="O1371" s="125" t="str">
        <f>IF(AND(b_BDVSA!M1371&lt;&gt;"",b_BDVSA!M1371&lt;&gt;0)=TRUE,IF(b_BDVSA!M1371&gt;0,"D","A"),"")</f>
        <v/>
      </c>
      <c r="P1371" s="126" t="str">
        <f>IF(b_BDVSA!N1371&lt;&gt;"",ABS(b_BDVSA!N1371),"")</f>
        <v/>
      </c>
      <c r="Q1371" s="125" t="str">
        <f>IF(b_BDVSA!Q1371&lt;&gt;"",ABS(b_BDVSA!Q1371),"")</f>
        <v/>
      </c>
      <c r="R1371" s="125" t="str">
        <f>IF(AND(b_BDVSA!Q1371&lt;&gt;"",b_BDVSA!Q1371&lt;&gt;0)=TRUE,IF(b_BDVSA!Q1371&gt;0,"D","A"),"")</f>
        <v/>
      </c>
      <c r="S1371" s="125" t="str">
        <f>IF(b_BDVSA!R1371&lt;&gt;"",ABS(b_BDVSA!R1371),"")</f>
        <v/>
      </c>
      <c r="T1371" s="125" t="str">
        <f>IF(AND(b_BDVSA!R1371&lt;&gt;"",b_BDVSA!R1371&lt;&gt;0)=TRUE,IF(b_BDVSA!R1371&gt;0,"D","A"),"")</f>
        <v/>
      </c>
      <c r="U1371" s="126" t="str">
        <f>IF(b_BDVSA!S1371&lt;&gt;"",ABS(b_BDVSA!S1371),"")</f>
        <v/>
      </c>
      <c r="V1371" s="125" t="str">
        <f>IF(b_BDVSA!V1371&lt;&gt;"",ABS(b_BDVSA!V1371),"")</f>
        <v/>
      </c>
      <c r="W1371" s="125" t="str">
        <f>IF(AND(b_BDVSA!V1371&lt;&gt;"",b_BDVSA!V1371&lt;&gt;0)=TRUE,IF(b_BDVSA!V1371&gt;0,"D","A"),"")</f>
        <v/>
      </c>
      <c r="X1371" s="125" t="str">
        <f>IF(b_BDVSA!W1371&lt;&gt;"",ABS(b_BDVSA!W1371),"")</f>
        <v/>
      </c>
      <c r="Y1371" s="125" t="str">
        <f>IF(AND(b_BDVSA!W1371&lt;&gt;"",b_BDVSA!W1371&lt;&gt;0)=TRUE,IF(b_BDVSA!W1371&gt;0,"D","A"),"")</f>
        <v/>
      </c>
      <c r="Z1371" s="126" t="str">
        <f>IF(b_BDVSA!X1371&lt;&gt;"",ABS(b_BDVSA!X1371),"")</f>
        <v/>
      </c>
    </row>
    <row r="1372" spans="1:26">
      <c r="A1372" s="117" t="str">
        <f>IF(dati_pdc!A1368&lt;&gt;"",IF(dati_pdc!D1368=1,RIGHT(dati_pdc!A1368,dati_pdc!E1368),dati_pdc!A1368),"")</f>
        <v/>
      </c>
      <c r="B1372" s="117" t="str">
        <f>IF(dati_pdc!B1368&lt;&gt;"",dati_pdc!B1368,"")</f>
        <v/>
      </c>
      <c r="C1372" s="117" t="str">
        <f>IF(dati_pdc!C1368&lt;&gt;"",dati_pdc!C1368,"")</f>
        <v/>
      </c>
      <c r="D1372" s="117" t="str">
        <f>IF(dati_pdc!D1368&lt;&gt;"",dati_pdc!D1368,"")</f>
        <v/>
      </c>
      <c r="E1372" s="125" t="str">
        <f>IF(b_BDVSA!F1372&lt;&gt;"",ABS(b_BDVSA!F1372),"")</f>
        <v/>
      </c>
      <c r="F1372" s="125" t="str">
        <f>IF(AND(b_BDVSA!F1372&lt;&gt;"",b_BDVSA!F1372&lt;&gt;0)=TRUE,IF(b_BDVSA!F1372&gt;0,"D","A"),"")</f>
        <v/>
      </c>
      <c r="G1372" s="125" t="str">
        <f>IF(b_BDVSA!G1372&lt;&gt;"",ABS(b_BDVSA!G1372),"")</f>
        <v/>
      </c>
      <c r="H1372" s="125" t="str">
        <f>IF(AND(b_BDVSA!G1372&lt;&gt;"",b_BDVSA!G1372&lt;&gt;0)=TRUE,IF(b_BDVSA!G1372&gt;0,"D","A"),"")</f>
        <v/>
      </c>
      <c r="I1372" s="125" t="str">
        <f>IF(b_BDVSA!H1372&lt;&gt;"",ABS(b_BDVSA!H1372),"")</f>
        <v/>
      </c>
      <c r="J1372" s="125" t="str">
        <f>IF(AND(b_BDVSA!H1372&lt;&gt;"",b_BDVSA!H1372&lt;&gt;0)=TRUE,IF(b_BDVSA!H1372&gt;0,"D","A"),"")</f>
        <v/>
      </c>
      <c r="K1372" s="126" t="str">
        <f>IF(b_BDVSA!I1372&lt;&gt;"",ABS(b_BDVSA!I1372),"")</f>
        <v/>
      </c>
      <c r="L1372" s="125" t="str">
        <f>IF(b_BDVSA!L1372&lt;&gt;"",ABS(b_BDVSA!L1372),"")</f>
        <v/>
      </c>
      <c r="M1372" s="125" t="str">
        <f>IF(AND(b_BDVSA!L1372&lt;&gt;"",b_BDVSA!L1372&lt;&gt;0)=TRUE,IF(b_BDVSA!L1372&gt;0,"D","A"),"")</f>
        <v/>
      </c>
      <c r="N1372" s="125" t="str">
        <f>IF(b_BDVSA!M1372&lt;&gt;"",ABS(b_BDVSA!M1372),"")</f>
        <v/>
      </c>
      <c r="O1372" s="125" t="str">
        <f>IF(AND(b_BDVSA!M1372&lt;&gt;"",b_BDVSA!M1372&lt;&gt;0)=TRUE,IF(b_BDVSA!M1372&gt;0,"D","A"),"")</f>
        <v/>
      </c>
      <c r="P1372" s="126" t="str">
        <f>IF(b_BDVSA!N1372&lt;&gt;"",ABS(b_BDVSA!N1372),"")</f>
        <v/>
      </c>
      <c r="Q1372" s="125" t="str">
        <f>IF(b_BDVSA!Q1372&lt;&gt;"",ABS(b_BDVSA!Q1372),"")</f>
        <v/>
      </c>
      <c r="R1372" s="125" t="str">
        <f>IF(AND(b_BDVSA!Q1372&lt;&gt;"",b_BDVSA!Q1372&lt;&gt;0)=TRUE,IF(b_BDVSA!Q1372&gt;0,"D","A"),"")</f>
        <v/>
      </c>
      <c r="S1372" s="125" t="str">
        <f>IF(b_BDVSA!R1372&lt;&gt;"",ABS(b_BDVSA!R1372),"")</f>
        <v/>
      </c>
      <c r="T1372" s="125" t="str">
        <f>IF(AND(b_BDVSA!R1372&lt;&gt;"",b_BDVSA!R1372&lt;&gt;0)=TRUE,IF(b_BDVSA!R1372&gt;0,"D","A"),"")</f>
        <v/>
      </c>
      <c r="U1372" s="126" t="str">
        <f>IF(b_BDVSA!S1372&lt;&gt;"",ABS(b_BDVSA!S1372),"")</f>
        <v/>
      </c>
      <c r="V1372" s="125" t="str">
        <f>IF(b_BDVSA!V1372&lt;&gt;"",ABS(b_BDVSA!V1372),"")</f>
        <v/>
      </c>
      <c r="W1372" s="125" t="str">
        <f>IF(AND(b_BDVSA!V1372&lt;&gt;"",b_BDVSA!V1372&lt;&gt;0)=TRUE,IF(b_BDVSA!V1372&gt;0,"D","A"),"")</f>
        <v/>
      </c>
      <c r="X1372" s="125" t="str">
        <f>IF(b_BDVSA!W1372&lt;&gt;"",ABS(b_BDVSA!W1372),"")</f>
        <v/>
      </c>
      <c r="Y1372" s="125" t="str">
        <f>IF(AND(b_BDVSA!W1372&lt;&gt;"",b_BDVSA!W1372&lt;&gt;0)=TRUE,IF(b_BDVSA!W1372&gt;0,"D","A"),"")</f>
        <v/>
      </c>
      <c r="Z1372" s="126" t="str">
        <f>IF(b_BDVSA!X1372&lt;&gt;"",ABS(b_BDVSA!X1372),"")</f>
        <v/>
      </c>
    </row>
    <row r="1373" spans="1:26">
      <c r="A1373" s="117" t="str">
        <f>IF(dati_pdc!A1369&lt;&gt;"",IF(dati_pdc!D1369=1,RIGHT(dati_pdc!A1369,dati_pdc!E1369),dati_pdc!A1369),"")</f>
        <v/>
      </c>
      <c r="B1373" s="117" t="str">
        <f>IF(dati_pdc!B1369&lt;&gt;"",dati_pdc!B1369,"")</f>
        <v/>
      </c>
      <c r="C1373" s="117" t="str">
        <f>IF(dati_pdc!C1369&lt;&gt;"",dati_pdc!C1369,"")</f>
        <v/>
      </c>
      <c r="D1373" s="117" t="str">
        <f>IF(dati_pdc!D1369&lt;&gt;"",dati_pdc!D1369,"")</f>
        <v/>
      </c>
      <c r="E1373" s="125" t="str">
        <f>IF(b_BDVSA!F1373&lt;&gt;"",ABS(b_BDVSA!F1373),"")</f>
        <v/>
      </c>
      <c r="F1373" s="125" t="str">
        <f>IF(AND(b_BDVSA!F1373&lt;&gt;"",b_BDVSA!F1373&lt;&gt;0)=TRUE,IF(b_BDVSA!F1373&gt;0,"D","A"),"")</f>
        <v/>
      </c>
      <c r="G1373" s="125" t="str">
        <f>IF(b_BDVSA!G1373&lt;&gt;"",ABS(b_BDVSA!G1373),"")</f>
        <v/>
      </c>
      <c r="H1373" s="125" t="str">
        <f>IF(AND(b_BDVSA!G1373&lt;&gt;"",b_BDVSA!G1373&lt;&gt;0)=TRUE,IF(b_BDVSA!G1373&gt;0,"D","A"),"")</f>
        <v/>
      </c>
      <c r="I1373" s="125" t="str">
        <f>IF(b_BDVSA!H1373&lt;&gt;"",ABS(b_BDVSA!H1373),"")</f>
        <v/>
      </c>
      <c r="J1373" s="125" t="str">
        <f>IF(AND(b_BDVSA!H1373&lt;&gt;"",b_BDVSA!H1373&lt;&gt;0)=TRUE,IF(b_BDVSA!H1373&gt;0,"D","A"),"")</f>
        <v/>
      </c>
      <c r="K1373" s="126" t="str">
        <f>IF(b_BDVSA!I1373&lt;&gt;"",ABS(b_BDVSA!I1373),"")</f>
        <v/>
      </c>
      <c r="L1373" s="125" t="str">
        <f>IF(b_BDVSA!L1373&lt;&gt;"",ABS(b_BDVSA!L1373),"")</f>
        <v/>
      </c>
      <c r="M1373" s="125" t="str">
        <f>IF(AND(b_BDVSA!L1373&lt;&gt;"",b_BDVSA!L1373&lt;&gt;0)=TRUE,IF(b_BDVSA!L1373&gt;0,"D","A"),"")</f>
        <v/>
      </c>
      <c r="N1373" s="125" t="str">
        <f>IF(b_BDVSA!M1373&lt;&gt;"",ABS(b_BDVSA!M1373),"")</f>
        <v/>
      </c>
      <c r="O1373" s="125" t="str">
        <f>IF(AND(b_BDVSA!M1373&lt;&gt;"",b_BDVSA!M1373&lt;&gt;0)=TRUE,IF(b_BDVSA!M1373&gt;0,"D","A"),"")</f>
        <v/>
      </c>
      <c r="P1373" s="126" t="str">
        <f>IF(b_BDVSA!N1373&lt;&gt;"",ABS(b_BDVSA!N1373),"")</f>
        <v/>
      </c>
      <c r="Q1373" s="125" t="str">
        <f>IF(b_BDVSA!Q1373&lt;&gt;"",ABS(b_BDVSA!Q1373),"")</f>
        <v/>
      </c>
      <c r="R1373" s="125" t="str">
        <f>IF(AND(b_BDVSA!Q1373&lt;&gt;"",b_BDVSA!Q1373&lt;&gt;0)=TRUE,IF(b_BDVSA!Q1373&gt;0,"D","A"),"")</f>
        <v/>
      </c>
      <c r="S1373" s="125" t="str">
        <f>IF(b_BDVSA!R1373&lt;&gt;"",ABS(b_BDVSA!R1373),"")</f>
        <v/>
      </c>
      <c r="T1373" s="125" t="str">
        <f>IF(AND(b_BDVSA!R1373&lt;&gt;"",b_BDVSA!R1373&lt;&gt;0)=TRUE,IF(b_BDVSA!R1373&gt;0,"D","A"),"")</f>
        <v/>
      </c>
      <c r="U1373" s="126" t="str">
        <f>IF(b_BDVSA!S1373&lt;&gt;"",ABS(b_BDVSA!S1373),"")</f>
        <v/>
      </c>
      <c r="V1373" s="125" t="str">
        <f>IF(b_BDVSA!V1373&lt;&gt;"",ABS(b_BDVSA!V1373),"")</f>
        <v/>
      </c>
      <c r="W1373" s="125" t="str">
        <f>IF(AND(b_BDVSA!V1373&lt;&gt;"",b_BDVSA!V1373&lt;&gt;0)=TRUE,IF(b_BDVSA!V1373&gt;0,"D","A"),"")</f>
        <v/>
      </c>
      <c r="X1373" s="125" t="str">
        <f>IF(b_BDVSA!W1373&lt;&gt;"",ABS(b_BDVSA!W1373),"")</f>
        <v/>
      </c>
      <c r="Y1373" s="125" t="str">
        <f>IF(AND(b_BDVSA!W1373&lt;&gt;"",b_BDVSA!W1373&lt;&gt;0)=TRUE,IF(b_BDVSA!W1373&gt;0,"D","A"),"")</f>
        <v/>
      </c>
      <c r="Z1373" s="126" t="str">
        <f>IF(b_BDVSA!X1373&lt;&gt;"",ABS(b_BDVSA!X1373),"")</f>
        <v/>
      </c>
    </row>
    <row r="1374" spans="1:26">
      <c r="A1374" s="117" t="str">
        <f>IF(dati_pdc!A1370&lt;&gt;"",IF(dati_pdc!D1370=1,RIGHT(dati_pdc!A1370,dati_pdc!E1370),dati_pdc!A1370),"")</f>
        <v/>
      </c>
      <c r="B1374" s="117" t="str">
        <f>IF(dati_pdc!B1370&lt;&gt;"",dati_pdc!B1370,"")</f>
        <v/>
      </c>
      <c r="C1374" s="117" t="str">
        <f>IF(dati_pdc!C1370&lt;&gt;"",dati_pdc!C1370,"")</f>
        <v/>
      </c>
      <c r="D1374" s="117" t="str">
        <f>IF(dati_pdc!D1370&lt;&gt;"",dati_pdc!D1370,"")</f>
        <v/>
      </c>
      <c r="E1374" s="125" t="str">
        <f>IF(b_BDVSA!F1374&lt;&gt;"",ABS(b_BDVSA!F1374),"")</f>
        <v/>
      </c>
      <c r="F1374" s="125" t="str">
        <f>IF(AND(b_BDVSA!F1374&lt;&gt;"",b_BDVSA!F1374&lt;&gt;0)=TRUE,IF(b_BDVSA!F1374&gt;0,"D","A"),"")</f>
        <v/>
      </c>
      <c r="G1374" s="125" t="str">
        <f>IF(b_BDVSA!G1374&lt;&gt;"",ABS(b_BDVSA!G1374),"")</f>
        <v/>
      </c>
      <c r="H1374" s="125" t="str">
        <f>IF(AND(b_BDVSA!G1374&lt;&gt;"",b_BDVSA!G1374&lt;&gt;0)=TRUE,IF(b_BDVSA!G1374&gt;0,"D","A"),"")</f>
        <v/>
      </c>
      <c r="I1374" s="125" t="str">
        <f>IF(b_BDVSA!H1374&lt;&gt;"",ABS(b_BDVSA!H1374),"")</f>
        <v/>
      </c>
      <c r="J1374" s="125" t="str">
        <f>IF(AND(b_BDVSA!H1374&lt;&gt;"",b_BDVSA!H1374&lt;&gt;0)=TRUE,IF(b_BDVSA!H1374&gt;0,"D","A"),"")</f>
        <v/>
      </c>
      <c r="K1374" s="126" t="str">
        <f>IF(b_BDVSA!I1374&lt;&gt;"",ABS(b_BDVSA!I1374),"")</f>
        <v/>
      </c>
      <c r="L1374" s="125" t="str">
        <f>IF(b_BDVSA!L1374&lt;&gt;"",ABS(b_BDVSA!L1374),"")</f>
        <v/>
      </c>
      <c r="M1374" s="125" t="str">
        <f>IF(AND(b_BDVSA!L1374&lt;&gt;"",b_BDVSA!L1374&lt;&gt;0)=TRUE,IF(b_BDVSA!L1374&gt;0,"D","A"),"")</f>
        <v/>
      </c>
      <c r="N1374" s="125" t="str">
        <f>IF(b_BDVSA!M1374&lt;&gt;"",ABS(b_BDVSA!M1374),"")</f>
        <v/>
      </c>
      <c r="O1374" s="125" t="str">
        <f>IF(AND(b_BDVSA!M1374&lt;&gt;"",b_BDVSA!M1374&lt;&gt;0)=TRUE,IF(b_BDVSA!M1374&gt;0,"D","A"),"")</f>
        <v/>
      </c>
      <c r="P1374" s="126" t="str">
        <f>IF(b_BDVSA!N1374&lt;&gt;"",ABS(b_BDVSA!N1374),"")</f>
        <v/>
      </c>
      <c r="Q1374" s="125" t="str">
        <f>IF(b_BDVSA!Q1374&lt;&gt;"",ABS(b_BDVSA!Q1374),"")</f>
        <v/>
      </c>
      <c r="R1374" s="125" t="str">
        <f>IF(AND(b_BDVSA!Q1374&lt;&gt;"",b_BDVSA!Q1374&lt;&gt;0)=TRUE,IF(b_BDVSA!Q1374&gt;0,"D","A"),"")</f>
        <v/>
      </c>
      <c r="S1374" s="125" t="str">
        <f>IF(b_BDVSA!R1374&lt;&gt;"",ABS(b_BDVSA!R1374),"")</f>
        <v/>
      </c>
      <c r="T1374" s="125" t="str">
        <f>IF(AND(b_BDVSA!R1374&lt;&gt;"",b_BDVSA!R1374&lt;&gt;0)=TRUE,IF(b_BDVSA!R1374&gt;0,"D","A"),"")</f>
        <v/>
      </c>
      <c r="U1374" s="126" t="str">
        <f>IF(b_BDVSA!S1374&lt;&gt;"",ABS(b_BDVSA!S1374),"")</f>
        <v/>
      </c>
      <c r="V1374" s="125" t="str">
        <f>IF(b_BDVSA!V1374&lt;&gt;"",ABS(b_BDVSA!V1374),"")</f>
        <v/>
      </c>
      <c r="W1374" s="125" t="str">
        <f>IF(AND(b_BDVSA!V1374&lt;&gt;"",b_BDVSA!V1374&lt;&gt;0)=TRUE,IF(b_BDVSA!V1374&gt;0,"D","A"),"")</f>
        <v/>
      </c>
      <c r="X1374" s="125" t="str">
        <f>IF(b_BDVSA!W1374&lt;&gt;"",ABS(b_BDVSA!W1374),"")</f>
        <v/>
      </c>
      <c r="Y1374" s="125" t="str">
        <f>IF(AND(b_BDVSA!W1374&lt;&gt;"",b_BDVSA!W1374&lt;&gt;0)=TRUE,IF(b_BDVSA!W1374&gt;0,"D","A"),"")</f>
        <v/>
      </c>
      <c r="Z1374" s="126" t="str">
        <f>IF(b_BDVSA!X1374&lt;&gt;"",ABS(b_BDVSA!X1374),"")</f>
        <v/>
      </c>
    </row>
    <row r="1375" spans="1:26">
      <c r="A1375" s="117" t="str">
        <f>IF(dati_pdc!A1371&lt;&gt;"",IF(dati_pdc!D1371=1,RIGHT(dati_pdc!A1371,dati_pdc!E1371),dati_pdc!A1371),"")</f>
        <v/>
      </c>
      <c r="B1375" s="117" t="str">
        <f>IF(dati_pdc!B1371&lt;&gt;"",dati_pdc!B1371,"")</f>
        <v/>
      </c>
      <c r="C1375" s="117" t="str">
        <f>IF(dati_pdc!C1371&lt;&gt;"",dati_pdc!C1371,"")</f>
        <v/>
      </c>
      <c r="D1375" s="117" t="str">
        <f>IF(dati_pdc!D1371&lt;&gt;"",dati_pdc!D1371,"")</f>
        <v/>
      </c>
      <c r="E1375" s="125" t="str">
        <f>IF(b_BDVSA!F1375&lt;&gt;"",ABS(b_BDVSA!F1375),"")</f>
        <v/>
      </c>
      <c r="F1375" s="125" t="str">
        <f>IF(AND(b_BDVSA!F1375&lt;&gt;"",b_BDVSA!F1375&lt;&gt;0)=TRUE,IF(b_BDVSA!F1375&gt;0,"D","A"),"")</f>
        <v/>
      </c>
      <c r="G1375" s="125" t="str">
        <f>IF(b_BDVSA!G1375&lt;&gt;"",ABS(b_BDVSA!G1375),"")</f>
        <v/>
      </c>
      <c r="H1375" s="125" t="str">
        <f>IF(AND(b_BDVSA!G1375&lt;&gt;"",b_BDVSA!G1375&lt;&gt;0)=TRUE,IF(b_BDVSA!G1375&gt;0,"D","A"),"")</f>
        <v/>
      </c>
      <c r="I1375" s="125" t="str">
        <f>IF(b_BDVSA!H1375&lt;&gt;"",ABS(b_BDVSA!H1375),"")</f>
        <v/>
      </c>
      <c r="J1375" s="125" t="str">
        <f>IF(AND(b_BDVSA!H1375&lt;&gt;"",b_BDVSA!H1375&lt;&gt;0)=TRUE,IF(b_BDVSA!H1375&gt;0,"D","A"),"")</f>
        <v/>
      </c>
      <c r="K1375" s="126" t="str">
        <f>IF(b_BDVSA!I1375&lt;&gt;"",ABS(b_BDVSA!I1375),"")</f>
        <v/>
      </c>
      <c r="L1375" s="125" t="str">
        <f>IF(b_BDVSA!L1375&lt;&gt;"",ABS(b_BDVSA!L1375),"")</f>
        <v/>
      </c>
      <c r="M1375" s="125" t="str">
        <f>IF(AND(b_BDVSA!L1375&lt;&gt;"",b_BDVSA!L1375&lt;&gt;0)=TRUE,IF(b_BDVSA!L1375&gt;0,"D","A"),"")</f>
        <v/>
      </c>
      <c r="N1375" s="125" t="str">
        <f>IF(b_BDVSA!M1375&lt;&gt;"",ABS(b_BDVSA!M1375),"")</f>
        <v/>
      </c>
      <c r="O1375" s="125" t="str">
        <f>IF(AND(b_BDVSA!M1375&lt;&gt;"",b_BDVSA!M1375&lt;&gt;0)=TRUE,IF(b_BDVSA!M1375&gt;0,"D","A"),"")</f>
        <v/>
      </c>
      <c r="P1375" s="126" t="str">
        <f>IF(b_BDVSA!N1375&lt;&gt;"",ABS(b_BDVSA!N1375),"")</f>
        <v/>
      </c>
      <c r="Q1375" s="125" t="str">
        <f>IF(b_BDVSA!Q1375&lt;&gt;"",ABS(b_BDVSA!Q1375),"")</f>
        <v/>
      </c>
      <c r="R1375" s="125" t="str">
        <f>IF(AND(b_BDVSA!Q1375&lt;&gt;"",b_BDVSA!Q1375&lt;&gt;0)=TRUE,IF(b_BDVSA!Q1375&gt;0,"D","A"),"")</f>
        <v/>
      </c>
      <c r="S1375" s="125" t="str">
        <f>IF(b_BDVSA!R1375&lt;&gt;"",ABS(b_BDVSA!R1375),"")</f>
        <v/>
      </c>
      <c r="T1375" s="125" t="str">
        <f>IF(AND(b_BDVSA!R1375&lt;&gt;"",b_BDVSA!R1375&lt;&gt;0)=TRUE,IF(b_BDVSA!R1375&gt;0,"D","A"),"")</f>
        <v/>
      </c>
      <c r="U1375" s="126" t="str">
        <f>IF(b_BDVSA!S1375&lt;&gt;"",ABS(b_BDVSA!S1375),"")</f>
        <v/>
      </c>
      <c r="V1375" s="125" t="str">
        <f>IF(b_BDVSA!V1375&lt;&gt;"",ABS(b_BDVSA!V1375),"")</f>
        <v/>
      </c>
      <c r="W1375" s="125" t="str">
        <f>IF(AND(b_BDVSA!V1375&lt;&gt;"",b_BDVSA!V1375&lt;&gt;0)=TRUE,IF(b_BDVSA!V1375&gt;0,"D","A"),"")</f>
        <v/>
      </c>
      <c r="X1375" s="125" t="str">
        <f>IF(b_BDVSA!W1375&lt;&gt;"",ABS(b_BDVSA!W1375),"")</f>
        <v/>
      </c>
      <c r="Y1375" s="125" t="str">
        <f>IF(AND(b_BDVSA!W1375&lt;&gt;"",b_BDVSA!W1375&lt;&gt;0)=TRUE,IF(b_BDVSA!W1375&gt;0,"D","A"),"")</f>
        <v/>
      </c>
      <c r="Z1375" s="126" t="str">
        <f>IF(b_BDVSA!X1375&lt;&gt;"",ABS(b_BDVSA!X1375),"")</f>
        <v/>
      </c>
    </row>
    <row r="1376" spans="1:26">
      <c r="A1376" s="117" t="str">
        <f>IF(dati_pdc!A1372&lt;&gt;"",IF(dati_pdc!D1372=1,RIGHT(dati_pdc!A1372,dati_pdc!E1372),dati_pdc!A1372),"")</f>
        <v/>
      </c>
      <c r="B1376" s="117" t="str">
        <f>IF(dati_pdc!B1372&lt;&gt;"",dati_pdc!B1372,"")</f>
        <v/>
      </c>
      <c r="C1376" s="117" t="str">
        <f>IF(dati_pdc!C1372&lt;&gt;"",dati_pdc!C1372,"")</f>
        <v/>
      </c>
      <c r="D1376" s="117" t="str">
        <f>IF(dati_pdc!D1372&lt;&gt;"",dati_pdc!D1372,"")</f>
        <v/>
      </c>
      <c r="E1376" s="125" t="str">
        <f>IF(b_BDVSA!F1376&lt;&gt;"",ABS(b_BDVSA!F1376),"")</f>
        <v/>
      </c>
      <c r="F1376" s="125" t="str">
        <f>IF(AND(b_BDVSA!F1376&lt;&gt;"",b_BDVSA!F1376&lt;&gt;0)=TRUE,IF(b_BDVSA!F1376&gt;0,"D","A"),"")</f>
        <v/>
      </c>
      <c r="G1376" s="125" t="str">
        <f>IF(b_BDVSA!G1376&lt;&gt;"",ABS(b_BDVSA!G1376),"")</f>
        <v/>
      </c>
      <c r="H1376" s="125" t="str">
        <f>IF(AND(b_BDVSA!G1376&lt;&gt;"",b_BDVSA!G1376&lt;&gt;0)=TRUE,IF(b_BDVSA!G1376&gt;0,"D","A"),"")</f>
        <v/>
      </c>
      <c r="I1376" s="125" t="str">
        <f>IF(b_BDVSA!H1376&lt;&gt;"",ABS(b_BDVSA!H1376),"")</f>
        <v/>
      </c>
      <c r="J1376" s="125" t="str">
        <f>IF(AND(b_BDVSA!H1376&lt;&gt;"",b_BDVSA!H1376&lt;&gt;0)=TRUE,IF(b_BDVSA!H1376&gt;0,"D","A"),"")</f>
        <v/>
      </c>
      <c r="K1376" s="126" t="str">
        <f>IF(b_BDVSA!I1376&lt;&gt;"",ABS(b_BDVSA!I1376),"")</f>
        <v/>
      </c>
      <c r="L1376" s="125" t="str">
        <f>IF(b_BDVSA!L1376&lt;&gt;"",ABS(b_BDVSA!L1376),"")</f>
        <v/>
      </c>
      <c r="M1376" s="125" t="str">
        <f>IF(AND(b_BDVSA!L1376&lt;&gt;"",b_BDVSA!L1376&lt;&gt;0)=TRUE,IF(b_BDVSA!L1376&gt;0,"D","A"),"")</f>
        <v/>
      </c>
      <c r="N1376" s="125" t="str">
        <f>IF(b_BDVSA!M1376&lt;&gt;"",ABS(b_BDVSA!M1376),"")</f>
        <v/>
      </c>
      <c r="O1376" s="125" t="str">
        <f>IF(AND(b_BDVSA!M1376&lt;&gt;"",b_BDVSA!M1376&lt;&gt;0)=TRUE,IF(b_BDVSA!M1376&gt;0,"D","A"),"")</f>
        <v/>
      </c>
      <c r="P1376" s="126" t="str">
        <f>IF(b_BDVSA!N1376&lt;&gt;"",ABS(b_BDVSA!N1376),"")</f>
        <v/>
      </c>
      <c r="Q1376" s="125" t="str">
        <f>IF(b_BDVSA!Q1376&lt;&gt;"",ABS(b_BDVSA!Q1376),"")</f>
        <v/>
      </c>
      <c r="R1376" s="125" t="str">
        <f>IF(AND(b_BDVSA!Q1376&lt;&gt;"",b_BDVSA!Q1376&lt;&gt;0)=TRUE,IF(b_BDVSA!Q1376&gt;0,"D","A"),"")</f>
        <v/>
      </c>
      <c r="S1376" s="125" t="str">
        <f>IF(b_BDVSA!R1376&lt;&gt;"",ABS(b_BDVSA!R1376),"")</f>
        <v/>
      </c>
      <c r="T1376" s="125" t="str">
        <f>IF(AND(b_BDVSA!R1376&lt;&gt;"",b_BDVSA!R1376&lt;&gt;0)=TRUE,IF(b_BDVSA!R1376&gt;0,"D","A"),"")</f>
        <v/>
      </c>
      <c r="U1376" s="126" t="str">
        <f>IF(b_BDVSA!S1376&lt;&gt;"",ABS(b_BDVSA!S1376),"")</f>
        <v/>
      </c>
      <c r="V1376" s="125" t="str">
        <f>IF(b_BDVSA!V1376&lt;&gt;"",ABS(b_BDVSA!V1376),"")</f>
        <v/>
      </c>
      <c r="W1376" s="125" t="str">
        <f>IF(AND(b_BDVSA!V1376&lt;&gt;"",b_BDVSA!V1376&lt;&gt;0)=TRUE,IF(b_BDVSA!V1376&gt;0,"D","A"),"")</f>
        <v/>
      </c>
      <c r="X1376" s="125" t="str">
        <f>IF(b_BDVSA!W1376&lt;&gt;"",ABS(b_BDVSA!W1376),"")</f>
        <v/>
      </c>
      <c r="Y1376" s="125" t="str">
        <f>IF(AND(b_BDVSA!W1376&lt;&gt;"",b_BDVSA!W1376&lt;&gt;0)=TRUE,IF(b_BDVSA!W1376&gt;0,"D","A"),"")</f>
        <v/>
      </c>
      <c r="Z1376" s="126" t="str">
        <f>IF(b_BDVSA!X1376&lt;&gt;"",ABS(b_BDVSA!X1376),"")</f>
        <v/>
      </c>
    </row>
    <row r="1377" spans="1:26">
      <c r="A1377" s="117" t="str">
        <f>IF(dati_pdc!A1373&lt;&gt;"",IF(dati_pdc!D1373=1,RIGHT(dati_pdc!A1373,dati_pdc!E1373),dati_pdc!A1373),"")</f>
        <v/>
      </c>
      <c r="B1377" s="117" t="str">
        <f>IF(dati_pdc!B1373&lt;&gt;"",dati_pdc!B1373,"")</f>
        <v/>
      </c>
      <c r="C1377" s="117" t="str">
        <f>IF(dati_pdc!C1373&lt;&gt;"",dati_pdc!C1373,"")</f>
        <v/>
      </c>
      <c r="D1377" s="117" t="str">
        <f>IF(dati_pdc!D1373&lt;&gt;"",dati_pdc!D1373,"")</f>
        <v/>
      </c>
      <c r="E1377" s="125" t="str">
        <f>IF(b_BDVSA!F1377&lt;&gt;"",ABS(b_BDVSA!F1377),"")</f>
        <v/>
      </c>
      <c r="F1377" s="125" t="str">
        <f>IF(AND(b_BDVSA!F1377&lt;&gt;"",b_BDVSA!F1377&lt;&gt;0)=TRUE,IF(b_BDVSA!F1377&gt;0,"D","A"),"")</f>
        <v/>
      </c>
      <c r="G1377" s="125" t="str">
        <f>IF(b_BDVSA!G1377&lt;&gt;"",ABS(b_BDVSA!G1377),"")</f>
        <v/>
      </c>
      <c r="H1377" s="125" t="str">
        <f>IF(AND(b_BDVSA!G1377&lt;&gt;"",b_BDVSA!G1377&lt;&gt;0)=TRUE,IF(b_BDVSA!G1377&gt;0,"D","A"),"")</f>
        <v/>
      </c>
      <c r="I1377" s="125" t="str">
        <f>IF(b_BDVSA!H1377&lt;&gt;"",ABS(b_BDVSA!H1377),"")</f>
        <v/>
      </c>
      <c r="J1377" s="125" t="str">
        <f>IF(AND(b_BDVSA!H1377&lt;&gt;"",b_BDVSA!H1377&lt;&gt;0)=TRUE,IF(b_BDVSA!H1377&gt;0,"D","A"),"")</f>
        <v/>
      </c>
      <c r="K1377" s="126" t="str">
        <f>IF(b_BDVSA!I1377&lt;&gt;"",ABS(b_BDVSA!I1377),"")</f>
        <v/>
      </c>
      <c r="L1377" s="125" t="str">
        <f>IF(b_BDVSA!L1377&lt;&gt;"",ABS(b_BDVSA!L1377),"")</f>
        <v/>
      </c>
      <c r="M1377" s="125" t="str">
        <f>IF(AND(b_BDVSA!L1377&lt;&gt;"",b_BDVSA!L1377&lt;&gt;0)=TRUE,IF(b_BDVSA!L1377&gt;0,"D","A"),"")</f>
        <v/>
      </c>
      <c r="N1377" s="125" t="str">
        <f>IF(b_BDVSA!M1377&lt;&gt;"",ABS(b_BDVSA!M1377),"")</f>
        <v/>
      </c>
      <c r="O1377" s="125" t="str">
        <f>IF(AND(b_BDVSA!M1377&lt;&gt;"",b_BDVSA!M1377&lt;&gt;0)=TRUE,IF(b_BDVSA!M1377&gt;0,"D","A"),"")</f>
        <v/>
      </c>
      <c r="P1377" s="126" t="str">
        <f>IF(b_BDVSA!N1377&lt;&gt;"",ABS(b_BDVSA!N1377),"")</f>
        <v/>
      </c>
      <c r="Q1377" s="125" t="str">
        <f>IF(b_BDVSA!Q1377&lt;&gt;"",ABS(b_BDVSA!Q1377),"")</f>
        <v/>
      </c>
      <c r="R1377" s="125" t="str">
        <f>IF(AND(b_BDVSA!Q1377&lt;&gt;"",b_BDVSA!Q1377&lt;&gt;0)=TRUE,IF(b_BDVSA!Q1377&gt;0,"D","A"),"")</f>
        <v/>
      </c>
      <c r="S1377" s="125" t="str">
        <f>IF(b_BDVSA!R1377&lt;&gt;"",ABS(b_BDVSA!R1377),"")</f>
        <v/>
      </c>
      <c r="T1377" s="125" t="str">
        <f>IF(AND(b_BDVSA!R1377&lt;&gt;"",b_BDVSA!R1377&lt;&gt;0)=TRUE,IF(b_BDVSA!R1377&gt;0,"D","A"),"")</f>
        <v/>
      </c>
      <c r="U1377" s="126" t="str">
        <f>IF(b_BDVSA!S1377&lt;&gt;"",ABS(b_BDVSA!S1377),"")</f>
        <v/>
      </c>
      <c r="V1377" s="125" t="str">
        <f>IF(b_BDVSA!V1377&lt;&gt;"",ABS(b_BDVSA!V1377),"")</f>
        <v/>
      </c>
      <c r="W1377" s="125" t="str">
        <f>IF(AND(b_BDVSA!V1377&lt;&gt;"",b_BDVSA!V1377&lt;&gt;0)=TRUE,IF(b_BDVSA!V1377&gt;0,"D","A"),"")</f>
        <v/>
      </c>
      <c r="X1377" s="125" t="str">
        <f>IF(b_BDVSA!W1377&lt;&gt;"",ABS(b_BDVSA!W1377),"")</f>
        <v/>
      </c>
      <c r="Y1377" s="125" t="str">
        <f>IF(AND(b_BDVSA!W1377&lt;&gt;"",b_BDVSA!W1377&lt;&gt;0)=TRUE,IF(b_BDVSA!W1377&gt;0,"D","A"),"")</f>
        <v/>
      </c>
      <c r="Z1377" s="126" t="str">
        <f>IF(b_BDVSA!X1377&lt;&gt;"",ABS(b_BDVSA!X1377),"")</f>
        <v/>
      </c>
    </row>
    <row r="1378" spans="1:26">
      <c r="A1378" s="117" t="str">
        <f>IF(dati_pdc!A1374&lt;&gt;"",IF(dati_pdc!D1374=1,RIGHT(dati_pdc!A1374,dati_pdc!E1374),dati_pdc!A1374),"")</f>
        <v/>
      </c>
      <c r="B1378" s="117" t="str">
        <f>IF(dati_pdc!B1374&lt;&gt;"",dati_pdc!B1374,"")</f>
        <v/>
      </c>
      <c r="C1378" s="117" t="str">
        <f>IF(dati_pdc!C1374&lt;&gt;"",dati_pdc!C1374,"")</f>
        <v/>
      </c>
      <c r="D1378" s="117" t="str">
        <f>IF(dati_pdc!D1374&lt;&gt;"",dati_pdc!D1374,"")</f>
        <v/>
      </c>
      <c r="E1378" s="125" t="str">
        <f>IF(b_BDVSA!F1378&lt;&gt;"",ABS(b_BDVSA!F1378),"")</f>
        <v/>
      </c>
      <c r="F1378" s="125" t="str">
        <f>IF(AND(b_BDVSA!F1378&lt;&gt;"",b_BDVSA!F1378&lt;&gt;0)=TRUE,IF(b_BDVSA!F1378&gt;0,"D","A"),"")</f>
        <v/>
      </c>
      <c r="G1378" s="125" t="str">
        <f>IF(b_BDVSA!G1378&lt;&gt;"",ABS(b_BDVSA!G1378),"")</f>
        <v/>
      </c>
      <c r="H1378" s="125" t="str">
        <f>IF(AND(b_BDVSA!G1378&lt;&gt;"",b_BDVSA!G1378&lt;&gt;0)=TRUE,IF(b_BDVSA!G1378&gt;0,"D","A"),"")</f>
        <v/>
      </c>
      <c r="I1378" s="125" t="str">
        <f>IF(b_BDVSA!H1378&lt;&gt;"",ABS(b_BDVSA!H1378),"")</f>
        <v/>
      </c>
      <c r="J1378" s="125" t="str">
        <f>IF(AND(b_BDVSA!H1378&lt;&gt;"",b_BDVSA!H1378&lt;&gt;0)=TRUE,IF(b_BDVSA!H1378&gt;0,"D","A"),"")</f>
        <v/>
      </c>
      <c r="K1378" s="126" t="str">
        <f>IF(b_BDVSA!I1378&lt;&gt;"",ABS(b_BDVSA!I1378),"")</f>
        <v/>
      </c>
      <c r="L1378" s="125" t="str">
        <f>IF(b_BDVSA!L1378&lt;&gt;"",ABS(b_BDVSA!L1378),"")</f>
        <v/>
      </c>
      <c r="M1378" s="125" t="str">
        <f>IF(AND(b_BDVSA!L1378&lt;&gt;"",b_BDVSA!L1378&lt;&gt;0)=TRUE,IF(b_BDVSA!L1378&gt;0,"D","A"),"")</f>
        <v/>
      </c>
      <c r="N1378" s="125" t="str">
        <f>IF(b_BDVSA!M1378&lt;&gt;"",ABS(b_BDVSA!M1378),"")</f>
        <v/>
      </c>
      <c r="O1378" s="125" t="str">
        <f>IF(AND(b_BDVSA!M1378&lt;&gt;"",b_BDVSA!M1378&lt;&gt;0)=TRUE,IF(b_BDVSA!M1378&gt;0,"D","A"),"")</f>
        <v/>
      </c>
      <c r="P1378" s="126" t="str">
        <f>IF(b_BDVSA!N1378&lt;&gt;"",ABS(b_BDVSA!N1378),"")</f>
        <v/>
      </c>
      <c r="Q1378" s="125" t="str">
        <f>IF(b_BDVSA!Q1378&lt;&gt;"",ABS(b_BDVSA!Q1378),"")</f>
        <v/>
      </c>
      <c r="R1378" s="125" t="str">
        <f>IF(AND(b_BDVSA!Q1378&lt;&gt;"",b_BDVSA!Q1378&lt;&gt;0)=TRUE,IF(b_BDVSA!Q1378&gt;0,"D","A"),"")</f>
        <v/>
      </c>
      <c r="S1378" s="125" t="str">
        <f>IF(b_BDVSA!R1378&lt;&gt;"",ABS(b_BDVSA!R1378),"")</f>
        <v/>
      </c>
      <c r="T1378" s="125" t="str">
        <f>IF(AND(b_BDVSA!R1378&lt;&gt;"",b_BDVSA!R1378&lt;&gt;0)=TRUE,IF(b_BDVSA!R1378&gt;0,"D","A"),"")</f>
        <v/>
      </c>
      <c r="U1378" s="126" t="str">
        <f>IF(b_BDVSA!S1378&lt;&gt;"",ABS(b_BDVSA!S1378),"")</f>
        <v/>
      </c>
      <c r="V1378" s="125" t="str">
        <f>IF(b_BDVSA!V1378&lt;&gt;"",ABS(b_BDVSA!V1378),"")</f>
        <v/>
      </c>
      <c r="W1378" s="125" t="str">
        <f>IF(AND(b_BDVSA!V1378&lt;&gt;"",b_BDVSA!V1378&lt;&gt;0)=TRUE,IF(b_BDVSA!V1378&gt;0,"D","A"),"")</f>
        <v/>
      </c>
      <c r="X1378" s="125" t="str">
        <f>IF(b_BDVSA!W1378&lt;&gt;"",ABS(b_BDVSA!W1378),"")</f>
        <v/>
      </c>
      <c r="Y1378" s="125" t="str">
        <f>IF(AND(b_BDVSA!W1378&lt;&gt;"",b_BDVSA!W1378&lt;&gt;0)=TRUE,IF(b_BDVSA!W1378&gt;0,"D","A"),"")</f>
        <v/>
      </c>
      <c r="Z1378" s="126" t="str">
        <f>IF(b_BDVSA!X1378&lt;&gt;"",ABS(b_BDVSA!X1378),"")</f>
        <v/>
      </c>
    </row>
    <row r="1379" spans="1:26">
      <c r="A1379" s="117" t="str">
        <f>IF(dati_pdc!A1375&lt;&gt;"",IF(dati_pdc!D1375=1,RIGHT(dati_pdc!A1375,dati_pdc!E1375),dati_pdc!A1375),"")</f>
        <v/>
      </c>
      <c r="B1379" s="117" t="str">
        <f>IF(dati_pdc!B1375&lt;&gt;"",dati_pdc!B1375,"")</f>
        <v/>
      </c>
      <c r="C1379" s="117" t="str">
        <f>IF(dati_pdc!C1375&lt;&gt;"",dati_pdc!C1375,"")</f>
        <v/>
      </c>
      <c r="D1379" s="117" t="str">
        <f>IF(dati_pdc!D1375&lt;&gt;"",dati_pdc!D1375,"")</f>
        <v/>
      </c>
      <c r="E1379" s="125" t="str">
        <f>IF(b_BDVSA!F1379&lt;&gt;"",ABS(b_BDVSA!F1379),"")</f>
        <v/>
      </c>
      <c r="F1379" s="125" t="str">
        <f>IF(AND(b_BDVSA!F1379&lt;&gt;"",b_BDVSA!F1379&lt;&gt;0)=TRUE,IF(b_BDVSA!F1379&gt;0,"D","A"),"")</f>
        <v/>
      </c>
      <c r="G1379" s="125" t="str">
        <f>IF(b_BDVSA!G1379&lt;&gt;"",ABS(b_BDVSA!G1379),"")</f>
        <v/>
      </c>
      <c r="H1379" s="125" t="str">
        <f>IF(AND(b_BDVSA!G1379&lt;&gt;"",b_BDVSA!G1379&lt;&gt;0)=TRUE,IF(b_BDVSA!G1379&gt;0,"D","A"),"")</f>
        <v/>
      </c>
      <c r="I1379" s="125" t="str">
        <f>IF(b_BDVSA!H1379&lt;&gt;"",ABS(b_BDVSA!H1379),"")</f>
        <v/>
      </c>
      <c r="J1379" s="125" t="str">
        <f>IF(AND(b_BDVSA!H1379&lt;&gt;"",b_BDVSA!H1379&lt;&gt;0)=TRUE,IF(b_BDVSA!H1379&gt;0,"D","A"),"")</f>
        <v/>
      </c>
      <c r="K1379" s="126" t="str">
        <f>IF(b_BDVSA!I1379&lt;&gt;"",ABS(b_BDVSA!I1379),"")</f>
        <v/>
      </c>
      <c r="L1379" s="125" t="str">
        <f>IF(b_BDVSA!L1379&lt;&gt;"",ABS(b_BDVSA!L1379),"")</f>
        <v/>
      </c>
      <c r="M1379" s="125" t="str">
        <f>IF(AND(b_BDVSA!L1379&lt;&gt;"",b_BDVSA!L1379&lt;&gt;0)=TRUE,IF(b_BDVSA!L1379&gt;0,"D","A"),"")</f>
        <v/>
      </c>
      <c r="N1379" s="125" t="str">
        <f>IF(b_BDVSA!M1379&lt;&gt;"",ABS(b_BDVSA!M1379),"")</f>
        <v/>
      </c>
      <c r="O1379" s="125" t="str">
        <f>IF(AND(b_BDVSA!M1379&lt;&gt;"",b_BDVSA!M1379&lt;&gt;0)=TRUE,IF(b_BDVSA!M1379&gt;0,"D","A"),"")</f>
        <v/>
      </c>
      <c r="P1379" s="126" t="str">
        <f>IF(b_BDVSA!N1379&lt;&gt;"",ABS(b_BDVSA!N1379),"")</f>
        <v/>
      </c>
      <c r="Q1379" s="125" t="str">
        <f>IF(b_BDVSA!Q1379&lt;&gt;"",ABS(b_BDVSA!Q1379),"")</f>
        <v/>
      </c>
      <c r="R1379" s="125" t="str">
        <f>IF(AND(b_BDVSA!Q1379&lt;&gt;"",b_BDVSA!Q1379&lt;&gt;0)=TRUE,IF(b_BDVSA!Q1379&gt;0,"D","A"),"")</f>
        <v/>
      </c>
      <c r="S1379" s="125" t="str">
        <f>IF(b_BDVSA!R1379&lt;&gt;"",ABS(b_BDVSA!R1379),"")</f>
        <v/>
      </c>
      <c r="T1379" s="125" t="str">
        <f>IF(AND(b_BDVSA!R1379&lt;&gt;"",b_BDVSA!R1379&lt;&gt;0)=TRUE,IF(b_BDVSA!R1379&gt;0,"D","A"),"")</f>
        <v/>
      </c>
      <c r="U1379" s="126" t="str">
        <f>IF(b_BDVSA!S1379&lt;&gt;"",ABS(b_BDVSA!S1379),"")</f>
        <v/>
      </c>
      <c r="V1379" s="125" t="str">
        <f>IF(b_BDVSA!V1379&lt;&gt;"",ABS(b_BDVSA!V1379),"")</f>
        <v/>
      </c>
      <c r="W1379" s="125" t="str">
        <f>IF(AND(b_BDVSA!V1379&lt;&gt;"",b_BDVSA!V1379&lt;&gt;0)=TRUE,IF(b_BDVSA!V1379&gt;0,"D","A"),"")</f>
        <v/>
      </c>
      <c r="X1379" s="125" t="str">
        <f>IF(b_BDVSA!W1379&lt;&gt;"",ABS(b_BDVSA!W1379),"")</f>
        <v/>
      </c>
      <c r="Y1379" s="125" t="str">
        <f>IF(AND(b_BDVSA!W1379&lt;&gt;"",b_BDVSA!W1379&lt;&gt;0)=TRUE,IF(b_BDVSA!W1379&gt;0,"D","A"),"")</f>
        <v/>
      </c>
      <c r="Z1379" s="126" t="str">
        <f>IF(b_BDVSA!X1379&lt;&gt;"",ABS(b_BDVSA!X1379),"")</f>
        <v/>
      </c>
    </row>
    <row r="1380" spans="1:26">
      <c r="A1380" s="117" t="str">
        <f>IF(dati_pdc!A1376&lt;&gt;"",IF(dati_pdc!D1376=1,RIGHT(dati_pdc!A1376,dati_pdc!E1376),dati_pdc!A1376),"")</f>
        <v/>
      </c>
      <c r="B1380" s="117" t="str">
        <f>IF(dati_pdc!B1376&lt;&gt;"",dati_pdc!B1376,"")</f>
        <v/>
      </c>
      <c r="C1380" s="117" t="str">
        <f>IF(dati_pdc!C1376&lt;&gt;"",dati_pdc!C1376,"")</f>
        <v/>
      </c>
      <c r="D1380" s="117" t="str">
        <f>IF(dati_pdc!D1376&lt;&gt;"",dati_pdc!D1376,"")</f>
        <v/>
      </c>
      <c r="E1380" s="125" t="str">
        <f>IF(b_BDVSA!F1380&lt;&gt;"",ABS(b_BDVSA!F1380),"")</f>
        <v/>
      </c>
      <c r="F1380" s="125" t="str">
        <f>IF(AND(b_BDVSA!F1380&lt;&gt;"",b_BDVSA!F1380&lt;&gt;0)=TRUE,IF(b_BDVSA!F1380&gt;0,"D","A"),"")</f>
        <v/>
      </c>
      <c r="G1380" s="125" t="str">
        <f>IF(b_BDVSA!G1380&lt;&gt;"",ABS(b_BDVSA!G1380),"")</f>
        <v/>
      </c>
      <c r="H1380" s="125" t="str">
        <f>IF(AND(b_BDVSA!G1380&lt;&gt;"",b_BDVSA!G1380&lt;&gt;0)=TRUE,IF(b_BDVSA!G1380&gt;0,"D","A"),"")</f>
        <v/>
      </c>
      <c r="I1380" s="125" t="str">
        <f>IF(b_BDVSA!H1380&lt;&gt;"",ABS(b_BDVSA!H1380),"")</f>
        <v/>
      </c>
      <c r="J1380" s="125" t="str">
        <f>IF(AND(b_BDVSA!H1380&lt;&gt;"",b_BDVSA!H1380&lt;&gt;0)=TRUE,IF(b_BDVSA!H1380&gt;0,"D","A"),"")</f>
        <v/>
      </c>
      <c r="K1380" s="126" t="str">
        <f>IF(b_BDVSA!I1380&lt;&gt;"",ABS(b_BDVSA!I1380),"")</f>
        <v/>
      </c>
      <c r="L1380" s="125" t="str">
        <f>IF(b_BDVSA!L1380&lt;&gt;"",ABS(b_BDVSA!L1380),"")</f>
        <v/>
      </c>
      <c r="M1380" s="125" t="str">
        <f>IF(AND(b_BDVSA!L1380&lt;&gt;"",b_BDVSA!L1380&lt;&gt;0)=TRUE,IF(b_BDVSA!L1380&gt;0,"D","A"),"")</f>
        <v/>
      </c>
      <c r="N1380" s="125" t="str">
        <f>IF(b_BDVSA!M1380&lt;&gt;"",ABS(b_BDVSA!M1380),"")</f>
        <v/>
      </c>
      <c r="O1380" s="125" t="str">
        <f>IF(AND(b_BDVSA!M1380&lt;&gt;"",b_BDVSA!M1380&lt;&gt;0)=TRUE,IF(b_BDVSA!M1380&gt;0,"D","A"),"")</f>
        <v/>
      </c>
      <c r="P1380" s="126" t="str">
        <f>IF(b_BDVSA!N1380&lt;&gt;"",ABS(b_BDVSA!N1380),"")</f>
        <v/>
      </c>
      <c r="Q1380" s="125" t="str">
        <f>IF(b_BDVSA!Q1380&lt;&gt;"",ABS(b_BDVSA!Q1380),"")</f>
        <v/>
      </c>
      <c r="R1380" s="125" t="str">
        <f>IF(AND(b_BDVSA!Q1380&lt;&gt;"",b_BDVSA!Q1380&lt;&gt;0)=TRUE,IF(b_BDVSA!Q1380&gt;0,"D","A"),"")</f>
        <v/>
      </c>
      <c r="S1380" s="125" t="str">
        <f>IF(b_BDVSA!R1380&lt;&gt;"",ABS(b_BDVSA!R1380),"")</f>
        <v/>
      </c>
      <c r="T1380" s="125" t="str">
        <f>IF(AND(b_BDVSA!R1380&lt;&gt;"",b_BDVSA!R1380&lt;&gt;0)=TRUE,IF(b_BDVSA!R1380&gt;0,"D","A"),"")</f>
        <v/>
      </c>
      <c r="U1380" s="126" t="str">
        <f>IF(b_BDVSA!S1380&lt;&gt;"",ABS(b_BDVSA!S1380),"")</f>
        <v/>
      </c>
      <c r="V1380" s="125" t="str">
        <f>IF(b_BDVSA!V1380&lt;&gt;"",ABS(b_BDVSA!V1380),"")</f>
        <v/>
      </c>
      <c r="W1380" s="125" t="str">
        <f>IF(AND(b_BDVSA!V1380&lt;&gt;"",b_BDVSA!V1380&lt;&gt;0)=TRUE,IF(b_BDVSA!V1380&gt;0,"D","A"),"")</f>
        <v/>
      </c>
      <c r="X1380" s="125" t="str">
        <f>IF(b_BDVSA!W1380&lt;&gt;"",ABS(b_BDVSA!W1380),"")</f>
        <v/>
      </c>
      <c r="Y1380" s="125" t="str">
        <f>IF(AND(b_BDVSA!W1380&lt;&gt;"",b_BDVSA!W1380&lt;&gt;0)=TRUE,IF(b_BDVSA!W1380&gt;0,"D","A"),"")</f>
        <v/>
      </c>
      <c r="Z1380" s="126" t="str">
        <f>IF(b_BDVSA!X1380&lt;&gt;"",ABS(b_BDVSA!X1380),"")</f>
        <v/>
      </c>
    </row>
    <row r="1381" spans="1:26">
      <c r="A1381" s="117" t="str">
        <f>IF(dati_pdc!A1377&lt;&gt;"",IF(dati_pdc!D1377=1,RIGHT(dati_pdc!A1377,dati_pdc!E1377),dati_pdc!A1377),"")</f>
        <v/>
      </c>
      <c r="B1381" s="117" t="str">
        <f>IF(dati_pdc!B1377&lt;&gt;"",dati_pdc!B1377,"")</f>
        <v/>
      </c>
      <c r="C1381" s="117" t="str">
        <f>IF(dati_pdc!C1377&lt;&gt;"",dati_pdc!C1377,"")</f>
        <v/>
      </c>
      <c r="D1381" s="117" t="str">
        <f>IF(dati_pdc!D1377&lt;&gt;"",dati_pdc!D1377,"")</f>
        <v/>
      </c>
      <c r="E1381" s="125" t="str">
        <f>IF(b_BDVSA!F1381&lt;&gt;"",ABS(b_BDVSA!F1381),"")</f>
        <v/>
      </c>
      <c r="F1381" s="125" t="str">
        <f>IF(AND(b_BDVSA!F1381&lt;&gt;"",b_BDVSA!F1381&lt;&gt;0)=TRUE,IF(b_BDVSA!F1381&gt;0,"D","A"),"")</f>
        <v/>
      </c>
      <c r="G1381" s="125" t="str">
        <f>IF(b_BDVSA!G1381&lt;&gt;"",ABS(b_BDVSA!G1381),"")</f>
        <v/>
      </c>
      <c r="H1381" s="125" t="str">
        <f>IF(AND(b_BDVSA!G1381&lt;&gt;"",b_BDVSA!G1381&lt;&gt;0)=TRUE,IF(b_BDVSA!G1381&gt;0,"D","A"),"")</f>
        <v/>
      </c>
      <c r="I1381" s="125" t="str">
        <f>IF(b_BDVSA!H1381&lt;&gt;"",ABS(b_BDVSA!H1381),"")</f>
        <v/>
      </c>
      <c r="J1381" s="125" t="str">
        <f>IF(AND(b_BDVSA!H1381&lt;&gt;"",b_BDVSA!H1381&lt;&gt;0)=TRUE,IF(b_BDVSA!H1381&gt;0,"D","A"),"")</f>
        <v/>
      </c>
      <c r="K1381" s="126" t="str">
        <f>IF(b_BDVSA!I1381&lt;&gt;"",ABS(b_BDVSA!I1381),"")</f>
        <v/>
      </c>
      <c r="L1381" s="125" t="str">
        <f>IF(b_BDVSA!L1381&lt;&gt;"",ABS(b_BDVSA!L1381),"")</f>
        <v/>
      </c>
      <c r="M1381" s="125" t="str">
        <f>IF(AND(b_BDVSA!L1381&lt;&gt;"",b_BDVSA!L1381&lt;&gt;0)=TRUE,IF(b_BDVSA!L1381&gt;0,"D","A"),"")</f>
        <v/>
      </c>
      <c r="N1381" s="125" t="str">
        <f>IF(b_BDVSA!M1381&lt;&gt;"",ABS(b_BDVSA!M1381),"")</f>
        <v/>
      </c>
      <c r="O1381" s="125" t="str">
        <f>IF(AND(b_BDVSA!M1381&lt;&gt;"",b_BDVSA!M1381&lt;&gt;0)=TRUE,IF(b_BDVSA!M1381&gt;0,"D","A"),"")</f>
        <v/>
      </c>
      <c r="P1381" s="126" t="str">
        <f>IF(b_BDVSA!N1381&lt;&gt;"",ABS(b_BDVSA!N1381),"")</f>
        <v/>
      </c>
      <c r="Q1381" s="125" t="str">
        <f>IF(b_BDVSA!Q1381&lt;&gt;"",ABS(b_BDVSA!Q1381),"")</f>
        <v/>
      </c>
      <c r="R1381" s="125" t="str">
        <f>IF(AND(b_BDVSA!Q1381&lt;&gt;"",b_BDVSA!Q1381&lt;&gt;0)=TRUE,IF(b_BDVSA!Q1381&gt;0,"D","A"),"")</f>
        <v/>
      </c>
      <c r="S1381" s="125" t="str">
        <f>IF(b_BDVSA!R1381&lt;&gt;"",ABS(b_BDVSA!R1381),"")</f>
        <v/>
      </c>
      <c r="T1381" s="125" t="str">
        <f>IF(AND(b_BDVSA!R1381&lt;&gt;"",b_BDVSA!R1381&lt;&gt;0)=TRUE,IF(b_BDVSA!R1381&gt;0,"D","A"),"")</f>
        <v/>
      </c>
      <c r="U1381" s="126" t="str">
        <f>IF(b_BDVSA!S1381&lt;&gt;"",ABS(b_BDVSA!S1381),"")</f>
        <v/>
      </c>
      <c r="V1381" s="125" t="str">
        <f>IF(b_BDVSA!V1381&lt;&gt;"",ABS(b_BDVSA!V1381),"")</f>
        <v/>
      </c>
      <c r="W1381" s="125" t="str">
        <f>IF(AND(b_BDVSA!V1381&lt;&gt;"",b_BDVSA!V1381&lt;&gt;0)=TRUE,IF(b_BDVSA!V1381&gt;0,"D","A"),"")</f>
        <v/>
      </c>
      <c r="X1381" s="125" t="str">
        <f>IF(b_BDVSA!W1381&lt;&gt;"",ABS(b_BDVSA!W1381),"")</f>
        <v/>
      </c>
      <c r="Y1381" s="125" t="str">
        <f>IF(AND(b_BDVSA!W1381&lt;&gt;"",b_BDVSA!W1381&lt;&gt;0)=TRUE,IF(b_BDVSA!W1381&gt;0,"D","A"),"")</f>
        <v/>
      </c>
      <c r="Z1381" s="126" t="str">
        <f>IF(b_BDVSA!X1381&lt;&gt;"",ABS(b_BDVSA!X1381),"")</f>
        <v/>
      </c>
    </row>
    <row r="1382" spans="1:26">
      <c r="A1382" s="117" t="str">
        <f>IF(dati_pdc!A1378&lt;&gt;"",IF(dati_pdc!D1378=1,RIGHT(dati_pdc!A1378,dati_pdc!E1378),dati_pdc!A1378),"")</f>
        <v/>
      </c>
      <c r="B1382" s="117" t="str">
        <f>IF(dati_pdc!B1378&lt;&gt;"",dati_pdc!B1378,"")</f>
        <v/>
      </c>
      <c r="C1382" s="117" t="str">
        <f>IF(dati_pdc!C1378&lt;&gt;"",dati_pdc!C1378,"")</f>
        <v/>
      </c>
      <c r="D1382" s="117" t="str">
        <f>IF(dati_pdc!D1378&lt;&gt;"",dati_pdc!D1378,"")</f>
        <v/>
      </c>
      <c r="E1382" s="125" t="str">
        <f>IF(b_BDVSA!F1382&lt;&gt;"",ABS(b_BDVSA!F1382),"")</f>
        <v/>
      </c>
      <c r="F1382" s="125" t="str">
        <f>IF(AND(b_BDVSA!F1382&lt;&gt;"",b_BDVSA!F1382&lt;&gt;0)=TRUE,IF(b_BDVSA!F1382&gt;0,"D","A"),"")</f>
        <v/>
      </c>
      <c r="G1382" s="125" t="str">
        <f>IF(b_BDVSA!G1382&lt;&gt;"",ABS(b_BDVSA!G1382),"")</f>
        <v/>
      </c>
      <c r="H1382" s="125" t="str">
        <f>IF(AND(b_BDVSA!G1382&lt;&gt;"",b_BDVSA!G1382&lt;&gt;0)=TRUE,IF(b_BDVSA!G1382&gt;0,"D","A"),"")</f>
        <v/>
      </c>
      <c r="I1382" s="125" t="str">
        <f>IF(b_BDVSA!H1382&lt;&gt;"",ABS(b_BDVSA!H1382),"")</f>
        <v/>
      </c>
      <c r="J1382" s="125" t="str">
        <f>IF(AND(b_BDVSA!H1382&lt;&gt;"",b_BDVSA!H1382&lt;&gt;0)=TRUE,IF(b_BDVSA!H1382&gt;0,"D","A"),"")</f>
        <v/>
      </c>
      <c r="K1382" s="126" t="str">
        <f>IF(b_BDVSA!I1382&lt;&gt;"",ABS(b_BDVSA!I1382),"")</f>
        <v/>
      </c>
      <c r="L1382" s="125" t="str">
        <f>IF(b_BDVSA!L1382&lt;&gt;"",ABS(b_BDVSA!L1382),"")</f>
        <v/>
      </c>
      <c r="M1382" s="125" t="str">
        <f>IF(AND(b_BDVSA!L1382&lt;&gt;"",b_BDVSA!L1382&lt;&gt;0)=TRUE,IF(b_BDVSA!L1382&gt;0,"D","A"),"")</f>
        <v/>
      </c>
      <c r="N1382" s="125" t="str">
        <f>IF(b_BDVSA!M1382&lt;&gt;"",ABS(b_BDVSA!M1382),"")</f>
        <v/>
      </c>
      <c r="O1382" s="125" t="str">
        <f>IF(AND(b_BDVSA!M1382&lt;&gt;"",b_BDVSA!M1382&lt;&gt;0)=TRUE,IF(b_BDVSA!M1382&gt;0,"D","A"),"")</f>
        <v/>
      </c>
      <c r="P1382" s="126" t="str">
        <f>IF(b_BDVSA!N1382&lt;&gt;"",ABS(b_BDVSA!N1382),"")</f>
        <v/>
      </c>
      <c r="Q1382" s="125" t="str">
        <f>IF(b_BDVSA!Q1382&lt;&gt;"",ABS(b_BDVSA!Q1382),"")</f>
        <v/>
      </c>
      <c r="R1382" s="125" t="str">
        <f>IF(AND(b_BDVSA!Q1382&lt;&gt;"",b_BDVSA!Q1382&lt;&gt;0)=TRUE,IF(b_BDVSA!Q1382&gt;0,"D","A"),"")</f>
        <v/>
      </c>
      <c r="S1382" s="125" t="str">
        <f>IF(b_BDVSA!R1382&lt;&gt;"",ABS(b_BDVSA!R1382),"")</f>
        <v/>
      </c>
      <c r="T1382" s="125" t="str">
        <f>IF(AND(b_BDVSA!R1382&lt;&gt;"",b_BDVSA!R1382&lt;&gt;0)=TRUE,IF(b_BDVSA!R1382&gt;0,"D","A"),"")</f>
        <v/>
      </c>
      <c r="U1382" s="126" t="str">
        <f>IF(b_BDVSA!S1382&lt;&gt;"",ABS(b_BDVSA!S1382),"")</f>
        <v/>
      </c>
      <c r="V1382" s="125" t="str">
        <f>IF(b_BDVSA!V1382&lt;&gt;"",ABS(b_BDVSA!V1382),"")</f>
        <v/>
      </c>
      <c r="W1382" s="125" t="str">
        <f>IF(AND(b_BDVSA!V1382&lt;&gt;"",b_BDVSA!V1382&lt;&gt;0)=TRUE,IF(b_BDVSA!V1382&gt;0,"D","A"),"")</f>
        <v/>
      </c>
      <c r="X1382" s="125" t="str">
        <f>IF(b_BDVSA!W1382&lt;&gt;"",ABS(b_BDVSA!W1382),"")</f>
        <v/>
      </c>
      <c r="Y1382" s="125" t="str">
        <f>IF(AND(b_BDVSA!W1382&lt;&gt;"",b_BDVSA!W1382&lt;&gt;0)=TRUE,IF(b_BDVSA!W1382&gt;0,"D","A"),"")</f>
        <v/>
      </c>
      <c r="Z1382" s="126" t="str">
        <f>IF(b_BDVSA!X1382&lt;&gt;"",ABS(b_BDVSA!X1382),"")</f>
        <v/>
      </c>
    </row>
    <row r="1383" spans="1:26">
      <c r="A1383" s="117" t="str">
        <f>IF(dati_pdc!A1379&lt;&gt;"",IF(dati_pdc!D1379=1,RIGHT(dati_pdc!A1379,dati_pdc!E1379),dati_pdc!A1379),"")</f>
        <v/>
      </c>
      <c r="B1383" s="117" t="str">
        <f>IF(dati_pdc!B1379&lt;&gt;"",dati_pdc!B1379,"")</f>
        <v/>
      </c>
      <c r="C1383" s="117" t="str">
        <f>IF(dati_pdc!C1379&lt;&gt;"",dati_pdc!C1379,"")</f>
        <v/>
      </c>
      <c r="D1383" s="117" t="str">
        <f>IF(dati_pdc!D1379&lt;&gt;"",dati_pdc!D1379,"")</f>
        <v/>
      </c>
      <c r="E1383" s="125" t="str">
        <f>IF(b_BDVSA!F1383&lt;&gt;"",ABS(b_BDVSA!F1383),"")</f>
        <v/>
      </c>
      <c r="F1383" s="125" t="str">
        <f>IF(AND(b_BDVSA!F1383&lt;&gt;"",b_BDVSA!F1383&lt;&gt;0)=TRUE,IF(b_BDVSA!F1383&gt;0,"D","A"),"")</f>
        <v/>
      </c>
      <c r="G1383" s="125" t="str">
        <f>IF(b_BDVSA!G1383&lt;&gt;"",ABS(b_BDVSA!G1383),"")</f>
        <v/>
      </c>
      <c r="H1383" s="125" t="str">
        <f>IF(AND(b_BDVSA!G1383&lt;&gt;"",b_BDVSA!G1383&lt;&gt;0)=TRUE,IF(b_BDVSA!G1383&gt;0,"D","A"),"")</f>
        <v/>
      </c>
      <c r="I1383" s="125" t="str">
        <f>IF(b_BDVSA!H1383&lt;&gt;"",ABS(b_BDVSA!H1383),"")</f>
        <v/>
      </c>
      <c r="J1383" s="125" t="str">
        <f>IF(AND(b_BDVSA!H1383&lt;&gt;"",b_BDVSA!H1383&lt;&gt;0)=TRUE,IF(b_BDVSA!H1383&gt;0,"D","A"),"")</f>
        <v/>
      </c>
      <c r="K1383" s="126" t="str">
        <f>IF(b_BDVSA!I1383&lt;&gt;"",ABS(b_BDVSA!I1383),"")</f>
        <v/>
      </c>
      <c r="L1383" s="125" t="str">
        <f>IF(b_BDVSA!L1383&lt;&gt;"",ABS(b_BDVSA!L1383),"")</f>
        <v/>
      </c>
      <c r="M1383" s="125" t="str">
        <f>IF(AND(b_BDVSA!L1383&lt;&gt;"",b_BDVSA!L1383&lt;&gt;0)=TRUE,IF(b_BDVSA!L1383&gt;0,"D","A"),"")</f>
        <v/>
      </c>
      <c r="N1383" s="125" t="str">
        <f>IF(b_BDVSA!M1383&lt;&gt;"",ABS(b_BDVSA!M1383),"")</f>
        <v/>
      </c>
      <c r="O1383" s="125" t="str">
        <f>IF(AND(b_BDVSA!M1383&lt;&gt;"",b_BDVSA!M1383&lt;&gt;0)=TRUE,IF(b_BDVSA!M1383&gt;0,"D","A"),"")</f>
        <v/>
      </c>
      <c r="P1383" s="126" t="str">
        <f>IF(b_BDVSA!N1383&lt;&gt;"",ABS(b_BDVSA!N1383),"")</f>
        <v/>
      </c>
      <c r="Q1383" s="125" t="str">
        <f>IF(b_BDVSA!Q1383&lt;&gt;"",ABS(b_BDVSA!Q1383),"")</f>
        <v/>
      </c>
      <c r="R1383" s="125" t="str">
        <f>IF(AND(b_BDVSA!Q1383&lt;&gt;"",b_BDVSA!Q1383&lt;&gt;0)=TRUE,IF(b_BDVSA!Q1383&gt;0,"D","A"),"")</f>
        <v/>
      </c>
      <c r="S1383" s="125" t="str">
        <f>IF(b_BDVSA!R1383&lt;&gt;"",ABS(b_BDVSA!R1383),"")</f>
        <v/>
      </c>
      <c r="T1383" s="125" t="str">
        <f>IF(AND(b_BDVSA!R1383&lt;&gt;"",b_BDVSA!R1383&lt;&gt;0)=TRUE,IF(b_BDVSA!R1383&gt;0,"D","A"),"")</f>
        <v/>
      </c>
      <c r="U1383" s="126" t="str">
        <f>IF(b_BDVSA!S1383&lt;&gt;"",ABS(b_BDVSA!S1383),"")</f>
        <v/>
      </c>
      <c r="V1383" s="125" t="str">
        <f>IF(b_BDVSA!V1383&lt;&gt;"",ABS(b_BDVSA!V1383),"")</f>
        <v/>
      </c>
      <c r="W1383" s="125" t="str">
        <f>IF(AND(b_BDVSA!V1383&lt;&gt;"",b_BDVSA!V1383&lt;&gt;0)=TRUE,IF(b_BDVSA!V1383&gt;0,"D","A"),"")</f>
        <v/>
      </c>
      <c r="X1383" s="125" t="str">
        <f>IF(b_BDVSA!W1383&lt;&gt;"",ABS(b_BDVSA!W1383),"")</f>
        <v/>
      </c>
      <c r="Y1383" s="125" t="str">
        <f>IF(AND(b_BDVSA!W1383&lt;&gt;"",b_BDVSA!W1383&lt;&gt;0)=TRUE,IF(b_BDVSA!W1383&gt;0,"D","A"),"")</f>
        <v/>
      </c>
      <c r="Z1383" s="126" t="str">
        <f>IF(b_BDVSA!X1383&lt;&gt;"",ABS(b_BDVSA!X1383),"")</f>
        <v/>
      </c>
    </row>
    <row r="1384" spans="1:26">
      <c r="A1384" s="117" t="str">
        <f>IF(dati_pdc!A1380&lt;&gt;"",IF(dati_pdc!D1380=1,RIGHT(dati_pdc!A1380,dati_pdc!E1380),dati_pdc!A1380),"")</f>
        <v/>
      </c>
      <c r="B1384" s="117" t="str">
        <f>IF(dati_pdc!B1380&lt;&gt;"",dati_pdc!B1380,"")</f>
        <v/>
      </c>
      <c r="C1384" s="117" t="str">
        <f>IF(dati_pdc!C1380&lt;&gt;"",dati_pdc!C1380,"")</f>
        <v/>
      </c>
      <c r="D1384" s="117" t="str">
        <f>IF(dati_pdc!D1380&lt;&gt;"",dati_pdc!D1380,"")</f>
        <v/>
      </c>
      <c r="E1384" s="125" t="str">
        <f>IF(b_BDVSA!F1384&lt;&gt;"",ABS(b_BDVSA!F1384),"")</f>
        <v/>
      </c>
      <c r="F1384" s="125" t="str">
        <f>IF(AND(b_BDVSA!F1384&lt;&gt;"",b_BDVSA!F1384&lt;&gt;0)=TRUE,IF(b_BDVSA!F1384&gt;0,"D","A"),"")</f>
        <v/>
      </c>
      <c r="G1384" s="125" t="str">
        <f>IF(b_BDVSA!G1384&lt;&gt;"",ABS(b_BDVSA!G1384),"")</f>
        <v/>
      </c>
      <c r="H1384" s="125" t="str">
        <f>IF(AND(b_BDVSA!G1384&lt;&gt;"",b_BDVSA!G1384&lt;&gt;0)=TRUE,IF(b_BDVSA!G1384&gt;0,"D","A"),"")</f>
        <v/>
      </c>
      <c r="I1384" s="125" t="str">
        <f>IF(b_BDVSA!H1384&lt;&gt;"",ABS(b_BDVSA!H1384),"")</f>
        <v/>
      </c>
      <c r="J1384" s="125" t="str">
        <f>IF(AND(b_BDVSA!H1384&lt;&gt;"",b_BDVSA!H1384&lt;&gt;0)=TRUE,IF(b_BDVSA!H1384&gt;0,"D","A"),"")</f>
        <v/>
      </c>
      <c r="K1384" s="126" t="str">
        <f>IF(b_BDVSA!I1384&lt;&gt;"",ABS(b_BDVSA!I1384),"")</f>
        <v/>
      </c>
      <c r="L1384" s="125" t="str">
        <f>IF(b_BDVSA!L1384&lt;&gt;"",ABS(b_BDVSA!L1384),"")</f>
        <v/>
      </c>
      <c r="M1384" s="125" t="str">
        <f>IF(AND(b_BDVSA!L1384&lt;&gt;"",b_BDVSA!L1384&lt;&gt;0)=TRUE,IF(b_BDVSA!L1384&gt;0,"D","A"),"")</f>
        <v/>
      </c>
      <c r="N1384" s="125" t="str">
        <f>IF(b_BDVSA!M1384&lt;&gt;"",ABS(b_BDVSA!M1384),"")</f>
        <v/>
      </c>
      <c r="O1384" s="125" t="str">
        <f>IF(AND(b_BDVSA!M1384&lt;&gt;"",b_BDVSA!M1384&lt;&gt;0)=TRUE,IF(b_BDVSA!M1384&gt;0,"D","A"),"")</f>
        <v/>
      </c>
      <c r="P1384" s="126" t="str">
        <f>IF(b_BDVSA!N1384&lt;&gt;"",ABS(b_BDVSA!N1384),"")</f>
        <v/>
      </c>
      <c r="Q1384" s="125" t="str">
        <f>IF(b_BDVSA!Q1384&lt;&gt;"",ABS(b_BDVSA!Q1384),"")</f>
        <v/>
      </c>
      <c r="R1384" s="125" t="str">
        <f>IF(AND(b_BDVSA!Q1384&lt;&gt;"",b_BDVSA!Q1384&lt;&gt;0)=TRUE,IF(b_BDVSA!Q1384&gt;0,"D","A"),"")</f>
        <v/>
      </c>
      <c r="S1384" s="125" t="str">
        <f>IF(b_BDVSA!R1384&lt;&gt;"",ABS(b_BDVSA!R1384),"")</f>
        <v/>
      </c>
      <c r="T1384" s="125" t="str">
        <f>IF(AND(b_BDVSA!R1384&lt;&gt;"",b_BDVSA!R1384&lt;&gt;0)=TRUE,IF(b_BDVSA!R1384&gt;0,"D","A"),"")</f>
        <v/>
      </c>
      <c r="U1384" s="126" t="str">
        <f>IF(b_BDVSA!S1384&lt;&gt;"",ABS(b_BDVSA!S1384),"")</f>
        <v/>
      </c>
      <c r="V1384" s="125" t="str">
        <f>IF(b_BDVSA!V1384&lt;&gt;"",ABS(b_BDVSA!V1384),"")</f>
        <v/>
      </c>
      <c r="W1384" s="125" t="str">
        <f>IF(AND(b_BDVSA!V1384&lt;&gt;"",b_BDVSA!V1384&lt;&gt;0)=TRUE,IF(b_BDVSA!V1384&gt;0,"D","A"),"")</f>
        <v/>
      </c>
      <c r="X1384" s="125" t="str">
        <f>IF(b_BDVSA!W1384&lt;&gt;"",ABS(b_BDVSA!W1384),"")</f>
        <v/>
      </c>
      <c r="Y1384" s="125" t="str">
        <f>IF(AND(b_BDVSA!W1384&lt;&gt;"",b_BDVSA!W1384&lt;&gt;0)=TRUE,IF(b_BDVSA!W1384&gt;0,"D","A"),"")</f>
        <v/>
      </c>
      <c r="Z1384" s="126" t="str">
        <f>IF(b_BDVSA!X1384&lt;&gt;"",ABS(b_BDVSA!X1384),"")</f>
        <v/>
      </c>
    </row>
    <row r="1385" spans="1:26">
      <c r="A1385" s="117" t="str">
        <f>IF(dati_pdc!A1381&lt;&gt;"",IF(dati_pdc!D1381=1,RIGHT(dati_pdc!A1381,dati_pdc!E1381),dati_pdc!A1381),"")</f>
        <v/>
      </c>
      <c r="B1385" s="117" t="str">
        <f>IF(dati_pdc!B1381&lt;&gt;"",dati_pdc!B1381,"")</f>
        <v/>
      </c>
      <c r="C1385" s="117" t="str">
        <f>IF(dati_pdc!C1381&lt;&gt;"",dati_pdc!C1381,"")</f>
        <v/>
      </c>
      <c r="D1385" s="117" t="str">
        <f>IF(dati_pdc!D1381&lt;&gt;"",dati_pdc!D1381,"")</f>
        <v/>
      </c>
      <c r="E1385" s="125" t="str">
        <f>IF(b_BDVSA!F1385&lt;&gt;"",ABS(b_BDVSA!F1385),"")</f>
        <v/>
      </c>
      <c r="F1385" s="125" t="str">
        <f>IF(AND(b_BDVSA!F1385&lt;&gt;"",b_BDVSA!F1385&lt;&gt;0)=TRUE,IF(b_BDVSA!F1385&gt;0,"D","A"),"")</f>
        <v/>
      </c>
      <c r="G1385" s="125" t="str">
        <f>IF(b_BDVSA!G1385&lt;&gt;"",ABS(b_BDVSA!G1385),"")</f>
        <v/>
      </c>
      <c r="H1385" s="125" t="str">
        <f>IF(AND(b_BDVSA!G1385&lt;&gt;"",b_BDVSA!G1385&lt;&gt;0)=TRUE,IF(b_BDVSA!G1385&gt;0,"D","A"),"")</f>
        <v/>
      </c>
      <c r="I1385" s="125" t="str">
        <f>IF(b_BDVSA!H1385&lt;&gt;"",ABS(b_BDVSA!H1385),"")</f>
        <v/>
      </c>
      <c r="J1385" s="125" t="str">
        <f>IF(AND(b_BDVSA!H1385&lt;&gt;"",b_BDVSA!H1385&lt;&gt;0)=TRUE,IF(b_BDVSA!H1385&gt;0,"D","A"),"")</f>
        <v/>
      </c>
      <c r="K1385" s="126" t="str">
        <f>IF(b_BDVSA!I1385&lt;&gt;"",ABS(b_BDVSA!I1385),"")</f>
        <v/>
      </c>
      <c r="L1385" s="125" t="str">
        <f>IF(b_BDVSA!L1385&lt;&gt;"",ABS(b_BDVSA!L1385),"")</f>
        <v/>
      </c>
      <c r="M1385" s="125" t="str">
        <f>IF(AND(b_BDVSA!L1385&lt;&gt;"",b_BDVSA!L1385&lt;&gt;0)=TRUE,IF(b_BDVSA!L1385&gt;0,"D","A"),"")</f>
        <v/>
      </c>
      <c r="N1385" s="125" t="str">
        <f>IF(b_BDVSA!M1385&lt;&gt;"",ABS(b_BDVSA!M1385),"")</f>
        <v/>
      </c>
      <c r="O1385" s="125" t="str">
        <f>IF(AND(b_BDVSA!M1385&lt;&gt;"",b_BDVSA!M1385&lt;&gt;0)=TRUE,IF(b_BDVSA!M1385&gt;0,"D","A"),"")</f>
        <v/>
      </c>
      <c r="P1385" s="126" t="str">
        <f>IF(b_BDVSA!N1385&lt;&gt;"",ABS(b_BDVSA!N1385),"")</f>
        <v/>
      </c>
      <c r="Q1385" s="125" t="str">
        <f>IF(b_BDVSA!Q1385&lt;&gt;"",ABS(b_BDVSA!Q1385),"")</f>
        <v/>
      </c>
      <c r="R1385" s="125" t="str">
        <f>IF(AND(b_BDVSA!Q1385&lt;&gt;"",b_BDVSA!Q1385&lt;&gt;0)=TRUE,IF(b_BDVSA!Q1385&gt;0,"D","A"),"")</f>
        <v/>
      </c>
      <c r="S1385" s="125" t="str">
        <f>IF(b_BDVSA!R1385&lt;&gt;"",ABS(b_BDVSA!R1385),"")</f>
        <v/>
      </c>
      <c r="T1385" s="125" t="str">
        <f>IF(AND(b_BDVSA!R1385&lt;&gt;"",b_BDVSA!R1385&lt;&gt;0)=TRUE,IF(b_BDVSA!R1385&gt;0,"D","A"),"")</f>
        <v/>
      </c>
      <c r="U1385" s="126" t="str">
        <f>IF(b_BDVSA!S1385&lt;&gt;"",ABS(b_BDVSA!S1385),"")</f>
        <v/>
      </c>
      <c r="V1385" s="125" t="str">
        <f>IF(b_BDVSA!V1385&lt;&gt;"",ABS(b_BDVSA!V1385),"")</f>
        <v/>
      </c>
      <c r="W1385" s="125" t="str">
        <f>IF(AND(b_BDVSA!V1385&lt;&gt;"",b_BDVSA!V1385&lt;&gt;0)=TRUE,IF(b_BDVSA!V1385&gt;0,"D","A"),"")</f>
        <v/>
      </c>
      <c r="X1385" s="125" t="str">
        <f>IF(b_BDVSA!W1385&lt;&gt;"",ABS(b_BDVSA!W1385),"")</f>
        <v/>
      </c>
      <c r="Y1385" s="125" t="str">
        <f>IF(AND(b_BDVSA!W1385&lt;&gt;"",b_BDVSA!W1385&lt;&gt;0)=TRUE,IF(b_BDVSA!W1385&gt;0,"D","A"),"")</f>
        <v/>
      </c>
      <c r="Z1385" s="126" t="str">
        <f>IF(b_BDVSA!X1385&lt;&gt;"",ABS(b_BDVSA!X1385),"")</f>
        <v/>
      </c>
    </row>
    <row r="1386" spans="1:26">
      <c r="A1386" s="117" t="str">
        <f>IF(dati_pdc!A1382&lt;&gt;"",IF(dati_pdc!D1382=1,RIGHT(dati_pdc!A1382,dati_pdc!E1382),dati_pdc!A1382),"")</f>
        <v/>
      </c>
      <c r="B1386" s="117" t="str">
        <f>IF(dati_pdc!B1382&lt;&gt;"",dati_pdc!B1382,"")</f>
        <v/>
      </c>
      <c r="C1386" s="117" t="str">
        <f>IF(dati_pdc!C1382&lt;&gt;"",dati_pdc!C1382,"")</f>
        <v/>
      </c>
      <c r="D1386" s="117" t="str">
        <f>IF(dati_pdc!D1382&lt;&gt;"",dati_pdc!D1382,"")</f>
        <v/>
      </c>
      <c r="E1386" s="125" t="str">
        <f>IF(b_BDVSA!F1386&lt;&gt;"",ABS(b_BDVSA!F1386),"")</f>
        <v/>
      </c>
      <c r="F1386" s="125" t="str">
        <f>IF(AND(b_BDVSA!F1386&lt;&gt;"",b_BDVSA!F1386&lt;&gt;0)=TRUE,IF(b_BDVSA!F1386&gt;0,"D","A"),"")</f>
        <v/>
      </c>
      <c r="G1386" s="125" t="str">
        <f>IF(b_BDVSA!G1386&lt;&gt;"",ABS(b_BDVSA!G1386),"")</f>
        <v/>
      </c>
      <c r="H1386" s="125" t="str">
        <f>IF(AND(b_BDVSA!G1386&lt;&gt;"",b_BDVSA!G1386&lt;&gt;0)=TRUE,IF(b_BDVSA!G1386&gt;0,"D","A"),"")</f>
        <v/>
      </c>
      <c r="I1386" s="125" t="str">
        <f>IF(b_BDVSA!H1386&lt;&gt;"",ABS(b_BDVSA!H1386),"")</f>
        <v/>
      </c>
      <c r="J1386" s="125" t="str">
        <f>IF(AND(b_BDVSA!H1386&lt;&gt;"",b_BDVSA!H1386&lt;&gt;0)=TRUE,IF(b_BDVSA!H1386&gt;0,"D","A"),"")</f>
        <v/>
      </c>
      <c r="K1386" s="126" t="str">
        <f>IF(b_BDVSA!I1386&lt;&gt;"",ABS(b_BDVSA!I1386),"")</f>
        <v/>
      </c>
      <c r="L1386" s="125" t="str">
        <f>IF(b_BDVSA!L1386&lt;&gt;"",ABS(b_BDVSA!L1386),"")</f>
        <v/>
      </c>
      <c r="M1386" s="125" t="str">
        <f>IF(AND(b_BDVSA!L1386&lt;&gt;"",b_BDVSA!L1386&lt;&gt;0)=TRUE,IF(b_BDVSA!L1386&gt;0,"D","A"),"")</f>
        <v/>
      </c>
      <c r="N1386" s="125" t="str">
        <f>IF(b_BDVSA!M1386&lt;&gt;"",ABS(b_BDVSA!M1386),"")</f>
        <v/>
      </c>
      <c r="O1386" s="125" t="str">
        <f>IF(AND(b_BDVSA!M1386&lt;&gt;"",b_BDVSA!M1386&lt;&gt;0)=TRUE,IF(b_BDVSA!M1386&gt;0,"D","A"),"")</f>
        <v/>
      </c>
      <c r="P1386" s="126" t="str">
        <f>IF(b_BDVSA!N1386&lt;&gt;"",ABS(b_BDVSA!N1386),"")</f>
        <v/>
      </c>
      <c r="Q1386" s="125" t="str">
        <f>IF(b_BDVSA!Q1386&lt;&gt;"",ABS(b_BDVSA!Q1386),"")</f>
        <v/>
      </c>
      <c r="R1386" s="125" t="str">
        <f>IF(AND(b_BDVSA!Q1386&lt;&gt;"",b_BDVSA!Q1386&lt;&gt;0)=TRUE,IF(b_BDVSA!Q1386&gt;0,"D","A"),"")</f>
        <v/>
      </c>
      <c r="S1386" s="125" t="str">
        <f>IF(b_BDVSA!R1386&lt;&gt;"",ABS(b_BDVSA!R1386),"")</f>
        <v/>
      </c>
      <c r="T1386" s="125" t="str">
        <f>IF(AND(b_BDVSA!R1386&lt;&gt;"",b_BDVSA!R1386&lt;&gt;0)=TRUE,IF(b_BDVSA!R1386&gt;0,"D","A"),"")</f>
        <v/>
      </c>
      <c r="U1386" s="126" t="str">
        <f>IF(b_BDVSA!S1386&lt;&gt;"",ABS(b_BDVSA!S1386),"")</f>
        <v/>
      </c>
      <c r="V1386" s="125" t="str">
        <f>IF(b_BDVSA!V1386&lt;&gt;"",ABS(b_BDVSA!V1386),"")</f>
        <v/>
      </c>
      <c r="W1386" s="125" t="str">
        <f>IF(AND(b_BDVSA!V1386&lt;&gt;"",b_BDVSA!V1386&lt;&gt;0)=TRUE,IF(b_BDVSA!V1386&gt;0,"D","A"),"")</f>
        <v/>
      </c>
      <c r="X1386" s="125" t="str">
        <f>IF(b_BDVSA!W1386&lt;&gt;"",ABS(b_BDVSA!W1386),"")</f>
        <v/>
      </c>
      <c r="Y1386" s="125" t="str">
        <f>IF(AND(b_BDVSA!W1386&lt;&gt;"",b_BDVSA!W1386&lt;&gt;0)=TRUE,IF(b_BDVSA!W1386&gt;0,"D","A"),"")</f>
        <v/>
      </c>
      <c r="Z1386" s="126" t="str">
        <f>IF(b_BDVSA!X1386&lt;&gt;"",ABS(b_BDVSA!X1386),"")</f>
        <v/>
      </c>
    </row>
    <row r="1387" spans="1:26">
      <c r="A1387" s="117" t="str">
        <f>IF(dati_pdc!A1383&lt;&gt;"",IF(dati_pdc!D1383=1,RIGHT(dati_pdc!A1383,dati_pdc!E1383),dati_pdc!A1383),"")</f>
        <v/>
      </c>
      <c r="B1387" s="117" t="str">
        <f>IF(dati_pdc!B1383&lt;&gt;"",dati_pdc!B1383,"")</f>
        <v/>
      </c>
      <c r="C1387" s="117" t="str">
        <f>IF(dati_pdc!C1383&lt;&gt;"",dati_pdc!C1383,"")</f>
        <v/>
      </c>
      <c r="D1387" s="117" t="str">
        <f>IF(dati_pdc!D1383&lt;&gt;"",dati_pdc!D1383,"")</f>
        <v/>
      </c>
      <c r="E1387" s="125" t="str">
        <f>IF(b_BDVSA!F1387&lt;&gt;"",ABS(b_BDVSA!F1387),"")</f>
        <v/>
      </c>
      <c r="F1387" s="125" t="str">
        <f>IF(AND(b_BDVSA!F1387&lt;&gt;"",b_BDVSA!F1387&lt;&gt;0)=TRUE,IF(b_BDVSA!F1387&gt;0,"D","A"),"")</f>
        <v/>
      </c>
      <c r="G1387" s="125" t="str">
        <f>IF(b_BDVSA!G1387&lt;&gt;"",ABS(b_BDVSA!G1387),"")</f>
        <v/>
      </c>
      <c r="H1387" s="125" t="str">
        <f>IF(AND(b_BDVSA!G1387&lt;&gt;"",b_BDVSA!G1387&lt;&gt;0)=TRUE,IF(b_BDVSA!G1387&gt;0,"D","A"),"")</f>
        <v/>
      </c>
      <c r="I1387" s="125" t="str">
        <f>IF(b_BDVSA!H1387&lt;&gt;"",ABS(b_BDVSA!H1387),"")</f>
        <v/>
      </c>
      <c r="J1387" s="125" t="str">
        <f>IF(AND(b_BDVSA!H1387&lt;&gt;"",b_BDVSA!H1387&lt;&gt;0)=TRUE,IF(b_BDVSA!H1387&gt;0,"D","A"),"")</f>
        <v/>
      </c>
      <c r="K1387" s="126" t="str">
        <f>IF(b_BDVSA!I1387&lt;&gt;"",ABS(b_BDVSA!I1387),"")</f>
        <v/>
      </c>
      <c r="L1387" s="125" t="str">
        <f>IF(b_BDVSA!L1387&lt;&gt;"",ABS(b_BDVSA!L1387),"")</f>
        <v/>
      </c>
      <c r="M1387" s="125" t="str">
        <f>IF(AND(b_BDVSA!L1387&lt;&gt;"",b_BDVSA!L1387&lt;&gt;0)=TRUE,IF(b_BDVSA!L1387&gt;0,"D","A"),"")</f>
        <v/>
      </c>
      <c r="N1387" s="125" t="str">
        <f>IF(b_BDVSA!M1387&lt;&gt;"",ABS(b_BDVSA!M1387),"")</f>
        <v/>
      </c>
      <c r="O1387" s="125" t="str">
        <f>IF(AND(b_BDVSA!M1387&lt;&gt;"",b_BDVSA!M1387&lt;&gt;0)=TRUE,IF(b_BDVSA!M1387&gt;0,"D","A"),"")</f>
        <v/>
      </c>
      <c r="P1387" s="126" t="str">
        <f>IF(b_BDVSA!N1387&lt;&gt;"",ABS(b_BDVSA!N1387),"")</f>
        <v/>
      </c>
      <c r="Q1387" s="125" t="str">
        <f>IF(b_BDVSA!Q1387&lt;&gt;"",ABS(b_BDVSA!Q1387),"")</f>
        <v/>
      </c>
      <c r="R1387" s="125" t="str">
        <f>IF(AND(b_BDVSA!Q1387&lt;&gt;"",b_BDVSA!Q1387&lt;&gt;0)=TRUE,IF(b_BDVSA!Q1387&gt;0,"D","A"),"")</f>
        <v/>
      </c>
      <c r="S1387" s="125" t="str">
        <f>IF(b_BDVSA!R1387&lt;&gt;"",ABS(b_BDVSA!R1387),"")</f>
        <v/>
      </c>
      <c r="T1387" s="125" t="str">
        <f>IF(AND(b_BDVSA!R1387&lt;&gt;"",b_BDVSA!R1387&lt;&gt;0)=TRUE,IF(b_BDVSA!R1387&gt;0,"D","A"),"")</f>
        <v/>
      </c>
      <c r="U1387" s="126" t="str">
        <f>IF(b_BDVSA!S1387&lt;&gt;"",ABS(b_BDVSA!S1387),"")</f>
        <v/>
      </c>
      <c r="V1387" s="125" t="str">
        <f>IF(b_BDVSA!V1387&lt;&gt;"",ABS(b_BDVSA!V1387),"")</f>
        <v/>
      </c>
      <c r="W1387" s="125" t="str">
        <f>IF(AND(b_BDVSA!V1387&lt;&gt;"",b_BDVSA!V1387&lt;&gt;0)=TRUE,IF(b_BDVSA!V1387&gt;0,"D","A"),"")</f>
        <v/>
      </c>
      <c r="X1387" s="125" t="str">
        <f>IF(b_BDVSA!W1387&lt;&gt;"",ABS(b_BDVSA!W1387),"")</f>
        <v/>
      </c>
      <c r="Y1387" s="125" t="str">
        <f>IF(AND(b_BDVSA!W1387&lt;&gt;"",b_BDVSA!W1387&lt;&gt;0)=TRUE,IF(b_BDVSA!W1387&gt;0,"D","A"),"")</f>
        <v/>
      </c>
      <c r="Z1387" s="126" t="str">
        <f>IF(b_BDVSA!X1387&lt;&gt;"",ABS(b_BDVSA!X1387),"")</f>
        <v/>
      </c>
    </row>
    <row r="1388" spans="1:26">
      <c r="A1388" s="117" t="str">
        <f>IF(dati_pdc!A1384&lt;&gt;"",IF(dati_pdc!D1384=1,RIGHT(dati_pdc!A1384,dati_pdc!E1384),dati_pdc!A1384),"")</f>
        <v/>
      </c>
      <c r="B1388" s="117" t="str">
        <f>IF(dati_pdc!B1384&lt;&gt;"",dati_pdc!B1384,"")</f>
        <v/>
      </c>
      <c r="C1388" s="117" t="str">
        <f>IF(dati_pdc!C1384&lt;&gt;"",dati_pdc!C1384,"")</f>
        <v/>
      </c>
      <c r="D1388" s="117" t="str">
        <f>IF(dati_pdc!D1384&lt;&gt;"",dati_pdc!D1384,"")</f>
        <v/>
      </c>
      <c r="E1388" s="125" t="str">
        <f>IF(b_BDVSA!F1388&lt;&gt;"",ABS(b_BDVSA!F1388),"")</f>
        <v/>
      </c>
      <c r="F1388" s="125" t="str">
        <f>IF(AND(b_BDVSA!F1388&lt;&gt;"",b_BDVSA!F1388&lt;&gt;0)=TRUE,IF(b_BDVSA!F1388&gt;0,"D","A"),"")</f>
        <v/>
      </c>
      <c r="G1388" s="125" t="str">
        <f>IF(b_BDVSA!G1388&lt;&gt;"",ABS(b_BDVSA!G1388),"")</f>
        <v/>
      </c>
      <c r="H1388" s="125" t="str">
        <f>IF(AND(b_BDVSA!G1388&lt;&gt;"",b_BDVSA!G1388&lt;&gt;0)=TRUE,IF(b_BDVSA!G1388&gt;0,"D","A"),"")</f>
        <v/>
      </c>
      <c r="I1388" s="125" t="str">
        <f>IF(b_BDVSA!H1388&lt;&gt;"",ABS(b_BDVSA!H1388),"")</f>
        <v/>
      </c>
      <c r="J1388" s="125" t="str">
        <f>IF(AND(b_BDVSA!H1388&lt;&gt;"",b_BDVSA!H1388&lt;&gt;0)=TRUE,IF(b_BDVSA!H1388&gt;0,"D","A"),"")</f>
        <v/>
      </c>
      <c r="K1388" s="126" t="str">
        <f>IF(b_BDVSA!I1388&lt;&gt;"",ABS(b_BDVSA!I1388),"")</f>
        <v/>
      </c>
      <c r="L1388" s="125" t="str">
        <f>IF(b_BDVSA!L1388&lt;&gt;"",ABS(b_BDVSA!L1388),"")</f>
        <v/>
      </c>
      <c r="M1388" s="125" t="str">
        <f>IF(AND(b_BDVSA!L1388&lt;&gt;"",b_BDVSA!L1388&lt;&gt;0)=TRUE,IF(b_BDVSA!L1388&gt;0,"D","A"),"")</f>
        <v/>
      </c>
      <c r="N1388" s="125" t="str">
        <f>IF(b_BDVSA!M1388&lt;&gt;"",ABS(b_BDVSA!M1388),"")</f>
        <v/>
      </c>
      <c r="O1388" s="125" t="str">
        <f>IF(AND(b_BDVSA!M1388&lt;&gt;"",b_BDVSA!M1388&lt;&gt;0)=TRUE,IF(b_BDVSA!M1388&gt;0,"D","A"),"")</f>
        <v/>
      </c>
      <c r="P1388" s="126" t="str">
        <f>IF(b_BDVSA!N1388&lt;&gt;"",ABS(b_BDVSA!N1388),"")</f>
        <v/>
      </c>
      <c r="Q1388" s="125" t="str">
        <f>IF(b_BDVSA!Q1388&lt;&gt;"",ABS(b_BDVSA!Q1388),"")</f>
        <v/>
      </c>
      <c r="R1388" s="125" t="str">
        <f>IF(AND(b_BDVSA!Q1388&lt;&gt;"",b_BDVSA!Q1388&lt;&gt;0)=TRUE,IF(b_BDVSA!Q1388&gt;0,"D","A"),"")</f>
        <v/>
      </c>
      <c r="S1388" s="125" t="str">
        <f>IF(b_BDVSA!R1388&lt;&gt;"",ABS(b_BDVSA!R1388),"")</f>
        <v/>
      </c>
      <c r="T1388" s="125" t="str">
        <f>IF(AND(b_BDVSA!R1388&lt;&gt;"",b_BDVSA!R1388&lt;&gt;0)=TRUE,IF(b_BDVSA!R1388&gt;0,"D","A"),"")</f>
        <v/>
      </c>
      <c r="U1388" s="126" t="str">
        <f>IF(b_BDVSA!S1388&lt;&gt;"",ABS(b_BDVSA!S1388),"")</f>
        <v/>
      </c>
      <c r="V1388" s="125" t="str">
        <f>IF(b_BDVSA!V1388&lt;&gt;"",ABS(b_BDVSA!V1388),"")</f>
        <v/>
      </c>
      <c r="W1388" s="125" t="str">
        <f>IF(AND(b_BDVSA!V1388&lt;&gt;"",b_BDVSA!V1388&lt;&gt;0)=TRUE,IF(b_BDVSA!V1388&gt;0,"D","A"),"")</f>
        <v/>
      </c>
      <c r="X1388" s="125" t="str">
        <f>IF(b_BDVSA!W1388&lt;&gt;"",ABS(b_BDVSA!W1388),"")</f>
        <v/>
      </c>
      <c r="Y1388" s="125" t="str">
        <f>IF(AND(b_BDVSA!W1388&lt;&gt;"",b_BDVSA!W1388&lt;&gt;0)=TRUE,IF(b_BDVSA!W1388&gt;0,"D","A"),"")</f>
        <v/>
      </c>
      <c r="Z1388" s="126" t="str">
        <f>IF(b_BDVSA!X1388&lt;&gt;"",ABS(b_BDVSA!X1388),"")</f>
        <v/>
      </c>
    </row>
    <row r="1389" spans="1:26">
      <c r="A1389" s="117" t="str">
        <f>IF(dati_pdc!A1385&lt;&gt;"",IF(dati_pdc!D1385=1,RIGHT(dati_pdc!A1385,dati_pdc!E1385),dati_pdc!A1385),"")</f>
        <v/>
      </c>
      <c r="B1389" s="117" t="str">
        <f>IF(dati_pdc!B1385&lt;&gt;"",dati_pdc!B1385,"")</f>
        <v/>
      </c>
      <c r="C1389" s="117" t="str">
        <f>IF(dati_pdc!C1385&lt;&gt;"",dati_pdc!C1385,"")</f>
        <v/>
      </c>
      <c r="D1389" s="117" t="str">
        <f>IF(dati_pdc!D1385&lt;&gt;"",dati_pdc!D1385,"")</f>
        <v/>
      </c>
      <c r="E1389" s="125" t="str">
        <f>IF(b_BDVSA!F1389&lt;&gt;"",ABS(b_BDVSA!F1389),"")</f>
        <v/>
      </c>
      <c r="F1389" s="125" t="str">
        <f>IF(AND(b_BDVSA!F1389&lt;&gt;"",b_BDVSA!F1389&lt;&gt;0)=TRUE,IF(b_BDVSA!F1389&gt;0,"D","A"),"")</f>
        <v/>
      </c>
      <c r="G1389" s="125" t="str">
        <f>IF(b_BDVSA!G1389&lt;&gt;"",ABS(b_BDVSA!G1389),"")</f>
        <v/>
      </c>
      <c r="H1389" s="125" t="str">
        <f>IF(AND(b_BDVSA!G1389&lt;&gt;"",b_BDVSA!G1389&lt;&gt;0)=TRUE,IF(b_BDVSA!G1389&gt;0,"D","A"),"")</f>
        <v/>
      </c>
      <c r="I1389" s="125" t="str">
        <f>IF(b_BDVSA!H1389&lt;&gt;"",ABS(b_BDVSA!H1389),"")</f>
        <v/>
      </c>
      <c r="J1389" s="125" t="str">
        <f>IF(AND(b_BDVSA!H1389&lt;&gt;"",b_BDVSA!H1389&lt;&gt;0)=TRUE,IF(b_BDVSA!H1389&gt;0,"D","A"),"")</f>
        <v/>
      </c>
      <c r="K1389" s="126" t="str">
        <f>IF(b_BDVSA!I1389&lt;&gt;"",ABS(b_BDVSA!I1389),"")</f>
        <v/>
      </c>
      <c r="L1389" s="125" t="str">
        <f>IF(b_BDVSA!L1389&lt;&gt;"",ABS(b_BDVSA!L1389),"")</f>
        <v/>
      </c>
      <c r="M1389" s="125" t="str">
        <f>IF(AND(b_BDVSA!L1389&lt;&gt;"",b_BDVSA!L1389&lt;&gt;0)=TRUE,IF(b_BDVSA!L1389&gt;0,"D","A"),"")</f>
        <v/>
      </c>
      <c r="N1389" s="125" t="str">
        <f>IF(b_BDVSA!M1389&lt;&gt;"",ABS(b_BDVSA!M1389),"")</f>
        <v/>
      </c>
      <c r="O1389" s="125" t="str">
        <f>IF(AND(b_BDVSA!M1389&lt;&gt;"",b_BDVSA!M1389&lt;&gt;0)=TRUE,IF(b_BDVSA!M1389&gt;0,"D","A"),"")</f>
        <v/>
      </c>
      <c r="P1389" s="126" t="str">
        <f>IF(b_BDVSA!N1389&lt;&gt;"",ABS(b_BDVSA!N1389),"")</f>
        <v/>
      </c>
      <c r="Q1389" s="125" t="str">
        <f>IF(b_BDVSA!Q1389&lt;&gt;"",ABS(b_BDVSA!Q1389),"")</f>
        <v/>
      </c>
      <c r="R1389" s="125" t="str">
        <f>IF(AND(b_BDVSA!Q1389&lt;&gt;"",b_BDVSA!Q1389&lt;&gt;0)=TRUE,IF(b_BDVSA!Q1389&gt;0,"D","A"),"")</f>
        <v/>
      </c>
      <c r="S1389" s="125" t="str">
        <f>IF(b_BDVSA!R1389&lt;&gt;"",ABS(b_BDVSA!R1389),"")</f>
        <v/>
      </c>
      <c r="T1389" s="125" t="str">
        <f>IF(AND(b_BDVSA!R1389&lt;&gt;"",b_BDVSA!R1389&lt;&gt;0)=TRUE,IF(b_BDVSA!R1389&gt;0,"D","A"),"")</f>
        <v/>
      </c>
      <c r="U1389" s="126" t="str">
        <f>IF(b_BDVSA!S1389&lt;&gt;"",ABS(b_BDVSA!S1389),"")</f>
        <v/>
      </c>
      <c r="V1389" s="125" t="str">
        <f>IF(b_BDVSA!V1389&lt;&gt;"",ABS(b_BDVSA!V1389),"")</f>
        <v/>
      </c>
      <c r="W1389" s="125" t="str">
        <f>IF(AND(b_BDVSA!V1389&lt;&gt;"",b_BDVSA!V1389&lt;&gt;0)=TRUE,IF(b_BDVSA!V1389&gt;0,"D","A"),"")</f>
        <v/>
      </c>
      <c r="X1389" s="125" t="str">
        <f>IF(b_BDVSA!W1389&lt;&gt;"",ABS(b_BDVSA!W1389),"")</f>
        <v/>
      </c>
      <c r="Y1389" s="125" t="str">
        <f>IF(AND(b_BDVSA!W1389&lt;&gt;"",b_BDVSA!W1389&lt;&gt;0)=TRUE,IF(b_BDVSA!W1389&gt;0,"D","A"),"")</f>
        <v/>
      </c>
      <c r="Z1389" s="126" t="str">
        <f>IF(b_BDVSA!X1389&lt;&gt;"",ABS(b_BDVSA!X1389),"")</f>
        <v/>
      </c>
    </row>
    <row r="1390" spans="1:26">
      <c r="A1390" s="117" t="str">
        <f>IF(dati_pdc!A1386&lt;&gt;"",IF(dati_pdc!D1386=1,RIGHT(dati_pdc!A1386,dati_pdc!E1386),dati_pdc!A1386),"")</f>
        <v/>
      </c>
      <c r="B1390" s="117" t="str">
        <f>IF(dati_pdc!B1386&lt;&gt;"",dati_pdc!B1386,"")</f>
        <v/>
      </c>
      <c r="C1390" s="117" t="str">
        <f>IF(dati_pdc!C1386&lt;&gt;"",dati_pdc!C1386,"")</f>
        <v/>
      </c>
      <c r="D1390" s="117" t="str">
        <f>IF(dati_pdc!D1386&lt;&gt;"",dati_pdc!D1386,"")</f>
        <v/>
      </c>
      <c r="E1390" s="125" t="str">
        <f>IF(b_BDVSA!F1390&lt;&gt;"",ABS(b_BDVSA!F1390),"")</f>
        <v/>
      </c>
      <c r="F1390" s="125" t="str">
        <f>IF(AND(b_BDVSA!F1390&lt;&gt;"",b_BDVSA!F1390&lt;&gt;0)=TRUE,IF(b_BDVSA!F1390&gt;0,"D","A"),"")</f>
        <v/>
      </c>
      <c r="G1390" s="125" t="str">
        <f>IF(b_BDVSA!G1390&lt;&gt;"",ABS(b_BDVSA!G1390),"")</f>
        <v/>
      </c>
      <c r="H1390" s="125" t="str">
        <f>IF(AND(b_BDVSA!G1390&lt;&gt;"",b_BDVSA!G1390&lt;&gt;0)=TRUE,IF(b_BDVSA!G1390&gt;0,"D","A"),"")</f>
        <v/>
      </c>
      <c r="I1390" s="125" t="str">
        <f>IF(b_BDVSA!H1390&lt;&gt;"",ABS(b_BDVSA!H1390),"")</f>
        <v/>
      </c>
      <c r="J1390" s="125" t="str">
        <f>IF(AND(b_BDVSA!H1390&lt;&gt;"",b_BDVSA!H1390&lt;&gt;0)=TRUE,IF(b_BDVSA!H1390&gt;0,"D","A"),"")</f>
        <v/>
      </c>
      <c r="K1390" s="126" t="str">
        <f>IF(b_BDVSA!I1390&lt;&gt;"",ABS(b_BDVSA!I1390),"")</f>
        <v/>
      </c>
      <c r="L1390" s="125" t="str">
        <f>IF(b_BDVSA!L1390&lt;&gt;"",ABS(b_BDVSA!L1390),"")</f>
        <v/>
      </c>
      <c r="M1390" s="125" t="str">
        <f>IF(AND(b_BDVSA!L1390&lt;&gt;"",b_BDVSA!L1390&lt;&gt;0)=TRUE,IF(b_BDVSA!L1390&gt;0,"D","A"),"")</f>
        <v/>
      </c>
      <c r="N1390" s="125" t="str">
        <f>IF(b_BDVSA!M1390&lt;&gt;"",ABS(b_BDVSA!M1390),"")</f>
        <v/>
      </c>
      <c r="O1390" s="125" t="str">
        <f>IF(AND(b_BDVSA!M1390&lt;&gt;"",b_BDVSA!M1390&lt;&gt;0)=TRUE,IF(b_BDVSA!M1390&gt;0,"D","A"),"")</f>
        <v/>
      </c>
      <c r="P1390" s="126" t="str">
        <f>IF(b_BDVSA!N1390&lt;&gt;"",ABS(b_BDVSA!N1390),"")</f>
        <v/>
      </c>
      <c r="Q1390" s="125" t="str">
        <f>IF(b_BDVSA!Q1390&lt;&gt;"",ABS(b_BDVSA!Q1390),"")</f>
        <v/>
      </c>
      <c r="R1390" s="125" t="str">
        <f>IF(AND(b_BDVSA!Q1390&lt;&gt;"",b_BDVSA!Q1390&lt;&gt;0)=TRUE,IF(b_BDVSA!Q1390&gt;0,"D","A"),"")</f>
        <v/>
      </c>
      <c r="S1390" s="125" t="str">
        <f>IF(b_BDVSA!R1390&lt;&gt;"",ABS(b_BDVSA!R1390),"")</f>
        <v/>
      </c>
      <c r="T1390" s="125" t="str">
        <f>IF(AND(b_BDVSA!R1390&lt;&gt;"",b_BDVSA!R1390&lt;&gt;0)=TRUE,IF(b_BDVSA!R1390&gt;0,"D","A"),"")</f>
        <v/>
      </c>
      <c r="U1390" s="126" t="str">
        <f>IF(b_BDVSA!S1390&lt;&gt;"",ABS(b_BDVSA!S1390),"")</f>
        <v/>
      </c>
      <c r="V1390" s="125" t="str">
        <f>IF(b_BDVSA!V1390&lt;&gt;"",ABS(b_BDVSA!V1390),"")</f>
        <v/>
      </c>
      <c r="W1390" s="125" t="str">
        <f>IF(AND(b_BDVSA!V1390&lt;&gt;"",b_BDVSA!V1390&lt;&gt;0)=TRUE,IF(b_BDVSA!V1390&gt;0,"D","A"),"")</f>
        <v/>
      </c>
      <c r="X1390" s="125" t="str">
        <f>IF(b_BDVSA!W1390&lt;&gt;"",ABS(b_BDVSA!W1390),"")</f>
        <v/>
      </c>
      <c r="Y1390" s="125" t="str">
        <f>IF(AND(b_BDVSA!W1390&lt;&gt;"",b_BDVSA!W1390&lt;&gt;0)=TRUE,IF(b_BDVSA!W1390&gt;0,"D","A"),"")</f>
        <v/>
      </c>
      <c r="Z1390" s="126" t="str">
        <f>IF(b_BDVSA!X1390&lt;&gt;"",ABS(b_BDVSA!X1390),"")</f>
        <v/>
      </c>
    </row>
    <row r="1391" spans="1:26">
      <c r="A1391" s="117" t="str">
        <f>IF(dati_pdc!A1387&lt;&gt;"",IF(dati_pdc!D1387=1,RIGHT(dati_pdc!A1387,dati_pdc!E1387),dati_pdc!A1387),"")</f>
        <v/>
      </c>
      <c r="B1391" s="117" t="str">
        <f>IF(dati_pdc!B1387&lt;&gt;"",dati_pdc!B1387,"")</f>
        <v/>
      </c>
      <c r="C1391" s="117" t="str">
        <f>IF(dati_pdc!C1387&lt;&gt;"",dati_pdc!C1387,"")</f>
        <v/>
      </c>
      <c r="D1391" s="117" t="str">
        <f>IF(dati_pdc!D1387&lt;&gt;"",dati_pdc!D1387,"")</f>
        <v/>
      </c>
      <c r="E1391" s="125" t="str">
        <f>IF(b_BDVSA!F1391&lt;&gt;"",ABS(b_BDVSA!F1391),"")</f>
        <v/>
      </c>
      <c r="F1391" s="125" t="str">
        <f>IF(AND(b_BDVSA!F1391&lt;&gt;"",b_BDVSA!F1391&lt;&gt;0)=TRUE,IF(b_BDVSA!F1391&gt;0,"D","A"),"")</f>
        <v/>
      </c>
      <c r="G1391" s="125" t="str">
        <f>IF(b_BDVSA!G1391&lt;&gt;"",ABS(b_BDVSA!G1391),"")</f>
        <v/>
      </c>
      <c r="H1391" s="125" t="str">
        <f>IF(AND(b_BDVSA!G1391&lt;&gt;"",b_BDVSA!G1391&lt;&gt;0)=TRUE,IF(b_BDVSA!G1391&gt;0,"D","A"),"")</f>
        <v/>
      </c>
      <c r="I1391" s="125" t="str">
        <f>IF(b_BDVSA!H1391&lt;&gt;"",ABS(b_BDVSA!H1391),"")</f>
        <v/>
      </c>
      <c r="J1391" s="125" t="str">
        <f>IF(AND(b_BDVSA!H1391&lt;&gt;"",b_BDVSA!H1391&lt;&gt;0)=TRUE,IF(b_BDVSA!H1391&gt;0,"D","A"),"")</f>
        <v/>
      </c>
      <c r="K1391" s="126" t="str">
        <f>IF(b_BDVSA!I1391&lt;&gt;"",ABS(b_BDVSA!I1391),"")</f>
        <v/>
      </c>
      <c r="L1391" s="125" t="str">
        <f>IF(b_BDVSA!L1391&lt;&gt;"",ABS(b_BDVSA!L1391),"")</f>
        <v/>
      </c>
      <c r="M1391" s="125" t="str">
        <f>IF(AND(b_BDVSA!L1391&lt;&gt;"",b_BDVSA!L1391&lt;&gt;0)=TRUE,IF(b_BDVSA!L1391&gt;0,"D","A"),"")</f>
        <v/>
      </c>
      <c r="N1391" s="125" t="str">
        <f>IF(b_BDVSA!M1391&lt;&gt;"",ABS(b_BDVSA!M1391),"")</f>
        <v/>
      </c>
      <c r="O1391" s="125" t="str">
        <f>IF(AND(b_BDVSA!M1391&lt;&gt;"",b_BDVSA!M1391&lt;&gt;0)=TRUE,IF(b_BDVSA!M1391&gt;0,"D","A"),"")</f>
        <v/>
      </c>
      <c r="P1391" s="126" t="str">
        <f>IF(b_BDVSA!N1391&lt;&gt;"",ABS(b_BDVSA!N1391),"")</f>
        <v/>
      </c>
      <c r="Q1391" s="125" t="str">
        <f>IF(b_BDVSA!Q1391&lt;&gt;"",ABS(b_BDVSA!Q1391),"")</f>
        <v/>
      </c>
      <c r="R1391" s="125" t="str">
        <f>IF(AND(b_BDVSA!Q1391&lt;&gt;"",b_BDVSA!Q1391&lt;&gt;0)=TRUE,IF(b_BDVSA!Q1391&gt;0,"D","A"),"")</f>
        <v/>
      </c>
      <c r="S1391" s="125" t="str">
        <f>IF(b_BDVSA!R1391&lt;&gt;"",ABS(b_BDVSA!R1391),"")</f>
        <v/>
      </c>
      <c r="T1391" s="125" t="str">
        <f>IF(AND(b_BDVSA!R1391&lt;&gt;"",b_BDVSA!R1391&lt;&gt;0)=TRUE,IF(b_BDVSA!R1391&gt;0,"D","A"),"")</f>
        <v/>
      </c>
      <c r="U1391" s="126" t="str">
        <f>IF(b_BDVSA!S1391&lt;&gt;"",ABS(b_BDVSA!S1391),"")</f>
        <v/>
      </c>
      <c r="V1391" s="125" t="str">
        <f>IF(b_BDVSA!V1391&lt;&gt;"",ABS(b_BDVSA!V1391),"")</f>
        <v/>
      </c>
      <c r="W1391" s="125" t="str">
        <f>IF(AND(b_BDVSA!V1391&lt;&gt;"",b_BDVSA!V1391&lt;&gt;0)=TRUE,IF(b_BDVSA!V1391&gt;0,"D","A"),"")</f>
        <v/>
      </c>
      <c r="X1391" s="125" t="str">
        <f>IF(b_BDVSA!W1391&lt;&gt;"",ABS(b_BDVSA!W1391),"")</f>
        <v/>
      </c>
      <c r="Y1391" s="125" t="str">
        <f>IF(AND(b_BDVSA!W1391&lt;&gt;"",b_BDVSA!W1391&lt;&gt;0)=TRUE,IF(b_BDVSA!W1391&gt;0,"D","A"),"")</f>
        <v/>
      </c>
      <c r="Z1391" s="126" t="str">
        <f>IF(b_BDVSA!X1391&lt;&gt;"",ABS(b_BDVSA!X1391),"")</f>
        <v/>
      </c>
    </row>
    <row r="1392" spans="1:26">
      <c r="A1392" s="117" t="str">
        <f>IF(dati_pdc!A1388&lt;&gt;"",IF(dati_pdc!D1388=1,RIGHT(dati_pdc!A1388,dati_pdc!E1388),dati_pdc!A1388),"")</f>
        <v/>
      </c>
      <c r="B1392" s="117" t="str">
        <f>IF(dati_pdc!B1388&lt;&gt;"",dati_pdc!B1388,"")</f>
        <v/>
      </c>
      <c r="C1392" s="117" t="str">
        <f>IF(dati_pdc!C1388&lt;&gt;"",dati_pdc!C1388,"")</f>
        <v/>
      </c>
      <c r="D1392" s="117" t="str">
        <f>IF(dati_pdc!D1388&lt;&gt;"",dati_pdc!D1388,"")</f>
        <v/>
      </c>
      <c r="E1392" s="125" t="str">
        <f>IF(b_BDVSA!F1392&lt;&gt;"",ABS(b_BDVSA!F1392),"")</f>
        <v/>
      </c>
      <c r="F1392" s="125" t="str">
        <f>IF(AND(b_BDVSA!F1392&lt;&gt;"",b_BDVSA!F1392&lt;&gt;0)=TRUE,IF(b_BDVSA!F1392&gt;0,"D","A"),"")</f>
        <v/>
      </c>
      <c r="G1392" s="125" t="str">
        <f>IF(b_BDVSA!G1392&lt;&gt;"",ABS(b_BDVSA!G1392),"")</f>
        <v/>
      </c>
      <c r="H1392" s="125" t="str">
        <f>IF(AND(b_BDVSA!G1392&lt;&gt;"",b_BDVSA!G1392&lt;&gt;0)=TRUE,IF(b_BDVSA!G1392&gt;0,"D","A"),"")</f>
        <v/>
      </c>
      <c r="I1392" s="125" t="str">
        <f>IF(b_BDVSA!H1392&lt;&gt;"",ABS(b_BDVSA!H1392),"")</f>
        <v/>
      </c>
      <c r="J1392" s="125" t="str">
        <f>IF(AND(b_BDVSA!H1392&lt;&gt;"",b_BDVSA!H1392&lt;&gt;0)=TRUE,IF(b_BDVSA!H1392&gt;0,"D","A"),"")</f>
        <v/>
      </c>
      <c r="K1392" s="126" t="str">
        <f>IF(b_BDVSA!I1392&lt;&gt;"",ABS(b_BDVSA!I1392),"")</f>
        <v/>
      </c>
      <c r="L1392" s="125" t="str">
        <f>IF(b_BDVSA!L1392&lt;&gt;"",ABS(b_BDVSA!L1392),"")</f>
        <v/>
      </c>
      <c r="M1392" s="125" t="str">
        <f>IF(AND(b_BDVSA!L1392&lt;&gt;"",b_BDVSA!L1392&lt;&gt;0)=TRUE,IF(b_BDVSA!L1392&gt;0,"D","A"),"")</f>
        <v/>
      </c>
      <c r="N1392" s="125" t="str">
        <f>IF(b_BDVSA!M1392&lt;&gt;"",ABS(b_BDVSA!M1392),"")</f>
        <v/>
      </c>
      <c r="O1392" s="125" t="str">
        <f>IF(AND(b_BDVSA!M1392&lt;&gt;"",b_BDVSA!M1392&lt;&gt;0)=TRUE,IF(b_BDVSA!M1392&gt;0,"D","A"),"")</f>
        <v/>
      </c>
      <c r="P1392" s="126" t="str">
        <f>IF(b_BDVSA!N1392&lt;&gt;"",ABS(b_BDVSA!N1392),"")</f>
        <v/>
      </c>
      <c r="Q1392" s="125" t="str">
        <f>IF(b_BDVSA!Q1392&lt;&gt;"",ABS(b_BDVSA!Q1392),"")</f>
        <v/>
      </c>
      <c r="R1392" s="125" t="str">
        <f>IF(AND(b_BDVSA!Q1392&lt;&gt;"",b_BDVSA!Q1392&lt;&gt;0)=TRUE,IF(b_BDVSA!Q1392&gt;0,"D","A"),"")</f>
        <v/>
      </c>
      <c r="S1392" s="125" t="str">
        <f>IF(b_BDVSA!R1392&lt;&gt;"",ABS(b_BDVSA!R1392),"")</f>
        <v/>
      </c>
      <c r="T1392" s="125" t="str">
        <f>IF(AND(b_BDVSA!R1392&lt;&gt;"",b_BDVSA!R1392&lt;&gt;0)=TRUE,IF(b_BDVSA!R1392&gt;0,"D","A"),"")</f>
        <v/>
      </c>
      <c r="U1392" s="126" t="str">
        <f>IF(b_BDVSA!S1392&lt;&gt;"",ABS(b_BDVSA!S1392),"")</f>
        <v/>
      </c>
      <c r="V1392" s="125" t="str">
        <f>IF(b_BDVSA!V1392&lt;&gt;"",ABS(b_BDVSA!V1392),"")</f>
        <v/>
      </c>
      <c r="W1392" s="125" t="str">
        <f>IF(AND(b_BDVSA!V1392&lt;&gt;"",b_BDVSA!V1392&lt;&gt;0)=TRUE,IF(b_BDVSA!V1392&gt;0,"D","A"),"")</f>
        <v/>
      </c>
      <c r="X1392" s="125" t="str">
        <f>IF(b_BDVSA!W1392&lt;&gt;"",ABS(b_BDVSA!W1392),"")</f>
        <v/>
      </c>
      <c r="Y1392" s="125" t="str">
        <f>IF(AND(b_BDVSA!W1392&lt;&gt;"",b_BDVSA!W1392&lt;&gt;0)=TRUE,IF(b_BDVSA!W1392&gt;0,"D","A"),"")</f>
        <v/>
      </c>
      <c r="Z1392" s="126" t="str">
        <f>IF(b_BDVSA!X1392&lt;&gt;"",ABS(b_BDVSA!X1392),"")</f>
        <v/>
      </c>
    </row>
    <row r="1393" spans="1:26">
      <c r="A1393" s="117" t="str">
        <f>IF(dati_pdc!A1389&lt;&gt;"",IF(dati_pdc!D1389=1,RIGHT(dati_pdc!A1389,dati_pdc!E1389),dati_pdc!A1389),"")</f>
        <v/>
      </c>
      <c r="B1393" s="117" t="str">
        <f>IF(dati_pdc!B1389&lt;&gt;"",dati_pdc!B1389,"")</f>
        <v/>
      </c>
      <c r="C1393" s="117" t="str">
        <f>IF(dati_pdc!C1389&lt;&gt;"",dati_pdc!C1389,"")</f>
        <v/>
      </c>
      <c r="D1393" s="117" t="str">
        <f>IF(dati_pdc!D1389&lt;&gt;"",dati_pdc!D1389,"")</f>
        <v/>
      </c>
      <c r="E1393" s="125" t="str">
        <f>IF(b_BDVSA!F1393&lt;&gt;"",ABS(b_BDVSA!F1393),"")</f>
        <v/>
      </c>
      <c r="F1393" s="125" t="str">
        <f>IF(AND(b_BDVSA!F1393&lt;&gt;"",b_BDVSA!F1393&lt;&gt;0)=TRUE,IF(b_BDVSA!F1393&gt;0,"D","A"),"")</f>
        <v/>
      </c>
      <c r="G1393" s="125" t="str">
        <f>IF(b_BDVSA!G1393&lt;&gt;"",ABS(b_BDVSA!G1393),"")</f>
        <v/>
      </c>
      <c r="H1393" s="125" t="str">
        <f>IF(AND(b_BDVSA!G1393&lt;&gt;"",b_BDVSA!G1393&lt;&gt;0)=TRUE,IF(b_BDVSA!G1393&gt;0,"D","A"),"")</f>
        <v/>
      </c>
      <c r="I1393" s="125" t="str">
        <f>IF(b_BDVSA!H1393&lt;&gt;"",ABS(b_BDVSA!H1393),"")</f>
        <v/>
      </c>
      <c r="J1393" s="125" t="str">
        <f>IF(AND(b_BDVSA!H1393&lt;&gt;"",b_BDVSA!H1393&lt;&gt;0)=TRUE,IF(b_BDVSA!H1393&gt;0,"D","A"),"")</f>
        <v/>
      </c>
      <c r="K1393" s="126" t="str">
        <f>IF(b_BDVSA!I1393&lt;&gt;"",ABS(b_BDVSA!I1393),"")</f>
        <v/>
      </c>
      <c r="L1393" s="125" t="str">
        <f>IF(b_BDVSA!L1393&lt;&gt;"",ABS(b_BDVSA!L1393),"")</f>
        <v/>
      </c>
      <c r="M1393" s="125" t="str">
        <f>IF(AND(b_BDVSA!L1393&lt;&gt;"",b_BDVSA!L1393&lt;&gt;0)=TRUE,IF(b_BDVSA!L1393&gt;0,"D","A"),"")</f>
        <v/>
      </c>
      <c r="N1393" s="125" t="str">
        <f>IF(b_BDVSA!M1393&lt;&gt;"",ABS(b_BDVSA!M1393),"")</f>
        <v/>
      </c>
      <c r="O1393" s="125" t="str">
        <f>IF(AND(b_BDVSA!M1393&lt;&gt;"",b_BDVSA!M1393&lt;&gt;0)=TRUE,IF(b_BDVSA!M1393&gt;0,"D","A"),"")</f>
        <v/>
      </c>
      <c r="P1393" s="126" t="str">
        <f>IF(b_BDVSA!N1393&lt;&gt;"",ABS(b_BDVSA!N1393),"")</f>
        <v/>
      </c>
      <c r="Q1393" s="125" t="str">
        <f>IF(b_BDVSA!Q1393&lt;&gt;"",ABS(b_BDVSA!Q1393),"")</f>
        <v/>
      </c>
      <c r="R1393" s="125" t="str">
        <f>IF(AND(b_BDVSA!Q1393&lt;&gt;"",b_BDVSA!Q1393&lt;&gt;0)=TRUE,IF(b_BDVSA!Q1393&gt;0,"D","A"),"")</f>
        <v/>
      </c>
      <c r="S1393" s="125" t="str">
        <f>IF(b_BDVSA!R1393&lt;&gt;"",ABS(b_BDVSA!R1393),"")</f>
        <v/>
      </c>
      <c r="T1393" s="125" t="str">
        <f>IF(AND(b_BDVSA!R1393&lt;&gt;"",b_BDVSA!R1393&lt;&gt;0)=TRUE,IF(b_BDVSA!R1393&gt;0,"D","A"),"")</f>
        <v/>
      </c>
      <c r="U1393" s="126" t="str">
        <f>IF(b_BDVSA!S1393&lt;&gt;"",ABS(b_BDVSA!S1393),"")</f>
        <v/>
      </c>
      <c r="V1393" s="125" t="str">
        <f>IF(b_BDVSA!V1393&lt;&gt;"",ABS(b_BDVSA!V1393),"")</f>
        <v/>
      </c>
      <c r="W1393" s="125" t="str">
        <f>IF(AND(b_BDVSA!V1393&lt;&gt;"",b_BDVSA!V1393&lt;&gt;0)=TRUE,IF(b_BDVSA!V1393&gt;0,"D","A"),"")</f>
        <v/>
      </c>
      <c r="X1393" s="125" t="str">
        <f>IF(b_BDVSA!W1393&lt;&gt;"",ABS(b_BDVSA!W1393),"")</f>
        <v/>
      </c>
      <c r="Y1393" s="125" t="str">
        <f>IF(AND(b_BDVSA!W1393&lt;&gt;"",b_BDVSA!W1393&lt;&gt;0)=TRUE,IF(b_BDVSA!W1393&gt;0,"D","A"),"")</f>
        <v/>
      </c>
      <c r="Z1393" s="126" t="str">
        <f>IF(b_BDVSA!X1393&lt;&gt;"",ABS(b_BDVSA!X1393),"")</f>
        <v/>
      </c>
    </row>
    <row r="1394" spans="1:26">
      <c r="A1394" s="117" t="str">
        <f>IF(dati_pdc!A1390&lt;&gt;"",IF(dati_pdc!D1390=1,RIGHT(dati_pdc!A1390,dati_pdc!E1390),dati_pdc!A1390),"")</f>
        <v/>
      </c>
      <c r="B1394" s="117" t="str">
        <f>IF(dati_pdc!B1390&lt;&gt;"",dati_pdc!B1390,"")</f>
        <v/>
      </c>
      <c r="C1394" s="117" t="str">
        <f>IF(dati_pdc!C1390&lt;&gt;"",dati_pdc!C1390,"")</f>
        <v/>
      </c>
      <c r="D1394" s="117" t="str">
        <f>IF(dati_pdc!D1390&lt;&gt;"",dati_pdc!D1390,"")</f>
        <v/>
      </c>
      <c r="E1394" s="125" t="str">
        <f>IF(b_BDVSA!F1394&lt;&gt;"",ABS(b_BDVSA!F1394),"")</f>
        <v/>
      </c>
      <c r="F1394" s="125" t="str">
        <f>IF(AND(b_BDVSA!F1394&lt;&gt;"",b_BDVSA!F1394&lt;&gt;0)=TRUE,IF(b_BDVSA!F1394&gt;0,"D","A"),"")</f>
        <v/>
      </c>
      <c r="G1394" s="125" t="str">
        <f>IF(b_BDVSA!G1394&lt;&gt;"",ABS(b_BDVSA!G1394),"")</f>
        <v/>
      </c>
      <c r="H1394" s="125" t="str">
        <f>IF(AND(b_BDVSA!G1394&lt;&gt;"",b_BDVSA!G1394&lt;&gt;0)=TRUE,IF(b_BDVSA!G1394&gt;0,"D","A"),"")</f>
        <v/>
      </c>
      <c r="I1394" s="125" t="str">
        <f>IF(b_BDVSA!H1394&lt;&gt;"",ABS(b_BDVSA!H1394),"")</f>
        <v/>
      </c>
      <c r="J1394" s="125" t="str">
        <f>IF(AND(b_BDVSA!H1394&lt;&gt;"",b_BDVSA!H1394&lt;&gt;0)=TRUE,IF(b_BDVSA!H1394&gt;0,"D","A"),"")</f>
        <v/>
      </c>
      <c r="K1394" s="126" t="str">
        <f>IF(b_BDVSA!I1394&lt;&gt;"",ABS(b_BDVSA!I1394),"")</f>
        <v/>
      </c>
      <c r="L1394" s="125" t="str">
        <f>IF(b_BDVSA!L1394&lt;&gt;"",ABS(b_BDVSA!L1394),"")</f>
        <v/>
      </c>
      <c r="M1394" s="125" t="str">
        <f>IF(AND(b_BDVSA!L1394&lt;&gt;"",b_BDVSA!L1394&lt;&gt;0)=TRUE,IF(b_BDVSA!L1394&gt;0,"D","A"),"")</f>
        <v/>
      </c>
      <c r="N1394" s="125" t="str">
        <f>IF(b_BDVSA!M1394&lt;&gt;"",ABS(b_BDVSA!M1394),"")</f>
        <v/>
      </c>
      <c r="O1394" s="125" t="str">
        <f>IF(AND(b_BDVSA!M1394&lt;&gt;"",b_BDVSA!M1394&lt;&gt;0)=TRUE,IF(b_BDVSA!M1394&gt;0,"D","A"),"")</f>
        <v/>
      </c>
      <c r="P1394" s="126" t="str">
        <f>IF(b_BDVSA!N1394&lt;&gt;"",ABS(b_BDVSA!N1394),"")</f>
        <v/>
      </c>
      <c r="Q1394" s="125" t="str">
        <f>IF(b_BDVSA!Q1394&lt;&gt;"",ABS(b_BDVSA!Q1394),"")</f>
        <v/>
      </c>
      <c r="R1394" s="125" t="str">
        <f>IF(AND(b_BDVSA!Q1394&lt;&gt;"",b_BDVSA!Q1394&lt;&gt;0)=TRUE,IF(b_BDVSA!Q1394&gt;0,"D","A"),"")</f>
        <v/>
      </c>
      <c r="S1394" s="125" t="str">
        <f>IF(b_BDVSA!R1394&lt;&gt;"",ABS(b_BDVSA!R1394),"")</f>
        <v/>
      </c>
      <c r="T1394" s="125" t="str">
        <f>IF(AND(b_BDVSA!R1394&lt;&gt;"",b_BDVSA!R1394&lt;&gt;0)=TRUE,IF(b_BDVSA!R1394&gt;0,"D","A"),"")</f>
        <v/>
      </c>
      <c r="U1394" s="126" t="str">
        <f>IF(b_BDVSA!S1394&lt;&gt;"",ABS(b_BDVSA!S1394),"")</f>
        <v/>
      </c>
      <c r="V1394" s="125" t="str">
        <f>IF(b_BDVSA!V1394&lt;&gt;"",ABS(b_BDVSA!V1394),"")</f>
        <v/>
      </c>
      <c r="W1394" s="125" t="str">
        <f>IF(AND(b_BDVSA!V1394&lt;&gt;"",b_BDVSA!V1394&lt;&gt;0)=TRUE,IF(b_BDVSA!V1394&gt;0,"D","A"),"")</f>
        <v/>
      </c>
      <c r="X1394" s="125" t="str">
        <f>IF(b_BDVSA!W1394&lt;&gt;"",ABS(b_BDVSA!W1394),"")</f>
        <v/>
      </c>
      <c r="Y1394" s="125" t="str">
        <f>IF(AND(b_BDVSA!W1394&lt;&gt;"",b_BDVSA!W1394&lt;&gt;0)=TRUE,IF(b_BDVSA!W1394&gt;0,"D","A"),"")</f>
        <v/>
      </c>
      <c r="Z1394" s="126" t="str">
        <f>IF(b_BDVSA!X1394&lt;&gt;"",ABS(b_BDVSA!X1394),"")</f>
        <v/>
      </c>
    </row>
    <row r="1395" spans="1:26">
      <c r="A1395" s="117" t="str">
        <f>IF(dati_pdc!A1391&lt;&gt;"",IF(dati_pdc!D1391=1,RIGHT(dati_pdc!A1391,dati_pdc!E1391),dati_pdc!A1391),"")</f>
        <v/>
      </c>
      <c r="B1395" s="117" t="str">
        <f>IF(dati_pdc!B1391&lt;&gt;"",dati_pdc!B1391,"")</f>
        <v/>
      </c>
      <c r="C1395" s="117" t="str">
        <f>IF(dati_pdc!C1391&lt;&gt;"",dati_pdc!C1391,"")</f>
        <v/>
      </c>
      <c r="D1395" s="117" t="str">
        <f>IF(dati_pdc!D1391&lt;&gt;"",dati_pdc!D1391,"")</f>
        <v/>
      </c>
      <c r="E1395" s="125" t="str">
        <f>IF(b_BDVSA!F1395&lt;&gt;"",ABS(b_BDVSA!F1395),"")</f>
        <v/>
      </c>
      <c r="F1395" s="125" t="str">
        <f>IF(AND(b_BDVSA!F1395&lt;&gt;"",b_BDVSA!F1395&lt;&gt;0)=TRUE,IF(b_BDVSA!F1395&gt;0,"D","A"),"")</f>
        <v/>
      </c>
      <c r="G1395" s="125" t="str">
        <f>IF(b_BDVSA!G1395&lt;&gt;"",ABS(b_BDVSA!G1395),"")</f>
        <v/>
      </c>
      <c r="H1395" s="125" t="str">
        <f>IF(AND(b_BDVSA!G1395&lt;&gt;"",b_BDVSA!G1395&lt;&gt;0)=TRUE,IF(b_BDVSA!G1395&gt;0,"D","A"),"")</f>
        <v/>
      </c>
      <c r="I1395" s="125" t="str">
        <f>IF(b_BDVSA!H1395&lt;&gt;"",ABS(b_BDVSA!H1395),"")</f>
        <v/>
      </c>
      <c r="J1395" s="125" t="str">
        <f>IF(AND(b_BDVSA!H1395&lt;&gt;"",b_BDVSA!H1395&lt;&gt;0)=TRUE,IF(b_BDVSA!H1395&gt;0,"D","A"),"")</f>
        <v/>
      </c>
      <c r="K1395" s="126" t="str">
        <f>IF(b_BDVSA!I1395&lt;&gt;"",ABS(b_BDVSA!I1395),"")</f>
        <v/>
      </c>
      <c r="L1395" s="125" t="str">
        <f>IF(b_BDVSA!L1395&lt;&gt;"",ABS(b_BDVSA!L1395),"")</f>
        <v/>
      </c>
      <c r="M1395" s="125" t="str">
        <f>IF(AND(b_BDVSA!L1395&lt;&gt;"",b_BDVSA!L1395&lt;&gt;0)=TRUE,IF(b_BDVSA!L1395&gt;0,"D","A"),"")</f>
        <v/>
      </c>
      <c r="N1395" s="125" t="str">
        <f>IF(b_BDVSA!M1395&lt;&gt;"",ABS(b_BDVSA!M1395),"")</f>
        <v/>
      </c>
      <c r="O1395" s="125" t="str">
        <f>IF(AND(b_BDVSA!M1395&lt;&gt;"",b_BDVSA!M1395&lt;&gt;0)=TRUE,IF(b_BDVSA!M1395&gt;0,"D","A"),"")</f>
        <v/>
      </c>
      <c r="P1395" s="126" t="str">
        <f>IF(b_BDVSA!N1395&lt;&gt;"",ABS(b_BDVSA!N1395),"")</f>
        <v/>
      </c>
      <c r="Q1395" s="125" t="str">
        <f>IF(b_BDVSA!Q1395&lt;&gt;"",ABS(b_BDVSA!Q1395),"")</f>
        <v/>
      </c>
      <c r="R1395" s="125" t="str">
        <f>IF(AND(b_BDVSA!Q1395&lt;&gt;"",b_BDVSA!Q1395&lt;&gt;0)=TRUE,IF(b_BDVSA!Q1395&gt;0,"D","A"),"")</f>
        <v/>
      </c>
      <c r="S1395" s="125" t="str">
        <f>IF(b_BDVSA!R1395&lt;&gt;"",ABS(b_BDVSA!R1395),"")</f>
        <v/>
      </c>
      <c r="T1395" s="125" t="str">
        <f>IF(AND(b_BDVSA!R1395&lt;&gt;"",b_BDVSA!R1395&lt;&gt;0)=TRUE,IF(b_BDVSA!R1395&gt;0,"D","A"),"")</f>
        <v/>
      </c>
      <c r="U1395" s="126" t="str">
        <f>IF(b_BDVSA!S1395&lt;&gt;"",ABS(b_BDVSA!S1395),"")</f>
        <v/>
      </c>
      <c r="V1395" s="125" t="str">
        <f>IF(b_BDVSA!V1395&lt;&gt;"",ABS(b_BDVSA!V1395),"")</f>
        <v/>
      </c>
      <c r="W1395" s="125" t="str">
        <f>IF(AND(b_BDVSA!V1395&lt;&gt;"",b_BDVSA!V1395&lt;&gt;0)=TRUE,IF(b_BDVSA!V1395&gt;0,"D","A"),"")</f>
        <v/>
      </c>
      <c r="X1395" s="125" t="str">
        <f>IF(b_BDVSA!W1395&lt;&gt;"",ABS(b_BDVSA!W1395),"")</f>
        <v/>
      </c>
      <c r="Y1395" s="125" t="str">
        <f>IF(AND(b_BDVSA!W1395&lt;&gt;"",b_BDVSA!W1395&lt;&gt;0)=TRUE,IF(b_BDVSA!W1395&gt;0,"D","A"),"")</f>
        <v/>
      </c>
      <c r="Z1395" s="126" t="str">
        <f>IF(b_BDVSA!X1395&lt;&gt;"",ABS(b_BDVSA!X1395),"")</f>
        <v/>
      </c>
    </row>
    <row r="1396" spans="1:26">
      <c r="A1396" s="117" t="str">
        <f>IF(dati_pdc!A1392&lt;&gt;"",IF(dati_pdc!D1392=1,RIGHT(dati_pdc!A1392,dati_pdc!E1392),dati_pdc!A1392),"")</f>
        <v/>
      </c>
      <c r="B1396" s="117" t="str">
        <f>IF(dati_pdc!B1392&lt;&gt;"",dati_pdc!B1392,"")</f>
        <v/>
      </c>
      <c r="C1396" s="117" t="str">
        <f>IF(dati_pdc!C1392&lt;&gt;"",dati_pdc!C1392,"")</f>
        <v/>
      </c>
      <c r="D1396" s="117" t="str">
        <f>IF(dati_pdc!D1392&lt;&gt;"",dati_pdc!D1392,"")</f>
        <v/>
      </c>
      <c r="E1396" s="125" t="str">
        <f>IF(b_BDVSA!F1396&lt;&gt;"",ABS(b_BDVSA!F1396),"")</f>
        <v/>
      </c>
      <c r="F1396" s="125" t="str">
        <f>IF(AND(b_BDVSA!F1396&lt;&gt;"",b_BDVSA!F1396&lt;&gt;0)=TRUE,IF(b_BDVSA!F1396&gt;0,"D","A"),"")</f>
        <v/>
      </c>
      <c r="G1396" s="125" t="str">
        <f>IF(b_BDVSA!G1396&lt;&gt;"",ABS(b_BDVSA!G1396),"")</f>
        <v/>
      </c>
      <c r="H1396" s="125" t="str">
        <f>IF(AND(b_BDVSA!G1396&lt;&gt;"",b_BDVSA!G1396&lt;&gt;0)=TRUE,IF(b_BDVSA!G1396&gt;0,"D","A"),"")</f>
        <v/>
      </c>
      <c r="I1396" s="125" t="str">
        <f>IF(b_BDVSA!H1396&lt;&gt;"",ABS(b_BDVSA!H1396),"")</f>
        <v/>
      </c>
      <c r="J1396" s="125" t="str">
        <f>IF(AND(b_BDVSA!H1396&lt;&gt;"",b_BDVSA!H1396&lt;&gt;0)=TRUE,IF(b_BDVSA!H1396&gt;0,"D","A"),"")</f>
        <v/>
      </c>
      <c r="K1396" s="126" t="str">
        <f>IF(b_BDVSA!I1396&lt;&gt;"",ABS(b_BDVSA!I1396),"")</f>
        <v/>
      </c>
      <c r="L1396" s="125" t="str">
        <f>IF(b_BDVSA!L1396&lt;&gt;"",ABS(b_BDVSA!L1396),"")</f>
        <v/>
      </c>
      <c r="M1396" s="125" t="str">
        <f>IF(AND(b_BDVSA!L1396&lt;&gt;"",b_BDVSA!L1396&lt;&gt;0)=TRUE,IF(b_BDVSA!L1396&gt;0,"D","A"),"")</f>
        <v/>
      </c>
      <c r="N1396" s="125" t="str">
        <f>IF(b_BDVSA!M1396&lt;&gt;"",ABS(b_BDVSA!M1396),"")</f>
        <v/>
      </c>
      <c r="O1396" s="125" t="str">
        <f>IF(AND(b_BDVSA!M1396&lt;&gt;"",b_BDVSA!M1396&lt;&gt;0)=TRUE,IF(b_BDVSA!M1396&gt;0,"D","A"),"")</f>
        <v/>
      </c>
      <c r="P1396" s="126" t="str">
        <f>IF(b_BDVSA!N1396&lt;&gt;"",ABS(b_BDVSA!N1396),"")</f>
        <v/>
      </c>
      <c r="Q1396" s="125" t="str">
        <f>IF(b_BDVSA!Q1396&lt;&gt;"",ABS(b_BDVSA!Q1396),"")</f>
        <v/>
      </c>
      <c r="R1396" s="125" t="str">
        <f>IF(AND(b_BDVSA!Q1396&lt;&gt;"",b_BDVSA!Q1396&lt;&gt;0)=TRUE,IF(b_BDVSA!Q1396&gt;0,"D","A"),"")</f>
        <v/>
      </c>
      <c r="S1396" s="125" t="str">
        <f>IF(b_BDVSA!R1396&lt;&gt;"",ABS(b_BDVSA!R1396),"")</f>
        <v/>
      </c>
      <c r="T1396" s="125" t="str">
        <f>IF(AND(b_BDVSA!R1396&lt;&gt;"",b_BDVSA!R1396&lt;&gt;0)=TRUE,IF(b_BDVSA!R1396&gt;0,"D","A"),"")</f>
        <v/>
      </c>
      <c r="U1396" s="126" t="str">
        <f>IF(b_BDVSA!S1396&lt;&gt;"",ABS(b_BDVSA!S1396),"")</f>
        <v/>
      </c>
      <c r="V1396" s="125" t="str">
        <f>IF(b_BDVSA!V1396&lt;&gt;"",ABS(b_BDVSA!V1396),"")</f>
        <v/>
      </c>
      <c r="W1396" s="125" t="str">
        <f>IF(AND(b_BDVSA!V1396&lt;&gt;"",b_BDVSA!V1396&lt;&gt;0)=TRUE,IF(b_BDVSA!V1396&gt;0,"D","A"),"")</f>
        <v/>
      </c>
      <c r="X1396" s="125" t="str">
        <f>IF(b_BDVSA!W1396&lt;&gt;"",ABS(b_BDVSA!W1396),"")</f>
        <v/>
      </c>
      <c r="Y1396" s="125" t="str">
        <f>IF(AND(b_BDVSA!W1396&lt;&gt;"",b_BDVSA!W1396&lt;&gt;0)=TRUE,IF(b_BDVSA!W1396&gt;0,"D","A"),"")</f>
        <v/>
      </c>
      <c r="Z1396" s="126" t="str">
        <f>IF(b_BDVSA!X1396&lt;&gt;"",ABS(b_BDVSA!X1396),"")</f>
        <v/>
      </c>
    </row>
    <row r="1397" spans="1:26">
      <c r="A1397" s="117" t="str">
        <f>IF(dati_pdc!A1393&lt;&gt;"",IF(dati_pdc!D1393=1,RIGHT(dati_pdc!A1393,dati_pdc!E1393),dati_pdc!A1393),"")</f>
        <v/>
      </c>
      <c r="B1397" s="117" t="str">
        <f>IF(dati_pdc!B1393&lt;&gt;"",dati_pdc!B1393,"")</f>
        <v/>
      </c>
      <c r="C1397" s="117" t="str">
        <f>IF(dati_pdc!C1393&lt;&gt;"",dati_pdc!C1393,"")</f>
        <v/>
      </c>
      <c r="D1397" s="117" t="str">
        <f>IF(dati_pdc!D1393&lt;&gt;"",dati_pdc!D1393,"")</f>
        <v/>
      </c>
      <c r="E1397" s="125" t="str">
        <f>IF(b_BDVSA!F1397&lt;&gt;"",ABS(b_BDVSA!F1397),"")</f>
        <v/>
      </c>
      <c r="F1397" s="125" t="str">
        <f>IF(AND(b_BDVSA!F1397&lt;&gt;"",b_BDVSA!F1397&lt;&gt;0)=TRUE,IF(b_BDVSA!F1397&gt;0,"D","A"),"")</f>
        <v/>
      </c>
      <c r="G1397" s="125" t="str">
        <f>IF(b_BDVSA!G1397&lt;&gt;"",ABS(b_BDVSA!G1397),"")</f>
        <v/>
      </c>
      <c r="H1397" s="125" t="str">
        <f>IF(AND(b_BDVSA!G1397&lt;&gt;"",b_BDVSA!G1397&lt;&gt;0)=TRUE,IF(b_BDVSA!G1397&gt;0,"D","A"),"")</f>
        <v/>
      </c>
      <c r="I1397" s="125" t="str">
        <f>IF(b_BDVSA!H1397&lt;&gt;"",ABS(b_BDVSA!H1397),"")</f>
        <v/>
      </c>
      <c r="J1397" s="125" t="str">
        <f>IF(AND(b_BDVSA!H1397&lt;&gt;"",b_BDVSA!H1397&lt;&gt;0)=TRUE,IF(b_BDVSA!H1397&gt;0,"D","A"),"")</f>
        <v/>
      </c>
      <c r="K1397" s="126" t="str">
        <f>IF(b_BDVSA!I1397&lt;&gt;"",ABS(b_BDVSA!I1397),"")</f>
        <v/>
      </c>
      <c r="L1397" s="125" t="str">
        <f>IF(b_BDVSA!L1397&lt;&gt;"",ABS(b_BDVSA!L1397),"")</f>
        <v/>
      </c>
      <c r="M1397" s="125" t="str">
        <f>IF(AND(b_BDVSA!L1397&lt;&gt;"",b_BDVSA!L1397&lt;&gt;0)=TRUE,IF(b_BDVSA!L1397&gt;0,"D","A"),"")</f>
        <v/>
      </c>
      <c r="N1397" s="125" t="str">
        <f>IF(b_BDVSA!M1397&lt;&gt;"",ABS(b_BDVSA!M1397),"")</f>
        <v/>
      </c>
      <c r="O1397" s="125" t="str">
        <f>IF(AND(b_BDVSA!M1397&lt;&gt;"",b_BDVSA!M1397&lt;&gt;0)=TRUE,IF(b_BDVSA!M1397&gt;0,"D","A"),"")</f>
        <v/>
      </c>
      <c r="P1397" s="126" t="str">
        <f>IF(b_BDVSA!N1397&lt;&gt;"",ABS(b_BDVSA!N1397),"")</f>
        <v/>
      </c>
      <c r="Q1397" s="125" t="str">
        <f>IF(b_BDVSA!Q1397&lt;&gt;"",ABS(b_BDVSA!Q1397),"")</f>
        <v/>
      </c>
      <c r="R1397" s="125" t="str">
        <f>IF(AND(b_BDVSA!Q1397&lt;&gt;"",b_BDVSA!Q1397&lt;&gt;0)=TRUE,IF(b_BDVSA!Q1397&gt;0,"D","A"),"")</f>
        <v/>
      </c>
      <c r="S1397" s="125" t="str">
        <f>IF(b_BDVSA!R1397&lt;&gt;"",ABS(b_BDVSA!R1397),"")</f>
        <v/>
      </c>
      <c r="T1397" s="125" t="str">
        <f>IF(AND(b_BDVSA!R1397&lt;&gt;"",b_BDVSA!R1397&lt;&gt;0)=TRUE,IF(b_BDVSA!R1397&gt;0,"D","A"),"")</f>
        <v/>
      </c>
      <c r="U1397" s="126" t="str">
        <f>IF(b_BDVSA!S1397&lt;&gt;"",ABS(b_BDVSA!S1397),"")</f>
        <v/>
      </c>
      <c r="V1397" s="125" t="str">
        <f>IF(b_BDVSA!V1397&lt;&gt;"",ABS(b_BDVSA!V1397),"")</f>
        <v/>
      </c>
      <c r="W1397" s="125" t="str">
        <f>IF(AND(b_BDVSA!V1397&lt;&gt;"",b_BDVSA!V1397&lt;&gt;0)=TRUE,IF(b_BDVSA!V1397&gt;0,"D","A"),"")</f>
        <v/>
      </c>
      <c r="X1397" s="125" t="str">
        <f>IF(b_BDVSA!W1397&lt;&gt;"",ABS(b_BDVSA!W1397),"")</f>
        <v/>
      </c>
      <c r="Y1397" s="125" t="str">
        <f>IF(AND(b_BDVSA!W1397&lt;&gt;"",b_BDVSA!W1397&lt;&gt;0)=TRUE,IF(b_BDVSA!W1397&gt;0,"D","A"),"")</f>
        <v/>
      </c>
      <c r="Z1397" s="126" t="str">
        <f>IF(b_BDVSA!X1397&lt;&gt;"",ABS(b_BDVSA!X1397),"")</f>
        <v/>
      </c>
    </row>
    <row r="1398" spans="1:26">
      <c r="A1398" s="117" t="str">
        <f>IF(dati_pdc!A1394&lt;&gt;"",IF(dati_pdc!D1394=1,RIGHT(dati_pdc!A1394,dati_pdc!E1394),dati_pdc!A1394),"")</f>
        <v/>
      </c>
      <c r="B1398" s="117" t="str">
        <f>IF(dati_pdc!B1394&lt;&gt;"",dati_pdc!B1394,"")</f>
        <v/>
      </c>
      <c r="C1398" s="117" t="str">
        <f>IF(dati_pdc!C1394&lt;&gt;"",dati_pdc!C1394,"")</f>
        <v/>
      </c>
      <c r="D1398" s="117" t="str">
        <f>IF(dati_pdc!D1394&lt;&gt;"",dati_pdc!D1394,"")</f>
        <v/>
      </c>
      <c r="E1398" s="125" t="str">
        <f>IF(b_BDVSA!F1398&lt;&gt;"",ABS(b_BDVSA!F1398),"")</f>
        <v/>
      </c>
      <c r="F1398" s="125" t="str">
        <f>IF(AND(b_BDVSA!F1398&lt;&gt;"",b_BDVSA!F1398&lt;&gt;0)=TRUE,IF(b_BDVSA!F1398&gt;0,"D","A"),"")</f>
        <v/>
      </c>
      <c r="G1398" s="125" t="str">
        <f>IF(b_BDVSA!G1398&lt;&gt;"",ABS(b_BDVSA!G1398),"")</f>
        <v/>
      </c>
      <c r="H1398" s="125" t="str">
        <f>IF(AND(b_BDVSA!G1398&lt;&gt;"",b_BDVSA!G1398&lt;&gt;0)=TRUE,IF(b_BDVSA!G1398&gt;0,"D","A"),"")</f>
        <v/>
      </c>
      <c r="I1398" s="125" t="str">
        <f>IF(b_BDVSA!H1398&lt;&gt;"",ABS(b_BDVSA!H1398),"")</f>
        <v/>
      </c>
      <c r="J1398" s="125" t="str">
        <f>IF(AND(b_BDVSA!H1398&lt;&gt;"",b_BDVSA!H1398&lt;&gt;0)=TRUE,IF(b_BDVSA!H1398&gt;0,"D","A"),"")</f>
        <v/>
      </c>
      <c r="K1398" s="126" t="str">
        <f>IF(b_BDVSA!I1398&lt;&gt;"",ABS(b_BDVSA!I1398),"")</f>
        <v/>
      </c>
      <c r="L1398" s="125" t="str">
        <f>IF(b_BDVSA!L1398&lt;&gt;"",ABS(b_BDVSA!L1398),"")</f>
        <v/>
      </c>
      <c r="M1398" s="125" t="str">
        <f>IF(AND(b_BDVSA!L1398&lt;&gt;"",b_BDVSA!L1398&lt;&gt;0)=TRUE,IF(b_BDVSA!L1398&gt;0,"D","A"),"")</f>
        <v/>
      </c>
      <c r="N1398" s="125" t="str">
        <f>IF(b_BDVSA!M1398&lt;&gt;"",ABS(b_BDVSA!M1398),"")</f>
        <v/>
      </c>
      <c r="O1398" s="125" t="str">
        <f>IF(AND(b_BDVSA!M1398&lt;&gt;"",b_BDVSA!M1398&lt;&gt;0)=TRUE,IF(b_BDVSA!M1398&gt;0,"D","A"),"")</f>
        <v/>
      </c>
      <c r="P1398" s="126" t="str">
        <f>IF(b_BDVSA!N1398&lt;&gt;"",ABS(b_BDVSA!N1398),"")</f>
        <v/>
      </c>
      <c r="Q1398" s="125" t="str">
        <f>IF(b_BDVSA!Q1398&lt;&gt;"",ABS(b_BDVSA!Q1398),"")</f>
        <v/>
      </c>
      <c r="R1398" s="125" t="str">
        <f>IF(AND(b_BDVSA!Q1398&lt;&gt;"",b_BDVSA!Q1398&lt;&gt;0)=TRUE,IF(b_BDVSA!Q1398&gt;0,"D","A"),"")</f>
        <v/>
      </c>
      <c r="S1398" s="125" t="str">
        <f>IF(b_BDVSA!R1398&lt;&gt;"",ABS(b_BDVSA!R1398),"")</f>
        <v/>
      </c>
      <c r="T1398" s="125" t="str">
        <f>IF(AND(b_BDVSA!R1398&lt;&gt;"",b_BDVSA!R1398&lt;&gt;0)=TRUE,IF(b_BDVSA!R1398&gt;0,"D","A"),"")</f>
        <v/>
      </c>
      <c r="U1398" s="126" t="str">
        <f>IF(b_BDVSA!S1398&lt;&gt;"",ABS(b_BDVSA!S1398),"")</f>
        <v/>
      </c>
      <c r="V1398" s="125" t="str">
        <f>IF(b_BDVSA!V1398&lt;&gt;"",ABS(b_BDVSA!V1398),"")</f>
        <v/>
      </c>
      <c r="W1398" s="125" t="str">
        <f>IF(AND(b_BDVSA!V1398&lt;&gt;"",b_BDVSA!V1398&lt;&gt;0)=TRUE,IF(b_BDVSA!V1398&gt;0,"D","A"),"")</f>
        <v/>
      </c>
      <c r="X1398" s="125" t="str">
        <f>IF(b_BDVSA!W1398&lt;&gt;"",ABS(b_BDVSA!W1398),"")</f>
        <v/>
      </c>
      <c r="Y1398" s="125" t="str">
        <f>IF(AND(b_BDVSA!W1398&lt;&gt;"",b_BDVSA!W1398&lt;&gt;0)=TRUE,IF(b_BDVSA!W1398&gt;0,"D","A"),"")</f>
        <v/>
      </c>
      <c r="Z1398" s="126" t="str">
        <f>IF(b_BDVSA!X1398&lt;&gt;"",ABS(b_BDVSA!X1398),"")</f>
        <v/>
      </c>
    </row>
    <row r="1399" spans="1:26">
      <c r="A1399" s="117" t="str">
        <f>IF(dati_pdc!A1395&lt;&gt;"",IF(dati_pdc!D1395=1,RIGHT(dati_pdc!A1395,dati_pdc!E1395),dati_pdc!A1395),"")</f>
        <v/>
      </c>
      <c r="B1399" s="117" t="str">
        <f>IF(dati_pdc!B1395&lt;&gt;"",dati_pdc!B1395,"")</f>
        <v/>
      </c>
      <c r="C1399" s="117" t="str">
        <f>IF(dati_pdc!C1395&lt;&gt;"",dati_pdc!C1395,"")</f>
        <v/>
      </c>
      <c r="D1399" s="117" t="str">
        <f>IF(dati_pdc!D1395&lt;&gt;"",dati_pdc!D1395,"")</f>
        <v/>
      </c>
      <c r="E1399" s="125" t="str">
        <f>IF(b_BDVSA!F1399&lt;&gt;"",ABS(b_BDVSA!F1399),"")</f>
        <v/>
      </c>
      <c r="F1399" s="125" t="str">
        <f>IF(AND(b_BDVSA!F1399&lt;&gt;"",b_BDVSA!F1399&lt;&gt;0)=TRUE,IF(b_BDVSA!F1399&gt;0,"D","A"),"")</f>
        <v/>
      </c>
      <c r="G1399" s="125" t="str">
        <f>IF(b_BDVSA!G1399&lt;&gt;"",ABS(b_BDVSA!G1399),"")</f>
        <v/>
      </c>
      <c r="H1399" s="125" t="str">
        <f>IF(AND(b_BDVSA!G1399&lt;&gt;"",b_BDVSA!G1399&lt;&gt;0)=TRUE,IF(b_BDVSA!G1399&gt;0,"D","A"),"")</f>
        <v/>
      </c>
      <c r="I1399" s="125" t="str">
        <f>IF(b_BDVSA!H1399&lt;&gt;"",ABS(b_BDVSA!H1399),"")</f>
        <v/>
      </c>
      <c r="J1399" s="125" t="str">
        <f>IF(AND(b_BDVSA!H1399&lt;&gt;"",b_BDVSA!H1399&lt;&gt;0)=TRUE,IF(b_BDVSA!H1399&gt;0,"D","A"),"")</f>
        <v/>
      </c>
      <c r="K1399" s="126" t="str">
        <f>IF(b_BDVSA!I1399&lt;&gt;"",ABS(b_BDVSA!I1399),"")</f>
        <v/>
      </c>
      <c r="L1399" s="125" t="str">
        <f>IF(b_BDVSA!L1399&lt;&gt;"",ABS(b_BDVSA!L1399),"")</f>
        <v/>
      </c>
      <c r="M1399" s="125" t="str">
        <f>IF(AND(b_BDVSA!L1399&lt;&gt;"",b_BDVSA!L1399&lt;&gt;0)=TRUE,IF(b_BDVSA!L1399&gt;0,"D","A"),"")</f>
        <v/>
      </c>
      <c r="N1399" s="125" t="str">
        <f>IF(b_BDVSA!M1399&lt;&gt;"",ABS(b_BDVSA!M1399),"")</f>
        <v/>
      </c>
      <c r="O1399" s="125" t="str">
        <f>IF(AND(b_BDVSA!M1399&lt;&gt;"",b_BDVSA!M1399&lt;&gt;0)=TRUE,IF(b_BDVSA!M1399&gt;0,"D","A"),"")</f>
        <v/>
      </c>
      <c r="P1399" s="126" t="str">
        <f>IF(b_BDVSA!N1399&lt;&gt;"",ABS(b_BDVSA!N1399),"")</f>
        <v/>
      </c>
      <c r="Q1399" s="125" t="str">
        <f>IF(b_BDVSA!Q1399&lt;&gt;"",ABS(b_BDVSA!Q1399),"")</f>
        <v/>
      </c>
      <c r="R1399" s="125" t="str">
        <f>IF(AND(b_BDVSA!Q1399&lt;&gt;"",b_BDVSA!Q1399&lt;&gt;0)=TRUE,IF(b_BDVSA!Q1399&gt;0,"D","A"),"")</f>
        <v/>
      </c>
      <c r="S1399" s="125" t="str">
        <f>IF(b_BDVSA!R1399&lt;&gt;"",ABS(b_BDVSA!R1399),"")</f>
        <v/>
      </c>
      <c r="T1399" s="125" t="str">
        <f>IF(AND(b_BDVSA!R1399&lt;&gt;"",b_BDVSA!R1399&lt;&gt;0)=TRUE,IF(b_BDVSA!R1399&gt;0,"D","A"),"")</f>
        <v/>
      </c>
      <c r="U1399" s="126" t="str">
        <f>IF(b_BDVSA!S1399&lt;&gt;"",ABS(b_BDVSA!S1399),"")</f>
        <v/>
      </c>
      <c r="V1399" s="125" t="str">
        <f>IF(b_BDVSA!V1399&lt;&gt;"",ABS(b_BDVSA!V1399),"")</f>
        <v/>
      </c>
      <c r="W1399" s="125" t="str">
        <f>IF(AND(b_BDVSA!V1399&lt;&gt;"",b_BDVSA!V1399&lt;&gt;0)=TRUE,IF(b_BDVSA!V1399&gt;0,"D","A"),"")</f>
        <v/>
      </c>
      <c r="X1399" s="125" t="str">
        <f>IF(b_BDVSA!W1399&lt;&gt;"",ABS(b_BDVSA!W1399),"")</f>
        <v/>
      </c>
      <c r="Y1399" s="125" t="str">
        <f>IF(AND(b_BDVSA!W1399&lt;&gt;"",b_BDVSA!W1399&lt;&gt;0)=TRUE,IF(b_BDVSA!W1399&gt;0,"D","A"),"")</f>
        <v/>
      </c>
      <c r="Z1399" s="126" t="str">
        <f>IF(b_BDVSA!X1399&lt;&gt;"",ABS(b_BDVSA!X1399),"")</f>
        <v/>
      </c>
    </row>
    <row r="1400" spans="1:26">
      <c r="A1400" s="117" t="str">
        <f>IF(dati_pdc!A1396&lt;&gt;"",IF(dati_pdc!D1396=1,RIGHT(dati_pdc!A1396,dati_pdc!E1396),dati_pdc!A1396),"")</f>
        <v/>
      </c>
      <c r="B1400" s="117" t="str">
        <f>IF(dati_pdc!B1396&lt;&gt;"",dati_pdc!B1396,"")</f>
        <v/>
      </c>
      <c r="C1400" s="117" t="str">
        <f>IF(dati_pdc!C1396&lt;&gt;"",dati_pdc!C1396,"")</f>
        <v/>
      </c>
      <c r="D1400" s="117" t="str">
        <f>IF(dati_pdc!D1396&lt;&gt;"",dati_pdc!D1396,"")</f>
        <v/>
      </c>
      <c r="E1400" s="125" t="str">
        <f>IF(b_BDVSA!F1400&lt;&gt;"",ABS(b_BDVSA!F1400),"")</f>
        <v/>
      </c>
      <c r="F1400" s="125" t="str">
        <f>IF(AND(b_BDVSA!F1400&lt;&gt;"",b_BDVSA!F1400&lt;&gt;0)=TRUE,IF(b_BDVSA!F1400&gt;0,"D","A"),"")</f>
        <v/>
      </c>
      <c r="G1400" s="125" t="str">
        <f>IF(b_BDVSA!G1400&lt;&gt;"",ABS(b_BDVSA!G1400),"")</f>
        <v/>
      </c>
      <c r="H1400" s="125" t="str">
        <f>IF(AND(b_BDVSA!G1400&lt;&gt;"",b_BDVSA!G1400&lt;&gt;0)=TRUE,IF(b_BDVSA!G1400&gt;0,"D","A"),"")</f>
        <v/>
      </c>
      <c r="I1400" s="125" t="str">
        <f>IF(b_BDVSA!H1400&lt;&gt;"",ABS(b_BDVSA!H1400),"")</f>
        <v/>
      </c>
      <c r="J1400" s="125" t="str">
        <f>IF(AND(b_BDVSA!H1400&lt;&gt;"",b_BDVSA!H1400&lt;&gt;0)=TRUE,IF(b_BDVSA!H1400&gt;0,"D","A"),"")</f>
        <v/>
      </c>
      <c r="K1400" s="126" t="str">
        <f>IF(b_BDVSA!I1400&lt;&gt;"",ABS(b_BDVSA!I1400),"")</f>
        <v/>
      </c>
      <c r="L1400" s="125" t="str">
        <f>IF(b_BDVSA!L1400&lt;&gt;"",ABS(b_BDVSA!L1400),"")</f>
        <v/>
      </c>
      <c r="M1400" s="125" t="str">
        <f>IF(AND(b_BDVSA!L1400&lt;&gt;"",b_BDVSA!L1400&lt;&gt;0)=TRUE,IF(b_BDVSA!L1400&gt;0,"D","A"),"")</f>
        <v/>
      </c>
      <c r="N1400" s="125" t="str">
        <f>IF(b_BDVSA!M1400&lt;&gt;"",ABS(b_BDVSA!M1400),"")</f>
        <v/>
      </c>
      <c r="O1400" s="125" t="str">
        <f>IF(AND(b_BDVSA!M1400&lt;&gt;"",b_BDVSA!M1400&lt;&gt;0)=TRUE,IF(b_BDVSA!M1400&gt;0,"D","A"),"")</f>
        <v/>
      </c>
      <c r="P1400" s="126" t="str">
        <f>IF(b_BDVSA!N1400&lt;&gt;"",ABS(b_BDVSA!N1400),"")</f>
        <v/>
      </c>
      <c r="Q1400" s="125" t="str">
        <f>IF(b_BDVSA!Q1400&lt;&gt;"",ABS(b_BDVSA!Q1400),"")</f>
        <v/>
      </c>
      <c r="R1400" s="125" t="str">
        <f>IF(AND(b_BDVSA!Q1400&lt;&gt;"",b_BDVSA!Q1400&lt;&gt;0)=TRUE,IF(b_BDVSA!Q1400&gt;0,"D","A"),"")</f>
        <v/>
      </c>
      <c r="S1400" s="125" t="str">
        <f>IF(b_BDVSA!R1400&lt;&gt;"",ABS(b_BDVSA!R1400),"")</f>
        <v/>
      </c>
      <c r="T1400" s="125" t="str">
        <f>IF(AND(b_BDVSA!R1400&lt;&gt;"",b_BDVSA!R1400&lt;&gt;0)=TRUE,IF(b_BDVSA!R1400&gt;0,"D","A"),"")</f>
        <v/>
      </c>
      <c r="U1400" s="126" t="str">
        <f>IF(b_BDVSA!S1400&lt;&gt;"",ABS(b_BDVSA!S1400),"")</f>
        <v/>
      </c>
      <c r="V1400" s="125" t="str">
        <f>IF(b_BDVSA!V1400&lt;&gt;"",ABS(b_BDVSA!V1400),"")</f>
        <v/>
      </c>
      <c r="W1400" s="125" t="str">
        <f>IF(AND(b_BDVSA!V1400&lt;&gt;"",b_BDVSA!V1400&lt;&gt;0)=TRUE,IF(b_BDVSA!V1400&gt;0,"D","A"),"")</f>
        <v/>
      </c>
      <c r="X1400" s="125" t="str">
        <f>IF(b_BDVSA!W1400&lt;&gt;"",ABS(b_BDVSA!W1400),"")</f>
        <v/>
      </c>
      <c r="Y1400" s="125" t="str">
        <f>IF(AND(b_BDVSA!W1400&lt;&gt;"",b_BDVSA!W1400&lt;&gt;0)=TRUE,IF(b_BDVSA!W1400&gt;0,"D","A"),"")</f>
        <v/>
      </c>
      <c r="Z1400" s="126" t="str">
        <f>IF(b_BDVSA!X1400&lt;&gt;"",ABS(b_BDVSA!X1400),"")</f>
        <v/>
      </c>
    </row>
    <row r="1401" spans="1:26">
      <c r="A1401" s="117" t="str">
        <f>IF(dati_pdc!A1397&lt;&gt;"",IF(dati_pdc!D1397=1,RIGHT(dati_pdc!A1397,dati_pdc!E1397),dati_pdc!A1397),"")</f>
        <v/>
      </c>
      <c r="B1401" s="117" t="str">
        <f>IF(dati_pdc!B1397&lt;&gt;"",dati_pdc!B1397,"")</f>
        <v/>
      </c>
      <c r="C1401" s="117" t="str">
        <f>IF(dati_pdc!C1397&lt;&gt;"",dati_pdc!C1397,"")</f>
        <v/>
      </c>
      <c r="D1401" s="117" t="str">
        <f>IF(dati_pdc!D1397&lt;&gt;"",dati_pdc!D1397,"")</f>
        <v/>
      </c>
      <c r="E1401" s="125" t="str">
        <f>IF(b_BDVSA!F1401&lt;&gt;"",ABS(b_BDVSA!F1401),"")</f>
        <v/>
      </c>
      <c r="F1401" s="125" t="str">
        <f>IF(AND(b_BDVSA!F1401&lt;&gt;"",b_BDVSA!F1401&lt;&gt;0)=TRUE,IF(b_BDVSA!F1401&gt;0,"D","A"),"")</f>
        <v/>
      </c>
      <c r="G1401" s="125" t="str">
        <f>IF(b_BDVSA!G1401&lt;&gt;"",ABS(b_BDVSA!G1401),"")</f>
        <v/>
      </c>
      <c r="H1401" s="125" t="str">
        <f>IF(AND(b_BDVSA!G1401&lt;&gt;"",b_BDVSA!G1401&lt;&gt;0)=TRUE,IF(b_BDVSA!G1401&gt;0,"D","A"),"")</f>
        <v/>
      </c>
      <c r="I1401" s="125" t="str">
        <f>IF(b_BDVSA!H1401&lt;&gt;"",ABS(b_BDVSA!H1401),"")</f>
        <v/>
      </c>
      <c r="J1401" s="125" t="str">
        <f>IF(AND(b_BDVSA!H1401&lt;&gt;"",b_BDVSA!H1401&lt;&gt;0)=TRUE,IF(b_BDVSA!H1401&gt;0,"D","A"),"")</f>
        <v/>
      </c>
      <c r="K1401" s="126" t="str">
        <f>IF(b_BDVSA!I1401&lt;&gt;"",ABS(b_BDVSA!I1401),"")</f>
        <v/>
      </c>
      <c r="L1401" s="125" t="str">
        <f>IF(b_BDVSA!L1401&lt;&gt;"",ABS(b_BDVSA!L1401),"")</f>
        <v/>
      </c>
      <c r="M1401" s="125" t="str">
        <f>IF(AND(b_BDVSA!L1401&lt;&gt;"",b_BDVSA!L1401&lt;&gt;0)=TRUE,IF(b_BDVSA!L1401&gt;0,"D","A"),"")</f>
        <v/>
      </c>
      <c r="N1401" s="125" t="str">
        <f>IF(b_BDVSA!M1401&lt;&gt;"",ABS(b_BDVSA!M1401),"")</f>
        <v/>
      </c>
      <c r="O1401" s="125" t="str">
        <f>IF(AND(b_BDVSA!M1401&lt;&gt;"",b_BDVSA!M1401&lt;&gt;0)=TRUE,IF(b_BDVSA!M1401&gt;0,"D","A"),"")</f>
        <v/>
      </c>
      <c r="P1401" s="126" t="str">
        <f>IF(b_BDVSA!N1401&lt;&gt;"",ABS(b_BDVSA!N1401),"")</f>
        <v/>
      </c>
      <c r="Q1401" s="125" t="str">
        <f>IF(b_BDVSA!Q1401&lt;&gt;"",ABS(b_BDVSA!Q1401),"")</f>
        <v/>
      </c>
      <c r="R1401" s="125" t="str">
        <f>IF(AND(b_BDVSA!Q1401&lt;&gt;"",b_BDVSA!Q1401&lt;&gt;0)=TRUE,IF(b_BDVSA!Q1401&gt;0,"D","A"),"")</f>
        <v/>
      </c>
      <c r="S1401" s="125" t="str">
        <f>IF(b_BDVSA!R1401&lt;&gt;"",ABS(b_BDVSA!R1401),"")</f>
        <v/>
      </c>
      <c r="T1401" s="125" t="str">
        <f>IF(AND(b_BDVSA!R1401&lt;&gt;"",b_BDVSA!R1401&lt;&gt;0)=TRUE,IF(b_BDVSA!R1401&gt;0,"D","A"),"")</f>
        <v/>
      </c>
      <c r="U1401" s="126" t="str">
        <f>IF(b_BDVSA!S1401&lt;&gt;"",ABS(b_BDVSA!S1401),"")</f>
        <v/>
      </c>
      <c r="V1401" s="125" t="str">
        <f>IF(b_BDVSA!V1401&lt;&gt;"",ABS(b_BDVSA!V1401),"")</f>
        <v/>
      </c>
      <c r="W1401" s="125" t="str">
        <f>IF(AND(b_BDVSA!V1401&lt;&gt;"",b_BDVSA!V1401&lt;&gt;0)=TRUE,IF(b_BDVSA!V1401&gt;0,"D","A"),"")</f>
        <v/>
      </c>
      <c r="X1401" s="125" t="str">
        <f>IF(b_BDVSA!W1401&lt;&gt;"",ABS(b_BDVSA!W1401),"")</f>
        <v/>
      </c>
      <c r="Y1401" s="125" t="str">
        <f>IF(AND(b_BDVSA!W1401&lt;&gt;"",b_BDVSA!W1401&lt;&gt;0)=TRUE,IF(b_BDVSA!W1401&gt;0,"D","A"),"")</f>
        <v/>
      </c>
      <c r="Z1401" s="126" t="str">
        <f>IF(b_BDVSA!X1401&lt;&gt;"",ABS(b_BDVSA!X1401),"")</f>
        <v/>
      </c>
    </row>
    <row r="1402" spans="1:26">
      <c r="A1402" s="117" t="str">
        <f>IF(dati_pdc!A1398&lt;&gt;"",IF(dati_pdc!D1398=1,RIGHT(dati_pdc!A1398,dati_pdc!E1398),dati_pdc!A1398),"")</f>
        <v/>
      </c>
      <c r="B1402" s="117" t="str">
        <f>IF(dati_pdc!B1398&lt;&gt;"",dati_pdc!B1398,"")</f>
        <v/>
      </c>
      <c r="C1402" s="117" t="str">
        <f>IF(dati_pdc!C1398&lt;&gt;"",dati_pdc!C1398,"")</f>
        <v/>
      </c>
      <c r="D1402" s="117" t="str">
        <f>IF(dati_pdc!D1398&lt;&gt;"",dati_pdc!D1398,"")</f>
        <v/>
      </c>
      <c r="E1402" s="125" t="str">
        <f>IF(b_BDVSA!F1402&lt;&gt;"",ABS(b_BDVSA!F1402),"")</f>
        <v/>
      </c>
      <c r="F1402" s="125" t="str">
        <f>IF(AND(b_BDVSA!F1402&lt;&gt;"",b_BDVSA!F1402&lt;&gt;0)=TRUE,IF(b_BDVSA!F1402&gt;0,"D","A"),"")</f>
        <v/>
      </c>
      <c r="G1402" s="125" t="str">
        <f>IF(b_BDVSA!G1402&lt;&gt;"",ABS(b_BDVSA!G1402),"")</f>
        <v/>
      </c>
      <c r="H1402" s="125" t="str">
        <f>IF(AND(b_BDVSA!G1402&lt;&gt;"",b_BDVSA!G1402&lt;&gt;0)=TRUE,IF(b_BDVSA!G1402&gt;0,"D","A"),"")</f>
        <v/>
      </c>
      <c r="I1402" s="125" t="str">
        <f>IF(b_BDVSA!H1402&lt;&gt;"",ABS(b_BDVSA!H1402),"")</f>
        <v/>
      </c>
      <c r="J1402" s="125" t="str">
        <f>IF(AND(b_BDVSA!H1402&lt;&gt;"",b_BDVSA!H1402&lt;&gt;0)=TRUE,IF(b_BDVSA!H1402&gt;0,"D","A"),"")</f>
        <v/>
      </c>
      <c r="K1402" s="126" t="str">
        <f>IF(b_BDVSA!I1402&lt;&gt;"",ABS(b_BDVSA!I1402),"")</f>
        <v/>
      </c>
      <c r="L1402" s="125" t="str">
        <f>IF(b_BDVSA!L1402&lt;&gt;"",ABS(b_BDVSA!L1402),"")</f>
        <v/>
      </c>
      <c r="M1402" s="125" t="str">
        <f>IF(AND(b_BDVSA!L1402&lt;&gt;"",b_BDVSA!L1402&lt;&gt;0)=TRUE,IF(b_BDVSA!L1402&gt;0,"D","A"),"")</f>
        <v/>
      </c>
      <c r="N1402" s="125" t="str">
        <f>IF(b_BDVSA!M1402&lt;&gt;"",ABS(b_BDVSA!M1402),"")</f>
        <v/>
      </c>
      <c r="O1402" s="125" t="str">
        <f>IF(AND(b_BDVSA!M1402&lt;&gt;"",b_BDVSA!M1402&lt;&gt;0)=TRUE,IF(b_BDVSA!M1402&gt;0,"D","A"),"")</f>
        <v/>
      </c>
      <c r="P1402" s="126" t="str">
        <f>IF(b_BDVSA!N1402&lt;&gt;"",ABS(b_BDVSA!N1402),"")</f>
        <v/>
      </c>
      <c r="Q1402" s="125" t="str">
        <f>IF(b_BDVSA!Q1402&lt;&gt;"",ABS(b_BDVSA!Q1402),"")</f>
        <v/>
      </c>
      <c r="R1402" s="125" t="str">
        <f>IF(AND(b_BDVSA!Q1402&lt;&gt;"",b_BDVSA!Q1402&lt;&gt;0)=TRUE,IF(b_BDVSA!Q1402&gt;0,"D","A"),"")</f>
        <v/>
      </c>
      <c r="S1402" s="125" t="str">
        <f>IF(b_BDVSA!R1402&lt;&gt;"",ABS(b_BDVSA!R1402),"")</f>
        <v/>
      </c>
      <c r="T1402" s="125" t="str">
        <f>IF(AND(b_BDVSA!R1402&lt;&gt;"",b_BDVSA!R1402&lt;&gt;0)=TRUE,IF(b_BDVSA!R1402&gt;0,"D","A"),"")</f>
        <v/>
      </c>
      <c r="U1402" s="126" t="str">
        <f>IF(b_BDVSA!S1402&lt;&gt;"",ABS(b_BDVSA!S1402),"")</f>
        <v/>
      </c>
      <c r="V1402" s="125" t="str">
        <f>IF(b_BDVSA!V1402&lt;&gt;"",ABS(b_BDVSA!V1402),"")</f>
        <v/>
      </c>
      <c r="W1402" s="125" t="str">
        <f>IF(AND(b_BDVSA!V1402&lt;&gt;"",b_BDVSA!V1402&lt;&gt;0)=TRUE,IF(b_BDVSA!V1402&gt;0,"D","A"),"")</f>
        <v/>
      </c>
      <c r="X1402" s="125" t="str">
        <f>IF(b_BDVSA!W1402&lt;&gt;"",ABS(b_BDVSA!W1402),"")</f>
        <v/>
      </c>
      <c r="Y1402" s="125" t="str">
        <f>IF(AND(b_BDVSA!W1402&lt;&gt;"",b_BDVSA!W1402&lt;&gt;0)=TRUE,IF(b_BDVSA!W1402&gt;0,"D","A"),"")</f>
        <v/>
      </c>
      <c r="Z1402" s="126" t="str">
        <f>IF(b_BDVSA!X1402&lt;&gt;"",ABS(b_BDVSA!X1402),"")</f>
        <v/>
      </c>
    </row>
    <row r="1403" spans="1:26">
      <c r="A1403" s="117" t="str">
        <f>IF(dati_pdc!A1399&lt;&gt;"",IF(dati_pdc!D1399=1,RIGHT(dati_pdc!A1399,dati_pdc!E1399),dati_pdc!A1399),"")</f>
        <v/>
      </c>
      <c r="B1403" s="117" t="str">
        <f>IF(dati_pdc!B1399&lt;&gt;"",dati_pdc!B1399,"")</f>
        <v/>
      </c>
      <c r="C1403" s="117" t="str">
        <f>IF(dati_pdc!C1399&lt;&gt;"",dati_pdc!C1399,"")</f>
        <v/>
      </c>
      <c r="D1403" s="117" t="str">
        <f>IF(dati_pdc!D1399&lt;&gt;"",dati_pdc!D1399,"")</f>
        <v/>
      </c>
      <c r="E1403" s="125" t="str">
        <f>IF(b_BDVSA!F1403&lt;&gt;"",ABS(b_BDVSA!F1403),"")</f>
        <v/>
      </c>
      <c r="F1403" s="125" t="str">
        <f>IF(AND(b_BDVSA!F1403&lt;&gt;"",b_BDVSA!F1403&lt;&gt;0)=TRUE,IF(b_BDVSA!F1403&gt;0,"D","A"),"")</f>
        <v/>
      </c>
      <c r="G1403" s="125" t="str">
        <f>IF(b_BDVSA!G1403&lt;&gt;"",ABS(b_BDVSA!G1403),"")</f>
        <v/>
      </c>
      <c r="H1403" s="125" t="str">
        <f>IF(AND(b_BDVSA!G1403&lt;&gt;"",b_BDVSA!G1403&lt;&gt;0)=TRUE,IF(b_BDVSA!G1403&gt;0,"D","A"),"")</f>
        <v/>
      </c>
      <c r="I1403" s="125" t="str">
        <f>IF(b_BDVSA!H1403&lt;&gt;"",ABS(b_BDVSA!H1403),"")</f>
        <v/>
      </c>
      <c r="J1403" s="125" t="str">
        <f>IF(AND(b_BDVSA!H1403&lt;&gt;"",b_BDVSA!H1403&lt;&gt;0)=TRUE,IF(b_BDVSA!H1403&gt;0,"D","A"),"")</f>
        <v/>
      </c>
      <c r="K1403" s="126" t="str">
        <f>IF(b_BDVSA!I1403&lt;&gt;"",ABS(b_BDVSA!I1403),"")</f>
        <v/>
      </c>
      <c r="L1403" s="125" t="str">
        <f>IF(b_BDVSA!L1403&lt;&gt;"",ABS(b_BDVSA!L1403),"")</f>
        <v/>
      </c>
      <c r="M1403" s="125" t="str">
        <f>IF(AND(b_BDVSA!L1403&lt;&gt;"",b_BDVSA!L1403&lt;&gt;0)=TRUE,IF(b_BDVSA!L1403&gt;0,"D","A"),"")</f>
        <v/>
      </c>
      <c r="N1403" s="125" t="str">
        <f>IF(b_BDVSA!M1403&lt;&gt;"",ABS(b_BDVSA!M1403),"")</f>
        <v/>
      </c>
      <c r="O1403" s="125" t="str">
        <f>IF(AND(b_BDVSA!M1403&lt;&gt;"",b_BDVSA!M1403&lt;&gt;0)=TRUE,IF(b_BDVSA!M1403&gt;0,"D","A"),"")</f>
        <v/>
      </c>
      <c r="P1403" s="126" t="str">
        <f>IF(b_BDVSA!N1403&lt;&gt;"",ABS(b_BDVSA!N1403),"")</f>
        <v/>
      </c>
      <c r="Q1403" s="125" t="str">
        <f>IF(b_BDVSA!Q1403&lt;&gt;"",ABS(b_BDVSA!Q1403),"")</f>
        <v/>
      </c>
      <c r="R1403" s="125" t="str">
        <f>IF(AND(b_BDVSA!Q1403&lt;&gt;"",b_BDVSA!Q1403&lt;&gt;0)=TRUE,IF(b_BDVSA!Q1403&gt;0,"D","A"),"")</f>
        <v/>
      </c>
      <c r="S1403" s="125" t="str">
        <f>IF(b_BDVSA!R1403&lt;&gt;"",ABS(b_BDVSA!R1403),"")</f>
        <v/>
      </c>
      <c r="T1403" s="125" t="str">
        <f>IF(AND(b_BDVSA!R1403&lt;&gt;"",b_BDVSA!R1403&lt;&gt;0)=TRUE,IF(b_BDVSA!R1403&gt;0,"D","A"),"")</f>
        <v/>
      </c>
      <c r="U1403" s="126" t="str">
        <f>IF(b_BDVSA!S1403&lt;&gt;"",ABS(b_BDVSA!S1403),"")</f>
        <v/>
      </c>
      <c r="V1403" s="125" t="str">
        <f>IF(b_BDVSA!V1403&lt;&gt;"",ABS(b_BDVSA!V1403),"")</f>
        <v/>
      </c>
      <c r="W1403" s="125" t="str">
        <f>IF(AND(b_BDVSA!V1403&lt;&gt;"",b_BDVSA!V1403&lt;&gt;0)=TRUE,IF(b_BDVSA!V1403&gt;0,"D","A"),"")</f>
        <v/>
      </c>
      <c r="X1403" s="125" t="str">
        <f>IF(b_BDVSA!W1403&lt;&gt;"",ABS(b_BDVSA!W1403),"")</f>
        <v/>
      </c>
      <c r="Y1403" s="125" t="str">
        <f>IF(AND(b_BDVSA!W1403&lt;&gt;"",b_BDVSA!W1403&lt;&gt;0)=TRUE,IF(b_BDVSA!W1403&gt;0,"D","A"),"")</f>
        <v/>
      </c>
      <c r="Z1403" s="126" t="str">
        <f>IF(b_BDVSA!X1403&lt;&gt;"",ABS(b_BDVSA!X1403),"")</f>
        <v/>
      </c>
    </row>
    <row r="1404" spans="1:26">
      <c r="A1404" s="117" t="str">
        <f>IF(dati_pdc!A1400&lt;&gt;"",IF(dati_pdc!D1400=1,RIGHT(dati_pdc!A1400,dati_pdc!E1400),dati_pdc!A1400),"")</f>
        <v/>
      </c>
      <c r="B1404" s="117" t="str">
        <f>IF(dati_pdc!B1400&lt;&gt;"",dati_pdc!B1400,"")</f>
        <v/>
      </c>
      <c r="C1404" s="117" t="str">
        <f>IF(dati_pdc!C1400&lt;&gt;"",dati_pdc!C1400,"")</f>
        <v/>
      </c>
      <c r="D1404" s="117" t="str">
        <f>IF(dati_pdc!D1400&lt;&gt;"",dati_pdc!D1400,"")</f>
        <v/>
      </c>
      <c r="E1404" s="125" t="str">
        <f>IF(b_BDVSA!F1404&lt;&gt;"",ABS(b_BDVSA!F1404),"")</f>
        <v/>
      </c>
      <c r="F1404" s="125" t="str">
        <f>IF(AND(b_BDVSA!F1404&lt;&gt;"",b_BDVSA!F1404&lt;&gt;0)=TRUE,IF(b_BDVSA!F1404&gt;0,"D","A"),"")</f>
        <v/>
      </c>
      <c r="G1404" s="125" t="str">
        <f>IF(b_BDVSA!G1404&lt;&gt;"",ABS(b_BDVSA!G1404),"")</f>
        <v/>
      </c>
      <c r="H1404" s="125" t="str">
        <f>IF(AND(b_BDVSA!G1404&lt;&gt;"",b_BDVSA!G1404&lt;&gt;0)=TRUE,IF(b_BDVSA!G1404&gt;0,"D","A"),"")</f>
        <v/>
      </c>
      <c r="I1404" s="125" t="str">
        <f>IF(b_BDVSA!H1404&lt;&gt;"",ABS(b_BDVSA!H1404),"")</f>
        <v/>
      </c>
      <c r="J1404" s="125" t="str">
        <f>IF(AND(b_BDVSA!H1404&lt;&gt;"",b_BDVSA!H1404&lt;&gt;0)=TRUE,IF(b_BDVSA!H1404&gt;0,"D","A"),"")</f>
        <v/>
      </c>
      <c r="K1404" s="126" t="str">
        <f>IF(b_BDVSA!I1404&lt;&gt;"",ABS(b_BDVSA!I1404),"")</f>
        <v/>
      </c>
      <c r="L1404" s="125" t="str">
        <f>IF(b_BDVSA!L1404&lt;&gt;"",ABS(b_BDVSA!L1404),"")</f>
        <v/>
      </c>
      <c r="M1404" s="125" t="str">
        <f>IF(AND(b_BDVSA!L1404&lt;&gt;"",b_BDVSA!L1404&lt;&gt;0)=TRUE,IF(b_BDVSA!L1404&gt;0,"D","A"),"")</f>
        <v/>
      </c>
      <c r="N1404" s="125" t="str">
        <f>IF(b_BDVSA!M1404&lt;&gt;"",ABS(b_BDVSA!M1404),"")</f>
        <v/>
      </c>
      <c r="O1404" s="125" t="str">
        <f>IF(AND(b_BDVSA!M1404&lt;&gt;"",b_BDVSA!M1404&lt;&gt;0)=TRUE,IF(b_BDVSA!M1404&gt;0,"D","A"),"")</f>
        <v/>
      </c>
      <c r="P1404" s="126" t="str">
        <f>IF(b_BDVSA!N1404&lt;&gt;"",ABS(b_BDVSA!N1404),"")</f>
        <v/>
      </c>
      <c r="Q1404" s="125" t="str">
        <f>IF(b_BDVSA!Q1404&lt;&gt;"",ABS(b_BDVSA!Q1404),"")</f>
        <v/>
      </c>
      <c r="R1404" s="125" t="str">
        <f>IF(AND(b_BDVSA!Q1404&lt;&gt;"",b_BDVSA!Q1404&lt;&gt;0)=TRUE,IF(b_BDVSA!Q1404&gt;0,"D","A"),"")</f>
        <v/>
      </c>
      <c r="S1404" s="125" t="str">
        <f>IF(b_BDVSA!R1404&lt;&gt;"",ABS(b_BDVSA!R1404),"")</f>
        <v/>
      </c>
      <c r="T1404" s="125" t="str">
        <f>IF(AND(b_BDVSA!R1404&lt;&gt;"",b_BDVSA!R1404&lt;&gt;0)=TRUE,IF(b_BDVSA!R1404&gt;0,"D","A"),"")</f>
        <v/>
      </c>
      <c r="U1404" s="126" t="str">
        <f>IF(b_BDVSA!S1404&lt;&gt;"",ABS(b_BDVSA!S1404),"")</f>
        <v/>
      </c>
      <c r="V1404" s="125" t="str">
        <f>IF(b_BDVSA!V1404&lt;&gt;"",ABS(b_BDVSA!V1404),"")</f>
        <v/>
      </c>
      <c r="W1404" s="125" t="str">
        <f>IF(AND(b_BDVSA!V1404&lt;&gt;"",b_BDVSA!V1404&lt;&gt;0)=TRUE,IF(b_BDVSA!V1404&gt;0,"D","A"),"")</f>
        <v/>
      </c>
      <c r="X1404" s="125" t="str">
        <f>IF(b_BDVSA!W1404&lt;&gt;"",ABS(b_BDVSA!W1404),"")</f>
        <v/>
      </c>
      <c r="Y1404" s="125" t="str">
        <f>IF(AND(b_BDVSA!W1404&lt;&gt;"",b_BDVSA!W1404&lt;&gt;0)=TRUE,IF(b_BDVSA!W1404&gt;0,"D","A"),"")</f>
        <v/>
      </c>
      <c r="Z1404" s="126" t="str">
        <f>IF(b_BDVSA!X1404&lt;&gt;"",ABS(b_BDVSA!X1404),"")</f>
        <v/>
      </c>
    </row>
    <row r="1405" spans="1:26">
      <c r="A1405" s="117" t="str">
        <f>IF(dati_pdc!A1401&lt;&gt;"",IF(dati_pdc!D1401=1,RIGHT(dati_pdc!A1401,dati_pdc!E1401),dati_pdc!A1401),"")</f>
        <v/>
      </c>
      <c r="B1405" s="117" t="str">
        <f>IF(dati_pdc!B1401&lt;&gt;"",dati_pdc!B1401,"")</f>
        <v/>
      </c>
      <c r="C1405" s="117" t="str">
        <f>IF(dati_pdc!C1401&lt;&gt;"",dati_pdc!C1401,"")</f>
        <v/>
      </c>
      <c r="D1405" s="117" t="str">
        <f>IF(dati_pdc!D1401&lt;&gt;"",dati_pdc!D1401,"")</f>
        <v/>
      </c>
      <c r="E1405" s="125" t="str">
        <f>IF(b_BDVSA!F1405&lt;&gt;"",ABS(b_BDVSA!F1405),"")</f>
        <v/>
      </c>
      <c r="F1405" s="125" t="str">
        <f>IF(AND(b_BDVSA!F1405&lt;&gt;"",b_BDVSA!F1405&lt;&gt;0)=TRUE,IF(b_BDVSA!F1405&gt;0,"D","A"),"")</f>
        <v/>
      </c>
      <c r="G1405" s="125" t="str">
        <f>IF(b_BDVSA!G1405&lt;&gt;"",ABS(b_BDVSA!G1405),"")</f>
        <v/>
      </c>
      <c r="H1405" s="125" t="str">
        <f>IF(AND(b_BDVSA!G1405&lt;&gt;"",b_BDVSA!G1405&lt;&gt;0)=TRUE,IF(b_BDVSA!G1405&gt;0,"D","A"),"")</f>
        <v/>
      </c>
      <c r="I1405" s="125" t="str">
        <f>IF(b_BDVSA!H1405&lt;&gt;"",ABS(b_BDVSA!H1405),"")</f>
        <v/>
      </c>
      <c r="J1405" s="125" t="str">
        <f>IF(AND(b_BDVSA!H1405&lt;&gt;"",b_BDVSA!H1405&lt;&gt;0)=TRUE,IF(b_BDVSA!H1405&gt;0,"D","A"),"")</f>
        <v/>
      </c>
      <c r="K1405" s="126" t="str">
        <f>IF(b_BDVSA!I1405&lt;&gt;"",ABS(b_BDVSA!I1405),"")</f>
        <v/>
      </c>
      <c r="L1405" s="125" t="str">
        <f>IF(b_BDVSA!L1405&lt;&gt;"",ABS(b_BDVSA!L1405),"")</f>
        <v/>
      </c>
      <c r="M1405" s="125" t="str">
        <f>IF(AND(b_BDVSA!L1405&lt;&gt;"",b_BDVSA!L1405&lt;&gt;0)=TRUE,IF(b_BDVSA!L1405&gt;0,"D","A"),"")</f>
        <v/>
      </c>
      <c r="N1405" s="125" t="str">
        <f>IF(b_BDVSA!M1405&lt;&gt;"",ABS(b_BDVSA!M1405),"")</f>
        <v/>
      </c>
      <c r="O1405" s="125" t="str">
        <f>IF(AND(b_BDVSA!M1405&lt;&gt;"",b_BDVSA!M1405&lt;&gt;0)=TRUE,IF(b_BDVSA!M1405&gt;0,"D","A"),"")</f>
        <v/>
      </c>
      <c r="P1405" s="126" t="str">
        <f>IF(b_BDVSA!N1405&lt;&gt;"",ABS(b_BDVSA!N1405),"")</f>
        <v/>
      </c>
      <c r="Q1405" s="125" t="str">
        <f>IF(b_BDVSA!Q1405&lt;&gt;"",ABS(b_BDVSA!Q1405),"")</f>
        <v/>
      </c>
      <c r="R1405" s="125" t="str">
        <f>IF(AND(b_BDVSA!Q1405&lt;&gt;"",b_BDVSA!Q1405&lt;&gt;0)=TRUE,IF(b_BDVSA!Q1405&gt;0,"D","A"),"")</f>
        <v/>
      </c>
      <c r="S1405" s="125" t="str">
        <f>IF(b_BDVSA!R1405&lt;&gt;"",ABS(b_BDVSA!R1405),"")</f>
        <v/>
      </c>
      <c r="T1405" s="125" t="str">
        <f>IF(AND(b_BDVSA!R1405&lt;&gt;"",b_BDVSA!R1405&lt;&gt;0)=TRUE,IF(b_BDVSA!R1405&gt;0,"D","A"),"")</f>
        <v/>
      </c>
      <c r="U1405" s="126" t="str">
        <f>IF(b_BDVSA!S1405&lt;&gt;"",ABS(b_BDVSA!S1405),"")</f>
        <v/>
      </c>
      <c r="V1405" s="125" t="str">
        <f>IF(b_BDVSA!V1405&lt;&gt;"",ABS(b_BDVSA!V1405),"")</f>
        <v/>
      </c>
      <c r="W1405" s="125" t="str">
        <f>IF(AND(b_BDVSA!V1405&lt;&gt;"",b_BDVSA!V1405&lt;&gt;0)=TRUE,IF(b_BDVSA!V1405&gt;0,"D","A"),"")</f>
        <v/>
      </c>
      <c r="X1405" s="125" t="str">
        <f>IF(b_BDVSA!W1405&lt;&gt;"",ABS(b_BDVSA!W1405),"")</f>
        <v/>
      </c>
      <c r="Y1405" s="125" t="str">
        <f>IF(AND(b_BDVSA!W1405&lt;&gt;"",b_BDVSA!W1405&lt;&gt;0)=TRUE,IF(b_BDVSA!W1405&gt;0,"D","A"),"")</f>
        <v/>
      </c>
      <c r="Z1405" s="126" t="str">
        <f>IF(b_BDVSA!X1405&lt;&gt;"",ABS(b_BDVSA!X1405),"")</f>
        <v/>
      </c>
    </row>
    <row r="1406" spans="1:26">
      <c r="A1406" s="117" t="str">
        <f>IF(dati_pdc!A1402&lt;&gt;"",IF(dati_pdc!D1402=1,RIGHT(dati_pdc!A1402,dati_pdc!E1402),dati_pdc!A1402),"")</f>
        <v/>
      </c>
      <c r="B1406" s="117" t="str">
        <f>IF(dati_pdc!B1402&lt;&gt;"",dati_pdc!B1402,"")</f>
        <v/>
      </c>
      <c r="C1406" s="117" t="str">
        <f>IF(dati_pdc!C1402&lt;&gt;"",dati_pdc!C1402,"")</f>
        <v/>
      </c>
      <c r="D1406" s="117" t="str">
        <f>IF(dati_pdc!D1402&lt;&gt;"",dati_pdc!D1402,"")</f>
        <v/>
      </c>
      <c r="E1406" s="125" t="str">
        <f>IF(b_BDVSA!F1406&lt;&gt;"",ABS(b_BDVSA!F1406),"")</f>
        <v/>
      </c>
      <c r="F1406" s="125" t="str">
        <f>IF(AND(b_BDVSA!F1406&lt;&gt;"",b_BDVSA!F1406&lt;&gt;0)=TRUE,IF(b_BDVSA!F1406&gt;0,"D","A"),"")</f>
        <v/>
      </c>
      <c r="G1406" s="125" t="str">
        <f>IF(b_BDVSA!G1406&lt;&gt;"",ABS(b_BDVSA!G1406),"")</f>
        <v/>
      </c>
      <c r="H1406" s="125" t="str">
        <f>IF(AND(b_BDVSA!G1406&lt;&gt;"",b_BDVSA!G1406&lt;&gt;0)=TRUE,IF(b_BDVSA!G1406&gt;0,"D","A"),"")</f>
        <v/>
      </c>
      <c r="I1406" s="125" t="str">
        <f>IF(b_BDVSA!H1406&lt;&gt;"",ABS(b_BDVSA!H1406),"")</f>
        <v/>
      </c>
      <c r="J1406" s="125" t="str">
        <f>IF(AND(b_BDVSA!H1406&lt;&gt;"",b_BDVSA!H1406&lt;&gt;0)=TRUE,IF(b_BDVSA!H1406&gt;0,"D","A"),"")</f>
        <v/>
      </c>
      <c r="K1406" s="126" t="str">
        <f>IF(b_BDVSA!I1406&lt;&gt;"",ABS(b_BDVSA!I1406),"")</f>
        <v/>
      </c>
      <c r="L1406" s="125" t="str">
        <f>IF(b_BDVSA!L1406&lt;&gt;"",ABS(b_BDVSA!L1406),"")</f>
        <v/>
      </c>
      <c r="M1406" s="125" t="str">
        <f>IF(AND(b_BDVSA!L1406&lt;&gt;"",b_BDVSA!L1406&lt;&gt;0)=TRUE,IF(b_BDVSA!L1406&gt;0,"D","A"),"")</f>
        <v/>
      </c>
      <c r="N1406" s="125" t="str">
        <f>IF(b_BDVSA!M1406&lt;&gt;"",ABS(b_BDVSA!M1406),"")</f>
        <v/>
      </c>
      <c r="O1406" s="125" t="str">
        <f>IF(AND(b_BDVSA!M1406&lt;&gt;"",b_BDVSA!M1406&lt;&gt;0)=TRUE,IF(b_BDVSA!M1406&gt;0,"D","A"),"")</f>
        <v/>
      </c>
      <c r="P1406" s="126" t="str">
        <f>IF(b_BDVSA!N1406&lt;&gt;"",ABS(b_BDVSA!N1406),"")</f>
        <v/>
      </c>
      <c r="Q1406" s="125" t="str">
        <f>IF(b_BDVSA!Q1406&lt;&gt;"",ABS(b_BDVSA!Q1406),"")</f>
        <v/>
      </c>
      <c r="R1406" s="125" t="str">
        <f>IF(AND(b_BDVSA!Q1406&lt;&gt;"",b_BDVSA!Q1406&lt;&gt;0)=TRUE,IF(b_BDVSA!Q1406&gt;0,"D","A"),"")</f>
        <v/>
      </c>
      <c r="S1406" s="125" t="str">
        <f>IF(b_BDVSA!R1406&lt;&gt;"",ABS(b_BDVSA!R1406),"")</f>
        <v/>
      </c>
      <c r="T1406" s="125" t="str">
        <f>IF(AND(b_BDVSA!R1406&lt;&gt;"",b_BDVSA!R1406&lt;&gt;0)=TRUE,IF(b_BDVSA!R1406&gt;0,"D","A"),"")</f>
        <v/>
      </c>
      <c r="U1406" s="126" t="str">
        <f>IF(b_BDVSA!S1406&lt;&gt;"",ABS(b_BDVSA!S1406),"")</f>
        <v/>
      </c>
      <c r="V1406" s="125" t="str">
        <f>IF(b_BDVSA!V1406&lt;&gt;"",ABS(b_BDVSA!V1406),"")</f>
        <v/>
      </c>
      <c r="W1406" s="125" t="str">
        <f>IF(AND(b_BDVSA!V1406&lt;&gt;"",b_BDVSA!V1406&lt;&gt;0)=TRUE,IF(b_BDVSA!V1406&gt;0,"D","A"),"")</f>
        <v/>
      </c>
      <c r="X1406" s="125" t="str">
        <f>IF(b_BDVSA!W1406&lt;&gt;"",ABS(b_BDVSA!W1406),"")</f>
        <v/>
      </c>
      <c r="Y1406" s="125" t="str">
        <f>IF(AND(b_BDVSA!W1406&lt;&gt;"",b_BDVSA!W1406&lt;&gt;0)=TRUE,IF(b_BDVSA!W1406&gt;0,"D","A"),"")</f>
        <v/>
      </c>
      <c r="Z1406" s="126" t="str">
        <f>IF(b_BDVSA!X1406&lt;&gt;"",ABS(b_BDVSA!X1406),"")</f>
        <v/>
      </c>
    </row>
    <row r="1407" spans="1:26">
      <c r="A1407" s="117" t="str">
        <f>IF(dati_pdc!A1403&lt;&gt;"",IF(dati_pdc!D1403=1,RIGHT(dati_pdc!A1403,dati_pdc!E1403),dati_pdc!A1403),"")</f>
        <v/>
      </c>
      <c r="B1407" s="117" t="str">
        <f>IF(dati_pdc!B1403&lt;&gt;"",dati_pdc!B1403,"")</f>
        <v/>
      </c>
      <c r="C1407" s="117" t="str">
        <f>IF(dati_pdc!C1403&lt;&gt;"",dati_pdc!C1403,"")</f>
        <v/>
      </c>
      <c r="D1407" s="117" t="str">
        <f>IF(dati_pdc!D1403&lt;&gt;"",dati_pdc!D1403,"")</f>
        <v/>
      </c>
      <c r="E1407" s="125" t="str">
        <f>IF(b_BDVSA!F1407&lt;&gt;"",ABS(b_BDVSA!F1407),"")</f>
        <v/>
      </c>
      <c r="F1407" s="125" t="str">
        <f>IF(AND(b_BDVSA!F1407&lt;&gt;"",b_BDVSA!F1407&lt;&gt;0)=TRUE,IF(b_BDVSA!F1407&gt;0,"D","A"),"")</f>
        <v/>
      </c>
      <c r="G1407" s="125" t="str">
        <f>IF(b_BDVSA!G1407&lt;&gt;"",ABS(b_BDVSA!G1407),"")</f>
        <v/>
      </c>
      <c r="H1407" s="125" t="str">
        <f>IF(AND(b_BDVSA!G1407&lt;&gt;"",b_BDVSA!G1407&lt;&gt;0)=TRUE,IF(b_BDVSA!G1407&gt;0,"D","A"),"")</f>
        <v/>
      </c>
      <c r="I1407" s="125" t="str">
        <f>IF(b_BDVSA!H1407&lt;&gt;"",ABS(b_BDVSA!H1407),"")</f>
        <v/>
      </c>
      <c r="J1407" s="125" t="str">
        <f>IF(AND(b_BDVSA!H1407&lt;&gt;"",b_BDVSA!H1407&lt;&gt;0)=TRUE,IF(b_BDVSA!H1407&gt;0,"D","A"),"")</f>
        <v/>
      </c>
      <c r="K1407" s="126" t="str">
        <f>IF(b_BDVSA!I1407&lt;&gt;"",ABS(b_BDVSA!I1407),"")</f>
        <v/>
      </c>
      <c r="L1407" s="125" t="str">
        <f>IF(b_BDVSA!L1407&lt;&gt;"",ABS(b_BDVSA!L1407),"")</f>
        <v/>
      </c>
      <c r="M1407" s="125" t="str">
        <f>IF(AND(b_BDVSA!L1407&lt;&gt;"",b_BDVSA!L1407&lt;&gt;0)=TRUE,IF(b_BDVSA!L1407&gt;0,"D","A"),"")</f>
        <v/>
      </c>
      <c r="N1407" s="125" t="str">
        <f>IF(b_BDVSA!M1407&lt;&gt;"",ABS(b_BDVSA!M1407),"")</f>
        <v/>
      </c>
      <c r="O1407" s="125" t="str">
        <f>IF(AND(b_BDVSA!M1407&lt;&gt;"",b_BDVSA!M1407&lt;&gt;0)=TRUE,IF(b_BDVSA!M1407&gt;0,"D","A"),"")</f>
        <v/>
      </c>
      <c r="P1407" s="126" t="str">
        <f>IF(b_BDVSA!N1407&lt;&gt;"",ABS(b_BDVSA!N1407),"")</f>
        <v/>
      </c>
      <c r="Q1407" s="125" t="str">
        <f>IF(b_BDVSA!Q1407&lt;&gt;"",ABS(b_BDVSA!Q1407),"")</f>
        <v/>
      </c>
      <c r="R1407" s="125" t="str">
        <f>IF(AND(b_BDVSA!Q1407&lt;&gt;"",b_BDVSA!Q1407&lt;&gt;0)=TRUE,IF(b_BDVSA!Q1407&gt;0,"D","A"),"")</f>
        <v/>
      </c>
      <c r="S1407" s="125" t="str">
        <f>IF(b_BDVSA!R1407&lt;&gt;"",ABS(b_BDVSA!R1407),"")</f>
        <v/>
      </c>
      <c r="T1407" s="125" t="str">
        <f>IF(AND(b_BDVSA!R1407&lt;&gt;"",b_BDVSA!R1407&lt;&gt;0)=TRUE,IF(b_BDVSA!R1407&gt;0,"D","A"),"")</f>
        <v/>
      </c>
      <c r="U1407" s="126" t="str">
        <f>IF(b_BDVSA!S1407&lt;&gt;"",ABS(b_BDVSA!S1407),"")</f>
        <v/>
      </c>
      <c r="V1407" s="125" t="str">
        <f>IF(b_BDVSA!V1407&lt;&gt;"",ABS(b_BDVSA!V1407),"")</f>
        <v/>
      </c>
      <c r="W1407" s="125" t="str">
        <f>IF(AND(b_BDVSA!V1407&lt;&gt;"",b_BDVSA!V1407&lt;&gt;0)=TRUE,IF(b_BDVSA!V1407&gt;0,"D","A"),"")</f>
        <v/>
      </c>
      <c r="X1407" s="125" t="str">
        <f>IF(b_BDVSA!W1407&lt;&gt;"",ABS(b_BDVSA!W1407),"")</f>
        <v/>
      </c>
      <c r="Y1407" s="125" t="str">
        <f>IF(AND(b_BDVSA!W1407&lt;&gt;"",b_BDVSA!W1407&lt;&gt;0)=TRUE,IF(b_BDVSA!W1407&gt;0,"D","A"),"")</f>
        <v/>
      </c>
      <c r="Z1407" s="126" t="str">
        <f>IF(b_BDVSA!X1407&lt;&gt;"",ABS(b_BDVSA!X1407),"")</f>
        <v/>
      </c>
    </row>
    <row r="1408" spans="1:26">
      <c r="A1408" s="117" t="str">
        <f>IF(dati_pdc!A1404&lt;&gt;"",IF(dati_pdc!D1404=1,RIGHT(dati_pdc!A1404,dati_pdc!E1404),dati_pdc!A1404),"")</f>
        <v/>
      </c>
      <c r="B1408" s="117" t="str">
        <f>IF(dati_pdc!B1404&lt;&gt;"",dati_pdc!B1404,"")</f>
        <v/>
      </c>
      <c r="C1408" s="117" t="str">
        <f>IF(dati_pdc!C1404&lt;&gt;"",dati_pdc!C1404,"")</f>
        <v/>
      </c>
      <c r="D1408" s="117" t="str">
        <f>IF(dati_pdc!D1404&lt;&gt;"",dati_pdc!D1404,"")</f>
        <v/>
      </c>
      <c r="E1408" s="125" t="str">
        <f>IF(b_BDVSA!F1408&lt;&gt;"",ABS(b_BDVSA!F1408),"")</f>
        <v/>
      </c>
      <c r="F1408" s="125" t="str">
        <f>IF(AND(b_BDVSA!F1408&lt;&gt;"",b_BDVSA!F1408&lt;&gt;0)=TRUE,IF(b_BDVSA!F1408&gt;0,"D","A"),"")</f>
        <v/>
      </c>
      <c r="G1408" s="125" t="str">
        <f>IF(b_BDVSA!G1408&lt;&gt;"",ABS(b_BDVSA!G1408),"")</f>
        <v/>
      </c>
      <c r="H1408" s="125" t="str">
        <f>IF(AND(b_BDVSA!G1408&lt;&gt;"",b_BDVSA!G1408&lt;&gt;0)=TRUE,IF(b_BDVSA!G1408&gt;0,"D","A"),"")</f>
        <v/>
      </c>
      <c r="I1408" s="125" t="str">
        <f>IF(b_BDVSA!H1408&lt;&gt;"",ABS(b_BDVSA!H1408),"")</f>
        <v/>
      </c>
      <c r="J1408" s="125" t="str">
        <f>IF(AND(b_BDVSA!H1408&lt;&gt;"",b_BDVSA!H1408&lt;&gt;0)=TRUE,IF(b_BDVSA!H1408&gt;0,"D","A"),"")</f>
        <v/>
      </c>
      <c r="K1408" s="126" t="str">
        <f>IF(b_BDVSA!I1408&lt;&gt;"",ABS(b_BDVSA!I1408),"")</f>
        <v/>
      </c>
      <c r="L1408" s="125" t="str">
        <f>IF(b_BDVSA!L1408&lt;&gt;"",ABS(b_BDVSA!L1408),"")</f>
        <v/>
      </c>
      <c r="M1408" s="125" t="str">
        <f>IF(AND(b_BDVSA!L1408&lt;&gt;"",b_BDVSA!L1408&lt;&gt;0)=TRUE,IF(b_BDVSA!L1408&gt;0,"D","A"),"")</f>
        <v/>
      </c>
      <c r="N1408" s="125" t="str">
        <f>IF(b_BDVSA!M1408&lt;&gt;"",ABS(b_BDVSA!M1408),"")</f>
        <v/>
      </c>
      <c r="O1408" s="125" t="str">
        <f>IF(AND(b_BDVSA!M1408&lt;&gt;"",b_BDVSA!M1408&lt;&gt;0)=TRUE,IF(b_BDVSA!M1408&gt;0,"D","A"),"")</f>
        <v/>
      </c>
      <c r="P1408" s="126" t="str">
        <f>IF(b_BDVSA!N1408&lt;&gt;"",ABS(b_BDVSA!N1408),"")</f>
        <v/>
      </c>
      <c r="Q1408" s="125" t="str">
        <f>IF(b_BDVSA!Q1408&lt;&gt;"",ABS(b_BDVSA!Q1408),"")</f>
        <v/>
      </c>
      <c r="R1408" s="125" t="str">
        <f>IF(AND(b_BDVSA!Q1408&lt;&gt;"",b_BDVSA!Q1408&lt;&gt;0)=TRUE,IF(b_BDVSA!Q1408&gt;0,"D","A"),"")</f>
        <v/>
      </c>
      <c r="S1408" s="125" t="str">
        <f>IF(b_BDVSA!R1408&lt;&gt;"",ABS(b_BDVSA!R1408),"")</f>
        <v/>
      </c>
      <c r="T1408" s="125" t="str">
        <f>IF(AND(b_BDVSA!R1408&lt;&gt;"",b_BDVSA!R1408&lt;&gt;0)=TRUE,IF(b_BDVSA!R1408&gt;0,"D","A"),"")</f>
        <v/>
      </c>
      <c r="U1408" s="126" t="str">
        <f>IF(b_BDVSA!S1408&lt;&gt;"",ABS(b_BDVSA!S1408),"")</f>
        <v/>
      </c>
      <c r="V1408" s="125" t="str">
        <f>IF(b_BDVSA!V1408&lt;&gt;"",ABS(b_BDVSA!V1408),"")</f>
        <v/>
      </c>
      <c r="W1408" s="125" t="str">
        <f>IF(AND(b_BDVSA!V1408&lt;&gt;"",b_BDVSA!V1408&lt;&gt;0)=TRUE,IF(b_BDVSA!V1408&gt;0,"D","A"),"")</f>
        <v/>
      </c>
      <c r="X1408" s="125" t="str">
        <f>IF(b_BDVSA!W1408&lt;&gt;"",ABS(b_BDVSA!W1408),"")</f>
        <v/>
      </c>
      <c r="Y1408" s="125" t="str">
        <f>IF(AND(b_BDVSA!W1408&lt;&gt;"",b_BDVSA!W1408&lt;&gt;0)=TRUE,IF(b_BDVSA!W1408&gt;0,"D","A"),"")</f>
        <v/>
      </c>
      <c r="Z1408" s="126" t="str">
        <f>IF(b_BDVSA!X1408&lt;&gt;"",ABS(b_BDVSA!X1408),"")</f>
        <v/>
      </c>
    </row>
    <row r="1409" spans="1:26">
      <c r="A1409" s="117" t="str">
        <f>IF(dati_pdc!A1405&lt;&gt;"",IF(dati_pdc!D1405=1,RIGHT(dati_pdc!A1405,dati_pdc!E1405),dati_pdc!A1405),"")</f>
        <v/>
      </c>
      <c r="B1409" s="117" t="str">
        <f>IF(dati_pdc!B1405&lt;&gt;"",dati_pdc!B1405,"")</f>
        <v/>
      </c>
      <c r="C1409" s="117" t="str">
        <f>IF(dati_pdc!C1405&lt;&gt;"",dati_pdc!C1405,"")</f>
        <v/>
      </c>
      <c r="D1409" s="117" t="str">
        <f>IF(dati_pdc!D1405&lt;&gt;"",dati_pdc!D1405,"")</f>
        <v/>
      </c>
      <c r="E1409" s="125" t="str">
        <f>IF(b_BDVSA!F1409&lt;&gt;"",ABS(b_BDVSA!F1409),"")</f>
        <v/>
      </c>
      <c r="F1409" s="125" t="str">
        <f>IF(AND(b_BDVSA!F1409&lt;&gt;"",b_BDVSA!F1409&lt;&gt;0)=TRUE,IF(b_BDVSA!F1409&gt;0,"D","A"),"")</f>
        <v/>
      </c>
      <c r="G1409" s="125" t="str">
        <f>IF(b_BDVSA!G1409&lt;&gt;"",ABS(b_BDVSA!G1409),"")</f>
        <v/>
      </c>
      <c r="H1409" s="125" t="str">
        <f>IF(AND(b_BDVSA!G1409&lt;&gt;"",b_BDVSA!G1409&lt;&gt;0)=TRUE,IF(b_BDVSA!G1409&gt;0,"D","A"),"")</f>
        <v/>
      </c>
      <c r="I1409" s="125" t="str">
        <f>IF(b_BDVSA!H1409&lt;&gt;"",ABS(b_BDVSA!H1409),"")</f>
        <v/>
      </c>
      <c r="J1409" s="125" t="str">
        <f>IF(AND(b_BDVSA!H1409&lt;&gt;"",b_BDVSA!H1409&lt;&gt;0)=TRUE,IF(b_BDVSA!H1409&gt;0,"D","A"),"")</f>
        <v/>
      </c>
      <c r="K1409" s="126" t="str">
        <f>IF(b_BDVSA!I1409&lt;&gt;"",ABS(b_BDVSA!I1409),"")</f>
        <v/>
      </c>
      <c r="L1409" s="125" t="str">
        <f>IF(b_BDVSA!L1409&lt;&gt;"",ABS(b_BDVSA!L1409),"")</f>
        <v/>
      </c>
      <c r="M1409" s="125" t="str">
        <f>IF(AND(b_BDVSA!L1409&lt;&gt;"",b_BDVSA!L1409&lt;&gt;0)=TRUE,IF(b_BDVSA!L1409&gt;0,"D","A"),"")</f>
        <v/>
      </c>
      <c r="N1409" s="125" t="str">
        <f>IF(b_BDVSA!M1409&lt;&gt;"",ABS(b_BDVSA!M1409),"")</f>
        <v/>
      </c>
      <c r="O1409" s="125" t="str">
        <f>IF(AND(b_BDVSA!M1409&lt;&gt;"",b_BDVSA!M1409&lt;&gt;0)=TRUE,IF(b_BDVSA!M1409&gt;0,"D","A"),"")</f>
        <v/>
      </c>
      <c r="P1409" s="126" t="str">
        <f>IF(b_BDVSA!N1409&lt;&gt;"",ABS(b_BDVSA!N1409),"")</f>
        <v/>
      </c>
      <c r="Q1409" s="125" t="str">
        <f>IF(b_BDVSA!Q1409&lt;&gt;"",ABS(b_BDVSA!Q1409),"")</f>
        <v/>
      </c>
      <c r="R1409" s="125" t="str">
        <f>IF(AND(b_BDVSA!Q1409&lt;&gt;"",b_BDVSA!Q1409&lt;&gt;0)=TRUE,IF(b_BDVSA!Q1409&gt;0,"D","A"),"")</f>
        <v/>
      </c>
      <c r="S1409" s="125" t="str">
        <f>IF(b_BDVSA!R1409&lt;&gt;"",ABS(b_BDVSA!R1409),"")</f>
        <v/>
      </c>
      <c r="T1409" s="125" t="str">
        <f>IF(AND(b_BDVSA!R1409&lt;&gt;"",b_BDVSA!R1409&lt;&gt;0)=TRUE,IF(b_BDVSA!R1409&gt;0,"D","A"),"")</f>
        <v/>
      </c>
      <c r="U1409" s="126" t="str">
        <f>IF(b_BDVSA!S1409&lt;&gt;"",ABS(b_BDVSA!S1409),"")</f>
        <v/>
      </c>
      <c r="V1409" s="125" t="str">
        <f>IF(b_BDVSA!V1409&lt;&gt;"",ABS(b_BDVSA!V1409),"")</f>
        <v/>
      </c>
      <c r="W1409" s="125" t="str">
        <f>IF(AND(b_BDVSA!V1409&lt;&gt;"",b_BDVSA!V1409&lt;&gt;0)=TRUE,IF(b_BDVSA!V1409&gt;0,"D","A"),"")</f>
        <v/>
      </c>
      <c r="X1409" s="125" t="str">
        <f>IF(b_BDVSA!W1409&lt;&gt;"",ABS(b_BDVSA!W1409),"")</f>
        <v/>
      </c>
      <c r="Y1409" s="125" t="str">
        <f>IF(AND(b_BDVSA!W1409&lt;&gt;"",b_BDVSA!W1409&lt;&gt;0)=TRUE,IF(b_BDVSA!W1409&gt;0,"D","A"),"")</f>
        <v/>
      </c>
      <c r="Z1409" s="126" t="str">
        <f>IF(b_BDVSA!X1409&lt;&gt;"",ABS(b_BDVSA!X1409),"")</f>
        <v/>
      </c>
    </row>
    <row r="1410" spans="1:26">
      <c r="A1410" s="117" t="str">
        <f>IF(dati_pdc!A1406&lt;&gt;"",IF(dati_pdc!D1406=1,RIGHT(dati_pdc!A1406,dati_pdc!E1406),dati_pdc!A1406),"")</f>
        <v/>
      </c>
      <c r="B1410" s="117" t="str">
        <f>IF(dati_pdc!B1406&lt;&gt;"",dati_pdc!B1406,"")</f>
        <v/>
      </c>
      <c r="C1410" s="117" t="str">
        <f>IF(dati_pdc!C1406&lt;&gt;"",dati_pdc!C1406,"")</f>
        <v/>
      </c>
      <c r="D1410" s="117" t="str">
        <f>IF(dati_pdc!D1406&lt;&gt;"",dati_pdc!D1406,"")</f>
        <v/>
      </c>
      <c r="E1410" s="125" t="str">
        <f>IF(b_BDVSA!F1410&lt;&gt;"",ABS(b_BDVSA!F1410),"")</f>
        <v/>
      </c>
      <c r="F1410" s="125" t="str">
        <f>IF(AND(b_BDVSA!F1410&lt;&gt;"",b_BDVSA!F1410&lt;&gt;0)=TRUE,IF(b_BDVSA!F1410&gt;0,"D","A"),"")</f>
        <v/>
      </c>
      <c r="G1410" s="125" t="str">
        <f>IF(b_BDVSA!G1410&lt;&gt;"",ABS(b_BDVSA!G1410),"")</f>
        <v/>
      </c>
      <c r="H1410" s="125" t="str">
        <f>IF(AND(b_BDVSA!G1410&lt;&gt;"",b_BDVSA!G1410&lt;&gt;0)=TRUE,IF(b_BDVSA!G1410&gt;0,"D","A"),"")</f>
        <v/>
      </c>
      <c r="I1410" s="125" t="str">
        <f>IF(b_BDVSA!H1410&lt;&gt;"",ABS(b_BDVSA!H1410),"")</f>
        <v/>
      </c>
      <c r="J1410" s="125" t="str">
        <f>IF(AND(b_BDVSA!H1410&lt;&gt;"",b_BDVSA!H1410&lt;&gt;0)=TRUE,IF(b_BDVSA!H1410&gt;0,"D","A"),"")</f>
        <v/>
      </c>
      <c r="K1410" s="126" t="str">
        <f>IF(b_BDVSA!I1410&lt;&gt;"",ABS(b_BDVSA!I1410),"")</f>
        <v/>
      </c>
      <c r="L1410" s="125" t="str">
        <f>IF(b_BDVSA!L1410&lt;&gt;"",ABS(b_BDVSA!L1410),"")</f>
        <v/>
      </c>
      <c r="M1410" s="125" t="str">
        <f>IF(AND(b_BDVSA!L1410&lt;&gt;"",b_BDVSA!L1410&lt;&gt;0)=TRUE,IF(b_BDVSA!L1410&gt;0,"D","A"),"")</f>
        <v/>
      </c>
      <c r="N1410" s="125" t="str">
        <f>IF(b_BDVSA!M1410&lt;&gt;"",ABS(b_BDVSA!M1410),"")</f>
        <v/>
      </c>
      <c r="O1410" s="125" t="str">
        <f>IF(AND(b_BDVSA!M1410&lt;&gt;"",b_BDVSA!M1410&lt;&gt;0)=TRUE,IF(b_BDVSA!M1410&gt;0,"D","A"),"")</f>
        <v/>
      </c>
      <c r="P1410" s="126" t="str">
        <f>IF(b_BDVSA!N1410&lt;&gt;"",ABS(b_BDVSA!N1410),"")</f>
        <v/>
      </c>
      <c r="Q1410" s="125" t="str">
        <f>IF(b_BDVSA!Q1410&lt;&gt;"",ABS(b_BDVSA!Q1410),"")</f>
        <v/>
      </c>
      <c r="R1410" s="125" t="str">
        <f>IF(AND(b_BDVSA!Q1410&lt;&gt;"",b_BDVSA!Q1410&lt;&gt;0)=TRUE,IF(b_BDVSA!Q1410&gt;0,"D","A"),"")</f>
        <v/>
      </c>
      <c r="S1410" s="125" t="str">
        <f>IF(b_BDVSA!R1410&lt;&gt;"",ABS(b_BDVSA!R1410),"")</f>
        <v/>
      </c>
      <c r="T1410" s="125" t="str">
        <f>IF(AND(b_BDVSA!R1410&lt;&gt;"",b_BDVSA!R1410&lt;&gt;0)=TRUE,IF(b_BDVSA!R1410&gt;0,"D","A"),"")</f>
        <v/>
      </c>
      <c r="U1410" s="126" t="str">
        <f>IF(b_BDVSA!S1410&lt;&gt;"",ABS(b_BDVSA!S1410),"")</f>
        <v/>
      </c>
      <c r="V1410" s="125" t="str">
        <f>IF(b_BDVSA!V1410&lt;&gt;"",ABS(b_BDVSA!V1410),"")</f>
        <v/>
      </c>
      <c r="W1410" s="125" t="str">
        <f>IF(AND(b_BDVSA!V1410&lt;&gt;"",b_BDVSA!V1410&lt;&gt;0)=TRUE,IF(b_BDVSA!V1410&gt;0,"D","A"),"")</f>
        <v/>
      </c>
      <c r="X1410" s="125" t="str">
        <f>IF(b_BDVSA!W1410&lt;&gt;"",ABS(b_BDVSA!W1410),"")</f>
        <v/>
      </c>
      <c r="Y1410" s="125" t="str">
        <f>IF(AND(b_BDVSA!W1410&lt;&gt;"",b_BDVSA!W1410&lt;&gt;0)=TRUE,IF(b_BDVSA!W1410&gt;0,"D","A"),"")</f>
        <v/>
      </c>
      <c r="Z1410" s="126" t="str">
        <f>IF(b_BDVSA!X1410&lt;&gt;"",ABS(b_BDVSA!X1410),"")</f>
        <v/>
      </c>
    </row>
    <row r="1411" spans="1:26">
      <c r="A1411" s="117" t="str">
        <f>IF(dati_pdc!A1407&lt;&gt;"",IF(dati_pdc!D1407=1,RIGHT(dati_pdc!A1407,dati_pdc!E1407),dati_pdc!A1407),"")</f>
        <v/>
      </c>
      <c r="B1411" s="117" t="str">
        <f>IF(dati_pdc!B1407&lt;&gt;"",dati_pdc!B1407,"")</f>
        <v/>
      </c>
      <c r="C1411" s="117" t="str">
        <f>IF(dati_pdc!C1407&lt;&gt;"",dati_pdc!C1407,"")</f>
        <v/>
      </c>
      <c r="D1411" s="117" t="str">
        <f>IF(dati_pdc!D1407&lt;&gt;"",dati_pdc!D1407,"")</f>
        <v/>
      </c>
      <c r="E1411" s="125" t="str">
        <f>IF(b_BDVSA!F1411&lt;&gt;"",ABS(b_BDVSA!F1411),"")</f>
        <v/>
      </c>
      <c r="F1411" s="125" t="str">
        <f>IF(AND(b_BDVSA!F1411&lt;&gt;"",b_BDVSA!F1411&lt;&gt;0)=TRUE,IF(b_BDVSA!F1411&gt;0,"D","A"),"")</f>
        <v/>
      </c>
      <c r="G1411" s="125" t="str">
        <f>IF(b_BDVSA!G1411&lt;&gt;"",ABS(b_BDVSA!G1411),"")</f>
        <v/>
      </c>
      <c r="H1411" s="125" t="str">
        <f>IF(AND(b_BDVSA!G1411&lt;&gt;"",b_BDVSA!G1411&lt;&gt;0)=TRUE,IF(b_BDVSA!G1411&gt;0,"D","A"),"")</f>
        <v/>
      </c>
      <c r="I1411" s="125" t="str">
        <f>IF(b_BDVSA!H1411&lt;&gt;"",ABS(b_BDVSA!H1411),"")</f>
        <v/>
      </c>
      <c r="J1411" s="125" t="str">
        <f>IF(AND(b_BDVSA!H1411&lt;&gt;"",b_BDVSA!H1411&lt;&gt;0)=TRUE,IF(b_BDVSA!H1411&gt;0,"D","A"),"")</f>
        <v/>
      </c>
      <c r="K1411" s="126" t="str">
        <f>IF(b_BDVSA!I1411&lt;&gt;"",ABS(b_BDVSA!I1411),"")</f>
        <v/>
      </c>
      <c r="L1411" s="125" t="str">
        <f>IF(b_BDVSA!L1411&lt;&gt;"",ABS(b_BDVSA!L1411),"")</f>
        <v/>
      </c>
      <c r="M1411" s="125" t="str">
        <f>IF(AND(b_BDVSA!L1411&lt;&gt;"",b_BDVSA!L1411&lt;&gt;0)=TRUE,IF(b_BDVSA!L1411&gt;0,"D","A"),"")</f>
        <v/>
      </c>
      <c r="N1411" s="125" t="str">
        <f>IF(b_BDVSA!M1411&lt;&gt;"",ABS(b_BDVSA!M1411),"")</f>
        <v/>
      </c>
      <c r="O1411" s="125" t="str">
        <f>IF(AND(b_BDVSA!M1411&lt;&gt;"",b_BDVSA!M1411&lt;&gt;0)=TRUE,IF(b_BDVSA!M1411&gt;0,"D","A"),"")</f>
        <v/>
      </c>
      <c r="P1411" s="126" t="str">
        <f>IF(b_BDVSA!N1411&lt;&gt;"",ABS(b_BDVSA!N1411),"")</f>
        <v/>
      </c>
      <c r="Q1411" s="125" t="str">
        <f>IF(b_BDVSA!Q1411&lt;&gt;"",ABS(b_BDVSA!Q1411),"")</f>
        <v/>
      </c>
      <c r="R1411" s="125" t="str">
        <f>IF(AND(b_BDVSA!Q1411&lt;&gt;"",b_BDVSA!Q1411&lt;&gt;0)=TRUE,IF(b_BDVSA!Q1411&gt;0,"D","A"),"")</f>
        <v/>
      </c>
      <c r="S1411" s="125" t="str">
        <f>IF(b_BDVSA!R1411&lt;&gt;"",ABS(b_BDVSA!R1411),"")</f>
        <v/>
      </c>
      <c r="T1411" s="125" t="str">
        <f>IF(AND(b_BDVSA!R1411&lt;&gt;"",b_BDVSA!R1411&lt;&gt;0)=TRUE,IF(b_BDVSA!R1411&gt;0,"D","A"),"")</f>
        <v/>
      </c>
      <c r="U1411" s="126" t="str">
        <f>IF(b_BDVSA!S1411&lt;&gt;"",ABS(b_BDVSA!S1411),"")</f>
        <v/>
      </c>
      <c r="V1411" s="125" t="str">
        <f>IF(b_BDVSA!V1411&lt;&gt;"",ABS(b_BDVSA!V1411),"")</f>
        <v/>
      </c>
      <c r="W1411" s="125" t="str">
        <f>IF(AND(b_BDVSA!V1411&lt;&gt;"",b_BDVSA!V1411&lt;&gt;0)=TRUE,IF(b_BDVSA!V1411&gt;0,"D","A"),"")</f>
        <v/>
      </c>
      <c r="X1411" s="125" t="str">
        <f>IF(b_BDVSA!W1411&lt;&gt;"",ABS(b_BDVSA!W1411),"")</f>
        <v/>
      </c>
      <c r="Y1411" s="125" t="str">
        <f>IF(AND(b_BDVSA!W1411&lt;&gt;"",b_BDVSA!W1411&lt;&gt;0)=TRUE,IF(b_BDVSA!W1411&gt;0,"D","A"),"")</f>
        <v/>
      </c>
      <c r="Z1411" s="126" t="str">
        <f>IF(b_BDVSA!X1411&lt;&gt;"",ABS(b_BDVSA!X1411),"")</f>
        <v/>
      </c>
    </row>
    <row r="1412" spans="1:26">
      <c r="A1412" s="117" t="str">
        <f>IF(dati_pdc!A1408&lt;&gt;"",IF(dati_pdc!D1408=1,RIGHT(dati_pdc!A1408,dati_pdc!E1408),dati_pdc!A1408),"")</f>
        <v/>
      </c>
      <c r="B1412" s="117" t="str">
        <f>IF(dati_pdc!B1408&lt;&gt;"",dati_pdc!B1408,"")</f>
        <v/>
      </c>
      <c r="C1412" s="117" t="str">
        <f>IF(dati_pdc!C1408&lt;&gt;"",dati_pdc!C1408,"")</f>
        <v/>
      </c>
      <c r="D1412" s="117" t="str">
        <f>IF(dati_pdc!D1408&lt;&gt;"",dati_pdc!D1408,"")</f>
        <v/>
      </c>
      <c r="E1412" s="125" t="str">
        <f>IF(b_BDVSA!F1412&lt;&gt;"",ABS(b_BDVSA!F1412),"")</f>
        <v/>
      </c>
      <c r="F1412" s="125" t="str">
        <f>IF(AND(b_BDVSA!F1412&lt;&gt;"",b_BDVSA!F1412&lt;&gt;0)=TRUE,IF(b_BDVSA!F1412&gt;0,"D","A"),"")</f>
        <v/>
      </c>
      <c r="G1412" s="125" t="str">
        <f>IF(b_BDVSA!G1412&lt;&gt;"",ABS(b_BDVSA!G1412),"")</f>
        <v/>
      </c>
      <c r="H1412" s="125" t="str">
        <f>IF(AND(b_BDVSA!G1412&lt;&gt;"",b_BDVSA!G1412&lt;&gt;0)=TRUE,IF(b_BDVSA!G1412&gt;0,"D","A"),"")</f>
        <v/>
      </c>
      <c r="I1412" s="125" t="str">
        <f>IF(b_BDVSA!H1412&lt;&gt;"",ABS(b_BDVSA!H1412),"")</f>
        <v/>
      </c>
      <c r="J1412" s="125" t="str">
        <f>IF(AND(b_BDVSA!H1412&lt;&gt;"",b_BDVSA!H1412&lt;&gt;0)=TRUE,IF(b_BDVSA!H1412&gt;0,"D","A"),"")</f>
        <v/>
      </c>
      <c r="K1412" s="126" t="str">
        <f>IF(b_BDVSA!I1412&lt;&gt;"",ABS(b_BDVSA!I1412),"")</f>
        <v/>
      </c>
      <c r="L1412" s="125" t="str">
        <f>IF(b_BDVSA!L1412&lt;&gt;"",ABS(b_BDVSA!L1412),"")</f>
        <v/>
      </c>
      <c r="M1412" s="125" t="str">
        <f>IF(AND(b_BDVSA!L1412&lt;&gt;"",b_BDVSA!L1412&lt;&gt;0)=TRUE,IF(b_BDVSA!L1412&gt;0,"D","A"),"")</f>
        <v/>
      </c>
      <c r="N1412" s="125" t="str">
        <f>IF(b_BDVSA!M1412&lt;&gt;"",ABS(b_BDVSA!M1412),"")</f>
        <v/>
      </c>
      <c r="O1412" s="125" t="str">
        <f>IF(AND(b_BDVSA!M1412&lt;&gt;"",b_BDVSA!M1412&lt;&gt;0)=TRUE,IF(b_BDVSA!M1412&gt;0,"D","A"),"")</f>
        <v/>
      </c>
      <c r="P1412" s="126" t="str">
        <f>IF(b_BDVSA!N1412&lt;&gt;"",ABS(b_BDVSA!N1412),"")</f>
        <v/>
      </c>
      <c r="Q1412" s="125" t="str">
        <f>IF(b_BDVSA!Q1412&lt;&gt;"",ABS(b_BDVSA!Q1412),"")</f>
        <v/>
      </c>
      <c r="R1412" s="125" t="str">
        <f>IF(AND(b_BDVSA!Q1412&lt;&gt;"",b_BDVSA!Q1412&lt;&gt;0)=TRUE,IF(b_BDVSA!Q1412&gt;0,"D","A"),"")</f>
        <v/>
      </c>
      <c r="S1412" s="125" t="str">
        <f>IF(b_BDVSA!R1412&lt;&gt;"",ABS(b_BDVSA!R1412),"")</f>
        <v/>
      </c>
      <c r="T1412" s="125" t="str">
        <f>IF(AND(b_BDVSA!R1412&lt;&gt;"",b_BDVSA!R1412&lt;&gt;0)=TRUE,IF(b_BDVSA!R1412&gt;0,"D","A"),"")</f>
        <v/>
      </c>
      <c r="U1412" s="126" t="str">
        <f>IF(b_BDVSA!S1412&lt;&gt;"",ABS(b_BDVSA!S1412),"")</f>
        <v/>
      </c>
      <c r="V1412" s="125" t="str">
        <f>IF(b_BDVSA!V1412&lt;&gt;"",ABS(b_BDVSA!V1412),"")</f>
        <v/>
      </c>
      <c r="W1412" s="125" t="str">
        <f>IF(AND(b_BDVSA!V1412&lt;&gt;"",b_BDVSA!V1412&lt;&gt;0)=TRUE,IF(b_BDVSA!V1412&gt;0,"D","A"),"")</f>
        <v/>
      </c>
      <c r="X1412" s="125" t="str">
        <f>IF(b_BDVSA!W1412&lt;&gt;"",ABS(b_BDVSA!W1412),"")</f>
        <v/>
      </c>
      <c r="Y1412" s="125" t="str">
        <f>IF(AND(b_BDVSA!W1412&lt;&gt;"",b_BDVSA!W1412&lt;&gt;0)=TRUE,IF(b_BDVSA!W1412&gt;0,"D","A"),"")</f>
        <v/>
      </c>
      <c r="Z1412" s="126" t="str">
        <f>IF(b_BDVSA!X1412&lt;&gt;"",ABS(b_BDVSA!X1412),"")</f>
        <v/>
      </c>
    </row>
    <row r="1413" spans="1:26">
      <c r="A1413" s="117" t="str">
        <f>IF(dati_pdc!A1409&lt;&gt;"",IF(dati_pdc!D1409=1,RIGHT(dati_pdc!A1409,dati_pdc!E1409),dati_pdc!A1409),"")</f>
        <v/>
      </c>
      <c r="B1413" s="117" t="str">
        <f>IF(dati_pdc!B1409&lt;&gt;"",dati_pdc!B1409,"")</f>
        <v/>
      </c>
      <c r="C1413" s="117" t="str">
        <f>IF(dati_pdc!C1409&lt;&gt;"",dati_pdc!C1409,"")</f>
        <v/>
      </c>
      <c r="D1413" s="117" t="str">
        <f>IF(dati_pdc!D1409&lt;&gt;"",dati_pdc!D1409,"")</f>
        <v/>
      </c>
      <c r="E1413" s="125" t="str">
        <f>IF(b_BDVSA!F1413&lt;&gt;"",ABS(b_BDVSA!F1413),"")</f>
        <v/>
      </c>
      <c r="F1413" s="125" t="str">
        <f>IF(AND(b_BDVSA!F1413&lt;&gt;"",b_BDVSA!F1413&lt;&gt;0)=TRUE,IF(b_BDVSA!F1413&gt;0,"D","A"),"")</f>
        <v/>
      </c>
      <c r="G1413" s="125" t="str">
        <f>IF(b_BDVSA!G1413&lt;&gt;"",ABS(b_BDVSA!G1413),"")</f>
        <v/>
      </c>
      <c r="H1413" s="125" t="str">
        <f>IF(AND(b_BDVSA!G1413&lt;&gt;"",b_BDVSA!G1413&lt;&gt;0)=TRUE,IF(b_BDVSA!G1413&gt;0,"D","A"),"")</f>
        <v/>
      </c>
      <c r="I1413" s="125" t="str">
        <f>IF(b_BDVSA!H1413&lt;&gt;"",ABS(b_BDVSA!H1413),"")</f>
        <v/>
      </c>
      <c r="J1413" s="125" t="str">
        <f>IF(AND(b_BDVSA!H1413&lt;&gt;"",b_BDVSA!H1413&lt;&gt;0)=TRUE,IF(b_BDVSA!H1413&gt;0,"D","A"),"")</f>
        <v/>
      </c>
      <c r="K1413" s="126" t="str">
        <f>IF(b_BDVSA!I1413&lt;&gt;"",ABS(b_BDVSA!I1413),"")</f>
        <v/>
      </c>
      <c r="L1413" s="125" t="str">
        <f>IF(b_BDVSA!L1413&lt;&gt;"",ABS(b_BDVSA!L1413),"")</f>
        <v/>
      </c>
      <c r="M1413" s="125" t="str">
        <f>IF(AND(b_BDVSA!L1413&lt;&gt;"",b_BDVSA!L1413&lt;&gt;0)=TRUE,IF(b_BDVSA!L1413&gt;0,"D","A"),"")</f>
        <v/>
      </c>
      <c r="N1413" s="125" t="str">
        <f>IF(b_BDVSA!M1413&lt;&gt;"",ABS(b_BDVSA!M1413),"")</f>
        <v/>
      </c>
      <c r="O1413" s="125" t="str">
        <f>IF(AND(b_BDVSA!M1413&lt;&gt;"",b_BDVSA!M1413&lt;&gt;0)=TRUE,IF(b_BDVSA!M1413&gt;0,"D","A"),"")</f>
        <v/>
      </c>
      <c r="P1413" s="126" t="str">
        <f>IF(b_BDVSA!N1413&lt;&gt;"",ABS(b_BDVSA!N1413),"")</f>
        <v/>
      </c>
      <c r="Q1413" s="125" t="str">
        <f>IF(b_BDVSA!Q1413&lt;&gt;"",ABS(b_BDVSA!Q1413),"")</f>
        <v/>
      </c>
      <c r="R1413" s="125" t="str">
        <f>IF(AND(b_BDVSA!Q1413&lt;&gt;"",b_BDVSA!Q1413&lt;&gt;0)=TRUE,IF(b_BDVSA!Q1413&gt;0,"D","A"),"")</f>
        <v/>
      </c>
      <c r="S1413" s="125" t="str">
        <f>IF(b_BDVSA!R1413&lt;&gt;"",ABS(b_BDVSA!R1413),"")</f>
        <v/>
      </c>
      <c r="T1413" s="125" t="str">
        <f>IF(AND(b_BDVSA!R1413&lt;&gt;"",b_BDVSA!R1413&lt;&gt;0)=TRUE,IF(b_BDVSA!R1413&gt;0,"D","A"),"")</f>
        <v/>
      </c>
      <c r="U1413" s="126" t="str">
        <f>IF(b_BDVSA!S1413&lt;&gt;"",ABS(b_BDVSA!S1413),"")</f>
        <v/>
      </c>
      <c r="V1413" s="125" t="str">
        <f>IF(b_BDVSA!V1413&lt;&gt;"",ABS(b_BDVSA!V1413),"")</f>
        <v/>
      </c>
      <c r="W1413" s="125" t="str">
        <f>IF(AND(b_BDVSA!V1413&lt;&gt;"",b_BDVSA!V1413&lt;&gt;0)=TRUE,IF(b_BDVSA!V1413&gt;0,"D","A"),"")</f>
        <v/>
      </c>
      <c r="X1413" s="125" t="str">
        <f>IF(b_BDVSA!W1413&lt;&gt;"",ABS(b_BDVSA!W1413),"")</f>
        <v/>
      </c>
      <c r="Y1413" s="125" t="str">
        <f>IF(AND(b_BDVSA!W1413&lt;&gt;"",b_BDVSA!W1413&lt;&gt;0)=TRUE,IF(b_BDVSA!W1413&gt;0,"D","A"),"")</f>
        <v/>
      </c>
      <c r="Z1413" s="126" t="str">
        <f>IF(b_BDVSA!X1413&lt;&gt;"",ABS(b_BDVSA!X1413),"")</f>
        <v/>
      </c>
    </row>
    <row r="1414" spans="1:26">
      <c r="A1414" s="117" t="str">
        <f>IF(dati_pdc!A1410&lt;&gt;"",IF(dati_pdc!D1410=1,RIGHT(dati_pdc!A1410,dati_pdc!E1410),dati_pdc!A1410),"")</f>
        <v/>
      </c>
      <c r="B1414" s="117" t="str">
        <f>IF(dati_pdc!B1410&lt;&gt;"",dati_pdc!B1410,"")</f>
        <v/>
      </c>
      <c r="C1414" s="117" t="str">
        <f>IF(dati_pdc!C1410&lt;&gt;"",dati_pdc!C1410,"")</f>
        <v/>
      </c>
      <c r="D1414" s="117" t="str">
        <f>IF(dati_pdc!D1410&lt;&gt;"",dati_pdc!D1410,"")</f>
        <v/>
      </c>
      <c r="E1414" s="125" t="str">
        <f>IF(b_BDVSA!F1414&lt;&gt;"",ABS(b_BDVSA!F1414),"")</f>
        <v/>
      </c>
      <c r="F1414" s="125" t="str">
        <f>IF(AND(b_BDVSA!F1414&lt;&gt;"",b_BDVSA!F1414&lt;&gt;0)=TRUE,IF(b_BDVSA!F1414&gt;0,"D","A"),"")</f>
        <v/>
      </c>
      <c r="G1414" s="125" t="str">
        <f>IF(b_BDVSA!G1414&lt;&gt;"",ABS(b_BDVSA!G1414),"")</f>
        <v/>
      </c>
      <c r="H1414" s="125" t="str">
        <f>IF(AND(b_BDVSA!G1414&lt;&gt;"",b_BDVSA!G1414&lt;&gt;0)=TRUE,IF(b_BDVSA!G1414&gt;0,"D","A"),"")</f>
        <v/>
      </c>
      <c r="I1414" s="125" t="str">
        <f>IF(b_BDVSA!H1414&lt;&gt;"",ABS(b_BDVSA!H1414),"")</f>
        <v/>
      </c>
      <c r="J1414" s="125" t="str">
        <f>IF(AND(b_BDVSA!H1414&lt;&gt;"",b_BDVSA!H1414&lt;&gt;0)=TRUE,IF(b_BDVSA!H1414&gt;0,"D","A"),"")</f>
        <v/>
      </c>
      <c r="K1414" s="126" t="str">
        <f>IF(b_BDVSA!I1414&lt;&gt;"",ABS(b_BDVSA!I1414),"")</f>
        <v/>
      </c>
      <c r="L1414" s="125" t="str">
        <f>IF(b_BDVSA!L1414&lt;&gt;"",ABS(b_BDVSA!L1414),"")</f>
        <v/>
      </c>
      <c r="M1414" s="125" t="str">
        <f>IF(AND(b_BDVSA!L1414&lt;&gt;"",b_BDVSA!L1414&lt;&gt;0)=TRUE,IF(b_BDVSA!L1414&gt;0,"D","A"),"")</f>
        <v/>
      </c>
      <c r="N1414" s="125" t="str">
        <f>IF(b_BDVSA!M1414&lt;&gt;"",ABS(b_BDVSA!M1414),"")</f>
        <v/>
      </c>
      <c r="O1414" s="125" t="str">
        <f>IF(AND(b_BDVSA!M1414&lt;&gt;"",b_BDVSA!M1414&lt;&gt;0)=TRUE,IF(b_BDVSA!M1414&gt;0,"D","A"),"")</f>
        <v/>
      </c>
      <c r="P1414" s="126" t="str">
        <f>IF(b_BDVSA!N1414&lt;&gt;"",ABS(b_BDVSA!N1414),"")</f>
        <v/>
      </c>
      <c r="Q1414" s="125" t="str">
        <f>IF(b_BDVSA!Q1414&lt;&gt;"",ABS(b_BDVSA!Q1414),"")</f>
        <v/>
      </c>
      <c r="R1414" s="125" t="str">
        <f>IF(AND(b_BDVSA!Q1414&lt;&gt;"",b_BDVSA!Q1414&lt;&gt;0)=TRUE,IF(b_BDVSA!Q1414&gt;0,"D","A"),"")</f>
        <v/>
      </c>
      <c r="S1414" s="125" t="str">
        <f>IF(b_BDVSA!R1414&lt;&gt;"",ABS(b_BDVSA!R1414),"")</f>
        <v/>
      </c>
      <c r="T1414" s="125" t="str">
        <f>IF(AND(b_BDVSA!R1414&lt;&gt;"",b_BDVSA!R1414&lt;&gt;0)=TRUE,IF(b_BDVSA!R1414&gt;0,"D","A"),"")</f>
        <v/>
      </c>
      <c r="U1414" s="126" t="str">
        <f>IF(b_BDVSA!S1414&lt;&gt;"",ABS(b_BDVSA!S1414),"")</f>
        <v/>
      </c>
      <c r="V1414" s="125" t="str">
        <f>IF(b_BDVSA!V1414&lt;&gt;"",ABS(b_BDVSA!V1414),"")</f>
        <v/>
      </c>
      <c r="W1414" s="125" t="str">
        <f>IF(AND(b_BDVSA!V1414&lt;&gt;"",b_BDVSA!V1414&lt;&gt;0)=TRUE,IF(b_BDVSA!V1414&gt;0,"D","A"),"")</f>
        <v/>
      </c>
      <c r="X1414" s="125" t="str">
        <f>IF(b_BDVSA!W1414&lt;&gt;"",ABS(b_BDVSA!W1414),"")</f>
        <v/>
      </c>
      <c r="Y1414" s="125" t="str">
        <f>IF(AND(b_BDVSA!W1414&lt;&gt;"",b_BDVSA!W1414&lt;&gt;0)=TRUE,IF(b_BDVSA!W1414&gt;0,"D","A"),"")</f>
        <v/>
      </c>
      <c r="Z1414" s="126" t="str">
        <f>IF(b_BDVSA!X1414&lt;&gt;"",ABS(b_BDVSA!X1414),"")</f>
        <v/>
      </c>
    </row>
    <row r="1415" spans="1:26">
      <c r="A1415" s="117" t="str">
        <f>IF(dati_pdc!A1411&lt;&gt;"",IF(dati_pdc!D1411=1,RIGHT(dati_pdc!A1411,dati_pdc!E1411),dati_pdc!A1411),"")</f>
        <v/>
      </c>
      <c r="B1415" s="117" t="str">
        <f>IF(dati_pdc!B1411&lt;&gt;"",dati_pdc!B1411,"")</f>
        <v/>
      </c>
      <c r="C1415" s="117" t="str">
        <f>IF(dati_pdc!C1411&lt;&gt;"",dati_pdc!C1411,"")</f>
        <v/>
      </c>
      <c r="D1415" s="117" t="str">
        <f>IF(dati_pdc!D1411&lt;&gt;"",dati_pdc!D1411,"")</f>
        <v/>
      </c>
      <c r="E1415" s="125" t="str">
        <f>IF(b_BDVSA!F1415&lt;&gt;"",ABS(b_BDVSA!F1415),"")</f>
        <v/>
      </c>
      <c r="F1415" s="125" t="str">
        <f>IF(AND(b_BDVSA!F1415&lt;&gt;"",b_BDVSA!F1415&lt;&gt;0)=TRUE,IF(b_BDVSA!F1415&gt;0,"D","A"),"")</f>
        <v/>
      </c>
      <c r="G1415" s="125" t="str">
        <f>IF(b_BDVSA!G1415&lt;&gt;"",ABS(b_BDVSA!G1415),"")</f>
        <v/>
      </c>
      <c r="H1415" s="125" t="str">
        <f>IF(AND(b_BDVSA!G1415&lt;&gt;"",b_BDVSA!G1415&lt;&gt;0)=TRUE,IF(b_BDVSA!G1415&gt;0,"D","A"),"")</f>
        <v/>
      </c>
      <c r="I1415" s="125" t="str">
        <f>IF(b_BDVSA!H1415&lt;&gt;"",ABS(b_BDVSA!H1415),"")</f>
        <v/>
      </c>
      <c r="J1415" s="125" t="str">
        <f>IF(AND(b_BDVSA!H1415&lt;&gt;"",b_BDVSA!H1415&lt;&gt;0)=TRUE,IF(b_BDVSA!H1415&gt;0,"D","A"),"")</f>
        <v/>
      </c>
      <c r="K1415" s="126" t="str">
        <f>IF(b_BDVSA!I1415&lt;&gt;"",ABS(b_BDVSA!I1415),"")</f>
        <v/>
      </c>
      <c r="L1415" s="125" t="str">
        <f>IF(b_BDVSA!L1415&lt;&gt;"",ABS(b_BDVSA!L1415),"")</f>
        <v/>
      </c>
      <c r="M1415" s="125" t="str">
        <f>IF(AND(b_BDVSA!L1415&lt;&gt;"",b_BDVSA!L1415&lt;&gt;0)=TRUE,IF(b_BDVSA!L1415&gt;0,"D","A"),"")</f>
        <v/>
      </c>
      <c r="N1415" s="125" t="str">
        <f>IF(b_BDVSA!M1415&lt;&gt;"",ABS(b_BDVSA!M1415),"")</f>
        <v/>
      </c>
      <c r="O1415" s="125" t="str">
        <f>IF(AND(b_BDVSA!M1415&lt;&gt;"",b_BDVSA!M1415&lt;&gt;0)=TRUE,IF(b_BDVSA!M1415&gt;0,"D","A"),"")</f>
        <v/>
      </c>
      <c r="P1415" s="126" t="str">
        <f>IF(b_BDVSA!N1415&lt;&gt;"",ABS(b_BDVSA!N1415),"")</f>
        <v/>
      </c>
      <c r="Q1415" s="125" t="str">
        <f>IF(b_BDVSA!Q1415&lt;&gt;"",ABS(b_BDVSA!Q1415),"")</f>
        <v/>
      </c>
      <c r="R1415" s="125" t="str">
        <f>IF(AND(b_BDVSA!Q1415&lt;&gt;"",b_BDVSA!Q1415&lt;&gt;0)=TRUE,IF(b_BDVSA!Q1415&gt;0,"D","A"),"")</f>
        <v/>
      </c>
      <c r="S1415" s="125" t="str">
        <f>IF(b_BDVSA!R1415&lt;&gt;"",ABS(b_BDVSA!R1415),"")</f>
        <v/>
      </c>
      <c r="T1415" s="125" t="str">
        <f>IF(AND(b_BDVSA!R1415&lt;&gt;"",b_BDVSA!R1415&lt;&gt;0)=TRUE,IF(b_BDVSA!R1415&gt;0,"D","A"),"")</f>
        <v/>
      </c>
      <c r="U1415" s="126" t="str">
        <f>IF(b_BDVSA!S1415&lt;&gt;"",ABS(b_BDVSA!S1415),"")</f>
        <v/>
      </c>
      <c r="V1415" s="125" t="str">
        <f>IF(b_BDVSA!V1415&lt;&gt;"",ABS(b_BDVSA!V1415),"")</f>
        <v/>
      </c>
      <c r="W1415" s="125" t="str">
        <f>IF(AND(b_BDVSA!V1415&lt;&gt;"",b_BDVSA!V1415&lt;&gt;0)=TRUE,IF(b_BDVSA!V1415&gt;0,"D","A"),"")</f>
        <v/>
      </c>
      <c r="X1415" s="125" t="str">
        <f>IF(b_BDVSA!W1415&lt;&gt;"",ABS(b_BDVSA!W1415),"")</f>
        <v/>
      </c>
      <c r="Y1415" s="125" t="str">
        <f>IF(AND(b_BDVSA!W1415&lt;&gt;"",b_BDVSA!W1415&lt;&gt;0)=TRUE,IF(b_BDVSA!W1415&gt;0,"D","A"),"")</f>
        <v/>
      </c>
      <c r="Z1415" s="126" t="str">
        <f>IF(b_BDVSA!X1415&lt;&gt;"",ABS(b_BDVSA!X1415),"")</f>
        <v/>
      </c>
    </row>
    <row r="1416" spans="1:26">
      <c r="A1416" s="117" t="str">
        <f>IF(dati_pdc!A1412&lt;&gt;"",IF(dati_pdc!D1412=1,RIGHT(dati_pdc!A1412,dati_pdc!E1412),dati_pdc!A1412),"")</f>
        <v/>
      </c>
      <c r="B1416" s="117" t="str">
        <f>IF(dati_pdc!B1412&lt;&gt;"",dati_pdc!B1412,"")</f>
        <v/>
      </c>
      <c r="C1416" s="117" t="str">
        <f>IF(dati_pdc!C1412&lt;&gt;"",dati_pdc!C1412,"")</f>
        <v/>
      </c>
      <c r="D1416" s="117" t="str">
        <f>IF(dati_pdc!D1412&lt;&gt;"",dati_pdc!D1412,"")</f>
        <v/>
      </c>
      <c r="E1416" s="125" t="str">
        <f>IF(b_BDVSA!F1416&lt;&gt;"",ABS(b_BDVSA!F1416),"")</f>
        <v/>
      </c>
      <c r="F1416" s="125" t="str">
        <f>IF(AND(b_BDVSA!F1416&lt;&gt;"",b_BDVSA!F1416&lt;&gt;0)=TRUE,IF(b_BDVSA!F1416&gt;0,"D","A"),"")</f>
        <v/>
      </c>
      <c r="G1416" s="125" t="str">
        <f>IF(b_BDVSA!G1416&lt;&gt;"",ABS(b_BDVSA!G1416),"")</f>
        <v/>
      </c>
      <c r="H1416" s="125" t="str">
        <f>IF(AND(b_BDVSA!G1416&lt;&gt;"",b_BDVSA!G1416&lt;&gt;0)=TRUE,IF(b_BDVSA!G1416&gt;0,"D","A"),"")</f>
        <v/>
      </c>
      <c r="I1416" s="125" t="str">
        <f>IF(b_BDVSA!H1416&lt;&gt;"",ABS(b_BDVSA!H1416),"")</f>
        <v/>
      </c>
      <c r="J1416" s="125" t="str">
        <f>IF(AND(b_BDVSA!H1416&lt;&gt;"",b_BDVSA!H1416&lt;&gt;0)=TRUE,IF(b_BDVSA!H1416&gt;0,"D","A"),"")</f>
        <v/>
      </c>
      <c r="K1416" s="126" t="str">
        <f>IF(b_BDVSA!I1416&lt;&gt;"",ABS(b_BDVSA!I1416),"")</f>
        <v/>
      </c>
      <c r="L1416" s="125" t="str">
        <f>IF(b_BDVSA!L1416&lt;&gt;"",ABS(b_BDVSA!L1416),"")</f>
        <v/>
      </c>
      <c r="M1416" s="125" t="str">
        <f>IF(AND(b_BDVSA!L1416&lt;&gt;"",b_BDVSA!L1416&lt;&gt;0)=TRUE,IF(b_BDVSA!L1416&gt;0,"D","A"),"")</f>
        <v/>
      </c>
      <c r="N1416" s="125" t="str">
        <f>IF(b_BDVSA!M1416&lt;&gt;"",ABS(b_BDVSA!M1416),"")</f>
        <v/>
      </c>
      <c r="O1416" s="125" t="str">
        <f>IF(AND(b_BDVSA!M1416&lt;&gt;"",b_BDVSA!M1416&lt;&gt;0)=TRUE,IF(b_BDVSA!M1416&gt;0,"D","A"),"")</f>
        <v/>
      </c>
      <c r="P1416" s="126" t="str">
        <f>IF(b_BDVSA!N1416&lt;&gt;"",ABS(b_BDVSA!N1416),"")</f>
        <v/>
      </c>
      <c r="Q1416" s="125" t="str">
        <f>IF(b_BDVSA!Q1416&lt;&gt;"",ABS(b_BDVSA!Q1416),"")</f>
        <v/>
      </c>
      <c r="R1416" s="125" t="str">
        <f>IF(AND(b_BDVSA!Q1416&lt;&gt;"",b_BDVSA!Q1416&lt;&gt;0)=TRUE,IF(b_BDVSA!Q1416&gt;0,"D","A"),"")</f>
        <v/>
      </c>
      <c r="S1416" s="125" t="str">
        <f>IF(b_BDVSA!R1416&lt;&gt;"",ABS(b_BDVSA!R1416),"")</f>
        <v/>
      </c>
      <c r="T1416" s="125" t="str">
        <f>IF(AND(b_BDVSA!R1416&lt;&gt;"",b_BDVSA!R1416&lt;&gt;0)=TRUE,IF(b_BDVSA!R1416&gt;0,"D","A"),"")</f>
        <v/>
      </c>
      <c r="U1416" s="126" t="str">
        <f>IF(b_BDVSA!S1416&lt;&gt;"",ABS(b_BDVSA!S1416),"")</f>
        <v/>
      </c>
      <c r="V1416" s="125" t="str">
        <f>IF(b_BDVSA!V1416&lt;&gt;"",ABS(b_BDVSA!V1416),"")</f>
        <v/>
      </c>
      <c r="W1416" s="125" t="str">
        <f>IF(AND(b_BDVSA!V1416&lt;&gt;"",b_BDVSA!V1416&lt;&gt;0)=TRUE,IF(b_BDVSA!V1416&gt;0,"D","A"),"")</f>
        <v/>
      </c>
      <c r="X1416" s="125" t="str">
        <f>IF(b_BDVSA!W1416&lt;&gt;"",ABS(b_BDVSA!W1416),"")</f>
        <v/>
      </c>
      <c r="Y1416" s="125" t="str">
        <f>IF(AND(b_BDVSA!W1416&lt;&gt;"",b_BDVSA!W1416&lt;&gt;0)=TRUE,IF(b_BDVSA!W1416&gt;0,"D","A"),"")</f>
        <v/>
      </c>
      <c r="Z1416" s="126" t="str">
        <f>IF(b_BDVSA!X1416&lt;&gt;"",ABS(b_BDVSA!X1416),"")</f>
        <v/>
      </c>
    </row>
    <row r="1417" spans="1:26">
      <c r="A1417" s="117" t="str">
        <f>IF(dati_pdc!A1413&lt;&gt;"",IF(dati_pdc!D1413=1,RIGHT(dati_pdc!A1413,dati_pdc!E1413),dati_pdc!A1413),"")</f>
        <v/>
      </c>
      <c r="B1417" s="117" t="str">
        <f>IF(dati_pdc!B1413&lt;&gt;"",dati_pdc!B1413,"")</f>
        <v/>
      </c>
      <c r="C1417" s="117" t="str">
        <f>IF(dati_pdc!C1413&lt;&gt;"",dati_pdc!C1413,"")</f>
        <v/>
      </c>
      <c r="D1417" s="117" t="str">
        <f>IF(dati_pdc!D1413&lt;&gt;"",dati_pdc!D1413,"")</f>
        <v/>
      </c>
      <c r="E1417" s="125" t="str">
        <f>IF(b_BDVSA!F1417&lt;&gt;"",ABS(b_BDVSA!F1417),"")</f>
        <v/>
      </c>
      <c r="F1417" s="125" t="str">
        <f>IF(AND(b_BDVSA!F1417&lt;&gt;"",b_BDVSA!F1417&lt;&gt;0)=TRUE,IF(b_BDVSA!F1417&gt;0,"D","A"),"")</f>
        <v/>
      </c>
      <c r="G1417" s="125" t="str">
        <f>IF(b_BDVSA!G1417&lt;&gt;"",ABS(b_BDVSA!G1417),"")</f>
        <v/>
      </c>
      <c r="H1417" s="125" t="str">
        <f>IF(AND(b_BDVSA!G1417&lt;&gt;"",b_BDVSA!G1417&lt;&gt;0)=TRUE,IF(b_BDVSA!G1417&gt;0,"D","A"),"")</f>
        <v/>
      </c>
      <c r="I1417" s="125" t="str">
        <f>IF(b_BDVSA!H1417&lt;&gt;"",ABS(b_BDVSA!H1417),"")</f>
        <v/>
      </c>
      <c r="J1417" s="125" t="str">
        <f>IF(AND(b_BDVSA!H1417&lt;&gt;"",b_BDVSA!H1417&lt;&gt;0)=TRUE,IF(b_BDVSA!H1417&gt;0,"D","A"),"")</f>
        <v/>
      </c>
      <c r="K1417" s="126" t="str">
        <f>IF(b_BDVSA!I1417&lt;&gt;"",ABS(b_BDVSA!I1417),"")</f>
        <v/>
      </c>
      <c r="L1417" s="125" t="str">
        <f>IF(b_BDVSA!L1417&lt;&gt;"",ABS(b_BDVSA!L1417),"")</f>
        <v/>
      </c>
      <c r="M1417" s="125" t="str">
        <f>IF(AND(b_BDVSA!L1417&lt;&gt;"",b_BDVSA!L1417&lt;&gt;0)=TRUE,IF(b_BDVSA!L1417&gt;0,"D","A"),"")</f>
        <v/>
      </c>
      <c r="N1417" s="125" t="str">
        <f>IF(b_BDVSA!M1417&lt;&gt;"",ABS(b_BDVSA!M1417),"")</f>
        <v/>
      </c>
      <c r="O1417" s="125" t="str">
        <f>IF(AND(b_BDVSA!M1417&lt;&gt;"",b_BDVSA!M1417&lt;&gt;0)=TRUE,IF(b_BDVSA!M1417&gt;0,"D","A"),"")</f>
        <v/>
      </c>
      <c r="P1417" s="126" t="str">
        <f>IF(b_BDVSA!N1417&lt;&gt;"",ABS(b_BDVSA!N1417),"")</f>
        <v/>
      </c>
      <c r="Q1417" s="125" t="str">
        <f>IF(b_BDVSA!Q1417&lt;&gt;"",ABS(b_BDVSA!Q1417),"")</f>
        <v/>
      </c>
      <c r="R1417" s="125" t="str">
        <f>IF(AND(b_BDVSA!Q1417&lt;&gt;"",b_BDVSA!Q1417&lt;&gt;0)=TRUE,IF(b_BDVSA!Q1417&gt;0,"D","A"),"")</f>
        <v/>
      </c>
      <c r="S1417" s="125" t="str">
        <f>IF(b_BDVSA!R1417&lt;&gt;"",ABS(b_BDVSA!R1417),"")</f>
        <v/>
      </c>
      <c r="T1417" s="125" t="str">
        <f>IF(AND(b_BDVSA!R1417&lt;&gt;"",b_BDVSA!R1417&lt;&gt;0)=TRUE,IF(b_BDVSA!R1417&gt;0,"D","A"),"")</f>
        <v/>
      </c>
      <c r="U1417" s="126" t="str">
        <f>IF(b_BDVSA!S1417&lt;&gt;"",ABS(b_BDVSA!S1417),"")</f>
        <v/>
      </c>
      <c r="V1417" s="125" t="str">
        <f>IF(b_BDVSA!V1417&lt;&gt;"",ABS(b_BDVSA!V1417),"")</f>
        <v/>
      </c>
      <c r="W1417" s="125" t="str">
        <f>IF(AND(b_BDVSA!V1417&lt;&gt;"",b_BDVSA!V1417&lt;&gt;0)=TRUE,IF(b_BDVSA!V1417&gt;0,"D","A"),"")</f>
        <v/>
      </c>
      <c r="X1417" s="125" t="str">
        <f>IF(b_BDVSA!W1417&lt;&gt;"",ABS(b_BDVSA!W1417),"")</f>
        <v/>
      </c>
      <c r="Y1417" s="125" t="str">
        <f>IF(AND(b_BDVSA!W1417&lt;&gt;"",b_BDVSA!W1417&lt;&gt;0)=TRUE,IF(b_BDVSA!W1417&gt;0,"D","A"),"")</f>
        <v/>
      </c>
      <c r="Z1417" s="126" t="str">
        <f>IF(b_BDVSA!X1417&lt;&gt;"",ABS(b_BDVSA!X1417),"")</f>
        <v/>
      </c>
    </row>
    <row r="1418" spans="1:26">
      <c r="A1418" s="117" t="str">
        <f>IF(dati_pdc!A1414&lt;&gt;"",IF(dati_pdc!D1414=1,RIGHT(dati_pdc!A1414,dati_pdc!E1414),dati_pdc!A1414),"")</f>
        <v/>
      </c>
      <c r="B1418" s="117" t="str">
        <f>IF(dati_pdc!B1414&lt;&gt;"",dati_pdc!B1414,"")</f>
        <v/>
      </c>
      <c r="C1418" s="117" t="str">
        <f>IF(dati_pdc!C1414&lt;&gt;"",dati_pdc!C1414,"")</f>
        <v/>
      </c>
      <c r="D1418" s="117" t="str">
        <f>IF(dati_pdc!D1414&lt;&gt;"",dati_pdc!D1414,"")</f>
        <v/>
      </c>
      <c r="E1418" s="125" t="str">
        <f>IF(b_BDVSA!F1418&lt;&gt;"",ABS(b_BDVSA!F1418),"")</f>
        <v/>
      </c>
      <c r="F1418" s="125" t="str">
        <f>IF(AND(b_BDVSA!F1418&lt;&gt;"",b_BDVSA!F1418&lt;&gt;0)=TRUE,IF(b_BDVSA!F1418&gt;0,"D","A"),"")</f>
        <v/>
      </c>
      <c r="G1418" s="125" t="str">
        <f>IF(b_BDVSA!G1418&lt;&gt;"",ABS(b_BDVSA!G1418),"")</f>
        <v/>
      </c>
      <c r="H1418" s="125" t="str">
        <f>IF(AND(b_BDVSA!G1418&lt;&gt;"",b_BDVSA!G1418&lt;&gt;0)=TRUE,IF(b_BDVSA!G1418&gt;0,"D","A"),"")</f>
        <v/>
      </c>
      <c r="I1418" s="125" t="str">
        <f>IF(b_BDVSA!H1418&lt;&gt;"",ABS(b_BDVSA!H1418),"")</f>
        <v/>
      </c>
      <c r="J1418" s="125" t="str">
        <f>IF(AND(b_BDVSA!H1418&lt;&gt;"",b_BDVSA!H1418&lt;&gt;0)=TRUE,IF(b_BDVSA!H1418&gt;0,"D","A"),"")</f>
        <v/>
      </c>
      <c r="K1418" s="126" t="str">
        <f>IF(b_BDVSA!I1418&lt;&gt;"",ABS(b_BDVSA!I1418),"")</f>
        <v/>
      </c>
      <c r="L1418" s="125" t="str">
        <f>IF(b_BDVSA!L1418&lt;&gt;"",ABS(b_BDVSA!L1418),"")</f>
        <v/>
      </c>
      <c r="M1418" s="125" t="str">
        <f>IF(AND(b_BDVSA!L1418&lt;&gt;"",b_BDVSA!L1418&lt;&gt;0)=TRUE,IF(b_BDVSA!L1418&gt;0,"D","A"),"")</f>
        <v/>
      </c>
      <c r="N1418" s="125" t="str">
        <f>IF(b_BDVSA!M1418&lt;&gt;"",ABS(b_BDVSA!M1418),"")</f>
        <v/>
      </c>
      <c r="O1418" s="125" t="str">
        <f>IF(AND(b_BDVSA!M1418&lt;&gt;"",b_BDVSA!M1418&lt;&gt;0)=TRUE,IF(b_BDVSA!M1418&gt;0,"D","A"),"")</f>
        <v/>
      </c>
      <c r="P1418" s="126" t="str">
        <f>IF(b_BDVSA!N1418&lt;&gt;"",ABS(b_BDVSA!N1418),"")</f>
        <v/>
      </c>
      <c r="Q1418" s="125" t="str">
        <f>IF(b_BDVSA!Q1418&lt;&gt;"",ABS(b_BDVSA!Q1418),"")</f>
        <v/>
      </c>
      <c r="R1418" s="125" t="str">
        <f>IF(AND(b_BDVSA!Q1418&lt;&gt;"",b_BDVSA!Q1418&lt;&gt;0)=TRUE,IF(b_BDVSA!Q1418&gt;0,"D","A"),"")</f>
        <v/>
      </c>
      <c r="S1418" s="125" t="str">
        <f>IF(b_BDVSA!R1418&lt;&gt;"",ABS(b_BDVSA!R1418),"")</f>
        <v/>
      </c>
      <c r="T1418" s="125" t="str">
        <f>IF(AND(b_BDVSA!R1418&lt;&gt;"",b_BDVSA!R1418&lt;&gt;0)=TRUE,IF(b_BDVSA!R1418&gt;0,"D","A"),"")</f>
        <v/>
      </c>
      <c r="U1418" s="126" t="str">
        <f>IF(b_BDVSA!S1418&lt;&gt;"",ABS(b_BDVSA!S1418),"")</f>
        <v/>
      </c>
      <c r="V1418" s="125" t="str">
        <f>IF(b_BDVSA!V1418&lt;&gt;"",ABS(b_BDVSA!V1418),"")</f>
        <v/>
      </c>
      <c r="W1418" s="125" t="str">
        <f>IF(AND(b_BDVSA!V1418&lt;&gt;"",b_BDVSA!V1418&lt;&gt;0)=TRUE,IF(b_BDVSA!V1418&gt;0,"D","A"),"")</f>
        <v/>
      </c>
      <c r="X1418" s="125" t="str">
        <f>IF(b_BDVSA!W1418&lt;&gt;"",ABS(b_BDVSA!W1418),"")</f>
        <v/>
      </c>
      <c r="Y1418" s="125" t="str">
        <f>IF(AND(b_BDVSA!W1418&lt;&gt;"",b_BDVSA!W1418&lt;&gt;0)=TRUE,IF(b_BDVSA!W1418&gt;0,"D","A"),"")</f>
        <v/>
      </c>
      <c r="Z1418" s="126" t="str">
        <f>IF(b_BDVSA!X1418&lt;&gt;"",ABS(b_BDVSA!X1418),"")</f>
        <v/>
      </c>
    </row>
    <row r="1419" spans="1:26">
      <c r="A1419" s="117" t="str">
        <f>IF(dati_pdc!A1415&lt;&gt;"",IF(dati_pdc!D1415=1,RIGHT(dati_pdc!A1415,dati_pdc!E1415),dati_pdc!A1415),"")</f>
        <v/>
      </c>
      <c r="B1419" s="117" t="str">
        <f>IF(dati_pdc!B1415&lt;&gt;"",dati_pdc!B1415,"")</f>
        <v/>
      </c>
      <c r="C1419" s="117" t="str">
        <f>IF(dati_pdc!C1415&lt;&gt;"",dati_pdc!C1415,"")</f>
        <v/>
      </c>
      <c r="D1419" s="117" t="str">
        <f>IF(dati_pdc!D1415&lt;&gt;"",dati_pdc!D1415,"")</f>
        <v/>
      </c>
      <c r="E1419" s="125" t="str">
        <f>IF(b_BDVSA!F1419&lt;&gt;"",ABS(b_BDVSA!F1419),"")</f>
        <v/>
      </c>
      <c r="F1419" s="125" t="str">
        <f>IF(AND(b_BDVSA!F1419&lt;&gt;"",b_BDVSA!F1419&lt;&gt;0)=TRUE,IF(b_BDVSA!F1419&gt;0,"D","A"),"")</f>
        <v/>
      </c>
      <c r="G1419" s="125" t="str">
        <f>IF(b_BDVSA!G1419&lt;&gt;"",ABS(b_BDVSA!G1419),"")</f>
        <v/>
      </c>
      <c r="H1419" s="125" t="str">
        <f>IF(AND(b_BDVSA!G1419&lt;&gt;"",b_BDVSA!G1419&lt;&gt;0)=TRUE,IF(b_BDVSA!G1419&gt;0,"D","A"),"")</f>
        <v/>
      </c>
      <c r="I1419" s="125" t="str">
        <f>IF(b_BDVSA!H1419&lt;&gt;"",ABS(b_BDVSA!H1419),"")</f>
        <v/>
      </c>
      <c r="J1419" s="125" t="str">
        <f>IF(AND(b_BDVSA!H1419&lt;&gt;"",b_BDVSA!H1419&lt;&gt;0)=TRUE,IF(b_BDVSA!H1419&gt;0,"D","A"),"")</f>
        <v/>
      </c>
      <c r="K1419" s="126" t="str">
        <f>IF(b_BDVSA!I1419&lt;&gt;"",ABS(b_BDVSA!I1419),"")</f>
        <v/>
      </c>
      <c r="L1419" s="125" t="str">
        <f>IF(b_BDVSA!L1419&lt;&gt;"",ABS(b_BDVSA!L1419),"")</f>
        <v/>
      </c>
      <c r="M1419" s="125" t="str">
        <f>IF(AND(b_BDVSA!L1419&lt;&gt;"",b_BDVSA!L1419&lt;&gt;0)=TRUE,IF(b_BDVSA!L1419&gt;0,"D","A"),"")</f>
        <v/>
      </c>
      <c r="N1419" s="125" t="str">
        <f>IF(b_BDVSA!M1419&lt;&gt;"",ABS(b_BDVSA!M1419),"")</f>
        <v/>
      </c>
      <c r="O1419" s="125" t="str">
        <f>IF(AND(b_BDVSA!M1419&lt;&gt;"",b_BDVSA!M1419&lt;&gt;0)=TRUE,IF(b_BDVSA!M1419&gt;0,"D","A"),"")</f>
        <v/>
      </c>
      <c r="P1419" s="126" t="str">
        <f>IF(b_BDVSA!N1419&lt;&gt;"",ABS(b_BDVSA!N1419),"")</f>
        <v/>
      </c>
      <c r="Q1419" s="125" t="str">
        <f>IF(b_BDVSA!Q1419&lt;&gt;"",ABS(b_BDVSA!Q1419),"")</f>
        <v/>
      </c>
      <c r="R1419" s="125" t="str">
        <f>IF(AND(b_BDVSA!Q1419&lt;&gt;"",b_BDVSA!Q1419&lt;&gt;0)=TRUE,IF(b_BDVSA!Q1419&gt;0,"D","A"),"")</f>
        <v/>
      </c>
      <c r="S1419" s="125" t="str">
        <f>IF(b_BDVSA!R1419&lt;&gt;"",ABS(b_BDVSA!R1419),"")</f>
        <v/>
      </c>
      <c r="T1419" s="125" t="str">
        <f>IF(AND(b_BDVSA!R1419&lt;&gt;"",b_BDVSA!R1419&lt;&gt;0)=TRUE,IF(b_BDVSA!R1419&gt;0,"D","A"),"")</f>
        <v/>
      </c>
      <c r="U1419" s="126" t="str">
        <f>IF(b_BDVSA!S1419&lt;&gt;"",ABS(b_BDVSA!S1419),"")</f>
        <v/>
      </c>
      <c r="V1419" s="125" t="str">
        <f>IF(b_BDVSA!V1419&lt;&gt;"",ABS(b_BDVSA!V1419),"")</f>
        <v/>
      </c>
      <c r="W1419" s="125" t="str">
        <f>IF(AND(b_BDVSA!V1419&lt;&gt;"",b_BDVSA!V1419&lt;&gt;0)=TRUE,IF(b_BDVSA!V1419&gt;0,"D","A"),"")</f>
        <v/>
      </c>
      <c r="X1419" s="125" t="str">
        <f>IF(b_BDVSA!W1419&lt;&gt;"",ABS(b_BDVSA!W1419),"")</f>
        <v/>
      </c>
      <c r="Y1419" s="125" t="str">
        <f>IF(AND(b_BDVSA!W1419&lt;&gt;"",b_BDVSA!W1419&lt;&gt;0)=TRUE,IF(b_BDVSA!W1419&gt;0,"D","A"),"")</f>
        <v/>
      </c>
      <c r="Z1419" s="126" t="str">
        <f>IF(b_BDVSA!X1419&lt;&gt;"",ABS(b_BDVSA!X1419),"")</f>
        <v/>
      </c>
    </row>
    <row r="1420" spans="1:26">
      <c r="A1420" s="117" t="str">
        <f>IF(dati_pdc!A1416&lt;&gt;"",IF(dati_pdc!D1416=1,RIGHT(dati_pdc!A1416,dati_pdc!E1416),dati_pdc!A1416),"")</f>
        <v/>
      </c>
      <c r="B1420" s="117" t="str">
        <f>IF(dati_pdc!B1416&lt;&gt;"",dati_pdc!B1416,"")</f>
        <v/>
      </c>
      <c r="C1420" s="117" t="str">
        <f>IF(dati_pdc!C1416&lt;&gt;"",dati_pdc!C1416,"")</f>
        <v/>
      </c>
      <c r="D1420" s="117" t="str">
        <f>IF(dati_pdc!D1416&lt;&gt;"",dati_pdc!D1416,"")</f>
        <v/>
      </c>
      <c r="E1420" s="125" t="str">
        <f>IF(b_BDVSA!F1420&lt;&gt;"",ABS(b_BDVSA!F1420),"")</f>
        <v/>
      </c>
      <c r="F1420" s="125" t="str">
        <f>IF(AND(b_BDVSA!F1420&lt;&gt;"",b_BDVSA!F1420&lt;&gt;0)=TRUE,IF(b_BDVSA!F1420&gt;0,"D","A"),"")</f>
        <v/>
      </c>
      <c r="G1420" s="125" t="str">
        <f>IF(b_BDVSA!G1420&lt;&gt;"",ABS(b_BDVSA!G1420),"")</f>
        <v/>
      </c>
      <c r="H1420" s="125" t="str">
        <f>IF(AND(b_BDVSA!G1420&lt;&gt;"",b_BDVSA!G1420&lt;&gt;0)=TRUE,IF(b_BDVSA!G1420&gt;0,"D","A"),"")</f>
        <v/>
      </c>
      <c r="I1420" s="125" t="str">
        <f>IF(b_BDVSA!H1420&lt;&gt;"",ABS(b_BDVSA!H1420),"")</f>
        <v/>
      </c>
      <c r="J1420" s="125" t="str">
        <f>IF(AND(b_BDVSA!H1420&lt;&gt;"",b_BDVSA!H1420&lt;&gt;0)=TRUE,IF(b_BDVSA!H1420&gt;0,"D","A"),"")</f>
        <v/>
      </c>
      <c r="K1420" s="126" t="str">
        <f>IF(b_BDVSA!I1420&lt;&gt;"",ABS(b_BDVSA!I1420),"")</f>
        <v/>
      </c>
      <c r="L1420" s="125" t="str">
        <f>IF(b_BDVSA!L1420&lt;&gt;"",ABS(b_BDVSA!L1420),"")</f>
        <v/>
      </c>
      <c r="M1420" s="125" t="str">
        <f>IF(AND(b_BDVSA!L1420&lt;&gt;"",b_BDVSA!L1420&lt;&gt;0)=TRUE,IF(b_BDVSA!L1420&gt;0,"D","A"),"")</f>
        <v/>
      </c>
      <c r="N1420" s="125" t="str">
        <f>IF(b_BDVSA!M1420&lt;&gt;"",ABS(b_BDVSA!M1420),"")</f>
        <v/>
      </c>
      <c r="O1420" s="125" t="str">
        <f>IF(AND(b_BDVSA!M1420&lt;&gt;"",b_BDVSA!M1420&lt;&gt;0)=TRUE,IF(b_BDVSA!M1420&gt;0,"D","A"),"")</f>
        <v/>
      </c>
      <c r="P1420" s="126" t="str">
        <f>IF(b_BDVSA!N1420&lt;&gt;"",ABS(b_BDVSA!N1420),"")</f>
        <v/>
      </c>
      <c r="Q1420" s="125" t="str">
        <f>IF(b_BDVSA!Q1420&lt;&gt;"",ABS(b_BDVSA!Q1420),"")</f>
        <v/>
      </c>
      <c r="R1420" s="125" t="str">
        <f>IF(AND(b_BDVSA!Q1420&lt;&gt;"",b_BDVSA!Q1420&lt;&gt;0)=TRUE,IF(b_BDVSA!Q1420&gt;0,"D","A"),"")</f>
        <v/>
      </c>
      <c r="S1420" s="125" t="str">
        <f>IF(b_BDVSA!R1420&lt;&gt;"",ABS(b_BDVSA!R1420),"")</f>
        <v/>
      </c>
      <c r="T1420" s="125" t="str">
        <f>IF(AND(b_BDVSA!R1420&lt;&gt;"",b_BDVSA!R1420&lt;&gt;0)=TRUE,IF(b_BDVSA!R1420&gt;0,"D","A"),"")</f>
        <v/>
      </c>
      <c r="U1420" s="126" t="str">
        <f>IF(b_BDVSA!S1420&lt;&gt;"",ABS(b_BDVSA!S1420),"")</f>
        <v/>
      </c>
      <c r="V1420" s="125" t="str">
        <f>IF(b_BDVSA!V1420&lt;&gt;"",ABS(b_BDVSA!V1420),"")</f>
        <v/>
      </c>
      <c r="W1420" s="125" t="str">
        <f>IF(AND(b_BDVSA!V1420&lt;&gt;"",b_BDVSA!V1420&lt;&gt;0)=TRUE,IF(b_BDVSA!V1420&gt;0,"D","A"),"")</f>
        <v/>
      </c>
      <c r="X1420" s="125" t="str">
        <f>IF(b_BDVSA!W1420&lt;&gt;"",ABS(b_BDVSA!W1420),"")</f>
        <v/>
      </c>
      <c r="Y1420" s="125" t="str">
        <f>IF(AND(b_BDVSA!W1420&lt;&gt;"",b_BDVSA!W1420&lt;&gt;0)=TRUE,IF(b_BDVSA!W1420&gt;0,"D","A"),"")</f>
        <v/>
      </c>
      <c r="Z1420" s="126" t="str">
        <f>IF(b_BDVSA!X1420&lt;&gt;"",ABS(b_BDVSA!X1420),"")</f>
        <v/>
      </c>
    </row>
    <row r="1421" spans="1:26">
      <c r="A1421" s="117" t="str">
        <f>IF(dati_pdc!A1417&lt;&gt;"",IF(dati_pdc!D1417=1,RIGHT(dati_pdc!A1417,dati_pdc!E1417),dati_pdc!A1417),"")</f>
        <v/>
      </c>
      <c r="B1421" s="117" t="str">
        <f>IF(dati_pdc!B1417&lt;&gt;"",dati_pdc!B1417,"")</f>
        <v/>
      </c>
      <c r="C1421" s="117" t="str">
        <f>IF(dati_pdc!C1417&lt;&gt;"",dati_pdc!C1417,"")</f>
        <v/>
      </c>
      <c r="D1421" s="117" t="str">
        <f>IF(dati_pdc!D1417&lt;&gt;"",dati_pdc!D1417,"")</f>
        <v/>
      </c>
      <c r="E1421" s="125" t="str">
        <f>IF(b_BDVSA!F1421&lt;&gt;"",ABS(b_BDVSA!F1421),"")</f>
        <v/>
      </c>
      <c r="F1421" s="125" t="str">
        <f>IF(AND(b_BDVSA!F1421&lt;&gt;"",b_BDVSA!F1421&lt;&gt;0)=TRUE,IF(b_BDVSA!F1421&gt;0,"D","A"),"")</f>
        <v/>
      </c>
      <c r="G1421" s="125" t="str">
        <f>IF(b_BDVSA!G1421&lt;&gt;"",ABS(b_BDVSA!G1421),"")</f>
        <v/>
      </c>
      <c r="H1421" s="125" t="str">
        <f>IF(AND(b_BDVSA!G1421&lt;&gt;"",b_BDVSA!G1421&lt;&gt;0)=TRUE,IF(b_BDVSA!G1421&gt;0,"D","A"),"")</f>
        <v/>
      </c>
      <c r="I1421" s="125" t="str">
        <f>IF(b_BDVSA!H1421&lt;&gt;"",ABS(b_BDVSA!H1421),"")</f>
        <v/>
      </c>
      <c r="J1421" s="125" t="str">
        <f>IF(AND(b_BDVSA!H1421&lt;&gt;"",b_BDVSA!H1421&lt;&gt;0)=TRUE,IF(b_BDVSA!H1421&gt;0,"D","A"),"")</f>
        <v/>
      </c>
      <c r="K1421" s="126" t="str">
        <f>IF(b_BDVSA!I1421&lt;&gt;"",ABS(b_BDVSA!I1421),"")</f>
        <v/>
      </c>
      <c r="L1421" s="125" t="str">
        <f>IF(b_BDVSA!L1421&lt;&gt;"",ABS(b_BDVSA!L1421),"")</f>
        <v/>
      </c>
      <c r="M1421" s="125" t="str">
        <f>IF(AND(b_BDVSA!L1421&lt;&gt;"",b_BDVSA!L1421&lt;&gt;0)=TRUE,IF(b_BDVSA!L1421&gt;0,"D","A"),"")</f>
        <v/>
      </c>
      <c r="N1421" s="125" t="str">
        <f>IF(b_BDVSA!M1421&lt;&gt;"",ABS(b_BDVSA!M1421),"")</f>
        <v/>
      </c>
      <c r="O1421" s="125" t="str">
        <f>IF(AND(b_BDVSA!M1421&lt;&gt;"",b_BDVSA!M1421&lt;&gt;0)=TRUE,IF(b_BDVSA!M1421&gt;0,"D","A"),"")</f>
        <v/>
      </c>
      <c r="P1421" s="126" t="str">
        <f>IF(b_BDVSA!N1421&lt;&gt;"",ABS(b_BDVSA!N1421),"")</f>
        <v/>
      </c>
      <c r="Q1421" s="125" t="str">
        <f>IF(b_BDVSA!Q1421&lt;&gt;"",ABS(b_BDVSA!Q1421),"")</f>
        <v/>
      </c>
      <c r="R1421" s="125" t="str">
        <f>IF(AND(b_BDVSA!Q1421&lt;&gt;"",b_BDVSA!Q1421&lt;&gt;0)=TRUE,IF(b_BDVSA!Q1421&gt;0,"D","A"),"")</f>
        <v/>
      </c>
      <c r="S1421" s="125" t="str">
        <f>IF(b_BDVSA!R1421&lt;&gt;"",ABS(b_BDVSA!R1421),"")</f>
        <v/>
      </c>
      <c r="T1421" s="125" t="str">
        <f>IF(AND(b_BDVSA!R1421&lt;&gt;"",b_BDVSA!R1421&lt;&gt;0)=TRUE,IF(b_BDVSA!R1421&gt;0,"D","A"),"")</f>
        <v/>
      </c>
      <c r="U1421" s="126" t="str">
        <f>IF(b_BDVSA!S1421&lt;&gt;"",ABS(b_BDVSA!S1421),"")</f>
        <v/>
      </c>
      <c r="V1421" s="125" t="str">
        <f>IF(b_BDVSA!V1421&lt;&gt;"",ABS(b_BDVSA!V1421),"")</f>
        <v/>
      </c>
      <c r="W1421" s="125" t="str">
        <f>IF(AND(b_BDVSA!V1421&lt;&gt;"",b_BDVSA!V1421&lt;&gt;0)=TRUE,IF(b_BDVSA!V1421&gt;0,"D","A"),"")</f>
        <v/>
      </c>
      <c r="X1421" s="125" t="str">
        <f>IF(b_BDVSA!W1421&lt;&gt;"",ABS(b_BDVSA!W1421),"")</f>
        <v/>
      </c>
      <c r="Y1421" s="125" t="str">
        <f>IF(AND(b_BDVSA!W1421&lt;&gt;"",b_BDVSA!W1421&lt;&gt;0)=TRUE,IF(b_BDVSA!W1421&gt;0,"D","A"),"")</f>
        <v/>
      </c>
      <c r="Z1421" s="126" t="str">
        <f>IF(b_BDVSA!X1421&lt;&gt;"",ABS(b_BDVSA!X1421),"")</f>
        <v/>
      </c>
    </row>
    <row r="1422" spans="1:26">
      <c r="A1422" s="117" t="str">
        <f>IF(dati_pdc!A1418&lt;&gt;"",IF(dati_pdc!D1418=1,RIGHT(dati_pdc!A1418,dati_pdc!E1418),dati_pdc!A1418),"")</f>
        <v/>
      </c>
      <c r="B1422" s="117" t="str">
        <f>IF(dati_pdc!B1418&lt;&gt;"",dati_pdc!B1418,"")</f>
        <v/>
      </c>
      <c r="C1422" s="117" t="str">
        <f>IF(dati_pdc!C1418&lt;&gt;"",dati_pdc!C1418,"")</f>
        <v/>
      </c>
      <c r="D1422" s="117" t="str">
        <f>IF(dati_pdc!D1418&lt;&gt;"",dati_pdc!D1418,"")</f>
        <v/>
      </c>
      <c r="E1422" s="125" t="str">
        <f>IF(b_BDVSA!F1422&lt;&gt;"",ABS(b_BDVSA!F1422),"")</f>
        <v/>
      </c>
      <c r="F1422" s="125" t="str">
        <f>IF(AND(b_BDVSA!F1422&lt;&gt;"",b_BDVSA!F1422&lt;&gt;0)=TRUE,IF(b_BDVSA!F1422&gt;0,"D","A"),"")</f>
        <v/>
      </c>
      <c r="G1422" s="125" t="str">
        <f>IF(b_BDVSA!G1422&lt;&gt;"",ABS(b_BDVSA!G1422),"")</f>
        <v/>
      </c>
      <c r="H1422" s="125" t="str">
        <f>IF(AND(b_BDVSA!G1422&lt;&gt;"",b_BDVSA!G1422&lt;&gt;0)=TRUE,IF(b_BDVSA!G1422&gt;0,"D","A"),"")</f>
        <v/>
      </c>
      <c r="I1422" s="125" t="str">
        <f>IF(b_BDVSA!H1422&lt;&gt;"",ABS(b_BDVSA!H1422),"")</f>
        <v/>
      </c>
      <c r="J1422" s="125" t="str">
        <f>IF(AND(b_BDVSA!H1422&lt;&gt;"",b_BDVSA!H1422&lt;&gt;0)=TRUE,IF(b_BDVSA!H1422&gt;0,"D","A"),"")</f>
        <v/>
      </c>
      <c r="K1422" s="126" t="str">
        <f>IF(b_BDVSA!I1422&lt;&gt;"",ABS(b_BDVSA!I1422),"")</f>
        <v/>
      </c>
      <c r="L1422" s="125" t="str">
        <f>IF(b_BDVSA!L1422&lt;&gt;"",ABS(b_BDVSA!L1422),"")</f>
        <v/>
      </c>
      <c r="M1422" s="125" t="str">
        <f>IF(AND(b_BDVSA!L1422&lt;&gt;"",b_BDVSA!L1422&lt;&gt;0)=TRUE,IF(b_BDVSA!L1422&gt;0,"D","A"),"")</f>
        <v/>
      </c>
      <c r="N1422" s="125" t="str">
        <f>IF(b_BDVSA!M1422&lt;&gt;"",ABS(b_BDVSA!M1422),"")</f>
        <v/>
      </c>
      <c r="O1422" s="125" t="str">
        <f>IF(AND(b_BDVSA!M1422&lt;&gt;"",b_BDVSA!M1422&lt;&gt;0)=TRUE,IF(b_BDVSA!M1422&gt;0,"D","A"),"")</f>
        <v/>
      </c>
      <c r="P1422" s="126" t="str">
        <f>IF(b_BDVSA!N1422&lt;&gt;"",ABS(b_BDVSA!N1422),"")</f>
        <v/>
      </c>
      <c r="Q1422" s="125" t="str">
        <f>IF(b_BDVSA!Q1422&lt;&gt;"",ABS(b_BDVSA!Q1422),"")</f>
        <v/>
      </c>
      <c r="R1422" s="125" t="str">
        <f>IF(AND(b_BDVSA!Q1422&lt;&gt;"",b_BDVSA!Q1422&lt;&gt;0)=TRUE,IF(b_BDVSA!Q1422&gt;0,"D","A"),"")</f>
        <v/>
      </c>
      <c r="S1422" s="125" t="str">
        <f>IF(b_BDVSA!R1422&lt;&gt;"",ABS(b_BDVSA!R1422),"")</f>
        <v/>
      </c>
      <c r="T1422" s="125" t="str">
        <f>IF(AND(b_BDVSA!R1422&lt;&gt;"",b_BDVSA!R1422&lt;&gt;0)=TRUE,IF(b_BDVSA!R1422&gt;0,"D","A"),"")</f>
        <v/>
      </c>
      <c r="U1422" s="126" t="str">
        <f>IF(b_BDVSA!S1422&lt;&gt;"",ABS(b_BDVSA!S1422),"")</f>
        <v/>
      </c>
      <c r="V1422" s="125" t="str">
        <f>IF(b_BDVSA!V1422&lt;&gt;"",ABS(b_BDVSA!V1422),"")</f>
        <v/>
      </c>
      <c r="W1422" s="125" t="str">
        <f>IF(AND(b_BDVSA!V1422&lt;&gt;"",b_BDVSA!V1422&lt;&gt;0)=TRUE,IF(b_BDVSA!V1422&gt;0,"D","A"),"")</f>
        <v/>
      </c>
      <c r="X1422" s="125" t="str">
        <f>IF(b_BDVSA!W1422&lt;&gt;"",ABS(b_BDVSA!W1422),"")</f>
        <v/>
      </c>
      <c r="Y1422" s="125" t="str">
        <f>IF(AND(b_BDVSA!W1422&lt;&gt;"",b_BDVSA!W1422&lt;&gt;0)=TRUE,IF(b_BDVSA!W1422&gt;0,"D","A"),"")</f>
        <v/>
      </c>
      <c r="Z1422" s="126" t="str">
        <f>IF(b_BDVSA!X1422&lt;&gt;"",ABS(b_BDVSA!X1422),"")</f>
        <v/>
      </c>
    </row>
    <row r="1423" spans="1:26">
      <c r="A1423" s="117" t="str">
        <f>IF(dati_pdc!A1419&lt;&gt;"",IF(dati_pdc!D1419=1,RIGHT(dati_pdc!A1419,dati_pdc!E1419),dati_pdc!A1419),"")</f>
        <v/>
      </c>
      <c r="B1423" s="117" t="str">
        <f>IF(dati_pdc!B1419&lt;&gt;"",dati_pdc!B1419,"")</f>
        <v/>
      </c>
      <c r="C1423" s="117" t="str">
        <f>IF(dati_pdc!C1419&lt;&gt;"",dati_pdc!C1419,"")</f>
        <v/>
      </c>
      <c r="D1423" s="117" t="str">
        <f>IF(dati_pdc!D1419&lt;&gt;"",dati_pdc!D1419,"")</f>
        <v/>
      </c>
      <c r="E1423" s="125" t="str">
        <f>IF(b_BDVSA!F1423&lt;&gt;"",ABS(b_BDVSA!F1423),"")</f>
        <v/>
      </c>
      <c r="F1423" s="125" t="str">
        <f>IF(AND(b_BDVSA!F1423&lt;&gt;"",b_BDVSA!F1423&lt;&gt;0)=TRUE,IF(b_BDVSA!F1423&gt;0,"D","A"),"")</f>
        <v/>
      </c>
      <c r="G1423" s="125" t="str">
        <f>IF(b_BDVSA!G1423&lt;&gt;"",ABS(b_BDVSA!G1423),"")</f>
        <v/>
      </c>
      <c r="H1423" s="125" t="str">
        <f>IF(AND(b_BDVSA!G1423&lt;&gt;"",b_BDVSA!G1423&lt;&gt;0)=TRUE,IF(b_BDVSA!G1423&gt;0,"D","A"),"")</f>
        <v/>
      </c>
      <c r="I1423" s="125" t="str">
        <f>IF(b_BDVSA!H1423&lt;&gt;"",ABS(b_BDVSA!H1423),"")</f>
        <v/>
      </c>
      <c r="J1423" s="125" t="str">
        <f>IF(AND(b_BDVSA!H1423&lt;&gt;"",b_BDVSA!H1423&lt;&gt;0)=TRUE,IF(b_BDVSA!H1423&gt;0,"D","A"),"")</f>
        <v/>
      </c>
      <c r="K1423" s="126" t="str">
        <f>IF(b_BDVSA!I1423&lt;&gt;"",ABS(b_BDVSA!I1423),"")</f>
        <v/>
      </c>
      <c r="L1423" s="125" t="str">
        <f>IF(b_BDVSA!L1423&lt;&gt;"",ABS(b_BDVSA!L1423),"")</f>
        <v/>
      </c>
      <c r="M1423" s="125" t="str">
        <f>IF(AND(b_BDVSA!L1423&lt;&gt;"",b_BDVSA!L1423&lt;&gt;0)=TRUE,IF(b_BDVSA!L1423&gt;0,"D","A"),"")</f>
        <v/>
      </c>
      <c r="N1423" s="125" t="str">
        <f>IF(b_BDVSA!M1423&lt;&gt;"",ABS(b_BDVSA!M1423),"")</f>
        <v/>
      </c>
      <c r="O1423" s="125" t="str">
        <f>IF(AND(b_BDVSA!M1423&lt;&gt;"",b_BDVSA!M1423&lt;&gt;0)=TRUE,IF(b_BDVSA!M1423&gt;0,"D","A"),"")</f>
        <v/>
      </c>
      <c r="P1423" s="126" t="str">
        <f>IF(b_BDVSA!N1423&lt;&gt;"",ABS(b_BDVSA!N1423),"")</f>
        <v/>
      </c>
      <c r="Q1423" s="125" t="str">
        <f>IF(b_BDVSA!Q1423&lt;&gt;"",ABS(b_BDVSA!Q1423),"")</f>
        <v/>
      </c>
      <c r="R1423" s="125" t="str">
        <f>IF(AND(b_BDVSA!Q1423&lt;&gt;"",b_BDVSA!Q1423&lt;&gt;0)=TRUE,IF(b_BDVSA!Q1423&gt;0,"D","A"),"")</f>
        <v/>
      </c>
      <c r="S1423" s="125" t="str">
        <f>IF(b_BDVSA!R1423&lt;&gt;"",ABS(b_BDVSA!R1423),"")</f>
        <v/>
      </c>
      <c r="T1423" s="125" t="str">
        <f>IF(AND(b_BDVSA!R1423&lt;&gt;"",b_BDVSA!R1423&lt;&gt;0)=TRUE,IF(b_BDVSA!R1423&gt;0,"D","A"),"")</f>
        <v/>
      </c>
      <c r="U1423" s="126" t="str">
        <f>IF(b_BDVSA!S1423&lt;&gt;"",ABS(b_BDVSA!S1423),"")</f>
        <v/>
      </c>
      <c r="V1423" s="125" t="str">
        <f>IF(b_BDVSA!V1423&lt;&gt;"",ABS(b_BDVSA!V1423),"")</f>
        <v/>
      </c>
      <c r="W1423" s="125" t="str">
        <f>IF(AND(b_BDVSA!V1423&lt;&gt;"",b_BDVSA!V1423&lt;&gt;0)=TRUE,IF(b_BDVSA!V1423&gt;0,"D","A"),"")</f>
        <v/>
      </c>
      <c r="X1423" s="125" t="str">
        <f>IF(b_BDVSA!W1423&lt;&gt;"",ABS(b_BDVSA!W1423),"")</f>
        <v/>
      </c>
      <c r="Y1423" s="125" t="str">
        <f>IF(AND(b_BDVSA!W1423&lt;&gt;"",b_BDVSA!W1423&lt;&gt;0)=TRUE,IF(b_BDVSA!W1423&gt;0,"D","A"),"")</f>
        <v/>
      </c>
      <c r="Z1423" s="126" t="str">
        <f>IF(b_BDVSA!X1423&lt;&gt;"",ABS(b_BDVSA!X1423),"")</f>
        <v/>
      </c>
    </row>
    <row r="1424" spans="1:26">
      <c r="A1424" s="117" t="str">
        <f>IF(dati_pdc!A1420&lt;&gt;"",IF(dati_pdc!D1420=1,RIGHT(dati_pdc!A1420,dati_pdc!E1420),dati_pdc!A1420),"")</f>
        <v/>
      </c>
      <c r="B1424" s="117" t="str">
        <f>IF(dati_pdc!B1420&lt;&gt;"",dati_pdc!B1420,"")</f>
        <v/>
      </c>
      <c r="C1424" s="117" t="str">
        <f>IF(dati_pdc!C1420&lt;&gt;"",dati_pdc!C1420,"")</f>
        <v/>
      </c>
      <c r="D1424" s="117" t="str">
        <f>IF(dati_pdc!D1420&lt;&gt;"",dati_pdc!D1420,"")</f>
        <v/>
      </c>
      <c r="E1424" s="125" t="str">
        <f>IF(b_BDVSA!F1424&lt;&gt;"",ABS(b_BDVSA!F1424),"")</f>
        <v/>
      </c>
      <c r="F1424" s="125" t="str">
        <f>IF(AND(b_BDVSA!F1424&lt;&gt;"",b_BDVSA!F1424&lt;&gt;0)=TRUE,IF(b_BDVSA!F1424&gt;0,"D","A"),"")</f>
        <v/>
      </c>
      <c r="G1424" s="125" t="str">
        <f>IF(b_BDVSA!G1424&lt;&gt;"",ABS(b_BDVSA!G1424),"")</f>
        <v/>
      </c>
      <c r="H1424" s="125" t="str">
        <f>IF(AND(b_BDVSA!G1424&lt;&gt;"",b_BDVSA!G1424&lt;&gt;0)=TRUE,IF(b_BDVSA!G1424&gt;0,"D","A"),"")</f>
        <v/>
      </c>
      <c r="I1424" s="125" t="str">
        <f>IF(b_BDVSA!H1424&lt;&gt;"",ABS(b_BDVSA!H1424),"")</f>
        <v/>
      </c>
      <c r="J1424" s="125" t="str">
        <f>IF(AND(b_BDVSA!H1424&lt;&gt;"",b_BDVSA!H1424&lt;&gt;0)=TRUE,IF(b_BDVSA!H1424&gt;0,"D","A"),"")</f>
        <v/>
      </c>
      <c r="K1424" s="126" t="str">
        <f>IF(b_BDVSA!I1424&lt;&gt;"",ABS(b_BDVSA!I1424),"")</f>
        <v/>
      </c>
      <c r="L1424" s="125" t="str">
        <f>IF(b_BDVSA!L1424&lt;&gt;"",ABS(b_BDVSA!L1424),"")</f>
        <v/>
      </c>
      <c r="M1424" s="125" t="str">
        <f>IF(AND(b_BDVSA!L1424&lt;&gt;"",b_BDVSA!L1424&lt;&gt;0)=TRUE,IF(b_BDVSA!L1424&gt;0,"D","A"),"")</f>
        <v/>
      </c>
      <c r="N1424" s="125" t="str">
        <f>IF(b_BDVSA!M1424&lt;&gt;"",ABS(b_BDVSA!M1424),"")</f>
        <v/>
      </c>
      <c r="O1424" s="125" t="str">
        <f>IF(AND(b_BDVSA!M1424&lt;&gt;"",b_BDVSA!M1424&lt;&gt;0)=TRUE,IF(b_BDVSA!M1424&gt;0,"D","A"),"")</f>
        <v/>
      </c>
      <c r="P1424" s="126" t="str">
        <f>IF(b_BDVSA!N1424&lt;&gt;"",ABS(b_BDVSA!N1424),"")</f>
        <v/>
      </c>
      <c r="Q1424" s="125" t="str">
        <f>IF(b_BDVSA!Q1424&lt;&gt;"",ABS(b_BDVSA!Q1424),"")</f>
        <v/>
      </c>
      <c r="R1424" s="125" t="str">
        <f>IF(AND(b_BDVSA!Q1424&lt;&gt;"",b_BDVSA!Q1424&lt;&gt;0)=TRUE,IF(b_BDVSA!Q1424&gt;0,"D","A"),"")</f>
        <v/>
      </c>
      <c r="S1424" s="125" t="str">
        <f>IF(b_BDVSA!R1424&lt;&gt;"",ABS(b_BDVSA!R1424),"")</f>
        <v/>
      </c>
      <c r="T1424" s="125" t="str">
        <f>IF(AND(b_BDVSA!R1424&lt;&gt;"",b_BDVSA!R1424&lt;&gt;0)=TRUE,IF(b_BDVSA!R1424&gt;0,"D","A"),"")</f>
        <v/>
      </c>
      <c r="U1424" s="126" t="str">
        <f>IF(b_BDVSA!S1424&lt;&gt;"",ABS(b_BDVSA!S1424),"")</f>
        <v/>
      </c>
      <c r="V1424" s="125" t="str">
        <f>IF(b_BDVSA!V1424&lt;&gt;"",ABS(b_BDVSA!V1424),"")</f>
        <v/>
      </c>
      <c r="W1424" s="125" t="str">
        <f>IF(AND(b_BDVSA!V1424&lt;&gt;"",b_BDVSA!V1424&lt;&gt;0)=TRUE,IF(b_BDVSA!V1424&gt;0,"D","A"),"")</f>
        <v/>
      </c>
      <c r="X1424" s="125" t="str">
        <f>IF(b_BDVSA!W1424&lt;&gt;"",ABS(b_BDVSA!W1424),"")</f>
        <v/>
      </c>
      <c r="Y1424" s="125" t="str">
        <f>IF(AND(b_BDVSA!W1424&lt;&gt;"",b_BDVSA!W1424&lt;&gt;0)=TRUE,IF(b_BDVSA!W1424&gt;0,"D","A"),"")</f>
        <v/>
      </c>
      <c r="Z1424" s="126" t="str">
        <f>IF(b_BDVSA!X1424&lt;&gt;"",ABS(b_BDVSA!X1424),"")</f>
        <v/>
      </c>
    </row>
    <row r="1425" spans="1:26">
      <c r="A1425" s="117" t="str">
        <f>IF(dati_pdc!A1421&lt;&gt;"",IF(dati_pdc!D1421=1,RIGHT(dati_pdc!A1421,dati_pdc!E1421),dati_pdc!A1421),"")</f>
        <v/>
      </c>
      <c r="B1425" s="117" t="str">
        <f>IF(dati_pdc!B1421&lt;&gt;"",dati_pdc!B1421,"")</f>
        <v/>
      </c>
      <c r="C1425" s="117" t="str">
        <f>IF(dati_pdc!C1421&lt;&gt;"",dati_pdc!C1421,"")</f>
        <v/>
      </c>
      <c r="D1425" s="117" t="str">
        <f>IF(dati_pdc!D1421&lt;&gt;"",dati_pdc!D1421,"")</f>
        <v/>
      </c>
      <c r="E1425" s="125" t="str">
        <f>IF(b_BDVSA!F1425&lt;&gt;"",ABS(b_BDVSA!F1425),"")</f>
        <v/>
      </c>
      <c r="F1425" s="125" t="str">
        <f>IF(AND(b_BDVSA!F1425&lt;&gt;"",b_BDVSA!F1425&lt;&gt;0)=TRUE,IF(b_BDVSA!F1425&gt;0,"D","A"),"")</f>
        <v/>
      </c>
      <c r="G1425" s="125" t="str">
        <f>IF(b_BDVSA!G1425&lt;&gt;"",ABS(b_BDVSA!G1425),"")</f>
        <v/>
      </c>
      <c r="H1425" s="125" t="str">
        <f>IF(AND(b_BDVSA!G1425&lt;&gt;"",b_BDVSA!G1425&lt;&gt;0)=TRUE,IF(b_BDVSA!G1425&gt;0,"D","A"),"")</f>
        <v/>
      </c>
      <c r="I1425" s="125" t="str">
        <f>IF(b_BDVSA!H1425&lt;&gt;"",ABS(b_BDVSA!H1425),"")</f>
        <v/>
      </c>
      <c r="J1425" s="125" t="str">
        <f>IF(AND(b_BDVSA!H1425&lt;&gt;"",b_BDVSA!H1425&lt;&gt;0)=TRUE,IF(b_BDVSA!H1425&gt;0,"D","A"),"")</f>
        <v/>
      </c>
      <c r="K1425" s="126" t="str">
        <f>IF(b_BDVSA!I1425&lt;&gt;"",ABS(b_BDVSA!I1425),"")</f>
        <v/>
      </c>
      <c r="L1425" s="125" t="str">
        <f>IF(b_BDVSA!L1425&lt;&gt;"",ABS(b_BDVSA!L1425),"")</f>
        <v/>
      </c>
      <c r="M1425" s="125" t="str">
        <f>IF(AND(b_BDVSA!L1425&lt;&gt;"",b_BDVSA!L1425&lt;&gt;0)=TRUE,IF(b_BDVSA!L1425&gt;0,"D","A"),"")</f>
        <v/>
      </c>
      <c r="N1425" s="125" t="str">
        <f>IF(b_BDVSA!M1425&lt;&gt;"",ABS(b_BDVSA!M1425),"")</f>
        <v/>
      </c>
      <c r="O1425" s="125" t="str">
        <f>IF(AND(b_BDVSA!M1425&lt;&gt;"",b_BDVSA!M1425&lt;&gt;0)=TRUE,IF(b_BDVSA!M1425&gt;0,"D","A"),"")</f>
        <v/>
      </c>
      <c r="P1425" s="126" t="str">
        <f>IF(b_BDVSA!N1425&lt;&gt;"",ABS(b_BDVSA!N1425),"")</f>
        <v/>
      </c>
      <c r="Q1425" s="125" t="str">
        <f>IF(b_BDVSA!Q1425&lt;&gt;"",ABS(b_BDVSA!Q1425),"")</f>
        <v/>
      </c>
      <c r="R1425" s="125" t="str">
        <f>IF(AND(b_BDVSA!Q1425&lt;&gt;"",b_BDVSA!Q1425&lt;&gt;0)=TRUE,IF(b_BDVSA!Q1425&gt;0,"D","A"),"")</f>
        <v/>
      </c>
      <c r="S1425" s="125" t="str">
        <f>IF(b_BDVSA!R1425&lt;&gt;"",ABS(b_BDVSA!R1425),"")</f>
        <v/>
      </c>
      <c r="T1425" s="125" t="str">
        <f>IF(AND(b_BDVSA!R1425&lt;&gt;"",b_BDVSA!R1425&lt;&gt;0)=TRUE,IF(b_BDVSA!R1425&gt;0,"D","A"),"")</f>
        <v/>
      </c>
      <c r="U1425" s="126" t="str">
        <f>IF(b_BDVSA!S1425&lt;&gt;"",ABS(b_BDVSA!S1425),"")</f>
        <v/>
      </c>
      <c r="V1425" s="125" t="str">
        <f>IF(b_BDVSA!V1425&lt;&gt;"",ABS(b_BDVSA!V1425),"")</f>
        <v/>
      </c>
      <c r="W1425" s="125" t="str">
        <f>IF(AND(b_BDVSA!V1425&lt;&gt;"",b_BDVSA!V1425&lt;&gt;0)=TRUE,IF(b_BDVSA!V1425&gt;0,"D","A"),"")</f>
        <v/>
      </c>
      <c r="X1425" s="125" t="str">
        <f>IF(b_BDVSA!W1425&lt;&gt;"",ABS(b_BDVSA!W1425),"")</f>
        <v/>
      </c>
      <c r="Y1425" s="125" t="str">
        <f>IF(AND(b_BDVSA!W1425&lt;&gt;"",b_BDVSA!W1425&lt;&gt;0)=TRUE,IF(b_BDVSA!W1425&gt;0,"D","A"),"")</f>
        <v/>
      </c>
      <c r="Z1425" s="126" t="str">
        <f>IF(b_BDVSA!X1425&lt;&gt;"",ABS(b_BDVSA!X1425),"")</f>
        <v/>
      </c>
    </row>
    <row r="1426" spans="1:26">
      <c r="A1426" s="117" t="str">
        <f>IF(dati_pdc!A1422&lt;&gt;"",IF(dati_pdc!D1422=1,RIGHT(dati_pdc!A1422,dati_pdc!E1422),dati_pdc!A1422),"")</f>
        <v/>
      </c>
      <c r="B1426" s="117" t="str">
        <f>IF(dati_pdc!B1422&lt;&gt;"",dati_pdc!B1422,"")</f>
        <v/>
      </c>
      <c r="C1426" s="117" t="str">
        <f>IF(dati_pdc!C1422&lt;&gt;"",dati_pdc!C1422,"")</f>
        <v/>
      </c>
      <c r="D1426" s="117" t="str">
        <f>IF(dati_pdc!D1422&lt;&gt;"",dati_pdc!D1422,"")</f>
        <v/>
      </c>
      <c r="E1426" s="125" t="str">
        <f>IF(b_BDVSA!F1426&lt;&gt;"",ABS(b_BDVSA!F1426),"")</f>
        <v/>
      </c>
      <c r="F1426" s="125" t="str">
        <f>IF(AND(b_BDVSA!F1426&lt;&gt;"",b_BDVSA!F1426&lt;&gt;0)=TRUE,IF(b_BDVSA!F1426&gt;0,"D","A"),"")</f>
        <v/>
      </c>
      <c r="G1426" s="125" t="str">
        <f>IF(b_BDVSA!G1426&lt;&gt;"",ABS(b_BDVSA!G1426),"")</f>
        <v/>
      </c>
      <c r="H1426" s="125" t="str">
        <f>IF(AND(b_BDVSA!G1426&lt;&gt;"",b_BDVSA!G1426&lt;&gt;0)=TRUE,IF(b_BDVSA!G1426&gt;0,"D","A"),"")</f>
        <v/>
      </c>
      <c r="I1426" s="125" t="str">
        <f>IF(b_BDVSA!H1426&lt;&gt;"",ABS(b_BDVSA!H1426),"")</f>
        <v/>
      </c>
      <c r="J1426" s="125" t="str">
        <f>IF(AND(b_BDVSA!H1426&lt;&gt;"",b_BDVSA!H1426&lt;&gt;0)=TRUE,IF(b_BDVSA!H1426&gt;0,"D","A"),"")</f>
        <v/>
      </c>
      <c r="K1426" s="126" t="str">
        <f>IF(b_BDVSA!I1426&lt;&gt;"",ABS(b_BDVSA!I1426),"")</f>
        <v/>
      </c>
      <c r="L1426" s="125" t="str">
        <f>IF(b_BDVSA!L1426&lt;&gt;"",ABS(b_BDVSA!L1426),"")</f>
        <v/>
      </c>
      <c r="M1426" s="125" t="str">
        <f>IF(AND(b_BDVSA!L1426&lt;&gt;"",b_BDVSA!L1426&lt;&gt;0)=TRUE,IF(b_BDVSA!L1426&gt;0,"D","A"),"")</f>
        <v/>
      </c>
      <c r="N1426" s="125" t="str">
        <f>IF(b_BDVSA!M1426&lt;&gt;"",ABS(b_BDVSA!M1426),"")</f>
        <v/>
      </c>
      <c r="O1426" s="125" t="str">
        <f>IF(AND(b_BDVSA!M1426&lt;&gt;"",b_BDVSA!M1426&lt;&gt;0)=TRUE,IF(b_BDVSA!M1426&gt;0,"D","A"),"")</f>
        <v/>
      </c>
      <c r="P1426" s="126" t="str">
        <f>IF(b_BDVSA!N1426&lt;&gt;"",ABS(b_BDVSA!N1426),"")</f>
        <v/>
      </c>
      <c r="Q1426" s="125" t="str">
        <f>IF(b_BDVSA!Q1426&lt;&gt;"",ABS(b_BDVSA!Q1426),"")</f>
        <v/>
      </c>
      <c r="R1426" s="125" t="str">
        <f>IF(AND(b_BDVSA!Q1426&lt;&gt;"",b_BDVSA!Q1426&lt;&gt;0)=TRUE,IF(b_BDVSA!Q1426&gt;0,"D","A"),"")</f>
        <v/>
      </c>
      <c r="S1426" s="125" t="str">
        <f>IF(b_BDVSA!R1426&lt;&gt;"",ABS(b_BDVSA!R1426),"")</f>
        <v/>
      </c>
      <c r="T1426" s="125" t="str">
        <f>IF(AND(b_BDVSA!R1426&lt;&gt;"",b_BDVSA!R1426&lt;&gt;0)=TRUE,IF(b_BDVSA!R1426&gt;0,"D","A"),"")</f>
        <v/>
      </c>
      <c r="U1426" s="126" t="str">
        <f>IF(b_BDVSA!S1426&lt;&gt;"",ABS(b_BDVSA!S1426),"")</f>
        <v/>
      </c>
      <c r="V1426" s="125" t="str">
        <f>IF(b_BDVSA!V1426&lt;&gt;"",ABS(b_BDVSA!V1426),"")</f>
        <v/>
      </c>
      <c r="W1426" s="125" t="str">
        <f>IF(AND(b_BDVSA!V1426&lt;&gt;"",b_BDVSA!V1426&lt;&gt;0)=TRUE,IF(b_BDVSA!V1426&gt;0,"D","A"),"")</f>
        <v/>
      </c>
      <c r="X1426" s="125" t="str">
        <f>IF(b_BDVSA!W1426&lt;&gt;"",ABS(b_BDVSA!W1426),"")</f>
        <v/>
      </c>
      <c r="Y1426" s="125" t="str">
        <f>IF(AND(b_BDVSA!W1426&lt;&gt;"",b_BDVSA!W1426&lt;&gt;0)=TRUE,IF(b_BDVSA!W1426&gt;0,"D","A"),"")</f>
        <v/>
      </c>
      <c r="Z1426" s="126" t="str">
        <f>IF(b_BDVSA!X1426&lt;&gt;"",ABS(b_BDVSA!X1426),"")</f>
        <v/>
      </c>
    </row>
    <row r="1427" spans="1:26">
      <c r="A1427" s="117" t="str">
        <f>IF(dati_pdc!A1423&lt;&gt;"",IF(dati_pdc!D1423=1,RIGHT(dati_pdc!A1423,dati_pdc!E1423),dati_pdc!A1423),"")</f>
        <v/>
      </c>
      <c r="B1427" s="117" t="str">
        <f>IF(dati_pdc!B1423&lt;&gt;"",dati_pdc!B1423,"")</f>
        <v/>
      </c>
      <c r="C1427" s="117" t="str">
        <f>IF(dati_pdc!C1423&lt;&gt;"",dati_pdc!C1423,"")</f>
        <v/>
      </c>
      <c r="D1427" s="117" t="str">
        <f>IF(dati_pdc!D1423&lt;&gt;"",dati_pdc!D1423,"")</f>
        <v/>
      </c>
      <c r="E1427" s="125" t="str">
        <f>IF(b_BDVSA!F1427&lt;&gt;"",ABS(b_BDVSA!F1427),"")</f>
        <v/>
      </c>
      <c r="F1427" s="125" t="str">
        <f>IF(AND(b_BDVSA!F1427&lt;&gt;"",b_BDVSA!F1427&lt;&gt;0)=TRUE,IF(b_BDVSA!F1427&gt;0,"D","A"),"")</f>
        <v/>
      </c>
      <c r="G1427" s="125" t="str">
        <f>IF(b_BDVSA!G1427&lt;&gt;"",ABS(b_BDVSA!G1427),"")</f>
        <v/>
      </c>
      <c r="H1427" s="125" t="str">
        <f>IF(AND(b_BDVSA!G1427&lt;&gt;"",b_BDVSA!G1427&lt;&gt;0)=TRUE,IF(b_BDVSA!G1427&gt;0,"D","A"),"")</f>
        <v/>
      </c>
      <c r="I1427" s="125" t="str">
        <f>IF(b_BDVSA!H1427&lt;&gt;"",ABS(b_BDVSA!H1427),"")</f>
        <v/>
      </c>
      <c r="J1427" s="125" t="str">
        <f>IF(AND(b_BDVSA!H1427&lt;&gt;"",b_BDVSA!H1427&lt;&gt;0)=TRUE,IF(b_BDVSA!H1427&gt;0,"D","A"),"")</f>
        <v/>
      </c>
      <c r="K1427" s="126" t="str">
        <f>IF(b_BDVSA!I1427&lt;&gt;"",ABS(b_BDVSA!I1427),"")</f>
        <v/>
      </c>
      <c r="L1427" s="125" t="str">
        <f>IF(b_BDVSA!L1427&lt;&gt;"",ABS(b_BDVSA!L1427),"")</f>
        <v/>
      </c>
      <c r="M1427" s="125" t="str">
        <f>IF(AND(b_BDVSA!L1427&lt;&gt;"",b_BDVSA!L1427&lt;&gt;0)=TRUE,IF(b_BDVSA!L1427&gt;0,"D","A"),"")</f>
        <v/>
      </c>
      <c r="N1427" s="125" t="str">
        <f>IF(b_BDVSA!M1427&lt;&gt;"",ABS(b_BDVSA!M1427),"")</f>
        <v/>
      </c>
      <c r="O1427" s="125" t="str">
        <f>IF(AND(b_BDVSA!M1427&lt;&gt;"",b_BDVSA!M1427&lt;&gt;0)=TRUE,IF(b_BDVSA!M1427&gt;0,"D","A"),"")</f>
        <v/>
      </c>
      <c r="P1427" s="126" t="str">
        <f>IF(b_BDVSA!N1427&lt;&gt;"",ABS(b_BDVSA!N1427),"")</f>
        <v/>
      </c>
      <c r="Q1427" s="125" t="str">
        <f>IF(b_BDVSA!Q1427&lt;&gt;"",ABS(b_BDVSA!Q1427),"")</f>
        <v/>
      </c>
      <c r="R1427" s="125" t="str">
        <f>IF(AND(b_BDVSA!Q1427&lt;&gt;"",b_BDVSA!Q1427&lt;&gt;0)=TRUE,IF(b_BDVSA!Q1427&gt;0,"D","A"),"")</f>
        <v/>
      </c>
      <c r="S1427" s="125" t="str">
        <f>IF(b_BDVSA!R1427&lt;&gt;"",ABS(b_BDVSA!R1427),"")</f>
        <v/>
      </c>
      <c r="T1427" s="125" t="str">
        <f>IF(AND(b_BDVSA!R1427&lt;&gt;"",b_BDVSA!R1427&lt;&gt;0)=TRUE,IF(b_BDVSA!R1427&gt;0,"D","A"),"")</f>
        <v/>
      </c>
      <c r="U1427" s="126" t="str">
        <f>IF(b_BDVSA!S1427&lt;&gt;"",ABS(b_BDVSA!S1427),"")</f>
        <v/>
      </c>
      <c r="V1427" s="125" t="str">
        <f>IF(b_BDVSA!V1427&lt;&gt;"",ABS(b_BDVSA!V1427),"")</f>
        <v/>
      </c>
      <c r="W1427" s="125" t="str">
        <f>IF(AND(b_BDVSA!V1427&lt;&gt;"",b_BDVSA!V1427&lt;&gt;0)=TRUE,IF(b_BDVSA!V1427&gt;0,"D","A"),"")</f>
        <v/>
      </c>
      <c r="X1427" s="125" t="str">
        <f>IF(b_BDVSA!W1427&lt;&gt;"",ABS(b_BDVSA!W1427),"")</f>
        <v/>
      </c>
      <c r="Y1427" s="125" t="str">
        <f>IF(AND(b_BDVSA!W1427&lt;&gt;"",b_BDVSA!W1427&lt;&gt;0)=TRUE,IF(b_BDVSA!W1427&gt;0,"D","A"),"")</f>
        <v/>
      </c>
      <c r="Z1427" s="126" t="str">
        <f>IF(b_BDVSA!X1427&lt;&gt;"",ABS(b_BDVSA!X1427),"")</f>
        <v/>
      </c>
    </row>
    <row r="1428" spans="1:26">
      <c r="A1428" s="117" t="str">
        <f>IF(dati_pdc!A1424&lt;&gt;"",IF(dati_pdc!D1424=1,RIGHT(dati_pdc!A1424,dati_pdc!E1424),dati_pdc!A1424),"")</f>
        <v/>
      </c>
      <c r="B1428" s="117" t="str">
        <f>IF(dati_pdc!B1424&lt;&gt;"",dati_pdc!B1424,"")</f>
        <v/>
      </c>
      <c r="C1428" s="117" t="str">
        <f>IF(dati_pdc!C1424&lt;&gt;"",dati_pdc!C1424,"")</f>
        <v/>
      </c>
      <c r="D1428" s="117" t="str">
        <f>IF(dati_pdc!D1424&lt;&gt;"",dati_pdc!D1424,"")</f>
        <v/>
      </c>
      <c r="E1428" s="125" t="str">
        <f>IF(b_BDVSA!F1428&lt;&gt;"",ABS(b_BDVSA!F1428),"")</f>
        <v/>
      </c>
      <c r="F1428" s="125" t="str">
        <f>IF(AND(b_BDVSA!F1428&lt;&gt;"",b_BDVSA!F1428&lt;&gt;0)=TRUE,IF(b_BDVSA!F1428&gt;0,"D","A"),"")</f>
        <v/>
      </c>
      <c r="G1428" s="125" t="str">
        <f>IF(b_BDVSA!G1428&lt;&gt;"",ABS(b_BDVSA!G1428),"")</f>
        <v/>
      </c>
      <c r="H1428" s="125" t="str">
        <f>IF(AND(b_BDVSA!G1428&lt;&gt;"",b_BDVSA!G1428&lt;&gt;0)=TRUE,IF(b_BDVSA!G1428&gt;0,"D","A"),"")</f>
        <v/>
      </c>
      <c r="I1428" s="125" t="str">
        <f>IF(b_BDVSA!H1428&lt;&gt;"",ABS(b_BDVSA!H1428),"")</f>
        <v/>
      </c>
      <c r="J1428" s="125" t="str">
        <f>IF(AND(b_BDVSA!H1428&lt;&gt;"",b_BDVSA!H1428&lt;&gt;0)=TRUE,IF(b_BDVSA!H1428&gt;0,"D","A"),"")</f>
        <v/>
      </c>
      <c r="K1428" s="126" t="str">
        <f>IF(b_BDVSA!I1428&lt;&gt;"",ABS(b_BDVSA!I1428),"")</f>
        <v/>
      </c>
      <c r="L1428" s="125" t="str">
        <f>IF(b_BDVSA!L1428&lt;&gt;"",ABS(b_BDVSA!L1428),"")</f>
        <v/>
      </c>
      <c r="M1428" s="125" t="str">
        <f>IF(AND(b_BDVSA!L1428&lt;&gt;"",b_BDVSA!L1428&lt;&gt;0)=TRUE,IF(b_BDVSA!L1428&gt;0,"D","A"),"")</f>
        <v/>
      </c>
      <c r="N1428" s="125" t="str">
        <f>IF(b_BDVSA!M1428&lt;&gt;"",ABS(b_BDVSA!M1428),"")</f>
        <v/>
      </c>
      <c r="O1428" s="125" t="str">
        <f>IF(AND(b_BDVSA!M1428&lt;&gt;"",b_BDVSA!M1428&lt;&gt;0)=TRUE,IF(b_BDVSA!M1428&gt;0,"D","A"),"")</f>
        <v/>
      </c>
      <c r="P1428" s="126" t="str">
        <f>IF(b_BDVSA!N1428&lt;&gt;"",ABS(b_BDVSA!N1428),"")</f>
        <v/>
      </c>
      <c r="Q1428" s="125" t="str">
        <f>IF(b_BDVSA!Q1428&lt;&gt;"",ABS(b_BDVSA!Q1428),"")</f>
        <v/>
      </c>
      <c r="R1428" s="125" t="str">
        <f>IF(AND(b_BDVSA!Q1428&lt;&gt;"",b_BDVSA!Q1428&lt;&gt;0)=TRUE,IF(b_BDVSA!Q1428&gt;0,"D","A"),"")</f>
        <v/>
      </c>
      <c r="S1428" s="125" t="str">
        <f>IF(b_BDVSA!R1428&lt;&gt;"",ABS(b_BDVSA!R1428),"")</f>
        <v/>
      </c>
      <c r="T1428" s="125" t="str">
        <f>IF(AND(b_BDVSA!R1428&lt;&gt;"",b_BDVSA!R1428&lt;&gt;0)=TRUE,IF(b_BDVSA!R1428&gt;0,"D","A"),"")</f>
        <v/>
      </c>
      <c r="U1428" s="126" t="str">
        <f>IF(b_BDVSA!S1428&lt;&gt;"",ABS(b_BDVSA!S1428),"")</f>
        <v/>
      </c>
      <c r="V1428" s="125" t="str">
        <f>IF(b_BDVSA!V1428&lt;&gt;"",ABS(b_BDVSA!V1428),"")</f>
        <v/>
      </c>
      <c r="W1428" s="125" t="str">
        <f>IF(AND(b_BDVSA!V1428&lt;&gt;"",b_BDVSA!V1428&lt;&gt;0)=TRUE,IF(b_BDVSA!V1428&gt;0,"D","A"),"")</f>
        <v/>
      </c>
      <c r="X1428" s="125" t="str">
        <f>IF(b_BDVSA!W1428&lt;&gt;"",ABS(b_BDVSA!W1428),"")</f>
        <v/>
      </c>
      <c r="Y1428" s="125" t="str">
        <f>IF(AND(b_BDVSA!W1428&lt;&gt;"",b_BDVSA!W1428&lt;&gt;0)=TRUE,IF(b_BDVSA!W1428&gt;0,"D","A"),"")</f>
        <v/>
      </c>
      <c r="Z1428" s="126" t="str">
        <f>IF(b_BDVSA!X1428&lt;&gt;"",ABS(b_BDVSA!X1428),"")</f>
        <v/>
      </c>
    </row>
    <row r="1429" spans="1:26">
      <c r="A1429" s="117" t="str">
        <f>IF(dati_pdc!A1425&lt;&gt;"",IF(dati_pdc!D1425=1,RIGHT(dati_pdc!A1425,dati_pdc!E1425),dati_pdc!A1425),"")</f>
        <v/>
      </c>
      <c r="B1429" s="117" t="str">
        <f>IF(dati_pdc!B1425&lt;&gt;"",dati_pdc!B1425,"")</f>
        <v/>
      </c>
      <c r="C1429" s="117" t="str">
        <f>IF(dati_pdc!C1425&lt;&gt;"",dati_pdc!C1425,"")</f>
        <v/>
      </c>
      <c r="D1429" s="117" t="str">
        <f>IF(dati_pdc!D1425&lt;&gt;"",dati_pdc!D1425,"")</f>
        <v/>
      </c>
      <c r="E1429" s="125" t="str">
        <f>IF(b_BDVSA!F1429&lt;&gt;"",ABS(b_BDVSA!F1429),"")</f>
        <v/>
      </c>
      <c r="F1429" s="125" t="str">
        <f>IF(AND(b_BDVSA!F1429&lt;&gt;"",b_BDVSA!F1429&lt;&gt;0)=TRUE,IF(b_BDVSA!F1429&gt;0,"D","A"),"")</f>
        <v/>
      </c>
      <c r="G1429" s="125" t="str">
        <f>IF(b_BDVSA!G1429&lt;&gt;"",ABS(b_BDVSA!G1429),"")</f>
        <v/>
      </c>
      <c r="H1429" s="125" t="str">
        <f>IF(AND(b_BDVSA!G1429&lt;&gt;"",b_BDVSA!G1429&lt;&gt;0)=TRUE,IF(b_BDVSA!G1429&gt;0,"D","A"),"")</f>
        <v/>
      </c>
      <c r="I1429" s="125" t="str">
        <f>IF(b_BDVSA!H1429&lt;&gt;"",ABS(b_BDVSA!H1429),"")</f>
        <v/>
      </c>
      <c r="J1429" s="125" t="str">
        <f>IF(AND(b_BDVSA!H1429&lt;&gt;"",b_BDVSA!H1429&lt;&gt;0)=TRUE,IF(b_BDVSA!H1429&gt;0,"D","A"),"")</f>
        <v/>
      </c>
      <c r="K1429" s="126" t="str">
        <f>IF(b_BDVSA!I1429&lt;&gt;"",ABS(b_BDVSA!I1429),"")</f>
        <v/>
      </c>
      <c r="L1429" s="125" t="str">
        <f>IF(b_BDVSA!L1429&lt;&gt;"",ABS(b_BDVSA!L1429),"")</f>
        <v/>
      </c>
      <c r="M1429" s="125" t="str">
        <f>IF(AND(b_BDVSA!L1429&lt;&gt;"",b_BDVSA!L1429&lt;&gt;0)=TRUE,IF(b_BDVSA!L1429&gt;0,"D","A"),"")</f>
        <v/>
      </c>
      <c r="N1429" s="125" t="str">
        <f>IF(b_BDVSA!M1429&lt;&gt;"",ABS(b_BDVSA!M1429),"")</f>
        <v/>
      </c>
      <c r="O1429" s="125" t="str">
        <f>IF(AND(b_BDVSA!M1429&lt;&gt;"",b_BDVSA!M1429&lt;&gt;0)=TRUE,IF(b_BDVSA!M1429&gt;0,"D","A"),"")</f>
        <v/>
      </c>
      <c r="P1429" s="126" t="str">
        <f>IF(b_BDVSA!N1429&lt;&gt;"",ABS(b_BDVSA!N1429),"")</f>
        <v/>
      </c>
      <c r="Q1429" s="125" t="str">
        <f>IF(b_BDVSA!Q1429&lt;&gt;"",ABS(b_BDVSA!Q1429),"")</f>
        <v/>
      </c>
      <c r="R1429" s="125" t="str">
        <f>IF(AND(b_BDVSA!Q1429&lt;&gt;"",b_BDVSA!Q1429&lt;&gt;0)=TRUE,IF(b_BDVSA!Q1429&gt;0,"D","A"),"")</f>
        <v/>
      </c>
      <c r="S1429" s="125" t="str">
        <f>IF(b_BDVSA!R1429&lt;&gt;"",ABS(b_BDVSA!R1429),"")</f>
        <v/>
      </c>
      <c r="T1429" s="125" t="str">
        <f>IF(AND(b_BDVSA!R1429&lt;&gt;"",b_BDVSA!R1429&lt;&gt;0)=TRUE,IF(b_BDVSA!R1429&gt;0,"D","A"),"")</f>
        <v/>
      </c>
      <c r="U1429" s="126" t="str">
        <f>IF(b_BDVSA!S1429&lt;&gt;"",ABS(b_BDVSA!S1429),"")</f>
        <v/>
      </c>
      <c r="V1429" s="125" t="str">
        <f>IF(b_BDVSA!V1429&lt;&gt;"",ABS(b_BDVSA!V1429),"")</f>
        <v/>
      </c>
      <c r="W1429" s="125" t="str">
        <f>IF(AND(b_BDVSA!V1429&lt;&gt;"",b_BDVSA!V1429&lt;&gt;0)=TRUE,IF(b_BDVSA!V1429&gt;0,"D","A"),"")</f>
        <v/>
      </c>
      <c r="X1429" s="125" t="str">
        <f>IF(b_BDVSA!W1429&lt;&gt;"",ABS(b_BDVSA!W1429),"")</f>
        <v/>
      </c>
      <c r="Y1429" s="125" t="str">
        <f>IF(AND(b_BDVSA!W1429&lt;&gt;"",b_BDVSA!W1429&lt;&gt;0)=TRUE,IF(b_BDVSA!W1429&gt;0,"D","A"),"")</f>
        <v/>
      </c>
      <c r="Z1429" s="126" t="str">
        <f>IF(b_BDVSA!X1429&lt;&gt;"",ABS(b_BDVSA!X1429),"")</f>
        <v/>
      </c>
    </row>
    <row r="1430" spans="1:26">
      <c r="A1430" s="117" t="str">
        <f>IF(dati_pdc!A1426&lt;&gt;"",IF(dati_pdc!D1426=1,RIGHT(dati_pdc!A1426,dati_pdc!E1426),dati_pdc!A1426),"")</f>
        <v/>
      </c>
      <c r="B1430" s="117" t="str">
        <f>IF(dati_pdc!B1426&lt;&gt;"",dati_pdc!B1426,"")</f>
        <v/>
      </c>
      <c r="C1430" s="117" t="str">
        <f>IF(dati_pdc!C1426&lt;&gt;"",dati_pdc!C1426,"")</f>
        <v/>
      </c>
      <c r="D1430" s="117" t="str">
        <f>IF(dati_pdc!D1426&lt;&gt;"",dati_pdc!D1426,"")</f>
        <v/>
      </c>
      <c r="E1430" s="125" t="str">
        <f>IF(b_BDVSA!F1430&lt;&gt;"",ABS(b_BDVSA!F1430),"")</f>
        <v/>
      </c>
      <c r="F1430" s="125" t="str">
        <f>IF(AND(b_BDVSA!F1430&lt;&gt;"",b_BDVSA!F1430&lt;&gt;0)=TRUE,IF(b_BDVSA!F1430&gt;0,"D","A"),"")</f>
        <v/>
      </c>
      <c r="G1430" s="125" t="str">
        <f>IF(b_BDVSA!G1430&lt;&gt;"",ABS(b_BDVSA!G1430),"")</f>
        <v/>
      </c>
      <c r="H1430" s="125" t="str">
        <f>IF(AND(b_BDVSA!G1430&lt;&gt;"",b_BDVSA!G1430&lt;&gt;0)=TRUE,IF(b_BDVSA!G1430&gt;0,"D","A"),"")</f>
        <v/>
      </c>
      <c r="I1430" s="125" t="str">
        <f>IF(b_BDVSA!H1430&lt;&gt;"",ABS(b_BDVSA!H1430),"")</f>
        <v/>
      </c>
      <c r="J1430" s="125" t="str">
        <f>IF(AND(b_BDVSA!H1430&lt;&gt;"",b_BDVSA!H1430&lt;&gt;0)=TRUE,IF(b_BDVSA!H1430&gt;0,"D","A"),"")</f>
        <v/>
      </c>
      <c r="K1430" s="126" t="str">
        <f>IF(b_BDVSA!I1430&lt;&gt;"",ABS(b_BDVSA!I1430),"")</f>
        <v/>
      </c>
      <c r="L1430" s="125" t="str">
        <f>IF(b_BDVSA!L1430&lt;&gt;"",ABS(b_BDVSA!L1430),"")</f>
        <v/>
      </c>
      <c r="M1430" s="125" t="str">
        <f>IF(AND(b_BDVSA!L1430&lt;&gt;"",b_BDVSA!L1430&lt;&gt;0)=TRUE,IF(b_BDVSA!L1430&gt;0,"D","A"),"")</f>
        <v/>
      </c>
      <c r="N1430" s="125" t="str">
        <f>IF(b_BDVSA!M1430&lt;&gt;"",ABS(b_BDVSA!M1430),"")</f>
        <v/>
      </c>
      <c r="O1430" s="125" t="str">
        <f>IF(AND(b_BDVSA!M1430&lt;&gt;"",b_BDVSA!M1430&lt;&gt;0)=TRUE,IF(b_BDVSA!M1430&gt;0,"D","A"),"")</f>
        <v/>
      </c>
      <c r="P1430" s="126" t="str">
        <f>IF(b_BDVSA!N1430&lt;&gt;"",ABS(b_BDVSA!N1430),"")</f>
        <v/>
      </c>
      <c r="Q1430" s="125" t="str">
        <f>IF(b_BDVSA!Q1430&lt;&gt;"",ABS(b_BDVSA!Q1430),"")</f>
        <v/>
      </c>
      <c r="R1430" s="125" t="str">
        <f>IF(AND(b_BDVSA!Q1430&lt;&gt;"",b_BDVSA!Q1430&lt;&gt;0)=TRUE,IF(b_BDVSA!Q1430&gt;0,"D","A"),"")</f>
        <v/>
      </c>
      <c r="S1430" s="125" t="str">
        <f>IF(b_BDVSA!R1430&lt;&gt;"",ABS(b_BDVSA!R1430),"")</f>
        <v/>
      </c>
      <c r="T1430" s="125" t="str">
        <f>IF(AND(b_BDVSA!R1430&lt;&gt;"",b_BDVSA!R1430&lt;&gt;0)=TRUE,IF(b_BDVSA!R1430&gt;0,"D","A"),"")</f>
        <v/>
      </c>
      <c r="U1430" s="126" t="str">
        <f>IF(b_BDVSA!S1430&lt;&gt;"",ABS(b_BDVSA!S1430),"")</f>
        <v/>
      </c>
      <c r="V1430" s="125" t="str">
        <f>IF(b_BDVSA!V1430&lt;&gt;"",ABS(b_BDVSA!V1430),"")</f>
        <v/>
      </c>
      <c r="W1430" s="125" t="str">
        <f>IF(AND(b_BDVSA!V1430&lt;&gt;"",b_BDVSA!V1430&lt;&gt;0)=TRUE,IF(b_BDVSA!V1430&gt;0,"D","A"),"")</f>
        <v/>
      </c>
      <c r="X1430" s="125" t="str">
        <f>IF(b_BDVSA!W1430&lt;&gt;"",ABS(b_BDVSA!W1430),"")</f>
        <v/>
      </c>
      <c r="Y1430" s="125" t="str">
        <f>IF(AND(b_BDVSA!W1430&lt;&gt;"",b_BDVSA!W1430&lt;&gt;0)=TRUE,IF(b_BDVSA!W1430&gt;0,"D","A"),"")</f>
        <v/>
      </c>
      <c r="Z1430" s="126" t="str">
        <f>IF(b_BDVSA!X1430&lt;&gt;"",ABS(b_BDVSA!X1430),"")</f>
        <v/>
      </c>
    </row>
    <row r="1431" spans="1:26">
      <c r="A1431" s="117" t="str">
        <f>IF(dati_pdc!A1427&lt;&gt;"",IF(dati_pdc!D1427=1,RIGHT(dati_pdc!A1427,dati_pdc!E1427),dati_pdc!A1427),"")</f>
        <v/>
      </c>
      <c r="B1431" s="117" t="str">
        <f>IF(dati_pdc!B1427&lt;&gt;"",dati_pdc!B1427,"")</f>
        <v/>
      </c>
      <c r="C1431" s="117" t="str">
        <f>IF(dati_pdc!C1427&lt;&gt;"",dati_pdc!C1427,"")</f>
        <v/>
      </c>
      <c r="D1431" s="117" t="str">
        <f>IF(dati_pdc!D1427&lt;&gt;"",dati_pdc!D1427,"")</f>
        <v/>
      </c>
      <c r="E1431" s="125" t="str">
        <f>IF(b_BDVSA!F1431&lt;&gt;"",ABS(b_BDVSA!F1431),"")</f>
        <v/>
      </c>
      <c r="F1431" s="125" t="str">
        <f>IF(AND(b_BDVSA!F1431&lt;&gt;"",b_BDVSA!F1431&lt;&gt;0)=TRUE,IF(b_BDVSA!F1431&gt;0,"D","A"),"")</f>
        <v/>
      </c>
      <c r="G1431" s="125" t="str">
        <f>IF(b_BDVSA!G1431&lt;&gt;"",ABS(b_BDVSA!G1431),"")</f>
        <v/>
      </c>
      <c r="H1431" s="125" t="str">
        <f>IF(AND(b_BDVSA!G1431&lt;&gt;"",b_BDVSA!G1431&lt;&gt;0)=TRUE,IF(b_BDVSA!G1431&gt;0,"D","A"),"")</f>
        <v/>
      </c>
      <c r="I1431" s="125" t="str">
        <f>IF(b_BDVSA!H1431&lt;&gt;"",ABS(b_BDVSA!H1431),"")</f>
        <v/>
      </c>
      <c r="J1431" s="125" t="str">
        <f>IF(AND(b_BDVSA!H1431&lt;&gt;"",b_BDVSA!H1431&lt;&gt;0)=TRUE,IF(b_BDVSA!H1431&gt;0,"D","A"),"")</f>
        <v/>
      </c>
      <c r="K1431" s="126" t="str">
        <f>IF(b_BDVSA!I1431&lt;&gt;"",ABS(b_BDVSA!I1431),"")</f>
        <v/>
      </c>
      <c r="L1431" s="125" t="str">
        <f>IF(b_BDVSA!L1431&lt;&gt;"",ABS(b_BDVSA!L1431),"")</f>
        <v/>
      </c>
      <c r="M1431" s="125" t="str">
        <f>IF(AND(b_BDVSA!L1431&lt;&gt;"",b_BDVSA!L1431&lt;&gt;0)=TRUE,IF(b_BDVSA!L1431&gt;0,"D","A"),"")</f>
        <v/>
      </c>
      <c r="N1431" s="125" t="str">
        <f>IF(b_BDVSA!M1431&lt;&gt;"",ABS(b_BDVSA!M1431),"")</f>
        <v/>
      </c>
      <c r="O1431" s="125" t="str">
        <f>IF(AND(b_BDVSA!M1431&lt;&gt;"",b_BDVSA!M1431&lt;&gt;0)=TRUE,IF(b_BDVSA!M1431&gt;0,"D","A"),"")</f>
        <v/>
      </c>
      <c r="P1431" s="126" t="str">
        <f>IF(b_BDVSA!N1431&lt;&gt;"",ABS(b_BDVSA!N1431),"")</f>
        <v/>
      </c>
      <c r="Q1431" s="125" t="str">
        <f>IF(b_BDVSA!Q1431&lt;&gt;"",ABS(b_BDVSA!Q1431),"")</f>
        <v/>
      </c>
      <c r="R1431" s="125" t="str">
        <f>IF(AND(b_BDVSA!Q1431&lt;&gt;"",b_BDVSA!Q1431&lt;&gt;0)=TRUE,IF(b_BDVSA!Q1431&gt;0,"D","A"),"")</f>
        <v/>
      </c>
      <c r="S1431" s="125" t="str">
        <f>IF(b_BDVSA!R1431&lt;&gt;"",ABS(b_BDVSA!R1431),"")</f>
        <v/>
      </c>
      <c r="T1431" s="125" t="str">
        <f>IF(AND(b_BDVSA!R1431&lt;&gt;"",b_BDVSA!R1431&lt;&gt;0)=TRUE,IF(b_BDVSA!R1431&gt;0,"D","A"),"")</f>
        <v/>
      </c>
      <c r="U1431" s="126" t="str">
        <f>IF(b_BDVSA!S1431&lt;&gt;"",ABS(b_BDVSA!S1431),"")</f>
        <v/>
      </c>
      <c r="V1431" s="125" t="str">
        <f>IF(b_BDVSA!V1431&lt;&gt;"",ABS(b_BDVSA!V1431),"")</f>
        <v/>
      </c>
      <c r="W1431" s="125" t="str">
        <f>IF(AND(b_BDVSA!V1431&lt;&gt;"",b_BDVSA!V1431&lt;&gt;0)=TRUE,IF(b_BDVSA!V1431&gt;0,"D","A"),"")</f>
        <v/>
      </c>
      <c r="X1431" s="125" t="str">
        <f>IF(b_BDVSA!W1431&lt;&gt;"",ABS(b_BDVSA!W1431),"")</f>
        <v/>
      </c>
      <c r="Y1431" s="125" t="str">
        <f>IF(AND(b_BDVSA!W1431&lt;&gt;"",b_BDVSA!W1431&lt;&gt;0)=TRUE,IF(b_BDVSA!W1431&gt;0,"D","A"),"")</f>
        <v/>
      </c>
      <c r="Z1431" s="126" t="str">
        <f>IF(b_BDVSA!X1431&lt;&gt;"",ABS(b_BDVSA!X1431),"")</f>
        <v/>
      </c>
    </row>
    <row r="1432" spans="1:26">
      <c r="A1432" s="117" t="str">
        <f>IF(dati_pdc!A1428&lt;&gt;"",IF(dati_pdc!D1428=1,RIGHT(dati_pdc!A1428,dati_pdc!E1428),dati_pdc!A1428),"")</f>
        <v/>
      </c>
      <c r="B1432" s="117" t="str">
        <f>IF(dati_pdc!B1428&lt;&gt;"",dati_pdc!B1428,"")</f>
        <v/>
      </c>
      <c r="C1432" s="117" t="str">
        <f>IF(dati_pdc!C1428&lt;&gt;"",dati_pdc!C1428,"")</f>
        <v/>
      </c>
      <c r="D1432" s="117" t="str">
        <f>IF(dati_pdc!D1428&lt;&gt;"",dati_pdc!D1428,"")</f>
        <v/>
      </c>
      <c r="E1432" s="125" t="str">
        <f>IF(b_BDVSA!F1432&lt;&gt;"",ABS(b_BDVSA!F1432),"")</f>
        <v/>
      </c>
      <c r="F1432" s="125" t="str">
        <f>IF(AND(b_BDVSA!F1432&lt;&gt;"",b_BDVSA!F1432&lt;&gt;0)=TRUE,IF(b_BDVSA!F1432&gt;0,"D","A"),"")</f>
        <v/>
      </c>
      <c r="G1432" s="125" t="str">
        <f>IF(b_BDVSA!G1432&lt;&gt;"",ABS(b_BDVSA!G1432),"")</f>
        <v/>
      </c>
      <c r="H1432" s="125" t="str">
        <f>IF(AND(b_BDVSA!G1432&lt;&gt;"",b_BDVSA!G1432&lt;&gt;0)=TRUE,IF(b_BDVSA!G1432&gt;0,"D","A"),"")</f>
        <v/>
      </c>
      <c r="I1432" s="125" t="str">
        <f>IF(b_BDVSA!H1432&lt;&gt;"",ABS(b_BDVSA!H1432),"")</f>
        <v/>
      </c>
      <c r="J1432" s="125" t="str">
        <f>IF(AND(b_BDVSA!H1432&lt;&gt;"",b_BDVSA!H1432&lt;&gt;0)=TRUE,IF(b_BDVSA!H1432&gt;0,"D","A"),"")</f>
        <v/>
      </c>
      <c r="K1432" s="126" t="str">
        <f>IF(b_BDVSA!I1432&lt;&gt;"",ABS(b_BDVSA!I1432),"")</f>
        <v/>
      </c>
      <c r="L1432" s="125" t="str">
        <f>IF(b_BDVSA!L1432&lt;&gt;"",ABS(b_BDVSA!L1432),"")</f>
        <v/>
      </c>
      <c r="M1432" s="125" t="str">
        <f>IF(AND(b_BDVSA!L1432&lt;&gt;"",b_BDVSA!L1432&lt;&gt;0)=TRUE,IF(b_BDVSA!L1432&gt;0,"D","A"),"")</f>
        <v/>
      </c>
      <c r="N1432" s="125" t="str">
        <f>IF(b_BDVSA!M1432&lt;&gt;"",ABS(b_BDVSA!M1432),"")</f>
        <v/>
      </c>
      <c r="O1432" s="125" t="str">
        <f>IF(AND(b_BDVSA!M1432&lt;&gt;"",b_BDVSA!M1432&lt;&gt;0)=TRUE,IF(b_BDVSA!M1432&gt;0,"D","A"),"")</f>
        <v/>
      </c>
      <c r="P1432" s="126" t="str">
        <f>IF(b_BDVSA!N1432&lt;&gt;"",ABS(b_BDVSA!N1432),"")</f>
        <v/>
      </c>
      <c r="Q1432" s="125" t="str">
        <f>IF(b_BDVSA!Q1432&lt;&gt;"",ABS(b_BDVSA!Q1432),"")</f>
        <v/>
      </c>
      <c r="R1432" s="125" t="str">
        <f>IF(AND(b_BDVSA!Q1432&lt;&gt;"",b_BDVSA!Q1432&lt;&gt;0)=TRUE,IF(b_BDVSA!Q1432&gt;0,"D","A"),"")</f>
        <v/>
      </c>
      <c r="S1432" s="125" t="str">
        <f>IF(b_BDVSA!R1432&lt;&gt;"",ABS(b_BDVSA!R1432),"")</f>
        <v/>
      </c>
      <c r="T1432" s="125" t="str">
        <f>IF(AND(b_BDVSA!R1432&lt;&gt;"",b_BDVSA!R1432&lt;&gt;0)=TRUE,IF(b_BDVSA!R1432&gt;0,"D","A"),"")</f>
        <v/>
      </c>
      <c r="U1432" s="126" t="str">
        <f>IF(b_BDVSA!S1432&lt;&gt;"",ABS(b_BDVSA!S1432),"")</f>
        <v/>
      </c>
      <c r="V1432" s="125" t="str">
        <f>IF(b_BDVSA!V1432&lt;&gt;"",ABS(b_BDVSA!V1432),"")</f>
        <v/>
      </c>
      <c r="W1432" s="125" t="str">
        <f>IF(AND(b_BDVSA!V1432&lt;&gt;"",b_BDVSA!V1432&lt;&gt;0)=TRUE,IF(b_BDVSA!V1432&gt;0,"D","A"),"")</f>
        <v/>
      </c>
      <c r="X1432" s="125" t="str">
        <f>IF(b_BDVSA!W1432&lt;&gt;"",ABS(b_BDVSA!W1432),"")</f>
        <v/>
      </c>
      <c r="Y1432" s="125" t="str">
        <f>IF(AND(b_BDVSA!W1432&lt;&gt;"",b_BDVSA!W1432&lt;&gt;0)=TRUE,IF(b_BDVSA!W1432&gt;0,"D","A"),"")</f>
        <v/>
      </c>
      <c r="Z1432" s="126" t="str">
        <f>IF(b_BDVSA!X1432&lt;&gt;"",ABS(b_BDVSA!X1432),"")</f>
        <v/>
      </c>
    </row>
    <row r="1433" spans="1:26">
      <c r="A1433" s="117" t="str">
        <f>IF(dati_pdc!A1429&lt;&gt;"",IF(dati_pdc!D1429=1,RIGHT(dati_pdc!A1429,dati_pdc!E1429),dati_pdc!A1429),"")</f>
        <v/>
      </c>
      <c r="B1433" s="117" t="str">
        <f>IF(dati_pdc!B1429&lt;&gt;"",dati_pdc!B1429,"")</f>
        <v/>
      </c>
      <c r="C1433" s="117" t="str">
        <f>IF(dati_pdc!C1429&lt;&gt;"",dati_pdc!C1429,"")</f>
        <v/>
      </c>
      <c r="D1433" s="117" t="str">
        <f>IF(dati_pdc!D1429&lt;&gt;"",dati_pdc!D1429,"")</f>
        <v/>
      </c>
      <c r="E1433" s="125" t="str">
        <f>IF(b_BDVSA!F1433&lt;&gt;"",ABS(b_BDVSA!F1433),"")</f>
        <v/>
      </c>
      <c r="F1433" s="125" t="str">
        <f>IF(AND(b_BDVSA!F1433&lt;&gt;"",b_BDVSA!F1433&lt;&gt;0)=TRUE,IF(b_BDVSA!F1433&gt;0,"D","A"),"")</f>
        <v/>
      </c>
      <c r="G1433" s="125" t="str">
        <f>IF(b_BDVSA!G1433&lt;&gt;"",ABS(b_BDVSA!G1433),"")</f>
        <v/>
      </c>
      <c r="H1433" s="125" t="str">
        <f>IF(AND(b_BDVSA!G1433&lt;&gt;"",b_BDVSA!G1433&lt;&gt;0)=TRUE,IF(b_BDVSA!G1433&gt;0,"D","A"),"")</f>
        <v/>
      </c>
      <c r="I1433" s="125" t="str">
        <f>IF(b_BDVSA!H1433&lt;&gt;"",ABS(b_BDVSA!H1433),"")</f>
        <v/>
      </c>
      <c r="J1433" s="125" t="str">
        <f>IF(AND(b_BDVSA!H1433&lt;&gt;"",b_BDVSA!H1433&lt;&gt;0)=TRUE,IF(b_BDVSA!H1433&gt;0,"D","A"),"")</f>
        <v/>
      </c>
      <c r="K1433" s="126" t="str">
        <f>IF(b_BDVSA!I1433&lt;&gt;"",ABS(b_BDVSA!I1433),"")</f>
        <v/>
      </c>
      <c r="L1433" s="125" t="str">
        <f>IF(b_BDVSA!L1433&lt;&gt;"",ABS(b_BDVSA!L1433),"")</f>
        <v/>
      </c>
      <c r="M1433" s="125" t="str">
        <f>IF(AND(b_BDVSA!L1433&lt;&gt;"",b_BDVSA!L1433&lt;&gt;0)=TRUE,IF(b_BDVSA!L1433&gt;0,"D","A"),"")</f>
        <v/>
      </c>
      <c r="N1433" s="125" t="str">
        <f>IF(b_BDVSA!M1433&lt;&gt;"",ABS(b_BDVSA!M1433),"")</f>
        <v/>
      </c>
      <c r="O1433" s="125" t="str">
        <f>IF(AND(b_BDVSA!M1433&lt;&gt;"",b_BDVSA!M1433&lt;&gt;0)=TRUE,IF(b_BDVSA!M1433&gt;0,"D","A"),"")</f>
        <v/>
      </c>
      <c r="P1433" s="126" t="str">
        <f>IF(b_BDVSA!N1433&lt;&gt;"",ABS(b_BDVSA!N1433),"")</f>
        <v/>
      </c>
      <c r="Q1433" s="125" t="str">
        <f>IF(b_BDVSA!Q1433&lt;&gt;"",ABS(b_BDVSA!Q1433),"")</f>
        <v/>
      </c>
      <c r="R1433" s="125" t="str">
        <f>IF(AND(b_BDVSA!Q1433&lt;&gt;"",b_BDVSA!Q1433&lt;&gt;0)=TRUE,IF(b_BDVSA!Q1433&gt;0,"D","A"),"")</f>
        <v/>
      </c>
      <c r="S1433" s="125" t="str">
        <f>IF(b_BDVSA!R1433&lt;&gt;"",ABS(b_BDVSA!R1433),"")</f>
        <v/>
      </c>
      <c r="T1433" s="125" t="str">
        <f>IF(AND(b_BDVSA!R1433&lt;&gt;"",b_BDVSA!R1433&lt;&gt;0)=TRUE,IF(b_BDVSA!R1433&gt;0,"D","A"),"")</f>
        <v/>
      </c>
      <c r="U1433" s="126" t="str">
        <f>IF(b_BDVSA!S1433&lt;&gt;"",ABS(b_BDVSA!S1433),"")</f>
        <v/>
      </c>
      <c r="V1433" s="125" t="str">
        <f>IF(b_BDVSA!V1433&lt;&gt;"",ABS(b_BDVSA!V1433),"")</f>
        <v/>
      </c>
      <c r="W1433" s="125" t="str">
        <f>IF(AND(b_BDVSA!V1433&lt;&gt;"",b_BDVSA!V1433&lt;&gt;0)=TRUE,IF(b_BDVSA!V1433&gt;0,"D","A"),"")</f>
        <v/>
      </c>
      <c r="X1433" s="125" t="str">
        <f>IF(b_BDVSA!W1433&lt;&gt;"",ABS(b_BDVSA!W1433),"")</f>
        <v/>
      </c>
      <c r="Y1433" s="125" t="str">
        <f>IF(AND(b_BDVSA!W1433&lt;&gt;"",b_BDVSA!W1433&lt;&gt;0)=TRUE,IF(b_BDVSA!W1433&gt;0,"D","A"),"")</f>
        <v/>
      </c>
      <c r="Z1433" s="126" t="str">
        <f>IF(b_BDVSA!X1433&lt;&gt;"",ABS(b_BDVSA!X1433),"")</f>
        <v/>
      </c>
    </row>
    <row r="1434" spans="1:26">
      <c r="A1434" s="117" t="str">
        <f>IF(dati_pdc!A1430&lt;&gt;"",IF(dati_pdc!D1430=1,RIGHT(dati_pdc!A1430,dati_pdc!E1430),dati_pdc!A1430),"")</f>
        <v/>
      </c>
      <c r="B1434" s="117" t="str">
        <f>IF(dati_pdc!B1430&lt;&gt;"",dati_pdc!B1430,"")</f>
        <v/>
      </c>
      <c r="C1434" s="117" t="str">
        <f>IF(dati_pdc!C1430&lt;&gt;"",dati_pdc!C1430,"")</f>
        <v/>
      </c>
      <c r="D1434" s="117" t="str">
        <f>IF(dati_pdc!D1430&lt;&gt;"",dati_pdc!D1430,"")</f>
        <v/>
      </c>
      <c r="E1434" s="125" t="str">
        <f>IF(b_BDVSA!F1434&lt;&gt;"",ABS(b_BDVSA!F1434),"")</f>
        <v/>
      </c>
      <c r="F1434" s="125" t="str">
        <f>IF(AND(b_BDVSA!F1434&lt;&gt;"",b_BDVSA!F1434&lt;&gt;0)=TRUE,IF(b_BDVSA!F1434&gt;0,"D","A"),"")</f>
        <v/>
      </c>
      <c r="G1434" s="125" t="str">
        <f>IF(b_BDVSA!G1434&lt;&gt;"",ABS(b_BDVSA!G1434),"")</f>
        <v/>
      </c>
      <c r="H1434" s="125" t="str">
        <f>IF(AND(b_BDVSA!G1434&lt;&gt;"",b_BDVSA!G1434&lt;&gt;0)=TRUE,IF(b_BDVSA!G1434&gt;0,"D","A"),"")</f>
        <v/>
      </c>
      <c r="I1434" s="125" t="str">
        <f>IF(b_BDVSA!H1434&lt;&gt;"",ABS(b_BDVSA!H1434),"")</f>
        <v/>
      </c>
      <c r="J1434" s="125" t="str">
        <f>IF(AND(b_BDVSA!H1434&lt;&gt;"",b_BDVSA!H1434&lt;&gt;0)=TRUE,IF(b_BDVSA!H1434&gt;0,"D","A"),"")</f>
        <v/>
      </c>
      <c r="K1434" s="126" t="str">
        <f>IF(b_BDVSA!I1434&lt;&gt;"",ABS(b_BDVSA!I1434),"")</f>
        <v/>
      </c>
      <c r="L1434" s="125" t="str">
        <f>IF(b_BDVSA!L1434&lt;&gt;"",ABS(b_BDVSA!L1434),"")</f>
        <v/>
      </c>
      <c r="M1434" s="125" t="str">
        <f>IF(AND(b_BDVSA!L1434&lt;&gt;"",b_BDVSA!L1434&lt;&gt;0)=TRUE,IF(b_BDVSA!L1434&gt;0,"D","A"),"")</f>
        <v/>
      </c>
      <c r="N1434" s="125" t="str">
        <f>IF(b_BDVSA!M1434&lt;&gt;"",ABS(b_BDVSA!M1434),"")</f>
        <v/>
      </c>
      <c r="O1434" s="125" t="str">
        <f>IF(AND(b_BDVSA!M1434&lt;&gt;"",b_BDVSA!M1434&lt;&gt;0)=TRUE,IF(b_BDVSA!M1434&gt;0,"D","A"),"")</f>
        <v/>
      </c>
      <c r="P1434" s="126" t="str">
        <f>IF(b_BDVSA!N1434&lt;&gt;"",ABS(b_BDVSA!N1434),"")</f>
        <v/>
      </c>
      <c r="Q1434" s="125" t="str">
        <f>IF(b_BDVSA!Q1434&lt;&gt;"",ABS(b_BDVSA!Q1434),"")</f>
        <v/>
      </c>
      <c r="R1434" s="125" t="str">
        <f>IF(AND(b_BDVSA!Q1434&lt;&gt;"",b_BDVSA!Q1434&lt;&gt;0)=TRUE,IF(b_BDVSA!Q1434&gt;0,"D","A"),"")</f>
        <v/>
      </c>
      <c r="S1434" s="125" t="str">
        <f>IF(b_BDVSA!R1434&lt;&gt;"",ABS(b_BDVSA!R1434),"")</f>
        <v/>
      </c>
      <c r="T1434" s="125" t="str">
        <f>IF(AND(b_BDVSA!R1434&lt;&gt;"",b_BDVSA!R1434&lt;&gt;0)=TRUE,IF(b_BDVSA!R1434&gt;0,"D","A"),"")</f>
        <v/>
      </c>
      <c r="U1434" s="126" t="str">
        <f>IF(b_BDVSA!S1434&lt;&gt;"",ABS(b_BDVSA!S1434),"")</f>
        <v/>
      </c>
      <c r="V1434" s="125" t="str">
        <f>IF(b_BDVSA!V1434&lt;&gt;"",ABS(b_BDVSA!V1434),"")</f>
        <v/>
      </c>
      <c r="W1434" s="125" t="str">
        <f>IF(AND(b_BDVSA!V1434&lt;&gt;"",b_BDVSA!V1434&lt;&gt;0)=TRUE,IF(b_BDVSA!V1434&gt;0,"D","A"),"")</f>
        <v/>
      </c>
      <c r="X1434" s="125" t="str">
        <f>IF(b_BDVSA!W1434&lt;&gt;"",ABS(b_BDVSA!W1434),"")</f>
        <v/>
      </c>
      <c r="Y1434" s="125" t="str">
        <f>IF(AND(b_BDVSA!W1434&lt;&gt;"",b_BDVSA!W1434&lt;&gt;0)=TRUE,IF(b_BDVSA!W1434&gt;0,"D","A"),"")</f>
        <v/>
      </c>
      <c r="Z1434" s="126" t="str">
        <f>IF(b_BDVSA!X1434&lt;&gt;"",ABS(b_BDVSA!X1434),"")</f>
        <v/>
      </c>
    </row>
    <row r="1435" spans="1:26">
      <c r="A1435" s="117" t="str">
        <f>IF(dati_pdc!A1431&lt;&gt;"",IF(dati_pdc!D1431=1,RIGHT(dati_pdc!A1431,dati_pdc!E1431),dati_pdc!A1431),"")</f>
        <v/>
      </c>
      <c r="B1435" s="117" t="str">
        <f>IF(dati_pdc!B1431&lt;&gt;"",dati_pdc!B1431,"")</f>
        <v/>
      </c>
      <c r="C1435" s="117" t="str">
        <f>IF(dati_pdc!C1431&lt;&gt;"",dati_pdc!C1431,"")</f>
        <v/>
      </c>
      <c r="D1435" s="117" t="str">
        <f>IF(dati_pdc!D1431&lt;&gt;"",dati_pdc!D1431,"")</f>
        <v/>
      </c>
      <c r="E1435" s="125" t="str">
        <f>IF(b_BDVSA!F1435&lt;&gt;"",ABS(b_BDVSA!F1435),"")</f>
        <v/>
      </c>
      <c r="F1435" s="125" t="str">
        <f>IF(AND(b_BDVSA!F1435&lt;&gt;"",b_BDVSA!F1435&lt;&gt;0)=TRUE,IF(b_BDVSA!F1435&gt;0,"D","A"),"")</f>
        <v/>
      </c>
      <c r="G1435" s="125" t="str">
        <f>IF(b_BDVSA!G1435&lt;&gt;"",ABS(b_BDVSA!G1435),"")</f>
        <v/>
      </c>
      <c r="H1435" s="125" t="str">
        <f>IF(AND(b_BDVSA!G1435&lt;&gt;"",b_BDVSA!G1435&lt;&gt;0)=TRUE,IF(b_BDVSA!G1435&gt;0,"D","A"),"")</f>
        <v/>
      </c>
      <c r="I1435" s="125" t="str">
        <f>IF(b_BDVSA!H1435&lt;&gt;"",ABS(b_BDVSA!H1435),"")</f>
        <v/>
      </c>
      <c r="J1435" s="125" t="str">
        <f>IF(AND(b_BDVSA!H1435&lt;&gt;"",b_BDVSA!H1435&lt;&gt;0)=TRUE,IF(b_BDVSA!H1435&gt;0,"D","A"),"")</f>
        <v/>
      </c>
      <c r="K1435" s="126" t="str">
        <f>IF(b_BDVSA!I1435&lt;&gt;"",ABS(b_BDVSA!I1435),"")</f>
        <v/>
      </c>
      <c r="L1435" s="125" t="str">
        <f>IF(b_BDVSA!L1435&lt;&gt;"",ABS(b_BDVSA!L1435),"")</f>
        <v/>
      </c>
      <c r="M1435" s="125" t="str">
        <f>IF(AND(b_BDVSA!L1435&lt;&gt;"",b_BDVSA!L1435&lt;&gt;0)=TRUE,IF(b_BDVSA!L1435&gt;0,"D","A"),"")</f>
        <v/>
      </c>
      <c r="N1435" s="125" t="str">
        <f>IF(b_BDVSA!M1435&lt;&gt;"",ABS(b_BDVSA!M1435),"")</f>
        <v/>
      </c>
      <c r="O1435" s="125" t="str">
        <f>IF(AND(b_BDVSA!M1435&lt;&gt;"",b_BDVSA!M1435&lt;&gt;0)=TRUE,IF(b_BDVSA!M1435&gt;0,"D","A"),"")</f>
        <v/>
      </c>
      <c r="P1435" s="126" t="str">
        <f>IF(b_BDVSA!N1435&lt;&gt;"",ABS(b_BDVSA!N1435),"")</f>
        <v/>
      </c>
      <c r="Q1435" s="125" t="str">
        <f>IF(b_BDVSA!Q1435&lt;&gt;"",ABS(b_BDVSA!Q1435),"")</f>
        <v/>
      </c>
      <c r="R1435" s="125" t="str">
        <f>IF(AND(b_BDVSA!Q1435&lt;&gt;"",b_BDVSA!Q1435&lt;&gt;0)=TRUE,IF(b_BDVSA!Q1435&gt;0,"D","A"),"")</f>
        <v/>
      </c>
      <c r="S1435" s="125" t="str">
        <f>IF(b_BDVSA!R1435&lt;&gt;"",ABS(b_BDVSA!R1435),"")</f>
        <v/>
      </c>
      <c r="T1435" s="125" t="str">
        <f>IF(AND(b_BDVSA!R1435&lt;&gt;"",b_BDVSA!R1435&lt;&gt;0)=TRUE,IF(b_BDVSA!R1435&gt;0,"D","A"),"")</f>
        <v/>
      </c>
      <c r="U1435" s="126" t="str">
        <f>IF(b_BDVSA!S1435&lt;&gt;"",ABS(b_BDVSA!S1435),"")</f>
        <v/>
      </c>
      <c r="V1435" s="125" t="str">
        <f>IF(b_BDVSA!V1435&lt;&gt;"",ABS(b_BDVSA!V1435),"")</f>
        <v/>
      </c>
      <c r="W1435" s="125" t="str">
        <f>IF(AND(b_BDVSA!V1435&lt;&gt;"",b_BDVSA!V1435&lt;&gt;0)=TRUE,IF(b_BDVSA!V1435&gt;0,"D","A"),"")</f>
        <v/>
      </c>
      <c r="X1435" s="125" t="str">
        <f>IF(b_BDVSA!W1435&lt;&gt;"",ABS(b_BDVSA!W1435),"")</f>
        <v/>
      </c>
      <c r="Y1435" s="125" t="str">
        <f>IF(AND(b_BDVSA!W1435&lt;&gt;"",b_BDVSA!W1435&lt;&gt;0)=TRUE,IF(b_BDVSA!W1435&gt;0,"D","A"),"")</f>
        <v/>
      </c>
      <c r="Z1435" s="126" t="str">
        <f>IF(b_BDVSA!X1435&lt;&gt;"",ABS(b_BDVSA!X1435),"")</f>
        <v/>
      </c>
    </row>
    <row r="1436" spans="1:26">
      <c r="A1436" s="117" t="str">
        <f>IF(dati_pdc!A1432&lt;&gt;"",IF(dati_pdc!D1432=1,RIGHT(dati_pdc!A1432,dati_pdc!E1432),dati_pdc!A1432),"")</f>
        <v/>
      </c>
      <c r="B1436" s="117" t="str">
        <f>IF(dati_pdc!B1432&lt;&gt;"",dati_pdc!B1432,"")</f>
        <v/>
      </c>
      <c r="C1436" s="117" t="str">
        <f>IF(dati_pdc!C1432&lt;&gt;"",dati_pdc!C1432,"")</f>
        <v/>
      </c>
      <c r="D1436" s="117" t="str">
        <f>IF(dati_pdc!D1432&lt;&gt;"",dati_pdc!D1432,"")</f>
        <v/>
      </c>
      <c r="E1436" s="125" t="str">
        <f>IF(b_BDVSA!F1436&lt;&gt;"",ABS(b_BDVSA!F1436),"")</f>
        <v/>
      </c>
      <c r="F1436" s="125" t="str">
        <f>IF(AND(b_BDVSA!F1436&lt;&gt;"",b_BDVSA!F1436&lt;&gt;0)=TRUE,IF(b_BDVSA!F1436&gt;0,"D","A"),"")</f>
        <v/>
      </c>
      <c r="G1436" s="125" t="str">
        <f>IF(b_BDVSA!G1436&lt;&gt;"",ABS(b_BDVSA!G1436),"")</f>
        <v/>
      </c>
      <c r="H1436" s="125" t="str">
        <f>IF(AND(b_BDVSA!G1436&lt;&gt;"",b_BDVSA!G1436&lt;&gt;0)=TRUE,IF(b_BDVSA!G1436&gt;0,"D","A"),"")</f>
        <v/>
      </c>
      <c r="I1436" s="125" t="str">
        <f>IF(b_BDVSA!H1436&lt;&gt;"",ABS(b_BDVSA!H1436),"")</f>
        <v/>
      </c>
      <c r="J1436" s="125" t="str">
        <f>IF(AND(b_BDVSA!H1436&lt;&gt;"",b_BDVSA!H1436&lt;&gt;0)=TRUE,IF(b_BDVSA!H1436&gt;0,"D","A"),"")</f>
        <v/>
      </c>
      <c r="K1436" s="126" t="str">
        <f>IF(b_BDVSA!I1436&lt;&gt;"",ABS(b_BDVSA!I1436),"")</f>
        <v/>
      </c>
      <c r="L1436" s="125" t="str">
        <f>IF(b_BDVSA!L1436&lt;&gt;"",ABS(b_BDVSA!L1436),"")</f>
        <v/>
      </c>
      <c r="M1436" s="125" t="str">
        <f>IF(AND(b_BDVSA!L1436&lt;&gt;"",b_BDVSA!L1436&lt;&gt;0)=TRUE,IF(b_BDVSA!L1436&gt;0,"D","A"),"")</f>
        <v/>
      </c>
      <c r="N1436" s="125" t="str">
        <f>IF(b_BDVSA!M1436&lt;&gt;"",ABS(b_BDVSA!M1436),"")</f>
        <v/>
      </c>
      <c r="O1436" s="125" t="str">
        <f>IF(AND(b_BDVSA!M1436&lt;&gt;"",b_BDVSA!M1436&lt;&gt;0)=TRUE,IF(b_BDVSA!M1436&gt;0,"D","A"),"")</f>
        <v/>
      </c>
      <c r="P1436" s="126" t="str">
        <f>IF(b_BDVSA!N1436&lt;&gt;"",ABS(b_BDVSA!N1436),"")</f>
        <v/>
      </c>
      <c r="Q1436" s="125" t="str">
        <f>IF(b_BDVSA!Q1436&lt;&gt;"",ABS(b_BDVSA!Q1436),"")</f>
        <v/>
      </c>
      <c r="R1436" s="125" t="str">
        <f>IF(AND(b_BDVSA!Q1436&lt;&gt;"",b_BDVSA!Q1436&lt;&gt;0)=TRUE,IF(b_BDVSA!Q1436&gt;0,"D","A"),"")</f>
        <v/>
      </c>
      <c r="S1436" s="125" t="str">
        <f>IF(b_BDVSA!R1436&lt;&gt;"",ABS(b_BDVSA!R1436),"")</f>
        <v/>
      </c>
      <c r="T1436" s="125" t="str">
        <f>IF(AND(b_BDVSA!R1436&lt;&gt;"",b_BDVSA!R1436&lt;&gt;0)=TRUE,IF(b_BDVSA!R1436&gt;0,"D","A"),"")</f>
        <v/>
      </c>
      <c r="U1436" s="126" t="str">
        <f>IF(b_BDVSA!S1436&lt;&gt;"",ABS(b_BDVSA!S1436),"")</f>
        <v/>
      </c>
      <c r="V1436" s="125" t="str">
        <f>IF(b_BDVSA!V1436&lt;&gt;"",ABS(b_BDVSA!V1436),"")</f>
        <v/>
      </c>
      <c r="W1436" s="125" t="str">
        <f>IF(AND(b_BDVSA!V1436&lt;&gt;"",b_BDVSA!V1436&lt;&gt;0)=TRUE,IF(b_BDVSA!V1436&gt;0,"D","A"),"")</f>
        <v/>
      </c>
      <c r="X1436" s="125" t="str">
        <f>IF(b_BDVSA!W1436&lt;&gt;"",ABS(b_BDVSA!W1436),"")</f>
        <v/>
      </c>
      <c r="Y1436" s="125" t="str">
        <f>IF(AND(b_BDVSA!W1436&lt;&gt;"",b_BDVSA!W1436&lt;&gt;0)=TRUE,IF(b_BDVSA!W1436&gt;0,"D","A"),"")</f>
        <v/>
      </c>
      <c r="Z1436" s="126" t="str">
        <f>IF(b_BDVSA!X1436&lt;&gt;"",ABS(b_BDVSA!X1436),"")</f>
        <v/>
      </c>
    </row>
    <row r="1437" spans="1:26">
      <c r="A1437" s="117" t="str">
        <f>IF(dati_pdc!A1433&lt;&gt;"",IF(dati_pdc!D1433=1,RIGHT(dati_pdc!A1433,dati_pdc!E1433),dati_pdc!A1433),"")</f>
        <v/>
      </c>
      <c r="B1437" s="117" t="str">
        <f>IF(dati_pdc!B1433&lt;&gt;"",dati_pdc!B1433,"")</f>
        <v/>
      </c>
      <c r="C1437" s="117" t="str">
        <f>IF(dati_pdc!C1433&lt;&gt;"",dati_pdc!C1433,"")</f>
        <v/>
      </c>
      <c r="D1437" s="117" t="str">
        <f>IF(dati_pdc!D1433&lt;&gt;"",dati_pdc!D1433,"")</f>
        <v/>
      </c>
      <c r="E1437" s="125" t="str">
        <f>IF(b_BDVSA!F1437&lt;&gt;"",ABS(b_BDVSA!F1437),"")</f>
        <v/>
      </c>
      <c r="F1437" s="125" t="str">
        <f>IF(AND(b_BDVSA!F1437&lt;&gt;"",b_BDVSA!F1437&lt;&gt;0)=TRUE,IF(b_BDVSA!F1437&gt;0,"D","A"),"")</f>
        <v/>
      </c>
      <c r="G1437" s="125" t="str">
        <f>IF(b_BDVSA!G1437&lt;&gt;"",ABS(b_BDVSA!G1437),"")</f>
        <v/>
      </c>
      <c r="H1437" s="125" t="str">
        <f>IF(AND(b_BDVSA!G1437&lt;&gt;"",b_BDVSA!G1437&lt;&gt;0)=TRUE,IF(b_BDVSA!G1437&gt;0,"D","A"),"")</f>
        <v/>
      </c>
      <c r="I1437" s="125" t="str">
        <f>IF(b_BDVSA!H1437&lt;&gt;"",ABS(b_BDVSA!H1437),"")</f>
        <v/>
      </c>
      <c r="J1437" s="125" t="str">
        <f>IF(AND(b_BDVSA!H1437&lt;&gt;"",b_BDVSA!H1437&lt;&gt;0)=TRUE,IF(b_BDVSA!H1437&gt;0,"D","A"),"")</f>
        <v/>
      </c>
      <c r="K1437" s="126" t="str">
        <f>IF(b_BDVSA!I1437&lt;&gt;"",ABS(b_BDVSA!I1437),"")</f>
        <v/>
      </c>
      <c r="L1437" s="125" t="str">
        <f>IF(b_BDVSA!L1437&lt;&gt;"",ABS(b_BDVSA!L1437),"")</f>
        <v/>
      </c>
      <c r="M1437" s="125" t="str">
        <f>IF(AND(b_BDVSA!L1437&lt;&gt;"",b_BDVSA!L1437&lt;&gt;0)=TRUE,IF(b_BDVSA!L1437&gt;0,"D","A"),"")</f>
        <v/>
      </c>
      <c r="N1437" s="125" t="str">
        <f>IF(b_BDVSA!M1437&lt;&gt;"",ABS(b_BDVSA!M1437),"")</f>
        <v/>
      </c>
      <c r="O1437" s="125" t="str">
        <f>IF(AND(b_BDVSA!M1437&lt;&gt;"",b_BDVSA!M1437&lt;&gt;0)=TRUE,IF(b_BDVSA!M1437&gt;0,"D","A"),"")</f>
        <v/>
      </c>
      <c r="P1437" s="126" t="str">
        <f>IF(b_BDVSA!N1437&lt;&gt;"",ABS(b_BDVSA!N1437),"")</f>
        <v/>
      </c>
      <c r="Q1437" s="125" t="str">
        <f>IF(b_BDVSA!Q1437&lt;&gt;"",ABS(b_BDVSA!Q1437),"")</f>
        <v/>
      </c>
      <c r="R1437" s="125" t="str">
        <f>IF(AND(b_BDVSA!Q1437&lt;&gt;"",b_BDVSA!Q1437&lt;&gt;0)=TRUE,IF(b_BDVSA!Q1437&gt;0,"D","A"),"")</f>
        <v/>
      </c>
      <c r="S1437" s="125" t="str">
        <f>IF(b_BDVSA!R1437&lt;&gt;"",ABS(b_BDVSA!R1437),"")</f>
        <v/>
      </c>
      <c r="T1437" s="125" t="str">
        <f>IF(AND(b_BDVSA!R1437&lt;&gt;"",b_BDVSA!R1437&lt;&gt;0)=TRUE,IF(b_BDVSA!R1437&gt;0,"D","A"),"")</f>
        <v/>
      </c>
      <c r="U1437" s="126" t="str">
        <f>IF(b_BDVSA!S1437&lt;&gt;"",ABS(b_BDVSA!S1437),"")</f>
        <v/>
      </c>
      <c r="V1437" s="125" t="str">
        <f>IF(b_BDVSA!V1437&lt;&gt;"",ABS(b_BDVSA!V1437),"")</f>
        <v/>
      </c>
      <c r="W1437" s="125" t="str">
        <f>IF(AND(b_BDVSA!V1437&lt;&gt;"",b_BDVSA!V1437&lt;&gt;0)=TRUE,IF(b_BDVSA!V1437&gt;0,"D","A"),"")</f>
        <v/>
      </c>
      <c r="X1437" s="125" t="str">
        <f>IF(b_BDVSA!W1437&lt;&gt;"",ABS(b_BDVSA!W1437),"")</f>
        <v/>
      </c>
      <c r="Y1437" s="125" t="str">
        <f>IF(AND(b_BDVSA!W1437&lt;&gt;"",b_BDVSA!W1437&lt;&gt;0)=TRUE,IF(b_BDVSA!W1437&gt;0,"D","A"),"")</f>
        <v/>
      </c>
      <c r="Z1437" s="126" t="str">
        <f>IF(b_BDVSA!X1437&lt;&gt;"",ABS(b_BDVSA!X1437),"")</f>
        <v/>
      </c>
    </row>
    <row r="1438" spans="1:26">
      <c r="A1438" s="117" t="str">
        <f>IF(dati_pdc!A1434&lt;&gt;"",IF(dati_pdc!D1434=1,RIGHT(dati_pdc!A1434,dati_pdc!E1434),dati_pdc!A1434),"")</f>
        <v/>
      </c>
      <c r="B1438" s="117" t="str">
        <f>IF(dati_pdc!B1434&lt;&gt;"",dati_pdc!B1434,"")</f>
        <v/>
      </c>
      <c r="C1438" s="117" t="str">
        <f>IF(dati_pdc!C1434&lt;&gt;"",dati_pdc!C1434,"")</f>
        <v/>
      </c>
      <c r="D1438" s="117" t="str">
        <f>IF(dati_pdc!D1434&lt;&gt;"",dati_pdc!D1434,"")</f>
        <v/>
      </c>
      <c r="E1438" s="125" t="str">
        <f>IF(b_BDVSA!F1438&lt;&gt;"",ABS(b_BDVSA!F1438),"")</f>
        <v/>
      </c>
      <c r="F1438" s="125" t="str">
        <f>IF(AND(b_BDVSA!F1438&lt;&gt;"",b_BDVSA!F1438&lt;&gt;0)=TRUE,IF(b_BDVSA!F1438&gt;0,"D","A"),"")</f>
        <v/>
      </c>
      <c r="G1438" s="125" t="str">
        <f>IF(b_BDVSA!G1438&lt;&gt;"",ABS(b_BDVSA!G1438),"")</f>
        <v/>
      </c>
      <c r="H1438" s="125" t="str">
        <f>IF(AND(b_BDVSA!G1438&lt;&gt;"",b_BDVSA!G1438&lt;&gt;0)=TRUE,IF(b_BDVSA!G1438&gt;0,"D","A"),"")</f>
        <v/>
      </c>
      <c r="I1438" s="125" t="str">
        <f>IF(b_BDVSA!H1438&lt;&gt;"",ABS(b_BDVSA!H1438),"")</f>
        <v/>
      </c>
      <c r="J1438" s="125" t="str">
        <f>IF(AND(b_BDVSA!H1438&lt;&gt;"",b_BDVSA!H1438&lt;&gt;0)=TRUE,IF(b_BDVSA!H1438&gt;0,"D","A"),"")</f>
        <v/>
      </c>
      <c r="K1438" s="126" t="str">
        <f>IF(b_BDVSA!I1438&lt;&gt;"",ABS(b_BDVSA!I1438),"")</f>
        <v/>
      </c>
      <c r="L1438" s="125" t="str">
        <f>IF(b_BDVSA!L1438&lt;&gt;"",ABS(b_BDVSA!L1438),"")</f>
        <v/>
      </c>
      <c r="M1438" s="125" t="str">
        <f>IF(AND(b_BDVSA!L1438&lt;&gt;"",b_BDVSA!L1438&lt;&gt;0)=TRUE,IF(b_BDVSA!L1438&gt;0,"D","A"),"")</f>
        <v/>
      </c>
      <c r="N1438" s="125" t="str">
        <f>IF(b_BDVSA!M1438&lt;&gt;"",ABS(b_BDVSA!M1438),"")</f>
        <v/>
      </c>
      <c r="O1438" s="125" t="str">
        <f>IF(AND(b_BDVSA!M1438&lt;&gt;"",b_BDVSA!M1438&lt;&gt;0)=TRUE,IF(b_BDVSA!M1438&gt;0,"D","A"),"")</f>
        <v/>
      </c>
      <c r="P1438" s="126" t="str">
        <f>IF(b_BDVSA!N1438&lt;&gt;"",ABS(b_BDVSA!N1438),"")</f>
        <v/>
      </c>
      <c r="Q1438" s="125" t="str">
        <f>IF(b_BDVSA!Q1438&lt;&gt;"",ABS(b_BDVSA!Q1438),"")</f>
        <v/>
      </c>
      <c r="R1438" s="125" t="str">
        <f>IF(AND(b_BDVSA!Q1438&lt;&gt;"",b_BDVSA!Q1438&lt;&gt;0)=TRUE,IF(b_BDVSA!Q1438&gt;0,"D","A"),"")</f>
        <v/>
      </c>
      <c r="S1438" s="125" t="str">
        <f>IF(b_BDVSA!R1438&lt;&gt;"",ABS(b_BDVSA!R1438),"")</f>
        <v/>
      </c>
      <c r="T1438" s="125" t="str">
        <f>IF(AND(b_BDVSA!R1438&lt;&gt;"",b_BDVSA!R1438&lt;&gt;0)=TRUE,IF(b_BDVSA!R1438&gt;0,"D","A"),"")</f>
        <v/>
      </c>
      <c r="U1438" s="126" t="str">
        <f>IF(b_BDVSA!S1438&lt;&gt;"",ABS(b_BDVSA!S1438),"")</f>
        <v/>
      </c>
      <c r="V1438" s="125" t="str">
        <f>IF(b_BDVSA!V1438&lt;&gt;"",ABS(b_BDVSA!V1438),"")</f>
        <v/>
      </c>
      <c r="W1438" s="125" t="str">
        <f>IF(AND(b_BDVSA!V1438&lt;&gt;"",b_BDVSA!V1438&lt;&gt;0)=TRUE,IF(b_BDVSA!V1438&gt;0,"D","A"),"")</f>
        <v/>
      </c>
      <c r="X1438" s="125" t="str">
        <f>IF(b_BDVSA!W1438&lt;&gt;"",ABS(b_BDVSA!W1438),"")</f>
        <v/>
      </c>
      <c r="Y1438" s="125" t="str">
        <f>IF(AND(b_BDVSA!W1438&lt;&gt;"",b_BDVSA!W1438&lt;&gt;0)=TRUE,IF(b_BDVSA!W1438&gt;0,"D","A"),"")</f>
        <v/>
      </c>
      <c r="Z1438" s="126" t="str">
        <f>IF(b_BDVSA!X1438&lt;&gt;"",ABS(b_BDVSA!X1438),"")</f>
        <v/>
      </c>
    </row>
    <row r="1439" spans="1:26">
      <c r="A1439" s="117" t="str">
        <f>IF(dati_pdc!A1435&lt;&gt;"",IF(dati_pdc!D1435=1,RIGHT(dati_pdc!A1435,dati_pdc!E1435),dati_pdc!A1435),"")</f>
        <v/>
      </c>
      <c r="B1439" s="117" t="str">
        <f>IF(dati_pdc!B1435&lt;&gt;"",dati_pdc!B1435,"")</f>
        <v/>
      </c>
      <c r="C1439" s="117" t="str">
        <f>IF(dati_pdc!C1435&lt;&gt;"",dati_pdc!C1435,"")</f>
        <v/>
      </c>
      <c r="D1439" s="117" t="str">
        <f>IF(dati_pdc!D1435&lt;&gt;"",dati_pdc!D1435,"")</f>
        <v/>
      </c>
      <c r="E1439" s="125" t="str">
        <f>IF(b_BDVSA!F1439&lt;&gt;"",ABS(b_BDVSA!F1439),"")</f>
        <v/>
      </c>
      <c r="F1439" s="125" t="str">
        <f>IF(AND(b_BDVSA!F1439&lt;&gt;"",b_BDVSA!F1439&lt;&gt;0)=TRUE,IF(b_BDVSA!F1439&gt;0,"D","A"),"")</f>
        <v/>
      </c>
      <c r="G1439" s="125" t="str">
        <f>IF(b_BDVSA!G1439&lt;&gt;"",ABS(b_BDVSA!G1439),"")</f>
        <v/>
      </c>
      <c r="H1439" s="125" t="str">
        <f>IF(AND(b_BDVSA!G1439&lt;&gt;"",b_BDVSA!G1439&lt;&gt;0)=TRUE,IF(b_BDVSA!G1439&gt;0,"D","A"),"")</f>
        <v/>
      </c>
      <c r="I1439" s="125" t="str">
        <f>IF(b_BDVSA!H1439&lt;&gt;"",ABS(b_BDVSA!H1439),"")</f>
        <v/>
      </c>
      <c r="J1439" s="125" t="str">
        <f>IF(AND(b_BDVSA!H1439&lt;&gt;"",b_BDVSA!H1439&lt;&gt;0)=TRUE,IF(b_BDVSA!H1439&gt;0,"D","A"),"")</f>
        <v/>
      </c>
      <c r="K1439" s="126" t="str">
        <f>IF(b_BDVSA!I1439&lt;&gt;"",ABS(b_BDVSA!I1439),"")</f>
        <v/>
      </c>
      <c r="L1439" s="125" t="str">
        <f>IF(b_BDVSA!L1439&lt;&gt;"",ABS(b_BDVSA!L1439),"")</f>
        <v/>
      </c>
      <c r="M1439" s="125" t="str">
        <f>IF(AND(b_BDVSA!L1439&lt;&gt;"",b_BDVSA!L1439&lt;&gt;0)=TRUE,IF(b_BDVSA!L1439&gt;0,"D","A"),"")</f>
        <v/>
      </c>
      <c r="N1439" s="125" t="str">
        <f>IF(b_BDVSA!M1439&lt;&gt;"",ABS(b_BDVSA!M1439),"")</f>
        <v/>
      </c>
      <c r="O1439" s="125" t="str">
        <f>IF(AND(b_BDVSA!M1439&lt;&gt;"",b_BDVSA!M1439&lt;&gt;0)=TRUE,IF(b_BDVSA!M1439&gt;0,"D","A"),"")</f>
        <v/>
      </c>
      <c r="P1439" s="126" t="str">
        <f>IF(b_BDVSA!N1439&lt;&gt;"",ABS(b_BDVSA!N1439),"")</f>
        <v/>
      </c>
      <c r="Q1439" s="125" t="str">
        <f>IF(b_BDVSA!Q1439&lt;&gt;"",ABS(b_BDVSA!Q1439),"")</f>
        <v/>
      </c>
      <c r="R1439" s="125" t="str">
        <f>IF(AND(b_BDVSA!Q1439&lt;&gt;"",b_BDVSA!Q1439&lt;&gt;0)=TRUE,IF(b_BDVSA!Q1439&gt;0,"D","A"),"")</f>
        <v/>
      </c>
      <c r="S1439" s="125" t="str">
        <f>IF(b_BDVSA!R1439&lt;&gt;"",ABS(b_BDVSA!R1439),"")</f>
        <v/>
      </c>
      <c r="T1439" s="125" t="str">
        <f>IF(AND(b_BDVSA!R1439&lt;&gt;"",b_BDVSA!R1439&lt;&gt;0)=TRUE,IF(b_BDVSA!R1439&gt;0,"D","A"),"")</f>
        <v/>
      </c>
      <c r="U1439" s="126" t="str">
        <f>IF(b_BDVSA!S1439&lt;&gt;"",ABS(b_BDVSA!S1439),"")</f>
        <v/>
      </c>
      <c r="V1439" s="125" t="str">
        <f>IF(b_BDVSA!V1439&lt;&gt;"",ABS(b_BDVSA!V1439),"")</f>
        <v/>
      </c>
      <c r="W1439" s="125" t="str">
        <f>IF(AND(b_BDVSA!V1439&lt;&gt;"",b_BDVSA!V1439&lt;&gt;0)=TRUE,IF(b_BDVSA!V1439&gt;0,"D","A"),"")</f>
        <v/>
      </c>
      <c r="X1439" s="125" t="str">
        <f>IF(b_BDVSA!W1439&lt;&gt;"",ABS(b_BDVSA!W1439),"")</f>
        <v/>
      </c>
      <c r="Y1439" s="125" t="str">
        <f>IF(AND(b_BDVSA!W1439&lt;&gt;"",b_BDVSA!W1439&lt;&gt;0)=TRUE,IF(b_BDVSA!W1439&gt;0,"D","A"),"")</f>
        <v/>
      </c>
      <c r="Z1439" s="126" t="str">
        <f>IF(b_BDVSA!X1439&lt;&gt;"",ABS(b_BDVSA!X1439),"")</f>
        <v/>
      </c>
    </row>
    <row r="1440" spans="1:26">
      <c r="A1440" s="117" t="str">
        <f>IF(dati_pdc!A1436&lt;&gt;"",IF(dati_pdc!D1436=1,RIGHT(dati_pdc!A1436,dati_pdc!E1436),dati_pdc!A1436),"")</f>
        <v/>
      </c>
      <c r="B1440" s="117" t="str">
        <f>IF(dati_pdc!B1436&lt;&gt;"",dati_pdc!B1436,"")</f>
        <v/>
      </c>
      <c r="C1440" s="117" t="str">
        <f>IF(dati_pdc!C1436&lt;&gt;"",dati_pdc!C1436,"")</f>
        <v/>
      </c>
      <c r="D1440" s="117" t="str">
        <f>IF(dati_pdc!D1436&lt;&gt;"",dati_pdc!D1436,"")</f>
        <v/>
      </c>
      <c r="E1440" s="125" t="str">
        <f>IF(b_BDVSA!F1440&lt;&gt;"",ABS(b_BDVSA!F1440),"")</f>
        <v/>
      </c>
      <c r="F1440" s="125" t="str">
        <f>IF(AND(b_BDVSA!F1440&lt;&gt;"",b_BDVSA!F1440&lt;&gt;0)=TRUE,IF(b_BDVSA!F1440&gt;0,"D","A"),"")</f>
        <v/>
      </c>
      <c r="G1440" s="125" t="str">
        <f>IF(b_BDVSA!G1440&lt;&gt;"",ABS(b_BDVSA!G1440),"")</f>
        <v/>
      </c>
      <c r="H1440" s="125" t="str">
        <f>IF(AND(b_BDVSA!G1440&lt;&gt;"",b_BDVSA!G1440&lt;&gt;0)=TRUE,IF(b_BDVSA!G1440&gt;0,"D","A"),"")</f>
        <v/>
      </c>
      <c r="I1440" s="125" t="str">
        <f>IF(b_BDVSA!H1440&lt;&gt;"",ABS(b_BDVSA!H1440),"")</f>
        <v/>
      </c>
      <c r="J1440" s="125" t="str">
        <f>IF(AND(b_BDVSA!H1440&lt;&gt;"",b_BDVSA!H1440&lt;&gt;0)=TRUE,IF(b_BDVSA!H1440&gt;0,"D","A"),"")</f>
        <v/>
      </c>
      <c r="K1440" s="126" t="str">
        <f>IF(b_BDVSA!I1440&lt;&gt;"",ABS(b_BDVSA!I1440),"")</f>
        <v/>
      </c>
      <c r="L1440" s="125" t="str">
        <f>IF(b_BDVSA!L1440&lt;&gt;"",ABS(b_BDVSA!L1440),"")</f>
        <v/>
      </c>
      <c r="M1440" s="125" t="str">
        <f>IF(AND(b_BDVSA!L1440&lt;&gt;"",b_BDVSA!L1440&lt;&gt;0)=TRUE,IF(b_BDVSA!L1440&gt;0,"D","A"),"")</f>
        <v/>
      </c>
      <c r="N1440" s="125" t="str">
        <f>IF(b_BDVSA!M1440&lt;&gt;"",ABS(b_BDVSA!M1440),"")</f>
        <v/>
      </c>
      <c r="O1440" s="125" t="str">
        <f>IF(AND(b_BDVSA!M1440&lt;&gt;"",b_BDVSA!M1440&lt;&gt;0)=TRUE,IF(b_BDVSA!M1440&gt;0,"D","A"),"")</f>
        <v/>
      </c>
      <c r="P1440" s="126" t="str">
        <f>IF(b_BDVSA!N1440&lt;&gt;"",ABS(b_BDVSA!N1440),"")</f>
        <v/>
      </c>
      <c r="Q1440" s="125" t="str">
        <f>IF(b_BDVSA!Q1440&lt;&gt;"",ABS(b_BDVSA!Q1440),"")</f>
        <v/>
      </c>
      <c r="R1440" s="125" t="str">
        <f>IF(AND(b_BDVSA!Q1440&lt;&gt;"",b_BDVSA!Q1440&lt;&gt;0)=TRUE,IF(b_BDVSA!Q1440&gt;0,"D","A"),"")</f>
        <v/>
      </c>
      <c r="S1440" s="125" t="str">
        <f>IF(b_BDVSA!R1440&lt;&gt;"",ABS(b_BDVSA!R1440),"")</f>
        <v/>
      </c>
      <c r="T1440" s="125" t="str">
        <f>IF(AND(b_BDVSA!R1440&lt;&gt;"",b_BDVSA!R1440&lt;&gt;0)=TRUE,IF(b_BDVSA!R1440&gt;0,"D","A"),"")</f>
        <v/>
      </c>
      <c r="U1440" s="126" t="str">
        <f>IF(b_BDVSA!S1440&lt;&gt;"",ABS(b_BDVSA!S1440),"")</f>
        <v/>
      </c>
      <c r="V1440" s="125" t="str">
        <f>IF(b_BDVSA!V1440&lt;&gt;"",ABS(b_BDVSA!V1440),"")</f>
        <v/>
      </c>
      <c r="W1440" s="125" t="str">
        <f>IF(AND(b_BDVSA!V1440&lt;&gt;"",b_BDVSA!V1440&lt;&gt;0)=TRUE,IF(b_BDVSA!V1440&gt;0,"D","A"),"")</f>
        <v/>
      </c>
      <c r="X1440" s="125" t="str">
        <f>IF(b_BDVSA!W1440&lt;&gt;"",ABS(b_BDVSA!W1440),"")</f>
        <v/>
      </c>
      <c r="Y1440" s="125" t="str">
        <f>IF(AND(b_BDVSA!W1440&lt;&gt;"",b_BDVSA!W1440&lt;&gt;0)=TRUE,IF(b_BDVSA!W1440&gt;0,"D","A"),"")</f>
        <v/>
      </c>
      <c r="Z1440" s="126" t="str">
        <f>IF(b_BDVSA!X1440&lt;&gt;"",ABS(b_BDVSA!X1440),"")</f>
        <v/>
      </c>
    </row>
    <row r="1441" spans="1:26">
      <c r="A1441" s="117" t="str">
        <f>IF(dati_pdc!A1437&lt;&gt;"",IF(dati_pdc!D1437=1,RIGHT(dati_pdc!A1437,dati_pdc!E1437),dati_pdc!A1437),"")</f>
        <v/>
      </c>
      <c r="B1441" s="117" t="str">
        <f>IF(dati_pdc!B1437&lt;&gt;"",dati_pdc!B1437,"")</f>
        <v/>
      </c>
      <c r="C1441" s="117" t="str">
        <f>IF(dati_pdc!C1437&lt;&gt;"",dati_pdc!C1437,"")</f>
        <v/>
      </c>
      <c r="D1441" s="117" t="str">
        <f>IF(dati_pdc!D1437&lt;&gt;"",dati_pdc!D1437,"")</f>
        <v/>
      </c>
      <c r="E1441" s="125" t="str">
        <f>IF(b_BDVSA!F1441&lt;&gt;"",ABS(b_BDVSA!F1441),"")</f>
        <v/>
      </c>
      <c r="F1441" s="125" t="str">
        <f>IF(AND(b_BDVSA!F1441&lt;&gt;"",b_BDVSA!F1441&lt;&gt;0)=TRUE,IF(b_BDVSA!F1441&gt;0,"D","A"),"")</f>
        <v/>
      </c>
      <c r="G1441" s="125" t="str">
        <f>IF(b_BDVSA!G1441&lt;&gt;"",ABS(b_BDVSA!G1441),"")</f>
        <v/>
      </c>
      <c r="H1441" s="125" t="str">
        <f>IF(AND(b_BDVSA!G1441&lt;&gt;"",b_BDVSA!G1441&lt;&gt;0)=TRUE,IF(b_BDVSA!G1441&gt;0,"D","A"),"")</f>
        <v/>
      </c>
      <c r="I1441" s="125" t="str">
        <f>IF(b_BDVSA!H1441&lt;&gt;"",ABS(b_BDVSA!H1441),"")</f>
        <v/>
      </c>
      <c r="J1441" s="125" t="str">
        <f>IF(AND(b_BDVSA!H1441&lt;&gt;"",b_BDVSA!H1441&lt;&gt;0)=TRUE,IF(b_BDVSA!H1441&gt;0,"D","A"),"")</f>
        <v/>
      </c>
      <c r="K1441" s="126" t="str">
        <f>IF(b_BDVSA!I1441&lt;&gt;"",ABS(b_BDVSA!I1441),"")</f>
        <v/>
      </c>
      <c r="L1441" s="125" t="str">
        <f>IF(b_BDVSA!L1441&lt;&gt;"",ABS(b_BDVSA!L1441),"")</f>
        <v/>
      </c>
      <c r="M1441" s="125" t="str">
        <f>IF(AND(b_BDVSA!L1441&lt;&gt;"",b_BDVSA!L1441&lt;&gt;0)=TRUE,IF(b_BDVSA!L1441&gt;0,"D","A"),"")</f>
        <v/>
      </c>
      <c r="N1441" s="125" t="str">
        <f>IF(b_BDVSA!M1441&lt;&gt;"",ABS(b_BDVSA!M1441),"")</f>
        <v/>
      </c>
      <c r="O1441" s="125" t="str">
        <f>IF(AND(b_BDVSA!M1441&lt;&gt;"",b_BDVSA!M1441&lt;&gt;0)=TRUE,IF(b_BDVSA!M1441&gt;0,"D","A"),"")</f>
        <v/>
      </c>
      <c r="P1441" s="126" t="str">
        <f>IF(b_BDVSA!N1441&lt;&gt;"",ABS(b_BDVSA!N1441),"")</f>
        <v/>
      </c>
      <c r="Q1441" s="125" t="str">
        <f>IF(b_BDVSA!Q1441&lt;&gt;"",ABS(b_BDVSA!Q1441),"")</f>
        <v/>
      </c>
      <c r="R1441" s="125" t="str">
        <f>IF(AND(b_BDVSA!Q1441&lt;&gt;"",b_BDVSA!Q1441&lt;&gt;0)=TRUE,IF(b_BDVSA!Q1441&gt;0,"D","A"),"")</f>
        <v/>
      </c>
      <c r="S1441" s="125" t="str">
        <f>IF(b_BDVSA!R1441&lt;&gt;"",ABS(b_BDVSA!R1441),"")</f>
        <v/>
      </c>
      <c r="T1441" s="125" t="str">
        <f>IF(AND(b_BDVSA!R1441&lt;&gt;"",b_BDVSA!R1441&lt;&gt;0)=TRUE,IF(b_BDVSA!R1441&gt;0,"D","A"),"")</f>
        <v/>
      </c>
      <c r="U1441" s="126" t="str">
        <f>IF(b_BDVSA!S1441&lt;&gt;"",ABS(b_BDVSA!S1441),"")</f>
        <v/>
      </c>
      <c r="V1441" s="125" t="str">
        <f>IF(b_BDVSA!V1441&lt;&gt;"",ABS(b_BDVSA!V1441),"")</f>
        <v/>
      </c>
      <c r="W1441" s="125" t="str">
        <f>IF(AND(b_BDVSA!V1441&lt;&gt;"",b_BDVSA!V1441&lt;&gt;0)=TRUE,IF(b_BDVSA!V1441&gt;0,"D","A"),"")</f>
        <v/>
      </c>
      <c r="X1441" s="125" t="str">
        <f>IF(b_BDVSA!W1441&lt;&gt;"",ABS(b_BDVSA!W1441),"")</f>
        <v/>
      </c>
      <c r="Y1441" s="125" t="str">
        <f>IF(AND(b_BDVSA!W1441&lt;&gt;"",b_BDVSA!W1441&lt;&gt;0)=TRUE,IF(b_BDVSA!W1441&gt;0,"D","A"),"")</f>
        <v/>
      </c>
      <c r="Z1441" s="126" t="str">
        <f>IF(b_BDVSA!X1441&lt;&gt;"",ABS(b_BDVSA!X1441),"")</f>
        <v/>
      </c>
    </row>
    <row r="1442" spans="1:26">
      <c r="A1442" s="117" t="str">
        <f>IF(dati_pdc!A1438&lt;&gt;"",IF(dati_pdc!D1438=1,RIGHT(dati_pdc!A1438,dati_pdc!E1438),dati_pdc!A1438),"")</f>
        <v/>
      </c>
      <c r="B1442" s="117" t="str">
        <f>IF(dati_pdc!B1438&lt;&gt;"",dati_pdc!B1438,"")</f>
        <v/>
      </c>
      <c r="C1442" s="117" t="str">
        <f>IF(dati_pdc!C1438&lt;&gt;"",dati_pdc!C1438,"")</f>
        <v/>
      </c>
      <c r="D1442" s="117" t="str">
        <f>IF(dati_pdc!D1438&lt;&gt;"",dati_pdc!D1438,"")</f>
        <v/>
      </c>
      <c r="E1442" s="125" t="str">
        <f>IF(b_BDVSA!F1442&lt;&gt;"",ABS(b_BDVSA!F1442),"")</f>
        <v/>
      </c>
      <c r="F1442" s="125" t="str">
        <f>IF(AND(b_BDVSA!F1442&lt;&gt;"",b_BDVSA!F1442&lt;&gt;0)=TRUE,IF(b_BDVSA!F1442&gt;0,"D","A"),"")</f>
        <v/>
      </c>
      <c r="G1442" s="125" t="str">
        <f>IF(b_BDVSA!G1442&lt;&gt;"",ABS(b_BDVSA!G1442),"")</f>
        <v/>
      </c>
      <c r="H1442" s="125" t="str">
        <f>IF(AND(b_BDVSA!G1442&lt;&gt;"",b_BDVSA!G1442&lt;&gt;0)=TRUE,IF(b_BDVSA!G1442&gt;0,"D","A"),"")</f>
        <v/>
      </c>
      <c r="I1442" s="125" t="str">
        <f>IF(b_BDVSA!H1442&lt;&gt;"",ABS(b_BDVSA!H1442),"")</f>
        <v/>
      </c>
      <c r="J1442" s="125" t="str">
        <f>IF(AND(b_BDVSA!H1442&lt;&gt;"",b_BDVSA!H1442&lt;&gt;0)=TRUE,IF(b_BDVSA!H1442&gt;0,"D","A"),"")</f>
        <v/>
      </c>
      <c r="K1442" s="126" t="str">
        <f>IF(b_BDVSA!I1442&lt;&gt;"",ABS(b_BDVSA!I1442),"")</f>
        <v/>
      </c>
      <c r="L1442" s="125" t="str">
        <f>IF(b_BDVSA!L1442&lt;&gt;"",ABS(b_BDVSA!L1442),"")</f>
        <v/>
      </c>
      <c r="M1442" s="125" t="str">
        <f>IF(AND(b_BDVSA!L1442&lt;&gt;"",b_BDVSA!L1442&lt;&gt;0)=TRUE,IF(b_BDVSA!L1442&gt;0,"D","A"),"")</f>
        <v/>
      </c>
      <c r="N1442" s="125" t="str">
        <f>IF(b_BDVSA!M1442&lt;&gt;"",ABS(b_BDVSA!M1442),"")</f>
        <v/>
      </c>
      <c r="O1442" s="125" t="str">
        <f>IF(AND(b_BDVSA!M1442&lt;&gt;"",b_BDVSA!M1442&lt;&gt;0)=TRUE,IF(b_BDVSA!M1442&gt;0,"D","A"),"")</f>
        <v/>
      </c>
      <c r="P1442" s="126" t="str">
        <f>IF(b_BDVSA!N1442&lt;&gt;"",ABS(b_BDVSA!N1442),"")</f>
        <v/>
      </c>
      <c r="Q1442" s="125" t="str">
        <f>IF(b_BDVSA!Q1442&lt;&gt;"",ABS(b_BDVSA!Q1442),"")</f>
        <v/>
      </c>
      <c r="R1442" s="125" t="str">
        <f>IF(AND(b_BDVSA!Q1442&lt;&gt;"",b_BDVSA!Q1442&lt;&gt;0)=TRUE,IF(b_BDVSA!Q1442&gt;0,"D","A"),"")</f>
        <v/>
      </c>
      <c r="S1442" s="125" t="str">
        <f>IF(b_BDVSA!R1442&lt;&gt;"",ABS(b_BDVSA!R1442),"")</f>
        <v/>
      </c>
      <c r="T1442" s="125" t="str">
        <f>IF(AND(b_BDVSA!R1442&lt;&gt;"",b_BDVSA!R1442&lt;&gt;0)=TRUE,IF(b_BDVSA!R1442&gt;0,"D","A"),"")</f>
        <v/>
      </c>
      <c r="U1442" s="126" t="str">
        <f>IF(b_BDVSA!S1442&lt;&gt;"",ABS(b_BDVSA!S1442),"")</f>
        <v/>
      </c>
      <c r="V1442" s="125" t="str">
        <f>IF(b_BDVSA!V1442&lt;&gt;"",ABS(b_BDVSA!V1442),"")</f>
        <v/>
      </c>
      <c r="W1442" s="125" t="str">
        <f>IF(AND(b_BDVSA!V1442&lt;&gt;"",b_BDVSA!V1442&lt;&gt;0)=TRUE,IF(b_BDVSA!V1442&gt;0,"D","A"),"")</f>
        <v/>
      </c>
      <c r="X1442" s="125" t="str">
        <f>IF(b_BDVSA!W1442&lt;&gt;"",ABS(b_BDVSA!W1442),"")</f>
        <v/>
      </c>
      <c r="Y1442" s="125" t="str">
        <f>IF(AND(b_BDVSA!W1442&lt;&gt;"",b_BDVSA!W1442&lt;&gt;0)=TRUE,IF(b_BDVSA!W1442&gt;0,"D","A"),"")</f>
        <v/>
      </c>
      <c r="Z1442" s="126" t="str">
        <f>IF(b_BDVSA!X1442&lt;&gt;"",ABS(b_BDVSA!X1442),"")</f>
        <v/>
      </c>
    </row>
    <row r="1443" spans="1:26">
      <c r="A1443" s="117" t="str">
        <f>IF(dati_pdc!A1439&lt;&gt;"",IF(dati_pdc!D1439=1,RIGHT(dati_pdc!A1439,dati_pdc!E1439),dati_pdc!A1439),"")</f>
        <v/>
      </c>
      <c r="B1443" s="117" t="str">
        <f>IF(dati_pdc!B1439&lt;&gt;"",dati_pdc!B1439,"")</f>
        <v/>
      </c>
      <c r="C1443" s="117" t="str">
        <f>IF(dati_pdc!C1439&lt;&gt;"",dati_pdc!C1439,"")</f>
        <v/>
      </c>
      <c r="D1443" s="117" t="str">
        <f>IF(dati_pdc!D1439&lt;&gt;"",dati_pdc!D1439,"")</f>
        <v/>
      </c>
      <c r="E1443" s="125" t="str">
        <f>IF(b_BDVSA!F1443&lt;&gt;"",ABS(b_BDVSA!F1443),"")</f>
        <v/>
      </c>
      <c r="F1443" s="125" t="str">
        <f>IF(AND(b_BDVSA!F1443&lt;&gt;"",b_BDVSA!F1443&lt;&gt;0)=TRUE,IF(b_BDVSA!F1443&gt;0,"D","A"),"")</f>
        <v/>
      </c>
      <c r="G1443" s="125" t="str">
        <f>IF(b_BDVSA!G1443&lt;&gt;"",ABS(b_BDVSA!G1443),"")</f>
        <v/>
      </c>
      <c r="H1443" s="125" t="str">
        <f>IF(AND(b_BDVSA!G1443&lt;&gt;"",b_BDVSA!G1443&lt;&gt;0)=TRUE,IF(b_BDVSA!G1443&gt;0,"D","A"),"")</f>
        <v/>
      </c>
      <c r="I1443" s="125" t="str">
        <f>IF(b_BDVSA!H1443&lt;&gt;"",ABS(b_BDVSA!H1443),"")</f>
        <v/>
      </c>
      <c r="J1443" s="125" t="str">
        <f>IF(AND(b_BDVSA!H1443&lt;&gt;"",b_BDVSA!H1443&lt;&gt;0)=TRUE,IF(b_BDVSA!H1443&gt;0,"D","A"),"")</f>
        <v/>
      </c>
      <c r="K1443" s="126" t="str">
        <f>IF(b_BDVSA!I1443&lt;&gt;"",ABS(b_BDVSA!I1443),"")</f>
        <v/>
      </c>
      <c r="L1443" s="125" t="str">
        <f>IF(b_BDVSA!L1443&lt;&gt;"",ABS(b_BDVSA!L1443),"")</f>
        <v/>
      </c>
      <c r="M1443" s="125" t="str">
        <f>IF(AND(b_BDVSA!L1443&lt;&gt;"",b_BDVSA!L1443&lt;&gt;0)=TRUE,IF(b_BDVSA!L1443&gt;0,"D","A"),"")</f>
        <v/>
      </c>
      <c r="N1443" s="125" t="str">
        <f>IF(b_BDVSA!M1443&lt;&gt;"",ABS(b_BDVSA!M1443),"")</f>
        <v/>
      </c>
      <c r="O1443" s="125" t="str">
        <f>IF(AND(b_BDVSA!M1443&lt;&gt;"",b_BDVSA!M1443&lt;&gt;0)=TRUE,IF(b_BDVSA!M1443&gt;0,"D","A"),"")</f>
        <v/>
      </c>
      <c r="P1443" s="126" t="str">
        <f>IF(b_BDVSA!N1443&lt;&gt;"",ABS(b_BDVSA!N1443),"")</f>
        <v/>
      </c>
      <c r="Q1443" s="125" t="str">
        <f>IF(b_BDVSA!Q1443&lt;&gt;"",ABS(b_BDVSA!Q1443),"")</f>
        <v/>
      </c>
      <c r="R1443" s="125" t="str">
        <f>IF(AND(b_BDVSA!Q1443&lt;&gt;"",b_BDVSA!Q1443&lt;&gt;0)=TRUE,IF(b_BDVSA!Q1443&gt;0,"D","A"),"")</f>
        <v/>
      </c>
      <c r="S1443" s="125" t="str">
        <f>IF(b_BDVSA!R1443&lt;&gt;"",ABS(b_BDVSA!R1443),"")</f>
        <v/>
      </c>
      <c r="T1443" s="125" t="str">
        <f>IF(AND(b_BDVSA!R1443&lt;&gt;"",b_BDVSA!R1443&lt;&gt;0)=TRUE,IF(b_BDVSA!R1443&gt;0,"D","A"),"")</f>
        <v/>
      </c>
      <c r="U1443" s="126" t="str">
        <f>IF(b_BDVSA!S1443&lt;&gt;"",ABS(b_BDVSA!S1443),"")</f>
        <v/>
      </c>
      <c r="V1443" s="125" t="str">
        <f>IF(b_BDVSA!V1443&lt;&gt;"",ABS(b_BDVSA!V1443),"")</f>
        <v/>
      </c>
      <c r="W1443" s="125" t="str">
        <f>IF(AND(b_BDVSA!V1443&lt;&gt;"",b_BDVSA!V1443&lt;&gt;0)=TRUE,IF(b_BDVSA!V1443&gt;0,"D","A"),"")</f>
        <v/>
      </c>
      <c r="X1443" s="125" t="str">
        <f>IF(b_BDVSA!W1443&lt;&gt;"",ABS(b_BDVSA!W1443),"")</f>
        <v/>
      </c>
      <c r="Y1443" s="125" t="str">
        <f>IF(AND(b_BDVSA!W1443&lt;&gt;"",b_BDVSA!W1443&lt;&gt;0)=TRUE,IF(b_BDVSA!W1443&gt;0,"D","A"),"")</f>
        <v/>
      </c>
      <c r="Z1443" s="126" t="str">
        <f>IF(b_BDVSA!X1443&lt;&gt;"",ABS(b_BDVSA!X1443),"")</f>
        <v/>
      </c>
    </row>
    <row r="1444" spans="1:26">
      <c r="A1444" s="117" t="str">
        <f>IF(dati_pdc!A1440&lt;&gt;"",IF(dati_pdc!D1440=1,RIGHT(dati_pdc!A1440,dati_pdc!E1440),dati_pdc!A1440),"")</f>
        <v/>
      </c>
      <c r="B1444" s="117" t="str">
        <f>IF(dati_pdc!B1440&lt;&gt;"",dati_pdc!B1440,"")</f>
        <v/>
      </c>
      <c r="C1444" s="117" t="str">
        <f>IF(dati_pdc!C1440&lt;&gt;"",dati_pdc!C1440,"")</f>
        <v/>
      </c>
      <c r="D1444" s="117" t="str">
        <f>IF(dati_pdc!D1440&lt;&gt;"",dati_pdc!D1440,"")</f>
        <v/>
      </c>
      <c r="E1444" s="125" t="str">
        <f>IF(b_BDVSA!F1444&lt;&gt;"",ABS(b_BDVSA!F1444),"")</f>
        <v/>
      </c>
      <c r="F1444" s="125" t="str">
        <f>IF(AND(b_BDVSA!F1444&lt;&gt;"",b_BDVSA!F1444&lt;&gt;0)=TRUE,IF(b_BDVSA!F1444&gt;0,"D","A"),"")</f>
        <v/>
      </c>
      <c r="G1444" s="125" t="str">
        <f>IF(b_BDVSA!G1444&lt;&gt;"",ABS(b_BDVSA!G1444),"")</f>
        <v/>
      </c>
      <c r="H1444" s="125" t="str">
        <f>IF(AND(b_BDVSA!G1444&lt;&gt;"",b_BDVSA!G1444&lt;&gt;0)=TRUE,IF(b_BDVSA!G1444&gt;0,"D","A"),"")</f>
        <v/>
      </c>
      <c r="I1444" s="125" t="str">
        <f>IF(b_BDVSA!H1444&lt;&gt;"",ABS(b_BDVSA!H1444),"")</f>
        <v/>
      </c>
      <c r="J1444" s="125" t="str">
        <f>IF(AND(b_BDVSA!H1444&lt;&gt;"",b_BDVSA!H1444&lt;&gt;0)=TRUE,IF(b_BDVSA!H1444&gt;0,"D","A"),"")</f>
        <v/>
      </c>
      <c r="K1444" s="126" t="str">
        <f>IF(b_BDVSA!I1444&lt;&gt;"",ABS(b_BDVSA!I1444),"")</f>
        <v/>
      </c>
      <c r="L1444" s="125" t="str">
        <f>IF(b_BDVSA!L1444&lt;&gt;"",ABS(b_BDVSA!L1444),"")</f>
        <v/>
      </c>
      <c r="M1444" s="125" t="str">
        <f>IF(AND(b_BDVSA!L1444&lt;&gt;"",b_BDVSA!L1444&lt;&gt;0)=TRUE,IF(b_BDVSA!L1444&gt;0,"D","A"),"")</f>
        <v/>
      </c>
      <c r="N1444" s="125" t="str">
        <f>IF(b_BDVSA!M1444&lt;&gt;"",ABS(b_BDVSA!M1444),"")</f>
        <v/>
      </c>
      <c r="O1444" s="125" t="str">
        <f>IF(AND(b_BDVSA!M1444&lt;&gt;"",b_BDVSA!M1444&lt;&gt;0)=TRUE,IF(b_BDVSA!M1444&gt;0,"D","A"),"")</f>
        <v/>
      </c>
      <c r="P1444" s="126" t="str">
        <f>IF(b_BDVSA!N1444&lt;&gt;"",ABS(b_BDVSA!N1444),"")</f>
        <v/>
      </c>
      <c r="Q1444" s="125" t="str">
        <f>IF(b_BDVSA!Q1444&lt;&gt;"",ABS(b_BDVSA!Q1444),"")</f>
        <v/>
      </c>
      <c r="R1444" s="125" t="str">
        <f>IF(AND(b_BDVSA!Q1444&lt;&gt;"",b_BDVSA!Q1444&lt;&gt;0)=TRUE,IF(b_BDVSA!Q1444&gt;0,"D","A"),"")</f>
        <v/>
      </c>
      <c r="S1444" s="125" t="str">
        <f>IF(b_BDVSA!R1444&lt;&gt;"",ABS(b_BDVSA!R1444),"")</f>
        <v/>
      </c>
      <c r="T1444" s="125" t="str">
        <f>IF(AND(b_BDVSA!R1444&lt;&gt;"",b_BDVSA!R1444&lt;&gt;0)=TRUE,IF(b_BDVSA!R1444&gt;0,"D","A"),"")</f>
        <v/>
      </c>
      <c r="U1444" s="126" t="str">
        <f>IF(b_BDVSA!S1444&lt;&gt;"",ABS(b_BDVSA!S1444),"")</f>
        <v/>
      </c>
      <c r="V1444" s="125" t="str">
        <f>IF(b_BDVSA!V1444&lt;&gt;"",ABS(b_BDVSA!V1444),"")</f>
        <v/>
      </c>
      <c r="W1444" s="125" t="str">
        <f>IF(AND(b_BDVSA!V1444&lt;&gt;"",b_BDVSA!V1444&lt;&gt;0)=TRUE,IF(b_BDVSA!V1444&gt;0,"D","A"),"")</f>
        <v/>
      </c>
      <c r="X1444" s="125" t="str">
        <f>IF(b_BDVSA!W1444&lt;&gt;"",ABS(b_BDVSA!W1444),"")</f>
        <v/>
      </c>
      <c r="Y1444" s="125" t="str">
        <f>IF(AND(b_BDVSA!W1444&lt;&gt;"",b_BDVSA!W1444&lt;&gt;0)=TRUE,IF(b_BDVSA!W1444&gt;0,"D","A"),"")</f>
        <v/>
      </c>
      <c r="Z1444" s="126" t="str">
        <f>IF(b_BDVSA!X1444&lt;&gt;"",ABS(b_BDVSA!X1444),"")</f>
        <v/>
      </c>
    </row>
    <row r="1445" spans="1:26">
      <c r="A1445" s="117" t="str">
        <f>IF(dati_pdc!A1441&lt;&gt;"",IF(dati_pdc!D1441=1,RIGHT(dati_pdc!A1441,dati_pdc!E1441),dati_pdc!A1441),"")</f>
        <v/>
      </c>
      <c r="B1445" s="117" t="str">
        <f>IF(dati_pdc!B1441&lt;&gt;"",dati_pdc!B1441,"")</f>
        <v/>
      </c>
      <c r="C1445" s="117" t="str">
        <f>IF(dati_pdc!C1441&lt;&gt;"",dati_pdc!C1441,"")</f>
        <v/>
      </c>
      <c r="D1445" s="117" t="str">
        <f>IF(dati_pdc!D1441&lt;&gt;"",dati_pdc!D1441,"")</f>
        <v/>
      </c>
      <c r="E1445" s="125" t="str">
        <f>IF(b_BDVSA!F1445&lt;&gt;"",ABS(b_BDVSA!F1445),"")</f>
        <v/>
      </c>
      <c r="F1445" s="125" t="str">
        <f>IF(AND(b_BDVSA!F1445&lt;&gt;"",b_BDVSA!F1445&lt;&gt;0)=TRUE,IF(b_BDVSA!F1445&gt;0,"D","A"),"")</f>
        <v/>
      </c>
      <c r="G1445" s="125" t="str">
        <f>IF(b_BDVSA!G1445&lt;&gt;"",ABS(b_BDVSA!G1445),"")</f>
        <v/>
      </c>
      <c r="H1445" s="125" t="str">
        <f>IF(AND(b_BDVSA!G1445&lt;&gt;"",b_BDVSA!G1445&lt;&gt;0)=TRUE,IF(b_BDVSA!G1445&gt;0,"D","A"),"")</f>
        <v/>
      </c>
      <c r="I1445" s="125" t="str">
        <f>IF(b_BDVSA!H1445&lt;&gt;"",ABS(b_BDVSA!H1445),"")</f>
        <v/>
      </c>
      <c r="J1445" s="125" t="str">
        <f>IF(AND(b_BDVSA!H1445&lt;&gt;"",b_BDVSA!H1445&lt;&gt;0)=TRUE,IF(b_BDVSA!H1445&gt;0,"D","A"),"")</f>
        <v/>
      </c>
      <c r="K1445" s="126" t="str">
        <f>IF(b_BDVSA!I1445&lt;&gt;"",ABS(b_BDVSA!I1445),"")</f>
        <v/>
      </c>
      <c r="L1445" s="125" t="str">
        <f>IF(b_BDVSA!L1445&lt;&gt;"",ABS(b_BDVSA!L1445),"")</f>
        <v/>
      </c>
      <c r="M1445" s="125" t="str">
        <f>IF(AND(b_BDVSA!L1445&lt;&gt;"",b_BDVSA!L1445&lt;&gt;0)=TRUE,IF(b_BDVSA!L1445&gt;0,"D","A"),"")</f>
        <v/>
      </c>
      <c r="N1445" s="125" t="str">
        <f>IF(b_BDVSA!M1445&lt;&gt;"",ABS(b_BDVSA!M1445),"")</f>
        <v/>
      </c>
      <c r="O1445" s="125" t="str">
        <f>IF(AND(b_BDVSA!M1445&lt;&gt;"",b_BDVSA!M1445&lt;&gt;0)=TRUE,IF(b_BDVSA!M1445&gt;0,"D","A"),"")</f>
        <v/>
      </c>
      <c r="P1445" s="126" t="str">
        <f>IF(b_BDVSA!N1445&lt;&gt;"",ABS(b_BDVSA!N1445),"")</f>
        <v/>
      </c>
      <c r="Q1445" s="125" t="str">
        <f>IF(b_BDVSA!Q1445&lt;&gt;"",ABS(b_BDVSA!Q1445),"")</f>
        <v/>
      </c>
      <c r="R1445" s="125" t="str">
        <f>IF(AND(b_BDVSA!Q1445&lt;&gt;"",b_BDVSA!Q1445&lt;&gt;0)=TRUE,IF(b_BDVSA!Q1445&gt;0,"D","A"),"")</f>
        <v/>
      </c>
      <c r="S1445" s="125" t="str">
        <f>IF(b_BDVSA!R1445&lt;&gt;"",ABS(b_BDVSA!R1445),"")</f>
        <v/>
      </c>
      <c r="T1445" s="125" t="str">
        <f>IF(AND(b_BDVSA!R1445&lt;&gt;"",b_BDVSA!R1445&lt;&gt;0)=TRUE,IF(b_BDVSA!R1445&gt;0,"D","A"),"")</f>
        <v/>
      </c>
      <c r="U1445" s="126" t="str">
        <f>IF(b_BDVSA!S1445&lt;&gt;"",ABS(b_BDVSA!S1445),"")</f>
        <v/>
      </c>
      <c r="V1445" s="125" t="str">
        <f>IF(b_BDVSA!V1445&lt;&gt;"",ABS(b_BDVSA!V1445),"")</f>
        <v/>
      </c>
      <c r="W1445" s="125" t="str">
        <f>IF(AND(b_BDVSA!V1445&lt;&gt;"",b_BDVSA!V1445&lt;&gt;0)=TRUE,IF(b_BDVSA!V1445&gt;0,"D","A"),"")</f>
        <v/>
      </c>
      <c r="X1445" s="125" t="str">
        <f>IF(b_BDVSA!W1445&lt;&gt;"",ABS(b_BDVSA!W1445),"")</f>
        <v/>
      </c>
      <c r="Y1445" s="125" t="str">
        <f>IF(AND(b_BDVSA!W1445&lt;&gt;"",b_BDVSA!W1445&lt;&gt;0)=TRUE,IF(b_BDVSA!W1445&gt;0,"D","A"),"")</f>
        <v/>
      </c>
      <c r="Z1445" s="126" t="str">
        <f>IF(b_BDVSA!X1445&lt;&gt;"",ABS(b_BDVSA!X1445),"")</f>
        <v/>
      </c>
    </row>
    <row r="1446" spans="1:26">
      <c r="A1446" s="117" t="str">
        <f>IF(dati_pdc!A1442&lt;&gt;"",IF(dati_pdc!D1442=1,RIGHT(dati_pdc!A1442,dati_pdc!E1442),dati_pdc!A1442),"")</f>
        <v/>
      </c>
      <c r="B1446" s="117" t="str">
        <f>IF(dati_pdc!B1442&lt;&gt;"",dati_pdc!B1442,"")</f>
        <v/>
      </c>
      <c r="C1446" s="117" t="str">
        <f>IF(dati_pdc!C1442&lt;&gt;"",dati_pdc!C1442,"")</f>
        <v/>
      </c>
      <c r="D1446" s="117" t="str">
        <f>IF(dati_pdc!D1442&lt;&gt;"",dati_pdc!D1442,"")</f>
        <v/>
      </c>
      <c r="E1446" s="125" t="str">
        <f>IF(b_BDVSA!F1446&lt;&gt;"",ABS(b_BDVSA!F1446),"")</f>
        <v/>
      </c>
      <c r="F1446" s="125" t="str">
        <f>IF(AND(b_BDVSA!F1446&lt;&gt;"",b_BDVSA!F1446&lt;&gt;0)=TRUE,IF(b_BDVSA!F1446&gt;0,"D","A"),"")</f>
        <v/>
      </c>
      <c r="G1446" s="125" t="str">
        <f>IF(b_BDVSA!G1446&lt;&gt;"",ABS(b_BDVSA!G1446),"")</f>
        <v/>
      </c>
      <c r="H1446" s="125" t="str">
        <f>IF(AND(b_BDVSA!G1446&lt;&gt;"",b_BDVSA!G1446&lt;&gt;0)=TRUE,IF(b_BDVSA!G1446&gt;0,"D","A"),"")</f>
        <v/>
      </c>
      <c r="I1446" s="125" t="str">
        <f>IF(b_BDVSA!H1446&lt;&gt;"",ABS(b_BDVSA!H1446),"")</f>
        <v/>
      </c>
      <c r="J1446" s="125" t="str">
        <f>IF(AND(b_BDVSA!H1446&lt;&gt;"",b_BDVSA!H1446&lt;&gt;0)=TRUE,IF(b_BDVSA!H1446&gt;0,"D","A"),"")</f>
        <v/>
      </c>
      <c r="K1446" s="126" t="str">
        <f>IF(b_BDVSA!I1446&lt;&gt;"",ABS(b_BDVSA!I1446),"")</f>
        <v/>
      </c>
      <c r="L1446" s="125" t="str">
        <f>IF(b_BDVSA!L1446&lt;&gt;"",ABS(b_BDVSA!L1446),"")</f>
        <v/>
      </c>
      <c r="M1446" s="125" t="str">
        <f>IF(AND(b_BDVSA!L1446&lt;&gt;"",b_BDVSA!L1446&lt;&gt;0)=TRUE,IF(b_BDVSA!L1446&gt;0,"D","A"),"")</f>
        <v/>
      </c>
      <c r="N1446" s="125" t="str">
        <f>IF(b_BDVSA!M1446&lt;&gt;"",ABS(b_BDVSA!M1446),"")</f>
        <v/>
      </c>
      <c r="O1446" s="125" t="str">
        <f>IF(AND(b_BDVSA!M1446&lt;&gt;"",b_BDVSA!M1446&lt;&gt;0)=TRUE,IF(b_BDVSA!M1446&gt;0,"D","A"),"")</f>
        <v/>
      </c>
      <c r="P1446" s="126" t="str">
        <f>IF(b_BDVSA!N1446&lt;&gt;"",ABS(b_BDVSA!N1446),"")</f>
        <v/>
      </c>
      <c r="Q1446" s="125" t="str">
        <f>IF(b_BDVSA!Q1446&lt;&gt;"",ABS(b_BDVSA!Q1446),"")</f>
        <v/>
      </c>
      <c r="R1446" s="125" t="str">
        <f>IF(AND(b_BDVSA!Q1446&lt;&gt;"",b_BDVSA!Q1446&lt;&gt;0)=TRUE,IF(b_BDVSA!Q1446&gt;0,"D","A"),"")</f>
        <v/>
      </c>
      <c r="S1446" s="125" t="str">
        <f>IF(b_BDVSA!R1446&lt;&gt;"",ABS(b_BDVSA!R1446),"")</f>
        <v/>
      </c>
      <c r="T1446" s="125" t="str">
        <f>IF(AND(b_BDVSA!R1446&lt;&gt;"",b_BDVSA!R1446&lt;&gt;0)=TRUE,IF(b_BDVSA!R1446&gt;0,"D","A"),"")</f>
        <v/>
      </c>
      <c r="U1446" s="126" t="str">
        <f>IF(b_BDVSA!S1446&lt;&gt;"",ABS(b_BDVSA!S1446),"")</f>
        <v/>
      </c>
      <c r="V1446" s="125" t="str">
        <f>IF(b_BDVSA!V1446&lt;&gt;"",ABS(b_BDVSA!V1446),"")</f>
        <v/>
      </c>
      <c r="W1446" s="125" t="str">
        <f>IF(AND(b_BDVSA!V1446&lt;&gt;"",b_BDVSA!V1446&lt;&gt;0)=TRUE,IF(b_BDVSA!V1446&gt;0,"D","A"),"")</f>
        <v/>
      </c>
      <c r="X1446" s="125" t="str">
        <f>IF(b_BDVSA!W1446&lt;&gt;"",ABS(b_BDVSA!W1446),"")</f>
        <v/>
      </c>
      <c r="Y1446" s="125" t="str">
        <f>IF(AND(b_BDVSA!W1446&lt;&gt;"",b_BDVSA!W1446&lt;&gt;0)=TRUE,IF(b_BDVSA!W1446&gt;0,"D","A"),"")</f>
        <v/>
      </c>
      <c r="Z1446" s="126" t="str">
        <f>IF(b_BDVSA!X1446&lt;&gt;"",ABS(b_BDVSA!X1446),"")</f>
        <v/>
      </c>
    </row>
    <row r="1447" spans="1:26">
      <c r="A1447" s="117" t="str">
        <f>IF(dati_pdc!A1443&lt;&gt;"",IF(dati_pdc!D1443=1,RIGHT(dati_pdc!A1443,dati_pdc!E1443),dati_pdc!A1443),"")</f>
        <v/>
      </c>
      <c r="B1447" s="117" t="str">
        <f>IF(dati_pdc!B1443&lt;&gt;"",dati_pdc!B1443,"")</f>
        <v/>
      </c>
      <c r="C1447" s="117" t="str">
        <f>IF(dati_pdc!C1443&lt;&gt;"",dati_pdc!C1443,"")</f>
        <v/>
      </c>
      <c r="D1447" s="117" t="str">
        <f>IF(dati_pdc!D1443&lt;&gt;"",dati_pdc!D1443,"")</f>
        <v/>
      </c>
      <c r="E1447" s="125" t="str">
        <f>IF(b_BDVSA!F1447&lt;&gt;"",ABS(b_BDVSA!F1447),"")</f>
        <v/>
      </c>
      <c r="F1447" s="125" t="str">
        <f>IF(AND(b_BDVSA!F1447&lt;&gt;"",b_BDVSA!F1447&lt;&gt;0)=TRUE,IF(b_BDVSA!F1447&gt;0,"D","A"),"")</f>
        <v/>
      </c>
      <c r="G1447" s="125" t="str">
        <f>IF(b_BDVSA!G1447&lt;&gt;"",ABS(b_BDVSA!G1447),"")</f>
        <v/>
      </c>
      <c r="H1447" s="125" t="str">
        <f>IF(AND(b_BDVSA!G1447&lt;&gt;"",b_BDVSA!G1447&lt;&gt;0)=TRUE,IF(b_BDVSA!G1447&gt;0,"D","A"),"")</f>
        <v/>
      </c>
      <c r="I1447" s="125" t="str">
        <f>IF(b_BDVSA!H1447&lt;&gt;"",ABS(b_BDVSA!H1447),"")</f>
        <v/>
      </c>
      <c r="J1447" s="125" t="str">
        <f>IF(AND(b_BDVSA!H1447&lt;&gt;"",b_BDVSA!H1447&lt;&gt;0)=TRUE,IF(b_BDVSA!H1447&gt;0,"D","A"),"")</f>
        <v/>
      </c>
      <c r="K1447" s="126" t="str">
        <f>IF(b_BDVSA!I1447&lt;&gt;"",ABS(b_BDVSA!I1447),"")</f>
        <v/>
      </c>
      <c r="L1447" s="125" t="str">
        <f>IF(b_BDVSA!L1447&lt;&gt;"",ABS(b_BDVSA!L1447),"")</f>
        <v/>
      </c>
      <c r="M1447" s="125" t="str">
        <f>IF(AND(b_BDVSA!L1447&lt;&gt;"",b_BDVSA!L1447&lt;&gt;0)=TRUE,IF(b_BDVSA!L1447&gt;0,"D","A"),"")</f>
        <v/>
      </c>
      <c r="N1447" s="125" t="str">
        <f>IF(b_BDVSA!M1447&lt;&gt;"",ABS(b_BDVSA!M1447),"")</f>
        <v/>
      </c>
      <c r="O1447" s="125" t="str">
        <f>IF(AND(b_BDVSA!M1447&lt;&gt;"",b_BDVSA!M1447&lt;&gt;0)=TRUE,IF(b_BDVSA!M1447&gt;0,"D","A"),"")</f>
        <v/>
      </c>
      <c r="P1447" s="126" t="str">
        <f>IF(b_BDVSA!N1447&lt;&gt;"",ABS(b_BDVSA!N1447),"")</f>
        <v/>
      </c>
      <c r="Q1447" s="125" t="str">
        <f>IF(b_BDVSA!Q1447&lt;&gt;"",ABS(b_BDVSA!Q1447),"")</f>
        <v/>
      </c>
      <c r="R1447" s="125" t="str">
        <f>IF(AND(b_BDVSA!Q1447&lt;&gt;"",b_BDVSA!Q1447&lt;&gt;0)=TRUE,IF(b_BDVSA!Q1447&gt;0,"D","A"),"")</f>
        <v/>
      </c>
      <c r="S1447" s="125" t="str">
        <f>IF(b_BDVSA!R1447&lt;&gt;"",ABS(b_BDVSA!R1447),"")</f>
        <v/>
      </c>
      <c r="T1447" s="125" t="str">
        <f>IF(AND(b_BDVSA!R1447&lt;&gt;"",b_BDVSA!R1447&lt;&gt;0)=TRUE,IF(b_BDVSA!R1447&gt;0,"D","A"),"")</f>
        <v/>
      </c>
      <c r="U1447" s="126" t="str">
        <f>IF(b_BDVSA!S1447&lt;&gt;"",ABS(b_BDVSA!S1447),"")</f>
        <v/>
      </c>
      <c r="V1447" s="125" t="str">
        <f>IF(b_BDVSA!V1447&lt;&gt;"",ABS(b_BDVSA!V1447),"")</f>
        <v/>
      </c>
      <c r="W1447" s="125" t="str">
        <f>IF(AND(b_BDVSA!V1447&lt;&gt;"",b_BDVSA!V1447&lt;&gt;0)=TRUE,IF(b_BDVSA!V1447&gt;0,"D","A"),"")</f>
        <v/>
      </c>
      <c r="X1447" s="125" t="str">
        <f>IF(b_BDVSA!W1447&lt;&gt;"",ABS(b_BDVSA!W1447),"")</f>
        <v/>
      </c>
      <c r="Y1447" s="125" t="str">
        <f>IF(AND(b_BDVSA!W1447&lt;&gt;"",b_BDVSA!W1447&lt;&gt;0)=TRUE,IF(b_BDVSA!W1447&gt;0,"D","A"),"")</f>
        <v/>
      </c>
      <c r="Z1447" s="126" t="str">
        <f>IF(b_BDVSA!X1447&lt;&gt;"",ABS(b_BDVSA!X1447),"")</f>
        <v/>
      </c>
    </row>
    <row r="1448" spans="1:26">
      <c r="A1448" s="117" t="str">
        <f>IF(dati_pdc!A1444&lt;&gt;"",IF(dati_pdc!D1444=1,RIGHT(dati_pdc!A1444,dati_pdc!E1444),dati_pdc!A1444),"")</f>
        <v/>
      </c>
      <c r="B1448" s="117" t="str">
        <f>IF(dati_pdc!B1444&lt;&gt;"",dati_pdc!B1444,"")</f>
        <v/>
      </c>
      <c r="C1448" s="117" t="str">
        <f>IF(dati_pdc!C1444&lt;&gt;"",dati_pdc!C1444,"")</f>
        <v/>
      </c>
      <c r="D1448" s="117" t="str">
        <f>IF(dati_pdc!D1444&lt;&gt;"",dati_pdc!D1444,"")</f>
        <v/>
      </c>
      <c r="E1448" s="125" t="str">
        <f>IF(b_BDVSA!F1448&lt;&gt;"",ABS(b_BDVSA!F1448),"")</f>
        <v/>
      </c>
      <c r="F1448" s="125" t="str">
        <f>IF(AND(b_BDVSA!F1448&lt;&gt;"",b_BDVSA!F1448&lt;&gt;0)=TRUE,IF(b_BDVSA!F1448&gt;0,"D","A"),"")</f>
        <v/>
      </c>
      <c r="G1448" s="125" t="str">
        <f>IF(b_BDVSA!G1448&lt;&gt;"",ABS(b_BDVSA!G1448),"")</f>
        <v/>
      </c>
      <c r="H1448" s="125" t="str">
        <f>IF(AND(b_BDVSA!G1448&lt;&gt;"",b_BDVSA!G1448&lt;&gt;0)=TRUE,IF(b_BDVSA!G1448&gt;0,"D","A"),"")</f>
        <v/>
      </c>
      <c r="I1448" s="125" t="str">
        <f>IF(b_BDVSA!H1448&lt;&gt;"",ABS(b_BDVSA!H1448),"")</f>
        <v/>
      </c>
      <c r="J1448" s="125" t="str">
        <f>IF(AND(b_BDVSA!H1448&lt;&gt;"",b_BDVSA!H1448&lt;&gt;0)=TRUE,IF(b_BDVSA!H1448&gt;0,"D","A"),"")</f>
        <v/>
      </c>
      <c r="K1448" s="126" t="str">
        <f>IF(b_BDVSA!I1448&lt;&gt;"",ABS(b_BDVSA!I1448),"")</f>
        <v/>
      </c>
      <c r="L1448" s="125" t="str">
        <f>IF(b_BDVSA!L1448&lt;&gt;"",ABS(b_BDVSA!L1448),"")</f>
        <v/>
      </c>
      <c r="M1448" s="125" t="str">
        <f>IF(AND(b_BDVSA!L1448&lt;&gt;"",b_BDVSA!L1448&lt;&gt;0)=TRUE,IF(b_BDVSA!L1448&gt;0,"D","A"),"")</f>
        <v/>
      </c>
      <c r="N1448" s="125" t="str">
        <f>IF(b_BDVSA!M1448&lt;&gt;"",ABS(b_BDVSA!M1448),"")</f>
        <v/>
      </c>
      <c r="O1448" s="125" t="str">
        <f>IF(AND(b_BDVSA!M1448&lt;&gt;"",b_BDVSA!M1448&lt;&gt;0)=TRUE,IF(b_BDVSA!M1448&gt;0,"D","A"),"")</f>
        <v/>
      </c>
      <c r="P1448" s="126" t="str">
        <f>IF(b_BDVSA!N1448&lt;&gt;"",ABS(b_BDVSA!N1448),"")</f>
        <v/>
      </c>
      <c r="Q1448" s="125" t="str">
        <f>IF(b_BDVSA!Q1448&lt;&gt;"",ABS(b_BDVSA!Q1448),"")</f>
        <v/>
      </c>
      <c r="R1448" s="125" t="str">
        <f>IF(AND(b_BDVSA!Q1448&lt;&gt;"",b_BDVSA!Q1448&lt;&gt;0)=TRUE,IF(b_BDVSA!Q1448&gt;0,"D","A"),"")</f>
        <v/>
      </c>
      <c r="S1448" s="125" t="str">
        <f>IF(b_BDVSA!R1448&lt;&gt;"",ABS(b_BDVSA!R1448),"")</f>
        <v/>
      </c>
      <c r="T1448" s="125" t="str">
        <f>IF(AND(b_BDVSA!R1448&lt;&gt;"",b_BDVSA!R1448&lt;&gt;0)=TRUE,IF(b_BDVSA!R1448&gt;0,"D","A"),"")</f>
        <v/>
      </c>
      <c r="U1448" s="126" t="str">
        <f>IF(b_BDVSA!S1448&lt;&gt;"",ABS(b_BDVSA!S1448),"")</f>
        <v/>
      </c>
      <c r="V1448" s="125" t="str">
        <f>IF(b_BDVSA!V1448&lt;&gt;"",ABS(b_BDVSA!V1448),"")</f>
        <v/>
      </c>
      <c r="W1448" s="125" t="str">
        <f>IF(AND(b_BDVSA!V1448&lt;&gt;"",b_BDVSA!V1448&lt;&gt;0)=TRUE,IF(b_BDVSA!V1448&gt;0,"D","A"),"")</f>
        <v/>
      </c>
      <c r="X1448" s="125" t="str">
        <f>IF(b_BDVSA!W1448&lt;&gt;"",ABS(b_BDVSA!W1448),"")</f>
        <v/>
      </c>
      <c r="Y1448" s="125" t="str">
        <f>IF(AND(b_BDVSA!W1448&lt;&gt;"",b_BDVSA!W1448&lt;&gt;0)=TRUE,IF(b_BDVSA!W1448&gt;0,"D","A"),"")</f>
        <v/>
      </c>
      <c r="Z1448" s="126" t="str">
        <f>IF(b_BDVSA!X1448&lt;&gt;"",ABS(b_BDVSA!X1448),"")</f>
        <v/>
      </c>
    </row>
    <row r="1449" spans="1:26">
      <c r="A1449" s="117" t="str">
        <f>IF(dati_pdc!A1445&lt;&gt;"",IF(dati_pdc!D1445=1,RIGHT(dati_pdc!A1445,dati_pdc!E1445),dati_pdc!A1445),"")</f>
        <v/>
      </c>
      <c r="B1449" s="117" t="str">
        <f>IF(dati_pdc!B1445&lt;&gt;"",dati_pdc!B1445,"")</f>
        <v/>
      </c>
      <c r="C1449" s="117" t="str">
        <f>IF(dati_pdc!C1445&lt;&gt;"",dati_pdc!C1445,"")</f>
        <v/>
      </c>
      <c r="D1449" s="117" t="str">
        <f>IF(dati_pdc!D1445&lt;&gt;"",dati_pdc!D1445,"")</f>
        <v/>
      </c>
      <c r="E1449" s="125" t="str">
        <f>IF(b_BDVSA!F1449&lt;&gt;"",ABS(b_BDVSA!F1449),"")</f>
        <v/>
      </c>
      <c r="F1449" s="125" t="str">
        <f>IF(AND(b_BDVSA!F1449&lt;&gt;"",b_BDVSA!F1449&lt;&gt;0)=TRUE,IF(b_BDVSA!F1449&gt;0,"D","A"),"")</f>
        <v/>
      </c>
      <c r="G1449" s="125" t="str">
        <f>IF(b_BDVSA!G1449&lt;&gt;"",ABS(b_BDVSA!G1449),"")</f>
        <v/>
      </c>
      <c r="H1449" s="125" t="str">
        <f>IF(AND(b_BDVSA!G1449&lt;&gt;"",b_BDVSA!G1449&lt;&gt;0)=TRUE,IF(b_BDVSA!G1449&gt;0,"D","A"),"")</f>
        <v/>
      </c>
      <c r="I1449" s="125" t="str">
        <f>IF(b_BDVSA!H1449&lt;&gt;"",ABS(b_BDVSA!H1449),"")</f>
        <v/>
      </c>
      <c r="J1449" s="125" t="str">
        <f>IF(AND(b_BDVSA!H1449&lt;&gt;"",b_BDVSA!H1449&lt;&gt;0)=TRUE,IF(b_BDVSA!H1449&gt;0,"D","A"),"")</f>
        <v/>
      </c>
      <c r="K1449" s="126" t="str">
        <f>IF(b_BDVSA!I1449&lt;&gt;"",ABS(b_BDVSA!I1449),"")</f>
        <v/>
      </c>
      <c r="L1449" s="125" t="str">
        <f>IF(b_BDVSA!L1449&lt;&gt;"",ABS(b_BDVSA!L1449),"")</f>
        <v/>
      </c>
      <c r="M1449" s="125" t="str">
        <f>IF(AND(b_BDVSA!L1449&lt;&gt;"",b_BDVSA!L1449&lt;&gt;0)=TRUE,IF(b_BDVSA!L1449&gt;0,"D","A"),"")</f>
        <v/>
      </c>
      <c r="N1449" s="125" t="str">
        <f>IF(b_BDVSA!M1449&lt;&gt;"",ABS(b_BDVSA!M1449),"")</f>
        <v/>
      </c>
      <c r="O1449" s="125" t="str">
        <f>IF(AND(b_BDVSA!M1449&lt;&gt;"",b_BDVSA!M1449&lt;&gt;0)=TRUE,IF(b_BDVSA!M1449&gt;0,"D","A"),"")</f>
        <v/>
      </c>
      <c r="P1449" s="126" t="str">
        <f>IF(b_BDVSA!N1449&lt;&gt;"",ABS(b_BDVSA!N1449),"")</f>
        <v/>
      </c>
      <c r="Q1449" s="125" t="str">
        <f>IF(b_BDVSA!Q1449&lt;&gt;"",ABS(b_BDVSA!Q1449),"")</f>
        <v/>
      </c>
      <c r="R1449" s="125" t="str">
        <f>IF(AND(b_BDVSA!Q1449&lt;&gt;"",b_BDVSA!Q1449&lt;&gt;0)=TRUE,IF(b_BDVSA!Q1449&gt;0,"D","A"),"")</f>
        <v/>
      </c>
      <c r="S1449" s="125" t="str">
        <f>IF(b_BDVSA!R1449&lt;&gt;"",ABS(b_BDVSA!R1449),"")</f>
        <v/>
      </c>
      <c r="T1449" s="125" t="str">
        <f>IF(AND(b_BDVSA!R1449&lt;&gt;"",b_BDVSA!R1449&lt;&gt;0)=TRUE,IF(b_BDVSA!R1449&gt;0,"D","A"),"")</f>
        <v/>
      </c>
      <c r="U1449" s="126" t="str">
        <f>IF(b_BDVSA!S1449&lt;&gt;"",ABS(b_BDVSA!S1449),"")</f>
        <v/>
      </c>
      <c r="V1449" s="125" t="str">
        <f>IF(b_BDVSA!V1449&lt;&gt;"",ABS(b_BDVSA!V1449),"")</f>
        <v/>
      </c>
      <c r="W1449" s="125" t="str">
        <f>IF(AND(b_BDVSA!V1449&lt;&gt;"",b_BDVSA!V1449&lt;&gt;0)=TRUE,IF(b_BDVSA!V1449&gt;0,"D","A"),"")</f>
        <v/>
      </c>
      <c r="X1449" s="125" t="str">
        <f>IF(b_BDVSA!W1449&lt;&gt;"",ABS(b_BDVSA!W1449),"")</f>
        <v/>
      </c>
      <c r="Y1449" s="125" t="str">
        <f>IF(AND(b_BDVSA!W1449&lt;&gt;"",b_BDVSA!W1449&lt;&gt;0)=TRUE,IF(b_BDVSA!W1449&gt;0,"D","A"),"")</f>
        <v/>
      </c>
      <c r="Z1449" s="126" t="str">
        <f>IF(b_BDVSA!X1449&lt;&gt;"",ABS(b_BDVSA!X1449),"")</f>
        <v/>
      </c>
    </row>
    <row r="1450" spans="1:26">
      <c r="A1450" s="117" t="str">
        <f>IF(dati_pdc!A1446&lt;&gt;"",IF(dati_pdc!D1446=1,RIGHT(dati_pdc!A1446,dati_pdc!E1446),dati_pdc!A1446),"")</f>
        <v/>
      </c>
      <c r="B1450" s="117" t="str">
        <f>IF(dati_pdc!B1446&lt;&gt;"",dati_pdc!B1446,"")</f>
        <v/>
      </c>
      <c r="C1450" s="117" t="str">
        <f>IF(dati_pdc!C1446&lt;&gt;"",dati_pdc!C1446,"")</f>
        <v/>
      </c>
      <c r="D1450" s="117" t="str">
        <f>IF(dati_pdc!D1446&lt;&gt;"",dati_pdc!D1446,"")</f>
        <v/>
      </c>
      <c r="E1450" s="125" t="str">
        <f>IF(b_BDVSA!F1450&lt;&gt;"",ABS(b_BDVSA!F1450),"")</f>
        <v/>
      </c>
      <c r="F1450" s="125" t="str">
        <f>IF(AND(b_BDVSA!F1450&lt;&gt;"",b_BDVSA!F1450&lt;&gt;0)=TRUE,IF(b_BDVSA!F1450&gt;0,"D","A"),"")</f>
        <v/>
      </c>
      <c r="G1450" s="125" t="str">
        <f>IF(b_BDVSA!G1450&lt;&gt;"",ABS(b_BDVSA!G1450),"")</f>
        <v/>
      </c>
      <c r="H1450" s="125" t="str">
        <f>IF(AND(b_BDVSA!G1450&lt;&gt;"",b_BDVSA!G1450&lt;&gt;0)=TRUE,IF(b_BDVSA!G1450&gt;0,"D","A"),"")</f>
        <v/>
      </c>
      <c r="I1450" s="125" t="str">
        <f>IF(b_BDVSA!H1450&lt;&gt;"",ABS(b_BDVSA!H1450),"")</f>
        <v/>
      </c>
      <c r="J1450" s="125" t="str">
        <f>IF(AND(b_BDVSA!H1450&lt;&gt;"",b_BDVSA!H1450&lt;&gt;0)=TRUE,IF(b_BDVSA!H1450&gt;0,"D","A"),"")</f>
        <v/>
      </c>
      <c r="K1450" s="126" t="str">
        <f>IF(b_BDVSA!I1450&lt;&gt;"",ABS(b_BDVSA!I1450),"")</f>
        <v/>
      </c>
      <c r="L1450" s="125" t="str">
        <f>IF(b_BDVSA!L1450&lt;&gt;"",ABS(b_BDVSA!L1450),"")</f>
        <v/>
      </c>
      <c r="M1450" s="125" t="str">
        <f>IF(AND(b_BDVSA!L1450&lt;&gt;"",b_BDVSA!L1450&lt;&gt;0)=TRUE,IF(b_BDVSA!L1450&gt;0,"D","A"),"")</f>
        <v/>
      </c>
      <c r="N1450" s="125" t="str">
        <f>IF(b_BDVSA!M1450&lt;&gt;"",ABS(b_BDVSA!M1450),"")</f>
        <v/>
      </c>
      <c r="O1450" s="125" t="str">
        <f>IF(AND(b_BDVSA!M1450&lt;&gt;"",b_BDVSA!M1450&lt;&gt;0)=TRUE,IF(b_BDVSA!M1450&gt;0,"D","A"),"")</f>
        <v/>
      </c>
      <c r="P1450" s="126" t="str">
        <f>IF(b_BDVSA!N1450&lt;&gt;"",ABS(b_BDVSA!N1450),"")</f>
        <v/>
      </c>
      <c r="Q1450" s="125" t="str">
        <f>IF(b_BDVSA!Q1450&lt;&gt;"",ABS(b_BDVSA!Q1450),"")</f>
        <v/>
      </c>
      <c r="R1450" s="125" t="str">
        <f>IF(AND(b_BDVSA!Q1450&lt;&gt;"",b_BDVSA!Q1450&lt;&gt;0)=TRUE,IF(b_BDVSA!Q1450&gt;0,"D","A"),"")</f>
        <v/>
      </c>
      <c r="S1450" s="125" t="str">
        <f>IF(b_BDVSA!R1450&lt;&gt;"",ABS(b_BDVSA!R1450),"")</f>
        <v/>
      </c>
      <c r="T1450" s="125" t="str">
        <f>IF(AND(b_BDVSA!R1450&lt;&gt;"",b_BDVSA!R1450&lt;&gt;0)=TRUE,IF(b_BDVSA!R1450&gt;0,"D","A"),"")</f>
        <v/>
      </c>
      <c r="U1450" s="126" t="str">
        <f>IF(b_BDVSA!S1450&lt;&gt;"",ABS(b_BDVSA!S1450),"")</f>
        <v/>
      </c>
      <c r="V1450" s="125" t="str">
        <f>IF(b_BDVSA!V1450&lt;&gt;"",ABS(b_BDVSA!V1450),"")</f>
        <v/>
      </c>
      <c r="W1450" s="125" t="str">
        <f>IF(AND(b_BDVSA!V1450&lt;&gt;"",b_BDVSA!V1450&lt;&gt;0)=TRUE,IF(b_BDVSA!V1450&gt;0,"D","A"),"")</f>
        <v/>
      </c>
      <c r="X1450" s="125" t="str">
        <f>IF(b_BDVSA!W1450&lt;&gt;"",ABS(b_BDVSA!W1450),"")</f>
        <v/>
      </c>
      <c r="Y1450" s="125" t="str">
        <f>IF(AND(b_BDVSA!W1450&lt;&gt;"",b_BDVSA!W1450&lt;&gt;0)=TRUE,IF(b_BDVSA!W1450&gt;0,"D","A"),"")</f>
        <v/>
      </c>
      <c r="Z1450" s="126" t="str">
        <f>IF(b_BDVSA!X1450&lt;&gt;"",ABS(b_BDVSA!X1450),"")</f>
        <v/>
      </c>
    </row>
    <row r="1451" spans="1:26">
      <c r="A1451" s="117" t="str">
        <f>IF(dati_pdc!A1447&lt;&gt;"",IF(dati_pdc!D1447=1,RIGHT(dati_pdc!A1447,dati_pdc!E1447),dati_pdc!A1447),"")</f>
        <v/>
      </c>
      <c r="B1451" s="117" t="str">
        <f>IF(dati_pdc!B1447&lt;&gt;"",dati_pdc!B1447,"")</f>
        <v/>
      </c>
      <c r="C1451" s="117" t="str">
        <f>IF(dati_pdc!C1447&lt;&gt;"",dati_pdc!C1447,"")</f>
        <v/>
      </c>
      <c r="D1451" s="117" t="str">
        <f>IF(dati_pdc!D1447&lt;&gt;"",dati_pdc!D1447,"")</f>
        <v/>
      </c>
      <c r="E1451" s="125" t="str">
        <f>IF(b_BDVSA!F1451&lt;&gt;"",ABS(b_BDVSA!F1451),"")</f>
        <v/>
      </c>
      <c r="F1451" s="125" t="str">
        <f>IF(AND(b_BDVSA!F1451&lt;&gt;"",b_BDVSA!F1451&lt;&gt;0)=TRUE,IF(b_BDVSA!F1451&gt;0,"D","A"),"")</f>
        <v/>
      </c>
      <c r="G1451" s="125" t="str">
        <f>IF(b_BDVSA!G1451&lt;&gt;"",ABS(b_BDVSA!G1451),"")</f>
        <v/>
      </c>
      <c r="H1451" s="125" t="str">
        <f>IF(AND(b_BDVSA!G1451&lt;&gt;"",b_BDVSA!G1451&lt;&gt;0)=TRUE,IF(b_BDVSA!G1451&gt;0,"D","A"),"")</f>
        <v/>
      </c>
      <c r="I1451" s="125" t="str">
        <f>IF(b_BDVSA!H1451&lt;&gt;"",ABS(b_BDVSA!H1451),"")</f>
        <v/>
      </c>
      <c r="J1451" s="125" t="str">
        <f>IF(AND(b_BDVSA!H1451&lt;&gt;"",b_BDVSA!H1451&lt;&gt;0)=TRUE,IF(b_BDVSA!H1451&gt;0,"D","A"),"")</f>
        <v/>
      </c>
      <c r="K1451" s="126" t="str">
        <f>IF(b_BDVSA!I1451&lt;&gt;"",ABS(b_BDVSA!I1451),"")</f>
        <v/>
      </c>
      <c r="L1451" s="125" t="str">
        <f>IF(b_BDVSA!L1451&lt;&gt;"",ABS(b_BDVSA!L1451),"")</f>
        <v/>
      </c>
      <c r="M1451" s="125" t="str">
        <f>IF(AND(b_BDVSA!L1451&lt;&gt;"",b_BDVSA!L1451&lt;&gt;0)=TRUE,IF(b_BDVSA!L1451&gt;0,"D","A"),"")</f>
        <v/>
      </c>
      <c r="N1451" s="125" t="str">
        <f>IF(b_BDVSA!M1451&lt;&gt;"",ABS(b_BDVSA!M1451),"")</f>
        <v/>
      </c>
      <c r="O1451" s="125" t="str">
        <f>IF(AND(b_BDVSA!M1451&lt;&gt;"",b_BDVSA!M1451&lt;&gt;0)=TRUE,IF(b_BDVSA!M1451&gt;0,"D","A"),"")</f>
        <v/>
      </c>
      <c r="P1451" s="126" t="str">
        <f>IF(b_BDVSA!N1451&lt;&gt;"",ABS(b_BDVSA!N1451),"")</f>
        <v/>
      </c>
      <c r="Q1451" s="125" t="str">
        <f>IF(b_BDVSA!Q1451&lt;&gt;"",ABS(b_BDVSA!Q1451),"")</f>
        <v/>
      </c>
      <c r="R1451" s="125" t="str">
        <f>IF(AND(b_BDVSA!Q1451&lt;&gt;"",b_BDVSA!Q1451&lt;&gt;0)=TRUE,IF(b_BDVSA!Q1451&gt;0,"D","A"),"")</f>
        <v/>
      </c>
      <c r="S1451" s="125" t="str">
        <f>IF(b_BDVSA!R1451&lt;&gt;"",ABS(b_BDVSA!R1451),"")</f>
        <v/>
      </c>
      <c r="T1451" s="125" t="str">
        <f>IF(AND(b_BDVSA!R1451&lt;&gt;"",b_BDVSA!R1451&lt;&gt;0)=TRUE,IF(b_BDVSA!R1451&gt;0,"D","A"),"")</f>
        <v/>
      </c>
      <c r="U1451" s="126" t="str">
        <f>IF(b_BDVSA!S1451&lt;&gt;"",ABS(b_BDVSA!S1451),"")</f>
        <v/>
      </c>
      <c r="V1451" s="125" t="str">
        <f>IF(b_BDVSA!V1451&lt;&gt;"",ABS(b_BDVSA!V1451),"")</f>
        <v/>
      </c>
      <c r="W1451" s="125" t="str">
        <f>IF(AND(b_BDVSA!V1451&lt;&gt;"",b_BDVSA!V1451&lt;&gt;0)=TRUE,IF(b_BDVSA!V1451&gt;0,"D","A"),"")</f>
        <v/>
      </c>
      <c r="X1451" s="125" t="str">
        <f>IF(b_BDVSA!W1451&lt;&gt;"",ABS(b_BDVSA!W1451),"")</f>
        <v/>
      </c>
      <c r="Y1451" s="125" t="str">
        <f>IF(AND(b_BDVSA!W1451&lt;&gt;"",b_BDVSA!W1451&lt;&gt;0)=TRUE,IF(b_BDVSA!W1451&gt;0,"D","A"),"")</f>
        <v/>
      </c>
      <c r="Z1451" s="126" t="str">
        <f>IF(b_BDVSA!X1451&lt;&gt;"",ABS(b_BDVSA!X1451),"")</f>
        <v/>
      </c>
    </row>
    <row r="1452" spans="1:26">
      <c r="A1452" s="117" t="str">
        <f>IF(dati_pdc!A1448&lt;&gt;"",IF(dati_pdc!D1448=1,RIGHT(dati_pdc!A1448,dati_pdc!E1448),dati_pdc!A1448),"")</f>
        <v/>
      </c>
      <c r="B1452" s="117" t="str">
        <f>IF(dati_pdc!B1448&lt;&gt;"",dati_pdc!B1448,"")</f>
        <v/>
      </c>
      <c r="C1452" s="117" t="str">
        <f>IF(dati_pdc!C1448&lt;&gt;"",dati_pdc!C1448,"")</f>
        <v/>
      </c>
      <c r="D1452" s="117" t="str">
        <f>IF(dati_pdc!D1448&lt;&gt;"",dati_pdc!D1448,"")</f>
        <v/>
      </c>
      <c r="E1452" s="125" t="str">
        <f>IF(b_BDVSA!F1452&lt;&gt;"",ABS(b_BDVSA!F1452),"")</f>
        <v/>
      </c>
      <c r="F1452" s="125" t="str">
        <f>IF(AND(b_BDVSA!F1452&lt;&gt;"",b_BDVSA!F1452&lt;&gt;0)=TRUE,IF(b_BDVSA!F1452&gt;0,"D","A"),"")</f>
        <v/>
      </c>
      <c r="G1452" s="125" t="str">
        <f>IF(b_BDVSA!G1452&lt;&gt;"",ABS(b_BDVSA!G1452),"")</f>
        <v/>
      </c>
      <c r="H1452" s="125" t="str">
        <f>IF(AND(b_BDVSA!G1452&lt;&gt;"",b_BDVSA!G1452&lt;&gt;0)=TRUE,IF(b_BDVSA!G1452&gt;0,"D","A"),"")</f>
        <v/>
      </c>
      <c r="I1452" s="125" t="str">
        <f>IF(b_BDVSA!H1452&lt;&gt;"",ABS(b_BDVSA!H1452),"")</f>
        <v/>
      </c>
      <c r="J1452" s="125" t="str">
        <f>IF(AND(b_BDVSA!H1452&lt;&gt;"",b_BDVSA!H1452&lt;&gt;0)=TRUE,IF(b_BDVSA!H1452&gt;0,"D","A"),"")</f>
        <v/>
      </c>
      <c r="K1452" s="126" t="str">
        <f>IF(b_BDVSA!I1452&lt;&gt;"",ABS(b_BDVSA!I1452),"")</f>
        <v/>
      </c>
      <c r="L1452" s="125" t="str">
        <f>IF(b_BDVSA!L1452&lt;&gt;"",ABS(b_BDVSA!L1452),"")</f>
        <v/>
      </c>
      <c r="M1452" s="125" t="str">
        <f>IF(AND(b_BDVSA!L1452&lt;&gt;"",b_BDVSA!L1452&lt;&gt;0)=TRUE,IF(b_BDVSA!L1452&gt;0,"D","A"),"")</f>
        <v/>
      </c>
      <c r="N1452" s="125" t="str">
        <f>IF(b_BDVSA!M1452&lt;&gt;"",ABS(b_BDVSA!M1452),"")</f>
        <v/>
      </c>
      <c r="O1452" s="125" t="str">
        <f>IF(AND(b_BDVSA!M1452&lt;&gt;"",b_BDVSA!M1452&lt;&gt;0)=TRUE,IF(b_BDVSA!M1452&gt;0,"D","A"),"")</f>
        <v/>
      </c>
      <c r="P1452" s="126" t="str">
        <f>IF(b_BDVSA!N1452&lt;&gt;"",ABS(b_BDVSA!N1452),"")</f>
        <v/>
      </c>
      <c r="Q1452" s="125" t="str">
        <f>IF(b_BDVSA!Q1452&lt;&gt;"",ABS(b_BDVSA!Q1452),"")</f>
        <v/>
      </c>
      <c r="R1452" s="125" t="str">
        <f>IF(AND(b_BDVSA!Q1452&lt;&gt;"",b_BDVSA!Q1452&lt;&gt;0)=TRUE,IF(b_BDVSA!Q1452&gt;0,"D","A"),"")</f>
        <v/>
      </c>
      <c r="S1452" s="125" t="str">
        <f>IF(b_BDVSA!R1452&lt;&gt;"",ABS(b_BDVSA!R1452),"")</f>
        <v/>
      </c>
      <c r="T1452" s="125" t="str">
        <f>IF(AND(b_BDVSA!R1452&lt;&gt;"",b_BDVSA!R1452&lt;&gt;0)=TRUE,IF(b_BDVSA!R1452&gt;0,"D","A"),"")</f>
        <v/>
      </c>
      <c r="U1452" s="126" t="str">
        <f>IF(b_BDVSA!S1452&lt;&gt;"",ABS(b_BDVSA!S1452),"")</f>
        <v/>
      </c>
      <c r="V1452" s="125" t="str">
        <f>IF(b_BDVSA!V1452&lt;&gt;"",ABS(b_BDVSA!V1452),"")</f>
        <v/>
      </c>
      <c r="W1452" s="125" t="str">
        <f>IF(AND(b_BDVSA!V1452&lt;&gt;"",b_BDVSA!V1452&lt;&gt;0)=TRUE,IF(b_BDVSA!V1452&gt;0,"D","A"),"")</f>
        <v/>
      </c>
      <c r="X1452" s="125" t="str">
        <f>IF(b_BDVSA!W1452&lt;&gt;"",ABS(b_BDVSA!W1452),"")</f>
        <v/>
      </c>
      <c r="Y1452" s="125" t="str">
        <f>IF(AND(b_BDVSA!W1452&lt;&gt;"",b_BDVSA!W1452&lt;&gt;0)=TRUE,IF(b_BDVSA!W1452&gt;0,"D","A"),"")</f>
        <v/>
      </c>
      <c r="Z1452" s="126" t="str">
        <f>IF(b_BDVSA!X1452&lt;&gt;"",ABS(b_BDVSA!X1452),"")</f>
        <v/>
      </c>
    </row>
    <row r="1453" spans="1:26">
      <c r="A1453" s="117" t="str">
        <f>IF(dati_pdc!A1449&lt;&gt;"",IF(dati_pdc!D1449=1,RIGHT(dati_pdc!A1449,dati_pdc!E1449),dati_pdc!A1449),"")</f>
        <v/>
      </c>
      <c r="B1453" s="117" t="str">
        <f>IF(dati_pdc!B1449&lt;&gt;"",dati_pdc!B1449,"")</f>
        <v/>
      </c>
      <c r="C1453" s="117" t="str">
        <f>IF(dati_pdc!C1449&lt;&gt;"",dati_pdc!C1449,"")</f>
        <v/>
      </c>
      <c r="D1453" s="117" t="str">
        <f>IF(dati_pdc!D1449&lt;&gt;"",dati_pdc!D1449,"")</f>
        <v/>
      </c>
      <c r="E1453" s="125" t="str">
        <f>IF(b_BDVSA!F1453&lt;&gt;"",ABS(b_BDVSA!F1453),"")</f>
        <v/>
      </c>
      <c r="F1453" s="125" t="str">
        <f>IF(AND(b_BDVSA!F1453&lt;&gt;"",b_BDVSA!F1453&lt;&gt;0)=TRUE,IF(b_BDVSA!F1453&gt;0,"D","A"),"")</f>
        <v/>
      </c>
      <c r="G1453" s="125" t="str">
        <f>IF(b_BDVSA!G1453&lt;&gt;"",ABS(b_BDVSA!G1453),"")</f>
        <v/>
      </c>
      <c r="H1453" s="125" t="str">
        <f>IF(AND(b_BDVSA!G1453&lt;&gt;"",b_BDVSA!G1453&lt;&gt;0)=TRUE,IF(b_BDVSA!G1453&gt;0,"D","A"),"")</f>
        <v/>
      </c>
      <c r="I1453" s="125" t="str">
        <f>IF(b_BDVSA!H1453&lt;&gt;"",ABS(b_BDVSA!H1453),"")</f>
        <v/>
      </c>
      <c r="J1453" s="125" t="str">
        <f>IF(AND(b_BDVSA!H1453&lt;&gt;"",b_BDVSA!H1453&lt;&gt;0)=TRUE,IF(b_BDVSA!H1453&gt;0,"D","A"),"")</f>
        <v/>
      </c>
      <c r="K1453" s="126" t="str">
        <f>IF(b_BDVSA!I1453&lt;&gt;"",ABS(b_BDVSA!I1453),"")</f>
        <v/>
      </c>
      <c r="L1453" s="125" t="str">
        <f>IF(b_BDVSA!L1453&lt;&gt;"",ABS(b_BDVSA!L1453),"")</f>
        <v/>
      </c>
      <c r="M1453" s="125" t="str">
        <f>IF(AND(b_BDVSA!L1453&lt;&gt;"",b_BDVSA!L1453&lt;&gt;0)=TRUE,IF(b_BDVSA!L1453&gt;0,"D","A"),"")</f>
        <v/>
      </c>
      <c r="N1453" s="125" t="str">
        <f>IF(b_BDVSA!M1453&lt;&gt;"",ABS(b_BDVSA!M1453),"")</f>
        <v/>
      </c>
      <c r="O1453" s="125" t="str">
        <f>IF(AND(b_BDVSA!M1453&lt;&gt;"",b_BDVSA!M1453&lt;&gt;0)=TRUE,IF(b_BDVSA!M1453&gt;0,"D","A"),"")</f>
        <v/>
      </c>
      <c r="P1453" s="126" t="str">
        <f>IF(b_BDVSA!N1453&lt;&gt;"",ABS(b_BDVSA!N1453),"")</f>
        <v/>
      </c>
      <c r="Q1453" s="125" t="str">
        <f>IF(b_BDVSA!Q1453&lt;&gt;"",ABS(b_BDVSA!Q1453),"")</f>
        <v/>
      </c>
      <c r="R1453" s="125" t="str">
        <f>IF(AND(b_BDVSA!Q1453&lt;&gt;"",b_BDVSA!Q1453&lt;&gt;0)=TRUE,IF(b_BDVSA!Q1453&gt;0,"D","A"),"")</f>
        <v/>
      </c>
      <c r="S1453" s="125" t="str">
        <f>IF(b_BDVSA!R1453&lt;&gt;"",ABS(b_BDVSA!R1453),"")</f>
        <v/>
      </c>
      <c r="T1453" s="125" t="str">
        <f>IF(AND(b_BDVSA!R1453&lt;&gt;"",b_BDVSA!R1453&lt;&gt;0)=TRUE,IF(b_BDVSA!R1453&gt;0,"D","A"),"")</f>
        <v/>
      </c>
      <c r="U1453" s="126" t="str">
        <f>IF(b_BDVSA!S1453&lt;&gt;"",ABS(b_BDVSA!S1453),"")</f>
        <v/>
      </c>
      <c r="V1453" s="125" t="str">
        <f>IF(b_BDVSA!V1453&lt;&gt;"",ABS(b_BDVSA!V1453),"")</f>
        <v/>
      </c>
      <c r="W1453" s="125" t="str">
        <f>IF(AND(b_BDVSA!V1453&lt;&gt;"",b_BDVSA!V1453&lt;&gt;0)=TRUE,IF(b_BDVSA!V1453&gt;0,"D","A"),"")</f>
        <v/>
      </c>
      <c r="X1453" s="125" t="str">
        <f>IF(b_BDVSA!W1453&lt;&gt;"",ABS(b_BDVSA!W1453),"")</f>
        <v/>
      </c>
      <c r="Y1453" s="125" t="str">
        <f>IF(AND(b_BDVSA!W1453&lt;&gt;"",b_BDVSA!W1453&lt;&gt;0)=TRUE,IF(b_BDVSA!W1453&gt;0,"D","A"),"")</f>
        <v/>
      </c>
      <c r="Z1453" s="126" t="str">
        <f>IF(b_BDVSA!X1453&lt;&gt;"",ABS(b_BDVSA!X1453),"")</f>
        <v/>
      </c>
    </row>
    <row r="1454" spans="1:26">
      <c r="A1454" s="117" t="str">
        <f>IF(dati_pdc!A1450&lt;&gt;"",IF(dati_pdc!D1450=1,RIGHT(dati_pdc!A1450,dati_pdc!E1450),dati_pdc!A1450),"")</f>
        <v/>
      </c>
      <c r="B1454" s="117" t="str">
        <f>IF(dati_pdc!B1450&lt;&gt;"",dati_pdc!B1450,"")</f>
        <v/>
      </c>
      <c r="C1454" s="117" t="str">
        <f>IF(dati_pdc!C1450&lt;&gt;"",dati_pdc!C1450,"")</f>
        <v/>
      </c>
      <c r="D1454" s="117" t="str">
        <f>IF(dati_pdc!D1450&lt;&gt;"",dati_pdc!D1450,"")</f>
        <v/>
      </c>
      <c r="E1454" s="125" t="str">
        <f>IF(b_BDVSA!F1454&lt;&gt;"",ABS(b_BDVSA!F1454),"")</f>
        <v/>
      </c>
      <c r="F1454" s="125" t="str">
        <f>IF(AND(b_BDVSA!F1454&lt;&gt;"",b_BDVSA!F1454&lt;&gt;0)=TRUE,IF(b_BDVSA!F1454&gt;0,"D","A"),"")</f>
        <v/>
      </c>
      <c r="G1454" s="125" t="str">
        <f>IF(b_BDVSA!G1454&lt;&gt;"",ABS(b_BDVSA!G1454),"")</f>
        <v/>
      </c>
      <c r="H1454" s="125" t="str">
        <f>IF(AND(b_BDVSA!G1454&lt;&gt;"",b_BDVSA!G1454&lt;&gt;0)=TRUE,IF(b_BDVSA!G1454&gt;0,"D","A"),"")</f>
        <v/>
      </c>
      <c r="I1454" s="125" t="str">
        <f>IF(b_BDVSA!H1454&lt;&gt;"",ABS(b_BDVSA!H1454),"")</f>
        <v/>
      </c>
      <c r="J1454" s="125" t="str">
        <f>IF(AND(b_BDVSA!H1454&lt;&gt;"",b_BDVSA!H1454&lt;&gt;0)=TRUE,IF(b_BDVSA!H1454&gt;0,"D","A"),"")</f>
        <v/>
      </c>
      <c r="K1454" s="126" t="str">
        <f>IF(b_BDVSA!I1454&lt;&gt;"",ABS(b_BDVSA!I1454),"")</f>
        <v/>
      </c>
      <c r="L1454" s="125" t="str">
        <f>IF(b_BDVSA!L1454&lt;&gt;"",ABS(b_BDVSA!L1454),"")</f>
        <v/>
      </c>
      <c r="M1454" s="125" t="str">
        <f>IF(AND(b_BDVSA!L1454&lt;&gt;"",b_BDVSA!L1454&lt;&gt;0)=TRUE,IF(b_BDVSA!L1454&gt;0,"D","A"),"")</f>
        <v/>
      </c>
      <c r="N1454" s="125" t="str">
        <f>IF(b_BDVSA!M1454&lt;&gt;"",ABS(b_BDVSA!M1454),"")</f>
        <v/>
      </c>
      <c r="O1454" s="125" t="str">
        <f>IF(AND(b_BDVSA!M1454&lt;&gt;"",b_BDVSA!M1454&lt;&gt;0)=TRUE,IF(b_BDVSA!M1454&gt;0,"D","A"),"")</f>
        <v/>
      </c>
      <c r="P1454" s="126" t="str">
        <f>IF(b_BDVSA!N1454&lt;&gt;"",ABS(b_BDVSA!N1454),"")</f>
        <v/>
      </c>
      <c r="Q1454" s="125" t="str">
        <f>IF(b_BDVSA!Q1454&lt;&gt;"",ABS(b_BDVSA!Q1454),"")</f>
        <v/>
      </c>
      <c r="R1454" s="125" t="str">
        <f>IF(AND(b_BDVSA!Q1454&lt;&gt;"",b_BDVSA!Q1454&lt;&gt;0)=TRUE,IF(b_BDVSA!Q1454&gt;0,"D","A"),"")</f>
        <v/>
      </c>
      <c r="S1454" s="125" t="str">
        <f>IF(b_BDVSA!R1454&lt;&gt;"",ABS(b_BDVSA!R1454),"")</f>
        <v/>
      </c>
      <c r="T1454" s="125" t="str">
        <f>IF(AND(b_BDVSA!R1454&lt;&gt;"",b_BDVSA!R1454&lt;&gt;0)=TRUE,IF(b_BDVSA!R1454&gt;0,"D","A"),"")</f>
        <v/>
      </c>
      <c r="U1454" s="126" t="str">
        <f>IF(b_BDVSA!S1454&lt;&gt;"",ABS(b_BDVSA!S1454),"")</f>
        <v/>
      </c>
      <c r="V1454" s="125" t="str">
        <f>IF(b_BDVSA!V1454&lt;&gt;"",ABS(b_BDVSA!V1454),"")</f>
        <v/>
      </c>
      <c r="W1454" s="125" t="str">
        <f>IF(AND(b_BDVSA!V1454&lt;&gt;"",b_BDVSA!V1454&lt;&gt;0)=TRUE,IF(b_BDVSA!V1454&gt;0,"D","A"),"")</f>
        <v/>
      </c>
      <c r="X1454" s="125" t="str">
        <f>IF(b_BDVSA!W1454&lt;&gt;"",ABS(b_BDVSA!W1454),"")</f>
        <v/>
      </c>
      <c r="Y1454" s="125" t="str">
        <f>IF(AND(b_BDVSA!W1454&lt;&gt;"",b_BDVSA!W1454&lt;&gt;0)=TRUE,IF(b_BDVSA!W1454&gt;0,"D","A"),"")</f>
        <v/>
      </c>
      <c r="Z1454" s="126" t="str">
        <f>IF(b_BDVSA!X1454&lt;&gt;"",ABS(b_BDVSA!X1454),"")</f>
        <v/>
      </c>
    </row>
    <row r="1455" spans="1:26">
      <c r="A1455" s="117" t="str">
        <f>IF(dati_pdc!A1451&lt;&gt;"",IF(dati_pdc!D1451=1,RIGHT(dati_pdc!A1451,dati_pdc!E1451),dati_pdc!A1451),"")</f>
        <v/>
      </c>
      <c r="B1455" s="117" t="str">
        <f>IF(dati_pdc!B1451&lt;&gt;"",dati_pdc!B1451,"")</f>
        <v/>
      </c>
      <c r="C1455" s="117" t="str">
        <f>IF(dati_pdc!C1451&lt;&gt;"",dati_pdc!C1451,"")</f>
        <v/>
      </c>
      <c r="D1455" s="117" t="str">
        <f>IF(dati_pdc!D1451&lt;&gt;"",dati_pdc!D1451,"")</f>
        <v/>
      </c>
      <c r="E1455" s="125" t="str">
        <f>IF(b_BDVSA!F1455&lt;&gt;"",ABS(b_BDVSA!F1455),"")</f>
        <v/>
      </c>
      <c r="F1455" s="125" t="str">
        <f>IF(AND(b_BDVSA!F1455&lt;&gt;"",b_BDVSA!F1455&lt;&gt;0)=TRUE,IF(b_BDVSA!F1455&gt;0,"D","A"),"")</f>
        <v/>
      </c>
      <c r="G1455" s="125" t="str">
        <f>IF(b_BDVSA!G1455&lt;&gt;"",ABS(b_BDVSA!G1455),"")</f>
        <v/>
      </c>
      <c r="H1455" s="125" t="str">
        <f>IF(AND(b_BDVSA!G1455&lt;&gt;"",b_BDVSA!G1455&lt;&gt;0)=TRUE,IF(b_BDVSA!G1455&gt;0,"D","A"),"")</f>
        <v/>
      </c>
      <c r="I1455" s="125" t="str">
        <f>IF(b_BDVSA!H1455&lt;&gt;"",ABS(b_BDVSA!H1455),"")</f>
        <v/>
      </c>
      <c r="J1455" s="125" t="str">
        <f>IF(AND(b_BDVSA!H1455&lt;&gt;"",b_BDVSA!H1455&lt;&gt;0)=TRUE,IF(b_BDVSA!H1455&gt;0,"D","A"),"")</f>
        <v/>
      </c>
      <c r="K1455" s="126" t="str">
        <f>IF(b_BDVSA!I1455&lt;&gt;"",ABS(b_BDVSA!I1455),"")</f>
        <v/>
      </c>
      <c r="L1455" s="125" t="str">
        <f>IF(b_BDVSA!L1455&lt;&gt;"",ABS(b_BDVSA!L1455),"")</f>
        <v/>
      </c>
      <c r="M1455" s="125" t="str">
        <f>IF(AND(b_BDVSA!L1455&lt;&gt;"",b_BDVSA!L1455&lt;&gt;0)=TRUE,IF(b_BDVSA!L1455&gt;0,"D","A"),"")</f>
        <v/>
      </c>
      <c r="N1455" s="125" t="str">
        <f>IF(b_BDVSA!M1455&lt;&gt;"",ABS(b_BDVSA!M1455),"")</f>
        <v/>
      </c>
      <c r="O1455" s="125" t="str">
        <f>IF(AND(b_BDVSA!M1455&lt;&gt;"",b_BDVSA!M1455&lt;&gt;0)=TRUE,IF(b_BDVSA!M1455&gt;0,"D","A"),"")</f>
        <v/>
      </c>
      <c r="P1455" s="126" t="str">
        <f>IF(b_BDVSA!N1455&lt;&gt;"",ABS(b_BDVSA!N1455),"")</f>
        <v/>
      </c>
      <c r="Q1455" s="125" t="str">
        <f>IF(b_BDVSA!Q1455&lt;&gt;"",ABS(b_BDVSA!Q1455),"")</f>
        <v/>
      </c>
      <c r="R1455" s="125" t="str">
        <f>IF(AND(b_BDVSA!Q1455&lt;&gt;"",b_BDVSA!Q1455&lt;&gt;0)=TRUE,IF(b_BDVSA!Q1455&gt;0,"D","A"),"")</f>
        <v/>
      </c>
      <c r="S1455" s="125" t="str">
        <f>IF(b_BDVSA!R1455&lt;&gt;"",ABS(b_BDVSA!R1455),"")</f>
        <v/>
      </c>
      <c r="T1455" s="125" t="str">
        <f>IF(AND(b_BDVSA!R1455&lt;&gt;"",b_BDVSA!R1455&lt;&gt;0)=TRUE,IF(b_BDVSA!R1455&gt;0,"D","A"),"")</f>
        <v/>
      </c>
      <c r="U1455" s="126" t="str">
        <f>IF(b_BDVSA!S1455&lt;&gt;"",ABS(b_BDVSA!S1455),"")</f>
        <v/>
      </c>
      <c r="V1455" s="125" t="str">
        <f>IF(b_BDVSA!V1455&lt;&gt;"",ABS(b_BDVSA!V1455),"")</f>
        <v/>
      </c>
      <c r="W1455" s="125" t="str">
        <f>IF(AND(b_BDVSA!V1455&lt;&gt;"",b_BDVSA!V1455&lt;&gt;0)=TRUE,IF(b_BDVSA!V1455&gt;0,"D","A"),"")</f>
        <v/>
      </c>
      <c r="X1455" s="125" t="str">
        <f>IF(b_BDVSA!W1455&lt;&gt;"",ABS(b_BDVSA!W1455),"")</f>
        <v/>
      </c>
      <c r="Y1455" s="125" t="str">
        <f>IF(AND(b_BDVSA!W1455&lt;&gt;"",b_BDVSA!W1455&lt;&gt;0)=TRUE,IF(b_BDVSA!W1455&gt;0,"D","A"),"")</f>
        <v/>
      </c>
      <c r="Z1455" s="126" t="str">
        <f>IF(b_BDVSA!X1455&lt;&gt;"",ABS(b_BDVSA!X1455),"")</f>
        <v/>
      </c>
    </row>
    <row r="1456" spans="1:26">
      <c r="A1456" s="117" t="str">
        <f>IF(dati_pdc!A1452&lt;&gt;"",IF(dati_pdc!D1452=1,RIGHT(dati_pdc!A1452,dati_pdc!E1452),dati_pdc!A1452),"")</f>
        <v/>
      </c>
      <c r="B1456" s="117" t="str">
        <f>IF(dati_pdc!B1452&lt;&gt;"",dati_pdc!B1452,"")</f>
        <v/>
      </c>
      <c r="C1456" s="117" t="str">
        <f>IF(dati_pdc!C1452&lt;&gt;"",dati_pdc!C1452,"")</f>
        <v/>
      </c>
      <c r="D1456" s="117" t="str">
        <f>IF(dati_pdc!D1452&lt;&gt;"",dati_pdc!D1452,"")</f>
        <v/>
      </c>
      <c r="E1456" s="125" t="str">
        <f>IF(b_BDVSA!F1456&lt;&gt;"",ABS(b_BDVSA!F1456),"")</f>
        <v/>
      </c>
      <c r="F1456" s="125" t="str">
        <f>IF(AND(b_BDVSA!F1456&lt;&gt;"",b_BDVSA!F1456&lt;&gt;0)=TRUE,IF(b_BDVSA!F1456&gt;0,"D","A"),"")</f>
        <v/>
      </c>
      <c r="G1456" s="125" t="str">
        <f>IF(b_BDVSA!G1456&lt;&gt;"",ABS(b_BDVSA!G1456),"")</f>
        <v/>
      </c>
      <c r="H1456" s="125" t="str">
        <f>IF(AND(b_BDVSA!G1456&lt;&gt;"",b_BDVSA!G1456&lt;&gt;0)=TRUE,IF(b_BDVSA!G1456&gt;0,"D","A"),"")</f>
        <v/>
      </c>
      <c r="I1456" s="125" t="str">
        <f>IF(b_BDVSA!H1456&lt;&gt;"",ABS(b_BDVSA!H1456),"")</f>
        <v/>
      </c>
      <c r="J1456" s="125" t="str">
        <f>IF(AND(b_BDVSA!H1456&lt;&gt;"",b_BDVSA!H1456&lt;&gt;0)=TRUE,IF(b_BDVSA!H1456&gt;0,"D","A"),"")</f>
        <v/>
      </c>
      <c r="K1456" s="126" t="str">
        <f>IF(b_BDVSA!I1456&lt;&gt;"",ABS(b_BDVSA!I1456),"")</f>
        <v/>
      </c>
      <c r="L1456" s="125" t="str">
        <f>IF(b_BDVSA!L1456&lt;&gt;"",ABS(b_BDVSA!L1456),"")</f>
        <v/>
      </c>
      <c r="M1456" s="125" t="str">
        <f>IF(AND(b_BDVSA!L1456&lt;&gt;"",b_BDVSA!L1456&lt;&gt;0)=TRUE,IF(b_BDVSA!L1456&gt;0,"D","A"),"")</f>
        <v/>
      </c>
      <c r="N1456" s="125" t="str">
        <f>IF(b_BDVSA!M1456&lt;&gt;"",ABS(b_BDVSA!M1456),"")</f>
        <v/>
      </c>
      <c r="O1456" s="125" t="str">
        <f>IF(AND(b_BDVSA!M1456&lt;&gt;"",b_BDVSA!M1456&lt;&gt;0)=TRUE,IF(b_BDVSA!M1456&gt;0,"D","A"),"")</f>
        <v/>
      </c>
      <c r="P1456" s="126" t="str">
        <f>IF(b_BDVSA!N1456&lt;&gt;"",ABS(b_BDVSA!N1456),"")</f>
        <v/>
      </c>
      <c r="Q1456" s="125" t="str">
        <f>IF(b_BDVSA!Q1456&lt;&gt;"",ABS(b_BDVSA!Q1456),"")</f>
        <v/>
      </c>
      <c r="R1456" s="125" t="str">
        <f>IF(AND(b_BDVSA!Q1456&lt;&gt;"",b_BDVSA!Q1456&lt;&gt;0)=TRUE,IF(b_BDVSA!Q1456&gt;0,"D","A"),"")</f>
        <v/>
      </c>
      <c r="S1456" s="125" t="str">
        <f>IF(b_BDVSA!R1456&lt;&gt;"",ABS(b_BDVSA!R1456),"")</f>
        <v/>
      </c>
      <c r="T1456" s="125" t="str">
        <f>IF(AND(b_BDVSA!R1456&lt;&gt;"",b_BDVSA!R1456&lt;&gt;0)=TRUE,IF(b_BDVSA!R1456&gt;0,"D","A"),"")</f>
        <v/>
      </c>
      <c r="U1456" s="126" t="str">
        <f>IF(b_BDVSA!S1456&lt;&gt;"",ABS(b_BDVSA!S1456),"")</f>
        <v/>
      </c>
      <c r="V1456" s="125" t="str">
        <f>IF(b_BDVSA!V1456&lt;&gt;"",ABS(b_BDVSA!V1456),"")</f>
        <v/>
      </c>
      <c r="W1456" s="125" t="str">
        <f>IF(AND(b_BDVSA!V1456&lt;&gt;"",b_BDVSA!V1456&lt;&gt;0)=TRUE,IF(b_BDVSA!V1456&gt;0,"D","A"),"")</f>
        <v/>
      </c>
      <c r="X1456" s="125" t="str">
        <f>IF(b_BDVSA!W1456&lt;&gt;"",ABS(b_BDVSA!W1456),"")</f>
        <v/>
      </c>
      <c r="Y1456" s="125" t="str">
        <f>IF(AND(b_BDVSA!W1456&lt;&gt;"",b_BDVSA!W1456&lt;&gt;0)=TRUE,IF(b_BDVSA!W1456&gt;0,"D","A"),"")</f>
        <v/>
      </c>
      <c r="Z1456" s="126" t="str">
        <f>IF(b_BDVSA!X1456&lt;&gt;"",ABS(b_BDVSA!X1456),"")</f>
        <v/>
      </c>
    </row>
    <row r="1457" spans="1:26">
      <c r="A1457" s="117" t="str">
        <f>IF(dati_pdc!A1453&lt;&gt;"",IF(dati_pdc!D1453=1,RIGHT(dati_pdc!A1453,dati_pdc!E1453),dati_pdc!A1453),"")</f>
        <v/>
      </c>
      <c r="B1457" s="117" t="str">
        <f>IF(dati_pdc!B1453&lt;&gt;"",dati_pdc!B1453,"")</f>
        <v/>
      </c>
      <c r="C1457" s="117" t="str">
        <f>IF(dati_pdc!C1453&lt;&gt;"",dati_pdc!C1453,"")</f>
        <v/>
      </c>
      <c r="D1457" s="117" t="str">
        <f>IF(dati_pdc!D1453&lt;&gt;"",dati_pdc!D1453,"")</f>
        <v/>
      </c>
      <c r="E1457" s="125" t="str">
        <f>IF(b_BDVSA!F1457&lt;&gt;"",ABS(b_BDVSA!F1457),"")</f>
        <v/>
      </c>
      <c r="F1457" s="125" t="str">
        <f>IF(AND(b_BDVSA!F1457&lt;&gt;"",b_BDVSA!F1457&lt;&gt;0)=TRUE,IF(b_BDVSA!F1457&gt;0,"D","A"),"")</f>
        <v/>
      </c>
      <c r="G1457" s="125" t="str">
        <f>IF(b_BDVSA!G1457&lt;&gt;"",ABS(b_BDVSA!G1457),"")</f>
        <v/>
      </c>
      <c r="H1457" s="125" t="str">
        <f>IF(AND(b_BDVSA!G1457&lt;&gt;"",b_BDVSA!G1457&lt;&gt;0)=TRUE,IF(b_BDVSA!G1457&gt;0,"D","A"),"")</f>
        <v/>
      </c>
      <c r="I1457" s="125" t="str">
        <f>IF(b_BDVSA!H1457&lt;&gt;"",ABS(b_BDVSA!H1457),"")</f>
        <v/>
      </c>
      <c r="J1457" s="125" t="str">
        <f>IF(AND(b_BDVSA!H1457&lt;&gt;"",b_BDVSA!H1457&lt;&gt;0)=TRUE,IF(b_BDVSA!H1457&gt;0,"D","A"),"")</f>
        <v/>
      </c>
      <c r="K1457" s="126" t="str">
        <f>IF(b_BDVSA!I1457&lt;&gt;"",ABS(b_BDVSA!I1457),"")</f>
        <v/>
      </c>
      <c r="L1457" s="125" t="str">
        <f>IF(b_BDVSA!L1457&lt;&gt;"",ABS(b_BDVSA!L1457),"")</f>
        <v/>
      </c>
      <c r="M1457" s="125" t="str">
        <f>IF(AND(b_BDVSA!L1457&lt;&gt;"",b_BDVSA!L1457&lt;&gt;0)=TRUE,IF(b_BDVSA!L1457&gt;0,"D","A"),"")</f>
        <v/>
      </c>
      <c r="N1457" s="125" t="str">
        <f>IF(b_BDVSA!M1457&lt;&gt;"",ABS(b_BDVSA!M1457),"")</f>
        <v/>
      </c>
      <c r="O1457" s="125" t="str">
        <f>IF(AND(b_BDVSA!M1457&lt;&gt;"",b_BDVSA!M1457&lt;&gt;0)=TRUE,IF(b_BDVSA!M1457&gt;0,"D","A"),"")</f>
        <v/>
      </c>
      <c r="P1457" s="126" t="str">
        <f>IF(b_BDVSA!N1457&lt;&gt;"",ABS(b_BDVSA!N1457),"")</f>
        <v/>
      </c>
      <c r="Q1457" s="125" t="str">
        <f>IF(b_BDVSA!Q1457&lt;&gt;"",ABS(b_BDVSA!Q1457),"")</f>
        <v/>
      </c>
      <c r="R1457" s="125" t="str">
        <f>IF(AND(b_BDVSA!Q1457&lt;&gt;"",b_BDVSA!Q1457&lt;&gt;0)=TRUE,IF(b_BDVSA!Q1457&gt;0,"D","A"),"")</f>
        <v/>
      </c>
      <c r="S1457" s="125" t="str">
        <f>IF(b_BDVSA!R1457&lt;&gt;"",ABS(b_BDVSA!R1457),"")</f>
        <v/>
      </c>
      <c r="T1457" s="125" t="str">
        <f>IF(AND(b_BDVSA!R1457&lt;&gt;"",b_BDVSA!R1457&lt;&gt;0)=TRUE,IF(b_BDVSA!R1457&gt;0,"D","A"),"")</f>
        <v/>
      </c>
      <c r="U1457" s="126" t="str">
        <f>IF(b_BDVSA!S1457&lt;&gt;"",ABS(b_BDVSA!S1457),"")</f>
        <v/>
      </c>
      <c r="V1457" s="125" t="str">
        <f>IF(b_BDVSA!V1457&lt;&gt;"",ABS(b_BDVSA!V1457),"")</f>
        <v/>
      </c>
      <c r="W1457" s="125" t="str">
        <f>IF(AND(b_BDVSA!V1457&lt;&gt;"",b_BDVSA!V1457&lt;&gt;0)=TRUE,IF(b_BDVSA!V1457&gt;0,"D","A"),"")</f>
        <v/>
      </c>
      <c r="X1457" s="125" t="str">
        <f>IF(b_BDVSA!W1457&lt;&gt;"",ABS(b_BDVSA!W1457),"")</f>
        <v/>
      </c>
      <c r="Y1457" s="125" t="str">
        <f>IF(AND(b_BDVSA!W1457&lt;&gt;"",b_BDVSA!W1457&lt;&gt;0)=TRUE,IF(b_BDVSA!W1457&gt;0,"D","A"),"")</f>
        <v/>
      </c>
      <c r="Z1457" s="126" t="str">
        <f>IF(b_BDVSA!X1457&lt;&gt;"",ABS(b_BDVSA!X1457),"")</f>
        <v/>
      </c>
    </row>
    <row r="1458" spans="1:26">
      <c r="A1458" s="117" t="str">
        <f>IF(dati_pdc!A1454&lt;&gt;"",IF(dati_pdc!D1454=1,RIGHT(dati_pdc!A1454,dati_pdc!E1454),dati_pdc!A1454),"")</f>
        <v/>
      </c>
      <c r="B1458" s="117" t="str">
        <f>IF(dati_pdc!B1454&lt;&gt;"",dati_pdc!B1454,"")</f>
        <v/>
      </c>
      <c r="C1458" s="117" t="str">
        <f>IF(dati_pdc!C1454&lt;&gt;"",dati_pdc!C1454,"")</f>
        <v/>
      </c>
      <c r="D1458" s="117" t="str">
        <f>IF(dati_pdc!D1454&lt;&gt;"",dati_pdc!D1454,"")</f>
        <v/>
      </c>
      <c r="E1458" s="125" t="str">
        <f>IF(b_BDVSA!F1458&lt;&gt;"",ABS(b_BDVSA!F1458),"")</f>
        <v/>
      </c>
      <c r="F1458" s="125" t="str">
        <f>IF(AND(b_BDVSA!F1458&lt;&gt;"",b_BDVSA!F1458&lt;&gt;0)=TRUE,IF(b_BDVSA!F1458&gt;0,"D","A"),"")</f>
        <v/>
      </c>
      <c r="G1458" s="125" t="str">
        <f>IF(b_BDVSA!G1458&lt;&gt;"",ABS(b_BDVSA!G1458),"")</f>
        <v/>
      </c>
      <c r="H1458" s="125" t="str">
        <f>IF(AND(b_BDVSA!G1458&lt;&gt;"",b_BDVSA!G1458&lt;&gt;0)=TRUE,IF(b_BDVSA!G1458&gt;0,"D","A"),"")</f>
        <v/>
      </c>
      <c r="I1458" s="125" t="str">
        <f>IF(b_BDVSA!H1458&lt;&gt;"",ABS(b_BDVSA!H1458),"")</f>
        <v/>
      </c>
      <c r="J1458" s="125" t="str">
        <f>IF(AND(b_BDVSA!H1458&lt;&gt;"",b_BDVSA!H1458&lt;&gt;0)=TRUE,IF(b_BDVSA!H1458&gt;0,"D","A"),"")</f>
        <v/>
      </c>
      <c r="K1458" s="126" t="str">
        <f>IF(b_BDVSA!I1458&lt;&gt;"",ABS(b_BDVSA!I1458),"")</f>
        <v/>
      </c>
      <c r="L1458" s="125" t="str">
        <f>IF(b_BDVSA!L1458&lt;&gt;"",ABS(b_BDVSA!L1458),"")</f>
        <v/>
      </c>
      <c r="M1458" s="125" t="str">
        <f>IF(AND(b_BDVSA!L1458&lt;&gt;"",b_BDVSA!L1458&lt;&gt;0)=TRUE,IF(b_BDVSA!L1458&gt;0,"D","A"),"")</f>
        <v/>
      </c>
      <c r="N1458" s="125" t="str">
        <f>IF(b_BDVSA!M1458&lt;&gt;"",ABS(b_BDVSA!M1458),"")</f>
        <v/>
      </c>
      <c r="O1458" s="125" t="str">
        <f>IF(AND(b_BDVSA!M1458&lt;&gt;"",b_BDVSA!M1458&lt;&gt;0)=TRUE,IF(b_BDVSA!M1458&gt;0,"D","A"),"")</f>
        <v/>
      </c>
      <c r="P1458" s="126" t="str">
        <f>IF(b_BDVSA!N1458&lt;&gt;"",ABS(b_BDVSA!N1458),"")</f>
        <v/>
      </c>
      <c r="Q1458" s="125" t="str">
        <f>IF(b_BDVSA!Q1458&lt;&gt;"",ABS(b_BDVSA!Q1458),"")</f>
        <v/>
      </c>
      <c r="R1458" s="125" t="str">
        <f>IF(AND(b_BDVSA!Q1458&lt;&gt;"",b_BDVSA!Q1458&lt;&gt;0)=TRUE,IF(b_BDVSA!Q1458&gt;0,"D","A"),"")</f>
        <v/>
      </c>
      <c r="S1458" s="125" t="str">
        <f>IF(b_BDVSA!R1458&lt;&gt;"",ABS(b_BDVSA!R1458),"")</f>
        <v/>
      </c>
      <c r="T1458" s="125" t="str">
        <f>IF(AND(b_BDVSA!R1458&lt;&gt;"",b_BDVSA!R1458&lt;&gt;0)=TRUE,IF(b_BDVSA!R1458&gt;0,"D","A"),"")</f>
        <v/>
      </c>
      <c r="U1458" s="126" t="str">
        <f>IF(b_BDVSA!S1458&lt;&gt;"",ABS(b_BDVSA!S1458),"")</f>
        <v/>
      </c>
      <c r="V1458" s="125" t="str">
        <f>IF(b_BDVSA!V1458&lt;&gt;"",ABS(b_BDVSA!V1458),"")</f>
        <v/>
      </c>
      <c r="W1458" s="125" t="str">
        <f>IF(AND(b_BDVSA!V1458&lt;&gt;"",b_BDVSA!V1458&lt;&gt;0)=TRUE,IF(b_BDVSA!V1458&gt;0,"D","A"),"")</f>
        <v/>
      </c>
      <c r="X1458" s="125" t="str">
        <f>IF(b_BDVSA!W1458&lt;&gt;"",ABS(b_BDVSA!W1458),"")</f>
        <v/>
      </c>
      <c r="Y1458" s="125" t="str">
        <f>IF(AND(b_BDVSA!W1458&lt;&gt;"",b_BDVSA!W1458&lt;&gt;0)=TRUE,IF(b_BDVSA!W1458&gt;0,"D","A"),"")</f>
        <v/>
      </c>
      <c r="Z1458" s="126" t="str">
        <f>IF(b_BDVSA!X1458&lt;&gt;"",ABS(b_BDVSA!X1458),"")</f>
        <v/>
      </c>
    </row>
    <row r="1459" spans="1:26">
      <c r="A1459" s="117" t="str">
        <f>IF(dati_pdc!A1455&lt;&gt;"",IF(dati_pdc!D1455=1,RIGHT(dati_pdc!A1455,dati_pdc!E1455),dati_pdc!A1455),"")</f>
        <v/>
      </c>
      <c r="B1459" s="117" t="str">
        <f>IF(dati_pdc!B1455&lt;&gt;"",dati_pdc!B1455,"")</f>
        <v/>
      </c>
      <c r="C1459" s="117" t="str">
        <f>IF(dati_pdc!C1455&lt;&gt;"",dati_pdc!C1455,"")</f>
        <v/>
      </c>
      <c r="D1459" s="117" t="str">
        <f>IF(dati_pdc!D1455&lt;&gt;"",dati_pdc!D1455,"")</f>
        <v/>
      </c>
      <c r="E1459" s="125" t="str">
        <f>IF(b_BDVSA!F1459&lt;&gt;"",ABS(b_BDVSA!F1459),"")</f>
        <v/>
      </c>
      <c r="F1459" s="125" t="str">
        <f>IF(AND(b_BDVSA!F1459&lt;&gt;"",b_BDVSA!F1459&lt;&gt;0)=TRUE,IF(b_BDVSA!F1459&gt;0,"D","A"),"")</f>
        <v/>
      </c>
      <c r="G1459" s="125" t="str">
        <f>IF(b_BDVSA!G1459&lt;&gt;"",ABS(b_BDVSA!G1459),"")</f>
        <v/>
      </c>
      <c r="H1459" s="125" t="str">
        <f>IF(AND(b_BDVSA!G1459&lt;&gt;"",b_BDVSA!G1459&lt;&gt;0)=TRUE,IF(b_BDVSA!G1459&gt;0,"D","A"),"")</f>
        <v/>
      </c>
      <c r="I1459" s="125" t="str">
        <f>IF(b_BDVSA!H1459&lt;&gt;"",ABS(b_BDVSA!H1459),"")</f>
        <v/>
      </c>
      <c r="J1459" s="125" t="str">
        <f>IF(AND(b_BDVSA!H1459&lt;&gt;"",b_BDVSA!H1459&lt;&gt;0)=TRUE,IF(b_BDVSA!H1459&gt;0,"D","A"),"")</f>
        <v/>
      </c>
      <c r="K1459" s="126" t="str">
        <f>IF(b_BDVSA!I1459&lt;&gt;"",ABS(b_BDVSA!I1459),"")</f>
        <v/>
      </c>
      <c r="L1459" s="125" t="str">
        <f>IF(b_BDVSA!L1459&lt;&gt;"",ABS(b_BDVSA!L1459),"")</f>
        <v/>
      </c>
      <c r="M1459" s="125" t="str">
        <f>IF(AND(b_BDVSA!L1459&lt;&gt;"",b_BDVSA!L1459&lt;&gt;0)=TRUE,IF(b_BDVSA!L1459&gt;0,"D","A"),"")</f>
        <v/>
      </c>
      <c r="N1459" s="125" t="str">
        <f>IF(b_BDVSA!M1459&lt;&gt;"",ABS(b_BDVSA!M1459),"")</f>
        <v/>
      </c>
      <c r="O1459" s="125" t="str">
        <f>IF(AND(b_BDVSA!M1459&lt;&gt;"",b_BDVSA!M1459&lt;&gt;0)=TRUE,IF(b_BDVSA!M1459&gt;0,"D","A"),"")</f>
        <v/>
      </c>
      <c r="P1459" s="126" t="str">
        <f>IF(b_BDVSA!N1459&lt;&gt;"",ABS(b_BDVSA!N1459),"")</f>
        <v/>
      </c>
      <c r="Q1459" s="125" t="str">
        <f>IF(b_BDVSA!Q1459&lt;&gt;"",ABS(b_BDVSA!Q1459),"")</f>
        <v/>
      </c>
      <c r="R1459" s="125" t="str">
        <f>IF(AND(b_BDVSA!Q1459&lt;&gt;"",b_BDVSA!Q1459&lt;&gt;0)=TRUE,IF(b_BDVSA!Q1459&gt;0,"D","A"),"")</f>
        <v/>
      </c>
      <c r="S1459" s="125" t="str">
        <f>IF(b_BDVSA!R1459&lt;&gt;"",ABS(b_BDVSA!R1459),"")</f>
        <v/>
      </c>
      <c r="T1459" s="125" t="str">
        <f>IF(AND(b_BDVSA!R1459&lt;&gt;"",b_BDVSA!R1459&lt;&gt;0)=TRUE,IF(b_BDVSA!R1459&gt;0,"D","A"),"")</f>
        <v/>
      </c>
      <c r="U1459" s="126" t="str">
        <f>IF(b_BDVSA!S1459&lt;&gt;"",ABS(b_BDVSA!S1459),"")</f>
        <v/>
      </c>
      <c r="V1459" s="125" t="str">
        <f>IF(b_BDVSA!V1459&lt;&gt;"",ABS(b_BDVSA!V1459),"")</f>
        <v/>
      </c>
      <c r="W1459" s="125" t="str">
        <f>IF(AND(b_BDVSA!V1459&lt;&gt;"",b_BDVSA!V1459&lt;&gt;0)=TRUE,IF(b_BDVSA!V1459&gt;0,"D","A"),"")</f>
        <v/>
      </c>
      <c r="X1459" s="125" t="str">
        <f>IF(b_BDVSA!W1459&lt;&gt;"",ABS(b_BDVSA!W1459),"")</f>
        <v/>
      </c>
      <c r="Y1459" s="125" t="str">
        <f>IF(AND(b_BDVSA!W1459&lt;&gt;"",b_BDVSA!W1459&lt;&gt;0)=TRUE,IF(b_BDVSA!W1459&gt;0,"D","A"),"")</f>
        <v/>
      </c>
      <c r="Z1459" s="126" t="str">
        <f>IF(b_BDVSA!X1459&lt;&gt;"",ABS(b_BDVSA!X1459),"")</f>
        <v/>
      </c>
    </row>
    <row r="1460" spans="1:26">
      <c r="A1460" s="117" t="str">
        <f>IF(dati_pdc!A1456&lt;&gt;"",IF(dati_pdc!D1456=1,RIGHT(dati_pdc!A1456,dati_pdc!E1456),dati_pdc!A1456),"")</f>
        <v/>
      </c>
      <c r="B1460" s="117" t="str">
        <f>IF(dati_pdc!B1456&lt;&gt;"",dati_pdc!B1456,"")</f>
        <v/>
      </c>
      <c r="C1460" s="117" t="str">
        <f>IF(dati_pdc!C1456&lt;&gt;"",dati_pdc!C1456,"")</f>
        <v/>
      </c>
      <c r="D1460" s="117" t="str">
        <f>IF(dati_pdc!D1456&lt;&gt;"",dati_pdc!D1456,"")</f>
        <v/>
      </c>
      <c r="E1460" s="125" t="str">
        <f>IF(b_BDVSA!F1460&lt;&gt;"",ABS(b_BDVSA!F1460),"")</f>
        <v/>
      </c>
      <c r="F1460" s="125" t="str">
        <f>IF(AND(b_BDVSA!F1460&lt;&gt;"",b_BDVSA!F1460&lt;&gt;0)=TRUE,IF(b_BDVSA!F1460&gt;0,"D","A"),"")</f>
        <v/>
      </c>
      <c r="G1460" s="125" t="str">
        <f>IF(b_BDVSA!G1460&lt;&gt;"",ABS(b_BDVSA!G1460),"")</f>
        <v/>
      </c>
      <c r="H1460" s="125" t="str">
        <f>IF(AND(b_BDVSA!G1460&lt;&gt;"",b_BDVSA!G1460&lt;&gt;0)=TRUE,IF(b_BDVSA!G1460&gt;0,"D","A"),"")</f>
        <v/>
      </c>
      <c r="I1460" s="125" t="str">
        <f>IF(b_BDVSA!H1460&lt;&gt;"",ABS(b_BDVSA!H1460),"")</f>
        <v/>
      </c>
      <c r="J1460" s="125" t="str">
        <f>IF(AND(b_BDVSA!H1460&lt;&gt;"",b_BDVSA!H1460&lt;&gt;0)=TRUE,IF(b_BDVSA!H1460&gt;0,"D","A"),"")</f>
        <v/>
      </c>
      <c r="K1460" s="126" t="str">
        <f>IF(b_BDVSA!I1460&lt;&gt;"",ABS(b_BDVSA!I1460),"")</f>
        <v/>
      </c>
      <c r="L1460" s="125" t="str">
        <f>IF(b_BDVSA!L1460&lt;&gt;"",ABS(b_BDVSA!L1460),"")</f>
        <v/>
      </c>
      <c r="M1460" s="125" t="str">
        <f>IF(AND(b_BDVSA!L1460&lt;&gt;"",b_BDVSA!L1460&lt;&gt;0)=TRUE,IF(b_BDVSA!L1460&gt;0,"D","A"),"")</f>
        <v/>
      </c>
      <c r="N1460" s="125" t="str">
        <f>IF(b_BDVSA!M1460&lt;&gt;"",ABS(b_BDVSA!M1460),"")</f>
        <v/>
      </c>
      <c r="O1460" s="125" t="str">
        <f>IF(AND(b_BDVSA!M1460&lt;&gt;"",b_BDVSA!M1460&lt;&gt;0)=TRUE,IF(b_BDVSA!M1460&gt;0,"D","A"),"")</f>
        <v/>
      </c>
      <c r="P1460" s="126" t="str">
        <f>IF(b_BDVSA!N1460&lt;&gt;"",ABS(b_BDVSA!N1460),"")</f>
        <v/>
      </c>
      <c r="Q1460" s="125" t="str">
        <f>IF(b_BDVSA!Q1460&lt;&gt;"",ABS(b_BDVSA!Q1460),"")</f>
        <v/>
      </c>
      <c r="R1460" s="125" t="str">
        <f>IF(AND(b_BDVSA!Q1460&lt;&gt;"",b_BDVSA!Q1460&lt;&gt;0)=TRUE,IF(b_BDVSA!Q1460&gt;0,"D","A"),"")</f>
        <v/>
      </c>
      <c r="S1460" s="125" t="str">
        <f>IF(b_BDVSA!R1460&lt;&gt;"",ABS(b_BDVSA!R1460),"")</f>
        <v/>
      </c>
      <c r="T1460" s="125" t="str">
        <f>IF(AND(b_BDVSA!R1460&lt;&gt;"",b_BDVSA!R1460&lt;&gt;0)=TRUE,IF(b_BDVSA!R1460&gt;0,"D","A"),"")</f>
        <v/>
      </c>
      <c r="U1460" s="126" t="str">
        <f>IF(b_BDVSA!S1460&lt;&gt;"",ABS(b_BDVSA!S1460),"")</f>
        <v/>
      </c>
      <c r="V1460" s="125" t="str">
        <f>IF(b_BDVSA!V1460&lt;&gt;"",ABS(b_BDVSA!V1460),"")</f>
        <v/>
      </c>
      <c r="W1460" s="125" t="str">
        <f>IF(AND(b_BDVSA!V1460&lt;&gt;"",b_BDVSA!V1460&lt;&gt;0)=TRUE,IF(b_BDVSA!V1460&gt;0,"D","A"),"")</f>
        <v/>
      </c>
      <c r="X1460" s="125" t="str">
        <f>IF(b_BDVSA!W1460&lt;&gt;"",ABS(b_BDVSA!W1460),"")</f>
        <v/>
      </c>
      <c r="Y1460" s="125" t="str">
        <f>IF(AND(b_BDVSA!W1460&lt;&gt;"",b_BDVSA!W1460&lt;&gt;0)=TRUE,IF(b_BDVSA!W1460&gt;0,"D","A"),"")</f>
        <v/>
      </c>
      <c r="Z1460" s="126" t="str">
        <f>IF(b_BDVSA!X1460&lt;&gt;"",ABS(b_BDVSA!X1460),"")</f>
        <v/>
      </c>
    </row>
    <row r="1461" spans="1:26">
      <c r="A1461" s="117" t="str">
        <f>IF(dati_pdc!A1457&lt;&gt;"",IF(dati_pdc!D1457=1,RIGHT(dati_pdc!A1457,dati_pdc!E1457),dati_pdc!A1457),"")</f>
        <v/>
      </c>
      <c r="B1461" s="117" t="str">
        <f>IF(dati_pdc!B1457&lt;&gt;"",dati_pdc!B1457,"")</f>
        <v/>
      </c>
      <c r="C1461" s="117" t="str">
        <f>IF(dati_pdc!C1457&lt;&gt;"",dati_pdc!C1457,"")</f>
        <v/>
      </c>
      <c r="D1461" s="117" t="str">
        <f>IF(dati_pdc!D1457&lt;&gt;"",dati_pdc!D1457,"")</f>
        <v/>
      </c>
      <c r="E1461" s="125" t="str">
        <f>IF(b_BDVSA!F1461&lt;&gt;"",ABS(b_BDVSA!F1461),"")</f>
        <v/>
      </c>
      <c r="F1461" s="125" t="str">
        <f>IF(AND(b_BDVSA!F1461&lt;&gt;"",b_BDVSA!F1461&lt;&gt;0)=TRUE,IF(b_BDVSA!F1461&gt;0,"D","A"),"")</f>
        <v/>
      </c>
      <c r="G1461" s="125" t="str">
        <f>IF(b_BDVSA!G1461&lt;&gt;"",ABS(b_BDVSA!G1461),"")</f>
        <v/>
      </c>
      <c r="H1461" s="125" t="str">
        <f>IF(AND(b_BDVSA!G1461&lt;&gt;"",b_BDVSA!G1461&lt;&gt;0)=TRUE,IF(b_BDVSA!G1461&gt;0,"D","A"),"")</f>
        <v/>
      </c>
      <c r="I1461" s="125" t="str">
        <f>IF(b_BDVSA!H1461&lt;&gt;"",ABS(b_BDVSA!H1461),"")</f>
        <v/>
      </c>
      <c r="J1461" s="125" t="str">
        <f>IF(AND(b_BDVSA!H1461&lt;&gt;"",b_BDVSA!H1461&lt;&gt;0)=TRUE,IF(b_BDVSA!H1461&gt;0,"D","A"),"")</f>
        <v/>
      </c>
      <c r="K1461" s="126" t="str">
        <f>IF(b_BDVSA!I1461&lt;&gt;"",ABS(b_BDVSA!I1461),"")</f>
        <v/>
      </c>
      <c r="L1461" s="125" t="str">
        <f>IF(b_BDVSA!L1461&lt;&gt;"",ABS(b_BDVSA!L1461),"")</f>
        <v/>
      </c>
      <c r="M1461" s="125" t="str">
        <f>IF(AND(b_BDVSA!L1461&lt;&gt;"",b_BDVSA!L1461&lt;&gt;0)=TRUE,IF(b_BDVSA!L1461&gt;0,"D","A"),"")</f>
        <v/>
      </c>
      <c r="N1461" s="125" t="str">
        <f>IF(b_BDVSA!M1461&lt;&gt;"",ABS(b_BDVSA!M1461),"")</f>
        <v/>
      </c>
      <c r="O1461" s="125" t="str">
        <f>IF(AND(b_BDVSA!M1461&lt;&gt;"",b_BDVSA!M1461&lt;&gt;0)=TRUE,IF(b_BDVSA!M1461&gt;0,"D","A"),"")</f>
        <v/>
      </c>
      <c r="P1461" s="126" t="str">
        <f>IF(b_BDVSA!N1461&lt;&gt;"",ABS(b_BDVSA!N1461),"")</f>
        <v/>
      </c>
      <c r="Q1461" s="125" t="str">
        <f>IF(b_BDVSA!Q1461&lt;&gt;"",ABS(b_BDVSA!Q1461),"")</f>
        <v/>
      </c>
      <c r="R1461" s="125" t="str">
        <f>IF(AND(b_BDVSA!Q1461&lt;&gt;"",b_BDVSA!Q1461&lt;&gt;0)=TRUE,IF(b_BDVSA!Q1461&gt;0,"D","A"),"")</f>
        <v/>
      </c>
      <c r="S1461" s="125" t="str">
        <f>IF(b_BDVSA!R1461&lt;&gt;"",ABS(b_BDVSA!R1461),"")</f>
        <v/>
      </c>
      <c r="T1461" s="125" t="str">
        <f>IF(AND(b_BDVSA!R1461&lt;&gt;"",b_BDVSA!R1461&lt;&gt;0)=TRUE,IF(b_BDVSA!R1461&gt;0,"D","A"),"")</f>
        <v/>
      </c>
      <c r="U1461" s="126" t="str">
        <f>IF(b_BDVSA!S1461&lt;&gt;"",ABS(b_BDVSA!S1461),"")</f>
        <v/>
      </c>
      <c r="V1461" s="125" t="str">
        <f>IF(b_BDVSA!V1461&lt;&gt;"",ABS(b_BDVSA!V1461),"")</f>
        <v/>
      </c>
      <c r="W1461" s="125" t="str">
        <f>IF(AND(b_BDVSA!V1461&lt;&gt;"",b_BDVSA!V1461&lt;&gt;0)=TRUE,IF(b_BDVSA!V1461&gt;0,"D","A"),"")</f>
        <v/>
      </c>
      <c r="X1461" s="125" t="str">
        <f>IF(b_BDVSA!W1461&lt;&gt;"",ABS(b_BDVSA!W1461),"")</f>
        <v/>
      </c>
      <c r="Y1461" s="125" t="str">
        <f>IF(AND(b_BDVSA!W1461&lt;&gt;"",b_BDVSA!W1461&lt;&gt;0)=TRUE,IF(b_BDVSA!W1461&gt;0,"D","A"),"")</f>
        <v/>
      </c>
      <c r="Z1461" s="126" t="str">
        <f>IF(b_BDVSA!X1461&lt;&gt;"",ABS(b_BDVSA!X1461),"")</f>
        <v/>
      </c>
    </row>
    <row r="1462" spans="1:26">
      <c r="A1462" s="117" t="str">
        <f>IF(dati_pdc!A1458&lt;&gt;"",IF(dati_pdc!D1458=1,RIGHT(dati_pdc!A1458,dati_pdc!E1458),dati_pdc!A1458),"")</f>
        <v/>
      </c>
      <c r="B1462" s="117" t="str">
        <f>IF(dati_pdc!B1458&lt;&gt;"",dati_pdc!B1458,"")</f>
        <v/>
      </c>
      <c r="C1462" s="117" t="str">
        <f>IF(dati_pdc!C1458&lt;&gt;"",dati_pdc!C1458,"")</f>
        <v/>
      </c>
      <c r="D1462" s="117" t="str">
        <f>IF(dati_pdc!D1458&lt;&gt;"",dati_pdc!D1458,"")</f>
        <v/>
      </c>
      <c r="E1462" s="125" t="str">
        <f>IF(b_BDVSA!F1462&lt;&gt;"",ABS(b_BDVSA!F1462),"")</f>
        <v/>
      </c>
      <c r="F1462" s="125" t="str">
        <f>IF(AND(b_BDVSA!F1462&lt;&gt;"",b_BDVSA!F1462&lt;&gt;0)=TRUE,IF(b_BDVSA!F1462&gt;0,"D","A"),"")</f>
        <v/>
      </c>
      <c r="G1462" s="125" t="str">
        <f>IF(b_BDVSA!G1462&lt;&gt;"",ABS(b_BDVSA!G1462),"")</f>
        <v/>
      </c>
      <c r="H1462" s="125" t="str">
        <f>IF(AND(b_BDVSA!G1462&lt;&gt;"",b_BDVSA!G1462&lt;&gt;0)=TRUE,IF(b_BDVSA!G1462&gt;0,"D","A"),"")</f>
        <v/>
      </c>
      <c r="I1462" s="125" t="str">
        <f>IF(b_BDVSA!H1462&lt;&gt;"",ABS(b_BDVSA!H1462),"")</f>
        <v/>
      </c>
      <c r="J1462" s="125" t="str">
        <f>IF(AND(b_BDVSA!H1462&lt;&gt;"",b_BDVSA!H1462&lt;&gt;0)=TRUE,IF(b_BDVSA!H1462&gt;0,"D","A"),"")</f>
        <v/>
      </c>
      <c r="K1462" s="126" t="str">
        <f>IF(b_BDVSA!I1462&lt;&gt;"",ABS(b_BDVSA!I1462),"")</f>
        <v/>
      </c>
      <c r="L1462" s="125" t="str">
        <f>IF(b_BDVSA!L1462&lt;&gt;"",ABS(b_BDVSA!L1462),"")</f>
        <v/>
      </c>
      <c r="M1462" s="125" t="str">
        <f>IF(AND(b_BDVSA!L1462&lt;&gt;"",b_BDVSA!L1462&lt;&gt;0)=TRUE,IF(b_BDVSA!L1462&gt;0,"D","A"),"")</f>
        <v/>
      </c>
      <c r="N1462" s="125" t="str">
        <f>IF(b_BDVSA!M1462&lt;&gt;"",ABS(b_BDVSA!M1462),"")</f>
        <v/>
      </c>
      <c r="O1462" s="125" t="str">
        <f>IF(AND(b_BDVSA!M1462&lt;&gt;"",b_BDVSA!M1462&lt;&gt;0)=TRUE,IF(b_BDVSA!M1462&gt;0,"D","A"),"")</f>
        <v/>
      </c>
      <c r="P1462" s="126" t="str">
        <f>IF(b_BDVSA!N1462&lt;&gt;"",ABS(b_BDVSA!N1462),"")</f>
        <v/>
      </c>
      <c r="Q1462" s="125" t="str">
        <f>IF(b_BDVSA!Q1462&lt;&gt;"",ABS(b_BDVSA!Q1462),"")</f>
        <v/>
      </c>
      <c r="R1462" s="125" t="str">
        <f>IF(AND(b_BDVSA!Q1462&lt;&gt;"",b_BDVSA!Q1462&lt;&gt;0)=TRUE,IF(b_BDVSA!Q1462&gt;0,"D","A"),"")</f>
        <v/>
      </c>
      <c r="S1462" s="125" t="str">
        <f>IF(b_BDVSA!R1462&lt;&gt;"",ABS(b_BDVSA!R1462),"")</f>
        <v/>
      </c>
      <c r="T1462" s="125" t="str">
        <f>IF(AND(b_BDVSA!R1462&lt;&gt;"",b_BDVSA!R1462&lt;&gt;0)=TRUE,IF(b_BDVSA!R1462&gt;0,"D","A"),"")</f>
        <v/>
      </c>
      <c r="U1462" s="126" t="str">
        <f>IF(b_BDVSA!S1462&lt;&gt;"",ABS(b_BDVSA!S1462),"")</f>
        <v/>
      </c>
      <c r="V1462" s="125" t="str">
        <f>IF(b_BDVSA!V1462&lt;&gt;"",ABS(b_BDVSA!V1462),"")</f>
        <v/>
      </c>
      <c r="W1462" s="125" t="str">
        <f>IF(AND(b_BDVSA!V1462&lt;&gt;"",b_BDVSA!V1462&lt;&gt;0)=TRUE,IF(b_BDVSA!V1462&gt;0,"D","A"),"")</f>
        <v/>
      </c>
      <c r="X1462" s="125" t="str">
        <f>IF(b_BDVSA!W1462&lt;&gt;"",ABS(b_BDVSA!W1462),"")</f>
        <v/>
      </c>
      <c r="Y1462" s="125" t="str">
        <f>IF(AND(b_BDVSA!W1462&lt;&gt;"",b_BDVSA!W1462&lt;&gt;0)=TRUE,IF(b_BDVSA!W1462&gt;0,"D","A"),"")</f>
        <v/>
      </c>
      <c r="Z1462" s="126" t="str">
        <f>IF(b_BDVSA!X1462&lt;&gt;"",ABS(b_BDVSA!X1462),"")</f>
        <v/>
      </c>
    </row>
    <row r="1463" spans="1:26">
      <c r="A1463" s="117" t="str">
        <f>IF(dati_pdc!A1459&lt;&gt;"",IF(dati_pdc!D1459=1,RIGHT(dati_pdc!A1459,dati_pdc!E1459),dati_pdc!A1459),"")</f>
        <v/>
      </c>
      <c r="B1463" s="117" t="str">
        <f>IF(dati_pdc!B1459&lt;&gt;"",dati_pdc!B1459,"")</f>
        <v/>
      </c>
      <c r="C1463" s="117" t="str">
        <f>IF(dati_pdc!C1459&lt;&gt;"",dati_pdc!C1459,"")</f>
        <v/>
      </c>
      <c r="D1463" s="117" t="str">
        <f>IF(dati_pdc!D1459&lt;&gt;"",dati_pdc!D1459,"")</f>
        <v/>
      </c>
      <c r="E1463" s="125" t="str">
        <f>IF(b_BDVSA!F1463&lt;&gt;"",ABS(b_BDVSA!F1463),"")</f>
        <v/>
      </c>
      <c r="F1463" s="125" t="str">
        <f>IF(AND(b_BDVSA!F1463&lt;&gt;"",b_BDVSA!F1463&lt;&gt;0)=TRUE,IF(b_BDVSA!F1463&gt;0,"D","A"),"")</f>
        <v/>
      </c>
      <c r="G1463" s="125" t="str">
        <f>IF(b_BDVSA!G1463&lt;&gt;"",ABS(b_BDVSA!G1463),"")</f>
        <v/>
      </c>
      <c r="H1463" s="125" t="str">
        <f>IF(AND(b_BDVSA!G1463&lt;&gt;"",b_BDVSA!G1463&lt;&gt;0)=TRUE,IF(b_BDVSA!G1463&gt;0,"D","A"),"")</f>
        <v/>
      </c>
      <c r="I1463" s="125" t="str">
        <f>IF(b_BDVSA!H1463&lt;&gt;"",ABS(b_BDVSA!H1463),"")</f>
        <v/>
      </c>
      <c r="J1463" s="125" t="str">
        <f>IF(AND(b_BDVSA!H1463&lt;&gt;"",b_BDVSA!H1463&lt;&gt;0)=TRUE,IF(b_BDVSA!H1463&gt;0,"D","A"),"")</f>
        <v/>
      </c>
      <c r="K1463" s="126" t="str">
        <f>IF(b_BDVSA!I1463&lt;&gt;"",ABS(b_BDVSA!I1463),"")</f>
        <v/>
      </c>
      <c r="L1463" s="125" t="str">
        <f>IF(b_BDVSA!L1463&lt;&gt;"",ABS(b_BDVSA!L1463),"")</f>
        <v/>
      </c>
      <c r="M1463" s="125" t="str">
        <f>IF(AND(b_BDVSA!L1463&lt;&gt;"",b_BDVSA!L1463&lt;&gt;0)=TRUE,IF(b_BDVSA!L1463&gt;0,"D","A"),"")</f>
        <v/>
      </c>
      <c r="N1463" s="125" t="str">
        <f>IF(b_BDVSA!M1463&lt;&gt;"",ABS(b_BDVSA!M1463),"")</f>
        <v/>
      </c>
      <c r="O1463" s="125" t="str">
        <f>IF(AND(b_BDVSA!M1463&lt;&gt;"",b_BDVSA!M1463&lt;&gt;0)=TRUE,IF(b_BDVSA!M1463&gt;0,"D","A"),"")</f>
        <v/>
      </c>
      <c r="P1463" s="126" t="str">
        <f>IF(b_BDVSA!N1463&lt;&gt;"",ABS(b_BDVSA!N1463),"")</f>
        <v/>
      </c>
      <c r="Q1463" s="125" t="str">
        <f>IF(b_BDVSA!Q1463&lt;&gt;"",ABS(b_BDVSA!Q1463),"")</f>
        <v/>
      </c>
      <c r="R1463" s="125" t="str">
        <f>IF(AND(b_BDVSA!Q1463&lt;&gt;"",b_BDVSA!Q1463&lt;&gt;0)=TRUE,IF(b_BDVSA!Q1463&gt;0,"D","A"),"")</f>
        <v/>
      </c>
      <c r="S1463" s="125" t="str">
        <f>IF(b_BDVSA!R1463&lt;&gt;"",ABS(b_BDVSA!R1463),"")</f>
        <v/>
      </c>
      <c r="T1463" s="125" t="str">
        <f>IF(AND(b_BDVSA!R1463&lt;&gt;"",b_BDVSA!R1463&lt;&gt;0)=TRUE,IF(b_BDVSA!R1463&gt;0,"D","A"),"")</f>
        <v/>
      </c>
      <c r="U1463" s="126" t="str">
        <f>IF(b_BDVSA!S1463&lt;&gt;"",ABS(b_BDVSA!S1463),"")</f>
        <v/>
      </c>
      <c r="V1463" s="125" t="str">
        <f>IF(b_BDVSA!V1463&lt;&gt;"",ABS(b_BDVSA!V1463),"")</f>
        <v/>
      </c>
      <c r="W1463" s="125" t="str">
        <f>IF(AND(b_BDVSA!V1463&lt;&gt;"",b_BDVSA!V1463&lt;&gt;0)=TRUE,IF(b_BDVSA!V1463&gt;0,"D","A"),"")</f>
        <v/>
      </c>
      <c r="X1463" s="125" t="str">
        <f>IF(b_BDVSA!W1463&lt;&gt;"",ABS(b_BDVSA!W1463),"")</f>
        <v/>
      </c>
      <c r="Y1463" s="125" t="str">
        <f>IF(AND(b_BDVSA!W1463&lt;&gt;"",b_BDVSA!W1463&lt;&gt;0)=TRUE,IF(b_BDVSA!W1463&gt;0,"D","A"),"")</f>
        <v/>
      </c>
      <c r="Z1463" s="126" t="str">
        <f>IF(b_BDVSA!X1463&lt;&gt;"",ABS(b_BDVSA!X1463),"")</f>
        <v/>
      </c>
    </row>
    <row r="1464" spans="1:26">
      <c r="A1464" s="117" t="str">
        <f>IF(dati_pdc!A1460&lt;&gt;"",IF(dati_pdc!D1460=1,RIGHT(dati_pdc!A1460,dati_pdc!E1460),dati_pdc!A1460),"")</f>
        <v/>
      </c>
      <c r="B1464" s="117" t="str">
        <f>IF(dati_pdc!B1460&lt;&gt;"",dati_pdc!B1460,"")</f>
        <v/>
      </c>
      <c r="C1464" s="117" t="str">
        <f>IF(dati_pdc!C1460&lt;&gt;"",dati_pdc!C1460,"")</f>
        <v/>
      </c>
      <c r="D1464" s="117" t="str">
        <f>IF(dati_pdc!D1460&lt;&gt;"",dati_pdc!D1460,"")</f>
        <v/>
      </c>
      <c r="E1464" s="125" t="str">
        <f>IF(b_BDVSA!F1464&lt;&gt;"",ABS(b_BDVSA!F1464),"")</f>
        <v/>
      </c>
      <c r="F1464" s="125" t="str">
        <f>IF(AND(b_BDVSA!F1464&lt;&gt;"",b_BDVSA!F1464&lt;&gt;0)=TRUE,IF(b_BDVSA!F1464&gt;0,"D","A"),"")</f>
        <v/>
      </c>
      <c r="G1464" s="125" t="str">
        <f>IF(b_BDVSA!G1464&lt;&gt;"",ABS(b_BDVSA!G1464),"")</f>
        <v/>
      </c>
      <c r="H1464" s="125" t="str">
        <f>IF(AND(b_BDVSA!G1464&lt;&gt;"",b_BDVSA!G1464&lt;&gt;0)=TRUE,IF(b_BDVSA!G1464&gt;0,"D","A"),"")</f>
        <v/>
      </c>
      <c r="I1464" s="125" t="str">
        <f>IF(b_BDVSA!H1464&lt;&gt;"",ABS(b_BDVSA!H1464),"")</f>
        <v/>
      </c>
      <c r="J1464" s="125" t="str">
        <f>IF(AND(b_BDVSA!H1464&lt;&gt;"",b_BDVSA!H1464&lt;&gt;0)=TRUE,IF(b_BDVSA!H1464&gt;0,"D","A"),"")</f>
        <v/>
      </c>
      <c r="K1464" s="126" t="str">
        <f>IF(b_BDVSA!I1464&lt;&gt;"",ABS(b_BDVSA!I1464),"")</f>
        <v/>
      </c>
      <c r="L1464" s="125" t="str">
        <f>IF(b_BDVSA!L1464&lt;&gt;"",ABS(b_BDVSA!L1464),"")</f>
        <v/>
      </c>
      <c r="M1464" s="125" t="str">
        <f>IF(AND(b_BDVSA!L1464&lt;&gt;"",b_BDVSA!L1464&lt;&gt;0)=TRUE,IF(b_BDVSA!L1464&gt;0,"D","A"),"")</f>
        <v/>
      </c>
      <c r="N1464" s="125" t="str">
        <f>IF(b_BDVSA!M1464&lt;&gt;"",ABS(b_BDVSA!M1464),"")</f>
        <v/>
      </c>
      <c r="O1464" s="125" t="str">
        <f>IF(AND(b_BDVSA!M1464&lt;&gt;"",b_BDVSA!M1464&lt;&gt;0)=TRUE,IF(b_BDVSA!M1464&gt;0,"D","A"),"")</f>
        <v/>
      </c>
      <c r="P1464" s="126" t="str">
        <f>IF(b_BDVSA!N1464&lt;&gt;"",ABS(b_BDVSA!N1464),"")</f>
        <v/>
      </c>
      <c r="Q1464" s="125" t="str">
        <f>IF(b_BDVSA!Q1464&lt;&gt;"",ABS(b_BDVSA!Q1464),"")</f>
        <v/>
      </c>
      <c r="R1464" s="125" t="str">
        <f>IF(AND(b_BDVSA!Q1464&lt;&gt;"",b_BDVSA!Q1464&lt;&gt;0)=TRUE,IF(b_BDVSA!Q1464&gt;0,"D","A"),"")</f>
        <v/>
      </c>
      <c r="S1464" s="125" t="str">
        <f>IF(b_BDVSA!R1464&lt;&gt;"",ABS(b_BDVSA!R1464),"")</f>
        <v/>
      </c>
      <c r="T1464" s="125" t="str">
        <f>IF(AND(b_BDVSA!R1464&lt;&gt;"",b_BDVSA!R1464&lt;&gt;0)=TRUE,IF(b_BDVSA!R1464&gt;0,"D","A"),"")</f>
        <v/>
      </c>
      <c r="U1464" s="126" t="str">
        <f>IF(b_BDVSA!S1464&lt;&gt;"",ABS(b_BDVSA!S1464),"")</f>
        <v/>
      </c>
      <c r="V1464" s="125" t="str">
        <f>IF(b_BDVSA!V1464&lt;&gt;"",ABS(b_BDVSA!V1464),"")</f>
        <v/>
      </c>
      <c r="W1464" s="125" t="str">
        <f>IF(AND(b_BDVSA!V1464&lt;&gt;"",b_BDVSA!V1464&lt;&gt;0)=TRUE,IF(b_BDVSA!V1464&gt;0,"D","A"),"")</f>
        <v/>
      </c>
      <c r="X1464" s="125" t="str">
        <f>IF(b_BDVSA!W1464&lt;&gt;"",ABS(b_BDVSA!W1464),"")</f>
        <v/>
      </c>
      <c r="Y1464" s="125" t="str">
        <f>IF(AND(b_BDVSA!W1464&lt;&gt;"",b_BDVSA!W1464&lt;&gt;0)=TRUE,IF(b_BDVSA!W1464&gt;0,"D","A"),"")</f>
        <v/>
      </c>
      <c r="Z1464" s="126" t="str">
        <f>IF(b_BDVSA!X1464&lt;&gt;"",ABS(b_BDVSA!X1464),"")</f>
        <v/>
      </c>
    </row>
    <row r="1465" spans="1:26">
      <c r="A1465" s="117" t="str">
        <f>IF(dati_pdc!A1461&lt;&gt;"",IF(dati_pdc!D1461=1,RIGHT(dati_pdc!A1461,dati_pdc!E1461),dati_pdc!A1461),"")</f>
        <v/>
      </c>
      <c r="B1465" s="117" t="str">
        <f>IF(dati_pdc!B1461&lt;&gt;"",dati_pdc!B1461,"")</f>
        <v/>
      </c>
      <c r="C1465" s="117" t="str">
        <f>IF(dati_pdc!C1461&lt;&gt;"",dati_pdc!C1461,"")</f>
        <v/>
      </c>
      <c r="D1465" s="117" t="str">
        <f>IF(dati_pdc!D1461&lt;&gt;"",dati_pdc!D1461,"")</f>
        <v/>
      </c>
      <c r="E1465" s="125" t="str">
        <f>IF(b_BDVSA!F1465&lt;&gt;"",ABS(b_BDVSA!F1465),"")</f>
        <v/>
      </c>
      <c r="F1465" s="125" t="str">
        <f>IF(AND(b_BDVSA!F1465&lt;&gt;"",b_BDVSA!F1465&lt;&gt;0)=TRUE,IF(b_BDVSA!F1465&gt;0,"D","A"),"")</f>
        <v/>
      </c>
      <c r="G1465" s="125" t="str">
        <f>IF(b_BDVSA!G1465&lt;&gt;"",ABS(b_BDVSA!G1465),"")</f>
        <v/>
      </c>
      <c r="H1465" s="125" t="str">
        <f>IF(AND(b_BDVSA!G1465&lt;&gt;"",b_BDVSA!G1465&lt;&gt;0)=TRUE,IF(b_BDVSA!G1465&gt;0,"D","A"),"")</f>
        <v/>
      </c>
      <c r="I1465" s="125" t="str">
        <f>IF(b_BDVSA!H1465&lt;&gt;"",ABS(b_BDVSA!H1465),"")</f>
        <v/>
      </c>
      <c r="J1465" s="125" t="str">
        <f>IF(AND(b_BDVSA!H1465&lt;&gt;"",b_BDVSA!H1465&lt;&gt;0)=TRUE,IF(b_BDVSA!H1465&gt;0,"D","A"),"")</f>
        <v/>
      </c>
      <c r="K1465" s="126" t="str">
        <f>IF(b_BDVSA!I1465&lt;&gt;"",ABS(b_BDVSA!I1465),"")</f>
        <v/>
      </c>
      <c r="L1465" s="125" t="str">
        <f>IF(b_BDVSA!L1465&lt;&gt;"",ABS(b_BDVSA!L1465),"")</f>
        <v/>
      </c>
      <c r="M1465" s="125" t="str">
        <f>IF(AND(b_BDVSA!L1465&lt;&gt;"",b_BDVSA!L1465&lt;&gt;0)=TRUE,IF(b_BDVSA!L1465&gt;0,"D","A"),"")</f>
        <v/>
      </c>
      <c r="N1465" s="125" t="str">
        <f>IF(b_BDVSA!M1465&lt;&gt;"",ABS(b_BDVSA!M1465),"")</f>
        <v/>
      </c>
      <c r="O1465" s="125" t="str">
        <f>IF(AND(b_BDVSA!M1465&lt;&gt;"",b_BDVSA!M1465&lt;&gt;0)=TRUE,IF(b_BDVSA!M1465&gt;0,"D","A"),"")</f>
        <v/>
      </c>
      <c r="P1465" s="126" t="str">
        <f>IF(b_BDVSA!N1465&lt;&gt;"",ABS(b_BDVSA!N1465),"")</f>
        <v/>
      </c>
      <c r="Q1465" s="125" t="str">
        <f>IF(b_BDVSA!Q1465&lt;&gt;"",ABS(b_BDVSA!Q1465),"")</f>
        <v/>
      </c>
      <c r="R1465" s="125" t="str">
        <f>IF(AND(b_BDVSA!Q1465&lt;&gt;"",b_BDVSA!Q1465&lt;&gt;0)=TRUE,IF(b_BDVSA!Q1465&gt;0,"D","A"),"")</f>
        <v/>
      </c>
      <c r="S1465" s="125" t="str">
        <f>IF(b_BDVSA!R1465&lt;&gt;"",ABS(b_BDVSA!R1465),"")</f>
        <v/>
      </c>
      <c r="T1465" s="125" t="str">
        <f>IF(AND(b_BDVSA!R1465&lt;&gt;"",b_BDVSA!R1465&lt;&gt;0)=TRUE,IF(b_BDVSA!R1465&gt;0,"D","A"),"")</f>
        <v/>
      </c>
      <c r="U1465" s="126" t="str">
        <f>IF(b_BDVSA!S1465&lt;&gt;"",ABS(b_BDVSA!S1465),"")</f>
        <v/>
      </c>
      <c r="V1465" s="125" t="str">
        <f>IF(b_BDVSA!V1465&lt;&gt;"",ABS(b_BDVSA!V1465),"")</f>
        <v/>
      </c>
      <c r="W1465" s="125" t="str">
        <f>IF(AND(b_BDVSA!V1465&lt;&gt;"",b_BDVSA!V1465&lt;&gt;0)=TRUE,IF(b_BDVSA!V1465&gt;0,"D","A"),"")</f>
        <v/>
      </c>
      <c r="X1465" s="125" t="str">
        <f>IF(b_BDVSA!W1465&lt;&gt;"",ABS(b_BDVSA!W1465),"")</f>
        <v/>
      </c>
      <c r="Y1465" s="125" t="str">
        <f>IF(AND(b_BDVSA!W1465&lt;&gt;"",b_BDVSA!W1465&lt;&gt;0)=TRUE,IF(b_BDVSA!W1465&gt;0,"D","A"),"")</f>
        <v/>
      </c>
      <c r="Z1465" s="126" t="str">
        <f>IF(b_BDVSA!X1465&lt;&gt;"",ABS(b_BDVSA!X1465),"")</f>
        <v/>
      </c>
    </row>
    <row r="1466" spans="1:26">
      <c r="A1466" s="117" t="str">
        <f>IF(dati_pdc!A1462&lt;&gt;"",IF(dati_pdc!D1462=1,RIGHT(dati_pdc!A1462,dati_pdc!E1462),dati_pdc!A1462),"")</f>
        <v/>
      </c>
      <c r="B1466" s="117" t="str">
        <f>IF(dati_pdc!B1462&lt;&gt;"",dati_pdc!B1462,"")</f>
        <v/>
      </c>
      <c r="C1466" s="117" t="str">
        <f>IF(dati_pdc!C1462&lt;&gt;"",dati_pdc!C1462,"")</f>
        <v/>
      </c>
      <c r="D1466" s="117" t="str">
        <f>IF(dati_pdc!D1462&lt;&gt;"",dati_pdc!D1462,"")</f>
        <v/>
      </c>
      <c r="E1466" s="125" t="str">
        <f>IF(b_BDVSA!F1466&lt;&gt;"",ABS(b_BDVSA!F1466),"")</f>
        <v/>
      </c>
      <c r="F1466" s="125" t="str">
        <f>IF(AND(b_BDVSA!F1466&lt;&gt;"",b_BDVSA!F1466&lt;&gt;0)=TRUE,IF(b_BDVSA!F1466&gt;0,"D","A"),"")</f>
        <v/>
      </c>
      <c r="G1466" s="125" t="str">
        <f>IF(b_BDVSA!G1466&lt;&gt;"",ABS(b_BDVSA!G1466),"")</f>
        <v/>
      </c>
      <c r="H1466" s="125" t="str">
        <f>IF(AND(b_BDVSA!G1466&lt;&gt;"",b_BDVSA!G1466&lt;&gt;0)=TRUE,IF(b_BDVSA!G1466&gt;0,"D","A"),"")</f>
        <v/>
      </c>
      <c r="I1466" s="125" t="str">
        <f>IF(b_BDVSA!H1466&lt;&gt;"",ABS(b_BDVSA!H1466),"")</f>
        <v/>
      </c>
      <c r="J1466" s="125" t="str">
        <f>IF(AND(b_BDVSA!H1466&lt;&gt;"",b_BDVSA!H1466&lt;&gt;0)=TRUE,IF(b_BDVSA!H1466&gt;0,"D","A"),"")</f>
        <v/>
      </c>
      <c r="K1466" s="126" t="str">
        <f>IF(b_BDVSA!I1466&lt;&gt;"",ABS(b_BDVSA!I1466),"")</f>
        <v/>
      </c>
      <c r="L1466" s="125" t="str">
        <f>IF(b_BDVSA!L1466&lt;&gt;"",ABS(b_BDVSA!L1466),"")</f>
        <v/>
      </c>
      <c r="M1466" s="125" t="str">
        <f>IF(AND(b_BDVSA!L1466&lt;&gt;"",b_BDVSA!L1466&lt;&gt;0)=TRUE,IF(b_BDVSA!L1466&gt;0,"D","A"),"")</f>
        <v/>
      </c>
      <c r="N1466" s="125" t="str">
        <f>IF(b_BDVSA!M1466&lt;&gt;"",ABS(b_BDVSA!M1466),"")</f>
        <v/>
      </c>
      <c r="O1466" s="125" t="str">
        <f>IF(AND(b_BDVSA!M1466&lt;&gt;"",b_BDVSA!M1466&lt;&gt;0)=TRUE,IF(b_BDVSA!M1466&gt;0,"D","A"),"")</f>
        <v/>
      </c>
      <c r="P1466" s="126" t="str">
        <f>IF(b_BDVSA!N1466&lt;&gt;"",ABS(b_BDVSA!N1466),"")</f>
        <v/>
      </c>
      <c r="Q1466" s="125" t="str">
        <f>IF(b_BDVSA!Q1466&lt;&gt;"",ABS(b_BDVSA!Q1466),"")</f>
        <v/>
      </c>
      <c r="R1466" s="125" t="str">
        <f>IF(AND(b_BDVSA!Q1466&lt;&gt;"",b_BDVSA!Q1466&lt;&gt;0)=TRUE,IF(b_BDVSA!Q1466&gt;0,"D","A"),"")</f>
        <v/>
      </c>
      <c r="S1466" s="125" t="str">
        <f>IF(b_BDVSA!R1466&lt;&gt;"",ABS(b_BDVSA!R1466),"")</f>
        <v/>
      </c>
      <c r="T1466" s="125" t="str">
        <f>IF(AND(b_BDVSA!R1466&lt;&gt;"",b_BDVSA!R1466&lt;&gt;0)=TRUE,IF(b_BDVSA!R1466&gt;0,"D","A"),"")</f>
        <v/>
      </c>
      <c r="U1466" s="126" t="str">
        <f>IF(b_BDVSA!S1466&lt;&gt;"",ABS(b_BDVSA!S1466),"")</f>
        <v/>
      </c>
      <c r="V1466" s="125" t="str">
        <f>IF(b_BDVSA!V1466&lt;&gt;"",ABS(b_BDVSA!V1466),"")</f>
        <v/>
      </c>
      <c r="W1466" s="125" t="str">
        <f>IF(AND(b_BDVSA!V1466&lt;&gt;"",b_BDVSA!V1466&lt;&gt;0)=TRUE,IF(b_BDVSA!V1466&gt;0,"D","A"),"")</f>
        <v/>
      </c>
      <c r="X1466" s="125" t="str">
        <f>IF(b_BDVSA!W1466&lt;&gt;"",ABS(b_BDVSA!W1466),"")</f>
        <v/>
      </c>
      <c r="Y1466" s="125" t="str">
        <f>IF(AND(b_BDVSA!W1466&lt;&gt;"",b_BDVSA!W1466&lt;&gt;0)=TRUE,IF(b_BDVSA!W1466&gt;0,"D","A"),"")</f>
        <v/>
      </c>
      <c r="Z1466" s="126" t="str">
        <f>IF(b_BDVSA!X1466&lt;&gt;"",ABS(b_BDVSA!X1466),"")</f>
        <v/>
      </c>
    </row>
    <row r="1467" spans="1:26">
      <c r="A1467" s="117" t="str">
        <f>IF(dati_pdc!A1463&lt;&gt;"",IF(dati_pdc!D1463=1,RIGHT(dati_pdc!A1463,dati_pdc!E1463),dati_pdc!A1463),"")</f>
        <v/>
      </c>
      <c r="B1467" s="117" t="str">
        <f>IF(dati_pdc!B1463&lt;&gt;"",dati_pdc!B1463,"")</f>
        <v/>
      </c>
      <c r="C1467" s="117" t="str">
        <f>IF(dati_pdc!C1463&lt;&gt;"",dati_pdc!C1463,"")</f>
        <v/>
      </c>
      <c r="D1467" s="117" t="str">
        <f>IF(dati_pdc!D1463&lt;&gt;"",dati_pdc!D1463,"")</f>
        <v/>
      </c>
      <c r="E1467" s="125" t="str">
        <f>IF(b_BDVSA!F1467&lt;&gt;"",ABS(b_BDVSA!F1467),"")</f>
        <v/>
      </c>
      <c r="F1467" s="125" t="str">
        <f>IF(AND(b_BDVSA!F1467&lt;&gt;"",b_BDVSA!F1467&lt;&gt;0)=TRUE,IF(b_BDVSA!F1467&gt;0,"D","A"),"")</f>
        <v/>
      </c>
      <c r="G1467" s="125" t="str">
        <f>IF(b_BDVSA!G1467&lt;&gt;"",ABS(b_BDVSA!G1467),"")</f>
        <v/>
      </c>
      <c r="H1467" s="125" t="str">
        <f>IF(AND(b_BDVSA!G1467&lt;&gt;"",b_BDVSA!G1467&lt;&gt;0)=TRUE,IF(b_BDVSA!G1467&gt;0,"D","A"),"")</f>
        <v/>
      </c>
      <c r="I1467" s="125" t="str">
        <f>IF(b_BDVSA!H1467&lt;&gt;"",ABS(b_BDVSA!H1467),"")</f>
        <v/>
      </c>
      <c r="J1467" s="125" t="str">
        <f>IF(AND(b_BDVSA!H1467&lt;&gt;"",b_BDVSA!H1467&lt;&gt;0)=TRUE,IF(b_BDVSA!H1467&gt;0,"D","A"),"")</f>
        <v/>
      </c>
      <c r="K1467" s="126" t="str">
        <f>IF(b_BDVSA!I1467&lt;&gt;"",ABS(b_BDVSA!I1467),"")</f>
        <v/>
      </c>
      <c r="L1467" s="125" t="str">
        <f>IF(b_BDVSA!L1467&lt;&gt;"",ABS(b_BDVSA!L1467),"")</f>
        <v/>
      </c>
      <c r="M1467" s="125" t="str">
        <f>IF(AND(b_BDVSA!L1467&lt;&gt;"",b_BDVSA!L1467&lt;&gt;0)=TRUE,IF(b_BDVSA!L1467&gt;0,"D","A"),"")</f>
        <v/>
      </c>
      <c r="N1467" s="125" t="str">
        <f>IF(b_BDVSA!M1467&lt;&gt;"",ABS(b_BDVSA!M1467),"")</f>
        <v/>
      </c>
      <c r="O1467" s="125" t="str">
        <f>IF(AND(b_BDVSA!M1467&lt;&gt;"",b_BDVSA!M1467&lt;&gt;0)=TRUE,IF(b_BDVSA!M1467&gt;0,"D","A"),"")</f>
        <v/>
      </c>
      <c r="P1467" s="126" t="str">
        <f>IF(b_BDVSA!N1467&lt;&gt;"",ABS(b_BDVSA!N1467),"")</f>
        <v/>
      </c>
      <c r="Q1467" s="125" t="str">
        <f>IF(b_BDVSA!Q1467&lt;&gt;"",ABS(b_BDVSA!Q1467),"")</f>
        <v/>
      </c>
      <c r="R1467" s="125" t="str">
        <f>IF(AND(b_BDVSA!Q1467&lt;&gt;"",b_BDVSA!Q1467&lt;&gt;0)=TRUE,IF(b_BDVSA!Q1467&gt;0,"D","A"),"")</f>
        <v/>
      </c>
      <c r="S1467" s="125" t="str">
        <f>IF(b_BDVSA!R1467&lt;&gt;"",ABS(b_BDVSA!R1467),"")</f>
        <v/>
      </c>
      <c r="T1467" s="125" t="str">
        <f>IF(AND(b_BDVSA!R1467&lt;&gt;"",b_BDVSA!R1467&lt;&gt;0)=TRUE,IF(b_BDVSA!R1467&gt;0,"D","A"),"")</f>
        <v/>
      </c>
      <c r="U1467" s="126" t="str">
        <f>IF(b_BDVSA!S1467&lt;&gt;"",ABS(b_BDVSA!S1467),"")</f>
        <v/>
      </c>
      <c r="V1467" s="125" t="str">
        <f>IF(b_BDVSA!V1467&lt;&gt;"",ABS(b_BDVSA!V1467),"")</f>
        <v/>
      </c>
      <c r="W1467" s="125" t="str">
        <f>IF(AND(b_BDVSA!V1467&lt;&gt;"",b_BDVSA!V1467&lt;&gt;0)=TRUE,IF(b_BDVSA!V1467&gt;0,"D","A"),"")</f>
        <v/>
      </c>
      <c r="X1467" s="125" t="str">
        <f>IF(b_BDVSA!W1467&lt;&gt;"",ABS(b_BDVSA!W1467),"")</f>
        <v/>
      </c>
      <c r="Y1467" s="125" t="str">
        <f>IF(AND(b_BDVSA!W1467&lt;&gt;"",b_BDVSA!W1467&lt;&gt;0)=TRUE,IF(b_BDVSA!W1467&gt;0,"D","A"),"")</f>
        <v/>
      </c>
      <c r="Z1467" s="126" t="str">
        <f>IF(b_BDVSA!X1467&lt;&gt;"",ABS(b_BDVSA!X1467),"")</f>
        <v/>
      </c>
    </row>
    <row r="1468" spans="1:26">
      <c r="A1468" s="117" t="str">
        <f>IF(dati_pdc!A1464&lt;&gt;"",IF(dati_pdc!D1464=1,RIGHT(dati_pdc!A1464,dati_pdc!E1464),dati_pdc!A1464),"")</f>
        <v/>
      </c>
      <c r="B1468" s="117" t="str">
        <f>IF(dati_pdc!B1464&lt;&gt;"",dati_pdc!B1464,"")</f>
        <v/>
      </c>
      <c r="C1468" s="117" t="str">
        <f>IF(dati_pdc!C1464&lt;&gt;"",dati_pdc!C1464,"")</f>
        <v/>
      </c>
      <c r="D1468" s="117" t="str">
        <f>IF(dati_pdc!D1464&lt;&gt;"",dati_pdc!D1464,"")</f>
        <v/>
      </c>
      <c r="E1468" s="125" t="str">
        <f>IF(b_BDVSA!F1468&lt;&gt;"",ABS(b_BDVSA!F1468),"")</f>
        <v/>
      </c>
      <c r="F1468" s="125" t="str">
        <f>IF(AND(b_BDVSA!F1468&lt;&gt;"",b_BDVSA!F1468&lt;&gt;0)=TRUE,IF(b_BDVSA!F1468&gt;0,"D","A"),"")</f>
        <v/>
      </c>
      <c r="G1468" s="125" t="str">
        <f>IF(b_BDVSA!G1468&lt;&gt;"",ABS(b_BDVSA!G1468),"")</f>
        <v/>
      </c>
      <c r="H1468" s="125" t="str">
        <f>IF(AND(b_BDVSA!G1468&lt;&gt;"",b_BDVSA!G1468&lt;&gt;0)=TRUE,IF(b_BDVSA!G1468&gt;0,"D","A"),"")</f>
        <v/>
      </c>
      <c r="I1468" s="125" t="str">
        <f>IF(b_BDVSA!H1468&lt;&gt;"",ABS(b_BDVSA!H1468),"")</f>
        <v/>
      </c>
      <c r="J1468" s="125" t="str">
        <f>IF(AND(b_BDVSA!H1468&lt;&gt;"",b_BDVSA!H1468&lt;&gt;0)=TRUE,IF(b_BDVSA!H1468&gt;0,"D","A"),"")</f>
        <v/>
      </c>
      <c r="K1468" s="126" t="str">
        <f>IF(b_BDVSA!I1468&lt;&gt;"",ABS(b_BDVSA!I1468),"")</f>
        <v/>
      </c>
      <c r="L1468" s="125" t="str">
        <f>IF(b_BDVSA!L1468&lt;&gt;"",ABS(b_BDVSA!L1468),"")</f>
        <v/>
      </c>
      <c r="M1468" s="125" t="str">
        <f>IF(AND(b_BDVSA!L1468&lt;&gt;"",b_BDVSA!L1468&lt;&gt;0)=TRUE,IF(b_BDVSA!L1468&gt;0,"D","A"),"")</f>
        <v/>
      </c>
      <c r="N1468" s="125" t="str">
        <f>IF(b_BDVSA!M1468&lt;&gt;"",ABS(b_BDVSA!M1468),"")</f>
        <v/>
      </c>
      <c r="O1468" s="125" t="str">
        <f>IF(AND(b_BDVSA!M1468&lt;&gt;"",b_BDVSA!M1468&lt;&gt;0)=TRUE,IF(b_BDVSA!M1468&gt;0,"D","A"),"")</f>
        <v/>
      </c>
      <c r="P1468" s="126" t="str">
        <f>IF(b_BDVSA!N1468&lt;&gt;"",ABS(b_BDVSA!N1468),"")</f>
        <v/>
      </c>
      <c r="Q1468" s="125" t="str">
        <f>IF(b_BDVSA!Q1468&lt;&gt;"",ABS(b_BDVSA!Q1468),"")</f>
        <v/>
      </c>
      <c r="R1468" s="125" t="str">
        <f>IF(AND(b_BDVSA!Q1468&lt;&gt;"",b_BDVSA!Q1468&lt;&gt;0)=TRUE,IF(b_BDVSA!Q1468&gt;0,"D","A"),"")</f>
        <v/>
      </c>
      <c r="S1468" s="125" t="str">
        <f>IF(b_BDVSA!R1468&lt;&gt;"",ABS(b_BDVSA!R1468),"")</f>
        <v/>
      </c>
      <c r="T1468" s="125" t="str">
        <f>IF(AND(b_BDVSA!R1468&lt;&gt;"",b_BDVSA!R1468&lt;&gt;0)=TRUE,IF(b_BDVSA!R1468&gt;0,"D","A"),"")</f>
        <v/>
      </c>
      <c r="U1468" s="126" t="str">
        <f>IF(b_BDVSA!S1468&lt;&gt;"",ABS(b_BDVSA!S1468),"")</f>
        <v/>
      </c>
      <c r="V1468" s="125" t="str">
        <f>IF(b_BDVSA!V1468&lt;&gt;"",ABS(b_BDVSA!V1468),"")</f>
        <v/>
      </c>
      <c r="W1468" s="125" t="str">
        <f>IF(AND(b_BDVSA!V1468&lt;&gt;"",b_BDVSA!V1468&lt;&gt;0)=TRUE,IF(b_BDVSA!V1468&gt;0,"D","A"),"")</f>
        <v/>
      </c>
      <c r="X1468" s="125" t="str">
        <f>IF(b_BDVSA!W1468&lt;&gt;"",ABS(b_BDVSA!W1468),"")</f>
        <v/>
      </c>
      <c r="Y1468" s="125" t="str">
        <f>IF(AND(b_BDVSA!W1468&lt;&gt;"",b_BDVSA!W1468&lt;&gt;0)=TRUE,IF(b_BDVSA!W1468&gt;0,"D","A"),"")</f>
        <v/>
      </c>
      <c r="Z1468" s="126" t="str">
        <f>IF(b_BDVSA!X1468&lt;&gt;"",ABS(b_BDVSA!X1468),"")</f>
        <v/>
      </c>
    </row>
    <row r="1469" spans="1:26">
      <c r="A1469" s="117" t="str">
        <f>IF(dati_pdc!A1465&lt;&gt;"",IF(dati_pdc!D1465=1,RIGHT(dati_pdc!A1465,dati_pdc!E1465),dati_pdc!A1465),"")</f>
        <v/>
      </c>
      <c r="B1469" s="117" t="str">
        <f>IF(dati_pdc!B1465&lt;&gt;"",dati_pdc!B1465,"")</f>
        <v/>
      </c>
      <c r="C1469" s="117" t="str">
        <f>IF(dati_pdc!C1465&lt;&gt;"",dati_pdc!C1465,"")</f>
        <v/>
      </c>
      <c r="D1469" s="117" t="str">
        <f>IF(dati_pdc!D1465&lt;&gt;"",dati_pdc!D1465,"")</f>
        <v/>
      </c>
      <c r="E1469" s="125" t="str">
        <f>IF(b_BDVSA!F1469&lt;&gt;"",ABS(b_BDVSA!F1469),"")</f>
        <v/>
      </c>
      <c r="F1469" s="125" t="str">
        <f>IF(AND(b_BDVSA!F1469&lt;&gt;"",b_BDVSA!F1469&lt;&gt;0)=TRUE,IF(b_BDVSA!F1469&gt;0,"D","A"),"")</f>
        <v/>
      </c>
      <c r="G1469" s="125" t="str">
        <f>IF(b_BDVSA!G1469&lt;&gt;"",ABS(b_BDVSA!G1469),"")</f>
        <v/>
      </c>
      <c r="H1469" s="125" t="str">
        <f>IF(AND(b_BDVSA!G1469&lt;&gt;"",b_BDVSA!G1469&lt;&gt;0)=TRUE,IF(b_BDVSA!G1469&gt;0,"D","A"),"")</f>
        <v/>
      </c>
      <c r="I1469" s="125" t="str">
        <f>IF(b_BDVSA!H1469&lt;&gt;"",ABS(b_BDVSA!H1469),"")</f>
        <v/>
      </c>
      <c r="J1469" s="125" t="str">
        <f>IF(AND(b_BDVSA!H1469&lt;&gt;"",b_BDVSA!H1469&lt;&gt;0)=TRUE,IF(b_BDVSA!H1469&gt;0,"D","A"),"")</f>
        <v/>
      </c>
      <c r="K1469" s="126" t="str">
        <f>IF(b_BDVSA!I1469&lt;&gt;"",ABS(b_BDVSA!I1469),"")</f>
        <v/>
      </c>
      <c r="L1469" s="125" t="str">
        <f>IF(b_BDVSA!L1469&lt;&gt;"",ABS(b_BDVSA!L1469),"")</f>
        <v/>
      </c>
      <c r="M1469" s="125" t="str">
        <f>IF(AND(b_BDVSA!L1469&lt;&gt;"",b_BDVSA!L1469&lt;&gt;0)=TRUE,IF(b_BDVSA!L1469&gt;0,"D","A"),"")</f>
        <v/>
      </c>
      <c r="N1469" s="125" t="str">
        <f>IF(b_BDVSA!M1469&lt;&gt;"",ABS(b_BDVSA!M1469),"")</f>
        <v/>
      </c>
      <c r="O1469" s="125" t="str">
        <f>IF(AND(b_BDVSA!M1469&lt;&gt;"",b_BDVSA!M1469&lt;&gt;0)=TRUE,IF(b_BDVSA!M1469&gt;0,"D","A"),"")</f>
        <v/>
      </c>
      <c r="P1469" s="126" t="str">
        <f>IF(b_BDVSA!N1469&lt;&gt;"",ABS(b_BDVSA!N1469),"")</f>
        <v/>
      </c>
      <c r="Q1469" s="125" t="str">
        <f>IF(b_BDVSA!Q1469&lt;&gt;"",ABS(b_BDVSA!Q1469),"")</f>
        <v/>
      </c>
      <c r="R1469" s="125" t="str">
        <f>IF(AND(b_BDVSA!Q1469&lt;&gt;"",b_BDVSA!Q1469&lt;&gt;0)=TRUE,IF(b_BDVSA!Q1469&gt;0,"D","A"),"")</f>
        <v/>
      </c>
      <c r="S1469" s="125" t="str">
        <f>IF(b_BDVSA!R1469&lt;&gt;"",ABS(b_BDVSA!R1469),"")</f>
        <v/>
      </c>
      <c r="T1469" s="125" t="str">
        <f>IF(AND(b_BDVSA!R1469&lt;&gt;"",b_BDVSA!R1469&lt;&gt;0)=TRUE,IF(b_BDVSA!R1469&gt;0,"D","A"),"")</f>
        <v/>
      </c>
      <c r="U1469" s="126" t="str">
        <f>IF(b_BDVSA!S1469&lt;&gt;"",ABS(b_BDVSA!S1469),"")</f>
        <v/>
      </c>
      <c r="V1469" s="125" t="str">
        <f>IF(b_BDVSA!V1469&lt;&gt;"",ABS(b_BDVSA!V1469),"")</f>
        <v/>
      </c>
      <c r="W1469" s="125" t="str">
        <f>IF(AND(b_BDVSA!V1469&lt;&gt;"",b_BDVSA!V1469&lt;&gt;0)=TRUE,IF(b_BDVSA!V1469&gt;0,"D","A"),"")</f>
        <v/>
      </c>
      <c r="X1469" s="125" t="str">
        <f>IF(b_BDVSA!W1469&lt;&gt;"",ABS(b_BDVSA!W1469),"")</f>
        <v/>
      </c>
      <c r="Y1469" s="125" t="str">
        <f>IF(AND(b_BDVSA!W1469&lt;&gt;"",b_BDVSA!W1469&lt;&gt;0)=TRUE,IF(b_BDVSA!W1469&gt;0,"D","A"),"")</f>
        <v/>
      </c>
      <c r="Z1469" s="126" t="str">
        <f>IF(b_BDVSA!X1469&lt;&gt;"",ABS(b_BDVSA!X1469),"")</f>
        <v/>
      </c>
    </row>
    <row r="1470" spans="1:26">
      <c r="A1470" s="117" t="str">
        <f>IF(dati_pdc!A1466&lt;&gt;"",IF(dati_pdc!D1466=1,RIGHT(dati_pdc!A1466,dati_pdc!E1466),dati_pdc!A1466),"")</f>
        <v/>
      </c>
      <c r="B1470" s="117" t="str">
        <f>IF(dati_pdc!B1466&lt;&gt;"",dati_pdc!B1466,"")</f>
        <v/>
      </c>
      <c r="C1470" s="117" t="str">
        <f>IF(dati_pdc!C1466&lt;&gt;"",dati_pdc!C1466,"")</f>
        <v/>
      </c>
      <c r="D1470" s="117" t="str">
        <f>IF(dati_pdc!D1466&lt;&gt;"",dati_pdc!D1466,"")</f>
        <v/>
      </c>
      <c r="E1470" s="125" t="str">
        <f>IF(b_BDVSA!F1470&lt;&gt;"",ABS(b_BDVSA!F1470),"")</f>
        <v/>
      </c>
      <c r="F1470" s="125" t="str">
        <f>IF(AND(b_BDVSA!F1470&lt;&gt;"",b_BDVSA!F1470&lt;&gt;0)=TRUE,IF(b_BDVSA!F1470&gt;0,"D","A"),"")</f>
        <v/>
      </c>
      <c r="G1470" s="125" t="str">
        <f>IF(b_BDVSA!G1470&lt;&gt;"",ABS(b_BDVSA!G1470),"")</f>
        <v/>
      </c>
      <c r="H1470" s="125" t="str">
        <f>IF(AND(b_BDVSA!G1470&lt;&gt;"",b_BDVSA!G1470&lt;&gt;0)=TRUE,IF(b_BDVSA!G1470&gt;0,"D","A"),"")</f>
        <v/>
      </c>
      <c r="I1470" s="125" t="str">
        <f>IF(b_BDVSA!H1470&lt;&gt;"",ABS(b_BDVSA!H1470),"")</f>
        <v/>
      </c>
      <c r="J1470" s="125" t="str">
        <f>IF(AND(b_BDVSA!H1470&lt;&gt;"",b_BDVSA!H1470&lt;&gt;0)=TRUE,IF(b_BDVSA!H1470&gt;0,"D","A"),"")</f>
        <v/>
      </c>
      <c r="K1470" s="126" t="str">
        <f>IF(b_BDVSA!I1470&lt;&gt;"",ABS(b_BDVSA!I1470),"")</f>
        <v/>
      </c>
      <c r="L1470" s="125" t="str">
        <f>IF(b_BDVSA!L1470&lt;&gt;"",ABS(b_BDVSA!L1470),"")</f>
        <v/>
      </c>
      <c r="M1470" s="125" t="str">
        <f>IF(AND(b_BDVSA!L1470&lt;&gt;"",b_BDVSA!L1470&lt;&gt;0)=TRUE,IF(b_BDVSA!L1470&gt;0,"D","A"),"")</f>
        <v/>
      </c>
      <c r="N1470" s="125" t="str">
        <f>IF(b_BDVSA!M1470&lt;&gt;"",ABS(b_BDVSA!M1470),"")</f>
        <v/>
      </c>
      <c r="O1470" s="125" t="str">
        <f>IF(AND(b_BDVSA!M1470&lt;&gt;"",b_BDVSA!M1470&lt;&gt;0)=TRUE,IF(b_BDVSA!M1470&gt;0,"D","A"),"")</f>
        <v/>
      </c>
      <c r="P1470" s="126" t="str">
        <f>IF(b_BDVSA!N1470&lt;&gt;"",ABS(b_BDVSA!N1470),"")</f>
        <v/>
      </c>
      <c r="Q1470" s="125" t="str">
        <f>IF(b_BDVSA!Q1470&lt;&gt;"",ABS(b_BDVSA!Q1470),"")</f>
        <v/>
      </c>
      <c r="R1470" s="125" t="str">
        <f>IF(AND(b_BDVSA!Q1470&lt;&gt;"",b_BDVSA!Q1470&lt;&gt;0)=TRUE,IF(b_BDVSA!Q1470&gt;0,"D","A"),"")</f>
        <v/>
      </c>
      <c r="S1470" s="125" t="str">
        <f>IF(b_BDVSA!R1470&lt;&gt;"",ABS(b_BDVSA!R1470),"")</f>
        <v/>
      </c>
      <c r="T1470" s="125" t="str">
        <f>IF(AND(b_BDVSA!R1470&lt;&gt;"",b_BDVSA!R1470&lt;&gt;0)=TRUE,IF(b_BDVSA!R1470&gt;0,"D","A"),"")</f>
        <v/>
      </c>
      <c r="U1470" s="126" t="str">
        <f>IF(b_BDVSA!S1470&lt;&gt;"",ABS(b_BDVSA!S1470),"")</f>
        <v/>
      </c>
      <c r="V1470" s="125" t="str">
        <f>IF(b_BDVSA!V1470&lt;&gt;"",ABS(b_BDVSA!V1470),"")</f>
        <v/>
      </c>
      <c r="W1470" s="125" t="str">
        <f>IF(AND(b_BDVSA!V1470&lt;&gt;"",b_BDVSA!V1470&lt;&gt;0)=TRUE,IF(b_BDVSA!V1470&gt;0,"D","A"),"")</f>
        <v/>
      </c>
      <c r="X1470" s="125" t="str">
        <f>IF(b_BDVSA!W1470&lt;&gt;"",ABS(b_BDVSA!W1470),"")</f>
        <v/>
      </c>
      <c r="Y1470" s="125" t="str">
        <f>IF(AND(b_BDVSA!W1470&lt;&gt;"",b_BDVSA!W1470&lt;&gt;0)=TRUE,IF(b_BDVSA!W1470&gt;0,"D","A"),"")</f>
        <v/>
      </c>
      <c r="Z1470" s="126" t="str">
        <f>IF(b_BDVSA!X1470&lt;&gt;"",ABS(b_BDVSA!X1470),"")</f>
        <v/>
      </c>
    </row>
    <row r="1471" spans="1:26">
      <c r="A1471" s="117" t="str">
        <f>IF(dati_pdc!A1467&lt;&gt;"",IF(dati_pdc!D1467=1,RIGHT(dati_pdc!A1467,dati_pdc!E1467),dati_pdc!A1467),"")</f>
        <v/>
      </c>
      <c r="B1471" s="117" t="str">
        <f>IF(dati_pdc!B1467&lt;&gt;"",dati_pdc!B1467,"")</f>
        <v/>
      </c>
      <c r="C1471" s="117" t="str">
        <f>IF(dati_pdc!C1467&lt;&gt;"",dati_pdc!C1467,"")</f>
        <v/>
      </c>
      <c r="D1471" s="117" t="str">
        <f>IF(dati_pdc!D1467&lt;&gt;"",dati_pdc!D1467,"")</f>
        <v/>
      </c>
      <c r="E1471" s="125" t="str">
        <f>IF(b_BDVSA!F1471&lt;&gt;"",ABS(b_BDVSA!F1471),"")</f>
        <v/>
      </c>
      <c r="F1471" s="125" t="str">
        <f>IF(AND(b_BDVSA!F1471&lt;&gt;"",b_BDVSA!F1471&lt;&gt;0)=TRUE,IF(b_BDVSA!F1471&gt;0,"D","A"),"")</f>
        <v/>
      </c>
      <c r="G1471" s="125" t="str">
        <f>IF(b_BDVSA!G1471&lt;&gt;"",ABS(b_BDVSA!G1471),"")</f>
        <v/>
      </c>
      <c r="H1471" s="125" t="str">
        <f>IF(AND(b_BDVSA!G1471&lt;&gt;"",b_BDVSA!G1471&lt;&gt;0)=TRUE,IF(b_BDVSA!G1471&gt;0,"D","A"),"")</f>
        <v/>
      </c>
      <c r="I1471" s="125" t="str">
        <f>IF(b_BDVSA!H1471&lt;&gt;"",ABS(b_BDVSA!H1471),"")</f>
        <v/>
      </c>
      <c r="J1471" s="125" t="str">
        <f>IF(AND(b_BDVSA!H1471&lt;&gt;"",b_BDVSA!H1471&lt;&gt;0)=TRUE,IF(b_BDVSA!H1471&gt;0,"D","A"),"")</f>
        <v/>
      </c>
      <c r="K1471" s="126" t="str">
        <f>IF(b_BDVSA!I1471&lt;&gt;"",ABS(b_BDVSA!I1471),"")</f>
        <v/>
      </c>
      <c r="L1471" s="125" t="str">
        <f>IF(b_BDVSA!L1471&lt;&gt;"",ABS(b_BDVSA!L1471),"")</f>
        <v/>
      </c>
      <c r="M1471" s="125" t="str">
        <f>IF(AND(b_BDVSA!L1471&lt;&gt;"",b_BDVSA!L1471&lt;&gt;0)=TRUE,IF(b_BDVSA!L1471&gt;0,"D","A"),"")</f>
        <v/>
      </c>
      <c r="N1471" s="125" t="str">
        <f>IF(b_BDVSA!M1471&lt;&gt;"",ABS(b_BDVSA!M1471),"")</f>
        <v/>
      </c>
      <c r="O1471" s="125" t="str">
        <f>IF(AND(b_BDVSA!M1471&lt;&gt;"",b_BDVSA!M1471&lt;&gt;0)=TRUE,IF(b_BDVSA!M1471&gt;0,"D","A"),"")</f>
        <v/>
      </c>
      <c r="P1471" s="126" t="str">
        <f>IF(b_BDVSA!N1471&lt;&gt;"",ABS(b_BDVSA!N1471),"")</f>
        <v/>
      </c>
      <c r="Q1471" s="125" t="str">
        <f>IF(b_BDVSA!Q1471&lt;&gt;"",ABS(b_BDVSA!Q1471),"")</f>
        <v/>
      </c>
      <c r="R1471" s="125" t="str">
        <f>IF(AND(b_BDVSA!Q1471&lt;&gt;"",b_BDVSA!Q1471&lt;&gt;0)=TRUE,IF(b_BDVSA!Q1471&gt;0,"D","A"),"")</f>
        <v/>
      </c>
      <c r="S1471" s="125" t="str">
        <f>IF(b_BDVSA!R1471&lt;&gt;"",ABS(b_BDVSA!R1471),"")</f>
        <v/>
      </c>
      <c r="T1471" s="125" t="str">
        <f>IF(AND(b_BDVSA!R1471&lt;&gt;"",b_BDVSA!R1471&lt;&gt;0)=TRUE,IF(b_BDVSA!R1471&gt;0,"D","A"),"")</f>
        <v/>
      </c>
      <c r="U1471" s="126" t="str">
        <f>IF(b_BDVSA!S1471&lt;&gt;"",ABS(b_BDVSA!S1471),"")</f>
        <v/>
      </c>
      <c r="V1471" s="125" t="str">
        <f>IF(b_BDVSA!V1471&lt;&gt;"",ABS(b_BDVSA!V1471),"")</f>
        <v/>
      </c>
      <c r="W1471" s="125" t="str">
        <f>IF(AND(b_BDVSA!V1471&lt;&gt;"",b_BDVSA!V1471&lt;&gt;0)=TRUE,IF(b_BDVSA!V1471&gt;0,"D","A"),"")</f>
        <v/>
      </c>
      <c r="X1471" s="125" t="str">
        <f>IF(b_BDVSA!W1471&lt;&gt;"",ABS(b_BDVSA!W1471),"")</f>
        <v/>
      </c>
      <c r="Y1471" s="125" t="str">
        <f>IF(AND(b_BDVSA!W1471&lt;&gt;"",b_BDVSA!W1471&lt;&gt;0)=TRUE,IF(b_BDVSA!W1471&gt;0,"D","A"),"")</f>
        <v/>
      </c>
      <c r="Z1471" s="126" t="str">
        <f>IF(b_BDVSA!X1471&lt;&gt;"",ABS(b_BDVSA!X1471),"")</f>
        <v/>
      </c>
    </row>
    <row r="1472" spans="1:26">
      <c r="A1472" s="117" t="str">
        <f>IF(dati_pdc!A1468&lt;&gt;"",IF(dati_pdc!D1468=1,RIGHT(dati_pdc!A1468,dati_pdc!E1468),dati_pdc!A1468),"")</f>
        <v/>
      </c>
      <c r="B1472" s="117" t="str">
        <f>IF(dati_pdc!B1468&lt;&gt;"",dati_pdc!B1468,"")</f>
        <v/>
      </c>
      <c r="C1472" s="117" t="str">
        <f>IF(dati_pdc!C1468&lt;&gt;"",dati_pdc!C1468,"")</f>
        <v/>
      </c>
      <c r="D1472" s="117" t="str">
        <f>IF(dati_pdc!D1468&lt;&gt;"",dati_pdc!D1468,"")</f>
        <v/>
      </c>
      <c r="E1472" s="125" t="str">
        <f>IF(b_BDVSA!F1472&lt;&gt;"",ABS(b_BDVSA!F1472),"")</f>
        <v/>
      </c>
      <c r="F1472" s="125" t="str">
        <f>IF(AND(b_BDVSA!F1472&lt;&gt;"",b_BDVSA!F1472&lt;&gt;0)=TRUE,IF(b_BDVSA!F1472&gt;0,"D","A"),"")</f>
        <v/>
      </c>
      <c r="G1472" s="125" t="str">
        <f>IF(b_BDVSA!G1472&lt;&gt;"",ABS(b_BDVSA!G1472),"")</f>
        <v/>
      </c>
      <c r="H1472" s="125" t="str">
        <f>IF(AND(b_BDVSA!G1472&lt;&gt;"",b_BDVSA!G1472&lt;&gt;0)=TRUE,IF(b_BDVSA!G1472&gt;0,"D","A"),"")</f>
        <v/>
      </c>
      <c r="I1472" s="125" t="str">
        <f>IF(b_BDVSA!H1472&lt;&gt;"",ABS(b_BDVSA!H1472),"")</f>
        <v/>
      </c>
      <c r="J1472" s="125" t="str">
        <f>IF(AND(b_BDVSA!H1472&lt;&gt;"",b_BDVSA!H1472&lt;&gt;0)=TRUE,IF(b_BDVSA!H1472&gt;0,"D","A"),"")</f>
        <v/>
      </c>
      <c r="K1472" s="126" t="str">
        <f>IF(b_BDVSA!I1472&lt;&gt;"",ABS(b_BDVSA!I1472),"")</f>
        <v/>
      </c>
      <c r="L1472" s="125" t="str">
        <f>IF(b_BDVSA!L1472&lt;&gt;"",ABS(b_BDVSA!L1472),"")</f>
        <v/>
      </c>
      <c r="M1472" s="125" t="str">
        <f>IF(AND(b_BDVSA!L1472&lt;&gt;"",b_BDVSA!L1472&lt;&gt;0)=TRUE,IF(b_BDVSA!L1472&gt;0,"D","A"),"")</f>
        <v/>
      </c>
      <c r="N1472" s="125" t="str">
        <f>IF(b_BDVSA!M1472&lt;&gt;"",ABS(b_BDVSA!M1472),"")</f>
        <v/>
      </c>
      <c r="O1472" s="125" t="str">
        <f>IF(AND(b_BDVSA!M1472&lt;&gt;"",b_BDVSA!M1472&lt;&gt;0)=TRUE,IF(b_BDVSA!M1472&gt;0,"D","A"),"")</f>
        <v/>
      </c>
      <c r="P1472" s="126" t="str">
        <f>IF(b_BDVSA!N1472&lt;&gt;"",ABS(b_BDVSA!N1472),"")</f>
        <v/>
      </c>
      <c r="Q1472" s="125" t="str">
        <f>IF(b_BDVSA!Q1472&lt;&gt;"",ABS(b_BDVSA!Q1472),"")</f>
        <v/>
      </c>
      <c r="R1472" s="125" t="str">
        <f>IF(AND(b_BDVSA!Q1472&lt;&gt;"",b_BDVSA!Q1472&lt;&gt;0)=TRUE,IF(b_BDVSA!Q1472&gt;0,"D","A"),"")</f>
        <v/>
      </c>
      <c r="S1472" s="125" t="str">
        <f>IF(b_BDVSA!R1472&lt;&gt;"",ABS(b_BDVSA!R1472),"")</f>
        <v/>
      </c>
      <c r="T1472" s="125" t="str">
        <f>IF(AND(b_BDVSA!R1472&lt;&gt;"",b_BDVSA!R1472&lt;&gt;0)=TRUE,IF(b_BDVSA!R1472&gt;0,"D","A"),"")</f>
        <v/>
      </c>
      <c r="U1472" s="126" t="str">
        <f>IF(b_BDVSA!S1472&lt;&gt;"",ABS(b_BDVSA!S1472),"")</f>
        <v/>
      </c>
      <c r="V1472" s="125" t="str">
        <f>IF(b_BDVSA!V1472&lt;&gt;"",ABS(b_BDVSA!V1472),"")</f>
        <v/>
      </c>
      <c r="W1472" s="125" t="str">
        <f>IF(AND(b_BDVSA!V1472&lt;&gt;"",b_BDVSA!V1472&lt;&gt;0)=TRUE,IF(b_BDVSA!V1472&gt;0,"D","A"),"")</f>
        <v/>
      </c>
      <c r="X1472" s="125" t="str">
        <f>IF(b_BDVSA!W1472&lt;&gt;"",ABS(b_BDVSA!W1472),"")</f>
        <v/>
      </c>
      <c r="Y1472" s="125" t="str">
        <f>IF(AND(b_BDVSA!W1472&lt;&gt;"",b_BDVSA!W1472&lt;&gt;0)=TRUE,IF(b_BDVSA!W1472&gt;0,"D","A"),"")</f>
        <v/>
      </c>
      <c r="Z1472" s="126" t="str">
        <f>IF(b_BDVSA!X1472&lt;&gt;"",ABS(b_BDVSA!X1472),"")</f>
        <v/>
      </c>
    </row>
    <row r="1473" spans="1:26">
      <c r="A1473" s="117" t="str">
        <f>IF(dati_pdc!A1469&lt;&gt;"",IF(dati_pdc!D1469=1,RIGHT(dati_pdc!A1469,dati_pdc!E1469),dati_pdc!A1469),"")</f>
        <v/>
      </c>
      <c r="B1473" s="117" t="str">
        <f>IF(dati_pdc!B1469&lt;&gt;"",dati_pdc!B1469,"")</f>
        <v/>
      </c>
      <c r="C1473" s="117" t="str">
        <f>IF(dati_pdc!C1469&lt;&gt;"",dati_pdc!C1469,"")</f>
        <v/>
      </c>
      <c r="D1473" s="117" t="str">
        <f>IF(dati_pdc!D1469&lt;&gt;"",dati_pdc!D1469,"")</f>
        <v/>
      </c>
      <c r="E1473" s="125" t="str">
        <f>IF(b_BDVSA!F1473&lt;&gt;"",ABS(b_BDVSA!F1473),"")</f>
        <v/>
      </c>
      <c r="F1473" s="125" t="str">
        <f>IF(AND(b_BDVSA!F1473&lt;&gt;"",b_BDVSA!F1473&lt;&gt;0)=TRUE,IF(b_BDVSA!F1473&gt;0,"D","A"),"")</f>
        <v/>
      </c>
      <c r="G1473" s="125" t="str">
        <f>IF(b_BDVSA!G1473&lt;&gt;"",ABS(b_BDVSA!G1473),"")</f>
        <v/>
      </c>
      <c r="H1473" s="125" t="str">
        <f>IF(AND(b_BDVSA!G1473&lt;&gt;"",b_BDVSA!G1473&lt;&gt;0)=TRUE,IF(b_BDVSA!G1473&gt;0,"D","A"),"")</f>
        <v/>
      </c>
      <c r="I1473" s="125" t="str">
        <f>IF(b_BDVSA!H1473&lt;&gt;"",ABS(b_BDVSA!H1473),"")</f>
        <v/>
      </c>
      <c r="J1473" s="125" t="str">
        <f>IF(AND(b_BDVSA!H1473&lt;&gt;"",b_BDVSA!H1473&lt;&gt;0)=TRUE,IF(b_BDVSA!H1473&gt;0,"D","A"),"")</f>
        <v/>
      </c>
      <c r="K1473" s="126" t="str">
        <f>IF(b_BDVSA!I1473&lt;&gt;"",ABS(b_BDVSA!I1473),"")</f>
        <v/>
      </c>
      <c r="L1473" s="125" t="str">
        <f>IF(b_BDVSA!L1473&lt;&gt;"",ABS(b_BDVSA!L1473),"")</f>
        <v/>
      </c>
      <c r="M1473" s="125" t="str">
        <f>IF(AND(b_BDVSA!L1473&lt;&gt;"",b_BDVSA!L1473&lt;&gt;0)=TRUE,IF(b_BDVSA!L1473&gt;0,"D","A"),"")</f>
        <v/>
      </c>
      <c r="N1473" s="125" t="str">
        <f>IF(b_BDVSA!M1473&lt;&gt;"",ABS(b_BDVSA!M1473),"")</f>
        <v/>
      </c>
      <c r="O1473" s="125" t="str">
        <f>IF(AND(b_BDVSA!M1473&lt;&gt;"",b_BDVSA!M1473&lt;&gt;0)=TRUE,IF(b_BDVSA!M1473&gt;0,"D","A"),"")</f>
        <v/>
      </c>
      <c r="P1473" s="126" t="str">
        <f>IF(b_BDVSA!N1473&lt;&gt;"",ABS(b_BDVSA!N1473),"")</f>
        <v/>
      </c>
      <c r="Q1473" s="125" t="str">
        <f>IF(b_BDVSA!Q1473&lt;&gt;"",ABS(b_BDVSA!Q1473),"")</f>
        <v/>
      </c>
      <c r="R1473" s="125" t="str">
        <f>IF(AND(b_BDVSA!Q1473&lt;&gt;"",b_BDVSA!Q1473&lt;&gt;0)=TRUE,IF(b_BDVSA!Q1473&gt;0,"D","A"),"")</f>
        <v/>
      </c>
      <c r="S1473" s="125" t="str">
        <f>IF(b_BDVSA!R1473&lt;&gt;"",ABS(b_BDVSA!R1473),"")</f>
        <v/>
      </c>
      <c r="T1473" s="125" t="str">
        <f>IF(AND(b_BDVSA!R1473&lt;&gt;"",b_BDVSA!R1473&lt;&gt;0)=TRUE,IF(b_BDVSA!R1473&gt;0,"D","A"),"")</f>
        <v/>
      </c>
      <c r="U1473" s="126" t="str">
        <f>IF(b_BDVSA!S1473&lt;&gt;"",ABS(b_BDVSA!S1473),"")</f>
        <v/>
      </c>
      <c r="V1473" s="125" t="str">
        <f>IF(b_BDVSA!V1473&lt;&gt;"",ABS(b_BDVSA!V1473),"")</f>
        <v/>
      </c>
      <c r="W1473" s="125" t="str">
        <f>IF(AND(b_BDVSA!V1473&lt;&gt;"",b_BDVSA!V1473&lt;&gt;0)=TRUE,IF(b_BDVSA!V1473&gt;0,"D","A"),"")</f>
        <v/>
      </c>
      <c r="X1473" s="125" t="str">
        <f>IF(b_BDVSA!W1473&lt;&gt;"",ABS(b_BDVSA!W1473),"")</f>
        <v/>
      </c>
      <c r="Y1473" s="125" t="str">
        <f>IF(AND(b_BDVSA!W1473&lt;&gt;"",b_BDVSA!W1473&lt;&gt;0)=TRUE,IF(b_BDVSA!W1473&gt;0,"D","A"),"")</f>
        <v/>
      </c>
      <c r="Z1473" s="126" t="str">
        <f>IF(b_BDVSA!X1473&lt;&gt;"",ABS(b_BDVSA!X1473),"")</f>
        <v/>
      </c>
    </row>
    <row r="1474" spans="1:26">
      <c r="A1474" s="117" t="str">
        <f>IF(dati_pdc!A1470&lt;&gt;"",IF(dati_pdc!D1470=1,RIGHT(dati_pdc!A1470,dati_pdc!E1470),dati_pdc!A1470),"")</f>
        <v/>
      </c>
      <c r="B1474" s="117" t="str">
        <f>IF(dati_pdc!B1470&lt;&gt;"",dati_pdc!B1470,"")</f>
        <v/>
      </c>
      <c r="C1474" s="117" t="str">
        <f>IF(dati_pdc!C1470&lt;&gt;"",dati_pdc!C1470,"")</f>
        <v/>
      </c>
      <c r="D1474" s="117" t="str">
        <f>IF(dati_pdc!D1470&lt;&gt;"",dati_pdc!D1470,"")</f>
        <v/>
      </c>
      <c r="E1474" s="125" t="str">
        <f>IF(b_BDVSA!F1474&lt;&gt;"",ABS(b_BDVSA!F1474),"")</f>
        <v/>
      </c>
      <c r="F1474" s="125" t="str">
        <f>IF(AND(b_BDVSA!F1474&lt;&gt;"",b_BDVSA!F1474&lt;&gt;0)=TRUE,IF(b_BDVSA!F1474&gt;0,"D","A"),"")</f>
        <v/>
      </c>
      <c r="G1474" s="125" t="str">
        <f>IF(b_BDVSA!G1474&lt;&gt;"",ABS(b_BDVSA!G1474),"")</f>
        <v/>
      </c>
      <c r="H1474" s="125" t="str">
        <f>IF(AND(b_BDVSA!G1474&lt;&gt;"",b_BDVSA!G1474&lt;&gt;0)=TRUE,IF(b_BDVSA!G1474&gt;0,"D","A"),"")</f>
        <v/>
      </c>
      <c r="I1474" s="125" t="str">
        <f>IF(b_BDVSA!H1474&lt;&gt;"",ABS(b_BDVSA!H1474),"")</f>
        <v/>
      </c>
      <c r="J1474" s="125" t="str">
        <f>IF(AND(b_BDVSA!H1474&lt;&gt;"",b_BDVSA!H1474&lt;&gt;0)=TRUE,IF(b_BDVSA!H1474&gt;0,"D","A"),"")</f>
        <v/>
      </c>
      <c r="K1474" s="126" t="str">
        <f>IF(b_BDVSA!I1474&lt;&gt;"",ABS(b_BDVSA!I1474),"")</f>
        <v/>
      </c>
      <c r="L1474" s="125" t="str">
        <f>IF(b_BDVSA!L1474&lt;&gt;"",ABS(b_BDVSA!L1474),"")</f>
        <v/>
      </c>
      <c r="M1474" s="125" t="str">
        <f>IF(AND(b_BDVSA!L1474&lt;&gt;"",b_BDVSA!L1474&lt;&gt;0)=TRUE,IF(b_BDVSA!L1474&gt;0,"D","A"),"")</f>
        <v/>
      </c>
      <c r="N1474" s="125" t="str">
        <f>IF(b_BDVSA!M1474&lt;&gt;"",ABS(b_BDVSA!M1474),"")</f>
        <v/>
      </c>
      <c r="O1474" s="125" t="str">
        <f>IF(AND(b_BDVSA!M1474&lt;&gt;"",b_BDVSA!M1474&lt;&gt;0)=TRUE,IF(b_BDVSA!M1474&gt;0,"D","A"),"")</f>
        <v/>
      </c>
      <c r="P1474" s="126" t="str">
        <f>IF(b_BDVSA!N1474&lt;&gt;"",ABS(b_BDVSA!N1474),"")</f>
        <v/>
      </c>
      <c r="Q1474" s="125" t="str">
        <f>IF(b_BDVSA!Q1474&lt;&gt;"",ABS(b_BDVSA!Q1474),"")</f>
        <v/>
      </c>
      <c r="R1474" s="125" t="str">
        <f>IF(AND(b_BDVSA!Q1474&lt;&gt;"",b_BDVSA!Q1474&lt;&gt;0)=TRUE,IF(b_BDVSA!Q1474&gt;0,"D","A"),"")</f>
        <v/>
      </c>
      <c r="S1474" s="125" t="str">
        <f>IF(b_BDVSA!R1474&lt;&gt;"",ABS(b_BDVSA!R1474),"")</f>
        <v/>
      </c>
      <c r="T1474" s="125" t="str">
        <f>IF(AND(b_BDVSA!R1474&lt;&gt;"",b_BDVSA!R1474&lt;&gt;0)=TRUE,IF(b_BDVSA!R1474&gt;0,"D","A"),"")</f>
        <v/>
      </c>
      <c r="U1474" s="126" t="str">
        <f>IF(b_BDVSA!S1474&lt;&gt;"",ABS(b_BDVSA!S1474),"")</f>
        <v/>
      </c>
      <c r="V1474" s="125" t="str">
        <f>IF(b_BDVSA!V1474&lt;&gt;"",ABS(b_BDVSA!V1474),"")</f>
        <v/>
      </c>
      <c r="W1474" s="125" t="str">
        <f>IF(AND(b_BDVSA!V1474&lt;&gt;"",b_BDVSA!V1474&lt;&gt;0)=TRUE,IF(b_BDVSA!V1474&gt;0,"D","A"),"")</f>
        <v/>
      </c>
      <c r="X1474" s="125" t="str">
        <f>IF(b_BDVSA!W1474&lt;&gt;"",ABS(b_BDVSA!W1474),"")</f>
        <v/>
      </c>
      <c r="Y1474" s="125" t="str">
        <f>IF(AND(b_BDVSA!W1474&lt;&gt;"",b_BDVSA!W1474&lt;&gt;0)=TRUE,IF(b_BDVSA!W1474&gt;0,"D","A"),"")</f>
        <v/>
      </c>
      <c r="Z1474" s="126" t="str">
        <f>IF(b_BDVSA!X1474&lt;&gt;"",ABS(b_BDVSA!X1474),"")</f>
        <v/>
      </c>
    </row>
    <row r="1475" spans="1:26">
      <c r="A1475" s="117" t="str">
        <f>IF(dati_pdc!A1471&lt;&gt;"",IF(dati_pdc!D1471=1,RIGHT(dati_pdc!A1471,dati_pdc!E1471),dati_pdc!A1471),"")</f>
        <v/>
      </c>
      <c r="B1475" s="117" t="str">
        <f>IF(dati_pdc!B1471&lt;&gt;"",dati_pdc!B1471,"")</f>
        <v/>
      </c>
      <c r="C1475" s="117" t="str">
        <f>IF(dati_pdc!C1471&lt;&gt;"",dati_pdc!C1471,"")</f>
        <v/>
      </c>
      <c r="D1475" s="117" t="str">
        <f>IF(dati_pdc!D1471&lt;&gt;"",dati_pdc!D1471,"")</f>
        <v/>
      </c>
      <c r="E1475" s="125" t="str">
        <f>IF(b_BDVSA!F1475&lt;&gt;"",ABS(b_BDVSA!F1475),"")</f>
        <v/>
      </c>
      <c r="F1475" s="125" t="str">
        <f>IF(AND(b_BDVSA!F1475&lt;&gt;"",b_BDVSA!F1475&lt;&gt;0)=TRUE,IF(b_BDVSA!F1475&gt;0,"D","A"),"")</f>
        <v/>
      </c>
      <c r="G1475" s="125" t="str">
        <f>IF(b_BDVSA!G1475&lt;&gt;"",ABS(b_BDVSA!G1475),"")</f>
        <v/>
      </c>
      <c r="H1475" s="125" t="str">
        <f>IF(AND(b_BDVSA!G1475&lt;&gt;"",b_BDVSA!G1475&lt;&gt;0)=TRUE,IF(b_BDVSA!G1475&gt;0,"D","A"),"")</f>
        <v/>
      </c>
      <c r="I1475" s="125" t="str">
        <f>IF(b_BDVSA!H1475&lt;&gt;"",ABS(b_BDVSA!H1475),"")</f>
        <v/>
      </c>
      <c r="J1475" s="125" t="str">
        <f>IF(AND(b_BDVSA!H1475&lt;&gt;"",b_BDVSA!H1475&lt;&gt;0)=TRUE,IF(b_BDVSA!H1475&gt;0,"D","A"),"")</f>
        <v/>
      </c>
      <c r="K1475" s="126" t="str">
        <f>IF(b_BDVSA!I1475&lt;&gt;"",ABS(b_BDVSA!I1475),"")</f>
        <v/>
      </c>
      <c r="L1475" s="125" t="str">
        <f>IF(b_BDVSA!L1475&lt;&gt;"",ABS(b_BDVSA!L1475),"")</f>
        <v/>
      </c>
      <c r="M1475" s="125" t="str">
        <f>IF(AND(b_BDVSA!L1475&lt;&gt;"",b_BDVSA!L1475&lt;&gt;0)=TRUE,IF(b_BDVSA!L1475&gt;0,"D","A"),"")</f>
        <v/>
      </c>
      <c r="N1475" s="125" t="str">
        <f>IF(b_BDVSA!M1475&lt;&gt;"",ABS(b_BDVSA!M1475),"")</f>
        <v/>
      </c>
      <c r="O1475" s="125" t="str">
        <f>IF(AND(b_BDVSA!M1475&lt;&gt;"",b_BDVSA!M1475&lt;&gt;0)=TRUE,IF(b_BDVSA!M1475&gt;0,"D","A"),"")</f>
        <v/>
      </c>
      <c r="P1475" s="126" t="str">
        <f>IF(b_BDVSA!N1475&lt;&gt;"",ABS(b_BDVSA!N1475),"")</f>
        <v/>
      </c>
      <c r="Q1475" s="125" t="str">
        <f>IF(b_BDVSA!Q1475&lt;&gt;"",ABS(b_BDVSA!Q1475),"")</f>
        <v/>
      </c>
      <c r="R1475" s="125" t="str">
        <f>IF(AND(b_BDVSA!Q1475&lt;&gt;"",b_BDVSA!Q1475&lt;&gt;0)=TRUE,IF(b_BDVSA!Q1475&gt;0,"D","A"),"")</f>
        <v/>
      </c>
      <c r="S1475" s="125" t="str">
        <f>IF(b_BDVSA!R1475&lt;&gt;"",ABS(b_BDVSA!R1475),"")</f>
        <v/>
      </c>
      <c r="T1475" s="125" t="str">
        <f>IF(AND(b_BDVSA!R1475&lt;&gt;"",b_BDVSA!R1475&lt;&gt;0)=TRUE,IF(b_BDVSA!R1475&gt;0,"D","A"),"")</f>
        <v/>
      </c>
      <c r="U1475" s="126" t="str">
        <f>IF(b_BDVSA!S1475&lt;&gt;"",ABS(b_BDVSA!S1475),"")</f>
        <v/>
      </c>
      <c r="V1475" s="125" t="str">
        <f>IF(b_BDVSA!V1475&lt;&gt;"",ABS(b_BDVSA!V1475),"")</f>
        <v/>
      </c>
      <c r="W1475" s="125" t="str">
        <f>IF(AND(b_BDVSA!V1475&lt;&gt;"",b_BDVSA!V1475&lt;&gt;0)=TRUE,IF(b_BDVSA!V1475&gt;0,"D","A"),"")</f>
        <v/>
      </c>
      <c r="X1475" s="125" t="str">
        <f>IF(b_BDVSA!W1475&lt;&gt;"",ABS(b_BDVSA!W1475),"")</f>
        <v/>
      </c>
      <c r="Y1475" s="125" t="str">
        <f>IF(AND(b_BDVSA!W1475&lt;&gt;"",b_BDVSA!W1475&lt;&gt;0)=TRUE,IF(b_BDVSA!W1475&gt;0,"D","A"),"")</f>
        <v/>
      </c>
      <c r="Z1475" s="126" t="str">
        <f>IF(b_BDVSA!X1475&lt;&gt;"",ABS(b_BDVSA!X1475),"")</f>
        <v/>
      </c>
    </row>
    <row r="1476" spans="1:26">
      <c r="A1476" s="117" t="str">
        <f>IF(dati_pdc!A1472&lt;&gt;"",IF(dati_pdc!D1472=1,RIGHT(dati_pdc!A1472,dati_pdc!E1472),dati_pdc!A1472),"")</f>
        <v/>
      </c>
      <c r="B1476" s="117" t="str">
        <f>IF(dati_pdc!B1472&lt;&gt;"",dati_pdc!B1472,"")</f>
        <v/>
      </c>
      <c r="C1476" s="117" t="str">
        <f>IF(dati_pdc!C1472&lt;&gt;"",dati_pdc!C1472,"")</f>
        <v/>
      </c>
      <c r="D1476" s="117" t="str">
        <f>IF(dati_pdc!D1472&lt;&gt;"",dati_pdc!D1472,"")</f>
        <v/>
      </c>
      <c r="E1476" s="125" t="str">
        <f>IF(b_BDVSA!F1476&lt;&gt;"",ABS(b_BDVSA!F1476),"")</f>
        <v/>
      </c>
      <c r="F1476" s="125" t="str">
        <f>IF(AND(b_BDVSA!F1476&lt;&gt;"",b_BDVSA!F1476&lt;&gt;0)=TRUE,IF(b_BDVSA!F1476&gt;0,"D","A"),"")</f>
        <v/>
      </c>
      <c r="G1476" s="125" t="str">
        <f>IF(b_BDVSA!G1476&lt;&gt;"",ABS(b_BDVSA!G1476),"")</f>
        <v/>
      </c>
      <c r="H1476" s="125" t="str">
        <f>IF(AND(b_BDVSA!G1476&lt;&gt;"",b_BDVSA!G1476&lt;&gt;0)=TRUE,IF(b_BDVSA!G1476&gt;0,"D","A"),"")</f>
        <v/>
      </c>
      <c r="I1476" s="125" t="str">
        <f>IF(b_BDVSA!H1476&lt;&gt;"",ABS(b_BDVSA!H1476),"")</f>
        <v/>
      </c>
      <c r="J1476" s="125" t="str">
        <f>IF(AND(b_BDVSA!H1476&lt;&gt;"",b_BDVSA!H1476&lt;&gt;0)=TRUE,IF(b_BDVSA!H1476&gt;0,"D","A"),"")</f>
        <v/>
      </c>
      <c r="K1476" s="126" t="str">
        <f>IF(b_BDVSA!I1476&lt;&gt;"",ABS(b_BDVSA!I1476),"")</f>
        <v/>
      </c>
      <c r="L1476" s="125" t="str">
        <f>IF(b_BDVSA!L1476&lt;&gt;"",ABS(b_BDVSA!L1476),"")</f>
        <v/>
      </c>
      <c r="M1476" s="125" t="str">
        <f>IF(AND(b_BDVSA!L1476&lt;&gt;"",b_BDVSA!L1476&lt;&gt;0)=TRUE,IF(b_BDVSA!L1476&gt;0,"D","A"),"")</f>
        <v/>
      </c>
      <c r="N1476" s="125" t="str">
        <f>IF(b_BDVSA!M1476&lt;&gt;"",ABS(b_BDVSA!M1476),"")</f>
        <v/>
      </c>
      <c r="O1476" s="125" t="str">
        <f>IF(AND(b_BDVSA!M1476&lt;&gt;"",b_BDVSA!M1476&lt;&gt;0)=TRUE,IF(b_BDVSA!M1476&gt;0,"D","A"),"")</f>
        <v/>
      </c>
      <c r="P1476" s="126" t="str">
        <f>IF(b_BDVSA!N1476&lt;&gt;"",ABS(b_BDVSA!N1476),"")</f>
        <v/>
      </c>
      <c r="Q1476" s="125" t="str">
        <f>IF(b_BDVSA!Q1476&lt;&gt;"",ABS(b_BDVSA!Q1476),"")</f>
        <v/>
      </c>
      <c r="R1476" s="125" t="str">
        <f>IF(AND(b_BDVSA!Q1476&lt;&gt;"",b_BDVSA!Q1476&lt;&gt;0)=TRUE,IF(b_BDVSA!Q1476&gt;0,"D","A"),"")</f>
        <v/>
      </c>
      <c r="S1476" s="125" t="str">
        <f>IF(b_BDVSA!R1476&lt;&gt;"",ABS(b_BDVSA!R1476),"")</f>
        <v/>
      </c>
      <c r="T1476" s="125" t="str">
        <f>IF(AND(b_BDVSA!R1476&lt;&gt;"",b_BDVSA!R1476&lt;&gt;0)=TRUE,IF(b_BDVSA!R1476&gt;0,"D","A"),"")</f>
        <v/>
      </c>
      <c r="U1476" s="126" t="str">
        <f>IF(b_BDVSA!S1476&lt;&gt;"",ABS(b_BDVSA!S1476),"")</f>
        <v/>
      </c>
      <c r="V1476" s="125" t="str">
        <f>IF(b_BDVSA!V1476&lt;&gt;"",ABS(b_BDVSA!V1476),"")</f>
        <v/>
      </c>
      <c r="W1476" s="125" t="str">
        <f>IF(AND(b_BDVSA!V1476&lt;&gt;"",b_BDVSA!V1476&lt;&gt;0)=TRUE,IF(b_BDVSA!V1476&gt;0,"D","A"),"")</f>
        <v/>
      </c>
      <c r="X1476" s="125" t="str">
        <f>IF(b_BDVSA!W1476&lt;&gt;"",ABS(b_BDVSA!W1476),"")</f>
        <v/>
      </c>
      <c r="Y1476" s="125" t="str">
        <f>IF(AND(b_BDVSA!W1476&lt;&gt;"",b_BDVSA!W1476&lt;&gt;0)=TRUE,IF(b_BDVSA!W1476&gt;0,"D","A"),"")</f>
        <v/>
      </c>
      <c r="Z1476" s="126" t="str">
        <f>IF(b_BDVSA!X1476&lt;&gt;"",ABS(b_BDVSA!X1476),"")</f>
        <v/>
      </c>
    </row>
    <row r="1477" spans="1:26">
      <c r="A1477" s="117" t="str">
        <f>IF(dati_pdc!A1473&lt;&gt;"",IF(dati_pdc!D1473=1,RIGHT(dati_pdc!A1473,dati_pdc!E1473),dati_pdc!A1473),"")</f>
        <v/>
      </c>
      <c r="B1477" s="117" t="str">
        <f>IF(dati_pdc!B1473&lt;&gt;"",dati_pdc!B1473,"")</f>
        <v/>
      </c>
      <c r="C1477" s="117" t="str">
        <f>IF(dati_pdc!C1473&lt;&gt;"",dati_pdc!C1473,"")</f>
        <v/>
      </c>
      <c r="D1477" s="117" t="str">
        <f>IF(dati_pdc!D1473&lt;&gt;"",dati_pdc!D1473,"")</f>
        <v/>
      </c>
      <c r="E1477" s="125" t="str">
        <f>IF(b_BDVSA!F1477&lt;&gt;"",ABS(b_BDVSA!F1477),"")</f>
        <v/>
      </c>
      <c r="F1477" s="125" t="str">
        <f>IF(AND(b_BDVSA!F1477&lt;&gt;"",b_BDVSA!F1477&lt;&gt;0)=TRUE,IF(b_BDVSA!F1477&gt;0,"D","A"),"")</f>
        <v/>
      </c>
      <c r="G1477" s="125" t="str">
        <f>IF(b_BDVSA!G1477&lt;&gt;"",ABS(b_BDVSA!G1477),"")</f>
        <v/>
      </c>
      <c r="H1477" s="125" t="str">
        <f>IF(AND(b_BDVSA!G1477&lt;&gt;"",b_BDVSA!G1477&lt;&gt;0)=TRUE,IF(b_BDVSA!G1477&gt;0,"D","A"),"")</f>
        <v/>
      </c>
      <c r="I1477" s="125" t="str">
        <f>IF(b_BDVSA!H1477&lt;&gt;"",ABS(b_BDVSA!H1477),"")</f>
        <v/>
      </c>
      <c r="J1477" s="125" t="str">
        <f>IF(AND(b_BDVSA!H1477&lt;&gt;"",b_BDVSA!H1477&lt;&gt;0)=TRUE,IF(b_BDVSA!H1477&gt;0,"D","A"),"")</f>
        <v/>
      </c>
      <c r="K1477" s="126" t="str">
        <f>IF(b_BDVSA!I1477&lt;&gt;"",ABS(b_BDVSA!I1477),"")</f>
        <v/>
      </c>
      <c r="L1477" s="125" t="str">
        <f>IF(b_BDVSA!L1477&lt;&gt;"",ABS(b_BDVSA!L1477),"")</f>
        <v/>
      </c>
      <c r="M1477" s="125" t="str">
        <f>IF(AND(b_BDVSA!L1477&lt;&gt;"",b_BDVSA!L1477&lt;&gt;0)=TRUE,IF(b_BDVSA!L1477&gt;0,"D","A"),"")</f>
        <v/>
      </c>
      <c r="N1477" s="125" t="str">
        <f>IF(b_BDVSA!M1477&lt;&gt;"",ABS(b_BDVSA!M1477),"")</f>
        <v/>
      </c>
      <c r="O1477" s="125" t="str">
        <f>IF(AND(b_BDVSA!M1477&lt;&gt;"",b_BDVSA!M1477&lt;&gt;0)=TRUE,IF(b_BDVSA!M1477&gt;0,"D","A"),"")</f>
        <v/>
      </c>
      <c r="P1477" s="126" t="str">
        <f>IF(b_BDVSA!N1477&lt;&gt;"",ABS(b_BDVSA!N1477),"")</f>
        <v/>
      </c>
      <c r="Q1477" s="125" t="str">
        <f>IF(b_BDVSA!Q1477&lt;&gt;"",ABS(b_BDVSA!Q1477),"")</f>
        <v/>
      </c>
      <c r="R1477" s="125" t="str">
        <f>IF(AND(b_BDVSA!Q1477&lt;&gt;"",b_BDVSA!Q1477&lt;&gt;0)=TRUE,IF(b_BDVSA!Q1477&gt;0,"D","A"),"")</f>
        <v/>
      </c>
      <c r="S1477" s="125" t="str">
        <f>IF(b_BDVSA!R1477&lt;&gt;"",ABS(b_BDVSA!R1477),"")</f>
        <v/>
      </c>
      <c r="T1477" s="125" t="str">
        <f>IF(AND(b_BDVSA!R1477&lt;&gt;"",b_BDVSA!R1477&lt;&gt;0)=TRUE,IF(b_BDVSA!R1477&gt;0,"D","A"),"")</f>
        <v/>
      </c>
      <c r="U1477" s="126" t="str">
        <f>IF(b_BDVSA!S1477&lt;&gt;"",ABS(b_BDVSA!S1477),"")</f>
        <v/>
      </c>
      <c r="V1477" s="125" t="str">
        <f>IF(b_BDVSA!V1477&lt;&gt;"",ABS(b_BDVSA!V1477),"")</f>
        <v/>
      </c>
      <c r="W1477" s="125" t="str">
        <f>IF(AND(b_BDVSA!V1477&lt;&gt;"",b_BDVSA!V1477&lt;&gt;0)=TRUE,IF(b_BDVSA!V1477&gt;0,"D","A"),"")</f>
        <v/>
      </c>
      <c r="X1477" s="125" t="str">
        <f>IF(b_BDVSA!W1477&lt;&gt;"",ABS(b_BDVSA!W1477),"")</f>
        <v/>
      </c>
      <c r="Y1477" s="125" t="str">
        <f>IF(AND(b_BDVSA!W1477&lt;&gt;"",b_BDVSA!W1477&lt;&gt;0)=TRUE,IF(b_BDVSA!W1477&gt;0,"D","A"),"")</f>
        <v/>
      </c>
      <c r="Z1477" s="126" t="str">
        <f>IF(b_BDVSA!X1477&lt;&gt;"",ABS(b_BDVSA!X1477),"")</f>
        <v/>
      </c>
    </row>
    <row r="1478" spans="1:26">
      <c r="A1478" s="117" t="str">
        <f>IF(dati_pdc!A1474&lt;&gt;"",IF(dati_pdc!D1474=1,RIGHT(dati_pdc!A1474,dati_pdc!E1474),dati_pdc!A1474),"")</f>
        <v/>
      </c>
      <c r="B1478" s="117" t="str">
        <f>IF(dati_pdc!B1474&lt;&gt;"",dati_pdc!B1474,"")</f>
        <v/>
      </c>
      <c r="C1478" s="117" t="str">
        <f>IF(dati_pdc!C1474&lt;&gt;"",dati_pdc!C1474,"")</f>
        <v/>
      </c>
      <c r="D1478" s="117" t="str">
        <f>IF(dati_pdc!D1474&lt;&gt;"",dati_pdc!D1474,"")</f>
        <v/>
      </c>
      <c r="E1478" s="125" t="str">
        <f>IF(b_BDVSA!F1478&lt;&gt;"",ABS(b_BDVSA!F1478),"")</f>
        <v/>
      </c>
      <c r="F1478" s="125" t="str">
        <f>IF(AND(b_BDVSA!F1478&lt;&gt;"",b_BDVSA!F1478&lt;&gt;0)=TRUE,IF(b_BDVSA!F1478&gt;0,"D","A"),"")</f>
        <v/>
      </c>
      <c r="G1478" s="125" t="str">
        <f>IF(b_BDVSA!G1478&lt;&gt;"",ABS(b_BDVSA!G1478),"")</f>
        <v/>
      </c>
      <c r="H1478" s="125" t="str">
        <f>IF(AND(b_BDVSA!G1478&lt;&gt;"",b_BDVSA!G1478&lt;&gt;0)=TRUE,IF(b_BDVSA!G1478&gt;0,"D","A"),"")</f>
        <v/>
      </c>
      <c r="I1478" s="125" t="str">
        <f>IF(b_BDVSA!H1478&lt;&gt;"",ABS(b_BDVSA!H1478),"")</f>
        <v/>
      </c>
      <c r="J1478" s="125" t="str">
        <f>IF(AND(b_BDVSA!H1478&lt;&gt;"",b_BDVSA!H1478&lt;&gt;0)=TRUE,IF(b_BDVSA!H1478&gt;0,"D","A"),"")</f>
        <v/>
      </c>
      <c r="K1478" s="126" t="str">
        <f>IF(b_BDVSA!I1478&lt;&gt;"",ABS(b_BDVSA!I1478),"")</f>
        <v/>
      </c>
      <c r="L1478" s="125" t="str">
        <f>IF(b_BDVSA!L1478&lt;&gt;"",ABS(b_BDVSA!L1478),"")</f>
        <v/>
      </c>
      <c r="M1478" s="125" t="str">
        <f>IF(AND(b_BDVSA!L1478&lt;&gt;"",b_BDVSA!L1478&lt;&gt;0)=TRUE,IF(b_BDVSA!L1478&gt;0,"D","A"),"")</f>
        <v/>
      </c>
      <c r="N1478" s="125" t="str">
        <f>IF(b_BDVSA!M1478&lt;&gt;"",ABS(b_BDVSA!M1478),"")</f>
        <v/>
      </c>
      <c r="O1478" s="125" t="str">
        <f>IF(AND(b_BDVSA!M1478&lt;&gt;"",b_BDVSA!M1478&lt;&gt;0)=TRUE,IF(b_BDVSA!M1478&gt;0,"D","A"),"")</f>
        <v/>
      </c>
      <c r="P1478" s="126" t="str">
        <f>IF(b_BDVSA!N1478&lt;&gt;"",ABS(b_BDVSA!N1478),"")</f>
        <v/>
      </c>
      <c r="Q1478" s="125" t="str">
        <f>IF(b_BDVSA!Q1478&lt;&gt;"",ABS(b_BDVSA!Q1478),"")</f>
        <v/>
      </c>
      <c r="R1478" s="125" t="str">
        <f>IF(AND(b_BDVSA!Q1478&lt;&gt;"",b_BDVSA!Q1478&lt;&gt;0)=TRUE,IF(b_BDVSA!Q1478&gt;0,"D","A"),"")</f>
        <v/>
      </c>
      <c r="S1478" s="125" t="str">
        <f>IF(b_BDVSA!R1478&lt;&gt;"",ABS(b_BDVSA!R1478),"")</f>
        <v/>
      </c>
      <c r="T1478" s="125" t="str">
        <f>IF(AND(b_BDVSA!R1478&lt;&gt;"",b_BDVSA!R1478&lt;&gt;0)=TRUE,IF(b_BDVSA!R1478&gt;0,"D","A"),"")</f>
        <v/>
      </c>
      <c r="U1478" s="126" t="str">
        <f>IF(b_BDVSA!S1478&lt;&gt;"",ABS(b_BDVSA!S1478),"")</f>
        <v/>
      </c>
      <c r="V1478" s="125" t="str">
        <f>IF(b_BDVSA!V1478&lt;&gt;"",ABS(b_BDVSA!V1478),"")</f>
        <v/>
      </c>
      <c r="W1478" s="125" t="str">
        <f>IF(AND(b_BDVSA!V1478&lt;&gt;"",b_BDVSA!V1478&lt;&gt;0)=TRUE,IF(b_BDVSA!V1478&gt;0,"D","A"),"")</f>
        <v/>
      </c>
      <c r="X1478" s="125" t="str">
        <f>IF(b_BDVSA!W1478&lt;&gt;"",ABS(b_BDVSA!W1478),"")</f>
        <v/>
      </c>
      <c r="Y1478" s="125" t="str">
        <f>IF(AND(b_BDVSA!W1478&lt;&gt;"",b_BDVSA!W1478&lt;&gt;0)=TRUE,IF(b_BDVSA!W1478&gt;0,"D","A"),"")</f>
        <v/>
      </c>
      <c r="Z1478" s="126" t="str">
        <f>IF(b_BDVSA!X1478&lt;&gt;"",ABS(b_BDVSA!X1478),"")</f>
        <v/>
      </c>
    </row>
    <row r="1479" spans="1:26">
      <c r="A1479" s="117" t="str">
        <f>IF(dati_pdc!A1475&lt;&gt;"",IF(dati_pdc!D1475=1,RIGHT(dati_pdc!A1475,dati_pdc!E1475),dati_pdc!A1475),"")</f>
        <v/>
      </c>
      <c r="B1479" s="117" t="str">
        <f>IF(dati_pdc!B1475&lt;&gt;"",dati_pdc!B1475,"")</f>
        <v/>
      </c>
      <c r="C1479" s="117" t="str">
        <f>IF(dati_pdc!C1475&lt;&gt;"",dati_pdc!C1475,"")</f>
        <v/>
      </c>
      <c r="D1479" s="117" t="str">
        <f>IF(dati_pdc!D1475&lt;&gt;"",dati_pdc!D1475,"")</f>
        <v/>
      </c>
      <c r="E1479" s="125" t="str">
        <f>IF(b_BDVSA!F1479&lt;&gt;"",ABS(b_BDVSA!F1479),"")</f>
        <v/>
      </c>
      <c r="F1479" s="125" t="str">
        <f>IF(AND(b_BDVSA!F1479&lt;&gt;"",b_BDVSA!F1479&lt;&gt;0)=TRUE,IF(b_BDVSA!F1479&gt;0,"D","A"),"")</f>
        <v/>
      </c>
      <c r="G1479" s="125" t="str">
        <f>IF(b_BDVSA!G1479&lt;&gt;"",ABS(b_BDVSA!G1479),"")</f>
        <v/>
      </c>
      <c r="H1479" s="125" t="str">
        <f>IF(AND(b_BDVSA!G1479&lt;&gt;"",b_BDVSA!G1479&lt;&gt;0)=TRUE,IF(b_BDVSA!G1479&gt;0,"D","A"),"")</f>
        <v/>
      </c>
      <c r="I1479" s="125" t="str">
        <f>IF(b_BDVSA!H1479&lt;&gt;"",ABS(b_BDVSA!H1479),"")</f>
        <v/>
      </c>
      <c r="J1479" s="125" t="str">
        <f>IF(AND(b_BDVSA!H1479&lt;&gt;"",b_BDVSA!H1479&lt;&gt;0)=TRUE,IF(b_BDVSA!H1479&gt;0,"D","A"),"")</f>
        <v/>
      </c>
      <c r="K1479" s="126" t="str">
        <f>IF(b_BDVSA!I1479&lt;&gt;"",ABS(b_BDVSA!I1479),"")</f>
        <v/>
      </c>
      <c r="L1479" s="125" t="str">
        <f>IF(b_BDVSA!L1479&lt;&gt;"",ABS(b_BDVSA!L1479),"")</f>
        <v/>
      </c>
      <c r="M1479" s="125" t="str">
        <f>IF(AND(b_BDVSA!L1479&lt;&gt;"",b_BDVSA!L1479&lt;&gt;0)=TRUE,IF(b_BDVSA!L1479&gt;0,"D","A"),"")</f>
        <v/>
      </c>
      <c r="N1479" s="125" t="str">
        <f>IF(b_BDVSA!M1479&lt;&gt;"",ABS(b_BDVSA!M1479),"")</f>
        <v/>
      </c>
      <c r="O1479" s="125" t="str">
        <f>IF(AND(b_BDVSA!M1479&lt;&gt;"",b_BDVSA!M1479&lt;&gt;0)=TRUE,IF(b_BDVSA!M1479&gt;0,"D","A"),"")</f>
        <v/>
      </c>
      <c r="P1479" s="126" t="str">
        <f>IF(b_BDVSA!N1479&lt;&gt;"",ABS(b_BDVSA!N1479),"")</f>
        <v/>
      </c>
      <c r="Q1479" s="125" t="str">
        <f>IF(b_BDVSA!Q1479&lt;&gt;"",ABS(b_BDVSA!Q1479),"")</f>
        <v/>
      </c>
      <c r="R1479" s="125" t="str">
        <f>IF(AND(b_BDVSA!Q1479&lt;&gt;"",b_BDVSA!Q1479&lt;&gt;0)=TRUE,IF(b_BDVSA!Q1479&gt;0,"D","A"),"")</f>
        <v/>
      </c>
      <c r="S1479" s="125" t="str">
        <f>IF(b_BDVSA!R1479&lt;&gt;"",ABS(b_BDVSA!R1479),"")</f>
        <v/>
      </c>
      <c r="T1479" s="125" t="str">
        <f>IF(AND(b_BDVSA!R1479&lt;&gt;"",b_BDVSA!R1479&lt;&gt;0)=TRUE,IF(b_BDVSA!R1479&gt;0,"D","A"),"")</f>
        <v/>
      </c>
      <c r="U1479" s="126" t="str">
        <f>IF(b_BDVSA!S1479&lt;&gt;"",ABS(b_BDVSA!S1479),"")</f>
        <v/>
      </c>
      <c r="V1479" s="125" t="str">
        <f>IF(b_BDVSA!V1479&lt;&gt;"",ABS(b_BDVSA!V1479),"")</f>
        <v/>
      </c>
      <c r="W1479" s="125" t="str">
        <f>IF(AND(b_BDVSA!V1479&lt;&gt;"",b_BDVSA!V1479&lt;&gt;0)=TRUE,IF(b_BDVSA!V1479&gt;0,"D","A"),"")</f>
        <v/>
      </c>
      <c r="X1479" s="125" t="str">
        <f>IF(b_BDVSA!W1479&lt;&gt;"",ABS(b_BDVSA!W1479),"")</f>
        <v/>
      </c>
      <c r="Y1479" s="125" t="str">
        <f>IF(AND(b_BDVSA!W1479&lt;&gt;"",b_BDVSA!W1479&lt;&gt;0)=TRUE,IF(b_BDVSA!W1479&gt;0,"D","A"),"")</f>
        <v/>
      </c>
      <c r="Z1479" s="126" t="str">
        <f>IF(b_BDVSA!X1479&lt;&gt;"",ABS(b_BDVSA!X1479),"")</f>
        <v/>
      </c>
    </row>
    <row r="1480" spans="1:26">
      <c r="A1480" s="117" t="str">
        <f>IF(dati_pdc!A1476&lt;&gt;"",IF(dati_pdc!D1476=1,RIGHT(dati_pdc!A1476,dati_pdc!E1476),dati_pdc!A1476),"")</f>
        <v/>
      </c>
      <c r="B1480" s="117" t="str">
        <f>IF(dati_pdc!B1476&lt;&gt;"",dati_pdc!B1476,"")</f>
        <v/>
      </c>
      <c r="C1480" s="117" t="str">
        <f>IF(dati_pdc!C1476&lt;&gt;"",dati_pdc!C1476,"")</f>
        <v/>
      </c>
      <c r="D1480" s="117" t="str">
        <f>IF(dati_pdc!D1476&lt;&gt;"",dati_pdc!D1476,"")</f>
        <v/>
      </c>
      <c r="E1480" s="125" t="str">
        <f>IF(b_BDVSA!F1480&lt;&gt;"",ABS(b_BDVSA!F1480),"")</f>
        <v/>
      </c>
      <c r="F1480" s="125" t="str">
        <f>IF(AND(b_BDVSA!F1480&lt;&gt;"",b_BDVSA!F1480&lt;&gt;0)=TRUE,IF(b_BDVSA!F1480&gt;0,"D","A"),"")</f>
        <v/>
      </c>
      <c r="G1480" s="125" t="str">
        <f>IF(b_BDVSA!G1480&lt;&gt;"",ABS(b_BDVSA!G1480),"")</f>
        <v/>
      </c>
      <c r="H1480" s="125" t="str">
        <f>IF(AND(b_BDVSA!G1480&lt;&gt;"",b_BDVSA!G1480&lt;&gt;0)=TRUE,IF(b_BDVSA!G1480&gt;0,"D","A"),"")</f>
        <v/>
      </c>
      <c r="I1480" s="125" t="str">
        <f>IF(b_BDVSA!H1480&lt;&gt;"",ABS(b_BDVSA!H1480),"")</f>
        <v/>
      </c>
      <c r="J1480" s="125" t="str">
        <f>IF(AND(b_BDVSA!H1480&lt;&gt;"",b_BDVSA!H1480&lt;&gt;0)=TRUE,IF(b_BDVSA!H1480&gt;0,"D","A"),"")</f>
        <v/>
      </c>
      <c r="K1480" s="126" t="str">
        <f>IF(b_BDVSA!I1480&lt;&gt;"",ABS(b_BDVSA!I1480),"")</f>
        <v/>
      </c>
      <c r="L1480" s="125" t="str">
        <f>IF(b_BDVSA!L1480&lt;&gt;"",ABS(b_BDVSA!L1480),"")</f>
        <v/>
      </c>
      <c r="M1480" s="125" t="str">
        <f>IF(AND(b_BDVSA!L1480&lt;&gt;"",b_BDVSA!L1480&lt;&gt;0)=TRUE,IF(b_BDVSA!L1480&gt;0,"D","A"),"")</f>
        <v/>
      </c>
      <c r="N1480" s="125" t="str">
        <f>IF(b_BDVSA!M1480&lt;&gt;"",ABS(b_BDVSA!M1480),"")</f>
        <v/>
      </c>
      <c r="O1480" s="125" t="str">
        <f>IF(AND(b_BDVSA!M1480&lt;&gt;"",b_BDVSA!M1480&lt;&gt;0)=TRUE,IF(b_BDVSA!M1480&gt;0,"D","A"),"")</f>
        <v/>
      </c>
      <c r="P1480" s="126" t="str">
        <f>IF(b_BDVSA!N1480&lt;&gt;"",ABS(b_BDVSA!N1480),"")</f>
        <v/>
      </c>
      <c r="Q1480" s="125" t="str">
        <f>IF(b_BDVSA!Q1480&lt;&gt;"",ABS(b_BDVSA!Q1480),"")</f>
        <v/>
      </c>
      <c r="R1480" s="125" t="str">
        <f>IF(AND(b_BDVSA!Q1480&lt;&gt;"",b_BDVSA!Q1480&lt;&gt;0)=TRUE,IF(b_BDVSA!Q1480&gt;0,"D","A"),"")</f>
        <v/>
      </c>
      <c r="S1480" s="125" t="str">
        <f>IF(b_BDVSA!R1480&lt;&gt;"",ABS(b_BDVSA!R1480),"")</f>
        <v/>
      </c>
      <c r="T1480" s="125" t="str">
        <f>IF(AND(b_BDVSA!R1480&lt;&gt;"",b_BDVSA!R1480&lt;&gt;0)=TRUE,IF(b_BDVSA!R1480&gt;0,"D","A"),"")</f>
        <v/>
      </c>
      <c r="U1480" s="126" t="str">
        <f>IF(b_BDVSA!S1480&lt;&gt;"",ABS(b_BDVSA!S1480),"")</f>
        <v/>
      </c>
      <c r="V1480" s="125" t="str">
        <f>IF(b_BDVSA!V1480&lt;&gt;"",ABS(b_BDVSA!V1480),"")</f>
        <v/>
      </c>
      <c r="W1480" s="125" t="str">
        <f>IF(AND(b_BDVSA!V1480&lt;&gt;"",b_BDVSA!V1480&lt;&gt;0)=TRUE,IF(b_BDVSA!V1480&gt;0,"D","A"),"")</f>
        <v/>
      </c>
      <c r="X1480" s="125" t="str">
        <f>IF(b_BDVSA!W1480&lt;&gt;"",ABS(b_BDVSA!W1480),"")</f>
        <v/>
      </c>
      <c r="Y1480" s="125" t="str">
        <f>IF(AND(b_BDVSA!W1480&lt;&gt;"",b_BDVSA!W1480&lt;&gt;0)=TRUE,IF(b_BDVSA!W1480&gt;0,"D","A"),"")</f>
        <v/>
      </c>
      <c r="Z1480" s="126" t="str">
        <f>IF(b_BDVSA!X1480&lt;&gt;"",ABS(b_BDVSA!X1480),"")</f>
        <v/>
      </c>
    </row>
    <row r="1481" spans="1:26">
      <c r="A1481" s="117" t="str">
        <f>IF(dati_pdc!A1477&lt;&gt;"",IF(dati_pdc!D1477=1,RIGHT(dati_pdc!A1477,dati_pdc!E1477),dati_pdc!A1477),"")</f>
        <v/>
      </c>
      <c r="B1481" s="117" t="str">
        <f>IF(dati_pdc!B1477&lt;&gt;"",dati_pdc!B1477,"")</f>
        <v/>
      </c>
      <c r="C1481" s="117" t="str">
        <f>IF(dati_pdc!C1477&lt;&gt;"",dati_pdc!C1477,"")</f>
        <v/>
      </c>
      <c r="D1481" s="117" t="str">
        <f>IF(dati_pdc!D1477&lt;&gt;"",dati_pdc!D1477,"")</f>
        <v/>
      </c>
      <c r="E1481" s="125" t="str">
        <f>IF(b_BDVSA!F1481&lt;&gt;"",ABS(b_BDVSA!F1481),"")</f>
        <v/>
      </c>
      <c r="F1481" s="125" t="str">
        <f>IF(AND(b_BDVSA!F1481&lt;&gt;"",b_BDVSA!F1481&lt;&gt;0)=TRUE,IF(b_BDVSA!F1481&gt;0,"D","A"),"")</f>
        <v/>
      </c>
      <c r="G1481" s="125" t="str">
        <f>IF(b_BDVSA!G1481&lt;&gt;"",ABS(b_BDVSA!G1481),"")</f>
        <v/>
      </c>
      <c r="H1481" s="125" t="str">
        <f>IF(AND(b_BDVSA!G1481&lt;&gt;"",b_BDVSA!G1481&lt;&gt;0)=TRUE,IF(b_BDVSA!G1481&gt;0,"D","A"),"")</f>
        <v/>
      </c>
      <c r="I1481" s="125" t="str">
        <f>IF(b_BDVSA!H1481&lt;&gt;"",ABS(b_BDVSA!H1481),"")</f>
        <v/>
      </c>
      <c r="J1481" s="125" t="str">
        <f>IF(AND(b_BDVSA!H1481&lt;&gt;"",b_BDVSA!H1481&lt;&gt;0)=TRUE,IF(b_BDVSA!H1481&gt;0,"D","A"),"")</f>
        <v/>
      </c>
      <c r="K1481" s="126" t="str">
        <f>IF(b_BDVSA!I1481&lt;&gt;"",ABS(b_BDVSA!I1481),"")</f>
        <v/>
      </c>
      <c r="L1481" s="125" t="str">
        <f>IF(b_BDVSA!L1481&lt;&gt;"",ABS(b_BDVSA!L1481),"")</f>
        <v/>
      </c>
      <c r="M1481" s="125" t="str">
        <f>IF(AND(b_BDVSA!L1481&lt;&gt;"",b_BDVSA!L1481&lt;&gt;0)=TRUE,IF(b_BDVSA!L1481&gt;0,"D","A"),"")</f>
        <v/>
      </c>
      <c r="N1481" s="125" t="str">
        <f>IF(b_BDVSA!M1481&lt;&gt;"",ABS(b_BDVSA!M1481),"")</f>
        <v/>
      </c>
      <c r="O1481" s="125" t="str">
        <f>IF(AND(b_BDVSA!M1481&lt;&gt;"",b_BDVSA!M1481&lt;&gt;0)=TRUE,IF(b_BDVSA!M1481&gt;0,"D","A"),"")</f>
        <v/>
      </c>
      <c r="P1481" s="126" t="str">
        <f>IF(b_BDVSA!N1481&lt;&gt;"",ABS(b_BDVSA!N1481),"")</f>
        <v/>
      </c>
      <c r="Q1481" s="125" t="str">
        <f>IF(b_BDVSA!Q1481&lt;&gt;"",ABS(b_BDVSA!Q1481),"")</f>
        <v/>
      </c>
      <c r="R1481" s="125" t="str">
        <f>IF(AND(b_BDVSA!Q1481&lt;&gt;"",b_BDVSA!Q1481&lt;&gt;0)=TRUE,IF(b_BDVSA!Q1481&gt;0,"D","A"),"")</f>
        <v/>
      </c>
      <c r="S1481" s="125" t="str">
        <f>IF(b_BDVSA!R1481&lt;&gt;"",ABS(b_BDVSA!R1481),"")</f>
        <v/>
      </c>
      <c r="T1481" s="125" t="str">
        <f>IF(AND(b_BDVSA!R1481&lt;&gt;"",b_BDVSA!R1481&lt;&gt;0)=TRUE,IF(b_BDVSA!R1481&gt;0,"D","A"),"")</f>
        <v/>
      </c>
      <c r="U1481" s="126" t="str">
        <f>IF(b_BDVSA!S1481&lt;&gt;"",ABS(b_BDVSA!S1481),"")</f>
        <v/>
      </c>
      <c r="V1481" s="125" t="str">
        <f>IF(b_BDVSA!V1481&lt;&gt;"",ABS(b_BDVSA!V1481),"")</f>
        <v/>
      </c>
      <c r="W1481" s="125" t="str">
        <f>IF(AND(b_BDVSA!V1481&lt;&gt;"",b_BDVSA!V1481&lt;&gt;0)=TRUE,IF(b_BDVSA!V1481&gt;0,"D","A"),"")</f>
        <v/>
      </c>
      <c r="X1481" s="125" t="str">
        <f>IF(b_BDVSA!W1481&lt;&gt;"",ABS(b_BDVSA!W1481),"")</f>
        <v/>
      </c>
      <c r="Y1481" s="125" t="str">
        <f>IF(AND(b_BDVSA!W1481&lt;&gt;"",b_BDVSA!W1481&lt;&gt;0)=TRUE,IF(b_BDVSA!W1481&gt;0,"D","A"),"")</f>
        <v/>
      </c>
      <c r="Z1481" s="126" t="str">
        <f>IF(b_BDVSA!X1481&lt;&gt;"",ABS(b_BDVSA!X1481),"")</f>
        <v/>
      </c>
    </row>
    <row r="1482" spans="1:26">
      <c r="A1482" s="117" t="str">
        <f>IF(dati_pdc!A1478&lt;&gt;"",IF(dati_pdc!D1478=1,RIGHT(dati_pdc!A1478,dati_pdc!E1478),dati_pdc!A1478),"")</f>
        <v/>
      </c>
      <c r="B1482" s="117" t="str">
        <f>IF(dati_pdc!B1478&lt;&gt;"",dati_pdc!B1478,"")</f>
        <v/>
      </c>
      <c r="C1482" s="117" t="str">
        <f>IF(dati_pdc!C1478&lt;&gt;"",dati_pdc!C1478,"")</f>
        <v/>
      </c>
      <c r="D1482" s="117" t="str">
        <f>IF(dati_pdc!D1478&lt;&gt;"",dati_pdc!D1478,"")</f>
        <v/>
      </c>
      <c r="E1482" s="125" t="str">
        <f>IF(b_BDVSA!F1482&lt;&gt;"",ABS(b_BDVSA!F1482),"")</f>
        <v/>
      </c>
      <c r="F1482" s="125" t="str">
        <f>IF(AND(b_BDVSA!F1482&lt;&gt;"",b_BDVSA!F1482&lt;&gt;0)=TRUE,IF(b_BDVSA!F1482&gt;0,"D","A"),"")</f>
        <v/>
      </c>
      <c r="G1482" s="125" t="str">
        <f>IF(b_BDVSA!G1482&lt;&gt;"",ABS(b_BDVSA!G1482),"")</f>
        <v/>
      </c>
      <c r="H1482" s="125" t="str">
        <f>IF(AND(b_BDVSA!G1482&lt;&gt;"",b_BDVSA!G1482&lt;&gt;0)=TRUE,IF(b_BDVSA!G1482&gt;0,"D","A"),"")</f>
        <v/>
      </c>
      <c r="I1482" s="125" t="str">
        <f>IF(b_BDVSA!H1482&lt;&gt;"",ABS(b_BDVSA!H1482),"")</f>
        <v/>
      </c>
      <c r="J1482" s="125" t="str">
        <f>IF(AND(b_BDVSA!H1482&lt;&gt;"",b_BDVSA!H1482&lt;&gt;0)=TRUE,IF(b_BDVSA!H1482&gt;0,"D","A"),"")</f>
        <v/>
      </c>
      <c r="K1482" s="126" t="str">
        <f>IF(b_BDVSA!I1482&lt;&gt;"",ABS(b_BDVSA!I1482),"")</f>
        <v/>
      </c>
      <c r="L1482" s="125" t="str">
        <f>IF(b_BDVSA!L1482&lt;&gt;"",ABS(b_BDVSA!L1482),"")</f>
        <v/>
      </c>
      <c r="M1482" s="125" t="str">
        <f>IF(AND(b_BDVSA!L1482&lt;&gt;"",b_BDVSA!L1482&lt;&gt;0)=TRUE,IF(b_BDVSA!L1482&gt;0,"D","A"),"")</f>
        <v/>
      </c>
      <c r="N1482" s="125" t="str">
        <f>IF(b_BDVSA!M1482&lt;&gt;"",ABS(b_BDVSA!M1482),"")</f>
        <v/>
      </c>
      <c r="O1482" s="125" t="str">
        <f>IF(AND(b_BDVSA!M1482&lt;&gt;"",b_BDVSA!M1482&lt;&gt;0)=TRUE,IF(b_BDVSA!M1482&gt;0,"D","A"),"")</f>
        <v/>
      </c>
      <c r="P1482" s="126" t="str">
        <f>IF(b_BDVSA!N1482&lt;&gt;"",ABS(b_BDVSA!N1482),"")</f>
        <v/>
      </c>
      <c r="Q1482" s="125" t="str">
        <f>IF(b_BDVSA!Q1482&lt;&gt;"",ABS(b_BDVSA!Q1482),"")</f>
        <v/>
      </c>
      <c r="R1482" s="125" t="str">
        <f>IF(AND(b_BDVSA!Q1482&lt;&gt;"",b_BDVSA!Q1482&lt;&gt;0)=TRUE,IF(b_BDVSA!Q1482&gt;0,"D","A"),"")</f>
        <v/>
      </c>
      <c r="S1482" s="125" t="str">
        <f>IF(b_BDVSA!R1482&lt;&gt;"",ABS(b_BDVSA!R1482),"")</f>
        <v/>
      </c>
      <c r="T1482" s="125" t="str">
        <f>IF(AND(b_BDVSA!R1482&lt;&gt;"",b_BDVSA!R1482&lt;&gt;0)=TRUE,IF(b_BDVSA!R1482&gt;0,"D","A"),"")</f>
        <v/>
      </c>
      <c r="U1482" s="126" t="str">
        <f>IF(b_BDVSA!S1482&lt;&gt;"",ABS(b_BDVSA!S1482),"")</f>
        <v/>
      </c>
      <c r="V1482" s="125" t="str">
        <f>IF(b_BDVSA!V1482&lt;&gt;"",ABS(b_BDVSA!V1482),"")</f>
        <v/>
      </c>
      <c r="W1482" s="125" t="str">
        <f>IF(AND(b_BDVSA!V1482&lt;&gt;"",b_BDVSA!V1482&lt;&gt;0)=TRUE,IF(b_BDVSA!V1482&gt;0,"D","A"),"")</f>
        <v/>
      </c>
      <c r="X1482" s="125" t="str">
        <f>IF(b_BDVSA!W1482&lt;&gt;"",ABS(b_BDVSA!W1482),"")</f>
        <v/>
      </c>
      <c r="Y1482" s="125" t="str">
        <f>IF(AND(b_BDVSA!W1482&lt;&gt;"",b_BDVSA!W1482&lt;&gt;0)=TRUE,IF(b_BDVSA!W1482&gt;0,"D","A"),"")</f>
        <v/>
      </c>
      <c r="Z1482" s="126" t="str">
        <f>IF(b_BDVSA!X1482&lt;&gt;"",ABS(b_BDVSA!X1482),"")</f>
        <v/>
      </c>
    </row>
    <row r="1483" spans="1:26">
      <c r="A1483" s="117" t="str">
        <f>IF(dati_pdc!A1479&lt;&gt;"",IF(dati_pdc!D1479=1,RIGHT(dati_pdc!A1479,dati_pdc!E1479),dati_pdc!A1479),"")</f>
        <v/>
      </c>
      <c r="B1483" s="117" t="str">
        <f>IF(dati_pdc!B1479&lt;&gt;"",dati_pdc!B1479,"")</f>
        <v/>
      </c>
      <c r="C1483" s="117" t="str">
        <f>IF(dati_pdc!C1479&lt;&gt;"",dati_pdc!C1479,"")</f>
        <v/>
      </c>
      <c r="D1483" s="117" t="str">
        <f>IF(dati_pdc!D1479&lt;&gt;"",dati_pdc!D1479,"")</f>
        <v/>
      </c>
      <c r="E1483" s="125" t="str">
        <f>IF(b_BDVSA!F1483&lt;&gt;"",ABS(b_BDVSA!F1483),"")</f>
        <v/>
      </c>
      <c r="F1483" s="125" t="str">
        <f>IF(AND(b_BDVSA!F1483&lt;&gt;"",b_BDVSA!F1483&lt;&gt;0)=TRUE,IF(b_BDVSA!F1483&gt;0,"D","A"),"")</f>
        <v/>
      </c>
      <c r="G1483" s="125" t="str">
        <f>IF(b_BDVSA!G1483&lt;&gt;"",ABS(b_BDVSA!G1483),"")</f>
        <v/>
      </c>
      <c r="H1483" s="125" t="str">
        <f>IF(AND(b_BDVSA!G1483&lt;&gt;"",b_BDVSA!G1483&lt;&gt;0)=TRUE,IF(b_BDVSA!G1483&gt;0,"D","A"),"")</f>
        <v/>
      </c>
      <c r="I1483" s="125" t="str">
        <f>IF(b_BDVSA!H1483&lt;&gt;"",ABS(b_BDVSA!H1483),"")</f>
        <v/>
      </c>
      <c r="J1483" s="125" t="str">
        <f>IF(AND(b_BDVSA!H1483&lt;&gt;"",b_BDVSA!H1483&lt;&gt;0)=TRUE,IF(b_BDVSA!H1483&gt;0,"D","A"),"")</f>
        <v/>
      </c>
      <c r="K1483" s="126" t="str">
        <f>IF(b_BDVSA!I1483&lt;&gt;"",ABS(b_BDVSA!I1483),"")</f>
        <v/>
      </c>
      <c r="L1483" s="125" t="str">
        <f>IF(b_BDVSA!L1483&lt;&gt;"",ABS(b_BDVSA!L1483),"")</f>
        <v/>
      </c>
      <c r="M1483" s="125" t="str">
        <f>IF(AND(b_BDVSA!L1483&lt;&gt;"",b_BDVSA!L1483&lt;&gt;0)=TRUE,IF(b_BDVSA!L1483&gt;0,"D","A"),"")</f>
        <v/>
      </c>
      <c r="N1483" s="125" t="str">
        <f>IF(b_BDVSA!M1483&lt;&gt;"",ABS(b_BDVSA!M1483),"")</f>
        <v/>
      </c>
      <c r="O1483" s="125" t="str">
        <f>IF(AND(b_BDVSA!M1483&lt;&gt;"",b_BDVSA!M1483&lt;&gt;0)=TRUE,IF(b_BDVSA!M1483&gt;0,"D","A"),"")</f>
        <v/>
      </c>
      <c r="P1483" s="126" t="str">
        <f>IF(b_BDVSA!N1483&lt;&gt;"",ABS(b_BDVSA!N1483),"")</f>
        <v/>
      </c>
      <c r="Q1483" s="125" t="str">
        <f>IF(b_BDVSA!Q1483&lt;&gt;"",ABS(b_BDVSA!Q1483),"")</f>
        <v/>
      </c>
      <c r="R1483" s="125" t="str">
        <f>IF(AND(b_BDVSA!Q1483&lt;&gt;"",b_BDVSA!Q1483&lt;&gt;0)=TRUE,IF(b_BDVSA!Q1483&gt;0,"D","A"),"")</f>
        <v/>
      </c>
      <c r="S1483" s="125" t="str">
        <f>IF(b_BDVSA!R1483&lt;&gt;"",ABS(b_BDVSA!R1483),"")</f>
        <v/>
      </c>
      <c r="T1483" s="125" t="str">
        <f>IF(AND(b_BDVSA!R1483&lt;&gt;"",b_BDVSA!R1483&lt;&gt;0)=TRUE,IF(b_BDVSA!R1483&gt;0,"D","A"),"")</f>
        <v/>
      </c>
      <c r="U1483" s="126" t="str">
        <f>IF(b_BDVSA!S1483&lt;&gt;"",ABS(b_BDVSA!S1483),"")</f>
        <v/>
      </c>
      <c r="V1483" s="125" t="str">
        <f>IF(b_BDVSA!V1483&lt;&gt;"",ABS(b_BDVSA!V1483),"")</f>
        <v/>
      </c>
      <c r="W1483" s="125" t="str">
        <f>IF(AND(b_BDVSA!V1483&lt;&gt;"",b_BDVSA!V1483&lt;&gt;0)=TRUE,IF(b_BDVSA!V1483&gt;0,"D","A"),"")</f>
        <v/>
      </c>
      <c r="X1483" s="125" t="str">
        <f>IF(b_BDVSA!W1483&lt;&gt;"",ABS(b_BDVSA!W1483),"")</f>
        <v/>
      </c>
      <c r="Y1483" s="125" t="str">
        <f>IF(AND(b_BDVSA!W1483&lt;&gt;"",b_BDVSA!W1483&lt;&gt;0)=TRUE,IF(b_BDVSA!W1483&gt;0,"D","A"),"")</f>
        <v/>
      </c>
      <c r="Z1483" s="126" t="str">
        <f>IF(b_BDVSA!X1483&lt;&gt;"",ABS(b_BDVSA!X1483),"")</f>
        <v/>
      </c>
    </row>
    <row r="1484" spans="1:26">
      <c r="A1484" s="117" t="str">
        <f>IF(dati_pdc!A1480&lt;&gt;"",IF(dati_pdc!D1480=1,RIGHT(dati_pdc!A1480,dati_pdc!E1480),dati_pdc!A1480),"")</f>
        <v/>
      </c>
      <c r="B1484" s="117" t="str">
        <f>IF(dati_pdc!B1480&lt;&gt;"",dati_pdc!B1480,"")</f>
        <v/>
      </c>
      <c r="C1484" s="117" t="str">
        <f>IF(dati_pdc!C1480&lt;&gt;"",dati_pdc!C1480,"")</f>
        <v/>
      </c>
      <c r="D1484" s="117" t="str">
        <f>IF(dati_pdc!D1480&lt;&gt;"",dati_pdc!D1480,"")</f>
        <v/>
      </c>
      <c r="E1484" s="125" t="str">
        <f>IF(b_BDVSA!F1484&lt;&gt;"",ABS(b_BDVSA!F1484),"")</f>
        <v/>
      </c>
      <c r="F1484" s="125" t="str">
        <f>IF(AND(b_BDVSA!F1484&lt;&gt;"",b_BDVSA!F1484&lt;&gt;0)=TRUE,IF(b_BDVSA!F1484&gt;0,"D","A"),"")</f>
        <v/>
      </c>
      <c r="G1484" s="125" t="str">
        <f>IF(b_BDVSA!G1484&lt;&gt;"",ABS(b_BDVSA!G1484),"")</f>
        <v/>
      </c>
      <c r="H1484" s="125" t="str">
        <f>IF(AND(b_BDVSA!G1484&lt;&gt;"",b_BDVSA!G1484&lt;&gt;0)=TRUE,IF(b_BDVSA!G1484&gt;0,"D","A"),"")</f>
        <v/>
      </c>
      <c r="I1484" s="125" t="str">
        <f>IF(b_BDVSA!H1484&lt;&gt;"",ABS(b_BDVSA!H1484),"")</f>
        <v/>
      </c>
      <c r="J1484" s="125" t="str">
        <f>IF(AND(b_BDVSA!H1484&lt;&gt;"",b_BDVSA!H1484&lt;&gt;0)=TRUE,IF(b_BDVSA!H1484&gt;0,"D","A"),"")</f>
        <v/>
      </c>
      <c r="K1484" s="126" t="str">
        <f>IF(b_BDVSA!I1484&lt;&gt;"",ABS(b_BDVSA!I1484),"")</f>
        <v/>
      </c>
      <c r="L1484" s="125" t="str">
        <f>IF(b_BDVSA!L1484&lt;&gt;"",ABS(b_BDVSA!L1484),"")</f>
        <v/>
      </c>
      <c r="M1484" s="125" t="str">
        <f>IF(AND(b_BDVSA!L1484&lt;&gt;"",b_BDVSA!L1484&lt;&gt;0)=TRUE,IF(b_BDVSA!L1484&gt;0,"D","A"),"")</f>
        <v/>
      </c>
      <c r="N1484" s="125" t="str">
        <f>IF(b_BDVSA!M1484&lt;&gt;"",ABS(b_BDVSA!M1484),"")</f>
        <v/>
      </c>
      <c r="O1484" s="125" t="str">
        <f>IF(AND(b_BDVSA!M1484&lt;&gt;"",b_BDVSA!M1484&lt;&gt;0)=TRUE,IF(b_BDVSA!M1484&gt;0,"D","A"),"")</f>
        <v/>
      </c>
      <c r="P1484" s="126" t="str">
        <f>IF(b_BDVSA!N1484&lt;&gt;"",ABS(b_BDVSA!N1484),"")</f>
        <v/>
      </c>
      <c r="Q1484" s="125" t="str">
        <f>IF(b_BDVSA!Q1484&lt;&gt;"",ABS(b_BDVSA!Q1484),"")</f>
        <v/>
      </c>
      <c r="R1484" s="125" t="str">
        <f>IF(AND(b_BDVSA!Q1484&lt;&gt;"",b_BDVSA!Q1484&lt;&gt;0)=TRUE,IF(b_BDVSA!Q1484&gt;0,"D","A"),"")</f>
        <v/>
      </c>
      <c r="S1484" s="125" t="str">
        <f>IF(b_BDVSA!R1484&lt;&gt;"",ABS(b_BDVSA!R1484),"")</f>
        <v/>
      </c>
      <c r="T1484" s="125" t="str">
        <f>IF(AND(b_BDVSA!R1484&lt;&gt;"",b_BDVSA!R1484&lt;&gt;0)=TRUE,IF(b_BDVSA!R1484&gt;0,"D","A"),"")</f>
        <v/>
      </c>
      <c r="U1484" s="126" t="str">
        <f>IF(b_BDVSA!S1484&lt;&gt;"",ABS(b_BDVSA!S1484),"")</f>
        <v/>
      </c>
      <c r="V1484" s="125" t="str">
        <f>IF(b_BDVSA!V1484&lt;&gt;"",ABS(b_BDVSA!V1484),"")</f>
        <v/>
      </c>
      <c r="W1484" s="125" t="str">
        <f>IF(AND(b_BDVSA!V1484&lt;&gt;"",b_BDVSA!V1484&lt;&gt;0)=TRUE,IF(b_BDVSA!V1484&gt;0,"D","A"),"")</f>
        <v/>
      </c>
      <c r="X1484" s="125" t="str">
        <f>IF(b_BDVSA!W1484&lt;&gt;"",ABS(b_BDVSA!W1484),"")</f>
        <v/>
      </c>
      <c r="Y1484" s="125" t="str">
        <f>IF(AND(b_BDVSA!W1484&lt;&gt;"",b_BDVSA!W1484&lt;&gt;0)=TRUE,IF(b_BDVSA!W1484&gt;0,"D","A"),"")</f>
        <v/>
      </c>
      <c r="Z1484" s="126" t="str">
        <f>IF(b_BDVSA!X1484&lt;&gt;"",ABS(b_BDVSA!X1484),"")</f>
        <v/>
      </c>
    </row>
    <row r="1485" spans="1:26">
      <c r="A1485" s="117" t="str">
        <f>IF(dati_pdc!A1481&lt;&gt;"",IF(dati_pdc!D1481=1,RIGHT(dati_pdc!A1481,dati_pdc!E1481),dati_pdc!A1481),"")</f>
        <v/>
      </c>
      <c r="B1485" s="117" t="str">
        <f>IF(dati_pdc!B1481&lt;&gt;"",dati_pdc!B1481,"")</f>
        <v/>
      </c>
      <c r="C1485" s="117" t="str">
        <f>IF(dati_pdc!C1481&lt;&gt;"",dati_pdc!C1481,"")</f>
        <v/>
      </c>
      <c r="D1485" s="117" t="str">
        <f>IF(dati_pdc!D1481&lt;&gt;"",dati_pdc!D1481,"")</f>
        <v/>
      </c>
      <c r="E1485" s="125" t="str">
        <f>IF(b_BDVSA!F1485&lt;&gt;"",ABS(b_BDVSA!F1485),"")</f>
        <v/>
      </c>
      <c r="F1485" s="125" t="str">
        <f>IF(AND(b_BDVSA!F1485&lt;&gt;"",b_BDVSA!F1485&lt;&gt;0)=TRUE,IF(b_BDVSA!F1485&gt;0,"D","A"),"")</f>
        <v/>
      </c>
      <c r="G1485" s="125" t="str">
        <f>IF(b_BDVSA!G1485&lt;&gt;"",ABS(b_BDVSA!G1485),"")</f>
        <v/>
      </c>
      <c r="H1485" s="125" t="str">
        <f>IF(AND(b_BDVSA!G1485&lt;&gt;"",b_BDVSA!G1485&lt;&gt;0)=TRUE,IF(b_BDVSA!G1485&gt;0,"D","A"),"")</f>
        <v/>
      </c>
      <c r="I1485" s="125" t="str">
        <f>IF(b_BDVSA!H1485&lt;&gt;"",ABS(b_BDVSA!H1485),"")</f>
        <v/>
      </c>
      <c r="J1485" s="125" t="str">
        <f>IF(AND(b_BDVSA!H1485&lt;&gt;"",b_BDVSA!H1485&lt;&gt;0)=TRUE,IF(b_BDVSA!H1485&gt;0,"D","A"),"")</f>
        <v/>
      </c>
      <c r="K1485" s="126" t="str">
        <f>IF(b_BDVSA!I1485&lt;&gt;"",ABS(b_BDVSA!I1485),"")</f>
        <v/>
      </c>
      <c r="L1485" s="125" t="str">
        <f>IF(b_BDVSA!L1485&lt;&gt;"",ABS(b_BDVSA!L1485),"")</f>
        <v/>
      </c>
      <c r="M1485" s="125" t="str">
        <f>IF(AND(b_BDVSA!L1485&lt;&gt;"",b_BDVSA!L1485&lt;&gt;0)=TRUE,IF(b_BDVSA!L1485&gt;0,"D","A"),"")</f>
        <v/>
      </c>
      <c r="N1485" s="125" t="str">
        <f>IF(b_BDVSA!M1485&lt;&gt;"",ABS(b_BDVSA!M1485),"")</f>
        <v/>
      </c>
      <c r="O1485" s="125" t="str">
        <f>IF(AND(b_BDVSA!M1485&lt;&gt;"",b_BDVSA!M1485&lt;&gt;0)=TRUE,IF(b_BDVSA!M1485&gt;0,"D","A"),"")</f>
        <v/>
      </c>
      <c r="P1485" s="126" t="str">
        <f>IF(b_BDVSA!N1485&lt;&gt;"",ABS(b_BDVSA!N1485),"")</f>
        <v/>
      </c>
      <c r="Q1485" s="125" t="str">
        <f>IF(b_BDVSA!Q1485&lt;&gt;"",ABS(b_BDVSA!Q1485),"")</f>
        <v/>
      </c>
      <c r="R1485" s="125" t="str">
        <f>IF(AND(b_BDVSA!Q1485&lt;&gt;"",b_BDVSA!Q1485&lt;&gt;0)=TRUE,IF(b_BDVSA!Q1485&gt;0,"D","A"),"")</f>
        <v/>
      </c>
      <c r="S1485" s="125" t="str">
        <f>IF(b_BDVSA!R1485&lt;&gt;"",ABS(b_BDVSA!R1485),"")</f>
        <v/>
      </c>
      <c r="T1485" s="125" t="str">
        <f>IF(AND(b_BDVSA!R1485&lt;&gt;"",b_BDVSA!R1485&lt;&gt;0)=TRUE,IF(b_BDVSA!R1485&gt;0,"D","A"),"")</f>
        <v/>
      </c>
      <c r="U1485" s="126" t="str">
        <f>IF(b_BDVSA!S1485&lt;&gt;"",ABS(b_BDVSA!S1485),"")</f>
        <v/>
      </c>
      <c r="V1485" s="125" t="str">
        <f>IF(b_BDVSA!V1485&lt;&gt;"",ABS(b_BDVSA!V1485),"")</f>
        <v/>
      </c>
      <c r="W1485" s="125" t="str">
        <f>IF(AND(b_BDVSA!V1485&lt;&gt;"",b_BDVSA!V1485&lt;&gt;0)=TRUE,IF(b_BDVSA!V1485&gt;0,"D","A"),"")</f>
        <v/>
      </c>
      <c r="X1485" s="125" t="str">
        <f>IF(b_BDVSA!W1485&lt;&gt;"",ABS(b_BDVSA!W1485),"")</f>
        <v/>
      </c>
      <c r="Y1485" s="125" t="str">
        <f>IF(AND(b_BDVSA!W1485&lt;&gt;"",b_BDVSA!W1485&lt;&gt;0)=TRUE,IF(b_BDVSA!W1485&gt;0,"D","A"),"")</f>
        <v/>
      </c>
      <c r="Z1485" s="126" t="str">
        <f>IF(b_BDVSA!X1485&lt;&gt;"",ABS(b_BDVSA!X1485),"")</f>
        <v/>
      </c>
    </row>
    <row r="1486" spans="1:26">
      <c r="A1486" s="117" t="str">
        <f>IF(dati_pdc!A1482&lt;&gt;"",IF(dati_pdc!D1482=1,RIGHT(dati_pdc!A1482,dati_pdc!E1482),dati_pdc!A1482),"")</f>
        <v/>
      </c>
      <c r="B1486" s="117" t="str">
        <f>IF(dati_pdc!B1482&lt;&gt;"",dati_pdc!B1482,"")</f>
        <v/>
      </c>
      <c r="C1486" s="117" t="str">
        <f>IF(dati_pdc!C1482&lt;&gt;"",dati_pdc!C1482,"")</f>
        <v/>
      </c>
      <c r="D1486" s="117" t="str">
        <f>IF(dati_pdc!D1482&lt;&gt;"",dati_pdc!D1482,"")</f>
        <v/>
      </c>
      <c r="E1486" s="125" t="str">
        <f>IF(b_BDVSA!F1486&lt;&gt;"",ABS(b_BDVSA!F1486),"")</f>
        <v/>
      </c>
      <c r="F1486" s="125" t="str">
        <f>IF(AND(b_BDVSA!F1486&lt;&gt;"",b_BDVSA!F1486&lt;&gt;0)=TRUE,IF(b_BDVSA!F1486&gt;0,"D","A"),"")</f>
        <v/>
      </c>
      <c r="G1486" s="125" t="str">
        <f>IF(b_BDVSA!G1486&lt;&gt;"",ABS(b_BDVSA!G1486),"")</f>
        <v/>
      </c>
      <c r="H1486" s="125" t="str">
        <f>IF(AND(b_BDVSA!G1486&lt;&gt;"",b_BDVSA!G1486&lt;&gt;0)=TRUE,IF(b_BDVSA!G1486&gt;0,"D","A"),"")</f>
        <v/>
      </c>
      <c r="I1486" s="125" t="str">
        <f>IF(b_BDVSA!H1486&lt;&gt;"",ABS(b_BDVSA!H1486),"")</f>
        <v/>
      </c>
      <c r="J1486" s="125" t="str">
        <f>IF(AND(b_BDVSA!H1486&lt;&gt;"",b_BDVSA!H1486&lt;&gt;0)=TRUE,IF(b_BDVSA!H1486&gt;0,"D","A"),"")</f>
        <v/>
      </c>
      <c r="K1486" s="126" t="str">
        <f>IF(b_BDVSA!I1486&lt;&gt;"",ABS(b_BDVSA!I1486),"")</f>
        <v/>
      </c>
      <c r="L1486" s="125" t="str">
        <f>IF(b_BDVSA!L1486&lt;&gt;"",ABS(b_BDVSA!L1486),"")</f>
        <v/>
      </c>
      <c r="M1486" s="125" t="str">
        <f>IF(AND(b_BDVSA!L1486&lt;&gt;"",b_BDVSA!L1486&lt;&gt;0)=TRUE,IF(b_BDVSA!L1486&gt;0,"D","A"),"")</f>
        <v/>
      </c>
      <c r="N1486" s="125" t="str">
        <f>IF(b_BDVSA!M1486&lt;&gt;"",ABS(b_BDVSA!M1486),"")</f>
        <v/>
      </c>
      <c r="O1486" s="125" t="str">
        <f>IF(AND(b_BDVSA!M1486&lt;&gt;"",b_BDVSA!M1486&lt;&gt;0)=TRUE,IF(b_BDVSA!M1486&gt;0,"D","A"),"")</f>
        <v/>
      </c>
      <c r="P1486" s="126" t="str">
        <f>IF(b_BDVSA!N1486&lt;&gt;"",ABS(b_BDVSA!N1486),"")</f>
        <v/>
      </c>
      <c r="Q1486" s="125" t="str">
        <f>IF(b_BDVSA!Q1486&lt;&gt;"",ABS(b_BDVSA!Q1486),"")</f>
        <v/>
      </c>
      <c r="R1486" s="125" t="str">
        <f>IF(AND(b_BDVSA!Q1486&lt;&gt;"",b_BDVSA!Q1486&lt;&gt;0)=TRUE,IF(b_BDVSA!Q1486&gt;0,"D","A"),"")</f>
        <v/>
      </c>
      <c r="S1486" s="125" t="str">
        <f>IF(b_BDVSA!R1486&lt;&gt;"",ABS(b_BDVSA!R1486),"")</f>
        <v/>
      </c>
      <c r="T1486" s="125" t="str">
        <f>IF(AND(b_BDVSA!R1486&lt;&gt;"",b_BDVSA!R1486&lt;&gt;0)=TRUE,IF(b_BDVSA!R1486&gt;0,"D","A"),"")</f>
        <v/>
      </c>
      <c r="U1486" s="126" t="str">
        <f>IF(b_BDVSA!S1486&lt;&gt;"",ABS(b_BDVSA!S1486),"")</f>
        <v/>
      </c>
      <c r="V1486" s="125" t="str">
        <f>IF(b_BDVSA!V1486&lt;&gt;"",ABS(b_BDVSA!V1486),"")</f>
        <v/>
      </c>
      <c r="W1486" s="125" t="str">
        <f>IF(AND(b_BDVSA!V1486&lt;&gt;"",b_BDVSA!V1486&lt;&gt;0)=TRUE,IF(b_BDVSA!V1486&gt;0,"D","A"),"")</f>
        <v/>
      </c>
      <c r="X1486" s="125" t="str">
        <f>IF(b_BDVSA!W1486&lt;&gt;"",ABS(b_BDVSA!W1486),"")</f>
        <v/>
      </c>
      <c r="Y1486" s="125" t="str">
        <f>IF(AND(b_BDVSA!W1486&lt;&gt;"",b_BDVSA!W1486&lt;&gt;0)=TRUE,IF(b_BDVSA!W1486&gt;0,"D","A"),"")</f>
        <v/>
      </c>
      <c r="Z1486" s="126" t="str">
        <f>IF(b_BDVSA!X1486&lt;&gt;"",ABS(b_BDVSA!X1486),"")</f>
        <v/>
      </c>
    </row>
    <row r="1487" spans="1:26">
      <c r="A1487" s="117" t="str">
        <f>IF(dati_pdc!A1483&lt;&gt;"",IF(dati_pdc!D1483=1,RIGHT(dati_pdc!A1483,dati_pdc!E1483),dati_pdc!A1483),"")</f>
        <v/>
      </c>
      <c r="B1487" s="117" t="str">
        <f>IF(dati_pdc!B1483&lt;&gt;"",dati_pdc!B1483,"")</f>
        <v/>
      </c>
      <c r="C1487" s="117" t="str">
        <f>IF(dati_pdc!C1483&lt;&gt;"",dati_pdc!C1483,"")</f>
        <v/>
      </c>
      <c r="D1487" s="117" t="str">
        <f>IF(dati_pdc!D1483&lt;&gt;"",dati_pdc!D1483,"")</f>
        <v/>
      </c>
      <c r="E1487" s="125" t="str">
        <f>IF(b_BDVSA!F1487&lt;&gt;"",ABS(b_BDVSA!F1487),"")</f>
        <v/>
      </c>
      <c r="F1487" s="125" t="str">
        <f>IF(AND(b_BDVSA!F1487&lt;&gt;"",b_BDVSA!F1487&lt;&gt;0)=TRUE,IF(b_BDVSA!F1487&gt;0,"D","A"),"")</f>
        <v/>
      </c>
      <c r="G1487" s="125" t="str">
        <f>IF(b_BDVSA!G1487&lt;&gt;"",ABS(b_BDVSA!G1487),"")</f>
        <v/>
      </c>
      <c r="H1487" s="125" t="str">
        <f>IF(AND(b_BDVSA!G1487&lt;&gt;"",b_BDVSA!G1487&lt;&gt;0)=TRUE,IF(b_BDVSA!G1487&gt;0,"D","A"),"")</f>
        <v/>
      </c>
      <c r="I1487" s="125" t="str">
        <f>IF(b_BDVSA!H1487&lt;&gt;"",ABS(b_BDVSA!H1487),"")</f>
        <v/>
      </c>
      <c r="J1487" s="125" t="str">
        <f>IF(AND(b_BDVSA!H1487&lt;&gt;"",b_BDVSA!H1487&lt;&gt;0)=TRUE,IF(b_BDVSA!H1487&gt;0,"D","A"),"")</f>
        <v/>
      </c>
      <c r="K1487" s="126" t="str">
        <f>IF(b_BDVSA!I1487&lt;&gt;"",ABS(b_BDVSA!I1487),"")</f>
        <v/>
      </c>
      <c r="L1487" s="125" t="str">
        <f>IF(b_BDVSA!L1487&lt;&gt;"",ABS(b_BDVSA!L1487),"")</f>
        <v/>
      </c>
      <c r="M1487" s="125" t="str">
        <f>IF(AND(b_BDVSA!L1487&lt;&gt;"",b_BDVSA!L1487&lt;&gt;0)=TRUE,IF(b_BDVSA!L1487&gt;0,"D","A"),"")</f>
        <v/>
      </c>
      <c r="N1487" s="125" t="str">
        <f>IF(b_BDVSA!M1487&lt;&gt;"",ABS(b_BDVSA!M1487),"")</f>
        <v/>
      </c>
      <c r="O1487" s="125" t="str">
        <f>IF(AND(b_BDVSA!M1487&lt;&gt;"",b_BDVSA!M1487&lt;&gt;0)=TRUE,IF(b_BDVSA!M1487&gt;0,"D","A"),"")</f>
        <v/>
      </c>
      <c r="P1487" s="126" t="str">
        <f>IF(b_BDVSA!N1487&lt;&gt;"",ABS(b_BDVSA!N1487),"")</f>
        <v/>
      </c>
      <c r="Q1487" s="125" t="str">
        <f>IF(b_BDVSA!Q1487&lt;&gt;"",ABS(b_BDVSA!Q1487),"")</f>
        <v/>
      </c>
      <c r="R1487" s="125" t="str">
        <f>IF(AND(b_BDVSA!Q1487&lt;&gt;"",b_BDVSA!Q1487&lt;&gt;0)=TRUE,IF(b_BDVSA!Q1487&gt;0,"D","A"),"")</f>
        <v/>
      </c>
      <c r="S1487" s="125" t="str">
        <f>IF(b_BDVSA!R1487&lt;&gt;"",ABS(b_BDVSA!R1487),"")</f>
        <v/>
      </c>
      <c r="T1487" s="125" t="str">
        <f>IF(AND(b_BDVSA!R1487&lt;&gt;"",b_BDVSA!R1487&lt;&gt;0)=TRUE,IF(b_BDVSA!R1487&gt;0,"D","A"),"")</f>
        <v/>
      </c>
      <c r="U1487" s="126" t="str">
        <f>IF(b_BDVSA!S1487&lt;&gt;"",ABS(b_BDVSA!S1487),"")</f>
        <v/>
      </c>
      <c r="V1487" s="125" t="str">
        <f>IF(b_BDVSA!V1487&lt;&gt;"",ABS(b_BDVSA!V1487),"")</f>
        <v/>
      </c>
      <c r="W1487" s="125" t="str">
        <f>IF(AND(b_BDVSA!V1487&lt;&gt;"",b_BDVSA!V1487&lt;&gt;0)=TRUE,IF(b_BDVSA!V1487&gt;0,"D","A"),"")</f>
        <v/>
      </c>
      <c r="X1487" s="125" t="str">
        <f>IF(b_BDVSA!W1487&lt;&gt;"",ABS(b_BDVSA!W1487),"")</f>
        <v/>
      </c>
      <c r="Y1487" s="125" t="str">
        <f>IF(AND(b_BDVSA!W1487&lt;&gt;"",b_BDVSA!W1487&lt;&gt;0)=TRUE,IF(b_BDVSA!W1487&gt;0,"D","A"),"")</f>
        <v/>
      </c>
      <c r="Z1487" s="126" t="str">
        <f>IF(b_BDVSA!X1487&lt;&gt;"",ABS(b_BDVSA!X1487),"")</f>
        <v/>
      </c>
    </row>
    <row r="1488" spans="1:26">
      <c r="A1488" s="117" t="str">
        <f>IF(dati_pdc!A1484&lt;&gt;"",IF(dati_pdc!D1484=1,RIGHT(dati_pdc!A1484,dati_pdc!E1484),dati_pdc!A1484),"")</f>
        <v/>
      </c>
      <c r="B1488" s="117" t="str">
        <f>IF(dati_pdc!B1484&lt;&gt;"",dati_pdc!B1484,"")</f>
        <v/>
      </c>
      <c r="C1488" s="117" t="str">
        <f>IF(dati_pdc!C1484&lt;&gt;"",dati_pdc!C1484,"")</f>
        <v/>
      </c>
      <c r="D1488" s="117" t="str">
        <f>IF(dati_pdc!D1484&lt;&gt;"",dati_pdc!D1484,"")</f>
        <v/>
      </c>
      <c r="E1488" s="125" t="str">
        <f>IF(b_BDVSA!F1488&lt;&gt;"",ABS(b_BDVSA!F1488),"")</f>
        <v/>
      </c>
      <c r="F1488" s="125" t="str">
        <f>IF(AND(b_BDVSA!F1488&lt;&gt;"",b_BDVSA!F1488&lt;&gt;0)=TRUE,IF(b_BDVSA!F1488&gt;0,"D","A"),"")</f>
        <v/>
      </c>
      <c r="G1488" s="125" t="str">
        <f>IF(b_BDVSA!G1488&lt;&gt;"",ABS(b_BDVSA!G1488),"")</f>
        <v/>
      </c>
      <c r="H1488" s="125" t="str">
        <f>IF(AND(b_BDVSA!G1488&lt;&gt;"",b_BDVSA!G1488&lt;&gt;0)=TRUE,IF(b_BDVSA!G1488&gt;0,"D","A"),"")</f>
        <v/>
      </c>
      <c r="I1488" s="125" t="str">
        <f>IF(b_BDVSA!H1488&lt;&gt;"",ABS(b_BDVSA!H1488),"")</f>
        <v/>
      </c>
      <c r="J1488" s="125" t="str">
        <f>IF(AND(b_BDVSA!H1488&lt;&gt;"",b_BDVSA!H1488&lt;&gt;0)=TRUE,IF(b_BDVSA!H1488&gt;0,"D","A"),"")</f>
        <v/>
      </c>
      <c r="K1488" s="126" t="str">
        <f>IF(b_BDVSA!I1488&lt;&gt;"",ABS(b_BDVSA!I1488),"")</f>
        <v/>
      </c>
      <c r="L1488" s="125" t="str">
        <f>IF(b_BDVSA!L1488&lt;&gt;"",ABS(b_BDVSA!L1488),"")</f>
        <v/>
      </c>
      <c r="M1488" s="125" t="str">
        <f>IF(AND(b_BDVSA!L1488&lt;&gt;"",b_BDVSA!L1488&lt;&gt;0)=TRUE,IF(b_BDVSA!L1488&gt;0,"D","A"),"")</f>
        <v/>
      </c>
      <c r="N1488" s="125" t="str">
        <f>IF(b_BDVSA!M1488&lt;&gt;"",ABS(b_BDVSA!M1488),"")</f>
        <v/>
      </c>
      <c r="O1488" s="125" t="str">
        <f>IF(AND(b_BDVSA!M1488&lt;&gt;"",b_BDVSA!M1488&lt;&gt;0)=TRUE,IF(b_BDVSA!M1488&gt;0,"D","A"),"")</f>
        <v/>
      </c>
      <c r="P1488" s="126" t="str">
        <f>IF(b_BDVSA!N1488&lt;&gt;"",ABS(b_BDVSA!N1488),"")</f>
        <v/>
      </c>
      <c r="Q1488" s="125" t="str">
        <f>IF(b_BDVSA!Q1488&lt;&gt;"",ABS(b_BDVSA!Q1488),"")</f>
        <v/>
      </c>
      <c r="R1488" s="125" t="str">
        <f>IF(AND(b_BDVSA!Q1488&lt;&gt;"",b_BDVSA!Q1488&lt;&gt;0)=TRUE,IF(b_BDVSA!Q1488&gt;0,"D","A"),"")</f>
        <v/>
      </c>
      <c r="S1488" s="125" t="str">
        <f>IF(b_BDVSA!R1488&lt;&gt;"",ABS(b_BDVSA!R1488),"")</f>
        <v/>
      </c>
      <c r="T1488" s="125" t="str">
        <f>IF(AND(b_BDVSA!R1488&lt;&gt;"",b_BDVSA!R1488&lt;&gt;0)=TRUE,IF(b_BDVSA!R1488&gt;0,"D","A"),"")</f>
        <v/>
      </c>
      <c r="U1488" s="126" t="str">
        <f>IF(b_BDVSA!S1488&lt;&gt;"",ABS(b_BDVSA!S1488),"")</f>
        <v/>
      </c>
      <c r="V1488" s="125" t="str">
        <f>IF(b_BDVSA!V1488&lt;&gt;"",ABS(b_BDVSA!V1488),"")</f>
        <v/>
      </c>
      <c r="W1488" s="125" t="str">
        <f>IF(AND(b_BDVSA!V1488&lt;&gt;"",b_BDVSA!V1488&lt;&gt;0)=TRUE,IF(b_BDVSA!V1488&gt;0,"D","A"),"")</f>
        <v/>
      </c>
      <c r="X1488" s="125" t="str">
        <f>IF(b_BDVSA!W1488&lt;&gt;"",ABS(b_BDVSA!W1488),"")</f>
        <v/>
      </c>
      <c r="Y1488" s="125" t="str">
        <f>IF(AND(b_BDVSA!W1488&lt;&gt;"",b_BDVSA!W1488&lt;&gt;0)=TRUE,IF(b_BDVSA!W1488&gt;0,"D","A"),"")</f>
        <v/>
      </c>
      <c r="Z1488" s="126" t="str">
        <f>IF(b_BDVSA!X1488&lt;&gt;"",ABS(b_BDVSA!X1488),"")</f>
        <v/>
      </c>
    </row>
    <row r="1489" spans="1:26">
      <c r="A1489" s="117" t="str">
        <f>IF(dati_pdc!A1485&lt;&gt;"",IF(dati_pdc!D1485=1,RIGHT(dati_pdc!A1485,dati_pdc!E1485),dati_pdc!A1485),"")</f>
        <v/>
      </c>
      <c r="B1489" s="117" t="str">
        <f>IF(dati_pdc!B1485&lt;&gt;"",dati_pdc!B1485,"")</f>
        <v/>
      </c>
      <c r="C1489" s="117" t="str">
        <f>IF(dati_pdc!C1485&lt;&gt;"",dati_pdc!C1485,"")</f>
        <v/>
      </c>
      <c r="D1489" s="117" t="str">
        <f>IF(dati_pdc!D1485&lt;&gt;"",dati_pdc!D1485,"")</f>
        <v/>
      </c>
      <c r="E1489" s="125" t="str">
        <f>IF(b_BDVSA!F1489&lt;&gt;"",ABS(b_BDVSA!F1489),"")</f>
        <v/>
      </c>
      <c r="F1489" s="125" t="str">
        <f>IF(AND(b_BDVSA!F1489&lt;&gt;"",b_BDVSA!F1489&lt;&gt;0)=TRUE,IF(b_BDVSA!F1489&gt;0,"D","A"),"")</f>
        <v/>
      </c>
      <c r="G1489" s="125" t="str">
        <f>IF(b_BDVSA!G1489&lt;&gt;"",ABS(b_BDVSA!G1489),"")</f>
        <v/>
      </c>
      <c r="H1489" s="125" t="str">
        <f>IF(AND(b_BDVSA!G1489&lt;&gt;"",b_BDVSA!G1489&lt;&gt;0)=TRUE,IF(b_BDVSA!G1489&gt;0,"D","A"),"")</f>
        <v/>
      </c>
      <c r="I1489" s="125" t="str">
        <f>IF(b_BDVSA!H1489&lt;&gt;"",ABS(b_BDVSA!H1489),"")</f>
        <v/>
      </c>
      <c r="J1489" s="125" t="str">
        <f>IF(AND(b_BDVSA!H1489&lt;&gt;"",b_BDVSA!H1489&lt;&gt;0)=TRUE,IF(b_BDVSA!H1489&gt;0,"D","A"),"")</f>
        <v/>
      </c>
      <c r="K1489" s="126" t="str">
        <f>IF(b_BDVSA!I1489&lt;&gt;"",ABS(b_BDVSA!I1489),"")</f>
        <v/>
      </c>
      <c r="L1489" s="125" t="str">
        <f>IF(b_BDVSA!L1489&lt;&gt;"",ABS(b_BDVSA!L1489),"")</f>
        <v/>
      </c>
      <c r="M1489" s="125" t="str">
        <f>IF(AND(b_BDVSA!L1489&lt;&gt;"",b_BDVSA!L1489&lt;&gt;0)=TRUE,IF(b_BDVSA!L1489&gt;0,"D","A"),"")</f>
        <v/>
      </c>
      <c r="N1489" s="125" t="str">
        <f>IF(b_BDVSA!M1489&lt;&gt;"",ABS(b_BDVSA!M1489),"")</f>
        <v/>
      </c>
      <c r="O1489" s="125" t="str">
        <f>IF(AND(b_BDVSA!M1489&lt;&gt;"",b_BDVSA!M1489&lt;&gt;0)=TRUE,IF(b_BDVSA!M1489&gt;0,"D","A"),"")</f>
        <v/>
      </c>
      <c r="P1489" s="126" t="str">
        <f>IF(b_BDVSA!N1489&lt;&gt;"",ABS(b_BDVSA!N1489),"")</f>
        <v/>
      </c>
      <c r="Q1489" s="125" t="str">
        <f>IF(b_BDVSA!Q1489&lt;&gt;"",ABS(b_BDVSA!Q1489),"")</f>
        <v/>
      </c>
      <c r="R1489" s="125" t="str">
        <f>IF(AND(b_BDVSA!Q1489&lt;&gt;"",b_BDVSA!Q1489&lt;&gt;0)=TRUE,IF(b_BDVSA!Q1489&gt;0,"D","A"),"")</f>
        <v/>
      </c>
      <c r="S1489" s="125" t="str">
        <f>IF(b_BDVSA!R1489&lt;&gt;"",ABS(b_BDVSA!R1489),"")</f>
        <v/>
      </c>
      <c r="T1489" s="125" t="str">
        <f>IF(AND(b_BDVSA!R1489&lt;&gt;"",b_BDVSA!R1489&lt;&gt;0)=TRUE,IF(b_BDVSA!R1489&gt;0,"D","A"),"")</f>
        <v/>
      </c>
      <c r="U1489" s="126" t="str">
        <f>IF(b_BDVSA!S1489&lt;&gt;"",ABS(b_BDVSA!S1489),"")</f>
        <v/>
      </c>
      <c r="V1489" s="125" t="str">
        <f>IF(b_BDVSA!V1489&lt;&gt;"",ABS(b_BDVSA!V1489),"")</f>
        <v/>
      </c>
      <c r="W1489" s="125" t="str">
        <f>IF(AND(b_BDVSA!V1489&lt;&gt;"",b_BDVSA!V1489&lt;&gt;0)=TRUE,IF(b_BDVSA!V1489&gt;0,"D","A"),"")</f>
        <v/>
      </c>
      <c r="X1489" s="125" t="str">
        <f>IF(b_BDVSA!W1489&lt;&gt;"",ABS(b_BDVSA!W1489),"")</f>
        <v/>
      </c>
      <c r="Y1489" s="125" t="str">
        <f>IF(AND(b_BDVSA!W1489&lt;&gt;"",b_BDVSA!W1489&lt;&gt;0)=TRUE,IF(b_BDVSA!W1489&gt;0,"D","A"),"")</f>
        <v/>
      </c>
      <c r="Z1489" s="126" t="str">
        <f>IF(b_BDVSA!X1489&lt;&gt;"",ABS(b_BDVSA!X1489),"")</f>
        <v/>
      </c>
    </row>
    <row r="1490" spans="1:26">
      <c r="A1490" s="117" t="str">
        <f>IF(dati_pdc!A1486&lt;&gt;"",IF(dati_pdc!D1486=1,RIGHT(dati_pdc!A1486,dati_pdc!E1486),dati_pdc!A1486),"")</f>
        <v/>
      </c>
      <c r="B1490" s="117" t="str">
        <f>IF(dati_pdc!B1486&lt;&gt;"",dati_pdc!B1486,"")</f>
        <v/>
      </c>
      <c r="C1490" s="117" t="str">
        <f>IF(dati_pdc!C1486&lt;&gt;"",dati_pdc!C1486,"")</f>
        <v/>
      </c>
      <c r="D1490" s="117" t="str">
        <f>IF(dati_pdc!D1486&lt;&gt;"",dati_pdc!D1486,"")</f>
        <v/>
      </c>
      <c r="E1490" s="125" t="str">
        <f>IF(b_BDVSA!F1490&lt;&gt;"",ABS(b_BDVSA!F1490),"")</f>
        <v/>
      </c>
      <c r="F1490" s="125" t="str">
        <f>IF(AND(b_BDVSA!F1490&lt;&gt;"",b_BDVSA!F1490&lt;&gt;0)=TRUE,IF(b_BDVSA!F1490&gt;0,"D","A"),"")</f>
        <v/>
      </c>
      <c r="G1490" s="125" t="str">
        <f>IF(b_BDVSA!G1490&lt;&gt;"",ABS(b_BDVSA!G1490),"")</f>
        <v/>
      </c>
      <c r="H1490" s="125" t="str">
        <f>IF(AND(b_BDVSA!G1490&lt;&gt;"",b_BDVSA!G1490&lt;&gt;0)=TRUE,IF(b_BDVSA!G1490&gt;0,"D","A"),"")</f>
        <v/>
      </c>
      <c r="I1490" s="125" t="str">
        <f>IF(b_BDVSA!H1490&lt;&gt;"",ABS(b_BDVSA!H1490),"")</f>
        <v/>
      </c>
      <c r="J1490" s="125" t="str">
        <f>IF(AND(b_BDVSA!H1490&lt;&gt;"",b_BDVSA!H1490&lt;&gt;0)=TRUE,IF(b_BDVSA!H1490&gt;0,"D","A"),"")</f>
        <v/>
      </c>
      <c r="K1490" s="126" t="str">
        <f>IF(b_BDVSA!I1490&lt;&gt;"",ABS(b_BDVSA!I1490),"")</f>
        <v/>
      </c>
      <c r="L1490" s="125" t="str">
        <f>IF(b_BDVSA!L1490&lt;&gt;"",ABS(b_BDVSA!L1490),"")</f>
        <v/>
      </c>
      <c r="M1490" s="125" t="str">
        <f>IF(AND(b_BDVSA!L1490&lt;&gt;"",b_BDVSA!L1490&lt;&gt;0)=TRUE,IF(b_BDVSA!L1490&gt;0,"D","A"),"")</f>
        <v/>
      </c>
      <c r="N1490" s="125" t="str">
        <f>IF(b_BDVSA!M1490&lt;&gt;"",ABS(b_BDVSA!M1490),"")</f>
        <v/>
      </c>
      <c r="O1490" s="125" t="str">
        <f>IF(AND(b_BDVSA!M1490&lt;&gt;"",b_BDVSA!M1490&lt;&gt;0)=TRUE,IF(b_BDVSA!M1490&gt;0,"D","A"),"")</f>
        <v/>
      </c>
      <c r="P1490" s="126" t="str">
        <f>IF(b_BDVSA!N1490&lt;&gt;"",ABS(b_BDVSA!N1490),"")</f>
        <v/>
      </c>
      <c r="Q1490" s="125" t="str">
        <f>IF(b_BDVSA!Q1490&lt;&gt;"",ABS(b_BDVSA!Q1490),"")</f>
        <v/>
      </c>
      <c r="R1490" s="125" t="str">
        <f>IF(AND(b_BDVSA!Q1490&lt;&gt;"",b_BDVSA!Q1490&lt;&gt;0)=TRUE,IF(b_BDVSA!Q1490&gt;0,"D","A"),"")</f>
        <v/>
      </c>
      <c r="S1490" s="125" t="str">
        <f>IF(b_BDVSA!R1490&lt;&gt;"",ABS(b_BDVSA!R1490),"")</f>
        <v/>
      </c>
      <c r="T1490" s="125" t="str">
        <f>IF(AND(b_BDVSA!R1490&lt;&gt;"",b_BDVSA!R1490&lt;&gt;0)=TRUE,IF(b_BDVSA!R1490&gt;0,"D","A"),"")</f>
        <v/>
      </c>
      <c r="U1490" s="126" t="str">
        <f>IF(b_BDVSA!S1490&lt;&gt;"",ABS(b_BDVSA!S1490),"")</f>
        <v/>
      </c>
      <c r="V1490" s="125" t="str">
        <f>IF(b_BDVSA!V1490&lt;&gt;"",ABS(b_BDVSA!V1490),"")</f>
        <v/>
      </c>
      <c r="W1490" s="125" t="str">
        <f>IF(AND(b_BDVSA!V1490&lt;&gt;"",b_BDVSA!V1490&lt;&gt;0)=TRUE,IF(b_BDVSA!V1490&gt;0,"D","A"),"")</f>
        <v/>
      </c>
      <c r="X1490" s="125" t="str">
        <f>IF(b_BDVSA!W1490&lt;&gt;"",ABS(b_BDVSA!W1490),"")</f>
        <v/>
      </c>
      <c r="Y1490" s="125" t="str">
        <f>IF(AND(b_BDVSA!W1490&lt;&gt;"",b_BDVSA!W1490&lt;&gt;0)=TRUE,IF(b_BDVSA!W1490&gt;0,"D","A"),"")</f>
        <v/>
      </c>
      <c r="Z1490" s="126" t="str">
        <f>IF(b_BDVSA!X1490&lt;&gt;"",ABS(b_BDVSA!X1490),"")</f>
        <v/>
      </c>
    </row>
    <row r="1491" spans="1:26">
      <c r="A1491" s="117" t="str">
        <f>IF(dati_pdc!A1487&lt;&gt;"",IF(dati_pdc!D1487=1,RIGHT(dati_pdc!A1487,dati_pdc!E1487),dati_pdc!A1487),"")</f>
        <v/>
      </c>
      <c r="B1491" s="117" t="str">
        <f>IF(dati_pdc!B1487&lt;&gt;"",dati_pdc!B1487,"")</f>
        <v/>
      </c>
      <c r="C1491" s="117" t="str">
        <f>IF(dati_pdc!C1487&lt;&gt;"",dati_pdc!C1487,"")</f>
        <v/>
      </c>
      <c r="D1491" s="117" t="str">
        <f>IF(dati_pdc!D1487&lt;&gt;"",dati_pdc!D1487,"")</f>
        <v/>
      </c>
      <c r="E1491" s="125" t="str">
        <f>IF(b_BDVSA!F1491&lt;&gt;"",ABS(b_BDVSA!F1491),"")</f>
        <v/>
      </c>
      <c r="F1491" s="125" t="str">
        <f>IF(AND(b_BDVSA!F1491&lt;&gt;"",b_BDVSA!F1491&lt;&gt;0)=TRUE,IF(b_BDVSA!F1491&gt;0,"D","A"),"")</f>
        <v/>
      </c>
      <c r="G1491" s="125" t="str">
        <f>IF(b_BDVSA!G1491&lt;&gt;"",ABS(b_BDVSA!G1491),"")</f>
        <v/>
      </c>
      <c r="H1491" s="125" t="str">
        <f>IF(AND(b_BDVSA!G1491&lt;&gt;"",b_BDVSA!G1491&lt;&gt;0)=TRUE,IF(b_BDVSA!G1491&gt;0,"D","A"),"")</f>
        <v/>
      </c>
      <c r="I1491" s="125" t="str">
        <f>IF(b_BDVSA!H1491&lt;&gt;"",ABS(b_BDVSA!H1491),"")</f>
        <v/>
      </c>
      <c r="J1491" s="125" t="str">
        <f>IF(AND(b_BDVSA!H1491&lt;&gt;"",b_BDVSA!H1491&lt;&gt;0)=TRUE,IF(b_BDVSA!H1491&gt;0,"D","A"),"")</f>
        <v/>
      </c>
      <c r="K1491" s="126" t="str">
        <f>IF(b_BDVSA!I1491&lt;&gt;"",ABS(b_BDVSA!I1491),"")</f>
        <v/>
      </c>
      <c r="L1491" s="125" t="str">
        <f>IF(b_BDVSA!L1491&lt;&gt;"",ABS(b_BDVSA!L1491),"")</f>
        <v/>
      </c>
      <c r="M1491" s="125" t="str">
        <f>IF(AND(b_BDVSA!L1491&lt;&gt;"",b_BDVSA!L1491&lt;&gt;0)=TRUE,IF(b_BDVSA!L1491&gt;0,"D","A"),"")</f>
        <v/>
      </c>
      <c r="N1491" s="125" t="str">
        <f>IF(b_BDVSA!M1491&lt;&gt;"",ABS(b_BDVSA!M1491),"")</f>
        <v/>
      </c>
      <c r="O1491" s="125" t="str">
        <f>IF(AND(b_BDVSA!M1491&lt;&gt;"",b_BDVSA!M1491&lt;&gt;0)=TRUE,IF(b_BDVSA!M1491&gt;0,"D","A"),"")</f>
        <v/>
      </c>
      <c r="P1491" s="126" t="str">
        <f>IF(b_BDVSA!N1491&lt;&gt;"",ABS(b_BDVSA!N1491),"")</f>
        <v/>
      </c>
      <c r="Q1491" s="125" t="str">
        <f>IF(b_BDVSA!Q1491&lt;&gt;"",ABS(b_BDVSA!Q1491),"")</f>
        <v/>
      </c>
      <c r="R1491" s="125" t="str">
        <f>IF(AND(b_BDVSA!Q1491&lt;&gt;"",b_BDVSA!Q1491&lt;&gt;0)=TRUE,IF(b_BDVSA!Q1491&gt;0,"D","A"),"")</f>
        <v/>
      </c>
      <c r="S1491" s="125" t="str">
        <f>IF(b_BDVSA!R1491&lt;&gt;"",ABS(b_BDVSA!R1491),"")</f>
        <v/>
      </c>
      <c r="T1491" s="125" t="str">
        <f>IF(AND(b_BDVSA!R1491&lt;&gt;"",b_BDVSA!R1491&lt;&gt;0)=TRUE,IF(b_BDVSA!R1491&gt;0,"D","A"),"")</f>
        <v/>
      </c>
      <c r="U1491" s="126" t="str">
        <f>IF(b_BDVSA!S1491&lt;&gt;"",ABS(b_BDVSA!S1491),"")</f>
        <v/>
      </c>
      <c r="V1491" s="125" t="str">
        <f>IF(b_BDVSA!V1491&lt;&gt;"",ABS(b_BDVSA!V1491),"")</f>
        <v/>
      </c>
      <c r="W1491" s="125" t="str">
        <f>IF(AND(b_BDVSA!V1491&lt;&gt;"",b_BDVSA!V1491&lt;&gt;0)=TRUE,IF(b_BDVSA!V1491&gt;0,"D","A"),"")</f>
        <v/>
      </c>
      <c r="X1491" s="125" t="str">
        <f>IF(b_BDVSA!W1491&lt;&gt;"",ABS(b_BDVSA!W1491),"")</f>
        <v/>
      </c>
      <c r="Y1491" s="125" t="str">
        <f>IF(AND(b_BDVSA!W1491&lt;&gt;"",b_BDVSA!W1491&lt;&gt;0)=TRUE,IF(b_BDVSA!W1491&gt;0,"D","A"),"")</f>
        <v/>
      </c>
      <c r="Z1491" s="126" t="str">
        <f>IF(b_BDVSA!X1491&lt;&gt;"",ABS(b_BDVSA!X1491),"")</f>
        <v/>
      </c>
    </row>
    <row r="1492" spans="1:26">
      <c r="A1492" s="117" t="str">
        <f>IF(dati_pdc!A1488&lt;&gt;"",IF(dati_pdc!D1488=1,RIGHT(dati_pdc!A1488,dati_pdc!E1488),dati_pdc!A1488),"")</f>
        <v/>
      </c>
      <c r="B1492" s="117" t="str">
        <f>IF(dati_pdc!B1488&lt;&gt;"",dati_pdc!B1488,"")</f>
        <v/>
      </c>
      <c r="C1492" s="117" t="str">
        <f>IF(dati_pdc!C1488&lt;&gt;"",dati_pdc!C1488,"")</f>
        <v/>
      </c>
      <c r="D1492" s="117" t="str">
        <f>IF(dati_pdc!D1488&lt;&gt;"",dati_pdc!D1488,"")</f>
        <v/>
      </c>
      <c r="E1492" s="125" t="str">
        <f>IF(b_BDVSA!F1492&lt;&gt;"",ABS(b_BDVSA!F1492),"")</f>
        <v/>
      </c>
      <c r="F1492" s="125" t="str">
        <f>IF(AND(b_BDVSA!F1492&lt;&gt;"",b_BDVSA!F1492&lt;&gt;0)=TRUE,IF(b_BDVSA!F1492&gt;0,"D","A"),"")</f>
        <v/>
      </c>
      <c r="G1492" s="125" t="str">
        <f>IF(b_BDVSA!G1492&lt;&gt;"",ABS(b_BDVSA!G1492),"")</f>
        <v/>
      </c>
      <c r="H1492" s="125" t="str">
        <f>IF(AND(b_BDVSA!G1492&lt;&gt;"",b_BDVSA!G1492&lt;&gt;0)=TRUE,IF(b_BDVSA!G1492&gt;0,"D","A"),"")</f>
        <v/>
      </c>
      <c r="I1492" s="125" t="str">
        <f>IF(b_BDVSA!H1492&lt;&gt;"",ABS(b_BDVSA!H1492),"")</f>
        <v/>
      </c>
      <c r="J1492" s="125" t="str">
        <f>IF(AND(b_BDVSA!H1492&lt;&gt;"",b_BDVSA!H1492&lt;&gt;0)=TRUE,IF(b_BDVSA!H1492&gt;0,"D","A"),"")</f>
        <v/>
      </c>
      <c r="K1492" s="126" t="str">
        <f>IF(b_BDVSA!I1492&lt;&gt;"",ABS(b_BDVSA!I1492),"")</f>
        <v/>
      </c>
      <c r="L1492" s="125" t="str">
        <f>IF(b_BDVSA!L1492&lt;&gt;"",ABS(b_BDVSA!L1492),"")</f>
        <v/>
      </c>
      <c r="M1492" s="125" t="str">
        <f>IF(AND(b_BDVSA!L1492&lt;&gt;"",b_BDVSA!L1492&lt;&gt;0)=TRUE,IF(b_BDVSA!L1492&gt;0,"D","A"),"")</f>
        <v/>
      </c>
      <c r="N1492" s="125" t="str">
        <f>IF(b_BDVSA!M1492&lt;&gt;"",ABS(b_BDVSA!M1492),"")</f>
        <v/>
      </c>
      <c r="O1492" s="125" t="str">
        <f>IF(AND(b_BDVSA!M1492&lt;&gt;"",b_BDVSA!M1492&lt;&gt;0)=TRUE,IF(b_BDVSA!M1492&gt;0,"D","A"),"")</f>
        <v/>
      </c>
      <c r="P1492" s="126" t="str">
        <f>IF(b_BDVSA!N1492&lt;&gt;"",ABS(b_BDVSA!N1492),"")</f>
        <v/>
      </c>
      <c r="Q1492" s="125" t="str">
        <f>IF(b_BDVSA!Q1492&lt;&gt;"",ABS(b_BDVSA!Q1492),"")</f>
        <v/>
      </c>
      <c r="R1492" s="125" t="str">
        <f>IF(AND(b_BDVSA!Q1492&lt;&gt;"",b_BDVSA!Q1492&lt;&gt;0)=TRUE,IF(b_BDVSA!Q1492&gt;0,"D","A"),"")</f>
        <v/>
      </c>
      <c r="S1492" s="125" t="str">
        <f>IF(b_BDVSA!R1492&lt;&gt;"",ABS(b_BDVSA!R1492),"")</f>
        <v/>
      </c>
      <c r="T1492" s="125" t="str">
        <f>IF(AND(b_BDVSA!R1492&lt;&gt;"",b_BDVSA!R1492&lt;&gt;0)=TRUE,IF(b_BDVSA!R1492&gt;0,"D","A"),"")</f>
        <v/>
      </c>
      <c r="U1492" s="126" t="str">
        <f>IF(b_BDVSA!S1492&lt;&gt;"",ABS(b_BDVSA!S1492),"")</f>
        <v/>
      </c>
      <c r="V1492" s="125" t="str">
        <f>IF(b_BDVSA!V1492&lt;&gt;"",ABS(b_BDVSA!V1492),"")</f>
        <v/>
      </c>
      <c r="W1492" s="125" t="str">
        <f>IF(AND(b_BDVSA!V1492&lt;&gt;"",b_BDVSA!V1492&lt;&gt;0)=TRUE,IF(b_BDVSA!V1492&gt;0,"D","A"),"")</f>
        <v/>
      </c>
      <c r="X1492" s="125" t="str">
        <f>IF(b_BDVSA!W1492&lt;&gt;"",ABS(b_BDVSA!W1492),"")</f>
        <v/>
      </c>
      <c r="Y1492" s="125" t="str">
        <f>IF(AND(b_BDVSA!W1492&lt;&gt;"",b_BDVSA!W1492&lt;&gt;0)=TRUE,IF(b_BDVSA!W1492&gt;0,"D","A"),"")</f>
        <v/>
      </c>
      <c r="Z1492" s="126" t="str">
        <f>IF(b_BDVSA!X1492&lt;&gt;"",ABS(b_BDVSA!X1492),"")</f>
        <v/>
      </c>
    </row>
    <row r="1493" spans="1:26">
      <c r="A1493" s="117" t="str">
        <f>IF(dati_pdc!A1489&lt;&gt;"",IF(dati_pdc!D1489=1,RIGHT(dati_pdc!A1489,dati_pdc!E1489),dati_pdc!A1489),"")</f>
        <v/>
      </c>
      <c r="B1493" s="117" t="str">
        <f>IF(dati_pdc!B1489&lt;&gt;"",dati_pdc!B1489,"")</f>
        <v/>
      </c>
      <c r="C1493" s="117" t="str">
        <f>IF(dati_pdc!C1489&lt;&gt;"",dati_pdc!C1489,"")</f>
        <v/>
      </c>
      <c r="D1493" s="117" t="str">
        <f>IF(dati_pdc!D1489&lt;&gt;"",dati_pdc!D1489,"")</f>
        <v/>
      </c>
      <c r="E1493" s="125" t="str">
        <f>IF(b_BDVSA!F1493&lt;&gt;"",ABS(b_BDVSA!F1493),"")</f>
        <v/>
      </c>
      <c r="F1493" s="125" t="str">
        <f>IF(AND(b_BDVSA!F1493&lt;&gt;"",b_BDVSA!F1493&lt;&gt;0)=TRUE,IF(b_BDVSA!F1493&gt;0,"D","A"),"")</f>
        <v/>
      </c>
      <c r="G1493" s="125" t="str">
        <f>IF(b_BDVSA!G1493&lt;&gt;"",ABS(b_BDVSA!G1493),"")</f>
        <v/>
      </c>
      <c r="H1493" s="125" t="str">
        <f>IF(AND(b_BDVSA!G1493&lt;&gt;"",b_BDVSA!G1493&lt;&gt;0)=TRUE,IF(b_BDVSA!G1493&gt;0,"D","A"),"")</f>
        <v/>
      </c>
      <c r="I1493" s="125" t="str">
        <f>IF(b_BDVSA!H1493&lt;&gt;"",ABS(b_BDVSA!H1493),"")</f>
        <v/>
      </c>
      <c r="J1493" s="125" t="str">
        <f>IF(AND(b_BDVSA!H1493&lt;&gt;"",b_BDVSA!H1493&lt;&gt;0)=TRUE,IF(b_BDVSA!H1493&gt;0,"D","A"),"")</f>
        <v/>
      </c>
      <c r="K1493" s="126" t="str">
        <f>IF(b_BDVSA!I1493&lt;&gt;"",ABS(b_BDVSA!I1493),"")</f>
        <v/>
      </c>
      <c r="L1493" s="125" t="str">
        <f>IF(b_BDVSA!L1493&lt;&gt;"",ABS(b_BDVSA!L1493),"")</f>
        <v/>
      </c>
      <c r="M1493" s="125" t="str">
        <f>IF(AND(b_BDVSA!L1493&lt;&gt;"",b_BDVSA!L1493&lt;&gt;0)=TRUE,IF(b_BDVSA!L1493&gt;0,"D","A"),"")</f>
        <v/>
      </c>
      <c r="N1493" s="125" t="str">
        <f>IF(b_BDVSA!M1493&lt;&gt;"",ABS(b_BDVSA!M1493),"")</f>
        <v/>
      </c>
      <c r="O1493" s="125" t="str">
        <f>IF(AND(b_BDVSA!M1493&lt;&gt;"",b_BDVSA!M1493&lt;&gt;0)=TRUE,IF(b_BDVSA!M1493&gt;0,"D","A"),"")</f>
        <v/>
      </c>
      <c r="P1493" s="126" t="str">
        <f>IF(b_BDVSA!N1493&lt;&gt;"",ABS(b_BDVSA!N1493),"")</f>
        <v/>
      </c>
      <c r="Q1493" s="125" t="str">
        <f>IF(b_BDVSA!Q1493&lt;&gt;"",ABS(b_BDVSA!Q1493),"")</f>
        <v/>
      </c>
      <c r="R1493" s="125" t="str">
        <f>IF(AND(b_BDVSA!Q1493&lt;&gt;"",b_BDVSA!Q1493&lt;&gt;0)=TRUE,IF(b_BDVSA!Q1493&gt;0,"D","A"),"")</f>
        <v/>
      </c>
      <c r="S1493" s="125" t="str">
        <f>IF(b_BDVSA!R1493&lt;&gt;"",ABS(b_BDVSA!R1493),"")</f>
        <v/>
      </c>
      <c r="T1493" s="125" t="str">
        <f>IF(AND(b_BDVSA!R1493&lt;&gt;"",b_BDVSA!R1493&lt;&gt;0)=TRUE,IF(b_BDVSA!R1493&gt;0,"D","A"),"")</f>
        <v/>
      </c>
      <c r="U1493" s="126" t="str">
        <f>IF(b_BDVSA!S1493&lt;&gt;"",ABS(b_BDVSA!S1493),"")</f>
        <v/>
      </c>
      <c r="V1493" s="125" t="str">
        <f>IF(b_BDVSA!V1493&lt;&gt;"",ABS(b_BDVSA!V1493),"")</f>
        <v/>
      </c>
      <c r="W1493" s="125" t="str">
        <f>IF(AND(b_BDVSA!V1493&lt;&gt;"",b_BDVSA!V1493&lt;&gt;0)=TRUE,IF(b_BDVSA!V1493&gt;0,"D","A"),"")</f>
        <v/>
      </c>
      <c r="X1493" s="125" t="str">
        <f>IF(b_BDVSA!W1493&lt;&gt;"",ABS(b_BDVSA!W1493),"")</f>
        <v/>
      </c>
      <c r="Y1493" s="125" t="str">
        <f>IF(AND(b_BDVSA!W1493&lt;&gt;"",b_BDVSA!W1493&lt;&gt;0)=TRUE,IF(b_BDVSA!W1493&gt;0,"D","A"),"")</f>
        <v/>
      </c>
      <c r="Z1493" s="126" t="str">
        <f>IF(b_BDVSA!X1493&lt;&gt;"",ABS(b_BDVSA!X1493),"")</f>
        <v/>
      </c>
    </row>
    <row r="1494" spans="1:26">
      <c r="A1494" s="117" t="str">
        <f>IF(dati_pdc!A1490&lt;&gt;"",IF(dati_pdc!D1490=1,RIGHT(dati_pdc!A1490,dati_pdc!E1490),dati_pdc!A1490),"")</f>
        <v/>
      </c>
      <c r="B1494" s="117" t="str">
        <f>IF(dati_pdc!B1490&lt;&gt;"",dati_pdc!B1490,"")</f>
        <v/>
      </c>
      <c r="C1494" s="117" t="str">
        <f>IF(dati_pdc!C1490&lt;&gt;"",dati_pdc!C1490,"")</f>
        <v/>
      </c>
      <c r="D1494" s="117" t="str">
        <f>IF(dati_pdc!D1490&lt;&gt;"",dati_pdc!D1490,"")</f>
        <v/>
      </c>
      <c r="E1494" s="125" t="str">
        <f>IF(b_BDVSA!F1494&lt;&gt;"",ABS(b_BDVSA!F1494),"")</f>
        <v/>
      </c>
      <c r="F1494" s="125" t="str">
        <f>IF(AND(b_BDVSA!F1494&lt;&gt;"",b_BDVSA!F1494&lt;&gt;0)=TRUE,IF(b_BDVSA!F1494&gt;0,"D","A"),"")</f>
        <v/>
      </c>
      <c r="G1494" s="125" t="str">
        <f>IF(b_BDVSA!G1494&lt;&gt;"",ABS(b_BDVSA!G1494),"")</f>
        <v/>
      </c>
      <c r="H1494" s="125" t="str">
        <f>IF(AND(b_BDVSA!G1494&lt;&gt;"",b_BDVSA!G1494&lt;&gt;0)=TRUE,IF(b_BDVSA!G1494&gt;0,"D","A"),"")</f>
        <v/>
      </c>
      <c r="I1494" s="125" t="str">
        <f>IF(b_BDVSA!H1494&lt;&gt;"",ABS(b_BDVSA!H1494),"")</f>
        <v/>
      </c>
      <c r="J1494" s="125" t="str">
        <f>IF(AND(b_BDVSA!H1494&lt;&gt;"",b_BDVSA!H1494&lt;&gt;0)=TRUE,IF(b_BDVSA!H1494&gt;0,"D","A"),"")</f>
        <v/>
      </c>
      <c r="K1494" s="126" t="str">
        <f>IF(b_BDVSA!I1494&lt;&gt;"",ABS(b_BDVSA!I1494),"")</f>
        <v/>
      </c>
      <c r="L1494" s="125" t="str">
        <f>IF(b_BDVSA!L1494&lt;&gt;"",ABS(b_BDVSA!L1494),"")</f>
        <v/>
      </c>
      <c r="M1494" s="125" t="str">
        <f>IF(AND(b_BDVSA!L1494&lt;&gt;"",b_BDVSA!L1494&lt;&gt;0)=TRUE,IF(b_BDVSA!L1494&gt;0,"D","A"),"")</f>
        <v/>
      </c>
      <c r="N1494" s="125" t="str">
        <f>IF(b_BDVSA!M1494&lt;&gt;"",ABS(b_BDVSA!M1494),"")</f>
        <v/>
      </c>
      <c r="O1494" s="125" t="str">
        <f>IF(AND(b_BDVSA!M1494&lt;&gt;"",b_BDVSA!M1494&lt;&gt;0)=TRUE,IF(b_BDVSA!M1494&gt;0,"D","A"),"")</f>
        <v/>
      </c>
      <c r="P1494" s="126" t="str">
        <f>IF(b_BDVSA!N1494&lt;&gt;"",ABS(b_BDVSA!N1494),"")</f>
        <v/>
      </c>
      <c r="Q1494" s="125" t="str">
        <f>IF(b_BDVSA!Q1494&lt;&gt;"",ABS(b_BDVSA!Q1494),"")</f>
        <v/>
      </c>
      <c r="R1494" s="125" t="str">
        <f>IF(AND(b_BDVSA!Q1494&lt;&gt;"",b_BDVSA!Q1494&lt;&gt;0)=TRUE,IF(b_BDVSA!Q1494&gt;0,"D","A"),"")</f>
        <v/>
      </c>
      <c r="S1494" s="125" t="str">
        <f>IF(b_BDVSA!R1494&lt;&gt;"",ABS(b_BDVSA!R1494),"")</f>
        <v/>
      </c>
      <c r="T1494" s="125" t="str">
        <f>IF(AND(b_BDVSA!R1494&lt;&gt;"",b_BDVSA!R1494&lt;&gt;0)=TRUE,IF(b_BDVSA!R1494&gt;0,"D","A"),"")</f>
        <v/>
      </c>
      <c r="U1494" s="126" t="str">
        <f>IF(b_BDVSA!S1494&lt;&gt;"",ABS(b_BDVSA!S1494),"")</f>
        <v/>
      </c>
      <c r="V1494" s="125" t="str">
        <f>IF(b_BDVSA!V1494&lt;&gt;"",ABS(b_BDVSA!V1494),"")</f>
        <v/>
      </c>
      <c r="W1494" s="125" t="str">
        <f>IF(AND(b_BDVSA!V1494&lt;&gt;"",b_BDVSA!V1494&lt;&gt;0)=TRUE,IF(b_BDVSA!V1494&gt;0,"D","A"),"")</f>
        <v/>
      </c>
      <c r="X1494" s="125" t="str">
        <f>IF(b_BDVSA!W1494&lt;&gt;"",ABS(b_BDVSA!W1494),"")</f>
        <v/>
      </c>
      <c r="Y1494" s="125" t="str">
        <f>IF(AND(b_BDVSA!W1494&lt;&gt;"",b_BDVSA!W1494&lt;&gt;0)=TRUE,IF(b_BDVSA!W1494&gt;0,"D","A"),"")</f>
        <v/>
      </c>
      <c r="Z1494" s="126" t="str">
        <f>IF(b_BDVSA!X1494&lt;&gt;"",ABS(b_BDVSA!X1494),"")</f>
        <v/>
      </c>
    </row>
    <row r="1495" spans="1:26">
      <c r="A1495" s="117" t="str">
        <f>IF(dati_pdc!A1491&lt;&gt;"",IF(dati_pdc!D1491=1,RIGHT(dati_pdc!A1491,dati_pdc!E1491),dati_pdc!A1491),"")</f>
        <v/>
      </c>
      <c r="B1495" s="117" t="str">
        <f>IF(dati_pdc!B1491&lt;&gt;"",dati_pdc!B1491,"")</f>
        <v/>
      </c>
      <c r="C1495" s="117" t="str">
        <f>IF(dati_pdc!C1491&lt;&gt;"",dati_pdc!C1491,"")</f>
        <v/>
      </c>
      <c r="D1495" s="117" t="str">
        <f>IF(dati_pdc!D1491&lt;&gt;"",dati_pdc!D1491,"")</f>
        <v/>
      </c>
      <c r="E1495" s="125" t="str">
        <f>IF(b_BDVSA!F1495&lt;&gt;"",ABS(b_BDVSA!F1495),"")</f>
        <v/>
      </c>
      <c r="F1495" s="125" t="str">
        <f>IF(AND(b_BDVSA!F1495&lt;&gt;"",b_BDVSA!F1495&lt;&gt;0)=TRUE,IF(b_BDVSA!F1495&gt;0,"D","A"),"")</f>
        <v/>
      </c>
      <c r="G1495" s="125" t="str">
        <f>IF(b_BDVSA!G1495&lt;&gt;"",ABS(b_BDVSA!G1495),"")</f>
        <v/>
      </c>
      <c r="H1495" s="125" t="str">
        <f>IF(AND(b_BDVSA!G1495&lt;&gt;"",b_BDVSA!G1495&lt;&gt;0)=TRUE,IF(b_BDVSA!G1495&gt;0,"D","A"),"")</f>
        <v/>
      </c>
      <c r="I1495" s="125" t="str">
        <f>IF(b_BDVSA!H1495&lt;&gt;"",ABS(b_BDVSA!H1495),"")</f>
        <v/>
      </c>
      <c r="J1495" s="125" t="str">
        <f>IF(AND(b_BDVSA!H1495&lt;&gt;"",b_BDVSA!H1495&lt;&gt;0)=TRUE,IF(b_BDVSA!H1495&gt;0,"D","A"),"")</f>
        <v/>
      </c>
      <c r="K1495" s="126" t="str">
        <f>IF(b_BDVSA!I1495&lt;&gt;"",ABS(b_BDVSA!I1495),"")</f>
        <v/>
      </c>
      <c r="L1495" s="125" t="str">
        <f>IF(b_BDVSA!L1495&lt;&gt;"",ABS(b_BDVSA!L1495),"")</f>
        <v/>
      </c>
      <c r="M1495" s="125" t="str">
        <f>IF(AND(b_BDVSA!L1495&lt;&gt;"",b_BDVSA!L1495&lt;&gt;0)=TRUE,IF(b_BDVSA!L1495&gt;0,"D","A"),"")</f>
        <v/>
      </c>
      <c r="N1495" s="125" t="str">
        <f>IF(b_BDVSA!M1495&lt;&gt;"",ABS(b_BDVSA!M1495),"")</f>
        <v/>
      </c>
      <c r="O1495" s="125" t="str">
        <f>IF(AND(b_BDVSA!M1495&lt;&gt;"",b_BDVSA!M1495&lt;&gt;0)=TRUE,IF(b_BDVSA!M1495&gt;0,"D","A"),"")</f>
        <v/>
      </c>
      <c r="P1495" s="126" t="str">
        <f>IF(b_BDVSA!N1495&lt;&gt;"",ABS(b_BDVSA!N1495),"")</f>
        <v/>
      </c>
      <c r="Q1495" s="125" t="str">
        <f>IF(b_BDVSA!Q1495&lt;&gt;"",ABS(b_BDVSA!Q1495),"")</f>
        <v/>
      </c>
      <c r="R1495" s="125" t="str">
        <f>IF(AND(b_BDVSA!Q1495&lt;&gt;"",b_BDVSA!Q1495&lt;&gt;0)=TRUE,IF(b_BDVSA!Q1495&gt;0,"D","A"),"")</f>
        <v/>
      </c>
      <c r="S1495" s="125" t="str">
        <f>IF(b_BDVSA!R1495&lt;&gt;"",ABS(b_BDVSA!R1495),"")</f>
        <v/>
      </c>
      <c r="T1495" s="125" t="str">
        <f>IF(AND(b_BDVSA!R1495&lt;&gt;"",b_BDVSA!R1495&lt;&gt;0)=TRUE,IF(b_BDVSA!R1495&gt;0,"D","A"),"")</f>
        <v/>
      </c>
      <c r="U1495" s="126" t="str">
        <f>IF(b_BDVSA!S1495&lt;&gt;"",ABS(b_BDVSA!S1495),"")</f>
        <v/>
      </c>
      <c r="V1495" s="125" t="str">
        <f>IF(b_BDVSA!V1495&lt;&gt;"",ABS(b_BDVSA!V1495),"")</f>
        <v/>
      </c>
      <c r="W1495" s="125" t="str">
        <f>IF(AND(b_BDVSA!V1495&lt;&gt;"",b_BDVSA!V1495&lt;&gt;0)=TRUE,IF(b_BDVSA!V1495&gt;0,"D","A"),"")</f>
        <v/>
      </c>
      <c r="X1495" s="125" t="str">
        <f>IF(b_BDVSA!W1495&lt;&gt;"",ABS(b_BDVSA!W1495),"")</f>
        <v/>
      </c>
      <c r="Y1495" s="125" t="str">
        <f>IF(AND(b_BDVSA!W1495&lt;&gt;"",b_BDVSA!W1495&lt;&gt;0)=TRUE,IF(b_BDVSA!W1495&gt;0,"D","A"),"")</f>
        <v/>
      </c>
      <c r="Z1495" s="126" t="str">
        <f>IF(b_BDVSA!X1495&lt;&gt;"",ABS(b_BDVSA!X1495),"")</f>
        <v/>
      </c>
    </row>
    <row r="1496" spans="1:26">
      <c r="A1496" s="117" t="str">
        <f>IF(dati_pdc!A1492&lt;&gt;"",IF(dati_pdc!D1492=1,RIGHT(dati_pdc!A1492,dati_pdc!E1492),dati_pdc!A1492),"")</f>
        <v/>
      </c>
      <c r="B1496" s="117" t="str">
        <f>IF(dati_pdc!B1492&lt;&gt;"",dati_pdc!B1492,"")</f>
        <v/>
      </c>
      <c r="C1496" s="117" t="str">
        <f>IF(dati_pdc!C1492&lt;&gt;"",dati_pdc!C1492,"")</f>
        <v/>
      </c>
      <c r="D1496" s="117" t="str">
        <f>IF(dati_pdc!D1492&lt;&gt;"",dati_pdc!D1492,"")</f>
        <v/>
      </c>
      <c r="E1496" s="125" t="str">
        <f>IF(b_BDVSA!F1496&lt;&gt;"",ABS(b_BDVSA!F1496),"")</f>
        <v/>
      </c>
      <c r="F1496" s="125" t="str">
        <f>IF(AND(b_BDVSA!F1496&lt;&gt;"",b_BDVSA!F1496&lt;&gt;0)=TRUE,IF(b_BDVSA!F1496&gt;0,"D","A"),"")</f>
        <v/>
      </c>
      <c r="G1496" s="125" t="str">
        <f>IF(b_BDVSA!G1496&lt;&gt;"",ABS(b_BDVSA!G1496),"")</f>
        <v/>
      </c>
      <c r="H1496" s="125" t="str">
        <f>IF(AND(b_BDVSA!G1496&lt;&gt;"",b_BDVSA!G1496&lt;&gt;0)=TRUE,IF(b_BDVSA!G1496&gt;0,"D","A"),"")</f>
        <v/>
      </c>
      <c r="I1496" s="125" t="str">
        <f>IF(b_BDVSA!H1496&lt;&gt;"",ABS(b_BDVSA!H1496),"")</f>
        <v/>
      </c>
      <c r="J1496" s="125" t="str">
        <f>IF(AND(b_BDVSA!H1496&lt;&gt;"",b_BDVSA!H1496&lt;&gt;0)=TRUE,IF(b_BDVSA!H1496&gt;0,"D","A"),"")</f>
        <v/>
      </c>
      <c r="K1496" s="126" t="str">
        <f>IF(b_BDVSA!I1496&lt;&gt;"",ABS(b_BDVSA!I1496),"")</f>
        <v/>
      </c>
      <c r="L1496" s="125" t="str">
        <f>IF(b_BDVSA!L1496&lt;&gt;"",ABS(b_BDVSA!L1496),"")</f>
        <v/>
      </c>
      <c r="M1496" s="125" t="str">
        <f>IF(AND(b_BDVSA!L1496&lt;&gt;"",b_BDVSA!L1496&lt;&gt;0)=TRUE,IF(b_BDVSA!L1496&gt;0,"D","A"),"")</f>
        <v/>
      </c>
      <c r="N1496" s="125" t="str">
        <f>IF(b_BDVSA!M1496&lt;&gt;"",ABS(b_BDVSA!M1496),"")</f>
        <v/>
      </c>
      <c r="O1496" s="125" t="str">
        <f>IF(AND(b_BDVSA!M1496&lt;&gt;"",b_BDVSA!M1496&lt;&gt;0)=TRUE,IF(b_BDVSA!M1496&gt;0,"D","A"),"")</f>
        <v/>
      </c>
      <c r="P1496" s="126" t="str">
        <f>IF(b_BDVSA!N1496&lt;&gt;"",ABS(b_BDVSA!N1496),"")</f>
        <v/>
      </c>
      <c r="Q1496" s="125" t="str">
        <f>IF(b_BDVSA!Q1496&lt;&gt;"",ABS(b_BDVSA!Q1496),"")</f>
        <v/>
      </c>
      <c r="R1496" s="125" t="str">
        <f>IF(AND(b_BDVSA!Q1496&lt;&gt;"",b_BDVSA!Q1496&lt;&gt;0)=TRUE,IF(b_BDVSA!Q1496&gt;0,"D","A"),"")</f>
        <v/>
      </c>
      <c r="S1496" s="125" t="str">
        <f>IF(b_BDVSA!R1496&lt;&gt;"",ABS(b_BDVSA!R1496),"")</f>
        <v/>
      </c>
      <c r="T1496" s="125" t="str">
        <f>IF(AND(b_BDVSA!R1496&lt;&gt;"",b_BDVSA!R1496&lt;&gt;0)=TRUE,IF(b_BDVSA!R1496&gt;0,"D","A"),"")</f>
        <v/>
      </c>
      <c r="U1496" s="126" t="str">
        <f>IF(b_BDVSA!S1496&lt;&gt;"",ABS(b_BDVSA!S1496),"")</f>
        <v/>
      </c>
      <c r="V1496" s="125" t="str">
        <f>IF(b_BDVSA!V1496&lt;&gt;"",ABS(b_BDVSA!V1496),"")</f>
        <v/>
      </c>
      <c r="W1496" s="125" t="str">
        <f>IF(AND(b_BDVSA!V1496&lt;&gt;"",b_BDVSA!V1496&lt;&gt;0)=TRUE,IF(b_BDVSA!V1496&gt;0,"D","A"),"")</f>
        <v/>
      </c>
      <c r="X1496" s="125" t="str">
        <f>IF(b_BDVSA!W1496&lt;&gt;"",ABS(b_BDVSA!W1496),"")</f>
        <v/>
      </c>
      <c r="Y1496" s="125" t="str">
        <f>IF(AND(b_BDVSA!W1496&lt;&gt;"",b_BDVSA!W1496&lt;&gt;0)=TRUE,IF(b_BDVSA!W1496&gt;0,"D","A"),"")</f>
        <v/>
      </c>
      <c r="Z1496" s="126" t="str">
        <f>IF(b_BDVSA!X1496&lt;&gt;"",ABS(b_BDVSA!X1496),"")</f>
        <v/>
      </c>
    </row>
    <row r="1497" spans="1:26">
      <c r="A1497" s="117" t="str">
        <f>IF(dati_pdc!A1493&lt;&gt;"",IF(dati_pdc!D1493=1,RIGHT(dati_pdc!A1493,dati_pdc!E1493),dati_pdc!A1493),"")</f>
        <v/>
      </c>
      <c r="B1497" s="117" t="str">
        <f>IF(dati_pdc!B1493&lt;&gt;"",dati_pdc!B1493,"")</f>
        <v/>
      </c>
      <c r="C1497" s="117" t="str">
        <f>IF(dati_pdc!C1493&lt;&gt;"",dati_pdc!C1493,"")</f>
        <v/>
      </c>
      <c r="D1497" s="117" t="str">
        <f>IF(dati_pdc!D1493&lt;&gt;"",dati_pdc!D1493,"")</f>
        <v/>
      </c>
      <c r="E1497" s="125" t="str">
        <f>IF(b_BDVSA!F1497&lt;&gt;"",ABS(b_BDVSA!F1497),"")</f>
        <v/>
      </c>
      <c r="F1497" s="125" t="str">
        <f>IF(AND(b_BDVSA!F1497&lt;&gt;"",b_BDVSA!F1497&lt;&gt;0)=TRUE,IF(b_BDVSA!F1497&gt;0,"D","A"),"")</f>
        <v/>
      </c>
      <c r="G1497" s="125" t="str">
        <f>IF(b_BDVSA!G1497&lt;&gt;"",ABS(b_BDVSA!G1497),"")</f>
        <v/>
      </c>
      <c r="H1497" s="125" t="str">
        <f>IF(AND(b_BDVSA!G1497&lt;&gt;"",b_BDVSA!G1497&lt;&gt;0)=TRUE,IF(b_BDVSA!G1497&gt;0,"D","A"),"")</f>
        <v/>
      </c>
      <c r="I1497" s="125" t="str">
        <f>IF(b_BDVSA!H1497&lt;&gt;"",ABS(b_BDVSA!H1497),"")</f>
        <v/>
      </c>
      <c r="J1497" s="125" t="str">
        <f>IF(AND(b_BDVSA!H1497&lt;&gt;"",b_BDVSA!H1497&lt;&gt;0)=TRUE,IF(b_BDVSA!H1497&gt;0,"D","A"),"")</f>
        <v/>
      </c>
      <c r="K1497" s="126" t="str">
        <f>IF(b_BDVSA!I1497&lt;&gt;"",ABS(b_BDVSA!I1497),"")</f>
        <v/>
      </c>
      <c r="L1497" s="125" t="str">
        <f>IF(b_BDVSA!L1497&lt;&gt;"",ABS(b_BDVSA!L1497),"")</f>
        <v/>
      </c>
      <c r="M1497" s="125" t="str">
        <f>IF(AND(b_BDVSA!L1497&lt;&gt;"",b_BDVSA!L1497&lt;&gt;0)=TRUE,IF(b_BDVSA!L1497&gt;0,"D","A"),"")</f>
        <v/>
      </c>
      <c r="N1497" s="125" t="str">
        <f>IF(b_BDVSA!M1497&lt;&gt;"",ABS(b_BDVSA!M1497),"")</f>
        <v/>
      </c>
      <c r="O1497" s="125" t="str">
        <f>IF(AND(b_BDVSA!M1497&lt;&gt;"",b_BDVSA!M1497&lt;&gt;0)=TRUE,IF(b_BDVSA!M1497&gt;0,"D","A"),"")</f>
        <v/>
      </c>
      <c r="P1497" s="126" t="str">
        <f>IF(b_BDVSA!N1497&lt;&gt;"",ABS(b_BDVSA!N1497),"")</f>
        <v/>
      </c>
      <c r="Q1497" s="125" t="str">
        <f>IF(b_BDVSA!Q1497&lt;&gt;"",ABS(b_BDVSA!Q1497),"")</f>
        <v/>
      </c>
      <c r="R1497" s="125" t="str">
        <f>IF(AND(b_BDVSA!Q1497&lt;&gt;"",b_BDVSA!Q1497&lt;&gt;0)=TRUE,IF(b_BDVSA!Q1497&gt;0,"D","A"),"")</f>
        <v/>
      </c>
      <c r="S1497" s="125" t="str">
        <f>IF(b_BDVSA!R1497&lt;&gt;"",ABS(b_BDVSA!R1497),"")</f>
        <v/>
      </c>
      <c r="T1497" s="125" t="str">
        <f>IF(AND(b_BDVSA!R1497&lt;&gt;"",b_BDVSA!R1497&lt;&gt;0)=TRUE,IF(b_BDVSA!R1497&gt;0,"D","A"),"")</f>
        <v/>
      </c>
      <c r="U1497" s="126" t="str">
        <f>IF(b_BDVSA!S1497&lt;&gt;"",ABS(b_BDVSA!S1497),"")</f>
        <v/>
      </c>
      <c r="V1497" s="125" t="str">
        <f>IF(b_BDVSA!V1497&lt;&gt;"",ABS(b_BDVSA!V1497),"")</f>
        <v/>
      </c>
      <c r="W1497" s="125" t="str">
        <f>IF(AND(b_BDVSA!V1497&lt;&gt;"",b_BDVSA!V1497&lt;&gt;0)=TRUE,IF(b_BDVSA!V1497&gt;0,"D","A"),"")</f>
        <v/>
      </c>
      <c r="X1497" s="125" t="str">
        <f>IF(b_BDVSA!W1497&lt;&gt;"",ABS(b_BDVSA!W1497),"")</f>
        <v/>
      </c>
      <c r="Y1497" s="125" t="str">
        <f>IF(AND(b_BDVSA!W1497&lt;&gt;"",b_BDVSA!W1497&lt;&gt;0)=TRUE,IF(b_BDVSA!W1497&gt;0,"D","A"),"")</f>
        <v/>
      </c>
      <c r="Z1497" s="126" t="str">
        <f>IF(b_BDVSA!X1497&lt;&gt;"",ABS(b_BDVSA!X1497),"")</f>
        <v/>
      </c>
    </row>
    <row r="1498" spans="1:26">
      <c r="A1498" s="117" t="str">
        <f>IF(dati_pdc!A1494&lt;&gt;"",IF(dati_pdc!D1494=1,RIGHT(dati_pdc!A1494,dati_pdc!E1494),dati_pdc!A1494),"")</f>
        <v/>
      </c>
      <c r="B1498" s="117" t="str">
        <f>IF(dati_pdc!B1494&lt;&gt;"",dati_pdc!B1494,"")</f>
        <v/>
      </c>
      <c r="C1498" s="117" t="str">
        <f>IF(dati_pdc!C1494&lt;&gt;"",dati_pdc!C1494,"")</f>
        <v/>
      </c>
      <c r="D1498" s="117" t="str">
        <f>IF(dati_pdc!D1494&lt;&gt;"",dati_pdc!D1494,"")</f>
        <v/>
      </c>
      <c r="E1498" s="125" t="str">
        <f>IF(b_BDVSA!F1498&lt;&gt;"",ABS(b_BDVSA!F1498),"")</f>
        <v/>
      </c>
      <c r="F1498" s="125" t="str">
        <f>IF(AND(b_BDVSA!F1498&lt;&gt;"",b_BDVSA!F1498&lt;&gt;0)=TRUE,IF(b_BDVSA!F1498&gt;0,"D","A"),"")</f>
        <v/>
      </c>
      <c r="G1498" s="125" t="str">
        <f>IF(b_BDVSA!G1498&lt;&gt;"",ABS(b_BDVSA!G1498),"")</f>
        <v/>
      </c>
      <c r="H1498" s="125" t="str">
        <f>IF(AND(b_BDVSA!G1498&lt;&gt;"",b_BDVSA!G1498&lt;&gt;0)=TRUE,IF(b_BDVSA!G1498&gt;0,"D","A"),"")</f>
        <v/>
      </c>
      <c r="I1498" s="125" t="str">
        <f>IF(b_BDVSA!H1498&lt;&gt;"",ABS(b_BDVSA!H1498),"")</f>
        <v/>
      </c>
      <c r="J1498" s="125" t="str">
        <f>IF(AND(b_BDVSA!H1498&lt;&gt;"",b_BDVSA!H1498&lt;&gt;0)=TRUE,IF(b_BDVSA!H1498&gt;0,"D","A"),"")</f>
        <v/>
      </c>
      <c r="K1498" s="126" t="str">
        <f>IF(b_BDVSA!I1498&lt;&gt;"",ABS(b_BDVSA!I1498),"")</f>
        <v/>
      </c>
      <c r="L1498" s="125" t="str">
        <f>IF(b_BDVSA!L1498&lt;&gt;"",ABS(b_BDVSA!L1498),"")</f>
        <v/>
      </c>
      <c r="M1498" s="125" t="str">
        <f>IF(AND(b_BDVSA!L1498&lt;&gt;"",b_BDVSA!L1498&lt;&gt;0)=TRUE,IF(b_BDVSA!L1498&gt;0,"D","A"),"")</f>
        <v/>
      </c>
      <c r="N1498" s="125" t="str">
        <f>IF(b_BDVSA!M1498&lt;&gt;"",ABS(b_BDVSA!M1498),"")</f>
        <v/>
      </c>
      <c r="O1498" s="125" t="str">
        <f>IF(AND(b_BDVSA!M1498&lt;&gt;"",b_BDVSA!M1498&lt;&gt;0)=TRUE,IF(b_BDVSA!M1498&gt;0,"D","A"),"")</f>
        <v/>
      </c>
      <c r="P1498" s="126" t="str">
        <f>IF(b_BDVSA!N1498&lt;&gt;"",ABS(b_BDVSA!N1498),"")</f>
        <v/>
      </c>
      <c r="Q1498" s="125" t="str">
        <f>IF(b_BDVSA!Q1498&lt;&gt;"",ABS(b_BDVSA!Q1498),"")</f>
        <v/>
      </c>
      <c r="R1498" s="125" t="str">
        <f>IF(AND(b_BDVSA!Q1498&lt;&gt;"",b_BDVSA!Q1498&lt;&gt;0)=TRUE,IF(b_BDVSA!Q1498&gt;0,"D","A"),"")</f>
        <v/>
      </c>
      <c r="S1498" s="125" t="str">
        <f>IF(b_BDVSA!R1498&lt;&gt;"",ABS(b_BDVSA!R1498),"")</f>
        <v/>
      </c>
      <c r="T1498" s="125" t="str">
        <f>IF(AND(b_BDVSA!R1498&lt;&gt;"",b_BDVSA!R1498&lt;&gt;0)=TRUE,IF(b_BDVSA!R1498&gt;0,"D","A"),"")</f>
        <v/>
      </c>
      <c r="U1498" s="126" t="str">
        <f>IF(b_BDVSA!S1498&lt;&gt;"",ABS(b_BDVSA!S1498),"")</f>
        <v/>
      </c>
      <c r="V1498" s="125" t="str">
        <f>IF(b_BDVSA!V1498&lt;&gt;"",ABS(b_BDVSA!V1498),"")</f>
        <v/>
      </c>
      <c r="W1498" s="125" t="str">
        <f>IF(AND(b_BDVSA!V1498&lt;&gt;"",b_BDVSA!V1498&lt;&gt;0)=TRUE,IF(b_BDVSA!V1498&gt;0,"D","A"),"")</f>
        <v/>
      </c>
      <c r="X1498" s="125" t="str">
        <f>IF(b_BDVSA!W1498&lt;&gt;"",ABS(b_BDVSA!W1498),"")</f>
        <v/>
      </c>
      <c r="Y1498" s="125" t="str">
        <f>IF(AND(b_BDVSA!W1498&lt;&gt;"",b_BDVSA!W1498&lt;&gt;0)=TRUE,IF(b_BDVSA!W1498&gt;0,"D","A"),"")</f>
        <v/>
      </c>
      <c r="Z1498" s="126" t="str">
        <f>IF(b_BDVSA!X1498&lt;&gt;"",ABS(b_BDVSA!X1498),"")</f>
        <v/>
      </c>
    </row>
    <row r="1499" spans="1:26">
      <c r="A1499" s="117" t="str">
        <f>IF(dati_pdc!A1495&lt;&gt;"",IF(dati_pdc!D1495=1,RIGHT(dati_pdc!A1495,dati_pdc!E1495),dati_pdc!A1495),"")</f>
        <v/>
      </c>
      <c r="B1499" s="117" t="str">
        <f>IF(dati_pdc!B1495&lt;&gt;"",dati_pdc!B1495,"")</f>
        <v/>
      </c>
      <c r="C1499" s="117" t="str">
        <f>IF(dati_pdc!C1495&lt;&gt;"",dati_pdc!C1495,"")</f>
        <v/>
      </c>
      <c r="D1499" s="117" t="str">
        <f>IF(dati_pdc!D1495&lt;&gt;"",dati_pdc!D1495,"")</f>
        <v/>
      </c>
      <c r="E1499" s="125" t="str">
        <f>IF(b_BDVSA!F1499&lt;&gt;"",ABS(b_BDVSA!F1499),"")</f>
        <v/>
      </c>
      <c r="F1499" s="125" t="str">
        <f>IF(AND(b_BDVSA!F1499&lt;&gt;"",b_BDVSA!F1499&lt;&gt;0)=TRUE,IF(b_BDVSA!F1499&gt;0,"D","A"),"")</f>
        <v/>
      </c>
      <c r="G1499" s="125" t="str">
        <f>IF(b_BDVSA!G1499&lt;&gt;"",ABS(b_BDVSA!G1499),"")</f>
        <v/>
      </c>
      <c r="H1499" s="125" t="str">
        <f>IF(AND(b_BDVSA!G1499&lt;&gt;"",b_BDVSA!G1499&lt;&gt;0)=TRUE,IF(b_BDVSA!G1499&gt;0,"D","A"),"")</f>
        <v/>
      </c>
      <c r="I1499" s="125" t="str">
        <f>IF(b_BDVSA!H1499&lt;&gt;"",ABS(b_BDVSA!H1499),"")</f>
        <v/>
      </c>
      <c r="J1499" s="125" t="str">
        <f>IF(AND(b_BDVSA!H1499&lt;&gt;"",b_BDVSA!H1499&lt;&gt;0)=TRUE,IF(b_BDVSA!H1499&gt;0,"D","A"),"")</f>
        <v/>
      </c>
      <c r="K1499" s="126" t="str">
        <f>IF(b_BDVSA!I1499&lt;&gt;"",ABS(b_BDVSA!I1499),"")</f>
        <v/>
      </c>
      <c r="L1499" s="125" t="str">
        <f>IF(b_BDVSA!L1499&lt;&gt;"",ABS(b_BDVSA!L1499),"")</f>
        <v/>
      </c>
      <c r="M1499" s="125" t="str">
        <f>IF(AND(b_BDVSA!L1499&lt;&gt;"",b_BDVSA!L1499&lt;&gt;0)=TRUE,IF(b_BDVSA!L1499&gt;0,"D","A"),"")</f>
        <v/>
      </c>
      <c r="N1499" s="125" t="str">
        <f>IF(b_BDVSA!M1499&lt;&gt;"",ABS(b_BDVSA!M1499),"")</f>
        <v/>
      </c>
      <c r="O1499" s="125" t="str">
        <f>IF(AND(b_BDVSA!M1499&lt;&gt;"",b_BDVSA!M1499&lt;&gt;0)=TRUE,IF(b_BDVSA!M1499&gt;0,"D","A"),"")</f>
        <v/>
      </c>
      <c r="P1499" s="126" t="str">
        <f>IF(b_BDVSA!N1499&lt;&gt;"",ABS(b_BDVSA!N1499),"")</f>
        <v/>
      </c>
      <c r="Q1499" s="125" t="str">
        <f>IF(b_BDVSA!Q1499&lt;&gt;"",ABS(b_BDVSA!Q1499),"")</f>
        <v/>
      </c>
      <c r="R1499" s="125" t="str">
        <f>IF(AND(b_BDVSA!Q1499&lt;&gt;"",b_BDVSA!Q1499&lt;&gt;0)=TRUE,IF(b_BDVSA!Q1499&gt;0,"D","A"),"")</f>
        <v/>
      </c>
      <c r="S1499" s="125" t="str">
        <f>IF(b_BDVSA!R1499&lt;&gt;"",ABS(b_BDVSA!R1499),"")</f>
        <v/>
      </c>
      <c r="T1499" s="125" t="str">
        <f>IF(AND(b_BDVSA!R1499&lt;&gt;"",b_BDVSA!R1499&lt;&gt;0)=TRUE,IF(b_BDVSA!R1499&gt;0,"D","A"),"")</f>
        <v/>
      </c>
      <c r="U1499" s="126" t="str">
        <f>IF(b_BDVSA!S1499&lt;&gt;"",ABS(b_BDVSA!S1499),"")</f>
        <v/>
      </c>
      <c r="V1499" s="125" t="str">
        <f>IF(b_BDVSA!V1499&lt;&gt;"",ABS(b_BDVSA!V1499),"")</f>
        <v/>
      </c>
      <c r="W1499" s="125" t="str">
        <f>IF(AND(b_BDVSA!V1499&lt;&gt;"",b_BDVSA!V1499&lt;&gt;0)=TRUE,IF(b_BDVSA!V1499&gt;0,"D","A"),"")</f>
        <v/>
      </c>
      <c r="X1499" s="125" t="str">
        <f>IF(b_BDVSA!W1499&lt;&gt;"",ABS(b_BDVSA!W1499),"")</f>
        <v/>
      </c>
      <c r="Y1499" s="125" t="str">
        <f>IF(AND(b_BDVSA!W1499&lt;&gt;"",b_BDVSA!W1499&lt;&gt;0)=TRUE,IF(b_BDVSA!W1499&gt;0,"D","A"),"")</f>
        <v/>
      </c>
      <c r="Z1499" s="126" t="str">
        <f>IF(b_BDVSA!X1499&lt;&gt;"",ABS(b_BDVSA!X1499),"")</f>
        <v/>
      </c>
    </row>
    <row r="1500" spans="1:26">
      <c r="A1500" s="117" t="str">
        <f>IF(dati_pdc!A1496&lt;&gt;"",IF(dati_pdc!D1496=1,RIGHT(dati_pdc!A1496,dati_pdc!E1496),dati_pdc!A1496),"")</f>
        <v/>
      </c>
      <c r="B1500" s="117" t="str">
        <f>IF(dati_pdc!B1496&lt;&gt;"",dati_pdc!B1496,"")</f>
        <v/>
      </c>
      <c r="C1500" s="117" t="str">
        <f>IF(dati_pdc!C1496&lt;&gt;"",dati_pdc!C1496,"")</f>
        <v/>
      </c>
      <c r="D1500" s="117" t="str">
        <f>IF(dati_pdc!D1496&lt;&gt;"",dati_pdc!D1496,"")</f>
        <v/>
      </c>
      <c r="E1500" s="125" t="str">
        <f>IF(b_BDVSA!F1500&lt;&gt;"",ABS(b_BDVSA!F1500),"")</f>
        <v/>
      </c>
      <c r="F1500" s="125" t="str">
        <f>IF(AND(b_BDVSA!F1500&lt;&gt;"",b_BDVSA!F1500&lt;&gt;0)=TRUE,IF(b_BDVSA!F1500&gt;0,"D","A"),"")</f>
        <v/>
      </c>
      <c r="G1500" s="125" t="str">
        <f>IF(b_BDVSA!G1500&lt;&gt;"",ABS(b_BDVSA!G1500),"")</f>
        <v/>
      </c>
      <c r="H1500" s="125" t="str">
        <f>IF(AND(b_BDVSA!G1500&lt;&gt;"",b_BDVSA!G1500&lt;&gt;0)=TRUE,IF(b_BDVSA!G1500&gt;0,"D","A"),"")</f>
        <v/>
      </c>
      <c r="I1500" s="125" t="str">
        <f>IF(b_BDVSA!H1500&lt;&gt;"",ABS(b_BDVSA!H1500),"")</f>
        <v/>
      </c>
      <c r="J1500" s="125" t="str">
        <f>IF(AND(b_BDVSA!H1500&lt;&gt;"",b_BDVSA!H1500&lt;&gt;0)=TRUE,IF(b_BDVSA!H1500&gt;0,"D","A"),"")</f>
        <v/>
      </c>
      <c r="K1500" s="126" t="str">
        <f>IF(b_BDVSA!I1500&lt;&gt;"",ABS(b_BDVSA!I1500),"")</f>
        <v/>
      </c>
      <c r="L1500" s="125" t="str">
        <f>IF(b_BDVSA!L1500&lt;&gt;"",ABS(b_BDVSA!L1500),"")</f>
        <v/>
      </c>
      <c r="M1500" s="125" t="str">
        <f>IF(AND(b_BDVSA!L1500&lt;&gt;"",b_BDVSA!L1500&lt;&gt;0)=TRUE,IF(b_BDVSA!L1500&gt;0,"D","A"),"")</f>
        <v/>
      </c>
      <c r="N1500" s="125" t="str">
        <f>IF(b_BDVSA!M1500&lt;&gt;"",ABS(b_BDVSA!M1500),"")</f>
        <v/>
      </c>
      <c r="O1500" s="125" t="str">
        <f>IF(AND(b_BDVSA!M1500&lt;&gt;"",b_BDVSA!M1500&lt;&gt;0)=TRUE,IF(b_BDVSA!M1500&gt;0,"D","A"),"")</f>
        <v/>
      </c>
      <c r="P1500" s="126" t="str">
        <f>IF(b_BDVSA!N1500&lt;&gt;"",ABS(b_BDVSA!N1500),"")</f>
        <v/>
      </c>
      <c r="Q1500" s="125" t="str">
        <f>IF(b_BDVSA!Q1500&lt;&gt;"",ABS(b_BDVSA!Q1500),"")</f>
        <v/>
      </c>
      <c r="R1500" s="125" t="str">
        <f>IF(AND(b_BDVSA!Q1500&lt;&gt;"",b_BDVSA!Q1500&lt;&gt;0)=TRUE,IF(b_BDVSA!Q1500&gt;0,"D","A"),"")</f>
        <v/>
      </c>
      <c r="S1500" s="125" t="str">
        <f>IF(b_BDVSA!R1500&lt;&gt;"",ABS(b_BDVSA!R1500),"")</f>
        <v/>
      </c>
      <c r="T1500" s="125" t="str">
        <f>IF(AND(b_BDVSA!R1500&lt;&gt;"",b_BDVSA!R1500&lt;&gt;0)=TRUE,IF(b_BDVSA!R1500&gt;0,"D","A"),"")</f>
        <v/>
      </c>
      <c r="U1500" s="126" t="str">
        <f>IF(b_BDVSA!S1500&lt;&gt;"",ABS(b_BDVSA!S1500),"")</f>
        <v/>
      </c>
      <c r="V1500" s="125" t="str">
        <f>IF(b_BDVSA!V1500&lt;&gt;"",ABS(b_BDVSA!V1500),"")</f>
        <v/>
      </c>
      <c r="W1500" s="125" t="str">
        <f>IF(AND(b_BDVSA!V1500&lt;&gt;"",b_BDVSA!V1500&lt;&gt;0)=TRUE,IF(b_BDVSA!V1500&gt;0,"D","A"),"")</f>
        <v/>
      </c>
      <c r="X1500" s="125" t="str">
        <f>IF(b_BDVSA!W1500&lt;&gt;"",ABS(b_BDVSA!W1500),"")</f>
        <v/>
      </c>
      <c r="Y1500" s="125" t="str">
        <f>IF(AND(b_BDVSA!W1500&lt;&gt;"",b_BDVSA!W1500&lt;&gt;0)=TRUE,IF(b_BDVSA!W1500&gt;0,"D","A"),"")</f>
        <v/>
      </c>
      <c r="Z1500" s="126" t="str">
        <f>IF(b_BDVSA!X1500&lt;&gt;"",ABS(b_BDVSA!X1500),"")</f>
        <v/>
      </c>
    </row>
  </sheetData>
  <mergeCells count="3">
    <mergeCell ref="A1:Z1"/>
    <mergeCell ref="A2:Z2"/>
    <mergeCell ref="A3:Z3"/>
  </mergeCells>
  <phoneticPr fontId="0" type="noConversion"/>
  <hyperlinks>
    <hyperlink ref="AB1" location="Cover!Area_stampa" display="Sommario" xr:uid="{00000000-0004-0000-1500-000000000000}"/>
  </hyperlinks>
  <pageMargins left="0.75" right="0.75" top="1" bottom="1" header="0.5" footer="0.5"/>
  <pageSetup paperSize="9" scale="85" fitToHeight="10" orientation="portrait" r:id="rId1"/>
  <headerFooter scaleWithDoc="0"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AB1500"/>
  <sheetViews>
    <sheetView showGridLines="0" view="pageBreakPreview" topLeftCell="B1" zoomScale="60" zoomScaleNormal="60" workbookViewId="0"/>
  </sheetViews>
  <sheetFormatPr defaultRowHeight="12.45"/>
  <cols>
    <col min="1" max="1" width="0" hidden="1" customWidth="1"/>
    <col min="3" max="3" width="32.84375" customWidth="1"/>
    <col min="4" max="5" width="5.53515625" hidden="1" customWidth="1"/>
    <col min="6" max="6" width="14.15234375" bestFit="1" customWidth="1"/>
    <col min="7" max="7" width="13.3046875" bestFit="1" customWidth="1"/>
    <col min="8" max="8" width="11.15234375" style="80" bestFit="1" customWidth="1"/>
    <col min="9" max="9" width="7.53515625" style="80" bestFit="1" customWidth="1"/>
    <col min="10" max="11" width="7" style="80" hidden="1" customWidth="1"/>
    <col min="12" max="12" width="13.3046875" hidden="1" customWidth="1"/>
    <col min="13" max="13" width="11.15234375" hidden="1" customWidth="1"/>
    <col min="14" max="14" width="7.69140625" hidden="1" customWidth="1"/>
    <col min="15" max="16" width="7.3046875" hidden="1" customWidth="1"/>
    <col min="17" max="17" width="13.3046875" hidden="1" customWidth="1"/>
    <col min="18" max="18" width="11.15234375" hidden="1" customWidth="1"/>
    <col min="19" max="19" width="7.69140625" hidden="1" customWidth="1"/>
    <col min="20" max="21" width="7.3046875" hidden="1" customWidth="1"/>
    <col min="22" max="22" width="13.3046875" hidden="1" customWidth="1"/>
    <col min="23" max="23" width="11.15234375" hidden="1" customWidth="1"/>
    <col min="24" max="24" width="9.69140625" hidden="1" customWidth="1"/>
    <col min="25" max="26" width="9.15234375" hidden="1" customWidth="1"/>
  </cols>
  <sheetData>
    <row r="1" spans="2:28" ht="37.5" customHeight="1">
      <c r="B1" s="632" t="s">
        <v>517</v>
      </c>
      <c r="C1" s="636"/>
      <c r="D1" s="636"/>
      <c r="E1" s="636"/>
      <c r="F1" s="636"/>
      <c r="G1" s="636"/>
      <c r="H1" s="636"/>
      <c r="I1" s="636"/>
      <c r="J1" s="636"/>
      <c r="K1" s="636"/>
      <c r="L1" s="636"/>
      <c r="M1" s="636"/>
      <c r="N1" s="636"/>
      <c r="O1" s="636"/>
      <c r="P1" s="636"/>
      <c r="Q1" s="636"/>
      <c r="R1" s="636"/>
      <c r="S1" s="636"/>
      <c r="T1" s="636"/>
      <c r="U1" s="636"/>
      <c r="V1" s="636"/>
      <c r="W1" s="636"/>
      <c r="X1" s="636"/>
      <c r="AB1" s="128" t="s">
        <v>539</v>
      </c>
    </row>
    <row r="2" spans="2:28" ht="27.75" customHeight="1">
      <c r="B2" s="634" t="s">
        <v>534</v>
      </c>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2:28" ht="14.25" customHeight="1">
      <c r="B3" s="634" t="str">
        <f>CONCATENATE("Le differenze e le differenze percentuali sono calcolate rispetto all'esercizio al ",dati_an!B21)</f>
        <v>Le differenze e le differenze percentuali sono calcolate rispetto all'esercizio al 31/12/2016</v>
      </c>
      <c r="C3" s="635"/>
      <c r="D3" s="635"/>
      <c r="E3" s="635"/>
      <c r="F3" s="635"/>
      <c r="G3" s="635"/>
      <c r="H3" s="635"/>
      <c r="I3" s="635"/>
      <c r="J3" s="635"/>
      <c r="K3" s="635"/>
      <c r="L3" s="635"/>
      <c r="M3" s="635"/>
      <c r="N3" s="635"/>
      <c r="O3" s="635"/>
      <c r="P3" s="635"/>
      <c r="Q3" s="635"/>
      <c r="R3" s="635"/>
      <c r="S3" s="635"/>
      <c r="T3" s="635"/>
      <c r="U3" s="635"/>
      <c r="V3" s="635"/>
      <c r="W3" s="635"/>
      <c r="X3" s="635"/>
      <c r="Y3" s="635"/>
      <c r="Z3" s="635"/>
    </row>
    <row r="5" spans="2:28" ht="27.75" customHeight="1" thickBot="1">
      <c r="B5" s="83"/>
      <c r="C5" s="83"/>
      <c r="D5" s="81"/>
      <c r="E5" s="81"/>
      <c r="F5" s="164" t="str">
        <f>dati_an!$B$21</f>
        <v>31/12/2016</v>
      </c>
      <c r="G5" s="164" t="str">
        <f>dati_an!$B$22</f>
        <v>31/12/2015</v>
      </c>
      <c r="H5" s="160" t="s">
        <v>514</v>
      </c>
      <c r="I5" s="160" t="s">
        <v>515</v>
      </c>
      <c r="J5" s="161"/>
      <c r="K5" s="161"/>
      <c r="L5" s="165">
        <f>dati_an!$B$23</f>
        <v>0</v>
      </c>
      <c r="M5" s="160" t="s">
        <v>514</v>
      </c>
      <c r="N5" s="160" t="s">
        <v>515</v>
      </c>
      <c r="O5" s="161"/>
      <c r="P5" s="161"/>
      <c r="Q5" s="165">
        <f>dati_an!$B$24</f>
        <v>0</v>
      </c>
      <c r="R5" s="160" t="s">
        <v>514</v>
      </c>
      <c r="S5" s="160" t="s">
        <v>515</v>
      </c>
      <c r="T5" s="161"/>
      <c r="U5" s="161"/>
      <c r="V5" s="165">
        <f>dati_an!$B$25</f>
        <v>0</v>
      </c>
      <c r="W5" s="160" t="s">
        <v>514</v>
      </c>
      <c r="X5" s="160" t="s">
        <v>515</v>
      </c>
    </row>
    <row r="6" spans="2:28" ht="15.75" customHeight="1">
      <c r="B6" s="109" t="str">
        <f>IF(dati_pdc!A2&lt;&gt;"",IF(dati_pdc!D2=1,RIGHT(dati_pdc!A2,dati_pdc!E2),dati_pdc!A2),"")</f>
        <v>11</v>
      </c>
      <c r="C6" s="109" t="str">
        <f>IF(dati_pdc!B2&lt;&gt;"",dati_pdc!B2,"")</f>
        <v>IMMOBILIZZAZIONI IMMATERIALI</v>
      </c>
      <c r="D6" s="109">
        <f>IF(dati_pdc!C2&lt;&gt;"",dati_pdc!C2,"")</f>
        <v>1</v>
      </c>
      <c r="E6" s="109">
        <f>IF(dati_pdc!D2&lt;&gt;"",dati_pdc!D2,"")</f>
        <v>0</v>
      </c>
      <c r="F6" s="110">
        <f>IF(dati_pdc!$A2&lt;&gt;"",s_somma_pdc!B2,"")</f>
        <v>2846.92</v>
      </c>
      <c r="G6" s="110">
        <f>IF(dati_pdc!$A2&lt;&gt;"",s_somma_pdc!C2,"")</f>
        <v>14695.11</v>
      </c>
      <c r="H6" s="110">
        <f t="shared" ref="H6:H69" si="0">IF(G6&lt;&gt;"",F6-G6,"")</f>
        <v>-11848.19</v>
      </c>
      <c r="I6" s="111">
        <f t="shared" ref="I6:I69" si="1">IF(AND(G6&lt;&gt;"",G6&lt;&gt;0)=TRUE,H6/G6,"")</f>
        <v>-0.80626752708894323</v>
      </c>
      <c r="J6" s="111"/>
      <c r="K6" s="111"/>
      <c r="L6" s="110">
        <f>IF(dati_pdc!$A2&lt;&gt;"",s_somma_pdc!D2,"")</f>
        <v>0</v>
      </c>
      <c r="M6" s="110">
        <f t="shared" ref="M6:M69" si="2">IF(L6&lt;&gt;"",F6-L6,"")</f>
        <v>2846.92</v>
      </c>
      <c r="N6" s="111" t="str">
        <f t="shared" ref="N6:N69" si="3">IF(AND(L6&lt;&gt;"",L6&lt;&gt;0)=TRUE,M6/L6,"")</f>
        <v/>
      </c>
      <c r="O6" s="111"/>
      <c r="P6" s="111"/>
      <c r="Q6" s="110">
        <f>IF(dati_pdc!$A2&lt;&gt;"",s_somma_pdc!E2,"")</f>
        <v>0</v>
      </c>
      <c r="R6" s="110">
        <f t="shared" ref="R6:R69" si="4">IF(Q6&lt;&gt;"",F6-Q6,"")</f>
        <v>2846.92</v>
      </c>
      <c r="S6" s="111" t="str">
        <f t="shared" ref="S6:S69" si="5">IF(AND(Q6&lt;&gt;"",Q6&lt;&gt;0)=TRUE,R6/Q6,"")</f>
        <v/>
      </c>
      <c r="T6" s="111"/>
      <c r="U6" s="111"/>
      <c r="V6" s="110">
        <f>IF(dati_pdc!$A2&lt;&gt;"",s_somma_pdc!F2,"")</f>
        <v>0</v>
      </c>
      <c r="W6" s="110">
        <f t="shared" ref="W6:W69" si="6">IF(V6&lt;&gt;"",F6-V6,"")</f>
        <v>2846.92</v>
      </c>
      <c r="X6" s="111" t="str">
        <f t="shared" ref="X6:X69" si="7">IF(AND(V6&lt;&gt;"",V6&lt;&gt;0)=TRUE,W6/V6,"")</f>
        <v/>
      </c>
      <c r="Y6" s="124"/>
      <c r="Z6" s="124"/>
    </row>
    <row r="7" spans="2:28" ht="15.75" customHeight="1">
      <c r="B7" s="109" t="str">
        <f>IF(dati_pdc!A3&lt;&gt;"",IF(dati_pdc!D3=1,RIGHT(dati_pdc!A3,dati_pdc!E3),dati_pdc!A3),"")</f>
        <v>1101</v>
      </c>
      <c r="C7" s="109" t="str">
        <f>IF(dati_pdc!B3&lt;&gt;"",dati_pdc!B3,"")</f>
        <v>COSTI D'IMPIANTO E DI AMPLIAMENTO</v>
      </c>
      <c r="D7" s="109">
        <f>IF(dati_pdc!C3&lt;&gt;"",dati_pdc!C3,"")</f>
        <v>2</v>
      </c>
      <c r="E7" s="109">
        <f>IF(dati_pdc!D3&lt;&gt;"",dati_pdc!D3,"")</f>
        <v>0</v>
      </c>
      <c r="F7" s="110">
        <f>IF(dati_pdc!$A3&lt;&gt;"",s_somma_pdc!B3,"")</f>
        <v>0</v>
      </c>
      <c r="G7" s="110">
        <f>IF(dati_pdc!$A3&lt;&gt;"",s_somma_pdc!C3,"")</f>
        <v>0</v>
      </c>
      <c r="H7" s="110">
        <f t="shared" si="0"/>
        <v>0</v>
      </c>
      <c r="I7" s="111" t="str">
        <f t="shared" si="1"/>
        <v/>
      </c>
      <c r="J7" s="111"/>
      <c r="K7" s="111"/>
      <c r="L7" s="110">
        <f>IF(dati_pdc!$A3&lt;&gt;"",s_somma_pdc!D3,"")</f>
        <v>0</v>
      </c>
      <c r="M7" s="110">
        <f t="shared" si="2"/>
        <v>0</v>
      </c>
      <c r="N7" s="111" t="str">
        <f t="shared" si="3"/>
        <v/>
      </c>
      <c r="O7" s="111"/>
      <c r="P7" s="111"/>
      <c r="Q7" s="110">
        <f>IF(dati_pdc!$A3&lt;&gt;"",s_somma_pdc!E3,"")</f>
        <v>0</v>
      </c>
      <c r="R7" s="110">
        <f t="shared" si="4"/>
        <v>0</v>
      </c>
      <c r="S7" s="111" t="str">
        <f t="shared" si="5"/>
        <v/>
      </c>
      <c r="T7" s="111"/>
      <c r="U7" s="111"/>
      <c r="V7" s="110">
        <f>IF(dati_pdc!$A3&lt;&gt;"",s_somma_pdc!F3,"")</f>
        <v>0</v>
      </c>
      <c r="W7" s="110">
        <f t="shared" si="6"/>
        <v>0</v>
      </c>
      <c r="X7" s="111" t="str">
        <f t="shared" si="7"/>
        <v/>
      </c>
      <c r="Y7" s="86"/>
      <c r="Z7" s="86"/>
    </row>
    <row r="8" spans="2:28" ht="15.75" customHeight="1">
      <c r="B8" s="109" t="str">
        <f>IF(dati_pdc!A4&lt;&gt;"",IF(dati_pdc!D4=1,RIGHT(dati_pdc!A4,dati_pdc!E4),dati_pdc!A4),"")</f>
        <v>110101</v>
      </c>
      <c r="C8" s="109" t="str">
        <f>IF(dati_pdc!B4&lt;&gt;"",dati_pdc!B4,"")</f>
        <v>Spese societarie</v>
      </c>
      <c r="D8" s="109">
        <f>IF(dati_pdc!C4&lt;&gt;"",dati_pdc!C4,"")</f>
        <v>3</v>
      </c>
      <c r="E8" s="109">
        <f>IF(dati_pdc!D4&lt;&gt;"",dati_pdc!D4,"")</f>
        <v>0</v>
      </c>
      <c r="F8" s="110">
        <f>IF(dati_pdc!$A4&lt;&gt;"",s_somma_pdc!B4,"")</f>
        <v>0</v>
      </c>
      <c r="G8" s="110">
        <f>IF(dati_pdc!$A4&lt;&gt;"",s_somma_pdc!C4,"")</f>
        <v>0</v>
      </c>
      <c r="H8" s="110">
        <f t="shared" si="0"/>
        <v>0</v>
      </c>
      <c r="I8" s="111" t="str">
        <f t="shared" si="1"/>
        <v/>
      </c>
      <c r="J8" s="111"/>
      <c r="K8" s="111"/>
      <c r="L8" s="110">
        <f>IF(dati_pdc!$A4&lt;&gt;"",s_somma_pdc!D4,"")</f>
        <v>0</v>
      </c>
      <c r="M8" s="110">
        <f t="shared" si="2"/>
        <v>0</v>
      </c>
      <c r="N8" s="111" t="str">
        <f t="shared" si="3"/>
        <v/>
      </c>
      <c r="O8" s="111"/>
      <c r="P8" s="111"/>
      <c r="Q8" s="110">
        <f>IF(dati_pdc!$A4&lt;&gt;"",s_somma_pdc!E4,"")</f>
        <v>0</v>
      </c>
      <c r="R8" s="110">
        <f t="shared" si="4"/>
        <v>0</v>
      </c>
      <c r="S8" s="111" t="str">
        <f t="shared" si="5"/>
        <v/>
      </c>
      <c r="T8" s="111"/>
      <c r="U8" s="111"/>
      <c r="V8" s="110">
        <f>IF(dati_pdc!$A4&lt;&gt;"",s_somma_pdc!F4,"")</f>
        <v>0</v>
      </c>
      <c r="W8" s="110">
        <f t="shared" si="6"/>
        <v>0</v>
      </c>
      <c r="X8" s="111" t="str">
        <f t="shared" si="7"/>
        <v/>
      </c>
      <c r="Y8" s="86"/>
      <c r="Z8" s="86"/>
    </row>
    <row r="9" spans="2:28" ht="15.75" customHeight="1">
      <c r="B9" s="109" t="str">
        <f>IF(dati_pdc!A5&lt;&gt;"",IF(dati_pdc!D5=1,RIGHT(dati_pdc!A5,dati_pdc!E5),dati_pdc!A5),"")</f>
        <v>1103</v>
      </c>
      <c r="C9" s="109" t="str">
        <f>IF(dati_pdc!B5&lt;&gt;"",dati_pdc!B5,"")</f>
        <v>BENI IMMATERIALI</v>
      </c>
      <c r="D9" s="109">
        <f>IF(dati_pdc!C5&lt;&gt;"",dati_pdc!C5,"")</f>
        <v>2</v>
      </c>
      <c r="E9" s="109">
        <f>IF(dati_pdc!D5&lt;&gt;"",dati_pdc!D5,"")</f>
        <v>0</v>
      </c>
      <c r="F9" s="110">
        <f>IF(dati_pdc!$A5&lt;&gt;"",s_somma_pdc!B5,"")</f>
        <v>2571.92</v>
      </c>
      <c r="G9" s="110">
        <f>IF(dati_pdc!$A5&lt;&gt;"",s_somma_pdc!C5,"")</f>
        <v>14420.11</v>
      </c>
      <c r="H9" s="110">
        <f t="shared" si="0"/>
        <v>-11848.19</v>
      </c>
      <c r="I9" s="111">
        <f t="shared" si="1"/>
        <v>-0.82164352421722164</v>
      </c>
      <c r="J9" s="111"/>
      <c r="K9" s="111"/>
      <c r="L9" s="110">
        <f>IF(dati_pdc!$A5&lt;&gt;"",s_somma_pdc!D5,"")</f>
        <v>0</v>
      </c>
      <c r="M9" s="110">
        <f t="shared" si="2"/>
        <v>2571.92</v>
      </c>
      <c r="N9" s="111" t="str">
        <f t="shared" si="3"/>
        <v/>
      </c>
      <c r="O9" s="111"/>
      <c r="P9" s="111"/>
      <c r="Q9" s="110">
        <f>IF(dati_pdc!$A5&lt;&gt;"",s_somma_pdc!E5,"")</f>
        <v>0</v>
      </c>
      <c r="R9" s="110">
        <f t="shared" si="4"/>
        <v>2571.92</v>
      </c>
      <c r="S9" s="111" t="str">
        <f t="shared" si="5"/>
        <v/>
      </c>
      <c r="T9" s="111"/>
      <c r="U9" s="111"/>
      <c r="V9" s="110">
        <f>IF(dati_pdc!$A5&lt;&gt;"",s_somma_pdc!F5,"")</f>
        <v>0</v>
      </c>
      <c r="W9" s="110">
        <f t="shared" si="6"/>
        <v>2571.92</v>
      </c>
      <c r="X9" s="111" t="str">
        <f t="shared" si="7"/>
        <v/>
      </c>
      <c r="Y9" s="86"/>
      <c r="Z9" s="86"/>
    </row>
    <row r="10" spans="2:28" ht="15.75" customHeight="1">
      <c r="B10" s="109" t="str">
        <f>IF(dati_pdc!A6&lt;&gt;"",IF(dati_pdc!D6=1,RIGHT(dati_pdc!A6,dati_pdc!E6),dati_pdc!A6),"")</f>
        <v>110301</v>
      </c>
      <c r="C10" s="109" t="str">
        <f>IF(dati_pdc!B6&lt;&gt;"",dati_pdc!B6,"")</f>
        <v>Software di proprietà capitalizzato</v>
      </c>
      <c r="D10" s="109">
        <f>IF(dati_pdc!C6&lt;&gt;"",dati_pdc!C6,"")</f>
        <v>3</v>
      </c>
      <c r="E10" s="109">
        <f>IF(dati_pdc!D6&lt;&gt;"",dati_pdc!D6,"")</f>
        <v>0</v>
      </c>
      <c r="F10" s="110">
        <f>IF(dati_pdc!$A6&lt;&gt;"",s_somma_pdc!B6,"")</f>
        <v>2571.92</v>
      </c>
      <c r="G10" s="110">
        <f>IF(dati_pdc!$A6&lt;&gt;"",s_somma_pdc!C6,"")</f>
        <v>14420.11</v>
      </c>
      <c r="H10" s="110">
        <f t="shared" si="0"/>
        <v>-11848.19</v>
      </c>
      <c r="I10" s="111">
        <f t="shared" si="1"/>
        <v>-0.82164352421722164</v>
      </c>
      <c r="J10" s="111"/>
      <c r="K10" s="111"/>
      <c r="L10" s="110">
        <f>IF(dati_pdc!$A6&lt;&gt;"",s_somma_pdc!D6,"")</f>
        <v>0</v>
      </c>
      <c r="M10" s="110">
        <f t="shared" si="2"/>
        <v>2571.92</v>
      </c>
      <c r="N10" s="111" t="str">
        <f t="shared" si="3"/>
        <v/>
      </c>
      <c r="O10" s="111"/>
      <c r="P10" s="111"/>
      <c r="Q10" s="110">
        <f>IF(dati_pdc!$A6&lt;&gt;"",s_somma_pdc!E6,"")</f>
        <v>0</v>
      </c>
      <c r="R10" s="110">
        <f t="shared" si="4"/>
        <v>2571.92</v>
      </c>
      <c r="S10" s="111" t="str">
        <f t="shared" si="5"/>
        <v/>
      </c>
      <c r="T10" s="111"/>
      <c r="U10" s="111"/>
      <c r="V10" s="110">
        <f>IF(dati_pdc!$A6&lt;&gt;"",s_somma_pdc!F6,"")</f>
        <v>0</v>
      </c>
      <c r="W10" s="110">
        <f t="shared" si="6"/>
        <v>2571.92</v>
      </c>
      <c r="X10" s="111" t="str">
        <f t="shared" si="7"/>
        <v/>
      </c>
      <c r="Y10" s="86"/>
      <c r="Z10" s="86"/>
    </row>
    <row r="11" spans="2:28" ht="15.75" customHeight="1">
      <c r="B11" s="109" t="str">
        <f>IF(dati_pdc!A7&lt;&gt;"",IF(dati_pdc!D7=1,RIGHT(dati_pdc!A7,dati_pdc!E7),dati_pdc!A7),"")</f>
        <v>1105</v>
      </c>
      <c r="C11" s="109" t="str">
        <f>IF(dati_pdc!B7&lt;&gt;"",dati_pdc!B7,"")</f>
        <v>SPESE PLURIENNALI</v>
      </c>
      <c r="D11" s="109">
        <f>IF(dati_pdc!C7&lt;&gt;"",dati_pdc!C7,"")</f>
        <v>2</v>
      </c>
      <c r="E11" s="109">
        <f>IF(dati_pdc!D7&lt;&gt;"",dati_pdc!D7,"")</f>
        <v>0</v>
      </c>
      <c r="F11" s="110">
        <f>IF(dati_pdc!$A7&lt;&gt;"",s_somma_pdc!B7,"")</f>
        <v>275</v>
      </c>
      <c r="G11" s="110">
        <f>IF(dati_pdc!$A7&lt;&gt;"",s_somma_pdc!C7,"")</f>
        <v>275</v>
      </c>
      <c r="H11" s="110">
        <f t="shared" si="0"/>
        <v>0</v>
      </c>
      <c r="I11" s="111">
        <f t="shared" si="1"/>
        <v>0</v>
      </c>
      <c r="J11" s="111"/>
      <c r="K11" s="111"/>
      <c r="L11" s="110">
        <f>IF(dati_pdc!$A7&lt;&gt;"",s_somma_pdc!D7,"")</f>
        <v>0</v>
      </c>
      <c r="M11" s="110">
        <f t="shared" si="2"/>
        <v>275</v>
      </c>
      <c r="N11" s="111" t="str">
        <f t="shared" si="3"/>
        <v/>
      </c>
      <c r="O11" s="111"/>
      <c r="P11" s="111"/>
      <c r="Q11" s="110">
        <f>IF(dati_pdc!$A7&lt;&gt;"",s_somma_pdc!E7,"")</f>
        <v>0</v>
      </c>
      <c r="R11" s="110">
        <f t="shared" si="4"/>
        <v>275</v>
      </c>
      <c r="S11" s="111" t="str">
        <f t="shared" si="5"/>
        <v/>
      </c>
      <c r="T11" s="111"/>
      <c r="U11" s="111"/>
      <c r="V11" s="110">
        <f>IF(dati_pdc!$A7&lt;&gt;"",s_somma_pdc!F7,"")</f>
        <v>0</v>
      </c>
      <c r="W11" s="110">
        <f t="shared" si="6"/>
        <v>275</v>
      </c>
      <c r="X11" s="111" t="str">
        <f t="shared" si="7"/>
        <v/>
      </c>
      <c r="Y11" s="86"/>
      <c r="Z11" s="86"/>
    </row>
    <row r="12" spans="2:28" ht="15.75" customHeight="1">
      <c r="B12" s="109" t="str">
        <f>IF(dati_pdc!A8&lt;&gt;"",IF(dati_pdc!D8=1,RIGHT(dati_pdc!A8,dati_pdc!E8),dati_pdc!A8),"")</f>
        <v>110507</v>
      </c>
      <c r="C12" s="109" t="str">
        <f>IF(dati_pdc!B8&lt;&gt;"",dati_pdc!B8,"")</f>
        <v>Spese finanziarie da ammortizzare</v>
      </c>
      <c r="D12" s="109">
        <f>IF(dati_pdc!C8&lt;&gt;"",dati_pdc!C8,"")</f>
        <v>3</v>
      </c>
      <c r="E12" s="109">
        <f>IF(dati_pdc!D8&lt;&gt;"",dati_pdc!D8,"")</f>
        <v>0</v>
      </c>
      <c r="F12" s="110">
        <f>IF(dati_pdc!$A8&lt;&gt;"",s_somma_pdc!B8,"")</f>
        <v>275</v>
      </c>
      <c r="G12" s="110">
        <f>IF(dati_pdc!$A8&lt;&gt;"",s_somma_pdc!C8,"")</f>
        <v>275</v>
      </c>
      <c r="H12" s="110">
        <f t="shared" si="0"/>
        <v>0</v>
      </c>
      <c r="I12" s="111">
        <f t="shared" si="1"/>
        <v>0</v>
      </c>
      <c r="J12" s="111"/>
      <c r="K12" s="111"/>
      <c r="L12" s="110">
        <f>IF(dati_pdc!$A8&lt;&gt;"",s_somma_pdc!D8,"")</f>
        <v>0</v>
      </c>
      <c r="M12" s="110">
        <f t="shared" si="2"/>
        <v>275</v>
      </c>
      <c r="N12" s="111" t="str">
        <f t="shared" si="3"/>
        <v/>
      </c>
      <c r="O12" s="111"/>
      <c r="P12" s="111"/>
      <c r="Q12" s="110">
        <f>IF(dati_pdc!$A8&lt;&gt;"",s_somma_pdc!E8,"")</f>
        <v>0</v>
      </c>
      <c r="R12" s="110">
        <f t="shared" si="4"/>
        <v>275</v>
      </c>
      <c r="S12" s="111" t="str">
        <f t="shared" si="5"/>
        <v/>
      </c>
      <c r="T12" s="111"/>
      <c r="U12" s="111"/>
      <c r="V12" s="110">
        <f>IF(dati_pdc!$A8&lt;&gt;"",s_somma_pdc!F8,"")</f>
        <v>0</v>
      </c>
      <c r="W12" s="110">
        <f t="shared" si="6"/>
        <v>275</v>
      </c>
      <c r="X12" s="111" t="str">
        <f t="shared" si="7"/>
        <v/>
      </c>
      <c r="Y12" s="86"/>
      <c r="Z12" s="86"/>
    </row>
    <row r="13" spans="2:28" ht="15.75" customHeight="1">
      <c r="B13" s="109" t="str">
        <f>IF(dati_pdc!A9&lt;&gt;"",IF(dati_pdc!D9=1,RIGHT(dati_pdc!A9,dati_pdc!E9),dati_pdc!A9),"")</f>
        <v>13</v>
      </c>
      <c r="C13" s="109" t="str">
        <f>IF(dati_pdc!B9&lt;&gt;"",dati_pdc!B9,"")</f>
        <v>IMMOBILIZZAZIONI MATERIALI</v>
      </c>
      <c r="D13" s="109">
        <f>IF(dati_pdc!C9&lt;&gt;"",dati_pdc!C9,"")</f>
        <v>1</v>
      </c>
      <c r="E13" s="109">
        <f>IF(dati_pdc!D9&lt;&gt;"",dati_pdc!D9,"")</f>
        <v>0</v>
      </c>
      <c r="F13" s="110">
        <f>IF(dati_pdc!$A9&lt;&gt;"",s_somma_pdc!B9,"")</f>
        <v>1349563.7800000005</v>
      </c>
      <c r="G13" s="110">
        <f>IF(dati_pdc!$A9&lt;&gt;"",s_somma_pdc!C9,"")</f>
        <v>1329067.1200000003</v>
      </c>
      <c r="H13" s="110">
        <f t="shared" si="0"/>
        <v>20496.660000000149</v>
      </c>
      <c r="I13" s="111">
        <f t="shared" si="1"/>
        <v>1.5421839643433617E-2</v>
      </c>
      <c r="J13" s="111"/>
      <c r="K13" s="111"/>
      <c r="L13" s="110">
        <f>IF(dati_pdc!$A9&lt;&gt;"",s_somma_pdc!D9,"")</f>
        <v>0</v>
      </c>
      <c r="M13" s="110">
        <f t="shared" si="2"/>
        <v>1349563.7800000005</v>
      </c>
      <c r="N13" s="111" t="str">
        <f t="shared" si="3"/>
        <v/>
      </c>
      <c r="O13" s="111"/>
      <c r="P13" s="111"/>
      <c r="Q13" s="110">
        <f>IF(dati_pdc!$A9&lt;&gt;"",s_somma_pdc!E9,"")</f>
        <v>0</v>
      </c>
      <c r="R13" s="110">
        <f t="shared" si="4"/>
        <v>1349563.7800000005</v>
      </c>
      <c r="S13" s="111" t="str">
        <f t="shared" si="5"/>
        <v/>
      </c>
      <c r="T13" s="111"/>
      <c r="U13" s="111"/>
      <c r="V13" s="110">
        <f>IF(dati_pdc!$A9&lt;&gt;"",s_somma_pdc!F9,"")</f>
        <v>0</v>
      </c>
      <c r="W13" s="110">
        <f t="shared" si="6"/>
        <v>1349563.7800000005</v>
      </c>
      <c r="X13" s="111" t="str">
        <f t="shared" si="7"/>
        <v/>
      </c>
      <c r="Y13" s="86"/>
      <c r="Z13" s="86"/>
    </row>
    <row r="14" spans="2:28" ht="15.75" customHeight="1">
      <c r="B14" s="109" t="str">
        <f>IF(dati_pdc!A10&lt;&gt;"",IF(dati_pdc!D10=1,RIGHT(dati_pdc!A10,dati_pdc!E10),dati_pdc!A10),"")</f>
        <v>1301</v>
      </c>
      <c r="C14" s="109" t="str">
        <f>IF(dati_pdc!B10&lt;&gt;"",dati_pdc!B10,"")</f>
        <v>TERRENI E FABBRICATI</v>
      </c>
      <c r="D14" s="109">
        <f>IF(dati_pdc!C10&lt;&gt;"",dati_pdc!C10,"")</f>
        <v>2</v>
      </c>
      <c r="E14" s="109">
        <f>IF(dati_pdc!D10&lt;&gt;"",dati_pdc!D10,"")</f>
        <v>0</v>
      </c>
      <c r="F14" s="110">
        <f>IF(dati_pdc!$A10&lt;&gt;"",s_somma_pdc!B10,"")</f>
        <v>851461.60000000009</v>
      </c>
      <c r="G14" s="110">
        <f>IF(dati_pdc!$A10&lt;&gt;"",s_somma_pdc!C10,"")</f>
        <v>851461.60000000009</v>
      </c>
      <c r="H14" s="110">
        <f t="shared" si="0"/>
        <v>0</v>
      </c>
      <c r="I14" s="111">
        <f t="shared" si="1"/>
        <v>0</v>
      </c>
      <c r="J14" s="111"/>
      <c r="K14" s="111"/>
      <c r="L14" s="110">
        <f>IF(dati_pdc!$A10&lt;&gt;"",s_somma_pdc!D10,"")</f>
        <v>0</v>
      </c>
      <c r="M14" s="110">
        <f t="shared" si="2"/>
        <v>851461.60000000009</v>
      </c>
      <c r="N14" s="111" t="str">
        <f t="shared" si="3"/>
        <v/>
      </c>
      <c r="O14" s="111"/>
      <c r="P14" s="111"/>
      <c r="Q14" s="110">
        <f>IF(dati_pdc!$A10&lt;&gt;"",s_somma_pdc!E10,"")</f>
        <v>0</v>
      </c>
      <c r="R14" s="110">
        <f t="shared" si="4"/>
        <v>851461.60000000009</v>
      </c>
      <c r="S14" s="111" t="str">
        <f t="shared" si="5"/>
        <v/>
      </c>
      <c r="T14" s="111"/>
      <c r="U14" s="111"/>
      <c r="V14" s="110">
        <f>IF(dati_pdc!$A10&lt;&gt;"",s_somma_pdc!F10,"")</f>
        <v>0</v>
      </c>
      <c r="W14" s="110">
        <f t="shared" si="6"/>
        <v>851461.60000000009</v>
      </c>
      <c r="X14" s="111" t="str">
        <f t="shared" si="7"/>
        <v/>
      </c>
      <c r="Y14" s="86"/>
      <c r="Z14" s="86"/>
    </row>
    <row r="15" spans="2:28" ht="15.75" customHeight="1">
      <c r="B15" s="109" t="str">
        <f>IF(dati_pdc!A11&lt;&gt;"",IF(dati_pdc!D11=1,RIGHT(dati_pdc!A11,dati_pdc!E11),dati_pdc!A11),"")</f>
        <v>130107</v>
      </c>
      <c r="C15" s="109" t="str">
        <f>IF(dati_pdc!B11&lt;&gt;"",dati_pdc!B11,"")</f>
        <v>Fabbricati strumentali</v>
      </c>
      <c r="D15" s="109">
        <f>IF(dati_pdc!C11&lt;&gt;"",dati_pdc!C11,"")</f>
        <v>3</v>
      </c>
      <c r="E15" s="109">
        <f>IF(dati_pdc!D11&lt;&gt;"",dati_pdc!D11,"")</f>
        <v>0</v>
      </c>
      <c r="F15" s="110">
        <f>IF(dati_pdc!$A11&lt;&gt;"",s_somma_pdc!B11,"")</f>
        <v>681169.28</v>
      </c>
      <c r="G15" s="110">
        <f>IF(dati_pdc!$A11&lt;&gt;"",s_somma_pdc!C11,"")</f>
        <v>681169.28</v>
      </c>
      <c r="H15" s="110">
        <f t="shared" si="0"/>
        <v>0</v>
      </c>
      <c r="I15" s="111">
        <f t="shared" si="1"/>
        <v>0</v>
      </c>
      <c r="J15" s="111"/>
      <c r="K15" s="111"/>
      <c r="L15" s="110">
        <f>IF(dati_pdc!$A11&lt;&gt;"",s_somma_pdc!D11,"")</f>
        <v>0</v>
      </c>
      <c r="M15" s="110">
        <f t="shared" si="2"/>
        <v>681169.28</v>
      </c>
      <c r="N15" s="111" t="str">
        <f t="shared" si="3"/>
        <v/>
      </c>
      <c r="O15" s="111"/>
      <c r="P15" s="111"/>
      <c r="Q15" s="110">
        <f>IF(dati_pdc!$A11&lt;&gt;"",s_somma_pdc!E11,"")</f>
        <v>0</v>
      </c>
      <c r="R15" s="110">
        <f t="shared" si="4"/>
        <v>681169.28</v>
      </c>
      <c r="S15" s="111" t="str">
        <f t="shared" si="5"/>
        <v/>
      </c>
      <c r="T15" s="111"/>
      <c r="U15" s="111"/>
      <c r="V15" s="110">
        <f>IF(dati_pdc!$A11&lt;&gt;"",s_somma_pdc!F11,"")</f>
        <v>0</v>
      </c>
      <c r="W15" s="110">
        <f t="shared" si="6"/>
        <v>681169.28</v>
      </c>
      <c r="X15" s="111" t="str">
        <f t="shared" si="7"/>
        <v/>
      </c>
      <c r="Y15" s="86"/>
      <c r="Z15" s="86"/>
    </row>
    <row r="16" spans="2:28" ht="15.75" customHeight="1">
      <c r="B16" s="109" t="str">
        <f>IF(dati_pdc!A12&lt;&gt;"",IF(dati_pdc!D12=1,RIGHT(dati_pdc!A12,dati_pdc!E12),dati_pdc!A12),"")</f>
        <v>130151</v>
      </c>
      <c r="C16" s="109" t="str">
        <f>IF(dati_pdc!B12&lt;&gt;"",dati_pdc!B12,"")</f>
        <v>Altri terreni e fabbricati</v>
      </c>
      <c r="D16" s="109">
        <f>IF(dati_pdc!C12&lt;&gt;"",dati_pdc!C12,"")</f>
        <v>3</v>
      </c>
      <c r="E16" s="109">
        <f>IF(dati_pdc!D12&lt;&gt;"",dati_pdc!D12,"")</f>
        <v>0</v>
      </c>
      <c r="F16" s="110">
        <f>IF(dati_pdc!$A12&lt;&gt;"",s_somma_pdc!B12,"")</f>
        <v>170292.32</v>
      </c>
      <c r="G16" s="110">
        <f>IF(dati_pdc!$A12&lt;&gt;"",s_somma_pdc!C12,"")</f>
        <v>170292.32</v>
      </c>
      <c r="H16" s="110">
        <f t="shared" si="0"/>
        <v>0</v>
      </c>
      <c r="I16" s="111">
        <f t="shared" si="1"/>
        <v>0</v>
      </c>
      <c r="J16" s="111"/>
      <c r="K16" s="111"/>
      <c r="L16" s="110">
        <f>IF(dati_pdc!$A12&lt;&gt;"",s_somma_pdc!D12,"")</f>
        <v>0</v>
      </c>
      <c r="M16" s="110">
        <f t="shared" si="2"/>
        <v>170292.32</v>
      </c>
      <c r="N16" s="111" t="str">
        <f t="shared" si="3"/>
        <v/>
      </c>
      <c r="O16" s="111"/>
      <c r="P16" s="111"/>
      <c r="Q16" s="110">
        <f>IF(dati_pdc!$A12&lt;&gt;"",s_somma_pdc!E12,"")</f>
        <v>0</v>
      </c>
      <c r="R16" s="110">
        <f t="shared" si="4"/>
        <v>170292.32</v>
      </c>
      <c r="S16" s="111" t="str">
        <f t="shared" si="5"/>
        <v/>
      </c>
      <c r="T16" s="111"/>
      <c r="U16" s="111"/>
      <c r="V16" s="110">
        <f>IF(dati_pdc!$A12&lt;&gt;"",s_somma_pdc!F12,"")</f>
        <v>0</v>
      </c>
      <c r="W16" s="110">
        <f t="shared" si="6"/>
        <v>170292.32</v>
      </c>
      <c r="X16" s="111" t="str">
        <f t="shared" si="7"/>
        <v/>
      </c>
      <c r="Y16" s="86"/>
      <c r="Z16" s="86"/>
    </row>
    <row r="17" spans="2:26" ht="15.75" customHeight="1">
      <c r="B17" s="109" t="str">
        <f>IF(dati_pdc!A13&lt;&gt;"",IF(dati_pdc!D13=1,RIGHT(dati_pdc!A13,dati_pdc!E13),dati_pdc!A13),"")</f>
        <v>1303</v>
      </c>
      <c r="C17" s="109" t="str">
        <f>IF(dati_pdc!B13&lt;&gt;"",dati_pdc!B13,"")</f>
        <v>IMPIANTI E MACCHINARI</v>
      </c>
      <c r="D17" s="109">
        <f>IF(dati_pdc!C13&lt;&gt;"",dati_pdc!C13,"")</f>
        <v>2</v>
      </c>
      <c r="E17" s="109">
        <f>IF(dati_pdc!D13&lt;&gt;"",dati_pdc!D13,"")</f>
        <v>0</v>
      </c>
      <c r="F17" s="110">
        <f>IF(dati_pdc!$A13&lt;&gt;"",s_somma_pdc!B13,"")</f>
        <v>62021.39</v>
      </c>
      <c r="G17" s="110">
        <f>IF(dati_pdc!$A13&lt;&gt;"",s_somma_pdc!C13,"")</f>
        <v>62021.39</v>
      </c>
      <c r="H17" s="110">
        <f t="shared" si="0"/>
        <v>0</v>
      </c>
      <c r="I17" s="111">
        <f t="shared" si="1"/>
        <v>0</v>
      </c>
      <c r="J17" s="111"/>
      <c r="K17" s="111"/>
      <c r="L17" s="110">
        <f>IF(dati_pdc!$A13&lt;&gt;"",s_somma_pdc!D13,"")</f>
        <v>0</v>
      </c>
      <c r="M17" s="110">
        <f t="shared" si="2"/>
        <v>62021.39</v>
      </c>
      <c r="N17" s="111" t="str">
        <f t="shared" si="3"/>
        <v/>
      </c>
      <c r="O17" s="111"/>
      <c r="P17" s="111"/>
      <c r="Q17" s="110">
        <f>IF(dati_pdc!$A13&lt;&gt;"",s_somma_pdc!E13,"")</f>
        <v>0</v>
      </c>
      <c r="R17" s="110">
        <f t="shared" si="4"/>
        <v>62021.39</v>
      </c>
      <c r="S17" s="111" t="str">
        <f t="shared" si="5"/>
        <v/>
      </c>
      <c r="T17" s="111"/>
      <c r="U17" s="111"/>
      <c r="V17" s="110">
        <f>IF(dati_pdc!$A13&lt;&gt;"",s_somma_pdc!F13,"")</f>
        <v>0</v>
      </c>
      <c r="W17" s="110">
        <f t="shared" si="6"/>
        <v>62021.39</v>
      </c>
      <c r="X17" s="111" t="str">
        <f t="shared" si="7"/>
        <v/>
      </c>
      <c r="Y17" s="86"/>
      <c r="Z17" s="86"/>
    </row>
    <row r="18" spans="2:26" ht="15.75" customHeight="1">
      <c r="B18" s="109" t="str">
        <f>IF(dati_pdc!A14&lt;&gt;"",IF(dati_pdc!D14=1,RIGHT(dati_pdc!A14,dati_pdc!E14),dati_pdc!A14),"")</f>
        <v>130301</v>
      </c>
      <c r="C18" s="109" t="str">
        <f>IF(dati_pdc!B14&lt;&gt;"",dati_pdc!B14,"")</f>
        <v>Impianti di condizionamento</v>
      </c>
      <c r="D18" s="109">
        <f>IF(dati_pdc!C14&lt;&gt;"",dati_pdc!C14,"")</f>
        <v>3</v>
      </c>
      <c r="E18" s="109">
        <f>IF(dati_pdc!D14&lt;&gt;"",dati_pdc!D14,"")</f>
        <v>0</v>
      </c>
      <c r="F18" s="110">
        <f>IF(dati_pdc!$A14&lt;&gt;"",s_somma_pdc!B14,"")</f>
        <v>21000</v>
      </c>
      <c r="G18" s="110">
        <f>IF(dati_pdc!$A14&lt;&gt;"",s_somma_pdc!C14,"")</f>
        <v>21000</v>
      </c>
      <c r="H18" s="110">
        <f t="shared" si="0"/>
        <v>0</v>
      </c>
      <c r="I18" s="111">
        <f t="shared" si="1"/>
        <v>0</v>
      </c>
      <c r="J18" s="111"/>
      <c r="K18" s="111"/>
      <c r="L18" s="110">
        <f>IF(dati_pdc!$A14&lt;&gt;"",s_somma_pdc!D14,"")</f>
        <v>0</v>
      </c>
      <c r="M18" s="110">
        <f t="shared" si="2"/>
        <v>21000</v>
      </c>
      <c r="N18" s="111" t="str">
        <f t="shared" si="3"/>
        <v/>
      </c>
      <c r="O18" s="111"/>
      <c r="P18" s="111"/>
      <c r="Q18" s="110">
        <f>IF(dati_pdc!$A14&lt;&gt;"",s_somma_pdc!E14,"")</f>
        <v>0</v>
      </c>
      <c r="R18" s="110">
        <f t="shared" si="4"/>
        <v>21000</v>
      </c>
      <c r="S18" s="111" t="str">
        <f t="shared" si="5"/>
        <v/>
      </c>
      <c r="T18" s="111"/>
      <c r="U18" s="111"/>
      <c r="V18" s="110">
        <f>IF(dati_pdc!$A14&lt;&gt;"",s_somma_pdc!F14,"")</f>
        <v>0</v>
      </c>
      <c r="W18" s="110">
        <f t="shared" si="6"/>
        <v>21000</v>
      </c>
      <c r="X18" s="111" t="str">
        <f t="shared" si="7"/>
        <v/>
      </c>
      <c r="Y18" s="86"/>
      <c r="Z18" s="86"/>
    </row>
    <row r="19" spans="2:26" ht="15.75" customHeight="1">
      <c r="B19" s="109" t="str">
        <f>IF(dati_pdc!A15&lt;&gt;"",IF(dati_pdc!D15=1,RIGHT(dati_pdc!A15,dati_pdc!E15),dati_pdc!A15),"")</f>
        <v>130303</v>
      </c>
      <c r="C19" s="109" t="str">
        <f>IF(dati_pdc!B15&lt;&gt;"",dati_pdc!B15,"")</f>
        <v>Impianti idrotermosanitari</v>
      </c>
      <c r="D19" s="109">
        <f>IF(dati_pdc!C15&lt;&gt;"",dati_pdc!C15,"")</f>
        <v>3</v>
      </c>
      <c r="E19" s="109">
        <f>IF(dati_pdc!D15&lt;&gt;"",dati_pdc!D15,"")</f>
        <v>0</v>
      </c>
      <c r="F19" s="110">
        <f>IF(dati_pdc!$A15&lt;&gt;"",s_somma_pdc!B15,"")</f>
        <v>7777.4</v>
      </c>
      <c r="G19" s="110">
        <f>IF(dati_pdc!$A15&lt;&gt;"",s_somma_pdc!C15,"")</f>
        <v>7777.4</v>
      </c>
      <c r="H19" s="110">
        <f t="shared" si="0"/>
        <v>0</v>
      </c>
      <c r="I19" s="111">
        <f t="shared" si="1"/>
        <v>0</v>
      </c>
      <c r="J19" s="111"/>
      <c r="K19" s="111"/>
      <c r="L19" s="110">
        <f>IF(dati_pdc!$A15&lt;&gt;"",s_somma_pdc!D15,"")</f>
        <v>0</v>
      </c>
      <c r="M19" s="110">
        <f t="shared" si="2"/>
        <v>7777.4</v>
      </c>
      <c r="N19" s="111" t="str">
        <f t="shared" si="3"/>
        <v/>
      </c>
      <c r="O19" s="111"/>
      <c r="P19" s="111"/>
      <c r="Q19" s="110">
        <f>IF(dati_pdc!$A15&lt;&gt;"",s_somma_pdc!E15,"")</f>
        <v>0</v>
      </c>
      <c r="R19" s="110">
        <f t="shared" si="4"/>
        <v>7777.4</v>
      </c>
      <c r="S19" s="111" t="str">
        <f t="shared" si="5"/>
        <v/>
      </c>
      <c r="T19" s="111"/>
      <c r="U19" s="111"/>
      <c r="V19" s="110">
        <f>IF(dati_pdc!$A15&lt;&gt;"",s_somma_pdc!F15,"")</f>
        <v>0</v>
      </c>
      <c r="W19" s="110">
        <f t="shared" si="6"/>
        <v>7777.4</v>
      </c>
      <c r="X19" s="111" t="str">
        <f t="shared" si="7"/>
        <v/>
      </c>
      <c r="Y19" s="86"/>
      <c r="Z19" s="86"/>
    </row>
    <row r="20" spans="2:26" ht="15.75" customHeight="1">
      <c r="B20" s="109" t="str">
        <f>IF(dati_pdc!A16&lt;&gt;"",IF(dati_pdc!D16=1,RIGHT(dati_pdc!A16,dati_pdc!E16),dati_pdc!A16),"")</f>
        <v>130304</v>
      </c>
      <c r="C20" s="109" t="str">
        <f>IF(dati_pdc!B16&lt;&gt;"",dati_pdc!B16,"")</f>
        <v>Impianti di cablaggio</v>
      </c>
      <c r="D20" s="109">
        <f>IF(dati_pdc!C16&lt;&gt;"",dati_pdc!C16,"")</f>
        <v>3</v>
      </c>
      <c r="E20" s="109">
        <f>IF(dati_pdc!D16&lt;&gt;"",dati_pdc!D16,"")</f>
        <v>0</v>
      </c>
      <c r="F20" s="110">
        <f>IF(dati_pdc!$A16&lt;&gt;"",s_somma_pdc!B16,"")</f>
        <v>6516.46</v>
      </c>
      <c r="G20" s="110">
        <f>IF(dati_pdc!$A16&lt;&gt;"",s_somma_pdc!C16,"")</f>
        <v>6516.46</v>
      </c>
      <c r="H20" s="110">
        <f t="shared" si="0"/>
        <v>0</v>
      </c>
      <c r="I20" s="111">
        <f t="shared" si="1"/>
        <v>0</v>
      </c>
      <c r="J20" s="111"/>
      <c r="K20" s="111"/>
      <c r="L20" s="110">
        <f>IF(dati_pdc!$A16&lt;&gt;"",s_somma_pdc!D16,"")</f>
        <v>0</v>
      </c>
      <c r="M20" s="110">
        <f t="shared" si="2"/>
        <v>6516.46</v>
      </c>
      <c r="N20" s="111" t="str">
        <f t="shared" si="3"/>
        <v/>
      </c>
      <c r="O20" s="111"/>
      <c r="P20" s="111"/>
      <c r="Q20" s="110">
        <f>IF(dati_pdc!$A16&lt;&gt;"",s_somma_pdc!E16,"")</f>
        <v>0</v>
      </c>
      <c r="R20" s="110">
        <f t="shared" si="4"/>
        <v>6516.46</v>
      </c>
      <c r="S20" s="111" t="str">
        <f t="shared" si="5"/>
        <v/>
      </c>
      <c r="T20" s="111"/>
      <c r="U20" s="111"/>
      <c r="V20" s="110">
        <f>IF(dati_pdc!$A16&lt;&gt;"",s_somma_pdc!F16,"")</f>
        <v>0</v>
      </c>
      <c r="W20" s="110">
        <f t="shared" si="6"/>
        <v>6516.46</v>
      </c>
      <c r="X20" s="111" t="str">
        <f t="shared" si="7"/>
        <v/>
      </c>
      <c r="Y20" s="86"/>
      <c r="Z20" s="86"/>
    </row>
    <row r="21" spans="2:26" ht="15.75" customHeight="1">
      <c r="B21" s="109" t="str">
        <f>IF(dati_pdc!A17&lt;&gt;"",IF(dati_pdc!D17=1,RIGHT(dati_pdc!A17,dati_pdc!E17),dati_pdc!A17),"")</f>
        <v>130305</v>
      </c>
      <c r="C21" s="109" t="str">
        <f>IF(dati_pdc!B17&lt;&gt;"",dati_pdc!B17,"")</f>
        <v>Impianti elettrici</v>
      </c>
      <c r="D21" s="109">
        <f>IF(dati_pdc!C17&lt;&gt;"",dati_pdc!C17,"")</f>
        <v>3</v>
      </c>
      <c r="E21" s="109">
        <f>IF(dati_pdc!D17&lt;&gt;"",dati_pdc!D17,"")</f>
        <v>0</v>
      </c>
      <c r="F21" s="110">
        <f>IF(dati_pdc!$A17&lt;&gt;"",s_somma_pdc!B17,"")</f>
        <v>13500</v>
      </c>
      <c r="G21" s="110">
        <f>IF(dati_pdc!$A17&lt;&gt;"",s_somma_pdc!C17,"")</f>
        <v>13500</v>
      </c>
      <c r="H21" s="110">
        <f t="shared" si="0"/>
        <v>0</v>
      </c>
      <c r="I21" s="111">
        <f t="shared" si="1"/>
        <v>0</v>
      </c>
      <c r="J21" s="111"/>
      <c r="K21" s="111"/>
      <c r="L21" s="110">
        <f>IF(dati_pdc!$A17&lt;&gt;"",s_somma_pdc!D17,"")</f>
        <v>0</v>
      </c>
      <c r="M21" s="110">
        <f t="shared" si="2"/>
        <v>13500</v>
      </c>
      <c r="N21" s="111" t="str">
        <f t="shared" si="3"/>
        <v/>
      </c>
      <c r="O21" s="111"/>
      <c r="P21" s="111"/>
      <c r="Q21" s="110">
        <f>IF(dati_pdc!$A17&lt;&gt;"",s_somma_pdc!E17,"")</f>
        <v>0</v>
      </c>
      <c r="R21" s="110">
        <f t="shared" si="4"/>
        <v>13500</v>
      </c>
      <c r="S21" s="111" t="str">
        <f t="shared" si="5"/>
        <v/>
      </c>
      <c r="T21" s="111"/>
      <c r="U21" s="111"/>
      <c r="V21" s="110">
        <f>IF(dati_pdc!$A17&lt;&gt;"",s_somma_pdc!F17,"")</f>
        <v>0</v>
      </c>
      <c r="W21" s="110">
        <f t="shared" si="6"/>
        <v>13500</v>
      </c>
      <c r="X21" s="111" t="str">
        <f t="shared" si="7"/>
        <v/>
      </c>
      <c r="Y21" s="86"/>
      <c r="Z21" s="86"/>
    </row>
    <row r="22" spans="2:26" ht="15.75" customHeight="1">
      <c r="B22" s="109" t="str">
        <f>IF(dati_pdc!A18&lt;&gt;"",IF(dati_pdc!D18=1,RIGHT(dati_pdc!A18,dati_pdc!E18),dati_pdc!A18),"")</f>
        <v>130306</v>
      </c>
      <c r="C22" s="109" t="str">
        <f>IF(dati_pdc!B18&lt;&gt;"",dati_pdc!B18,"")</f>
        <v>Impianto di allarme/antifurto</v>
      </c>
      <c r="D22" s="109">
        <f>IF(dati_pdc!C18&lt;&gt;"",dati_pdc!C18,"")</f>
        <v>3</v>
      </c>
      <c r="E22" s="109">
        <f>IF(dati_pdc!D18&lt;&gt;"",dati_pdc!D18,"")</f>
        <v>0</v>
      </c>
      <c r="F22" s="110">
        <f>IF(dati_pdc!$A18&lt;&gt;"",s_somma_pdc!B18,"")</f>
        <v>7317.62</v>
      </c>
      <c r="G22" s="110">
        <f>IF(dati_pdc!$A18&lt;&gt;"",s_somma_pdc!C18,"")</f>
        <v>7317.62</v>
      </c>
      <c r="H22" s="110">
        <f t="shared" si="0"/>
        <v>0</v>
      </c>
      <c r="I22" s="111">
        <f t="shared" si="1"/>
        <v>0</v>
      </c>
      <c r="J22" s="111"/>
      <c r="K22" s="111"/>
      <c r="L22" s="110">
        <f>IF(dati_pdc!$A18&lt;&gt;"",s_somma_pdc!D18,"")</f>
        <v>0</v>
      </c>
      <c r="M22" s="110">
        <f t="shared" si="2"/>
        <v>7317.62</v>
      </c>
      <c r="N22" s="111" t="str">
        <f t="shared" si="3"/>
        <v/>
      </c>
      <c r="O22" s="111"/>
      <c r="P22" s="111"/>
      <c r="Q22" s="110">
        <f>IF(dati_pdc!$A18&lt;&gt;"",s_somma_pdc!E18,"")</f>
        <v>0</v>
      </c>
      <c r="R22" s="110">
        <f t="shared" si="4"/>
        <v>7317.62</v>
      </c>
      <c r="S22" s="111" t="str">
        <f t="shared" si="5"/>
        <v/>
      </c>
      <c r="T22" s="111"/>
      <c r="U22" s="111"/>
      <c r="V22" s="110">
        <f>IF(dati_pdc!$A18&lt;&gt;"",s_somma_pdc!F18,"")</f>
        <v>0</v>
      </c>
      <c r="W22" s="110">
        <f t="shared" si="6"/>
        <v>7317.62</v>
      </c>
      <c r="X22" s="111" t="str">
        <f t="shared" si="7"/>
        <v/>
      </c>
      <c r="Y22" s="86"/>
      <c r="Z22" s="86"/>
    </row>
    <row r="23" spans="2:26" ht="15.75" customHeight="1">
      <c r="B23" s="109" t="str">
        <f>IF(dati_pdc!A19&lt;&gt;"",IF(dati_pdc!D19=1,RIGHT(dati_pdc!A19,dati_pdc!E19),dati_pdc!A19),"")</f>
        <v>130307</v>
      </c>
      <c r="C23" s="109" t="str">
        <f>IF(dati_pdc!B19&lt;&gt;"",dati_pdc!B19,"")</f>
        <v>Impianti telefonici</v>
      </c>
      <c r="D23" s="109">
        <f>IF(dati_pdc!C19&lt;&gt;"",dati_pdc!C19,"")</f>
        <v>3</v>
      </c>
      <c r="E23" s="109">
        <f>IF(dati_pdc!D19&lt;&gt;"",dati_pdc!D19,"")</f>
        <v>0</v>
      </c>
      <c r="F23" s="110">
        <f>IF(dati_pdc!$A19&lt;&gt;"",s_somma_pdc!B19,"")</f>
        <v>5909.91</v>
      </c>
      <c r="G23" s="110">
        <f>IF(dati_pdc!$A19&lt;&gt;"",s_somma_pdc!C19,"")</f>
        <v>5909.91</v>
      </c>
      <c r="H23" s="110">
        <f t="shared" si="0"/>
        <v>0</v>
      </c>
      <c r="I23" s="111">
        <f t="shared" si="1"/>
        <v>0</v>
      </c>
      <c r="J23" s="111"/>
      <c r="K23" s="111"/>
      <c r="L23" s="110">
        <f>IF(dati_pdc!$A19&lt;&gt;"",s_somma_pdc!D19,"")</f>
        <v>0</v>
      </c>
      <c r="M23" s="110">
        <f t="shared" si="2"/>
        <v>5909.91</v>
      </c>
      <c r="N23" s="111" t="str">
        <f t="shared" si="3"/>
        <v/>
      </c>
      <c r="O23" s="111"/>
      <c r="P23" s="111"/>
      <c r="Q23" s="110">
        <f>IF(dati_pdc!$A19&lt;&gt;"",s_somma_pdc!E19,"")</f>
        <v>0</v>
      </c>
      <c r="R23" s="110">
        <f t="shared" si="4"/>
        <v>5909.91</v>
      </c>
      <c r="S23" s="111" t="str">
        <f t="shared" si="5"/>
        <v/>
      </c>
      <c r="T23" s="111"/>
      <c r="U23" s="111"/>
      <c r="V23" s="110">
        <f>IF(dati_pdc!$A19&lt;&gt;"",s_somma_pdc!F19,"")</f>
        <v>0</v>
      </c>
      <c r="W23" s="110">
        <f t="shared" si="6"/>
        <v>5909.91</v>
      </c>
      <c r="X23" s="111" t="str">
        <f t="shared" si="7"/>
        <v/>
      </c>
      <c r="Y23" s="86"/>
      <c r="Z23" s="86"/>
    </row>
    <row r="24" spans="2:26" ht="15.75" customHeight="1">
      <c r="B24" s="109" t="str">
        <f>IF(dati_pdc!A20&lt;&gt;"",IF(dati_pdc!D20=1,RIGHT(dati_pdc!A20,dati_pdc!E20),dati_pdc!A20),"")</f>
        <v>1305</v>
      </c>
      <c r="C24" s="109" t="str">
        <f>IF(dati_pdc!B20&lt;&gt;"",dati_pdc!B20,"")</f>
        <v>ATTREZZATURE INDUSTRIALI E COMMERCIALI</v>
      </c>
      <c r="D24" s="109">
        <f>IF(dati_pdc!C20&lt;&gt;"",dati_pdc!C20,"")</f>
        <v>2</v>
      </c>
      <c r="E24" s="109">
        <f>IF(dati_pdc!D20&lt;&gt;"",dati_pdc!D20,"")</f>
        <v>0</v>
      </c>
      <c r="F24" s="110">
        <f>IF(dati_pdc!$A20&lt;&gt;"",s_somma_pdc!B20,"")</f>
        <v>186185.81</v>
      </c>
      <c r="G24" s="110">
        <f>IF(dati_pdc!$A20&lt;&gt;"",s_somma_pdc!C20,"")</f>
        <v>155908.6</v>
      </c>
      <c r="H24" s="110">
        <f t="shared" si="0"/>
        <v>30277.209999999992</v>
      </c>
      <c r="I24" s="111">
        <f t="shared" si="1"/>
        <v>0.19419845986687065</v>
      </c>
      <c r="J24" s="111"/>
      <c r="K24" s="111"/>
      <c r="L24" s="110">
        <f>IF(dati_pdc!$A20&lt;&gt;"",s_somma_pdc!D20,"")</f>
        <v>0</v>
      </c>
      <c r="M24" s="110">
        <f t="shared" si="2"/>
        <v>186185.81</v>
      </c>
      <c r="N24" s="111" t="str">
        <f t="shared" si="3"/>
        <v/>
      </c>
      <c r="O24" s="111"/>
      <c r="P24" s="111"/>
      <c r="Q24" s="110">
        <f>IF(dati_pdc!$A20&lt;&gt;"",s_somma_pdc!E20,"")</f>
        <v>0</v>
      </c>
      <c r="R24" s="110">
        <f t="shared" si="4"/>
        <v>186185.81</v>
      </c>
      <c r="S24" s="111" t="str">
        <f t="shared" si="5"/>
        <v/>
      </c>
      <c r="T24" s="111"/>
      <c r="U24" s="111"/>
      <c r="V24" s="110">
        <f>IF(dati_pdc!$A20&lt;&gt;"",s_somma_pdc!F20,"")</f>
        <v>0</v>
      </c>
      <c r="W24" s="110">
        <f t="shared" si="6"/>
        <v>186185.81</v>
      </c>
      <c r="X24" s="111" t="str">
        <f t="shared" si="7"/>
        <v/>
      </c>
      <c r="Y24" s="86"/>
      <c r="Z24" s="86"/>
    </row>
    <row r="25" spans="2:26" ht="15.75" customHeight="1">
      <c r="B25" s="109" t="str">
        <f>IF(dati_pdc!A21&lt;&gt;"",IF(dati_pdc!D21=1,RIGHT(dati_pdc!A21,dati_pdc!E21),dati_pdc!A21),"")</f>
        <v>130504</v>
      </c>
      <c r="C25" s="109" t="str">
        <f>IF(dati_pdc!B21&lt;&gt;"",dati_pdc!B21,"")</f>
        <v>Hardware</v>
      </c>
      <c r="D25" s="109">
        <f>IF(dati_pdc!C21&lt;&gt;"",dati_pdc!C21,"")</f>
        <v>3</v>
      </c>
      <c r="E25" s="109">
        <f>IF(dati_pdc!D21&lt;&gt;"",dati_pdc!D21,"")</f>
        <v>0</v>
      </c>
      <c r="F25" s="110">
        <f>IF(dati_pdc!$A21&lt;&gt;"",s_somma_pdc!B21,"")</f>
        <v>158574.68</v>
      </c>
      <c r="G25" s="110">
        <f>IF(dati_pdc!$A21&lt;&gt;"",s_somma_pdc!C21,"")</f>
        <v>131445.16</v>
      </c>
      <c r="H25" s="110">
        <f t="shared" si="0"/>
        <v>27129.51999999999</v>
      </c>
      <c r="I25" s="111">
        <f t="shared" si="1"/>
        <v>0.20639421033075686</v>
      </c>
      <c r="J25" s="111"/>
      <c r="K25" s="111"/>
      <c r="L25" s="110">
        <f>IF(dati_pdc!$A21&lt;&gt;"",s_somma_pdc!D21,"")</f>
        <v>0</v>
      </c>
      <c r="M25" s="110">
        <f t="shared" si="2"/>
        <v>158574.68</v>
      </c>
      <c r="N25" s="111" t="str">
        <f t="shared" si="3"/>
        <v/>
      </c>
      <c r="O25" s="111"/>
      <c r="P25" s="111"/>
      <c r="Q25" s="110">
        <f>IF(dati_pdc!$A21&lt;&gt;"",s_somma_pdc!E21,"")</f>
        <v>0</v>
      </c>
      <c r="R25" s="110">
        <f t="shared" si="4"/>
        <v>158574.68</v>
      </c>
      <c r="S25" s="111" t="str">
        <f t="shared" si="5"/>
        <v/>
      </c>
      <c r="T25" s="111"/>
      <c r="U25" s="111"/>
      <c r="V25" s="110">
        <f>IF(dati_pdc!$A21&lt;&gt;"",s_somma_pdc!F21,"")</f>
        <v>0</v>
      </c>
      <c r="W25" s="110">
        <f t="shared" si="6"/>
        <v>158574.68</v>
      </c>
      <c r="X25" s="111" t="str">
        <f t="shared" si="7"/>
        <v/>
      </c>
      <c r="Y25" s="86"/>
      <c r="Z25" s="86"/>
    </row>
    <row r="26" spans="2:26" ht="15.75" customHeight="1">
      <c r="B26" s="109" t="str">
        <f>IF(dati_pdc!A22&lt;&gt;"",IF(dati_pdc!D22=1,RIGHT(dati_pdc!A22,dati_pdc!E22),dati_pdc!A22),"")</f>
        <v>130505</v>
      </c>
      <c r="C26" s="109" t="str">
        <f>IF(dati_pdc!B22&lt;&gt;"",dati_pdc!B22,"")</f>
        <v>Apparecchi telefonici</v>
      </c>
      <c r="D26" s="109">
        <f>IF(dati_pdc!C22&lt;&gt;"",dati_pdc!C22,"")</f>
        <v>3</v>
      </c>
      <c r="E26" s="109">
        <f>IF(dati_pdc!D22&lt;&gt;"",dati_pdc!D22,"")</f>
        <v>0</v>
      </c>
      <c r="F26" s="110">
        <f>IF(dati_pdc!$A22&lt;&gt;"",s_somma_pdc!B22,"")</f>
        <v>13788.87</v>
      </c>
      <c r="G26" s="110">
        <f>IF(dati_pdc!$A22&lt;&gt;"",s_somma_pdc!C22,"")</f>
        <v>11885.22</v>
      </c>
      <c r="H26" s="110">
        <f t="shared" si="0"/>
        <v>1903.6500000000015</v>
      </c>
      <c r="I26" s="111">
        <f t="shared" si="1"/>
        <v>0.16016952147288829</v>
      </c>
      <c r="J26" s="111"/>
      <c r="K26" s="111"/>
      <c r="L26" s="110">
        <f>IF(dati_pdc!$A22&lt;&gt;"",s_somma_pdc!D22,"")</f>
        <v>0</v>
      </c>
      <c r="M26" s="110">
        <f t="shared" si="2"/>
        <v>13788.87</v>
      </c>
      <c r="N26" s="111" t="str">
        <f t="shared" si="3"/>
        <v/>
      </c>
      <c r="O26" s="111"/>
      <c r="P26" s="111"/>
      <c r="Q26" s="110">
        <f>IF(dati_pdc!$A22&lt;&gt;"",s_somma_pdc!E22,"")</f>
        <v>0</v>
      </c>
      <c r="R26" s="110">
        <f t="shared" si="4"/>
        <v>13788.87</v>
      </c>
      <c r="S26" s="111" t="str">
        <f t="shared" si="5"/>
        <v/>
      </c>
      <c r="T26" s="111"/>
      <c r="U26" s="111"/>
      <c r="V26" s="110">
        <f>IF(dati_pdc!$A22&lt;&gt;"",s_somma_pdc!F22,"")</f>
        <v>0</v>
      </c>
      <c r="W26" s="110">
        <f t="shared" si="6"/>
        <v>13788.87</v>
      </c>
      <c r="X26" s="111" t="str">
        <f t="shared" si="7"/>
        <v/>
      </c>
      <c r="Y26" s="86"/>
      <c r="Z26" s="86"/>
    </row>
    <row r="27" spans="2:26" ht="15.75" customHeight="1">
      <c r="B27" s="109" t="str">
        <f>IF(dati_pdc!A23&lt;&gt;"",IF(dati_pdc!D23=1,RIGHT(dati_pdc!A23,dati_pdc!E23),dati_pdc!A23),"")</f>
        <v>130551</v>
      </c>
      <c r="C27" s="109" t="str">
        <f>IF(dati_pdc!B23&lt;&gt;"",dati_pdc!B23,"")</f>
        <v>Attrezzatura varia e minuta</v>
      </c>
      <c r="D27" s="109">
        <f>IF(dati_pdc!C23&lt;&gt;"",dati_pdc!C23,"")</f>
        <v>3</v>
      </c>
      <c r="E27" s="109">
        <f>IF(dati_pdc!D23&lt;&gt;"",dati_pdc!D23,"")</f>
        <v>0</v>
      </c>
      <c r="F27" s="110">
        <f>IF(dati_pdc!$A23&lt;&gt;"",s_somma_pdc!B23,"")</f>
        <v>13822.26</v>
      </c>
      <c r="G27" s="110">
        <f>IF(dati_pdc!$A23&lt;&gt;"",s_somma_pdc!C23,"")</f>
        <v>12578.22</v>
      </c>
      <c r="H27" s="110">
        <f t="shared" si="0"/>
        <v>1244.0400000000009</v>
      </c>
      <c r="I27" s="111">
        <f t="shared" si="1"/>
        <v>9.8904296474381981E-2</v>
      </c>
      <c r="J27" s="111"/>
      <c r="K27" s="111"/>
      <c r="L27" s="110">
        <f>IF(dati_pdc!$A23&lt;&gt;"",s_somma_pdc!D23,"")</f>
        <v>0</v>
      </c>
      <c r="M27" s="110">
        <f t="shared" si="2"/>
        <v>13822.26</v>
      </c>
      <c r="N27" s="111" t="str">
        <f t="shared" si="3"/>
        <v/>
      </c>
      <c r="O27" s="111"/>
      <c r="P27" s="111"/>
      <c r="Q27" s="110">
        <f>IF(dati_pdc!$A23&lt;&gt;"",s_somma_pdc!E23,"")</f>
        <v>0</v>
      </c>
      <c r="R27" s="110">
        <f t="shared" si="4"/>
        <v>13822.26</v>
      </c>
      <c r="S27" s="111" t="str">
        <f t="shared" si="5"/>
        <v/>
      </c>
      <c r="T27" s="111"/>
      <c r="U27" s="111"/>
      <c r="V27" s="110">
        <f>IF(dati_pdc!$A23&lt;&gt;"",s_somma_pdc!F23,"")</f>
        <v>0</v>
      </c>
      <c r="W27" s="110">
        <f t="shared" si="6"/>
        <v>13822.26</v>
      </c>
      <c r="X27" s="111" t="str">
        <f t="shared" si="7"/>
        <v/>
      </c>
      <c r="Y27" s="86"/>
      <c r="Z27" s="86"/>
    </row>
    <row r="28" spans="2:26" ht="15.75" customHeight="1">
      <c r="B28" s="109" t="str">
        <f>IF(dati_pdc!A24&lt;&gt;"",IF(dati_pdc!D24=1,RIGHT(dati_pdc!A24,dati_pdc!E24),dati_pdc!A24),"")</f>
        <v>1307</v>
      </c>
      <c r="C28" s="109" t="str">
        <f>IF(dati_pdc!B24&lt;&gt;"",dati_pdc!B24,"")</f>
        <v>ALTRE IMMOBILIZZAZIONI MATERIALI</v>
      </c>
      <c r="D28" s="109">
        <f>IF(dati_pdc!C24&lt;&gt;"",dati_pdc!C24,"")</f>
        <v>2</v>
      </c>
      <c r="E28" s="109">
        <f>IF(dati_pdc!D24&lt;&gt;"",dati_pdc!D24,"")</f>
        <v>0</v>
      </c>
      <c r="F28" s="110">
        <f>IF(dati_pdc!$A24&lt;&gt;"",s_somma_pdc!B24,"")</f>
        <v>249894.97999999998</v>
      </c>
      <c r="G28" s="110">
        <f>IF(dati_pdc!$A24&lt;&gt;"",s_somma_pdc!C24,"")</f>
        <v>259675.53</v>
      </c>
      <c r="H28" s="110">
        <f t="shared" si="0"/>
        <v>-9780.5500000000175</v>
      </c>
      <c r="I28" s="111">
        <f t="shared" si="1"/>
        <v>-3.7664503852172813E-2</v>
      </c>
      <c r="J28" s="111"/>
      <c r="K28" s="111"/>
      <c r="L28" s="110">
        <f>IF(dati_pdc!$A24&lt;&gt;"",s_somma_pdc!D24,"")</f>
        <v>0</v>
      </c>
      <c r="M28" s="110">
        <f t="shared" si="2"/>
        <v>249894.97999999998</v>
      </c>
      <c r="N28" s="111" t="str">
        <f t="shared" si="3"/>
        <v/>
      </c>
      <c r="O28" s="111"/>
      <c r="P28" s="111"/>
      <c r="Q28" s="110">
        <f>IF(dati_pdc!$A24&lt;&gt;"",s_somma_pdc!E24,"")</f>
        <v>0</v>
      </c>
      <c r="R28" s="110">
        <f t="shared" si="4"/>
        <v>249894.97999999998</v>
      </c>
      <c r="S28" s="111" t="str">
        <f t="shared" si="5"/>
        <v/>
      </c>
      <c r="T28" s="111"/>
      <c r="U28" s="111"/>
      <c r="V28" s="110">
        <f>IF(dati_pdc!$A24&lt;&gt;"",s_somma_pdc!F24,"")</f>
        <v>0</v>
      </c>
      <c r="W28" s="110">
        <f t="shared" si="6"/>
        <v>249894.97999999998</v>
      </c>
      <c r="X28" s="111" t="str">
        <f t="shared" si="7"/>
        <v/>
      </c>
      <c r="Y28" s="86"/>
      <c r="Z28" s="86"/>
    </row>
    <row r="29" spans="2:26" ht="15.75" customHeight="1">
      <c r="B29" s="109" t="str">
        <f>IF(dati_pdc!A25&lt;&gt;"",IF(dati_pdc!D25=1,RIGHT(dati_pdc!A25,dati_pdc!E25),dati_pdc!A25),"")</f>
        <v>130701</v>
      </c>
      <c r="C29" s="109" t="str">
        <f>IF(dati_pdc!B25&lt;&gt;"",dati_pdc!B25,"")</f>
        <v>Mobili e arredi</v>
      </c>
      <c r="D29" s="109">
        <f>IF(dati_pdc!C25&lt;&gt;"",dati_pdc!C25,"")</f>
        <v>3</v>
      </c>
      <c r="E29" s="109">
        <f>IF(dati_pdc!D25&lt;&gt;"",dati_pdc!D25,"")</f>
        <v>0</v>
      </c>
      <c r="F29" s="110">
        <f>IF(dati_pdc!$A25&lt;&gt;"",s_somma_pdc!B25,"")</f>
        <v>183744.71</v>
      </c>
      <c r="G29" s="110">
        <f>IF(dati_pdc!$A25&lt;&gt;"",s_somma_pdc!C25,"")</f>
        <v>182814.71</v>
      </c>
      <c r="H29" s="110">
        <f t="shared" si="0"/>
        <v>930</v>
      </c>
      <c r="I29" s="111">
        <f t="shared" si="1"/>
        <v>5.0871179895753465E-3</v>
      </c>
      <c r="J29" s="111"/>
      <c r="K29" s="111"/>
      <c r="L29" s="110">
        <f>IF(dati_pdc!$A25&lt;&gt;"",s_somma_pdc!D25,"")</f>
        <v>0</v>
      </c>
      <c r="M29" s="110">
        <f t="shared" si="2"/>
        <v>183744.71</v>
      </c>
      <c r="N29" s="111" t="str">
        <f t="shared" si="3"/>
        <v/>
      </c>
      <c r="O29" s="111"/>
      <c r="P29" s="111"/>
      <c r="Q29" s="110">
        <f>IF(dati_pdc!$A25&lt;&gt;"",s_somma_pdc!E25,"")</f>
        <v>0</v>
      </c>
      <c r="R29" s="110">
        <f t="shared" si="4"/>
        <v>183744.71</v>
      </c>
      <c r="S29" s="111" t="str">
        <f t="shared" si="5"/>
        <v/>
      </c>
      <c r="T29" s="111"/>
      <c r="U29" s="111"/>
      <c r="V29" s="110">
        <f>IF(dati_pdc!$A25&lt;&gt;"",s_somma_pdc!F25,"")</f>
        <v>0</v>
      </c>
      <c r="W29" s="110">
        <f t="shared" si="6"/>
        <v>183744.71</v>
      </c>
      <c r="X29" s="111" t="str">
        <f t="shared" si="7"/>
        <v/>
      </c>
      <c r="Y29" s="86"/>
      <c r="Z29" s="86"/>
    </row>
    <row r="30" spans="2:26" ht="15.75" customHeight="1">
      <c r="B30" s="109" t="str">
        <f>IF(dati_pdc!A26&lt;&gt;"",IF(dati_pdc!D26=1,RIGHT(dati_pdc!A26,dati_pdc!E26),dati_pdc!A26),"")</f>
        <v>130707</v>
      </c>
      <c r="C30" s="109" t="str">
        <f>IF(dati_pdc!B26&lt;&gt;"",dati_pdc!B26,"")</f>
        <v>Macchine d'ufficio elettroniche</v>
      </c>
      <c r="D30" s="109">
        <f>IF(dati_pdc!C26&lt;&gt;"",dati_pdc!C26,"")</f>
        <v>3</v>
      </c>
      <c r="E30" s="109">
        <f>IF(dati_pdc!D26&lt;&gt;"",dati_pdc!D26,"")</f>
        <v>0</v>
      </c>
      <c r="F30" s="110">
        <f>IF(dati_pdc!$A26&lt;&gt;"",s_somma_pdc!B26,"")</f>
        <v>790</v>
      </c>
      <c r="G30" s="110">
        <f>IF(dati_pdc!$A26&lt;&gt;"",s_somma_pdc!C26,"")</f>
        <v>790</v>
      </c>
      <c r="H30" s="110">
        <f t="shared" si="0"/>
        <v>0</v>
      </c>
      <c r="I30" s="111">
        <f t="shared" si="1"/>
        <v>0</v>
      </c>
      <c r="J30" s="111"/>
      <c r="K30" s="111"/>
      <c r="L30" s="110">
        <f>IF(dati_pdc!$A26&lt;&gt;"",s_somma_pdc!D26,"")</f>
        <v>0</v>
      </c>
      <c r="M30" s="110">
        <f t="shared" si="2"/>
        <v>790</v>
      </c>
      <c r="N30" s="111" t="str">
        <f t="shared" si="3"/>
        <v/>
      </c>
      <c r="O30" s="111"/>
      <c r="P30" s="111"/>
      <c r="Q30" s="110">
        <f>IF(dati_pdc!$A26&lt;&gt;"",s_somma_pdc!E26,"")</f>
        <v>0</v>
      </c>
      <c r="R30" s="110">
        <f t="shared" si="4"/>
        <v>790</v>
      </c>
      <c r="S30" s="111" t="str">
        <f t="shared" si="5"/>
        <v/>
      </c>
      <c r="T30" s="111"/>
      <c r="U30" s="111"/>
      <c r="V30" s="110">
        <f>IF(dati_pdc!$A26&lt;&gt;"",s_somma_pdc!F26,"")</f>
        <v>0</v>
      </c>
      <c r="W30" s="110">
        <f t="shared" si="6"/>
        <v>790</v>
      </c>
      <c r="X30" s="111" t="str">
        <f t="shared" si="7"/>
        <v/>
      </c>
      <c r="Y30" s="86"/>
      <c r="Z30" s="86"/>
    </row>
    <row r="31" spans="2:26" ht="15.75" customHeight="1">
      <c r="B31" s="109" t="str">
        <f>IF(dati_pdc!A27&lt;&gt;"",IF(dati_pdc!D27=1,RIGHT(dati_pdc!A27,dati_pdc!E27),dati_pdc!A27),"")</f>
        <v>130731</v>
      </c>
      <c r="C31" s="109" t="str">
        <f>IF(dati_pdc!B27&lt;&gt;"",dati_pdc!B27,"")</f>
        <v>Automezzi</v>
      </c>
      <c r="D31" s="109">
        <f>IF(dati_pdc!C27&lt;&gt;"",dati_pdc!C27,"")</f>
        <v>3</v>
      </c>
      <c r="E31" s="109">
        <f>IF(dati_pdc!D27&lt;&gt;"",dati_pdc!D27,"")</f>
        <v>0</v>
      </c>
      <c r="F31" s="110">
        <f>IF(dati_pdc!$A27&lt;&gt;"",s_somma_pdc!B27,"")</f>
        <v>12675.8</v>
      </c>
      <c r="G31" s="110">
        <f>IF(dati_pdc!$A27&lt;&gt;"",s_somma_pdc!C27,"")</f>
        <v>23386.35</v>
      </c>
      <c r="H31" s="110">
        <f t="shared" si="0"/>
        <v>-10710.55</v>
      </c>
      <c r="I31" s="111">
        <f t="shared" si="1"/>
        <v>-0.45798296869755223</v>
      </c>
      <c r="J31" s="111"/>
      <c r="K31" s="111"/>
      <c r="L31" s="110">
        <f>IF(dati_pdc!$A27&lt;&gt;"",s_somma_pdc!D27,"")</f>
        <v>0</v>
      </c>
      <c r="M31" s="110">
        <f t="shared" si="2"/>
        <v>12675.8</v>
      </c>
      <c r="N31" s="111" t="str">
        <f t="shared" si="3"/>
        <v/>
      </c>
      <c r="O31" s="111"/>
      <c r="P31" s="111"/>
      <c r="Q31" s="110">
        <f>IF(dati_pdc!$A27&lt;&gt;"",s_somma_pdc!E27,"")</f>
        <v>0</v>
      </c>
      <c r="R31" s="110">
        <f t="shared" si="4"/>
        <v>12675.8</v>
      </c>
      <c r="S31" s="111" t="str">
        <f t="shared" si="5"/>
        <v/>
      </c>
      <c r="T31" s="111"/>
      <c r="U31" s="111"/>
      <c r="V31" s="110">
        <f>IF(dati_pdc!$A27&lt;&gt;"",s_somma_pdc!F27,"")</f>
        <v>0</v>
      </c>
      <c r="W31" s="110">
        <f t="shared" si="6"/>
        <v>12675.8</v>
      </c>
      <c r="X31" s="111" t="str">
        <f t="shared" si="7"/>
        <v/>
      </c>
      <c r="Y31" s="86"/>
      <c r="Z31" s="86"/>
    </row>
    <row r="32" spans="2:26" ht="15.75" customHeight="1">
      <c r="B32" s="109" t="str">
        <f>IF(dati_pdc!A28&lt;&gt;"",IF(dati_pdc!D28=1,RIGHT(dati_pdc!A28,dati_pdc!E28),dati_pdc!A28),"")</f>
        <v>130739</v>
      </c>
      <c r="C32" s="109" t="str">
        <f>IF(dati_pdc!B28&lt;&gt;"",dati_pdc!B28,"")</f>
        <v>Autovetture</v>
      </c>
      <c r="D32" s="109">
        <f>IF(dati_pdc!C28&lt;&gt;"",dati_pdc!C28,"")</f>
        <v>3</v>
      </c>
      <c r="E32" s="109">
        <f>IF(dati_pdc!D28&lt;&gt;"",dati_pdc!D28,"")</f>
        <v>0</v>
      </c>
      <c r="F32" s="110">
        <f>IF(dati_pdc!$A28&lt;&gt;"",s_somma_pdc!B28,"")</f>
        <v>51091.87</v>
      </c>
      <c r="G32" s="110">
        <f>IF(dati_pdc!$A28&lt;&gt;"",s_somma_pdc!C28,"")</f>
        <v>51091.87</v>
      </c>
      <c r="H32" s="110">
        <f t="shared" si="0"/>
        <v>0</v>
      </c>
      <c r="I32" s="111">
        <f t="shared" si="1"/>
        <v>0</v>
      </c>
      <c r="J32" s="111"/>
      <c r="K32" s="111"/>
      <c r="L32" s="110">
        <f>IF(dati_pdc!$A28&lt;&gt;"",s_somma_pdc!D28,"")</f>
        <v>0</v>
      </c>
      <c r="M32" s="110">
        <f t="shared" si="2"/>
        <v>51091.87</v>
      </c>
      <c r="N32" s="111" t="str">
        <f t="shared" si="3"/>
        <v/>
      </c>
      <c r="O32" s="111"/>
      <c r="P32" s="111"/>
      <c r="Q32" s="110">
        <f>IF(dati_pdc!$A28&lt;&gt;"",s_somma_pdc!E28,"")</f>
        <v>0</v>
      </c>
      <c r="R32" s="110">
        <f t="shared" si="4"/>
        <v>51091.87</v>
      </c>
      <c r="S32" s="111" t="str">
        <f t="shared" si="5"/>
        <v/>
      </c>
      <c r="T32" s="111"/>
      <c r="U32" s="111"/>
      <c r="V32" s="110">
        <f>IF(dati_pdc!$A28&lt;&gt;"",s_somma_pdc!F28,"")</f>
        <v>0</v>
      </c>
      <c r="W32" s="110">
        <f t="shared" si="6"/>
        <v>51091.87</v>
      </c>
      <c r="X32" s="111" t="str">
        <f t="shared" si="7"/>
        <v/>
      </c>
      <c r="Y32" s="86"/>
      <c r="Z32" s="86"/>
    </row>
    <row r="33" spans="2:26" ht="15.75" customHeight="1">
      <c r="B33" s="109" t="str">
        <f>IF(dati_pdc!A29&lt;&gt;"",IF(dati_pdc!D29=1,RIGHT(dati_pdc!A29,dati_pdc!E29),dati_pdc!A29),"")</f>
        <v>130740</v>
      </c>
      <c r="C33" s="109" t="str">
        <f>IF(dati_pdc!B29&lt;&gt;"",dati_pdc!B29,"")</f>
        <v>Cicli e motocicli</v>
      </c>
      <c r="D33" s="109">
        <f>IF(dati_pdc!C29&lt;&gt;"",dati_pdc!C29,"")</f>
        <v>3</v>
      </c>
      <c r="E33" s="109">
        <f>IF(dati_pdc!D29&lt;&gt;"",dati_pdc!D29,"")</f>
        <v>0</v>
      </c>
      <c r="F33" s="110">
        <f>IF(dati_pdc!$A29&lt;&gt;"",s_somma_pdc!B29,"")</f>
        <v>667</v>
      </c>
      <c r="G33" s="110">
        <f>IF(dati_pdc!$A29&lt;&gt;"",s_somma_pdc!C29,"")</f>
        <v>667</v>
      </c>
      <c r="H33" s="110">
        <f t="shared" si="0"/>
        <v>0</v>
      </c>
      <c r="I33" s="111">
        <f t="shared" si="1"/>
        <v>0</v>
      </c>
      <c r="J33" s="111"/>
      <c r="K33" s="111"/>
      <c r="L33" s="110">
        <f>IF(dati_pdc!$A29&lt;&gt;"",s_somma_pdc!D29,"")</f>
        <v>0</v>
      </c>
      <c r="M33" s="110">
        <f t="shared" si="2"/>
        <v>667</v>
      </c>
      <c r="N33" s="111" t="str">
        <f t="shared" si="3"/>
        <v/>
      </c>
      <c r="O33" s="111"/>
      <c r="P33" s="111"/>
      <c r="Q33" s="110">
        <f>IF(dati_pdc!$A29&lt;&gt;"",s_somma_pdc!E29,"")</f>
        <v>0</v>
      </c>
      <c r="R33" s="110">
        <f t="shared" si="4"/>
        <v>667</v>
      </c>
      <c r="S33" s="111" t="str">
        <f t="shared" si="5"/>
        <v/>
      </c>
      <c r="T33" s="111"/>
      <c r="U33" s="111"/>
      <c r="V33" s="110">
        <f>IF(dati_pdc!$A29&lt;&gt;"",s_somma_pdc!F29,"")</f>
        <v>0</v>
      </c>
      <c r="W33" s="110">
        <f t="shared" si="6"/>
        <v>667</v>
      </c>
      <c r="X33" s="111" t="str">
        <f t="shared" si="7"/>
        <v/>
      </c>
      <c r="Y33" s="86"/>
      <c r="Z33" s="86"/>
    </row>
    <row r="34" spans="2:26" ht="15.75" customHeight="1">
      <c r="B34" s="109" t="str">
        <f>IF(dati_pdc!A30&lt;&gt;"",IF(dati_pdc!D30=1,RIGHT(dati_pdc!A30,dati_pdc!E30),dati_pdc!A30),"")</f>
        <v>130751</v>
      </c>
      <c r="C34" s="109" t="str">
        <f>IF(dati_pdc!B30&lt;&gt;"",dati_pdc!B30,"")</f>
        <v>Altri beni materiali</v>
      </c>
      <c r="D34" s="109">
        <f>IF(dati_pdc!C30&lt;&gt;"",dati_pdc!C30,"")</f>
        <v>3</v>
      </c>
      <c r="E34" s="109">
        <f>IF(dati_pdc!D30&lt;&gt;"",dati_pdc!D30,"")</f>
        <v>0</v>
      </c>
      <c r="F34" s="110">
        <f>IF(dati_pdc!$A30&lt;&gt;"",s_somma_pdc!B30,"")</f>
        <v>925.6</v>
      </c>
      <c r="G34" s="110">
        <f>IF(dati_pdc!$A30&lt;&gt;"",s_somma_pdc!C30,"")</f>
        <v>925.6</v>
      </c>
      <c r="H34" s="110">
        <f t="shared" si="0"/>
        <v>0</v>
      </c>
      <c r="I34" s="111">
        <f t="shared" si="1"/>
        <v>0</v>
      </c>
      <c r="J34" s="111"/>
      <c r="K34" s="111"/>
      <c r="L34" s="110">
        <f>IF(dati_pdc!$A30&lt;&gt;"",s_somma_pdc!D30,"")</f>
        <v>0</v>
      </c>
      <c r="M34" s="110">
        <f t="shared" si="2"/>
        <v>925.6</v>
      </c>
      <c r="N34" s="111" t="str">
        <f t="shared" si="3"/>
        <v/>
      </c>
      <c r="O34" s="111"/>
      <c r="P34" s="111"/>
      <c r="Q34" s="110">
        <f>IF(dati_pdc!$A30&lt;&gt;"",s_somma_pdc!E30,"")</f>
        <v>0</v>
      </c>
      <c r="R34" s="110">
        <f t="shared" si="4"/>
        <v>925.6</v>
      </c>
      <c r="S34" s="111" t="str">
        <f t="shared" si="5"/>
        <v/>
      </c>
      <c r="T34" s="111"/>
      <c r="U34" s="111"/>
      <c r="V34" s="110">
        <f>IF(dati_pdc!$A30&lt;&gt;"",s_somma_pdc!F30,"")</f>
        <v>0</v>
      </c>
      <c r="W34" s="110">
        <f t="shared" si="6"/>
        <v>925.6</v>
      </c>
      <c r="X34" s="111" t="str">
        <f t="shared" si="7"/>
        <v/>
      </c>
      <c r="Y34" s="86"/>
      <c r="Z34" s="86"/>
    </row>
    <row r="35" spans="2:26" ht="15.75" customHeight="1">
      <c r="B35" s="109" t="str">
        <f>IF(dati_pdc!A31&lt;&gt;"",IF(dati_pdc!D31=1,RIGHT(dati_pdc!A31,dati_pdc!E31),dati_pdc!A31),"")</f>
        <v>1309</v>
      </c>
      <c r="C35" s="109" t="str">
        <f>IF(dati_pdc!B31&lt;&gt;"",dati_pdc!B31,"")</f>
        <v>IMMOBILIZZ.MATERIALI IN CORSO E ACCONTI</v>
      </c>
      <c r="D35" s="109">
        <f>IF(dati_pdc!C31&lt;&gt;"",dati_pdc!C31,"")</f>
        <v>2</v>
      </c>
      <c r="E35" s="109">
        <f>IF(dati_pdc!D31&lt;&gt;"",dati_pdc!D31,"")</f>
        <v>0</v>
      </c>
      <c r="F35" s="110">
        <f>IF(dati_pdc!$A31&lt;&gt;"",s_somma_pdc!B31,"")</f>
        <v>0</v>
      </c>
      <c r="G35" s="110">
        <f>IF(dati_pdc!$A31&lt;&gt;"",s_somma_pdc!C31,"")</f>
        <v>0</v>
      </c>
      <c r="H35" s="110">
        <f t="shared" si="0"/>
        <v>0</v>
      </c>
      <c r="I35" s="111" t="str">
        <f t="shared" si="1"/>
        <v/>
      </c>
      <c r="J35" s="111"/>
      <c r="K35" s="111"/>
      <c r="L35" s="110">
        <f>IF(dati_pdc!$A31&lt;&gt;"",s_somma_pdc!D31,"")</f>
        <v>0</v>
      </c>
      <c r="M35" s="110">
        <f t="shared" si="2"/>
        <v>0</v>
      </c>
      <c r="N35" s="111" t="str">
        <f t="shared" si="3"/>
        <v/>
      </c>
      <c r="O35" s="111"/>
      <c r="P35" s="111"/>
      <c r="Q35" s="110">
        <f>IF(dati_pdc!$A31&lt;&gt;"",s_somma_pdc!E31,"")</f>
        <v>0</v>
      </c>
      <c r="R35" s="110">
        <f t="shared" si="4"/>
        <v>0</v>
      </c>
      <c r="S35" s="111" t="str">
        <f t="shared" si="5"/>
        <v/>
      </c>
      <c r="T35" s="111"/>
      <c r="U35" s="111"/>
      <c r="V35" s="110">
        <f>IF(dati_pdc!$A31&lt;&gt;"",s_somma_pdc!F31,"")</f>
        <v>0</v>
      </c>
      <c r="W35" s="110">
        <f t="shared" si="6"/>
        <v>0</v>
      </c>
      <c r="X35" s="111" t="str">
        <f t="shared" si="7"/>
        <v/>
      </c>
      <c r="Y35" s="86"/>
      <c r="Z35" s="86"/>
    </row>
    <row r="36" spans="2:26" ht="15.75" customHeight="1">
      <c r="B36" s="109" t="str">
        <f>IF(dati_pdc!A32&lt;&gt;"",IF(dati_pdc!D32=1,RIGHT(dati_pdc!A32,dati_pdc!E32),dati_pdc!A32),"")</f>
        <v>130901</v>
      </c>
      <c r="C36" s="109" t="str">
        <f>IF(dati_pdc!B32&lt;&gt;"",dati_pdc!B32,"")</f>
        <v>Fabbricati in corso</v>
      </c>
      <c r="D36" s="109">
        <f>IF(dati_pdc!C32&lt;&gt;"",dati_pdc!C32,"")</f>
        <v>3</v>
      </c>
      <c r="E36" s="109">
        <f>IF(dati_pdc!D32&lt;&gt;"",dati_pdc!D32,"")</f>
        <v>0</v>
      </c>
      <c r="F36" s="110">
        <f>IF(dati_pdc!$A32&lt;&gt;"",s_somma_pdc!B32,"")</f>
        <v>0</v>
      </c>
      <c r="G36" s="110">
        <f>IF(dati_pdc!$A32&lt;&gt;"",s_somma_pdc!C32,"")</f>
        <v>0</v>
      </c>
      <c r="H36" s="110">
        <f t="shared" si="0"/>
        <v>0</v>
      </c>
      <c r="I36" s="111" t="str">
        <f t="shared" si="1"/>
        <v/>
      </c>
      <c r="J36" s="111"/>
      <c r="K36" s="111"/>
      <c r="L36" s="110">
        <f>IF(dati_pdc!$A32&lt;&gt;"",s_somma_pdc!D32,"")</f>
        <v>0</v>
      </c>
      <c r="M36" s="110">
        <f t="shared" si="2"/>
        <v>0</v>
      </c>
      <c r="N36" s="111" t="str">
        <f t="shared" si="3"/>
        <v/>
      </c>
      <c r="O36" s="111"/>
      <c r="P36" s="111"/>
      <c r="Q36" s="110">
        <f>IF(dati_pdc!$A32&lt;&gt;"",s_somma_pdc!E32,"")</f>
        <v>0</v>
      </c>
      <c r="R36" s="110">
        <f t="shared" si="4"/>
        <v>0</v>
      </c>
      <c r="S36" s="111" t="str">
        <f t="shared" si="5"/>
        <v/>
      </c>
      <c r="T36" s="111"/>
      <c r="U36" s="111"/>
      <c r="V36" s="110">
        <f>IF(dati_pdc!$A32&lt;&gt;"",s_somma_pdc!F32,"")</f>
        <v>0</v>
      </c>
      <c r="W36" s="110">
        <f t="shared" si="6"/>
        <v>0</v>
      </c>
      <c r="X36" s="111" t="str">
        <f t="shared" si="7"/>
        <v/>
      </c>
      <c r="Y36" s="86"/>
      <c r="Z36" s="86"/>
    </row>
    <row r="37" spans="2:26" ht="15.75" customHeight="1">
      <c r="B37" s="109" t="str">
        <f>IF(dati_pdc!A33&lt;&gt;"",IF(dati_pdc!D33=1,RIGHT(dati_pdc!A33,dati_pdc!E33),dati_pdc!A33),"")</f>
        <v>15</v>
      </c>
      <c r="C37" s="109" t="str">
        <f>IF(dati_pdc!B33&lt;&gt;"",dati_pdc!B33,"")</f>
        <v>IMMOBILIZZAZIONI FINANZIARIE</v>
      </c>
      <c r="D37" s="109">
        <f>IF(dati_pdc!C33&lt;&gt;"",dati_pdc!C33,"")</f>
        <v>1</v>
      </c>
      <c r="E37" s="109">
        <f>IF(dati_pdc!D33&lt;&gt;"",dati_pdc!D33,"")</f>
        <v>0</v>
      </c>
      <c r="F37" s="110">
        <f>IF(dati_pdc!$A33&lt;&gt;"",s_somma_pdc!B33,"")</f>
        <v>336371.4</v>
      </c>
      <c r="G37" s="110">
        <f>IF(dati_pdc!$A33&lt;&gt;"",s_somma_pdc!C33,"")</f>
        <v>362066.4</v>
      </c>
      <c r="H37" s="110">
        <f t="shared" si="0"/>
        <v>-25695</v>
      </c>
      <c r="I37" s="111">
        <f t="shared" si="1"/>
        <v>-7.0967645713603908E-2</v>
      </c>
      <c r="J37" s="111"/>
      <c r="K37" s="111"/>
      <c r="L37" s="110">
        <f>IF(dati_pdc!$A33&lt;&gt;"",s_somma_pdc!D33,"")</f>
        <v>0</v>
      </c>
      <c r="M37" s="110">
        <f t="shared" si="2"/>
        <v>336371.4</v>
      </c>
      <c r="N37" s="111" t="str">
        <f t="shared" si="3"/>
        <v/>
      </c>
      <c r="O37" s="111"/>
      <c r="P37" s="111"/>
      <c r="Q37" s="110">
        <f>IF(dati_pdc!$A33&lt;&gt;"",s_somma_pdc!E33,"")</f>
        <v>0</v>
      </c>
      <c r="R37" s="110">
        <f t="shared" si="4"/>
        <v>336371.4</v>
      </c>
      <c r="S37" s="111" t="str">
        <f t="shared" si="5"/>
        <v/>
      </c>
      <c r="T37" s="111"/>
      <c r="U37" s="111"/>
      <c r="V37" s="110">
        <f>IF(dati_pdc!$A33&lt;&gt;"",s_somma_pdc!F33,"")</f>
        <v>0</v>
      </c>
      <c r="W37" s="110">
        <f t="shared" si="6"/>
        <v>336371.4</v>
      </c>
      <c r="X37" s="111" t="str">
        <f t="shared" si="7"/>
        <v/>
      </c>
      <c r="Y37" s="86"/>
      <c r="Z37" s="86"/>
    </row>
    <row r="38" spans="2:26" ht="15.75" customHeight="1">
      <c r="B38" s="109" t="str">
        <f>IF(dati_pdc!A34&lt;&gt;"",IF(dati_pdc!D34=1,RIGHT(dati_pdc!A34,dati_pdc!E34),dati_pdc!A34),"")</f>
        <v>1505</v>
      </c>
      <c r="C38" s="109" t="str">
        <f>IF(dati_pdc!B34&lt;&gt;"",dati_pdc!B34,"")</f>
        <v>TITOLI D'INVESTIMENTO ED AZIONI PROPRIE</v>
      </c>
      <c r="D38" s="109">
        <f>IF(dati_pdc!C34&lt;&gt;"",dati_pdc!C34,"")</f>
        <v>2</v>
      </c>
      <c r="E38" s="109">
        <f>IF(dati_pdc!D34&lt;&gt;"",dati_pdc!D34,"")</f>
        <v>0</v>
      </c>
      <c r="F38" s="110">
        <f>IF(dati_pdc!$A34&lt;&gt;"",s_somma_pdc!B34,"")</f>
        <v>336371.4</v>
      </c>
      <c r="G38" s="110">
        <f>IF(dati_pdc!$A34&lt;&gt;"",s_somma_pdc!C34,"")</f>
        <v>362066.4</v>
      </c>
      <c r="H38" s="110">
        <f t="shared" si="0"/>
        <v>-25695</v>
      </c>
      <c r="I38" s="111">
        <f t="shared" si="1"/>
        <v>-7.0967645713603908E-2</v>
      </c>
      <c r="J38" s="111"/>
      <c r="K38" s="111"/>
      <c r="L38" s="110">
        <f>IF(dati_pdc!$A34&lt;&gt;"",s_somma_pdc!D34,"")</f>
        <v>0</v>
      </c>
      <c r="M38" s="110">
        <f t="shared" si="2"/>
        <v>336371.4</v>
      </c>
      <c r="N38" s="111" t="str">
        <f t="shared" si="3"/>
        <v/>
      </c>
      <c r="O38" s="111"/>
      <c r="P38" s="111"/>
      <c r="Q38" s="110">
        <f>IF(dati_pdc!$A34&lt;&gt;"",s_somma_pdc!E34,"")</f>
        <v>0</v>
      </c>
      <c r="R38" s="110">
        <f t="shared" si="4"/>
        <v>336371.4</v>
      </c>
      <c r="S38" s="111" t="str">
        <f t="shared" si="5"/>
        <v/>
      </c>
      <c r="T38" s="111"/>
      <c r="U38" s="111"/>
      <c r="V38" s="110">
        <f>IF(dati_pdc!$A34&lt;&gt;"",s_somma_pdc!F34,"")</f>
        <v>0</v>
      </c>
      <c r="W38" s="110">
        <f t="shared" si="6"/>
        <v>336371.4</v>
      </c>
      <c r="X38" s="111" t="str">
        <f t="shared" si="7"/>
        <v/>
      </c>
      <c r="Y38" s="86"/>
      <c r="Z38" s="86"/>
    </row>
    <row r="39" spans="2:26" ht="15.75" customHeight="1">
      <c r="B39" s="109" t="str">
        <f>IF(dati_pdc!A35&lt;&gt;"",IF(dati_pdc!D35=1,RIGHT(dati_pdc!A35,dati_pdc!E35),dati_pdc!A35),"")</f>
        <v>150501</v>
      </c>
      <c r="C39" s="109" t="str">
        <f>IF(dati_pdc!B35&lt;&gt;"",dati_pdc!B35,"")</f>
        <v>Titoli di stato</v>
      </c>
      <c r="D39" s="109">
        <f>IF(dati_pdc!C35&lt;&gt;"",dati_pdc!C35,"")</f>
        <v>3</v>
      </c>
      <c r="E39" s="109">
        <f>IF(dati_pdc!D35&lt;&gt;"",dati_pdc!D35,"")</f>
        <v>0</v>
      </c>
      <c r="F39" s="110">
        <f>IF(dati_pdc!$A35&lt;&gt;"",s_somma_pdc!B35,"")</f>
        <v>153219.9</v>
      </c>
      <c r="G39" s="110">
        <f>IF(dati_pdc!$A35&lt;&gt;"",s_somma_pdc!C35,"")</f>
        <v>153219.9</v>
      </c>
      <c r="H39" s="110">
        <f t="shared" si="0"/>
        <v>0</v>
      </c>
      <c r="I39" s="111">
        <f t="shared" si="1"/>
        <v>0</v>
      </c>
      <c r="J39" s="111"/>
      <c r="K39" s="111"/>
      <c r="L39" s="110">
        <f>IF(dati_pdc!$A35&lt;&gt;"",s_somma_pdc!D35,"")</f>
        <v>0</v>
      </c>
      <c r="M39" s="110">
        <f t="shared" si="2"/>
        <v>153219.9</v>
      </c>
      <c r="N39" s="111" t="str">
        <f t="shared" si="3"/>
        <v/>
      </c>
      <c r="O39" s="111"/>
      <c r="P39" s="111"/>
      <c r="Q39" s="110">
        <f>IF(dati_pdc!$A35&lt;&gt;"",s_somma_pdc!E35,"")</f>
        <v>0</v>
      </c>
      <c r="R39" s="110">
        <f t="shared" si="4"/>
        <v>153219.9</v>
      </c>
      <c r="S39" s="111" t="str">
        <f t="shared" si="5"/>
        <v/>
      </c>
      <c r="T39" s="111"/>
      <c r="U39" s="111"/>
      <c r="V39" s="110">
        <f>IF(dati_pdc!$A35&lt;&gt;"",s_somma_pdc!F35,"")</f>
        <v>0</v>
      </c>
      <c r="W39" s="110">
        <f t="shared" si="6"/>
        <v>153219.9</v>
      </c>
      <c r="X39" s="111" t="str">
        <f t="shared" si="7"/>
        <v/>
      </c>
      <c r="Y39" s="86"/>
      <c r="Z39" s="86"/>
    </row>
    <row r="40" spans="2:26" ht="15.75" customHeight="1">
      <c r="B40" s="109" t="str">
        <f>IF(dati_pdc!A36&lt;&gt;"",IF(dati_pdc!D36=1,RIGHT(dati_pdc!A36,dati_pdc!E36),dati_pdc!A36),"")</f>
        <v>150503</v>
      </c>
      <c r="C40" s="109" t="str">
        <f>IF(dati_pdc!B36&lt;&gt;"",dati_pdc!B36,"")</f>
        <v>Obbligazioni ordinarie</v>
      </c>
      <c r="D40" s="109">
        <f>IF(dati_pdc!C36&lt;&gt;"",dati_pdc!C36,"")</f>
        <v>3</v>
      </c>
      <c r="E40" s="109">
        <f>IF(dati_pdc!D36&lt;&gt;"",dati_pdc!D36,"")</f>
        <v>0</v>
      </c>
      <c r="F40" s="110">
        <f>IF(dati_pdc!$A36&lt;&gt;"",s_somma_pdc!B36,"")</f>
        <v>0</v>
      </c>
      <c r="G40" s="110">
        <f>IF(dati_pdc!$A36&lt;&gt;"",s_somma_pdc!C36,"")</f>
        <v>88695</v>
      </c>
      <c r="H40" s="110">
        <f t="shared" si="0"/>
        <v>-88695</v>
      </c>
      <c r="I40" s="111">
        <f t="shared" si="1"/>
        <v>-1</v>
      </c>
      <c r="J40" s="111"/>
      <c r="K40" s="111"/>
      <c r="L40" s="110">
        <f>IF(dati_pdc!$A36&lt;&gt;"",s_somma_pdc!D36,"")</f>
        <v>0</v>
      </c>
      <c r="M40" s="110">
        <f t="shared" si="2"/>
        <v>0</v>
      </c>
      <c r="N40" s="111" t="str">
        <f t="shared" si="3"/>
        <v/>
      </c>
      <c r="O40" s="111"/>
      <c r="P40" s="111"/>
      <c r="Q40" s="110">
        <f>IF(dati_pdc!$A36&lt;&gt;"",s_somma_pdc!E36,"")</f>
        <v>0</v>
      </c>
      <c r="R40" s="110">
        <f t="shared" si="4"/>
        <v>0</v>
      </c>
      <c r="S40" s="111" t="str">
        <f t="shared" si="5"/>
        <v/>
      </c>
      <c r="T40" s="111"/>
      <c r="U40" s="111"/>
      <c r="V40" s="110">
        <f>IF(dati_pdc!$A36&lt;&gt;"",s_somma_pdc!F36,"")</f>
        <v>0</v>
      </c>
      <c r="W40" s="110">
        <f t="shared" si="6"/>
        <v>0</v>
      </c>
      <c r="X40" s="111" t="str">
        <f t="shared" si="7"/>
        <v/>
      </c>
      <c r="Y40" s="86"/>
      <c r="Z40" s="86"/>
    </row>
    <row r="41" spans="2:26" ht="15.75" customHeight="1">
      <c r="B41" s="109" t="str">
        <f>IF(dati_pdc!A37&lt;&gt;"",IF(dati_pdc!D37=1,RIGHT(dati_pdc!A37,dati_pdc!E37),dati_pdc!A37),"")</f>
        <v>150521</v>
      </c>
      <c r="C41" s="109" t="str">
        <f>IF(dati_pdc!B37&lt;&gt;"",dati_pdc!B37,"")</f>
        <v>Quote di fondi comuni d'investimento</v>
      </c>
      <c r="D41" s="109">
        <f>IF(dati_pdc!C37&lt;&gt;"",dati_pdc!C37,"")</f>
        <v>3</v>
      </c>
      <c r="E41" s="109">
        <f>IF(dati_pdc!D37&lt;&gt;"",dati_pdc!D37,"")</f>
        <v>0</v>
      </c>
      <c r="F41" s="110">
        <f>IF(dati_pdc!$A37&lt;&gt;"",s_somma_pdc!B37,"")</f>
        <v>182990</v>
      </c>
      <c r="G41" s="110">
        <f>IF(dati_pdc!$A37&lt;&gt;"",s_somma_pdc!C37,"")</f>
        <v>119990</v>
      </c>
      <c r="H41" s="110">
        <f t="shared" si="0"/>
        <v>63000</v>
      </c>
      <c r="I41" s="111">
        <f t="shared" si="1"/>
        <v>0.5250437536461372</v>
      </c>
      <c r="J41" s="111"/>
      <c r="K41" s="111"/>
      <c r="L41" s="110">
        <f>IF(dati_pdc!$A37&lt;&gt;"",s_somma_pdc!D37,"")</f>
        <v>0</v>
      </c>
      <c r="M41" s="110">
        <f t="shared" si="2"/>
        <v>182990</v>
      </c>
      <c r="N41" s="111" t="str">
        <f t="shared" si="3"/>
        <v/>
      </c>
      <c r="O41" s="111"/>
      <c r="P41" s="111"/>
      <c r="Q41" s="110">
        <f>IF(dati_pdc!$A37&lt;&gt;"",s_somma_pdc!E37,"")</f>
        <v>0</v>
      </c>
      <c r="R41" s="110">
        <f t="shared" si="4"/>
        <v>182990</v>
      </c>
      <c r="S41" s="111" t="str">
        <f t="shared" si="5"/>
        <v/>
      </c>
      <c r="T41" s="111"/>
      <c r="U41" s="111"/>
      <c r="V41" s="110">
        <f>IF(dati_pdc!$A37&lt;&gt;"",s_somma_pdc!F37,"")</f>
        <v>0</v>
      </c>
      <c r="W41" s="110">
        <f t="shared" si="6"/>
        <v>182990</v>
      </c>
      <c r="X41" s="111" t="str">
        <f t="shared" si="7"/>
        <v/>
      </c>
      <c r="Y41" s="86"/>
      <c r="Z41" s="86"/>
    </row>
    <row r="42" spans="2:26" ht="15.75" customHeight="1">
      <c r="B42" s="109" t="str">
        <f>IF(dati_pdc!A38&lt;&gt;"",IF(dati_pdc!D38=1,RIGHT(dati_pdc!A38,dati_pdc!E38),dati_pdc!A38),"")</f>
        <v>150531</v>
      </c>
      <c r="C42" s="109" t="str">
        <f>IF(dati_pdc!B38&lt;&gt;"",dati_pdc!B38,"")</f>
        <v>Azioni proprie</v>
      </c>
      <c r="D42" s="109">
        <f>IF(dati_pdc!C38&lt;&gt;"",dati_pdc!C38,"")</f>
        <v>3</v>
      </c>
      <c r="E42" s="109">
        <f>IF(dati_pdc!D38&lt;&gt;"",dati_pdc!D38,"")</f>
        <v>0</v>
      </c>
      <c r="F42" s="110">
        <f>IF(dati_pdc!$A38&lt;&gt;"",s_somma_pdc!B38,"")</f>
        <v>161.5</v>
      </c>
      <c r="G42" s="110">
        <f>IF(dati_pdc!$A38&lt;&gt;"",s_somma_pdc!C38,"")</f>
        <v>161.5</v>
      </c>
      <c r="H42" s="110">
        <f t="shared" si="0"/>
        <v>0</v>
      </c>
      <c r="I42" s="111">
        <f t="shared" si="1"/>
        <v>0</v>
      </c>
      <c r="J42" s="111"/>
      <c r="K42" s="111"/>
      <c r="L42" s="110">
        <f>IF(dati_pdc!$A38&lt;&gt;"",s_somma_pdc!D38,"")</f>
        <v>0</v>
      </c>
      <c r="M42" s="110">
        <f t="shared" si="2"/>
        <v>161.5</v>
      </c>
      <c r="N42" s="111" t="str">
        <f t="shared" si="3"/>
        <v/>
      </c>
      <c r="O42" s="111"/>
      <c r="P42" s="111"/>
      <c r="Q42" s="110">
        <f>IF(dati_pdc!$A38&lt;&gt;"",s_somma_pdc!E38,"")</f>
        <v>0</v>
      </c>
      <c r="R42" s="110">
        <f t="shared" si="4"/>
        <v>161.5</v>
      </c>
      <c r="S42" s="111" t="str">
        <f t="shared" si="5"/>
        <v/>
      </c>
      <c r="T42" s="111"/>
      <c r="U42" s="111"/>
      <c r="V42" s="110">
        <f>IF(dati_pdc!$A38&lt;&gt;"",s_somma_pdc!F38,"")</f>
        <v>0</v>
      </c>
      <c r="W42" s="110">
        <f t="shared" si="6"/>
        <v>161.5</v>
      </c>
      <c r="X42" s="111" t="str">
        <f t="shared" si="7"/>
        <v/>
      </c>
      <c r="Y42" s="86"/>
      <c r="Z42" s="86"/>
    </row>
    <row r="43" spans="2:26" ht="15.75" customHeight="1">
      <c r="B43" s="109" t="str">
        <f>IF(dati_pdc!A39&lt;&gt;"",IF(dati_pdc!D39=1,RIGHT(dati_pdc!A39,dati_pdc!E39),dati_pdc!A39),"")</f>
        <v>21</v>
      </c>
      <c r="C43" s="109" t="str">
        <f>IF(dati_pdc!B39&lt;&gt;"",dati_pdc!B39,"")</f>
        <v>RIMANENZE</v>
      </c>
      <c r="D43" s="109">
        <f>IF(dati_pdc!C39&lt;&gt;"",dati_pdc!C39,"")</f>
        <v>1</v>
      </c>
      <c r="E43" s="109">
        <f>IF(dati_pdc!D39&lt;&gt;"",dati_pdc!D39,"")</f>
        <v>0</v>
      </c>
      <c r="F43" s="110">
        <f>IF(dati_pdc!$A39&lt;&gt;"",s_somma_pdc!B39,"")</f>
        <v>14154.66</v>
      </c>
      <c r="G43" s="110">
        <f>IF(dati_pdc!$A39&lt;&gt;"",s_somma_pdc!C39,"")</f>
        <v>10906.78</v>
      </c>
      <c r="H43" s="110">
        <f t="shared" si="0"/>
        <v>3247.8799999999992</v>
      </c>
      <c r="I43" s="111">
        <f t="shared" si="1"/>
        <v>0.29778541421024346</v>
      </c>
      <c r="J43" s="111"/>
      <c r="K43" s="111"/>
      <c r="L43" s="110">
        <f>IF(dati_pdc!$A39&lt;&gt;"",s_somma_pdc!D39,"")</f>
        <v>0</v>
      </c>
      <c r="M43" s="110">
        <f t="shared" si="2"/>
        <v>14154.66</v>
      </c>
      <c r="N43" s="111" t="str">
        <f t="shared" si="3"/>
        <v/>
      </c>
      <c r="O43" s="111"/>
      <c r="P43" s="111"/>
      <c r="Q43" s="110">
        <f>IF(dati_pdc!$A39&lt;&gt;"",s_somma_pdc!E39,"")</f>
        <v>0</v>
      </c>
      <c r="R43" s="110">
        <f t="shared" si="4"/>
        <v>14154.66</v>
      </c>
      <c r="S43" s="111" t="str">
        <f t="shared" si="5"/>
        <v/>
      </c>
      <c r="T43" s="111"/>
      <c r="U43" s="111"/>
      <c r="V43" s="110">
        <f>IF(dati_pdc!$A39&lt;&gt;"",s_somma_pdc!F39,"")</f>
        <v>0</v>
      </c>
      <c r="W43" s="110">
        <f t="shared" si="6"/>
        <v>14154.66</v>
      </c>
      <c r="X43" s="111" t="str">
        <f t="shared" si="7"/>
        <v/>
      </c>
      <c r="Y43" s="86"/>
      <c r="Z43" s="86"/>
    </row>
    <row r="44" spans="2:26" ht="15.75" customHeight="1">
      <c r="B44" s="109" t="str">
        <f>IF(dati_pdc!A40&lt;&gt;"",IF(dati_pdc!D40=1,RIGHT(dati_pdc!A40,dati_pdc!E40),dati_pdc!A40),"")</f>
        <v>2101</v>
      </c>
      <c r="C44" s="109" t="str">
        <f>IF(dati_pdc!B40&lt;&gt;"",dati_pdc!B40,"")</f>
        <v>RIMANENZE DI MAGAZZINO</v>
      </c>
      <c r="D44" s="109">
        <f>IF(dati_pdc!C40&lt;&gt;"",dati_pdc!C40,"")</f>
        <v>2</v>
      </c>
      <c r="E44" s="109">
        <f>IF(dati_pdc!D40&lt;&gt;"",dati_pdc!D40,"")</f>
        <v>0</v>
      </c>
      <c r="F44" s="110">
        <f>IF(dati_pdc!$A40&lt;&gt;"",s_somma_pdc!B40,"")</f>
        <v>14154.66</v>
      </c>
      <c r="G44" s="110">
        <f>IF(dati_pdc!$A40&lt;&gt;"",s_somma_pdc!C40,"")</f>
        <v>10906.78</v>
      </c>
      <c r="H44" s="110">
        <f t="shared" si="0"/>
        <v>3247.8799999999992</v>
      </c>
      <c r="I44" s="111">
        <f t="shared" si="1"/>
        <v>0.29778541421024346</v>
      </c>
      <c r="J44" s="111"/>
      <c r="K44" s="111"/>
      <c r="L44" s="110">
        <f>IF(dati_pdc!$A40&lt;&gt;"",s_somma_pdc!D40,"")</f>
        <v>0</v>
      </c>
      <c r="M44" s="110">
        <f t="shared" si="2"/>
        <v>14154.66</v>
      </c>
      <c r="N44" s="111" t="str">
        <f t="shared" si="3"/>
        <v/>
      </c>
      <c r="O44" s="111"/>
      <c r="P44" s="111"/>
      <c r="Q44" s="110">
        <f>IF(dati_pdc!$A40&lt;&gt;"",s_somma_pdc!E40,"")</f>
        <v>0</v>
      </c>
      <c r="R44" s="110">
        <f t="shared" si="4"/>
        <v>14154.66</v>
      </c>
      <c r="S44" s="111" t="str">
        <f t="shared" si="5"/>
        <v/>
      </c>
      <c r="T44" s="111"/>
      <c r="U44" s="111"/>
      <c r="V44" s="110">
        <f>IF(dati_pdc!$A40&lt;&gt;"",s_somma_pdc!F40,"")</f>
        <v>0</v>
      </c>
      <c r="W44" s="110">
        <f t="shared" si="6"/>
        <v>14154.66</v>
      </c>
      <c r="X44" s="111" t="str">
        <f t="shared" si="7"/>
        <v/>
      </c>
      <c r="Y44" s="86"/>
      <c r="Z44" s="86"/>
    </row>
    <row r="45" spans="2:26" ht="15.75" customHeight="1">
      <c r="B45" s="109" t="str">
        <f>IF(dati_pdc!A41&lt;&gt;"",IF(dati_pdc!D41=1,RIGHT(dati_pdc!A41,dati_pdc!E41),dati_pdc!A41),"")</f>
        <v>210101</v>
      </c>
      <c r="C45" s="109" t="str">
        <f>IF(dati_pdc!B41&lt;&gt;"",dati_pdc!B41,"")</f>
        <v>Rimanenze di prodotti finiti</v>
      </c>
      <c r="D45" s="109">
        <f>IF(dati_pdc!C41&lt;&gt;"",dati_pdc!C41,"")</f>
        <v>3</v>
      </c>
      <c r="E45" s="109">
        <f>IF(dati_pdc!D41&lt;&gt;"",dati_pdc!D41,"")</f>
        <v>0</v>
      </c>
      <c r="F45" s="110">
        <f>IF(dati_pdc!$A41&lt;&gt;"",s_somma_pdc!B41,"")</f>
        <v>14154.66</v>
      </c>
      <c r="G45" s="110">
        <f>IF(dati_pdc!$A41&lt;&gt;"",s_somma_pdc!C41,"")</f>
        <v>10906.78</v>
      </c>
      <c r="H45" s="110">
        <f t="shared" si="0"/>
        <v>3247.8799999999992</v>
      </c>
      <c r="I45" s="111">
        <f t="shared" si="1"/>
        <v>0.29778541421024346</v>
      </c>
      <c r="J45" s="111"/>
      <c r="K45" s="111"/>
      <c r="L45" s="110">
        <f>IF(dati_pdc!$A41&lt;&gt;"",s_somma_pdc!D41,"")</f>
        <v>0</v>
      </c>
      <c r="M45" s="110">
        <f t="shared" si="2"/>
        <v>14154.66</v>
      </c>
      <c r="N45" s="111" t="str">
        <f t="shared" si="3"/>
        <v/>
      </c>
      <c r="O45" s="111"/>
      <c r="P45" s="111"/>
      <c r="Q45" s="110">
        <f>IF(dati_pdc!$A41&lt;&gt;"",s_somma_pdc!E41,"")</f>
        <v>0</v>
      </c>
      <c r="R45" s="110">
        <f t="shared" si="4"/>
        <v>14154.66</v>
      </c>
      <c r="S45" s="111" t="str">
        <f t="shared" si="5"/>
        <v/>
      </c>
      <c r="T45" s="111"/>
      <c r="U45" s="111"/>
      <c r="V45" s="110">
        <f>IF(dati_pdc!$A41&lt;&gt;"",s_somma_pdc!F41,"")</f>
        <v>0</v>
      </c>
      <c r="W45" s="110">
        <f t="shared" si="6"/>
        <v>14154.66</v>
      </c>
      <c r="X45" s="111" t="str">
        <f t="shared" si="7"/>
        <v/>
      </c>
      <c r="Y45" s="86"/>
      <c r="Z45" s="86"/>
    </row>
    <row r="46" spans="2:26" ht="15.75" customHeight="1">
      <c r="B46" s="109" t="str">
        <f>IF(dati_pdc!A42&lt;&gt;"",IF(dati_pdc!D42=1,RIGHT(dati_pdc!A42,dati_pdc!E42),dati_pdc!A42),"")</f>
        <v>23</v>
      </c>
      <c r="C46" s="109" t="str">
        <f>IF(dati_pdc!B42&lt;&gt;"",dati_pdc!B42,"")</f>
        <v>CREDITI COMMERCIALI</v>
      </c>
      <c r="D46" s="109">
        <f>IF(dati_pdc!C42&lt;&gt;"",dati_pdc!C42,"")</f>
        <v>1</v>
      </c>
      <c r="E46" s="109">
        <f>IF(dati_pdc!D42&lt;&gt;"",dati_pdc!D42,"")</f>
        <v>0</v>
      </c>
      <c r="F46" s="110">
        <f>IF(dati_pdc!$A42&lt;&gt;"",s_somma_pdc!B42,"")</f>
        <v>175148.00999999998</v>
      </c>
      <c r="G46" s="110">
        <f>IF(dati_pdc!$A42&lt;&gt;"",s_somma_pdc!C42,"")</f>
        <v>135939.04999999999</v>
      </c>
      <c r="H46" s="110">
        <f t="shared" si="0"/>
        <v>39208.959999999992</v>
      </c>
      <c r="I46" s="111">
        <f t="shared" si="1"/>
        <v>0.28843043996555806</v>
      </c>
      <c r="J46" s="111"/>
      <c r="K46" s="111"/>
      <c r="L46" s="110">
        <f>IF(dati_pdc!$A42&lt;&gt;"",s_somma_pdc!D42,"")</f>
        <v>0</v>
      </c>
      <c r="M46" s="110">
        <f t="shared" si="2"/>
        <v>175148.00999999998</v>
      </c>
      <c r="N46" s="111" t="str">
        <f t="shared" si="3"/>
        <v/>
      </c>
      <c r="O46" s="111"/>
      <c r="P46" s="111"/>
      <c r="Q46" s="110">
        <f>IF(dati_pdc!$A42&lt;&gt;"",s_somma_pdc!E42,"")</f>
        <v>0</v>
      </c>
      <c r="R46" s="110">
        <f t="shared" si="4"/>
        <v>175148.00999999998</v>
      </c>
      <c r="S46" s="111" t="str">
        <f t="shared" si="5"/>
        <v/>
      </c>
      <c r="T46" s="111"/>
      <c r="U46" s="111"/>
      <c r="V46" s="110">
        <f>IF(dati_pdc!$A42&lt;&gt;"",s_somma_pdc!F42,"")</f>
        <v>0</v>
      </c>
      <c r="W46" s="110">
        <f t="shared" si="6"/>
        <v>175148.00999999998</v>
      </c>
      <c r="X46" s="111" t="str">
        <f t="shared" si="7"/>
        <v/>
      </c>
      <c r="Y46" s="86"/>
      <c r="Z46" s="86"/>
    </row>
    <row r="47" spans="2:26" ht="15.75" customHeight="1">
      <c r="B47" s="109" t="str">
        <f>IF(dati_pdc!A43&lt;&gt;"",IF(dati_pdc!D43=1,RIGHT(dati_pdc!A43,dati_pdc!E43),dati_pdc!A43),"")</f>
        <v>2301</v>
      </c>
      <c r="C47" s="109" t="str">
        <f>IF(dati_pdc!B43&lt;&gt;"",dati_pdc!B43,"")</f>
        <v>FATTURE DA EMETTERE</v>
      </c>
      <c r="D47" s="109">
        <f>IF(dati_pdc!C43&lt;&gt;"",dati_pdc!C43,"")</f>
        <v>2</v>
      </c>
      <c r="E47" s="109">
        <f>IF(dati_pdc!D43&lt;&gt;"",dati_pdc!D43,"")</f>
        <v>0</v>
      </c>
      <c r="F47" s="110">
        <f>IF(dati_pdc!$A43&lt;&gt;"",s_somma_pdc!B43,"")</f>
        <v>2196.61</v>
      </c>
      <c r="G47" s="110">
        <f>IF(dati_pdc!$A43&lt;&gt;"",s_somma_pdc!C43,"")</f>
        <v>38.4</v>
      </c>
      <c r="H47" s="110">
        <f t="shared" si="0"/>
        <v>2158.21</v>
      </c>
      <c r="I47" s="111">
        <f t="shared" si="1"/>
        <v>56.20338541666667</v>
      </c>
      <c r="J47" s="111"/>
      <c r="K47" s="111"/>
      <c r="L47" s="110">
        <f>IF(dati_pdc!$A43&lt;&gt;"",s_somma_pdc!D43,"")</f>
        <v>0</v>
      </c>
      <c r="M47" s="110">
        <f t="shared" si="2"/>
        <v>2196.61</v>
      </c>
      <c r="N47" s="111" t="str">
        <f t="shared" si="3"/>
        <v/>
      </c>
      <c r="O47" s="111"/>
      <c r="P47" s="111"/>
      <c r="Q47" s="110">
        <f>IF(dati_pdc!$A43&lt;&gt;"",s_somma_pdc!E43,"")</f>
        <v>0</v>
      </c>
      <c r="R47" s="110">
        <f t="shared" si="4"/>
        <v>2196.61</v>
      </c>
      <c r="S47" s="111" t="str">
        <f t="shared" si="5"/>
        <v/>
      </c>
      <c r="T47" s="111"/>
      <c r="U47" s="111"/>
      <c r="V47" s="110">
        <f>IF(dati_pdc!$A43&lt;&gt;"",s_somma_pdc!F43,"")</f>
        <v>0</v>
      </c>
      <c r="W47" s="110">
        <f t="shared" si="6"/>
        <v>2196.61</v>
      </c>
      <c r="X47" s="111" t="str">
        <f t="shared" si="7"/>
        <v/>
      </c>
      <c r="Y47" s="86"/>
      <c r="Z47" s="86"/>
    </row>
    <row r="48" spans="2:26" ht="15.75" customHeight="1">
      <c r="B48" s="109" t="str">
        <f>IF(dati_pdc!A44&lt;&gt;"",IF(dati_pdc!D44=1,RIGHT(dati_pdc!A44,dati_pdc!E44),dati_pdc!A44),"")</f>
        <v>230101</v>
      </c>
      <c r="C48" s="109" t="str">
        <f>IF(dati_pdc!B44&lt;&gt;"",dati_pdc!B44,"")</f>
        <v>Fatture da emettere a clienti terzi</v>
      </c>
      <c r="D48" s="109">
        <f>IF(dati_pdc!C44&lt;&gt;"",dati_pdc!C44,"")</f>
        <v>3</v>
      </c>
      <c r="E48" s="109">
        <f>IF(dati_pdc!D44&lt;&gt;"",dati_pdc!D44,"")</f>
        <v>0</v>
      </c>
      <c r="F48" s="110">
        <f>IF(dati_pdc!$A44&lt;&gt;"",s_somma_pdc!B44,"")</f>
        <v>2196.61</v>
      </c>
      <c r="G48" s="110">
        <f>IF(dati_pdc!$A44&lt;&gt;"",s_somma_pdc!C44,"")</f>
        <v>38.4</v>
      </c>
      <c r="H48" s="110">
        <f t="shared" si="0"/>
        <v>2158.21</v>
      </c>
      <c r="I48" s="111">
        <f t="shared" si="1"/>
        <v>56.20338541666667</v>
      </c>
      <c r="J48" s="111"/>
      <c r="K48" s="111"/>
      <c r="L48" s="110">
        <f>IF(dati_pdc!$A44&lt;&gt;"",s_somma_pdc!D44,"")</f>
        <v>0</v>
      </c>
      <c r="M48" s="110">
        <f t="shared" si="2"/>
        <v>2196.61</v>
      </c>
      <c r="N48" s="111" t="str">
        <f t="shared" si="3"/>
        <v/>
      </c>
      <c r="O48" s="111"/>
      <c r="P48" s="111"/>
      <c r="Q48" s="110">
        <f>IF(dati_pdc!$A44&lt;&gt;"",s_somma_pdc!E44,"")</f>
        <v>0</v>
      </c>
      <c r="R48" s="110">
        <f t="shared" si="4"/>
        <v>2196.61</v>
      </c>
      <c r="S48" s="111" t="str">
        <f t="shared" si="5"/>
        <v/>
      </c>
      <c r="T48" s="111"/>
      <c r="U48" s="111"/>
      <c r="V48" s="110">
        <f>IF(dati_pdc!$A44&lt;&gt;"",s_somma_pdc!F44,"")</f>
        <v>0</v>
      </c>
      <c r="W48" s="110">
        <f t="shared" si="6"/>
        <v>2196.61</v>
      </c>
      <c r="X48" s="111" t="str">
        <f t="shared" si="7"/>
        <v/>
      </c>
      <c r="Y48" s="86"/>
      <c r="Z48" s="86"/>
    </row>
    <row r="49" spans="2:26" ht="15.75" customHeight="1">
      <c r="B49" s="109" t="str">
        <f>IF(dati_pdc!A45&lt;&gt;"",IF(dati_pdc!D45=1,RIGHT(dati_pdc!A45,dati_pdc!E45),dati_pdc!A45),"")</f>
        <v>2303</v>
      </c>
      <c r="C49" s="109" t="str">
        <f>IF(dati_pdc!B45&lt;&gt;"",dati_pdc!B45,"")</f>
        <v>CLIENTI</v>
      </c>
      <c r="D49" s="109">
        <f>IF(dati_pdc!C45&lt;&gt;"",dati_pdc!C45,"")</f>
        <v>2</v>
      </c>
      <c r="E49" s="109">
        <f>IF(dati_pdc!D45&lt;&gt;"",dati_pdc!D45,"")</f>
        <v>0</v>
      </c>
      <c r="F49" s="110">
        <f>IF(dati_pdc!$A45&lt;&gt;"",s_somma_pdc!B45,"")</f>
        <v>172951.4</v>
      </c>
      <c r="G49" s="110">
        <f>IF(dati_pdc!$A45&lt;&gt;"",s_somma_pdc!C45,"")</f>
        <v>126793.56</v>
      </c>
      <c r="H49" s="110">
        <f t="shared" si="0"/>
        <v>46157.84</v>
      </c>
      <c r="I49" s="111">
        <f t="shared" si="1"/>
        <v>0.36403930925198408</v>
      </c>
      <c r="J49" s="111"/>
      <c r="K49" s="111"/>
      <c r="L49" s="110">
        <f>IF(dati_pdc!$A45&lt;&gt;"",s_somma_pdc!D45,"")</f>
        <v>0</v>
      </c>
      <c r="M49" s="110">
        <f t="shared" si="2"/>
        <v>172951.4</v>
      </c>
      <c r="N49" s="111" t="str">
        <f t="shared" si="3"/>
        <v/>
      </c>
      <c r="O49" s="111"/>
      <c r="P49" s="111"/>
      <c r="Q49" s="110">
        <f>IF(dati_pdc!$A45&lt;&gt;"",s_somma_pdc!E45,"")</f>
        <v>0</v>
      </c>
      <c r="R49" s="110">
        <f t="shared" si="4"/>
        <v>172951.4</v>
      </c>
      <c r="S49" s="111" t="str">
        <f t="shared" si="5"/>
        <v/>
      </c>
      <c r="T49" s="111"/>
      <c r="U49" s="111"/>
      <c r="V49" s="110">
        <f>IF(dati_pdc!$A45&lt;&gt;"",s_somma_pdc!F45,"")</f>
        <v>0</v>
      </c>
      <c r="W49" s="110">
        <f t="shared" si="6"/>
        <v>172951.4</v>
      </c>
      <c r="X49" s="111" t="str">
        <f t="shared" si="7"/>
        <v/>
      </c>
      <c r="Y49" s="86"/>
      <c r="Z49" s="86"/>
    </row>
    <row r="50" spans="2:26" ht="15.75" customHeight="1">
      <c r="B50" s="109" t="str">
        <f>IF(dati_pdc!A46&lt;&gt;"",IF(dati_pdc!D46=1,RIGHT(dati_pdc!A46,dati_pdc!E46),dati_pdc!A46),"")</f>
        <v>230301</v>
      </c>
      <c r="C50" s="109" t="str">
        <f>IF(dati_pdc!B46&lt;&gt;"",dati_pdc!B46,"")</f>
        <v>Clienti terzi Italia</v>
      </c>
      <c r="D50" s="109">
        <f>IF(dati_pdc!C46&lt;&gt;"",dati_pdc!C46,"")</f>
        <v>3</v>
      </c>
      <c r="E50" s="109">
        <f>IF(dati_pdc!D46&lt;&gt;"",dati_pdc!D46,"")</f>
        <v>0</v>
      </c>
      <c r="F50" s="110">
        <f>IF(dati_pdc!$A46&lt;&gt;"",s_somma_pdc!B46,"")</f>
        <v>172951.4</v>
      </c>
      <c r="G50" s="110">
        <f>IF(dati_pdc!$A46&lt;&gt;"",s_somma_pdc!C46,"")</f>
        <v>126793.56</v>
      </c>
      <c r="H50" s="110">
        <f t="shared" si="0"/>
        <v>46157.84</v>
      </c>
      <c r="I50" s="111">
        <f t="shared" si="1"/>
        <v>0.36403930925198408</v>
      </c>
      <c r="J50" s="111"/>
      <c r="K50" s="111"/>
      <c r="L50" s="110">
        <f>IF(dati_pdc!$A46&lt;&gt;"",s_somma_pdc!D46,"")</f>
        <v>0</v>
      </c>
      <c r="M50" s="110">
        <f t="shared" si="2"/>
        <v>172951.4</v>
      </c>
      <c r="N50" s="111" t="str">
        <f t="shared" si="3"/>
        <v/>
      </c>
      <c r="O50" s="111"/>
      <c r="P50" s="111"/>
      <c r="Q50" s="110">
        <f>IF(dati_pdc!$A46&lt;&gt;"",s_somma_pdc!E46,"")</f>
        <v>0</v>
      </c>
      <c r="R50" s="110">
        <f t="shared" si="4"/>
        <v>172951.4</v>
      </c>
      <c r="S50" s="111" t="str">
        <f t="shared" si="5"/>
        <v/>
      </c>
      <c r="T50" s="111"/>
      <c r="U50" s="111"/>
      <c r="V50" s="110">
        <f>IF(dati_pdc!$A46&lt;&gt;"",s_somma_pdc!F46,"")</f>
        <v>0</v>
      </c>
      <c r="W50" s="110">
        <f t="shared" si="6"/>
        <v>172951.4</v>
      </c>
      <c r="X50" s="111" t="str">
        <f t="shared" si="7"/>
        <v/>
      </c>
      <c r="Y50" s="86"/>
      <c r="Z50" s="86"/>
    </row>
    <row r="51" spans="2:26" ht="15.75" customHeight="1">
      <c r="B51" s="109" t="str">
        <f>IF(dati_pdc!A47&lt;&gt;"",IF(dati_pdc!D47=1,RIGHT(dati_pdc!A47,dati_pdc!E47),dati_pdc!A47),"")</f>
        <v>2313</v>
      </c>
      <c r="C51" s="109" t="str">
        <f>IF(dati_pdc!B47&lt;&gt;"",dati_pdc!B47,"")</f>
        <v>PORTAFOGLIO CLIENTI</v>
      </c>
      <c r="D51" s="109">
        <f>IF(dati_pdc!C47&lt;&gt;"",dati_pdc!C47,"")</f>
        <v>2</v>
      </c>
      <c r="E51" s="109">
        <f>IF(dati_pdc!D47&lt;&gt;"",dati_pdc!D47,"")</f>
        <v>0</v>
      </c>
      <c r="F51" s="110">
        <f>IF(dati_pdc!$A47&lt;&gt;"",s_somma_pdc!B47,"")</f>
        <v>0</v>
      </c>
      <c r="G51" s="110">
        <f>IF(dati_pdc!$A47&lt;&gt;"",s_somma_pdc!C47,"")</f>
        <v>9107.09</v>
      </c>
      <c r="H51" s="110">
        <f t="shared" si="0"/>
        <v>-9107.09</v>
      </c>
      <c r="I51" s="111">
        <f t="shared" si="1"/>
        <v>-1</v>
      </c>
      <c r="J51" s="111"/>
      <c r="K51" s="111"/>
      <c r="L51" s="110">
        <f>IF(dati_pdc!$A47&lt;&gt;"",s_somma_pdc!D47,"")</f>
        <v>0</v>
      </c>
      <c r="M51" s="110">
        <f t="shared" si="2"/>
        <v>0</v>
      </c>
      <c r="N51" s="111" t="str">
        <f t="shared" si="3"/>
        <v/>
      </c>
      <c r="O51" s="111"/>
      <c r="P51" s="111"/>
      <c r="Q51" s="110">
        <f>IF(dati_pdc!$A47&lt;&gt;"",s_somma_pdc!E47,"")</f>
        <v>0</v>
      </c>
      <c r="R51" s="110">
        <f t="shared" si="4"/>
        <v>0</v>
      </c>
      <c r="S51" s="111" t="str">
        <f t="shared" si="5"/>
        <v/>
      </c>
      <c r="T51" s="111"/>
      <c r="U51" s="111"/>
      <c r="V51" s="110">
        <f>IF(dati_pdc!$A47&lt;&gt;"",s_somma_pdc!F47,"")</f>
        <v>0</v>
      </c>
      <c r="W51" s="110">
        <f t="shared" si="6"/>
        <v>0</v>
      </c>
      <c r="X51" s="111" t="str">
        <f t="shared" si="7"/>
        <v/>
      </c>
      <c r="Y51" s="86"/>
      <c r="Z51" s="86"/>
    </row>
    <row r="52" spans="2:26" ht="15.75" customHeight="1">
      <c r="B52" s="109" t="str">
        <f>IF(dati_pdc!A48&lt;&gt;"",IF(dati_pdc!D48=1,RIGHT(dati_pdc!A48,dati_pdc!E48),dati_pdc!A48),"")</f>
        <v>231301</v>
      </c>
      <c r="C52" s="109" t="str">
        <f>IF(dati_pdc!B48&lt;&gt;"",dati_pdc!B48,"")</f>
        <v>Effetti attivi</v>
      </c>
      <c r="D52" s="109">
        <f>IF(dati_pdc!C48&lt;&gt;"",dati_pdc!C48,"")</f>
        <v>3</v>
      </c>
      <c r="E52" s="109">
        <f>IF(dati_pdc!D48&lt;&gt;"",dati_pdc!D48,"")</f>
        <v>0</v>
      </c>
      <c r="F52" s="110">
        <f>IF(dati_pdc!$A48&lt;&gt;"",s_somma_pdc!B48,"")</f>
        <v>0</v>
      </c>
      <c r="G52" s="110">
        <f>IF(dati_pdc!$A48&lt;&gt;"",s_somma_pdc!C48,"")</f>
        <v>9107.09</v>
      </c>
      <c r="H52" s="110">
        <f t="shared" si="0"/>
        <v>-9107.09</v>
      </c>
      <c r="I52" s="111">
        <f t="shared" si="1"/>
        <v>-1</v>
      </c>
      <c r="J52" s="111"/>
      <c r="K52" s="111"/>
      <c r="L52" s="110">
        <f>IF(dati_pdc!$A48&lt;&gt;"",s_somma_pdc!D48,"")</f>
        <v>0</v>
      </c>
      <c r="M52" s="110">
        <f t="shared" si="2"/>
        <v>0</v>
      </c>
      <c r="N52" s="111" t="str">
        <f t="shared" si="3"/>
        <v/>
      </c>
      <c r="O52" s="111"/>
      <c r="P52" s="111"/>
      <c r="Q52" s="110">
        <f>IF(dati_pdc!$A48&lt;&gt;"",s_somma_pdc!E48,"")</f>
        <v>0</v>
      </c>
      <c r="R52" s="110">
        <f t="shared" si="4"/>
        <v>0</v>
      </c>
      <c r="S52" s="111" t="str">
        <f t="shared" si="5"/>
        <v/>
      </c>
      <c r="T52" s="111"/>
      <c r="U52" s="111"/>
      <c r="V52" s="110">
        <f>IF(dati_pdc!$A48&lt;&gt;"",s_somma_pdc!F48,"")</f>
        <v>0</v>
      </c>
      <c r="W52" s="110">
        <f t="shared" si="6"/>
        <v>0</v>
      </c>
      <c r="X52" s="111" t="str">
        <f t="shared" si="7"/>
        <v/>
      </c>
      <c r="Y52" s="86"/>
      <c r="Z52" s="86"/>
    </row>
    <row r="53" spans="2:26" ht="15.75" customHeight="1">
      <c r="B53" s="109" t="str">
        <f>IF(dati_pdc!A49&lt;&gt;"",IF(dati_pdc!D49=1,RIGHT(dati_pdc!A49,dati_pdc!E49),dati_pdc!A49),"")</f>
        <v>27</v>
      </c>
      <c r="C53" s="109" t="str">
        <f>IF(dati_pdc!B49&lt;&gt;"",dati_pdc!B49,"")</f>
        <v>CREDITI VARI</v>
      </c>
      <c r="D53" s="109">
        <f>IF(dati_pdc!C49&lt;&gt;"",dati_pdc!C49,"")</f>
        <v>1</v>
      </c>
      <c r="E53" s="109">
        <f>IF(dati_pdc!D49&lt;&gt;"",dati_pdc!D49,"")</f>
        <v>0</v>
      </c>
      <c r="F53" s="110">
        <f>IF(dati_pdc!$A49&lt;&gt;"",s_somma_pdc!B49,"")</f>
        <v>21157.23</v>
      </c>
      <c r="G53" s="110">
        <f>IF(dati_pdc!$A49&lt;&gt;"",s_somma_pdc!C49,"")</f>
        <v>743.85</v>
      </c>
      <c r="H53" s="110">
        <f t="shared" si="0"/>
        <v>20413.38</v>
      </c>
      <c r="I53" s="111">
        <f t="shared" si="1"/>
        <v>27.442871546682799</v>
      </c>
      <c r="J53" s="111"/>
      <c r="K53" s="111"/>
      <c r="L53" s="110">
        <f>IF(dati_pdc!$A49&lt;&gt;"",s_somma_pdc!D49,"")</f>
        <v>0</v>
      </c>
      <c r="M53" s="110">
        <f t="shared" si="2"/>
        <v>21157.23</v>
      </c>
      <c r="N53" s="111" t="str">
        <f t="shared" si="3"/>
        <v/>
      </c>
      <c r="O53" s="111"/>
      <c r="P53" s="111"/>
      <c r="Q53" s="110">
        <f>IF(dati_pdc!$A49&lt;&gt;"",s_somma_pdc!E49,"")</f>
        <v>0</v>
      </c>
      <c r="R53" s="110">
        <f t="shared" si="4"/>
        <v>21157.23</v>
      </c>
      <c r="S53" s="111" t="str">
        <f t="shared" si="5"/>
        <v/>
      </c>
      <c r="T53" s="111"/>
      <c r="U53" s="111"/>
      <c r="V53" s="110">
        <f>IF(dati_pdc!$A49&lt;&gt;"",s_somma_pdc!F49,"")</f>
        <v>0</v>
      </c>
      <c r="W53" s="110">
        <f t="shared" si="6"/>
        <v>21157.23</v>
      </c>
      <c r="X53" s="111" t="str">
        <f t="shared" si="7"/>
        <v/>
      </c>
      <c r="Y53" s="86"/>
      <c r="Z53" s="86"/>
    </row>
    <row r="54" spans="2:26" ht="15.75" customHeight="1">
      <c r="B54" s="109" t="str">
        <f>IF(dati_pdc!A50&lt;&gt;"",IF(dati_pdc!D50=1,RIGHT(dati_pdc!A50,dati_pdc!E50),dati_pdc!A50),"")</f>
        <v>2701</v>
      </c>
      <c r="C54" s="109" t="str">
        <f>IF(dati_pdc!B50&lt;&gt;"",dati_pdc!B50,"")</f>
        <v>ANTICIPI A FORNITORI</v>
      </c>
      <c r="D54" s="109">
        <f>IF(dati_pdc!C50&lt;&gt;"",dati_pdc!C50,"")</f>
        <v>2</v>
      </c>
      <c r="E54" s="109">
        <f>IF(dati_pdc!D50&lt;&gt;"",dati_pdc!D50,"")</f>
        <v>0</v>
      </c>
      <c r="F54" s="110">
        <f>IF(dati_pdc!$A50&lt;&gt;"",s_somma_pdc!B50,"")</f>
        <v>205.06</v>
      </c>
      <c r="G54" s="110">
        <f>IF(dati_pdc!$A50&lt;&gt;"",s_somma_pdc!C50,"")</f>
        <v>0</v>
      </c>
      <c r="H54" s="110">
        <f t="shared" si="0"/>
        <v>205.06</v>
      </c>
      <c r="I54" s="111" t="str">
        <f t="shared" si="1"/>
        <v/>
      </c>
      <c r="J54" s="111"/>
      <c r="K54" s="111"/>
      <c r="L54" s="110">
        <f>IF(dati_pdc!$A50&lt;&gt;"",s_somma_pdc!D50,"")</f>
        <v>0</v>
      </c>
      <c r="M54" s="110">
        <f t="shared" si="2"/>
        <v>205.06</v>
      </c>
      <c r="N54" s="111" t="str">
        <f t="shared" si="3"/>
        <v/>
      </c>
      <c r="O54" s="111"/>
      <c r="P54" s="111"/>
      <c r="Q54" s="110">
        <f>IF(dati_pdc!$A50&lt;&gt;"",s_somma_pdc!E50,"")</f>
        <v>0</v>
      </c>
      <c r="R54" s="110">
        <f t="shared" si="4"/>
        <v>205.06</v>
      </c>
      <c r="S54" s="111" t="str">
        <f t="shared" si="5"/>
        <v/>
      </c>
      <c r="T54" s="111"/>
      <c r="U54" s="111"/>
      <c r="V54" s="110">
        <f>IF(dati_pdc!$A50&lt;&gt;"",s_somma_pdc!F50,"")</f>
        <v>0</v>
      </c>
      <c r="W54" s="110">
        <f t="shared" si="6"/>
        <v>205.06</v>
      </c>
      <c r="X54" s="111" t="str">
        <f t="shared" si="7"/>
        <v/>
      </c>
      <c r="Y54" s="86"/>
      <c r="Z54" s="86"/>
    </row>
    <row r="55" spans="2:26" ht="15.75" customHeight="1">
      <c r="B55" s="109" t="str">
        <f>IF(dati_pdc!A51&lt;&gt;"",IF(dati_pdc!D51=1,RIGHT(dati_pdc!A51,dati_pdc!E51),dati_pdc!A51),"")</f>
        <v>270107</v>
      </c>
      <c r="C55" s="109" t="str">
        <f>IF(dati_pdc!B51&lt;&gt;"",dati_pdc!B51,"")</f>
        <v>Anticipi a fornitori terzi</v>
      </c>
      <c r="D55" s="109">
        <f>IF(dati_pdc!C51&lt;&gt;"",dati_pdc!C51,"")</f>
        <v>3</v>
      </c>
      <c r="E55" s="109">
        <f>IF(dati_pdc!D51&lt;&gt;"",dati_pdc!D51,"")</f>
        <v>0</v>
      </c>
      <c r="F55" s="110">
        <f>IF(dati_pdc!$A51&lt;&gt;"",s_somma_pdc!B51,"")</f>
        <v>205.06</v>
      </c>
      <c r="G55" s="110">
        <f>IF(dati_pdc!$A51&lt;&gt;"",s_somma_pdc!C51,"")</f>
        <v>0</v>
      </c>
      <c r="H55" s="110">
        <f t="shared" si="0"/>
        <v>205.06</v>
      </c>
      <c r="I55" s="111" t="str">
        <f t="shared" si="1"/>
        <v/>
      </c>
      <c r="J55" s="111"/>
      <c r="K55" s="111"/>
      <c r="L55" s="110">
        <f>IF(dati_pdc!$A51&lt;&gt;"",s_somma_pdc!D51,"")</f>
        <v>0</v>
      </c>
      <c r="M55" s="110">
        <f t="shared" si="2"/>
        <v>205.06</v>
      </c>
      <c r="N55" s="111" t="str">
        <f t="shared" si="3"/>
        <v/>
      </c>
      <c r="O55" s="111"/>
      <c r="P55" s="111"/>
      <c r="Q55" s="110">
        <f>IF(dati_pdc!$A51&lt;&gt;"",s_somma_pdc!E51,"")</f>
        <v>0</v>
      </c>
      <c r="R55" s="110">
        <f t="shared" si="4"/>
        <v>205.06</v>
      </c>
      <c r="S55" s="111" t="str">
        <f t="shared" si="5"/>
        <v/>
      </c>
      <c r="T55" s="111"/>
      <c r="U55" s="111"/>
      <c r="V55" s="110">
        <f>IF(dati_pdc!$A51&lt;&gt;"",s_somma_pdc!F51,"")</f>
        <v>0</v>
      </c>
      <c r="W55" s="110">
        <f t="shared" si="6"/>
        <v>205.06</v>
      </c>
      <c r="X55" s="111" t="str">
        <f t="shared" si="7"/>
        <v/>
      </c>
      <c r="Y55" s="86"/>
      <c r="Z55" s="86"/>
    </row>
    <row r="56" spans="2:26" ht="15.75" customHeight="1">
      <c r="B56" s="109" t="str">
        <f>IF(dati_pdc!A52&lt;&gt;"",IF(dati_pdc!D52=1,RIGHT(dati_pdc!A52,dati_pdc!E52),dati_pdc!A52),"")</f>
        <v>270151</v>
      </c>
      <c r="C56" s="109" t="str">
        <f>IF(dati_pdc!B52&lt;&gt;"",dati_pdc!B52,"")</f>
        <v>Anticipi diversi</v>
      </c>
      <c r="D56" s="109">
        <f>IF(dati_pdc!C52&lt;&gt;"",dati_pdc!C52,"")</f>
        <v>3</v>
      </c>
      <c r="E56" s="109">
        <f>IF(dati_pdc!D52&lt;&gt;"",dati_pdc!D52,"")</f>
        <v>0</v>
      </c>
      <c r="F56" s="110">
        <f>IF(dati_pdc!$A52&lt;&gt;"",s_somma_pdc!B52,"")</f>
        <v>0</v>
      </c>
      <c r="G56" s="110">
        <f>IF(dati_pdc!$A52&lt;&gt;"",s_somma_pdc!C52,"")</f>
        <v>0</v>
      </c>
      <c r="H56" s="110">
        <f t="shared" si="0"/>
        <v>0</v>
      </c>
      <c r="I56" s="111" t="str">
        <f t="shared" si="1"/>
        <v/>
      </c>
      <c r="J56" s="111"/>
      <c r="K56" s="111"/>
      <c r="L56" s="110">
        <f>IF(dati_pdc!$A52&lt;&gt;"",s_somma_pdc!D52,"")</f>
        <v>0</v>
      </c>
      <c r="M56" s="110">
        <f t="shared" si="2"/>
        <v>0</v>
      </c>
      <c r="N56" s="111" t="str">
        <f t="shared" si="3"/>
        <v/>
      </c>
      <c r="O56" s="111"/>
      <c r="P56" s="111"/>
      <c r="Q56" s="110">
        <f>IF(dati_pdc!$A52&lt;&gt;"",s_somma_pdc!E52,"")</f>
        <v>0</v>
      </c>
      <c r="R56" s="110">
        <f t="shared" si="4"/>
        <v>0</v>
      </c>
      <c r="S56" s="111" t="str">
        <f t="shared" si="5"/>
        <v/>
      </c>
      <c r="T56" s="111"/>
      <c r="U56" s="111"/>
      <c r="V56" s="110">
        <f>IF(dati_pdc!$A52&lt;&gt;"",s_somma_pdc!F52,"")</f>
        <v>0</v>
      </c>
      <c r="W56" s="110">
        <f t="shared" si="6"/>
        <v>0</v>
      </c>
      <c r="X56" s="111" t="str">
        <f t="shared" si="7"/>
        <v/>
      </c>
      <c r="Y56" s="86"/>
      <c r="Z56" s="86"/>
    </row>
    <row r="57" spans="2:26" ht="15.75" customHeight="1">
      <c r="B57" s="109" t="str">
        <f>IF(dati_pdc!A53&lt;&gt;"",IF(dati_pdc!D53=1,RIGHT(dati_pdc!A53,dati_pdc!E53),dati_pdc!A53),"")</f>
        <v>2705</v>
      </c>
      <c r="C57" s="109" t="str">
        <f>IF(dati_pdc!B53&lt;&gt;"",dati_pdc!B53,"")</f>
        <v>CREDITI VARI V/TERZI</v>
      </c>
      <c r="D57" s="109">
        <f>IF(dati_pdc!C53&lt;&gt;"",dati_pdc!C53,"")</f>
        <v>2</v>
      </c>
      <c r="E57" s="109">
        <f>IF(dati_pdc!D53&lt;&gt;"",dati_pdc!D53,"")</f>
        <v>0</v>
      </c>
      <c r="F57" s="110">
        <f>IF(dati_pdc!$A53&lt;&gt;"",s_somma_pdc!B53,"")</f>
        <v>20951.22</v>
      </c>
      <c r="G57" s="110">
        <f>IF(dati_pdc!$A53&lt;&gt;"",s_somma_pdc!C53,"")</f>
        <v>742.13</v>
      </c>
      <c r="H57" s="110">
        <f t="shared" si="0"/>
        <v>20209.09</v>
      </c>
      <c r="I57" s="111">
        <f t="shared" si="1"/>
        <v>27.231199385552397</v>
      </c>
      <c r="J57" s="111"/>
      <c r="K57" s="111"/>
      <c r="L57" s="110">
        <f>IF(dati_pdc!$A53&lt;&gt;"",s_somma_pdc!D53,"")</f>
        <v>0</v>
      </c>
      <c r="M57" s="110">
        <f t="shared" si="2"/>
        <v>20951.22</v>
      </c>
      <c r="N57" s="111" t="str">
        <f t="shared" si="3"/>
        <v/>
      </c>
      <c r="O57" s="111"/>
      <c r="P57" s="111"/>
      <c r="Q57" s="110">
        <f>IF(dati_pdc!$A53&lt;&gt;"",s_somma_pdc!E53,"")</f>
        <v>0</v>
      </c>
      <c r="R57" s="110">
        <f t="shared" si="4"/>
        <v>20951.22</v>
      </c>
      <c r="S57" s="111" t="str">
        <f t="shared" si="5"/>
        <v/>
      </c>
      <c r="T57" s="111"/>
      <c r="U57" s="111"/>
      <c r="V57" s="110">
        <f>IF(dati_pdc!$A53&lt;&gt;"",s_somma_pdc!F53,"")</f>
        <v>0</v>
      </c>
      <c r="W57" s="110">
        <f t="shared" si="6"/>
        <v>20951.22</v>
      </c>
      <c r="X57" s="111" t="str">
        <f t="shared" si="7"/>
        <v/>
      </c>
      <c r="Y57" s="86"/>
      <c r="Z57" s="86"/>
    </row>
    <row r="58" spans="2:26" ht="15.75" customHeight="1">
      <c r="B58" s="109" t="str">
        <f>IF(dati_pdc!A54&lt;&gt;"",IF(dati_pdc!D54=1,RIGHT(dati_pdc!A54,dati_pdc!E54),dati_pdc!A54),"")</f>
        <v>270501</v>
      </c>
      <c r="C58" s="109" t="str">
        <f>IF(dati_pdc!B54&lt;&gt;"",dati_pdc!B54,"")</f>
        <v>Depositi cauzionali per utenze</v>
      </c>
      <c r="D58" s="109">
        <f>IF(dati_pdc!C54&lt;&gt;"",dati_pdc!C54,"")</f>
        <v>3</v>
      </c>
      <c r="E58" s="109">
        <f>IF(dati_pdc!D54&lt;&gt;"",dati_pdc!D54,"")</f>
        <v>0</v>
      </c>
      <c r="F58" s="110">
        <f>IF(dati_pdc!$A54&lt;&gt;"",s_somma_pdc!B54,"")</f>
        <v>730.31</v>
      </c>
      <c r="G58" s="110">
        <f>IF(dati_pdc!$A54&lt;&gt;"",s_somma_pdc!C54,"")</f>
        <v>730.31</v>
      </c>
      <c r="H58" s="110">
        <f t="shared" si="0"/>
        <v>0</v>
      </c>
      <c r="I58" s="111">
        <f t="shared" si="1"/>
        <v>0</v>
      </c>
      <c r="J58" s="111"/>
      <c r="K58" s="111"/>
      <c r="L58" s="110">
        <f>IF(dati_pdc!$A54&lt;&gt;"",s_somma_pdc!D54,"")</f>
        <v>0</v>
      </c>
      <c r="M58" s="110">
        <f t="shared" si="2"/>
        <v>730.31</v>
      </c>
      <c r="N58" s="111" t="str">
        <f t="shared" si="3"/>
        <v/>
      </c>
      <c r="O58" s="111"/>
      <c r="P58" s="111"/>
      <c r="Q58" s="110">
        <f>IF(dati_pdc!$A54&lt;&gt;"",s_somma_pdc!E54,"")</f>
        <v>0</v>
      </c>
      <c r="R58" s="110">
        <f t="shared" si="4"/>
        <v>730.31</v>
      </c>
      <c r="S58" s="111" t="str">
        <f t="shared" si="5"/>
        <v/>
      </c>
      <c r="T58" s="111"/>
      <c r="U58" s="111"/>
      <c r="V58" s="110">
        <f>IF(dati_pdc!$A54&lt;&gt;"",s_somma_pdc!F54,"")</f>
        <v>0</v>
      </c>
      <c r="W58" s="110">
        <f t="shared" si="6"/>
        <v>730.31</v>
      </c>
      <c r="X58" s="111" t="str">
        <f t="shared" si="7"/>
        <v/>
      </c>
      <c r="Y58" s="86"/>
      <c r="Z58" s="86"/>
    </row>
    <row r="59" spans="2:26" ht="15.75" customHeight="1">
      <c r="B59" s="109" t="str">
        <f>IF(dati_pdc!A55&lt;&gt;"",IF(dati_pdc!D55=1,RIGHT(dati_pdc!A55,dati_pdc!E55),dati_pdc!A55),"")</f>
        <v>270551</v>
      </c>
      <c r="C59" s="109" t="str">
        <f>IF(dati_pdc!B55&lt;&gt;"",dati_pdc!B55,"")</f>
        <v>Crediti vari v/terzi</v>
      </c>
      <c r="D59" s="109">
        <f>IF(dati_pdc!C55&lt;&gt;"",dati_pdc!C55,"")</f>
        <v>3</v>
      </c>
      <c r="E59" s="109">
        <f>IF(dati_pdc!D55&lt;&gt;"",dati_pdc!D55,"")</f>
        <v>0</v>
      </c>
      <c r="F59" s="110">
        <f>IF(dati_pdc!$A55&lt;&gt;"",s_somma_pdc!B55,"")</f>
        <v>20220.91</v>
      </c>
      <c r="G59" s="110">
        <f>IF(dati_pdc!$A55&lt;&gt;"",s_somma_pdc!C55,"")</f>
        <v>11.82</v>
      </c>
      <c r="H59" s="110">
        <f t="shared" si="0"/>
        <v>20209.09</v>
      </c>
      <c r="I59" s="111">
        <f t="shared" si="1"/>
        <v>1709.7368866328256</v>
      </c>
      <c r="J59" s="111"/>
      <c r="K59" s="111"/>
      <c r="L59" s="110">
        <f>IF(dati_pdc!$A55&lt;&gt;"",s_somma_pdc!D55,"")</f>
        <v>0</v>
      </c>
      <c r="M59" s="110">
        <f t="shared" si="2"/>
        <v>20220.91</v>
      </c>
      <c r="N59" s="111" t="str">
        <f t="shared" si="3"/>
        <v/>
      </c>
      <c r="O59" s="111"/>
      <c r="P59" s="111"/>
      <c r="Q59" s="110">
        <f>IF(dati_pdc!$A55&lt;&gt;"",s_somma_pdc!E55,"")</f>
        <v>0</v>
      </c>
      <c r="R59" s="110">
        <f t="shared" si="4"/>
        <v>20220.91</v>
      </c>
      <c r="S59" s="111" t="str">
        <f t="shared" si="5"/>
        <v/>
      </c>
      <c r="T59" s="111"/>
      <c r="U59" s="111"/>
      <c r="V59" s="110">
        <f>IF(dati_pdc!$A55&lt;&gt;"",s_somma_pdc!F55,"")</f>
        <v>0</v>
      </c>
      <c r="W59" s="110">
        <f t="shared" si="6"/>
        <v>20220.91</v>
      </c>
      <c r="X59" s="111" t="str">
        <f t="shared" si="7"/>
        <v/>
      </c>
      <c r="Y59" s="86"/>
      <c r="Z59" s="86"/>
    </row>
    <row r="60" spans="2:26" ht="15.75" customHeight="1">
      <c r="B60" s="109" t="str">
        <f>IF(dati_pdc!A56&lt;&gt;"",IF(dati_pdc!D56=1,RIGHT(dati_pdc!A56,dati_pdc!E56),dati_pdc!A56),"")</f>
        <v>2707</v>
      </c>
      <c r="C60" s="109" t="str">
        <f>IF(dati_pdc!B56&lt;&gt;"",dati_pdc!B56,"")</f>
        <v>CREDITI VERSO IL PERSONALE</v>
      </c>
      <c r="D60" s="109">
        <f>IF(dati_pdc!C56&lt;&gt;"",dati_pdc!C56,"")</f>
        <v>2</v>
      </c>
      <c r="E60" s="109">
        <f>IF(dati_pdc!D56&lt;&gt;"",dati_pdc!D56,"")</f>
        <v>0</v>
      </c>
      <c r="F60" s="110">
        <f>IF(dati_pdc!$A56&lt;&gt;"",s_somma_pdc!B56,"")</f>
        <v>0.95</v>
      </c>
      <c r="G60" s="110">
        <f>IF(dati_pdc!$A56&lt;&gt;"",s_somma_pdc!C56,"")</f>
        <v>1.72</v>
      </c>
      <c r="H60" s="110">
        <f t="shared" si="0"/>
        <v>-0.77</v>
      </c>
      <c r="I60" s="111">
        <f t="shared" si="1"/>
        <v>-0.44767441860465118</v>
      </c>
      <c r="J60" s="111"/>
      <c r="K60" s="111"/>
      <c r="L60" s="110">
        <f>IF(dati_pdc!$A56&lt;&gt;"",s_somma_pdc!D56,"")</f>
        <v>0</v>
      </c>
      <c r="M60" s="110">
        <f t="shared" si="2"/>
        <v>0.95</v>
      </c>
      <c r="N60" s="111" t="str">
        <f t="shared" si="3"/>
        <v/>
      </c>
      <c r="O60" s="111"/>
      <c r="P60" s="111"/>
      <c r="Q60" s="110">
        <f>IF(dati_pdc!$A56&lt;&gt;"",s_somma_pdc!E56,"")</f>
        <v>0</v>
      </c>
      <c r="R60" s="110">
        <f t="shared" si="4"/>
        <v>0.95</v>
      </c>
      <c r="S60" s="111" t="str">
        <f t="shared" si="5"/>
        <v/>
      </c>
      <c r="T60" s="111"/>
      <c r="U60" s="111"/>
      <c r="V60" s="110">
        <f>IF(dati_pdc!$A56&lt;&gt;"",s_somma_pdc!F56,"")</f>
        <v>0</v>
      </c>
      <c r="W60" s="110">
        <f t="shared" si="6"/>
        <v>0.95</v>
      </c>
      <c r="X60" s="111" t="str">
        <f t="shared" si="7"/>
        <v/>
      </c>
      <c r="Y60" s="86"/>
      <c r="Z60" s="86"/>
    </row>
    <row r="61" spans="2:26" ht="15.75" customHeight="1">
      <c r="B61" s="109" t="str">
        <f>IF(dati_pdc!A57&lt;&gt;"",IF(dati_pdc!D57=1,RIGHT(dati_pdc!A57,dati_pdc!E57),dati_pdc!A57),"")</f>
        <v>270709</v>
      </c>
      <c r="C61" s="109" t="str">
        <f>IF(dati_pdc!B57&lt;&gt;"",dati_pdc!B57,"")</f>
        <v>Dipendenti c/arrotondamenti</v>
      </c>
      <c r="D61" s="109">
        <f>IF(dati_pdc!C57&lt;&gt;"",dati_pdc!C57,"")</f>
        <v>3</v>
      </c>
      <c r="E61" s="109">
        <f>IF(dati_pdc!D57&lt;&gt;"",dati_pdc!D57,"")</f>
        <v>0</v>
      </c>
      <c r="F61" s="110">
        <f>IF(dati_pdc!$A57&lt;&gt;"",s_somma_pdc!B57,"")</f>
        <v>0.95</v>
      </c>
      <c r="G61" s="110">
        <f>IF(dati_pdc!$A57&lt;&gt;"",s_somma_pdc!C57,"")</f>
        <v>1.72</v>
      </c>
      <c r="H61" s="110">
        <f t="shared" si="0"/>
        <v>-0.77</v>
      </c>
      <c r="I61" s="111">
        <f t="shared" si="1"/>
        <v>-0.44767441860465118</v>
      </c>
      <c r="J61" s="111"/>
      <c r="K61" s="111"/>
      <c r="L61" s="110">
        <f>IF(dati_pdc!$A57&lt;&gt;"",s_somma_pdc!D57,"")</f>
        <v>0</v>
      </c>
      <c r="M61" s="110">
        <f t="shared" si="2"/>
        <v>0.95</v>
      </c>
      <c r="N61" s="111" t="str">
        <f t="shared" si="3"/>
        <v/>
      </c>
      <c r="O61" s="111"/>
      <c r="P61" s="111"/>
      <c r="Q61" s="110">
        <f>IF(dati_pdc!$A57&lt;&gt;"",s_somma_pdc!E57,"")</f>
        <v>0</v>
      </c>
      <c r="R61" s="110">
        <f t="shared" si="4"/>
        <v>0.95</v>
      </c>
      <c r="S61" s="111" t="str">
        <f t="shared" si="5"/>
        <v/>
      </c>
      <c r="T61" s="111"/>
      <c r="U61" s="111"/>
      <c r="V61" s="110">
        <f>IF(dati_pdc!$A57&lt;&gt;"",s_somma_pdc!F57,"")</f>
        <v>0</v>
      </c>
      <c r="W61" s="110">
        <f t="shared" si="6"/>
        <v>0.95</v>
      </c>
      <c r="X61" s="111" t="str">
        <f t="shared" si="7"/>
        <v/>
      </c>
      <c r="Y61" s="86"/>
      <c r="Z61" s="86"/>
    </row>
    <row r="62" spans="2:26" ht="15.75" customHeight="1">
      <c r="B62" s="109" t="str">
        <f>IF(dati_pdc!A58&lt;&gt;"",IF(dati_pdc!D58=1,RIGHT(dati_pdc!A58,dati_pdc!E58),dati_pdc!A58),"")</f>
        <v>29</v>
      </c>
      <c r="C62" s="109" t="str">
        <f>IF(dati_pdc!B58&lt;&gt;"",dati_pdc!B58,"")</f>
        <v>ATTIVITA' FINANZIARIE NON IMMOBILIZZATE</v>
      </c>
      <c r="D62" s="109">
        <f>IF(dati_pdc!C58&lt;&gt;"",dati_pdc!C58,"")</f>
        <v>1</v>
      </c>
      <c r="E62" s="109">
        <f>IF(dati_pdc!D58&lt;&gt;"",dati_pdc!D58,"")</f>
        <v>0</v>
      </c>
      <c r="F62" s="110">
        <f>IF(dati_pdc!$A58&lt;&gt;"",s_somma_pdc!B58,"")</f>
        <v>169592.75</v>
      </c>
      <c r="G62" s="110">
        <f>IF(dati_pdc!$A58&lt;&gt;"",s_somma_pdc!C58,"")</f>
        <v>100000</v>
      </c>
      <c r="H62" s="110">
        <f t="shared" si="0"/>
        <v>69592.75</v>
      </c>
      <c r="I62" s="111">
        <f t="shared" si="1"/>
        <v>0.69592750000000003</v>
      </c>
      <c r="J62" s="111"/>
      <c r="K62" s="111"/>
      <c r="L62" s="110">
        <f>IF(dati_pdc!$A58&lt;&gt;"",s_somma_pdc!D58,"")</f>
        <v>0</v>
      </c>
      <c r="M62" s="110">
        <f t="shared" si="2"/>
        <v>169592.75</v>
      </c>
      <c r="N62" s="111" t="str">
        <f t="shared" si="3"/>
        <v/>
      </c>
      <c r="O62" s="111"/>
      <c r="P62" s="111"/>
      <c r="Q62" s="110">
        <f>IF(dati_pdc!$A58&lt;&gt;"",s_somma_pdc!E58,"")</f>
        <v>0</v>
      </c>
      <c r="R62" s="110">
        <f t="shared" si="4"/>
        <v>169592.75</v>
      </c>
      <c r="S62" s="111" t="str">
        <f t="shared" si="5"/>
        <v/>
      </c>
      <c r="T62" s="111"/>
      <c r="U62" s="111"/>
      <c r="V62" s="110">
        <f>IF(dati_pdc!$A58&lt;&gt;"",s_somma_pdc!F58,"")</f>
        <v>0</v>
      </c>
      <c r="W62" s="110">
        <f t="shared" si="6"/>
        <v>169592.75</v>
      </c>
      <c r="X62" s="111" t="str">
        <f t="shared" si="7"/>
        <v/>
      </c>
      <c r="Y62" s="86"/>
      <c r="Z62" s="86"/>
    </row>
    <row r="63" spans="2:26" ht="15.75" customHeight="1">
      <c r="B63" s="109" t="str">
        <f>IF(dati_pdc!A59&lt;&gt;"",IF(dati_pdc!D59=1,RIGHT(dati_pdc!A59,dati_pdc!E59),dati_pdc!A59),"")</f>
        <v>2901</v>
      </c>
      <c r="C63" s="109" t="str">
        <f>IF(dati_pdc!B59&lt;&gt;"",dati_pdc!B59,"")</f>
        <v>PARTECIPAZIONI NON IMMOBILIZZATE</v>
      </c>
      <c r="D63" s="109">
        <f>IF(dati_pdc!C59&lt;&gt;"",dati_pdc!C59,"")</f>
        <v>2</v>
      </c>
      <c r="E63" s="109">
        <f>IF(dati_pdc!D59&lt;&gt;"",dati_pdc!D59,"")</f>
        <v>0</v>
      </c>
      <c r="F63" s="110">
        <f>IF(dati_pdc!$A59&lt;&gt;"",s_somma_pdc!B59,"")</f>
        <v>69592.75</v>
      </c>
      <c r="G63" s="110">
        <f>IF(dati_pdc!$A59&lt;&gt;"",s_somma_pdc!C59,"")</f>
        <v>0</v>
      </c>
      <c r="H63" s="110">
        <f t="shared" si="0"/>
        <v>69592.75</v>
      </c>
      <c r="I63" s="111" t="str">
        <f t="shared" si="1"/>
        <v/>
      </c>
      <c r="J63" s="111"/>
      <c r="K63" s="111"/>
      <c r="L63" s="110">
        <f>IF(dati_pdc!$A59&lt;&gt;"",s_somma_pdc!D59,"")</f>
        <v>0</v>
      </c>
      <c r="M63" s="110">
        <f t="shared" si="2"/>
        <v>69592.75</v>
      </c>
      <c r="N63" s="111" t="str">
        <f t="shared" si="3"/>
        <v/>
      </c>
      <c r="O63" s="111"/>
      <c r="P63" s="111"/>
      <c r="Q63" s="110">
        <f>IF(dati_pdc!$A59&lt;&gt;"",s_somma_pdc!E59,"")</f>
        <v>0</v>
      </c>
      <c r="R63" s="110">
        <f t="shared" si="4"/>
        <v>69592.75</v>
      </c>
      <c r="S63" s="111" t="str">
        <f t="shared" si="5"/>
        <v/>
      </c>
      <c r="T63" s="111"/>
      <c r="U63" s="111"/>
      <c r="V63" s="110">
        <f>IF(dati_pdc!$A59&lt;&gt;"",s_somma_pdc!F59,"")</f>
        <v>0</v>
      </c>
      <c r="W63" s="110">
        <f t="shared" si="6"/>
        <v>69592.75</v>
      </c>
      <c r="X63" s="111" t="str">
        <f t="shared" si="7"/>
        <v/>
      </c>
      <c r="Y63" s="86"/>
      <c r="Z63" s="86"/>
    </row>
    <row r="64" spans="2:26" ht="15.75" customHeight="1">
      <c r="B64" s="109" t="str">
        <f>IF(dati_pdc!A60&lt;&gt;"",IF(dati_pdc!D60=1,RIGHT(dati_pdc!A60,dati_pdc!E60),dati_pdc!A60),"")</f>
        <v>290107</v>
      </c>
      <c r="C64" s="109" t="str">
        <f>IF(dati_pdc!B60&lt;&gt;"",dati_pdc!B60,"")</f>
        <v>Partecipazioni in altre imprese</v>
      </c>
      <c r="D64" s="109">
        <f>IF(dati_pdc!C60&lt;&gt;"",dati_pdc!C60,"")</f>
        <v>3</v>
      </c>
      <c r="E64" s="109">
        <f>IF(dati_pdc!D60&lt;&gt;"",dati_pdc!D60,"")</f>
        <v>0</v>
      </c>
      <c r="F64" s="110">
        <f>IF(dati_pdc!$A60&lt;&gt;"",s_somma_pdc!B60,"")</f>
        <v>69592.75</v>
      </c>
      <c r="G64" s="110">
        <f>IF(dati_pdc!$A60&lt;&gt;"",s_somma_pdc!C60,"")</f>
        <v>0</v>
      </c>
      <c r="H64" s="110">
        <f t="shared" si="0"/>
        <v>69592.75</v>
      </c>
      <c r="I64" s="111" t="str">
        <f t="shared" si="1"/>
        <v/>
      </c>
      <c r="J64" s="111"/>
      <c r="K64" s="111"/>
      <c r="L64" s="110">
        <f>IF(dati_pdc!$A60&lt;&gt;"",s_somma_pdc!D60,"")</f>
        <v>0</v>
      </c>
      <c r="M64" s="110">
        <f t="shared" si="2"/>
        <v>69592.75</v>
      </c>
      <c r="N64" s="111" t="str">
        <f t="shared" si="3"/>
        <v/>
      </c>
      <c r="O64" s="111"/>
      <c r="P64" s="111"/>
      <c r="Q64" s="110">
        <f>IF(dati_pdc!$A60&lt;&gt;"",s_somma_pdc!E60,"")</f>
        <v>0</v>
      </c>
      <c r="R64" s="110">
        <f t="shared" si="4"/>
        <v>69592.75</v>
      </c>
      <c r="S64" s="111" t="str">
        <f t="shared" si="5"/>
        <v/>
      </c>
      <c r="T64" s="111"/>
      <c r="U64" s="111"/>
      <c r="V64" s="110">
        <f>IF(dati_pdc!$A60&lt;&gt;"",s_somma_pdc!F60,"")</f>
        <v>0</v>
      </c>
      <c r="W64" s="110">
        <f t="shared" si="6"/>
        <v>69592.75</v>
      </c>
      <c r="X64" s="111" t="str">
        <f t="shared" si="7"/>
        <v/>
      </c>
      <c r="Y64" s="86"/>
      <c r="Z64" s="86"/>
    </row>
    <row r="65" spans="2:26" ht="15.75" customHeight="1">
      <c r="B65" s="109" t="str">
        <f>IF(dati_pdc!A61&lt;&gt;"",IF(dati_pdc!D61=1,RIGHT(dati_pdc!A61,dati_pdc!E61),dati_pdc!A61),"")</f>
        <v>2903</v>
      </c>
      <c r="C65" s="109" t="str">
        <f>IF(dati_pdc!B61&lt;&gt;"",dati_pdc!B61,"")</f>
        <v>TITOLI NEGOZIABILI E AZIONI PROPRIE</v>
      </c>
      <c r="D65" s="109">
        <f>IF(dati_pdc!C61&lt;&gt;"",dati_pdc!C61,"")</f>
        <v>2</v>
      </c>
      <c r="E65" s="109">
        <f>IF(dati_pdc!D61&lt;&gt;"",dati_pdc!D61,"")</f>
        <v>0</v>
      </c>
      <c r="F65" s="110">
        <f>IF(dati_pdc!$A61&lt;&gt;"",s_somma_pdc!B61,"")</f>
        <v>100000</v>
      </c>
      <c r="G65" s="110">
        <f>IF(dati_pdc!$A61&lt;&gt;"",s_somma_pdc!C61,"")</f>
        <v>100000</v>
      </c>
      <c r="H65" s="110">
        <f t="shared" si="0"/>
        <v>0</v>
      </c>
      <c r="I65" s="111">
        <f t="shared" si="1"/>
        <v>0</v>
      </c>
      <c r="J65" s="111"/>
      <c r="K65" s="111"/>
      <c r="L65" s="110">
        <f>IF(dati_pdc!$A61&lt;&gt;"",s_somma_pdc!D61,"")</f>
        <v>0</v>
      </c>
      <c r="M65" s="110">
        <f t="shared" si="2"/>
        <v>100000</v>
      </c>
      <c r="N65" s="111" t="str">
        <f t="shared" si="3"/>
        <v/>
      </c>
      <c r="O65" s="111"/>
      <c r="P65" s="111"/>
      <c r="Q65" s="110">
        <f>IF(dati_pdc!$A61&lt;&gt;"",s_somma_pdc!E61,"")</f>
        <v>0</v>
      </c>
      <c r="R65" s="110">
        <f t="shared" si="4"/>
        <v>100000</v>
      </c>
      <c r="S65" s="111" t="str">
        <f t="shared" si="5"/>
        <v/>
      </c>
      <c r="T65" s="111"/>
      <c r="U65" s="111"/>
      <c r="V65" s="110">
        <f>IF(dati_pdc!$A61&lt;&gt;"",s_somma_pdc!F61,"")</f>
        <v>0</v>
      </c>
      <c r="W65" s="110">
        <f t="shared" si="6"/>
        <v>100000</v>
      </c>
      <c r="X65" s="111" t="str">
        <f t="shared" si="7"/>
        <v/>
      </c>
      <c r="Y65" s="86"/>
      <c r="Z65" s="86"/>
    </row>
    <row r="66" spans="2:26" ht="15.75" customHeight="1">
      <c r="B66" s="109" t="str">
        <f>IF(dati_pdc!A62&lt;&gt;"",IF(dati_pdc!D62=1,RIGHT(dati_pdc!A62,dati_pdc!E62),dati_pdc!A62),"")</f>
        <v>290331</v>
      </c>
      <c r="C66" s="109" t="str">
        <f>IF(dati_pdc!B62&lt;&gt;"",dati_pdc!B62,"")</f>
        <v>Altri titoli negoziabili</v>
      </c>
      <c r="D66" s="109">
        <f>IF(dati_pdc!C62&lt;&gt;"",dati_pdc!C62,"")</f>
        <v>3</v>
      </c>
      <c r="E66" s="109">
        <f>IF(dati_pdc!D62&lt;&gt;"",dati_pdc!D62,"")</f>
        <v>0</v>
      </c>
      <c r="F66" s="110">
        <f>IF(dati_pdc!$A62&lt;&gt;"",s_somma_pdc!B62,"")</f>
        <v>100000</v>
      </c>
      <c r="G66" s="110">
        <f>IF(dati_pdc!$A62&lt;&gt;"",s_somma_pdc!C62,"")</f>
        <v>100000</v>
      </c>
      <c r="H66" s="110">
        <f t="shared" si="0"/>
        <v>0</v>
      </c>
      <c r="I66" s="111">
        <f t="shared" si="1"/>
        <v>0</v>
      </c>
      <c r="J66" s="111"/>
      <c r="K66" s="111"/>
      <c r="L66" s="110">
        <f>IF(dati_pdc!$A62&lt;&gt;"",s_somma_pdc!D62,"")</f>
        <v>0</v>
      </c>
      <c r="M66" s="110">
        <f t="shared" si="2"/>
        <v>100000</v>
      </c>
      <c r="N66" s="111" t="str">
        <f t="shared" si="3"/>
        <v/>
      </c>
      <c r="O66" s="111"/>
      <c r="P66" s="111"/>
      <c r="Q66" s="110">
        <f>IF(dati_pdc!$A62&lt;&gt;"",s_somma_pdc!E62,"")</f>
        <v>0</v>
      </c>
      <c r="R66" s="110">
        <f t="shared" si="4"/>
        <v>100000</v>
      </c>
      <c r="S66" s="111" t="str">
        <f t="shared" si="5"/>
        <v/>
      </c>
      <c r="T66" s="111"/>
      <c r="U66" s="111"/>
      <c r="V66" s="110">
        <f>IF(dati_pdc!$A62&lt;&gt;"",s_somma_pdc!F62,"")</f>
        <v>0</v>
      </c>
      <c r="W66" s="110">
        <f t="shared" si="6"/>
        <v>100000</v>
      </c>
      <c r="X66" s="111" t="str">
        <f t="shared" si="7"/>
        <v/>
      </c>
      <c r="Y66" s="86"/>
      <c r="Z66" s="86"/>
    </row>
    <row r="67" spans="2:26" ht="15.75" customHeight="1">
      <c r="B67" s="109" t="str">
        <f>IF(dati_pdc!A63&lt;&gt;"",IF(dati_pdc!D63=1,RIGHT(dati_pdc!A63,dati_pdc!E63),dati_pdc!A63),"")</f>
        <v>31</v>
      </c>
      <c r="C67" s="109" t="str">
        <f>IF(dati_pdc!B63&lt;&gt;"",dati_pdc!B63,"")</f>
        <v>DISPONIBILITA' LIQUIDE</v>
      </c>
      <c r="D67" s="109">
        <f>IF(dati_pdc!C63&lt;&gt;"",dati_pdc!C63,"")</f>
        <v>1</v>
      </c>
      <c r="E67" s="109">
        <f>IF(dati_pdc!D63&lt;&gt;"",dati_pdc!D63,"")</f>
        <v>0</v>
      </c>
      <c r="F67" s="110">
        <f>IF(dati_pdc!$A63&lt;&gt;"",s_somma_pdc!B63,"")</f>
        <v>-93372.58</v>
      </c>
      <c r="G67" s="110">
        <f>IF(dati_pdc!$A63&lt;&gt;"",s_somma_pdc!C63,"")</f>
        <v>29111.190000000002</v>
      </c>
      <c r="H67" s="110">
        <f t="shared" si="0"/>
        <v>-122483.77</v>
      </c>
      <c r="I67" s="111">
        <f t="shared" si="1"/>
        <v>-4.2074463462331835</v>
      </c>
      <c r="J67" s="111"/>
      <c r="K67" s="111"/>
      <c r="L67" s="110">
        <f>IF(dati_pdc!$A63&lt;&gt;"",s_somma_pdc!D63,"")</f>
        <v>0</v>
      </c>
      <c r="M67" s="110">
        <f t="shared" si="2"/>
        <v>-93372.58</v>
      </c>
      <c r="N67" s="111" t="str">
        <f t="shared" si="3"/>
        <v/>
      </c>
      <c r="O67" s="111"/>
      <c r="P67" s="111"/>
      <c r="Q67" s="110">
        <f>IF(dati_pdc!$A63&lt;&gt;"",s_somma_pdc!E63,"")</f>
        <v>0</v>
      </c>
      <c r="R67" s="110">
        <f t="shared" si="4"/>
        <v>-93372.58</v>
      </c>
      <c r="S67" s="111" t="str">
        <f t="shared" si="5"/>
        <v/>
      </c>
      <c r="T67" s="111"/>
      <c r="U67" s="111"/>
      <c r="V67" s="110">
        <f>IF(dati_pdc!$A63&lt;&gt;"",s_somma_pdc!F63,"")</f>
        <v>0</v>
      </c>
      <c r="W67" s="110">
        <f t="shared" si="6"/>
        <v>-93372.58</v>
      </c>
      <c r="X67" s="111" t="str">
        <f t="shared" si="7"/>
        <v/>
      </c>
      <c r="Y67" s="86"/>
      <c r="Z67" s="86"/>
    </row>
    <row r="68" spans="2:26" ht="15.75" customHeight="1">
      <c r="B68" s="109" t="str">
        <f>IF(dati_pdc!A64&lt;&gt;"",IF(dati_pdc!D64=1,RIGHT(dati_pdc!A64,dati_pdc!E64),dati_pdc!A64),"")</f>
        <v>3101</v>
      </c>
      <c r="C68" s="109" t="str">
        <f>IF(dati_pdc!B64&lt;&gt;"",dati_pdc!B64,"")</f>
        <v>BANCHE C/C E POSTA C/C</v>
      </c>
      <c r="D68" s="109">
        <f>IF(dati_pdc!C64&lt;&gt;"",dati_pdc!C64,"")</f>
        <v>2</v>
      </c>
      <c r="E68" s="109">
        <f>IF(dati_pdc!D64&lt;&gt;"",dati_pdc!D64,"")</f>
        <v>0</v>
      </c>
      <c r="F68" s="110">
        <f>IF(dati_pdc!$A64&lt;&gt;"",s_somma_pdc!B64,"")</f>
        <v>-93532.06</v>
      </c>
      <c r="G68" s="110">
        <f>IF(dati_pdc!$A64&lt;&gt;"",s_somma_pdc!C64,"")</f>
        <v>28849.61</v>
      </c>
      <c r="H68" s="110">
        <f t="shared" si="0"/>
        <v>-122381.67</v>
      </c>
      <c r="I68" s="111">
        <f t="shared" si="1"/>
        <v>-4.2420563050938993</v>
      </c>
      <c r="J68" s="111"/>
      <c r="K68" s="111"/>
      <c r="L68" s="110">
        <f>IF(dati_pdc!$A64&lt;&gt;"",s_somma_pdc!D64,"")</f>
        <v>0</v>
      </c>
      <c r="M68" s="110">
        <f t="shared" si="2"/>
        <v>-93532.06</v>
      </c>
      <c r="N68" s="111" t="str">
        <f t="shared" si="3"/>
        <v/>
      </c>
      <c r="O68" s="111"/>
      <c r="P68" s="111"/>
      <c r="Q68" s="110">
        <f>IF(dati_pdc!$A64&lt;&gt;"",s_somma_pdc!E64,"")</f>
        <v>0</v>
      </c>
      <c r="R68" s="110">
        <f t="shared" si="4"/>
        <v>-93532.06</v>
      </c>
      <c r="S68" s="111" t="str">
        <f t="shared" si="5"/>
        <v/>
      </c>
      <c r="T68" s="111"/>
      <c r="U68" s="111"/>
      <c r="V68" s="110">
        <f>IF(dati_pdc!$A64&lt;&gt;"",s_somma_pdc!F64,"")</f>
        <v>0</v>
      </c>
      <c r="W68" s="110">
        <f t="shared" si="6"/>
        <v>-93532.06</v>
      </c>
      <c r="X68" s="111" t="str">
        <f t="shared" si="7"/>
        <v/>
      </c>
      <c r="Y68" s="86"/>
      <c r="Z68" s="86"/>
    </row>
    <row r="69" spans="2:26" ht="15.75" customHeight="1">
      <c r="B69" s="109" t="str">
        <f>IF(dati_pdc!A65&lt;&gt;"",IF(dati_pdc!D65=1,RIGHT(dati_pdc!A65,dati_pdc!E65),dati_pdc!A65),"")</f>
        <v>310101</v>
      </c>
      <c r="C69" s="109" t="str">
        <f>IF(dati_pdc!B65&lt;&gt;"",dati_pdc!B65,"")</f>
        <v>Banca c/c</v>
      </c>
      <c r="D69" s="109">
        <f>IF(dati_pdc!C65&lt;&gt;"",dati_pdc!C65,"")</f>
        <v>3</v>
      </c>
      <c r="E69" s="109">
        <f>IF(dati_pdc!D65&lt;&gt;"",dati_pdc!D65,"")</f>
        <v>0</v>
      </c>
      <c r="F69" s="110">
        <f>IF(dati_pdc!$A65&lt;&gt;"",s_somma_pdc!B65,"")</f>
        <v>-94543.75</v>
      </c>
      <c r="G69" s="110">
        <f>IF(dati_pdc!$A65&lt;&gt;"",s_somma_pdc!C65,"")</f>
        <v>28849.61</v>
      </c>
      <c r="H69" s="110">
        <f t="shared" si="0"/>
        <v>-123393.36</v>
      </c>
      <c r="I69" s="111">
        <f t="shared" si="1"/>
        <v>-4.2771240235136627</v>
      </c>
      <c r="J69" s="111"/>
      <c r="K69" s="111"/>
      <c r="L69" s="110">
        <f>IF(dati_pdc!$A65&lt;&gt;"",s_somma_pdc!D65,"")</f>
        <v>0</v>
      </c>
      <c r="M69" s="110">
        <f t="shared" si="2"/>
        <v>-94543.75</v>
      </c>
      <c r="N69" s="111" t="str">
        <f t="shared" si="3"/>
        <v/>
      </c>
      <c r="O69" s="111"/>
      <c r="P69" s="111"/>
      <c r="Q69" s="110">
        <f>IF(dati_pdc!$A65&lt;&gt;"",s_somma_pdc!E65,"")</f>
        <v>0</v>
      </c>
      <c r="R69" s="110">
        <f t="shared" si="4"/>
        <v>-94543.75</v>
      </c>
      <c r="S69" s="111" t="str">
        <f t="shared" si="5"/>
        <v/>
      </c>
      <c r="T69" s="111"/>
      <c r="U69" s="111"/>
      <c r="V69" s="110">
        <f>IF(dati_pdc!$A65&lt;&gt;"",s_somma_pdc!F65,"")</f>
        <v>0</v>
      </c>
      <c r="W69" s="110">
        <f t="shared" si="6"/>
        <v>-94543.75</v>
      </c>
      <c r="X69" s="111" t="str">
        <f t="shared" si="7"/>
        <v/>
      </c>
      <c r="Y69" s="86"/>
      <c r="Z69" s="86"/>
    </row>
    <row r="70" spans="2:26" ht="15.75" customHeight="1">
      <c r="B70" s="109" t="str">
        <f>IF(dati_pdc!A66&lt;&gt;"",IF(dati_pdc!D66=1,RIGHT(dati_pdc!A66,dati_pdc!E66),dati_pdc!A66),"")</f>
        <v>310102</v>
      </c>
      <c r="C70" s="109" t="str">
        <f>IF(dati_pdc!B66&lt;&gt;"",dati_pdc!B66,"")</f>
        <v>Banca c/c</v>
      </c>
      <c r="D70" s="109">
        <f>IF(dati_pdc!C66&lt;&gt;"",dati_pdc!C66,"")</f>
        <v>3</v>
      </c>
      <c r="E70" s="109">
        <f>IF(dati_pdc!D66&lt;&gt;"",dati_pdc!D66,"")</f>
        <v>0</v>
      </c>
      <c r="F70" s="110">
        <f>IF(dati_pdc!$A66&lt;&gt;"",s_somma_pdc!B66,"")</f>
        <v>1011.69</v>
      </c>
      <c r="G70" s="110">
        <f>IF(dati_pdc!$A66&lt;&gt;"",s_somma_pdc!C66,"")</f>
        <v>0</v>
      </c>
      <c r="H70" s="110">
        <f t="shared" ref="H70:H133" si="8">IF(G70&lt;&gt;"",F70-G70,"")</f>
        <v>1011.69</v>
      </c>
      <c r="I70" s="111" t="str">
        <f t="shared" ref="I70:I133" si="9">IF(AND(G70&lt;&gt;"",G70&lt;&gt;0)=TRUE,H70/G70,"")</f>
        <v/>
      </c>
      <c r="J70" s="111"/>
      <c r="K70" s="111"/>
      <c r="L70" s="110">
        <f>IF(dati_pdc!$A66&lt;&gt;"",s_somma_pdc!D66,"")</f>
        <v>0</v>
      </c>
      <c r="M70" s="110">
        <f t="shared" ref="M70:M133" si="10">IF(L70&lt;&gt;"",F70-L70,"")</f>
        <v>1011.69</v>
      </c>
      <c r="N70" s="111" t="str">
        <f t="shared" ref="N70:N133" si="11">IF(AND(L70&lt;&gt;"",L70&lt;&gt;0)=TRUE,M70/L70,"")</f>
        <v/>
      </c>
      <c r="O70" s="111"/>
      <c r="P70" s="111"/>
      <c r="Q70" s="110">
        <f>IF(dati_pdc!$A66&lt;&gt;"",s_somma_pdc!E66,"")</f>
        <v>0</v>
      </c>
      <c r="R70" s="110">
        <f t="shared" ref="R70:R133" si="12">IF(Q70&lt;&gt;"",F70-Q70,"")</f>
        <v>1011.69</v>
      </c>
      <c r="S70" s="111" t="str">
        <f t="shared" ref="S70:S133" si="13">IF(AND(Q70&lt;&gt;"",Q70&lt;&gt;0)=TRUE,R70/Q70,"")</f>
        <v/>
      </c>
      <c r="T70" s="111"/>
      <c r="U70" s="111"/>
      <c r="V70" s="110">
        <f>IF(dati_pdc!$A66&lt;&gt;"",s_somma_pdc!F66,"")</f>
        <v>0</v>
      </c>
      <c r="W70" s="110">
        <f t="shared" ref="W70:W133" si="14">IF(V70&lt;&gt;"",F70-V70,"")</f>
        <v>1011.69</v>
      </c>
      <c r="X70" s="111" t="str">
        <f t="shared" ref="X70:X133" si="15">IF(AND(V70&lt;&gt;"",V70&lt;&gt;0)=TRUE,W70/V70,"")</f>
        <v/>
      </c>
      <c r="Y70" s="86"/>
      <c r="Z70" s="86"/>
    </row>
    <row r="71" spans="2:26" ht="15.75" customHeight="1">
      <c r="B71" s="109" t="str">
        <f>IF(dati_pdc!A67&lt;&gt;"",IF(dati_pdc!D67=1,RIGHT(dati_pdc!A67,dati_pdc!E67),dati_pdc!A67),"")</f>
        <v>3103</v>
      </c>
      <c r="C71" s="109" t="str">
        <f>IF(dati_pdc!B67&lt;&gt;"",dati_pdc!B67,"")</f>
        <v>CASSA</v>
      </c>
      <c r="D71" s="109">
        <f>IF(dati_pdc!C67&lt;&gt;"",dati_pdc!C67,"")</f>
        <v>2</v>
      </c>
      <c r="E71" s="109">
        <f>IF(dati_pdc!D67&lt;&gt;"",dati_pdc!D67,"")</f>
        <v>0</v>
      </c>
      <c r="F71" s="110">
        <f>IF(dati_pdc!$A67&lt;&gt;"",s_somma_pdc!B67,"")</f>
        <v>159.47999999999999</v>
      </c>
      <c r="G71" s="110">
        <f>IF(dati_pdc!$A67&lt;&gt;"",s_somma_pdc!C67,"")</f>
        <v>261.58</v>
      </c>
      <c r="H71" s="110">
        <f t="shared" si="8"/>
        <v>-102.1</v>
      </c>
      <c r="I71" s="111">
        <f t="shared" si="9"/>
        <v>-0.39032036088385963</v>
      </c>
      <c r="J71" s="111"/>
      <c r="K71" s="111"/>
      <c r="L71" s="110">
        <f>IF(dati_pdc!$A67&lt;&gt;"",s_somma_pdc!D67,"")</f>
        <v>0</v>
      </c>
      <c r="M71" s="110">
        <f t="shared" si="10"/>
        <v>159.47999999999999</v>
      </c>
      <c r="N71" s="111" t="str">
        <f t="shared" si="11"/>
        <v/>
      </c>
      <c r="O71" s="111"/>
      <c r="P71" s="111"/>
      <c r="Q71" s="110">
        <f>IF(dati_pdc!$A67&lt;&gt;"",s_somma_pdc!E67,"")</f>
        <v>0</v>
      </c>
      <c r="R71" s="110">
        <f t="shared" si="12"/>
        <v>159.47999999999999</v>
      </c>
      <c r="S71" s="111" t="str">
        <f t="shared" si="13"/>
        <v/>
      </c>
      <c r="T71" s="111"/>
      <c r="U71" s="111"/>
      <c r="V71" s="110">
        <f>IF(dati_pdc!$A67&lt;&gt;"",s_somma_pdc!F67,"")</f>
        <v>0</v>
      </c>
      <c r="W71" s="110">
        <f t="shared" si="14"/>
        <v>159.47999999999999</v>
      </c>
      <c r="X71" s="111" t="str">
        <f t="shared" si="15"/>
        <v/>
      </c>
      <c r="Y71" s="86"/>
      <c r="Z71" s="86"/>
    </row>
    <row r="72" spans="2:26" ht="15.75" customHeight="1">
      <c r="B72" s="109" t="str">
        <f>IF(dati_pdc!A68&lt;&gt;"",IF(dati_pdc!D68=1,RIGHT(dati_pdc!A68,dati_pdc!E68),dati_pdc!A68),"")</f>
        <v>310303</v>
      </c>
      <c r="C72" s="109" t="str">
        <f>IF(dati_pdc!B68&lt;&gt;"",dati_pdc!B68,"")</f>
        <v>Cassa contanti</v>
      </c>
      <c r="D72" s="109">
        <f>IF(dati_pdc!C68&lt;&gt;"",dati_pdc!C68,"")</f>
        <v>3</v>
      </c>
      <c r="E72" s="109">
        <f>IF(dati_pdc!D68&lt;&gt;"",dati_pdc!D68,"")</f>
        <v>0</v>
      </c>
      <c r="F72" s="110">
        <f>IF(dati_pdc!$A68&lt;&gt;"",s_somma_pdc!B68,"")</f>
        <v>159.47999999999999</v>
      </c>
      <c r="G72" s="110">
        <f>IF(dati_pdc!$A68&lt;&gt;"",s_somma_pdc!C68,"")</f>
        <v>261.58</v>
      </c>
      <c r="H72" s="110">
        <f t="shared" si="8"/>
        <v>-102.1</v>
      </c>
      <c r="I72" s="111">
        <f t="shared" si="9"/>
        <v>-0.39032036088385963</v>
      </c>
      <c r="J72" s="111"/>
      <c r="K72" s="111"/>
      <c r="L72" s="110">
        <f>IF(dati_pdc!$A68&lt;&gt;"",s_somma_pdc!D68,"")</f>
        <v>0</v>
      </c>
      <c r="M72" s="110">
        <f t="shared" si="10"/>
        <v>159.47999999999999</v>
      </c>
      <c r="N72" s="111" t="str">
        <f t="shared" si="11"/>
        <v/>
      </c>
      <c r="O72" s="111"/>
      <c r="P72" s="111"/>
      <c r="Q72" s="110">
        <f>IF(dati_pdc!$A68&lt;&gt;"",s_somma_pdc!E68,"")</f>
        <v>0</v>
      </c>
      <c r="R72" s="110">
        <f t="shared" si="12"/>
        <v>159.47999999999999</v>
      </c>
      <c r="S72" s="111" t="str">
        <f t="shared" si="13"/>
        <v/>
      </c>
      <c r="T72" s="111"/>
      <c r="U72" s="111"/>
      <c r="V72" s="110">
        <f>IF(dati_pdc!$A68&lt;&gt;"",s_somma_pdc!F68,"")</f>
        <v>0</v>
      </c>
      <c r="W72" s="110">
        <f t="shared" si="14"/>
        <v>159.47999999999999</v>
      </c>
      <c r="X72" s="111" t="str">
        <f t="shared" si="15"/>
        <v/>
      </c>
      <c r="Y72" s="86"/>
      <c r="Z72" s="86"/>
    </row>
    <row r="73" spans="2:26" ht="15.75" customHeight="1">
      <c r="B73" s="109" t="str">
        <f>IF(dati_pdc!A69&lt;&gt;"",IF(dati_pdc!D69=1,RIGHT(dati_pdc!A69,dati_pdc!E69),dati_pdc!A69),"")</f>
        <v>32</v>
      </c>
      <c r="C73" s="109" t="str">
        <f>IF(dati_pdc!B69&lt;&gt;"",dati_pdc!B69,"")</f>
        <v>BANCHE CONTO ANTICIPAZIONI</v>
      </c>
      <c r="D73" s="109">
        <f>IF(dati_pdc!C69&lt;&gt;"",dati_pdc!C69,"")</f>
        <v>1</v>
      </c>
      <c r="E73" s="109">
        <f>IF(dati_pdc!D69&lt;&gt;"",dati_pdc!D69,"")</f>
        <v>0</v>
      </c>
      <c r="F73" s="110">
        <f>IF(dati_pdc!$A69&lt;&gt;"",s_somma_pdc!B69,"")</f>
        <v>89582.76</v>
      </c>
      <c r="G73" s="110">
        <f>IF(dati_pdc!$A69&lt;&gt;"",s_somma_pdc!C69,"")</f>
        <v>91227.35</v>
      </c>
      <c r="H73" s="110">
        <f t="shared" si="8"/>
        <v>-1644.5900000000111</v>
      </c>
      <c r="I73" s="111">
        <f t="shared" si="9"/>
        <v>-1.802737885075047E-2</v>
      </c>
      <c r="J73" s="111"/>
      <c r="K73" s="111"/>
      <c r="L73" s="110">
        <f>IF(dati_pdc!$A69&lt;&gt;"",s_somma_pdc!D69,"")</f>
        <v>0</v>
      </c>
      <c r="M73" s="110">
        <f t="shared" si="10"/>
        <v>89582.76</v>
      </c>
      <c r="N73" s="111" t="str">
        <f t="shared" si="11"/>
        <v/>
      </c>
      <c r="O73" s="111"/>
      <c r="P73" s="111"/>
      <c r="Q73" s="110">
        <f>IF(dati_pdc!$A69&lt;&gt;"",s_somma_pdc!E69,"")</f>
        <v>0</v>
      </c>
      <c r="R73" s="110">
        <f t="shared" si="12"/>
        <v>89582.76</v>
      </c>
      <c r="S73" s="111" t="str">
        <f t="shared" si="13"/>
        <v/>
      </c>
      <c r="T73" s="111"/>
      <c r="U73" s="111"/>
      <c r="V73" s="110">
        <f>IF(dati_pdc!$A69&lt;&gt;"",s_somma_pdc!F69,"")</f>
        <v>0</v>
      </c>
      <c r="W73" s="110">
        <f t="shared" si="14"/>
        <v>89582.76</v>
      </c>
      <c r="X73" s="111" t="str">
        <f t="shared" si="15"/>
        <v/>
      </c>
      <c r="Y73" s="86"/>
      <c r="Z73" s="86"/>
    </row>
    <row r="74" spans="2:26" ht="15.75" customHeight="1">
      <c r="B74" s="109" t="str">
        <f>IF(dati_pdc!A70&lt;&gt;"",IF(dati_pdc!D70=1,RIGHT(dati_pdc!A70,dati_pdc!E70),dati_pdc!A70),"")</f>
        <v>3201</v>
      </c>
      <c r="C74" s="109" t="str">
        <f>IF(dati_pdc!B70&lt;&gt;"",dati_pdc!B70,"")</f>
        <v>BANCHE CONTO ANTICIPAZIONE EFFETTI</v>
      </c>
      <c r="D74" s="109">
        <f>IF(dati_pdc!C70&lt;&gt;"",dati_pdc!C70,"")</f>
        <v>2</v>
      </c>
      <c r="E74" s="109">
        <f>IF(dati_pdc!D70&lt;&gt;"",dati_pdc!D70,"")</f>
        <v>0</v>
      </c>
      <c r="F74" s="110">
        <f>IF(dati_pdc!$A70&lt;&gt;"",s_somma_pdc!B70,"")</f>
        <v>89582.76</v>
      </c>
      <c r="G74" s="110">
        <f>IF(dati_pdc!$A70&lt;&gt;"",s_somma_pdc!C70,"")</f>
        <v>91227.35</v>
      </c>
      <c r="H74" s="110">
        <f t="shared" si="8"/>
        <v>-1644.5900000000111</v>
      </c>
      <c r="I74" s="111">
        <f t="shared" si="9"/>
        <v>-1.802737885075047E-2</v>
      </c>
      <c r="J74" s="111"/>
      <c r="K74" s="111"/>
      <c r="L74" s="110">
        <f>IF(dati_pdc!$A70&lt;&gt;"",s_somma_pdc!D70,"")</f>
        <v>0</v>
      </c>
      <c r="M74" s="110">
        <f t="shared" si="10"/>
        <v>89582.76</v>
      </c>
      <c r="N74" s="111" t="str">
        <f t="shared" si="11"/>
        <v/>
      </c>
      <c r="O74" s="111"/>
      <c r="P74" s="111"/>
      <c r="Q74" s="110">
        <f>IF(dati_pdc!$A70&lt;&gt;"",s_somma_pdc!E70,"")</f>
        <v>0</v>
      </c>
      <c r="R74" s="110">
        <f t="shared" si="12"/>
        <v>89582.76</v>
      </c>
      <c r="S74" s="111" t="str">
        <f t="shared" si="13"/>
        <v/>
      </c>
      <c r="T74" s="111"/>
      <c r="U74" s="111"/>
      <c r="V74" s="110">
        <f>IF(dati_pdc!$A70&lt;&gt;"",s_somma_pdc!F70,"")</f>
        <v>0</v>
      </c>
      <c r="W74" s="110">
        <f t="shared" si="14"/>
        <v>89582.76</v>
      </c>
      <c r="X74" s="111" t="str">
        <f t="shared" si="15"/>
        <v/>
      </c>
      <c r="Y74" s="86"/>
      <c r="Z74" s="86"/>
    </row>
    <row r="75" spans="2:26" ht="15.75" customHeight="1">
      <c r="B75" s="109" t="str">
        <f>IF(dati_pdc!A71&lt;&gt;"",IF(dati_pdc!D71=1,RIGHT(dati_pdc!A71,dati_pdc!E71),dati_pdc!A71),"")</f>
        <v>320101</v>
      </c>
      <c r="C75" s="109" t="str">
        <f>IF(dati_pdc!B71&lt;&gt;"",dati_pdc!B71,"")</f>
        <v>Banca c\antipazioni effetti</v>
      </c>
      <c r="D75" s="109">
        <f>IF(dati_pdc!C71&lt;&gt;"",dati_pdc!C71,"")</f>
        <v>3</v>
      </c>
      <c r="E75" s="109">
        <f>IF(dati_pdc!D71&lt;&gt;"",dati_pdc!D71,"")</f>
        <v>0</v>
      </c>
      <c r="F75" s="110">
        <f>IF(dati_pdc!$A71&lt;&gt;"",s_somma_pdc!B71,"")</f>
        <v>89582.76</v>
      </c>
      <c r="G75" s="110">
        <f>IF(dati_pdc!$A71&lt;&gt;"",s_somma_pdc!C71,"")</f>
        <v>91227.35</v>
      </c>
      <c r="H75" s="110">
        <f t="shared" si="8"/>
        <v>-1644.5900000000111</v>
      </c>
      <c r="I75" s="111">
        <f t="shared" si="9"/>
        <v>-1.802737885075047E-2</v>
      </c>
      <c r="J75" s="111"/>
      <c r="K75" s="111"/>
      <c r="L75" s="110">
        <f>IF(dati_pdc!$A71&lt;&gt;"",s_somma_pdc!D71,"")</f>
        <v>0</v>
      </c>
      <c r="M75" s="110">
        <f t="shared" si="10"/>
        <v>89582.76</v>
      </c>
      <c r="N75" s="111" t="str">
        <f t="shared" si="11"/>
        <v/>
      </c>
      <c r="O75" s="111"/>
      <c r="P75" s="111"/>
      <c r="Q75" s="110">
        <f>IF(dati_pdc!$A71&lt;&gt;"",s_somma_pdc!E71,"")</f>
        <v>0</v>
      </c>
      <c r="R75" s="110">
        <f t="shared" si="12"/>
        <v>89582.76</v>
      </c>
      <c r="S75" s="111" t="str">
        <f t="shared" si="13"/>
        <v/>
      </c>
      <c r="T75" s="111"/>
      <c r="U75" s="111"/>
      <c r="V75" s="110">
        <f>IF(dati_pdc!$A71&lt;&gt;"",s_somma_pdc!F71,"")</f>
        <v>0</v>
      </c>
      <c r="W75" s="110">
        <f t="shared" si="14"/>
        <v>89582.76</v>
      </c>
      <c r="X75" s="111" t="str">
        <f t="shared" si="15"/>
        <v/>
      </c>
      <c r="Y75" s="86"/>
      <c r="Z75" s="86"/>
    </row>
    <row r="76" spans="2:26" ht="15.75" customHeight="1">
      <c r="B76" s="109" t="str">
        <f>IF(dati_pdc!A72&lt;&gt;"",IF(dati_pdc!D72=1,RIGHT(dati_pdc!A72,dati_pdc!E72),dati_pdc!A72),"")</f>
        <v>39</v>
      </c>
      <c r="C76" s="109" t="str">
        <f>IF(dati_pdc!B72&lt;&gt;"",dati_pdc!B72,"")</f>
        <v>RATEI E RISCONTI ATTIVI</v>
      </c>
      <c r="D76" s="109">
        <f>IF(dati_pdc!C72&lt;&gt;"",dati_pdc!C72,"")</f>
        <v>1</v>
      </c>
      <c r="E76" s="109">
        <f>IF(dati_pdc!D72&lt;&gt;"",dati_pdc!D72,"")</f>
        <v>0</v>
      </c>
      <c r="F76" s="110">
        <f>IF(dati_pdc!$A72&lt;&gt;"",s_somma_pdc!B72,"")</f>
        <v>21417.890000000003</v>
      </c>
      <c r="G76" s="110">
        <f>IF(dati_pdc!$A72&lt;&gt;"",s_somma_pdc!C72,"")</f>
        <v>17905.179999999997</v>
      </c>
      <c r="H76" s="110">
        <f t="shared" si="8"/>
        <v>3512.7100000000064</v>
      </c>
      <c r="I76" s="111">
        <f t="shared" si="9"/>
        <v>0.1961840093202083</v>
      </c>
      <c r="J76" s="111"/>
      <c r="K76" s="111"/>
      <c r="L76" s="110">
        <f>IF(dati_pdc!$A72&lt;&gt;"",s_somma_pdc!D72,"")</f>
        <v>0</v>
      </c>
      <c r="M76" s="110">
        <f t="shared" si="10"/>
        <v>21417.890000000003</v>
      </c>
      <c r="N76" s="111" t="str">
        <f t="shared" si="11"/>
        <v/>
      </c>
      <c r="O76" s="111"/>
      <c r="P76" s="111"/>
      <c r="Q76" s="110">
        <f>IF(dati_pdc!$A72&lt;&gt;"",s_somma_pdc!E72,"")</f>
        <v>0</v>
      </c>
      <c r="R76" s="110">
        <f t="shared" si="12"/>
        <v>21417.890000000003</v>
      </c>
      <c r="S76" s="111" t="str">
        <f t="shared" si="13"/>
        <v/>
      </c>
      <c r="T76" s="111"/>
      <c r="U76" s="111"/>
      <c r="V76" s="110">
        <f>IF(dati_pdc!$A72&lt;&gt;"",s_somma_pdc!F72,"")</f>
        <v>0</v>
      </c>
      <c r="W76" s="110">
        <f t="shared" si="14"/>
        <v>21417.890000000003</v>
      </c>
      <c r="X76" s="111" t="str">
        <f t="shared" si="15"/>
        <v/>
      </c>
      <c r="Y76" s="86"/>
      <c r="Z76" s="86"/>
    </row>
    <row r="77" spans="2:26" ht="15.75" customHeight="1">
      <c r="B77" s="109" t="str">
        <f>IF(dati_pdc!A73&lt;&gt;"",IF(dati_pdc!D73=1,RIGHT(dati_pdc!A73,dati_pdc!E73),dati_pdc!A73),"")</f>
        <v>3901</v>
      </c>
      <c r="C77" s="109" t="str">
        <f>IF(dati_pdc!B73&lt;&gt;"",dati_pdc!B73,"")</f>
        <v>RATEI E RISCONTI ATTIVI</v>
      </c>
      <c r="D77" s="109">
        <f>IF(dati_pdc!C73&lt;&gt;"",dati_pdc!C73,"")</f>
        <v>2</v>
      </c>
      <c r="E77" s="109">
        <f>IF(dati_pdc!D73&lt;&gt;"",dati_pdc!D73,"")</f>
        <v>0</v>
      </c>
      <c r="F77" s="110">
        <f>IF(dati_pdc!$A73&lt;&gt;"",s_somma_pdc!B73,"")</f>
        <v>21417.890000000003</v>
      </c>
      <c r="G77" s="110">
        <f>IF(dati_pdc!$A73&lt;&gt;"",s_somma_pdc!C73,"")</f>
        <v>17905.179999999997</v>
      </c>
      <c r="H77" s="110">
        <f t="shared" si="8"/>
        <v>3512.7100000000064</v>
      </c>
      <c r="I77" s="111">
        <f t="shared" si="9"/>
        <v>0.1961840093202083</v>
      </c>
      <c r="J77" s="111"/>
      <c r="K77" s="111"/>
      <c r="L77" s="110">
        <f>IF(dati_pdc!$A73&lt;&gt;"",s_somma_pdc!D73,"")</f>
        <v>0</v>
      </c>
      <c r="M77" s="110">
        <f t="shared" si="10"/>
        <v>21417.890000000003</v>
      </c>
      <c r="N77" s="111" t="str">
        <f t="shared" si="11"/>
        <v/>
      </c>
      <c r="O77" s="111"/>
      <c r="P77" s="111"/>
      <c r="Q77" s="110">
        <f>IF(dati_pdc!$A73&lt;&gt;"",s_somma_pdc!E73,"")</f>
        <v>0</v>
      </c>
      <c r="R77" s="110">
        <f t="shared" si="12"/>
        <v>21417.890000000003</v>
      </c>
      <c r="S77" s="111" t="str">
        <f t="shared" si="13"/>
        <v/>
      </c>
      <c r="T77" s="111"/>
      <c r="U77" s="111"/>
      <c r="V77" s="110">
        <f>IF(dati_pdc!$A73&lt;&gt;"",s_somma_pdc!F73,"")</f>
        <v>0</v>
      </c>
      <c r="W77" s="110">
        <f t="shared" si="14"/>
        <v>21417.890000000003</v>
      </c>
      <c r="X77" s="111" t="str">
        <f t="shared" si="15"/>
        <v/>
      </c>
      <c r="Y77" s="86"/>
      <c r="Z77" s="86"/>
    </row>
    <row r="78" spans="2:26" ht="15.75" customHeight="1">
      <c r="B78" s="109" t="str">
        <f>IF(dati_pdc!A74&lt;&gt;"",IF(dati_pdc!D74=1,RIGHT(dati_pdc!A74,dati_pdc!E74),dati_pdc!A74),"")</f>
        <v>390101</v>
      </c>
      <c r="C78" s="109" t="str">
        <f>IF(dati_pdc!B74&lt;&gt;"",dati_pdc!B74,"")</f>
        <v>Ratei attivi</v>
      </c>
      <c r="D78" s="109">
        <f>IF(dati_pdc!C74&lt;&gt;"",dati_pdc!C74,"")</f>
        <v>3</v>
      </c>
      <c r="E78" s="109">
        <f>IF(dati_pdc!D74&lt;&gt;"",dati_pdc!D74,"")</f>
        <v>0</v>
      </c>
      <c r="F78" s="110">
        <f>IF(dati_pdc!$A74&lt;&gt;"",s_somma_pdc!B74,"")</f>
        <v>72.489999999999995</v>
      </c>
      <c r="G78" s="110">
        <f>IF(dati_pdc!$A74&lt;&gt;"",s_somma_pdc!C74,"")</f>
        <v>740.01</v>
      </c>
      <c r="H78" s="110">
        <f t="shared" si="8"/>
        <v>-667.52</v>
      </c>
      <c r="I78" s="111">
        <f t="shared" si="9"/>
        <v>-0.90204186429913102</v>
      </c>
      <c r="J78" s="111"/>
      <c r="K78" s="111"/>
      <c r="L78" s="110">
        <f>IF(dati_pdc!$A74&lt;&gt;"",s_somma_pdc!D74,"")</f>
        <v>0</v>
      </c>
      <c r="M78" s="110">
        <f t="shared" si="10"/>
        <v>72.489999999999995</v>
      </c>
      <c r="N78" s="111" t="str">
        <f t="shared" si="11"/>
        <v/>
      </c>
      <c r="O78" s="111"/>
      <c r="P78" s="111"/>
      <c r="Q78" s="110">
        <f>IF(dati_pdc!$A74&lt;&gt;"",s_somma_pdc!E74,"")</f>
        <v>0</v>
      </c>
      <c r="R78" s="110">
        <f t="shared" si="12"/>
        <v>72.489999999999995</v>
      </c>
      <c r="S78" s="111" t="str">
        <f t="shared" si="13"/>
        <v/>
      </c>
      <c r="T78" s="111"/>
      <c r="U78" s="111"/>
      <c r="V78" s="110">
        <f>IF(dati_pdc!$A74&lt;&gt;"",s_somma_pdc!F74,"")</f>
        <v>0</v>
      </c>
      <c r="W78" s="110">
        <f t="shared" si="14"/>
        <v>72.489999999999995</v>
      </c>
      <c r="X78" s="111" t="str">
        <f t="shared" si="15"/>
        <v/>
      </c>
      <c r="Y78" s="86"/>
      <c r="Z78" s="86"/>
    </row>
    <row r="79" spans="2:26" ht="15.75" customHeight="1">
      <c r="B79" s="109" t="str">
        <f>IF(dati_pdc!A75&lt;&gt;"",IF(dati_pdc!D75=1,RIGHT(dati_pdc!A75,dati_pdc!E75),dati_pdc!A75),"")</f>
        <v>390103</v>
      </c>
      <c r="C79" s="109" t="str">
        <f>IF(dati_pdc!B75&lt;&gt;"",dati_pdc!B75,"")</f>
        <v>Risconti attivi</v>
      </c>
      <c r="D79" s="109">
        <f>IF(dati_pdc!C75&lt;&gt;"",dati_pdc!C75,"")</f>
        <v>3</v>
      </c>
      <c r="E79" s="109">
        <f>IF(dati_pdc!D75&lt;&gt;"",dati_pdc!D75,"")</f>
        <v>0</v>
      </c>
      <c r="F79" s="110">
        <f>IF(dati_pdc!$A75&lt;&gt;"",s_somma_pdc!B75,"")</f>
        <v>21345.4</v>
      </c>
      <c r="G79" s="110">
        <f>IF(dati_pdc!$A75&lt;&gt;"",s_somma_pdc!C75,"")</f>
        <v>17165.169999999998</v>
      </c>
      <c r="H79" s="110">
        <f t="shared" si="8"/>
        <v>4180.2300000000032</v>
      </c>
      <c r="I79" s="111">
        <f t="shared" si="9"/>
        <v>0.24352977570277506</v>
      </c>
      <c r="J79" s="111"/>
      <c r="K79" s="111"/>
      <c r="L79" s="110">
        <f>IF(dati_pdc!$A75&lt;&gt;"",s_somma_pdc!D75,"")</f>
        <v>0</v>
      </c>
      <c r="M79" s="110">
        <f t="shared" si="10"/>
        <v>21345.4</v>
      </c>
      <c r="N79" s="111" t="str">
        <f t="shared" si="11"/>
        <v/>
      </c>
      <c r="O79" s="111"/>
      <c r="P79" s="111"/>
      <c r="Q79" s="110">
        <f>IF(dati_pdc!$A75&lt;&gt;"",s_somma_pdc!E75,"")</f>
        <v>0</v>
      </c>
      <c r="R79" s="110">
        <f t="shared" si="12"/>
        <v>21345.4</v>
      </c>
      <c r="S79" s="111" t="str">
        <f t="shared" si="13"/>
        <v/>
      </c>
      <c r="T79" s="111"/>
      <c r="U79" s="111"/>
      <c r="V79" s="110">
        <f>IF(dati_pdc!$A75&lt;&gt;"",s_somma_pdc!F75,"")</f>
        <v>0</v>
      </c>
      <c r="W79" s="110">
        <f t="shared" si="14"/>
        <v>21345.4</v>
      </c>
      <c r="X79" s="111" t="str">
        <f t="shared" si="15"/>
        <v/>
      </c>
      <c r="Y79" s="86"/>
      <c r="Z79" s="86"/>
    </row>
    <row r="80" spans="2:26" ht="15.75" customHeight="1">
      <c r="B80" s="109" t="str">
        <f>IF(dati_pdc!A76&lt;&gt;"",IF(dati_pdc!D76=1,RIGHT(dati_pdc!A76,dati_pdc!E76),dati_pdc!A76),"")</f>
        <v>41</v>
      </c>
      <c r="C80" s="109" t="str">
        <f>IF(dati_pdc!B76&lt;&gt;"",dati_pdc!B76,"")</f>
        <v>CAPITALE E RISERVE</v>
      </c>
      <c r="D80" s="109">
        <f>IF(dati_pdc!C76&lt;&gt;"",dati_pdc!C76,"")</f>
        <v>1</v>
      </c>
      <c r="E80" s="109">
        <f>IF(dati_pdc!D76&lt;&gt;"",dati_pdc!D76,"")</f>
        <v>0</v>
      </c>
      <c r="F80" s="110">
        <f>IF(dati_pdc!$A76&lt;&gt;"",s_somma_pdc!B76,"")</f>
        <v>-60197.43</v>
      </c>
      <c r="G80" s="110">
        <f>IF(dati_pdc!$A76&lt;&gt;"",s_somma_pdc!C76,"")</f>
        <v>-60197.43</v>
      </c>
      <c r="H80" s="110">
        <f t="shared" si="8"/>
        <v>0</v>
      </c>
      <c r="I80" s="111">
        <f t="shared" si="9"/>
        <v>0</v>
      </c>
      <c r="J80" s="111"/>
      <c r="K80" s="111"/>
      <c r="L80" s="110">
        <f>IF(dati_pdc!$A76&lt;&gt;"",s_somma_pdc!D76,"")</f>
        <v>0</v>
      </c>
      <c r="M80" s="110">
        <f t="shared" si="10"/>
        <v>-60197.43</v>
      </c>
      <c r="N80" s="111" t="str">
        <f t="shared" si="11"/>
        <v/>
      </c>
      <c r="O80" s="111"/>
      <c r="P80" s="111"/>
      <c r="Q80" s="110">
        <f>IF(dati_pdc!$A76&lt;&gt;"",s_somma_pdc!E76,"")</f>
        <v>0</v>
      </c>
      <c r="R80" s="110">
        <f t="shared" si="12"/>
        <v>-60197.43</v>
      </c>
      <c r="S80" s="111" t="str">
        <f t="shared" si="13"/>
        <v/>
      </c>
      <c r="T80" s="111"/>
      <c r="U80" s="111"/>
      <c r="V80" s="110">
        <f>IF(dati_pdc!$A76&lt;&gt;"",s_somma_pdc!F76,"")</f>
        <v>0</v>
      </c>
      <c r="W80" s="110">
        <f t="shared" si="14"/>
        <v>-60197.43</v>
      </c>
      <c r="X80" s="111" t="str">
        <f t="shared" si="15"/>
        <v/>
      </c>
      <c r="Y80" s="86"/>
      <c r="Z80" s="86"/>
    </row>
    <row r="81" spans="2:26" ht="15.75" customHeight="1">
      <c r="B81" s="109" t="str">
        <f>IF(dati_pdc!A77&lt;&gt;"",IF(dati_pdc!D77=1,RIGHT(dati_pdc!A77,dati_pdc!E77),dati_pdc!A77),"")</f>
        <v>4101</v>
      </c>
      <c r="C81" s="109" t="str">
        <f>IF(dati_pdc!B77&lt;&gt;"",dati_pdc!B77,"")</f>
        <v>CAPITALE E RISERVE</v>
      </c>
      <c r="D81" s="109">
        <f>IF(dati_pdc!C77&lt;&gt;"",dati_pdc!C77,"")</f>
        <v>2</v>
      </c>
      <c r="E81" s="109">
        <f>IF(dati_pdc!D77&lt;&gt;"",dati_pdc!D77,"")</f>
        <v>0</v>
      </c>
      <c r="F81" s="110">
        <f>IF(dati_pdc!$A77&lt;&gt;"",s_somma_pdc!B77,"")</f>
        <v>-60197.43</v>
      </c>
      <c r="G81" s="110">
        <f>IF(dati_pdc!$A77&lt;&gt;"",s_somma_pdc!C77,"")</f>
        <v>-60197.43</v>
      </c>
      <c r="H81" s="110">
        <f t="shared" si="8"/>
        <v>0</v>
      </c>
      <c r="I81" s="111">
        <f t="shared" si="9"/>
        <v>0</v>
      </c>
      <c r="J81" s="111"/>
      <c r="K81" s="111"/>
      <c r="L81" s="110">
        <f>IF(dati_pdc!$A77&lt;&gt;"",s_somma_pdc!D77,"")</f>
        <v>0</v>
      </c>
      <c r="M81" s="110">
        <f t="shared" si="10"/>
        <v>-60197.43</v>
      </c>
      <c r="N81" s="111" t="str">
        <f t="shared" si="11"/>
        <v/>
      </c>
      <c r="O81" s="111"/>
      <c r="P81" s="111"/>
      <c r="Q81" s="110">
        <f>IF(dati_pdc!$A77&lt;&gt;"",s_somma_pdc!E77,"")</f>
        <v>0</v>
      </c>
      <c r="R81" s="110">
        <f t="shared" si="12"/>
        <v>-60197.43</v>
      </c>
      <c r="S81" s="111" t="str">
        <f t="shared" si="13"/>
        <v/>
      </c>
      <c r="T81" s="111"/>
      <c r="U81" s="111"/>
      <c r="V81" s="110">
        <f>IF(dati_pdc!$A77&lt;&gt;"",s_somma_pdc!F77,"")</f>
        <v>0</v>
      </c>
      <c r="W81" s="110">
        <f t="shared" si="14"/>
        <v>-60197.43</v>
      </c>
      <c r="X81" s="111" t="str">
        <f t="shared" si="15"/>
        <v/>
      </c>
      <c r="Y81" s="86"/>
      <c r="Z81" s="86"/>
    </row>
    <row r="82" spans="2:26" ht="15.75" customHeight="1">
      <c r="B82" s="109" t="str">
        <f>IF(dati_pdc!A78&lt;&gt;"",IF(dati_pdc!D78=1,RIGHT(dati_pdc!A78,dati_pdc!E78),dati_pdc!A78),"")</f>
        <v>410101</v>
      </c>
      <c r="C82" s="109" t="str">
        <f>IF(dati_pdc!B78&lt;&gt;"",dati_pdc!B78,"")</f>
        <v>Capitale sociale</v>
      </c>
      <c r="D82" s="109">
        <f>IF(dati_pdc!C78&lt;&gt;"",dati_pdc!C78,"")</f>
        <v>3</v>
      </c>
      <c r="E82" s="109">
        <f>IF(dati_pdc!D78&lt;&gt;"",dati_pdc!D78,"")</f>
        <v>0</v>
      </c>
      <c r="F82" s="110">
        <f>IF(dati_pdc!$A78&lt;&gt;"",s_somma_pdc!B78,"")</f>
        <v>-50000</v>
      </c>
      <c r="G82" s="110">
        <f>IF(dati_pdc!$A78&lt;&gt;"",s_somma_pdc!C78,"")</f>
        <v>-50000</v>
      </c>
      <c r="H82" s="110">
        <f t="shared" si="8"/>
        <v>0</v>
      </c>
      <c r="I82" s="111">
        <f t="shared" si="9"/>
        <v>0</v>
      </c>
      <c r="J82" s="111"/>
      <c r="K82" s="111"/>
      <c r="L82" s="110">
        <f>IF(dati_pdc!$A78&lt;&gt;"",s_somma_pdc!D78,"")</f>
        <v>0</v>
      </c>
      <c r="M82" s="110">
        <f t="shared" si="10"/>
        <v>-50000</v>
      </c>
      <c r="N82" s="111" t="str">
        <f t="shared" si="11"/>
        <v/>
      </c>
      <c r="O82" s="111"/>
      <c r="P82" s="111"/>
      <c r="Q82" s="110">
        <f>IF(dati_pdc!$A78&lt;&gt;"",s_somma_pdc!E78,"")</f>
        <v>0</v>
      </c>
      <c r="R82" s="110">
        <f t="shared" si="12"/>
        <v>-50000</v>
      </c>
      <c r="S82" s="111" t="str">
        <f t="shared" si="13"/>
        <v/>
      </c>
      <c r="T82" s="111"/>
      <c r="U82" s="111"/>
      <c r="V82" s="110">
        <f>IF(dati_pdc!$A78&lt;&gt;"",s_somma_pdc!F78,"")</f>
        <v>0</v>
      </c>
      <c r="W82" s="110">
        <f t="shared" si="14"/>
        <v>-50000</v>
      </c>
      <c r="X82" s="111" t="str">
        <f t="shared" si="15"/>
        <v/>
      </c>
      <c r="Y82" s="86"/>
      <c r="Z82" s="86"/>
    </row>
    <row r="83" spans="2:26" ht="15.75" customHeight="1">
      <c r="B83" s="109" t="str">
        <f>IF(dati_pdc!A79&lt;&gt;"",IF(dati_pdc!D79=1,RIGHT(dati_pdc!A79,dati_pdc!E79),dati_pdc!A79),"")</f>
        <v>410107</v>
      </c>
      <c r="C83" s="109" t="str">
        <f>IF(dati_pdc!B79&lt;&gt;"",dati_pdc!B79,"")</f>
        <v>Riserva legale</v>
      </c>
      <c r="D83" s="109">
        <f>IF(dati_pdc!C79&lt;&gt;"",dati_pdc!C79,"")</f>
        <v>3</v>
      </c>
      <c r="E83" s="109">
        <f>IF(dati_pdc!D79&lt;&gt;"",dati_pdc!D79,"")</f>
        <v>0</v>
      </c>
      <c r="F83" s="110">
        <f>IF(dati_pdc!$A79&lt;&gt;"",s_somma_pdc!B79,"")</f>
        <v>-10197.450000000001</v>
      </c>
      <c r="G83" s="110">
        <f>IF(dati_pdc!$A79&lt;&gt;"",s_somma_pdc!C79,"")</f>
        <v>-10197.450000000001</v>
      </c>
      <c r="H83" s="110">
        <f t="shared" si="8"/>
        <v>0</v>
      </c>
      <c r="I83" s="111">
        <f t="shared" si="9"/>
        <v>0</v>
      </c>
      <c r="J83" s="111"/>
      <c r="K83" s="111"/>
      <c r="L83" s="110">
        <f>IF(dati_pdc!$A79&lt;&gt;"",s_somma_pdc!D79,"")</f>
        <v>0</v>
      </c>
      <c r="M83" s="110">
        <f t="shared" si="10"/>
        <v>-10197.450000000001</v>
      </c>
      <c r="N83" s="111" t="str">
        <f t="shared" si="11"/>
        <v/>
      </c>
      <c r="O83" s="111"/>
      <c r="P83" s="111"/>
      <c r="Q83" s="110">
        <f>IF(dati_pdc!$A79&lt;&gt;"",s_somma_pdc!E79,"")</f>
        <v>0</v>
      </c>
      <c r="R83" s="110">
        <f t="shared" si="12"/>
        <v>-10197.450000000001</v>
      </c>
      <c r="S83" s="111" t="str">
        <f t="shared" si="13"/>
        <v/>
      </c>
      <c r="T83" s="111"/>
      <c r="U83" s="111"/>
      <c r="V83" s="110">
        <f>IF(dati_pdc!$A79&lt;&gt;"",s_somma_pdc!F79,"")</f>
        <v>0</v>
      </c>
      <c r="W83" s="110">
        <f t="shared" si="14"/>
        <v>-10197.450000000001</v>
      </c>
      <c r="X83" s="111" t="str">
        <f t="shared" si="15"/>
        <v/>
      </c>
      <c r="Y83" s="86"/>
      <c r="Z83" s="86"/>
    </row>
    <row r="84" spans="2:26" ht="15.75" customHeight="1">
      <c r="B84" s="109" t="str">
        <f>IF(dati_pdc!A80&lt;&gt;"",IF(dati_pdc!D80=1,RIGHT(dati_pdc!A80,dati_pdc!E80),dati_pdc!A80),"")</f>
        <v>410151</v>
      </c>
      <c r="C84" s="109" t="str">
        <f>IF(dati_pdc!B80&lt;&gt;"",dati_pdc!B80,"")</f>
        <v>Altre riserve</v>
      </c>
      <c r="D84" s="109">
        <f>IF(dati_pdc!C80&lt;&gt;"",dati_pdc!C80,"")</f>
        <v>3</v>
      </c>
      <c r="E84" s="109">
        <f>IF(dati_pdc!D80&lt;&gt;"",dati_pdc!D80,"")</f>
        <v>0</v>
      </c>
      <c r="F84" s="110">
        <f>IF(dati_pdc!$A80&lt;&gt;"",s_somma_pdc!B80,"")</f>
        <v>0.02</v>
      </c>
      <c r="G84" s="110">
        <f>IF(dati_pdc!$A80&lt;&gt;"",s_somma_pdc!C80,"")</f>
        <v>0.02</v>
      </c>
      <c r="H84" s="110">
        <f t="shared" si="8"/>
        <v>0</v>
      </c>
      <c r="I84" s="111">
        <f t="shared" si="9"/>
        <v>0</v>
      </c>
      <c r="J84" s="111"/>
      <c r="K84" s="111"/>
      <c r="L84" s="110">
        <f>IF(dati_pdc!$A80&lt;&gt;"",s_somma_pdc!D80,"")</f>
        <v>0</v>
      </c>
      <c r="M84" s="110">
        <f t="shared" si="10"/>
        <v>0.02</v>
      </c>
      <c r="N84" s="111" t="str">
        <f t="shared" si="11"/>
        <v/>
      </c>
      <c r="O84" s="111"/>
      <c r="P84" s="111"/>
      <c r="Q84" s="110">
        <f>IF(dati_pdc!$A80&lt;&gt;"",s_somma_pdc!E80,"")</f>
        <v>0</v>
      </c>
      <c r="R84" s="110">
        <f t="shared" si="12"/>
        <v>0.02</v>
      </c>
      <c r="S84" s="111" t="str">
        <f t="shared" si="13"/>
        <v/>
      </c>
      <c r="T84" s="111"/>
      <c r="U84" s="111"/>
      <c r="V84" s="110">
        <f>IF(dati_pdc!$A80&lt;&gt;"",s_somma_pdc!F80,"")</f>
        <v>0</v>
      </c>
      <c r="W84" s="110">
        <f t="shared" si="14"/>
        <v>0.02</v>
      </c>
      <c r="X84" s="111" t="str">
        <f t="shared" si="15"/>
        <v/>
      </c>
      <c r="Y84" s="86"/>
      <c r="Z84" s="86"/>
    </row>
    <row r="85" spans="2:26" ht="15.75" customHeight="1">
      <c r="B85" s="109" t="str">
        <f>IF(dati_pdc!A81&lt;&gt;"",IF(dati_pdc!D81=1,RIGHT(dati_pdc!A81,dati_pdc!E81),dati_pdc!A81),"")</f>
        <v>43</v>
      </c>
      <c r="C85" s="109" t="str">
        <f>IF(dati_pdc!B81&lt;&gt;"",dati_pdc!B81,"")</f>
        <v>RISULTATI DELL'ESERCIZIO</v>
      </c>
      <c r="D85" s="109">
        <f>IF(dati_pdc!C81&lt;&gt;"",dati_pdc!C81,"")</f>
        <v>1</v>
      </c>
      <c r="E85" s="109">
        <f>IF(dati_pdc!D81&lt;&gt;"",dati_pdc!D81,"")</f>
        <v>0</v>
      </c>
      <c r="F85" s="110">
        <f>IF(dati_pdc!$A81&lt;&gt;"",s_somma_pdc!B81,"")</f>
        <v>-625019.97</v>
      </c>
      <c r="G85" s="110">
        <f>IF(dati_pdc!$A81&lt;&gt;"",s_somma_pdc!C81,"")</f>
        <v>-427245.67</v>
      </c>
      <c r="H85" s="110">
        <f t="shared" si="8"/>
        <v>-197774.3</v>
      </c>
      <c r="I85" s="111">
        <f t="shared" si="9"/>
        <v>0.46290533500316106</v>
      </c>
      <c r="J85" s="111"/>
      <c r="K85" s="111"/>
      <c r="L85" s="110">
        <f>IF(dati_pdc!$A81&lt;&gt;"",s_somma_pdc!D81,"")</f>
        <v>0</v>
      </c>
      <c r="M85" s="110">
        <f t="shared" si="10"/>
        <v>-625019.97</v>
      </c>
      <c r="N85" s="111" t="str">
        <f t="shared" si="11"/>
        <v/>
      </c>
      <c r="O85" s="111"/>
      <c r="P85" s="111"/>
      <c r="Q85" s="110">
        <f>IF(dati_pdc!$A81&lt;&gt;"",s_somma_pdc!E81,"")</f>
        <v>0</v>
      </c>
      <c r="R85" s="110">
        <f t="shared" si="12"/>
        <v>-625019.97</v>
      </c>
      <c r="S85" s="111" t="str">
        <f t="shared" si="13"/>
        <v/>
      </c>
      <c r="T85" s="111"/>
      <c r="U85" s="111"/>
      <c r="V85" s="110">
        <f>IF(dati_pdc!$A81&lt;&gt;"",s_somma_pdc!F81,"")</f>
        <v>0</v>
      </c>
      <c r="W85" s="110">
        <f t="shared" si="14"/>
        <v>-625019.97</v>
      </c>
      <c r="X85" s="111" t="str">
        <f t="shared" si="15"/>
        <v/>
      </c>
      <c r="Y85" s="86"/>
      <c r="Z85" s="86"/>
    </row>
    <row r="86" spans="2:26" ht="15.75" customHeight="1">
      <c r="B86" s="109" t="str">
        <f>IF(dati_pdc!A82&lt;&gt;"",IF(dati_pdc!D82=1,RIGHT(dati_pdc!A82,dati_pdc!E82),dati_pdc!A82),"")</f>
        <v>4301</v>
      </c>
      <c r="C86" s="109" t="str">
        <f>IF(dati_pdc!B82&lt;&gt;"",dati_pdc!B82,"")</f>
        <v>RISULTATI PORTATI A NUOVO</v>
      </c>
      <c r="D86" s="109">
        <f>IF(dati_pdc!C82&lt;&gt;"",dati_pdc!C82,"")</f>
        <v>2</v>
      </c>
      <c r="E86" s="109">
        <f>IF(dati_pdc!D82&lt;&gt;"",dati_pdc!D82,"")</f>
        <v>0</v>
      </c>
      <c r="F86" s="110">
        <f>IF(dati_pdc!$A82&lt;&gt;"",s_somma_pdc!B82,"")</f>
        <v>-625019.97</v>
      </c>
      <c r="G86" s="110">
        <f>IF(dati_pdc!$A82&lt;&gt;"",s_somma_pdc!C82,"")</f>
        <v>-427245.67</v>
      </c>
      <c r="H86" s="110">
        <f t="shared" si="8"/>
        <v>-197774.3</v>
      </c>
      <c r="I86" s="111">
        <f t="shared" si="9"/>
        <v>0.46290533500316106</v>
      </c>
      <c r="J86" s="111"/>
      <c r="K86" s="111"/>
      <c r="L86" s="110">
        <f>IF(dati_pdc!$A82&lt;&gt;"",s_somma_pdc!D82,"")</f>
        <v>0</v>
      </c>
      <c r="M86" s="110">
        <f t="shared" si="10"/>
        <v>-625019.97</v>
      </c>
      <c r="N86" s="111" t="str">
        <f t="shared" si="11"/>
        <v/>
      </c>
      <c r="O86" s="111"/>
      <c r="P86" s="111"/>
      <c r="Q86" s="110">
        <f>IF(dati_pdc!$A82&lt;&gt;"",s_somma_pdc!E82,"")</f>
        <v>0</v>
      </c>
      <c r="R86" s="110">
        <f t="shared" si="12"/>
        <v>-625019.97</v>
      </c>
      <c r="S86" s="111" t="str">
        <f t="shared" si="13"/>
        <v/>
      </c>
      <c r="T86" s="111"/>
      <c r="U86" s="111"/>
      <c r="V86" s="110">
        <f>IF(dati_pdc!$A82&lt;&gt;"",s_somma_pdc!F82,"")</f>
        <v>0</v>
      </c>
      <c r="W86" s="110">
        <f t="shared" si="14"/>
        <v>-625019.97</v>
      </c>
      <c r="X86" s="111" t="str">
        <f t="shared" si="15"/>
        <v/>
      </c>
      <c r="Y86" s="86"/>
      <c r="Z86" s="86"/>
    </row>
    <row r="87" spans="2:26" ht="15.75" customHeight="1">
      <c r="B87" s="109" t="str">
        <f>IF(dati_pdc!A83&lt;&gt;"",IF(dati_pdc!D83=1,RIGHT(dati_pdc!A83,dati_pdc!E83),dati_pdc!A83),"")</f>
        <v>430101</v>
      </c>
      <c r="C87" s="109" t="str">
        <f>IF(dati_pdc!B83&lt;&gt;"",dati_pdc!B83,"")</f>
        <v>Utile portato a nuovo</v>
      </c>
      <c r="D87" s="109">
        <f>IF(dati_pdc!C83&lt;&gt;"",dati_pdc!C83,"")</f>
        <v>3</v>
      </c>
      <c r="E87" s="109">
        <f>IF(dati_pdc!D83&lt;&gt;"",dati_pdc!D83,"")</f>
        <v>0</v>
      </c>
      <c r="F87" s="110">
        <f>IF(dati_pdc!$A83&lt;&gt;"",s_somma_pdc!B83,"")</f>
        <v>-625019.97</v>
      </c>
      <c r="G87" s="110">
        <f>IF(dati_pdc!$A83&lt;&gt;"",s_somma_pdc!C83,"")</f>
        <v>-427245.67</v>
      </c>
      <c r="H87" s="110">
        <f t="shared" si="8"/>
        <v>-197774.3</v>
      </c>
      <c r="I87" s="111">
        <f t="shared" si="9"/>
        <v>0.46290533500316106</v>
      </c>
      <c r="J87" s="111"/>
      <c r="K87" s="111"/>
      <c r="L87" s="110">
        <f>IF(dati_pdc!$A83&lt;&gt;"",s_somma_pdc!D83,"")</f>
        <v>0</v>
      </c>
      <c r="M87" s="110">
        <f t="shared" si="10"/>
        <v>-625019.97</v>
      </c>
      <c r="N87" s="111" t="str">
        <f t="shared" si="11"/>
        <v/>
      </c>
      <c r="O87" s="111"/>
      <c r="P87" s="111"/>
      <c r="Q87" s="110">
        <f>IF(dati_pdc!$A83&lt;&gt;"",s_somma_pdc!E83,"")</f>
        <v>0</v>
      </c>
      <c r="R87" s="110">
        <f t="shared" si="12"/>
        <v>-625019.97</v>
      </c>
      <c r="S87" s="111" t="str">
        <f t="shared" si="13"/>
        <v/>
      </c>
      <c r="T87" s="111"/>
      <c r="U87" s="111"/>
      <c r="V87" s="110">
        <f>IF(dati_pdc!$A83&lt;&gt;"",s_somma_pdc!F83,"")</f>
        <v>0</v>
      </c>
      <c r="W87" s="110">
        <f t="shared" si="14"/>
        <v>-625019.97</v>
      </c>
      <c r="X87" s="111" t="str">
        <f t="shared" si="15"/>
        <v/>
      </c>
      <c r="Y87" s="86"/>
      <c r="Z87" s="86"/>
    </row>
    <row r="88" spans="2:26" ht="15.75" customHeight="1">
      <c r="B88" s="109" t="str">
        <f>IF(dati_pdc!A84&lt;&gt;"",IF(dati_pdc!D84=1,RIGHT(dati_pdc!A84,dati_pdc!E84),dati_pdc!A84),"")</f>
        <v>4303</v>
      </c>
      <c r="C88" s="109" t="str">
        <f>IF(dati_pdc!B84&lt;&gt;"",dati_pdc!B84,"")</f>
        <v>RISULTATO D'ESERCIZIO</v>
      </c>
      <c r="D88" s="109">
        <f>IF(dati_pdc!C84&lt;&gt;"",dati_pdc!C84,"")</f>
        <v>2</v>
      </c>
      <c r="E88" s="109">
        <f>IF(dati_pdc!D84&lt;&gt;"",dati_pdc!D84,"")</f>
        <v>0</v>
      </c>
      <c r="F88" s="110">
        <f>IF(dati_pdc!$A84&lt;&gt;"",s_somma_pdc!B84,"")</f>
        <v>0</v>
      </c>
      <c r="G88" s="110">
        <f>IF(dati_pdc!$A84&lt;&gt;"",s_somma_pdc!C84,"")</f>
        <v>0</v>
      </c>
      <c r="H88" s="110">
        <f t="shared" si="8"/>
        <v>0</v>
      </c>
      <c r="I88" s="111" t="str">
        <f t="shared" si="9"/>
        <v/>
      </c>
      <c r="J88" s="111"/>
      <c r="K88" s="111"/>
      <c r="L88" s="110">
        <f>IF(dati_pdc!$A84&lt;&gt;"",s_somma_pdc!D84,"")</f>
        <v>0</v>
      </c>
      <c r="M88" s="110">
        <f t="shared" si="10"/>
        <v>0</v>
      </c>
      <c r="N88" s="111" t="str">
        <f t="shared" si="11"/>
        <v/>
      </c>
      <c r="O88" s="111"/>
      <c r="P88" s="111"/>
      <c r="Q88" s="110">
        <f>IF(dati_pdc!$A84&lt;&gt;"",s_somma_pdc!E84,"")</f>
        <v>0</v>
      </c>
      <c r="R88" s="110">
        <f t="shared" si="12"/>
        <v>0</v>
      </c>
      <c r="S88" s="111" t="str">
        <f t="shared" si="13"/>
        <v/>
      </c>
      <c r="T88" s="111"/>
      <c r="U88" s="111"/>
      <c r="V88" s="110">
        <f>IF(dati_pdc!$A84&lt;&gt;"",s_somma_pdc!F84,"")</f>
        <v>0</v>
      </c>
      <c r="W88" s="110">
        <f t="shared" si="14"/>
        <v>0</v>
      </c>
      <c r="X88" s="111" t="str">
        <f t="shared" si="15"/>
        <v/>
      </c>
      <c r="Y88" s="86"/>
      <c r="Z88" s="86"/>
    </row>
    <row r="89" spans="2:26" ht="15.75" customHeight="1">
      <c r="B89" s="109" t="str">
        <f>IF(dati_pdc!A85&lt;&gt;"",IF(dati_pdc!D85=1,RIGHT(dati_pdc!A85,dati_pdc!E85),dati_pdc!A85),"")</f>
        <v>430301</v>
      </c>
      <c r="C89" s="109" t="str">
        <f>IF(dati_pdc!B85&lt;&gt;"",dati_pdc!B85,"")</f>
        <v>Utile d'esercizio</v>
      </c>
      <c r="D89" s="109">
        <f>IF(dati_pdc!C85&lt;&gt;"",dati_pdc!C85,"")</f>
        <v>3</v>
      </c>
      <c r="E89" s="109">
        <f>IF(dati_pdc!D85&lt;&gt;"",dati_pdc!D85,"")</f>
        <v>0</v>
      </c>
      <c r="F89" s="110">
        <f>IF(dati_pdc!$A85&lt;&gt;"",s_somma_pdc!B85,"")</f>
        <v>0</v>
      </c>
      <c r="G89" s="110">
        <f>IF(dati_pdc!$A85&lt;&gt;"",s_somma_pdc!C85,"")</f>
        <v>0</v>
      </c>
      <c r="H89" s="110">
        <f t="shared" si="8"/>
        <v>0</v>
      </c>
      <c r="I89" s="111" t="str">
        <f t="shared" si="9"/>
        <v/>
      </c>
      <c r="J89" s="111"/>
      <c r="K89" s="111"/>
      <c r="L89" s="110">
        <f>IF(dati_pdc!$A85&lt;&gt;"",s_somma_pdc!D85,"")</f>
        <v>0</v>
      </c>
      <c r="M89" s="110">
        <f t="shared" si="10"/>
        <v>0</v>
      </c>
      <c r="N89" s="111" t="str">
        <f t="shared" si="11"/>
        <v/>
      </c>
      <c r="O89" s="111"/>
      <c r="P89" s="111"/>
      <c r="Q89" s="110">
        <f>IF(dati_pdc!$A85&lt;&gt;"",s_somma_pdc!E85,"")</f>
        <v>0</v>
      </c>
      <c r="R89" s="110">
        <f t="shared" si="12"/>
        <v>0</v>
      </c>
      <c r="S89" s="111" t="str">
        <f t="shared" si="13"/>
        <v/>
      </c>
      <c r="T89" s="111"/>
      <c r="U89" s="111"/>
      <c r="V89" s="110">
        <f>IF(dati_pdc!$A85&lt;&gt;"",s_somma_pdc!F85,"")</f>
        <v>0</v>
      </c>
      <c r="W89" s="110">
        <f t="shared" si="14"/>
        <v>0</v>
      </c>
      <c r="X89" s="111" t="str">
        <f t="shared" si="15"/>
        <v/>
      </c>
      <c r="Y89" s="86"/>
      <c r="Z89" s="86"/>
    </row>
    <row r="90" spans="2:26" ht="15.75" customHeight="1">
      <c r="B90" s="109" t="str">
        <f>IF(dati_pdc!A86&lt;&gt;"",IF(dati_pdc!D86=1,RIGHT(dati_pdc!A86,dati_pdc!E86),dati_pdc!A86),"")</f>
        <v>51</v>
      </c>
      <c r="C90" s="109" t="str">
        <f>IF(dati_pdc!B86&lt;&gt;"",dati_pdc!B86,"")</f>
        <v>FONDI RISCHI E ONERI</v>
      </c>
      <c r="D90" s="109">
        <f>IF(dati_pdc!C86&lt;&gt;"",dati_pdc!C86,"")</f>
        <v>1</v>
      </c>
      <c r="E90" s="109">
        <f>IF(dati_pdc!D86&lt;&gt;"",dati_pdc!D86,"")</f>
        <v>0</v>
      </c>
      <c r="F90" s="110">
        <f>IF(dati_pdc!$A86&lt;&gt;"",s_somma_pdc!B86,"")</f>
        <v>-1130</v>
      </c>
      <c r="G90" s="110">
        <f>IF(dati_pdc!$A86&lt;&gt;"",s_somma_pdc!C86,"")</f>
        <v>-1405</v>
      </c>
      <c r="H90" s="110">
        <f t="shared" si="8"/>
        <v>275</v>
      </c>
      <c r="I90" s="111">
        <f t="shared" si="9"/>
        <v>-0.19572953736654805</v>
      </c>
      <c r="J90" s="111"/>
      <c r="K90" s="111"/>
      <c r="L90" s="110">
        <f>IF(dati_pdc!$A86&lt;&gt;"",s_somma_pdc!D86,"")</f>
        <v>0</v>
      </c>
      <c r="M90" s="110">
        <f t="shared" si="10"/>
        <v>-1130</v>
      </c>
      <c r="N90" s="111" t="str">
        <f t="shared" si="11"/>
        <v/>
      </c>
      <c r="O90" s="111"/>
      <c r="P90" s="111"/>
      <c r="Q90" s="110">
        <f>IF(dati_pdc!$A86&lt;&gt;"",s_somma_pdc!E86,"")</f>
        <v>0</v>
      </c>
      <c r="R90" s="110">
        <f t="shared" si="12"/>
        <v>-1130</v>
      </c>
      <c r="S90" s="111" t="str">
        <f t="shared" si="13"/>
        <v/>
      </c>
      <c r="T90" s="111"/>
      <c r="U90" s="111"/>
      <c r="V90" s="110">
        <f>IF(dati_pdc!$A86&lt;&gt;"",s_somma_pdc!F86,"")</f>
        <v>0</v>
      </c>
      <c r="W90" s="110">
        <f t="shared" si="14"/>
        <v>-1130</v>
      </c>
      <c r="X90" s="111" t="str">
        <f t="shared" si="15"/>
        <v/>
      </c>
      <c r="Y90" s="86"/>
      <c r="Z90" s="86"/>
    </row>
    <row r="91" spans="2:26" ht="15.75" customHeight="1">
      <c r="B91" s="109" t="str">
        <f>IF(dati_pdc!A87&lt;&gt;"",IF(dati_pdc!D87=1,RIGHT(dati_pdc!A87,dati_pdc!E87),dati_pdc!A87),"")</f>
        <v>5103</v>
      </c>
      <c r="C91" s="109" t="str">
        <f>IF(dati_pdc!B87&lt;&gt;"",dati_pdc!B87,"")</f>
        <v>FONDI IMPOSTE</v>
      </c>
      <c r="D91" s="109">
        <f>IF(dati_pdc!C87&lt;&gt;"",dati_pdc!C87,"")</f>
        <v>2</v>
      </c>
      <c r="E91" s="109">
        <f>IF(dati_pdc!D87&lt;&gt;"",dati_pdc!D87,"")</f>
        <v>0</v>
      </c>
      <c r="F91" s="110">
        <f>IF(dati_pdc!$A87&lt;&gt;"",s_somma_pdc!B87,"")</f>
        <v>-1130</v>
      </c>
      <c r="G91" s="110">
        <f>IF(dati_pdc!$A87&lt;&gt;"",s_somma_pdc!C87,"")</f>
        <v>-1405</v>
      </c>
      <c r="H91" s="110">
        <f t="shared" si="8"/>
        <v>275</v>
      </c>
      <c r="I91" s="111">
        <f t="shared" si="9"/>
        <v>-0.19572953736654805</v>
      </c>
      <c r="J91" s="111"/>
      <c r="K91" s="111"/>
      <c r="L91" s="110">
        <f>IF(dati_pdc!$A87&lt;&gt;"",s_somma_pdc!D87,"")</f>
        <v>0</v>
      </c>
      <c r="M91" s="110">
        <f t="shared" si="10"/>
        <v>-1130</v>
      </c>
      <c r="N91" s="111" t="str">
        <f t="shared" si="11"/>
        <v/>
      </c>
      <c r="O91" s="111"/>
      <c r="P91" s="111"/>
      <c r="Q91" s="110">
        <f>IF(dati_pdc!$A87&lt;&gt;"",s_somma_pdc!E87,"")</f>
        <v>0</v>
      </c>
      <c r="R91" s="110">
        <f t="shared" si="12"/>
        <v>-1130</v>
      </c>
      <c r="S91" s="111" t="str">
        <f t="shared" si="13"/>
        <v/>
      </c>
      <c r="T91" s="111"/>
      <c r="U91" s="111"/>
      <c r="V91" s="110">
        <f>IF(dati_pdc!$A87&lt;&gt;"",s_somma_pdc!F87,"")</f>
        <v>0</v>
      </c>
      <c r="W91" s="110">
        <f t="shared" si="14"/>
        <v>-1130</v>
      </c>
      <c r="X91" s="111" t="str">
        <f t="shared" si="15"/>
        <v/>
      </c>
      <c r="Y91" s="86"/>
      <c r="Z91" s="86"/>
    </row>
    <row r="92" spans="2:26" ht="15.75" customHeight="1">
      <c r="B92" s="109" t="str">
        <f>IF(dati_pdc!A88&lt;&gt;"",IF(dati_pdc!D88=1,RIGHT(dati_pdc!A88,dati_pdc!E88),dati_pdc!A88),"")</f>
        <v>510307</v>
      </c>
      <c r="C92" s="109" t="str">
        <f>IF(dati_pdc!B88&lt;&gt;"",dati_pdc!B88,"")</f>
        <v>Fondo imposte differite IRES</v>
      </c>
      <c r="D92" s="109">
        <f>IF(dati_pdc!C88&lt;&gt;"",dati_pdc!C88,"")</f>
        <v>3</v>
      </c>
      <c r="E92" s="109">
        <f>IF(dati_pdc!D88&lt;&gt;"",dati_pdc!D88,"")</f>
        <v>0</v>
      </c>
      <c r="F92" s="110">
        <f>IF(dati_pdc!$A88&lt;&gt;"",s_somma_pdc!B88,"")</f>
        <v>-1130</v>
      </c>
      <c r="G92" s="110">
        <f>IF(dati_pdc!$A88&lt;&gt;"",s_somma_pdc!C88,"")</f>
        <v>-1405</v>
      </c>
      <c r="H92" s="110">
        <f t="shared" si="8"/>
        <v>275</v>
      </c>
      <c r="I92" s="111">
        <f t="shared" si="9"/>
        <v>-0.19572953736654805</v>
      </c>
      <c r="J92" s="111"/>
      <c r="K92" s="111"/>
      <c r="L92" s="110">
        <f>IF(dati_pdc!$A88&lt;&gt;"",s_somma_pdc!D88,"")</f>
        <v>0</v>
      </c>
      <c r="M92" s="110">
        <f t="shared" si="10"/>
        <v>-1130</v>
      </c>
      <c r="N92" s="111" t="str">
        <f t="shared" si="11"/>
        <v/>
      </c>
      <c r="O92" s="111"/>
      <c r="P92" s="111"/>
      <c r="Q92" s="110">
        <f>IF(dati_pdc!$A88&lt;&gt;"",s_somma_pdc!E88,"")</f>
        <v>0</v>
      </c>
      <c r="R92" s="110">
        <f t="shared" si="12"/>
        <v>-1130</v>
      </c>
      <c r="S92" s="111" t="str">
        <f t="shared" si="13"/>
        <v/>
      </c>
      <c r="T92" s="111"/>
      <c r="U92" s="111"/>
      <c r="V92" s="110">
        <f>IF(dati_pdc!$A88&lt;&gt;"",s_somma_pdc!F88,"")</f>
        <v>0</v>
      </c>
      <c r="W92" s="110">
        <f t="shared" si="14"/>
        <v>-1130</v>
      </c>
      <c r="X92" s="111" t="str">
        <f t="shared" si="15"/>
        <v/>
      </c>
      <c r="Y92" s="86"/>
      <c r="Z92" s="86"/>
    </row>
    <row r="93" spans="2:26" ht="15.75" customHeight="1">
      <c r="B93" s="109" t="str">
        <f>IF(dati_pdc!A89&lt;&gt;"",IF(dati_pdc!D89=1,RIGHT(dati_pdc!A89,dati_pdc!E89),dati_pdc!A89),"")</f>
        <v>53</v>
      </c>
      <c r="C93" s="109" t="str">
        <f>IF(dati_pdc!B89&lt;&gt;"",dati_pdc!B89,"")</f>
        <v>FONDO T.F.R.</v>
      </c>
      <c r="D93" s="109">
        <f>IF(dati_pdc!C89&lt;&gt;"",dati_pdc!C89,"")</f>
        <v>1</v>
      </c>
      <c r="E93" s="109">
        <f>IF(dati_pdc!D89&lt;&gt;"",dati_pdc!D89,"")</f>
        <v>0</v>
      </c>
      <c r="F93" s="110">
        <f>IF(dati_pdc!$A89&lt;&gt;"",s_somma_pdc!B89,"")</f>
        <v>-172805.13</v>
      </c>
      <c r="G93" s="110">
        <f>IF(dati_pdc!$A89&lt;&gt;"",s_somma_pdc!C89,"")</f>
        <v>-157395.81</v>
      </c>
      <c r="H93" s="110">
        <f t="shared" si="8"/>
        <v>-15409.320000000007</v>
      </c>
      <c r="I93" s="111">
        <f t="shared" si="9"/>
        <v>9.7901716697541108E-2</v>
      </c>
      <c r="J93" s="111"/>
      <c r="K93" s="111"/>
      <c r="L93" s="110">
        <f>IF(dati_pdc!$A89&lt;&gt;"",s_somma_pdc!D89,"")</f>
        <v>0</v>
      </c>
      <c r="M93" s="110">
        <f t="shared" si="10"/>
        <v>-172805.13</v>
      </c>
      <c r="N93" s="111" t="str">
        <f t="shared" si="11"/>
        <v/>
      </c>
      <c r="O93" s="111"/>
      <c r="P93" s="111"/>
      <c r="Q93" s="110">
        <f>IF(dati_pdc!$A89&lt;&gt;"",s_somma_pdc!E89,"")</f>
        <v>0</v>
      </c>
      <c r="R93" s="110">
        <f t="shared" si="12"/>
        <v>-172805.13</v>
      </c>
      <c r="S93" s="111" t="str">
        <f t="shared" si="13"/>
        <v/>
      </c>
      <c r="T93" s="111"/>
      <c r="U93" s="111"/>
      <c r="V93" s="110">
        <f>IF(dati_pdc!$A89&lt;&gt;"",s_somma_pdc!F89,"")</f>
        <v>0</v>
      </c>
      <c r="W93" s="110">
        <f t="shared" si="14"/>
        <v>-172805.13</v>
      </c>
      <c r="X93" s="111" t="str">
        <f t="shared" si="15"/>
        <v/>
      </c>
      <c r="Y93" s="86"/>
      <c r="Z93" s="86"/>
    </row>
    <row r="94" spans="2:26" ht="15.75" customHeight="1">
      <c r="B94" s="109" t="str">
        <f>IF(dati_pdc!A90&lt;&gt;"",IF(dati_pdc!D90=1,RIGHT(dati_pdc!A90,dati_pdc!E90),dati_pdc!A90),"")</f>
        <v>5301</v>
      </c>
      <c r="C94" s="109" t="str">
        <f>IF(dati_pdc!B90&lt;&gt;"",dati_pdc!B90,"")</f>
        <v>FONDO T.F.R.</v>
      </c>
      <c r="D94" s="109">
        <f>IF(dati_pdc!C90&lt;&gt;"",dati_pdc!C90,"")</f>
        <v>2</v>
      </c>
      <c r="E94" s="109">
        <f>IF(dati_pdc!D90&lt;&gt;"",dati_pdc!D90,"")</f>
        <v>0</v>
      </c>
      <c r="F94" s="110">
        <f>IF(dati_pdc!$A90&lt;&gt;"",s_somma_pdc!B90,"")</f>
        <v>-172805.13</v>
      </c>
      <c r="G94" s="110">
        <f>IF(dati_pdc!$A90&lt;&gt;"",s_somma_pdc!C90,"")</f>
        <v>-157395.81</v>
      </c>
      <c r="H94" s="110">
        <f t="shared" si="8"/>
        <v>-15409.320000000007</v>
      </c>
      <c r="I94" s="111">
        <f t="shared" si="9"/>
        <v>9.7901716697541108E-2</v>
      </c>
      <c r="J94" s="111"/>
      <c r="K94" s="111"/>
      <c r="L94" s="110">
        <f>IF(dati_pdc!$A90&lt;&gt;"",s_somma_pdc!D90,"")</f>
        <v>0</v>
      </c>
      <c r="M94" s="110">
        <f t="shared" si="10"/>
        <v>-172805.13</v>
      </c>
      <c r="N94" s="111" t="str">
        <f t="shared" si="11"/>
        <v/>
      </c>
      <c r="O94" s="111"/>
      <c r="P94" s="111"/>
      <c r="Q94" s="110">
        <f>IF(dati_pdc!$A90&lt;&gt;"",s_somma_pdc!E90,"")</f>
        <v>0</v>
      </c>
      <c r="R94" s="110">
        <f t="shared" si="12"/>
        <v>-172805.13</v>
      </c>
      <c r="S94" s="111" t="str">
        <f t="shared" si="13"/>
        <v/>
      </c>
      <c r="T94" s="111"/>
      <c r="U94" s="111"/>
      <c r="V94" s="110">
        <f>IF(dati_pdc!$A90&lt;&gt;"",s_somma_pdc!F90,"")</f>
        <v>0</v>
      </c>
      <c r="W94" s="110">
        <f t="shared" si="14"/>
        <v>-172805.13</v>
      </c>
      <c r="X94" s="111" t="str">
        <f t="shared" si="15"/>
        <v/>
      </c>
      <c r="Y94" s="86"/>
      <c r="Z94" s="86"/>
    </row>
    <row r="95" spans="2:26" ht="15.75" customHeight="1">
      <c r="B95" s="109" t="str">
        <f>IF(dati_pdc!A91&lt;&gt;"",IF(dati_pdc!D91=1,RIGHT(dati_pdc!A91,dati_pdc!E91),dati_pdc!A91),"")</f>
        <v>530101</v>
      </c>
      <c r="C95" s="109" t="str">
        <f>IF(dati_pdc!B91&lt;&gt;"",dati_pdc!B91,"")</f>
        <v>Fondo T.F.R.</v>
      </c>
      <c r="D95" s="109">
        <f>IF(dati_pdc!C91&lt;&gt;"",dati_pdc!C91,"")</f>
        <v>3</v>
      </c>
      <c r="E95" s="109">
        <f>IF(dati_pdc!D91&lt;&gt;"",dati_pdc!D91,"")</f>
        <v>0</v>
      </c>
      <c r="F95" s="110">
        <f>IF(dati_pdc!$A91&lt;&gt;"",s_somma_pdc!B91,"")</f>
        <v>-172805.13</v>
      </c>
      <c r="G95" s="110">
        <f>IF(dati_pdc!$A91&lt;&gt;"",s_somma_pdc!C91,"")</f>
        <v>-157395.81</v>
      </c>
      <c r="H95" s="110">
        <f t="shared" si="8"/>
        <v>-15409.320000000007</v>
      </c>
      <c r="I95" s="111">
        <f t="shared" si="9"/>
        <v>9.7901716697541108E-2</v>
      </c>
      <c r="J95" s="111"/>
      <c r="K95" s="111"/>
      <c r="L95" s="110">
        <f>IF(dati_pdc!$A91&lt;&gt;"",s_somma_pdc!D91,"")</f>
        <v>0</v>
      </c>
      <c r="M95" s="110">
        <f t="shared" si="10"/>
        <v>-172805.13</v>
      </c>
      <c r="N95" s="111" t="str">
        <f t="shared" si="11"/>
        <v/>
      </c>
      <c r="O95" s="111"/>
      <c r="P95" s="111"/>
      <c r="Q95" s="110">
        <f>IF(dati_pdc!$A91&lt;&gt;"",s_somma_pdc!E91,"")</f>
        <v>0</v>
      </c>
      <c r="R95" s="110">
        <f t="shared" si="12"/>
        <v>-172805.13</v>
      </c>
      <c r="S95" s="111" t="str">
        <f t="shared" si="13"/>
        <v/>
      </c>
      <c r="T95" s="111"/>
      <c r="U95" s="111"/>
      <c r="V95" s="110">
        <f>IF(dati_pdc!$A91&lt;&gt;"",s_somma_pdc!F91,"")</f>
        <v>0</v>
      </c>
      <c r="W95" s="110">
        <f t="shared" si="14"/>
        <v>-172805.13</v>
      </c>
      <c r="X95" s="111" t="str">
        <f t="shared" si="15"/>
        <v/>
      </c>
      <c r="Y95" s="86"/>
      <c r="Z95" s="86"/>
    </row>
    <row r="96" spans="2:26" ht="15.75" customHeight="1">
      <c r="B96" s="109" t="str">
        <f>IF(dati_pdc!A92&lt;&gt;"",IF(dati_pdc!D92=1,RIGHT(dati_pdc!A92,dati_pdc!E92),dati_pdc!A92),"")</f>
        <v>55</v>
      </c>
      <c r="C96" s="109" t="str">
        <f>IF(dati_pdc!B92&lt;&gt;"",dati_pdc!B92,"")</f>
        <v>FINANZIAMENTI DI TERZI</v>
      </c>
      <c r="D96" s="109">
        <f>IF(dati_pdc!C92&lt;&gt;"",dati_pdc!C92,"")</f>
        <v>1</v>
      </c>
      <c r="E96" s="109">
        <f>IF(dati_pdc!D92&lt;&gt;"",dati_pdc!D92,"")</f>
        <v>0</v>
      </c>
      <c r="F96" s="110">
        <f>IF(dati_pdc!$A92&lt;&gt;"",s_somma_pdc!B92,"")</f>
        <v>-187970.65</v>
      </c>
      <c r="G96" s="110">
        <f>IF(dati_pdc!$A92&lt;&gt;"",s_somma_pdc!C92,"")</f>
        <v>-340818.39</v>
      </c>
      <c r="H96" s="110">
        <f t="shared" si="8"/>
        <v>152847.74000000002</v>
      </c>
      <c r="I96" s="111">
        <f t="shared" si="9"/>
        <v>-0.44847268951654873</v>
      </c>
      <c r="J96" s="111"/>
      <c r="K96" s="111"/>
      <c r="L96" s="110">
        <f>IF(dati_pdc!$A92&lt;&gt;"",s_somma_pdc!D92,"")</f>
        <v>0</v>
      </c>
      <c r="M96" s="110">
        <f t="shared" si="10"/>
        <v>-187970.65</v>
      </c>
      <c r="N96" s="111" t="str">
        <f t="shared" si="11"/>
        <v/>
      </c>
      <c r="O96" s="111"/>
      <c r="P96" s="111"/>
      <c r="Q96" s="110">
        <f>IF(dati_pdc!$A92&lt;&gt;"",s_somma_pdc!E92,"")</f>
        <v>0</v>
      </c>
      <c r="R96" s="110">
        <f t="shared" si="12"/>
        <v>-187970.65</v>
      </c>
      <c r="S96" s="111" t="str">
        <f t="shared" si="13"/>
        <v/>
      </c>
      <c r="T96" s="111"/>
      <c r="U96" s="111"/>
      <c r="V96" s="110">
        <f>IF(dati_pdc!$A92&lt;&gt;"",s_somma_pdc!F92,"")</f>
        <v>0</v>
      </c>
      <c r="W96" s="110">
        <f t="shared" si="14"/>
        <v>-187970.65</v>
      </c>
      <c r="X96" s="111" t="str">
        <f t="shared" si="15"/>
        <v/>
      </c>
      <c r="Y96" s="86"/>
      <c r="Z96" s="86"/>
    </row>
    <row r="97" spans="2:26" ht="15.75" customHeight="1">
      <c r="B97" s="109" t="str">
        <f>IF(dati_pdc!A93&lt;&gt;"",IF(dati_pdc!D93=1,RIGHT(dati_pdc!A93,dati_pdc!E93),dati_pdc!A93),"")</f>
        <v>5503</v>
      </c>
      <c r="C97" s="109" t="str">
        <f>IF(dati_pdc!B93&lt;&gt;"",dati_pdc!B93,"")</f>
        <v>MUTUI E FINANZIAMENTI</v>
      </c>
      <c r="D97" s="109">
        <f>IF(dati_pdc!C93&lt;&gt;"",dati_pdc!C93,"")</f>
        <v>2</v>
      </c>
      <c r="E97" s="109">
        <f>IF(dati_pdc!D93&lt;&gt;"",dati_pdc!D93,"")</f>
        <v>0</v>
      </c>
      <c r="F97" s="110">
        <f>IF(dati_pdc!$A93&lt;&gt;"",s_somma_pdc!B93,"")</f>
        <v>-187970.65</v>
      </c>
      <c r="G97" s="110">
        <f>IF(dati_pdc!$A93&lt;&gt;"",s_somma_pdc!C93,"")</f>
        <v>-340818.39</v>
      </c>
      <c r="H97" s="110">
        <f t="shared" si="8"/>
        <v>152847.74000000002</v>
      </c>
      <c r="I97" s="111">
        <f t="shared" si="9"/>
        <v>-0.44847268951654873</v>
      </c>
      <c r="J97" s="111"/>
      <c r="K97" s="111"/>
      <c r="L97" s="110">
        <f>IF(dati_pdc!$A93&lt;&gt;"",s_somma_pdc!D93,"")</f>
        <v>0</v>
      </c>
      <c r="M97" s="110">
        <f t="shared" si="10"/>
        <v>-187970.65</v>
      </c>
      <c r="N97" s="111" t="str">
        <f t="shared" si="11"/>
        <v/>
      </c>
      <c r="O97" s="111"/>
      <c r="P97" s="111"/>
      <c r="Q97" s="110">
        <f>IF(dati_pdc!$A93&lt;&gt;"",s_somma_pdc!E93,"")</f>
        <v>0</v>
      </c>
      <c r="R97" s="110">
        <f t="shared" si="12"/>
        <v>-187970.65</v>
      </c>
      <c r="S97" s="111" t="str">
        <f t="shared" si="13"/>
        <v/>
      </c>
      <c r="T97" s="111"/>
      <c r="U97" s="111"/>
      <c r="V97" s="110">
        <f>IF(dati_pdc!$A93&lt;&gt;"",s_somma_pdc!F93,"")</f>
        <v>0</v>
      </c>
      <c r="W97" s="110">
        <f t="shared" si="14"/>
        <v>-187970.65</v>
      </c>
      <c r="X97" s="111" t="str">
        <f t="shared" si="15"/>
        <v/>
      </c>
      <c r="Y97" s="86"/>
      <c r="Z97" s="86"/>
    </row>
    <row r="98" spans="2:26" ht="15.75" customHeight="1">
      <c r="B98" s="109" t="str">
        <f>IF(dati_pdc!A94&lt;&gt;"",IF(dati_pdc!D94=1,RIGHT(dati_pdc!A94,dati_pdc!E94),dati_pdc!A94),"")</f>
        <v>550303</v>
      </c>
      <c r="C98" s="109" t="str">
        <f>IF(dati_pdc!B94&lt;&gt;"",dati_pdc!B94,"")</f>
        <v>Mutui ipotecari bancari</v>
      </c>
      <c r="D98" s="109">
        <f>IF(dati_pdc!C94&lt;&gt;"",dati_pdc!C94,"")</f>
        <v>3</v>
      </c>
      <c r="E98" s="109">
        <f>IF(dati_pdc!D94&lt;&gt;"",dati_pdc!D94,"")</f>
        <v>0</v>
      </c>
      <c r="F98" s="110">
        <f>IF(dati_pdc!$A94&lt;&gt;"",s_somma_pdc!B94,"")</f>
        <v>-180990.37</v>
      </c>
      <c r="G98" s="110">
        <f>IF(dati_pdc!$A94&lt;&gt;"",s_somma_pdc!C94,"")</f>
        <v>-270243.64</v>
      </c>
      <c r="H98" s="110">
        <f t="shared" si="8"/>
        <v>89253.270000000019</v>
      </c>
      <c r="I98" s="111">
        <f t="shared" si="9"/>
        <v>-0.33026964112827972</v>
      </c>
      <c r="J98" s="111"/>
      <c r="K98" s="111"/>
      <c r="L98" s="110">
        <f>IF(dati_pdc!$A94&lt;&gt;"",s_somma_pdc!D94,"")</f>
        <v>0</v>
      </c>
      <c r="M98" s="110">
        <f t="shared" si="10"/>
        <v>-180990.37</v>
      </c>
      <c r="N98" s="111" t="str">
        <f t="shared" si="11"/>
        <v/>
      </c>
      <c r="O98" s="111"/>
      <c r="P98" s="111"/>
      <c r="Q98" s="110">
        <f>IF(dati_pdc!$A94&lt;&gt;"",s_somma_pdc!E94,"")</f>
        <v>0</v>
      </c>
      <c r="R98" s="110">
        <f t="shared" si="12"/>
        <v>-180990.37</v>
      </c>
      <c r="S98" s="111" t="str">
        <f t="shared" si="13"/>
        <v/>
      </c>
      <c r="T98" s="111"/>
      <c r="U98" s="111"/>
      <c r="V98" s="110">
        <f>IF(dati_pdc!$A94&lt;&gt;"",s_somma_pdc!F94,"")</f>
        <v>0</v>
      </c>
      <c r="W98" s="110">
        <f t="shared" si="14"/>
        <v>-180990.37</v>
      </c>
      <c r="X98" s="111" t="str">
        <f t="shared" si="15"/>
        <v/>
      </c>
      <c r="Y98" s="86"/>
      <c r="Z98" s="86"/>
    </row>
    <row r="99" spans="2:26" ht="15.75" customHeight="1">
      <c r="B99" s="109" t="str">
        <f>IF(dati_pdc!A95&lt;&gt;"",IF(dati_pdc!D95=1,RIGHT(dati_pdc!A95,dati_pdc!E95),dati_pdc!A95),"")</f>
        <v>550305</v>
      </c>
      <c r="C99" s="109" t="str">
        <f>IF(dati_pdc!B95&lt;&gt;"",dati_pdc!B95,"")</f>
        <v>Finanz.a medio/lungo termine bancari</v>
      </c>
      <c r="D99" s="109">
        <f>IF(dati_pdc!C95&lt;&gt;"",dati_pdc!C95,"")</f>
        <v>3</v>
      </c>
      <c r="E99" s="109">
        <f>IF(dati_pdc!D95&lt;&gt;"",dati_pdc!D95,"")</f>
        <v>0</v>
      </c>
      <c r="F99" s="110">
        <f>IF(dati_pdc!$A95&lt;&gt;"",s_somma_pdc!B95,"")</f>
        <v>-6980.28</v>
      </c>
      <c r="G99" s="110">
        <f>IF(dati_pdc!$A95&lt;&gt;"",s_somma_pdc!C95,"")</f>
        <v>-20574.75</v>
      </c>
      <c r="H99" s="110">
        <f t="shared" si="8"/>
        <v>13594.470000000001</v>
      </c>
      <c r="I99" s="111">
        <f t="shared" si="9"/>
        <v>-0.66073561039623818</v>
      </c>
      <c r="J99" s="111"/>
      <c r="K99" s="111"/>
      <c r="L99" s="110">
        <f>IF(dati_pdc!$A95&lt;&gt;"",s_somma_pdc!D95,"")</f>
        <v>0</v>
      </c>
      <c r="M99" s="110">
        <f t="shared" si="10"/>
        <v>-6980.28</v>
      </c>
      <c r="N99" s="111" t="str">
        <f t="shared" si="11"/>
        <v/>
      </c>
      <c r="O99" s="111"/>
      <c r="P99" s="111"/>
      <c r="Q99" s="110">
        <f>IF(dati_pdc!$A95&lt;&gt;"",s_somma_pdc!E95,"")</f>
        <v>0</v>
      </c>
      <c r="R99" s="110">
        <f t="shared" si="12"/>
        <v>-6980.28</v>
      </c>
      <c r="S99" s="111" t="str">
        <f t="shared" si="13"/>
        <v/>
      </c>
      <c r="T99" s="111"/>
      <c r="U99" s="111"/>
      <c r="V99" s="110">
        <f>IF(dati_pdc!$A95&lt;&gt;"",s_somma_pdc!F95,"")</f>
        <v>0</v>
      </c>
      <c r="W99" s="110">
        <f t="shared" si="14"/>
        <v>-6980.28</v>
      </c>
      <c r="X99" s="111" t="str">
        <f t="shared" si="15"/>
        <v/>
      </c>
      <c r="Y99" s="86"/>
      <c r="Z99" s="86"/>
    </row>
    <row r="100" spans="2:26" ht="15.75" customHeight="1">
      <c r="B100" s="109" t="str">
        <f>IF(dati_pdc!A96&lt;&gt;"",IF(dati_pdc!D96=1,RIGHT(dati_pdc!A96,dati_pdc!E96),dati_pdc!A96),"")</f>
        <v>550306</v>
      </c>
      <c r="C100" s="109" t="str">
        <f>IF(dati_pdc!B96&lt;&gt;"",dati_pdc!B96,"")</f>
        <v>Finanz. a breve termine bancari</v>
      </c>
      <c r="D100" s="109">
        <f>IF(dati_pdc!C96&lt;&gt;"",dati_pdc!C96,"")</f>
        <v>3</v>
      </c>
      <c r="E100" s="109">
        <f>IF(dati_pdc!D96&lt;&gt;"",dati_pdc!D96,"")</f>
        <v>0</v>
      </c>
      <c r="F100" s="110">
        <f>IF(dati_pdc!$A96&lt;&gt;"",s_somma_pdc!B96,"")</f>
        <v>0</v>
      </c>
      <c r="G100" s="110">
        <f>IF(dati_pdc!$A96&lt;&gt;"",s_somma_pdc!C96,"")</f>
        <v>-50000</v>
      </c>
      <c r="H100" s="110">
        <f t="shared" si="8"/>
        <v>50000</v>
      </c>
      <c r="I100" s="111">
        <f t="shared" si="9"/>
        <v>-1</v>
      </c>
      <c r="J100" s="111"/>
      <c r="K100" s="111"/>
      <c r="L100" s="110">
        <f>IF(dati_pdc!$A96&lt;&gt;"",s_somma_pdc!D96,"")</f>
        <v>0</v>
      </c>
      <c r="M100" s="110">
        <f t="shared" si="10"/>
        <v>0</v>
      </c>
      <c r="N100" s="111" t="str">
        <f t="shared" si="11"/>
        <v/>
      </c>
      <c r="O100" s="111"/>
      <c r="P100" s="111"/>
      <c r="Q100" s="110">
        <f>IF(dati_pdc!$A96&lt;&gt;"",s_somma_pdc!E96,"")</f>
        <v>0</v>
      </c>
      <c r="R100" s="110">
        <f t="shared" si="12"/>
        <v>0</v>
      </c>
      <c r="S100" s="111" t="str">
        <f t="shared" si="13"/>
        <v/>
      </c>
      <c r="T100" s="111"/>
      <c r="U100" s="111"/>
      <c r="V100" s="110">
        <f>IF(dati_pdc!$A96&lt;&gt;"",s_somma_pdc!F96,"")</f>
        <v>0</v>
      </c>
      <c r="W100" s="110">
        <f t="shared" si="14"/>
        <v>0</v>
      </c>
      <c r="X100" s="111" t="str">
        <f t="shared" si="15"/>
        <v/>
      </c>
      <c r="Y100" s="86"/>
      <c r="Z100" s="86"/>
    </row>
    <row r="101" spans="2:26" ht="15.75" customHeight="1">
      <c r="B101" s="109" t="str">
        <f>IF(dati_pdc!A97&lt;&gt;"",IF(dati_pdc!D97=1,RIGHT(dati_pdc!A97,dati_pdc!E97),dati_pdc!A97),"")</f>
        <v>57</v>
      </c>
      <c r="C101" s="109" t="str">
        <f>IF(dati_pdc!B97&lt;&gt;"",dati_pdc!B97,"")</f>
        <v>DEBITI COMMERCIALI</v>
      </c>
      <c r="D101" s="109">
        <f>IF(dati_pdc!C97&lt;&gt;"",dati_pdc!C97,"")</f>
        <v>1</v>
      </c>
      <c r="E101" s="109">
        <f>IF(dati_pdc!D97&lt;&gt;"",dati_pdc!D97,"")</f>
        <v>0</v>
      </c>
      <c r="F101" s="110">
        <f>IF(dati_pdc!$A97&lt;&gt;"",s_somma_pdc!B97,"")</f>
        <v>-93951.08</v>
      </c>
      <c r="G101" s="110">
        <f>IF(dati_pdc!$A97&lt;&gt;"",s_somma_pdc!C97,"")</f>
        <v>-129219.03</v>
      </c>
      <c r="H101" s="110">
        <f t="shared" si="8"/>
        <v>35267.949999999997</v>
      </c>
      <c r="I101" s="111">
        <f t="shared" si="9"/>
        <v>-0.27293154885932819</v>
      </c>
      <c r="J101" s="111"/>
      <c r="K101" s="111"/>
      <c r="L101" s="110">
        <f>IF(dati_pdc!$A97&lt;&gt;"",s_somma_pdc!D97,"")</f>
        <v>0</v>
      </c>
      <c r="M101" s="110">
        <f t="shared" si="10"/>
        <v>-93951.08</v>
      </c>
      <c r="N101" s="111" t="str">
        <f t="shared" si="11"/>
        <v/>
      </c>
      <c r="O101" s="111"/>
      <c r="P101" s="111"/>
      <c r="Q101" s="110">
        <f>IF(dati_pdc!$A97&lt;&gt;"",s_somma_pdc!E97,"")</f>
        <v>0</v>
      </c>
      <c r="R101" s="110">
        <f t="shared" si="12"/>
        <v>-93951.08</v>
      </c>
      <c r="S101" s="111" t="str">
        <f t="shared" si="13"/>
        <v/>
      </c>
      <c r="T101" s="111"/>
      <c r="U101" s="111"/>
      <c r="V101" s="110">
        <f>IF(dati_pdc!$A97&lt;&gt;"",s_somma_pdc!F97,"")</f>
        <v>0</v>
      </c>
      <c r="W101" s="110">
        <f t="shared" si="14"/>
        <v>-93951.08</v>
      </c>
      <c r="X101" s="111" t="str">
        <f t="shared" si="15"/>
        <v/>
      </c>
      <c r="Y101" s="86"/>
      <c r="Z101" s="86"/>
    </row>
    <row r="102" spans="2:26" ht="15.75" customHeight="1">
      <c r="B102" s="109" t="str">
        <f>IF(dati_pdc!A98&lt;&gt;"",IF(dati_pdc!D98=1,RIGHT(dati_pdc!A98,dati_pdc!E98),dati_pdc!A98),"")</f>
        <v>5701</v>
      </c>
      <c r="C102" s="109" t="str">
        <f>IF(dati_pdc!B98&lt;&gt;"",dati_pdc!B98,"")</f>
        <v>FATTURE DA RICEVERE</v>
      </c>
      <c r="D102" s="109">
        <f>IF(dati_pdc!C98&lt;&gt;"",dati_pdc!C98,"")</f>
        <v>2</v>
      </c>
      <c r="E102" s="109">
        <f>IF(dati_pdc!D98&lt;&gt;"",dati_pdc!D98,"")</f>
        <v>0</v>
      </c>
      <c r="F102" s="110">
        <f>IF(dati_pdc!$A98&lt;&gt;"",s_somma_pdc!B98,"")</f>
        <v>-20867.27</v>
      </c>
      <c r="G102" s="110">
        <f>IF(dati_pdc!$A98&lt;&gt;"",s_somma_pdc!C98,"")</f>
        <v>-42422.7</v>
      </c>
      <c r="H102" s="110">
        <f t="shared" si="8"/>
        <v>21555.429999999997</v>
      </c>
      <c r="I102" s="111">
        <f t="shared" si="9"/>
        <v>-0.50811075202662725</v>
      </c>
      <c r="J102" s="111"/>
      <c r="K102" s="111"/>
      <c r="L102" s="110">
        <f>IF(dati_pdc!$A98&lt;&gt;"",s_somma_pdc!D98,"")</f>
        <v>0</v>
      </c>
      <c r="M102" s="110">
        <f t="shared" si="10"/>
        <v>-20867.27</v>
      </c>
      <c r="N102" s="111" t="str">
        <f t="shared" si="11"/>
        <v/>
      </c>
      <c r="O102" s="111"/>
      <c r="P102" s="111"/>
      <c r="Q102" s="110">
        <f>IF(dati_pdc!$A98&lt;&gt;"",s_somma_pdc!E98,"")</f>
        <v>0</v>
      </c>
      <c r="R102" s="110">
        <f t="shared" si="12"/>
        <v>-20867.27</v>
      </c>
      <c r="S102" s="111" t="str">
        <f t="shared" si="13"/>
        <v/>
      </c>
      <c r="T102" s="111"/>
      <c r="U102" s="111"/>
      <c r="V102" s="110">
        <f>IF(dati_pdc!$A98&lt;&gt;"",s_somma_pdc!F98,"")</f>
        <v>0</v>
      </c>
      <c r="W102" s="110">
        <f t="shared" si="14"/>
        <v>-20867.27</v>
      </c>
      <c r="X102" s="111" t="str">
        <f t="shared" si="15"/>
        <v/>
      </c>
      <c r="Y102" s="86"/>
      <c r="Z102" s="86"/>
    </row>
    <row r="103" spans="2:26" ht="15.75" customHeight="1">
      <c r="B103" s="109" t="str">
        <f>IF(dati_pdc!A99&lt;&gt;"",IF(dati_pdc!D99=1,RIGHT(dati_pdc!A99,dati_pdc!E99),dati_pdc!A99),"")</f>
        <v>570101</v>
      </c>
      <c r="C103" s="109" t="str">
        <f>IF(dati_pdc!B99&lt;&gt;"",dati_pdc!B99,"")</f>
        <v>Fatture da ricevere da fornitori terzi</v>
      </c>
      <c r="D103" s="109">
        <f>IF(dati_pdc!C99&lt;&gt;"",dati_pdc!C99,"")</f>
        <v>3</v>
      </c>
      <c r="E103" s="109">
        <f>IF(dati_pdc!D99&lt;&gt;"",dati_pdc!D99,"")</f>
        <v>0</v>
      </c>
      <c r="F103" s="110">
        <f>IF(dati_pdc!$A99&lt;&gt;"",s_somma_pdc!B99,"")</f>
        <v>-9867.27</v>
      </c>
      <c r="G103" s="110">
        <f>IF(dati_pdc!$A99&lt;&gt;"",s_somma_pdc!C99,"")</f>
        <v>-31422.7</v>
      </c>
      <c r="H103" s="110">
        <f t="shared" si="8"/>
        <v>21555.43</v>
      </c>
      <c r="I103" s="111">
        <f t="shared" si="9"/>
        <v>-0.68598274495826261</v>
      </c>
      <c r="J103" s="111"/>
      <c r="K103" s="111"/>
      <c r="L103" s="110">
        <f>IF(dati_pdc!$A99&lt;&gt;"",s_somma_pdc!D99,"")</f>
        <v>0</v>
      </c>
      <c r="M103" s="110">
        <f t="shared" si="10"/>
        <v>-9867.27</v>
      </c>
      <c r="N103" s="111" t="str">
        <f t="shared" si="11"/>
        <v/>
      </c>
      <c r="O103" s="111"/>
      <c r="P103" s="111"/>
      <c r="Q103" s="110">
        <f>IF(dati_pdc!$A99&lt;&gt;"",s_somma_pdc!E99,"")</f>
        <v>0</v>
      </c>
      <c r="R103" s="110">
        <f t="shared" si="12"/>
        <v>-9867.27</v>
      </c>
      <c r="S103" s="111" t="str">
        <f t="shared" si="13"/>
        <v/>
      </c>
      <c r="T103" s="111"/>
      <c r="U103" s="111"/>
      <c r="V103" s="110">
        <f>IF(dati_pdc!$A99&lt;&gt;"",s_somma_pdc!F99,"")</f>
        <v>0</v>
      </c>
      <c r="W103" s="110">
        <f t="shared" si="14"/>
        <v>-9867.27</v>
      </c>
      <c r="X103" s="111" t="str">
        <f t="shared" si="15"/>
        <v/>
      </c>
      <c r="Y103" s="86"/>
      <c r="Z103" s="86"/>
    </row>
    <row r="104" spans="2:26" ht="15.75" customHeight="1">
      <c r="B104" s="109" t="str">
        <f>IF(dati_pdc!A100&lt;&gt;"",IF(dati_pdc!D100=1,RIGHT(dati_pdc!A100,dati_pdc!E100),dati_pdc!A100),"")</f>
        <v>570102</v>
      </c>
      <c r="C104" s="109" t="str">
        <f>IF(dati_pdc!B100&lt;&gt;"",dati_pdc!B100,"")</f>
        <v>Fatture da ricevere fornitori senza fina</v>
      </c>
      <c r="D104" s="109">
        <f>IF(dati_pdc!C100&lt;&gt;"",dati_pdc!C100,"")</f>
        <v>3</v>
      </c>
      <c r="E104" s="109">
        <f>IF(dati_pdc!D100&lt;&gt;"",dati_pdc!D100,"")</f>
        <v>0</v>
      </c>
      <c r="F104" s="110">
        <f>IF(dati_pdc!$A100&lt;&gt;"",s_somma_pdc!B100,"")</f>
        <v>-11000</v>
      </c>
      <c r="G104" s="110">
        <f>IF(dati_pdc!$A100&lt;&gt;"",s_somma_pdc!C100,"")</f>
        <v>-11000</v>
      </c>
      <c r="H104" s="110">
        <f t="shared" si="8"/>
        <v>0</v>
      </c>
      <c r="I104" s="111">
        <f t="shared" si="9"/>
        <v>0</v>
      </c>
      <c r="J104" s="111"/>
      <c r="K104" s="111"/>
      <c r="L104" s="110">
        <f>IF(dati_pdc!$A100&lt;&gt;"",s_somma_pdc!D100,"")</f>
        <v>0</v>
      </c>
      <c r="M104" s="110">
        <f t="shared" si="10"/>
        <v>-11000</v>
      </c>
      <c r="N104" s="111" t="str">
        <f t="shared" si="11"/>
        <v/>
      </c>
      <c r="O104" s="111"/>
      <c r="P104" s="111"/>
      <c r="Q104" s="110">
        <f>IF(dati_pdc!$A100&lt;&gt;"",s_somma_pdc!E100,"")</f>
        <v>0</v>
      </c>
      <c r="R104" s="110">
        <f t="shared" si="12"/>
        <v>-11000</v>
      </c>
      <c r="S104" s="111" t="str">
        <f t="shared" si="13"/>
        <v/>
      </c>
      <c r="T104" s="111"/>
      <c r="U104" s="111"/>
      <c r="V104" s="110">
        <f>IF(dati_pdc!$A100&lt;&gt;"",s_somma_pdc!F100,"")</f>
        <v>0</v>
      </c>
      <c r="W104" s="110">
        <f t="shared" si="14"/>
        <v>-11000</v>
      </c>
      <c r="X104" s="111" t="str">
        <f t="shared" si="15"/>
        <v/>
      </c>
      <c r="Y104" s="86"/>
      <c r="Z104" s="86"/>
    </row>
    <row r="105" spans="2:26" ht="15.75" customHeight="1">
      <c r="B105" s="109" t="str">
        <f>IF(dati_pdc!A101&lt;&gt;"",IF(dati_pdc!D101=1,RIGHT(dati_pdc!A101,dati_pdc!E101),dati_pdc!A101),"")</f>
        <v>570108</v>
      </c>
      <c r="C105" s="109" t="str">
        <f>IF(dati_pdc!B101&lt;&gt;"",dati_pdc!B101,"")</f>
        <v>Note di accredito da emettere</v>
      </c>
      <c r="D105" s="109">
        <f>IF(dati_pdc!C101&lt;&gt;"",dati_pdc!C101,"")</f>
        <v>3</v>
      </c>
      <c r="E105" s="109">
        <f>IF(dati_pdc!D101&lt;&gt;"",dati_pdc!D101,"")</f>
        <v>0</v>
      </c>
      <c r="F105" s="110">
        <f>IF(dati_pdc!$A101&lt;&gt;"",s_somma_pdc!B101,"")</f>
        <v>0</v>
      </c>
      <c r="G105" s="110">
        <f>IF(dati_pdc!$A101&lt;&gt;"",s_somma_pdc!C101,"")</f>
        <v>0</v>
      </c>
      <c r="H105" s="110">
        <f t="shared" si="8"/>
        <v>0</v>
      </c>
      <c r="I105" s="111" t="str">
        <f t="shared" si="9"/>
        <v/>
      </c>
      <c r="J105" s="111"/>
      <c r="K105" s="111"/>
      <c r="L105" s="110">
        <f>IF(dati_pdc!$A101&lt;&gt;"",s_somma_pdc!D101,"")</f>
        <v>0</v>
      </c>
      <c r="M105" s="110">
        <f t="shared" si="10"/>
        <v>0</v>
      </c>
      <c r="N105" s="111" t="str">
        <f t="shared" si="11"/>
        <v/>
      </c>
      <c r="O105" s="111"/>
      <c r="P105" s="111"/>
      <c r="Q105" s="110">
        <f>IF(dati_pdc!$A101&lt;&gt;"",s_somma_pdc!E101,"")</f>
        <v>0</v>
      </c>
      <c r="R105" s="110">
        <f t="shared" si="12"/>
        <v>0</v>
      </c>
      <c r="S105" s="111" t="str">
        <f t="shared" si="13"/>
        <v/>
      </c>
      <c r="T105" s="111"/>
      <c r="U105" s="111"/>
      <c r="V105" s="110">
        <f>IF(dati_pdc!$A101&lt;&gt;"",s_somma_pdc!F101,"")</f>
        <v>0</v>
      </c>
      <c r="W105" s="110">
        <f t="shared" si="14"/>
        <v>0</v>
      </c>
      <c r="X105" s="111" t="str">
        <f t="shared" si="15"/>
        <v/>
      </c>
      <c r="Y105" s="86"/>
      <c r="Z105" s="86"/>
    </row>
    <row r="106" spans="2:26" ht="15.75" customHeight="1">
      <c r="B106" s="109" t="str">
        <f>IF(dati_pdc!A102&lt;&gt;"",IF(dati_pdc!D102=1,RIGHT(dati_pdc!A102,dati_pdc!E102),dati_pdc!A102),"")</f>
        <v>5703</v>
      </c>
      <c r="C106" s="109" t="str">
        <f>IF(dati_pdc!B102&lt;&gt;"",dati_pdc!B102,"")</f>
        <v>FORNITORI</v>
      </c>
      <c r="D106" s="109">
        <f>IF(dati_pdc!C102&lt;&gt;"",dati_pdc!C102,"")</f>
        <v>2</v>
      </c>
      <c r="E106" s="109">
        <f>IF(dati_pdc!D102&lt;&gt;"",dati_pdc!D102,"")</f>
        <v>0</v>
      </c>
      <c r="F106" s="110">
        <f>IF(dati_pdc!$A102&lt;&gt;"",s_somma_pdc!B102,"")</f>
        <v>-73083.81</v>
      </c>
      <c r="G106" s="110">
        <f>IF(dati_pdc!$A102&lt;&gt;"",s_somma_pdc!C102,"")</f>
        <v>-86796.33</v>
      </c>
      <c r="H106" s="110">
        <f t="shared" si="8"/>
        <v>13712.520000000004</v>
      </c>
      <c r="I106" s="111">
        <f t="shared" si="9"/>
        <v>-0.15798502079523413</v>
      </c>
      <c r="J106" s="111"/>
      <c r="K106" s="111"/>
      <c r="L106" s="110">
        <f>IF(dati_pdc!$A102&lt;&gt;"",s_somma_pdc!D102,"")</f>
        <v>0</v>
      </c>
      <c r="M106" s="110">
        <f t="shared" si="10"/>
        <v>-73083.81</v>
      </c>
      <c r="N106" s="111" t="str">
        <f t="shared" si="11"/>
        <v/>
      </c>
      <c r="O106" s="111"/>
      <c r="P106" s="111"/>
      <c r="Q106" s="110">
        <f>IF(dati_pdc!$A102&lt;&gt;"",s_somma_pdc!E102,"")</f>
        <v>0</v>
      </c>
      <c r="R106" s="110">
        <f t="shared" si="12"/>
        <v>-73083.81</v>
      </c>
      <c r="S106" s="111" t="str">
        <f t="shared" si="13"/>
        <v/>
      </c>
      <c r="T106" s="111"/>
      <c r="U106" s="111"/>
      <c r="V106" s="110">
        <f>IF(dati_pdc!$A102&lt;&gt;"",s_somma_pdc!F102,"")</f>
        <v>0</v>
      </c>
      <c r="W106" s="110">
        <f t="shared" si="14"/>
        <v>-73083.81</v>
      </c>
      <c r="X106" s="111" t="str">
        <f t="shared" si="15"/>
        <v/>
      </c>
      <c r="Y106" s="86"/>
      <c r="Z106" s="86"/>
    </row>
    <row r="107" spans="2:26" ht="15.75" customHeight="1">
      <c r="B107" s="109" t="str">
        <f>IF(dati_pdc!A103&lt;&gt;"",IF(dati_pdc!D103=1,RIGHT(dati_pdc!A103,dati_pdc!E103),dati_pdc!A103),"")</f>
        <v>570301</v>
      </c>
      <c r="C107" s="109" t="str">
        <f>IF(dati_pdc!B103&lt;&gt;"",dati_pdc!B103,"")</f>
        <v>Fornitori terzi Italia</v>
      </c>
      <c r="D107" s="109">
        <f>IF(dati_pdc!C103&lt;&gt;"",dati_pdc!C103,"")</f>
        <v>3</v>
      </c>
      <c r="E107" s="109">
        <f>IF(dati_pdc!D103&lt;&gt;"",dati_pdc!D103,"")</f>
        <v>0</v>
      </c>
      <c r="F107" s="110">
        <f>IF(dati_pdc!$A103&lt;&gt;"",s_somma_pdc!B103,"")</f>
        <v>-73083.81</v>
      </c>
      <c r="G107" s="110">
        <f>IF(dati_pdc!$A103&lt;&gt;"",s_somma_pdc!C103,"")</f>
        <v>-86796.33</v>
      </c>
      <c r="H107" s="110">
        <f t="shared" si="8"/>
        <v>13712.520000000004</v>
      </c>
      <c r="I107" s="111">
        <f t="shared" si="9"/>
        <v>-0.15798502079523413</v>
      </c>
      <c r="J107" s="111"/>
      <c r="K107" s="111"/>
      <c r="L107" s="110">
        <f>IF(dati_pdc!$A103&lt;&gt;"",s_somma_pdc!D103,"")</f>
        <v>0</v>
      </c>
      <c r="M107" s="110">
        <f t="shared" si="10"/>
        <v>-73083.81</v>
      </c>
      <c r="N107" s="111" t="str">
        <f t="shared" si="11"/>
        <v/>
      </c>
      <c r="O107" s="111"/>
      <c r="P107" s="111"/>
      <c r="Q107" s="110">
        <f>IF(dati_pdc!$A103&lt;&gt;"",s_somma_pdc!E103,"")</f>
        <v>0</v>
      </c>
      <c r="R107" s="110">
        <f t="shared" si="12"/>
        <v>-73083.81</v>
      </c>
      <c r="S107" s="111" t="str">
        <f t="shared" si="13"/>
        <v/>
      </c>
      <c r="T107" s="111"/>
      <c r="U107" s="111"/>
      <c r="V107" s="110">
        <f>IF(dati_pdc!$A103&lt;&gt;"",s_somma_pdc!F103,"")</f>
        <v>0</v>
      </c>
      <c r="W107" s="110">
        <f t="shared" si="14"/>
        <v>-73083.81</v>
      </c>
      <c r="X107" s="111" t="str">
        <f t="shared" si="15"/>
        <v/>
      </c>
      <c r="Y107" s="86"/>
      <c r="Z107" s="86"/>
    </row>
    <row r="108" spans="2:26" ht="15.75" customHeight="1">
      <c r="B108" s="109" t="str">
        <f>IF(dati_pdc!A104&lt;&gt;"",IF(dati_pdc!D104=1,RIGHT(dati_pdc!A104,dati_pdc!E104),dati_pdc!A104),"")</f>
        <v>59</v>
      </c>
      <c r="C108" s="109" t="str">
        <f>IF(dati_pdc!B104&lt;&gt;"",dati_pdc!B104,"")</f>
        <v>CONTI ERARIALI</v>
      </c>
      <c r="D108" s="109">
        <f>IF(dati_pdc!C104&lt;&gt;"",dati_pdc!C104,"")</f>
        <v>1</v>
      </c>
      <c r="E108" s="109">
        <f>IF(dati_pdc!D104&lt;&gt;"",dati_pdc!D104,"")</f>
        <v>0</v>
      </c>
      <c r="F108" s="110">
        <f>IF(dati_pdc!$A104&lt;&gt;"",s_somma_pdc!B104,"")</f>
        <v>-67439.39</v>
      </c>
      <c r="G108" s="110">
        <f>IF(dati_pdc!$A104&lt;&gt;"",s_somma_pdc!C104,"")</f>
        <v>-92367.75</v>
      </c>
      <c r="H108" s="110">
        <f t="shared" si="8"/>
        <v>24928.36</v>
      </c>
      <c r="I108" s="111">
        <f t="shared" si="9"/>
        <v>-0.26988164159027367</v>
      </c>
      <c r="J108" s="111"/>
      <c r="K108" s="111"/>
      <c r="L108" s="110">
        <f>IF(dati_pdc!$A104&lt;&gt;"",s_somma_pdc!D104,"")</f>
        <v>0</v>
      </c>
      <c r="M108" s="110">
        <f t="shared" si="10"/>
        <v>-67439.39</v>
      </c>
      <c r="N108" s="111" t="str">
        <f t="shared" si="11"/>
        <v/>
      </c>
      <c r="O108" s="111"/>
      <c r="P108" s="111"/>
      <c r="Q108" s="110">
        <f>IF(dati_pdc!$A104&lt;&gt;"",s_somma_pdc!E104,"")</f>
        <v>0</v>
      </c>
      <c r="R108" s="110">
        <f t="shared" si="12"/>
        <v>-67439.39</v>
      </c>
      <c r="S108" s="111" t="str">
        <f t="shared" si="13"/>
        <v/>
      </c>
      <c r="T108" s="111"/>
      <c r="U108" s="111"/>
      <c r="V108" s="110">
        <f>IF(dati_pdc!$A104&lt;&gt;"",s_somma_pdc!F104,"")</f>
        <v>0</v>
      </c>
      <c r="W108" s="110">
        <f t="shared" si="14"/>
        <v>-67439.39</v>
      </c>
      <c r="X108" s="111" t="str">
        <f t="shared" si="15"/>
        <v/>
      </c>
      <c r="Y108" s="86"/>
      <c r="Z108" s="86"/>
    </row>
    <row r="109" spans="2:26" ht="15.75" customHeight="1">
      <c r="B109" s="109" t="str">
        <f>IF(dati_pdc!A105&lt;&gt;"",IF(dati_pdc!D105=1,RIGHT(dati_pdc!A105,dati_pdc!E105),dati_pdc!A105),"")</f>
        <v>5901</v>
      </c>
      <c r="C109" s="109" t="str">
        <f>IF(dati_pdc!B105&lt;&gt;"",dati_pdc!B105,"")</f>
        <v>ERARIO C/IVA</v>
      </c>
      <c r="D109" s="109">
        <f>IF(dati_pdc!C105&lt;&gt;"",dati_pdc!C105,"")</f>
        <v>2</v>
      </c>
      <c r="E109" s="109">
        <f>IF(dati_pdc!D105&lt;&gt;"",dati_pdc!D105,"")</f>
        <v>0</v>
      </c>
      <c r="F109" s="110">
        <f>IF(dati_pdc!$A105&lt;&gt;"",s_somma_pdc!B105,"")</f>
        <v>-44159.509999999995</v>
      </c>
      <c r="G109" s="110">
        <f>IF(dati_pdc!$A105&lt;&gt;"",s_somma_pdc!C105,"")</f>
        <v>-44293.850000000006</v>
      </c>
      <c r="H109" s="110">
        <f t="shared" si="8"/>
        <v>134.34000000001106</v>
      </c>
      <c r="I109" s="111">
        <f t="shared" si="9"/>
        <v>-3.0329266929835868E-3</v>
      </c>
      <c r="J109" s="111"/>
      <c r="K109" s="111"/>
      <c r="L109" s="110">
        <f>IF(dati_pdc!$A105&lt;&gt;"",s_somma_pdc!D105,"")</f>
        <v>0</v>
      </c>
      <c r="M109" s="110">
        <f t="shared" si="10"/>
        <v>-44159.509999999995</v>
      </c>
      <c r="N109" s="111" t="str">
        <f t="shared" si="11"/>
        <v/>
      </c>
      <c r="O109" s="111"/>
      <c r="P109" s="111"/>
      <c r="Q109" s="110">
        <f>IF(dati_pdc!$A105&lt;&gt;"",s_somma_pdc!E105,"")</f>
        <v>0</v>
      </c>
      <c r="R109" s="110">
        <f t="shared" si="12"/>
        <v>-44159.509999999995</v>
      </c>
      <c r="S109" s="111" t="str">
        <f t="shared" si="13"/>
        <v/>
      </c>
      <c r="T109" s="111"/>
      <c r="U109" s="111"/>
      <c r="V109" s="110">
        <f>IF(dati_pdc!$A105&lt;&gt;"",s_somma_pdc!F105,"")</f>
        <v>0</v>
      </c>
      <c r="W109" s="110">
        <f t="shared" si="14"/>
        <v>-44159.509999999995</v>
      </c>
      <c r="X109" s="111" t="str">
        <f t="shared" si="15"/>
        <v/>
      </c>
      <c r="Y109" s="86"/>
      <c r="Z109" s="86"/>
    </row>
    <row r="110" spans="2:26" ht="15.75" customHeight="1">
      <c r="B110" s="109" t="str">
        <f>IF(dati_pdc!A106&lt;&gt;"",IF(dati_pdc!D106=1,RIGHT(dati_pdc!A106,dati_pdc!E106),dati_pdc!A106),"")</f>
        <v>590101</v>
      </c>
      <c r="C110" s="109" t="str">
        <f>IF(dati_pdc!B106&lt;&gt;"",dati_pdc!B106,"")</f>
        <v>Iva su acquisti</v>
      </c>
      <c r="D110" s="109">
        <f>IF(dati_pdc!C106&lt;&gt;"",dati_pdc!C106,"")</f>
        <v>3</v>
      </c>
      <c r="E110" s="109">
        <f>IF(dati_pdc!D106&lt;&gt;"",dati_pdc!D106,"")</f>
        <v>0</v>
      </c>
      <c r="F110" s="110">
        <f>IF(dati_pdc!$A106&lt;&gt;"",s_somma_pdc!B106,"")</f>
        <v>0</v>
      </c>
      <c r="G110" s="110">
        <f>IF(dati_pdc!$A106&lt;&gt;"",s_somma_pdc!C106,"")</f>
        <v>0</v>
      </c>
      <c r="H110" s="110">
        <f t="shared" si="8"/>
        <v>0</v>
      </c>
      <c r="I110" s="111" t="str">
        <f t="shared" si="9"/>
        <v/>
      </c>
      <c r="J110" s="111"/>
      <c r="K110" s="111"/>
      <c r="L110" s="110">
        <f>IF(dati_pdc!$A106&lt;&gt;"",s_somma_pdc!D106,"")</f>
        <v>0</v>
      </c>
      <c r="M110" s="110">
        <f t="shared" si="10"/>
        <v>0</v>
      </c>
      <c r="N110" s="111" t="str">
        <f t="shared" si="11"/>
        <v/>
      </c>
      <c r="O110" s="111"/>
      <c r="P110" s="111"/>
      <c r="Q110" s="110">
        <f>IF(dati_pdc!$A106&lt;&gt;"",s_somma_pdc!E106,"")</f>
        <v>0</v>
      </c>
      <c r="R110" s="110">
        <f t="shared" si="12"/>
        <v>0</v>
      </c>
      <c r="S110" s="111" t="str">
        <f t="shared" si="13"/>
        <v/>
      </c>
      <c r="T110" s="111"/>
      <c r="U110" s="111"/>
      <c r="V110" s="110">
        <f>IF(dati_pdc!$A106&lt;&gt;"",s_somma_pdc!F106,"")</f>
        <v>0</v>
      </c>
      <c r="W110" s="110">
        <f t="shared" si="14"/>
        <v>0</v>
      </c>
      <c r="X110" s="111" t="str">
        <f t="shared" si="15"/>
        <v/>
      </c>
      <c r="Y110" s="86"/>
      <c r="Z110" s="86"/>
    </row>
    <row r="111" spans="2:26" ht="15.75" customHeight="1">
      <c r="B111" s="109" t="str">
        <f>IF(dati_pdc!A107&lt;&gt;"",IF(dati_pdc!D107=1,RIGHT(dati_pdc!A107,dati_pdc!E107),dati_pdc!A107),"")</f>
        <v>590103</v>
      </c>
      <c r="C111" s="109" t="str">
        <f>IF(dati_pdc!B107&lt;&gt;"",dati_pdc!B107,"")</f>
        <v>Iva su vendite</v>
      </c>
      <c r="D111" s="109">
        <f>IF(dati_pdc!C107&lt;&gt;"",dati_pdc!C107,"")</f>
        <v>3</v>
      </c>
      <c r="E111" s="109">
        <f>IF(dati_pdc!D107&lt;&gt;"",dati_pdc!D107,"")</f>
        <v>0</v>
      </c>
      <c r="F111" s="110">
        <f>IF(dati_pdc!$A107&lt;&gt;"",s_somma_pdc!B107,"")</f>
        <v>0</v>
      </c>
      <c r="G111" s="110">
        <f>IF(dati_pdc!$A107&lt;&gt;"",s_somma_pdc!C107,"")</f>
        <v>0</v>
      </c>
      <c r="H111" s="110">
        <f t="shared" si="8"/>
        <v>0</v>
      </c>
      <c r="I111" s="111" t="str">
        <f t="shared" si="9"/>
        <v/>
      </c>
      <c r="J111" s="111"/>
      <c r="K111" s="111"/>
      <c r="L111" s="110">
        <f>IF(dati_pdc!$A107&lt;&gt;"",s_somma_pdc!D107,"")</f>
        <v>0</v>
      </c>
      <c r="M111" s="110">
        <f t="shared" si="10"/>
        <v>0</v>
      </c>
      <c r="N111" s="111" t="str">
        <f t="shared" si="11"/>
        <v/>
      </c>
      <c r="O111" s="111"/>
      <c r="P111" s="111"/>
      <c r="Q111" s="110">
        <f>IF(dati_pdc!$A107&lt;&gt;"",s_somma_pdc!E107,"")</f>
        <v>0</v>
      </c>
      <c r="R111" s="110">
        <f t="shared" si="12"/>
        <v>0</v>
      </c>
      <c r="S111" s="111" t="str">
        <f t="shared" si="13"/>
        <v/>
      </c>
      <c r="T111" s="111"/>
      <c r="U111" s="111"/>
      <c r="V111" s="110">
        <f>IF(dati_pdc!$A107&lt;&gt;"",s_somma_pdc!F107,"")</f>
        <v>0</v>
      </c>
      <c r="W111" s="110">
        <f t="shared" si="14"/>
        <v>0</v>
      </c>
      <c r="X111" s="111" t="str">
        <f t="shared" si="15"/>
        <v/>
      </c>
      <c r="Y111" s="86"/>
      <c r="Z111" s="86"/>
    </row>
    <row r="112" spans="2:26" ht="15.75" customHeight="1">
      <c r="B112" s="109" t="str">
        <f>IF(dati_pdc!A108&lt;&gt;"",IF(dati_pdc!D108=1,RIGHT(dati_pdc!A108,dati_pdc!E108),dati_pdc!A108),"")</f>
        <v>590109</v>
      </c>
      <c r="C112" s="109" t="str">
        <f>IF(dati_pdc!B108&lt;&gt;"",dati_pdc!B108,"")</f>
        <v>Erario c/liquidazione Iva</v>
      </c>
      <c r="D112" s="109">
        <f>IF(dati_pdc!C108&lt;&gt;"",dati_pdc!C108,"")</f>
        <v>3</v>
      </c>
      <c r="E112" s="109">
        <f>IF(dati_pdc!D108&lt;&gt;"",dati_pdc!D108,"")</f>
        <v>0</v>
      </c>
      <c r="F112" s="110">
        <f>IF(dati_pdc!$A108&lt;&gt;"",s_somma_pdc!B108,"")</f>
        <v>-12052</v>
      </c>
      <c r="G112" s="110">
        <f>IF(dati_pdc!$A108&lt;&gt;"",s_somma_pdc!C108,"")</f>
        <v>-20691.689999999999</v>
      </c>
      <c r="H112" s="110">
        <f t="shared" si="8"/>
        <v>8639.6899999999987</v>
      </c>
      <c r="I112" s="111">
        <f t="shared" si="9"/>
        <v>-0.41754395121906424</v>
      </c>
      <c r="J112" s="111"/>
      <c r="K112" s="111"/>
      <c r="L112" s="110">
        <f>IF(dati_pdc!$A108&lt;&gt;"",s_somma_pdc!D108,"")</f>
        <v>0</v>
      </c>
      <c r="M112" s="110">
        <f t="shared" si="10"/>
        <v>-12052</v>
      </c>
      <c r="N112" s="111" t="str">
        <f t="shared" si="11"/>
        <v/>
      </c>
      <c r="O112" s="111"/>
      <c r="P112" s="111"/>
      <c r="Q112" s="110">
        <f>IF(dati_pdc!$A108&lt;&gt;"",s_somma_pdc!E108,"")</f>
        <v>0</v>
      </c>
      <c r="R112" s="110">
        <f t="shared" si="12"/>
        <v>-12052</v>
      </c>
      <c r="S112" s="111" t="str">
        <f t="shared" si="13"/>
        <v/>
      </c>
      <c r="T112" s="111"/>
      <c r="U112" s="111"/>
      <c r="V112" s="110">
        <f>IF(dati_pdc!$A108&lt;&gt;"",s_somma_pdc!F108,"")</f>
        <v>0</v>
      </c>
      <c r="W112" s="110">
        <f t="shared" si="14"/>
        <v>-12052</v>
      </c>
      <c r="X112" s="111" t="str">
        <f t="shared" si="15"/>
        <v/>
      </c>
      <c r="Y112" s="86"/>
      <c r="Z112" s="86"/>
    </row>
    <row r="113" spans="2:26" ht="15.75" customHeight="1">
      <c r="B113" s="109" t="str">
        <f>IF(dati_pdc!A109&lt;&gt;"",IF(dati_pdc!D109=1,RIGHT(dati_pdc!A109,dati_pdc!E109),dati_pdc!A109),"")</f>
        <v>590121</v>
      </c>
      <c r="C113" s="109" t="str">
        <f>IF(dati_pdc!B109&lt;&gt;"",dati_pdc!B109,"")</f>
        <v>IVA a debito acquisti intracomunitari</v>
      </c>
      <c r="D113" s="109">
        <f>IF(dati_pdc!C109&lt;&gt;"",dati_pdc!C109,"")</f>
        <v>3</v>
      </c>
      <c r="E113" s="109">
        <f>IF(dati_pdc!D109&lt;&gt;"",dati_pdc!D109,"")</f>
        <v>0</v>
      </c>
      <c r="F113" s="110">
        <f>IF(dati_pdc!$A109&lt;&gt;"",s_somma_pdc!B109,"")</f>
        <v>0</v>
      </c>
      <c r="G113" s="110">
        <f>IF(dati_pdc!$A109&lt;&gt;"",s_somma_pdc!C109,"")</f>
        <v>0</v>
      </c>
      <c r="H113" s="110">
        <f t="shared" si="8"/>
        <v>0</v>
      </c>
      <c r="I113" s="111" t="str">
        <f t="shared" si="9"/>
        <v/>
      </c>
      <c r="J113" s="111"/>
      <c r="K113" s="111"/>
      <c r="L113" s="110">
        <f>IF(dati_pdc!$A109&lt;&gt;"",s_somma_pdc!D109,"")</f>
        <v>0</v>
      </c>
      <c r="M113" s="110">
        <f t="shared" si="10"/>
        <v>0</v>
      </c>
      <c r="N113" s="111" t="str">
        <f t="shared" si="11"/>
        <v/>
      </c>
      <c r="O113" s="111"/>
      <c r="P113" s="111"/>
      <c r="Q113" s="110">
        <f>IF(dati_pdc!$A109&lt;&gt;"",s_somma_pdc!E109,"")</f>
        <v>0</v>
      </c>
      <c r="R113" s="110">
        <f t="shared" si="12"/>
        <v>0</v>
      </c>
      <c r="S113" s="111" t="str">
        <f t="shared" si="13"/>
        <v/>
      </c>
      <c r="T113" s="111"/>
      <c r="U113" s="111"/>
      <c r="V113" s="110">
        <f>IF(dati_pdc!$A109&lt;&gt;"",s_somma_pdc!F109,"")</f>
        <v>0</v>
      </c>
      <c r="W113" s="110">
        <f t="shared" si="14"/>
        <v>0</v>
      </c>
      <c r="X113" s="111" t="str">
        <f t="shared" si="15"/>
        <v/>
      </c>
      <c r="Y113" s="86"/>
      <c r="Z113" s="86"/>
    </row>
    <row r="114" spans="2:26" ht="15.75" customHeight="1">
      <c r="B114" s="109" t="str">
        <f>IF(dati_pdc!A110&lt;&gt;"",IF(dati_pdc!D110=1,RIGHT(dati_pdc!A110,dati_pdc!E110),dati_pdc!A110),"")</f>
        <v>590123</v>
      </c>
      <c r="C114" s="109" t="str">
        <f>IF(dati_pdc!B110&lt;&gt;"",dati_pdc!B110,"")</f>
        <v>IVA a credito acquisti intracomunitari</v>
      </c>
      <c r="D114" s="109">
        <f>IF(dati_pdc!C110&lt;&gt;"",dati_pdc!C110,"")</f>
        <v>3</v>
      </c>
      <c r="E114" s="109">
        <f>IF(dati_pdc!D110&lt;&gt;"",dati_pdc!D110,"")</f>
        <v>0</v>
      </c>
      <c r="F114" s="110">
        <f>IF(dati_pdc!$A110&lt;&gt;"",s_somma_pdc!B110,"")</f>
        <v>0</v>
      </c>
      <c r="G114" s="110">
        <f>IF(dati_pdc!$A110&lt;&gt;"",s_somma_pdc!C110,"")</f>
        <v>0</v>
      </c>
      <c r="H114" s="110">
        <f t="shared" si="8"/>
        <v>0</v>
      </c>
      <c r="I114" s="111" t="str">
        <f t="shared" si="9"/>
        <v/>
      </c>
      <c r="J114" s="111"/>
      <c r="K114" s="111"/>
      <c r="L114" s="110">
        <f>IF(dati_pdc!$A110&lt;&gt;"",s_somma_pdc!D110,"")</f>
        <v>0</v>
      </c>
      <c r="M114" s="110">
        <f t="shared" si="10"/>
        <v>0</v>
      </c>
      <c r="N114" s="111" t="str">
        <f t="shared" si="11"/>
        <v/>
      </c>
      <c r="O114" s="111"/>
      <c r="P114" s="111"/>
      <c r="Q114" s="110">
        <f>IF(dati_pdc!$A110&lt;&gt;"",s_somma_pdc!E110,"")</f>
        <v>0</v>
      </c>
      <c r="R114" s="110">
        <f t="shared" si="12"/>
        <v>0</v>
      </c>
      <c r="S114" s="111" t="str">
        <f t="shared" si="13"/>
        <v/>
      </c>
      <c r="T114" s="111"/>
      <c r="U114" s="111"/>
      <c r="V114" s="110">
        <f>IF(dati_pdc!$A110&lt;&gt;"",s_somma_pdc!F110,"")</f>
        <v>0</v>
      </c>
      <c r="W114" s="110">
        <f t="shared" si="14"/>
        <v>0</v>
      </c>
      <c r="X114" s="111" t="str">
        <f t="shared" si="15"/>
        <v/>
      </c>
      <c r="Y114" s="86"/>
      <c r="Z114" s="86"/>
    </row>
    <row r="115" spans="2:26" ht="15.75" customHeight="1">
      <c r="B115" s="109" t="str">
        <f>IF(dati_pdc!A111&lt;&gt;"",IF(dati_pdc!D111=1,RIGHT(dati_pdc!A111,dati_pdc!E111),dati_pdc!A111),"")</f>
        <v>590125</v>
      </c>
      <c r="C115" s="109" t="str">
        <f>IF(dati_pdc!B111&lt;&gt;"",dati_pdc!B111,"")</f>
        <v>Iva sospesa acquisti art.32 bis DL 83/12</v>
      </c>
      <c r="D115" s="109">
        <f>IF(dati_pdc!C111&lt;&gt;"",dati_pdc!C111,"")</f>
        <v>3</v>
      </c>
      <c r="E115" s="109">
        <f>IF(dati_pdc!D111&lt;&gt;"",dati_pdc!D111,"")</f>
        <v>0</v>
      </c>
      <c r="F115" s="110">
        <f>IF(dati_pdc!$A111&lt;&gt;"",s_somma_pdc!B111,"")</f>
        <v>11737.01</v>
      </c>
      <c r="G115" s="110">
        <f>IF(dati_pdc!$A111&lt;&gt;"",s_somma_pdc!C111,"")</f>
        <v>14777.64</v>
      </c>
      <c r="H115" s="110">
        <f t="shared" si="8"/>
        <v>-3040.6299999999992</v>
      </c>
      <c r="I115" s="111">
        <f t="shared" si="9"/>
        <v>-0.20575883564628719</v>
      </c>
      <c r="J115" s="111"/>
      <c r="K115" s="111"/>
      <c r="L115" s="110">
        <f>IF(dati_pdc!$A111&lt;&gt;"",s_somma_pdc!D111,"")</f>
        <v>0</v>
      </c>
      <c r="M115" s="110">
        <f t="shared" si="10"/>
        <v>11737.01</v>
      </c>
      <c r="N115" s="111" t="str">
        <f t="shared" si="11"/>
        <v/>
      </c>
      <c r="O115" s="111"/>
      <c r="P115" s="111"/>
      <c r="Q115" s="110">
        <f>IF(dati_pdc!$A111&lt;&gt;"",s_somma_pdc!E111,"")</f>
        <v>0</v>
      </c>
      <c r="R115" s="110">
        <f t="shared" si="12"/>
        <v>11737.01</v>
      </c>
      <c r="S115" s="111" t="str">
        <f t="shared" si="13"/>
        <v/>
      </c>
      <c r="T115" s="111"/>
      <c r="U115" s="111"/>
      <c r="V115" s="110">
        <f>IF(dati_pdc!$A111&lt;&gt;"",s_somma_pdc!F111,"")</f>
        <v>0</v>
      </c>
      <c r="W115" s="110">
        <f t="shared" si="14"/>
        <v>11737.01</v>
      </c>
      <c r="X115" s="111" t="str">
        <f t="shared" si="15"/>
        <v/>
      </c>
      <c r="Y115" s="86"/>
      <c r="Z115" s="86"/>
    </row>
    <row r="116" spans="2:26" ht="15.75" customHeight="1">
      <c r="B116" s="109" t="str">
        <f>IF(dati_pdc!A112&lt;&gt;"",IF(dati_pdc!D112=1,RIGHT(dati_pdc!A112,dati_pdc!E112),dati_pdc!A112),"")</f>
        <v>590127</v>
      </c>
      <c r="C116" s="109" t="str">
        <f>IF(dati_pdc!B112&lt;&gt;"",dati_pdc!B112,"")</f>
        <v>Iva sospesa vendite art.32 bis DL 83/12</v>
      </c>
      <c r="D116" s="109">
        <f>IF(dati_pdc!C112&lt;&gt;"",dati_pdc!C112,"")</f>
        <v>3</v>
      </c>
      <c r="E116" s="109">
        <f>IF(dati_pdc!D112&lt;&gt;"",dati_pdc!D112,"")</f>
        <v>0</v>
      </c>
      <c r="F116" s="110">
        <f>IF(dati_pdc!$A112&lt;&gt;"",s_somma_pdc!B112,"")</f>
        <v>-43844.52</v>
      </c>
      <c r="G116" s="110">
        <f>IF(dati_pdc!$A112&lt;&gt;"",s_somma_pdc!C112,"")</f>
        <v>-38379.800000000003</v>
      </c>
      <c r="H116" s="110">
        <f t="shared" si="8"/>
        <v>-5464.7199999999939</v>
      </c>
      <c r="I116" s="111">
        <f t="shared" si="9"/>
        <v>0.14238531727627537</v>
      </c>
      <c r="J116" s="111"/>
      <c r="K116" s="111"/>
      <c r="L116" s="110">
        <f>IF(dati_pdc!$A112&lt;&gt;"",s_somma_pdc!D112,"")</f>
        <v>0</v>
      </c>
      <c r="M116" s="110">
        <f t="shared" si="10"/>
        <v>-43844.52</v>
      </c>
      <c r="N116" s="111" t="str">
        <f t="shared" si="11"/>
        <v/>
      </c>
      <c r="O116" s="111"/>
      <c r="P116" s="111"/>
      <c r="Q116" s="110">
        <f>IF(dati_pdc!$A112&lt;&gt;"",s_somma_pdc!E112,"")</f>
        <v>0</v>
      </c>
      <c r="R116" s="110">
        <f t="shared" si="12"/>
        <v>-43844.52</v>
      </c>
      <c r="S116" s="111" t="str">
        <f t="shared" si="13"/>
        <v/>
      </c>
      <c r="T116" s="111"/>
      <c r="U116" s="111"/>
      <c r="V116" s="110">
        <f>IF(dati_pdc!$A112&lt;&gt;"",s_somma_pdc!F112,"")</f>
        <v>0</v>
      </c>
      <c r="W116" s="110">
        <f t="shared" si="14"/>
        <v>-43844.52</v>
      </c>
      <c r="X116" s="111" t="str">
        <f t="shared" si="15"/>
        <v/>
      </c>
      <c r="Y116" s="86"/>
      <c r="Z116" s="86"/>
    </row>
    <row r="117" spans="2:26" ht="15.75" customHeight="1">
      <c r="B117" s="109" t="str">
        <f>IF(dati_pdc!A113&lt;&gt;"",IF(dati_pdc!D113=1,RIGHT(dati_pdc!A113,dati_pdc!E113),dati_pdc!A113),"")</f>
        <v>5903</v>
      </c>
      <c r="C117" s="109" t="str">
        <f>IF(dati_pdc!B113&lt;&gt;"",dati_pdc!B113,"")</f>
        <v>ERARIO C/SOSTITUTO D'IMPOSTA</v>
      </c>
      <c r="D117" s="109">
        <f>IF(dati_pdc!C113&lt;&gt;"",dati_pdc!C113,"")</f>
        <v>2</v>
      </c>
      <c r="E117" s="109">
        <f>IF(dati_pdc!D113&lt;&gt;"",dati_pdc!D113,"")</f>
        <v>0</v>
      </c>
      <c r="F117" s="110">
        <f>IF(dati_pdc!$A113&lt;&gt;"",s_somma_pdc!B113,"")</f>
        <v>-20218.87</v>
      </c>
      <c r="G117" s="110">
        <f>IF(dati_pdc!$A113&lt;&gt;"",s_somma_pdc!C113,"")</f>
        <v>-15567.92</v>
      </c>
      <c r="H117" s="110">
        <f t="shared" si="8"/>
        <v>-4650.9499999999989</v>
      </c>
      <c r="I117" s="111">
        <f t="shared" si="9"/>
        <v>0.29875217755486916</v>
      </c>
      <c r="J117" s="111"/>
      <c r="K117" s="111"/>
      <c r="L117" s="110">
        <f>IF(dati_pdc!$A113&lt;&gt;"",s_somma_pdc!D113,"")</f>
        <v>0</v>
      </c>
      <c r="M117" s="110">
        <f t="shared" si="10"/>
        <v>-20218.87</v>
      </c>
      <c r="N117" s="111" t="str">
        <f t="shared" si="11"/>
        <v/>
      </c>
      <c r="O117" s="111"/>
      <c r="P117" s="111"/>
      <c r="Q117" s="110">
        <f>IF(dati_pdc!$A113&lt;&gt;"",s_somma_pdc!E113,"")</f>
        <v>0</v>
      </c>
      <c r="R117" s="110">
        <f t="shared" si="12"/>
        <v>-20218.87</v>
      </c>
      <c r="S117" s="111" t="str">
        <f t="shared" si="13"/>
        <v/>
      </c>
      <c r="T117" s="111"/>
      <c r="U117" s="111"/>
      <c r="V117" s="110">
        <f>IF(dati_pdc!$A113&lt;&gt;"",s_somma_pdc!F113,"")</f>
        <v>0</v>
      </c>
      <c r="W117" s="110">
        <f t="shared" si="14"/>
        <v>-20218.87</v>
      </c>
      <c r="X117" s="111" t="str">
        <f t="shared" si="15"/>
        <v/>
      </c>
      <c r="Y117" s="86"/>
      <c r="Z117" s="86"/>
    </row>
    <row r="118" spans="2:26" ht="15.75" customHeight="1">
      <c r="B118" s="109" t="str">
        <f>IF(dati_pdc!A114&lt;&gt;"",IF(dati_pdc!D114=1,RIGHT(dati_pdc!A114,dati_pdc!E114),dati_pdc!A114),"")</f>
        <v>590301</v>
      </c>
      <c r="C118" s="109" t="str">
        <f>IF(dati_pdc!B114&lt;&gt;"",dati_pdc!B114,"")</f>
        <v>Erario c/ritenute su redditi lav.dipend.</v>
      </c>
      <c r="D118" s="109">
        <f>IF(dati_pdc!C114&lt;&gt;"",dati_pdc!C114,"")</f>
        <v>3</v>
      </c>
      <c r="E118" s="109">
        <f>IF(dati_pdc!D114&lt;&gt;"",dati_pdc!D114,"")</f>
        <v>0</v>
      </c>
      <c r="F118" s="110">
        <f>IF(dati_pdc!$A114&lt;&gt;"",s_somma_pdc!B114,"")</f>
        <v>-19734.91</v>
      </c>
      <c r="G118" s="110">
        <f>IF(dati_pdc!$A114&lt;&gt;"",s_somma_pdc!C114,"")</f>
        <v>-15805.07</v>
      </c>
      <c r="H118" s="110">
        <f t="shared" si="8"/>
        <v>-3929.84</v>
      </c>
      <c r="I118" s="111">
        <f t="shared" si="9"/>
        <v>0.24864426415068078</v>
      </c>
      <c r="J118" s="111"/>
      <c r="K118" s="111"/>
      <c r="L118" s="110">
        <f>IF(dati_pdc!$A114&lt;&gt;"",s_somma_pdc!D114,"")</f>
        <v>0</v>
      </c>
      <c r="M118" s="110">
        <f t="shared" si="10"/>
        <v>-19734.91</v>
      </c>
      <c r="N118" s="111" t="str">
        <f t="shared" si="11"/>
        <v/>
      </c>
      <c r="O118" s="111"/>
      <c r="P118" s="111"/>
      <c r="Q118" s="110">
        <f>IF(dati_pdc!$A114&lt;&gt;"",s_somma_pdc!E114,"")</f>
        <v>0</v>
      </c>
      <c r="R118" s="110">
        <f t="shared" si="12"/>
        <v>-19734.91</v>
      </c>
      <c r="S118" s="111" t="str">
        <f t="shared" si="13"/>
        <v/>
      </c>
      <c r="T118" s="111"/>
      <c r="U118" s="111"/>
      <c r="V118" s="110">
        <f>IF(dati_pdc!$A114&lt;&gt;"",s_somma_pdc!F114,"")</f>
        <v>0</v>
      </c>
      <c r="W118" s="110">
        <f t="shared" si="14"/>
        <v>-19734.91</v>
      </c>
      <c r="X118" s="111" t="str">
        <f t="shared" si="15"/>
        <v/>
      </c>
      <c r="Y118" s="86"/>
      <c r="Z118" s="86"/>
    </row>
    <row r="119" spans="2:26" ht="15.75" customHeight="1">
      <c r="B119" s="109" t="str">
        <f>IF(dati_pdc!A115&lt;&gt;"",IF(dati_pdc!D115=1,RIGHT(dati_pdc!A115,dati_pdc!E115),dati_pdc!A115),"")</f>
        <v>590303</v>
      </c>
      <c r="C119" s="109" t="str">
        <f>IF(dati_pdc!B115&lt;&gt;"",dati_pdc!B115,"")</f>
        <v>Erario c/ritenute su redditi lav. auton.</v>
      </c>
      <c r="D119" s="109">
        <f>IF(dati_pdc!C115&lt;&gt;"",dati_pdc!C115,"")</f>
        <v>3</v>
      </c>
      <c r="E119" s="109">
        <f>IF(dati_pdc!D115&lt;&gt;"",dati_pdc!D115,"")</f>
        <v>0</v>
      </c>
      <c r="F119" s="110">
        <f>IF(dati_pdc!$A115&lt;&gt;"",s_somma_pdc!B115,"")</f>
        <v>0</v>
      </c>
      <c r="G119" s="110">
        <f>IF(dati_pdc!$A115&lt;&gt;"",s_somma_pdc!C115,"")</f>
        <v>-140</v>
      </c>
      <c r="H119" s="110">
        <f t="shared" si="8"/>
        <v>140</v>
      </c>
      <c r="I119" s="111">
        <f t="shared" si="9"/>
        <v>-1</v>
      </c>
      <c r="J119" s="111"/>
      <c r="K119" s="111"/>
      <c r="L119" s="110">
        <f>IF(dati_pdc!$A115&lt;&gt;"",s_somma_pdc!D115,"")</f>
        <v>0</v>
      </c>
      <c r="M119" s="110">
        <f t="shared" si="10"/>
        <v>0</v>
      </c>
      <c r="N119" s="111" t="str">
        <f t="shared" si="11"/>
        <v/>
      </c>
      <c r="O119" s="111"/>
      <c r="P119" s="111"/>
      <c r="Q119" s="110">
        <f>IF(dati_pdc!$A115&lt;&gt;"",s_somma_pdc!E115,"")</f>
        <v>0</v>
      </c>
      <c r="R119" s="110">
        <f t="shared" si="12"/>
        <v>0</v>
      </c>
      <c r="S119" s="111" t="str">
        <f t="shared" si="13"/>
        <v/>
      </c>
      <c r="T119" s="111"/>
      <c r="U119" s="111"/>
      <c r="V119" s="110">
        <f>IF(dati_pdc!$A115&lt;&gt;"",s_somma_pdc!F115,"")</f>
        <v>0</v>
      </c>
      <c r="W119" s="110">
        <f t="shared" si="14"/>
        <v>0</v>
      </c>
      <c r="X119" s="111" t="str">
        <f t="shared" si="15"/>
        <v/>
      </c>
      <c r="Y119" s="86"/>
      <c r="Z119" s="86"/>
    </row>
    <row r="120" spans="2:26" ht="15.75" customHeight="1">
      <c r="B120" s="109" t="str">
        <f>IF(dati_pdc!A116&lt;&gt;"",IF(dati_pdc!D116=1,RIGHT(dati_pdc!A116,dati_pdc!E116),dati_pdc!A116),"")</f>
        <v>590305</v>
      </c>
      <c r="C120" s="109" t="str">
        <f>IF(dati_pdc!B116&lt;&gt;"",dati_pdc!B116,"")</f>
        <v>Erario c/ritenute agenti e rappresentan.</v>
      </c>
      <c r="D120" s="109">
        <f>IF(dati_pdc!C116&lt;&gt;"",dati_pdc!C116,"")</f>
        <v>3</v>
      </c>
      <c r="E120" s="109">
        <f>IF(dati_pdc!D116&lt;&gt;"",dati_pdc!D116,"")</f>
        <v>0</v>
      </c>
      <c r="F120" s="110">
        <f>IF(dati_pdc!$A116&lt;&gt;"",s_somma_pdc!B116,"")</f>
        <v>0</v>
      </c>
      <c r="G120" s="110">
        <f>IF(dati_pdc!$A116&lt;&gt;"",s_somma_pdc!C116,"")</f>
        <v>0</v>
      </c>
      <c r="H120" s="110">
        <f t="shared" si="8"/>
        <v>0</v>
      </c>
      <c r="I120" s="111" t="str">
        <f t="shared" si="9"/>
        <v/>
      </c>
      <c r="J120" s="111"/>
      <c r="K120" s="111"/>
      <c r="L120" s="110">
        <f>IF(dati_pdc!$A116&lt;&gt;"",s_somma_pdc!D116,"")</f>
        <v>0</v>
      </c>
      <c r="M120" s="110">
        <f t="shared" si="10"/>
        <v>0</v>
      </c>
      <c r="N120" s="111" t="str">
        <f t="shared" si="11"/>
        <v/>
      </c>
      <c r="O120" s="111"/>
      <c r="P120" s="111"/>
      <c r="Q120" s="110">
        <f>IF(dati_pdc!$A116&lt;&gt;"",s_somma_pdc!E116,"")</f>
        <v>0</v>
      </c>
      <c r="R120" s="110">
        <f t="shared" si="12"/>
        <v>0</v>
      </c>
      <c r="S120" s="111" t="str">
        <f t="shared" si="13"/>
        <v/>
      </c>
      <c r="T120" s="111"/>
      <c r="U120" s="111"/>
      <c r="V120" s="110">
        <f>IF(dati_pdc!$A116&lt;&gt;"",s_somma_pdc!F116,"")</f>
        <v>0</v>
      </c>
      <c r="W120" s="110">
        <f t="shared" si="14"/>
        <v>0</v>
      </c>
      <c r="X120" s="111" t="str">
        <f t="shared" si="15"/>
        <v/>
      </c>
      <c r="Y120" s="86"/>
      <c r="Z120" s="86"/>
    </row>
    <row r="121" spans="2:26" ht="15.75" customHeight="1">
      <c r="B121" s="109" t="str">
        <f>IF(dati_pdc!A117&lt;&gt;"",IF(dati_pdc!D117=1,RIGHT(dati_pdc!A117,dati_pdc!E117),dati_pdc!A117),"")</f>
        <v>590319</v>
      </c>
      <c r="C121" s="109" t="str">
        <f>IF(dati_pdc!B117&lt;&gt;"",dati_pdc!B117,"")</f>
        <v>Recupero somme erogate D.L.66/2014</v>
      </c>
      <c r="D121" s="109">
        <f>IF(dati_pdc!C117&lt;&gt;"",dati_pdc!C117,"")</f>
        <v>3</v>
      </c>
      <c r="E121" s="109">
        <f>IF(dati_pdc!D117&lt;&gt;"",dati_pdc!D117,"")</f>
        <v>0</v>
      </c>
      <c r="F121" s="110">
        <f>IF(dati_pdc!$A117&lt;&gt;"",s_somma_pdc!B117,"")</f>
        <v>-483.96</v>
      </c>
      <c r="G121" s="110">
        <f>IF(dati_pdc!$A117&lt;&gt;"",s_somma_pdc!C117,"")</f>
        <v>377.15</v>
      </c>
      <c r="H121" s="110">
        <f t="shared" si="8"/>
        <v>-861.1099999999999</v>
      </c>
      <c r="I121" s="111">
        <f t="shared" si="9"/>
        <v>-2.2832029696407266</v>
      </c>
      <c r="J121" s="111"/>
      <c r="K121" s="111"/>
      <c r="L121" s="110">
        <f>IF(dati_pdc!$A117&lt;&gt;"",s_somma_pdc!D117,"")</f>
        <v>0</v>
      </c>
      <c r="M121" s="110">
        <f t="shared" si="10"/>
        <v>-483.96</v>
      </c>
      <c r="N121" s="111" t="str">
        <f t="shared" si="11"/>
        <v/>
      </c>
      <c r="O121" s="111"/>
      <c r="P121" s="111"/>
      <c r="Q121" s="110">
        <f>IF(dati_pdc!$A117&lt;&gt;"",s_somma_pdc!E117,"")</f>
        <v>0</v>
      </c>
      <c r="R121" s="110">
        <f t="shared" si="12"/>
        <v>-483.96</v>
      </c>
      <c r="S121" s="111" t="str">
        <f t="shared" si="13"/>
        <v/>
      </c>
      <c r="T121" s="111"/>
      <c r="U121" s="111"/>
      <c r="V121" s="110">
        <f>IF(dati_pdc!$A117&lt;&gt;"",s_somma_pdc!F117,"")</f>
        <v>0</v>
      </c>
      <c r="W121" s="110">
        <f t="shared" si="14"/>
        <v>-483.96</v>
      </c>
      <c r="X121" s="111" t="str">
        <f t="shared" si="15"/>
        <v/>
      </c>
      <c r="Y121" s="86"/>
      <c r="Z121" s="86"/>
    </row>
    <row r="122" spans="2:26" ht="15.75" customHeight="1">
      <c r="B122" s="109" t="str">
        <f>IF(dati_pdc!A118&lt;&gt;"",IF(dati_pdc!D118=1,RIGHT(dati_pdc!A118,dati_pdc!E118),dati_pdc!A118),"")</f>
        <v>5905</v>
      </c>
      <c r="C122" s="109" t="str">
        <f>IF(dati_pdc!B118&lt;&gt;"",dati_pdc!B118,"")</f>
        <v>ERARIO C/RIT. SUBITE E CREDITI D'IMPOSTA</v>
      </c>
      <c r="D122" s="109">
        <f>IF(dati_pdc!C118&lt;&gt;"",dati_pdc!C118,"")</f>
        <v>2</v>
      </c>
      <c r="E122" s="109">
        <f>IF(dati_pdc!D118&lt;&gt;"",dati_pdc!D118,"")</f>
        <v>0</v>
      </c>
      <c r="F122" s="110">
        <f>IF(dati_pdc!$A118&lt;&gt;"",s_somma_pdc!B118,"")</f>
        <v>0</v>
      </c>
      <c r="G122" s="110">
        <f>IF(dati_pdc!$A118&lt;&gt;"",s_somma_pdc!C118,"")</f>
        <v>0</v>
      </c>
      <c r="H122" s="110">
        <f t="shared" si="8"/>
        <v>0</v>
      </c>
      <c r="I122" s="111" t="str">
        <f t="shared" si="9"/>
        <v/>
      </c>
      <c r="J122" s="111"/>
      <c r="K122" s="111"/>
      <c r="L122" s="110">
        <f>IF(dati_pdc!$A118&lt;&gt;"",s_somma_pdc!D118,"")</f>
        <v>0</v>
      </c>
      <c r="M122" s="110">
        <f t="shared" si="10"/>
        <v>0</v>
      </c>
      <c r="N122" s="111" t="str">
        <f t="shared" si="11"/>
        <v/>
      </c>
      <c r="O122" s="111"/>
      <c r="P122" s="111"/>
      <c r="Q122" s="110">
        <f>IF(dati_pdc!$A118&lt;&gt;"",s_somma_pdc!E118,"")</f>
        <v>0</v>
      </c>
      <c r="R122" s="110">
        <f t="shared" si="12"/>
        <v>0</v>
      </c>
      <c r="S122" s="111" t="str">
        <f t="shared" si="13"/>
        <v/>
      </c>
      <c r="T122" s="111"/>
      <c r="U122" s="111"/>
      <c r="V122" s="110">
        <f>IF(dati_pdc!$A118&lt;&gt;"",s_somma_pdc!F118,"")</f>
        <v>0</v>
      </c>
      <c r="W122" s="110">
        <f t="shared" si="14"/>
        <v>0</v>
      </c>
      <c r="X122" s="111" t="str">
        <f t="shared" si="15"/>
        <v/>
      </c>
      <c r="Y122" s="86"/>
      <c r="Z122" s="86"/>
    </row>
    <row r="123" spans="2:26" ht="15.75" customHeight="1">
      <c r="B123" s="109" t="str">
        <f>IF(dati_pdc!A119&lt;&gt;"",IF(dati_pdc!D119=1,RIGHT(dati_pdc!A119,dati_pdc!E119),dati_pdc!A119),"")</f>
        <v>590501</v>
      </c>
      <c r="C123" s="109" t="str">
        <f>IF(dati_pdc!B119&lt;&gt;"",dati_pdc!B119,"")</f>
        <v>Ritenute subite su interessi attivi</v>
      </c>
      <c r="D123" s="109">
        <f>IF(dati_pdc!C119&lt;&gt;"",dati_pdc!C119,"")</f>
        <v>3</v>
      </c>
      <c r="E123" s="109">
        <f>IF(dati_pdc!D119&lt;&gt;"",dati_pdc!D119,"")</f>
        <v>0</v>
      </c>
      <c r="F123" s="110">
        <f>IF(dati_pdc!$A119&lt;&gt;"",s_somma_pdc!B119,"")</f>
        <v>0</v>
      </c>
      <c r="G123" s="110">
        <f>IF(dati_pdc!$A119&lt;&gt;"",s_somma_pdc!C119,"")</f>
        <v>0</v>
      </c>
      <c r="H123" s="110">
        <f t="shared" si="8"/>
        <v>0</v>
      </c>
      <c r="I123" s="111" t="str">
        <f t="shared" si="9"/>
        <v/>
      </c>
      <c r="J123" s="111"/>
      <c r="K123" s="111"/>
      <c r="L123" s="110">
        <f>IF(dati_pdc!$A119&lt;&gt;"",s_somma_pdc!D119,"")</f>
        <v>0</v>
      </c>
      <c r="M123" s="110">
        <f t="shared" si="10"/>
        <v>0</v>
      </c>
      <c r="N123" s="111" t="str">
        <f t="shared" si="11"/>
        <v/>
      </c>
      <c r="O123" s="111"/>
      <c r="P123" s="111"/>
      <c r="Q123" s="110">
        <f>IF(dati_pdc!$A119&lt;&gt;"",s_somma_pdc!E119,"")</f>
        <v>0</v>
      </c>
      <c r="R123" s="110">
        <f t="shared" si="12"/>
        <v>0</v>
      </c>
      <c r="S123" s="111" t="str">
        <f t="shared" si="13"/>
        <v/>
      </c>
      <c r="T123" s="111"/>
      <c r="U123" s="111"/>
      <c r="V123" s="110">
        <f>IF(dati_pdc!$A119&lt;&gt;"",s_somma_pdc!F119,"")</f>
        <v>0</v>
      </c>
      <c r="W123" s="110">
        <f t="shared" si="14"/>
        <v>0</v>
      </c>
      <c r="X123" s="111" t="str">
        <f t="shared" si="15"/>
        <v/>
      </c>
      <c r="Y123" s="86"/>
      <c r="Z123" s="86"/>
    </row>
    <row r="124" spans="2:26" ht="15.75" customHeight="1">
      <c r="B124" s="109" t="str">
        <f>IF(dati_pdc!A120&lt;&gt;"",IF(dati_pdc!D120=1,RIGHT(dati_pdc!A120,dati_pdc!E120),dati_pdc!A120),"")</f>
        <v>590503</v>
      </c>
      <c r="C124" s="109" t="str">
        <f>IF(dati_pdc!B120&lt;&gt;"",dati_pdc!B120,"")</f>
        <v>Ritenute subite su provvigioni</v>
      </c>
      <c r="D124" s="109">
        <f>IF(dati_pdc!C120&lt;&gt;"",dati_pdc!C120,"")</f>
        <v>3</v>
      </c>
      <c r="E124" s="109">
        <f>IF(dati_pdc!D120&lt;&gt;"",dati_pdc!D120,"")</f>
        <v>0</v>
      </c>
      <c r="F124" s="110">
        <f>IF(dati_pdc!$A120&lt;&gt;"",s_somma_pdc!B120,"")</f>
        <v>0</v>
      </c>
      <c r="G124" s="110">
        <f>IF(dati_pdc!$A120&lt;&gt;"",s_somma_pdc!C120,"")</f>
        <v>0</v>
      </c>
      <c r="H124" s="110">
        <f t="shared" si="8"/>
        <v>0</v>
      </c>
      <c r="I124" s="111" t="str">
        <f t="shared" si="9"/>
        <v/>
      </c>
      <c r="J124" s="111"/>
      <c r="K124" s="111"/>
      <c r="L124" s="110">
        <f>IF(dati_pdc!$A120&lt;&gt;"",s_somma_pdc!D120,"")</f>
        <v>0</v>
      </c>
      <c r="M124" s="110">
        <f t="shared" si="10"/>
        <v>0</v>
      </c>
      <c r="N124" s="111" t="str">
        <f t="shared" si="11"/>
        <v/>
      </c>
      <c r="O124" s="111"/>
      <c r="P124" s="111"/>
      <c r="Q124" s="110">
        <f>IF(dati_pdc!$A120&lt;&gt;"",s_somma_pdc!E120,"")</f>
        <v>0</v>
      </c>
      <c r="R124" s="110">
        <f t="shared" si="12"/>
        <v>0</v>
      </c>
      <c r="S124" s="111" t="str">
        <f t="shared" si="13"/>
        <v/>
      </c>
      <c r="T124" s="111"/>
      <c r="U124" s="111"/>
      <c r="V124" s="110">
        <f>IF(dati_pdc!$A120&lt;&gt;"",s_somma_pdc!F120,"")</f>
        <v>0</v>
      </c>
      <c r="W124" s="110">
        <f t="shared" si="14"/>
        <v>0</v>
      </c>
      <c r="X124" s="111" t="str">
        <f t="shared" si="15"/>
        <v/>
      </c>
      <c r="Y124" s="86"/>
      <c r="Z124" s="86"/>
    </row>
    <row r="125" spans="2:26" ht="15.75" customHeight="1">
      <c r="B125" s="109" t="str">
        <f>IF(dati_pdc!A121&lt;&gt;"",IF(dati_pdc!D121=1,RIGHT(dati_pdc!A121,dati_pdc!E121),dati_pdc!A121),"")</f>
        <v>5907</v>
      </c>
      <c r="C125" s="109" t="str">
        <f>IF(dati_pdc!B121&lt;&gt;"",dati_pdc!B121,"")</f>
        <v>ERARIO C/IMPOSTE</v>
      </c>
      <c r="D125" s="109">
        <f>IF(dati_pdc!C121&lt;&gt;"",dati_pdc!C121,"")</f>
        <v>2</v>
      </c>
      <c r="E125" s="109">
        <f>IF(dati_pdc!D121&lt;&gt;"",dati_pdc!D121,"")</f>
        <v>0</v>
      </c>
      <c r="F125" s="110">
        <f>IF(dati_pdc!$A121&lt;&gt;"",s_somma_pdc!B121,"")</f>
        <v>-3061.01</v>
      </c>
      <c r="G125" s="110">
        <f>IF(dati_pdc!$A121&lt;&gt;"",s_somma_pdc!C121,"")</f>
        <v>-32505.98</v>
      </c>
      <c r="H125" s="110">
        <f t="shared" si="8"/>
        <v>29444.97</v>
      </c>
      <c r="I125" s="111">
        <f t="shared" si="9"/>
        <v>-0.905832403760785</v>
      </c>
      <c r="J125" s="111"/>
      <c r="K125" s="111"/>
      <c r="L125" s="110">
        <f>IF(dati_pdc!$A121&lt;&gt;"",s_somma_pdc!D121,"")</f>
        <v>0</v>
      </c>
      <c r="M125" s="110">
        <f t="shared" si="10"/>
        <v>-3061.01</v>
      </c>
      <c r="N125" s="111" t="str">
        <f t="shared" si="11"/>
        <v/>
      </c>
      <c r="O125" s="111"/>
      <c r="P125" s="111"/>
      <c r="Q125" s="110">
        <f>IF(dati_pdc!$A121&lt;&gt;"",s_somma_pdc!E121,"")</f>
        <v>0</v>
      </c>
      <c r="R125" s="110">
        <f t="shared" si="12"/>
        <v>-3061.01</v>
      </c>
      <c r="S125" s="111" t="str">
        <f t="shared" si="13"/>
        <v/>
      </c>
      <c r="T125" s="111"/>
      <c r="U125" s="111"/>
      <c r="V125" s="110">
        <f>IF(dati_pdc!$A121&lt;&gt;"",s_somma_pdc!F121,"")</f>
        <v>0</v>
      </c>
      <c r="W125" s="110">
        <f t="shared" si="14"/>
        <v>-3061.01</v>
      </c>
      <c r="X125" s="111" t="str">
        <f t="shared" si="15"/>
        <v/>
      </c>
      <c r="Y125" s="86"/>
      <c r="Z125" s="86"/>
    </row>
    <row r="126" spans="2:26" ht="15.75" customHeight="1">
      <c r="B126" s="109" t="str">
        <f>IF(dati_pdc!A122&lt;&gt;"",IF(dati_pdc!D122=1,RIGHT(dati_pdc!A122,dati_pdc!E122),dati_pdc!A122),"")</f>
        <v>590702</v>
      </c>
      <c r="C126" s="109" t="str">
        <f>IF(dati_pdc!B122&lt;&gt;"",dati_pdc!B122,"")</f>
        <v>Erario c/IRES</v>
      </c>
      <c r="D126" s="109">
        <f>IF(dati_pdc!C122&lt;&gt;"",dati_pdc!C122,"")</f>
        <v>3</v>
      </c>
      <c r="E126" s="109">
        <f>IF(dati_pdc!D122&lt;&gt;"",dati_pdc!D122,"")</f>
        <v>0</v>
      </c>
      <c r="F126" s="110">
        <f>IF(dati_pdc!$A122&lt;&gt;"",s_somma_pdc!B122,"")</f>
        <v>-1538.59</v>
      </c>
      <c r="G126" s="110">
        <f>IF(dati_pdc!$A122&lt;&gt;"",s_somma_pdc!C122,"")</f>
        <v>-39584.22</v>
      </c>
      <c r="H126" s="110">
        <f t="shared" si="8"/>
        <v>38045.630000000005</v>
      </c>
      <c r="I126" s="111">
        <f t="shared" si="9"/>
        <v>-0.96113122855521727</v>
      </c>
      <c r="J126" s="111"/>
      <c r="K126" s="111"/>
      <c r="L126" s="110">
        <f>IF(dati_pdc!$A122&lt;&gt;"",s_somma_pdc!D122,"")</f>
        <v>0</v>
      </c>
      <c r="M126" s="110">
        <f t="shared" si="10"/>
        <v>-1538.59</v>
      </c>
      <c r="N126" s="111" t="str">
        <f t="shared" si="11"/>
        <v/>
      </c>
      <c r="O126" s="111"/>
      <c r="P126" s="111"/>
      <c r="Q126" s="110">
        <f>IF(dati_pdc!$A122&lt;&gt;"",s_somma_pdc!E122,"")</f>
        <v>0</v>
      </c>
      <c r="R126" s="110">
        <f t="shared" si="12"/>
        <v>-1538.59</v>
      </c>
      <c r="S126" s="111" t="str">
        <f t="shared" si="13"/>
        <v/>
      </c>
      <c r="T126" s="111"/>
      <c r="U126" s="111"/>
      <c r="V126" s="110">
        <f>IF(dati_pdc!$A122&lt;&gt;"",s_somma_pdc!F122,"")</f>
        <v>0</v>
      </c>
      <c r="W126" s="110">
        <f t="shared" si="14"/>
        <v>-1538.59</v>
      </c>
      <c r="X126" s="111" t="str">
        <f t="shared" si="15"/>
        <v/>
      </c>
      <c r="Y126" s="86"/>
      <c r="Z126" s="86"/>
    </row>
    <row r="127" spans="2:26" ht="15.75" customHeight="1">
      <c r="B127" s="109" t="str">
        <f>IF(dati_pdc!A123&lt;&gt;"",IF(dati_pdc!D123=1,RIGHT(dati_pdc!A123,dati_pdc!E123),dati_pdc!A123),"")</f>
        <v>590703</v>
      </c>
      <c r="C127" s="109" t="str">
        <f>IF(dati_pdc!B123&lt;&gt;"",dati_pdc!B123,"")</f>
        <v>Erario c/IRAP</v>
      </c>
      <c r="D127" s="109">
        <f>IF(dati_pdc!C123&lt;&gt;"",dati_pdc!C123,"")</f>
        <v>3</v>
      </c>
      <c r="E127" s="109">
        <f>IF(dati_pdc!D123&lt;&gt;"",dati_pdc!D123,"")</f>
        <v>0</v>
      </c>
      <c r="F127" s="110">
        <f>IF(dati_pdc!$A123&lt;&gt;"",s_somma_pdc!B123,"")</f>
        <v>-1521</v>
      </c>
      <c r="G127" s="110">
        <f>IF(dati_pdc!$A123&lt;&gt;"",s_somma_pdc!C123,"")</f>
        <v>5238.0200000000004</v>
      </c>
      <c r="H127" s="110">
        <f t="shared" si="8"/>
        <v>-6759.02</v>
      </c>
      <c r="I127" s="111">
        <f t="shared" si="9"/>
        <v>-1.2903768981409005</v>
      </c>
      <c r="J127" s="111"/>
      <c r="K127" s="111"/>
      <c r="L127" s="110">
        <f>IF(dati_pdc!$A123&lt;&gt;"",s_somma_pdc!D123,"")</f>
        <v>0</v>
      </c>
      <c r="M127" s="110">
        <f t="shared" si="10"/>
        <v>-1521</v>
      </c>
      <c r="N127" s="111" t="str">
        <f t="shared" si="11"/>
        <v/>
      </c>
      <c r="O127" s="111"/>
      <c r="P127" s="111"/>
      <c r="Q127" s="110">
        <f>IF(dati_pdc!$A123&lt;&gt;"",s_somma_pdc!E123,"")</f>
        <v>0</v>
      </c>
      <c r="R127" s="110">
        <f t="shared" si="12"/>
        <v>-1521</v>
      </c>
      <c r="S127" s="111" t="str">
        <f t="shared" si="13"/>
        <v/>
      </c>
      <c r="T127" s="111"/>
      <c r="U127" s="111"/>
      <c r="V127" s="110">
        <f>IF(dati_pdc!$A123&lt;&gt;"",s_somma_pdc!F123,"")</f>
        <v>0</v>
      </c>
      <c r="W127" s="110">
        <f t="shared" si="14"/>
        <v>-1521</v>
      </c>
      <c r="X127" s="111" t="str">
        <f t="shared" si="15"/>
        <v/>
      </c>
      <c r="Y127" s="86"/>
      <c r="Z127" s="86"/>
    </row>
    <row r="128" spans="2:26" ht="15.75" customHeight="1">
      <c r="B128" s="109" t="str">
        <f>IF(dati_pdc!A124&lt;&gt;"",IF(dati_pdc!D124=1,RIGHT(dati_pdc!A124,dati_pdc!E124),dati_pdc!A124),"")</f>
        <v>590705</v>
      </c>
      <c r="C128" s="109" t="str">
        <f>IF(dati_pdc!B124&lt;&gt;"",dati_pdc!B124,"")</f>
        <v>Erario c/imposte sostitutive</v>
      </c>
      <c r="D128" s="109">
        <f>IF(dati_pdc!C124&lt;&gt;"",dati_pdc!C124,"")</f>
        <v>3</v>
      </c>
      <c r="E128" s="109">
        <f>IF(dati_pdc!D124&lt;&gt;"",dati_pdc!D124,"")</f>
        <v>0</v>
      </c>
      <c r="F128" s="110">
        <f>IF(dati_pdc!$A124&lt;&gt;"",s_somma_pdc!B124,"")</f>
        <v>-95.33</v>
      </c>
      <c r="G128" s="110">
        <f>IF(dati_pdc!$A124&lt;&gt;"",s_somma_pdc!C124,"")</f>
        <v>-32.299999999999997</v>
      </c>
      <c r="H128" s="110">
        <f t="shared" si="8"/>
        <v>-63.03</v>
      </c>
      <c r="I128" s="111">
        <f t="shared" si="9"/>
        <v>1.9513931888544893</v>
      </c>
      <c r="J128" s="111"/>
      <c r="K128" s="111"/>
      <c r="L128" s="110">
        <f>IF(dati_pdc!$A124&lt;&gt;"",s_somma_pdc!D124,"")</f>
        <v>0</v>
      </c>
      <c r="M128" s="110">
        <f t="shared" si="10"/>
        <v>-95.33</v>
      </c>
      <c r="N128" s="111" t="str">
        <f t="shared" si="11"/>
        <v/>
      </c>
      <c r="O128" s="111"/>
      <c r="P128" s="111"/>
      <c r="Q128" s="110">
        <f>IF(dati_pdc!$A124&lt;&gt;"",s_somma_pdc!E124,"")</f>
        <v>0</v>
      </c>
      <c r="R128" s="110">
        <f t="shared" si="12"/>
        <v>-95.33</v>
      </c>
      <c r="S128" s="111" t="str">
        <f t="shared" si="13"/>
        <v/>
      </c>
      <c r="T128" s="111"/>
      <c r="U128" s="111"/>
      <c r="V128" s="110">
        <f>IF(dati_pdc!$A124&lt;&gt;"",s_somma_pdc!F124,"")</f>
        <v>0</v>
      </c>
      <c r="W128" s="110">
        <f t="shared" si="14"/>
        <v>-95.33</v>
      </c>
      <c r="X128" s="111" t="str">
        <f t="shared" si="15"/>
        <v/>
      </c>
      <c r="Y128" s="86"/>
      <c r="Z128" s="86"/>
    </row>
    <row r="129" spans="2:26" ht="15.75" customHeight="1">
      <c r="B129" s="109" t="str">
        <f>IF(dati_pdc!A125&lt;&gt;"",IF(dati_pdc!D125=1,RIGHT(dati_pdc!A125,dati_pdc!E125),dati_pdc!A125),"")</f>
        <v>590711</v>
      </c>
      <c r="C129" s="109" t="str">
        <f>IF(dati_pdc!B125&lt;&gt;"",dati_pdc!B125,"")</f>
        <v>Erario c/Irap a rimborso</v>
      </c>
      <c r="D129" s="109">
        <f>IF(dati_pdc!C125&lt;&gt;"",dati_pdc!C125,"")</f>
        <v>3</v>
      </c>
      <c r="E129" s="109">
        <f>IF(dati_pdc!D125&lt;&gt;"",dati_pdc!D125,"")</f>
        <v>0</v>
      </c>
      <c r="F129" s="110">
        <f>IF(dati_pdc!$A125&lt;&gt;"",s_somma_pdc!B125,"")</f>
        <v>0</v>
      </c>
      <c r="G129" s="110">
        <f>IF(dati_pdc!$A125&lt;&gt;"",s_somma_pdc!C125,"")</f>
        <v>0</v>
      </c>
      <c r="H129" s="110">
        <f t="shared" si="8"/>
        <v>0</v>
      </c>
      <c r="I129" s="111" t="str">
        <f t="shared" si="9"/>
        <v/>
      </c>
      <c r="J129" s="111"/>
      <c r="K129" s="111"/>
      <c r="L129" s="110">
        <f>IF(dati_pdc!$A125&lt;&gt;"",s_somma_pdc!D125,"")</f>
        <v>0</v>
      </c>
      <c r="M129" s="110">
        <f t="shared" si="10"/>
        <v>0</v>
      </c>
      <c r="N129" s="111" t="str">
        <f t="shared" si="11"/>
        <v/>
      </c>
      <c r="O129" s="111"/>
      <c r="P129" s="111"/>
      <c r="Q129" s="110">
        <f>IF(dati_pdc!$A125&lt;&gt;"",s_somma_pdc!E125,"")</f>
        <v>0</v>
      </c>
      <c r="R129" s="110">
        <f t="shared" si="12"/>
        <v>0</v>
      </c>
      <c r="S129" s="111" t="str">
        <f t="shared" si="13"/>
        <v/>
      </c>
      <c r="T129" s="111"/>
      <c r="U129" s="111"/>
      <c r="V129" s="110">
        <f>IF(dati_pdc!$A125&lt;&gt;"",s_somma_pdc!F125,"")</f>
        <v>0</v>
      </c>
      <c r="W129" s="110">
        <f t="shared" si="14"/>
        <v>0</v>
      </c>
      <c r="X129" s="111" t="str">
        <f t="shared" si="15"/>
        <v/>
      </c>
      <c r="Y129" s="86"/>
      <c r="Z129" s="86"/>
    </row>
    <row r="130" spans="2:26" ht="15.75" customHeight="1">
      <c r="B130" s="109" t="str">
        <f>IF(dati_pdc!A126&lt;&gt;"",IF(dati_pdc!D126=1,RIGHT(dati_pdc!A126,dati_pdc!E126),dati_pdc!A126),"")</f>
        <v>590719</v>
      </c>
      <c r="C130" s="109" t="str">
        <f>IF(dati_pdc!B126&lt;&gt;"",dati_pdc!B126,"")</f>
        <v>Erario c/interessi da rateizzazione</v>
      </c>
      <c r="D130" s="109">
        <f>IF(dati_pdc!C126&lt;&gt;"",dati_pdc!C126,"")</f>
        <v>3</v>
      </c>
      <c r="E130" s="109">
        <f>IF(dati_pdc!D126&lt;&gt;"",dati_pdc!D126,"")</f>
        <v>0</v>
      </c>
      <c r="F130" s="110">
        <f>IF(dati_pdc!$A126&lt;&gt;"",s_somma_pdc!B126,"")</f>
        <v>0</v>
      </c>
      <c r="G130" s="110">
        <f>IF(dati_pdc!$A126&lt;&gt;"",s_somma_pdc!C126,"")</f>
        <v>0</v>
      </c>
      <c r="H130" s="110">
        <f t="shared" si="8"/>
        <v>0</v>
      </c>
      <c r="I130" s="111" t="str">
        <f t="shared" si="9"/>
        <v/>
      </c>
      <c r="J130" s="111"/>
      <c r="K130" s="111"/>
      <c r="L130" s="110">
        <f>IF(dati_pdc!$A126&lt;&gt;"",s_somma_pdc!D126,"")</f>
        <v>0</v>
      </c>
      <c r="M130" s="110">
        <f t="shared" si="10"/>
        <v>0</v>
      </c>
      <c r="N130" s="111" t="str">
        <f t="shared" si="11"/>
        <v/>
      </c>
      <c r="O130" s="111"/>
      <c r="P130" s="111"/>
      <c r="Q130" s="110">
        <f>IF(dati_pdc!$A126&lt;&gt;"",s_somma_pdc!E126,"")</f>
        <v>0</v>
      </c>
      <c r="R130" s="110">
        <f t="shared" si="12"/>
        <v>0</v>
      </c>
      <c r="S130" s="111" t="str">
        <f t="shared" si="13"/>
        <v/>
      </c>
      <c r="T130" s="111"/>
      <c r="U130" s="111"/>
      <c r="V130" s="110">
        <f>IF(dati_pdc!$A126&lt;&gt;"",s_somma_pdc!F126,"")</f>
        <v>0</v>
      </c>
      <c r="W130" s="110">
        <f t="shared" si="14"/>
        <v>0</v>
      </c>
      <c r="X130" s="111" t="str">
        <f t="shared" si="15"/>
        <v/>
      </c>
      <c r="Y130" s="86"/>
      <c r="Z130" s="86"/>
    </row>
    <row r="131" spans="2:26" ht="15.75" customHeight="1">
      <c r="B131" s="109" t="str">
        <f>IF(dati_pdc!A127&lt;&gt;"",IF(dati_pdc!D127=1,RIGHT(dati_pdc!A127,dati_pdc!E127),dati_pdc!A127),"")</f>
        <v>590727</v>
      </c>
      <c r="C131" s="109" t="str">
        <f>IF(dati_pdc!B127&lt;&gt;"",dati_pdc!B127,"")</f>
        <v>Crediti IRES per imposte anticipate</v>
      </c>
      <c r="D131" s="109">
        <f>IF(dati_pdc!C127&lt;&gt;"",dati_pdc!C127,"")</f>
        <v>3</v>
      </c>
      <c r="E131" s="109">
        <f>IF(dati_pdc!D127&lt;&gt;"",dati_pdc!D127,"")</f>
        <v>0</v>
      </c>
      <c r="F131" s="110">
        <f>IF(dati_pdc!$A127&lt;&gt;"",s_somma_pdc!B127,"")</f>
        <v>93.91</v>
      </c>
      <c r="G131" s="110">
        <f>IF(dati_pdc!$A127&lt;&gt;"",s_somma_pdc!C127,"")</f>
        <v>1872.52</v>
      </c>
      <c r="H131" s="110">
        <f t="shared" si="8"/>
        <v>-1778.61</v>
      </c>
      <c r="I131" s="111">
        <f t="shared" si="9"/>
        <v>-0.94984833272808833</v>
      </c>
      <c r="J131" s="111"/>
      <c r="K131" s="111"/>
      <c r="L131" s="110">
        <f>IF(dati_pdc!$A127&lt;&gt;"",s_somma_pdc!D127,"")</f>
        <v>0</v>
      </c>
      <c r="M131" s="110">
        <f t="shared" si="10"/>
        <v>93.91</v>
      </c>
      <c r="N131" s="111" t="str">
        <f t="shared" si="11"/>
        <v/>
      </c>
      <c r="O131" s="111"/>
      <c r="P131" s="111"/>
      <c r="Q131" s="110">
        <f>IF(dati_pdc!$A127&lt;&gt;"",s_somma_pdc!E127,"")</f>
        <v>0</v>
      </c>
      <c r="R131" s="110">
        <f t="shared" si="12"/>
        <v>93.91</v>
      </c>
      <c r="S131" s="111" t="str">
        <f t="shared" si="13"/>
        <v/>
      </c>
      <c r="T131" s="111"/>
      <c r="U131" s="111"/>
      <c r="V131" s="110">
        <f>IF(dati_pdc!$A127&lt;&gt;"",s_somma_pdc!F127,"")</f>
        <v>0</v>
      </c>
      <c r="W131" s="110">
        <f t="shared" si="14"/>
        <v>93.91</v>
      </c>
      <c r="X131" s="111" t="str">
        <f t="shared" si="15"/>
        <v/>
      </c>
      <c r="Y131" s="86"/>
      <c r="Z131" s="86"/>
    </row>
    <row r="132" spans="2:26" ht="15.75" customHeight="1">
      <c r="B132" s="109" t="str">
        <f>IF(dati_pdc!A128&lt;&gt;"",IF(dati_pdc!D128=1,RIGHT(dati_pdc!A128,dati_pdc!E128),dati_pdc!A128),"")</f>
        <v>61</v>
      </c>
      <c r="C132" s="109" t="str">
        <f>IF(dati_pdc!B128&lt;&gt;"",dati_pdc!B128,"")</f>
        <v>ENTI PREVIDENZIALI</v>
      </c>
      <c r="D132" s="109">
        <f>IF(dati_pdc!C128&lt;&gt;"",dati_pdc!C128,"")</f>
        <v>1</v>
      </c>
      <c r="E132" s="109">
        <f>IF(dati_pdc!D128&lt;&gt;"",dati_pdc!D128,"")</f>
        <v>0</v>
      </c>
      <c r="F132" s="110">
        <f>IF(dati_pdc!$A128&lt;&gt;"",s_somma_pdc!B128,"")</f>
        <v>-46044.49</v>
      </c>
      <c r="G132" s="110">
        <f>IF(dati_pdc!$A128&lt;&gt;"",s_somma_pdc!C128,"")</f>
        <v>-35192.82</v>
      </c>
      <c r="H132" s="110">
        <f t="shared" si="8"/>
        <v>-10851.669999999998</v>
      </c>
      <c r="I132" s="111">
        <f t="shared" si="9"/>
        <v>0.30834897572857184</v>
      </c>
      <c r="J132" s="111"/>
      <c r="K132" s="111"/>
      <c r="L132" s="110">
        <f>IF(dati_pdc!$A128&lt;&gt;"",s_somma_pdc!D128,"")</f>
        <v>0</v>
      </c>
      <c r="M132" s="110">
        <f t="shared" si="10"/>
        <v>-46044.49</v>
      </c>
      <c r="N132" s="111" t="str">
        <f t="shared" si="11"/>
        <v/>
      </c>
      <c r="O132" s="111"/>
      <c r="P132" s="111"/>
      <c r="Q132" s="110">
        <f>IF(dati_pdc!$A128&lt;&gt;"",s_somma_pdc!E128,"")</f>
        <v>0</v>
      </c>
      <c r="R132" s="110">
        <f t="shared" si="12"/>
        <v>-46044.49</v>
      </c>
      <c r="S132" s="111" t="str">
        <f t="shared" si="13"/>
        <v/>
      </c>
      <c r="T132" s="111"/>
      <c r="U132" s="111"/>
      <c r="V132" s="110">
        <f>IF(dati_pdc!$A128&lt;&gt;"",s_somma_pdc!F128,"")</f>
        <v>0</v>
      </c>
      <c r="W132" s="110">
        <f t="shared" si="14"/>
        <v>-46044.49</v>
      </c>
      <c r="X132" s="111" t="str">
        <f t="shared" si="15"/>
        <v/>
      </c>
      <c r="Y132" s="86"/>
      <c r="Z132" s="86"/>
    </row>
    <row r="133" spans="2:26" ht="15.75" customHeight="1">
      <c r="B133" s="109" t="str">
        <f>IF(dati_pdc!A129&lt;&gt;"",IF(dati_pdc!D129=1,RIGHT(dati_pdc!A129,dati_pdc!E129),dati_pdc!A129),"")</f>
        <v>6101</v>
      </c>
      <c r="C133" s="109" t="str">
        <f>IF(dati_pdc!B129&lt;&gt;"",dati_pdc!B129,"")</f>
        <v>ENTI PREVIDENZIALI</v>
      </c>
      <c r="D133" s="109">
        <f>IF(dati_pdc!C129&lt;&gt;"",dati_pdc!C129,"")</f>
        <v>2</v>
      </c>
      <c r="E133" s="109">
        <f>IF(dati_pdc!D129&lt;&gt;"",dati_pdc!D129,"")</f>
        <v>0</v>
      </c>
      <c r="F133" s="110">
        <f>IF(dati_pdc!$A129&lt;&gt;"",s_somma_pdc!B129,"")</f>
        <v>-46044.49</v>
      </c>
      <c r="G133" s="110">
        <f>IF(dati_pdc!$A129&lt;&gt;"",s_somma_pdc!C129,"")</f>
        <v>-35192.82</v>
      </c>
      <c r="H133" s="110">
        <f t="shared" si="8"/>
        <v>-10851.669999999998</v>
      </c>
      <c r="I133" s="111">
        <f t="shared" si="9"/>
        <v>0.30834897572857184</v>
      </c>
      <c r="J133" s="111"/>
      <c r="K133" s="111"/>
      <c r="L133" s="110">
        <f>IF(dati_pdc!$A129&lt;&gt;"",s_somma_pdc!D129,"")</f>
        <v>0</v>
      </c>
      <c r="M133" s="110">
        <f t="shared" si="10"/>
        <v>-46044.49</v>
      </c>
      <c r="N133" s="111" t="str">
        <f t="shared" si="11"/>
        <v/>
      </c>
      <c r="O133" s="111"/>
      <c r="P133" s="111"/>
      <c r="Q133" s="110">
        <f>IF(dati_pdc!$A129&lt;&gt;"",s_somma_pdc!E129,"")</f>
        <v>0</v>
      </c>
      <c r="R133" s="110">
        <f t="shared" si="12"/>
        <v>-46044.49</v>
      </c>
      <c r="S133" s="111" t="str">
        <f t="shared" si="13"/>
        <v/>
      </c>
      <c r="T133" s="111"/>
      <c r="U133" s="111"/>
      <c r="V133" s="110">
        <f>IF(dati_pdc!$A129&lt;&gt;"",s_somma_pdc!F129,"")</f>
        <v>0</v>
      </c>
      <c r="W133" s="110">
        <f t="shared" si="14"/>
        <v>-46044.49</v>
      </c>
      <c r="X133" s="111" t="str">
        <f t="shared" si="15"/>
        <v/>
      </c>
      <c r="Y133" s="86"/>
      <c r="Z133" s="86"/>
    </row>
    <row r="134" spans="2:26" ht="15.75" customHeight="1">
      <c r="B134" s="109" t="str">
        <f>IF(dati_pdc!A130&lt;&gt;"",IF(dati_pdc!D130=1,RIGHT(dati_pdc!A130,dati_pdc!E130),dati_pdc!A130),"")</f>
        <v>610101</v>
      </c>
      <c r="C134" s="109" t="str">
        <f>IF(dati_pdc!B130&lt;&gt;"",dati_pdc!B130,"")</f>
        <v>INPS dipendenti</v>
      </c>
      <c r="D134" s="109">
        <f>IF(dati_pdc!C130&lt;&gt;"",dati_pdc!C130,"")</f>
        <v>3</v>
      </c>
      <c r="E134" s="109">
        <f>IF(dati_pdc!D130&lt;&gt;"",dati_pdc!D130,"")</f>
        <v>0</v>
      </c>
      <c r="F134" s="110">
        <f>IF(dati_pdc!$A130&lt;&gt;"",s_somma_pdc!B130,"")</f>
        <v>-24563.33</v>
      </c>
      <c r="G134" s="110">
        <f>IF(dati_pdc!$A130&lt;&gt;"",s_somma_pdc!C130,"")</f>
        <v>-19099.259999999998</v>
      </c>
      <c r="H134" s="110">
        <f t="shared" ref="H134:H197" si="16">IF(G134&lt;&gt;"",F134-G134,"")</f>
        <v>-5464.0700000000033</v>
      </c>
      <c r="I134" s="111">
        <f t="shared" ref="I134:I197" si="17">IF(AND(G134&lt;&gt;"",G134&lt;&gt;0)=TRUE,H134/G134,"")</f>
        <v>0.28608804739031796</v>
      </c>
      <c r="J134" s="111"/>
      <c r="K134" s="111"/>
      <c r="L134" s="110">
        <f>IF(dati_pdc!$A130&lt;&gt;"",s_somma_pdc!D130,"")</f>
        <v>0</v>
      </c>
      <c r="M134" s="110">
        <f t="shared" ref="M134:M197" si="18">IF(L134&lt;&gt;"",F134-L134,"")</f>
        <v>-24563.33</v>
      </c>
      <c r="N134" s="111" t="str">
        <f t="shared" ref="N134:N197" si="19">IF(AND(L134&lt;&gt;"",L134&lt;&gt;0)=TRUE,M134/L134,"")</f>
        <v/>
      </c>
      <c r="O134" s="111"/>
      <c r="P134" s="111"/>
      <c r="Q134" s="110">
        <f>IF(dati_pdc!$A130&lt;&gt;"",s_somma_pdc!E130,"")</f>
        <v>0</v>
      </c>
      <c r="R134" s="110">
        <f t="shared" ref="R134:R197" si="20">IF(Q134&lt;&gt;"",F134-Q134,"")</f>
        <v>-24563.33</v>
      </c>
      <c r="S134" s="111" t="str">
        <f t="shared" ref="S134:S197" si="21">IF(AND(Q134&lt;&gt;"",Q134&lt;&gt;0)=TRUE,R134/Q134,"")</f>
        <v/>
      </c>
      <c r="T134" s="111"/>
      <c r="U134" s="111"/>
      <c r="V134" s="110">
        <f>IF(dati_pdc!$A130&lt;&gt;"",s_somma_pdc!F130,"")</f>
        <v>0</v>
      </c>
      <c r="W134" s="110">
        <f t="shared" ref="W134:W197" si="22">IF(V134&lt;&gt;"",F134-V134,"")</f>
        <v>-24563.33</v>
      </c>
      <c r="X134" s="111" t="str">
        <f t="shared" ref="X134:X197" si="23">IF(AND(V134&lt;&gt;"",V134&lt;&gt;0)=TRUE,W134/V134,"")</f>
        <v/>
      </c>
      <c r="Y134" s="86"/>
      <c r="Z134" s="86"/>
    </row>
    <row r="135" spans="2:26" ht="15.75" customHeight="1">
      <c r="B135" s="109" t="str">
        <f>IF(dati_pdc!A131&lt;&gt;"",IF(dati_pdc!D131=1,RIGHT(dati_pdc!A131,dati_pdc!E131),dati_pdc!A131),"")</f>
        <v>610103</v>
      </c>
      <c r="C135" s="109" t="str">
        <f>IF(dati_pdc!B131&lt;&gt;"",dati_pdc!B131,"")</f>
        <v>INPS collaboratori</v>
      </c>
      <c r="D135" s="109">
        <f>IF(dati_pdc!C131&lt;&gt;"",dati_pdc!C131,"")</f>
        <v>3</v>
      </c>
      <c r="E135" s="109">
        <f>IF(dati_pdc!D131&lt;&gt;"",dati_pdc!D131,"")</f>
        <v>0</v>
      </c>
      <c r="F135" s="110">
        <f>IF(dati_pdc!$A131&lt;&gt;"",s_somma_pdc!B131,"")</f>
        <v>-1679</v>
      </c>
      <c r="G135" s="110">
        <f>IF(dati_pdc!$A131&lt;&gt;"",s_somma_pdc!C131,"")</f>
        <v>-634</v>
      </c>
      <c r="H135" s="110">
        <f t="shared" si="16"/>
        <v>-1045</v>
      </c>
      <c r="I135" s="111">
        <f t="shared" si="17"/>
        <v>1.6482649842271293</v>
      </c>
      <c r="J135" s="111"/>
      <c r="K135" s="111"/>
      <c r="L135" s="110">
        <f>IF(dati_pdc!$A131&lt;&gt;"",s_somma_pdc!D131,"")</f>
        <v>0</v>
      </c>
      <c r="M135" s="110">
        <f t="shared" si="18"/>
        <v>-1679</v>
      </c>
      <c r="N135" s="111" t="str">
        <f t="shared" si="19"/>
        <v/>
      </c>
      <c r="O135" s="111"/>
      <c r="P135" s="111"/>
      <c r="Q135" s="110">
        <f>IF(dati_pdc!$A131&lt;&gt;"",s_somma_pdc!E131,"")</f>
        <v>0</v>
      </c>
      <c r="R135" s="110">
        <f t="shared" si="20"/>
        <v>-1679</v>
      </c>
      <c r="S135" s="111" t="str">
        <f t="shared" si="21"/>
        <v/>
      </c>
      <c r="T135" s="111"/>
      <c r="U135" s="111"/>
      <c r="V135" s="110">
        <f>IF(dati_pdc!$A131&lt;&gt;"",s_somma_pdc!F131,"")</f>
        <v>0</v>
      </c>
      <c r="W135" s="110">
        <f t="shared" si="22"/>
        <v>-1679</v>
      </c>
      <c r="X135" s="111" t="str">
        <f t="shared" si="23"/>
        <v/>
      </c>
      <c r="Y135" s="86"/>
      <c r="Z135" s="86"/>
    </row>
    <row r="136" spans="2:26" ht="15.75" customHeight="1">
      <c r="B136" s="109" t="str">
        <f>IF(dati_pdc!A132&lt;&gt;"",IF(dati_pdc!D132=1,RIGHT(dati_pdc!A132,dati_pdc!E132),dati_pdc!A132),"")</f>
        <v>610105</v>
      </c>
      <c r="C136" s="109" t="str">
        <f>IF(dati_pdc!B132&lt;&gt;"",dati_pdc!B132,"")</f>
        <v>INAIL</v>
      </c>
      <c r="D136" s="109">
        <f>IF(dati_pdc!C132&lt;&gt;"",dati_pdc!C132,"")</f>
        <v>3</v>
      </c>
      <c r="E136" s="109">
        <f>IF(dati_pdc!D132&lt;&gt;"",dati_pdc!D132,"")</f>
        <v>0</v>
      </c>
      <c r="F136" s="110">
        <f>IF(dati_pdc!$A132&lt;&gt;"",s_somma_pdc!B132,"")</f>
        <v>-1379.13</v>
      </c>
      <c r="G136" s="110">
        <f>IF(dati_pdc!$A132&lt;&gt;"",s_somma_pdc!C132,"")</f>
        <v>-725.81</v>
      </c>
      <c r="H136" s="110">
        <f t="shared" si="16"/>
        <v>-653.32000000000016</v>
      </c>
      <c r="I136" s="111">
        <f t="shared" si="17"/>
        <v>0.90012537716482299</v>
      </c>
      <c r="J136" s="111"/>
      <c r="K136" s="111"/>
      <c r="L136" s="110">
        <f>IF(dati_pdc!$A132&lt;&gt;"",s_somma_pdc!D132,"")</f>
        <v>0</v>
      </c>
      <c r="M136" s="110">
        <f t="shared" si="18"/>
        <v>-1379.13</v>
      </c>
      <c r="N136" s="111" t="str">
        <f t="shared" si="19"/>
        <v/>
      </c>
      <c r="O136" s="111"/>
      <c r="P136" s="111"/>
      <c r="Q136" s="110">
        <f>IF(dati_pdc!$A132&lt;&gt;"",s_somma_pdc!E132,"")</f>
        <v>0</v>
      </c>
      <c r="R136" s="110">
        <f t="shared" si="20"/>
        <v>-1379.13</v>
      </c>
      <c r="S136" s="111" t="str">
        <f t="shared" si="21"/>
        <v/>
      </c>
      <c r="T136" s="111"/>
      <c r="U136" s="111"/>
      <c r="V136" s="110">
        <f>IF(dati_pdc!$A132&lt;&gt;"",s_somma_pdc!F132,"")</f>
        <v>0</v>
      </c>
      <c r="W136" s="110">
        <f t="shared" si="22"/>
        <v>-1379.13</v>
      </c>
      <c r="X136" s="111" t="str">
        <f t="shared" si="23"/>
        <v/>
      </c>
      <c r="Y136" s="86"/>
      <c r="Z136" s="86"/>
    </row>
    <row r="137" spans="2:26" ht="15.75" customHeight="1">
      <c r="B137" s="109" t="str">
        <f>IF(dati_pdc!A133&lt;&gt;"",IF(dati_pdc!D133=1,RIGHT(dati_pdc!A133,dati_pdc!E133),dati_pdc!A133),"")</f>
        <v>610108</v>
      </c>
      <c r="C137" s="109" t="str">
        <f>IF(dati_pdc!B133&lt;&gt;"",dati_pdc!B133,"")</f>
        <v>INPS c/13^</v>
      </c>
      <c r="D137" s="109">
        <f>IF(dati_pdc!C133&lt;&gt;"",dati_pdc!C133,"")</f>
        <v>3</v>
      </c>
      <c r="E137" s="109">
        <f>IF(dati_pdc!D133&lt;&gt;"",dati_pdc!D133,"")</f>
        <v>0</v>
      </c>
      <c r="F137" s="110">
        <f>IF(dati_pdc!$A133&lt;&gt;"",s_somma_pdc!B133,"")</f>
        <v>0</v>
      </c>
      <c r="G137" s="110">
        <f>IF(dati_pdc!$A133&lt;&gt;"",s_somma_pdc!C133,"")</f>
        <v>0</v>
      </c>
      <c r="H137" s="110">
        <f t="shared" si="16"/>
        <v>0</v>
      </c>
      <c r="I137" s="111" t="str">
        <f t="shared" si="17"/>
        <v/>
      </c>
      <c r="J137" s="111"/>
      <c r="K137" s="111"/>
      <c r="L137" s="110">
        <f>IF(dati_pdc!$A133&lt;&gt;"",s_somma_pdc!D133,"")</f>
        <v>0</v>
      </c>
      <c r="M137" s="110">
        <f t="shared" si="18"/>
        <v>0</v>
      </c>
      <c r="N137" s="111" t="str">
        <f t="shared" si="19"/>
        <v/>
      </c>
      <c r="O137" s="111"/>
      <c r="P137" s="111"/>
      <c r="Q137" s="110">
        <f>IF(dati_pdc!$A133&lt;&gt;"",s_somma_pdc!E133,"")</f>
        <v>0</v>
      </c>
      <c r="R137" s="110">
        <f t="shared" si="20"/>
        <v>0</v>
      </c>
      <c r="S137" s="111" t="str">
        <f t="shared" si="21"/>
        <v/>
      </c>
      <c r="T137" s="111"/>
      <c r="U137" s="111"/>
      <c r="V137" s="110">
        <f>IF(dati_pdc!$A133&lt;&gt;"",s_somma_pdc!F133,"")</f>
        <v>0</v>
      </c>
      <c r="W137" s="110">
        <f t="shared" si="22"/>
        <v>0</v>
      </c>
      <c r="X137" s="111" t="str">
        <f t="shared" si="23"/>
        <v/>
      </c>
      <c r="Y137" s="86"/>
      <c r="Z137" s="86"/>
    </row>
    <row r="138" spans="2:26" ht="15.75" customHeight="1">
      <c r="B138" s="109" t="str">
        <f>IF(dati_pdc!A134&lt;&gt;"",IF(dati_pdc!D134=1,RIGHT(dati_pdc!A134,dati_pdc!E134),dati_pdc!A134),"")</f>
        <v>610109</v>
      </c>
      <c r="C138" s="109" t="str">
        <f>IF(dati_pdc!B134&lt;&gt;"",dati_pdc!B134,"")</f>
        <v>INPS c/14^</v>
      </c>
      <c r="D138" s="109">
        <f>IF(dati_pdc!C134&lt;&gt;"",dati_pdc!C134,"")</f>
        <v>3</v>
      </c>
      <c r="E138" s="109">
        <f>IF(dati_pdc!D134&lt;&gt;"",dati_pdc!D134,"")</f>
        <v>0</v>
      </c>
      <c r="F138" s="110">
        <f>IF(dati_pdc!$A134&lt;&gt;"",s_somma_pdc!B134,"")</f>
        <v>-4398.26</v>
      </c>
      <c r="G138" s="110">
        <f>IF(dati_pdc!$A134&lt;&gt;"",s_somma_pdc!C134,"")</f>
        <v>-3565.4</v>
      </c>
      <c r="H138" s="110">
        <f t="shared" si="16"/>
        <v>-832.86000000000013</v>
      </c>
      <c r="I138" s="111">
        <f t="shared" si="17"/>
        <v>0.23359510854322099</v>
      </c>
      <c r="J138" s="111"/>
      <c r="K138" s="111"/>
      <c r="L138" s="110">
        <f>IF(dati_pdc!$A134&lt;&gt;"",s_somma_pdc!D134,"")</f>
        <v>0</v>
      </c>
      <c r="M138" s="110">
        <f t="shared" si="18"/>
        <v>-4398.26</v>
      </c>
      <c r="N138" s="111" t="str">
        <f t="shared" si="19"/>
        <v/>
      </c>
      <c r="O138" s="111"/>
      <c r="P138" s="111"/>
      <c r="Q138" s="110">
        <f>IF(dati_pdc!$A134&lt;&gt;"",s_somma_pdc!E134,"")</f>
        <v>0</v>
      </c>
      <c r="R138" s="110">
        <f t="shared" si="20"/>
        <v>-4398.26</v>
      </c>
      <c r="S138" s="111" t="str">
        <f t="shared" si="21"/>
        <v/>
      </c>
      <c r="T138" s="111"/>
      <c r="U138" s="111"/>
      <c r="V138" s="110">
        <f>IF(dati_pdc!$A134&lt;&gt;"",s_somma_pdc!F134,"")</f>
        <v>0</v>
      </c>
      <c r="W138" s="110">
        <f t="shared" si="22"/>
        <v>-4398.26</v>
      </c>
      <c r="X138" s="111" t="str">
        <f t="shared" si="23"/>
        <v/>
      </c>
      <c r="Y138" s="86"/>
      <c r="Z138" s="86"/>
    </row>
    <row r="139" spans="2:26" ht="15.75" customHeight="1">
      <c r="B139" s="109" t="str">
        <f>IF(dati_pdc!A135&lt;&gt;"",IF(dati_pdc!D135=1,RIGHT(dati_pdc!A135,dati_pdc!E135),dati_pdc!A135),"")</f>
        <v>610111</v>
      </c>
      <c r="C139" s="109" t="str">
        <f>IF(dati_pdc!B135&lt;&gt;"",dati_pdc!B135,"")</f>
        <v>INPS c/ferie e permessi</v>
      </c>
      <c r="D139" s="109">
        <f>IF(dati_pdc!C135&lt;&gt;"",dati_pdc!C135,"")</f>
        <v>3</v>
      </c>
      <c r="E139" s="109">
        <f>IF(dati_pdc!D135&lt;&gt;"",dati_pdc!D135,"")</f>
        <v>0</v>
      </c>
      <c r="F139" s="110">
        <f>IF(dati_pdc!$A135&lt;&gt;"",s_somma_pdc!B135,"")</f>
        <v>-13856.17</v>
      </c>
      <c r="G139" s="110">
        <f>IF(dati_pdc!$A135&lt;&gt;"",s_somma_pdc!C135,"")</f>
        <v>-10999.75</v>
      </c>
      <c r="H139" s="110">
        <f t="shared" si="16"/>
        <v>-2856.42</v>
      </c>
      <c r="I139" s="111">
        <f t="shared" si="17"/>
        <v>0.2596804472828928</v>
      </c>
      <c r="J139" s="111"/>
      <c r="K139" s="111"/>
      <c r="L139" s="110">
        <f>IF(dati_pdc!$A135&lt;&gt;"",s_somma_pdc!D135,"")</f>
        <v>0</v>
      </c>
      <c r="M139" s="110">
        <f t="shared" si="18"/>
        <v>-13856.17</v>
      </c>
      <c r="N139" s="111" t="str">
        <f t="shared" si="19"/>
        <v/>
      </c>
      <c r="O139" s="111"/>
      <c r="P139" s="111"/>
      <c r="Q139" s="110">
        <f>IF(dati_pdc!$A135&lt;&gt;"",s_somma_pdc!E135,"")</f>
        <v>0</v>
      </c>
      <c r="R139" s="110">
        <f t="shared" si="20"/>
        <v>-13856.17</v>
      </c>
      <c r="S139" s="111" t="str">
        <f t="shared" si="21"/>
        <v/>
      </c>
      <c r="T139" s="111"/>
      <c r="U139" s="111"/>
      <c r="V139" s="110">
        <f>IF(dati_pdc!$A135&lt;&gt;"",s_somma_pdc!F135,"")</f>
        <v>0</v>
      </c>
      <c r="W139" s="110">
        <f t="shared" si="22"/>
        <v>-13856.17</v>
      </c>
      <c r="X139" s="111" t="str">
        <f t="shared" si="23"/>
        <v/>
      </c>
      <c r="Y139" s="86"/>
      <c r="Z139" s="86"/>
    </row>
    <row r="140" spans="2:26" ht="15.75" customHeight="1">
      <c r="B140" s="109" t="str">
        <f>IF(dati_pdc!A136&lt;&gt;"",IF(dati_pdc!D136=1,RIGHT(dati_pdc!A136,dati_pdc!E136),dati_pdc!A136),"")</f>
        <v>610112</v>
      </c>
      <c r="C140" s="109" t="str">
        <f>IF(dati_pdc!B136&lt;&gt;"",dati_pdc!B136,"")</f>
        <v>Istituto c/arrotondamenti</v>
      </c>
      <c r="D140" s="109">
        <f>IF(dati_pdc!C136&lt;&gt;"",dati_pdc!C136,"")</f>
        <v>3</v>
      </c>
      <c r="E140" s="109">
        <f>IF(dati_pdc!D136&lt;&gt;"",dati_pdc!D136,"")</f>
        <v>0</v>
      </c>
      <c r="F140" s="110">
        <f>IF(dati_pdc!$A136&lt;&gt;"",s_somma_pdc!B136,"")</f>
        <v>-0.6</v>
      </c>
      <c r="G140" s="110">
        <f>IF(dati_pdc!$A136&lt;&gt;"",s_somma_pdc!C136,"")</f>
        <v>-0.6</v>
      </c>
      <c r="H140" s="110">
        <f t="shared" si="16"/>
        <v>0</v>
      </c>
      <c r="I140" s="111">
        <f t="shared" si="17"/>
        <v>0</v>
      </c>
      <c r="J140" s="111"/>
      <c r="K140" s="111"/>
      <c r="L140" s="110">
        <f>IF(dati_pdc!$A136&lt;&gt;"",s_somma_pdc!D136,"")</f>
        <v>0</v>
      </c>
      <c r="M140" s="110">
        <f t="shared" si="18"/>
        <v>-0.6</v>
      </c>
      <c r="N140" s="111" t="str">
        <f t="shared" si="19"/>
        <v/>
      </c>
      <c r="O140" s="111"/>
      <c r="P140" s="111"/>
      <c r="Q140" s="110">
        <f>IF(dati_pdc!$A136&lt;&gt;"",s_somma_pdc!E136,"")</f>
        <v>0</v>
      </c>
      <c r="R140" s="110">
        <f t="shared" si="20"/>
        <v>-0.6</v>
      </c>
      <c r="S140" s="111" t="str">
        <f t="shared" si="21"/>
        <v/>
      </c>
      <c r="T140" s="111"/>
      <c r="U140" s="111"/>
      <c r="V140" s="110">
        <f>IF(dati_pdc!$A136&lt;&gt;"",s_somma_pdc!F136,"")</f>
        <v>0</v>
      </c>
      <c r="W140" s="110">
        <f t="shared" si="22"/>
        <v>-0.6</v>
      </c>
      <c r="X140" s="111" t="str">
        <f t="shared" si="23"/>
        <v/>
      </c>
      <c r="Y140" s="86"/>
      <c r="Z140" s="86"/>
    </row>
    <row r="141" spans="2:26" ht="15.75" customHeight="1">
      <c r="B141" s="109" t="str">
        <f>IF(dati_pdc!A137&lt;&gt;"",IF(dati_pdc!D137=1,RIGHT(dati_pdc!A137,dati_pdc!E137),dati_pdc!A137),"")</f>
        <v>610151</v>
      </c>
      <c r="C141" s="109" t="str">
        <f>IF(dati_pdc!B137&lt;&gt;"",dati_pdc!B137,"")</f>
        <v>Enti previdenziali vari</v>
      </c>
      <c r="D141" s="109">
        <f>IF(dati_pdc!C137&lt;&gt;"",dati_pdc!C137,"")</f>
        <v>3</v>
      </c>
      <c r="E141" s="109">
        <f>IF(dati_pdc!D137&lt;&gt;"",dati_pdc!D137,"")</f>
        <v>0</v>
      </c>
      <c r="F141" s="110">
        <f>IF(dati_pdc!$A137&lt;&gt;"",s_somma_pdc!B137,"")</f>
        <v>-168</v>
      </c>
      <c r="G141" s="110">
        <f>IF(dati_pdc!$A137&lt;&gt;"",s_somma_pdc!C137,"")</f>
        <v>-168</v>
      </c>
      <c r="H141" s="110">
        <f t="shared" si="16"/>
        <v>0</v>
      </c>
      <c r="I141" s="111">
        <f t="shared" si="17"/>
        <v>0</v>
      </c>
      <c r="J141" s="111"/>
      <c r="K141" s="111"/>
      <c r="L141" s="110">
        <f>IF(dati_pdc!$A137&lt;&gt;"",s_somma_pdc!D137,"")</f>
        <v>0</v>
      </c>
      <c r="M141" s="110">
        <f t="shared" si="18"/>
        <v>-168</v>
      </c>
      <c r="N141" s="111" t="str">
        <f t="shared" si="19"/>
        <v/>
      </c>
      <c r="O141" s="111"/>
      <c r="P141" s="111"/>
      <c r="Q141" s="110">
        <f>IF(dati_pdc!$A137&lt;&gt;"",s_somma_pdc!E137,"")</f>
        <v>0</v>
      </c>
      <c r="R141" s="110">
        <f t="shared" si="20"/>
        <v>-168</v>
      </c>
      <c r="S141" s="111" t="str">
        <f t="shared" si="21"/>
        <v/>
      </c>
      <c r="T141" s="111"/>
      <c r="U141" s="111"/>
      <c r="V141" s="110">
        <f>IF(dati_pdc!$A137&lt;&gt;"",s_somma_pdc!F137,"")</f>
        <v>0</v>
      </c>
      <c r="W141" s="110">
        <f t="shared" si="22"/>
        <v>-168</v>
      </c>
      <c r="X141" s="111" t="str">
        <f t="shared" si="23"/>
        <v/>
      </c>
      <c r="Y141" s="86"/>
      <c r="Z141" s="86"/>
    </row>
    <row r="142" spans="2:26" ht="15.75" customHeight="1">
      <c r="B142" s="109" t="str">
        <f>IF(dati_pdc!A138&lt;&gt;"",IF(dati_pdc!D138=1,RIGHT(dati_pdc!A138,dati_pdc!E138),dati_pdc!A138),"")</f>
        <v>63</v>
      </c>
      <c r="C142" s="109" t="str">
        <f>IF(dati_pdc!B138&lt;&gt;"",dati_pdc!B138,"")</f>
        <v>ALTRI DEBITI</v>
      </c>
      <c r="D142" s="109">
        <f>IF(dati_pdc!C138&lt;&gt;"",dati_pdc!C138,"")</f>
        <v>1</v>
      </c>
      <c r="E142" s="109">
        <f>IF(dati_pdc!D138&lt;&gt;"",dati_pdc!D138,"")</f>
        <v>0</v>
      </c>
      <c r="F142" s="110">
        <f>IF(dati_pdc!$A138&lt;&gt;"",s_somma_pdc!B138,"")</f>
        <v>-101103.19</v>
      </c>
      <c r="G142" s="110">
        <f>IF(dati_pdc!$A138&lt;&gt;"",s_somma_pdc!C138,"")</f>
        <v>-86287.589999999982</v>
      </c>
      <c r="H142" s="110">
        <f t="shared" si="16"/>
        <v>-14815.60000000002</v>
      </c>
      <c r="I142" s="111">
        <f t="shared" si="17"/>
        <v>0.17170024101959533</v>
      </c>
      <c r="J142" s="111"/>
      <c r="K142" s="111"/>
      <c r="L142" s="110">
        <f>IF(dati_pdc!$A138&lt;&gt;"",s_somma_pdc!D138,"")</f>
        <v>0</v>
      </c>
      <c r="M142" s="110">
        <f t="shared" si="18"/>
        <v>-101103.19</v>
      </c>
      <c r="N142" s="111" t="str">
        <f t="shared" si="19"/>
        <v/>
      </c>
      <c r="O142" s="111"/>
      <c r="P142" s="111"/>
      <c r="Q142" s="110">
        <f>IF(dati_pdc!$A138&lt;&gt;"",s_somma_pdc!E138,"")</f>
        <v>0</v>
      </c>
      <c r="R142" s="110">
        <f t="shared" si="20"/>
        <v>-101103.19</v>
      </c>
      <c r="S142" s="111" t="str">
        <f t="shared" si="21"/>
        <v/>
      </c>
      <c r="T142" s="111"/>
      <c r="U142" s="111"/>
      <c r="V142" s="110">
        <f>IF(dati_pdc!$A138&lt;&gt;"",s_somma_pdc!F138,"")</f>
        <v>0</v>
      </c>
      <c r="W142" s="110">
        <f t="shared" si="22"/>
        <v>-101103.19</v>
      </c>
      <c r="X142" s="111" t="str">
        <f t="shared" si="23"/>
        <v/>
      </c>
      <c r="Y142" s="86"/>
      <c r="Z142" s="86"/>
    </row>
    <row r="143" spans="2:26" ht="15.75" customHeight="1">
      <c r="B143" s="109" t="str">
        <f>IF(dati_pdc!A139&lt;&gt;"",IF(dati_pdc!D139=1,RIGHT(dati_pdc!A139,dati_pdc!E139),dati_pdc!A139),"")</f>
        <v>6305</v>
      </c>
      <c r="C143" s="109" t="str">
        <f>IF(dati_pdc!B139&lt;&gt;"",dati_pdc!B139,"")</f>
        <v>DEBITI VARI</v>
      </c>
      <c r="D143" s="109">
        <f>IF(dati_pdc!C139&lt;&gt;"",dati_pdc!C139,"")</f>
        <v>2</v>
      </c>
      <c r="E143" s="109">
        <f>IF(dati_pdc!D139&lt;&gt;"",dati_pdc!D139,"")</f>
        <v>0</v>
      </c>
      <c r="F143" s="110">
        <f>IF(dati_pdc!$A139&lt;&gt;"",s_somma_pdc!B139,"")</f>
        <v>-10147.719999999999</v>
      </c>
      <c r="G143" s="110">
        <f>IF(dati_pdc!$A139&lt;&gt;"",s_somma_pdc!C139,"")</f>
        <v>-9129.2999999999993</v>
      </c>
      <c r="H143" s="110">
        <f t="shared" si="16"/>
        <v>-1018.4200000000001</v>
      </c>
      <c r="I143" s="111">
        <f t="shared" si="17"/>
        <v>0.11155510280087194</v>
      </c>
      <c r="J143" s="111"/>
      <c r="K143" s="111"/>
      <c r="L143" s="110">
        <f>IF(dati_pdc!$A139&lt;&gt;"",s_somma_pdc!D139,"")</f>
        <v>0</v>
      </c>
      <c r="M143" s="110">
        <f t="shared" si="18"/>
        <v>-10147.719999999999</v>
      </c>
      <c r="N143" s="111" t="str">
        <f t="shared" si="19"/>
        <v/>
      </c>
      <c r="O143" s="111"/>
      <c r="P143" s="111"/>
      <c r="Q143" s="110">
        <f>IF(dati_pdc!$A139&lt;&gt;"",s_somma_pdc!E139,"")</f>
        <v>0</v>
      </c>
      <c r="R143" s="110">
        <f t="shared" si="20"/>
        <v>-10147.719999999999</v>
      </c>
      <c r="S143" s="111" t="str">
        <f t="shared" si="21"/>
        <v/>
      </c>
      <c r="T143" s="111"/>
      <c r="U143" s="111"/>
      <c r="V143" s="110">
        <f>IF(dati_pdc!$A139&lt;&gt;"",s_somma_pdc!F139,"")</f>
        <v>0</v>
      </c>
      <c r="W143" s="110">
        <f t="shared" si="22"/>
        <v>-10147.719999999999</v>
      </c>
      <c r="X143" s="111" t="str">
        <f t="shared" si="23"/>
        <v/>
      </c>
      <c r="Y143" s="86"/>
      <c r="Z143" s="86"/>
    </row>
    <row r="144" spans="2:26" ht="15.75" customHeight="1">
      <c r="B144" s="109" t="str">
        <f>IF(dati_pdc!A140&lt;&gt;"",IF(dati_pdc!D140=1,RIGHT(dati_pdc!A140,dati_pdc!E140),dati_pdc!A140),"")</f>
        <v>630503</v>
      </c>
      <c r="C144" s="109" t="str">
        <f>IF(dati_pdc!B140&lt;&gt;"",dati_pdc!B140,"")</f>
        <v>Carta di credito/Intesa Sanpaolo</v>
      </c>
      <c r="D144" s="109">
        <f>IF(dati_pdc!C140&lt;&gt;"",dati_pdc!C140,"")</f>
        <v>3</v>
      </c>
      <c r="E144" s="109">
        <f>IF(dati_pdc!D140&lt;&gt;"",dati_pdc!D140,"")</f>
        <v>0</v>
      </c>
      <c r="F144" s="110">
        <f>IF(dati_pdc!$A140&lt;&gt;"",s_somma_pdc!B140,"")</f>
        <v>-4284.76</v>
      </c>
      <c r="G144" s="110">
        <f>IF(dati_pdc!$A140&lt;&gt;"",s_somma_pdc!C140,"")</f>
        <v>-3444.72</v>
      </c>
      <c r="H144" s="110">
        <f t="shared" si="16"/>
        <v>-840.04000000000042</v>
      </c>
      <c r="I144" s="111">
        <f t="shared" si="17"/>
        <v>0.24386307159943346</v>
      </c>
      <c r="J144" s="111"/>
      <c r="K144" s="111"/>
      <c r="L144" s="110">
        <f>IF(dati_pdc!$A140&lt;&gt;"",s_somma_pdc!D140,"")</f>
        <v>0</v>
      </c>
      <c r="M144" s="110">
        <f t="shared" si="18"/>
        <v>-4284.76</v>
      </c>
      <c r="N144" s="111" t="str">
        <f t="shared" si="19"/>
        <v/>
      </c>
      <c r="O144" s="111"/>
      <c r="P144" s="111"/>
      <c r="Q144" s="110">
        <f>IF(dati_pdc!$A140&lt;&gt;"",s_somma_pdc!E140,"")</f>
        <v>0</v>
      </c>
      <c r="R144" s="110">
        <f t="shared" si="20"/>
        <v>-4284.76</v>
      </c>
      <c r="S144" s="111" t="str">
        <f t="shared" si="21"/>
        <v/>
      </c>
      <c r="T144" s="111"/>
      <c r="U144" s="111"/>
      <c r="V144" s="110">
        <f>IF(dati_pdc!$A140&lt;&gt;"",s_somma_pdc!F140,"")</f>
        <v>0</v>
      </c>
      <c r="W144" s="110">
        <f t="shared" si="22"/>
        <v>-4284.76</v>
      </c>
      <c r="X144" s="111" t="str">
        <f t="shared" si="23"/>
        <v/>
      </c>
      <c r="Y144" s="86"/>
      <c r="Z144" s="86"/>
    </row>
    <row r="145" spans="2:26" ht="15.75" customHeight="1">
      <c r="B145" s="109" t="str">
        <f>IF(dati_pdc!A141&lt;&gt;"",IF(dati_pdc!D141=1,RIGHT(dati_pdc!A141,dati_pdc!E141),dati_pdc!A141),"")</f>
        <v>630515</v>
      </c>
      <c r="C145" s="109" t="str">
        <f>IF(dati_pdc!B141&lt;&gt;"",dati_pdc!B141,"")</f>
        <v>Debiti Alleanza - quota fondo pensione</v>
      </c>
      <c r="D145" s="109">
        <f>IF(dati_pdc!C141&lt;&gt;"",dati_pdc!C141,"")</f>
        <v>3</v>
      </c>
      <c r="E145" s="109">
        <f>IF(dati_pdc!D141&lt;&gt;"",dati_pdc!D141,"")</f>
        <v>0</v>
      </c>
      <c r="F145" s="110">
        <f>IF(dati_pdc!$A141&lt;&gt;"",s_somma_pdc!B141,"")</f>
        <v>-1916.36</v>
      </c>
      <c r="G145" s="110">
        <f>IF(dati_pdc!$A141&lt;&gt;"",s_somma_pdc!C141,"")</f>
        <v>-1966.48</v>
      </c>
      <c r="H145" s="110">
        <f t="shared" si="16"/>
        <v>50.120000000000118</v>
      </c>
      <c r="I145" s="111">
        <f t="shared" si="17"/>
        <v>-2.5487164883446625E-2</v>
      </c>
      <c r="J145" s="111"/>
      <c r="K145" s="111"/>
      <c r="L145" s="110">
        <f>IF(dati_pdc!$A141&lt;&gt;"",s_somma_pdc!D141,"")</f>
        <v>0</v>
      </c>
      <c r="M145" s="110">
        <f t="shared" si="18"/>
        <v>-1916.36</v>
      </c>
      <c r="N145" s="111" t="str">
        <f t="shared" si="19"/>
        <v/>
      </c>
      <c r="O145" s="111"/>
      <c r="P145" s="111"/>
      <c r="Q145" s="110">
        <f>IF(dati_pdc!$A141&lt;&gt;"",s_somma_pdc!E141,"")</f>
        <v>0</v>
      </c>
      <c r="R145" s="110">
        <f t="shared" si="20"/>
        <v>-1916.36</v>
      </c>
      <c r="S145" s="111" t="str">
        <f t="shared" si="21"/>
        <v/>
      </c>
      <c r="T145" s="111"/>
      <c r="U145" s="111"/>
      <c r="V145" s="110">
        <f>IF(dati_pdc!$A141&lt;&gt;"",s_somma_pdc!F141,"")</f>
        <v>0</v>
      </c>
      <c r="W145" s="110">
        <f t="shared" si="22"/>
        <v>-1916.36</v>
      </c>
      <c r="X145" s="111" t="str">
        <f t="shared" si="23"/>
        <v/>
      </c>
      <c r="Y145" s="86"/>
      <c r="Z145" s="86"/>
    </row>
    <row r="146" spans="2:26" ht="15.75" customHeight="1">
      <c r="B146" s="109" t="str">
        <f>IF(dati_pdc!A142&lt;&gt;"",IF(dati_pdc!D142=1,RIGHT(dati_pdc!A142,dati_pdc!E142),dati_pdc!A142),"")</f>
        <v>630542</v>
      </c>
      <c r="C146" s="109" t="str">
        <f>IF(dati_pdc!B142&lt;&gt;"",dati_pdc!B142,"")</f>
        <v>Debitori diversi costi da ricevere</v>
      </c>
      <c r="D146" s="109">
        <f>IF(dati_pdc!C142&lt;&gt;"",dati_pdc!C142,"")</f>
        <v>3</v>
      </c>
      <c r="E146" s="109">
        <f>IF(dati_pdc!D142&lt;&gt;"",dati_pdc!D142,"")</f>
        <v>0</v>
      </c>
      <c r="F146" s="110">
        <f>IF(dati_pdc!$A142&lt;&gt;"",s_somma_pdc!B142,"")</f>
        <v>-2585.13</v>
      </c>
      <c r="G146" s="110">
        <f>IF(dati_pdc!$A142&lt;&gt;"",s_somma_pdc!C142,"")</f>
        <v>-1816.9</v>
      </c>
      <c r="H146" s="110">
        <f t="shared" si="16"/>
        <v>-768.23</v>
      </c>
      <c r="I146" s="111">
        <f t="shared" si="17"/>
        <v>0.42282459133689249</v>
      </c>
      <c r="J146" s="111"/>
      <c r="K146" s="111"/>
      <c r="L146" s="110">
        <f>IF(dati_pdc!$A142&lt;&gt;"",s_somma_pdc!D142,"")</f>
        <v>0</v>
      </c>
      <c r="M146" s="110">
        <f t="shared" si="18"/>
        <v>-2585.13</v>
      </c>
      <c r="N146" s="111" t="str">
        <f t="shared" si="19"/>
        <v/>
      </c>
      <c r="O146" s="111"/>
      <c r="P146" s="111"/>
      <c r="Q146" s="110">
        <f>IF(dati_pdc!$A142&lt;&gt;"",s_somma_pdc!E142,"")</f>
        <v>0</v>
      </c>
      <c r="R146" s="110">
        <f t="shared" si="20"/>
        <v>-2585.13</v>
      </c>
      <c r="S146" s="111" t="str">
        <f t="shared" si="21"/>
        <v/>
      </c>
      <c r="T146" s="111"/>
      <c r="U146" s="111"/>
      <c r="V146" s="110">
        <f>IF(dati_pdc!$A142&lt;&gt;"",s_somma_pdc!F142,"")</f>
        <v>0</v>
      </c>
      <c r="W146" s="110">
        <f t="shared" si="22"/>
        <v>-2585.13</v>
      </c>
      <c r="X146" s="111" t="str">
        <f t="shared" si="23"/>
        <v/>
      </c>
      <c r="Y146" s="86"/>
      <c r="Z146" s="86"/>
    </row>
    <row r="147" spans="2:26" ht="15.75" customHeight="1">
      <c r="B147" s="109" t="str">
        <f>IF(dati_pdc!A143&lt;&gt;"",IF(dati_pdc!D143=1,RIGHT(dati_pdc!A143,dati_pdc!E143),dati_pdc!A143),"")</f>
        <v>630551</v>
      </c>
      <c r="C147" s="109" t="str">
        <f>IF(dati_pdc!B143&lt;&gt;"",dati_pdc!B143,"")</f>
        <v>Debiti diversi verso terzi</v>
      </c>
      <c r="D147" s="109">
        <f>IF(dati_pdc!C143&lt;&gt;"",dati_pdc!C143,"")</f>
        <v>3</v>
      </c>
      <c r="E147" s="109">
        <f>IF(dati_pdc!D143&lt;&gt;"",dati_pdc!D143,"")</f>
        <v>0</v>
      </c>
      <c r="F147" s="110">
        <f>IF(dati_pdc!$A143&lt;&gt;"",s_somma_pdc!B143,"")</f>
        <v>-182</v>
      </c>
      <c r="G147" s="110">
        <f>IF(dati_pdc!$A143&lt;&gt;"",s_somma_pdc!C143,"")</f>
        <v>-3.08</v>
      </c>
      <c r="H147" s="110">
        <f t="shared" si="16"/>
        <v>-178.92</v>
      </c>
      <c r="I147" s="111">
        <f t="shared" si="17"/>
        <v>58.090909090909086</v>
      </c>
      <c r="J147" s="111"/>
      <c r="K147" s="111"/>
      <c r="L147" s="110">
        <f>IF(dati_pdc!$A143&lt;&gt;"",s_somma_pdc!D143,"")</f>
        <v>0</v>
      </c>
      <c r="M147" s="110">
        <f t="shared" si="18"/>
        <v>-182</v>
      </c>
      <c r="N147" s="111" t="str">
        <f t="shared" si="19"/>
        <v/>
      </c>
      <c r="O147" s="111"/>
      <c r="P147" s="111"/>
      <c r="Q147" s="110">
        <f>IF(dati_pdc!$A143&lt;&gt;"",s_somma_pdc!E143,"")</f>
        <v>0</v>
      </c>
      <c r="R147" s="110">
        <f t="shared" si="20"/>
        <v>-182</v>
      </c>
      <c r="S147" s="111" t="str">
        <f t="shared" si="21"/>
        <v/>
      </c>
      <c r="T147" s="111"/>
      <c r="U147" s="111"/>
      <c r="V147" s="110">
        <f>IF(dati_pdc!$A143&lt;&gt;"",s_somma_pdc!F143,"")</f>
        <v>0</v>
      </c>
      <c r="W147" s="110">
        <f t="shared" si="22"/>
        <v>-182</v>
      </c>
      <c r="X147" s="111" t="str">
        <f t="shared" si="23"/>
        <v/>
      </c>
      <c r="Y147" s="86"/>
      <c r="Z147" s="86"/>
    </row>
    <row r="148" spans="2:26" ht="15.75" customHeight="1">
      <c r="B148" s="109" t="str">
        <f>IF(dati_pdc!A144&lt;&gt;"",IF(dati_pdc!D144=1,RIGHT(dati_pdc!A144,dati_pdc!E144),dati_pdc!A144),"")</f>
        <v>630552</v>
      </c>
      <c r="C148" s="109" t="str">
        <f>IF(dati_pdc!B144&lt;&gt;"",dati_pdc!B144,"")</f>
        <v>Amministratore c/anticipi - note spese</v>
      </c>
      <c r="D148" s="109">
        <f>IF(dati_pdc!C144&lt;&gt;"",dati_pdc!C144,"")</f>
        <v>3</v>
      </c>
      <c r="E148" s="109">
        <f>IF(dati_pdc!D144&lt;&gt;"",dati_pdc!D144,"")</f>
        <v>0</v>
      </c>
      <c r="F148" s="110">
        <f>IF(dati_pdc!$A144&lt;&gt;"",s_somma_pdc!B144,"")</f>
        <v>-1179.47</v>
      </c>
      <c r="G148" s="110">
        <f>IF(dati_pdc!$A144&lt;&gt;"",s_somma_pdc!C144,"")</f>
        <v>-1898.12</v>
      </c>
      <c r="H148" s="110">
        <f t="shared" si="16"/>
        <v>718.64999999999986</v>
      </c>
      <c r="I148" s="111">
        <f t="shared" si="17"/>
        <v>-0.37861146818957703</v>
      </c>
      <c r="J148" s="111"/>
      <c r="K148" s="111"/>
      <c r="L148" s="110">
        <f>IF(dati_pdc!$A144&lt;&gt;"",s_somma_pdc!D144,"")</f>
        <v>0</v>
      </c>
      <c r="M148" s="110">
        <f t="shared" si="18"/>
        <v>-1179.47</v>
      </c>
      <c r="N148" s="111" t="str">
        <f t="shared" si="19"/>
        <v/>
      </c>
      <c r="O148" s="111"/>
      <c r="P148" s="111"/>
      <c r="Q148" s="110">
        <f>IF(dati_pdc!$A144&lt;&gt;"",s_somma_pdc!E144,"")</f>
        <v>0</v>
      </c>
      <c r="R148" s="110">
        <f t="shared" si="20"/>
        <v>-1179.47</v>
      </c>
      <c r="S148" s="111" t="str">
        <f t="shared" si="21"/>
        <v/>
      </c>
      <c r="T148" s="111"/>
      <c r="U148" s="111"/>
      <c r="V148" s="110">
        <f>IF(dati_pdc!$A144&lt;&gt;"",s_somma_pdc!F144,"")</f>
        <v>0</v>
      </c>
      <c r="W148" s="110">
        <f t="shared" si="22"/>
        <v>-1179.47</v>
      </c>
      <c r="X148" s="111" t="str">
        <f t="shared" si="23"/>
        <v/>
      </c>
      <c r="Y148" s="86"/>
      <c r="Z148" s="86"/>
    </row>
    <row r="149" spans="2:26" ht="15.75" customHeight="1">
      <c r="B149" s="109" t="str">
        <f>IF(dati_pdc!A145&lt;&gt;"",IF(dati_pdc!D145=1,RIGHT(dati_pdc!A145,dati_pdc!E145),dati_pdc!A145),"")</f>
        <v>6307</v>
      </c>
      <c r="C149" s="109" t="str">
        <f>IF(dati_pdc!B145&lt;&gt;"",dati_pdc!B145,"")</f>
        <v>DEBITI VERSO IL PERSONALE</v>
      </c>
      <c r="D149" s="109">
        <f>IF(dati_pdc!C145&lt;&gt;"",dati_pdc!C145,"")</f>
        <v>2</v>
      </c>
      <c r="E149" s="109">
        <f>IF(dati_pdc!D145&lt;&gt;"",dati_pdc!D145,"")</f>
        <v>0</v>
      </c>
      <c r="F149" s="110">
        <f>IF(dati_pdc!$A145&lt;&gt;"",s_somma_pdc!B145,"")</f>
        <v>-90955.47</v>
      </c>
      <c r="G149" s="110">
        <f>IF(dati_pdc!$A145&lt;&gt;"",s_somma_pdc!C145,"")</f>
        <v>-77158.289999999994</v>
      </c>
      <c r="H149" s="110">
        <f t="shared" si="16"/>
        <v>-13797.180000000008</v>
      </c>
      <c r="I149" s="111">
        <f t="shared" si="17"/>
        <v>0.1788165600870627</v>
      </c>
      <c r="J149" s="111"/>
      <c r="K149" s="111"/>
      <c r="L149" s="110">
        <f>IF(dati_pdc!$A145&lt;&gt;"",s_somma_pdc!D145,"")</f>
        <v>0</v>
      </c>
      <c r="M149" s="110">
        <f t="shared" si="18"/>
        <v>-90955.47</v>
      </c>
      <c r="N149" s="111" t="str">
        <f t="shared" si="19"/>
        <v/>
      </c>
      <c r="O149" s="111"/>
      <c r="P149" s="111"/>
      <c r="Q149" s="110">
        <f>IF(dati_pdc!$A145&lt;&gt;"",s_somma_pdc!E145,"")</f>
        <v>0</v>
      </c>
      <c r="R149" s="110">
        <f t="shared" si="20"/>
        <v>-90955.47</v>
      </c>
      <c r="S149" s="111" t="str">
        <f t="shared" si="21"/>
        <v/>
      </c>
      <c r="T149" s="111"/>
      <c r="U149" s="111"/>
      <c r="V149" s="110">
        <f>IF(dati_pdc!$A145&lt;&gt;"",s_somma_pdc!F145,"")</f>
        <v>0</v>
      </c>
      <c r="W149" s="110">
        <f t="shared" si="22"/>
        <v>-90955.47</v>
      </c>
      <c r="X149" s="111" t="str">
        <f t="shared" si="23"/>
        <v/>
      </c>
      <c r="Y149" s="86"/>
      <c r="Z149" s="86"/>
    </row>
    <row r="150" spans="2:26" ht="15.75" customHeight="1">
      <c r="B150" s="109" t="str">
        <f>IF(dati_pdc!A146&lt;&gt;"",IF(dati_pdc!D146=1,RIGHT(dati_pdc!A146,dati_pdc!E146),dati_pdc!A146),"")</f>
        <v>630701</v>
      </c>
      <c r="C150" s="109" t="str">
        <f>IF(dati_pdc!B146&lt;&gt;"",dati_pdc!B146,"")</f>
        <v>Personale c/retribuzioni</v>
      </c>
      <c r="D150" s="109">
        <f>IF(dati_pdc!C146&lt;&gt;"",dati_pdc!C146,"")</f>
        <v>3</v>
      </c>
      <c r="E150" s="109">
        <f>IF(dati_pdc!D146&lt;&gt;"",dati_pdc!D146,"")</f>
        <v>0</v>
      </c>
      <c r="F150" s="110">
        <f>IF(dati_pdc!$A146&lt;&gt;"",s_somma_pdc!B146,"")</f>
        <v>-26862</v>
      </c>
      <c r="G150" s="110">
        <f>IF(dati_pdc!$A146&lt;&gt;"",s_somma_pdc!C146,"")</f>
        <v>-24210.21</v>
      </c>
      <c r="H150" s="110">
        <f t="shared" si="16"/>
        <v>-2651.7900000000009</v>
      </c>
      <c r="I150" s="111">
        <f t="shared" si="17"/>
        <v>0.10953188757966167</v>
      </c>
      <c r="J150" s="111"/>
      <c r="K150" s="111"/>
      <c r="L150" s="110">
        <f>IF(dati_pdc!$A146&lt;&gt;"",s_somma_pdc!D146,"")</f>
        <v>0</v>
      </c>
      <c r="M150" s="110">
        <f t="shared" si="18"/>
        <v>-26862</v>
      </c>
      <c r="N150" s="111" t="str">
        <f t="shared" si="19"/>
        <v/>
      </c>
      <c r="O150" s="111"/>
      <c r="P150" s="111"/>
      <c r="Q150" s="110">
        <f>IF(dati_pdc!$A146&lt;&gt;"",s_somma_pdc!E146,"")</f>
        <v>0</v>
      </c>
      <c r="R150" s="110">
        <f t="shared" si="20"/>
        <v>-26862</v>
      </c>
      <c r="S150" s="111" t="str">
        <f t="shared" si="21"/>
        <v/>
      </c>
      <c r="T150" s="111"/>
      <c r="U150" s="111"/>
      <c r="V150" s="110">
        <f>IF(dati_pdc!$A146&lt;&gt;"",s_somma_pdc!F146,"")</f>
        <v>0</v>
      </c>
      <c r="W150" s="110">
        <f t="shared" si="22"/>
        <v>-26862</v>
      </c>
      <c r="X150" s="111" t="str">
        <f t="shared" si="23"/>
        <v/>
      </c>
      <c r="Y150" s="86"/>
      <c r="Z150" s="86"/>
    </row>
    <row r="151" spans="2:26" ht="15.75" customHeight="1">
      <c r="B151" s="109" t="str">
        <f>IF(dati_pdc!A147&lt;&gt;"",IF(dati_pdc!D147=1,RIGHT(dati_pdc!A147,dati_pdc!E147),dati_pdc!A147),"")</f>
        <v>630703</v>
      </c>
      <c r="C151" s="109" t="str">
        <f>IF(dati_pdc!B147&lt;&gt;"",dati_pdc!B147,"")</f>
        <v>Personale c/nota spese</v>
      </c>
      <c r="D151" s="109">
        <f>IF(dati_pdc!C147&lt;&gt;"",dati_pdc!C147,"")</f>
        <v>3</v>
      </c>
      <c r="E151" s="109">
        <f>IF(dati_pdc!D147&lt;&gt;"",dati_pdc!D147,"")</f>
        <v>0</v>
      </c>
      <c r="F151" s="110">
        <f>IF(dati_pdc!$A147&lt;&gt;"",s_somma_pdc!B147,"")</f>
        <v>0</v>
      </c>
      <c r="G151" s="110">
        <f>IF(dati_pdc!$A147&lt;&gt;"",s_somma_pdc!C147,"")</f>
        <v>0</v>
      </c>
      <c r="H151" s="110">
        <f t="shared" si="16"/>
        <v>0</v>
      </c>
      <c r="I151" s="111" t="str">
        <f t="shared" si="17"/>
        <v/>
      </c>
      <c r="J151" s="111"/>
      <c r="K151" s="111"/>
      <c r="L151" s="110">
        <f>IF(dati_pdc!$A147&lt;&gt;"",s_somma_pdc!D147,"")</f>
        <v>0</v>
      </c>
      <c r="M151" s="110">
        <f t="shared" si="18"/>
        <v>0</v>
      </c>
      <c r="N151" s="111" t="str">
        <f t="shared" si="19"/>
        <v/>
      </c>
      <c r="O151" s="111"/>
      <c r="P151" s="111"/>
      <c r="Q151" s="110">
        <f>IF(dati_pdc!$A147&lt;&gt;"",s_somma_pdc!E147,"")</f>
        <v>0</v>
      </c>
      <c r="R151" s="110">
        <f t="shared" si="20"/>
        <v>0</v>
      </c>
      <c r="S151" s="111" t="str">
        <f t="shared" si="21"/>
        <v/>
      </c>
      <c r="T151" s="111"/>
      <c r="U151" s="111"/>
      <c r="V151" s="110">
        <f>IF(dati_pdc!$A147&lt;&gt;"",s_somma_pdc!F147,"")</f>
        <v>0</v>
      </c>
      <c r="W151" s="110">
        <f t="shared" si="22"/>
        <v>0</v>
      </c>
      <c r="X151" s="111" t="str">
        <f t="shared" si="23"/>
        <v/>
      </c>
      <c r="Y151" s="86"/>
      <c r="Z151" s="86"/>
    </row>
    <row r="152" spans="2:26" ht="15.75" customHeight="1">
      <c r="B152" s="109" t="str">
        <f>IF(dati_pdc!A148&lt;&gt;"",IF(dati_pdc!D148=1,RIGHT(dati_pdc!A148,dati_pdc!E148),dati_pdc!A148),"")</f>
        <v>630707</v>
      </c>
      <c r="C152" s="109" t="str">
        <f>IF(dati_pdc!B148&lt;&gt;"",dati_pdc!B148,"")</f>
        <v>Personale c/arrotondamenti</v>
      </c>
      <c r="D152" s="109">
        <f>IF(dati_pdc!C148&lt;&gt;"",dati_pdc!C148,"")</f>
        <v>3</v>
      </c>
      <c r="E152" s="109">
        <f>IF(dati_pdc!D148&lt;&gt;"",dati_pdc!D148,"")</f>
        <v>0</v>
      </c>
      <c r="F152" s="110">
        <f>IF(dati_pdc!$A148&lt;&gt;"",s_somma_pdc!B148,"")</f>
        <v>-2.2400000000000002</v>
      </c>
      <c r="G152" s="110">
        <f>IF(dati_pdc!$A148&lt;&gt;"",s_somma_pdc!C148,"")</f>
        <v>-2.2400000000000002</v>
      </c>
      <c r="H152" s="110">
        <f t="shared" si="16"/>
        <v>0</v>
      </c>
      <c r="I152" s="111">
        <f t="shared" si="17"/>
        <v>0</v>
      </c>
      <c r="J152" s="111"/>
      <c r="K152" s="111"/>
      <c r="L152" s="110">
        <f>IF(dati_pdc!$A148&lt;&gt;"",s_somma_pdc!D148,"")</f>
        <v>0</v>
      </c>
      <c r="M152" s="110">
        <f t="shared" si="18"/>
        <v>-2.2400000000000002</v>
      </c>
      <c r="N152" s="111" t="str">
        <f t="shared" si="19"/>
        <v/>
      </c>
      <c r="O152" s="111"/>
      <c r="P152" s="111"/>
      <c r="Q152" s="110">
        <f>IF(dati_pdc!$A148&lt;&gt;"",s_somma_pdc!E148,"")</f>
        <v>0</v>
      </c>
      <c r="R152" s="110">
        <f t="shared" si="20"/>
        <v>-2.2400000000000002</v>
      </c>
      <c r="S152" s="111" t="str">
        <f t="shared" si="21"/>
        <v/>
      </c>
      <c r="T152" s="111"/>
      <c r="U152" s="111"/>
      <c r="V152" s="110">
        <f>IF(dati_pdc!$A148&lt;&gt;"",s_somma_pdc!F148,"")</f>
        <v>0</v>
      </c>
      <c r="W152" s="110">
        <f t="shared" si="22"/>
        <v>-2.2400000000000002</v>
      </c>
      <c r="X152" s="111" t="str">
        <f t="shared" si="23"/>
        <v/>
      </c>
      <c r="Y152" s="86"/>
      <c r="Z152" s="86"/>
    </row>
    <row r="153" spans="2:26" ht="15.75" customHeight="1">
      <c r="B153" s="109" t="str">
        <f>IF(dati_pdc!A149&lt;&gt;"",IF(dati_pdc!D149=1,RIGHT(dati_pdc!A149,dati_pdc!E149),dati_pdc!A149),"")</f>
        <v>630709</v>
      </c>
      <c r="C153" s="109" t="str">
        <f>IF(dati_pdc!B149&lt;&gt;"",dati_pdc!B149,"")</f>
        <v>Ratei dipendenti ferie e permessi</v>
      </c>
      <c r="D153" s="109">
        <f>IF(dati_pdc!C149&lt;&gt;"",dati_pdc!C149,"")</f>
        <v>3</v>
      </c>
      <c r="E153" s="109">
        <f>IF(dati_pdc!D149&lt;&gt;"",dati_pdc!D149,"")</f>
        <v>0</v>
      </c>
      <c r="F153" s="110">
        <f>IF(dati_pdc!$A149&lt;&gt;"",s_somma_pdc!B149,"")</f>
        <v>-47762.98</v>
      </c>
      <c r="G153" s="110">
        <f>IF(dati_pdc!$A149&lt;&gt;"",s_somma_pdc!C149,"")</f>
        <v>-39229.86</v>
      </c>
      <c r="H153" s="110">
        <f t="shared" si="16"/>
        <v>-8533.1200000000026</v>
      </c>
      <c r="I153" s="111">
        <f t="shared" si="17"/>
        <v>0.21751594321264472</v>
      </c>
      <c r="J153" s="111"/>
      <c r="K153" s="111"/>
      <c r="L153" s="110">
        <f>IF(dati_pdc!$A149&lt;&gt;"",s_somma_pdc!D149,"")</f>
        <v>0</v>
      </c>
      <c r="M153" s="110">
        <f t="shared" si="18"/>
        <v>-47762.98</v>
      </c>
      <c r="N153" s="111" t="str">
        <f t="shared" si="19"/>
        <v/>
      </c>
      <c r="O153" s="111"/>
      <c r="P153" s="111"/>
      <c r="Q153" s="110">
        <f>IF(dati_pdc!$A149&lt;&gt;"",s_somma_pdc!E149,"")</f>
        <v>0</v>
      </c>
      <c r="R153" s="110">
        <f t="shared" si="20"/>
        <v>-47762.98</v>
      </c>
      <c r="S153" s="111" t="str">
        <f t="shared" si="21"/>
        <v/>
      </c>
      <c r="T153" s="111"/>
      <c r="U153" s="111"/>
      <c r="V153" s="110">
        <f>IF(dati_pdc!$A149&lt;&gt;"",s_somma_pdc!F149,"")</f>
        <v>0</v>
      </c>
      <c r="W153" s="110">
        <f t="shared" si="22"/>
        <v>-47762.98</v>
      </c>
      <c r="X153" s="111" t="str">
        <f t="shared" si="23"/>
        <v/>
      </c>
      <c r="Y153" s="86"/>
      <c r="Z153" s="86"/>
    </row>
    <row r="154" spans="2:26" ht="15.75" customHeight="1">
      <c r="B154" s="109" t="str">
        <f>IF(dati_pdc!A150&lt;&gt;"",IF(dati_pdc!D150=1,RIGHT(dati_pdc!A150,dati_pdc!E150),dati_pdc!A150),"")</f>
        <v>630711</v>
      </c>
      <c r="C154" s="109" t="str">
        <f>IF(dati_pdc!B150&lt;&gt;"",dati_pdc!B150,"")</f>
        <v>Ratei dipendenti 13^</v>
      </c>
      <c r="D154" s="109">
        <f>IF(dati_pdc!C150&lt;&gt;"",dati_pdc!C150,"")</f>
        <v>3</v>
      </c>
      <c r="E154" s="109">
        <f>IF(dati_pdc!D150&lt;&gt;"",dati_pdc!D150,"")</f>
        <v>0</v>
      </c>
      <c r="F154" s="110">
        <f>IF(dati_pdc!$A150&lt;&gt;"",s_somma_pdc!B150,"")</f>
        <v>0</v>
      </c>
      <c r="G154" s="110">
        <f>IF(dati_pdc!$A150&lt;&gt;"",s_somma_pdc!C150,"")</f>
        <v>0</v>
      </c>
      <c r="H154" s="110">
        <f t="shared" si="16"/>
        <v>0</v>
      </c>
      <c r="I154" s="111" t="str">
        <f t="shared" si="17"/>
        <v/>
      </c>
      <c r="J154" s="111"/>
      <c r="K154" s="111"/>
      <c r="L154" s="110">
        <f>IF(dati_pdc!$A150&lt;&gt;"",s_somma_pdc!D150,"")</f>
        <v>0</v>
      </c>
      <c r="M154" s="110">
        <f t="shared" si="18"/>
        <v>0</v>
      </c>
      <c r="N154" s="111" t="str">
        <f t="shared" si="19"/>
        <v/>
      </c>
      <c r="O154" s="111"/>
      <c r="P154" s="111"/>
      <c r="Q154" s="110">
        <f>IF(dati_pdc!$A150&lt;&gt;"",s_somma_pdc!E150,"")</f>
        <v>0</v>
      </c>
      <c r="R154" s="110">
        <f t="shared" si="20"/>
        <v>0</v>
      </c>
      <c r="S154" s="111" t="str">
        <f t="shared" si="21"/>
        <v/>
      </c>
      <c r="T154" s="111"/>
      <c r="U154" s="111"/>
      <c r="V154" s="110">
        <f>IF(dati_pdc!$A150&lt;&gt;"",s_somma_pdc!F150,"")</f>
        <v>0</v>
      </c>
      <c r="W154" s="110">
        <f t="shared" si="22"/>
        <v>0</v>
      </c>
      <c r="X154" s="111" t="str">
        <f t="shared" si="23"/>
        <v/>
      </c>
      <c r="Y154" s="86"/>
      <c r="Z154" s="86"/>
    </row>
    <row r="155" spans="2:26" ht="15.75" customHeight="1">
      <c r="B155" s="109" t="str">
        <f>IF(dati_pdc!A151&lt;&gt;"",IF(dati_pdc!D151=1,RIGHT(dati_pdc!A151,dati_pdc!E151),dati_pdc!A151),"")</f>
        <v>630712</v>
      </c>
      <c r="C155" s="109" t="str">
        <f>IF(dati_pdc!B151&lt;&gt;"",dati_pdc!B151,"")</f>
        <v>Ratei dipendenti 14^</v>
      </c>
      <c r="D155" s="109">
        <f>IF(dati_pdc!C151&lt;&gt;"",dati_pdc!C151,"")</f>
        <v>3</v>
      </c>
      <c r="E155" s="109">
        <f>IF(dati_pdc!D151&lt;&gt;"",dati_pdc!D151,"")</f>
        <v>0</v>
      </c>
      <c r="F155" s="110">
        <f>IF(dati_pdc!$A151&lt;&gt;"",s_somma_pdc!B151,"")</f>
        <v>-16328.25</v>
      </c>
      <c r="G155" s="110">
        <f>IF(dati_pdc!$A151&lt;&gt;"",s_somma_pdc!C151,"")</f>
        <v>-13715.98</v>
      </c>
      <c r="H155" s="110">
        <f t="shared" si="16"/>
        <v>-2612.2700000000004</v>
      </c>
      <c r="I155" s="111">
        <f t="shared" si="17"/>
        <v>0.1904544917679962</v>
      </c>
      <c r="J155" s="111"/>
      <c r="K155" s="111"/>
      <c r="L155" s="110">
        <f>IF(dati_pdc!$A151&lt;&gt;"",s_somma_pdc!D151,"")</f>
        <v>0</v>
      </c>
      <c r="M155" s="110">
        <f t="shared" si="18"/>
        <v>-16328.25</v>
      </c>
      <c r="N155" s="111" t="str">
        <f t="shared" si="19"/>
        <v/>
      </c>
      <c r="O155" s="111"/>
      <c r="P155" s="111"/>
      <c r="Q155" s="110">
        <f>IF(dati_pdc!$A151&lt;&gt;"",s_somma_pdc!E151,"")</f>
        <v>0</v>
      </c>
      <c r="R155" s="110">
        <f t="shared" si="20"/>
        <v>-16328.25</v>
      </c>
      <c r="S155" s="111" t="str">
        <f t="shared" si="21"/>
        <v/>
      </c>
      <c r="T155" s="111"/>
      <c r="U155" s="111"/>
      <c r="V155" s="110">
        <f>IF(dati_pdc!$A151&lt;&gt;"",s_somma_pdc!F151,"")</f>
        <v>0</v>
      </c>
      <c r="W155" s="110">
        <f t="shared" si="22"/>
        <v>-16328.25</v>
      </c>
      <c r="X155" s="111" t="str">
        <f t="shared" si="23"/>
        <v/>
      </c>
      <c r="Y155" s="86"/>
      <c r="Z155" s="86"/>
    </row>
    <row r="156" spans="2:26" ht="15.75" customHeight="1">
      <c r="B156" s="109" t="str">
        <f>IF(dati_pdc!A152&lt;&gt;"",IF(dati_pdc!D152=1,RIGHT(dati_pdc!A152,dati_pdc!E152),dati_pdc!A152),"")</f>
        <v>65</v>
      </c>
      <c r="C156" s="109" t="str">
        <f>IF(dati_pdc!B152&lt;&gt;"",dati_pdc!B152,"")</f>
        <v>F.DI AMMORTAMENTO IMMOBILIZZAZIONI</v>
      </c>
      <c r="D156" s="109">
        <f>IF(dati_pdc!C152&lt;&gt;"",dati_pdc!C152,"")</f>
        <v>1</v>
      </c>
      <c r="E156" s="109">
        <f>IF(dati_pdc!D152&lt;&gt;"",dati_pdc!D152,"")</f>
        <v>0</v>
      </c>
      <c r="F156" s="110">
        <f>IF(dati_pdc!$A152&lt;&gt;"",s_somma_pdc!B152,"")</f>
        <v>-541503.77</v>
      </c>
      <c r="G156" s="110">
        <f>IF(dati_pdc!$A152&lt;&gt;"",s_somma_pdc!C152,"")</f>
        <v>-493604.29</v>
      </c>
      <c r="H156" s="110">
        <f t="shared" si="16"/>
        <v>-47899.48000000004</v>
      </c>
      <c r="I156" s="111">
        <f t="shared" si="17"/>
        <v>9.7040242498702842E-2</v>
      </c>
      <c r="J156" s="111"/>
      <c r="K156" s="111"/>
      <c r="L156" s="110">
        <f>IF(dati_pdc!$A152&lt;&gt;"",s_somma_pdc!D152,"")</f>
        <v>0</v>
      </c>
      <c r="M156" s="110">
        <f t="shared" si="18"/>
        <v>-541503.77</v>
      </c>
      <c r="N156" s="111" t="str">
        <f t="shared" si="19"/>
        <v/>
      </c>
      <c r="O156" s="111"/>
      <c r="P156" s="111"/>
      <c r="Q156" s="110">
        <f>IF(dati_pdc!$A152&lt;&gt;"",s_somma_pdc!E152,"")</f>
        <v>0</v>
      </c>
      <c r="R156" s="110">
        <f t="shared" si="20"/>
        <v>-541503.77</v>
      </c>
      <c r="S156" s="111" t="str">
        <f t="shared" si="21"/>
        <v/>
      </c>
      <c r="T156" s="111"/>
      <c r="U156" s="111"/>
      <c r="V156" s="110">
        <f>IF(dati_pdc!$A152&lt;&gt;"",s_somma_pdc!F152,"")</f>
        <v>0</v>
      </c>
      <c r="W156" s="110">
        <f t="shared" si="22"/>
        <v>-541503.77</v>
      </c>
      <c r="X156" s="111" t="str">
        <f t="shared" si="23"/>
        <v/>
      </c>
      <c r="Y156" s="86"/>
      <c r="Z156" s="86"/>
    </row>
    <row r="157" spans="2:26" ht="15.75" customHeight="1">
      <c r="B157" s="109" t="str">
        <f>IF(dati_pdc!A153&lt;&gt;"",IF(dati_pdc!D153=1,RIGHT(dati_pdc!A153,dati_pdc!E153),dati_pdc!A153),"")</f>
        <v>6503</v>
      </c>
      <c r="C157" s="109" t="str">
        <f>IF(dati_pdc!B153&lt;&gt;"",dati_pdc!B153,"")</f>
        <v>FONDI AMMORTAMENTO FABBRICATI</v>
      </c>
      <c r="D157" s="109">
        <f>IF(dati_pdc!C153&lt;&gt;"",dati_pdc!C153,"")</f>
        <v>2</v>
      </c>
      <c r="E157" s="109">
        <f>IF(dati_pdc!D153&lt;&gt;"",dati_pdc!D153,"")</f>
        <v>0</v>
      </c>
      <c r="F157" s="110">
        <f>IF(dati_pdc!$A153&lt;&gt;"",s_somma_pdc!B153,"")</f>
        <v>-132828.01999999999</v>
      </c>
      <c r="G157" s="110">
        <f>IF(dati_pdc!$A153&lt;&gt;"",s_somma_pdc!C153,"")</f>
        <v>-112392.94</v>
      </c>
      <c r="H157" s="110">
        <f t="shared" si="16"/>
        <v>-20435.079999999987</v>
      </c>
      <c r="I157" s="111">
        <f t="shared" si="17"/>
        <v>0.18181818181818171</v>
      </c>
      <c r="J157" s="111"/>
      <c r="K157" s="111"/>
      <c r="L157" s="110">
        <f>IF(dati_pdc!$A153&lt;&gt;"",s_somma_pdc!D153,"")</f>
        <v>0</v>
      </c>
      <c r="M157" s="110">
        <f t="shared" si="18"/>
        <v>-132828.01999999999</v>
      </c>
      <c r="N157" s="111" t="str">
        <f t="shared" si="19"/>
        <v/>
      </c>
      <c r="O157" s="111"/>
      <c r="P157" s="111"/>
      <c r="Q157" s="110">
        <f>IF(dati_pdc!$A153&lt;&gt;"",s_somma_pdc!E153,"")</f>
        <v>0</v>
      </c>
      <c r="R157" s="110">
        <f t="shared" si="20"/>
        <v>-132828.01999999999</v>
      </c>
      <c r="S157" s="111" t="str">
        <f t="shared" si="21"/>
        <v/>
      </c>
      <c r="T157" s="111"/>
      <c r="U157" s="111"/>
      <c r="V157" s="110">
        <f>IF(dati_pdc!$A153&lt;&gt;"",s_somma_pdc!F153,"")</f>
        <v>0</v>
      </c>
      <c r="W157" s="110">
        <f t="shared" si="22"/>
        <v>-132828.01999999999</v>
      </c>
      <c r="X157" s="111" t="str">
        <f t="shared" si="23"/>
        <v/>
      </c>
      <c r="Y157" s="86"/>
      <c r="Z157" s="86"/>
    </row>
    <row r="158" spans="2:26" ht="15.75" customHeight="1">
      <c r="B158" s="109" t="str">
        <f>IF(dati_pdc!A154&lt;&gt;"",IF(dati_pdc!D154=1,RIGHT(dati_pdc!A154,dati_pdc!E154),dati_pdc!A154),"")</f>
        <v>650303</v>
      </c>
      <c r="C158" s="109" t="str">
        <f>IF(dati_pdc!B154&lt;&gt;"",dati_pdc!B154,"")</f>
        <v>F.do ammortamento fabbr.ti industriali</v>
      </c>
      <c r="D158" s="109">
        <f>IF(dati_pdc!C154&lt;&gt;"",dati_pdc!C154,"")</f>
        <v>3</v>
      </c>
      <c r="E158" s="109">
        <f>IF(dati_pdc!D154&lt;&gt;"",dati_pdc!D154,"")</f>
        <v>0</v>
      </c>
      <c r="F158" s="110">
        <f>IF(dati_pdc!$A154&lt;&gt;"",s_somma_pdc!B154,"")</f>
        <v>-132828.01999999999</v>
      </c>
      <c r="G158" s="110">
        <f>IF(dati_pdc!$A154&lt;&gt;"",s_somma_pdc!C154,"")</f>
        <v>-112392.94</v>
      </c>
      <c r="H158" s="110">
        <f t="shared" si="16"/>
        <v>-20435.079999999987</v>
      </c>
      <c r="I158" s="111">
        <f t="shared" si="17"/>
        <v>0.18181818181818171</v>
      </c>
      <c r="J158" s="111"/>
      <c r="K158" s="111"/>
      <c r="L158" s="110">
        <f>IF(dati_pdc!$A154&lt;&gt;"",s_somma_pdc!D154,"")</f>
        <v>0</v>
      </c>
      <c r="M158" s="110">
        <f t="shared" si="18"/>
        <v>-132828.01999999999</v>
      </c>
      <c r="N158" s="111" t="str">
        <f t="shared" si="19"/>
        <v/>
      </c>
      <c r="O158" s="111"/>
      <c r="P158" s="111"/>
      <c r="Q158" s="110">
        <f>IF(dati_pdc!$A154&lt;&gt;"",s_somma_pdc!E154,"")</f>
        <v>0</v>
      </c>
      <c r="R158" s="110">
        <f t="shared" si="20"/>
        <v>-132828.01999999999</v>
      </c>
      <c r="S158" s="111" t="str">
        <f t="shared" si="21"/>
        <v/>
      </c>
      <c r="T158" s="111"/>
      <c r="U158" s="111"/>
      <c r="V158" s="110">
        <f>IF(dati_pdc!$A154&lt;&gt;"",s_somma_pdc!F154,"")</f>
        <v>0</v>
      </c>
      <c r="W158" s="110">
        <f t="shared" si="22"/>
        <v>-132828.01999999999</v>
      </c>
      <c r="X158" s="111" t="str">
        <f t="shared" si="23"/>
        <v/>
      </c>
      <c r="Y158" s="86"/>
      <c r="Z158" s="86"/>
    </row>
    <row r="159" spans="2:26" ht="15.75" customHeight="1">
      <c r="B159" s="109" t="str">
        <f>IF(dati_pdc!A155&lt;&gt;"",IF(dati_pdc!D155=1,RIGHT(dati_pdc!A155,dati_pdc!E155),dati_pdc!A155),"")</f>
        <v>6505</v>
      </c>
      <c r="C159" s="109" t="str">
        <f>IF(dati_pdc!B155&lt;&gt;"",dati_pdc!B155,"")</f>
        <v>FONDI AMMORTAMENTO IMPIANTI E MACCHINARI</v>
      </c>
      <c r="D159" s="109">
        <f>IF(dati_pdc!C155&lt;&gt;"",dati_pdc!C155,"")</f>
        <v>2</v>
      </c>
      <c r="E159" s="109">
        <f>IF(dati_pdc!D155&lt;&gt;"",dati_pdc!D155,"")</f>
        <v>0</v>
      </c>
      <c r="F159" s="110">
        <f>IF(dati_pdc!$A155&lt;&gt;"",s_somma_pdc!B155,"")</f>
        <v>-38980.230000000003</v>
      </c>
      <c r="G159" s="110">
        <f>IF(dati_pdc!$A155&lt;&gt;"",s_somma_pdc!C155,"")</f>
        <v>-36024.82</v>
      </c>
      <c r="H159" s="110">
        <f t="shared" si="16"/>
        <v>-2955.4100000000035</v>
      </c>
      <c r="I159" s="111">
        <f t="shared" si="17"/>
        <v>8.2038161467566068E-2</v>
      </c>
      <c r="J159" s="111"/>
      <c r="K159" s="111"/>
      <c r="L159" s="110">
        <f>IF(dati_pdc!$A155&lt;&gt;"",s_somma_pdc!D155,"")</f>
        <v>0</v>
      </c>
      <c r="M159" s="110">
        <f t="shared" si="18"/>
        <v>-38980.230000000003</v>
      </c>
      <c r="N159" s="111" t="str">
        <f t="shared" si="19"/>
        <v/>
      </c>
      <c r="O159" s="111"/>
      <c r="P159" s="111"/>
      <c r="Q159" s="110">
        <f>IF(dati_pdc!$A155&lt;&gt;"",s_somma_pdc!E155,"")</f>
        <v>0</v>
      </c>
      <c r="R159" s="110">
        <f t="shared" si="20"/>
        <v>-38980.230000000003</v>
      </c>
      <c r="S159" s="111" t="str">
        <f t="shared" si="21"/>
        <v/>
      </c>
      <c r="T159" s="111"/>
      <c r="U159" s="111"/>
      <c r="V159" s="110">
        <f>IF(dati_pdc!$A155&lt;&gt;"",s_somma_pdc!F155,"")</f>
        <v>0</v>
      </c>
      <c r="W159" s="110">
        <f t="shared" si="22"/>
        <v>-38980.230000000003</v>
      </c>
      <c r="X159" s="111" t="str">
        <f t="shared" si="23"/>
        <v/>
      </c>
      <c r="Y159" s="86"/>
      <c r="Z159" s="86"/>
    </row>
    <row r="160" spans="2:26" ht="15.75" customHeight="1">
      <c r="B160" s="109" t="str">
        <f>IF(dati_pdc!A156&lt;&gt;"",IF(dati_pdc!D156=1,RIGHT(dati_pdc!A156,dati_pdc!E156),dati_pdc!A156),"")</f>
        <v>650501</v>
      </c>
      <c r="C160" s="109" t="str">
        <f>IF(dati_pdc!B156&lt;&gt;"",dati_pdc!B156,"")</f>
        <v>F.do ammort. impianti di condizionamento</v>
      </c>
      <c r="D160" s="109">
        <f>IF(dati_pdc!C156&lt;&gt;"",dati_pdc!C156,"")</f>
        <v>3</v>
      </c>
      <c r="E160" s="109">
        <f>IF(dati_pdc!D156&lt;&gt;"",dati_pdc!D156,"")</f>
        <v>0</v>
      </c>
      <c r="F160" s="110">
        <f>IF(dati_pdc!$A156&lt;&gt;"",s_somma_pdc!B156,"")</f>
        <v>-4095</v>
      </c>
      <c r="G160" s="110">
        <f>IF(dati_pdc!$A156&lt;&gt;"",s_somma_pdc!C156,"")</f>
        <v>-3465</v>
      </c>
      <c r="H160" s="110">
        <f t="shared" si="16"/>
        <v>-630</v>
      </c>
      <c r="I160" s="111">
        <f t="shared" si="17"/>
        <v>0.18181818181818182</v>
      </c>
      <c r="J160" s="111"/>
      <c r="K160" s="111"/>
      <c r="L160" s="110">
        <f>IF(dati_pdc!$A156&lt;&gt;"",s_somma_pdc!D156,"")</f>
        <v>0</v>
      </c>
      <c r="M160" s="110">
        <f t="shared" si="18"/>
        <v>-4095</v>
      </c>
      <c r="N160" s="111" t="str">
        <f t="shared" si="19"/>
        <v/>
      </c>
      <c r="O160" s="111"/>
      <c r="P160" s="111"/>
      <c r="Q160" s="110">
        <f>IF(dati_pdc!$A156&lt;&gt;"",s_somma_pdc!E156,"")</f>
        <v>0</v>
      </c>
      <c r="R160" s="110">
        <f t="shared" si="20"/>
        <v>-4095</v>
      </c>
      <c r="S160" s="111" t="str">
        <f t="shared" si="21"/>
        <v/>
      </c>
      <c r="T160" s="111"/>
      <c r="U160" s="111"/>
      <c r="V160" s="110">
        <f>IF(dati_pdc!$A156&lt;&gt;"",s_somma_pdc!F156,"")</f>
        <v>0</v>
      </c>
      <c r="W160" s="110">
        <f t="shared" si="22"/>
        <v>-4095</v>
      </c>
      <c r="X160" s="111" t="str">
        <f t="shared" si="23"/>
        <v/>
      </c>
      <c r="Y160" s="86"/>
      <c r="Z160" s="86"/>
    </row>
    <row r="161" spans="2:26" ht="15.75" customHeight="1">
      <c r="B161" s="109" t="str">
        <f>IF(dati_pdc!A157&lt;&gt;"",IF(dati_pdc!D157=1,RIGHT(dati_pdc!A157,dati_pdc!E157),dati_pdc!A157),"")</f>
        <v>650502</v>
      </c>
      <c r="C161" s="109" t="str">
        <f>IF(dati_pdc!B157&lt;&gt;"",dati_pdc!B157,"")</f>
        <v>F.do ammort. impianto allarme/antifurto</v>
      </c>
      <c r="D161" s="109">
        <f>IF(dati_pdc!C157&lt;&gt;"",dati_pdc!C157,"")</f>
        <v>3</v>
      </c>
      <c r="E161" s="109">
        <f>IF(dati_pdc!D157&lt;&gt;"",dati_pdc!D157,"")</f>
        <v>0</v>
      </c>
      <c r="F161" s="110">
        <f>IF(dati_pdc!$A157&lt;&gt;"",s_somma_pdc!B157,"")</f>
        <v>-6154.61</v>
      </c>
      <c r="G161" s="110">
        <f>IF(dati_pdc!$A157&lt;&gt;"",s_somma_pdc!C157,"")</f>
        <v>-6154.61</v>
      </c>
      <c r="H161" s="110">
        <f t="shared" si="16"/>
        <v>0</v>
      </c>
      <c r="I161" s="111">
        <f t="shared" si="17"/>
        <v>0</v>
      </c>
      <c r="J161" s="111"/>
      <c r="K161" s="111"/>
      <c r="L161" s="110">
        <f>IF(dati_pdc!$A157&lt;&gt;"",s_somma_pdc!D157,"")</f>
        <v>0</v>
      </c>
      <c r="M161" s="110">
        <f t="shared" si="18"/>
        <v>-6154.61</v>
      </c>
      <c r="N161" s="111" t="str">
        <f t="shared" si="19"/>
        <v/>
      </c>
      <c r="O161" s="111"/>
      <c r="P161" s="111"/>
      <c r="Q161" s="110">
        <f>IF(dati_pdc!$A157&lt;&gt;"",s_somma_pdc!E157,"")</f>
        <v>0</v>
      </c>
      <c r="R161" s="110">
        <f t="shared" si="20"/>
        <v>-6154.61</v>
      </c>
      <c r="S161" s="111" t="str">
        <f t="shared" si="21"/>
        <v/>
      </c>
      <c r="T161" s="111"/>
      <c r="U161" s="111"/>
      <c r="V161" s="110">
        <f>IF(dati_pdc!$A157&lt;&gt;"",s_somma_pdc!F157,"")</f>
        <v>0</v>
      </c>
      <c r="W161" s="110">
        <f t="shared" si="22"/>
        <v>-6154.61</v>
      </c>
      <c r="X161" s="111" t="str">
        <f t="shared" si="23"/>
        <v/>
      </c>
      <c r="Y161" s="86"/>
      <c r="Z161" s="86"/>
    </row>
    <row r="162" spans="2:26" ht="15.75" customHeight="1">
      <c r="B162" s="109" t="str">
        <f>IF(dati_pdc!A158&lt;&gt;"",IF(dati_pdc!D158=1,RIGHT(dati_pdc!A158,dati_pdc!E158),dati_pdc!A158),"")</f>
        <v>650503</v>
      </c>
      <c r="C162" s="109" t="str">
        <f>IF(dati_pdc!B158&lt;&gt;"",dati_pdc!B158,"")</f>
        <v>F.do ammort. impianti idrotermosanitari</v>
      </c>
      <c r="D162" s="109">
        <f>IF(dati_pdc!C158&lt;&gt;"",dati_pdc!C158,"")</f>
        <v>3</v>
      </c>
      <c r="E162" s="109">
        <f>IF(dati_pdc!D158&lt;&gt;"",dati_pdc!D158,"")</f>
        <v>0</v>
      </c>
      <c r="F162" s="110">
        <f>IF(dati_pdc!$A158&lt;&gt;"",s_somma_pdc!B158,"")</f>
        <v>-7529.25</v>
      </c>
      <c r="G162" s="110">
        <f>IF(dati_pdc!$A158&lt;&gt;"",s_somma_pdc!C158,"")</f>
        <v>-6553.84</v>
      </c>
      <c r="H162" s="110">
        <f t="shared" si="16"/>
        <v>-975.40999999999985</v>
      </c>
      <c r="I162" s="111">
        <f t="shared" si="17"/>
        <v>0.14883030406601319</v>
      </c>
      <c r="J162" s="111"/>
      <c r="K162" s="111"/>
      <c r="L162" s="110">
        <f>IF(dati_pdc!$A158&lt;&gt;"",s_somma_pdc!D158,"")</f>
        <v>0</v>
      </c>
      <c r="M162" s="110">
        <f t="shared" si="18"/>
        <v>-7529.25</v>
      </c>
      <c r="N162" s="111" t="str">
        <f t="shared" si="19"/>
        <v/>
      </c>
      <c r="O162" s="111"/>
      <c r="P162" s="111"/>
      <c r="Q162" s="110">
        <f>IF(dati_pdc!$A158&lt;&gt;"",s_somma_pdc!E158,"")</f>
        <v>0</v>
      </c>
      <c r="R162" s="110">
        <f t="shared" si="20"/>
        <v>-7529.25</v>
      </c>
      <c r="S162" s="111" t="str">
        <f t="shared" si="21"/>
        <v/>
      </c>
      <c r="T162" s="111"/>
      <c r="U162" s="111"/>
      <c r="V162" s="110">
        <f>IF(dati_pdc!$A158&lt;&gt;"",s_somma_pdc!F158,"")</f>
        <v>0</v>
      </c>
      <c r="W162" s="110">
        <f t="shared" si="22"/>
        <v>-7529.25</v>
      </c>
      <c r="X162" s="111" t="str">
        <f t="shared" si="23"/>
        <v/>
      </c>
      <c r="Y162" s="86"/>
      <c r="Z162" s="86"/>
    </row>
    <row r="163" spans="2:26" ht="15.75" customHeight="1">
      <c r="B163" s="109" t="str">
        <f>IF(dati_pdc!A159&lt;&gt;"",IF(dati_pdc!D159=1,RIGHT(dati_pdc!A159,dati_pdc!E159),dati_pdc!A159),"")</f>
        <v>650505</v>
      </c>
      <c r="C163" s="109" t="str">
        <f>IF(dati_pdc!B159&lt;&gt;"",dati_pdc!B159,"")</f>
        <v>F.do ammortamento impianti elettrici</v>
      </c>
      <c r="D163" s="109">
        <f>IF(dati_pdc!C159&lt;&gt;"",dati_pdc!C159,"")</f>
        <v>3</v>
      </c>
      <c r="E163" s="109">
        <f>IF(dati_pdc!D159&lt;&gt;"",dati_pdc!D159,"")</f>
        <v>0</v>
      </c>
      <c r="F163" s="110">
        <f>IF(dati_pdc!$A159&lt;&gt;"",s_somma_pdc!B159,"")</f>
        <v>-8775</v>
      </c>
      <c r="G163" s="110">
        <f>IF(dati_pdc!$A159&lt;&gt;"",s_somma_pdc!C159,"")</f>
        <v>-7425</v>
      </c>
      <c r="H163" s="110">
        <f t="shared" si="16"/>
        <v>-1350</v>
      </c>
      <c r="I163" s="111">
        <f t="shared" si="17"/>
        <v>0.18181818181818182</v>
      </c>
      <c r="J163" s="111"/>
      <c r="K163" s="111"/>
      <c r="L163" s="110">
        <f>IF(dati_pdc!$A159&lt;&gt;"",s_somma_pdc!D159,"")</f>
        <v>0</v>
      </c>
      <c r="M163" s="110">
        <f t="shared" si="18"/>
        <v>-8775</v>
      </c>
      <c r="N163" s="111" t="str">
        <f t="shared" si="19"/>
        <v/>
      </c>
      <c r="O163" s="111"/>
      <c r="P163" s="111"/>
      <c r="Q163" s="110">
        <f>IF(dati_pdc!$A159&lt;&gt;"",s_somma_pdc!E159,"")</f>
        <v>0</v>
      </c>
      <c r="R163" s="110">
        <f t="shared" si="20"/>
        <v>-8775</v>
      </c>
      <c r="S163" s="111" t="str">
        <f t="shared" si="21"/>
        <v/>
      </c>
      <c r="T163" s="111"/>
      <c r="U163" s="111"/>
      <c r="V163" s="110">
        <f>IF(dati_pdc!$A159&lt;&gt;"",s_somma_pdc!F159,"")</f>
        <v>0</v>
      </c>
      <c r="W163" s="110">
        <f t="shared" si="22"/>
        <v>-8775</v>
      </c>
      <c r="X163" s="111" t="str">
        <f t="shared" si="23"/>
        <v/>
      </c>
      <c r="Y163" s="86"/>
      <c r="Z163" s="86"/>
    </row>
    <row r="164" spans="2:26" ht="15.75" customHeight="1">
      <c r="B164" s="109" t="str">
        <f>IF(dati_pdc!A160&lt;&gt;"",IF(dati_pdc!D160=1,RIGHT(dati_pdc!A160,dati_pdc!E160),dati_pdc!A160),"")</f>
        <v>650507</v>
      </c>
      <c r="C164" s="109" t="str">
        <f>IF(dati_pdc!B160&lt;&gt;"",dati_pdc!B160,"")</f>
        <v>F.do ammortamento impianti telefonici</v>
      </c>
      <c r="D164" s="109">
        <f>IF(dati_pdc!C160&lt;&gt;"",dati_pdc!C160,"")</f>
        <v>3</v>
      </c>
      <c r="E164" s="109">
        <f>IF(dati_pdc!D160&lt;&gt;"",dati_pdc!D160,"")</f>
        <v>0</v>
      </c>
      <c r="F164" s="110">
        <f>IF(dati_pdc!$A160&lt;&gt;"",s_somma_pdc!B160,"")</f>
        <v>-5909.91</v>
      </c>
      <c r="G164" s="110">
        <f>IF(dati_pdc!$A160&lt;&gt;"",s_somma_pdc!C160,"")</f>
        <v>-5909.91</v>
      </c>
      <c r="H164" s="110">
        <f t="shared" si="16"/>
        <v>0</v>
      </c>
      <c r="I164" s="111">
        <f t="shared" si="17"/>
        <v>0</v>
      </c>
      <c r="J164" s="111"/>
      <c r="K164" s="111"/>
      <c r="L164" s="110">
        <f>IF(dati_pdc!$A160&lt;&gt;"",s_somma_pdc!D160,"")</f>
        <v>0</v>
      </c>
      <c r="M164" s="110">
        <f t="shared" si="18"/>
        <v>-5909.91</v>
      </c>
      <c r="N164" s="111" t="str">
        <f t="shared" si="19"/>
        <v/>
      </c>
      <c r="O164" s="111"/>
      <c r="P164" s="111"/>
      <c r="Q164" s="110">
        <f>IF(dati_pdc!$A160&lt;&gt;"",s_somma_pdc!E160,"")</f>
        <v>0</v>
      </c>
      <c r="R164" s="110">
        <f t="shared" si="20"/>
        <v>-5909.91</v>
      </c>
      <c r="S164" s="111" t="str">
        <f t="shared" si="21"/>
        <v/>
      </c>
      <c r="T164" s="111"/>
      <c r="U164" s="111"/>
      <c r="V164" s="110">
        <f>IF(dati_pdc!$A160&lt;&gt;"",s_somma_pdc!F160,"")</f>
        <v>0</v>
      </c>
      <c r="W164" s="110">
        <f t="shared" si="22"/>
        <v>-5909.91</v>
      </c>
      <c r="X164" s="111" t="str">
        <f t="shared" si="23"/>
        <v/>
      </c>
      <c r="Y164" s="86"/>
      <c r="Z164" s="86"/>
    </row>
    <row r="165" spans="2:26" ht="15.75" customHeight="1">
      <c r="B165" s="109" t="str">
        <f>IF(dati_pdc!A161&lt;&gt;"",IF(dati_pdc!D161=1,RIGHT(dati_pdc!A161,dati_pdc!E161),dati_pdc!A161),"")</f>
        <v>650508</v>
      </c>
      <c r="C165" s="109" t="str">
        <f>IF(dati_pdc!B161&lt;&gt;"",dati_pdc!B161,"")</f>
        <v>F.do ammort. impianto di cablaggio</v>
      </c>
      <c r="D165" s="109">
        <f>IF(dati_pdc!C161&lt;&gt;"",dati_pdc!C161,"")</f>
        <v>3</v>
      </c>
      <c r="E165" s="109">
        <f>IF(dati_pdc!D161&lt;&gt;"",dati_pdc!D161,"")</f>
        <v>0</v>
      </c>
      <c r="F165" s="110">
        <f>IF(dati_pdc!$A161&lt;&gt;"",s_somma_pdc!B161,"")</f>
        <v>-6516.46</v>
      </c>
      <c r="G165" s="110">
        <f>IF(dati_pdc!$A161&lt;&gt;"",s_somma_pdc!C161,"")</f>
        <v>-6516.46</v>
      </c>
      <c r="H165" s="110">
        <f t="shared" si="16"/>
        <v>0</v>
      </c>
      <c r="I165" s="111">
        <f t="shared" si="17"/>
        <v>0</v>
      </c>
      <c r="J165" s="111"/>
      <c r="K165" s="111"/>
      <c r="L165" s="110">
        <f>IF(dati_pdc!$A161&lt;&gt;"",s_somma_pdc!D161,"")</f>
        <v>0</v>
      </c>
      <c r="M165" s="110">
        <f t="shared" si="18"/>
        <v>-6516.46</v>
      </c>
      <c r="N165" s="111" t="str">
        <f t="shared" si="19"/>
        <v/>
      </c>
      <c r="O165" s="111"/>
      <c r="P165" s="111"/>
      <c r="Q165" s="110">
        <f>IF(dati_pdc!$A161&lt;&gt;"",s_somma_pdc!E161,"")</f>
        <v>0</v>
      </c>
      <c r="R165" s="110">
        <f t="shared" si="20"/>
        <v>-6516.46</v>
      </c>
      <c r="S165" s="111" t="str">
        <f t="shared" si="21"/>
        <v/>
      </c>
      <c r="T165" s="111"/>
      <c r="U165" s="111"/>
      <c r="V165" s="110">
        <f>IF(dati_pdc!$A161&lt;&gt;"",s_somma_pdc!F161,"")</f>
        <v>0</v>
      </c>
      <c r="W165" s="110">
        <f t="shared" si="22"/>
        <v>-6516.46</v>
      </c>
      <c r="X165" s="111" t="str">
        <f t="shared" si="23"/>
        <v/>
      </c>
      <c r="Y165" s="86"/>
      <c r="Z165" s="86"/>
    </row>
    <row r="166" spans="2:26" ht="15.75" customHeight="1">
      <c r="B166" s="109" t="str">
        <f>IF(dati_pdc!A162&lt;&gt;"",IF(dati_pdc!D162=1,RIGHT(dati_pdc!A162,dati_pdc!E162),dati_pdc!A162),"")</f>
        <v>6507</v>
      </c>
      <c r="C166" s="109" t="str">
        <f>IF(dati_pdc!B162&lt;&gt;"",dati_pdc!B162,"")</f>
        <v>FONDI AMMORT.ATTREZZ.INDUSTR.E COMMERC.</v>
      </c>
      <c r="D166" s="109">
        <f>IF(dati_pdc!C162&lt;&gt;"",dati_pdc!C162,"")</f>
        <v>2</v>
      </c>
      <c r="E166" s="109">
        <f>IF(dati_pdc!D162&lt;&gt;"",dati_pdc!D162,"")</f>
        <v>0</v>
      </c>
      <c r="F166" s="110">
        <f>IF(dati_pdc!$A162&lt;&gt;"",s_somma_pdc!B162,"")</f>
        <v>-130070.67</v>
      </c>
      <c r="G166" s="110">
        <f>IF(dati_pdc!$A162&lt;&gt;"",s_somma_pdc!C162,"")</f>
        <v>-106049.10999999999</v>
      </c>
      <c r="H166" s="110">
        <f t="shared" si="16"/>
        <v>-24021.560000000012</v>
      </c>
      <c r="I166" s="111">
        <f t="shared" si="17"/>
        <v>0.22651354641260088</v>
      </c>
      <c r="J166" s="111"/>
      <c r="K166" s="111"/>
      <c r="L166" s="110">
        <f>IF(dati_pdc!$A162&lt;&gt;"",s_somma_pdc!D162,"")</f>
        <v>0</v>
      </c>
      <c r="M166" s="110">
        <f t="shared" si="18"/>
        <v>-130070.67</v>
      </c>
      <c r="N166" s="111" t="str">
        <f t="shared" si="19"/>
        <v/>
      </c>
      <c r="O166" s="111"/>
      <c r="P166" s="111"/>
      <c r="Q166" s="110">
        <f>IF(dati_pdc!$A162&lt;&gt;"",s_somma_pdc!E162,"")</f>
        <v>0</v>
      </c>
      <c r="R166" s="110">
        <f t="shared" si="20"/>
        <v>-130070.67</v>
      </c>
      <c r="S166" s="111" t="str">
        <f t="shared" si="21"/>
        <v/>
      </c>
      <c r="T166" s="111"/>
      <c r="U166" s="111"/>
      <c r="V166" s="110">
        <f>IF(dati_pdc!$A162&lt;&gt;"",s_somma_pdc!F162,"")</f>
        <v>0</v>
      </c>
      <c r="W166" s="110">
        <f t="shared" si="22"/>
        <v>-130070.67</v>
      </c>
      <c r="X166" s="111" t="str">
        <f t="shared" si="23"/>
        <v/>
      </c>
      <c r="Y166" s="86"/>
      <c r="Z166" s="86"/>
    </row>
    <row r="167" spans="2:26" ht="15.75" customHeight="1">
      <c r="B167" s="109" t="str">
        <f>IF(dati_pdc!A163&lt;&gt;"",IF(dati_pdc!D163=1,RIGHT(dati_pdc!A163,dati_pdc!E163),dati_pdc!A163),"")</f>
        <v>650702</v>
      </c>
      <c r="C167" s="109" t="str">
        <f>IF(dati_pdc!B163&lt;&gt;"",dati_pdc!B163,"")</f>
        <v>F.do ammort. hardware</v>
      </c>
      <c r="D167" s="109">
        <f>IF(dati_pdc!C163&lt;&gt;"",dati_pdc!C163,"")</f>
        <v>3</v>
      </c>
      <c r="E167" s="109">
        <f>IF(dati_pdc!D163&lt;&gt;"",dati_pdc!D163,"")</f>
        <v>0</v>
      </c>
      <c r="F167" s="110">
        <f>IF(dati_pdc!$A163&lt;&gt;"",s_somma_pdc!B163,"")</f>
        <v>-107447.33</v>
      </c>
      <c r="G167" s="110">
        <f>IF(dati_pdc!$A163&lt;&gt;"",s_somma_pdc!C163,"")</f>
        <v>-86404.43</v>
      </c>
      <c r="H167" s="110">
        <f t="shared" si="16"/>
        <v>-21042.900000000009</v>
      </c>
      <c r="I167" s="111">
        <f t="shared" si="17"/>
        <v>0.24353959629153285</v>
      </c>
      <c r="J167" s="111"/>
      <c r="K167" s="111"/>
      <c r="L167" s="110">
        <f>IF(dati_pdc!$A163&lt;&gt;"",s_somma_pdc!D163,"")</f>
        <v>0</v>
      </c>
      <c r="M167" s="110">
        <f t="shared" si="18"/>
        <v>-107447.33</v>
      </c>
      <c r="N167" s="111" t="str">
        <f t="shared" si="19"/>
        <v/>
      </c>
      <c r="O167" s="111"/>
      <c r="P167" s="111"/>
      <c r="Q167" s="110">
        <f>IF(dati_pdc!$A163&lt;&gt;"",s_somma_pdc!E163,"")</f>
        <v>0</v>
      </c>
      <c r="R167" s="110">
        <f t="shared" si="20"/>
        <v>-107447.33</v>
      </c>
      <c r="S167" s="111" t="str">
        <f t="shared" si="21"/>
        <v/>
      </c>
      <c r="T167" s="111"/>
      <c r="U167" s="111"/>
      <c r="V167" s="110">
        <f>IF(dati_pdc!$A163&lt;&gt;"",s_somma_pdc!F163,"")</f>
        <v>0</v>
      </c>
      <c r="W167" s="110">
        <f t="shared" si="22"/>
        <v>-107447.33</v>
      </c>
      <c r="X167" s="111" t="str">
        <f t="shared" si="23"/>
        <v/>
      </c>
      <c r="Y167" s="86"/>
      <c r="Z167" s="86"/>
    </row>
    <row r="168" spans="2:26" ht="15.75" customHeight="1">
      <c r="B168" s="109" t="str">
        <f>IF(dati_pdc!A164&lt;&gt;"",IF(dati_pdc!D164=1,RIGHT(dati_pdc!A164,dati_pdc!E164),dati_pdc!A164),"")</f>
        <v>650703</v>
      </c>
      <c r="C168" s="109" t="str">
        <f>IF(dati_pdc!B164&lt;&gt;"",dati_pdc!B164,"")</f>
        <v>F.do ammort. attrezzatura varia e minuta</v>
      </c>
      <c r="D168" s="109">
        <f>IF(dati_pdc!C164&lt;&gt;"",dati_pdc!C164,"")</f>
        <v>3</v>
      </c>
      <c r="E168" s="109">
        <f>IF(dati_pdc!D164&lt;&gt;"",dati_pdc!D164,"")</f>
        <v>0</v>
      </c>
      <c r="F168" s="110">
        <f>IF(dati_pdc!$A164&lt;&gt;"",s_somma_pdc!B164,"")</f>
        <v>-11750.06</v>
      </c>
      <c r="G168" s="110">
        <f>IF(dati_pdc!$A164&lt;&gt;"",s_somma_pdc!C164,"")</f>
        <v>-10381.530000000001</v>
      </c>
      <c r="H168" s="110">
        <f t="shared" si="16"/>
        <v>-1368.5299999999988</v>
      </c>
      <c r="I168" s="111">
        <f t="shared" si="17"/>
        <v>0.13182353660780238</v>
      </c>
      <c r="J168" s="111"/>
      <c r="K168" s="111"/>
      <c r="L168" s="110">
        <f>IF(dati_pdc!$A164&lt;&gt;"",s_somma_pdc!D164,"")</f>
        <v>0</v>
      </c>
      <c r="M168" s="110">
        <f t="shared" si="18"/>
        <v>-11750.06</v>
      </c>
      <c r="N168" s="111" t="str">
        <f t="shared" si="19"/>
        <v/>
      </c>
      <c r="O168" s="111"/>
      <c r="P168" s="111"/>
      <c r="Q168" s="110">
        <f>IF(dati_pdc!$A164&lt;&gt;"",s_somma_pdc!E164,"")</f>
        <v>0</v>
      </c>
      <c r="R168" s="110">
        <f t="shared" si="20"/>
        <v>-11750.06</v>
      </c>
      <c r="S168" s="111" t="str">
        <f t="shared" si="21"/>
        <v/>
      </c>
      <c r="T168" s="111"/>
      <c r="U168" s="111"/>
      <c r="V168" s="110">
        <f>IF(dati_pdc!$A164&lt;&gt;"",s_somma_pdc!F164,"")</f>
        <v>0</v>
      </c>
      <c r="W168" s="110">
        <f t="shared" si="22"/>
        <v>-11750.06</v>
      </c>
      <c r="X168" s="111" t="str">
        <f t="shared" si="23"/>
        <v/>
      </c>
      <c r="Y168" s="86"/>
      <c r="Z168" s="86"/>
    </row>
    <row r="169" spans="2:26" ht="15.75" customHeight="1">
      <c r="B169" s="109" t="str">
        <f>IF(dati_pdc!A165&lt;&gt;"",IF(dati_pdc!D165=1,RIGHT(dati_pdc!A165,dati_pdc!E165),dati_pdc!A165),"")</f>
        <v>650704</v>
      </c>
      <c r="C169" s="109" t="str">
        <f>IF(dati_pdc!B165&lt;&gt;"",dati_pdc!B165,"")</f>
        <v>F.do ammort. apparecchi telefonici</v>
      </c>
      <c r="D169" s="109">
        <f>IF(dati_pdc!C165&lt;&gt;"",dati_pdc!C165,"")</f>
        <v>3</v>
      </c>
      <c r="E169" s="109">
        <f>IF(dati_pdc!D165&lt;&gt;"",dati_pdc!D165,"")</f>
        <v>0</v>
      </c>
      <c r="F169" s="110">
        <f>IF(dati_pdc!$A165&lt;&gt;"",s_somma_pdc!B165,"")</f>
        <v>-10873.28</v>
      </c>
      <c r="G169" s="110">
        <f>IF(dati_pdc!$A165&lt;&gt;"",s_somma_pdc!C165,"")</f>
        <v>-9263.15</v>
      </c>
      <c r="H169" s="110">
        <f t="shared" si="16"/>
        <v>-1610.130000000001</v>
      </c>
      <c r="I169" s="111">
        <f t="shared" si="17"/>
        <v>0.17382100041562548</v>
      </c>
      <c r="J169" s="111"/>
      <c r="K169" s="111"/>
      <c r="L169" s="110">
        <f>IF(dati_pdc!$A165&lt;&gt;"",s_somma_pdc!D165,"")</f>
        <v>0</v>
      </c>
      <c r="M169" s="110">
        <f t="shared" si="18"/>
        <v>-10873.28</v>
      </c>
      <c r="N169" s="111" t="str">
        <f t="shared" si="19"/>
        <v/>
      </c>
      <c r="O169" s="111"/>
      <c r="P169" s="111"/>
      <c r="Q169" s="110">
        <f>IF(dati_pdc!$A165&lt;&gt;"",s_somma_pdc!E165,"")</f>
        <v>0</v>
      </c>
      <c r="R169" s="110">
        <f t="shared" si="20"/>
        <v>-10873.28</v>
      </c>
      <c r="S169" s="111" t="str">
        <f t="shared" si="21"/>
        <v/>
      </c>
      <c r="T169" s="111"/>
      <c r="U169" s="111"/>
      <c r="V169" s="110">
        <f>IF(dati_pdc!$A165&lt;&gt;"",s_somma_pdc!F165,"")</f>
        <v>0</v>
      </c>
      <c r="W169" s="110">
        <f t="shared" si="22"/>
        <v>-10873.28</v>
      </c>
      <c r="X169" s="111" t="str">
        <f t="shared" si="23"/>
        <v/>
      </c>
      <c r="Y169" s="86"/>
      <c r="Z169" s="86"/>
    </row>
    <row r="170" spans="2:26" ht="15.75" customHeight="1">
      <c r="B170" s="109" t="str">
        <f>IF(dati_pdc!A166&lt;&gt;"",IF(dati_pdc!D166=1,RIGHT(dati_pdc!A166,dati_pdc!E166),dati_pdc!A166),"")</f>
        <v>6509</v>
      </c>
      <c r="C170" s="109" t="str">
        <f>IF(dati_pdc!B166&lt;&gt;"",dati_pdc!B166,"")</f>
        <v>FONDI AMMORTAMENTO ALTRI BENI MATERIALI</v>
      </c>
      <c r="D170" s="109">
        <f>IF(dati_pdc!C166&lt;&gt;"",dati_pdc!C166,"")</f>
        <v>2</v>
      </c>
      <c r="E170" s="109">
        <f>IF(dati_pdc!D166&lt;&gt;"",dati_pdc!D166,"")</f>
        <v>0</v>
      </c>
      <c r="F170" s="110">
        <f>IF(dati_pdc!$A166&lt;&gt;"",s_somma_pdc!B166,"")</f>
        <v>-239624.85</v>
      </c>
      <c r="G170" s="110">
        <f>IF(dati_pdc!$A166&lt;&gt;"",s_somma_pdc!C166,"")</f>
        <v>-239137.42</v>
      </c>
      <c r="H170" s="110">
        <f t="shared" si="16"/>
        <v>-487.42999999999302</v>
      </c>
      <c r="I170" s="111">
        <f t="shared" si="17"/>
        <v>2.0382840962321707E-3</v>
      </c>
      <c r="J170" s="111"/>
      <c r="K170" s="111"/>
      <c r="L170" s="110">
        <f>IF(dati_pdc!$A166&lt;&gt;"",s_somma_pdc!D166,"")</f>
        <v>0</v>
      </c>
      <c r="M170" s="110">
        <f t="shared" si="18"/>
        <v>-239624.85</v>
      </c>
      <c r="N170" s="111" t="str">
        <f t="shared" si="19"/>
        <v/>
      </c>
      <c r="O170" s="111"/>
      <c r="P170" s="111"/>
      <c r="Q170" s="110">
        <f>IF(dati_pdc!$A166&lt;&gt;"",s_somma_pdc!E166,"")</f>
        <v>0</v>
      </c>
      <c r="R170" s="110">
        <f t="shared" si="20"/>
        <v>-239624.85</v>
      </c>
      <c r="S170" s="111" t="str">
        <f t="shared" si="21"/>
        <v/>
      </c>
      <c r="T170" s="111"/>
      <c r="U170" s="111"/>
      <c r="V170" s="110">
        <f>IF(dati_pdc!$A166&lt;&gt;"",s_somma_pdc!F166,"")</f>
        <v>0</v>
      </c>
      <c r="W170" s="110">
        <f t="shared" si="22"/>
        <v>-239624.85</v>
      </c>
      <c r="X170" s="111" t="str">
        <f t="shared" si="23"/>
        <v/>
      </c>
      <c r="Y170" s="86"/>
      <c r="Z170" s="86"/>
    </row>
    <row r="171" spans="2:26" ht="15.75" customHeight="1">
      <c r="B171" s="109" t="str">
        <f>IF(dati_pdc!A167&lt;&gt;"",IF(dati_pdc!D167=1,RIGHT(dati_pdc!A167,dati_pdc!E167),dati_pdc!A167),"")</f>
        <v>650901</v>
      </c>
      <c r="C171" s="109" t="str">
        <f>IF(dati_pdc!B167&lt;&gt;"",dati_pdc!B167,"")</f>
        <v>F.do ammortamento mobili e arredi</v>
      </c>
      <c r="D171" s="109">
        <f>IF(dati_pdc!C167&lt;&gt;"",dati_pdc!C167,"")</f>
        <v>3</v>
      </c>
      <c r="E171" s="109">
        <f>IF(dati_pdc!D167&lt;&gt;"",dati_pdc!D167,"")</f>
        <v>0</v>
      </c>
      <c r="F171" s="110">
        <f>IF(dati_pdc!$A167&lt;&gt;"",s_somma_pdc!B167,"")</f>
        <v>-173937.15</v>
      </c>
      <c r="G171" s="110">
        <f>IF(dati_pdc!$A167&lt;&gt;"",s_somma_pdc!C167,"")</f>
        <v>-163032.29</v>
      </c>
      <c r="H171" s="110">
        <f t="shared" si="16"/>
        <v>-10904.859999999986</v>
      </c>
      <c r="I171" s="111">
        <f t="shared" si="17"/>
        <v>6.6887731258635855E-2</v>
      </c>
      <c r="J171" s="111"/>
      <c r="K171" s="111"/>
      <c r="L171" s="110">
        <f>IF(dati_pdc!$A167&lt;&gt;"",s_somma_pdc!D167,"")</f>
        <v>0</v>
      </c>
      <c r="M171" s="110">
        <f t="shared" si="18"/>
        <v>-173937.15</v>
      </c>
      <c r="N171" s="111" t="str">
        <f t="shared" si="19"/>
        <v/>
      </c>
      <c r="O171" s="111"/>
      <c r="P171" s="111"/>
      <c r="Q171" s="110">
        <f>IF(dati_pdc!$A167&lt;&gt;"",s_somma_pdc!E167,"")</f>
        <v>0</v>
      </c>
      <c r="R171" s="110">
        <f t="shared" si="20"/>
        <v>-173937.15</v>
      </c>
      <c r="S171" s="111" t="str">
        <f t="shared" si="21"/>
        <v/>
      </c>
      <c r="T171" s="111"/>
      <c r="U171" s="111"/>
      <c r="V171" s="110">
        <f>IF(dati_pdc!$A167&lt;&gt;"",s_somma_pdc!F167,"")</f>
        <v>0</v>
      </c>
      <c r="W171" s="110">
        <f t="shared" si="22"/>
        <v>-173937.15</v>
      </c>
      <c r="X171" s="111" t="str">
        <f t="shared" si="23"/>
        <v/>
      </c>
      <c r="Y171" s="86"/>
      <c r="Z171" s="86"/>
    </row>
    <row r="172" spans="2:26" ht="15.75" customHeight="1">
      <c r="B172" s="109" t="str">
        <f>IF(dati_pdc!A168&lt;&gt;"",IF(dati_pdc!D168=1,RIGHT(dati_pdc!A168,dati_pdc!E168),dati_pdc!A168),"")</f>
        <v>650905</v>
      </c>
      <c r="C172" s="109" t="str">
        <f>IF(dati_pdc!B168&lt;&gt;"",dati_pdc!B168,"")</f>
        <v>F.do amm.macchine d'ufficio elettroniche</v>
      </c>
      <c r="D172" s="109">
        <f>IF(dati_pdc!C168&lt;&gt;"",dati_pdc!C168,"")</f>
        <v>3</v>
      </c>
      <c r="E172" s="109">
        <f>IF(dati_pdc!D168&lt;&gt;"",dati_pdc!D168,"")</f>
        <v>0</v>
      </c>
      <c r="F172" s="110">
        <f>IF(dati_pdc!$A168&lt;&gt;"",s_somma_pdc!B168,"")</f>
        <v>-395</v>
      </c>
      <c r="G172" s="110">
        <f>IF(dati_pdc!$A168&lt;&gt;"",s_somma_pdc!C168,"")</f>
        <v>-237</v>
      </c>
      <c r="H172" s="110">
        <f t="shared" si="16"/>
        <v>-158</v>
      </c>
      <c r="I172" s="111">
        <f t="shared" si="17"/>
        <v>0.66666666666666663</v>
      </c>
      <c r="J172" s="111"/>
      <c r="K172" s="111"/>
      <c r="L172" s="110">
        <f>IF(dati_pdc!$A168&lt;&gt;"",s_somma_pdc!D168,"")</f>
        <v>0</v>
      </c>
      <c r="M172" s="110">
        <f t="shared" si="18"/>
        <v>-395</v>
      </c>
      <c r="N172" s="111" t="str">
        <f t="shared" si="19"/>
        <v/>
      </c>
      <c r="O172" s="111"/>
      <c r="P172" s="111"/>
      <c r="Q172" s="110">
        <f>IF(dati_pdc!$A168&lt;&gt;"",s_somma_pdc!E168,"")</f>
        <v>0</v>
      </c>
      <c r="R172" s="110">
        <f t="shared" si="20"/>
        <v>-395</v>
      </c>
      <c r="S172" s="111" t="str">
        <f t="shared" si="21"/>
        <v/>
      </c>
      <c r="T172" s="111"/>
      <c r="U172" s="111"/>
      <c r="V172" s="110">
        <f>IF(dati_pdc!$A168&lt;&gt;"",s_somma_pdc!F168,"")</f>
        <v>0</v>
      </c>
      <c r="W172" s="110">
        <f t="shared" si="22"/>
        <v>-395</v>
      </c>
      <c r="X172" s="111" t="str">
        <f t="shared" si="23"/>
        <v/>
      </c>
      <c r="Y172" s="86"/>
      <c r="Z172" s="86"/>
    </row>
    <row r="173" spans="2:26" ht="15.75" customHeight="1">
      <c r="B173" s="109" t="str">
        <f>IF(dati_pdc!A169&lt;&gt;"",IF(dati_pdc!D169=1,RIGHT(dati_pdc!A169,dati_pdc!E169),dati_pdc!A169),"")</f>
        <v>650908</v>
      </c>
      <c r="C173" s="109" t="str">
        <f>IF(dati_pdc!B169&lt;&gt;"",dati_pdc!B169,"")</f>
        <v>F.do ammortamento motocicli</v>
      </c>
      <c r="D173" s="109">
        <f>IF(dati_pdc!C169&lt;&gt;"",dati_pdc!C169,"")</f>
        <v>3</v>
      </c>
      <c r="E173" s="109">
        <f>IF(dati_pdc!D169&lt;&gt;"",dati_pdc!D169,"")</f>
        <v>0</v>
      </c>
      <c r="F173" s="110">
        <f>IF(dati_pdc!$A169&lt;&gt;"",s_somma_pdc!B169,"")</f>
        <v>-667</v>
      </c>
      <c r="G173" s="110">
        <f>IF(dati_pdc!$A169&lt;&gt;"",s_somma_pdc!C169,"")</f>
        <v>-667</v>
      </c>
      <c r="H173" s="110">
        <f t="shared" si="16"/>
        <v>0</v>
      </c>
      <c r="I173" s="111">
        <f t="shared" si="17"/>
        <v>0</v>
      </c>
      <c r="J173" s="111"/>
      <c r="K173" s="111"/>
      <c r="L173" s="110">
        <f>IF(dati_pdc!$A169&lt;&gt;"",s_somma_pdc!D169,"")</f>
        <v>0</v>
      </c>
      <c r="M173" s="110">
        <f t="shared" si="18"/>
        <v>-667</v>
      </c>
      <c r="N173" s="111" t="str">
        <f t="shared" si="19"/>
        <v/>
      </c>
      <c r="O173" s="111"/>
      <c r="P173" s="111"/>
      <c r="Q173" s="110">
        <f>IF(dati_pdc!$A169&lt;&gt;"",s_somma_pdc!E169,"")</f>
        <v>0</v>
      </c>
      <c r="R173" s="110">
        <f t="shared" si="20"/>
        <v>-667</v>
      </c>
      <c r="S173" s="111" t="str">
        <f t="shared" si="21"/>
        <v/>
      </c>
      <c r="T173" s="111"/>
      <c r="U173" s="111"/>
      <c r="V173" s="110">
        <f>IF(dati_pdc!$A169&lt;&gt;"",s_somma_pdc!F169,"")</f>
        <v>0</v>
      </c>
      <c r="W173" s="110">
        <f t="shared" si="22"/>
        <v>-667</v>
      </c>
      <c r="X173" s="111" t="str">
        <f t="shared" si="23"/>
        <v/>
      </c>
      <c r="Y173" s="86"/>
      <c r="Z173" s="86"/>
    </row>
    <row r="174" spans="2:26" ht="15.75" customHeight="1">
      <c r="B174" s="109" t="str">
        <f>IF(dati_pdc!A170&lt;&gt;"",IF(dati_pdc!D170=1,RIGHT(dati_pdc!A170,dati_pdc!E170),dati_pdc!A170),"")</f>
        <v>650909</v>
      </c>
      <c r="C174" s="109" t="str">
        <f>IF(dati_pdc!B170&lt;&gt;"",dati_pdc!B170,"")</f>
        <v>F.do ammortamento automezzi</v>
      </c>
      <c r="D174" s="109">
        <f>IF(dati_pdc!C170&lt;&gt;"",dati_pdc!C170,"")</f>
        <v>3</v>
      </c>
      <c r="E174" s="109">
        <f>IF(dati_pdc!D170&lt;&gt;"",dati_pdc!D170,"")</f>
        <v>0</v>
      </c>
      <c r="F174" s="110">
        <f>IF(dati_pdc!$A170&lt;&gt;"",s_somma_pdc!B170,"")</f>
        <v>-12675.8</v>
      </c>
      <c r="G174" s="110">
        <f>IF(dati_pdc!$A170&lt;&gt;"",s_somma_pdc!C170,"")</f>
        <v>-23386.35</v>
      </c>
      <c r="H174" s="110">
        <f t="shared" si="16"/>
        <v>10710.55</v>
      </c>
      <c r="I174" s="111">
        <f t="shared" si="17"/>
        <v>-0.45798296869755223</v>
      </c>
      <c r="J174" s="111"/>
      <c r="K174" s="111"/>
      <c r="L174" s="110">
        <f>IF(dati_pdc!$A170&lt;&gt;"",s_somma_pdc!D170,"")</f>
        <v>0</v>
      </c>
      <c r="M174" s="110">
        <f t="shared" si="18"/>
        <v>-12675.8</v>
      </c>
      <c r="N174" s="111" t="str">
        <f t="shared" si="19"/>
        <v/>
      </c>
      <c r="O174" s="111"/>
      <c r="P174" s="111"/>
      <c r="Q174" s="110">
        <f>IF(dati_pdc!$A170&lt;&gt;"",s_somma_pdc!E170,"")</f>
        <v>0</v>
      </c>
      <c r="R174" s="110">
        <f t="shared" si="20"/>
        <v>-12675.8</v>
      </c>
      <c r="S174" s="111" t="str">
        <f t="shared" si="21"/>
        <v/>
      </c>
      <c r="T174" s="111"/>
      <c r="U174" s="111"/>
      <c r="V174" s="110">
        <f>IF(dati_pdc!$A170&lt;&gt;"",s_somma_pdc!F170,"")</f>
        <v>0</v>
      </c>
      <c r="W174" s="110">
        <f t="shared" si="22"/>
        <v>-12675.8</v>
      </c>
      <c r="X174" s="111" t="str">
        <f t="shared" si="23"/>
        <v/>
      </c>
      <c r="Y174" s="86"/>
      <c r="Z174" s="86"/>
    </row>
    <row r="175" spans="2:26" ht="15.75" customHeight="1">
      <c r="B175" s="109" t="str">
        <f>IF(dati_pdc!A171&lt;&gt;"",IF(dati_pdc!D171=1,RIGHT(dati_pdc!A171,dati_pdc!E171),dati_pdc!A171),"")</f>
        <v>650911</v>
      </c>
      <c r="C175" s="109" t="str">
        <f>IF(dati_pdc!B171&lt;&gt;"",dati_pdc!B171,"")</f>
        <v>F.do ammortamento autovetture</v>
      </c>
      <c r="D175" s="109">
        <f>IF(dati_pdc!C171&lt;&gt;"",dati_pdc!C171,"")</f>
        <v>3</v>
      </c>
      <c r="E175" s="109">
        <f>IF(dati_pdc!D171&lt;&gt;"",dati_pdc!D171,"")</f>
        <v>0</v>
      </c>
      <c r="F175" s="110">
        <f>IF(dati_pdc!$A171&lt;&gt;"",s_somma_pdc!B171,"")</f>
        <v>-51091.86</v>
      </c>
      <c r="G175" s="110">
        <f>IF(dati_pdc!$A171&lt;&gt;"",s_somma_pdc!C171,"")</f>
        <v>-51091.86</v>
      </c>
      <c r="H175" s="110">
        <f t="shared" si="16"/>
        <v>0</v>
      </c>
      <c r="I175" s="111">
        <f t="shared" si="17"/>
        <v>0</v>
      </c>
      <c r="J175" s="111"/>
      <c r="K175" s="111"/>
      <c r="L175" s="110">
        <f>IF(dati_pdc!$A171&lt;&gt;"",s_somma_pdc!D171,"")</f>
        <v>0</v>
      </c>
      <c r="M175" s="110">
        <f t="shared" si="18"/>
        <v>-51091.86</v>
      </c>
      <c r="N175" s="111" t="str">
        <f t="shared" si="19"/>
        <v/>
      </c>
      <c r="O175" s="111"/>
      <c r="P175" s="111"/>
      <c r="Q175" s="110">
        <f>IF(dati_pdc!$A171&lt;&gt;"",s_somma_pdc!E171,"")</f>
        <v>0</v>
      </c>
      <c r="R175" s="110">
        <f t="shared" si="20"/>
        <v>-51091.86</v>
      </c>
      <c r="S175" s="111" t="str">
        <f t="shared" si="21"/>
        <v/>
      </c>
      <c r="T175" s="111"/>
      <c r="U175" s="111"/>
      <c r="V175" s="110">
        <f>IF(dati_pdc!$A171&lt;&gt;"",s_somma_pdc!F171,"")</f>
        <v>0</v>
      </c>
      <c r="W175" s="110">
        <f t="shared" si="22"/>
        <v>-51091.86</v>
      </c>
      <c r="X175" s="111" t="str">
        <f t="shared" si="23"/>
        <v/>
      </c>
      <c r="Y175" s="86"/>
      <c r="Z175" s="86"/>
    </row>
    <row r="176" spans="2:26" ht="15.75" customHeight="1">
      <c r="B176" s="109" t="str">
        <f>IF(dati_pdc!A172&lt;&gt;"",IF(dati_pdc!D172=1,RIGHT(dati_pdc!A172,dati_pdc!E172),dati_pdc!A172),"")</f>
        <v>650951</v>
      </c>
      <c r="C176" s="109" t="str">
        <f>IF(dati_pdc!B172&lt;&gt;"",dati_pdc!B172,"")</f>
        <v>Fondo ammortamento altri beni materiali</v>
      </c>
      <c r="D176" s="109">
        <f>IF(dati_pdc!C172&lt;&gt;"",dati_pdc!C172,"")</f>
        <v>3</v>
      </c>
      <c r="E176" s="109">
        <f>IF(dati_pdc!D172&lt;&gt;"",dati_pdc!D172,"")</f>
        <v>0</v>
      </c>
      <c r="F176" s="110">
        <f>IF(dati_pdc!$A172&lt;&gt;"",s_somma_pdc!B172,"")</f>
        <v>-858.04</v>
      </c>
      <c r="G176" s="110">
        <f>IF(dati_pdc!$A172&lt;&gt;"",s_somma_pdc!C172,"")</f>
        <v>-722.92</v>
      </c>
      <c r="H176" s="110">
        <f t="shared" si="16"/>
        <v>-135.12</v>
      </c>
      <c r="I176" s="111">
        <f t="shared" si="17"/>
        <v>0.18690864825983514</v>
      </c>
      <c r="J176" s="111"/>
      <c r="K176" s="111"/>
      <c r="L176" s="110">
        <f>IF(dati_pdc!$A172&lt;&gt;"",s_somma_pdc!D172,"")</f>
        <v>0</v>
      </c>
      <c r="M176" s="110">
        <f t="shared" si="18"/>
        <v>-858.04</v>
      </c>
      <c r="N176" s="111" t="str">
        <f t="shared" si="19"/>
        <v/>
      </c>
      <c r="O176" s="111"/>
      <c r="P176" s="111"/>
      <c r="Q176" s="110">
        <f>IF(dati_pdc!$A172&lt;&gt;"",s_somma_pdc!E172,"")</f>
        <v>0</v>
      </c>
      <c r="R176" s="110">
        <f t="shared" si="20"/>
        <v>-858.04</v>
      </c>
      <c r="S176" s="111" t="str">
        <f t="shared" si="21"/>
        <v/>
      </c>
      <c r="T176" s="111"/>
      <c r="U176" s="111"/>
      <c r="V176" s="110">
        <f>IF(dati_pdc!$A172&lt;&gt;"",s_somma_pdc!F172,"")</f>
        <v>0</v>
      </c>
      <c r="W176" s="110">
        <f t="shared" si="22"/>
        <v>-858.04</v>
      </c>
      <c r="X176" s="111" t="str">
        <f t="shared" si="23"/>
        <v/>
      </c>
      <c r="Y176" s="86"/>
      <c r="Z176" s="86"/>
    </row>
    <row r="177" spans="2:26" ht="15.75" customHeight="1">
      <c r="B177" s="109" t="str">
        <f>IF(dati_pdc!A173&lt;&gt;"",IF(dati_pdc!D173=1,RIGHT(dati_pdc!A173,dati_pdc!E173),dati_pdc!A173),"")</f>
        <v>67</v>
      </c>
      <c r="C177" s="109" t="str">
        <f>IF(dati_pdc!B173&lt;&gt;"",dati_pdc!B173,"")</f>
        <v>FONDI SVALUTAZIONE</v>
      </c>
      <c r="D177" s="109">
        <f>IF(dati_pdc!C173&lt;&gt;"",dati_pdc!C173,"")</f>
        <v>1</v>
      </c>
      <c r="E177" s="109">
        <f>IF(dati_pdc!D173&lt;&gt;"",dati_pdc!D173,"")</f>
        <v>0</v>
      </c>
      <c r="F177" s="110">
        <f>IF(dati_pdc!$A173&lt;&gt;"",s_somma_pdc!B173,"")</f>
        <v>-2448.31</v>
      </c>
      <c r="G177" s="110">
        <f>IF(dati_pdc!$A173&lt;&gt;"",s_somma_pdc!C173,"")</f>
        <v>-1135.6400000000001</v>
      </c>
      <c r="H177" s="110">
        <f t="shared" si="16"/>
        <v>-1312.6699999999998</v>
      </c>
      <c r="I177" s="111">
        <f t="shared" si="17"/>
        <v>1.155885667993378</v>
      </c>
      <c r="J177" s="111"/>
      <c r="K177" s="111"/>
      <c r="L177" s="110">
        <f>IF(dati_pdc!$A173&lt;&gt;"",s_somma_pdc!D173,"")</f>
        <v>0</v>
      </c>
      <c r="M177" s="110">
        <f t="shared" si="18"/>
        <v>-2448.31</v>
      </c>
      <c r="N177" s="111" t="str">
        <f t="shared" si="19"/>
        <v/>
      </c>
      <c r="O177" s="111"/>
      <c r="P177" s="111"/>
      <c r="Q177" s="110">
        <f>IF(dati_pdc!$A173&lt;&gt;"",s_somma_pdc!E173,"")</f>
        <v>0</v>
      </c>
      <c r="R177" s="110">
        <f t="shared" si="20"/>
        <v>-2448.31</v>
      </c>
      <c r="S177" s="111" t="str">
        <f t="shared" si="21"/>
        <v/>
      </c>
      <c r="T177" s="111"/>
      <c r="U177" s="111"/>
      <c r="V177" s="110">
        <f>IF(dati_pdc!$A173&lt;&gt;"",s_somma_pdc!F173,"")</f>
        <v>0</v>
      </c>
      <c r="W177" s="110">
        <f t="shared" si="22"/>
        <v>-2448.31</v>
      </c>
      <c r="X177" s="111" t="str">
        <f t="shared" si="23"/>
        <v/>
      </c>
      <c r="Y177" s="86"/>
      <c r="Z177" s="86"/>
    </row>
    <row r="178" spans="2:26" ht="15.75" customHeight="1">
      <c r="B178" s="109" t="str">
        <f>IF(dati_pdc!A174&lt;&gt;"",IF(dati_pdc!D174=1,RIGHT(dati_pdc!A174,dati_pdc!E174),dati_pdc!A174),"")</f>
        <v>6711</v>
      </c>
      <c r="C178" s="109" t="str">
        <f>IF(dati_pdc!B174&lt;&gt;"",dati_pdc!B174,"")</f>
        <v>FONDI SVALUTAZIONE CREDITI</v>
      </c>
      <c r="D178" s="109">
        <f>IF(dati_pdc!C174&lt;&gt;"",dati_pdc!C174,"")</f>
        <v>2</v>
      </c>
      <c r="E178" s="109">
        <f>IF(dati_pdc!D174&lt;&gt;"",dati_pdc!D174,"")</f>
        <v>0</v>
      </c>
      <c r="F178" s="110">
        <f>IF(dati_pdc!$A174&lt;&gt;"",s_somma_pdc!B174,"")</f>
        <v>-2448.31</v>
      </c>
      <c r="G178" s="110">
        <f>IF(dati_pdc!$A174&lt;&gt;"",s_somma_pdc!C174,"")</f>
        <v>-1135.6400000000001</v>
      </c>
      <c r="H178" s="110">
        <f t="shared" si="16"/>
        <v>-1312.6699999999998</v>
      </c>
      <c r="I178" s="111">
        <f t="shared" si="17"/>
        <v>1.155885667993378</v>
      </c>
      <c r="J178" s="111"/>
      <c r="K178" s="111"/>
      <c r="L178" s="110">
        <f>IF(dati_pdc!$A174&lt;&gt;"",s_somma_pdc!D174,"")</f>
        <v>0</v>
      </c>
      <c r="M178" s="110">
        <f t="shared" si="18"/>
        <v>-2448.31</v>
      </c>
      <c r="N178" s="111" t="str">
        <f t="shared" si="19"/>
        <v/>
      </c>
      <c r="O178" s="111"/>
      <c r="P178" s="111"/>
      <c r="Q178" s="110">
        <f>IF(dati_pdc!$A174&lt;&gt;"",s_somma_pdc!E174,"")</f>
        <v>0</v>
      </c>
      <c r="R178" s="110">
        <f t="shared" si="20"/>
        <v>-2448.31</v>
      </c>
      <c r="S178" s="111" t="str">
        <f t="shared" si="21"/>
        <v/>
      </c>
      <c r="T178" s="111"/>
      <c r="U178" s="111"/>
      <c r="V178" s="110">
        <f>IF(dati_pdc!$A174&lt;&gt;"",s_somma_pdc!F174,"")</f>
        <v>0</v>
      </c>
      <c r="W178" s="110">
        <f t="shared" si="22"/>
        <v>-2448.31</v>
      </c>
      <c r="X178" s="111" t="str">
        <f t="shared" si="23"/>
        <v/>
      </c>
      <c r="Y178" s="86"/>
      <c r="Z178" s="86"/>
    </row>
    <row r="179" spans="2:26" ht="15.75" customHeight="1">
      <c r="B179" s="109" t="str">
        <f>IF(dati_pdc!A175&lt;&gt;"",IF(dati_pdc!D175=1,RIGHT(dati_pdc!A175,dati_pdc!E175),dati_pdc!A175),"")</f>
        <v>671101</v>
      </c>
      <c r="C179" s="109" t="str">
        <f>IF(dati_pdc!B175&lt;&gt;"",dati_pdc!B175,"")</f>
        <v>Fondo svalutaz. crediti verso clienti</v>
      </c>
      <c r="D179" s="109">
        <f>IF(dati_pdc!C175&lt;&gt;"",dati_pdc!C175,"")</f>
        <v>3</v>
      </c>
      <c r="E179" s="109">
        <f>IF(dati_pdc!D175&lt;&gt;"",dati_pdc!D175,"")</f>
        <v>0</v>
      </c>
      <c r="F179" s="110">
        <f>IF(dati_pdc!$A175&lt;&gt;"",s_somma_pdc!B175,"")</f>
        <v>-2448.31</v>
      </c>
      <c r="G179" s="110">
        <f>IF(dati_pdc!$A175&lt;&gt;"",s_somma_pdc!C175,"")</f>
        <v>-1135.6400000000001</v>
      </c>
      <c r="H179" s="110">
        <f t="shared" si="16"/>
        <v>-1312.6699999999998</v>
      </c>
      <c r="I179" s="111">
        <f t="shared" si="17"/>
        <v>1.155885667993378</v>
      </c>
      <c r="J179" s="111"/>
      <c r="K179" s="111"/>
      <c r="L179" s="110">
        <f>IF(dati_pdc!$A175&lt;&gt;"",s_somma_pdc!D175,"")</f>
        <v>0</v>
      </c>
      <c r="M179" s="110">
        <f t="shared" si="18"/>
        <v>-2448.31</v>
      </c>
      <c r="N179" s="111" t="str">
        <f t="shared" si="19"/>
        <v/>
      </c>
      <c r="O179" s="111"/>
      <c r="P179" s="111"/>
      <c r="Q179" s="110">
        <f>IF(dati_pdc!$A175&lt;&gt;"",s_somma_pdc!E175,"")</f>
        <v>0</v>
      </c>
      <c r="R179" s="110">
        <f t="shared" si="20"/>
        <v>-2448.31</v>
      </c>
      <c r="S179" s="111" t="str">
        <f t="shared" si="21"/>
        <v/>
      </c>
      <c r="T179" s="111"/>
      <c r="U179" s="111"/>
      <c r="V179" s="110">
        <f>IF(dati_pdc!$A175&lt;&gt;"",s_somma_pdc!F175,"")</f>
        <v>0</v>
      </c>
      <c r="W179" s="110">
        <f t="shared" si="22"/>
        <v>-2448.31</v>
      </c>
      <c r="X179" s="111" t="str">
        <f t="shared" si="23"/>
        <v/>
      </c>
      <c r="Y179" s="86"/>
      <c r="Z179" s="86"/>
    </row>
    <row r="180" spans="2:26" ht="15.75" customHeight="1">
      <c r="B180" s="109" t="str">
        <f>IF(dati_pdc!A176&lt;&gt;"",IF(dati_pdc!D176=1,RIGHT(dati_pdc!A176,dati_pdc!E176),dati_pdc!A176),"")</f>
        <v>69</v>
      </c>
      <c r="C180" s="109" t="str">
        <f>IF(dati_pdc!B176&lt;&gt;"",dati_pdc!B176,"")</f>
        <v>RATEI E RISCONTI PASSIVI</v>
      </c>
      <c r="D180" s="109">
        <f>IF(dati_pdc!C176&lt;&gt;"",dati_pdc!C176,"")</f>
        <v>1</v>
      </c>
      <c r="E180" s="109">
        <f>IF(dati_pdc!D176&lt;&gt;"",dati_pdc!D176,"")</f>
        <v>0</v>
      </c>
      <c r="F180" s="110">
        <f>IF(dati_pdc!$A176&lt;&gt;"",s_somma_pdc!B176,"")</f>
        <v>-39576.780000000006</v>
      </c>
      <c r="G180" s="110">
        <f>IF(dati_pdc!$A176&lt;&gt;"",s_somma_pdc!C176,"")</f>
        <v>-69018.31</v>
      </c>
      <c r="H180" s="110">
        <f t="shared" si="16"/>
        <v>29441.529999999992</v>
      </c>
      <c r="I180" s="111">
        <f t="shared" si="17"/>
        <v>-0.42657564347779586</v>
      </c>
      <c r="J180" s="111"/>
      <c r="K180" s="111"/>
      <c r="L180" s="110">
        <f>IF(dati_pdc!$A176&lt;&gt;"",s_somma_pdc!D176,"")</f>
        <v>0</v>
      </c>
      <c r="M180" s="110">
        <f t="shared" si="18"/>
        <v>-39576.780000000006</v>
      </c>
      <c r="N180" s="111" t="str">
        <f t="shared" si="19"/>
        <v/>
      </c>
      <c r="O180" s="111"/>
      <c r="P180" s="111"/>
      <c r="Q180" s="110">
        <f>IF(dati_pdc!$A176&lt;&gt;"",s_somma_pdc!E176,"")</f>
        <v>0</v>
      </c>
      <c r="R180" s="110">
        <f t="shared" si="20"/>
        <v>-39576.780000000006</v>
      </c>
      <c r="S180" s="111" t="str">
        <f t="shared" si="21"/>
        <v/>
      </c>
      <c r="T180" s="111"/>
      <c r="U180" s="111"/>
      <c r="V180" s="110">
        <f>IF(dati_pdc!$A176&lt;&gt;"",s_somma_pdc!F176,"")</f>
        <v>0</v>
      </c>
      <c r="W180" s="110">
        <f t="shared" si="22"/>
        <v>-39576.780000000006</v>
      </c>
      <c r="X180" s="111" t="str">
        <f t="shared" si="23"/>
        <v/>
      </c>
      <c r="Y180" s="86"/>
      <c r="Z180" s="86"/>
    </row>
    <row r="181" spans="2:26" ht="15.75" customHeight="1">
      <c r="B181" s="109" t="str">
        <f>IF(dati_pdc!A177&lt;&gt;"",IF(dati_pdc!D177=1,RIGHT(dati_pdc!A177,dati_pdc!E177),dati_pdc!A177),"")</f>
        <v>6901</v>
      </c>
      <c r="C181" s="109" t="str">
        <f>IF(dati_pdc!B177&lt;&gt;"",dati_pdc!B177,"")</f>
        <v>RATEI E RISCONTI PASSIVI</v>
      </c>
      <c r="D181" s="109">
        <f>IF(dati_pdc!C177&lt;&gt;"",dati_pdc!C177,"")</f>
        <v>2</v>
      </c>
      <c r="E181" s="109">
        <f>IF(dati_pdc!D177&lt;&gt;"",dati_pdc!D177,"")</f>
        <v>0</v>
      </c>
      <c r="F181" s="110">
        <f>IF(dati_pdc!$A177&lt;&gt;"",s_somma_pdc!B177,"")</f>
        <v>-39576.780000000006</v>
      </c>
      <c r="G181" s="110">
        <f>IF(dati_pdc!$A177&lt;&gt;"",s_somma_pdc!C177,"")</f>
        <v>-69018.31</v>
      </c>
      <c r="H181" s="110">
        <f t="shared" si="16"/>
        <v>29441.529999999992</v>
      </c>
      <c r="I181" s="111">
        <f t="shared" si="17"/>
        <v>-0.42657564347779586</v>
      </c>
      <c r="J181" s="111"/>
      <c r="K181" s="111"/>
      <c r="L181" s="110">
        <f>IF(dati_pdc!$A177&lt;&gt;"",s_somma_pdc!D177,"")</f>
        <v>0</v>
      </c>
      <c r="M181" s="110">
        <f t="shared" si="18"/>
        <v>-39576.780000000006</v>
      </c>
      <c r="N181" s="111" t="str">
        <f t="shared" si="19"/>
        <v/>
      </c>
      <c r="O181" s="111"/>
      <c r="P181" s="111"/>
      <c r="Q181" s="110">
        <f>IF(dati_pdc!$A177&lt;&gt;"",s_somma_pdc!E177,"")</f>
        <v>0</v>
      </c>
      <c r="R181" s="110">
        <f t="shared" si="20"/>
        <v>-39576.780000000006</v>
      </c>
      <c r="S181" s="111" t="str">
        <f t="shared" si="21"/>
        <v/>
      </c>
      <c r="T181" s="111"/>
      <c r="U181" s="111"/>
      <c r="V181" s="110">
        <f>IF(dati_pdc!$A177&lt;&gt;"",s_somma_pdc!F177,"")</f>
        <v>0</v>
      </c>
      <c r="W181" s="110">
        <f t="shared" si="22"/>
        <v>-39576.780000000006</v>
      </c>
      <c r="X181" s="111" t="str">
        <f t="shared" si="23"/>
        <v/>
      </c>
      <c r="Y181" s="86"/>
      <c r="Z181" s="86"/>
    </row>
    <row r="182" spans="2:26" ht="15.75" customHeight="1">
      <c r="B182" s="109" t="str">
        <f>IF(dati_pdc!A178&lt;&gt;"",IF(dati_pdc!D178=1,RIGHT(dati_pdc!A178,dati_pdc!E178),dati_pdc!A178),"")</f>
        <v>690101</v>
      </c>
      <c r="C182" s="109" t="str">
        <f>IF(dati_pdc!B178&lt;&gt;"",dati_pdc!B178,"")</f>
        <v>Ratei passivi</v>
      </c>
      <c r="D182" s="109">
        <f>IF(dati_pdc!C178&lt;&gt;"",dati_pdc!C178,"")</f>
        <v>3</v>
      </c>
      <c r="E182" s="109">
        <f>IF(dati_pdc!D178&lt;&gt;"",dati_pdc!D178,"")</f>
        <v>0</v>
      </c>
      <c r="F182" s="110">
        <f>IF(dati_pdc!$A178&lt;&gt;"",s_somma_pdc!B178,"")</f>
        <v>-2294.3000000000002</v>
      </c>
      <c r="G182" s="110">
        <f>IF(dati_pdc!$A178&lt;&gt;"",s_somma_pdc!C178,"")</f>
        <v>-2812.06</v>
      </c>
      <c r="H182" s="110">
        <f t="shared" si="16"/>
        <v>517.75999999999976</v>
      </c>
      <c r="I182" s="111">
        <f t="shared" si="17"/>
        <v>-0.18412124919098447</v>
      </c>
      <c r="J182" s="111"/>
      <c r="K182" s="111"/>
      <c r="L182" s="110">
        <f>IF(dati_pdc!$A178&lt;&gt;"",s_somma_pdc!D178,"")</f>
        <v>0</v>
      </c>
      <c r="M182" s="110">
        <f t="shared" si="18"/>
        <v>-2294.3000000000002</v>
      </c>
      <c r="N182" s="111" t="str">
        <f t="shared" si="19"/>
        <v/>
      </c>
      <c r="O182" s="111"/>
      <c r="P182" s="111"/>
      <c r="Q182" s="110">
        <f>IF(dati_pdc!$A178&lt;&gt;"",s_somma_pdc!E178,"")</f>
        <v>0</v>
      </c>
      <c r="R182" s="110">
        <f t="shared" si="20"/>
        <v>-2294.3000000000002</v>
      </c>
      <c r="S182" s="111" t="str">
        <f t="shared" si="21"/>
        <v/>
      </c>
      <c r="T182" s="111"/>
      <c r="U182" s="111"/>
      <c r="V182" s="110">
        <f>IF(dati_pdc!$A178&lt;&gt;"",s_somma_pdc!F178,"")</f>
        <v>0</v>
      </c>
      <c r="W182" s="110">
        <f t="shared" si="22"/>
        <v>-2294.3000000000002</v>
      </c>
      <c r="X182" s="111" t="str">
        <f t="shared" si="23"/>
        <v/>
      </c>
      <c r="Y182" s="86"/>
      <c r="Z182" s="86"/>
    </row>
    <row r="183" spans="2:26" ht="15.75" customHeight="1">
      <c r="B183" s="109" t="str">
        <f>IF(dati_pdc!A179&lt;&gt;"",IF(dati_pdc!D179=1,RIGHT(dati_pdc!A179,dati_pdc!E179),dati_pdc!A179),"")</f>
        <v>690103</v>
      </c>
      <c r="C183" s="109" t="str">
        <f>IF(dati_pdc!B179&lt;&gt;"",dati_pdc!B179,"")</f>
        <v>Risconti passivi</v>
      </c>
      <c r="D183" s="109">
        <f>IF(dati_pdc!C179&lt;&gt;"",dati_pdc!C179,"")</f>
        <v>3</v>
      </c>
      <c r="E183" s="109">
        <f>IF(dati_pdc!D179&lt;&gt;"",dati_pdc!D179,"")</f>
        <v>0</v>
      </c>
      <c r="F183" s="110">
        <f>IF(dati_pdc!$A179&lt;&gt;"",s_somma_pdc!B179,"")</f>
        <v>-37282.480000000003</v>
      </c>
      <c r="G183" s="110">
        <f>IF(dati_pdc!$A179&lt;&gt;"",s_somma_pdc!C179,"")</f>
        <v>-66206.25</v>
      </c>
      <c r="H183" s="110">
        <f t="shared" si="16"/>
        <v>28923.769999999997</v>
      </c>
      <c r="I183" s="111">
        <f t="shared" si="17"/>
        <v>-0.43687370905314826</v>
      </c>
      <c r="J183" s="111"/>
      <c r="K183" s="111"/>
      <c r="L183" s="110">
        <f>IF(dati_pdc!$A179&lt;&gt;"",s_somma_pdc!D179,"")</f>
        <v>0</v>
      </c>
      <c r="M183" s="110">
        <f t="shared" si="18"/>
        <v>-37282.480000000003</v>
      </c>
      <c r="N183" s="111" t="str">
        <f t="shared" si="19"/>
        <v/>
      </c>
      <c r="O183" s="111"/>
      <c r="P183" s="111"/>
      <c r="Q183" s="110">
        <f>IF(dati_pdc!$A179&lt;&gt;"",s_somma_pdc!E179,"")</f>
        <v>0</v>
      </c>
      <c r="R183" s="110">
        <f t="shared" si="20"/>
        <v>-37282.480000000003</v>
      </c>
      <c r="S183" s="111" t="str">
        <f t="shared" si="21"/>
        <v/>
      </c>
      <c r="T183" s="111"/>
      <c r="U183" s="111"/>
      <c r="V183" s="110">
        <f>IF(dati_pdc!$A179&lt;&gt;"",s_somma_pdc!F179,"")</f>
        <v>0</v>
      </c>
      <c r="W183" s="110">
        <f t="shared" si="22"/>
        <v>-37282.480000000003</v>
      </c>
      <c r="X183" s="111" t="str">
        <f t="shared" si="23"/>
        <v/>
      </c>
      <c r="Y183" s="86"/>
      <c r="Z183" s="86"/>
    </row>
    <row r="184" spans="2:26" ht="15.75" customHeight="1">
      <c r="B184" s="109" t="str">
        <f>IF(dati_pdc!A180&lt;&gt;"",IF(dati_pdc!D180=1,RIGHT(dati_pdc!A180,dati_pdc!E180),dati_pdc!A180),"")</f>
        <v>71</v>
      </c>
      <c r="C184" s="109" t="str">
        <f>IF(dati_pdc!B180&lt;&gt;"",dati_pdc!B180,"")</f>
        <v>RICAVI DELLE VENDITE E DELLE PRESTAZIONI</v>
      </c>
      <c r="D184" s="109">
        <f>IF(dati_pdc!C180&lt;&gt;"",dati_pdc!C180,"")</f>
        <v>1</v>
      </c>
      <c r="E184" s="109">
        <f>IF(dati_pdc!D180&lt;&gt;"",dati_pdc!D180,"")</f>
        <v>0</v>
      </c>
      <c r="F184" s="110">
        <f>IF(dati_pdc!$A180&lt;&gt;"",s_somma_pdc!B180,"")</f>
        <v>-1563209.61</v>
      </c>
      <c r="G184" s="110">
        <f>IF(dati_pdc!$A180&lt;&gt;"",s_somma_pdc!C180,"")</f>
        <v>-1651867.9800000002</v>
      </c>
      <c r="H184" s="110">
        <f t="shared" si="16"/>
        <v>88658.370000000112</v>
      </c>
      <c r="I184" s="111">
        <f t="shared" si="17"/>
        <v>-5.3671583367092143E-2</v>
      </c>
      <c r="J184" s="111"/>
      <c r="K184" s="111"/>
      <c r="L184" s="110">
        <f>IF(dati_pdc!$A180&lt;&gt;"",s_somma_pdc!D180,"")</f>
        <v>0</v>
      </c>
      <c r="M184" s="110">
        <f t="shared" si="18"/>
        <v>-1563209.61</v>
      </c>
      <c r="N184" s="111" t="str">
        <f t="shared" si="19"/>
        <v/>
      </c>
      <c r="O184" s="111"/>
      <c r="P184" s="111"/>
      <c r="Q184" s="110">
        <f>IF(dati_pdc!$A180&lt;&gt;"",s_somma_pdc!E180,"")</f>
        <v>0</v>
      </c>
      <c r="R184" s="110">
        <f t="shared" si="20"/>
        <v>-1563209.61</v>
      </c>
      <c r="S184" s="111" t="str">
        <f t="shared" si="21"/>
        <v/>
      </c>
      <c r="T184" s="111"/>
      <c r="U184" s="111"/>
      <c r="V184" s="110">
        <f>IF(dati_pdc!$A180&lt;&gt;"",s_somma_pdc!F180,"")</f>
        <v>0</v>
      </c>
      <c r="W184" s="110">
        <f t="shared" si="22"/>
        <v>-1563209.61</v>
      </c>
      <c r="X184" s="111" t="str">
        <f t="shared" si="23"/>
        <v/>
      </c>
      <c r="Y184" s="86"/>
      <c r="Z184" s="86"/>
    </row>
    <row r="185" spans="2:26" ht="15.75" customHeight="1">
      <c r="B185" s="109" t="str">
        <f>IF(dati_pdc!A181&lt;&gt;"",IF(dati_pdc!D181=1,RIGHT(dati_pdc!A181,dati_pdc!E181),dati_pdc!A181),"")</f>
        <v>7101</v>
      </c>
      <c r="C185" s="109" t="str">
        <f>IF(dati_pdc!B181&lt;&gt;"",dati_pdc!B181,"")</f>
        <v>VENDITE PRODOTTI FINITI E MERCI</v>
      </c>
      <c r="D185" s="109">
        <f>IF(dati_pdc!C181&lt;&gt;"",dati_pdc!C181,"")</f>
        <v>2</v>
      </c>
      <c r="E185" s="109">
        <f>IF(dati_pdc!D181&lt;&gt;"",dati_pdc!D181,"")</f>
        <v>0</v>
      </c>
      <c r="F185" s="110">
        <f>IF(dati_pdc!$A181&lt;&gt;"",s_somma_pdc!B181,"")</f>
        <v>-301240.64</v>
      </c>
      <c r="G185" s="110">
        <f>IF(dati_pdc!$A181&lt;&gt;"",s_somma_pdc!C181,"")</f>
        <v>-397105.95999999996</v>
      </c>
      <c r="H185" s="110">
        <f t="shared" si="16"/>
        <v>95865.319999999949</v>
      </c>
      <c r="I185" s="111">
        <f t="shared" si="17"/>
        <v>-0.2414099249479911</v>
      </c>
      <c r="J185" s="111"/>
      <c r="K185" s="111"/>
      <c r="L185" s="110">
        <f>IF(dati_pdc!$A181&lt;&gt;"",s_somma_pdc!D181,"")</f>
        <v>0</v>
      </c>
      <c r="M185" s="110">
        <f t="shared" si="18"/>
        <v>-301240.64</v>
      </c>
      <c r="N185" s="111" t="str">
        <f t="shared" si="19"/>
        <v/>
      </c>
      <c r="O185" s="111"/>
      <c r="P185" s="111"/>
      <c r="Q185" s="110">
        <f>IF(dati_pdc!$A181&lt;&gt;"",s_somma_pdc!E181,"")</f>
        <v>0</v>
      </c>
      <c r="R185" s="110">
        <f t="shared" si="20"/>
        <v>-301240.64</v>
      </c>
      <c r="S185" s="111" t="str">
        <f t="shared" si="21"/>
        <v/>
      </c>
      <c r="T185" s="111"/>
      <c r="U185" s="111"/>
      <c r="V185" s="110">
        <f>IF(dati_pdc!$A181&lt;&gt;"",s_somma_pdc!F181,"")</f>
        <v>0</v>
      </c>
      <c r="W185" s="110">
        <f t="shared" si="22"/>
        <v>-301240.64</v>
      </c>
      <c r="X185" s="111" t="str">
        <f t="shared" si="23"/>
        <v/>
      </c>
      <c r="Y185" s="86"/>
      <c r="Z185" s="86"/>
    </row>
    <row r="186" spans="2:26" ht="15.75" customHeight="1">
      <c r="B186" s="109" t="str">
        <f>IF(dati_pdc!A182&lt;&gt;"",IF(dati_pdc!D182=1,RIGHT(dati_pdc!A182,dati_pdc!E182),dati_pdc!A182),"")</f>
        <v>710101</v>
      </c>
      <c r="C186" s="109" t="str">
        <f>IF(dati_pdc!B182&lt;&gt;"",dati_pdc!B182,"")</f>
        <v>Vendita Software Gestionale</v>
      </c>
      <c r="D186" s="109">
        <f>IF(dati_pdc!C182&lt;&gt;"",dati_pdc!C182,"")</f>
        <v>3</v>
      </c>
      <c r="E186" s="109">
        <f>IF(dati_pdc!D182&lt;&gt;"",dati_pdc!D182,"")</f>
        <v>0</v>
      </c>
      <c r="F186" s="110">
        <f>IF(dati_pdc!$A182&lt;&gt;"",s_somma_pdc!B182,"")</f>
        <v>-92158.07</v>
      </c>
      <c r="G186" s="110">
        <f>IF(dati_pdc!$A182&lt;&gt;"",s_somma_pdc!C182,"")</f>
        <v>-96144.6</v>
      </c>
      <c r="H186" s="110">
        <f t="shared" si="16"/>
        <v>3986.5299999999988</v>
      </c>
      <c r="I186" s="111">
        <f t="shared" si="17"/>
        <v>-4.1463899168544031E-2</v>
      </c>
      <c r="J186" s="111"/>
      <c r="K186" s="111"/>
      <c r="L186" s="110">
        <f>IF(dati_pdc!$A182&lt;&gt;"",s_somma_pdc!D182,"")</f>
        <v>0</v>
      </c>
      <c r="M186" s="110">
        <f t="shared" si="18"/>
        <v>-92158.07</v>
      </c>
      <c r="N186" s="111" t="str">
        <f t="shared" si="19"/>
        <v/>
      </c>
      <c r="O186" s="111"/>
      <c r="P186" s="111"/>
      <c r="Q186" s="110">
        <f>IF(dati_pdc!$A182&lt;&gt;"",s_somma_pdc!E182,"")</f>
        <v>0</v>
      </c>
      <c r="R186" s="110">
        <f t="shared" si="20"/>
        <v>-92158.07</v>
      </c>
      <c r="S186" s="111" t="str">
        <f t="shared" si="21"/>
        <v/>
      </c>
      <c r="T186" s="111"/>
      <c r="U186" s="111"/>
      <c r="V186" s="110">
        <f>IF(dati_pdc!$A182&lt;&gt;"",s_somma_pdc!F182,"")</f>
        <v>0</v>
      </c>
      <c r="W186" s="110">
        <f t="shared" si="22"/>
        <v>-92158.07</v>
      </c>
      <c r="X186" s="111" t="str">
        <f t="shared" si="23"/>
        <v/>
      </c>
      <c r="Y186" s="86"/>
      <c r="Z186" s="86"/>
    </row>
    <row r="187" spans="2:26" ht="15.75" customHeight="1">
      <c r="B187" s="109" t="str">
        <f>IF(dati_pdc!A183&lt;&gt;"",IF(dati_pdc!D183=1,RIGHT(dati_pdc!A183,dati_pdc!E183),dati_pdc!A183),"")</f>
        <v>710102</v>
      </c>
      <c r="C187" s="109" t="str">
        <f>IF(dati_pdc!B183&lt;&gt;"",dati_pdc!B183,"")</f>
        <v>Vendita Software Professionale</v>
      </c>
      <c r="D187" s="109">
        <f>IF(dati_pdc!C183&lt;&gt;"",dati_pdc!C183,"")</f>
        <v>3</v>
      </c>
      <c r="E187" s="109">
        <f>IF(dati_pdc!D183&lt;&gt;"",dati_pdc!D183,"")</f>
        <v>0</v>
      </c>
      <c r="F187" s="110">
        <f>IF(dati_pdc!$A183&lt;&gt;"",s_somma_pdc!B183,"")</f>
        <v>-17503.099999999999</v>
      </c>
      <c r="G187" s="110">
        <f>IF(dati_pdc!$A183&lt;&gt;"",s_somma_pdc!C183,"")</f>
        <v>-6479</v>
      </c>
      <c r="H187" s="110">
        <f t="shared" si="16"/>
        <v>-11024.099999999999</v>
      </c>
      <c r="I187" s="111">
        <f t="shared" si="17"/>
        <v>1.7015125791017129</v>
      </c>
      <c r="J187" s="111"/>
      <c r="K187" s="111"/>
      <c r="L187" s="110">
        <f>IF(dati_pdc!$A183&lt;&gt;"",s_somma_pdc!D183,"")</f>
        <v>0</v>
      </c>
      <c r="M187" s="110">
        <f t="shared" si="18"/>
        <v>-17503.099999999999</v>
      </c>
      <c r="N187" s="111" t="str">
        <f t="shared" si="19"/>
        <v/>
      </c>
      <c r="O187" s="111"/>
      <c r="P187" s="111"/>
      <c r="Q187" s="110">
        <f>IF(dati_pdc!$A183&lt;&gt;"",s_somma_pdc!E183,"")</f>
        <v>0</v>
      </c>
      <c r="R187" s="110">
        <f t="shared" si="20"/>
        <v>-17503.099999999999</v>
      </c>
      <c r="S187" s="111" t="str">
        <f t="shared" si="21"/>
        <v/>
      </c>
      <c r="T187" s="111"/>
      <c r="U187" s="111"/>
      <c r="V187" s="110">
        <f>IF(dati_pdc!$A183&lt;&gt;"",s_somma_pdc!F183,"")</f>
        <v>0</v>
      </c>
      <c r="W187" s="110">
        <f t="shared" si="22"/>
        <v>-17503.099999999999</v>
      </c>
      <c r="X187" s="111" t="str">
        <f t="shared" si="23"/>
        <v/>
      </c>
      <c r="Y187" s="86"/>
      <c r="Z187" s="86"/>
    </row>
    <row r="188" spans="2:26" ht="15.75" customHeight="1">
      <c r="B188" s="109" t="str">
        <f>IF(dati_pdc!A184&lt;&gt;"",IF(dati_pdc!D184=1,RIGHT(dati_pdc!A184,dati_pdc!E184),dati_pdc!A184),"")</f>
        <v>710103</v>
      </c>
      <c r="C188" s="109" t="str">
        <f>IF(dati_pdc!B184&lt;&gt;"",dati_pdc!B184,"")</f>
        <v>Vendita Software Office Automation</v>
      </c>
      <c r="D188" s="109">
        <f>IF(dati_pdc!C184&lt;&gt;"",dati_pdc!C184,"")</f>
        <v>3</v>
      </c>
      <c r="E188" s="109">
        <f>IF(dati_pdc!D184&lt;&gt;"",dati_pdc!D184,"")</f>
        <v>0</v>
      </c>
      <c r="F188" s="110">
        <f>IF(dati_pdc!$A184&lt;&gt;"",s_somma_pdc!B184,"")</f>
        <v>-16079</v>
      </c>
      <c r="G188" s="110">
        <f>IF(dati_pdc!$A184&lt;&gt;"",s_somma_pdc!C184,"")</f>
        <v>-9555.67</v>
      </c>
      <c r="H188" s="110">
        <f t="shared" si="16"/>
        <v>-6523.33</v>
      </c>
      <c r="I188" s="111">
        <f t="shared" si="17"/>
        <v>0.68266589365266905</v>
      </c>
      <c r="J188" s="111"/>
      <c r="K188" s="111"/>
      <c r="L188" s="110">
        <f>IF(dati_pdc!$A184&lt;&gt;"",s_somma_pdc!D184,"")</f>
        <v>0</v>
      </c>
      <c r="M188" s="110">
        <f t="shared" si="18"/>
        <v>-16079</v>
      </c>
      <c r="N188" s="111" t="str">
        <f t="shared" si="19"/>
        <v/>
      </c>
      <c r="O188" s="111"/>
      <c r="P188" s="111"/>
      <c r="Q188" s="110">
        <f>IF(dati_pdc!$A184&lt;&gt;"",s_somma_pdc!E184,"")</f>
        <v>0</v>
      </c>
      <c r="R188" s="110">
        <f t="shared" si="20"/>
        <v>-16079</v>
      </c>
      <c r="S188" s="111" t="str">
        <f t="shared" si="21"/>
        <v/>
      </c>
      <c r="T188" s="111"/>
      <c r="U188" s="111"/>
      <c r="V188" s="110">
        <f>IF(dati_pdc!$A184&lt;&gt;"",s_somma_pdc!F184,"")</f>
        <v>0</v>
      </c>
      <c r="W188" s="110">
        <f t="shared" si="22"/>
        <v>-16079</v>
      </c>
      <c r="X188" s="111" t="str">
        <f t="shared" si="23"/>
        <v/>
      </c>
      <c r="Y188" s="86"/>
      <c r="Z188" s="86"/>
    </row>
    <row r="189" spans="2:26" ht="15.75" customHeight="1">
      <c r="B189" s="109" t="str">
        <f>IF(dati_pdc!A185&lt;&gt;"",IF(dati_pdc!D185=1,RIGHT(dati_pdc!A185,dati_pdc!E185),dati_pdc!A185),"")</f>
        <v>710104</v>
      </c>
      <c r="C189" s="109" t="str">
        <f>IF(dati_pdc!B185&lt;&gt;"",dati_pdc!B185,"")</f>
        <v>Vendita Software di Protezione/Sicurezza</v>
      </c>
      <c r="D189" s="109">
        <f>IF(dati_pdc!C185&lt;&gt;"",dati_pdc!C185,"")</f>
        <v>3</v>
      </c>
      <c r="E189" s="109">
        <f>IF(dati_pdc!D185&lt;&gt;"",dati_pdc!D185,"")</f>
        <v>0</v>
      </c>
      <c r="F189" s="110">
        <f>IF(dati_pdc!$A185&lt;&gt;"",s_somma_pdc!B185,"")</f>
        <v>-58582.49</v>
      </c>
      <c r="G189" s="110">
        <f>IF(dati_pdc!$A185&lt;&gt;"",s_somma_pdc!C185,"")</f>
        <v>-54292.79</v>
      </c>
      <c r="H189" s="110">
        <f t="shared" si="16"/>
        <v>-4289.6999999999971</v>
      </c>
      <c r="I189" s="111">
        <f t="shared" si="17"/>
        <v>7.9010491079938919E-2</v>
      </c>
      <c r="J189" s="111"/>
      <c r="K189" s="111"/>
      <c r="L189" s="110">
        <f>IF(dati_pdc!$A185&lt;&gt;"",s_somma_pdc!D185,"")</f>
        <v>0</v>
      </c>
      <c r="M189" s="110">
        <f t="shared" si="18"/>
        <v>-58582.49</v>
      </c>
      <c r="N189" s="111" t="str">
        <f t="shared" si="19"/>
        <v/>
      </c>
      <c r="O189" s="111"/>
      <c r="P189" s="111"/>
      <c r="Q189" s="110">
        <f>IF(dati_pdc!$A185&lt;&gt;"",s_somma_pdc!E185,"")</f>
        <v>0</v>
      </c>
      <c r="R189" s="110">
        <f t="shared" si="20"/>
        <v>-58582.49</v>
      </c>
      <c r="S189" s="111" t="str">
        <f t="shared" si="21"/>
        <v/>
      </c>
      <c r="T189" s="111"/>
      <c r="U189" s="111"/>
      <c r="V189" s="110">
        <f>IF(dati_pdc!$A185&lt;&gt;"",s_somma_pdc!F185,"")</f>
        <v>0</v>
      </c>
      <c r="W189" s="110">
        <f t="shared" si="22"/>
        <v>-58582.49</v>
      </c>
      <c r="X189" s="111" t="str">
        <f t="shared" si="23"/>
        <v/>
      </c>
      <c r="Y189" s="86"/>
      <c r="Z189" s="86"/>
    </row>
    <row r="190" spans="2:26" ht="15.75" customHeight="1">
      <c r="B190" s="109" t="str">
        <f>IF(dati_pdc!A186&lt;&gt;"",IF(dati_pdc!D186=1,RIGHT(dati_pdc!A186,dati_pdc!E186),dati_pdc!A186),"")</f>
        <v>710105</v>
      </c>
      <c r="C190" s="109" t="str">
        <f>IF(dati_pdc!B186&lt;&gt;"",dati_pdc!B186,"")</f>
        <v>Vendita Software di Sistema e Database</v>
      </c>
      <c r="D190" s="109">
        <f>IF(dati_pdc!C186&lt;&gt;"",dati_pdc!C186,"")</f>
        <v>3</v>
      </c>
      <c r="E190" s="109">
        <f>IF(dati_pdc!D186&lt;&gt;"",dati_pdc!D186,"")</f>
        <v>0</v>
      </c>
      <c r="F190" s="110">
        <f>IF(dati_pdc!$A186&lt;&gt;"",s_somma_pdc!B186,"")</f>
        <v>-4058</v>
      </c>
      <c r="G190" s="110">
        <f>IF(dati_pdc!$A186&lt;&gt;"",s_somma_pdc!C186,"")</f>
        <v>-23788.95</v>
      </c>
      <c r="H190" s="110">
        <f t="shared" si="16"/>
        <v>19730.95</v>
      </c>
      <c r="I190" s="111">
        <f t="shared" si="17"/>
        <v>-0.82941659888309494</v>
      </c>
      <c r="J190" s="111"/>
      <c r="K190" s="111"/>
      <c r="L190" s="110">
        <f>IF(dati_pdc!$A186&lt;&gt;"",s_somma_pdc!D186,"")</f>
        <v>0</v>
      </c>
      <c r="M190" s="110">
        <f t="shared" si="18"/>
        <v>-4058</v>
      </c>
      <c r="N190" s="111" t="str">
        <f t="shared" si="19"/>
        <v/>
      </c>
      <c r="O190" s="111"/>
      <c r="P190" s="111"/>
      <c r="Q190" s="110">
        <f>IF(dati_pdc!$A186&lt;&gt;"",s_somma_pdc!E186,"")</f>
        <v>0</v>
      </c>
      <c r="R190" s="110">
        <f t="shared" si="20"/>
        <v>-4058</v>
      </c>
      <c r="S190" s="111" t="str">
        <f t="shared" si="21"/>
        <v/>
      </c>
      <c r="T190" s="111"/>
      <c r="U190" s="111"/>
      <c r="V190" s="110">
        <f>IF(dati_pdc!$A186&lt;&gt;"",s_somma_pdc!F186,"")</f>
        <v>0</v>
      </c>
      <c r="W190" s="110">
        <f t="shared" si="22"/>
        <v>-4058</v>
      </c>
      <c r="X190" s="111" t="str">
        <f t="shared" si="23"/>
        <v/>
      </c>
      <c r="Y190" s="86"/>
      <c r="Z190" s="86"/>
    </row>
    <row r="191" spans="2:26" ht="15.75" customHeight="1">
      <c r="B191" s="109" t="str">
        <f>IF(dati_pdc!A187&lt;&gt;"",IF(dati_pdc!D187=1,RIGHT(dati_pdc!A187,dati_pdc!E187),dati_pdc!A187),"")</f>
        <v>710106</v>
      </c>
      <c r="C191" s="109" t="str">
        <f>IF(dati_pdc!B187&lt;&gt;"",dati_pdc!B187,"")</f>
        <v>Vendita IT - Licenze Microsoft 365</v>
      </c>
      <c r="D191" s="109">
        <f>IF(dati_pdc!C187&lt;&gt;"",dati_pdc!C187,"")</f>
        <v>3</v>
      </c>
      <c r="E191" s="109">
        <f>IF(dati_pdc!D187&lt;&gt;"",dati_pdc!D187,"")</f>
        <v>0</v>
      </c>
      <c r="F191" s="110">
        <f>IF(dati_pdc!$A187&lt;&gt;"",s_somma_pdc!B187,"")</f>
        <v>-35378.57</v>
      </c>
      <c r="G191" s="110">
        <f>IF(dati_pdc!$A187&lt;&gt;"",s_somma_pdc!C187,"")</f>
        <v>-11830.93</v>
      </c>
      <c r="H191" s="110">
        <f t="shared" si="16"/>
        <v>-23547.64</v>
      </c>
      <c r="I191" s="111">
        <f t="shared" si="17"/>
        <v>1.9903456448478689</v>
      </c>
      <c r="J191" s="111"/>
      <c r="K191" s="111"/>
      <c r="L191" s="110">
        <f>IF(dati_pdc!$A187&lt;&gt;"",s_somma_pdc!D187,"")</f>
        <v>0</v>
      </c>
      <c r="M191" s="110">
        <f t="shared" si="18"/>
        <v>-35378.57</v>
      </c>
      <c r="N191" s="111" t="str">
        <f t="shared" si="19"/>
        <v/>
      </c>
      <c r="O191" s="111"/>
      <c r="P191" s="111"/>
      <c r="Q191" s="110">
        <f>IF(dati_pdc!$A187&lt;&gt;"",s_somma_pdc!E187,"")</f>
        <v>0</v>
      </c>
      <c r="R191" s="110">
        <f t="shared" si="20"/>
        <v>-35378.57</v>
      </c>
      <c r="S191" s="111" t="str">
        <f t="shared" si="21"/>
        <v/>
      </c>
      <c r="T191" s="111"/>
      <c r="U191" s="111"/>
      <c r="V191" s="110">
        <f>IF(dati_pdc!$A187&lt;&gt;"",s_somma_pdc!F187,"")</f>
        <v>0</v>
      </c>
      <c r="W191" s="110">
        <f t="shared" si="22"/>
        <v>-35378.57</v>
      </c>
      <c r="X191" s="111" t="str">
        <f t="shared" si="23"/>
        <v/>
      </c>
      <c r="Y191" s="86"/>
      <c r="Z191" s="86"/>
    </row>
    <row r="192" spans="2:26" ht="15.75" customHeight="1">
      <c r="B192" s="109" t="str">
        <f>IF(dati_pdc!A188&lt;&gt;"",IF(dati_pdc!D188=1,RIGHT(dati_pdc!A188,dati_pdc!E188),dati_pdc!A188),"")</f>
        <v>710107</v>
      </c>
      <c r="C192" s="109" t="str">
        <f>IF(dati_pdc!B188&lt;&gt;"",dati_pdc!B188,"")</f>
        <v>Vendita IT - Licenze Microsoft Azure</v>
      </c>
      <c r="D192" s="109">
        <f>IF(dati_pdc!C188&lt;&gt;"",dati_pdc!C188,"")</f>
        <v>3</v>
      </c>
      <c r="E192" s="109">
        <f>IF(dati_pdc!D188&lt;&gt;"",dati_pdc!D188,"")</f>
        <v>0</v>
      </c>
      <c r="F192" s="110">
        <f>IF(dati_pdc!$A188&lt;&gt;"",s_somma_pdc!B188,"")</f>
        <v>0</v>
      </c>
      <c r="G192" s="110">
        <f>IF(dati_pdc!$A188&lt;&gt;"",s_somma_pdc!C188,"")</f>
        <v>-3743.5</v>
      </c>
      <c r="H192" s="110">
        <f t="shared" si="16"/>
        <v>3743.5</v>
      </c>
      <c r="I192" s="111">
        <f t="shared" si="17"/>
        <v>-1</v>
      </c>
      <c r="J192" s="111"/>
      <c r="K192" s="111"/>
      <c r="L192" s="110">
        <f>IF(dati_pdc!$A188&lt;&gt;"",s_somma_pdc!D188,"")</f>
        <v>0</v>
      </c>
      <c r="M192" s="110">
        <f t="shared" si="18"/>
        <v>0</v>
      </c>
      <c r="N192" s="111" t="str">
        <f t="shared" si="19"/>
        <v/>
      </c>
      <c r="O192" s="111"/>
      <c r="P192" s="111"/>
      <c r="Q192" s="110">
        <f>IF(dati_pdc!$A188&lt;&gt;"",s_somma_pdc!E188,"")</f>
        <v>0</v>
      </c>
      <c r="R192" s="110">
        <f t="shared" si="20"/>
        <v>0</v>
      </c>
      <c r="S192" s="111" t="str">
        <f t="shared" si="21"/>
        <v/>
      </c>
      <c r="T192" s="111"/>
      <c r="U192" s="111"/>
      <c r="V192" s="110">
        <f>IF(dati_pdc!$A188&lt;&gt;"",s_somma_pdc!F188,"")</f>
        <v>0</v>
      </c>
      <c r="W192" s="110">
        <f t="shared" si="22"/>
        <v>0</v>
      </c>
      <c r="X192" s="111" t="str">
        <f t="shared" si="23"/>
        <v/>
      </c>
      <c r="Y192" s="86"/>
      <c r="Z192" s="86"/>
    </row>
    <row r="193" spans="2:26" ht="15.75" customHeight="1">
      <c r="B193" s="109" t="str">
        <f>IF(dati_pdc!A189&lt;&gt;"",IF(dati_pdc!D189=1,RIGHT(dati_pdc!A189,dati_pdc!E189),dati_pdc!A189),"")</f>
        <v>710108</v>
      </c>
      <c r="C193" s="109" t="str">
        <f>IF(dati_pdc!B189&lt;&gt;"",dati_pdc!B189,"")</f>
        <v>Vendita IT - Licenze CRM</v>
      </c>
      <c r="D193" s="109">
        <f>IF(dati_pdc!C189&lt;&gt;"",dati_pdc!C189,"")</f>
        <v>3</v>
      </c>
      <c r="E193" s="109">
        <f>IF(dati_pdc!D189&lt;&gt;"",dati_pdc!D189,"")</f>
        <v>0</v>
      </c>
      <c r="F193" s="110">
        <f>IF(dati_pdc!$A189&lt;&gt;"",s_somma_pdc!B189,"")</f>
        <v>-291.20999999999998</v>
      </c>
      <c r="G193" s="110">
        <f>IF(dati_pdc!$A189&lt;&gt;"",s_somma_pdc!C189,"")</f>
        <v>0</v>
      </c>
      <c r="H193" s="110">
        <f t="shared" si="16"/>
        <v>-291.20999999999998</v>
      </c>
      <c r="I193" s="111" t="str">
        <f t="shared" si="17"/>
        <v/>
      </c>
      <c r="J193" s="111"/>
      <c r="K193" s="111"/>
      <c r="L193" s="110">
        <f>IF(dati_pdc!$A189&lt;&gt;"",s_somma_pdc!D189,"")</f>
        <v>0</v>
      </c>
      <c r="M193" s="110">
        <f t="shared" si="18"/>
        <v>-291.20999999999998</v>
      </c>
      <c r="N193" s="111" t="str">
        <f t="shared" si="19"/>
        <v/>
      </c>
      <c r="O193" s="111"/>
      <c r="P193" s="111"/>
      <c r="Q193" s="110">
        <f>IF(dati_pdc!$A189&lt;&gt;"",s_somma_pdc!E189,"")</f>
        <v>0</v>
      </c>
      <c r="R193" s="110">
        <f t="shared" si="20"/>
        <v>-291.20999999999998</v>
      </c>
      <c r="S193" s="111" t="str">
        <f t="shared" si="21"/>
        <v/>
      </c>
      <c r="T193" s="111"/>
      <c r="U193" s="111"/>
      <c r="V193" s="110">
        <f>IF(dati_pdc!$A189&lt;&gt;"",s_somma_pdc!F189,"")</f>
        <v>0</v>
      </c>
      <c r="W193" s="110">
        <f t="shared" si="22"/>
        <v>-291.20999999999998</v>
      </c>
      <c r="X193" s="111" t="str">
        <f t="shared" si="23"/>
        <v/>
      </c>
      <c r="Y193" s="86"/>
      <c r="Z193" s="86"/>
    </row>
    <row r="194" spans="2:26" ht="15.75" customHeight="1">
      <c r="B194" s="109" t="str">
        <f>IF(dati_pdc!A190&lt;&gt;"",IF(dati_pdc!D190=1,RIGHT(dati_pdc!A190,dati_pdc!E190),dati_pdc!A190),"")</f>
        <v>710120</v>
      </c>
      <c r="C194" s="109" t="str">
        <f>IF(dati_pdc!B190&lt;&gt;"",dati_pdc!B190,"")</f>
        <v>Vendita Hardware</v>
      </c>
      <c r="D194" s="109">
        <f>IF(dati_pdc!C190&lt;&gt;"",dati_pdc!C190,"")</f>
        <v>3</v>
      </c>
      <c r="E194" s="109">
        <f>IF(dati_pdc!D190&lt;&gt;"",dati_pdc!D190,"")</f>
        <v>0</v>
      </c>
      <c r="F194" s="110">
        <f>IF(dati_pdc!$A190&lt;&gt;"",s_somma_pdc!B190,"")</f>
        <v>-55933.7</v>
      </c>
      <c r="G194" s="110">
        <f>IF(dati_pdc!$A190&lt;&gt;"",s_somma_pdc!C190,"")</f>
        <v>-157099.51999999999</v>
      </c>
      <c r="H194" s="110">
        <f t="shared" si="16"/>
        <v>101165.81999999999</v>
      </c>
      <c r="I194" s="111">
        <f t="shared" si="17"/>
        <v>-0.64396008339172517</v>
      </c>
      <c r="J194" s="111"/>
      <c r="K194" s="111"/>
      <c r="L194" s="110">
        <f>IF(dati_pdc!$A190&lt;&gt;"",s_somma_pdc!D190,"")</f>
        <v>0</v>
      </c>
      <c r="M194" s="110">
        <f t="shared" si="18"/>
        <v>-55933.7</v>
      </c>
      <c r="N194" s="111" t="str">
        <f t="shared" si="19"/>
        <v/>
      </c>
      <c r="O194" s="111"/>
      <c r="P194" s="111"/>
      <c r="Q194" s="110">
        <f>IF(dati_pdc!$A190&lt;&gt;"",s_somma_pdc!E190,"")</f>
        <v>0</v>
      </c>
      <c r="R194" s="110">
        <f t="shared" si="20"/>
        <v>-55933.7</v>
      </c>
      <c r="S194" s="111" t="str">
        <f t="shared" si="21"/>
        <v/>
      </c>
      <c r="T194" s="111"/>
      <c r="U194" s="111"/>
      <c r="V194" s="110">
        <f>IF(dati_pdc!$A190&lt;&gt;"",s_somma_pdc!F190,"")</f>
        <v>0</v>
      </c>
      <c r="W194" s="110">
        <f t="shared" si="22"/>
        <v>-55933.7</v>
      </c>
      <c r="X194" s="111" t="str">
        <f t="shared" si="23"/>
        <v/>
      </c>
      <c r="Y194" s="86"/>
      <c r="Z194" s="86"/>
    </row>
    <row r="195" spans="2:26" ht="15.75" customHeight="1">
      <c r="B195" s="109" t="str">
        <f>IF(dati_pdc!A191&lt;&gt;"",IF(dati_pdc!D191=1,RIGHT(dati_pdc!A191,dati_pdc!E191),dati_pdc!A191),"")</f>
        <v>710121</v>
      </c>
      <c r="C195" s="109" t="str">
        <f>IF(dati_pdc!B191&lt;&gt;"",dati_pdc!B191,"")</f>
        <v>Vendita Hardware Periferiche Networking</v>
      </c>
      <c r="D195" s="109">
        <f>IF(dati_pdc!C191&lt;&gt;"",dati_pdc!C191,"")</f>
        <v>3</v>
      </c>
      <c r="E195" s="109">
        <f>IF(dati_pdc!D191&lt;&gt;"",dati_pdc!D191,"")</f>
        <v>0</v>
      </c>
      <c r="F195" s="110">
        <f>IF(dati_pdc!$A191&lt;&gt;"",s_somma_pdc!B191,"")</f>
        <v>-1102</v>
      </c>
      <c r="G195" s="110">
        <f>IF(dati_pdc!$A191&lt;&gt;"",s_somma_pdc!C191,"")</f>
        <v>0</v>
      </c>
      <c r="H195" s="110">
        <f t="shared" si="16"/>
        <v>-1102</v>
      </c>
      <c r="I195" s="111" t="str">
        <f t="shared" si="17"/>
        <v/>
      </c>
      <c r="J195" s="111"/>
      <c r="K195" s="111"/>
      <c r="L195" s="110">
        <f>IF(dati_pdc!$A191&lt;&gt;"",s_somma_pdc!D191,"")</f>
        <v>0</v>
      </c>
      <c r="M195" s="110">
        <f t="shared" si="18"/>
        <v>-1102</v>
      </c>
      <c r="N195" s="111" t="str">
        <f t="shared" si="19"/>
        <v/>
      </c>
      <c r="O195" s="111"/>
      <c r="P195" s="111"/>
      <c r="Q195" s="110">
        <f>IF(dati_pdc!$A191&lt;&gt;"",s_somma_pdc!E191,"")</f>
        <v>0</v>
      </c>
      <c r="R195" s="110">
        <f t="shared" si="20"/>
        <v>-1102</v>
      </c>
      <c r="S195" s="111" t="str">
        <f t="shared" si="21"/>
        <v/>
      </c>
      <c r="T195" s="111"/>
      <c r="U195" s="111"/>
      <c r="V195" s="110">
        <f>IF(dati_pdc!$A191&lt;&gt;"",s_somma_pdc!F191,"")</f>
        <v>0</v>
      </c>
      <c r="W195" s="110">
        <f t="shared" si="22"/>
        <v>-1102</v>
      </c>
      <c r="X195" s="111" t="str">
        <f t="shared" si="23"/>
        <v/>
      </c>
      <c r="Y195" s="86"/>
      <c r="Z195" s="86"/>
    </row>
    <row r="196" spans="2:26" ht="15.75" customHeight="1">
      <c r="B196" s="109" t="str">
        <f>IF(dati_pdc!A192&lt;&gt;"",IF(dati_pdc!D192=1,RIGHT(dati_pdc!A192,dati_pdc!E192),dati_pdc!A192),"")</f>
        <v>710140</v>
      </c>
      <c r="C196" s="109" t="str">
        <f>IF(dati_pdc!B192&lt;&gt;"",dati_pdc!B192,"")</f>
        <v>Vendita Servizi Internet</v>
      </c>
      <c r="D196" s="109">
        <f>IF(dati_pdc!C192&lt;&gt;"",dati_pdc!C192,"")</f>
        <v>3</v>
      </c>
      <c r="E196" s="109">
        <f>IF(dati_pdc!D192&lt;&gt;"",dati_pdc!D192,"")</f>
        <v>0</v>
      </c>
      <c r="F196" s="110">
        <f>IF(dati_pdc!$A192&lt;&gt;"",s_somma_pdc!B192,"")</f>
        <v>-15</v>
      </c>
      <c r="G196" s="110">
        <f>IF(dati_pdc!$A192&lt;&gt;"",s_somma_pdc!C192,"")</f>
        <v>-15</v>
      </c>
      <c r="H196" s="110">
        <f t="shared" si="16"/>
        <v>0</v>
      </c>
      <c r="I196" s="111">
        <f t="shared" si="17"/>
        <v>0</v>
      </c>
      <c r="J196" s="111"/>
      <c r="K196" s="111"/>
      <c r="L196" s="110">
        <f>IF(dati_pdc!$A192&lt;&gt;"",s_somma_pdc!D192,"")</f>
        <v>0</v>
      </c>
      <c r="M196" s="110">
        <f t="shared" si="18"/>
        <v>-15</v>
      </c>
      <c r="N196" s="111" t="str">
        <f t="shared" si="19"/>
        <v/>
      </c>
      <c r="O196" s="111"/>
      <c r="P196" s="111"/>
      <c r="Q196" s="110">
        <f>IF(dati_pdc!$A192&lt;&gt;"",s_somma_pdc!E192,"")</f>
        <v>0</v>
      </c>
      <c r="R196" s="110">
        <f t="shared" si="20"/>
        <v>-15</v>
      </c>
      <c r="S196" s="111" t="str">
        <f t="shared" si="21"/>
        <v/>
      </c>
      <c r="T196" s="111"/>
      <c r="U196" s="111"/>
      <c r="V196" s="110">
        <f>IF(dati_pdc!$A192&lt;&gt;"",s_somma_pdc!F192,"")</f>
        <v>0</v>
      </c>
      <c r="W196" s="110">
        <f t="shared" si="22"/>
        <v>-15</v>
      </c>
      <c r="X196" s="111" t="str">
        <f t="shared" si="23"/>
        <v/>
      </c>
      <c r="Y196" s="86"/>
      <c r="Z196" s="86"/>
    </row>
    <row r="197" spans="2:26" ht="15.75" customHeight="1">
      <c r="B197" s="109" t="str">
        <f>IF(dati_pdc!A193&lt;&gt;"",IF(dati_pdc!D193=1,RIGHT(dati_pdc!A193,dati_pdc!E193),dati_pdc!A193),"")</f>
        <v>710141</v>
      </c>
      <c r="C197" s="109" t="str">
        <f>IF(dati_pdc!B193&lt;&gt;"",dati_pdc!B193,"")</f>
        <v>Vendita accessori</v>
      </c>
      <c r="D197" s="109">
        <f>IF(dati_pdc!C193&lt;&gt;"",dati_pdc!C193,"")</f>
        <v>3</v>
      </c>
      <c r="E197" s="109">
        <f>IF(dati_pdc!D193&lt;&gt;"",dati_pdc!D193,"")</f>
        <v>0</v>
      </c>
      <c r="F197" s="110">
        <f>IF(dati_pdc!$A193&lt;&gt;"",s_somma_pdc!B193,"")</f>
        <v>-40</v>
      </c>
      <c r="G197" s="110">
        <f>IF(dati_pdc!$A193&lt;&gt;"",s_somma_pdc!C193,"")</f>
        <v>0</v>
      </c>
      <c r="H197" s="110">
        <f t="shared" si="16"/>
        <v>-40</v>
      </c>
      <c r="I197" s="111" t="str">
        <f t="shared" si="17"/>
        <v/>
      </c>
      <c r="J197" s="111"/>
      <c r="K197" s="111"/>
      <c r="L197" s="110">
        <f>IF(dati_pdc!$A193&lt;&gt;"",s_somma_pdc!D193,"")</f>
        <v>0</v>
      </c>
      <c r="M197" s="110">
        <f t="shared" si="18"/>
        <v>-40</v>
      </c>
      <c r="N197" s="111" t="str">
        <f t="shared" si="19"/>
        <v/>
      </c>
      <c r="O197" s="111"/>
      <c r="P197" s="111"/>
      <c r="Q197" s="110">
        <f>IF(dati_pdc!$A193&lt;&gt;"",s_somma_pdc!E193,"")</f>
        <v>0</v>
      </c>
      <c r="R197" s="110">
        <f t="shared" si="20"/>
        <v>-40</v>
      </c>
      <c r="S197" s="111" t="str">
        <f t="shared" si="21"/>
        <v/>
      </c>
      <c r="T197" s="111"/>
      <c r="U197" s="111"/>
      <c r="V197" s="110">
        <f>IF(dati_pdc!$A193&lt;&gt;"",s_somma_pdc!F193,"")</f>
        <v>0</v>
      </c>
      <c r="W197" s="110">
        <f t="shared" si="22"/>
        <v>-40</v>
      </c>
      <c r="X197" s="111" t="str">
        <f t="shared" si="23"/>
        <v/>
      </c>
      <c r="Y197" s="86"/>
      <c r="Z197" s="86"/>
    </row>
    <row r="198" spans="2:26" ht="15.75" customHeight="1">
      <c r="B198" s="109" t="str">
        <f>IF(dati_pdc!A194&lt;&gt;"",IF(dati_pdc!D194=1,RIGHT(dati_pdc!A194,dati_pdc!E194),dati_pdc!A194),"")</f>
        <v>710142</v>
      </c>
      <c r="C198" s="109" t="str">
        <f>IF(dati_pdc!B194&lt;&gt;"",dati_pdc!B194,"")</f>
        <v>Vendita materiale di consumo</v>
      </c>
      <c r="D198" s="109">
        <f>IF(dati_pdc!C194&lt;&gt;"",dati_pdc!C194,"")</f>
        <v>3</v>
      </c>
      <c r="E198" s="109">
        <f>IF(dati_pdc!D194&lt;&gt;"",dati_pdc!D194,"")</f>
        <v>0</v>
      </c>
      <c r="F198" s="110">
        <f>IF(dati_pdc!$A194&lt;&gt;"",s_somma_pdc!B194,"")</f>
        <v>-33</v>
      </c>
      <c r="G198" s="110">
        <f>IF(dati_pdc!$A194&lt;&gt;"",s_somma_pdc!C194,"")</f>
        <v>-1250</v>
      </c>
      <c r="H198" s="110">
        <f t="shared" ref="H198:H261" si="24">IF(G198&lt;&gt;"",F198-G198,"")</f>
        <v>1217</v>
      </c>
      <c r="I198" s="111">
        <f t="shared" ref="I198:I261" si="25">IF(AND(G198&lt;&gt;"",G198&lt;&gt;0)=TRUE,H198/G198,"")</f>
        <v>-0.97360000000000002</v>
      </c>
      <c r="J198" s="111"/>
      <c r="K198" s="111"/>
      <c r="L198" s="110">
        <f>IF(dati_pdc!$A194&lt;&gt;"",s_somma_pdc!D194,"")</f>
        <v>0</v>
      </c>
      <c r="M198" s="110">
        <f t="shared" ref="M198:M261" si="26">IF(L198&lt;&gt;"",F198-L198,"")</f>
        <v>-33</v>
      </c>
      <c r="N198" s="111" t="str">
        <f t="shared" ref="N198:N261" si="27">IF(AND(L198&lt;&gt;"",L198&lt;&gt;0)=TRUE,M198/L198,"")</f>
        <v/>
      </c>
      <c r="O198" s="111"/>
      <c r="P198" s="111"/>
      <c r="Q198" s="110">
        <f>IF(dati_pdc!$A194&lt;&gt;"",s_somma_pdc!E194,"")</f>
        <v>0</v>
      </c>
      <c r="R198" s="110">
        <f t="shared" ref="R198:R261" si="28">IF(Q198&lt;&gt;"",F198-Q198,"")</f>
        <v>-33</v>
      </c>
      <c r="S198" s="111" t="str">
        <f t="shared" ref="S198:S261" si="29">IF(AND(Q198&lt;&gt;"",Q198&lt;&gt;0)=TRUE,R198/Q198,"")</f>
        <v/>
      </c>
      <c r="T198" s="111"/>
      <c r="U198" s="111"/>
      <c r="V198" s="110">
        <f>IF(dati_pdc!$A194&lt;&gt;"",s_somma_pdc!F194,"")</f>
        <v>0</v>
      </c>
      <c r="W198" s="110">
        <f t="shared" ref="W198:W261" si="30">IF(V198&lt;&gt;"",F198-V198,"")</f>
        <v>-33</v>
      </c>
      <c r="X198" s="111" t="str">
        <f t="shared" ref="X198:X261" si="31">IF(AND(V198&lt;&gt;"",V198&lt;&gt;0)=TRUE,W198/V198,"")</f>
        <v/>
      </c>
      <c r="Y198" s="86"/>
      <c r="Z198" s="86"/>
    </row>
    <row r="199" spans="2:26" ht="15.75" customHeight="1">
      <c r="B199" s="109" t="str">
        <f>IF(dati_pdc!A195&lt;&gt;"",IF(dati_pdc!D195=1,RIGHT(dati_pdc!A195,dati_pdc!E195),dati_pdc!A195),"")</f>
        <v>710145</v>
      </c>
      <c r="C199" s="109" t="str">
        <f>IF(dati_pdc!B195&lt;&gt;"",dati_pdc!B195,"")</f>
        <v>Vendita supporto assistenza</v>
      </c>
      <c r="D199" s="109">
        <f>IF(dati_pdc!C195&lt;&gt;"",dati_pdc!C195,"")</f>
        <v>3</v>
      </c>
      <c r="E199" s="109">
        <f>IF(dati_pdc!D195&lt;&gt;"",dati_pdc!D195,"")</f>
        <v>0</v>
      </c>
      <c r="F199" s="110">
        <f>IF(dati_pdc!$A195&lt;&gt;"",s_somma_pdc!B195,"")</f>
        <v>-20066.5</v>
      </c>
      <c r="G199" s="110">
        <f>IF(dati_pdc!$A195&lt;&gt;"",s_somma_pdc!C195,"")</f>
        <v>-32906</v>
      </c>
      <c r="H199" s="110">
        <f t="shared" si="24"/>
        <v>12839.5</v>
      </c>
      <c r="I199" s="111">
        <f t="shared" si="25"/>
        <v>-0.3901871999027533</v>
      </c>
      <c r="J199" s="111"/>
      <c r="K199" s="111"/>
      <c r="L199" s="110">
        <f>IF(dati_pdc!$A195&lt;&gt;"",s_somma_pdc!D195,"")</f>
        <v>0</v>
      </c>
      <c r="M199" s="110">
        <f t="shared" si="26"/>
        <v>-20066.5</v>
      </c>
      <c r="N199" s="111" t="str">
        <f t="shared" si="27"/>
        <v/>
      </c>
      <c r="O199" s="111"/>
      <c r="P199" s="111"/>
      <c r="Q199" s="110">
        <f>IF(dati_pdc!$A195&lt;&gt;"",s_somma_pdc!E195,"")</f>
        <v>0</v>
      </c>
      <c r="R199" s="110">
        <f t="shared" si="28"/>
        <v>-20066.5</v>
      </c>
      <c r="S199" s="111" t="str">
        <f t="shared" si="29"/>
        <v/>
      </c>
      <c r="T199" s="111"/>
      <c r="U199" s="111"/>
      <c r="V199" s="110">
        <f>IF(dati_pdc!$A195&lt;&gt;"",s_somma_pdc!F195,"")</f>
        <v>0</v>
      </c>
      <c r="W199" s="110">
        <f t="shared" si="30"/>
        <v>-20066.5</v>
      </c>
      <c r="X199" s="111" t="str">
        <f t="shared" si="31"/>
        <v/>
      </c>
      <c r="Y199" s="86"/>
      <c r="Z199" s="86"/>
    </row>
    <row r="200" spans="2:26" ht="15.75" customHeight="1">
      <c r="B200" s="109" t="str">
        <f>IF(dati_pdc!A196&lt;&gt;"",IF(dati_pdc!D196=1,RIGHT(dati_pdc!A196,dati_pdc!E196),dati_pdc!A196),"")</f>
        <v>7107</v>
      </c>
      <c r="C200" s="109" t="str">
        <f>IF(dati_pdc!B196&lt;&gt;"",dati_pdc!B196,"")</f>
        <v>RICAVI ACCESSORI DI VENDITA</v>
      </c>
      <c r="D200" s="109">
        <f>IF(dati_pdc!C196&lt;&gt;"",dati_pdc!C196,"")</f>
        <v>2</v>
      </c>
      <c r="E200" s="109">
        <f>IF(dati_pdc!D196&lt;&gt;"",dati_pdc!D196,"")</f>
        <v>0</v>
      </c>
      <c r="F200" s="110">
        <f>IF(dati_pdc!$A196&lt;&gt;"",s_somma_pdc!B196,"")</f>
        <v>-4218.38</v>
      </c>
      <c r="G200" s="110">
        <f>IF(dati_pdc!$A196&lt;&gt;"",s_somma_pdc!C196,"")</f>
        <v>-5134.7299999999996</v>
      </c>
      <c r="H200" s="110">
        <f t="shared" si="24"/>
        <v>916.34999999999945</v>
      </c>
      <c r="I200" s="111">
        <f t="shared" si="25"/>
        <v>-0.17846118491137791</v>
      </c>
      <c r="J200" s="111"/>
      <c r="K200" s="111"/>
      <c r="L200" s="110">
        <f>IF(dati_pdc!$A196&lt;&gt;"",s_somma_pdc!D196,"")</f>
        <v>0</v>
      </c>
      <c r="M200" s="110">
        <f t="shared" si="26"/>
        <v>-4218.38</v>
      </c>
      <c r="N200" s="111" t="str">
        <f t="shared" si="27"/>
        <v/>
      </c>
      <c r="O200" s="111"/>
      <c r="P200" s="111"/>
      <c r="Q200" s="110">
        <f>IF(dati_pdc!$A196&lt;&gt;"",s_somma_pdc!E196,"")</f>
        <v>0</v>
      </c>
      <c r="R200" s="110">
        <f t="shared" si="28"/>
        <v>-4218.38</v>
      </c>
      <c r="S200" s="111" t="str">
        <f t="shared" si="29"/>
        <v/>
      </c>
      <c r="T200" s="111"/>
      <c r="U200" s="111"/>
      <c r="V200" s="110">
        <f>IF(dati_pdc!$A196&lt;&gt;"",s_somma_pdc!F196,"")</f>
        <v>0</v>
      </c>
      <c r="W200" s="110">
        <f t="shared" si="30"/>
        <v>-4218.38</v>
      </c>
      <c r="X200" s="111" t="str">
        <f t="shared" si="31"/>
        <v/>
      </c>
      <c r="Y200" s="86"/>
      <c r="Z200" s="86"/>
    </row>
    <row r="201" spans="2:26" ht="15.75" customHeight="1">
      <c r="B201" s="109" t="str">
        <f>IF(dati_pdc!A197&lt;&gt;"",IF(dati_pdc!D197=1,RIGHT(dati_pdc!A197,dati_pdc!E197),dati_pdc!A197),"")</f>
        <v>710701</v>
      </c>
      <c r="C201" s="109" t="str">
        <f>IF(dati_pdc!B197&lt;&gt;"",dati_pdc!B197,"")</f>
        <v>Rivalsa spese di trasporto e installaz.</v>
      </c>
      <c r="D201" s="109">
        <f>IF(dati_pdc!C197&lt;&gt;"",dati_pdc!C197,"")</f>
        <v>3</v>
      </c>
      <c r="E201" s="109">
        <f>IF(dati_pdc!D197&lt;&gt;"",dati_pdc!D197,"")</f>
        <v>0</v>
      </c>
      <c r="F201" s="110">
        <f>IF(dati_pdc!$A197&lt;&gt;"",s_somma_pdc!B197,"")</f>
        <v>0</v>
      </c>
      <c r="G201" s="110">
        <f>IF(dati_pdc!$A197&lt;&gt;"",s_somma_pdc!C197,"")</f>
        <v>-62.5</v>
      </c>
      <c r="H201" s="110">
        <f t="shared" si="24"/>
        <v>62.5</v>
      </c>
      <c r="I201" s="111">
        <f t="shared" si="25"/>
        <v>-1</v>
      </c>
      <c r="J201" s="111"/>
      <c r="K201" s="111"/>
      <c r="L201" s="110">
        <f>IF(dati_pdc!$A197&lt;&gt;"",s_somma_pdc!D197,"")</f>
        <v>0</v>
      </c>
      <c r="M201" s="110">
        <f t="shared" si="26"/>
        <v>0</v>
      </c>
      <c r="N201" s="111" t="str">
        <f t="shared" si="27"/>
        <v/>
      </c>
      <c r="O201" s="111"/>
      <c r="P201" s="111"/>
      <c r="Q201" s="110">
        <f>IF(dati_pdc!$A197&lt;&gt;"",s_somma_pdc!E197,"")</f>
        <v>0</v>
      </c>
      <c r="R201" s="110">
        <f t="shared" si="28"/>
        <v>0</v>
      </c>
      <c r="S201" s="111" t="str">
        <f t="shared" si="29"/>
        <v/>
      </c>
      <c r="T201" s="111"/>
      <c r="U201" s="111"/>
      <c r="V201" s="110">
        <f>IF(dati_pdc!$A197&lt;&gt;"",s_somma_pdc!F197,"")</f>
        <v>0</v>
      </c>
      <c r="W201" s="110">
        <f t="shared" si="30"/>
        <v>0</v>
      </c>
      <c r="X201" s="111" t="str">
        <f t="shared" si="31"/>
        <v/>
      </c>
      <c r="Y201" s="86"/>
      <c r="Z201" s="86"/>
    </row>
    <row r="202" spans="2:26" ht="15.75" customHeight="1">
      <c r="B202" s="109" t="str">
        <f>IF(dati_pdc!A198&lt;&gt;"",IF(dati_pdc!D198=1,RIGHT(dati_pdc!A198,dati_pdc!E198),dati_pdc!A198),"")</f>
        <v>710721</v>
      </c>
      <c r="C202" s="109" t="str">
        <f>IF(dati_pdc!B198&lt;&gt;"",dati_pdc!B198,"")</f>
        <v>Rivalsa spese di incasso</v>
      </c>
      <c r="D202" s="109">
        <f>IF(dati_pdc!C198&lt;&gt;"",dati_pdc!C198,"")</f>
        <v>3</v>
      </c>
      <c r="E202" s="109">
        <f>IF(dati_pdc!D198&lt;&gt;"",dati_pdc!D198,"")</f>
        <v>0</v>
      </c>
      <c r="F202" s="110">
        <f>IF(dati_pdc!$A198&lt;&gt;"",s_somma_pdc!B198,"")</f>
        <v>-1640</v>
      </c>
      <c r="G202" s="110">
        <f>IF(dati_pdc!$A198&lt;&gt;"",s_somma_pdc!C198,"")</f>
        <v>-1587.5</v>
      </c>
      <c r="H202" s="110">
        <f t="shared" si="24"/>
        <v>-52.5</v>
      </c>
      <c r="I202" s="111">
        <f t="shared" si="25"/>
        <v>3.3070866141732283E-2</v>
      </c>
      <c r="J202" s="111"/>
      <c r="K202" s="111"/>
      <c r="L202" s="110">
        <f>IF(dati_pdc!$A198&lt;&gt;"",s_somma_pdc!D198,"")</f>
        <v>0</v>
      </c>
      <c r="M202" s="110">
        <f t="shared" si="26"/>
        <v>-1640</v>
      </c>
      <c r="N202" s="111" t="str">
        <f t="shared" si="27"/>
        <v/>
      </c>
      <c r="O202" s="111"/>
      <c r="P202" s="111"/>
      <c r="Q202" s="110">
        <f>IF(dati_pdc!$A198&lt;&gt;"",s_somma_pdc!E198,"")</f>
        <v>0</v>
      </c>
      <c r="R202" s="110">
        <f t="shared" si="28"/>
        <v>-1640</v>
      </c>
      <c r="S202" s="111" t="str">
        <f t="shared" si="29"/>
        <v/>
      </c>
      <c r="T202" s="111"/>
      <c r="U202" s="111"/>
      <c r="V202" s="110">
        <f>IF(dati_pdc!$A198&lt;&gt;"",s_somma_pdc!F198,"")</f>
        <v>0</v>
      </c>
      <c r="W202" s="110">
        <f t="shared" si="30"/>
        <v>-1640</v>
      </c>
      <c r="X202" s="111" t="str">
        <f t="shared" si="31"/>
        <v/>
      </c>
      <c r="Y202" s="86"/>
      <c r="Z202" s="86"/>
    </row>
    <row r="203" spans="2:26" ht="15.75" customHeight="1">
      <c r="B203" s="109" t="str">
        <f>IF(dati_pdc!A199&lt;&gt;"",IF(dati_pdc!D199=1,RIGHT(dati_pdc!A199,dati_pdc!E199),dati_pdc!A199),"")</f>
        <v>710724</v>
      </c>
      <c r="C203" s="109" t="str">
        <f>IF(dati_pdc!B199&lt;&gt;"",dati_pdc!B199,"")</f>
        <v>Rivalsa spese di trasferta</v>
      </c>
      <c r="D203" s="109">
        <f>IF(dati_pdc!C199&lt;&gt;"",dati_pdc!C199,"")</f>
        <v>3</v>
      </c>
      <c r="E203" s="109">
        <f>IF(dati_pdc!D199&lt;&gt;"",dati_pdc!D199,"")</f>
        <v>0</v>
      </c>
      <c r="F203" s="110">
        <f>IF(dati_pdc!$A199&lt;&gt;"",s_somma_pdc!B199,"")</f>
        <v>-2578.38</v>
      </c>
      <c r="G203" s="110">
        <f>IF(dati_pdc!$A199&lt;&gt;"",s_somma_pdc!C199,"")</f>
        <v>-834.73</v>
      </c>
      <c r="H203" s="110">
        <f t="shared" si="24"/>
        <v>-1743.65</v>
      </c>
      <c r="I203" s="111">
        <f t="shared" si="25"/>
        <v>2.0888790387310867</v>
      </c>
      <c r="J203" s="111"/>
      <c r="K203" s="111"/>
      <c r="L203" s="110">
        <f>IF(dati_pdc!$A199&lt;&gt;"",s_somma_pdc!D199,"")</f>
        <v>0</v>
      </c>
      <c r="M203" s="110">
        <f t="shared" si="26"/>
        <v>-2578.38</v>
      </c>
      <c r="N203" s="111" t="str">
        <f t="shared" si="27"/>
        <v/>
      </c>
      <c r="O203" s="111"/>
      <c r="P203" s="111"/>
      <c r="Q203" s="110">
        <f>IF(dati_pdc!$A199&lt;&gt;"",s_somma_pdc!E199,"")</f>
        <v>0</v>
      </c>
      <c r="R203" s="110">
        <f t="shared" si="28"/>
        <v>-2578.38</v>
      </c>
      <c r="S203" s="111" t="str">
        <f t="shared" si="29"/>
        <v/>
      </c>
      <c r="T203" s="111"/>
      <c r="U203" s="111"/>
      <c r="V203" s="110">
        <f>IF(dati_pdc!$A199&lt;&gt;"",s_somma_pdc!F199,"")</f>
        <v>0</v>
      </c>
      <c r="W203" s="110">
        <f t="shared" si="30"/>
        <v>-2578.38</v>
      </c>
      <c r="X203" s="111" t="str">
        <f t="shared" si="31"/>
        <v/>
      </c>
      <c r="Y203" s="86"/>
      <c r="Z203" s="86"/>
    </row>
    <row r="204" spans="2:26" ht="15.75" customHeight="1">
      <c r="B204" s="109" t="str">
        <f>IF(dati_pdc!A200&lt;&gt;"",IF(dati_pdc!D200=1,RIGHT(dati_pdc!A200,dati_pdc!E200),dati_pdc!A200),"")</f>
        <v>710741</v>
      </c>
      <c r="C204" s="109" t="str">
        <f>IF(dati_pdc!B200&lt;&gt;"",dati_pdc!B200,"")</f>
        <v>Ricavi accessori diversi</v>
      </c>
      <c r="D204" s="109">
        <f>IF(dati_pdc!C200&lt;&gt;"",dati_pdc!C200,"")</f>
        <v>3</v>
      </c>
      <c r="E204" s="109">
        <f>IF(dati_pdc!D200&lt;&gt;"",dati_pdc!D200,"")</f>
        <v>0</v>
      </c>
      <c r="F204" s="110">
        <f>IF(dati_pdc!$A200&lt;&gt;"",s_somma_pdc!B200,"")</f>
        <v>0</v>
      </c>
      <c r="G204" s="110">
        <f>IF(dati_pdc!$A200&lt;&gt;"",s_somma_pdc!C200,"")</f>
        <v>-2650</v>
      </c>
      <c r="H204" s="110">
        <f t="shared" si="24"/>
        <v>2650</v>
      </c>
      <c r="I204" s="111">
        <f t="shared" si="25"/>
        <v>-1</v>
      </c>
      <c r="J204" s="111"/>
      <c r="K204" s="111"/>
      <c r="L204" s="110">
        <f>IF(dati_pdc!$A200&lt;&gt;"",s_somma_pdc!D200,"")</f>
        <v>0</v>
      </c>
      <c r="M204" s="110">
        <f t="shared" si="26"/>
        <v>0</v>
      </c>
      <c r="N204" s="111" t="str">
        <f t="shared" si="27"/>
        <v/>
      </c>
      <c r="O204" s="111"/>
      <c r="P204" s="111"/>
      <c r="Q204" s="110">
        <f>IF(dati_pdc!$A200&lt;&gt;"",s_somma_pdc!E200,"")</f>
        <v>0</v>
      </c>
      <c r="R204" s="110">
        <f t="shared" si="28"/>
        <v>0</v>
      </c>
      <c r="S204" s="111" t="str">
        <f t="shared" si="29"/>
        <v/>
      </c>
      <c r="T204" s="111"/>
      <c r="U204" s="111"/>
      <c r="V204" s="110">
        <f>IF(dati_pdc!$A200&lt;&gt;"",s_somma_pdc!F200,"")</f>
        <v>0</v>
      </c>
      <c r="W204" s="110">
        <f t="shared" si="30"/>
        <v>0</v>
      </c>
      <c r="X204" s="111" t="str">
        <f t="shared" si="31"/>
        <v/>
      </c>
      <c r="Y204" s="86"/>
      <c r="Z204" s="86"/>
    </row>
    <row r="205" spans="2:26" ht="15.75" customHeight="1">
      <c r="B205" s="109" t="str">
        <f>IF(dati_pdc!A201&lt;&gt;"",IF(dati_pdc!D201=1,RIGHT(dati_pdc!A201,dati_pdc!E201),dati_pdc!A201),"")</f>
        <v>7109</v>
      </c>
      <c r="C205" s="109" t="str">
        <f>IF(dati_pdc!B201&lt;&gt;"",dati_pdc!B201,"")</f>
        <v>RICAVI DA PRESTAZIONI</v>
      </c>
      <c r="D205" s="109">
        <f>IF(dati_pdc!C201&lt;&gt;"",dati_pdc!C201,"")</f>
        <v>2</v>
      </c>
      <c r="E205" s="109">
        <f>IF(dati_pdc!D201&lt;&gt;"",dati_pdc!D201,"")</f>
        <v>0</v>
      </c>
      <c r="F205" s="110">
        <f>IF(dati_pdc!$A201&lt;&gt;"",s_somma_pdc!B201,"")</f>
        <v>-1260754.8799999999</v>
      </c>
      <c r="G205" s="110">
        <f>IF(dati_pdc!$A201&lt;&gt;"",s_somma_pdc!C201,"")</f>
        <v>-1254079.0900000003</v>
      </c>
      <c r="H205" s="110">
        <f t="shared" si="24"/>
        <v>-6675.7899999995716</v>
      </c>
      <c r="I205" s="111">
        <f t="shared" si="25"/>
        <v>5.3232607522381778E-3</v>
      </c>
      <c r="J205" s="111"/>
      <c r="K205" s="111"/>
      <c r="L205" s="110">
        <f>IF(dati_pdc!$A201&lt;&gt;"",s_somma_pdc!D201,"")</f>
        <v>0</v>
      </c>
      <c r="M205" s="110">
        <f t="shared" si="26"/>
        <v>-1260754.8799999999</v>
      </c>
      <c r="N205" s="111" t="str">
        <f t="shared" si="27"/>
        <v/>
      </c>
      <c r="O205" s="111"/>
      <c r="P205" s="111"/>
      <c r="Q205" s="110">
        <f>IF(dati_pdc!$A201&lt;&gt;"",s_somma_pdc!E201,"")</f>
        <v>0</v>
      </c>
      <c r="R205" s="110">
        <f t="shared" si="28"/>
        <v>-1260754.8799999999</v>
      </c>
      <c r="S205" s="111" t="str">
        <f t="shared" si="29"/>
        <v/>
      </c>
      <c r="T205" s="111"/>
      <c r="U205" s="111"/>
      <c r="V205" s="110">
        <f>IF(dati_pdc!$A201&lt;&gt;"",s_somma_pdc!F201,"")</f>
        <v>0</v>
      </c>
      <c r="W205" s="110">
        <f t="shared" si="30"/>
        <v>-1260754.8799999999</v>
      </c>
      <c r="X205" s="111" t="str">
        <f t="shared" si="31"/>
        <v/>
      </c>
      <c r="Y205" s="86"/>
      <c r="Z205" s="86"/>
    </row>
    <row r="206" spans="2:26" ht="15.75" customHeight="1">
      <c r="B206" s="109" t="str">
        <f>IF(dati_pdc!A202&lt;&gt;"",IF(dati_pdc!D202=1,RIGHT(dati_pdc!A202,dati_pdc!E202),dati_pdc!A202),"")</f>
        <v>710902</v>
      </c>
      <c r="C206" s="109" t="str">
        <f>IF(dati_pdc!B202&lt;&gt;"",dati_pdc!B202,"")</f>
        <v>Assistenza SOFTWARE GESTIONALI</v>
      </c>
      <c r="D206" s="109">
        <f>IF(dati_pdc!C202&lt;&gt;"",dati_pdc!C202,"")</f>
        <v>3</v>
      </c>
      <c r="E206" s="109">
        <f>IF(dati_pdc!D202&lt;&gt;"",dati_pdc!D202,"")</f>
        <v>0</v>
      </c>
      <c r="F206" s="110">
        <f>IF(dati_pdc!$A202&lt;&gt;"",s_somma_pdc!B202,"")</f>
        <v>-278323.78999999998</v>
      </c>
      <c r="G206" s="110">
        <f>IF(dati_pdc!$A202&lt;&gt;"",s_somma_pdc!C202,"")</f>
        <v>-236740.66</v>
      </c>
      <c r="H206" s="110">
        <f t="shared" si="24"/>
        <v>-41583.129999999976</v>
      </c>
      <c r="I206" s="111">
        <f t="shared" si="25"/>
        <v>0.17564845008035365</v>
      </c>
      <c r="J206" s="111"/>
      <c r="K206" s="111"/>
      <c r="L206" s="110">
        <f>IF(dati_pdc!$A202&lt;&gt;"",s_somma_pdc!D202,"")</f>
        <v>0</v>
      </c>
      <c r="M206" s="110">
        <f t="shared" si="26"/>
        <v>-278323.78999999998</v>
      </c>
      <c r="N206" s="111" t="str">
        <f t="shared" si="27"/>
        <v/>
      </c>
      <c r="O206" s="111"/>
      <c r="P206" s="111"/>
      <c r="Q206" s="110">
        <f>IF(dati_pdc!$A202&lt;&gt;"",s_somma_pdc!E202,"")</f>
        <v>0</v>
      </c>
      <c r="R206" s="110">
        <f t="shared" si="28"/>
        <v>-278323.78999999998</v>
      </c>
      <c r="S206" s="111" t="str">
        <f t="shared" si="29"/>
        <v/>
      </c>
      <c r="T206" s="111"/>
      <c r="U206" s="111"/>
      <c r="V206" s="110">
        <f>IF(dati_pdc!$A202&lt;&gt;"",s_somma_pdc!F202,"")</f>
        <v>0</v>
      </c>
      <c r="W206" s="110">
        <f t="shared" si="30"/>
        <v>-278323.78999999998</v>
      </c>
      <c r="X206" s="111" t="str">
        <f t="shared" si="31"/>
        <v/>
      </c>
      <c r="Y206" s="86"/>
      <c r="Z206" s="86"/>
    </row>
    <row r="207" spans="2:26" ht="15.75" customHeight="1">
      <c r="B207" s="109" t="str">
        <f>IF(dati_pdc!A203&lt;&gt;"",IF(dati_pdc!D203=1,RIGHT(dati_pdc!A203,dati_pdc!E203),dati_pdc!A203),"")</f>
        <v>710904</v>
      </c>
      <c r="C207" s="109" t="str">
        <f>IF(dati_pdc!B203&lt;&gt;"",dati_pdc!B203,"")</f>
        <v>Assistenza SISTEMISTICA</v>
      </c>
      <c r="D207" s="109">
        <f>IF(dati_pdc!C203&lt;&gt;"",dati_pdc!C203,"")</f>
        <v>3</v>
      </c>
      <c r="E207" s="109">
        <f>IF(dati_pdc!D203&lt;&gt;"",dati_pdc!D203,"")</f>
        <v>0</v>
      </c>
      <c r="F207" s="110">
        <f>IF(dati_pdc!$A203&lt;&gt;"",s_somma_pdc!B203,"")</f>
        <v>-246614.7</v>
      </c>
      <c r="G207" s="110">
        <f>IF(dati_pdc!$A203&lt;&gt;"",s_somma_pdc!C203,"")</f>
        <v>-231095.48</v>
      </c>
      <c r="H207" s="110">
        <f t="shared" si="24"/>
        <v>-15519.220000000001</v>
      </c>
      <c r="I207" s="111">
        <f t="shared" si="25"/>
        <v>6.7155013157332202E-2</v>
      </c>
      <c r="J207" s="111"/>
      <c r="K207" s="111"/>
      <c r="L207" s="110">
        <f>IF(dati_pdc!$A203&lt;&gt;"",s_somma_pdc!D203,"")</f>
        <v>0</v>
      </c>
      <c r="M207" s="110">
        <f t="shared" si="26"/>
        <v>-246614.7</v>
      </c>
      <c r="N207" s="111" t="str">
        <f t="shared" si="27"/>
        <v/>
      </c>
      <c r="O207" s="111"/>
      <c r="P207" s="111"/>
      <c r="Q207" s="110">
        <f>IF(dati_pdc!$A203&lt;&gt;"",s_somma_pdc!E203,"")</f>
        <v>0</v>
      </c>
      <c r="R207" s="110">
        <f t="shared" si="28"/>
        <v>-246614.7</v>
      </c>
      <c r="S207" s="111" t="str">
        <f t="shared" si="29"/>
        <v/>
      </c>
      <c r="T207" s="111"/>
      <c r="U207" s="111"/>
      <c r="V207" s="110">
        <f>IF(dati_pdc!$A203&lt;&gt;"",s_somma_pdc!F203,"")</f>
        <v>0</v>
      </c>
      <c r="W207" s="110">
        <f t="shared" si="30"/>
        <v>-246614.7</v>
      </c>
      <c r="X207" s="111" t="str">
        <f t="shared" si="31"/>
        <v/>
      </c>
      <c r="Y207" s="86"/>
      <c r="Z207" s="86"/>
    </row>
    <row r="208" spans="2:26" ht="15.75" customHeight="1">
      <c r="B208" s="109" t="str">
        <f>IF(dati_pdc!A204&lt;&gt;"",IF(dati_pdc!D204=1,RIGHT(dati_pdc!A204,dati_pdc!E204),dati_pdc!A204),"")</f>
        <v>710905</v>
      </c>
      <c r="C208" s="109" t="str">
        <f>IF(dati_pdc!B204&lt;&gt;"",dati_pdc!B204,"")</f>
        <v>Assistenza SOFTWARE FISCALE / PAGHE</v>
      </c>
      <c r="D208" s="109">
        <f>IF(dati_pdc!C204&lt;&gt;"",dati_pdc!C204,"")</f>
        <v>3</v>
      </c>
      <c r="E208" s="109">
        <f>IF(dati_pdc!D204&lt;&gt;"",dati_pdc!D204,"")</f>
        <v>0</v>
      </c>
      <c r="F208" s="110">
        <f>IF(dati_pdc!$A204&lt;&gt;"",s_somma_pdc!B204,"")</f>
        <v>-373</v>
      </c>
      <c r="G208" s="110">
        <f>IF(dati_pdc!$A204&lt;&gt;"",s_somma_pdc!C204,"")</f>
        <v>-163</v>
      </c>
      <c r="H208" s="110">
        <f t="shared" si="24"/>
        <v>-210</v>
      </c>
      <c r="I208" s="111">
        <f t="shared" si="25"/>
        <v>1.2883435582822085</v>
      </c>
      <c r="J208" s="111"/>
      <c r="K208" s="111"/>
      <c r="L208" s="110">
        <f>IF(dati_pdc!$A204&lt;&gt;"",s_somma_pdc!D204,"")</f>
        <v>0</v>
      </c>
      <c r="M208" s="110">
        <f t="shared" si="26"/>
        <v>-373</v>
      </c>
      <c r="N208" s="111" t="str">
        <f t="shared" si="27"/>
        <v/>
      </c>
      <c r="O208" s="111"/>
      <c r="P208" s="111"/>
      <c r="Q208" s="110">
        <f>IF(dati_pdc!$A204&lt;&gt;"",s_somma_pdc!E204,"")</f>
        <v>0</v>
      </c>
      <c r="R208" s="110">
        <f t="shared" si="28"/>
        <v>-373</v>
      </c>
      <c r="S208" s="111" t="str">
        <f t="shared" si="29"/>
        <v/>
      </c>
      <c r="T208" s="111"/>
      <c r="U208" s="111"/>
      <c r="V208" s="110">
        <f>IF(dati_pdc!$A204&lt;&gt;"",s_somma_pdc!F204,"")</f>
        <v>0</v>
      </c>
      <c r="W208" s="110">
        <f t="shared" si="30"/>
        <v>-373</v>
      </c>
      <c r="X208" s="111" t="str">
        <f t="shared" si="31"/>
        <v/>
      </c>
      <c r="Y208" s="86"/>
      <c r="Z208" s="86"/>
    </row>
    <row r="209" spans="2:26" ht="15.75" customHeight="1">
      <c r="B209" s="109" t="str">
        <f>IF(dati_pdc!A205&lt;&gt;"",IF(dati_pdc!D205=1,RIGHT(dati_pdc!A205,dati_pdc!E205),dati_pdc!A205),"")</f>
        <v>710906</v>
      </c>
      <c r="C209" s="109" t="str">
        <f>IF(dati_pdc!B205&lt;&gt;"",dati_pdc!B205,"")</f>
        <v>Canoni e Servizi INTERNET</v>
      </c>
      <c r="D209" s="109">
        <f>IF(dati_pdc!C205&lt;&gt;"",dati_pdc!C205,"")</f>
        <v>3</v>
      </c>
      <c r="E209" s="109">
        <f>IF(dati_pdc!D205&lt;&gt;"",dati_pdc!D205,"")</f>
        <v>0</v>
      </c>
      <c r="F209" s="110">
        <f>IF(dati_pdc!$A205&lt;&gt;"",s_somma_pdc!B205,"")</f>
        <v>-12499.1</v>
      </c>
      <c r="G209" s="110">
        <f>IF(dati_pdc!$A205&lt;&gt;"",s_somma_pdc!C205,"")</f>
        <v>-14060.39</v>
      </c>
      <c r="H209" s="110">
        <f t="shared" si="24"/>
        <v>1561.2899999999991</v>
      </c>
      <c r="I209" s="111">
        <f t="shared" si="25"/>
        <v>-0.11104172786103367</v>
      </c>
      <c r="J209" s="111"/>
      <c r="K209" s="111"/>
      <c r="L209" s="110">
        <f>IF(dati_pdc!$A205&lt;&gt;"",s_somma_pdc!D205,"")</f>
        <v>0</v>
      </c>
      <c r="M209" s="110">
        <f t="shared" si="26"/>
        <v>-12499.1</v>
      </c>
      <c r="N209" s="111" t="str">
        <f t="shared" si="27"/>
        <v/>
      </c>
      <c r="O209" s="111"/>
      <c r="P209" s="111"/>
      <c r="Q209" s="110">
        <f>IF(dati_pdc!$A205&lt;&gt;"",s_somma_pdc!E205,"")</f>
        <v>0</v>
      </c>
      <c r="R209" s="110">
        <f t="shared" si="28"/>
        <v>-12499.1</v>
      </c>
      <c r="S209" s="111" t="str">
        <f t="shared" si="29"/>
        <v/>
      </c>
      <c r="T209" s="111"/>
      <c r="U209" s="111"/>
      <c r="V209" s="110">
        <f>IF(dati_pdc!$A205&lt;&gt;"",s_somma_pdc!F205,"")</f>
        <v>0</v>
      </c>
      <c r="W209" s="110">
        <f t="shared" si="30"/>
        <v>-12499.1</v>
      </c>
      <c r="X209" s="111" t="str">
        <f t="shared" si="31"/>
        <v/>
      </c>
      <c r="Y209" s="86"/>
      <c r="Z209" s="86"/>
    </row>
    <row r="210" spans="2:26" ht="15.75" customHeight="1">
      <c r="B210" s="109" t="str">
        <f>IF(dati_pdc!A206&lt;&gt;"",IF(dati_pdc!D206=1,RIGHT(dati_pdc!A206,dati_pdc!E206),dati_pdc!A206),"")</f>
        <v>710907</v>
      </c>
      <c r="C210" s="109" t="str">
        <f>IF(dati_pdc!B206&lt;&gt;"",dati_pdc!B206,"")</f>
        <v>Seminari\Sessioni\Incontri vari</v>
      </c>
      <c r="D210" s="109">
        <f>IF(dati_pdc!C206&lt;&gt;"",dati_pdc!C206,"")</f>
        <v>3</v>
      </c>
      <c r="E210" s="109">
        <f>IF(dati_pdc!D206&lt;&gt;"",dati_pdc!D206,"")</f>
        <v>0</v>
      </c>
      <c r="F210" s="110">
        <f>IF(dati_pdc!$A206&lt;&gt;"",s_somma_pdc!B206,"")</f>
        <v>-568.04999999999995</v>
      </c>
      <c r="G210" s="110">
        <f>IF(dati_pdc!$A206&lt;&gt;"",s_somma_pdc!C206,"")</f>
        <v>-576</v>
      </c>
      <c r="H210" s="110">
        <f t="shared" si="24"/>
        <v>7.9500000000000455</v>
      </c>
      <c r="I210" s="111">
        <f t="shared" si="25"/>
        <v>-1.3802083333333413E-2</v>
      </c>
      <c r="J210" s="111"/>
      <c r="K210" s="111"/>
      <c r="L210" s="110">
        <f>IF(dati_pdc!$A206&lt;&gt;"",s_somma_pdc!D206,"")</f>
        <v>0</v>
      </c>
      <c r="M210" s="110">
        <f t="shared" si="26"/>
        <v>-568.04999999999995</v>
      </c>
      <c r="N210" s="111" t="str">
        <f t="shared" si="27"/>
        <v/>
      </c>
      <c r="O210" s="111"/>
      <c r="P210" s="111"/>
      <c r="Q210" s="110">
        <f>IF(dati_pdc!$A206&lt;&gt;"",s_somma_pdc!E206,"")</f>
        <v>0</v>
      </c>
      <c r="R210" s="110">
        <f t="shared" si="28"/>
        <v>-568.04999999999995</v>
      </c>
      <c r="S210" s="111" t="str">
        <f t="shared" si="29"/>
        <v/>
      </c>
      <c r="T210" s="111"/>
      <c r="U210" s="111"/>
      <c r="V210" s="110">
        <f>IF(dati_pdc!$A206&lt;&gt;"",s_somma_pdc!F206,"")</f>
        <v>0</v>
      </c>
      <c r="W210" s="110">
        <f t="shared" si="30"/>
        <v>-568.04999999999995</v>
      </c>
      <c r="X210" s="111" t="str">
        <f t="shared" si="31"/>
        <v/>
      </c>
      <c r="Y210" s="86"/>
      <c r="Z210" s="86"/>
    </row>
    <row r="211" spans="2:26" ht="15.75" customHeight="1">
      <c r="B211" s="109" t="str">
        <f>IF(dati_pdc!A207&lt;&gt;"",IF(dati_pdc!D207=1,RIGHT(dati_pdc!A207,dati_pdc!E207),dati_pdc!A207),"")</f>
        <v>710910</v>
      </c>
      <c r="C211" s="109" t="str">
        <f>IF(dati_pdc!B207&lt;&gt;"",dati_pdc!B207,"")</f>
        <v>Interventi SOFTWARE</v>
      </c>
      <c r="D211" s="109">
        <f>IF(dati_pdc!C207&lt;&gt;"",dati_pdc!C207,"")</f>
        <v>3</v>
      </c>
      <c r="E211" s="109">
        <f>IF(dati_pdc!D207&lt;&gt;"",dati_pdc!D207,"")</f>
        <v>0</v>
      </c>
      <c r="F211" s="110">
        <f>IF(dati_pdc!$A207&lt;&gt;"",s_somma_pdc!B207,"")</f>
        <v>-140356</v>
      </c>
      <c r="G211" s="110">
        <f>IF(dati_pdc!$A207&lt;&gt;"",s_somma_pdc!C207,"")</f>
        <v>-150718.5</v>
      </c>
      <c r="H211" s="110">
        <f t="shared" si="24"/>
        <v>10362.5</v>
      </c>
      <c r="I211" s="111">
        <f t="shared" si="25"/>
        <v>-6.8754001665356279E-2</v>
      </c>
      <c r="J211" s="111"/>
      <c r="K211" s="111"/>
      <c r="L211" s="110">
        <f>IF(dati_pdc!$A207&lt;&gt;"",s_somma_pdc!D207,"")</f>
        <v>0</v>
      </c>
      <c r="M211" s="110">
        <f t="shared" si="26"/>
        <v>-140356</v>
      </c>
      <c r="N211" s="111" t="str">
        <f t="shared" si="27"/>
        <v/>
      </c>
      <c r="O211" s="111"/>
      <c r="P211" s="111"/>
      <c r="Q211" s="110">
        <f>IF(dati_pdc!$A207&lt;&gt;"",s_somma_pdc!E207,"")</f>
        <v>0</v>
      </c>
      <c r="R211" s="110">
        <f t="shared" si="28"/>
        <v>-140356</v>
      </c>
      <c r="S211" s="111" t="str">
        <f t="shared" si="29"/>
        <v/>
      </c>
      <c r="T211" s="111"/>
      <c r="U211" s="111"/>
      <c r="V211" s="110">
        <f>IF(dati_pdc!$A207&lt;&gt;"",s_somma_pdc!F207,"")</f>
        <v>0</v>
      </c>
      <c r="W211" s="110">
        <f t="shared" si="30"/>
        <v>-140356</v>
      </c>
      <c r="X211" s="111" t="str">
        <f t="shared" si="31"/>
        <v/>
      </c>
      <c r="Y211" s="86"/>
      <c r="Z211" s="86"/>
    </row>
    <row r="212" spans="2:26" ht="15.75" customHeight="1">
      <c r="B212" s="109" t="str">
        <f>IF(dati_pdc!A208&lt;&gt;"",IF(dati_pdc!D208=1,RIGHT(dati_pdc!A208,dati_pdc!E208),dati_pdc!A208),"")</f>
        <v>710911</v>
      </c>
      <c r="C212" s="109" t="str">
        <f>IF(dati_pdc!B208&lt;&gt;"",dati_pdc!B208,"")</f>
        <v>Interventi SISTEMISTICI</v>
      </c>
      <c r="D212" s="109">
        <f>IF(dati_pdc!C208&lt;&gt;"",dati_pdc!C208,"")</f>
        <v>3</v>
      </c>
      <c r="E212" s="109">
        <f>IF(dati_pdc!D208&lt;&gt;"",dati_pdc!D208,"")</f>
        <v>0</v>
      </c>
      <c r="F212" s="110">
        <f>IF(dati_pdc!$A208&lt;&gt;"",s_somma_pdc!B208,"")</f>
        <v>-41021.71</v>
      </c>
      <c r="G212" s="110">
        <f>IF(dati_pdc!$A208&lt;&gt;"",s_somma_pdc!C208,"")</f>
        <v>-77944.5</v>
      </c>
      <c r="H212" s="110">
        <f t="shared" si="24"/>
        <v>36922.79</v>
      </c>
      <c r="I212" s="111">
        <f t="shared" si="25"/>
        <v>-0.47370616271834448</v>
      </c>
      <c r="J212" s="111"/>
      <c r="K212" s="111"/>
      <c r="L212" s="110">
        <f>IF(dati_pdc!$A208&lt;&gt;"",s_somma_pdc!D208,"")</f>
        <v>0</v>
      </c>
      <c r="M212" s="110">
        <f t="shared" si="26"/>
        <v>-41021.71</v>
      </c>
      <c r="N212" s="111" t="str">
        <f t="shared" si="27"/>
        <v/>
      </c>
      <c r="O212" s="111"/>
      <c r="P212" s="111"/>
      <c r="Q212" s="110">
        <f>IF(dati_pdc!$A208&lt;&gt;"",s_somma_pdc!E208,"")</f>
        <v>0</v>
      </c>
      <c r="R212" s="110">
        <f t="shared" si="28"/>
        <v>-41021.71</v>
      </c>
      <c r="S212" s="111" t="str">
        <f t="shared" si="29"/>
        <v/>
      </c>
      <c r="T212" s="111"/>
      <c r="U212" s="111"/>
      <c r="V212" s="110">
        <f>IF(dati_pdc!$A208&lt;&gt;"",s_somma_pdc!F208,"")</f>
        <v>0</v>
      </c>
      <c r="W212" s="110">
        <f t="shared" si="30"/>
        <v>-41021.71</v>
      </c>
      <c r="X212" s="111" t="str">
        <f t="shared" si="31"/>
        <v/>
      </c>
      <c r="Y212" s="86"/>
      <c r="Z212" s="86"/>
    </row>
    <row r="213" spans="2:26" ht="15.75" customHeight="1">
      <c r="B213" s="109" t="str">
        <f>IF(dati_pdc!A209&lt;&gt;"",IF(dati_pdc!D209=1,RIGHT(dati_pdc!A209,dati_pdc!E209),dati_pdc!A209),"")</f>
        <v>710912</v>
      </c>
      <c r="C213" s="109" t="str">
        <f>IF(dati_pdc!B209&lt;&gt;"",dati_pdc!B209,"")</f>
        <v>Competenze Assistenza Utenti PROFIS</v>
      </c>
      <c r="D213" s="109">
        <f>IF(dati_pdc!C209&lt;&gt;"",dati_pdc!C209,"")</f>
        <v>3</v>
      </c>
      <c r="E213" s="109">
        <f>IF(dati_pdc!D209&lt;&gt;"",dati_pdc!D209,"")</f>
        <v>0</v>
      </c>
      <c r="F213" s="110">
        <f>IF(dati_pdc!$A209&lt;&gt;"",s_somma_pdc!B209,"")</f>
        <v>-315977.52</v>
      </c>
      <c r="G213" s="110">
        <f>IF(dati_pdc!$A209&lt;&gt;"",s_somma_pdc!C209,"")</f>
        <v>-309750.69</v>
      </c>
      <c r="H213" s="110">
        <f t="shared" si="24"/>
        <v>-6226.8300000000163</v>
      </c>
      <c r="I213" s="111">
        <f t="shared" si="25"/>
        <v>2.0102715509689475E-2</v>
      </c>
      <c r="J213" s="111"/>
      <c r="K213" s="111"/>
      <c r="L213" s="110">
        <f>IF(dati_pdc!$A209&lt;&gt;"",s_somma_pdc!D209,"")</f>
        <v>0</v>
      </c>
      <c r="M213" s="110">
        <f t="shared" si="26"/>
        <v>-315977.52</v>
      </c>
      <c r="N213" s="111" t="str">
        <f t="shared" si="27"/>
        <v/>
      </c>
      <c r="O213" s="111"/>
      <c r="P213" s="111"/>
      <c r="Q213" s="110">
        <f>IF(dati_pdc!$A209&lt;&gt;"",s_somma_pdc!E209,"")</f>
        <v>0</v>
      </c>
      <c r="R213" s="110">
        <f t="shared" si="28"/>
        <v>-315977.52</v>
      </c>
      <c r="S213" s="111" t="str">
        <f t="shared" si="29"/>
        <v/>
      </c>
      <c r="T213" s="111"/>
      <c r="U213" s="111"/>
      <c r="V213" s="110">
        <f>IF(dati_pdc!$A209&lt;&gt;"",s_somma_pdc!F209,"")</f>
        <v>0</v>
      </c>
      <c r="W213" s="110">
        <f t="shared" si="30"/>
        <v>-315977.52</v>
      </c>
      <c r="X213" s="111" t="str">
        <f t="shared" si="31"/>
        <v/>
      </c>
      <c r="Y213" s="86"/>
      <c r="Z213" s="86"/>
    </row>
    <row r="214" spans="2:26" ht="15.75" customHeight="1">
      <c r="B214" s="109" t="str">
        <f>IF(dati_pdc!A210&lt;&gt;"",IF(dati_pdc!D210=1,RIGHT(dati_pdc!A210,dati_pdc!E210),dati_pdc!A210),"")</f>
        <v>710913</v>
      </c>
      <c r="C214" s="109" t="str">
        <f>IF(dati_pdc!B210&lt;&gt;"",dati_pdc!B210,"")</f>
        <v>Competenze Assistenza Utenti JOB</v>
      </c>
      <c r="D214" s="109">
        <f>IF(dati_pdc!C210&lt;&gt;"",dati_pdc!C210,"")</f>
        <v>3</v>
      </c>
      <c r="E214" s="109">
        <f>IF(dati_pdc!D210&lt;&gt;"",dati_pdc!D210,"")</f>
        <v>0</v>
      </c>
      <c r="F214" s="110">
        <f>IF(dati_pdc!$A210&lt;&gt;"",s_somma_pdc!B210,"")</f>
        <v>-57483.27</v>
      </c>
      <c r="G214" s="110">
        <f>IF(dati_pdc!$A210&lt;&gt;"",s_somma_pdc!C210,"")</f>
        <v>-58601.1</v>
      </c>
      <c r="H214" s="110">
        <f t="shared" si="24"/>
        <v>1117.8300000000017</v>
      </c>
      <c r="I214" s="111">
        <f t="shared" si="25"/>
        <v>-1.9075239201994533E-2</v>
      </c>
      <c r="J214" s="111"/>
      <c r="K214" s="111"/>
      <c r="L214" s="110">
        <f>IF(dati_pdc!$A210&lt;&gt;"",s_somma_pdc!D210,"")</f>
        <v>0</v>
      </c>
      <c r="M214" s="110">
        <f t="shared" si="26"/>
        <v>-57483.27</v>
      </c>
      <c r="N214" s="111" t="str">
        <f t="shared" si="27"/>
        <v/>
      </c>
      <c r="O214" s="111"/>
      <c r="P214" s="111"/>
      <c r="Q214" s="110">
        <f>IF(dati_pdc!$A210&lt;&gt;"",s_somma_pdc!E210,"")</f>
        <v>0</v>
      </c>
      <c r="R214" s="110">
        <f t="shared" si="28"/>
        <v>-57483.27</v>
      </c>
      <c r="S214" s="111" t="str">
        <f t="shared" si="29"/>
        <v/>
      </c>
      <c r="T214" s="111"/>
      <c r="U214" s="111"/>
      <c r="V214" s="110">
        <f>IF(dati_pdc!$A210&lt;&gt;"",s_somma_pdc!F210,"")</f>
        <v>0</v>
      </c>
      <c r="W214" s="110">
        <f t="shared" si="30"/>
        <v>-57483.27</v>
      </c>
      <c r="X214" s="111" t="str">
        <f t="shared" si="31"/>
        <v/>
      </c>
      <c r="Y214" s="86"/>
      <c r="Z214" s="86"/>
    </row>
    <row r="215" spans="2:26" ht="15.75" customHeight="1">
      <c r="B215" s="109" t="str">
        <f>IF(dati_pdc!A211&lt;&gt;"",IF(dati_pdc!D211=1,RIGHT(dati_pdc!A211,dati_pdc!E211),dati_pdc!A211),"")</f>
        <v>710914</v>
      </c>
      <c r="C215" s="109" t="str">
        <f>IF(dati_pdc!B211&lt;&gt;"",dati_pdc!B211,"")</f>
        <v>Competenze Assist. Utenti SPRING/ESOLVER</v>
      </c>
      <c r="D215" s="109">
        <f>IF(dati_pdc!C211&lt;&gt;"",dati_pdc!C211,"")</f>
        <v>3</v>
      </c>
      <c r="E215" s="109">
        <f>IF(dati_pdc!D211&lt;&gt;"",dati_pdc!D211,"")</f>
        <v>0</v>
      </c>
      <c r="F215" s="110">
        <f>IF(dati_pdc!$A211&lt;&gt;"",s_somma_pdc!B211,"")</f>
        <v>-15527.93</v>
      </c>
      <c r="G215" s="110">
        <f>IF(dati_pdc!$A211&lt;&gt;"",s_somma_pdc!C211,"")</f>
        <v>-13479.6</v>
      </c>
      <c r="H215" s="110">
        <f t="shared" si="24"/>
        <v>-2048.33</v>
      </c>
      <c r="I215" s="111">
        <f t="shared" si="25"/>
        <v>0.15195777322769222</v>
      </c>
      <c r="J215" s="111"/>
      <c r="K215" s="111"/>
      <c r="L215" s="110">
        <f>IF(dati_pdc!$A211&lt;&gt;"",s_somma_pdc!D211,"")</f>
        <v>0</v>
      </c>
      <c r="M215" s="110">
        <f t="shared" si="26"/>
        <v>-15527.93</v>
      </c>
      <c r="N215" s="111" t="str">
        <f t="shared" si="27"/>
        <v/>
      </c>
      <c r="O215" s="111"/>
      <c r="P215" s="111"/>
      <c r="Q215" s="110">
        <f>IF(dati_pdc!$A211&lt;&gt;"",s_somma_pdc!E211,"")</f>
        <v>0</v>
      </c>
      <c r="R215" s="110">
        <f t="shared" si="28"/>
        <v>-15527.93</v>
      </c>
      <c r="S215" s="111" t="str">
        <f t="shared" si="29"/>
        <v/>
      </c>
      <c r="T215" s="111"/>
      <c r="U215" s="111"/>
      <c r="V215" s="110">
        <f>IF(dati_pdc!$A211&lt;&gt;"",s_somma_pdc!F211,"")</f>
        <v>0</v>
      </c>
      <c r="W215" s="110">
        <f t="shared" si="30"/>
        <v>-15527.93</v>
      </c>
      <c r="X215" s="111" t="str">
        <f t="shared" si="31"/>
        <v/>
      </c>
      <c r="Y215" s="86"/>
      <c r="Z215" s="86"/>
    </row>
    <row r="216" spans="2:26" ht="15.75" customHeight="1">
      <c r="B216" s="109" t="str">
        <f>IF(dati_pdc!A212&lt;&gt;"",IF(dati_pdc!D212=1,RIGHT(dati_pdc!A212,dati_pdc!E212),dati_pdc!A212),"")</f>
        <v>710916</v>
      </c>
      <c r="C216" s="109" t="str">
        <f>IF(dati_pdc!B212&lt;&gt;"",dati_pdc!B212,"")</f>
        <v>Competenze Incentivi SISTEMI</v>
      </c>
      <c r="D216" s="109">
        <f>IF(dati_pdc!C212&lt;&gt;"",dati_pdc!C212,"")</f>
        <v>3</v>
      </c>
      <c r="E216" s="109">
        <f>IF(dati_pdc!D212&lt;&gt;"",dati_pdc!D212,"")</f>
        <v>0</v>
      </c>
      <c r="F216" s="110">
        <f>IF(dati_pdc!$A212&lt;&gt;"",s_somma_pdc!B212,"")</f>
        <v>-99684.29</v>
      </c>
      <c r="G216" s="110">
        <f>IF(dati_pdc!$A212&lt;&gt;"",s_somma_pdc!C212,"")</f>
        <v>-102620.8</v>
      </c>
      <c r="H216" s="110">
        <f t="shared" si="24"/>
        <v>2936.5100000000093</v>
      </c>
      <c r="I216" s="111">
        <f t="shared" si="25"/>
        <v>-2.8615154042845207E-2</v>
      </c>
      <c r="J216" s="111"/>
      <c r="K216" s="111"/>
      <c r="L216" s="110">
        <f>IF(dati_pdc!$A212&lt;&gt;"",s_somma_pdc!D212,"")</f>
        <v>0</v>
      </c>
      <c r="M216" s="110">
        <f t="shared" si="26"/>
        <v>-99684.29</v>
      </c>
      <c r="N216" s="111" t="str">
        <f t="shared" si="27"/>
        <v/>
      </c>
      <c r="O216" s="111"/>
      <c r="P216" s="111"/>
      <c r="Q216" s="110">
        <f>IF(dati_pdc!$A212&lt;&gt;"",s_somma_pdc!E212,"")</f>
        <v>0</v>
      </c>
      <c r="R216" s="110">
        <f t="shared" si="28"/>
        <v>-99684.29</v>
      </c>
      <c r="S216" s="111" t="str">
        <f t="shared" si="29"/>
        <v/>
      </c>
      <c r="T216" s="111"/>
      <c r="U216" s="111"/>
      <c r="V216" s="110">
        <f>IF(dati_pdc!$A212&lt;&gt;"",s_somma_pdc!F212,"")</f>
        <v>0</v>
      </c>
      <c r="W216" s="110">
        <f t="shared" si="30"/>
        <v>-99684.29</v>
      </c>
      <c r="X216" s="111" t="str">
        <f t="shared" si="31"/>
        <v/>
      </c>
      <c r="Y216" s="86"/>
      <c r="Z216" s="86"/>
    </row>
    <row r="217" spans="2:26" ht="15.75" customHeight="1">
      <c r="B217" s="109" t="str">
        <f>IF(dati_pdc!A213&lt;&gt;"",IF(dati_pdc!D213=1,RIGHT(dati_pdc!A213,dati_pdc!E213),dati_pdc!A213),"")</f>
        <v>710917</v>
      </c>
      <c r="C217" s="109" t="str">
        <f>IF(dati_pdc!B213&lt;&gt;"",dati_pdc!B213,"")</f>
        <v>Canoni di noleggio</v>
      </c>
      <c r="D217" s="109">
        <f>IF(dati_pdc!C213&lt;&gt;"",dati_pdc!C213,"")</f>
        <v>3</v>
      </c>
      <c r="E217" s="109">
        <f>IF(dati_pdc!D213&lt;&gt;"",dati_pdc!D213,"")</f>
        <v>0</v>
      </c>
      <c r="F217" s="110">
        <f>IF(dati_pdc!$A213&lt;&gt;"",s_somma_pdc!B213,"")</f>
        <v>-33783.440000000002</v>
      </c>
      <c r="G217" s="110">
        <f>IF(dati_pdc!$A213&lt;&gt;"",s_somma_pdc!C213,"")</f>
        <v>-28270.81</v>
      </c>
      <c r="H217" s="110">
        <f t="shared" si="24"/>
        <v>-5512.630000000001</v>
      </c>
      <c r="I217" s="111">
        <f t="shared" si="25"/>
        <v>0.19499370552170245</v>
      </c>
      <c r="J217" s="111"/>
      <c r="K217" s="111"/>
      <c r="L217" s="110">
        <f>IF(dati_pdc!$A213&lt;&gt;"",s_somma_pdc!D213,"")</f>
        <v>0</v>
      </c>
      <c r="M217" s="110">
        <f t="shared" si="26"/>
        <v>-33783.440000000002</v>
      </c>
      <c r="N217" s="111" t="str">
        <f t="shared" si="27"/>
        <v/>
      </c>
      <c r="O217" s="111"/>
      <c r="P217" s="111"/>
      <c r="Q217" s="110">
        <f>IF(dati_pdc!$A213&lt;&gt;"",s_somma_pdc!E213,"")</f>
        <v>0</v>
      </c>
      <c r="R217" s="110">
        <f t="shared" si="28"/>
        <v>-33783.440000000002</v>
      </c>
      <c r="S217" s="111" t="str">
        <f t="shared" si="29"/>
        <v/>
      </c>
      <c r="T217" s="111"/>
      <c r="U217" s="111"/>
      <c r="V217" s="110">
        <f>IF(dati_pdc!$A213&lt;&gt;"",s_somma_pdc!F213,"")</f>
        <v>0</v>
      </c>
      <c r="W217" s="110">
        <f t="shared" si="30"/>
        <v>-33783.440000000002</v>
      </c>
      <c r="X217" s="111" t="str">
        <f t="shared" si="31"/>
        <v/>
      </c>
      <c r="Y217" s="86"/>
      <c r="Z217" s="86"/>
    </row>
    <row r="218" spans="2:26" ht="15.75" customHeight="1">
      <c r="B218" s="109" t="str">
        <f>IF(dati_pdc!A214&lt;&gt;"",IF(dati_pdc!D214=1,RIGHT(dati_pdc!A214,dati_pdc!E214),dati_pdc!A214),"")</f>
        <v>710918</v>
      </c>
      <c r="C218" s="109" t="str">
        <f>IF(dati_pdc!B214&lt;&gt;"",dati_pdc!B214,"")</f>
        <v>Consulenza/analisi</v>
      </c>
      <c r="D218" s="109">
        <f>IF(dati_pdc!C214&lt;&gt;"",dati_pdc!C214,"")</f>
        <v>3</v>
      </c>
      <c r="E218" s="109">
        <f>IF(dati_pdc!D214&lt;&gt;"",dati_pdc!D214,"")</f>
        <v>0</v>
      </c>
      <c r="F218" s="110">
        <f>IF(dati_pdc!$A214&lt;&gt;"",s_somma_pdc!B214,"")</f>
        <v>0</v>
      </c>
      <c r="G218" s="110">
        <f>IF(dati_pdc!$A214&lt;&gt;"",s_somma_pdc!C214,"")</f>
        <v>-7000</v>
      </c>
      <c r="H218" s="110">
        <f t="shared" si="24"/>
        <v>7000</v>
      </c>
      <c r="I218" s="111">
        <f t="shared" si="25"/>
        <v>-1</v>
      </c>
      <c r="J218" s="111"/>
      <c r="K218" s="111"/>
      <c r="L218" s="110">
        <f>IF(dati_pdc!$A214&lt;&gt;"",s_somma_pdc!D214,"")</f>
        <v>0</v>
      </c>
      <c r="M218" s="110">
        <f t="shared" si="26"/>
        <v>0</v>
      </c>
      <c r="N218" s="111" t="str">
        <f t="shared" si="27"/>
        <v/>
      </c>
      <c r="O218" s="111"/>
      <c r="P218" s="111"/>
      <c r="Q218" s="110">
        <f>IF(dati_pdc!$A214&lt;&gt;"",s_somma_pdc!E214,"")</f>
        <v>0</v>
      </c>
      <c r="R218" s="110">
        <f t="shared" si="28"/>
        <v>0</v>
      </c>
      <c r="S218" s="111" t="str">
        <f t="shared" si="29"/>
        <v/>
      </c>
      <c r="T218" s="111"/>
      <c r="U218" s="111"/>
      <c r="V218" s="110">
        <f>IF(dati_pdc!$A214&lt;&gt;"",s_somma_pdc!F214,"")</f>
        <v>0</v>
      </c>
      <c r="W218" s="110">
        <f t="shared" si="30"/>
        <v>0</v>
      </c>
      <c r="X218" s="111" t="str">
        <f t="shared" si="31"/>
        <v/>
      </c>
      <c r="Y218" s="86"/>
      <c r="Z218" s="86"/>
    </row>
    <row r="219" spans="2:26" ht="15.75" customHeight="1">
      <c r="B219" s="109" t="str">
        <f>IF(dati_pdc!A215&lt;&gt;"",IF(dati_pdc!D215=1,RIGHT(dati_pdc!A215,dati_pdc!E215),dati_pdc!A215),"")</f>
        <v>710921</v>
      </c>
      <c r="C219" s="109" t="str">
        <f>IF(dati_pdc!B215&lt;&gt;"",dati_pdc!B215,"")</f>
        <v>Provvigioni varie attive</v>
      </c>
      <c r="D219" s="109">
        <f>IF(dati_pdc!C215&lt;&gt;"",dati_pdc!C215,"")</f>
        <v>3</v>
      </c>
      <c r="E219" s="109">
        <f>IF(dati_pdc!D215&lt;&gt;"",dati_pdc!D215,"")</f>
        <v>0</v>
      </c>
      <c r="F219" s="110">
        <f>IF(dati_pdc!$A215&lt;&gt;"",s_somma_pdc!B215,"")</f>
        <v>-14531.28</v>
      </c>
      <c r="G219" s="110">
        <f>IF(dati_pdc!$A215&lt;&gt;"",s_somma_pdc!C215,"")</f>
        <v>-19518.79</v>
      </c>
      <c r="H219" s="110">
        <f t="shared" si="24"/>
        <v>4987.51</v>
      </c>
      <c r="I219" s="111">
        <f t="shared" si="25"/>
        <v>-0.2555235237430189</v>
      </c>
      <c r="J219" s="111"/>
      <c r="K219" s="111"/>
      <c r="L219" s="110">
        <f>IF(dati_pdc!$A215&lt;&gt;"",s_somma_pdc!D215,"")</f>
        <v>0</v>
      </c>
      <c r="M219" s="110">
        <f t="shared" si="26"/>
        <v>-14531.28</v>
      </c>
      <c r="N219" s="111" t="str">
        <f t="shared" si="27"/>
        <v/>
      </c>
      <c r="O219" s="111"/>
      <c r="P219" s="111"/>
      <c r="Q219" s="110">
        <f>IF(dati_pdc!$A215&lt;&gt;"",s_somma_pdc!E215,"")</f>
        <v>0</v>
      </c>
      <c r="R219" s="110">
        <f t="shared" si="28"/>
        <v>-14531.28</v>
      </c>
      <c r="S219" s="111" t="str">
        <f t="shared" si="29"/>
        <v/>
      </c>
      <c r="T219" s="111"/>
      <c r="U219" s="111"/>
      <c r="V219" s="110">
        <f>IF(dati_pdc!$A215&lt;&gt;"",s_somma_pdc!F215,"")</f>
        <v>0</v>
      </c>
      <c r="W219" s="110">
        <f t="shared" si="30"/>
        <v>-14531.28</v>
      </c>
      <c r="X219" s="111" t="str">
        <f t="shared" si="31"/>
        <v/>
      </c>
      <c r="Y219" s="86"/>
      <c r="Z219" s="86"/>
    </row>
    <row r="220" spans="2:26" ht="15.75" customHeight="1">
      <c r="B220" s="109" t="str">
        <f>IF(dati_pdc!A216&lt;&gt;"",IF(dati_pdc!D216=1,RIGHT(dati_pdc!A216,dati_pdc!E216),dati_pdc!A216),"")</f>
        <v>710922</v>
      </c>
      <c r="C220" s="109" t="str">
        <f>IF(dati_pdc!B216&lt;&gt;"",dati_pdc!B216,"")</f>
        <v>Competenze Incentivi MICROSOFT</v>
      </c>
      <c r="D220" s="109">
        <f>IF(dati_pdc!C216&lt;&gt;"",dati_pdc!C216,"")</f>
        <v>3</v>
      </c>
      <c r="E220" s="109">
        <f>IF(dati_pdc!D216&lt;&gt;"",dati_pdc!D216,"")</f>
        <v>0</v>
      </c>
      <c r="F220" s="110">
        <f>IF(dati_pdc!$A216&lt;&gt;"",s_somma_pdc!B216,"")</f>
        <v>-4010.8</v>
      </c>
      <c r="G220" s="110">
        <f>IF(dati_pdc!$A216&lt;&gt;"",s_somma_pdc!C216,"")</f>
        <v>-3538.77</v>
      </c>
      <c r="H220" s="110">
        <f t="shared" si="24"/>
        <v>-472.0300000000002</v>
      </c>
      <c r="I220" s="111">
        <f t="shared" si="25"/>
        <v>0.13338815464130196</v>
      </c>
      <c r="J220" s="111"/>
      <c r="K220" s="111"/>
      <c r="L220" s="110">
        <f>IF(dati_pdc!$A216&lt;&gt;"",s_somma_pdc!D216,"")</f>
        <v>0</v>
      </c>
      <c r="M220" s="110">
        <f t="shared" si="26"/>
        <v>-4010.8</v>
      </c>
      <c r="N220" s="111" t="str">
        <f t="shared" si="27"/>
        <v/>
      </c>
      <c r="O220" s="111"/>
      <c r="P220" s="111"/>
      <c r="Q220" s="110">
        <f>IF(dati_pdc!$A216&lt;&gt;"",s_somma_pdc!E216,"")</f>
        <v>0</v>
      </c>
      <c r="R220" s="110">
        <f t="shared" si="28"/>
        <v>-4010.8</v>
      </c>
      <c r="S220" s="111" t="str">
        <f t="shared" si="29"/>
        <v/>
      </c>
      <c r="T220" s="111"/>
      <c r="U220" s="111"/>
      <c r="V220" s="110">
        <f>IF(dati_pdc!$A216&lt;&gt;"",s_somma_pdc!F216,"")</f>
        <v>0</v>
      </c>
      <c r="W220" s="110">
        <f t="shared" si="30"/>
        <v>-4010.8</v>
      </c>
      <c r="X220" s="111" t="str">
        <f t="shared" si="31"/>
        <v/>
      </c>
      <c r="Y220" s="86"/>
      <c r="Z220" s="86"/>
    </row>
    <row r="221" spans="2:26" ht="15.75" customHeight="1">
      <c r="B221" s="109" t="str">
        <f>IF(dati_pdc!A217&lt;&gt;"",IF(dati_pdc!D217=1,RIGHT(dati_pdc!A217,dati_pdc!E217),dati_pdc!A217),"")</f>
        <v>7111</v>
      </c>
      <c r="C221" s="109" t="str">
        <f>IF(dati_pdc!B217&lt;&gt;"",dati_pdc!B217,"")</f>
        <v>VARIAZIONI PASSIVE SU VENDITE</v>
      </c>
      <c r="D221" s="109">
        <f>IF(dati_pdc!C217&lt;&gt;"",dati_pdc!C217,"")</f>
        <v>2</v>
      </c>
      <c r="E221" s="109">
        <f>IF(dati_pdc!D217&lt;&gt;"",dati_pdc!D217,"")</f>
        <v>0</v>
      </c>
      <c r="F221" s="110">
        <f>IF(dati_pdc!$A217&lt;&gt;"",s_somma_pdc!B217,"")</f>
        <v>3004.29</v>
      </c>
      <c r="G221" s="110">
        <f>IF(dati_pdc!$A217&lt;&gt;"",s_somma_pdc!C217,"")</f>
        <v>4451.8</v>
      </c>
      <c r="H221" s="110">
        <f t="shared" si="24"/>
        <v>-1447.5100000000002</v>
      </c>
      <c r="I221" s="111">
        <f t="shared" si="25"/>
        <v>-0.32515162406217712</v>
      </c>
      <c r="J221" s="111"/>
      <c r="K221" s="111"/>
      <c r="L221" s="110">
        <f>IF(dati_pdc!$A217&lt;&gt;"",s_somma_pdc!D217,"")</f>
        <v>0</v>
      </c>
      <c r="M221" s="110">
        <f t="shared" si="26"/>
        <v>3004.29</v>
      </c>
      <c r="N221" s="111" t="str">
        <f t="shared" si="27"/>
        <v/>
      </c>
      <c r="O221" s="111"/>
      <c r="P221" s="111"/>
      <c r="Q221" s="110">
        <f>IF(dati_pdc!$A217&lt;&gt;"",s_somma_pdc!E217,"")</f>
        <v>0</v>
      </c>
      <c r="R221" s="110">
        <f t="shared" si="28"/>
        <v>3004.29</v>
      </c>
      <c r="S221" s="111" t="str">
        <f t="shared" si="29"/>
        <v/>
      </c>
      <c r="T221" s="111"/>
      <c r="U221" s="111"/>
      <c r="V221" s="110">
        <f>IF(dati_pdc!$A217&lt;&gt;"",s_somma_pdc!F217,"")</f>
        <v>0</v>
      </c>
      <c r="W221" s="110">
        <f t="shared" si="30"/>
        <v>3004.29</v>
      </c>
      <c r="X221" s="111" t="str">
        <f t="shared" si="31"/>
        <v/>
      </c>
      <c r="Y221" s="86"/>
      <c r="Z221" s="86"/>
    </row>
    <row r="222" spans="2:26" ht="15.75" customHeight="1">
      <c r="B222" s="109" t="str">
        <f>IF(dati_pdc!A218&lt;&gt;"",IF(dati_pdc!D218=1,RIGHT(dati_pdc!A218,dati_pdc!E218),dati_pdc!A218),"")</f>
        <v>711111</v>
      </c>
      <c r="C222" s="109" t="str">
        <f>IF(dati_pdc!B218&lt;&gt;"",dati_pdc!B218,"")</f>
        <v>Sconti commerciali su vendite</v>
      </c>
      <c r="D222" s="109">
        <f>IF(dati_pdc!C218&lt;&gt;"",dati_pdc!C218,"")</f>
        <v>3</v>
      </c>
      <c r="E222" s="109">
        <f>IF(dati_pdc!D218&lt;&gt;"",dati_pdc!D218,"")</f>
        <v>0</v>
      </c>
      <c r="F222" s="110">
        <f>IF(dati_pdc!$A218&lt;&gt;"",s_somma_pdc!B218,"")</f>
        <v>2975.8</v>
      </c>
      <c r="G222" s="110">
        <f>IF(dati_pdc!$A218&lt;&gt;"",s_somma_pdc!C218,"")</f>
        <v>4373.93</v>
      </c>
      <c r="H222" s="110">
        <f t="shared" si="24"/>
        <v>-1398.13</v>
      </c>
      <c r="I222" s="111">
        <f t="shared" si="25"/>
        <v>-0.31965074886886624</v>
      </c>
      <c r="J222" s="111"/>
      <c r="K222" s="111"/>
      <c r="L222" s="110">
        <f>IF(dati_pdc!$A218&lt;&gt;"",s_somma_pdc!D218,"")</f>
        <v>0</v>
      </c>
      <c r="M222" s="110">
        <f t="shared" si="26"/>
        <v>2975.8</v>
      </c>
      <c r="N222" s="111" t="str">
        <f t="shared" si="27"/>
        <v/>
      </c>
      <c r="O222" s="111"/>
      <c r="P222" s="111"/>
      <c r="Q222" s="110">
        <f>IF(dati_pdc!$A218&lt;&gt;"",s_somma_pdc!E218,"")</f>
        <v>0</v>
      </c>
      <c r="R222" s="110">
        <f t="shared" si="28"/>
        <v>2975.8</v>
      </c>
      <c r="S222" s="111" t="str">
        <f t="shared" si="29"/>
        <v/>
      </c>
      <c r="T222" s="111"/>
      <c r="U222" s="111"/>
      <c r="V222" s="110">
        <f>IF(dati_pdc!$A218&lt;&gt;"",s_somma_pdc!F218,"")</f>
        <v>0</v>
      </c>
      <c r="W222" s="110">
        <f t="shared" si="30"/>
        <v>2975.8</v>
      </c>
      <c r="X222" s="111" t="str">
        <f t="shared" si="31"/>
        <v/>
      </c>
      <c r="Y222" s="86"/>
      <c r="Z222" s="86"/>
    </row>
    <row r="223" spans="2:26" ht="15.75" customHeight="1">
      <c r="B223" s="109" t="str">
        <f>IF(dati_pdc!A219&lt;&gt;"",IF(dati_pdc!D219=1,RIGHT(dati_pdc!A219,dati_pdc!E219),dati_pdc!A219),"")</f>
        <v>711121</v>
      </c>
      <c r="C223" s="109" t="str">
        <f>IF(dati_pdc!B219&lt;&gt;"",dati_pdc!B219,"")</f>
        <v>Ribassi e abbuoni passivi</v>
      </c>
      <c r="D223" s="109">
        <f>IF(dati_pdc!C219&lt;&gt;"",dati_pdc!C219,"")</f>
        <v>3</v>
      </c>
      <c r="E223" s="109">
        <f>IF(dati_pdc!D219&lt;&gt;"",dati_pdc!D219,"")</f>
        <v>0</v>
      </c>
      <c r="F223" s="110">
        <f>IF(dati_pdc!$A219&lt;&gt;"",s_somma_pdc!B219,"")</f>
        <v>28.49</v>
      </c>
      <c r="G223" s="110">
        <f>IF(dati_pdc!$A219&lt;&gt;"",s_somma_pdc!C219,"")</f>
        <v>77.87</v>
      </c>
      <c r="H223" s="110">
        <f t="shared" si="24"/>
        <v>-49.38000000000001</v>
      </c>
      <c r="I223" s="111">
        <f t="shared" si="25"/>
        <v>-0.63413381276486458</v>
      </c>
      <c r="J223" s="111"/>
      <c r="K223" s="111"/>
      <c r="L223" s="110">
        <f>IF(dati_pdc!$A219&lt;&gt;"",s_somma_pdc!D219,"")</f>
        <v>0</v>
      </c>
      <c r="M223" s="110">
        <f t="shared" si="26"/>
        <v>28.49</v>
      </c>
      <c r="N223" s="111" t="str">
        <f t="shared" si="27"/>
        <v/>
      </c>
      <c r="O223" s="111"/>
      <c r="P223" s="111"/>
      <c r="Q223" s="110">
        <f>IF(dati_pdc!$A219&lt;&gt;"",s_somma_pdc!E219,"")</f>
        <v>0</v>
      </c>
      <c r="R223" s="110">
        <f t="shared" si="28"/>
        <v>28.49</v>
      </c>
      <c r="S223" s="111" t="str">
        <f t="shared" si="29"/>
        <v/>
      </c>
      <c r="T223" s="111"/>
      <c r="U223" s="111"/>
      <c r="V223" s="110">
        <f>IF(dati_pdc!$A219&lt;&gt;"",s_somma_pdc!F219,"")</f>
        <v>0</v>
      </c>
      <c r="W223" s="110">
        <f t="shared" si="30"/>
        <v>28.49</v>
      </c>
      <c r="X223" s="111" t="str">
        <f t="shared" si="31"/>
        <v/>
      </c>
      <c r="Y223" s="86"/>
      <c r="Z223" s="86"/>
    </row>
    <row r="224" spans="2:26" ht="15.75" customHeight="1">
      <c r="B224" s="109" t="str">
        <f>IF(dati_pdc!A220&lt;&gt;"",IF(dati_pdc!D220=1,RIGHT(dati_pdc!A220,dati_pdc!E220),dati_pdc!A220),"")</f>
        <v>72</v>
      </c>
      <c r="C224" s="109" t="str">
        <f>IF(dati_pdc!B220&lt;&gt;"",dati_pdc!B220,"")</f>
        <v>VARIAZ.RIMANENZE E COSTRUZIONI INTERNE</v>
      </c>
      <c r="D224" s="109">
        <f>IF(dati_pdc!C220&lt;&gt;"",dati_pdc!C220,"")</f>
        <v>1</v>
      </c>
      <c r="E224" s="109">
        <f>IF(dati_pdc!D220&lt;&gt;"",dati_pdc!D220,"")</f>
        <v>0</v>
      </c>
      <c r="F224" s="110">
        <f>IF(dati_pdc!$A220&lt;&gt;"",s_somma_pdc!B220,"")</f>
        <v>-3508.7099999999991</v>
      </c>
      <c r="G224" s="110">
        <f>IF(dati_pdc!$A220&lt;&gt;"",s_somma_pdc!C220,"")</f>
        <v>554.3799999999992</v>
      </c>
      <c r="H224" s="110">
        <f t="shared" si="24"/>
        <v>-4063.0899999999983</v>
      </c>
      <c r="I224" s="111">
        <f t="shared" si="25"/>
        <v>-7.3290703127818544</v>
      </c>
      <c r="J224" s="111"/>
      <c r="K224" s="111"/>
      <c r="L224" s="110">
        <f>IF(dati_pdc!$A220&lt;&gt;"",s_somma_pdc!D220,"")</f>
        <v>0</v>
      </c>
      <c r="M224" s="110">
        <f t="shared" si="26"/>
        <v>-3508.7099999999991</v>
      </c>
      <c r="N224" s="111" t="str">
        <f t="shared" si="27"/>
        <v/>
      </c>
      <c r="O224" s="111"/>
      <c r="P224" s="111"/>
      <c r="Q224" s="110">
        <f>IF(dati_pdc!$A220&lt;&gt;"",s_somma_pdc!E220,"")</f>
        <v>0</v>
      </c>
      <c r="R224" s="110">
        <f t="shared" si="28"/>
        <v>-3508.7099999999991</v>
      </c>
      <c r="S224" s="111" t="str">
        <f t="shared" si="29"/>
        <v/>
      </c>
      <c r="T224" s="111"/>
      <c r="U224" s="111"/>
      <c r="V224" s="110">
        <f>IF(dati_pdc!$A220&lt;&gt;"",s_somma_pdc!F220,"")</f>
        <v>0</v>
      </c>
      <c r="W224" s="110">
        <f t="shared" si="30"/>
        <v>-3508.7099999999991</v>
      </c>
      <c r="X224" s="111" t="str">
        <f t="shared" si="31"/>
        <v/>
      </c>
      <c r="Y224" s="86"/>
      <c r="Z224" s="86"/>
    </row>
    <row r="225" spans="2:26" ht="15.75" customHeight="1">
      <c r="B225" s="109" t="str">
        <f>IF(dati_pdc!A221&lt;&gt;"",IF(dati_pdc!D221=1,RIGHT(dati_pdc!A221,dati_pdc!E221),dati_pdc!A221),"")</f>
        <v>7201</v>
      </c>
      <c r="C225" s="109" t="str">
        <f>IF(dati_pdc!B221&lt;&gt;"",dati_pdc!B221,"")</f>
        <v>RIMANENZE FINALI</v>
      </c>
      <c r="D225" s="109">
        <f>IF(dati_pdc!C221&lt;&gt;"",dati_pdc!C221,"")</f>
        <v>2</v>
      </c>
      <c r="E225" s="109">
        <f>IF(dati_pdc!D221&lt;&gt;"",dati_pdc!D221,"")</f>
        <v>0</v>
      </c>
      <c r="F225" s="110">
        <f>IF(dati_pdc!$A221&lt;&gt;"",s_somma_pdc!B221,"")</f>
        <v>-14154.66</v>
      </c>
      <c r="G225" s="110">
        <f>IF(dati_pdc!$A221&lt;&gt;"",s_somma_pdc!C221,"")</f>
        <v>-10906.78</v>
      </c>
      <c r="H225" s="110">
        <f t="shared" si="24"/>
        <v>-3247.8799999999992</v>
      </c>
      <c r="I225" s="111">
        <f t="shared" si="25"/>
        <v>0.29778541421024346</v>
      </c>
      <c r="J225" s="111"/>
      <c r="K225" s="111"/>
      <c r="L225" s="110">
        <f>IF(dati_pdc!$A221&lt;&gt;"",s_somma_pdc!D221,"")</f>
        <v>0</v>
      </c>
      <c r="M225" s="110">
        <f t="shared" si="26"/>
        <v>-14154.66</v>
      </c>
      <c r="N225" s="111" t="str">
        <f t="shared" si="27"/>
        <v/>
      </c>
      <c r="O225" s="111"/>
      <c r="P225" s="111"/>
      <c r="Q225" s="110">
        <f>IF(dati_pdc!$A221&lt;&gt;"",s_somma_pdc!E221,"")</f>
        <v>0</v>
      </c>
      <c r="R225" s="110">
        <f t="shared" si="28"/>
        <v>-14154.66</v>
      </c>
      <c r="S225" s="111" t="str">
        <f t="shared" si="29"/>
        <v/>
      </c>
      <c r="T225" s="111"/>
      <c r="U225" s="111"/>
      <c r="V225" s="110">
        <f>IF(dati_pdc!$A221&lt;&gt;"",s_somma_pdc!F221,"")</f>
        <v>0</v>
      </c>
      <c r="W225" s="110">
        <f t="shared" si="30"/>
        <v>-14154.66</v>
      </c>
      <c r="X225" s="111" t="str">
        <f t="shared" si="31"/>
        <v/>
      </c>
      <c r="Y225" s="86"/>
      <c r="Z225" s="86"/>
    </row>
    <row r="226" spans="2:26" ht="15.75" customHeight="1">
      <c r="B226" s="109" t="str">
        <f>IF(dati_pdc!A222&lt;&gt;"",IF(dati_pdc!D222=1,RIGHT(dati_pdc!A222,dati_pdc!E222),dati_pdc!A222),"")</f>
        <v>720101</v>
      </c>
      <c r="C226" s="109" t="str">
        <f>IF(dati_pdc!B222&lt;&gt;"",dati_pdc!B222,"")</f>
        <v>Rimanenze finali prodotti finiti</v>
      </c>
      <c r="D226" s="109">
        <f>IF(dati_pdc!C222&lt;&gt;"",dati_pdc!C222,"")</f>
        <v>3</v>
      </c>
      <c r="E226" s="109">
        <f>IF(dati_pdc!D222&lt;&gt;"",dati_pdc!D222,"")</f>
        <v>0</v>
      </c>
      <c r="F226" s="110">
        <f>IF(dati_pdc!$A222&lt;&gt;"",s_somma_pdc!B222,"")</f>
        <v>-14154.66</v>
      </c>
      <c r="G226" s="110">
        <f>IF(dati_pdc!$A222&lt;&gt;"",s_somma_pdc!C222,"")</f>
        <v>-10906.78</v>
      </c>
      <c r="H226" s="110">
        <f t="shared" si="24"/>
        <v>-3247.8799999999992</v>
      </c>
      <c r="I226" s="111">
        <f t="shared" si="25"/>
        <v>0.29778541421024346</v>
      </c>
      <c r="J226" s="111"/>
      <c r="K226" s="111"/>
      <c r="L226" s="110">
        <f>IF(dati_pdc!$A222&lt;&gt;"",s_somma_pdc!D222,"")</f>
        <v>0</v>
      </c>
      <c r="M226" s="110">
        <f t="shared" si="26"/>
        <v>-14154.66</v>
      </c>
      <c r="N226" s="111" t="str">
        <f t="shared" si="27"/>
        <v/>
      </c>
      <c r="O226" s="111"/>
      <c r="P226" s="111"/>
      <c r="Q226" s="110">
        <f>IF(dati_pdc!$A222&lt;&gt;"",s_somma_pdc!E222,"")</f>
        <v>0</v>
      </c>
      <c r="R226" s="110">
        <f t="shared" si="28"/>
        <v>-14154.66</v>
      </c>
      <c r="S226" s="111" t="str">
        <f t="shared" si="29"/>
        <v/>
      </c>
      <c r="T226" s="111"/>
      <c r="U226" s="111"/>
      <c r="V226" s="110">
        <f>IF(dati_pdc!$A222&lt;&gt;"",s_somma_pdc!F222,"")</f>
        <v>0</v>
      </c>
      <c r="W226" s="110">
        <f t="shared" si="30"/>
        <v>-14154.66</v>
      </c>
      <c r="X226" s="111" t="str">
        <f t="shared" si="31"/>
        <v/>
      </c>
      <c r="Y226" s="86"/>
      <c r="Z226" s="86"/>
    </row>
    <row r="227" spans="2:26" ht="15.75" customHeight="1">
      <c r="B227" s="109" t="str">
        <f>IF(dati_pdc!A223&lt;&gt;"",IF(dati_pdc!D223=1,RIGHT(dati_pdc!A223,dati_pdc!E223),dati_pdc!A223),"")</f>
        <v>7205</v>
      </c>
      <c r="C227" s="109" t="str">
        <f>IF(dati_pdc!B223&lt;&gt;"",dati_pdc!B223,"")</f>
        <v>RIMANENZE INIZIALI</v>
      </c>
      <c r="D227" s="109">
        <f>IF(dati_pdc!C223&lt;&gt;"",dati_pdc!C223,"")</f>
        <v>2</v>
      </c>
      <c r="E227" s="109">
        <f>IF(dati_pdc!D223&lt;&gt;"",dati_pdc!D223,"")</f>
        <v>0</v>
      </c>
      <c r="F227" s="110">
        <f>IF(dati_pdc!$A223&lt;&gt;"",s_somma_pdc!B223,"")</f>
        <v>10645.95</v>
      </c>
      <c r="G227" s="110">
        <f>IF(dati_pdc!$A223&lt;&gt;"",s_somma_pdc!C223,"")</f>
        <v>11461.16</v>
      </c>
      <c r="H227" s="110">
        <f t="shared" si="24"/>
        <v>-815.20999999999913</v>
      </c>
      <c r="I227" s="111">
        <f t="shared" si="25"/>
        <v>-7.1128053355855703E-2</v>
      </c>
      <c r="J227" s="111"/>
      <c r="K227" s="111"/>
      <c r="L227" s="110">
        <f>IF(dati_pdc!$A223&lt;&gt;"",s_somma_pdc!D223,"")</f>
        <v>0</v>
      </c>
      <c r="M227" s="110">
        <f t="shared" si="26"/>
        <v>10645.95</v>
      </c>
      <c r="N227" s="111" t="str">
        <f t="shared" si="27"/>
        <v/>
      </c>
      <c r="O227" s="111"/>
      <c r="P227" s="111"/>
      <c r="Q227" s="110">
        <f>IF(dati_pdc!$A223&lt;&gt;"",s_somma_pdc!E223,"")</f>
        <v>0</v>
      </c>
      <c r="R227" s="110">
        <f t="shared" si="28"/>
        <v>10645.95</v>
      </c>
      <c r="S227" s="111" t="str">
        <f t="shared" si="29"/>
        <v/>
      </c>
      <c r="T227" s="111"/>
      <c r="U227" s="111"/>
      <c r="V227" s="110">
        <f>IF(dati_pdc!$A223&lt;&gt;"",s_somma_pdc!F223,"")</f>
        <v>0</v>
      </c>
      <c r="W227" s="110">
        <f t="shared" si="30"/>
        <v>10645.95</v>
      </c>
      <c r="X227" s="111" t="str">
        <f t="shared" si="31"/>
        <v/>
      </c>
      <c r="Y227" s="86"/>
      <c r="Z227" s="86"/>
    </row>
    <row r="228" spans="2:26" ht="15.75" customHeight="1">
      <c r="B228" s="109" t="str">
        <f>IF(dati_pdc!A224&lt;&gt;"",IF(dati_pdc!D224=1,RIGHT(dati_pdc!A224,dati_pdc!E224),dati_pdc!A224),"")</f>
        <v>720501</v>
      </c>
      <c r="C228" s="109" t="str">
        <f>IF(dati_pdc!B224&lt;&gt;"",dati_pdc!B224,"")</f>
        <v>Rimanenze iniziali prodotti finiti</v>
      </c>
      <c r="D228" s="109">
        <f>IF(dati_pdc!C224&lt;&gt;"",dati_pdc!C224,"")</f>
        <v>3</v>
      </c>
      <c r="E228" s="109">
        <f>IF(dati_pdc!D224&lt;&gt;"",dati_pdc!D224,"")</f>
        <v>0</v>
      </c>
      <c r="F228" s="110">
        <f>IF(dati_pdc!$A224&lt;&gt;"",s_somma_pdc!B224,"")</f>
        <v>10645.95</v>
      </c>
      <c r="G228" s="110">
        <f>IF(dati_pdc!$A224&lt;&gt;"",s_somma_pdc!C224,"")</f>
        <v>11461.16</v>
      </c>
      <c r="H228" s="110">
        <f t="shared" si="24"/>
        <v>-815.20999999999913</v>
      </c>
      <c r="I228" s="111">
        <f t="shared" si="25"/>
        <v>-7.1128053355855703E-2</v>
      </c>
      <c r="J228" s="111"/>
      <c r="K228" s="111"/>
      <c r="L228" s="110">
        <f>IF(dati_pdc!$A224&lt;&gt;"",s_somma_pdc!D224,"")</f>
        <v>0</v>
      </c>
      <c r="M228" s="110">
        <f t="shared" si="26"/>
        <v>10645.95</v>
      </c>
      <c r="N228" s="111" t="str">
        <f t="shared" si="27"/>
        <v/>
      </c>
      <c r="O228" s="111"/>
      <c r="P228" s="111"/>
      <c r="Q228" s="110">
        <f>IF(dati_pdc!$A224&lt;&gt;"",s_somma_pdc!E224,"")</f>
        <v>0</v>
      </c>
      <c r="R228" s="110">
        <f t="shared" si="28"/>
        <v>10645.95</v>
      </c>
      <c r="S228" s="111" t="str">
        <f t="shared" si="29"/>
        <v/>
      </c>
      <c r="T228" s="111"/>
      <c r="U228" s="111"/>
      <c r="V228" s="110">
        <f>IF(dati_pdc!$A224&lt;&gt;"",s_somma_pdc!F224,"")</f>
        <v>0</v>
      </c>
      <c r="W228" s="110">
        <f t="shared" si="30"/>
        <v>10645.95</v>
      </c>
      <c r="X228" s="111" t="str">
        <f t="shared" si="31"/>
        <v/>
      </c>
      <c r="Y228" s="86"/>
      <c r="Z228" s="86"/>
    </row>
    <row r="229" spans="2:26" ht="15.75" customHeight="1">
      <c r="B229" s="109" t="str">
        <f>IF(dati_pdc!A225&lt;&gt;"",IF(dati_pdc!D225=1,RIGHT(dati_pdc!A225,dati_pdc!E225),dati_pdc!A225),"")</f>
        <v>73</v>
      </c>
      <c r="C229" s="109" t="str">
        <f>IF(dati_pdc!B225&lt;&gt;"",dati_pdc!B225,"")</f>
        <v>ALTRI RICAVI E PROVENTI</v>
      </c>
      <c r="D229" s="109">
        <f>IF(dati_pdc!C225&lt;&gt;"",dati_pdc!C225,"")</f>
        <v>1</v>
      </c>
      <c r="E229" s="109">
        <f>IF(dati_pdc!D225&lt;&gt;"",dati_pdc!D225,"")</f>
        <v>0</v>
      </c>
      <c r="F229" s="110">
        <f>IF(dati_pdc!$A225&lt;&gt;"",s_somma_pdc!B225,"")</f>
        <v>-10973.439999999999</v>
      </c>
      <c r="G229" s="110">
        <f>IF(dati_pdc!$A225&lt;&gt;"",s_somma_pdc!C225,"")</f>
        <v>-3916.7699999999995</v>
      </c>
      <c r="H229" s="110">
        <f t="shared" si="24"/>
        <v>-7056.6699999999992</v>
      </c>
      <c r="I229" s="111">
        <f t="shared" si="25"/>
        <v>1.8016554456861138</v>
      </c>
      <c r="J229" s="111"/>
      <c r="K229" s="111"/>
      <c r="L229" s="110">
        <f>IF(dati_pdc!$A225&lt;&gt;"",s_somma_pdc!D225,"")</f>
        <v>0</v>
      </c>
      <c r="M229" s="110">
        <f t="shared" si="26"/>
        <v>-10973.439999999999</v>
      </c>
      <c r="N229" s="111" t="str">
        <f t="shared" si="27"/>
        <v/>
      </c>
      <c r="O229" s="111"/>
      <c r="P229" s="111"/>
      <c r="Q229" s="110">
        <f>IF(dati_pdc!$A225&lt;&gt;"",s_somma_pdc!E225,"")</f>
        <v>0</v>
      </c>
      <c r="R229" s="110">
        <f t="shared" si="28"/>
        <v>-10973.439999999999</v>
      </c>
      <c r="S229" s="111" t="str">
        <f t="shared" si="29"/>
        <v/>
      </c>
      <c r="T229" s="111"/>
      <c r="U229" s="111"/>
      <c r="V229" s="110">
        <f>IF(dati_pdc!$A225&lt;&gt;"",s_somma_pdc!F225,"")</f>
        <v>0</v>
      </c>
      <c r="W229" s="110">
        <f t="shared" si="30"/>
        <v>-10973.439999999999</v>
      </c>
      <c r="X229" s="111" t="str">
        <f t="shared" si="31"/>
        <v/>
      </c>
      <c r="Y229" s="86"/>
      <c r="Z229" s="86"/>
    </row>
    <row r="230" spans="2:26" ht="15.75" customHeight="1">
      <c r="B230" s="109" t="str">
        <f>IF(dati_pdc!A226&lt;&gt;"",IF(dati_pdc!D226=1,RIGHT(dati_pdc!A226,dati_pdc!E226),dati_pdc!A226),"")</f>
        <v>7301</v>
      </c>
      <c r="C230" s="109" t="str">
        <f>IF(dati_pdc!B226&lt;&gt;"",dati_pdc!B226,"")</f>
        <v>PROVENTI DIVERSI</v>
      </c>
      <c r="D230" s="109">
        <f>IF(dati_pdc!C226&lt;&gt;"",dati_pdc!C226,"")</f>
        <v>2</v>
      </c>
      <c r="E230" s="109">
        <f>IF(dati_pdc!D226&lt;&gt;"",dati_pdc!D226,"")</f>
        <v>0</v>
      </c>
      <c r="F230" s="110">
        <f>IF(dati_pdc!$A226&lt;&gt;"",s_somma_pdc!B226,"")</f>
        <v>-10574.98</v>
      </c>
      <c r="G230" s="110">
        <f>IF(dati_pdc!$A226&lt;&gt;"",s_somma_pdc!C226,"")</f>
        <v>-3414.1499999999996</v>
      </c>
      <c r="H230" s="110">
        <f t="shared" si="24"/>
        <v>-7160.83</v>
      </c>
      <c r="I230" s="111">
        <f t="shared" si="25"/>
        <v>2.0973975953019055</v>
      </c>
      <c r="J230" s="111"/>
      <c r="K230" s="111"/>
      <c r="L230" s="110">
        <f>IF(dati_pdc!$A226&lt;&gt;"",s_somma_pdc!D226,"")</f>
        <v>0</v>
      </c>
      <c r="M230" s="110">
        <f t="shared" si="26"/>
        <v>-10574.98</v>
      </c>
      <c r="N230" s="111" t="str">
        <f t="shared" si="27"/>
        <v/>
      </c>
      <c r="O230" s="111"/>
      <c r="P230" s="111"/>
      <c r="Q230" s="110">
        <f>IF(dati_pdc!$A226&lt;&gt;"",s_somma_pdc!E226,"")</f>
        <v>0</v>
      </c>
      <c r="R230" s="110">
        <f t="shared" si="28"/>
        <v>-10574.98</v>
      </c>
      <c r="S230" s="111" t="str">
        <f t="shared" si="29"/>
        <v/>
      </c>
      <c r="T230" s="111"/>
      <c r="U230" s="111"/>
      <c r="V230" s="110">
        <f>IF(dati_pdc!$A226&lt;&gt;"",s_somma_pdc!F226,"")</f>
        <v>0</v>
      </c>
      <c r="W230" s="110">
        <f t="shared" si="30"/>
        <v>-10574.98</v>
      </c>
      <c r="X230" s="111" t="str">
        <f t="shared" si="31"/>
        <v/>
      </c>
      <c r="Y230" s="86"/>
      <c r="Z230" s="86"/>
    </row>
    <row r="231" spans="2:26" ht="15.75" customHeight="1">
      <c r="B231" s="109" t="str">
        <f>IF(dati_pdc!A227&lt;&gt;"",IF(dati_pdc!D227=1,RIGHT(dati_pdc!A227,dati_pdc!E227),dati_pdc!A227),"")</f>
        <v>730119</v>
      </c>
      <c r="C231" s="109" t="str">
        <f>IF(dati_pdc!B227&lt;&gt;"",dati_pdc!B227,"")</f>
        <v>Sopravvenienze attive da gestione ordin.</v>
      </c>
      <c r="D231" s="109">
        <f>IF(dati_pdc!C227&lt;&gt;"",dati_pdc!C227,"")</f>
        <v>3</v>
      </c>
      <c r="E231" s="109">
        <f>IF(dati_pdc!D227&lt;&gt;"",dati_pdc!D227,"")</f>
        <v>0</v>
      </c>
      <c r="F231" s="110">
        <f>IF(dati_pdc!$A227&lt;&gt;"",s_somma_pdc!B227,"")</f>
        <v>-5877.71</v>
      </c>
      <c r="G231" s="110">
        <f>IF(dati_pdc!$A227&lt;&gt;"",s_somma_pdc!C227,"")</f>
        <v>-3181.72</v>
      </c>
      <c r="H231" s="110">
        <f t="shared" si="24"/>
        <v>-2695.9900000000002</v>
      </c>
      <c r="I231" s="111">
        <f t="shared" si="25"/>
        <v>0.84733728926492602</v>
      </c>
      <c r="J231" s="111"/>
      <c r="K231" s="111"/>
      <c r="L231" s="110">
        <f>IF(dati_pdc!$A227&lt;&gt;"",s_somma_pdc!D227,"")</f>
        <v>0</v>
      </c>
      <c r="M231" s="110">
        <f t="shared" si="26"/>
        <v>-5877.71</v>
      </c>
      <c r="N231" s="111" t="str">
        <f t="shared" si="27"/>
        <v/>
      </c>
      <c r="O231" s="111"/>
      <c r="P231" s="111"/>
      <c r="Q231" s="110">
        <f>IF(dati_pdc!$A227&lt;&gt;"",s_somma_pdc!E227,"")</f>
        <v>0</v>
      </c>
      <c r="R231" s="110">
        <f t="shared" si="28"/>
        <v>-5877.71</v>
      </c>
      <c r="S231" s="111" t="str">
        <f t="shared" si="29"/>
        <v/>
      </c>
      <c r="T231" s="111"/>
      <c r="U231" s="111"/>
      <c r="V231" s="110">
        <f>IF(dati_pdc!$A227&lt;&gt;"",s_somma_pdc!F227,"")</f>
        <v>0</v>
      </c>
      <c r="W231" s="110">
        <f t="shared" si="30"/>
        <v>-5877.71</v>
      </c>
      <c r="X231" s="111" t="str">
        <f t="shared" si="31"/>
        <v/>
      </c>
      <c r="Y231" s="86"/>
      <c r="Z231" s="86"/>
    </row>
    <row r="232" spans="2:26" ht="15.75" customHeight="1">
      <c r="B232" s="109" t="str">
        <f>IF(dati_pdc!A228&lt;&gt;"",IF(dati_pdc!D228=1,RIGHT(dati_pdc!A228,dati_pdc!E228),dati_pdc!A228),"")</f>
        <v>730121</v>
      </c>
      <c r="C232" s="109" t="str">
        <f>IF(dati_pdc!B228&lt;&gt;"",dati_pdc!B228,"")</f>
        <v>Sopravvenienze attive art.55, c.2</v>
      </c>
      <c r="D232" s="109">
        <f>IF(dati_pdc!C228&lt;&gt;"",dati_pdc!C228,"")</f>
        <v>3</v>
      </c>
      <c r="E232" s="109">
        <f>IF(dati_pdc!D228&lt;&gt;"",dati_pdc!D228,"")</f>
        <v>0</v>
      </c>
      <c r="F232" s="110">
        <f>IF(dati_pdc!$A228&lt;&gt;"",s_somma_pdc!B228,"")</f>
        <v>-3.97</v>
      </c>
      <c r="G232" s="110">
        <f>IF(dati_pdc!$A228&lt;&gt;"",s_somma_pdc!C228,"")</f>
        <v>-228.68</v>
      </c>
      <c r="H232" s="110">
        <f t="shared" si="24"/>
        <v>224.71</v>
      </c>
      <c r="I232" s="111">
        <f t="shared" si="25"/>
        <v>-0.98263949623928637</v>
      </c>
      <c r="J232" s="111"/>
      <c r="K232" s="111"/>
      <c r="L232" s="110">
        <f>IF(dati_pdc!$A228&lt;&gt;"",s_somma_pdc!D228,"")</f>
        <v>0</v>
      </c>
      <c r="M232" s="110">
        <f t="shared" si="26"/>
        <v>-3.97</v>
      </c>
      <c r="N232" s="111" t="str">
        <f t="shared" si="27"/>
        <v/>
      </c>
      <c r="O232" s="111"/>
      <c r="P232" s="111"/>
      <c r="Q232" s="110">
        <f>IF(dati_pdc!$A228&lt;&gt;"",s_somma_pdc!E228,"")</f>
        <v>0</v>
      </c>
      <c r="R232" s="110">
        <f t="shared" si="28"/>
        <v>-3.97</v>
      </c>
      <c r="S232" s="111" t="str">
        <f t="shared" si="29"/>
        <v/>
      </c>
      <c r="T232" s="111"/>
      <c r="U232" s="111"/>
      <c r="V232" s="110">
        <f>IF(dati_pdc!$A228&lt;&gt;"",s_somma_pdc!F228,"")</f>
        <v>0</v>
      </c>
      <c r="W232" s="110">
        <f t="shared" si="30"/>
        <v>-3.97</v>
      </c>
      <c r="X232" s="111" t="str">
        <f t="shared" si="31"/>
        <v/>
      </c>
      <c r="Y232" s="86"/>
      <c r="Z232" s="86"/>
    </row>
    <row r="233" spans="2:26" ht="15.75" customHeight="1">
      <c r="B233" s="109" t="str">
        <f>IF(dati_pdc!A229&lt;&gt;"",IF(dati_pdc!D229=1,RIGHT(dati_pdc!A229,dati_pdc!E229),dati_pdc!A229),"")</f>
        <v>73012104</v>
      </c>
      <c r="C233" s="109" t="str">
        <f>IF(dati_pdc!B229&lt;&gt;"",dati_pdc!B229,"")</f>
        <v>Sopravvenienze attive non imponibili</v>
      </c>
      <c r="D233" s="109">
        <f>IF(dati_pdc!C229&lt;&gt;"",dati_pdc!C229,"")</f>
        <v>4</v>
      </c>
      <c r="E233" s="109">
        <f>IF(dati_pdc!D229&lt;&gt;"",dati_pdc!D229,"")</f>
        <v>0</v>
      </c>
      <c r="F233" s="110">
        <f>IF(dati_pdc!$A229&lt;&gt;"",s_somma_pdc!B229,"")</f>
        <v>-3.97</v>
      </c>
      <c r="G233" s="110">
        <f>IF(dati_pdc!$A229&lt;&gt;"",s_somma_pdc!C229,"")</f>
        <v>-228.68</v>
      </c>
      <c r="H233" s="110">
        <f t="shared" si="24"/>
        <v>224.71</v>
      </c>
      <c r="I233" s="111">
        <f t="shared" si="25"/>
        <v>-0.98263949623928637</v>
      </c>
      <c r="J233" s="111"/>
      <c r="K233" s="111"/>
      <c r="L233" s="110">
        <f>IF(dati_pdc!$A229&lt;&gt;"",s_somma_pdc!D229,"")</f>
        <v>0</v>
      </c>
      <c r="M233" s="110">
        <f t="shared" si="26"/>
        <v>-3.97</v>
      </c>
      <c r="N233" s="111" t="str">
        <f t="shared" si="27"/>
        <v/>
      </c>
      <c r="O233" s="111"/>
      <c r="P233" s="111"/>
      <c r="Q233" s="110">
        <f>IF(dati_pdc!$A229&lt;&gt;"",s_somma_pdc!E229,"")</f>
        <v>0</v>
      </c>
      <c r="R233" s="110">
        <f t="shared" si="28"/>
        <v>-3.97</v>
      </c>
      <c r="S233" s="111" t="str">
        <f t="shared" si="29"/>
        <v/>
      </c>
      <c r="T233" s="111"/>
      <c r="U233" s="111"/>
      <c r="V233" s="110">
        <f>IF(dati_pdc!$A229&lt;&gt;"",s_somma_pdc!F229,"")</f>
        <v>0</v>
      </c>
      <c r="W233" s="110">
        <f t="shared" si="30"/>
        <v>-3.97</v>
      </c>
      <c r="X233" s="111" t="str">
        <f t="shared" si="31"/>
        <v/>
      </c>
      <c r="Y233" s="86"/>
      <c r="Z233" s="86"/>
    </row>
    <row r="234" spans="2:26" ht="15.75" customHeight="1">
      <c r="B234" s="109" t="str">
        <f>IF(dati_pdc!A230&lt;&gt;"",IF(dati_pdc!D230=1,RIGHT(dati_pdc!A230,dati_pdc!E230),dati_pdc!A230),"")</f>
        <v>730125</v>
      </c>
      <c r="C234" s="109" t="str">
        <f>IF(dati_pdc!B230&lt;&gt;"",dati_pdc!B230,"")</f>
        <v>Contributi in conto esercizio</v>
      </c>
      <c r="D234" s="109">
        <f>IF(dati_pdc!C230&lt;&gt;"",dati_pdc!C230,"")</f>
        <v>3</v>
      </c>
      <c r="E234" s="109">
        <f>IF(dati_pdc!D230&lt;&gt;"",dati_pdc!D230,"")</f>
        <v>0</v>
      </c>
      <c r="F234" s="110">
        <f>IF(dati_pdc!$A230&lt;&gt;"",s_somma_pdc!B230,"")</f>
        <v>-4685</v>
      </c>
      <c r="G234" s="110">
        <f>IF(dati_pdc!$A230&lt;&gt;"",s_somma_pdc!C230,"")</f>
        <v>0</v>
      </c>
      <c r="H234" s="110">
        <f t="shared" si="24"/>
        <v>-4685</v>
      </c>
      <c r="I234" s="111" t="str">
        <f t="shared" si="25"/>
        <v/>
      </c>
      <c r="J234" s="111"/>
      <c r="K234" s="111"/>
      <c r="L234" s="110">
        <f>IF(dati_pdc!$A230&lt;&gt;"",s_somma_pdc!D230,"")</f>
        <v>0</v>
      </c>
      <c r="M234" s="110">
        <f t="shared" si="26"/>
        <v>-4685</v>
      </c>
      <c r="N234" s="111" t="str">
        <f t="shared" si="27"/>
        <v/>
      </c>
      <c r="O234" s="111"/>
      <c r="P234" s="111"/>
      <c r="Q234" s="110">
        <f>IF(dati_pdc!$A230&lt;&gt;"",s_somma_pdc!E230,"")</f>
        <v>0</v>
      </c>
      <c r="R234" s="110">
        <f t="shared" si="28"/>
        <v>-4685</v>
      </c>
      <c r="S234" s="111" t="str">
        <f t="shared" si="29"/>
        <v/>
      </c>
      <c r="T234" s="111"/>
      <c r="U234" s="111"/>
      <c r="V234" s="110">
        <f>IF(dati_pdc!$A230&lt;&gt;"",s_somma_pdc!F230,"")</f>
        <v>0</v>
      </c>
      <c r="W234" s="110">
        <f t="shared" si="30"/>
        <v>-4685</v>
      </c>
      <c r="X234" s="111" t="str">
        <f t="shared" si="31"/>
        <v/>
      </c>
      <c r="Y234" s="86"/>
      <c r="Z234" s="86"/>
    </row>
    <row r="235" spans="2:26" ht="15.75" customHeight="1">
      <c r="B235" s="109" t="str">
        <f>IF(dati_pdc!A231&lt;&gt;"",IF(dati_pdc!D231=1,RIGHT(dati_pdc!A231,dati_pdc!E231),dati_pdc!A231),"")</f>
        <v>730135</v>
      </c>
      <c r="C235" s="109" t="str">
        <f>IF(dati_pdc!B231&lt;&gt;"",dati_pdc!B231,"")</f>
        <v>Arrotondamenti attivi diversi</v>
      </c>
      <c r="D235" s="109">
        <f>IF(dati_pdc!C231&lt;&gt;"",dati_pdc!C231,"")</f>
        <v>3</v>
      </c>
      <c r="E235" s="109">
        <f>IF(dati_pdc!D231&lt;&gt;"",dati_pdc!D231,"")</f>
        <v>0</v>
      </c>
      <c r="F235" s="110">
        <f>IF(dati_pdc!$A231&lt;&gt;"",s_somma_pdc!B231,"")</f>
        <v>-8.3000000000000007</v>
      </c>
      <c r="G235" s="110">
        <f>IF(dati_pdc!$A231&lt;&gt;"",s_somma_pdc!C231,"")</f>
        <v>-2.82</v>
      </c>
      <c r="H235" s="110">
        <f t="shared" si="24"/>
        <v>-5.48</v>
      </c>
      <c r="I235" s="111">
        <f t="shared" si="25"/>
        <v>1.9432624113475181</v>
      </c>
      <c r="J235" s="111"/>
      <c r="K235" s="111"/>
      <c r="L235" s="110">
        <f>IF(dati_pdc!$A231&lt;&gt;"",s_somma_pdc!D231,"")</f>
        <v>0</v>
      </c>
      <c r="M235" s="110">
        <f t="shared" si="26"/>
        <v>-8.3000000000000007</v>
      </c>
      <c r="N235" s="111" t="str">
        <f t="shared" si="27"/>
        <v/>
      </c>
      <c r="O235" s="111"/>
      <c r="P235" s="111"/>
      <c r="Q235" s="110">
        <f>IF(dati_pdc!$A231&lt;&gt;"",s_somma_pdc!E231,"")</f>
        <v>0</v>
      </c>
      <c r="R235" s="110">
        <f t="shared" si="28"/>
        <v>-8.3000000000000007</v>
      </c>
      <c r="S235" s="111" t="str">
        <f t="shared" si="29"/>
        <v/>
      </c>
      <c r="T235" s="111"/>
      <c r="U235" s="111"/>
      <c r="V235" s="110">
        <f>IF(dati_pdc!$A231&lt;&gt;"",s_somma_pdc!F231,"")</f>
        <v>0</v>
      </c>
      <c r="W235" s="110">
        <f t="shared" si="30"/>
        <v>-8.3000000000000007</v>
      </c>
      <c r="X235" s="111" t="str">
        <f t="shared" si="31"/>
        <v/>
      </c>
      <c r="Y235" s="86"/>
      <c r="Z235" s="86"/>
    </row>
    <row r="236" spans="2:26" ht="15.75" customHeight="1">
      <c r="B236" s="109" t="str">
        <f>IF(dati_pdc!A232&lt;&gt;"",IF(dati_pdc!D232=1,RIGHT(dati_pdc!A232,dati_pdc!E232),dati_pdc!A232),"")</f>
        <v>730151</v>
      </c>
      <c r="C236" s="109" t="str">
        <f>IF(dati_pdc!B232&lt;&gt;"",dati_pdc!B232,"")</f>
        <v>Altri ricavi e proventi</v>
      </c>
      <c r="D236" s="109">
        <f>IF(dati_pdc!C232&lt;&gt;"",dati_pdc!C232,"")</f>
        <v>3</v>
      </c>
      <c r="E236" s="109">
        <f>IF(dati_pdc!D232&lt;&gt;"",dati_pdc!D232,"")</f>
        <v>0</v>
      </c>
      <c r="F236" s="110">
        <f>IF(dati_pdc!$A232&lt;&gt;"",s_somma_pdc!B232,"")</f>
        <v>0</v>
      </c>
      <c r="G236" s="110">
        <f>IF(dati_pdc!$A232&lt;&gt;"",s_somma_pdc!C232,"")</f>
        <v>-0.93</v>
      </c>
      <c r="H236" s="110">
        <f t="shared" si="24"/>
        <v>0.93</v>
      </c>
      <c r="I236" s="111">
        <f t="shared" si="25"/>
        <v>-1</v>
      </c>
      <c r="J236" s="111"/>
      <c r="K236" s="111"/>
      <c r="L236" s="110">
        <f>IF(dati_pdc!$A232&lt;&gt;"",s_somma_pdc!D232,"")</f>
        <v>0</v>
      </c>
      <c r="M236" s="110">
        <f t="shared" si="26"/>
        <v>0</v>
      </c>
      <c r="N236" s="111" t="str">
        <f t="shared" si="27"/>
        <v/>
      </c>
      <c r="O236" s="111"/>
      <c r="P236" s="111"/>
      <c r="Q236" s="110">
        <f>IF(dati_pdc!$A232&lt;&gt;"",s_somma_pdc!E232,"")</f>
        <v>0</v>
      </c>
      <c r="R236" s="110">
        <f t="shared" si="28"/>
        <v>0</v>
      </c>
      <c r="S236" s="111" t="str">
        <f t="shared" si="29"/>
        <v/>
      </c>
      <c r="T236" s="111"/>
      <c r="U236" s="111"/>
      <c r="V236" s="110">
        <f>IF(dati_pdc!$A232&lt;&gt;"",s_somma_pdc!F232,"")</f>
        <v>0</v>
      </c>
      <c r="W236" s="110">
        <f t="shared" si="30"/>
        <v>0</v>
      </c>
      <c r="X236" s="111" t="str">
        <f t="shared" si="31"/>
        <v/>
      </c>
      <c r="Y236" s="86"/>
      <c r="Z236" s="86"/>
    </row>
    <row r="237" spans="2:26" ht="15.75" customHeight="1">
      <c r="B237" s="109" t="str">
        <f>IF(dati_pdc!A233&lt;&gt;"",IF(dati_pdc!D233=1,RIGHT(dati_pdc!A233,dati_pdc!E233),dati_pdc!A233),"")</f>
        <v>73015101</v>
      </c>
      <c r="C237" s="109" t="str">
        <f>IF(dati_pdc!B233&lt;&gt;"",dati_pdc!B233,"")</f>
        <v>Altri ricavi e proventi imponibili</v>
      </c>
      <c r="D237" s="109">
        <f>IF(dati_pdc!C233&lt;&gt;"",dati_pdc!C233,"")</f>
        <v>4</v>
      </c>
      <c r="E237" s="109">
        <f>IF(dati_pdc!D233&lt;&gt;"",dati_pdc!D233,"")</f>
        <v>0</v>
      </c>
      <c r="F237" s="110">
        <f>IF(dati_pdc!$A233&lt;&gt;"",s_somma_pdc!B233,"")</f>
        <v>0</v>
      </c>
      <c r="G237" s="110">
        <f>IF(dati_pdc!$A233&lt;&gt;"",s_somma_pdc!C233,"")</f>
        <v>-0.93</v>
      </c>
      <c r="H237" s="110">
        <f t="shared" si="24"/>
        <v>0.93</v>
      </c>
      <c r="I237" s="111">
        <f t="shared" si="25"/>
        <v>-1</v>
      </c>
      <c r="J237" s="111"/>
      <c r="K237" s="111"/>
      <c r="L237" s="110">
        <f>IF(dati_pdc!$A233&lt;&gt;"",s_somma_pdc!D233,"")</f>
        <v>0</v>
      </c>
      <c r="M237" s="110">
        <f t="shared" si="26"/>
        <v>0</v>
      </c>
      <c r="N237" s="111" t="str">
        <f t="shared" si="27"/>
        <v/>
      </c>
      <c r="O237" s="111"/>
      <c r="P237" s="111"/>
      <c r="Q237" s="110">
        <f>IF(dati_pdc!$A233&lt;&gt;"",s_somma_pdc!E233,"")</f>
        <v>0</v>
      </c>
      <c r="R237" s="110">
        <f t="shared" si="28"/>
        <v>0</v>
      </c>
      <c r="S237" s="111" t="str">
        <f t="shared" si="29"/>
        <v/>
      </c>
      <c r="T237" s="111"/>
      <c r="U237" s="111"/>
      <c r="V237" s="110">
        <f>IF(dati_pdc!$A233&lt;&gt;"",s_somma_pdc!F233,"")</f>
        <v>0</v>
      </c>
      <c r="W237" s="110">
        <f t="shared" si="30"/>
        <v>0</v>
      </c>
      <c r="X237" s="111" t="str">
        <f t="shared" si="31"/>
        <v/>
      </c>
      <c r="Y237" s="86"/>
      <c r="Z237" s="86"/>
    </row>
    <row r="238" spans="2:26" ht="15.75" customHeight="1">
      <c r="B238" s="109" t="str">
        <f>IF(dati_pdc!A234&lt;&gt;"",IF(dati_pdc!D234=1,RIGHT(dati_pdc!A234,dati_pdc!E234),dati_pdc!A234),"")</f>
        <v>7303</v>
      </c>
      <c r="C238" s="109" t="str">
        <f>IF(dati_pdc!B234&lt;&gt;"",dati_pdc!B234,"")</f>
        <v>PLUSVAL.DA ALIENAZIONE CESPITI</v>
      </c>
      <c r="D238" s="109">
        <f>IF(dati_pdc!C234&lt;&gt;"",dati_pdc!C234,"")</f>
        <v>2</v>
      </c>
      <c r="E238" s="109">
        <f>IF(dati_pdc!D234&lt;&gt;"",dati_pdc!D234,"")</f>
        <v>0</v>
      </c>
      <c r="F238" s="110">
        <f>IF(dati_pdc!$A234&lt;&gt;"",s_somma_pdc!B234,"")</f>
        <v>-398.46</v>
      </c>
      <c r="G238" s="110">
        <f>IF(dati_pdc!$A234&lt;&gt;"",s_somma_pdc!C234,"")</f>
        <v>-502.62</v>
      </c>
      <c r="H238" s="110">
        <f t="shared" si="24"/>
        <v>104.16000000000003</v>
      </c>
      <c r="I238" s="111">
        <f t="shared" si="25"/>
        <v>-0.20723409335084164</v>
      </c>
      <c r="J238" s="111"/>
      <c r="K238" s="111"/>
      <c r="L238" s="110">
        <f>IF(dati_pdc!$A234&lt;&gt;"",s_somma_pdc!D234,"")</f>
        <v>0</v>
      </c>
      <c r="M238" s="110">
        <f t="shared" si="26"/>
        <v>-398.46</v>
      </c>
      <c r="N238" s="111" t="str">
        <f t="shared" si="27"/>
        <v/>
      </c>
      <c r="O238" s="111"/>
      <c r="P238" s="111"/>
      <c r="Q238" s="110">
        <f>IF(dati_pdc!$A234&lt;&gt;"",s_somma_pdc!E234,"")</f>
        <v>0</v>
      </c>
      <c r="R238" s="110">
        <f t="shared" si="28"/>
        <v>-398.46</v>
      </c>
      <c r="S238" s="111" t="str">
        <f t="shared" si="29"/>
        <v/>
      </c>
      <c r="T238" s="111"/>
      <c r="U238" s="111"/>
      <c r="V238" s="110">
        <f>IF(dati_pdc!$A234&lt;&gt;"",s_somma_pdc!F234,"")</f>
        <v>0</v>
      </c>
      <c r="W238" s="110">
        <f t="shared" si="30"/>
        <v>-398.46</v>
      </c>
      <c r="X238" s="111" t="str">
        <f t="shared" si="31"/>
        <v/>
      </c>
      <c r="Y238" s="86"/>
      <c r="Z238" s="86"/>
    </row>
    <row r="239" spans="2:26" ht="15.75" customHeight="1">
      <c r="B239" s="109" t="str">
        <f>IF(dati_pdc!A235&lt;&gt;"",IF(dati_pdc!D235=1,RIGHT(dati_pdc!A235,dati_pdc!E235),dati_pdc!A235),"")</f>
        <v>730301</v>
      </c>
      <c r="C239" s="109" t="str">
        <f>IF(dati_pdc!B235&lt;&gt;"",dati_pdc!B235,"")</f>
        <v>Plusvalenze da alienazione cespiti</v>
      </c>
      <c r="D239" s="109">
        <f>IF(dati_pdc!C235&lt;&gt;"",dati_pdc!C235,"")</f>
        <v>3</v>
      </c>
      <c r="E239" s="109">
        <f>IF(dati_pdc!D235&lt;&gt;"",dati_pdc!D235,"")</f>
        <v>0</v>
      </c>
      <c r="F239" s="110">
        <f>IF(dati_pdc!$A235&lt;&gt;"",s_somma_pdc!B235,"")</f>
        <v>-398.46</v>
      </c>
      <c r="G239" s="110">
        <f>IF(dati_pdc!$A235&lt;&gt;"",s_somma_pdc!C235,"")</f>
        <v>-502.62</v>
      </c>
      <c r="H239" s="110">
        <f t="shared" si="24"/>
        <v>104.16000000000003</v>
      </c>
      <c r="I239" s="111">
        <f t="shared" si="25"/>
        <v>-0.20723409335084164</v>
      </c>
      <c r="J239" s="111"/>
      <c r="K239" s="111"/>
      <c r="L239" s="110">
        <f>IF(dati_pdc!$A235&lt;&gt;"",s_somma_pdc!D235,"")</f>
        <v>0</v>
      </c>
      <c r="M239" s="110">
        <f t="shared" si="26"/>
        <v>-398.46</v>
      </c>
      <c r="N239" s="111" t="str">
        <f t="shared" si="27"/>
        <v/>
      </c>
      <c r="O239" s="111"/>
      <c r="P239" s="111"/>
      <c r="Q239" s="110">
        <f>IF(dati_pdc!$A235&lt;&gt;"",s_somma_pdc!E235,"")</f>
        <v>0</v>
      </c>
      <c r="R239" s="110">
        <f t="shared" si="28"/>
        <v>-398.46</v>
      </c>
      <c r="S239" s="111" t="str">
        <f t="shared" si="29"/>
        <v/>
      </c>
      <c r="T239" s="111"/>
      <c r="U239" s="111"/>
      <c r="V239" s="110">
        <f>IF(dati_pdc!$A235&lt;&gt;"",s_somma_pdc!F235,"")</f>
        <v>0</v>
      </c>
      <c r="W239" s="110">
        <f t="shared" si="30"/>
        <v>-398.46</v>
      </c>
      <c r="X239" s="111" t="str">
        <f t="shared" si="31"/>
        <v/>
      </c>
      <c r="Y239" s="86"/>
      <c r="Z239" s="86"/>
    </row>
    <row r="240" spans="2:26" ht="15.75" customHeight="1">
      <c r="B240" s="109" t="str">
        <f>IF(dati_pdc!A236&lt;&gt;"",IF(dati_pdc!D236=1,RIGHT(dati_pdc!A236,dati_pdc!E236),dati_pdc!A236),"")</f>
        <v>730311</v>
      </c>
      <c r="C240" s="109" t="str">
        <f>IF(dati_pdc!B236&lt;&gt;"",dati_pdc!B236,"")</f>
        <v>Ricavi per cessione cespiti ammortizzati</v>
      </c>
      <c r="D240" s="109">
        <f>IF(dati_pdc!C236&lt;&gt;"",dati_pdc!C236,"")</f>
        <v>3</v>
      </c>
      <c r="E240" s="109">
        <f>IF(dati_pdc!D236&lt;&gt;"",dati_pdc!D236,"")</f>
        <v>0</v>
      </c>
      <c r="F240" s="110">
        <f>IF(dati_pdc!$A236&lt;&gt;"",s_somma_pdc!B236,"")</f>
        <v>0</v>
      </c>
      <c r="G240" s="110">
        <f>IF(dati_pdc!$A236&lt;&gt;"",s_somma_pdc!C236,"")</f>
        <v>0</v>
      </c>
      <c r="H240" s="110">
        <f t="shared" si="24"/>
        <v>0</v>
      </c>
      <c r="I240" s="111" t="str">
        <f t="shared" si="25"/>
        <v/>
      </c>
      <c r="J240" s="111"/>
      <c r="K240" s="111"/>
      <c r="L240" s="110">
        <f>IF(dati_pdc!$A236&lt;&gt;"",s_somma_pdc!D236,"")</f>
        <v>0</v>
      </c>
      <c r="M240" s="110">
        <f t="shared" si="26"/>
        <v>0</v>
      </c>
      <c r="N240" s="111" t="str">
        <f t="shared" si="27"/>
        <v/>
      </c>
      <c r="O240" s="111"/>
      <c r="P240" s="111"/>
      <c r="Q240" s="110">
        <f>IF(dati_pdc!$A236&lt;&gt;"",s_somma_pdc!E236,"")</f>
        <v>0</v>
      </c>
      <c r="R240" s="110">
        <f t="shared" si="28"/>
        <v>0</v>
      </c>
      <c r="S240" s="111" t="str">
        <f t="shared" si="29"/>
        <v/>
      </c>
      <c r="T240" s="111"/>
      <c r="U240" s="111"/>
      <c r="V240" s="110">
        <f>IF(dati_pdc!$A236&lt;&gt;"",s_somma_pdc!F236,"")</f>
        <v>0</v>
      </c>
      <c r="W240" s="110">
        <f t="shared" si="30"/>
        <v>0</v>
      </c>
      <c r="X240" s="111" t="str">
        <f t="shared" si="31"/>
        <v/>
      </c>
      <c r="Y240" s="86"/>
      <c r="Z240" s="86"/>
    </row>
    <row r="241" spans="2:26" ht="15.75" customHeight="1">
      <c r="B241" s="109" t="str">
        <f>IF(dati_pdc!A237&lt;&gt;"",IF(dati_pdc!D237=1,RIGHT(dati_pdc!A237,dati_pdc!E237),dati_pdc!A237),"")</f>
        <v>7305</v>
      </c>
      <c r="C241" s="109" t="str">
        <f>IF(dati_pdc!B237&lt;&gt;"",dati_pdc!B237,"")</f>
        <v>ALTRI COMPONENTI POSITIVI</v>
      </c>
      <c r="D241" s="109">
        <f>IF(dati_pdc!C237&lt;&gt;"",dati_pdc!C237,"")</f>
        <v>2</v>
      </c>
      <c r="E241" s="109">
        <f>IF(dati_pdc!D237&lt;&gt;"",dati_pdc!D237,"")</f>
        <v>0</v>
      </c>
      <c r="F241" s="110">
        <f>IF(dati_pdc!$A237&lt;&gt;"",s_somma_pdc!B237,"")</f>
        <v>0</v>
      </c>
      <c r="G241" s="110">
        <f>IF(dati_pdc!$A237&lt;&gt;"",s_somma_pdc!C237,"")</f>
        <v>0</v>
      </c>
      <c r="H241" s="110">
        <f t="shared" si="24"/>
        <v>0</v>
      </c>
      <c r="I241" s="111" t="str">
        <f t="shared" si="25"/>
        <v/>
      </c>
      <c r="J241" s="111"/>
      <c r="K241" s="111"/>
      <c r="L241" s="110">
        <f>IF(dati_pdc!$A237&lt;&gt;"",s_somma_pdc!D237,"")</f>
        <v>0</v>
      </c>
      <c r="M241" s="110">
        <f t="shared" si="26"/>
        <v>0</v>
      </c>
      <c r="N241" s="111" t="str">
        <f t="shared" si="27"/>
        <v/>
      </c>
      <c r="O241" s="111"/>
      <c r="P241" s="111"/>
      <c r="Q241" s="110">
        <f>IF(dati_pdc!$A237&lt;&gt;"",s_somma_pdc!E237,"")</f>
        <v>0</v>
      </c>
      <c r="R241" s="110">
        <f t="shared" si="28"/>
        <v>0</v>
      </c>
      <c r="S241" s="111" t="str">
        <f t="shared" si="29"/>
        <v/>
      </c>
      <c r="T241" s="111"/>
      <c r="U241" s="111"/>
      <c r="V241" s="110">
        <f>IF(dati_pdc!$A237&lt;&gt;"",s_somma_pdc!F237,"")</f>
        <v>0</v>
      </c>
      <c r="W241" s="110">
        <f t="shared" si="30"/>
        <v>0</v>
      </c>
      <c r="X241" s="111" t="str">
        <f t="shared" si="31"/>
        <v/>
      </c>
      <c r="Y241" s="86"/>
      <c r="Z241" s="86"/>
    </row>
    <row r="242" spans="2:26" ht="15.75" customHeight="1">
      <c r="B242" s="109" t="str">
        <f>IF(dati_pdc!A238&lt;&gt;"",IF(dati_pdc!D238=1,RIGHT(dati_pdc!A238,dati_pdc!E238),dati_pdc!A238),"")</f>
        <v>730502</v>
      </c>
      <c r="C242" s="109" t="str">
        <f>IF(dati_pdc!B238&lt;&gt;"",dati_pdc!B238,"")</f>
        <v>Ricavi per cessioni in omaggio</v>
      </c>
      <c r="D242" s="109">
        <f>IF(dati_pdc!C238&lt;&gt;"",dati_pdc!C238,"")</f>
        <v>3</v>
      </c>
      <c r="E242" s="109">
        <f>IF(dati_pdc!D238&lt;&gt;"",dati_pdc!D238,"")</f>
        <v>0</v>
      </c>
      <c r="F242" s="110">
        <f>IF(dati_pdc!$A238&lt;&gt;"",s_somma_pdc!B238,"")</f>
        <v>0</v>
      </c>
      <c r="G242" s="110">
        <f>IF(dati_pdc!$A238&lt;&gt;"",s_somma_pdc!C238,"")</f>
        <v>0</v>
      </c>
      <c r="H242" s="110">
        <f t="shared" si="24"/>
        <v>0</v>
      </c>
      <c r="I242" s="111" t="str">
        <f t="shared" si="25"/>
        <v/>
      </c>
      <c r="J242" s="111"/>
      <c r="K242" s="111"/>
      <c r="L242" s="110">
        <f>IF(dati_pdc!$A238&lt;&gt;"",s_somma_pdc!D238,"")</f>
        <v>0</v>
      </c>
      <c r="M242" s="110">
        <f t="shared" si="26"/>
        <v>0</v>
      </c>
      <c r="N242" s="111" t="str">
        <f t="shared" si="27"/>
        <v/>
      </c>
      <c r="O242" s="111"/>
      <c r="P242" s="111"/>
      <c r="Q242" s="110">
        <f>IF(dati_pdc!$A238&lt;&gt;"",s_somma_pdc!E238,"")</f>
        <v>0</v>
      </c>
      <c r="R242" s="110">
        <f t="shared" si="28"/>
        <v>0</v>
      </c>
      <c r="S242" s="111" t="str">
        <f t="shared" si="29"/>
        <v/>
      </c>
      <c r="T242" s="111"/>
      <c r="U242" s="111"/>
      <c r="V242" s="110">
        <f>IF(dati_pdc!$A238&lt;&gt;"",s_somma_pdc!F238,"")</f>
        <v>0</v>
      </c>
      <c r="W242" s="110">
        <f t="shared" si="30"/>
        <v>0</v>
      </c>
      <c r="X242" s="111" t="str">
        <f t="shared" si="31"/>
        <v/>
      </c>
      <c r="Y242" s="86"/>
      <c r="Z242" s="86"/>
    </row>
    <row r="243" spans="2:26" ht="15.75" customHeight="1">
      <c r="B243" s="109" t="str">
        <f>IF(dati_pdc!A239&lt;&gt;"",IF(dati_pdc!D239=1,RIGHT(dati_pdc!A239,dati_pdc!E239),dati_pdc!A239),"")</f>
        <v>75</v>
      </c>
      <c r="C243" s="109" t="str">
        <f>IF(dati_pdc!B239&lt;&gt;"",dati_pdc!B239,"")</f>
        <v>ACQUISTI DI BENI</v>
      </c>
      <c r="D243" s="109">
        <f>IF(dati_pdc!C239&lt;&gt;"",dati_pdc!C239,"")</f>
        <v>1</v>
      </c>
      <c r="E243" s="109">
        <f>IF(dati_pdc!D239&lt;&gt;"",dati_pdc!D239,"")</f>
        <v>0</v>
      </c>
      <c r="F243" s="110">
        <f>IF(dati_pdc!$A239&lt;&gt;"",s_somma_pdc!B239,"")</f>
        <v>156535.06000000003</v>
      </c>
      <c r="G243" s="110">
        <f>IF(dati_pdc!$A239&lt;&gt;"",s_somma_pdc!C239,"")</f>
        <v>295764.92999999993</v>
      </c>
      <c r="H243" s="110">
        <f t="shared" si="24"/>
        <v>-139229.86999999991</v>
      </c>
      <c r="I243" s="111">
        <f t="shared" si="25"/>
        <v>-0.47074502714030342</v>
      </c>
      <c r="J243" s="111"/>
      <c r="K243" s="111"/>
      <c r="L243" s="110">
        <f>IF(dati_pdc!$A239&lt;&gt;"",s_somma_pdc!D239,"")</f>
        <v>0</v>
      </c>
      <c r="M243" s="110">
        <f t="shared" si="26"/>
        <v>156535.06000000003</v>
      </c>
      <c r="N243" s="111" t="str">
        <f t="shared" si="27"/>
        <v/>
      </c>
      <c r="O243" s="111"/>
      <c r="P243" s="111"/>
      <c r="Q243" s="110">
        <f>IF(dati_pdc!$A239&lt;&gt;"",s_somma_pdc!E239,"")</f>
        <v>0</v>
      </c>
      <c r="R243" s="110">
        <f t="shared" si="28"/>
        <v>156535.06000000003</v>
      </c>
      <c r="S243" s="111" t="str">
        <f t="shared" si="29"/>
        <v/>
      </c>
      <c r="T243" s="111"/>
      <c r="U243" s="111"/>
      <c r="V243" s="110">
        <f>IF(dati_pdc!$A239&lt;&gt;"",s_somma_pdc!F239,"")</f>
        <v>0</v>
      </c>
      <c r="W243" s="110">
        <f t="shared" si="30"/>
        <v>156535.06000000003</v>
      </c>
      <c r="X243" s="111" t="str">
        <f t="shared" si="31"/>
        <v/>
      </c>
      <c r="Y243" s="86"/>
      <c r="Z243" s="86"/>
    </row>
    <row r="244" spans="2:26" ht="15.75" customHeight="1">
      <c r="B244" s="109" t="str">
        <f>IF(dati_pdc!A240&lt;&gt;"",IF(dati_pdc!D240=1,RIGHT(dati_pdc!A240,dati_pdc!E240),dati_pdc!A240),"")</f>
        <v>7502</v>
      </c>
      <c r="C244" s="109" t="str">
        <f>IF(dati_pdc!B240&lt;&gt;"",dati_pdc!B240,"")</f>
        <v>ACQUISTI BENI DESTINATI ALLA VENDITA</v>
      </c>
      <c r="D244" s="109">
        <f>IF(dati_pdc!C240&lt;&gt;"",dati_pdc!C240,"")</f>
        <v>2</v>
      </c>
      <c r="E244" s="109">
        <f>IF(dati_pdc!D240&lt;&gt;"",dati_pdc!D240,"")</f>
        <v>0</v>
      </c>
      <c r="F244" s="110">
        <f>IF(dati_pdc!$A240&lt;&gt;"",s_somma_pdc!B240,"")</f>
        <v>151203.67000000001</v>
      </c>
      <c r="G244" s="110">
        <f>IF(dati_pdc!$A240&lt;&gt;"",s_somma_pdc!C240,"")</f>
        <v>289710.83999999997</v>
      </c>
      <c r="H244" s="110">
        <f t="shared" si="24"/>
        <v>-138507.16999999995</v>
      </c>
      <c r="I244" s="111">
        <f t="shared" si="25"/>
        <v>-0.4780876338627853</v>
      </c>
      <c r="J244" s="111"/>
      <c r="K244" s="111"/>
      <c r="L244" s="110">
        <f>IF(dati_pdc!$A240&lt;&gt;"",s_somma_pdc!D240,"")</f>
        <v>0</v>
      </c>
      <c r="M244" s="110">
        <f t="shared" si="26"/>
        <v>151203.67000000001</v>
      </c>
      <c r="N244" s="111" t="str">
        <f t="shared" si="27"/>
        <v/>
      </c>
      <c r="O244" s="111"/>
      <c r="P244" s="111"/>
      <c r="Q244" s="110">
        <f>IF(dati_pdc!$A240&lt;&gt;"",s_somma_pdc!E240,"")</f>
        <v>0</v>
      </c>
      <c r="R244" s="110">
        <f t="shared" si="28"/>
        <v>151203.67000000001</v>
      </c>
      <c r="S244" s="111" t="str">
        <f t="shared" si="29"/>
        <v/>
      </c>
      <c r="T244" s="111"/>
      <c r="U244" s="111"/>
      <c r="V244" s="110">
        <f>IF(dati_pdc!$A240&lt;&gt;"",s_somma_pdc!F240,"")</f>
        <v>0</v>
      </c>
      <c r="W244" s="110">
        <f t="shared" si="30"/>
        <v>151203.67000000001</v>
      </c>
      <c r="X244" s="111" t="str">
        <f t="shared" si="31"/>
        <v/>
      </c>
      <c r="Y244" s="86"/>
      <c r="Z244" s="86"/>
    </row>
    <row r="245" spans="2:26" ht="15.75" customHeight="1">
      <c r="B245" s="109" t="str">
        <f>IF(dati_pdc!A241&lt;&gt;"",IF(dati_pdc!D241=1,RIGHT(dati_pdc!A241,dati_pdc!E241),dati_pdc!A241),"")</f>
        <v>750202</v>
      </c>
      <c r="C245" s="109" t="str">
        <f>IF(dati_pdc!B241&lt;&gt;"",dati_pdc!B241,"")</f>
        <v>Acquisto SOFTWARE</v>
      </c>
      <c r="D245" s="109">
        <f>IF(dati_pdc!C241&lt;&gt;"",dati_pdc!C241,"")</f>
        <v>3</v>
      </c>
      <c r="E245" s="109">
        <f>IF(dati_pdc!D241&lt;&gt;"",dati_pdc!D241,"")</f>
        <v>0</v>
      </c>
      <c r="F245" s="110">
        <f>IF(dati_pdc!$A241&lt;&gt;"",s_somma_pdc!B241,"")</f>
        <v>7506.92</v>
      </c>
      <c r="G245" s="110">
        <f>IF(dati_pdc!$A241&lt;&gt;"",s_somma_pdc!C241,"")</f>
        <v>32224.41</v>
      </c>
      <c r="H245" s="110">
        <f t="shared" si="24"/>
        <v>-24717.489999999998</v>
      </c>
      <c r="I245" s="111">
        <f t="shared" si="25"/>
        <v>-0.76704243770483305</v>
      </c>
      <c r="J245" s="111"/>
      <c r="K245" s="111"/>
      <c r="L245" s="110">
        <f>IF(dati_pdc!$A241&lt;&gt;"",s_somma_pdc!D241,"")</f>
        <v>0</v>
      </c>
      <c r="M245" s="110">
        <f t="shared" si="26"/>
        <v>7506.92</v>
      </c>
      <c r="N245" s="111" t="str">
        <f t="shared" si="27"/>
        <v/>
      </c>
      <c r="O245" s="111"/>
      <c r="P245" s="111"/>
      <c r="Q245" s="110">
        <f>IF(dati_pdc!$A241&lt;&gt;"",s_somma_pdc!E241,"")</f>
        <v>0</v>
      </c>
      <c r="R245" s="110">
        <f t="shared" si="28"/>
        <v>7506.92</v>
      </c>
      <c r="S245" s="111" t="str">
        <f t="shared" si="29"/>
        <v/>
      </c>
      <c r="T245" s="111"/>
      <c r="U245" s="111"/>
      <c r="V245" s="110">
        <f>IF(dati_pdc!$A241&lt;&gt;"",s_somma_pdc!F241,"")</f>
        <v>0</v>
      </c>
      <c r="W245" s="110">
        <f t="shared" si="30"/>
        <v>7506.92</v>
      </c>
      <c r="X245" s="111" t="str">
        <f t="shared" si="31"/>
        <v/>
      </c>
      <c r="Y245" s="86"/>
      <c r="Z245" s="86"/>
    </row>
    <row r="246" spans="2:26" ht="15.75" customHeight="1">
      <c r="B246" s="109" t="str">
        <f>IF(dati_pdc!A242&lt;&gt;"",IF(dati_pdc!D242=1,RIGHT(dati_pdc!A242,dati_pdc!E242),dati_pdc!A242),"")</f>
        <v>750203</v>
      </c>
      <c r="C246" s="109" t="str">
        <f>IF(dati_pdc!B242&lt;&gt;"",dati_pdc!B242,"")</f>
        <v>Acquisto HARDWARE</v>
      </c>
      <c r="D246" s="109">
        <f>IF(dati_pdc!C242&lt;&gt;"",dati_pdc!C242,"")</f>
        <v>3</v>
      </c>
      <c r="E246" s="109">
        <f>IF(dati_pdc!D242&lt;&gt;"",dati_pdc!D242,"")</f>
        <v>0</v>
      </c>
      <c r="F246" s="110">
        <f>IF(dati_pdc!$A242&lt;&gt;"",s_somma_pdc!B242,"")</f>
        <v>46477.48</v>
      </c>
      <c r="G246" s="110">
        <f>IF(dati_pdc!$A242&lt;&gt;"",s_somma_pdc!C242,"")</f>
        <v>105905.08</v>
      </c>
      <c r="H246" s="110">
        <f t="shared" si="24"/>
        <v>-59427.6</v>
      </c>
      <c r="I246" s="111">
        <f t="shared" si="25"/>
        <v>-0.56114022103566696</v>
      </c>
      <c r="J246" s="111"/>
      <c r="K246" s="111"/>
      <c r="L246" s="110">
        <f>IF(dati_pdc!$A242&lt;&gt;"",s_somma_pdc!D242,"")</f>
        <v>0</v>
      </c>
      <c r="M246" s="110">
        <f t="shared" si="26"/>
        <v>46477.48</v>
      </c>
      <c r="N246" s="111" t="str">
        <f t="shared" si="27"/>
        <v/>
      </c>
      <c r="O246" s="111"/>
      <c r="P246" s="111"/>
      <c r="Q246" s="110">
        <f>IF(dati_pdc!$A242&lt;&gt;"",s_somma_pdc!E242,"")</f>
        <v>0</v>
      </c>
      <c r="R246" s="110">
        <f t="shared" si="28"/>
        <v>46477.48</v>
      </c>
      <c r="S246" s="111" t="str">
        <f t="shared" si="29"/>
        <v/>
      </c>
      <c r="T246" s="111"/>
      <c r="U246" s="111"/>
      <c r="V246" s="110">
        <f>IF(dati_pdc!$A242&lt;&gt;"",s_somma_pdc!F242,"")</f>
        <v>0</v>
      </c>
      <c r="W246" s="110">
        <f t="shared" si="30"/>
        <v>46477.48</v>
      </c>
      <c r="X246" s="111" t="str">
        <f t="shared" si="31"/>
        <v/>
      </c>
      <c r="Y246" s="86"/>
      <c r="Z246" s="86"/>
    </row>
    <row r="247" spans="2:26" ht="15.75" customHeight="1">
      <c r="B247" s="109" t="str">
        <f>IF(dati_pdc!A243&lt;&gt;"",IF(dati_pdc!D243=1,RIGHT(dati_pdc!A243,dati_pdc!E243),dati_pdc!A243),"")</f>
        <v>750204</v>
      </c>
      <c r="C247" s="109" t="str">
        <f>IF(dati_pdc!B243&lt;&gt;"",dati_pdc!B243,"")</f>
        <v>Acquisto ACCESSORI</v>
      </c>
      <c r="D247" s="109">
        <f>IF(dati_pdc!C243&lt;&gt;"",dati_pdc!C243,"")</f>
        <v>3</v>
      </c>
      <c r="E247" s="109">
        <f>IF(dati_pdc!D243&lt;&gt;"",dati_pdc!D243,"")</f>
        <v>0</v>
      </c>
      <c r="F247" s="110">
        <f>IF(dati_pdc!$A243&lt;&gt;"",s_somma_pdc!B243,"")</f>
        <v>233.13</v>
      </c>
      <c r="G247" s="110">
        <f>IF(dati_pdc!$A243&lt;&gt;"",s_somma_pdc!C243,"")</f>
        <v>90</v>
      </c>
      <c r="H247" s="110">
        <f t="shared" si="24"/>
        <v>143.13</v>
      </c>
      <c r="I247" s="111">
        <f t="shared" si="25"/>
        <v>1.5903333333333334</v>
      </c>
      <c r="J247" s="111"/>
      <c r="K247" s="111"/>
      <c r="L247" s="110">
        <f>IF(dati_pdc!$A243&lt;&gt;"",s_somma_pdc!D243,"")</f>
        <v>0</v>
      </c>
      <c r="M247" s="110">
        <f t="shared" si="26"/>
        <v>233.13</v>
      </c>
      <c r="N247" s="111" t="str">
        <f t="shared" si="27"/>
        <v/>
      </c>
      <c r="O247" s="111"/>
      <c r="P247" s="111"/>
      <c r="Q247" s="110">
        <f>IF(dati_pdc!$A243&lt;&gt;"",s_somma_pdc!E243,"")</f>
        <v>0</v>
      </c>
      <c r="R247" s="110">
        <f t="shared" si="28"/>
        <v>233.13</v>
      </c>
      <c r="S247" s="111" t="str">
        <f t="shared" si="29"/>
        <v/>
      </c>
      <c r="T247" s="111"/>
      <c r="U247" s="111"/>
      <c r="V247" s="110">
        <f>IF(dati_pdc!$A243&lt;&gt;"",s_somma_pdc!F243,"")</f>
        <v>0</v>
      </c>
      <c r="W247" s="110">
        <f t="shared" si="30"/>
        <v>233.13</v>
      </c>
      <c r="X247" s="111" t="str">
        <f t="shared" si="31"/>
        <v/>
      </c>
      <c r="Y247" s="86"/>
      <c r="Z247" s="86"/>
    </row>
    <row r="248" spans="2:26" ht="15.75" customHeight="1">
      <c r="B248" s="109" t="str">
        <f>IF(dati_pdc!A244&lt;&gt;"",IF(dati_pdc!D244=1,RIGHT(dati_pdc!A244,dati_pdc!E244),dati_pdc!A244),"")</f>
        <v>750205</v>
      </c>
      <c r="C248" s="109" t="str">
        <f>IF(dati_pdc!B244&lt;&gt;"",dati_pdc!B244,"")</f>
        <v>Acquisto Supporto Assistenza</v>
      </c>
      <c r="D248" s="109">
        <f>IF(dati_pdc!C244&lt;&gt;"",dati_pdc!C244,"")</f>
        <v>3</v>
      </c>
      <c r="E248" s="109">
        <f>IF(dati_pdc!D244&lt;&gt;"",dati_pdc!D244,"")</f>
        <v>0</v>
      </c>
      <c r="F248" s="110">
        <f>IF(dati_pdc!$A244&lt;&gt;"",s_somma_pdc!B244,"")</f>
        <v>16487.78</v>
      </c>
      <c r="G248" s="110">
        <f>IF(dati_pdc!$A244&lt;&gt;"",s_somma_pdc!C244,"")</f>
        <v>27202.18</v>
      </c>
      <c r="H248" s="110">
        <f t="shared" si="24"/>
        <v>-10714.400000000001</v>
      </c>
      <c r="I248" s="111">
        <f t="shared" si="25"/>
        <v>-0.39388019636661481</v>
      </c>
      <c r="J248" s="111"/>
      <c r="K248" s="111"/>
      <c r="L248" s="110">
        <f>IF(dati_pdc!$A244&lt;&gt;"",s_somma_pdc!D244,"")</f>
        <v>0</v>
      </c>
      <c r="M248" s="110">
        <f t="shared" si="26"/>
        <v>16487.78</v>
      </c>
      <c r="N248" s="111" t="str">
        <f t="shared" si="27"/>
        <v/>
      </c>
      <c r="O248" s="111"/>
      <c r="P248" s="111"/>
      <c r="Q248" s="110">
        <f>IF(dati_pdc!$A244&lt;&gt;"",s_somma_pdc!E244,"")</f>
        <v>0</v>
      </c>
      <c r="R248" s="110">
        <f t="shared" si="28"/>
        <v>16487.78</v>
      </c>
      <c r="S248" s="111" t="str">
        <f t="shared" si="29"/>
        <v/>
      </c>
      <c r="T248" s="111"/>
      <c r="U248" s="111"/>
      <c r="V248" s="110">
        <f>IF(dati_pdc!$A244&lt;&gt;"",s_somma_pdc!F244,"")</f>
        <v>0</v>
      </c>
      <c r="W248" s="110">
        <f t="shared" si="30"/>
        <v>16487.78</v>
      </c>
      <c r="X248" s="111" t="str">
        <f t="shared" si="31"/>
        <v/>
      </c>
      <c r="Y248" s="86"/>
      <c r="Z248" s="86"/>
    </row>
    <row r="249" spans="2:26" ht="15.75" customHeight="1">
      <c r="B249" s="109" t="str">
        <f>IF(dati_pdc!A245&lt;&gt;"",IF(dati_pdc!D245=1,RIGHT(dati_pdc!A245,dati_pdc!E245),dati_pdc!A245),"")</f>
        <v>750206</v>
      </c>
      <c r="C249" s="109" t="str">
        <f>IF(dati_pdc!B245&lt;&gt;"",dati_pdc!B245,"")</f>
        <v>Acquisto Materiale di Consumo</v>
      </c>
      <c r="D249" s="109">
        <f>IF(dati_pdc!C245&lt;&gt;"",dati_pdc!C245,"")</f>
        <v>3</v>
      </c>
      <c r="E249" s="109">
        <f>IF(dati_pdc!D245&lt;&gt;"",dati_pdc!D245,"")</f>
        <v>0</v>
      </c>
      <c r="F249" s="110">
        <f>IF(dati_pdc!$A245&lt;&gt;"",s_somma_pdc!B245,"")</f>
        <v>65.27</v>
      </c>
      <c r="G249" s="110">
        <f>IF(dati_pdc!$A245&lt;&gt;"",s_somma_pdc!C245,"")</f>
        <v>1152.51</v>
      </c>
      <c r="H249" s="110">
        <f t="shared" si="24"/>
        <v>-1087.24</v>
      </c>
      <c r="I249" s="111">
        <f t="shared" si="25"/>
        <v>-0.94336708575196748</v>
      </c>
      <c r="J249" s="111"/>
      <c r="K249" s="111"/>
      <c r="L249" s="110">
        <f>IF(dati_pdc!$A245&lt;&gt;"",s_somma_pdc!D245,"")</f>
        <v>0</v>
      </c>
      <c r="M249" s="110">
        <f t="shared" si="26"/>
        <v>65.27</v>
      </c>
      <c r="N249" s="111" t="str">
        <f t="shared" si="27"/>
        <v/>
      </c>
      <c r="O249" s="111"/>
      <c r="P249" s="111"/>
      <c r="Q249" s="110">
        <f>IF(dati_pdc!$A245&lt;&gt;"",s_somma_pdc!E245,"")</f>
        <v>0</v>
      </c>
      <c r="R249" s="110">
        <f t="shared" si="28"/>
        <v>65.27</v>
      </c>
      <c r="S249" s="111" t="str">
        <f t="shared" si="29"/>
        <v/>
      </c>
      <c r="T249" s="111"/>
      <c r="U249" s="111"/>
      <c r="V249" s="110">
        <f>IF(dati_pdc!$A245&lt;&gt;"",s_somma_pdc!F245,"")</f>
        <v>0</v>
      </c>
      <c r="W249" s="110">
        <f t="shared" si="30"/>
        <v>65.27</v>
      </c>
      <c r="X249" s="111" t="str">
        <f t="shared" si="31"/>
        <v/>
      </c>
      <c r="Y249" s="86"/>
      <c r="Z249" s="86"/>
    </row>
    <row r="250" spans="2:26" ht="15.75" customHeight="1">
      <c r="B250" s="109" t="str">
        <f>IF(dati_pdc!A246&lt;&gt;"",IF(dati_pdc!D246=1,RIGHT(dati_pdc!A246,dati_pdc!E246),dati_pdc!A246),"")</f>
        <v>750208</v>
      </c>
      <c r="C250" s="109" t="str">
        <f>IF(dati_pdc!B246&lt;&gt;"",dati_pdc!B246,"")</f>
        <v>Canoni e Servizi Internet</v>
      </c>
      <c r="D250" s="109">
        <f>IF(dati_pdc!C246&lt;&gt;"",dati_pdc!C246,"")</f>
        <v>3</v>
      </c>
      <c r="E250" s="109">
        <f>IF(dati_pdc!D246&lt;&gt;"",dati_pdc!D246,"")</f>
        <v>0</v>
      </c>
      <c r="F250" s="110">
        <f>IF(dati_pdc!$A246&lt;&gt;"",s_somma_pdc!B246,"")</f>
        <v>4452.2299999999996</v>
      </c>
      <c r="G250" s="110">
        <f>IF(dati_pdc!$A246&lt;&gt;"",s_somma_pdc!C246,"")</f>
        <v>3789.07</v>
      </c>
      <c r="H250" s="110">
        <f t="shared" si="24"/>
        <v>663.1599999999994</v>
      </c>
      <c r="I250" s="111">
        <f t="shared" si="25"/>
        <v>0.17501919996199578</v>
      </c>
      <c r="J250" s="111"/>
      <c r="K250" s="111"/>
      <c r="L250" s="110">
        <f>IF(dati_pdc!$A246&lt;&gt;"",s_somma_pdc!D246,"")</f>
        <v>0</v>
      </c>
      <c r="M250" s="110">
        <f t="shared" si="26"/>
        <v>4452.2299999999996</v>
      </c>
      <c r="N250" s="111" t="str">
        <f t="shared" si="27"/>
        <v/>
      </c>
      <c r="O250" s="111"/>
      <c r="P250" s="111"/>
      <c r="Q250" s="110">
        <f>IF(dati_pdc!$A246&lt;&gt;"",s_somma_pdc!E246,"")</f>
        <v>0</v>
      </c>
      <c r="R250" s="110">
        <f t="shared" si="28"/>
        <v>4452.2299999999996</v>
      </c>
      <c r="S250" s="111" t="str">
        <f t="shared" si="29"/>
        <v/>
      </c>
      <c r="T250" s="111"/>
      <c r="U250" s="111"/>
      <c r="V250" s="110">
        <f>IF(dati_pdc!$A246&lt;&gt;"",s_somma_pdc!F246,"")</f>
        <v>0</v>
      </c>
      <c r="W250" s="110">
        <f t="shared" si="30"/>
        <v>4452.2299999999996</v>
      </c>
      <c r="X250" s="111" t="str">
        <f t="shared" si="31"/>
        <v/>
      </c>
      <c r="Y250" s="86"/>
      <c r="Z250" s="86"/>
    </row>
    <row r="251" spans="2:26" ht="15.75" customHeight="1">
      <c r="B251" s="109" t="str">
        <f>IF(dati_pdc!A247&lt;&gt;"",IF(dati_pdc!D247=1,RIGHT(dati_pdc!A247,dati_pdc!E247),dati_pdc!A247),"")</f>
        <v>750212</v>
      </c>
      <c r="C251" s="109" t="str">
        <f>IF(dati_pdc!B247&lt;&gt;"",dati_pdc!B247,"")</f>
        <v>Spese Trasporto su Fatt. Fornitori</v>
      </c>
      <c r="D251" s="109">
        <f>IF(dati_pdc!C247&lt;&gt;"",dati_pdc!C247,"")</f>
        <v>3</v>
      </c>
      <c r="E251" s="109">
        <f>IF(dati_pdc!D247&lt;&gt;"",dati_pdc!D247,"")</f>
        <v>0</v>
      </c>
      <c r="F251" s="110">
        <f>IF(dati_pdc!$A247&lt;&gt;"",s_somma_pdc!B247,"")</f>
        <v>0</v>
      </c>
      <c r="G251" s="110">
        <f>IF(dati_pdc!$A247&lt;&gt;"",s_somma_pdc!C247,"")</f>
        <v>28.8</v>
      </c>
      <c r="H251" s="110">
        <f t="shared" si="24"/>
        <v>-28.8</v>
      </c>
      <c r="I251" s="111">
        <f t="shared" si="25"/>
        <v>-1</v>
      </c>
      <c r="J251" s="111"/>
      <c r="K251" s="111"/>
      <c r="L251" s="110">
        <f>IF(dati_pdc!$A247&lt;&gt;"",s_somma_pdc!D247,"")</f>
        <v>0</v>
      </c>
      <c r="M251" s="110">
        <f t="shared" si="26"/>
        <v>0</v>
      </c>
      <c r="N251" s="111" t="str">
        <f t="shared" si="27"/>
        <v/>
      </c>
      <c r="O251" s="111"/>
      <c r="P251" s="111"/>
      <c r="Q251" s="110">
        <f>IF(dati_pdc!$A247&lt;&gt;"",s_somma_pdc!E247,"")</f>
        <v>0</v>
      </c>
      <c r="R251" s="110">
        <f t="shared" si="28"/>
        <v>0</v>
      </c>
      <c r="S251" s="111" t="str">
        <f t="shared" si="29"/>
        <v/>
      </c>
      <c r="T251" s="111"/>
      <c r="U251" s="111"/>
      <c r="V251" s="110">
        <f>IF(dati_pdc!$A247&lt;&gt;"",s_somma_pdc!F247,"")</f>
        <v>0</v>
      </c>
      <c r="W251" s="110">
        <f t="shared" si="30"/>
        <v>0</v>
      </c>
      <c r="X251" s="111" t="str">
        <f t="shared" si="31"/>
        <v/>
      </c>
      <c r="Y251" s="86"/>
      <c r="Z251" s="86"/>
    </row>
    <row r="252" spans="2:26" ht="15.75" customHeight="1">
      <c r="B252" s="109" t="str">
        <f>IF(dati_pdc!A248&lt;&gt;"",IF(dati_pdc!D248=1,RIGHT(dati_pdc!A248,dati_pdc!E248),dati_pdc!A248),"")</f>
        <v>750214</v>
      </c>
      <c r="C252" s="109" t="str">
        <f>IF(dati_pdc!B248&lt;&gt;"",dati_pdc!B248,"")</f>
        <v>Acquisto Software Gestionale</v>
      </c>
      <c r="D252" s="109">
        <f>IF(dati_pdc!C248&lt;&gt;"",dati_pdc!C248,"")</f>
        <v>3</v>
      </c>
      <c r="E252" s="109">
        <f>IF(dati_pdc!D248&lt;&gt;"",dati_pdc!D248,"")</f>
        <v>0</v>
      </c>
      <c r="F252" s="110">
        <f>IF(dati_pdc!$A248&lt;&gt;"",s_somma_pdc!B248,"")</f>
        <v>40190.6</v>
      </c>
      <c r="G252" s="110">
        <f>IF(dati_pdc!$A248&lt;&gt;"",s_somma_pdc!C248,"")</f>
        <v>68847.3</v>
      </c>
      <c r="H252" s="110">
        <f t="shared" si="24"/>
        <v>-28656.700000000004</v>
      </c>
      <c r="I252" s="111">
        <f t="shared" si="25"/>
        <v>-0.41623564032285948</v>
      </c>
      <c r="J252" s="111"/>
      <c r="K252" s="111"/>
      <c r="L252" s="110">
        <f>IF(dati_pdc!$A248&lt;&gt;"",s_somma_pdc!D248,"")</f>
        <v>0</v>
      </c>
      <c r="M252" s="110">
        <f t="shared" si="26"/>
        <v>40190.6</v>
      </c>
      <c r="N252" s="111" t="str">
        <f t="shared" si="27"/>
        <v/>
      </c>
      <c r="O252" s="111"/>
      <c r="P252" s="111"/>
      <c r="Q252" s="110">
        <f>IF(dati_pdc!$A248&lt;&gt;"",s_somma_pdc!E248,"")</f>
        <v>0</v>
      </c>
      <c r="R252" s="110">
        <f t="shared" si="28"/>
        <v>40190.6</v>
      </c>
      <c r="S252" s="111" t="str">
        <f t="shared" si="29"/>
        <v/>
      </c>
      <c r="T252" s="111"/>
      <c r="U252" s="111"/>
      <c r="V252" s="110">
        <f>IF(dati_pdc!$A248&lt;&gt;"",s_somma_pdc!F248,"")</f>
        <v>0</v>
      </c>
      <c r="W252" s="110">
        <f t="shared" si="30"/>
        <v>40190.6</v>
      </c>
      <c r="X252" s="111" t="str">
        <f t="shared" si="31"/>
        <v/>
      </c>
      <c r="Y252" s="86"/>
      <c r="Z252" s="86"/>
    </row>
    <row r="253" spans="2:26" ht="15.75" customHeight="1">
      <c r="B253" s="109" t="str">
        <f>IF(dati_pdc!A249&lt;&gt;"",IF(dati_pdc!D249=1,RIGHT(dati_pdc!A249,dati_pdc!E249),dati_pdc!A249),"")</f>
        <v>750215</v>
      </c>
      <c r="C253" s="109" t="str">
        <f>IF(dati_pdc!B249&lt;&gt;"",dati_pdc!B249,"")</f>
        <v>Acquisto Software Professionale</v>
      </c>
      <c r="D253" s="109">
        <f>IF(dati_pdc!C249&lt;&gt;"",dati_pdc!C249,"")</f>
        <v>3</v>
      </c>
      <c r="E253" s="109">
        <f>IF(dati_pdc!D249&lt;&gt;"",dati_pdc!D249,"")</f>
        <v>0</v>
      </c>
      <c r="F253" s="110">
        <f>IF(dati_pdc!$A249&lt;&gt;"",s_somma_pdc!B249,"")</f>
        <v>9175.7999999999993</v>
      </c>
      <c r="G253" s="110">
        <f>IF(dati_pdc!$A249&lt;&gt;"",s_somma_pdc!C249,"")</f>
        <v>8239.25</v>
      </c>
      <c r="H253" s="110">
        <f t="shared" si="24"/>
        <v>936.54999999999927</v>
      </c>
      <c r="I253" s="111">
        <f t="shared" si="25"/>
        <v>0.11366932669842514</v>
      </c>
      <c r="J253" s="111"/>
      <c r="K253" s="111"/>
      <c r="L253" s="110">
        <f>IF(dati_pdc!$A249&lt;&gt;"",s_somma_pdc!D249,"")</f>
        <v>0</v>
      </c>
      <c r="M253" s="110">
        <f t="shared" si="26"/>
        <v>9175.7999999999993</v>
      </c>
      <c r="N253" s="111" t="str">
        <f t="shared" si="27"/>
        <v/>
      </c>
      <c r="O253" s="111"/>
      <c r="P253" s="111"/>
      <c r="Q253" s="110">
        <f>IF(dati_pdc!$A249&lt;&gt;"",s_somma_pdc!E249,"")</f>
        <v>0</v>
      </c>
      <c r="R253" s="110">
        <f t="shared" si="28"/>
        <v>9175.7999999999993</v>
      </c>
      <c r="S253" s="111" t="str">
        <f t="shared" si="29"/>
        <v/>
      </c>
      <c r="T253" s="111"/>
      <c r="U253" s="111"/>
      <c r="V253" s="110">
        <f>IF(dati_pdc!$A249&lt;&gt;"",s_somma_pdc!F249,"")</f>
        <v>0</v>
      </c>
      <c r="W253" s="110">
        <f t="shared" si="30"/>
        <v>9175.7999999999993</v>
      </c>
      <c r="X253" s="111" t="str">
        <f t="shared" si="31"/>
        <v/>
      </c>
      <c r="Y253" s="86"/>
      <c r="Z253" s="86"/>
    </row>
    <row r="254" spans="2:26" ht="15.75" customHeight="1">
      <c r="B254" s="109" t="str">
        <f>IF(dati_pdc!A250&lt;&gt;"",IF(dati_pdc!D250=1,RIGHT(dati_pdc!A250,dati_pdc!E250),dati_pdc!A250),"")</f>
        <v>750216</v>
      </c>
      <c r="C254" s="109" t="str">
        <f>IF(dati_pdc!B250&lt;&gt;"",dati_pdc!B250,"")</f>
        <v>Acquisto IT - Licenze Microsoft 365</v>
      </c>
      <c r="D254" s="109">
        <f>IF(dati_pdc!C250&lt;&gt;"",dati_pdc!C250,"")</f>
        <v>3</v>
      </c>
      <c r="E254" s="109">
        <f>IF(dati_pdc!D250&lt;&gt;"",dati_pdc!D250,"")</f>
        <v>0</v>
      </c>
      <c r="F254" s="110">
        <f>IF(dati_pdc!$A250&lt;&gt;"",s_somma_pdc!B250,"")</f>
        <v>26614.46</v>
      </c>
      <c r="G254" s="110">
        <f>IF(dati_pdc!$A250&lt;&gt;"",s_somma_pdc!C250,"")</f>
        <v>20887.240000000002</v>
      </c>
      <c r="H254" s="110">
        <f t="shared" si="24"/>
        <v>5727.2199999999975</v>
      </c>
      <c r="I254" s="111">
        <f t="shared" si="25"/>
        <v>0.2741970695984724</v>
      </c>
      <c r="J254" s="111"/>
      <c r="K254" s="111"/>
      <c r="L254" s="110">
        <f>IF(dati_pdc!$A250&lt;&gt;"",s_somma_pdc!D250,"")</f>
        <v>0</v>
      </c>
      <c r="M254" s="110">
        <f t="shared" si="26"/>
        <v>26614.46</v>
      </c>
      <c r="N254" s="111" t="str">
        <f t="shared" si="27"/>
        <v/>
      </c>
      <c r="O254" s="111"/>
      <c r="P254" s="111"/>
      <c r="Q254" s="110">
        <f>IF(dati_pdc!$A250&lt;&gt;"",s_somma_pdc!E250,"")</f>
        <v>0</v>
      </c>
      <c r="R254" s="110">
        <f t="shared" si="28"/>
        <v>26614.46</v>
      </c>
      <c r="S254" s="111" t="str">
        <f t="shared" si="29"/>
        <v/>
      </c>
      <c r="T254" s="111"/>
      <c r="U254" s="111"/>
      <c r="V254" s="110">
        <f>IF(dati_pdc!$A250&lt;&gt;"",s_somma_pdc!F250,"")</f>
        <v>0</v>
      </c>
      <c r="W254" s="110">
        <f t="shared" si="30"/>
        <v>26614.46</v>
      </c>
      <c r="X254" s="111" t="str">
        <f t="shared" si="31"/>
        <v/>
      </c>
      <c r="Y254" s="86"/>
      <c r="Z254" s="86"/>
    </row>
    <row r="255" spans="2:26" ht="15.75" customHeight="1">
      <c r="B255" s="109" t="str">
        <f>IF(dati_pdc!A251&lt;&gt;"",IF(dati_pdc!D251=1,RIGHT(dati_pdc!A251,dati_pdc!E251),dati_pdc!A251),"")</f>
        <v>750217</v>
      </c>
      <c r="C255" s="109" t="str">
        <f>IF(dati_pdc!B251&lt;&gt;"",dati_pdc!B251,"")</f>
        <v>Acquisto IT - Licenze Microsoft Azure</v>
      </c>
      <c r="D255" s="109">
        <f>IF(dati_pdc!C251&lt;&gt;"",dati_pdc!C251,"")</f>
        <v>3</v>
      </c>
      <c r="E255" s="109">
        <f>IF(dati_pdc!D251&lt;&gt;"",dati_pdc!D251,"")</f>
        <v>0</v>
      </c>
      <c r="F255" s="110">
        <f>IF(dati_pdc!$A251&lt;&gt;"",s_somma_pdc!B251,"")</f>
        <v>0</v>
      </c>
      <c r="G255" s="110">
        <f>IF(dati_pdc!$A251&lt;&gt;"",s_somma_pdc!C251,"")</f>
        <v>21345</v>
      </c>
      <c r="H255" s="110">
        <f t="shared" si="24"/>
        <v>-21345</v>
      </c>
      <c r="I255" s="111">
        <f t="shared" si="25"/>
        <v>-1</v>
      </c>
      <c r="J255" s="111"/>
      <c r="K255" s="111"/>
      <c r="L255" s="110">
        <f>IF(dati_pdc!$A251&lt;&gt;"",s_somma_pdc!D251,"")</f>
        <v>0</v>
      </c>
      <c r="M255" s="110">
        <f t="shared" si="26"/>
        <v>0</v>
      </c>
      <c r="N255" s="111" t="str">
        <f t="shared" si="27"/>
        <v/>
      </c>
      <c r="O255" s="111"/>
      <c r="P255" s="111"/>
      <c r="Q255" s="110">
        <f>IF(dati_pdc!$A251&lt;&gt;"",s_somma_pdc!E251,"")</f>
        <v>0</v>
      </c>
      <c r="R255" s="110">
        <f t="shared" si="28"/>
        <v>0</v>
      </c>
      <c r="S255" s="111" t="str">
        <f t="shared" si="29"/>
        <v/>
      </c>
      <c r="T255" s="111"/>
      <c r="U255" s="111"/>
      <c r="V255" s="110">
        <f>IF(dati_pdc!$A251&lt;&gt;"",s_somma_pdc!F251,"")</f>
        <v>0</v>
      </c>
      <c r="W255" s="110">
        <f t="shared" si="30"/>
        <v>0</v>
      </c>
      <c r="X255" s="111" t="str">
        <f t="shared" si="31"/>
        <v/>
      </c>
      <c r="Y255" s="86"/>
      <c r="Z255" s="86"/>
    </row>
    <row r="256" spans="2:26" ht="15.75" customHeight="1">
      <c r="B256" s="109" t="str">
        <f>IF(dati_pdc!A252&lt;&gt;"",IF(dati_pdc!D252=1,RIGHT(dati_pdc!A252,dati_pdc!E252),dati_pdc!A252),"")</f>
        <v>7505</v>
      </c>
      <c r="C256" s="109" t="str">
        <f>IF(dati_pdc!B252&lt;&gt;"",dati_pdc!B252,"")</f>
        <v>VARIAZIONI ATTIVE SU ACQUISTI</v>
      </c>
      <c r="D256" s="109">
        <f>IF(dati_pdc!C252&lt;&gt;"",dati_pdc!C252,"")</f>
        <v>2</v>
      </c>
      <c r="E256" s="109">
        <f>IF(dati_pdc!D252&lt;&gt;"",dati_pdc!D252,"")</f>
        <v>0</v>
      </c>
      <c r="F256" s="110">
        <f>IF(dati_pdc!$A252&lt;&gt;"",s_somma_pdc!B252,"")</f>
        <v>-22.1</v>
      </c>
      <c r="G256" s="110">
        <f>IF(dati_pdc!$A252&lt;&gt;"",s_somma_pdc!C252,"")</f>
        <v>-20.399999999999999</v>
      </c>
      <c r="H256" s="110">
        <f t="shared" si="24"/>
        <v>-1.7000000000000028</v>
      </c>
      <c r="I256" s="111">
        <f t="shared" si="25"/>
        <v>8.3333333333333481E-2</v>
      </c>
      <c r="J256" s="111"/>
      <c r="K256" s="111"/>
      <c r="L256" s="110">
        <f>IF(dati_pdc!$A252&lt;&gt;"",s_somma_pdc!D252,"")</f>
        <v>0</v>
      </c>
      <c r="M256" s="110">
        <f t="shared" si="26"/>
        <v>-22.1</v>
      </c>
      <c r="N256" s="111" t="str">
        <f t="shared" si="27"/>
        <v/>
      </c>
      <c r="O256" s="111"/>
      <c r="P256" s="111"/>
      <c r="Q256" s="110">
        <f>IF(dati_pdc!$A252&lt;&gt;"",s_somma_pdc!E252,"")</f>
        <v>0</v>
      </c>
      <c r="R256" s="110">
        <f t="shared" si="28"/>
        <v>-22.1</v>
      </c>
      <c r="S256" s="111" t="str">
        <f t="shared" si="29"/>
        <v/>
      </c>
      <c r="T256" s="111"/>
      <c r="U256" s="111"/>
      <c r="V256" s="110">
        <f>IF(dati_pdc!$A252&lt;&gt;"",s_somma_pdc!F252,"")</f>
        <v>0</v>
      </c>
      <c r="W256" s="110">
        <f t="shared" si="30"/>
        <v>-22.1</v>
      </c>
      <c r="X256" s="111" t="str">
        <f t="shared" si="31"/>
        <v/>
      </c>
      <c r="Y256" s="86"/>
      <c r="Z256" s="86"/>
    </row>
    <row r="257" spans="2:26" ht="15.75" customHeight="1">
      <c r="B257" s="109" t="str">
        <f>IF(dati_pdc!A253&lt;&gt;"",IF(dati_pdc!D253=1,RIGHT(dati_pdc!A253,dati_pdc!E253),dati_pdc!A253),"")</f>
        <v>750501</v>
      </c>
      <c r="C257" s="109" t="str">
        <f>IF(dati_pdc!B253&lt;&gt;"",dati_pdc!B253,"")</f>
        <v>Sconti su acquisti</v>
      </c>
      <c r="D257" s="109">
        <f>IF(dati_pdc!C253&lt;&gt;"",dati_pdc!C253,"")</f>
        <v>3</v>
      </c>
      <c r="E257" s="109">
        <f>IF(dati_pdc!D253&lt;&gt;"",dati_pdc!D253,"")</f>
        <v>0</v>
      </c>
      <c r="F257" s="110">
        <f>IF(dati_pdc!$A253&lt;&gt;"",s_somma_pdc!B253,"")</f>
        <v>-15</v>
      </c>
      <c r="G257" s="110">
        <f>IF(dati_pdc!$A253&lt;&gt;"",s_somma_pdc!C253,"")</f>
        <v>-20</v>
      </c>
      <c r="H257" s="110">
        <f t="shared" si="24"/>
        <v>5</v>
      </c>
      <c r="I257" s="111">
        <f t="shared" si="25"/>
        <v>-0.25</v>
      </c>
      <c r="J257" s="111"/>
      <c r="K257" s="111"/>
      <c r="L257" s="110">
        <f>IF(dati_pdc!$A253&lt;&gt;"",s_somma_pdc!D253,"")</f>
        <v>0</v>
      </c>
      <c r="M257" s="110">
        <f t="shared" si="26"/>
        <v>-15</v>
      </c>
      <c r="N257" s="111" t="str">
        <f t="shared" si="27"/>
        <v/>
      </c>
      <c r="O257" s="111"/>
      <c r="P257" s="111"/>
      <c r="Q257" s="110">
        <f>IF(dati_pdc!$A253&lt;&gt;"",s_somma_pdc!E253,"")</f>
        <v>0</v>
      </c>
      <c r="R257" s="110">
        <f t="shared" si="28"/>
        <v>-15</v>
      </c>
      <c r="S257" s="111" t="str">
        <f t="shared" si="29"/>
        <v/>
      </c>
      <c r="T257" s="111"/>
      <c r="U257" s="111"/>
      <c r="V257" s="110">
        <f>IF(dati_pdc!$A253&lt;&gt;"",s_somma_pdc!F253,"")</f>
        <v>0</v>
      </c>
      <c r="W257" s="110">
        <f t="shared" si="30"/>
        <v>-15</v>
      </c>
      <c r="X257" s="111" t="str">
        <f t="shared" si="31"/>
        <v/>
      </c>
      <c r="Y257" s="86"/>
      <c r="Z257" s="86"/>
    </row>
    <row r="258" spans="2:26" ht="15.75" customHeight="1">
      <c r="B258" s="109" t="str">
        <f>IF(dati_pdc!A254&lt;&gt;"",IF(dati_pdc!D254=1,RIGHT(dati_pdc!A254,dati_pdc!E254),dati_pdc!A254),"")</f>
        <v>750503</v>
      </c>
      <c r="C258" s="109" t="str">
        <f>IF(dati_pdc!B254&lt;&gt;"",dati_pdc!B254,"")</f>
        <v>Abb.e arrotond.attivi su acquisti</v>
      </c>
      <c r="D258" s="109">
        <f>IF(dati_pdc!C254&lt;&gt;"",dati_pdc!C254,"")</f>
        <v>3</v>
      </c>
      <c r="E258" s="109">
        <f>IF(dati_pdc!D254&lt;&gt;"",dati_pdc!D254,"")</f>
        <v>0</v>
      </c>
      <c r="F258" s="110">
        <f>IF(dati_pdc!$A254&lt;&gt;"",s_somma_pdc!B254,"")</f>
        <v>-7.1</v>
      </c>
      <c r="G258" s="110">
        <f>IF(dati_pdc!$A254&lt;&gt;"",s_somma_pdc!C254,"")</f>
        <v>-0.4</v>
      </c>
      <c r="H258" s="110">
        <f t="shared" si="24"/>
        <v>-6.6999999999999993</v>
      </c>
      <c r="I258" s="111">
        <f t="shared" si="25"/>
        <v>16.749999999999996</v>
      </c>
      <c r="J258" s="111"/>
      <c r="K258" s="111"/>
      <c r="L258" s="110">
        <f>IF(dati_pdc!$A254&lt;&gt;"",s_somma_pdc!D254,"")</f>
        <v>0</v>
      </c>
      <c r="M258" s="110">
        <f t="shared" si="26"/>
        <v>-7.1</v>
      </c>
      <c r="N258" s="111" t="str">
        <f t="shared" si="27"/>
        <v/>
      </c>
      <c r="O258" s="111"/>
      <c r="P258" s="111"/>
      <c r="Q258" s="110">
        <f>IF(dati_pdc!$A254&lt;&gt;"",s_somma_pdc!E254,"")</f>
        <v>0</v>
      </c>
      <c r="R258" s="110">
        <f t="shared" si="28"/>
        <v>-7.1</v>
      </c>
      <c r="S258" s="111" t="str">
        <f t="shared" si="29"/>
        <v/>
      </c>
      <c r="T258" s="111"/>
      <c r="U258" s="111"/>
      <c r="V258" s="110">
        <f>IF(dati_pdc!$A254&lt;&gt;"",s_somma_pdc!F254,"")</f>
        <v>0</v>
      </c>
      <c r="W258" s="110">
        <f t="shared" si="30"/>
        <v>-7.1</v>
      </c>
      <c r="X258" s="111" t="str">
        <f t="shared" si="31"/>
        <v/>
      </c>
      <c r="Y258" s="86"/>
      <c r="Z258" s="86"/>
    </row>
    <row r="259" spans="2:26" ht="15.75" customHeight="1">
      <c r="B259" s="109" t="str">
        <f>IF(dati_pdc!A255&lt;&gt;"",IF(dati_pdc!D255=1,RIGHT(dati_pdc!A255,dati_pdc!E255),dati_pdc!A255),"")</f>
        <v>7507</v>
      </c>
      <c r="C259" s="109" t="str">
        <f>IF(dati_pdc!B255&lt;&gt;"",dati_pdc!B255,"")</f>
        <v>ACQUISTI DIVERSI</v>
      </c>
      <c r="D259" s="109">
        <f>IF(dati_pdc!C255&lt;&gt;"",dati_pdc!C255,"")</f>
        <v>2</v>
      </c>
      <c r="E259" s="109">
        <f>IF(dati_pdc!D255&lt;&gt;"",dati_pdc!D255,"")</f>
        <v>0</v>
      </c>
      <c r="F259" s="110">
        <f>IF(dati_pdc!$A255&lt;&gt;"",s_somma_pdc!B255,"")</f>
        <v>5353.49</v>
      </c>
      <c r="G259" s="110">
        <f>IF(dati_pdc!$A255&lt;&gt;"",s_somma_pdc!C255,"")</f>
        <v>6074.49</v>
      </c>
      <c r="H259" s="110">
        <f t="shared" si="24"/>
        <v>-721</v>
      </c>
      <c r="I259" s="111">
        <f t="shared" si="25"/>
        <v>-0.11869309193035135</v>
      </c>
      <c r="J259" s="111"/>
      <c r="K259" s="111"/>
      <c r="L259" s="110">
        <f>IF(dati_pdc!$A255&lt;&gt;"",s_somma_pdc!D255,"")</f>
        <v>0</v>
      </c>
      <c r="M259" s="110">
        <f t="shared" si="26"/>
        <v>5353.49</v>
      </c>
      <c r="N259" s="111" t="str">
        <f t="shared" si="27"/>
        <v/>
      </c>
      <c r="O259" s="111"/>
      <c r="P259" s="111"/>
      <c r="Q259" s="110">
        <f>IF(dati_pdc!$A255&lt;&gt;"",s_somma_pdc!E255,"")</f>
        <v>0</v>
      </c>
      <c r="R259" s="110">
        <f t="shared" si="28"/>
        <v>5353.49</v>
      </c>
      <c r="S259" s="111" t="str">
        <f t="shared" si="29"/>
        <v/>
      </c>
      <c r="T259" s="111"/>
      <c r="U259" s="111"/>
      <c r="V259" s="110">
        <f>IF(dati_pdc!$A255&lt;&gt;"",s_somma_pdc!F255,"")</f>
        <v>0</v>
      </c>
      <c r="W259" s="110">
        <f t="shared" si="30"/>
        <v>5353.49</v>
      </c>
      <c r="X259" s="111" t="str">
        <f t="shared" si="31"/>
        <v/>
      </c>
      <c r="Y259" s="86"/>
      <c r="Z259" s="86"/>
    </row>
    <row r="260" spans="2:26" ht="15.75" customHeight="1">
      <c r="B260" s="109" t="str">
        <f>IF(dati_pdc!A256&lt;&gt;"",IF(dati_pdc!D256=1,RIGHT(dati_pdc!A256,dati_pdc!E256),dati_pdc!A256),"")</f>
        <v>750701</v>
      </c>
      <c r="C260" s="109" t="str">
        <f>IF(dati_pdc!B256&lt;&gt;"",dati_pdc!B256,"")</f>
        <v>Acquisto beni strumentali &lt;  516,46 euro</v>
      </c>
      <c r="D260" s="109">
        <f>IF(dati_pdc!C256&lt;&gt;"",dati_pdc!C256,"")</f>
        <v>3</v>
      </c>
      <c r="E260" s="109">
        <f>IF(dati_pdc!D256&lt;&gt;"",dati_pdc!D256,"")</f>
        <v>0</v>
      </c>
      <c r="F260" s="110">
        <f>IF(dati_pdc!$A256&lt;&gt;"",s_somma_pdc!B256,"")</f>
        <v>0</v>
      </c>
      <c r="G260" s="110">
        <f>IF(dati_pdc!$A256&lt;&gt;"",s_somma_pdc!C256,"")</f>
        <v>607.6</v>
      </c>
      <c r="H260" s="110">
        <f t="shared" si="24"/>
        <v>-607.6</v>
      </c>
      <c r="I260" s="111">
        <f t="shared" si="25"/>
        <v>-1</v>
      </c>
      <c r="J260" s="111"/>
      <c r="K260" s="111"/>
      <c r="L260" s="110">
        <f>IF(dati_pdc!$A256&lt;&gt;"",s_somma_pdc!D256,"")</f>
        <v>0</v>
      </c>
      <c r="M260" s="110">
        <f t="shared" si="26"/>
        <v>0</v>
      </c>
      <c r="N260" s="111" t="str">
        <f t="shared" si="27"/>
        <v/>
      </c>
      <c r="O260" s="111"/>
      <c r="P260" s="111"/>
      <c r="Q260" s="110">
        <f>IF(dati_pdc!$A256&lt;&gt;"",s_somma_pdc!E256,"")</f>
        <v>0</v>
      </c>
      <c r="R260" s="110">
        <f t="shared" si="28"/>
        <v>0</v>
      </c>
      <c r="S260" s="111" t="str">
        <f t="shared" si="29"/>
        <v/>
      </c>
      <c r="T260" s="111"/>
      <c r="U260" s="111"/>
      <c r="V260" s="110">
        <f>IF(dati_pdc!$A256&lt;&gt;"",s_somma_pdc!F256,"")</f>
        <v>0</v>
      </c>
      <c r="W260" s="110">
        <f t="shared" si="30"/>
        <v>0</v>
      </c>
      <c r="X260" s="111" t="str">
        <f t="shared" si="31"/>
        <v/>
      </c>
      <c r="Y260" s="86"/>
      <c r="Z260" s="86"/>
    </row>
    <row r="261" spans="2:26" ht="15.75" customHeight="1">
      <c r="B261" s="109" t="str">
        <f>IF(dati_pdc!A257&lt;&gt;"",IF(dati_pdc!D257=1,RIGHT(dati_pdc!A257,dati_pdc!E257),dati_pdc!A257),"")</f>
        <v>750711</v>
      </c>
      <c r="C261" s="109" t="str">
        <f>IF(dati_pdc!B257&lt;&gt;"",dati_pdc!B257,"")</f>
        <v>Attrezzatura minuta</v>
      </c>
      <c r="D261" s="109">
        <f>IF(dati_pdc!C257&lt;&gt;"",dati_pdc!C257,"")</f>
        <v>3</v>
      </c>
      <c r="E261" s="109">
        <f>IF(dati_pdc!D257&lt;&gt;"",dati_pdc!D257,"")</f>
        <v>0</v>
      </c>
      <c r="F261" s="110">
        <f>IF(dati_pdc!$A257&lt;&gt;"",s_somma_pdc!B257,"")</f>
        <v>1623.39</v>
      </c>
      <c r="G261" s="110">
        <f>IF(dati_pdc!$A257&lt;&gt;"",s_somma_pdc!C257,"")</f>
        <v>1812.86</v>
      </c>
      <c r="H261" s="110">
        <f t="shared" si="24"/>
        <v>-189.4699999999998</v>
      </c>
      <c r="I261" s="111">
        <f t="shared" si="25"/>
        <v>-0.10451441368886721</v>
      </c>
      <c r="J261" s="111"/>
      <c r="K261" s="111"/>
      <c r="L261" s="110">
        <f>IF(dati_pdc!$A257&lt;&gt;"",s_somma_pdc!D257,"")</f>
        <v>0</v>
      </c>
      <c r="M261" s="110">
        <f t="shared" si="26"/>
        <v>1623.39</v>
      </c>
      <c r="N261" s="111" t="str">
        <f t="shared" si="27"/>
        <v/>
      </c>
      <c r="O261" s="111"/>
      <c r="P261" s="111"/>
      <c r="Q261" s="110">
        <f>IF(dati_pdc!$A257&lt;&gt;"",s_somma_pdc!E257,"")</f>
        <v>0</v>
      </c>
      <c r="R261" s="110">
        <f t="shared" si="28"/>
        <v>1623.39</v>
      </c>
      <c r="S261" s="111" t="str">
        <f t="shared" si="29"/>
        <v/>
      </c>
      <c r="T261" s="111"/>
      <c r="U261" s="111"/>
      <c r="V261" s="110">
        <f>IF(dati_pdc!$A257&lt;&gt;"",s_somma_pdc!F257,"")</f>
        <v>0</v>
      </c>
      <c r="W261" s="110">
        <f t="shared" si="30"/>
        <v>1623.39</v>
      </c>
      <c r="X261" s="111" t="str">
        <f t="shared" si="31"/>
        <v/>
      </c>
      <c r="Y261" s="86"/>
      <c r="Z261" s="86"/>
    </row>
    <row r="262" spans="2:26" ht="15.75" customHeight="1">
      <c r="B262" s="109" t="str">
        <f>IF(dati_pdc!A258&lt;&gt;"",IF(dati_pdc!D258=1,RIGHT(dati_pdc!A258,dati_pdc!E258),dati_pdc!A258),"")</f>
        <v>750712</v>
      </c>
      <c r="C262" s="109" t="str">
        <f>IF(dati_pdc!B258&lt;&gt;"",dati_pdc!B258,"")</f>
        <v>Materiale ritirato da rottamare</v>
      </c>
      <c r="D262" s="109">
        <f>IF(dati_pdc!C258&lt;&gt;"",dati_pdc!C258,"")</f>
        <v>3</v>
      </c>
      <c r="E262" s="109">
        <f>IF(dati_pdc!D258&lt;&gt;"",dati_pdc!D258,"")</f>
        <v>0</v>
      </c>
      <c r="F262" s="110">
        <f>IF(dati_pdc!$A258&lt;&gt;"",s_somma_pdc!B258,"")</f>
        <v>24</v>
      </c>
      <c r="G262" s="110">
        <f>IF(dati_pdc!$A258&lt;&gt;"",s_somma_pdc!C258,"")</f>
        <v>0</v>
      </c>
      <c r="H262" s="110">
        <f t="shared" ref="H262:H325" si="32">IF(G262&lt;&gt;"",F262-G262,"")</f>
        <v>24</v>
      </c>
      <c r="I262" s="111" t="str">
        <f t="shared" ref="I262:I325" si="33">IF(AND(G262&lt;&gt;"",G262&lt;&gt;0)=TRUE,H262/G262,"")</f>
        <v/>
      </c>
      <c r="J262" s="111"/>
      <c r="K262" s="111"/>
      <c r="L262" s="110">
        <f>IF(dati_pdc!$A258&lt;&gt;"",s_somma_pdc!D258,"")</f>
        <v>0</v>
      </c>
      <c r="M262" s="110">
        <f t="shared" ref="M262:M325" si="34">IF(L262&lt;&gt;"",F262-L262,"")</f>
        <v>24</v>
      </c>
      <c r="N262" s="111" t="str">
        <f t="shared" ref="N262:N325" si="35">IF(AND(L262&lt;&gt;"",L262&lt;&gt;0)=TRUE,M262/L262,"")</f>
        <v/>
      </c>
      <c r="O262" s="111"/>
      <c r="P262" s="111"/>
      <c r="Q262" s="110">
        <f>IF(dati_pdc!$A258&lt;&gt;"",s_somma_pdc!E258,"")</f>
        <v>0</v>
      </c>
      <c r="R262" s="110">
        <f t="shared" ref="R262:R325" si="36">IF(Q262&lt;&gt;"",F262-Q262,"")</f>
        <v>24</v>
      </c>
      <c r="S262" s="111" t="str">
        <f t="shared" ref="S262:S325" si="37">IF(AND(Q262&lt;&gt;"",Q262&lt;&gt;0)=TRUE,R262/Q262,"")</f>
        <v/>
      </c>
      <c r="T262" s="111"/>
      <c r="U262" s="111"/>
      <c r="V262" s="110">
        <f>IF(dati_pdc!$A258&lt;&gt;"",s_somma_pdc!F258,"")</f>
        <v>0</v>
      </c>
      <c r="W262" s="110">
        <f t="shared" ref="W262:W325" si="38">IF(V262&lt;&gt;"",F262-V262,"")</f>
        <v>24</v>
      </c>
      <c r="X262" s="111" t="str">
        <f t="shared" ref="X262:X325" si="39">IF(AND(V262&lt;&gt;"",V262&lt;&gt;0)=TRUE,W262/V262,"")</f>
        <v/>
      </c>
      <c r="Y262" s="86"/>
      <c r="Z262" s="86"/>
    </row>
    <row r="263" spans="2:26" ht="15.75" customHeight="1">
      <c r="B263" s="109" t="str">
        <f>IF(dati_pdc!A259&lt;&gt;"",IF(dati_pdc!D259=1,RIGHT(dati_pdc!A259,dati_pdc!E259),dati_pdc!A259),"")</f>
        <v>750731</v>
      </c>
      <c r="C263" s="109" t="str">
        <f>IF(dati_pdc!B259&lt;&gt;"",dati_pdc!B259,"")</f>
        <v>Cancelleria varia</v>
      </c>
      <c r="D263" s="109">
        <f>IF(dati_pdc!C259&lt;&gt;"",dati_pdc!C259,"")</f>
        <v>3</v>
      </c>
      <c r="E263" s="109">
        <f>IF(dati_pdc!D259&lt;&gt;"",dati_pdc!D259,"")</f>
        <v>0</v>
      </c>
      <c r="F263" s="110">
        <f>IF(dati_pdc!$A259&lt;&gt;"",s_somma_pdc!B259,"")</f>
        <v>1075.32</v>
      </c>
      <c r="G263" s="110">
        <f>IF(dati_pdc!$A259&lt;&gt;"",s_somma_pdc!C259,"")</f>
        <v>1036.5899999999999</v>
      </c>
      <c r="H263" s="110">
        <f t="shared" si="32"/>
        <v>38.730000000000018</v>
      </c>
      <c r="I263" s="111">
        <f t="shared" si="33"/>
        <v>3.7362891789424965E-2</v>
      </c>
      <c r="J263" s="111"/>
      <c r="K263" s="111"/>
      <c r="L263" s="110">
        <f>IF(dati_pdc!$A259&lt;&gt;"",s_somma_pdc!D259,"")</f>
        <v>0</v>
      </c>
      <c r="M263" s="110">
        <f t="shared" si="34"/>
        <v>1075.32</v>
      </c>
      <c r="N263" s="111" t="str">
        <f t="shared" si="35"/>
        <v/>
      </c>
      <c r="O263" s="111"/>
      <c r="P263" s="111"/>
      <c r="Q263" s="110">
        <f>IF(dati_pdc!$A259&lt;&gt;"",s_somma_pdc!E259,"")</f>
        <v>0</v>
      </c>
      <c r="R263" s="110">
        <f t="shared" si="36"/>
        <v>1075.32</v>
      </c>
      <c r="S263" s="111" t="str">
        <f t="shared" si="37"/>
        <v/>
      </c>
      <c r="T263" s="111"/>
      <c r="U263" s="111"/>
      <c r="V263" s="110">
        <f>IF(dati_pdc!$A259&lt;&gt;"",s_somma_pdc!F259,"")</f>
        <v>0</v>
      </c>
      <c r="W263" s="110">
        <f t="shared" si="38"/>
        <v>1075.32</v>
      </c>
      <c r="X263" s="111" t="str">
        <f t="shared" si="39"/>
        <v/>
      </c>
      <c r="Y263" s="86"/>
      <c r="Z263" s="86"/>
    </row>
    <row r="264" spans="2:26" ht="15.75" customHeight="1">
      <c r="B264" s="109" t="str">
        <f>IF(dati_pdc!A260&lt;&gt;"",IF(dati_pdc!D260=1,RIGHT(dati_pdc!A260,dati_pdc!E260),dati_pdc!A260),"")</f>
        <v>750751</v>
      </c>
      <c r="C264" s="109" t="str">
        <f>IF(dati_pdc!B260&lt;&gt;"",dati_pdc!B260,"")</f>
        <v>Materiale vario di consumo</v>
      </c>
      <c r="D264" s="109">
        <f>IF(dati_pdc!C260&lt;&gt;"",dati_pdc!C260,"")</f>
        <v>3</v>
      </c>
      <c r="E264" s="109">
        <f>IF(dati_pdc!D260&lt;&gt;"",dati_pdc!D260,"")</f>
        <v>0</v>
      </c>
      <c r="F264" s="110">
        <f>IF(dati_pdc!$A260&lt;&gt;"",s_somma_pdc!B260,"")</f>
        <v>2630.78</v>
      </c>
      <c r="G264" s="110">
        <f>IF(dati_pdc!$A260&lt;&gt;"",s_somma_pdc!C260,"")</f>
        <v>2617.44</v>
      </c>
      <c r="H264" s="110">
        <f t="shared" si="32"/>
        <v>13.340000000000146</v>
      </c>
      <c r="I264" s="111">
        <f t="shared" si="33"/>
        <v>5.096582920716481E-3</v>
      </c>
      <c r="J264" s="111"/>
      <c r="K264" s="111"/>
      <c r="L264" s="110">
        <f>IF(dati_pdc!$A260&lt;&gt;"",s_somma_pdc!D260,"")</f>
        <v>0</v>
      </c>
      <c r="M264" s="110">
        <f t="shared" si="34"/>
        <v>2630.78</v>
      </c>
      <c r="N264" s="111" t="str">
        <f t="shared" si="35"/>
        <v/>
      </c>
      <c r="O264" s="111"/>
      <c r="P264" s="111"/>
      <c r="Q264" s="110">
        <f>IF(dati_pdc!$A260&lt;&gt;"",s_somma_pdc!E260,"")</f>
        <v>0</v>
      </c>
      <c r="R264" s="110">
        <f t="shared" si="36"/>
        <v>2630.78</v>
      </c>
      <c r="S264" s="111" t="str">
        <f t="shared" si="37"/>
        <v/>
      </c>
      <c r="T264" s="111"/>
      <c r="U264" s="111"/>
      <c r="V264" s="110">
        <f>IF(dati_pdc!$A260&lt;&gt;"",s_somma_pdc!F260,"")</f>
        <v>0</v>
      </c>
      <c r="W264" s="110">
        <f t="shared" si="38"/>
        <v>2630.78</v>
      </c>
      <c r="X264" s="111" t="str">
        <f t="shared" si="39"/>
        <v/>
      </c>
      <c r="Y264" s="86"/>
      <c r="Z264" s="86"/>
    </row>
    <row r="265" spans="2:26" ht="15.75" customHeight="1">
      <c r="B265" s="109" t="str">
        <f>IF(dati_pdc!A261&lt;&gt;"",IF(dati_pdc!D261=1,RIGHT(dati_pdc!A261,dati_pdc!E261),dati_pdc!A261),"")</f>
        <v>76</v>
      </c>
      <c r="C265" s="109" t="str">
        <f>IF(dati_pdc!B261&lt;&gt;"",dati_pdc!B261,"")</f>
        <v>ACQUISTI DI SERVIZI</v>
      </c>
      <c r="D265" s="109">
        <f>IF(dati_pdc!C261&lt;&gt;"",dati_pdc!C261,"")</f>
        <v>1</v>
      </c>
      <c r="E265" s="109">
        <f>IF(dati_pdc!D261&lt;&gt;"",dati_pdc!D261,"")</f>
        <v>0</v>
      </c>
      <c r="F265" s="110">
        <f>IF(dati_pdc!$A261&lt;&gt;"",s_somma_pdc!B261,"")</f>
        <v>27949.98</v>
      </c>
      <c r="G265" s="110">
        <f>IF(dati_pdc!$A261&lt;&gt;"",s_somma_pdc!C261,"")</f>
        <v>34510.57</v>
      </c>
      <c r="H265" s="110">
        <f t="shared" si="32"/>
        <v>-6560.59</v>
      </c>
      <c r="I265" s="111">
        <f t="shared" si="33"/>
        <v>-0.19010378559380503</v>
      </c>
      <c r="J265" s="111"/>
      <c r="K265" s="111"/>
      <c r="L265" s="110">
        <f>IF(dati_pdc!$A261&lt;&gt;"",s_somma_pdc!D261,"")</f>
        <v>0</v>
      </c>
      <c r="M265" s="110">
        <f t="shared" si="34"/>
        <v>27949.98</v>
      </c>
      <c r="N265" s="111" t="str">
        <f t="shared" si="35"/>
        <v/>
      </c>
      <c r="O265" s="111"/>
      <c r="P265" s="111"/>
      <c r="Q265" s="110">
        <f>IF(dati_pdc!$A261&lt;&gt;"",s_somma_pdc!E261,"")</f>
        <v>0</v>
      </c>
      <c r="R265" s="110">
        <f t="shared" si="36"/>
        <v>27949.98</v>
      </c>
      <c r="S265" s="111" t="str">
        <f t="shared" si="37"/>
        <v/>
      </c>
      <c r="T265" s="111"/>
      <c r="U265" s="111"/>
      <c r="V265" s="110">
        <f>IF(dati_pdc!$A261&lt;&gt;"",s_somma_pdc!F261,"")</f>
        <v>0</v>
      </c>
      <c r="W265" s="110">
        <f t="shared" si="38"/>
        <v>27949.98</v>
      </c>
      <c r="X265" s="111" t="str">
        <f t="shared" si="39"/>
        <v/>
      </c>
      <c r="Y265" s="86"/>
      <c r="Z265" s="86"/>
    </row>
    <row r="266" spans="2:26" ht="15.75" customHeight="1">
      <c r="B266" s="109" t="str">
        <f>IF(dati_pdc!A262&lt;&gt;"",IF(dati_pdc!D262=1,RIGHT(dati_pdc!A262,dati_pdc!E262),dati_pdc!A262),"")</f>
        <v>7603</v>
      </c>
      <c r="C266" s="109" t="str">
        <f>IF(dati_pdc!B262&lt;&gt;"",dati_pdc!B262,"")</f>
        <v>COSTI ACCESSORI PER VENDITE</v>
      </c>
      <c r="D266" s="109">
        <f>IF(dati_pdc!C262&lt;&gt;"",dati_pdc!C262,"")</f>
        <v>2</v>
      </c>
      <c r="E266" s="109">
        <f>IF(dati_pdc!D262&lt;&gt;"",dati_pdc!D262,"")</f>
        <v>0</v>
      </c>
      <c r="F266" s="110">
        <f>IF(dati_pdc!$A262&lt;&gt;"",s_somma_pdc!B262,"")</f>
        <v>241.14</v>
      </c>
      <c r="G266" s="110">
        <f>IF(dati_pdc!$A262&lt;&gt;"",s_somma_pdc!C262,"")</f>
        <v>34</v>
      </c>
      <c r="H266" s="110">
        <f t="shared" si="32"/>
        <v>207.14</v>
      </c>
      <c r="I266" s="111">
        <f t="shared" si="33"/>
        <v>6.0923529411764701</v>
      </c>
      <c r="J266" s="111"/>
      <c r="K266" s="111"/>
      <c r="L266" s="110">
        <f>IF(dati_pdc!$A262&lt;&gt;"",s_somma_pdc!D262,"")</f>
        <v>0</v>
      </c>
      <c r="M266" s="110">
        <f t="shared" si="34"/>
        <v>241.14</v>
      </c>
      <c r="N266" s="111" t="str">
        <f t="shared" si="35"/>
        <v/>
      </c>
      <c r="O266" s="111"/>
      <c r="P266" s="111"/>
      <c r="Q266" s="110">
        <f>IF(dati_pdc!$A262&lt;&gt;"",s_somma_pdc!E262,"")</f>
        <v>0</v>
      </c>
      <c r="R266" s="110">
        <f t="shared" si="36"/>
        <v>241.14</v>
      </c>
      <c r="S266" s="111" t="str">
        <f t="shared" si="37"/>
        <v/>
      </c>
      <c r="T266" s="111"/>
      <c r="U266" s="111"/>
      <c r="V266" s="110">
        <f>IF(dati_pdc!$A262&lt;&gt;"",s_somma_pdc!F262,"")</f>
        <v>0</v>
      </c>
      <c r="W266" s="110">
        <f t="shared" si="38"/>
        <v>241.14</v>
      </c>
      <c r="X266" s="111" t="str">
        <f t="shared" si="39"/>
        <v/>
      </c>
      <c r="Y266" s="86"/>
      <c r="Z266" s="86"/>
    </row>
    <row r="267" spans="2:26" ht="15.75" customHeight="1">
      <c r="B267" s="109" t="str">
        <f>IF(dati_pdc!A263&lt;&gt;"",IF(dati_pdc!D263=1,RIGHT(dati_pdc!A263,dati_pdc!E263),dati_pdc!A263),"")</f>
        <v>760301</v>
      </c>
      <c r="C267" s="109" t="str">
        <f>IF(dati_pdc!B263&lt;&gt;"",dati_pdc!B263,"")</f>
        <v>Trasporti</v>
      </c>
      <c r="D267" s="109">
        <f>IF(dati_pdc!C263&lt;&gt;"",dati_pdc!C263,"")</f>
        <v>3</v>
      </c>
      <c r="E267" s="109">
        <f>IF(dati_pdc!D263&lt;&gt;"",dati_pdc!D263,"")</f>
        <v>0</v>
      </c>
      <c r="F267" s="110">
        <f>IF(dati_pdc!$A263&lt;&gt;"",s_somma_pdc!B263,"")</f>
        <v>241.14</v>
      </c>
      <c r="G267" s="110">
        <f>IF(dati_pdc!$A263&lt;&gt;"",s_somma_pdc!C263,"")</f>
        <v>34</v>
      </c>
      <c r="H267" s="110">
        <f t="shared" si="32"/>
        <v>207.14</v>
      </c>
      <c r="I267" s="111">
        <f t="shared" si="33"/>
        <v>6.0923529411764701</v>
      </c>
      <c r="J267" s="111"/>
      <c r="K267" s="111"/>
      <c r="L267" s="110">
        <f>IF(dati_pdc!$A263&lt;&gt;"",s_somma_pdc!D263,"")</f>
        <v>0</v>
      </c>
      <c r="M267" s="110">
        <f t="shared" si="34"/>
        <v>241.14</v>
      </c>
      <c r="N267" s="111" t="str">
        <f t="shared" si="35"/>
        <v/>
      </c>
      <c r="O267" s="111"/>
      <c r="P267" s="111"/>
      <c r="Q267" s="110">
        <f>IF(dati_pdc!$A263&lt;&gt;"",s_somma_pdc!E263,"")</f>
        <v>0</v>
      </c>
      <c r="R267" s="110">
        <f t="shared" si="36"/>
        <v>241.14</v>
      </c>
      <c r="S267" s="111" t="str">
        <f t="shared" si="37"/>
        <v/>
      </c>
      <c r="T267" s="111"/>
      <c r="U267" s="111"/>
      <c r="V267" s="110">
        <f>IF(dati_pdc!$A263&lt;&gt;"",s_somma_pdc!F263,"")</f>
        <v>0</v>
      </c>
      <c r="W267" s="110">
        <f t="shared" si="38"/>
        <v>241.14</v>
      </c>
      <c r="X267" s="111" t="str">
        <f t="shared" si="39"/>
        <v/>
      </c>
      <c r="Y267" s="86"/>
      <c r="Z267" s="86"/>
    </row>
    <row r="268" spans="2:26" ht="15.75" customHeight="1">
      <c r="B268" s="109" t="str">
        <f>IF(dati_pdc!A264&lt;&gt;"",IF(dati_pdc!D264=1,RIGHT(dati_pdc!A264,dati_pdc!E264),dati_pdc!A264),"")</f>
        <v>7605</v>
      </c>
      <c r="C268" s="109" t="str">
        <f>IF(dati_pdc!B264&lt;&gt;"",dati_pdc!B264,"")</f>
        <v>COSTI ACCESSORI PER ACQUISTI</v>
      </c>
      <c r="D268" s="109">
        <f>IF(dati_pdc!C264&lt;&gt;"",dati_pdc!C264,"")</f>
        <v>2</v>
      </c>
      <c r="E268" s="109">
        <f>IF(dati_pdc!D264&lt;&gt;"",dati_pdc!D264,"")</f>
        <v>0</v>
      </c>
      <c r="F268" s="110">
        <f>IF(dati_pdc!$A264&lt;&gt;"",s_somma_pdc!B264,"")</f>
        <v>1532.8899999999999</v>
      </c>
      <c r="G268" s="110">
        <f>IF(dati_pdc!$A264&lt;&gt;"",s_somma_pdc!C264,"")</f>
        <v>1914.4099999999999</v>
      </c>
      <c r="H268" s="110">
        <f t="shared" si="32"/>
        <v>-381.52</v>
      </c>
      <c r="I268" s="111">
        <f t="shared" si="33"/>
        <v>-0.19928855365360607</v>
      </c>
      <c r="J268" s="111"/>
      <c r="K268" s="111"/>
      <c r="L268" s="110">
        <f>IF(dati_pdc!$A264&lt;&gt;"",s_somma_pdc!D264,"")</f>
        <v>0</v>
      </c>
      <c r="M268" s="110">
        <f t="shared" si="34"/>
        <v>1532.8899999999999</v>
      </c>
      <c r="N268" s="111" t="str">
        <f t="shared" si="35"/>
        <v/>
      </c>
      <c r="O268" s="111"/>
      <c r="P268" s="111"/>
      <c r="Q268" s="110">
        <f>IF(dati_pdc!$A264&lt;&gt;"",s_somma_pdc!E264,"")</f>
        <v>0</v>
      </c>
      <c r="R268" s="110">
        <f t="shared" si="36"/>
        <v>1532.8899999999999</v>
      </c>
      <c r="S268" s="111" t="str">
        <f t="shared" si="37"/>
        <v/>
      </c>
      <c r="T268" s="111"/>
      <c r="U268" s="111"/>
      <c r="V268" s="110">
        <f>IF(dati_pdc!$A264&lt;&gt;"",s_somma_pdc!F264,"")</f>
        <v>0</v>
      </c>
      <c r="W268" s="110">
        <f t="shared" si="38"/>
        <v>1532.8899999999999</v>
      </c>
      <c r="X268" s="111" t="str">
        <f t="shared" si="39"/>
        <v/>
      </c>
      <c r="Y268" s="86"/>
      <c r="Z268" s="86"/>
    </row>
    <row r="269" spans="2:26" ht="15.75" customHeight="1">
      <c r="B269" s="109" t="str">
        <f>IF(dati_pdc!A265&lt;&gt;"",IF(dati_pdc!D265=1,RIGHT(dati_pdc!A265,dati_pdc!E265),dati_pdc!A265),"")</f>
        <v>760501</v>
      </c>
      <c r="C269" s="109" t="str">
        <f>IF(dati_pdc!B265&lt;&gt;"",dati_pdc!B265,"")</f>
        <v>Spese Trasporto su ft.Fo/</v>
      </c>
      <c r="D269" s="109">
        <f>IF(dati_pdc!C265&lt;&gt;"",dati_pdc!C265,"")</f>
        <v>3</v>
      </c>
      <c r="E269" s="109">
        <f>IF(dati_pdc!D265&lt;&gt;"",dati_pdc!D265,"")</f>
        <v>0</v>
      </c>
      <c r="F269" s="110">
        <f>IF(dati_pdc!$A265&lt;&gt;"",s_somma_pdc!B265,"")</f>
        <v>1333.55</v>
      </c>
      <c r="G269" s="110">
        <f>IF(dati_pdc!$A265&lt;&gt;"",s_somma_pdc!C265,"")</f>
        <v>1736.85</v>
      </c>
      <c r="H269" s="110">
        <f t="shared" si="32"/>
        <v>-403.29999999999995</v>
      </c>
      <c r="I269" s="111">
        <f t="shared" si="33"/>
        <v>-0.2322019748395083</v>
      </c>
      <c r="J269" s="111"/>
      <c r="K269" s="111"/>
      <c r="L269" s="110">
        <f>IF(dati_pdc!$A265&lt;&gt;"",s_somma_pdc!D265,"")</f>
        <v>0</v>
      </c>
      <c r="M269" s="110">
        <f t="shared" si="34"/>
        <v>1333.55</v>
      </c>
      <c r="N269" s="111" t="str">
        <f t="shared" si="35"/>
        <v/>
      </c>
      <c r="O269" s="111"/>
      <c r="P269" s="111"/>
      <c r="Q269" s="110">
        <f>IF(dati_pdc!$A265&lt;&gt;"",s_somma_pdc!E265,"")</f>
        <v>0</v>
      </c>
      <c r="R269" s="110">
        <f t="shared" si="36"/>
        <v>1333.55</v>
      </c>
      <c r="S269" s="111" t="str">
        <f t="shared" si="37"/>
        <v/>
      </c>
      <c r="T269" s="111"/>
      <c r="U269" s="111"/>
      <c r="V269" s="110">
        <f>IF(dati_pdc!$A265&lt;&gt;"",s_somma_pdc!F265,"")</f>
        <v>0</v>
      </c>
      <c r="W269" s="110">
        <f t="shared" si="38"/>
        <v>1333.55</v>
      </c>
      <c r="X269" s="111" t="str">
        <f t="shared" si="39"/>
        <v/>
      </c>
      <c r="Y269" s="86"/>
      <c r="Z269" s="86"/>
    </row>
    <row r="270" spans="2:26" ht="15.75" customHeight="1">
      <c r="B270" s="109" t="str">
        <f>IF(dati_pdc!A266&lt;&gt;"",IF(dati_pdc!D266=1,RIGHT(dati_pdc!A266,dati_pdc!E266),dati_pdc!A266),"")</f>
        <v>760502</v>
      </c>
      <c r="C270" s="109" t="str">
        <f>IF(dati_pdc!B266&lt;&gt;"",dati_pdc!B266,"")</f>
        <v>Spese bollo su ft.fo/</v>
      </c>
      <c r="D270" s="109">
        <f>IF(dati_pdc!C266&lt;&gt;"",dati_pdc!C266,"")</f>
        <v>3</v>
      </c>
      <c r="E270" s="109">
        <f>IF(dati_pdc!D266&lt;&gt;"",dati_pdc!D266,"")</f>
        <v>0</v>
      </c>
      <c r="F270" s="110">
        <f>IF(dati_pdc!$A266&lt;&gt;"",s_somma_pdc!B266,"")</f>
        <v>2</v>
      </c>
      <c r="G270" s="110">
        <f>IF(dati_pdc!$A266&lt;&gt;"",s_somma_pdc!C266,"")</f>
        <v>0</v>
      </c>
      <c r="H270" s="110">
        <f t="shared" si="32"/>
        <v>2</v>
      </c>
      <c r="I270" s="111" t="str">
        <f t="shared" si="33"/>
        <v/>
      </c>
      <c r="J270" s="111"/>
      <c r="K270" s="111"/>
      <c r="L270" s="110">
        <f>IF(dati_pdc!$A266&lt;&gt;"",s_somma_pdc!D266,"")</f>
        <v>0</v>
      </c>
      <c r="M270" s="110">
        <f t="shared" si="34"/>
        <v>2</v>
      </c>
      <c r="N270" s="111" t="str">
        <f t="shared" si="35"/>
        <v/>
      </c>
      <c r="O270" s="111"/>
      <c r="P270" s="111"/>
      <c r="Q270" s="110">
        <f>IF(dati_pdc!$A266&lt;&gt;"",s_somma_pdc!E266,"")</f>
        <v>0</v>
      </c>
      <c r="R270" s="110">
        <f t="shared" si="36"/>
        <v>2</v>
      </c>
      <c r="S270" s="111" t="str">
        <f t="shared" si="37"/>
        <v/>
      </c>
      <c r="T270" s="111"/>
      <c r="U270" s="111"/>
      <c r="V270" s="110">
        <f>IF(dati_pdc!$A266&lt;&gt;"",s_somma_pdc!F266,"")</f>
        <v>0</v>
      </c>
      <c r="W270" s="110">
        <f t="shared" si="38"/>
        <v>2</v>
      </c>
      <c r="X270" s="111" t="str">
        <f t="shared" si="39"/>
        <v/>
      </c>
      <c r="Y270" s="86"/>
      <c r="Z270" s="86"/>
    </row>
    <row r="271" spans="2:26" ht="15.75" customHeight="1">
      <c r="B271" s="109" t="str">
        <f>IF(dati_pdc!A267&lt;&gt;"",IF(dati_pdc!D267=1,RIGHT(dati_pdc!A267,dati_pdc!E267),dati_pdc!A267),"")</f>
        <v>760504</v>
      </c>
      <c r="C271" s="109" t="str">
        <f>IF(dati_pdc!B267&lt;&gt;"",dati_pdc!B267,"")</f>
        <v>Spese incasso su ft.fo/</v>
      </c>
      <c r="D271" s="109">
        <f>IF(dati_pdc!C267&lt;&gt;"",dati_pdc!C267,"")</f>
        <v>3</v>
      </c>
      <c r="E271" s="109">
        <f>IF(dati_pdc!D267&lt;&gt;"",dati_pdc!D267,"")</f>
        <v>0</v>
      </c>
      <c r="F271" s="110">
        <f>IF(dati_pdc!$A267&lt;&gt;"",s_somma_pdc!B267,"")</f>
        <v>137.34</v>
      </c>
      <c r="G271" s="110">
        <f>IF(dati_pdc!$A267&lt;&gt;"",s_somma_pdc!C267,"")</f>
        <v>92.56</v>
      </c>
      <c r="H271" s="110">
        <f t="shared" si="32"/>
        <v>44.78</v>
      </c>
      <c r="I271" s="111">
        <f t="shared" si="33"/>
        <v>0.4837942955920484</v>
      </c>
      <c r="J271" s="111"/>
      <c r="K271" s="111"/>
      <c r="L271" s="110">
        <f>IF(dati_pdc!$A267&lt;&gt;"",s_somma_pdc!D267,"")</f>
        <v>0</v>
      </c>
      <c r="M271" s="110">
        <f t="shared" si="34"/>
        <v>137.34</v>
      </c>
      <c r="N271" s="111" t="str">
        <f t="shared" si="35"/>
        <v/>
      </c>
      <c r="O271" s="111"/>
      <c r="P271" s="111"/>
      <c r="Q271" s="110">
        <f>IF(dati_pdc!$A267&lt;&gt;"",s_somma_pdc!E267,"")</f>
        <v>0</v>
      </c>
      <c r="R271" s="110">
        <f t="shared" si="36"/>
        <v>137.34</v>
      </c>
      <c r="S271" s="111" t="str">
        <f t="shared" si="37"/>
        <v/>
      </c>
      <c r="T271" s="111"/>
      <c r="U271" s="111"/>
      <c r="V271" s="110">
        <f>IF(dati_pdc!$A267&lt;&gt;"",s_somma_pdc!F267,"")</f>
        <v>0</v>
      </c>
      <c r="W271" s="110">
        <f t="shared" si="38"/>
        <v>137.34</v>
      </c>
      <c r="X271" s="111" t="str">
        <f t="shared" si="39"/>
        <v/>
      </c>
      <c r="Y271" s="86"/>
      <c r="Z271" s="86"/>
    </row>
    <row r="272" spans="2:26" ht="15.75" customHeight="1">
      <c r="B272" s="109" t="str">
        <f>IF(dati_pdc!A268&lt;&gt;"",IF(dati_pdc!D268=1,RIGHT(dati_pdc!A268,dati_pdc!E268),dati_pdc!A268),"")</f>
        <v>760506</v>
      </c>
      <c r="C272" s="109" t="str">
        <f>IF(dati_pdc!B268&lt;&gt;"",dati_pdc!B268,"")</f>
        <v>Spese varie su fatture fo/</v>
      </c>
      <c r="D272" s="109">
        <f>IF(dati_pdc!C268&lt;&gt;"",dati_pdc!C268,"")</f>
        <v>3</v>
      </c>
      <c r="E272" s="109">
        <f>IF(dati_pdc!D268&lt;&gt;"",dati_pdc!D268,"")</f>
        <v>0</v>
      </c>
      <c r="F272" s="110">
        <f>IF(dati_pdc!$A268&lt;&gt;"",s_somma_pdc!B268,"")</f>
        <v>60</v>
      </c>
      <c r="G272" s="110">
        <f>IF(dati_pdc!$A268&lt;&gt;"",s_somma_pdc!C268,"")</f>
        <v>85</v>
      </c>
      <c r="H272" s="110">
        <f t="shared" si="32"/>
        <v>-25</v>
      </c>
      <c r="I272" s="111">
        <f t="shared" si="33"/>
        <v>-0.29411764705882354</v>
      </c>
      <c r="J272" s="111"/>
      <c r="K272" s="111"/>
      <c r="L272" s="110">
        <f>IF(dati_pdc!$A268&lt;&gt;"",s_somma_pdc!D268,"")</f>
        <v>0</v>
      </c>
      <c r="M272" s="110">
        <f t="shared" si="34"/>
        <v>60</v>
      </c>
      <c r="N272" s="111" t="str">
        <f t="shared" si="35"/>
        <v/>
      </c>
      <c r="O272" s="111"/>
      <c r="P272" s="111"/>
      <c r="Q272" s="110">
        <f>IF(dati_pdc!$A268&lt;&gt;"",s_somma_pdc!E268,"")</f>
        <v>0</v>
      </c>
      <c r="R272" s="110">
        <f t="shared" si="36"/>
        <v>60</v>
      </c>
      <c r="S272" s="111" t="str">
        <f t="shared" si="37"/>
        <v/>
      </c>
      <c r="T272" s="111"/>
      <c r="U272" s="111"/>
      <c r="V272" s="110">
        <f>IF(dati_pdc!$A268&lt;&gt;"",s_somma_pdc!F268,"")</f>
        <v>0</v>
      </c>
      <c r="W272" s="110">
        <f t="shared" si="38"/>
        <v>60</v>
      </c>
      <c r="X272" s="111" t="str">
        <f t="shared" si="39"/>
        <v/>
      </c>
      <c r="Y272" s="86"/>
      <c r="Z272" s="86"/>
    </row>
    <row r="273" spans="2:26" ht="15.75" customHeight="1">
      <c r="B273" s="109" t="str">
        <f>IF(dati_pdc!A269&lt;&gt;"",IF(dati_pdc!D269=1,RIGHT(dati_pdc!A269,dati_pdc!E269),dati_pdc!A269),"")</f>
        <v>7609</v>
      </c>
      <c r="C273" s="109" t="str">
        <f>IF(dati_pdc!B269&lt;&gt;"",dati_pdc!B269,"")</f>
        <v>COSTI PER UTENZE</v>
      </c>
      <c r="D273" s="109">
        <f>IF(dati_pdc!C269&lt;&gt;"",dati_pdc!C269,"")</f>
        <v>2</v>
      </c>
      <c r="E273" s="109">
        <f>IF(dati_pdc!D269&lt;&gt;"",dati_pdc!D269,"")</f>
        <v>0</v>
      </c>
      <c r="F273" s="110">
        <f>IF(dati_pdc!$A269&lt;&gt;"",s_somma_pdc!B269,"")</f>
        <v>25297.190000000002</v>
      </c>
      <c r="G273" s="110">
        <f>IF(dati_pdc!$A269&lt;&gt;"",s_somma_pdc!C269,"")</f>
        <v>31031.78</v>
      </c>
      <c r="H273" s="110">
        <f t="shared" si="32"/>
        <v>-5734.5899999999965</v>
      </c>
      <c r="I273" s="111">
        <f t="shared" si="33"/>
        <v>-0.18479732712722238</v>
      </c>
      <c r="J273" s="111"/>
      <c r="K273" s="111"/>
      <c r="L273" s="110">
        <f>IF(dati_pdc!$A269&lt;&gt;"",s_somma_pdc!D269,"")</f>
        <v>0</v>
      </c>
      <c r="M273" s="110">
        <f t="shared" si="34"/>
        <v>25297.190000000002</v>
      </c>
      <c r="N273" s="111" t="str">
        <f t="shared" si="35"/>
        <v/>
      </c>
      <c r="O273" s="111"/>
      <c r="P273" s="111"/>
      <c r="Q273" s="110">
        <f>IF(dati_pdc!$A269&lt;&gt;"",s_somma_pdc!E269,"")</f>
        <v>0</v>
      </c>
      <c r="R273" s="110">
        <f t="shared" si="36"/>
        <v>25297.190000000002</v>
      </c>
      <c r="S273" s="111" t="str">
        <f t="shared" si="37"/>
        <v/>
      </c>
      <c r="T273" s="111"/>
      <c r="U273" s="111"/>
      <c r="V273" s="110">
        <f>IF(dati_pdc!$A269&lt;&gt;"",s_somma_pdc!F269,"")</f>
        <v>0</v>
      </c>
      <c r="W273" s="110">
        <f t="shared" si="38"/>
        <v>25297.190000000002</v>
      </c>
      <c r="X273" s="111" t="str">
        <f t="shared" si="39"/>
        <v/>
      </c>
      <c r="Y273" s="86"/>
      <c r="Z273" s="86"/>
    </row>
    <row r="274" spans="2:26" ht="15.75" customHeight="1">
      <c r="B274" s="109" t="str">
        <f>IF(dati_pdc!A270&lt;&gt;"",IF(dati_pdc!D270=1,RIGHT(dati_pdc!A270,dati_pdc!E270),dati_pdc!A270),"")</f>
        <v>760904</v>
      </c>
      <c r="C274" s="109" t="str">
        <f>IF(dati_pdc!B270&lt;&gt;"",dati_pdc!B270,"")</f>
        <v>Spese telefoniche ord. ded.80%</v>
      </c>
      <c r="D274" s="109">
        <f>IF(dati_pdc!C270&lt;&gt;"",dati_pdc!C270,"")</f>
        <v>3</v>
      </c>
      <c r="E274" s="109">
        <f>IF(dati_pdc!D270&lt;&gt;"",dati_pdc!D270,"")</f>
        <v>0</v>
      </c>
      <c r="F274" s="110">
        <f>IF(dati_pdc!$A270&lt;&gt;"",s_somma_pdc!B270,"")</f>
        <v>4169.83</v>
      </c>
      <c r="G274" s="110">
        <f>IF(dati_pdc!$A270&lt;&gt;"",s_somma_pdc!C270,"")</f>
        <v>3978.33</v>
      </c>
      <c r="H274" s="110">
        <f t="shared" si="32"/>
        <v>191.5</v>
      </c>
      <c r="I274" s="111">
        <f t="shared" si="33"/>
        <v>4.8135775564118612E-2</v>
      </c>
      <c r="J274" s="111"/>
      <c r="K274" s="111"/>
      <c r="L274" s="110">
        <f>IF(dati_pdc!$A270&lt;&gt;"",s_somma_pdc!D270,"")</f>
        <v>0</v>
      </c>
      <c r="M274" s="110">
        <f t="shared" si="34"/>
        <v>4169.83</v>
      </c>
      <c r="N274" s="111" t="str">
        <f t="shared" si="35"/>
        <v/>
      </c>
      <c r="O274" s="111"/>
      <c r="P274" s="111"/>
      <c r="Q274" s="110">
        <f>IF(dati_pdc!$A270&lt;&gt;"",s_somma_pdc!E270,"")</f>
        <v>0</v>
      </c>
      <c r="R274" s="110">
        <f t="shared" si="36"/>
        <v>4169.83</v>
      </c>
      <c r="S274" s="111" t="str">
        <f t="shared" si="37"/>
        <v/>
      </c>
      <c r="T274" s="111"/>
      <c r="U274" s="111"/>
      <c r="V274" s="110">
        <f>IF(dati_pdc!$A270&lt;&gt;"",s_somma_pdc!F270,"")</f>
        <v>0</v>
      </c>
      <c r="W274" s="110">
        <f t="shared" si="38"/>
        <v>4169.83</v>
      </c>
      <c r="X274" s="111" t="str">
        <f t="shared" si="39"/>
        <v/>
      </c>
      <c r="Y274" s="86"/>
      <c r="Z274" s="86"/>
    </row>
    <row r="275" spans="2:26" ht="15.75" customHeight="1">
      <c r="B275" s="109" t="str">
        <f>IF(dati_pdc!A271&lt;&gt;"",IF(dati_pdc!D271=1,RIGHT(dati_pdc!A271,dati_pdc!E271),dati_pdc!A271),"")</f>
        <v>760906</v>
      </c>
      <c r="C275" s="109" t="str">
        <f>IF(dati_pdc!B271&lt;&gt;"",dati_pdc!B271,"")</f>
        <v>Spese telefoniche radiomobili ded.80%</v>
      </c>
      <c r="D275" s="109">
        <f>IF(dati_pdc!C271&lt;&gt;"",dati_pdc!C271,"")</f>
        <v>3</v>
      </c>
      <c r="E275" s="109">
        <f>IF(dati_pdc!D271&lt;&gt;"",dati_pdc!D271,"")</f>
        <v>0</v>
      </c>
      <c r="F275" s="110">
        <f>IF(dati_pdc!$A271&lt;&gt;"",s_somma_pdc!B271,"")</f>
        <v>5862.73</v>
      </c>
      <c r="G275" s="110">
        <f>IF(dati_pdc!$A271&lt;&gt;"",s_somma_pdc!C271,"")</f>
        <v>5615.87</v>
      </c>
      <c r="H275" s="110">
        <f t="shared" si="32"/>
        <v>246.85999999999967</v>
      </c>
      <c r="I275" s="111">
        <f t="shared" si="33"/>
        <v>4.3957570242900867E-2</v>
      </c>
      <c r="J275" s="111"/>
      <c r="K275" s="111"/>
      <c r="L275" s="110">
        <f>IF(dati_pdc!$A271&lt;&gt;"",s_somma_pdc!D271,"")</f>
        <v>0</v>
      </c>
      <c r="M275" s="110">
        <f t="shared" si="34"/>
        <v>5862.73</v>
      </c>
      <c r="N275" s="111" t="str">
        <f t="shared" si="35"/>
        <v/>
      </c>
      <c r="O275" s="111"/>
      <c r="P275" s="111"/>
      <c r="Q275" s="110">
        <f>IF(dati_pdc!$A271&lt;&gt;"",s_somma_pdc!E271,"")</f>
        <v>0</v>
      </c>
      <c r="R275" s="110">
        <f t="shared" si="36"/>
        <v>5862.73</v>
      </c>
      <c r="S275" s="111" t="str">
        <f t="shared" si="37"/>
        <v/>
      </c>
      <c r="T275" s="111"/>
      <c r="U275" s="111"/>
      <c r="V275" s="110">
        <f>IF(dati_pdc!$A271&lt;&gt;"",s_somma_pdc!F271,"")</f>
        <v>0</v>
      </c>
      <c r="W275" s="110">
        <f t="shared" si="38"/>
        <v>5862.73</v>
      </c>
      <c r="X275" s="111" t="str">
        <f t="shared" si="39"/>
        <v/>
      </c>
      <c r="Y275" s="86"/>
      <c r="Z275" s="86"/>
    </row>
    <row r="276" spans="2:26" ht="15.75" customHeight="1">
      <c r="B276" s="109" t="str">
        <f>IF(dati_pdc!A272&lt;&gt;"",IF(dati_pdc!D272=1,RIGHT(dati_pdc!A272,dati_pdc!E272),dati_pdc!A272),"")</f>
        <v>760907</v>
      </c>
      <c r="C276" s="109" t="str">
        <f>IF(dati_pdc!B272&lt;&gt;"",dati_pdc!B272,"")</f>
        <v>Servizi telematici</v>
      </c>
      <c r="D276" s="109">
        <f>IF(dati_pdc!C272&lt;&gt;"",dati_pdc!C272,"")</f>
        <v>3</v>
      </c>
      <c r="E276" s="109">
        <f>IF(dati_pdc!D272&lt;&gt;"",dati_pdc!D272,"")</f>
        <v>0</v>
      </c>
      <c r="F276" s="110">
        <f>IF(dati_pdc!$A272&lt;&gt;"",s_somma_pdc!B272,"")</f>
        <v>0</v>
      </c>
      <c r="G276" s="110">
        <f>IF(dati_pdc!$A272&lt;&gt;"",s_somma_pdc!C272,"")</f>
        <v>45</v>
      </c>
      <c r="H276" s="110">
        <f t="shared" si="32"/>
        <v>-45</v>
      </c>
      <c r="I276" s="111">
        <f t="shared" si="33"/>
        <v>-1</v>
      </c>
      <c r="J276" s="111"/>
      <c r="K276" s="111"/>
      <c r="L276" s="110">
        <f>IF(dati_pdc!$A272&lt;&gt;"",s_somma_pdc!D272,"")</f>
        <v>0</v>
      </c>
      <c r="M276" s="110">
        <f t="shared" si="34"/>
        <v>0</v>
      </c>
      <c r="N276" s="111" t="str">
        <f t="shared" si="35"/>
        <v/>
      </c>
      <c r="O276" s="111"/>
      <c r="P276" s="111"/>
      <c r="Q276" s="110">
        <f>IF(dati_pdc!$A272&lt;&gt;"",s_somma_pdc!E272,"")</f>
        <v>0</v>
      </c>
      <c r="R276" s="110">
        <f t="shared" si="36"/>
        <v>0</v>
      </c>
      <c r="S276" s="111" t="str">
        <f t="shared" si="37"/>
        <v/>
      </c>
      <c r="T276" s="111"/>
      <c r="U276" s="111"/>
      <c r="V276" s="110">
        <f>IF(dati_pdc!$A272&lt;&gt;"",s_somma_pdc!F272,"")</f>
        <v>0</v>
      </c>
      <c r="W276" s="110">
        <f t="shared" si="38"/>
        <v>0</v>
      </c>
      <c r="X276" s="111" t="str">
        <f t="shared" si="39"/>
        <v/>
      </c>
      <c r="Y276" s="86"/>
      <c r="Z276" s="86"/>
    </row>
    <row r="277" spans="2:26" ht="15.75" customHeight="1">
      <c r="B277" s="109" t="str">
        <f>IF(dati_pdc!A273&lt;&gt;"",IF(dati_pdc!D273=1,RIGHT(dati_pdc!A273,dati_pdc!E273),dati_pdc!A273),"")</f>
        <v>760908</v>
      </c>
      <c r="C277" s="109" t="str">
        <f>IF(dati_pdc!B273&lt;&gt;"",dati_pdc!B273,"")</f>
        <v>Servizi telematici 80%</v>
      </c>
      <c r="D277" s="109">
        <f>IF(dati_pdc!C273&lt;&gt;"",dati_pdc!C273,"")</f>
        <v>3</v>
      </c>
      <c r="E277" s="109">
        <f>IF(dati_pdc!D273&lt;&gt;"",dati_pdc!D273,"")</f>
        <v>0</v>
      </c>
      <c r="F277" s="110">
        <f>IF(dati_pdc!$A273&lt;&gt;"",s_somma_pdc!B273,"")</f>
        <v>3265.82</v>
      </c>
      <c r="G277" s="110">
        <f>IF(dati_pdc!$A273&lt;&gt;"",s_somma_pdc!C273,"")</f>
        <v>6162.79</v>
      </c>
      <c r="H277" s="110">
        <f t="shared" si="32"/>
        <v>-2896.97</v>
      </c>
      <c r="I277" s="111">
        <f t="shared" si="33"/>
        <v>-0.4700744305744638</v>
      </c>
      <c r="J277" s="111"/>
      <c r="K277" s="111"/>
      <c r="L277" s="110">
        <f>IF(dati_pdc!$A273&lt;&gt;"",s_somma_pdc!D273,"")</f>
        <v>0</v>
      </c>
      <c r="M277" s="110">
        <f t="shared" si="34"/>
        <v>3265.82</v>
      </c>
      <c r="N277" s="111" t="str">
        <f t="shared" si="35"/>
        <v/>
      </c>
      <c r="O277" s="111"/>
      <c r="P277" s="111"/>
      <c r="Q277" s="110">
        <f>IF(dati_pdc!$A273&lt;&gt;"",s_somma_pdc!E273,"")</f>
        <v>0</v>
      </c>
      <c r="R277" s="110">
        <f t="shared" si="36"/>
        <v>3265.82</v>
      </c>
      <c r="S277" s="111" t="str">
        <f t="shared" si="37"/>
        <v/>
      </c>
      <c r="T277" s="111"/>
      <c r="U277" s="111"/>
      <c r="V277" s="110">
        <f>IF(dati_pdc!$A273&lt;&gt;"",s_somma_pdc!F273,"")</f>
        <v>0</v>
      </c>
      <c r="W277" s="110">
        <f t="shared" si="38"/>
        <v>3265.82</v>
      </c>
      <c r="X277" s="111" t="str">
        <f t="shared" si="39"/>
        <v/>
      </c>
      <c r="Y277" s="86"/>
      <c r="Z277" s="86"/>
    </row>
    <row r="278" spans="2:26" ht="15.75" customHeight="1">
      <c r="B278" s="109" t="str">
        <f>IF(dati_pdc!A274&lt;&gt;"",IF(dati_pdc!D274=1,RIGHT(dati_pdc!A274,dati_pdc!E274),dati_pdc!A274),"")</f>
        <v>760913</v>
      </c>
      <c r="C278" s="109" t="str">
        <f>IF(dati_pdc!B274&lt;&gt;"",dati_pdc!B274,"")</f>
        <v>Energia elettrica</v>
      </c>
      <c r="D278" s="109">
        <f>IF(dati_pdc!C274&lt;&gt;"",dati_pdc!C274,"")</f>
        <v>3</v>
      </c>
      <c r="E278" s="109">
        <f>IF(dati_pdc!D274&lt;&gt;"",dati_pdc!D274,"")</f>
        <v>0</v>
      </c>
      <c r="F278" s="110">
        <f>IF(dati_pdc!$A274&lt;&gt;"",s_somma_pdc!B274,"")</f>
        <v>6720.23</v>
      </c>
      <c r="G278" s="110">
        <f>IF(dati_pdc!$A274&lt;&gt;"",s_somma_pdc!C274,"")</f>
        <v>8339.4599999999991</v>
      </c>
      <c r="H278" s="110">
        <f t="shared" si="32"/>
        <v>-1619.2299999999996</v>
      </c>
      <c r="I278" s="111">
        <f t="shared" si="33"/>
        <v>-0.19416485000227829</v>
      </c>
      <c r="J278" s="111"/>
      <c r="K278" s="111"/>
      <c r="L278" s="110">
        <f>IF(dati_pdc!$A274&lt;&gt;"",s_somma_pdc!D274,"")</f>
        <v>0</v>
      </c>
      <c r="M278" s="110">
        <f t="shared" si="34"/>
        <v>6720.23</v>
      </c>
      <c r="N278" s="111" t="str">
        <f t="shared" si="35"/>
        <v/>
      </c>
      <c r="O278" s="111"/>
      <c r="P278" s="111"/>
      <c r="Q278" s="110">
        <f>IF(dati_pdc!$A274&lt;&gt;"",s_somma_pdc!E274,"")</f>
        <v>0</v>
      </c>
      <c r="R278" s="110">
        <f t="shared" si="36"/>
        <v>6720.23</v>
      </c>
      <c r="S278" s="111" t="str">
        <f t="shared" si="37"/>
        <v/>
      </c>
      <c r="T278" s="111"/>
      <c r="U278" s="111"/>
      <c r="V278" s="110">
        <f>IF(dati_pdc!$A274&lt;&gt;"",s_somma_pdc!F274,"")</f>
        <v>0</v>
      </c>
      <c r="W278" s="110">
        <f t="shared" si="38"/>
        <v>6720.23</v>
      </c>
      <c r="X278" s="111" t="str">
        <f t="shared" si="39"/>
        <v/>
      </c>
      <c r="Y278" s="86"/>
      <c r="Z278" s="86"/>
    </row>
    <row r="279" spans="2:26" ht="15.75" customHeight="1">
      <c r="B279" s="109" t="str">
        <f>IF(dati_pdc!A275&lt;&gt;"",IF(dati_pdc!D275=1,RIGHT(dati_pdc!A275,dati_pdc!E275),dati_pdc!A275),"")</f>
        <v>760923</v>
      </c>
      <c r="C279" s="109" t="str">
        <f>IF(dati_pdc!B275&lt;&gt;"",dati_pdc!B275,"")</f>
        <v>Gas</v>
      </c>
      <c r="D279" s="109">
        <f>IF(dati_pdc!C275&lt;&gt;"",dati_pdc!C275,"")</f>
        <v>3</v>
      </c>
      <c r="E279" s="109">
        <f>IF(dati_pdc!D275&lt;&gt;"",dati_pdc!D275,"")</f>
        <v>0</v>
      </c>
      <c r="F279" s="110">
        <f>IF(dati_pdc!$A275&lt;&gt;"",s_somma_pdc!B275,"")</f>
        <v>900.58</v>
      </c>
      <c r="G279" s="110">
        <f>IF(dati_pdc!$A275&lt;&gt;"",s_somma_pdc!C275,"")</f>
        <v>2405.33</v>
      </c>
      <c r="H279" s="110">
        <f t="shared" si="32"/>
        <v>-1504.75</v>
      </c>
      <c r="I279" s="111">
        <f t="shared" si="33"/>
        <v>-0.62558983590609185</v>
      </c>
      <c r="J279" s="111"/>
      <c r="K279" s="111"/>
      <c r="L279" s="110">
        <f>IF(dati_pdc!$A275&lt;&gt;"",s_somma_pdc!D275,"")</f>
        <v>0</v>
      </c>
      <c r="M279" s="110">
        <f t="shared" si="34"/>
        <v>900.58</v>
      </c>
      <c r="N279" s="111" t="str">
        <f t="shared" si="35"/>
        <v/>
      </c>
      <c r="O279" s="111"/>
      <c r="P279" s="111"/>
      <c r="Q279" s="110">
        <f>IF(dati_pdc!$A275&lt;&gt;"",s_somma_pdc!E275,"")</f>
        <v>0</v>
      </c>
      <c r="R279" s="110">
        <f t="shared" si="36"/>
        <v>900.58</v>
      </c>
      <c r="S279" s="111" t="str">
        <f t="shared" si="37"/>
        <v/>
      </c>
      <c r="T279" s="111"/>
      <c r="U279" s="111"/>
      <c r="V279" s="110">
        <f>IF(dati_pdc!$A275&lt;&gt;"",s_somma_pdc!F275,"")</f>
        <v>0</v>
      </c>
      <c r="W279" s="110">
        <f t="shared" si="38"/>
        <v>900.58</v>
      </c>
      <c r="X279" s="111" t="str">
        <f t="shared" si="39"/>
        <v/>
      </c>
      <c r="Y279" s="86"/>
      <c r="Z279" s="86"/>
    </row>
    <row r="280" spans="2:26" ht="15.75" customHeight="1">
      <c r="B280" s="109" t="str">
        <f>IF(dati_pdc!A276&lt;&gt;"",IF(dati_pdc!D276=1,RIGHT(dati_pdc!A276,dati_pdc!E276),dati_pdc!A276),"")</f>
        <v>760931</v>
      </c>
      <c r="C280" s="109" t="str">
        <f>IF(dati_pdc!B276&lt;&gt;"",dati_pdc!B276,"")</f>
        <v>Pulizia locali</v>
      </c>
      <c r="D280" s="109">
        <f>IF(dati_pdc!C276&lt;&gt;"",dati_pdc!C276,"")</f>
        <v>3</v>
      </c>
      <c r="E280" s="109">
        <f>IF(dati_pdc!D276&lt;&gt;"",dati_pdc!D276,"")</f>
        <v>0</v>
      </c>
      <c r="F280" s="110">
        <f>IF(dati_pdc!$A276&lt;&gt;"",s_somma_pdc!B276,"")</f>
        <v>4378</v>
      </c>
      <c r="G280" s="110">
        <f>IF(dati_pdc!$A276&lt;&gt;"",s_somma_pdc!C276,"")</f>
        <v>4485</v>
      </c>
      <c r="H280" s="110">
        <f t="shared" si="32"/>
        <v>-107</v>
      </c>
      <c r="I280" s="111">
        <f t="shared" si="33"/>
        <v>-2.3857302118171685E-2</v>
      </c>
      <c r="J280" s="111"/>
      <c r="K280" s="111"/>
      <c r="L280" s="110">
        <f>IF(dati_pdc!$A276&lt;&gt;"",s_somma_pdc!D276,"")</f>
        <v>0</v>
      </c>
      <c r="M280" s="110">
        <f t="shared" si="34"/>
        <v>4378</v>
      </c>
      <c r="N280" s="111" t="str">
        <f t="shared" si="35"/>
        <v/>
      </c>
      <c r="O280" s="111"/>
      <c r="P280" s="111"/>
      <c r="Q280" s="110">
        <f>IF(dati_pdc!$A276&lt;&gt;"",s_somma_pdc!E276,"")</f>
        <v>0</v>
      </c>
      <c r="R280" s="110">
        <f t="shared" si="36"/>
        <v>4378</v>
      </c>
      <c r="S280" s="111" t="str">
        <f t="shared" si="37"/>
        <v/>
      </c>
      <c r="T280" s="111"/>
      <c r="U280" s="111"/>
      <c r="V280" s="110">
        <f>IF(dati_pdc!$A276&lt;&gt;"",s_somma_pdc!F276,"")</f>
        <v>0</v>
      </c>
      <c r="W280" s="110">
        <f t="shared" si="38"/>
        <v>4378</v>
      </c>
      <c r="X280" s="111" t="str">
        <f t="shared" si="39"/>
        <v/>
      </c>
      <c r="Y280" s="86"/>
      <c r="Z280" s="86"/>
    </row>
    <row r="281" spans="2:26" ht="15.75" customHeight="1">
      <c r="B281" s="109" t="str">
        <f>IF(dati_pdc!A277&lt;&gt;"",IF(dati_pdc!D277=1,RIGHT(dati_pdc!A277,dati_pdc!E277),dati_pdc!A277),"")</f>
        <v>7611</v>
      </c>
      <c r="C281" s="109" t="str">
        <f>IF(dati_pdc!B277&lt;&gt;"",dati_pdc!B277,"")</f>
        <v>MANUTENZIONI MACCHINARI E ATTREZZATURE</v>
      </c>
      <c r="D281" s="109">
        <f>IF(dati_pdc!C277&lt;&gt;"",dati_pdc!C277,"")</f>
        <v>2</v>
      </c>
      <c r="E281" s="109">
        <f>IF(dati_pdc!D277&lt;&gt;"",dati_pdc!D277,"")</f>
        <v>0</v>
      </c>
      <c r="F281" s="110">
        <f>IF(dati_pdc!$A277&lt;&gt;"",s_somma_pdc!B277,"")</f>
        <v>825.66</v>
      </c>
      <c r="G281" s="110">
        <f>IF(dati_pdc!$A277&lt;&gt;"",s_somma_pdc!C277,"")</f>
        <v>966.38</v>
      </c>
      <c r="H281" s="110">
        <f t="shared" si="32"/>
        <v>-140.72000000000003</v>
      </c>
      <c r="I281" s="111">
        <f t="shared" si="33"/>
        <v>-0.14561559634926222</v>
      </c>
      <c r="J281" s="111"/>
      <c r="K281" s="111"/>
      <c r="L281" s="110">
        <f>IF(dati_pdc!$A277&lt;&gt;"",s_somma_pdc!D277,"")</f>
        <v>0</v>
      </c>
      <c r="M281" s="110">
        <f t="shared" si="34"/>
        <v>825.66</v>
      </c>
      <c r="N281" s="111" t="str">
        <f t="shared" si="35"/>
        <v/>
      </c>
      <c r="O281" s="111"/>
      <c r="P281" s="111"/>
      <c r="Q281" s="110">
        <f>IF(dati_pdc!$A277&lt;&gt;"",s_somma_pdc!E277,"")</f>
        <v>0</v>
      </c>
      <c r="R281" s="110">
        <f t="shared" si="36"/>
        <v>825.66</v>
      </c>
      <c r="S281" s="111" t="str">
        <f t="shared" si="37"/>
        <v/>
      </c>
      <c r="T281" s="111"/>
      <c r="U281" s="111"/>
      <c r="V281" s="110">
        <f>IF(dati_pdc!$A277&lt;&gt;"",s_somma_pdc!F277,"")</f>
        <v>0</v>
      </c>
      <c r="W281" s="110">
        <f t="shared" si="38"/>
        <v>825.66</v>
      </c>
      <c r="X281" s="111" t="str">
        <f t="shared" si="39"/>
        <v/>
      </c>
      <c r="Y281" s="86"/>
      <c r="Z281" s="86"/>
    </row>
    <row r="282" spans="2:26" ht="15.75" customHeight="1">
      <c r="B282" s="109" t="str">
        <f>IF(dati_pdc!A278&lt;&gt;"",IF(dati_pdc!D278=1,RIGHT(dati_pdc!A278,dati_pdc!E278),dati_pdc!A278),"")</f>
        <v>761101</v>
      </c>
      <c r="C282" s="109" t="str">
        <f>IF(dati_pdc!B278&lt;&gt;"",dati_pdc!B278,"")</f>
        <v>Manutenzione impianti e macchinari</v>
      </c>
      <c r="D282" s="109">
        <f>IF(dati_pdc!C278&lt;&gt;"",dati_pdc!C278,"")</f>
        <v>3</v>
      </c>
      <c r="E282" s="109">
        <f>IF(dati_pdc!D278&lt;&gt;"",dati_pdc!D278,"")</f>
        <v>0</v>
      </c>
      <c r="F282" s="110">
        <f>IF(dati_pdc!$A278&lt;&gt;"",s_somma_pdc!B278,"")</f>
        <v>242.5</v>
      </c>
      <c r="G282" s="110">
        <f>IF(dati_pdc!$A278&lt;&gt;"",s_somma_pdc!C278,"")</f>
        <v>692.5</v>
      </c>
      <c r="H282" s="110">
        <f t="shared" si="32"/>
        <v>-450</v>
      </c>
      <c r="I282" s="111">
        <f t="shared" si="33"/>
        <v>-0.64981949458483756</v>
      </c>
      <c r="J282" s="111"/>
      <c r="K282" s="111"/>
      <c r="L282" s="110">
        <f>IF(dati_pdc!$A278&lt;&gt;"",s_somma_pdc!D278,"")</f>
        <v>0</v>
      </c>
      <c r="M282" s="110">
        <f t="shared" si="34"/>
        <v>242.5</v>
      </c>
      <c r="N282" s="111" t="str">
        <f t="shared" si="35"/>
        <v/>
      </c>
      <c r="O282" s="111"/>
      <c r="P282" s="111"/>
      <c r="Q282" s="110">
        <f>IF(dati_pdc!$A278&lt;&gt;"",s_somma_pdc!E278,"")</f>
        <v>0</v>
      </c>
      <c r="R282" s="110">
        <f t="shared" si="36"/>
        <v>242.5</v>
      </c>
      <c r="S282" s="111" t="str">
        <f t="shared" si="37"/>
        <v/>
      </c>
      <c r="T282" s="111"/>
      <c r="U282" s="111"/>
      <c r="V282" s="110">
        <f>IF(dati_pdc!$A278&lt;&gt;"",s_somma_pdc!F278,"")</f>
        <v>0</v>
      </c>
      <c r="W282" s="110">
        <f t="shared" si="38"/>
        <v>242.5</v>
      </c>
      <c r="X282" s="111" t="str">
        <f t="shared" si="39"/>
        <v/>
      </c>
      <c r="Y282" s="86"/>
      <c r="Z282" s="86"/>
    </row>
    <row r="283" spans="2:26" ht="15.75" customHeight="1">
      <c r="B283" s="109" t="str">
        <f>IF(dati_pdc!A279&lt;&gt;"",IF(dati_pdc!D279=1,RIGHT(dati_pdc!A279,dati_pdc!E279),dati_pdc!A279),"")</f>
        <v>761102</v>
      </c>
      <c r="C283" s="109" t="str">
        <f>IF(dati_pdc!B279&lt;&gt;"",dati_pdc!B279,"")</f>
        <v>Manutenzione hardware ed accessori</v>
      </c>
      <c r="D283" s="109">
        <f>IF(dati_pdc!C279&lt;&gt;"",dati_pdc!C279,"")</f>
        <v>3</v>
      </c>
      <c r="E283" s="109">
        <f>IF(dati_pdc!D279&lt;&gt;"",dati_pdc!D279,"")</f>
        <v>0</v>
      </c>
      <c r="F283" s="110">
        <f>IF(dati_pdc!$A279&lt;&gt;"",s_somma_pdc!B279,"")</f>
        <v>0</v>
      </c>
      <c r="G283" s="110">
        <f>IF(dati_pdc!$A279&lt;&gt;"",s_somma_pdc!C279,"")</f>
        <v>32.04</v>
      </c>
      <c r="H283" s="110">
        <f t="shared" si="32"/>
        <v>-32.04</v>
      </c>
      <c r="I283" s="111">
        <f t="shared" si="33"/>
        <v>-1</v>
      </c>
      <c r="J283" s="111"/>
      <c r="K283" s="111"/>
      <c r="L283" s="110">
        <f>IF(dati_pdc!$A279&lt;&gt;"",s_somma_pdc!D279,"")</f>
        <v>0</v>
      </c>
      <c r="M283" s="110">
        <f t="shared" si="34"/>
        <v>0</v>
      </c>
      <c r="N283" s="111" t="str">
        <f t="shared" si="35"/>
        <v/>
      </c>
      <c r="O283" s="111"/>
      <c r="P283" s="111"/>
      <c r="Q283" s="110">
        <f>IF(dati_pdc!$A279&lt;&gt;"",s_somma_pdc!E279,"")</f>
        <v>0</v>
      </c>
      <c r="R283" s="110">
        <f t="shared" si="36"/>
        <v>0</v>
      </c>
      <c r="S283" s="111" t="str">
        <f t="shared" si="37"/>
        <v/>
      </c>
      <c r="T283" s="111"/>
      <c r="U283" s="111"/>
      <c r="V283" s="110">
        <f>IF(dati_pdc!$A279&lt;&gt;"",s_somma_pdc!F279,"")</f>
        <v>0</v>
      </c>
      <c r="W283" s="110">
        <f t="shared" si="38"/>
        <v>0</v>
      </c>
      <c r="X283" s="111" t="str">
        <f t="shared" si="39"/>
        <v/>
      </c>
      <c r="Y283" s="86"/>
      <c r="Z283" s="86"/>
    </row>
    <row r="284" spans="2:26" ht="15.75" customHeight="1">
      <c r="B284" s="109" t="str">
        <f>IF(dati_pdc!A280&lt;&gt;"",IF(dati_pdc!D280=1,RIGHT(dati_pdc!A280,dati_pdc!E280),dati_pdc!A280),"")</f>
        <v>761103</v>
      </c>
      <c r="C284" s="109" t="str">
        <f>IF(dati_pdc!B280&lt;&gt;"",dati_pdc!B280,"")</f>
        <v>Manutenzione attrezzature</v>
      </c>
      <c r="D284" s="109">
        <f>IF(dati_pdc!C280&lt;&gt;"",dati_pdc!C280,"")</f>
        <v>3</v>
      </c>
      <c r="E284" s="109">
        <f>IF(dati_pdc!D280&lt;&gt;"",dati_pdc!D280,"")</f>
        <v>0</v>
      </c>
      <c r="F284" s="110">
        <f>IF(dati_pdc!$A280&lt;&gt;"",s_somma_pdc!B280,"")</f>
        <v>583.16</v>
      </c>
      <c r="G284" s="110">
        <f>IF(dati_pdc!$A280&lt;&gt;"",s_somma_pdc!C280,"")</f>
        <v>241.84</v>
      </c>
      <c r="H284" s="110">
        <f t="shared" si="32"/>
        <v>341.31999999999994</v>
      </c>
      <c r="I284" s="111">
        <f t="shared" si="33"/>
        <v>1.4113463446907044</v>
      </c>
      <c r="J284" s="111"/>
      <c r="K284" s="111"/>
      <c r="L284" s="110">
        <f>IF(dati_pdc!$A280&lt;&gt;"",s_somma_pdc!D280,"")</f>
        <v>0</v>
      </c>
      <c r="M284" s="110">
        <f t="shared" si="34"/>
        <v>583.16</v>
      </c>
      <c r="N284" s="111" t="str">
        <f t="shared" si="35"/>
        <v/>
      </c>
      <c r="O284" s="111"/>
      <c r="P284" s="111"/>
      <c r="Q284" s="110">
        <f>IF(dati_pdc!$A280&lt;&gt;"",s_somma_pdc!E280,"")</f>
        <v>0</v>
      </c>
      <c r="R284" s="110">
        <f t="shared" si="36"/>
        <v>583.16</v>
      </c>
      <c r="S284" s="111" t="str">
        <f t="shared" si="37"/>
        <v/>
      </c>
      <c r="T284" s="111"/>
      <c r="U284" s="111"/>
      <c r="V284" s="110">
        <f>IF(dati_pdc!$A280&lt;&gt;"",s_somma_pdc!F280,"")</f>
        <v>0</v>
      </c>
      <c r="W284" s="110">
        <f t="shared" si="38"/>
        <v>583.16</v>
      </c>
      <c r="X284" s="111" t="str">
        <f t="shared" si="39"/>
        <v/>
      </c>
      <c r="Y284" s="86"/>
      <c r="Z284" s="86"/>
    </row>
    <row r="285" spans="2:26" ht="15.75" customHeight="1">
      <c r="B285" s="109" t="str">
        <f>IF(dati_pdc!A281&lt;&gt;"",IF(dati_pdc!D281=1,RIGHT(dati_pdc!A281,dati_pdc!E281),dati_pdc!A281),"")</f>
        <v>7613</v>
      </c>
      <c r="C285" s="109" t="str">
        <f>IF(dati_pdc!B281&lt;&gt;"",dati_pdc!B281,"")</f>
        <v>MANUTENZIONE FABBRICATI</v>
      </c>
      <c r="D285" s="109">
        <f>IF(dati_pdc!C281&lt;&gt;"",dati_pdc!C281,"")</f>
        <v>2</v>
      </c>
      <c r="E285" s="109">
        <f>IF(dati_pdc!D281&lt;&gt;"",dati_pdc!D281,"")</f>
        <v>0</v>
      </c>
      <c r="F285" s="110">
        <f>IF(dati_pdc!$A281&lt;&gt;"",s_somma_pdc!B281,"")</f>
        <v>53.1</v>
      </c>
      <c r="G285" s="110">
        <f>IF(dati_pdc!$A281&lt;&gt;"",s_somma_pdc!C281,"")</f>
        <v>564</v>
      </c>
      <c r="H285" s="110">
        <f t="shared" si="32"/>
        <v>-510.9</v>
      </c>
      <c r="I285" s="111">
        <f t="shared" si="33"/>
        <v>-0.9058510638297872</v>
      </c>
      <c r="J285" s="111"/>
      <c r="K285" s="111"/>
      <c r="L285" s="110">
        <f>IF(dati_pdc!$A281&lt;&gt;"",s_somma_pdc!D281,"")</f>
        <v>0</v>
      </c>
      <c r="M285" s="110">
        <f t="shared" si="34"/>
        <v>53.1</v>
      </c>
      <c r="N285" s="111" t="str">
        <f t="shared" si="35"/>
        <v/>
      </c>
      <c r="O285" s="111"/>
      <c r="P285" s="111"/>
      <c r="Q285" s="110">
        <f>IF(dati_pdc!$A281&lt;&gt;"",s_somma_pdc!E281,"")</f>
        <v>0</v>
      </c>
      <c r="R285" s="110">
        <f t="shared" si="36"/>
        <v>53.1</v>
      </c>
      <c r="S285" s="111" t="str">
        <f t="shared" si="37"/>
        <v/>
      </c>
      <c r="T285" s="111"/>
      <c r="U285" s="111"/>
      <c r="V285" s="110">
        <f>IF(dati_pdc!$A281&lt;&gt;"",s_somma_pdc!F281,"")</f>
        <v>0</v>
      </c>
      <c r="W285" s="110">
        <f t="shared" si="38"/>
        <v>53.1</v>
      </c>
      <c r="X285" s="111" t="str">
        <f t="shared" si="39"/>
        <v/>
      </c>
      <c r="Y285" s="86"/>
      <c r="Z285" s="86"/>
    </row>
    <row r="286" spans="2:26" ht="15.75" customHeight="1">
      <c r="B286" s="109" t="str">
        <f>IF(dati_pdc!A282&lt;&gt;"",IF(dati_pdc!D282=1,RIGHT(dati_pdc!A282,dati_pdc!E282),dati_pdc!A282),"")</f>
        <v>761301</v>
      </c>
      <c r="C286" s="109" t="str">
        <f>IF(dati_pdc!B282&lt;&gt;"",dati_pdc!B282,"")</f>
        <v>Manutenzione fabbricati</v>
      </c>
      <c r="D286" s="109">
        <f>IF(dati_pdc!C282&lt;&gt;"",dati_pdc!C282,"")</f>
        <v>3</v>
      </c>
      <c r="E286" s="109">
        <f>IF(dati_pdc!D282&lt;&gt;"",dati_pdc!D282,"")</f>
        <v>0</v>
      </c>
      <c r="F286" s="110">
        <f>IF(dati_pdc!$A282&lt;&gt;"",s_somma_pdc!B282,"")</f>
        <v>53.1</v>
      </c>
      <c r="G286" s="110">
        <f>IF(dati_pdc!$A282&lt;&gt;"",s_somma_pdc!C282,"")</f>
        <v>564</v>
      </c>
      <c r="H286" s="110">
        <f t="shared" si="32"/>
        <v>-510.9</v>
      </c>
      <c r="I286" s="111">
        <f t="shared" si="33"/>
        <v>-0.9058510638297872</v>
      </c>
      <c r="J286" s="111"/>
      <c r="K286" s="111"/>
      <c r="L286" s="110">
        <f>IF(dati_pdc!$A282&lt;&gt;"",s_somma_pdc!D282,"")</f>
        <v>0</v>
      </c>
      <c r="M286" s="110">
        <f t="shared" si="34"/>
        <v>53.1</v>
      </c>
      <c r="N286" s="111" t="str">
        <f t="shared" si="35"/>
        <v/>
      </c>
      <c r="O286" s="111"/>
      <c r="P286" s="111"/>
      <c r="Q286" s="110">
        <f>IF(dati_pdc!$A282&lt;&gt;"",s_somma_pdc!E282,"")</f>
        <v>0</v>
      </c>
      <c r="R286" s="110">
        <f t="shared" si="36"/>
        <v>53.1</v>
      </c>
      <c r="S286" s="111" t="str">
        <f t="shared" si="37"/>
        <v/>
      </c>
      <c r="T286" s="111"/>
      <c r="U286" s="111"/>
      <c r="V286" s="110">
        <f>IF(dati_pdc!$A282&lt;&gt;"",s_somma_pdc!F282,"")</f>
        <v>0</v>
      </c>
      <c r="W286" s="110">
        <f t="shared" si="38"/>
        <v>53.1</v>
      </c>
      <c r="X286" s="111" t="str">
        <f t="shared" si="39"/>
        <v/>
      </c>
      <c r="Y286" s="86"/>
      <c r="Z286" s="86"/>
    </row>
    <row r="287" spans="2:26" ht="15.75" customHeight="1">
      <c r="B287" s="109" t="str">
        <f>IF(dati_pdc!A283&lt;&gt;"",IF(dati_pdc!D283=1,RIGHT(dati_pdc!A283,dati_pdc!E283),dati_pdc!A283),"")</f>
        <v>76130101</v>
      </c>
      <c r="C287" s="109" t="str">
        <f>IF(dati_pdc!B283&lt;&gt;"",dati_pdc!B283,"")</f>
        <v>Manutenzione fabbricati strumentali</v>
      </c>
      <c r="D287" s="109">
        <f>IF(dati_pdc!C283&lt;&gt;"",dati_pdc!C283,"")</f>
        <v>4</v>
      </c>
      <c r="E287" s="109">
        <f>IF(dati_pdc!D283&lt;&gt;"",dati_pdc!D283,"")</f>
        <v>0</v>
      </c>
      <c r="F287" s="110">
        <f>IF(dati_pdc!$A283&lt;&gt;"",s_somma_pdc!B283,"")</f>
        <v>53.1</v>
      </c>
      <c r="G287" s="110">
        <f>IF(dati_pdc!$A283&lt;&gt;"",s_somma_pdc!C283,"")</f>
        <v>564</v>
      </c>
      <c r="H287" s="110">
        <f t="shared" si="32"/>
        <v>-510.9</v>
      </c>
      <c r="I287" s="111">
        <f t="shared" si="33"/>
        <v>-0.9058510638297872</v>
      </c>
      <c r="J287" s="111"/>
      <c r="K287" s="111"/>
      <c r="L287" s="110">
        <f>IF(dati_pdc!$A283&lt;&gt;"",s_somma_pdc!D283,"")</f>
        <v>0</v>
      </c>
      <c r="M287" s="110">
        <f t="shared" si="34"/>
        <v>53.1</v>
      </c>
      <c r="N287" s="111" t="str">
        <f t="shared" si="35"/>
        <v/>
      </c>
      <c r="O287" s="111"/>
      <c r="P287" s="111"/>
      <c r="Q287" s="110">
        <f>IF(dati_pdc!$A283&lt;&gt;"",s_somma_pdc!E283,"")</f>
        <v>0</v>
      </c>
      <c r="R287" s="110">
        <f t="shared" si="36"/>
        <v>53.1</v>
      </c>
      <c r="S287" s="111" t="str">
        <f t="shared" si="37"/>
        <v/>
      </c>
      <c r="T287" s="111"/>
      <c r="U287" s="111"/>
      <c r="V287" s="110">
        <f>IF(dati_pdc!$A283&lt;&gt;"",s_somma_pdc!F283,"")</f>
        <v>0</v>
      </c>
      <c r="W287" s="110">
        <f t="shared" si="38"/>
        <v>53.1</v>
      </c>
      <c r="X287" s="111" t="str">
        <f t="shared" si="39"/>
        <v/>
      </c>
      <c r="Y287" s="86"/>
      <c r="Z287" s="86"/>
    </row>
    <row r="288" spans="2:26" ht="15.75" customHeight="1">
      <c r="B288" s="109" t="str">
        <f>IF(dati_pdc!A284&lt;&gt;"",IF(dati_pdc!D284=1,RIGHT(dati_pdc!A284,dati_pdc!E284),dati_pdc!A284),"")</f>
        <v>77</v>
      </c>
      <c r="C288" s="109" t="str">
        <f>IF(dati_pdc!B284&lt;&gt;"",dati_pdc!B284,"")</f>
        <v>GESTIONE VEICOLI AZIENDALI</v>
      </c>
      <c r="D288" s="109">
        <f>IF(dati_pdc!C284&lt;&gt;"",dati_pdc!C284,"")</f>
        <v>1</v>
      </c>
      <c r="E288" s="109">
        <f>IF(dati_pdc!D284&lt;&gt;"",dati_pdc!D284,"")</f>
        <v>0</v>
      </c>
      <c r="F288" s="110">
        <f>IF(dati_pdc!$A284&lt;&gt;"",s_somma_pdc!B284,"")</f>
        <v>25307.14</v>
      </c>
      <c r="G288" s="110">
        <f>IF(dati_pdc!$A284&lt;&gt;"",s_somma_pdc!C284,"")</f>
        <v>25798.320000000003</v>
      </c>
      <c r="H288" s="110">
        <f t="shared" si="32"/>
        <v>-491.18000000000393</v>
      </c>
      <c r="I288" s="111">
        <f t="shared" si="33"/>
        <v>-1.9039224259564339E-2</v>
      </c>
      <c r="J288" s="111"/>
      <c r="K288" s="111"/>
      <c r="L288" s="110">
        <f>IF(dati_pdc!$A284&lt;&gt;"",s_somma_pdc!D284,"")</f>
        <v>0</v>
      </c>
      <c r="M288" s="110">
        <f t="shared" si="34"/>
        <v>25307.14</v>
      </c>
      <c r="N288" s="111" t="str">
        <f t="shared" si="35"/>
        <v/>
      </c>
      <c r="O288" s="111"/>
      <c r="P288" s="111"/>
      <c r="Q288" s="110">
        <f>IF(dati_pdc!$A284&lt;&gt;"",s_somma_pdc!E284,"")</f>
        <v>0</v>
      </c>
      <c r="R288" s="110">
        <f t="shared" si="36"/>
        <v>25307.14</v>
      </c>
      <c r="S288" s="111" t="str">
        <f t="shared" si="37"/>
        <v/>
      </c>
      <c r="T288" s="111"/>
      <c r="U288" s="111"/>
      <c r="V288" s="110">
        <f>IF(dati_pdc!$A284&lt;&gt;"",s_somma_pdc!F284,"")</f>
        <v>0</v>
      </c>
      <c r="W288" s="110">
        <f t="shared" si="38"/>
        <v>25307.14</v>
      </c>
      <c r="X288" s="111" t="str">
        <f t="shared" si="39"/>
        <v/>
      </c>
      <c r="Y288" s="86"/>
      <c r="Z288" s="86"/>
    </row>
    <row r="289" spans="2:26" ht="15.75" customHeight="1">
      <c r="B289" s="109" t="str">
        <f>IF(dati_pdc!A285&lt;&gt;"",IF(dati_pdc!D285=1,RIGHT(dati_pdc!A285,dati_pdc!E285),dati_pdc!A285),"")</f>
        <v>7701</v>
      </c>
      <c r="C289" s="109" t="str">
        <f>IF(dati_pdc!B285&lt;&gt;"",dati_pdc!B285,"")</f>
        <v>ESERCIZIO AUTOMEZZI</v>
      </c>
      <c r="D289" s="109">
        <f>IF(dati_pdc!C285&lt;&gt;"",dati_pdc!C285,"")</f>
        <v>2</v>
      </c>
      <c r="E289" s="109">
        <f>IF(dati_pdc!D285&lt;&gt;"",dati_pdc!D285,"")</f>
        <v>0</v>
      </c>
      <c r="F289" s="110">
        <f>IF(dati_pdc!$A285&lt;&gt;"",s_somma_pdc!B285,"")</f>
        <v>3925.5</v>
      </c>
      <c r="G289" s="110">
        <f>IF(dati_pdc!$A285&lt;&gt;"",s_somma_pdc!C285,"")</f>
        <v>4688.88</v>
      </c>
      <c r="H289" s="110">
        <f t="shared" si="32"/>
        <v>-763.38000000000011</v>
      </c>
      <c r="I289" s="111">
        <f t="shared" si="33"/>
        <v>-0.16280646977529817</v>
      </c>
      <c r="J289" s="111"/>
      <c r="K289" s="111"/>
      <c r="L289" s="110">
        <f>IF(dati_pdc!$A285&lt;&gt;"",s_somma_pdc!D285,"")</f>
        <v>0</v>
      </c>
      <c r="M289" s="110">
        <f t="shared" si="34"/>
        <v>3925.5</v>
      </c>
      <c r="N289" s="111" t="str">
        <f t="shared" si="35"/>
        <v/>
      </c>
      <c r="O289" s="111"/>
      <c r="P289" s="111"/>
      <c r="Q289" s="110">
        <f>IF(dati_pdc!$A285&lt;&gt;"",s_somma_pdc!E285,"")</f>
        <v>0</v>
      </c>
      <c r="R289" s="110">
        <f t="shared" si="36"/>
        <v>3925.5</v>
      </c>
      <c r="S289" s="111" t="str">
        <f t="shared" si="37"/>
        <v/>
      </c>
      <c r="T289" s="111"/>
      <c r="U289" s="111"/>
      <c r="V289" s="110">
        <f>IF(dati_pdc!$A285&lt;&gt;"",s_somma_pdc!F285,"")</f>
        <v>0</v>
      </c>
      <c r="W289" s="110">
        <f t="shared" si="38"/>
        <v>3925.5</v>
      </c>
      <c r="X289" s="111" t="str">
        <f t="shared" si="39"/>
        <v/>
      </c>
      <c r="Y289" s="86"/>
      <c r="Z289" s="86"/>
    </row>
    <row r="290" spans="2:26" ht="15.75" customHeight="1">
      <c r="B290" s="109" t="str">
        <f>IF(dati_pdc!A286&lt;&gt;"",IF(dati_pdc!D286=1,RIGHT(dati_pdc!A286,dati_pdc!E286),dati_pdc!A286),"")</f>
        <v>770101</v>
      </c>
      <c r="C290" s="109" t="str">
        <f>IF(dati_pdc!B286&lt;&gt;"",dati_pdc!B286,"")</f>
        <v>Carburanti e lubrificanti automezzi</v>
      </c>
      <c r="D290" s="109">
        <f>IF(dati_pdc!C286&lt;&gt;"",dati_pdc!C286,"")</f>
        <v>3</v>
      </c>
      <c r="E290" s="109">
        <f>IF(dati_pdc!D286&lt;&gt;"",dati_pdc!D286,"")</f>
        <v>0</v>
      </c>
      <c r="F290" s="110">
        <f>IF(dati_pdc!$A286&lt;&gt;"",s_somma_pdc!B286,"")</f>
        <v>957.75</v>
      </c>
      <c r="G290" s="110">
        <f>IF(dati_pdc!$A286&lt;&gt;"",s_somma_pdc!C286,"")</f>
        <v>1669.85</v>
      </c>
      <c r="H290" s="110">
        <f t="shared" si="32"/>
        <v>-712.09999999999991</v>
      </c>
      <c r="I290" s="111">
        <f t="shared" si="33"/>
        <v>-0.42644548911578883</v>
      </c>
      <c r="J290" s="111"/>
      <c r="K290" s="111"/>
      <c r="L290" s="110">
        <f>IF(dati_pdc!$A286&lt;&gt;"",s_somma_pdc!D286,"")</f>
        <v>0</v>
      </c>
      <c r="M290" s="110">
        <f t="shared" si="34"/>
        <v>957.75</v>
      </c>
      <c r="N290" s="111" t="str">
        <f t="shared" si="35"/>
        <v/>
      </c>
      <c r="O290" s="111"/>
      <c r="P290" s="111"/>
      <c r="Q290" s="110">
        <f>IF(dati_pdc!$A286&lt;&gt;"",s_somma_pdc!E286,"")</f>
        <v>0</v>
      </c>
      <c r="R290" s="110">
        <f t="shared" si="36"/>
        <v>957.75</v>
      </c>
      <c r="S290" s="111" t="str">
        <f t="shared" si="37"/>
        <v/>
      </c>
      <c r="T290" s="111"/>
      <c r="U290" s="111"/>
      <c r="V290" s="110">
        <f>IF(dati_pdc!$A286&lt;&gt;"",s_somma_pdc!F286,"")</f>
        <v>0</v>
      </c>
      <c r="W290" s="110">
        <f t="shared" si="38"/>
        <v>957.75</v>
      </c>
      <c r="X290" s="111" t="str">
        <f t="shared" si="39"/>
        <v/>
      </c>
      <c r="Y290" s="86"/>
      <c r="Z290" s="86"/>
    </row>
    <row r="291" spans="2:26" ht="15.75" customHeight="1">
      <c r="B291" s="109" t="str">
        <f>IF(dati_pdc!A287&lt;&gt;"",IF(dati_pdc!D287=1,RIGHT(dati_pdc!A287,dati_pdc!E287),dati_pdc!A287),"")</f>
        <v>770103</v>
      </c>
      <c r="C291" s="109" t="str">
        <f>IF(dati_pdc!B287&lt;&gt;"",dati_pdc!B287,"")</f>
        <v>Premi di assicurazione automezzi</v>
      </c>
      <c r="D291" s="109">
        <f>IF(dati_pdc!C287&lt;&gt;"",dati_pdc!C287,"")</f>
        <v>3</v>
      </c>
      <c r="E291" s="109">
        <f>IF(dati_pdc!D287&lt;&gt;"",dati_pdc!D287,"")</f>
        <v>0</v>
      </c>
      <c r="F291" s="110">
        <f>IF(dati_pdc!$A287&lt;&gt;"",s_somma_pdc!B287,"")</f>
        <v>2035.39</v>
      </c>
      <c r="G291" s="110">
        <f>IF(dati_pdc!$A287&lt;&gt;"",s_somma_pdc!C287,"")</f>
        <v>1665.66</v>
      </c>
      <c r="H291" s="110">
        <f t="shared" si="32"/>
        <v>369.73</v>
      </c>
      <c r="I291" s="111">
        <f t="shared" si="33"/>
        <v>0.22197207113096309</v>
      </c>
      <c r="J291" s="111"/>
      <c r="K291" s="111"/>
      <c r="L291" s="110">
        <f>IF(dati_pdc!$A287&lt;&gt;"",s_somma_pdc!D287,"")</f>
        <v>0</v>
      </c>
      <c r="M291" s="110">
        <f t="shared" si="34"/>
        <v>2035.39</v>
      </c>
      <c r="N291" s="111" t="str">
        <f t="shared" si="35"/>
        <v/>
      </c>
      <c r="O291" s="111"/>
      <c r="P291" s="111"/>
      <c r="Q291" s="110">
        <f>IF(dati_pdc!$A287&lt;&gt;"",s_somma_pdc!E287,"")</f>
        <v>0</v>
      </c>
      <c r="R291" s="110">
        <f t="shared" si="36"/>
        <v>2035.39</v>
      </c>
      <c r="S291" s="111" t="str">
        <f t="shared" si="37"/>
        <v/>
      </c>
      <c r="T291" s="111"/>
      <c r="U291" s="111"/>
      <c r="V291" s="110">
        <f>IF(dati_pdc!$A287&lt;&gt;"",s_somma_pdc!F287,"")</f>
        <v>0</v>
      </c>
      <c r="W291" s="110">
        <f t="shared" si="38"/>
        <v>2035.39</v>
      </c>
      <c r="X291" s="111" t="str">
        <f t="shared" si="39"/>
        <v/>
      </c>
      <c r="Y291" s="86"/>
      <c r="Z291" s="86"/>
    </row>
    <row r="292" spans="2:26" ht="15.75" customHeight="1">
      <c r="B292" s="109" t="str">
        <f>IF(dati_pdc!A288&lt;&gt;"",IF(dati_pdc!D288=1,RIGHT(dati_pdc!A288,dati_pdc!E288),dati_pdc!A288),"")</f>
        <v>770105</v>
      </c>
      <c r="C292" s="109" t="str">
        <f>IF(dati_pdc!B288&lt;&gt;"",dati_pdc!B288,"")</f>
        <v>Multe e spese varie automezzi</v>
      </c>
      <c r="D292" s="109">
        <f>IF(dati_pdc!C288&lt;&gt;"",dati_pdc!C288,"")</f>
        <v>3</v>
      </c>
      <c r="E292" s="109">
        <f>IF(dati_pdc!D288&lt;&gt;"",dati_pdc!D288,"")</f>
        <v>0</v>
      </c>
      <c r="F292" s="110">
        <f>IF(dati_pdc!$A288&lt;&gt;"",s_somma_pdc!B288,"")</f>
        <v>0</v>
      </c>
      <c r="G292" s="110">
        <f>IF(dati_pdc!$A288&lt;&gt;"",s_somma_pdc!C288,"")</f>
        <v>0.41</v>
      </c>
      <c r="H292" s="110">
        <f t="shared" si="32"/>
        <v>-0.41</v>
      </c>
      <c r="I292" s="111">
        <f t="shared" si="33"/>
        <v>-1</v>
      </c>
      <c r="J292" s="111"/>
      <c r="K292" s="111"/>
      <c r="L292" s="110">
        <f>IF(dati_pdc!$A288&lt;&gt;"",s_somma_pdc!D288,"")</f>
        <v>0</v>
      </c>
      <c r="M292" s="110">
        <f t="shared" si="34"/>
        <v>0</v>
      </c>
      <c r="N292" s="111" t="str">
        <f t="shared" si="35"/>
        <v/>
      </c>
      <c r="O292" s="111"/>
      <c r="P292" s="111"/>
      <c r="Q292" s="110">
        <f>IF(dati_pdc!$A288&lt;&gt;"",s_somma_pdc!E288,"")</f>
        <v>0</v>
      </c>
      <c r="R292" s="110">
        <f t="shared" si="36"/>
        <v>0</v>
      </c>
      <c r="S292" s="111" t="str">
        <f t="shared" si="37"/>
        <v/>
      </c>
      <c r="T292" s="111"/>
      <c r="U292" s="111"/>
      <c r="V292" s="110">
        <f>IF(dati_pdc!$A288&lt;&gt;"",s_somma_pdc!F288,"")</f>
        <v>0</v>
      </c>
      <c r="W292" s="110">
        <f t="shared" si="38"/>
        <v>0</v>
      </c>
      <c r="X292" s="111" t="str">
        <f t="shared" si="39"/>
        <v/>
      </c>
      <c r="Y292" s="86"/>
      <c r="Z292" s="86"/>
    </row>
    <row r="293" spans="2:26" ht="15.75" customHeight="1">
      <c r="B293" s="109" t="str">
        <f>IF(dati_pdc!A289&lt;&gt;"",IF(dati_pdc!D289=1,RIGHT(dati_pdc!A289,dati_pdc!E289),dati_pdc!A289),"")</f>
        <v>770106</v>
      </c>
      <c r="C293" s="109" t="str">
        <f>IF(dati_pdc!B289&lt;&gt;"",dati_pdc!B289,"")</f>
        <v>Pedaggi autostradali automezzi</v>
      </c>
      <c r="D293" s="109">
        <f>IF(dati_pdc!C289&lt;&gt;"",dati_pdc!C289,"")</f>
        <v>3</v>
      </c>
      <c r="E293" s="109">
        <f>IF(dati_pdc!D289&lt;&gt;"",dati_pdc!D289,"")</f>
        <v>0</v>
      </c>
      <c r="F293" s="110">
        <f>IF(dati_pdc!$A289&lt;&gt;"",s_somma_pdc!B289,"")</f>
        <v>190.26</v>
      </c>
      <c r="G293" s="110">
        <f>IF(dati_pdc!$A289&lt;&gt;"",s_somma_pdc!C289,"")</f>
        <v>448.31</v>
      </c>
      <c r="H293" s="110">
        <f t="shared" si="32"/>
        <v>-258.05</v>
      </c>
      <c r="I293" s="111">
        <f t="shared" si="33"/>
        <v>-0.57560616537663667</v>
      </c>
      <c r="J293" s="111"/>
      <c r="K293" s="111"/>
      <c r="L293" s="110">
        <f>IF(dati_pdc!$A289&lt;&gt;"",s_somma_pdc!D289,"")</f>
        <v>0</v>
      </c>
      <c r="M293" s="110">
        <f t="shared" si="34"/>
        <v>190.26</v>
      </c>
      <c r="N293" s="111" t="str">
        <f t="shared" si="35"/>
        <v/>
      </c>
      <c r="O293" s="111"/>
      <c r="P293" s="111"/>
      <c r="Q293" s="110">
        <f>IF(dati_pdc!$A289&lt;&gt;"",s_somma_pdc!E289,"")</f>
        <v>0</v>
      </c>
      <c r="R293" s="110">
        <f t="shared" si="36"/>
        <v>190.26</v>
      </c>
      <c r="S293" s="111" t="str">
        <f t="shared" si="37"/>
        <v/>
      </c>
      <c r="T293" s="111"/>
      <c r="U293" s="111"/>
      <c r="V293" s="110">
        <f>IF(dati_pdc!$A289&lt;&gt;"",s_somma_pdc!F289,"")</f>
        <v>0</v>
      </c>
      <c r="W293" s="110">
        <f t="shared" si="38"/>
        <v>190.26</v>
      </c>
      <c r="X293" s="111" t="str">
        <f t="shared" si="39"/>
        <v/>
      </c>
      <c r="Y293" s="86"/>
      <c r="Z293" s="86"/>
    </row>
    <row r="294" spans="2:26" ht="15.75" customHeight="1">
      <c r="B294" s="109" t="str">
        <f>IF(dati_pdc!A290&lt;&gt;"",IF(dati_pdc!D290=1,RIGHT(dati_pdc!A290,dati_pdc!E290),dati_pdc!A290),"")</f>
        <v>770107</v>
      </c>
      <c r="C294" s="109" t="str">
        <f>IF(dati_pdc!B290&lt;&gt;"",dati_pdc!B290,"")</f>
        <v>Tasse di circolazione automezzi</v>
      </c>
      <c r="D294" s="109">
        <f>IF(dati_pdc!C290&lt;&gt;"",dati_pdc!C290,"")</f>
        <v>3</v>
      </c>
      <c r="E294" s="109">
        <f>IF(dati_pdc!D290&lt;&gt;"",dati_pdc!D290,"")</f>
        <v>0</v>
      </c>
      <c r="F294" s="110">
        <f>IF(dati_pdc!$A290&lt;&gt;"",s_somma_pdc!B290,"")</f>
        <v>45.22</v>
      </c>
      <c r="G294" s="110">
        <f>IF(dati_pdc!$A290&lt;&gt;"",s_somma_pdc!C290,"")</f>
        <v>63.77</v>
      </c>
      <c r="H294" s="110">
        <f t="shared" si="32"/>
        <v>-18.550000000000004</v>
      </c>
      <c r="I294" s="111">
        <f t="shared" si="33"/>
        <v>-0.29088913282107581</v>
      </c>
      <c r="J294" s="111"/>
      <c r="K294" s="111"/>
      <c r="L294" s="110">
        <f>IF(dati_pdc!$A290&lt;&gt;"",s_somma_pdc!D290,"")</f>
        <v>0</v>
      </c>
      <c r="M294" s="110">
        <f t="shared" si="34"/>
        <v>45.22</v>
      </c>
      <c r="N294" s="111" t="str">
        <f t="shared" si="35"/>
        <v/>
      </c>
      <c r="O294" s="111"/>
      <c r="P294" s="111"/>
      <c r="Q294" s="110">
        <f>IF(dati_pdc!$A290&lt;&gt;"",s_somma_pdc!E290,"")</f>
        <v>0</v>
      </c>
      <c r="R294" s="110">
        <f t="shared" si="36"/>
        <v>45.22</v>
      </c>
      <c r="S294" s="111" t="str">
        <f t="shared" si="37"/>
        <v/>
      </c>
      <c r="T294" s="111"/>
      <c r="U294" s="111"/>
      <c r="V294" s="110">
        <f>IF(dati_pdc!$A290&lt;&gt;"",s_somma_pdc!F290,"")</f>
        <v>0</v>
      </c>
      <c r="W294" s="110">
        <f t="shared" si="38"/>
        <v>45.22</v>
      </c>
      <c r="X294" s="111" t="str">
        <f t="shared" si="39"/>
        <v/>
      </c>
      <c r="Y294" s="86"/>
      <c r="Z294" s="86"/>
    </row>
    <row r="295" spans="2:26" ht="15.75" customHeight="1">
      <c r="B295" s="109" t="str">
        <f>IF(dati_pdc!A291&lt;&gt;"",IF(dati_pdc!D291=1,RIGHT(dati_pdc!A291,dati_pdc!E291),dati_pdc!A291),"")</f>
        <v>770108</v>
      </c>
      <c r="C295" s="109" t="str">
        <f>IF(dati_pdc!B291&lt;&gt;"",dati_pdc!B291,"")</f>
        <v>Spese varie automezzi</v>
      </c>
      <c r="D295" s="109">
        <f>IF(dati_pdc!C291&lt;&gt;"",dati_pdc!C291,"")</f>
        <v>3</v>
      </c>
      <c r="E295" s="109">
        <f>IF(dati_pdc!D291&lt;&gt;"",dati_pdc!D291,"")</f>
        <v>0</v>
      </c>
      <c r="F295" s="110">
        <f>IF(dati_pdc!$A291&lt;&gt;"",s_somma_pdc!B291,"")</f>
        <v>163.93</v>
      </c>
      <c r="G295" s="110">
        <f>IF(dati_pdc!$A291&lt;&gt;"",s_somma_pdc!C291,"")</f>
        <v>0</v>
      </c>
      <c r="H295" s="110">
        <f t="shared" si="32"/>
        <v>163.93</v>
      </c>
      <c r="I295" s="111" t="str">
        <f t="shared" si="33"/>
        <v/>
      </c>
      <c r="J295" s="111"/>
      <c r="K295" s="111"/>
      <c r="L295" s="110">
        <f>IF(dati_pdc!$A291&lt;&gt;"",s_somma_pdc!D291,"")</f>
        <v>0</v>
      </c>
      <c r="M295" s="110">
        <f t="shared" si="34"/>
        <v>163.93</v>
      </c>
      <c r="N295" s="111" t="str">
        <f t="shared" si="35"/>
        <v/>
      </c>
      <c r="O295" s="111"/>
      <c r="P295" s="111"/>
      <c r="Q295" s="110">
        <f>IF(dati_pdc!$A291&lt;&gt;"",s_somma_pdc!E291,"")</f>
        <v>0</v>
      </c>
      <c r="R295" s="110">
        <f t="shared" si="36"/>
        <v>163.93</v>
      </c>
      <c r="S295" s="111" t="str">
        <f t="shared" si="37"/>
        <v/>
      </c>
      <c r="T295" s="111"/>
      <c r="U295" s="111"/>
      <c r="V295" s="110">
        <f>IF(dati_pdc!$A291&lt;&gt;"",s_somma_pdc!F291,"")</f>
        <v>0</v>
      </c>
      <c r="W295" s="110">
        <f t="shared" si="38"/>
        <v>163.93</v>
      </c>
      <c r="X295" s="111" t="str">
        <f t="shared" si="39"/>
        <v/>
      </c>
      <c r="Y295" s="86"/>
      <c r="Z295" s="86"/>
    </row>
    <row r="296" spans="2:26" ht="15.75" customHeight="1">
      <c r="B296" s="109" t="str">
        <f>IF(dati_pdc!A292&lt;&gt;"",IF(dati_pdc!D292=1,RIGHT(dati_pdc!A292,dati_pdc!E292),dati_pdc!A292),"")</f>
        <v>770109</v>
      </c>
      <c r="C296" s="109" t="str">
        <f>IF(dati_pdc!B292&lt;&gt;"",dati_pdc!B292,"")</f>
        <v>Spese di manutenzione automezzi propri</v>
      </c>
      <c r="D296" s="109">
        <f>IF(dati_pdc!C292&lt;&gt;"",dati_pdc!C292,"")</f>
        <v>3</v>
      </c>
      <c r="E296" s="109">
        <f>IF(dati_pdc!D292&lt;&gt;"",dati_pdc!D292,"")</f>
        <v>0</v>
      </c>
      <c r="F296" s="110">
        <f>IF(dati_pdc!$A292&lt;&gt;"",s_somma_pdc!B292,"")</f>
        <v>532.95000000000005</v>
      </c>
      <c r="G296" s="110">
        <f>IF(dati_pdc!$A292&lt;&gt;"",s_somma_pdc!C292,"")</f>
        <v>840.88</v>
      </c>
      <c r="H296" s="110">
        <f t="shared" si="32"/>
        <v>-307.92999999999995</v>
      </c>
      <c r="I296" s="111">
        <f t="shared" si="33"/>
        <v>-0.36619969555703541</v>
      </c>
      <c r="J296" s="111"/>
      <c r="K296" s="111"/>
      <c r="L296" s="110">
        <f>IF(dati_pdc!$A292&lt;&gt;"",s_somma_pdc!D292,"")</f>
        <v>0</v>
      </c>
      <c r="M296" s="110">
        <f t="shared" si="34"/>
        <v>532.95000000000005</v>
      </c>
      <c r="N296" s="111" t="str">
        <f t="shared" si="35"/>
        <v/>
      </c>
      <c r="O296" s="111"/>
      <c r="P296" s="111"/>
      <c r="Q296" s="110">
        <f>IF(dati_pdc!$A292&lt;&gt;"",s_somma_pdc!E292,"")</f>
        <v>0</v>
      </c>
      <c r="R296" s="110">
        <f t="shared" si="36"/>
        <v>532.95000000000005</v>
      </c>
      <c r="S296" s="111" t="str">
        <f t="shared" si="37"/>
        <v/>
      </c>
      <c r="T296" s="111"/>
      <c r="U296" s="111"/>
      <c r="V296" s="110">
        <f>IF(dati_pdc!$A292&lt;&gt;"",s_somma_pdc!F292,"")</f>
        <v>0</v>
      </c>
      <c r="W296" s="110">
        <f t="shared" si="38"/>
        <v>532.95000000000005</v>
      </c>
      <c r="X296" s="111" t="str">
        <f t="shared" si="39"/>
        <v/>
      </c>
      <c r="Y296" s="86"/>
      <c r="Z296" s="86"/>
    </row>
    <row r="297" spans="2:26" ht="15.75" customHeight="1">
      <c r="B297" s="109" t="str">
        <f>IF(dati_pdc!A293&lt;&gt;"",IF(dati_pdc!D293=1,RIGHT(dati_pdc!A293,dati_pdc!E293),dati_pdc!A293),"")</f>
        <v>77010903</v>
      </c>
      <c r="C297" s="109" t="str">
        <f>IF(dati_pdc!B293&lt;&gt;"",dati_pdc!B293,"")</f>
        <v>Spese di manutenz.altri automezzi propri</v>
      </c>
      <c r="D297" s="109">
        <f>IF(dati_pdc!C293&lt;&gt;"",dati_pdc!C293,"")</f>
        <v>4</v>
      </c>
      <c r="E297" s="109">
        <f>IF(dati_pdc!D293&lt;&gt;"",dati_pdc!D293,"")</f>
        <v>0</v>
      </c>
      <c r="F297" s="110">
        <f>IF(dati_pdc!$A293&lt;&gt;"",s_somma_pdc!B293,"")</f>
        <v>532.95000000000005</v>
      </c>
      <c r="G297" s="110">
        <f>IF(dati_pdc!$A293&lt;&gt;"",s_somma_pdc!C293,"")</f>
        <v>840.88</v>
      </c>
      <c r="H297" s="110">
        <f t="shared" si="32"/>
        <v>-307.92999999999995</v>
      </c>
      <c r="I297" s="111">
        <f t="shared" si="33"/>
        <v>-0.36619969555703541</v>
      </c>
      <c r="J297" s="111"/>
      <c r="K297" s="111"/>
      <c r="L297" s="110">
        <f>IF(dati_pdc!$A293&lt;&gt;"",s_somma_pdc!D293,"")</f>
        <v>0</v>
      </c>
      <c r="M297" s="110">
        <f t="shared" si="34"/>
        <v>532.95000000000005</v>
      </c>
      <c r="N297" s="111" t="str">
        <f t="shared" si="35"/>
        <v/>
      </c>
      <c r="O297" s="111"/>
      <c r="P297" s="111"/>
      <c r="Q297" s="110">
        <f>IF(dati_pdc!$A293&lt;&gt;"",s_somma_pdc!E293,"")</f>
        <v>0</v>
      </c>
      <c r="R297" s="110">
        <f t="shared" si="36"/>
        <v>532.95000000000005</v>
      </c>
      <c r="S297" s="111" t="str">
        <f t="shared" si="37"/>
        <v/>
      </c>
      <c r="T297" s="111"/>
      <c r="U297" s="111"/>
      <c r="V297" s="110">
        <f>IF(dati_pdc!$A293&lt;&gt;"",s_somma_pdc!F293,"")</f>
        <v>0</v>
      </c>
      <c r="W297" s="110">
        <f t="shared" si="38"/>
        <v>532.95000000000005</v>
      </c>
      <c r="X297" s="111" t="str">
        <f t="shared" si="39"/>
        <v/>
      </c>
      <c r="Y297" s="86"/>
      <c r="Z297" s="86"/>
    </row>
    <row r="298" spans="2:26" ht="15.75" customHeight="1">
      <c r="B298" s="109" t="str">
        <f>IF(dati_pdc!A294&lt;&gt;"",IF(dati_pdc!D294=1,RIGHT(dati_pdc!A294,dati_pdc!E294),dati_pdc!A294),"")</f>
        <v>7703</v>
      </c>
      <c r="C298" s="109" t="str">
        <f>IF(dati_pdc!B294&lt;&gt;"",dati_pdc!B294,"")</f>
        <v>ESERCIZIO AUTOVETTURE E ALTRI VEICOLI</v>
      </c>
      <c r="D298" s="109">
        <f>IF(dati_pdc!C294&lt;&gt;"",dati_pdc!C294,"")</f>
        <v>2</v>
      </c>
      <c r="E298" s="109">
        <f>IF(dati_pdc!D294&lt;&gt;"",dati_pdc!D294,"")</f>
        <v>0</v>
      </c>
      <c r="F298" s="110">
        <f>IF(dati_pdc!$A294&lt;&gt;"",s_somma_pdc!B294,"")</f>
        <v>21381.64</v>
      </c>
      <c r="G298" s="110">
        <f>IF(dati_pdc!$A294&lt;&gt;"",s_somma_pdc!C294,"")</f>
        <v>21109.439999999999</v>
      </c>
      <c r="H298" s="110">
        <f t="shared" si="32"/>
        <v>272.20000000000073</v>
      </c>
      <c r="I298" s="111">
        <f t="shared" si="33"/>
        <v>1.2894704928221722E-2</v>
      </c>
      <c r="J298" s="111"/>
      <c r="K298" s="111"/>
      <c r="L298" s="110">
        <f>IF(dati_pdc!$A294&lt;&gt;"",s_somma_pdc!D294,"")</f>
        <v>0</v>
      </c>
      <c r="M298" s="110">
        <f t="shared" si="34"/>
        <v>21381.64</v>
      </c>
      <c r="N298" s="111" t="str">
        <f t="shared" si="35"/>
        <v/>
      </c>
      <c r="O298" s="111"/>
      <c r="P298" s="111"/>
      <c r="Q298" s="110">
        <f>IF(dati_pdc!$A294&lt;&gt;"",s_somma_pdc!E294,"")</f>
        <v>0</v>
      </c>
      <c r="R298" s="110">
        <f t="shared" si="36"/>
        <v>21381.64</v>
      </c>
      <c r="S298" s="111" t="str">
        <f t="shared" si="37"/>
        <v/>
      </c>
      <c r="T298" s="111"/>
      <c r="U298" s="111"/>
      <c r="V298" s="110">
        <f>IF(dati_pdc!$A294&lt;&gt;"",s_somma_pdc!F294,"")</f>
        <v>0</v>
      </c>
      <c r="W298" s="110">
        <f t="shared" si="38"/>
        <v>21381.64</v>
      </c>
      <c r="X298" s="111" t="str">
        <f t="shared" si="39"/>
        <v/>
      </c>
      <c r="Y298" s="86"/>
      <c r="Z298" s="86"/>
    </row>
    <row r="299" spans="2:26" ht="15.75" customHeight="1">
      <c r="B299" s="109" t="str">
        <f>IF(dati_pdc!A295&lt;&gt;"",IF(dati_pdc!D295=1,RIGHT(dati_pdc!A295,dati_pdc!E295),dati_pdc!A295),"")</f>
        <v>770301</v>
      </c>
      <c r="C299" s="109" t="str">
        <f>IF(dati_pdc!B295&lt;&gt;"",dati_pdc!B295,"")</f>
        <v>Carbur.e lubrific.autovett.e altri veic.</v>
      </c>
      <c r="D299" s="109">
        <f>IF(dati_pdc!C295&lt;&gt;"",dati_pdc!C295,"")</f>
        <v>3</v>
      </c>
      <c r="E299" s="109">
        <f>IF(dati_pdc!D295&lt;&gt;"",dati_pdc!D295,"")</f>
        <v>0</v>
      </c>
      <c r="F299" s="110">
        <f>IF(dati_pdc!$A295&lt;&gt;"",s_somma_pdc!B295,"")</f>
        <v>6299.96</v>
      </c>
      <c r="G299" s="110">
        <f>IF(dati_pdc!$A295&lt;&gt;"",s_somma_pdc!C295,"")</f>
        <v>6517.17</v>
      </c>
      <c r="H299" s="110">
        <f t="shared" si="32"/>
        <v>-217.21000000000004</v>
      </c>
      <c r="I299" s="111">
        <f t="shared" si="33"/>
        <v>-3.332888354914787E-2</v>
      </c>
      <c r="J299" s="111"/>
      <c r="K299" s="111"/>
      <c r="L299" s="110">
        <f>IF(dati_pdc!$A295&lt;&gt;"",s_somma_pdc!D295,"")</f>
        <v>0</v>
      </c>
      <c r="M299" s="110">
        <f t="shared" si="34"/>
        <v>6299.96</v>
      </c>
      <c r="N299" s="111" t="str">
        <f t="shared" si="35"/>
        <v/>
      </c>
      <c r="O299" s="111"/>
      <c r="P299" s="111"/>
      <c r="Q299" s="110">
        <f>IF(dati_pdc!$A295&lt;&gt;"",s_somma_pdc!E295,"")</f>
        <v>0</v>
      </c>
      <c r="R299" s="110">
        <f t="shared" si="36"/>
        <v>6299.96</v>
      </c>
      <c r="S299" s="111" t="str">
        <f t="shared" si="37"/>
        <v/>
      </c>
      <c r="T299" s="111"/>
      <c r="U299" s="111"/>
      <c r="V299" s="110">
        <f>IF(dati_pdc!$A295&lt;&gt;"",s_somma_pdc!F295,"")</f>
        <v>0</v>
      </c>
      <c r="W299" s="110">
        <f t="shared" si="38"/>
        <v>6299.96</v>
      </c>
      <c r="X299" s="111" t="str">
        <f t="shared" si="39"/>
        <v/>
      </c>
      <c r="Y299" s="86"/>
      <c r="Z299" s="86"/>
    </row>
    <row r="300" spans="2:26" ht="15.75" customHeight="1">
      <c r="B300" s="109" t="str">
        <f>IF(dati_pdc!A296&lt;&gt;"",IF(dati_pdc!D296=1,RIGHT(dati_pdc!A296,dati_pdc!E296),dati_pdc!A296),"")</f>
        <v>77030107</v>
      </c>
      <c r="C300" s="109" t="str">
        <f>IF(dati_pdc!B296&lt;&gt;"",dati_pdc!B296,"")</f>
        <v>Carb.e lubr.aut.e altri veic.non strum.</v>
      </c>
      <c r="D300" s="109">
        <f>IF(dati_pdc!C296&lt;&gt;"",dati_pdc!C296,"")</f>
        <v>4</v>
      </c>
      <c r="E300" s="109">
        <f>IF(dati_pdc!D296&lt;&gt;"",dati_pdc!D296,"")</f>
        <v>0</v>
      </c>
      <c r="F300" s="110">
        <f>IF(dati_pdc!$A296&lt;&gt;"",s_somma_pdc!B296,"")</f>
        <v>3454.89</v>
      </c>
      <c r="G300" s="110">
        <f>IF(dati_pdc!$A296&lt;&gt;"",s_somma_pdc!C296,"")</f>
        <v>3145.76</v>
      </c>
      <c r="H300" s="110">
        <f t="shared" si="32"/>
        <v>309.12999999999965</v>
      </c>
      <c r="I300" s="111">
        <f t="shared" si="33"/>
        <v>9.8268780835155778E-2</v>
      </c>
      <c r="J300" s="111"/>
      <c r="K300" s="111"/>
      <c r="L300" s="110">
        <f>IF(dati_pdc!$A296&lt;&gt;"",s_somma_pdc!D296,"")</f>
        <v>0</v>
      </c>
      <c r="M300" s="110">
        <f t="shared" si="34"/>
        <v>3454.89</v>
      </c>
      <c r="N300" s="111" t="str">
        <f t="shared" si="35"/>
        <v/>
      </c>
      <c r="O300" s="111"/>
      <c r="P300" s="111"/>
      <c r="Q300" s="110">
        <f>IF(dati_pdc!$A296&lt;&gt;"",s_somma_pdc!E296,"")</f>
        <v>0</v>
      </c>
      <c r="R300" s="110">
        <f t="shared" si="36"/>
        <v>3454.89</v>
      </c>
      <c r="S300" s="111" t="str">
        <f t="shared" si="37"/>
        <v/>
      </c>
      <c r="T300" s="111"/>
      <c r="U300" s="111"/>
      <c r="V300" s="110">
        <f>IF(dati_pdc!$A296&lt;&gt;"",s_somma_pdc!F296,"")</f>
        <v>0</v>
      </c>
      <c r="W300" s="110">
        <f t="shared" si="38"/>
        <v>3454.89</v>
      </c>
      <c r="X300" s="111" t="str">
        <f t="shared" si="39"/>
        <v/>
      </c>
      <c r="Y300" s="86"/>
      <c r="Z300" s="86"/>
    </row>
    <row r="301" spans="2:26" ht="15.75" customHeight="1">
      <c r="B301" s="109" t="str">
        <f>IF(dati_pdc!A297&lt;&gt;"",IF(dati_pdc!D297=1,RIGHT(dati_pdc!A297,dati_pdc!E297),dati_pdc!A297),"")</f>
        <v>77030108</v>
      </c>
      <c r="C301" s="109" t="str">
        <f>IF(dati_pdc!B297&lt;&gt;"",dati_pdc!B297,"")</f>
        <v>Carb.e lubr.aut.e altri veic.aziend.ded.</v>
      </c>
      <c r="D301" s="109">
        <f>IF(dati_pdc!C297&lt;&gt;"",dati_pdc!C297,"")</f>
        <v>4</v>
      </c>
      <c r="E301" s="109">
        <f>IF(dati_pdc!D297&lt;&gt;"",dati_pdc!D297,"")</f>
        <v>0</v>
      </c>
      <c r="F301" s="110">
        <f>IF(dati_pdc!$A297&lt;&gt;"",s_somma_pdc!B297,"")</f>
        <v>2845.07</v>
      </c>
      <c r="G301" s="110">
        <f>IF(dati_pdc!$A297&lt;&gt;"",s_somma_pdc!C297,"")</f>
        <v>3371.41</v>
      </c>
      <c r="H301" s="110">
        <f t="shared" si="32"/>
        <v>-526.33999999999969</v>
      </c>
      <c r="I301" s="111">
        <f t="shared" si="33"/>
        <v>-0.15611865658582008</v>
      </c>
      <c r="J301" s="111"/>
      <c r="K301" s="111"/>
      <c r="L301" s="110">
        <f>IF(dati_pdc!$A297&lt;&gt;"",s_somma_pdc!D297,"")</f>
        <v>0</v>
      </c>
      <c r="M301" s="110">
        <f t="shared" si="34"/>
        <v>2845.07</v>
      </c>
      <c r="N301" s="111" t="str">
        <f t="shared" si="35"/>
        <v/>
      </c>
      <c r="O301" s="111"/>
      <c r="P301" s="111"/>
      <c r="Q301" s="110">
        <f>IF(dati_pdc!$A297&lt;&gt;"",s_somma_pdc!E297,"")</f>
        <v>0</v>
      </c>
      <c r="R301" s="110">
        <f t="shared" si="36"/>
        <v>2845.07</v>
      </c>
      <c r="S301" s="111" t="str">
        <f t="shared" si="37"/>
        <v/>
      </c>
      <c r="T301" s="111"/>
      <c r="U301" s="111"/>
      <c r="V301" s="110">
        <f>IF(dati_pdc!$A297&lt;&gt;"",s_somma_pdc!F297,"")</f>
        <v>0</v>
      </c>
      <c r="W301" s="110">
        <f t="shared" si="38"/>
        <v>2845.07</v>
      </c>
      <c r="X301" s="111" t="str">
        <f t="shared" si="39"/>
        <v/>
      </c>
      <c r="Y301" s="86"/>
      <c r="Z301" s="86"/>
    </row>
    <row r="302" spans="2:26" ht="15.75" customHeight="1">
      <c r="B302" s="109" t="str">
        <f>IF(dati_pdc!A298&lt;&gt;"",IF(dati_pdc!D298=1,RIGHT(dati_pdc!A298,dati_pdc!E298),dati_pdc!A298),"")</f>
        <v>770307</v>
      </c>
      <c r="C302" s="109" t="str">
        <f>IF(dati_pdc!B298&lt;&gt;"",dati_pdc!B298,"")</f>
        <v>Premi di assicuraz.autovett.e veicoli</v>
      </c>
      <c r="D302" s="109">
        <f>IF(dati_pdc!C298&lt;&gt;"",dati_pdc!C298,"")</f>
        <v>3</v>
      </c>
      <c r="E302" s="109">
        <f>IF(dati_pdc!D298&lt;&gt;"",dati_pdc!D298,"")</f>
        <v>0</v>
      </c>
      <c r="F302" s="110">
        <f>IF(dati_pdc!$A298&lt;&gt;"",s_somma_pdc!B298,"")</f>
        <v>5755.7</v>
      </c>
      <c r="G302" s="110">
        <f>IF(dati_pdc!$A298&lt;&gt;"",s_somma_pdc!C298,"")</f>
        <v>5916.05</v>
      </c>
      <c r="H302" s="110">
        <f t="shared" si="32"/>
        <v>-160.35000000000036</v>
      </c>
      <c r="I302" s="111">
        <f t="shared" si="33"/>
        <v>-2.710423339897404E-2</v>
      </c>
      <c r="J302" s="111"/>
      <c r="K302" s="111"/>
      <c r="L302" s="110">
        <f>IF(dati_pdc!$A298&lt;&gt;"",s_somma_pdc!D298,"")</f>
        <v>0</v>
      </c>
      <c r="M302" s="110">
        <f t="shared" si="34"/>
        <v>5755.7</v>
      </c>
      <c r="N302" s="111" t="str">
        <f t="shared" si="35"/>
        <v/>
      </c>
      <c r="O302" s="111"/>
      <c r="P302" s="111"/>
      <c r="Q302" s="110">
        <f>IF(dati_pdc!$A298&lt;&gt;"",s_somma_pdc!E298,"")</f>
        <v>0</v>
      </c>
      <c r="R302" s="110">
        <f t="shared" si="36"/>
        <v>5755.7</v>
      </c>
      <c r="S302" s="111" t="str">
        <f t="shared" si="37"/>
        <v/>
      </c>
      <c r="T302" s="111"/>
      <c r="U302" s="111"/>
      <c r="V302" s="110">
        <f>IF(dati_pdc!$A298&lt;&gt;"",s_somma_pdc!F298,"")</f>
        <v>0</v>
      </c>
      <c r="W302" s="110">
        <f t="shared" si="38"/>
        <v>5755.7</v>
      </c>
      <c r="X302" s="111" t="str">
        <f t="shared" si="39"/>
        <v/>
      </c>
      <c r="Y302" s="86"/>
      <c r="Z302" s="86"/>
    </row>
    <row r="303" spans="2:26" ht="15.75" customHeight="1">
      <c r="B303" s="109" t="str">
        <f>IF(dati_pdc!A299&lt;&gt;"",IF(dati_pdc!D299=1,RIGHT(dati_pdc!A299,dati_pdc!E299),dati_pdc!A299),"")</f>
        <v>77030706</v>
      </c>
      <c r="C303" s="109" t="str">
        <f>IF(dati_pdc!B299&lt;&gt;"",dati_pdc!B299,"")</f>
        <v>Premi di assicur.autovett.e veic.non str</v>
      </c>
      <c r="D303" s="109">
        <f>IF(dati_pdc!C299&lt;&gt;"",dati_pdc!C299,"")</f>
        <v>4</v>
      </c>
      <c r="E303" s="109">
        <f>IF(dati_pdc!D299&lt;&gt;"",dati_pdc!D299,"")</f>
        <v>0</v>
      </c>
      <c r="F303" s="110">
        <f>IF(dati_pdc!$A299&lt;&gt;"",s_somma_pdc!B299,"")</f>
        <v>2450.46</v>
      </c>
      <c r="G303" s="110">
        <f>IF(dati_pdc!$A299&lt;&gt;"",s_somma_pdc!C299,"")</f>
        <v>2783.63</v>
      </c>
      <c r="H303" s="110">
        <f t="shared" si="32"/>
        <v>-333.17000000000007</v>
      </c>
      <c r="I303" s="111">
        <f t="shared" si="33"/>
        <v>-0.11968903913235597</v>
      </c>
      <c r="J303" s="111"/>
      <c r="K303" s="111"/>
      <c r="L303" s="110">
        <f>IF(dati_pdc!$A299&lt;&gt;"",s_somma_pdc!D299,"")</f>
        <v>0</v>
      </c>
      <c r="M303" s="110">
        <f t="shared" si="34"/>
        <v>2450.46</v>
      </c>
      <c r="N303" s="111" t="str">
        <f t="shared" si="35"/>
        <v/>
      </c>
      <c r="O303" s="111"/>
      <c r="P303" s="111"/>
      <c r="Q303" s="110">
        <f>IF(dati_pdc!$A299&lt;&gt;"",s_somma_pdc!E299,"")</f>
        <v>0</v>
      </c>
      <c r="R303" s="110">
        <f t="shared" si="36"/>
        <v>2450.46</v>
      </c>
      <c r="S303" s="111" t="str">
        <f t="shared" si="37"/>
        <v/>
      </c>
      <c r="T303" s="111"/>
      <c r="U303" s="111"/>
      <c r="V303" s="110">
        <f>IF(dati_pdc!$A299&lt;&gt;"",s_somma_pdc!F299,"")</f>
        <v>0</v>
      </c>
      <c r="W303" s="110">
        <f t="shared" si="38"/>
        <v>2450.46</v>
      </c>
      <c r="X303" s="111" t="str">
        <f t="shared" si="39"/>
        <v/>
      </c>
      <c r="Y303" s="86"/>
      <c r="Z303" s="86"/>
    </row>
    <row r="304" spans="2:26" ht="15.75" customHeight="1">
      <c r="B304" s="109" t="str">
        <f>IF(dati_pdc!A300&lt;&gt;"",IF(dati_pdc!D300=1,RIGHT(dati_pdc!A300,dati_pdc!E300),dati_pdc!A300),"")</f>
        <v>77030707</v>
      </c>
      <c r="C304" s="109" t="str">
        <f>IF(dati_pdc!B300&lt;&gt;"",dati_pdc!B300,"")</f>
        <v>Premi di assicur.autov.e veic.azien.ded.</v>
      </c>
      <c r="D304" s="109">
        <f>IF(dati_pdc!C300&lt;&gt;"",dati_pdc!C300,"")</f>
        <v>4</v>
      </c>
      <c r="E304" s="109">
        <f>IF(dati_pdc!D300&lt;&gt;"",dati_pdc!D300,"")</f>
        <v>0</v>
      </c>
      <c r="F304" s="110">
        <f>IF(dati_pdc!$A300&lt;&gt;"",s_somma_pdc!B300,"")</f>
        <v>3305.24</v>
      </c>
      <c r="G304" s="110">
        <f>IF(dati_pdc!$A300&lt;&gt;"",s_somma_pdc!C300,"")</f>
        <v>3132.42</v>
      </c>
      <c r="H304" s="110">
        <f t="shared" si="32"/>
        <v>172.81999999999971</v>
      </c>
      <c r="I304" s="111">
        <f t="shared" si="33"/>
        <v>5.5171401025405187E-2</v>
      </c>
      <c r="J304" s="111"/>
      <c r="K304" s="111"/>
      <c r="L304" s="110">
        <f>IF(dati_pdc!$A300&lt;&gt;"",s_somma_pdc!D300,"")</f>
        <v>0</v>
      </c>
      <c r="M304" s="110">
        <f t="shared" si="34"/>
        <v>3305.24</v>
      </c>
      <c r="N304" s="111" t="str">
        <f t="shared" si="35"/>
        <v/>
      </c>
      <c r="O304" s="111"/>
      <c r="P304" s="111"/>
      <c r="Q304" s="110">
        <f>IF(dati_pdc!$A300&lt;&gt;"",s_somma_pdc!E300,"")</f>
        <v>0</v>
      </c>
      <c r="R304" s="110">
        <f t="shared" si="36"/>
        <v>3305.24</v>
      </c>
      <c r="S304" s="111" t="str">
        <f t="shared" si="37"/>
        <v/>
      </c>
      <c r="T304" s="111"/>
      <c r="U304" s="111"/>
      <c r="V304" s="110">
        <f>IF(dati_pdc!$A300&lt;&gt;"",s_somma_pdc!F300,"")</f>
        <v>0</v>
      </c>
      <c r="W304" s="110">
        <f t="shared" si="38"/>
        <v>3305.24</v>
      </c>
      <c r="X304" s="111" t="str">
        <f t="shared" si="39"/>
        <v/>
      </c>
      <c r="Y304" s="86"/>
      <c r="Z304" s="86"/>
    </row>
    <row r="305" spans="2:26" ht="15.75" customHeight="1">
      <c r="B305" s="109" t="str">
        <f>IF(dati_pdc!A301&lt;&gt;"",IF(dati_pdc!D301=1,RIGHT(dati_pdc!A301,dati_pdc!E301),dati_pdc!A301),"")</f>
        <v>770313</v>
      </c>
      <c r="C305" s="109" t="str">
        <f>IF(dati_pdc!B301&lt;&gt;"",dati_pdc!B301,"")</f>
        <v>Multe e spese varie autovett. e veicoli</v>
      </c>
      <c r="D305" s="109">
        <f>IF(dati_pdc!C301&lt;&gt;"",dati_pdc!C301,"")</f>
        <v>3</v>
      </c>
      <c r="E305" s="109">
        <f>IF(dati_pdc!D301&lt;&gt;"",dati_pdc!D301,"")</f>
        <v>0</v>
      </c>
      <c r="F305" s="110">
        <f>IF(dati_pdc!$A301&lt;&gt;"",s_somma_pdc!B301,"")</f>
        <v>1410.76</v>
      </c>
      <c r="G305" s="110">
        <f>IF(dati_pdc!$A301&lt;&gt;"",s_somma_pdc!C301,"")</f>
        <v>1423.8600000000001</v>
      </c>
      <c r="H305" s="110">
        <f t="shared" si="32"/>
        <v>-13.100000000000136</v>
      </c>
      <c r="I305" s="111">
        <f t="shared" si="33"/>
        <v>-9.2003427303247055E-3</v>
      </c>
      <c r="J305" s="111"/>
      <c r="K305" s="111"/>
      <c r="L305" s="110">
        <f>IF(dati_pdc!$A301&lt;&gt;"",s_somma_pdc!D301,"")</f>
        <v>0</v>
      </c>
      <c r="M305" s="110">
        <f t="shared" si="34"/>
        <v>1410.76</v>
      </c>
      <c r="N305" s="111" t="str">
        <f t="shared" si="35"/>
        <v/>
      </c>
      <c r="O305" s="111"/>
      <c r="P305" s="111"/>
      <c r="Q305" s="110">
        <f>IF(dati_pdc!$A301&lt;&gt;"",s_somma_pdc!E301,"")</f>
        <v>0</v>
      </c>
      <c r="R305" s="110">
        <f t="shared" si="36"/>
        <v>1410.76</v>
      </c>
      <c r="S305" s="111" t="str">
        <f t="shared" si="37"/>
        <v/>
      </c>
      <c r="T305" s="111"/>
      <c r="U305" s="111"/>
      <c r="V305" s="110">
        <f>IF(dati_pdc!$A301&lt;&gt;"",s_somma_pdc!F301,"")</f>
        <v>0</v>
      </c>
      <c r="W305" s="110">
        <f t="shared" si="38"/>
        <v>1410.76</v>
      </c>
      <c r="X305" s="111" t="str">
        <f t="shared" si="39"/>
        <v/>
      </c>
      <c r="Y305" s="86"/>
      <c r="Z305" s="86"/>
    </row>
    <row r="306" spans="2:26" ht="15.75" customHeight="1">
      <c r="B306" s="109" t="str">
        <f>IF(dati_pdc!A302&lt;&gt;"",IF(dati_pdc!D302=1,RIGHT(dati_pdc!A302,dati_pdc!E302),dati_pdc!A302),"")</f>
        <v>77031308</v>
      </c>
      <c r="C306" s="109" t="str">
        <f>IF(dati_pdc!B302&lt;&gt;"",dati_pdc!B302,"")</f>
        <v>Multe e spese varie autov.e veic.non str</v>
      </c>
      <c r="D306" s="109">
        <f>IF(dati_pdc!C302&lt;&gt;"",dati_pdc!C302,"")</f>
        <v>4</v>
      </c>
      <c r="E306" s="109">
        <f>IF(dati_pdc!D302&lt;&gt;"",dati_pdc!D302,"")</f>
        <v>0</v>
      </c>
      <c r="F306" s="110">
        <f>IF(dati_pdc!$A302&lt;&gt;"",s_somma_pdc!B302,"")</f>
        <v>408.45</v>
      </c>
      <c r="G306" s="110">
        <f>IF(dati_pdc!$A302&lt;&gt;"",s_somma_pdc!C302,"")</f>
        <v>309.63</v>
      </c>
      <c r="H306" s="110">
        <f t="shared" si="32"/>
        <v>98.82</v>
      </c>
      <c r="I306" s="111">
        <f t="shared" si="33"/>
        <v>0.31915512062784612</v>
      </c>
      <c r="J306" s="111"/>
      <c r="K306" s="111"/>
      <c r="L306" s="110">
        <f>IF(dati_pdc!$A302&lt;&gt;"",s_somma_pdc!D302,"")</f>
        <v>0</v>
      </c>
      <c r="M306" s="110">
        <f t="shared" si="34"/>
        <v>408.45</v>
      </c>
      <c r="N306" s="111" t="str">
        <f t="shared" si="35"/>
        <v/>
      </c>
      <c r="O306" s="111"/>
      <c r="P306" s="111"/>
      <c r="Q306" s="110">
        <f>IF(dati_pdc!$A302&lt;&gt;"",s_somma_pdc!E302,"")</f>
        <v>0</v>
      </c>
      <c r="R306" s="110">
        <f t="shared" si="36"/>
        <v>408.45</v>
      </c>
      <c r="S306" s="111" t="str">
        <f t="shared" si="37"/>
        <v/>
      </c>
      <c r="T306" s="111"/>
      <c r="U306" s="111"/>
      <c r="V306" s="110">
        <f>IF(dati_pdc!$A302&lt;&gt;"",s_somma_pdc!F302,"")</f>
        <v>0</v>
      </c>
      <c r="W306" s="110">
        <f t="shared" si="38"/>
        <v>408.45</v>
      </c>
      <c r="X306" s="111" t="str">
        <f t="shared" si="39"/>
        <v/>
      </c>
      <c r="Y306" s="86"/>
      <c r="Z306" s="86"/>
    </row>
    <row r="307" spans="2:26" ht="15.75" customHeight="1">
      <c r="B307" s="109" t="str">
        <f>IF(dati_pdc!A303&lt;&gt;"",IF(dati_pdc!D303=1,RIGHT(dati_pdc!A303,dati_pdc!E303),dati_pdc!A303),"")</f>
        <v>77031309</v>
      </c>
      <c r="C307" s="109" t="str">
        <f>IF(dati_pdc!B303&lt;&gt;"",dati_pdc!B303,"")</f>
        <v>Altre spese veicoli aziend.ded.</v>
      </c>
      <c r="D307" s="109">
        <f>IF(dati_pdc!C303&lt;&gt;"",dati_pdc!C303,"")</f>
        <v>4</v>
      </c>
      <c r="E307" s="109">
        <f>IF(dati_pdc!D303&lt;&gt;"",dati_pdc!D303,"")</f>
        <v>0</v>
      </c>
      <c r="F307" s="110">
        <f>IF(dati_pdc!$A303&lt;&gt;"",s_somma_pdc!B303,"")</f>
        <v>643.80999999999995</v>
      </c>
      <c r="G307" s="110">
        <f>IF(dati_pdc!$A303&lt;&gt;"",s_somma_pdc!C303,"")</f>
        <v>682.31</v>
      </c>
      <c r="H307" s="110">
        <f t="shared" si="32"/>
        <v>-38.5</v>
      </c>
      <c r="I307" s="111">
        <f t="shared" si="33"/>
        <v>-5.6425964737436066E-2</v>
      </c>
      <c r="J307" s="111"/>
      <c r="K307" s="111"/>
      <c r="L307" s="110">
        <f>IF(dati_pdc!$A303&lt;&gt;"",s_somma_pdc!D303,"")</f>
        <v>0</v>
      </c>
      <c r="M307" s="110">
        <f t="shared" si="34"/>
        <v>643.80999999999995</v>
      </c>
      <c r="N307" s="111" t="str">
        <f t="shared" si="35"/>
        <v/>
      </c>
      <c r="O307" s="111"/>
      <c r="P307" s="111"/>
      <c r="Q307" s="110">
        <f>IF(dati_pdc!$A303&lt;&gt;"",s_somma_pdc!E303,"")</f>
        <v>0</v>
      </c>
      <c r="R307" s="110">
        <f t="shared" si="36"/>
        <v>643.80999999999995</v>
      </c>
      <c r="S307" s="111" t="str">
        <f t="shared" si="37"/>
        <v/>
      </c>
      <c r="T307" s="111"/>
      <c r="U307" s="111"/>
      <c r="V307" s="110">
        <f>IF(dati_pdc!$A303&lt;&gt;"",s_somma_pdc!F303,"")</f>
        <v>0</v>
      </c>
      <c r="W307" s="110">
        <f t="shared" si="38"/>
        <v>643.80999999999995</v>
      </c>
      <c r="X307" s="111" t="str">
        <f t="shared" si="39"/>
        <v/>
      </c>
      <c r="Y307" s="86"/>
      <c r="Z307" s="86"/>
    </row>
    <row r="308" spans="2:26" ht="15.75" customHeight="1">
      <c r="B308" s="109" t="str">
        <f>IF(dati_pdc!A304&lt;&gt;"",IF(dati_pdc!D304=1,RIGHT(dati_pdc!A304,dati_pdc!E304),dati_pdc!A304),"")</f>
        <v>77031310</v>
      </c>
      <c r="C308" s="109" t="str">
        <f>IF(dati_pdc!B304&lt;&gt;"",dati_pdc!B304,"")</f>
        <v>Multe autov.e veic.aziend.</v>
      </c>
      <c r="D308" s="109">
        <f>IF(dati_pdc!C304&lt;&gt;"",dati_pdc!C304,"")</f>
        <v>4</v>
      </c>
      <c r="E308" s="109">
        <f>IF(dati_pdc!D304&lt;&gt;"",dati_pdc!D304,"")</f>
        <v>0</v>
      </c>
      <c r="F308" s="110">
        <f>IF(dati_pdc!$A304&lt;&gt;"",s_somma_pdc!B304,"")</f>
        <v>28.7</v>
      </c>
      <c r="G308" s="110">
        <f>IF(dati_pdc!$A304&lt;&gt;"",s_somma_pdc!C304,"")</f>
        <v>147</v>
      </c>
      <c r="H308" s="110">
        <f t="shared" si="32"/>
        <v>-118.3</v>
      </c>
      <c r="I308" s="111">
        <f t="shared" si="33"/>
        <v>-0.80476190476190479</v>
      </c>
      <c r="J308" s="111"/>
      <c r="K308" s="111"/>
      <c r="L308" s="110">
        <f>IF(dati_pdc!$A304&lt;&gt;"",s_somma_pdc!D304,"")</f>
        <v>0</v>
      </c>
      <c r="M308" s="110">
        <f t="shared" si="34"/>
        <v>28.7</v>
      </c>
      <c r="N308" s="111" t="str">
        <f t="shared" si="35"/>
        <v/>
      </c>
      <c r="O308" s="111"/>
      <c r="P308" s="111"/>
      <c r="Q308" s="110">
        <f>IF(dati_pdc!$A304&lt;&gt;"",s_somma_pdc!E304,"")</f>
        <v>0</v>
      </c>
      <c r="R308" s="110">
        <f t="shared" si="36"/>
        <v>28.7</v>
      </c>
      <c r="S308" s="111" t="str">
        <f t="shared" si="37"/>
        <v/>
      </c>
      <c r="T308" s="111"/>
      <c r="U308" s="111"/>
      <c r="V308" s="110">
        <f>IF(dati_pdc!$A304&lt;&gt;"",s_somma_pdc!F304,"")</f>
        <v>0</v>
      </c>
      <c r="W308" s="110">
        <f t="shared" si="38"/>
        <v>28.7</v>
      </c>
      <c r="X308" s="111" t="str">
        <f t="shared" si="39"/>
        <v/>
      </c>
      <c r="Y308" s="86"/>
      <c r="Z308" s="86"/>
    </row>
    <row r="309" spans="2:26" ht="15.75" customHeight="1">
      <c r="B309" s="109" t="str">
        <f>IF(dati_pdc!A305&lt;&gt;"",IF(dati_pdc!D305=1,RIGHT(dati_pdc!A305,dati_pdc!E305),dati_pdc!A305),"")</f>
        <v>77031311</v>
      </c>
      <c r="C309" s="109" t="str">
        <f>IF(dati_pdc!B305&lt;&gt;"",dati_pdc!B305,"")</f>
        <v>Altre spese veicoli aziend.non strum</v>
      </c>
      <c r="D309" s="109">
        <f>IF(dati_pdc!C305&lt;&gt;"",dati_pdc!C305,"")</f>
        <v>4</v>
      </c>
      <c r="E309" s="109">
        <f>IF(dati_pdc!D305&lt;&gt;"",dati_pdc!D305,"")</f>
        <v>0</v>
      </c>
      <c r="F309" s="110">
        <f>IF(dati_pdc!$A305&lt;&gt;"",s_somma_pdc!B305,"")</f>
        <v>329.8</v>
      </c>
      <c r="G309" s="110">
        <f>IF(dati_pdc!$A305&lt;&gt;"",s_somma_pdc!C305,"")</f>
        <v>284.92</v>
      </c>
      <c r="H309" s="110">
        <f t="shared" si="32"/>
        <v>44.879999999999995</v>
      </c>
      <c r="I309" s="111">
        <f t="shared" si="33"/>
        <v>0.15751789976133648</v>
      </c>
      <c r="J309" s="111"/>
      <c r="K309" s="111"/>
      <c r="L309" s="110">
        <f>IF(dati_pdc!$A305&lt;&gt;"",s_somma_pdc!D305,"")</f>
        <v>0</v>
      </c>
      <c r="M309" s="110">
        <f t="shared" si="34"/>
        <v>329.8</v>
      </c>
      <c r="N309" s="111" t="str">
        <f t="shared" si="35"/>
        <v/>
      </c>
      <c r="O309" s="111"/>
      <c r="P309" s="111"/>
      <c r="Q309" s="110">
        <f>IF(dati_pdc!$A305&lt;&gt;"",s_somma_pdc!E305,"")</f>
        <v>0</v>
      </c>
      <c r="R309" s="110">
        <f t="shared" si="36"/>
        <v>329.8</v>
      </c>
      <c r="S309" s="111" t="str">
        <f t="shared" si="37"/>
        <v/>
      </c>
      <c r="T309" s="111"/>
      <c r="U309" s="111"/>
      <c r="V309" s="110">
        <f>IF(dati_pdc!$A305&lt;&gt;"",s_somma_pdc!F305,"")</f>
        <v>0</v>
      </c>
      <c r="W309" s="110">
        <f t="shared" si="38"/>
        <v>329.8</v>
      </c>
      <c r="X309" s="111" t="str">
        <f t="shared" si="39"/>
        <v/>
      </c>
      <c r="Y309" s="86"/>
      <c r="Z309" s="86"/>
    </row>
    <row r="310" spans="2:26" ht="15.75" customHeight="1">
      <c r="B310" s="109" t="str">
        <f>IF(dati_pdc!A306&lt;&gt;"",IF(dati_pdc!D306=1,RIGHT(dati_pdc!A306,dati_pdc!E306),dati_pdc!A306),"")</f>
        <v>770316</v>
      </c>
      <c r="C310" s="109" t="str">
        <f>IF(dati_pdc!B306&lt;&gt;"",dati_pdc!B306,"")</f>
        <v>Pedaggi autostradali aut.non strum.</v>
      </c>
      <c r="D310" s="109">
        <f>IF(dati_pdc!C306&lt;&gt;"",dati_pdc!C306,"")</f>
        <v>3</v>
      </c>
      <c r="E310" s="109">
        <f>IF(dati_pdc!D306&lt;&gt;"",dati_pdc!D306,"")</f>
        <v>0</v>
      </c>
      <c r="F310" s="110">
        <f>IF(dati_pdc!$A306&lt;&gt;"",s_somma_pdc!B306,"")</f>
        <v>1334.8</v>
      </c>
      <c r="G310" s="110">
        <f>IF(dati_pdc!$A306&lt;&gt;"",s_somma_pdc!C306,"")</f>
        <v>1035.0899999999999</v>
      </c>
      <c r="H310" s="110">
        <f t="shared" si="32"/>
        <v>299.71000000000004</v>
      </c>
      <c r="I310" s="111">
        <f t="shared" si="33"/>
        <v>0.2895497009921843</v>
      </c>
      <c r="J310" s="111"/>
      <c r="K310" s="111"/>
      <c r="L310" s="110">
        <f>IF(dati_pdc!$A306&lt;&gt;"",s_somma_pdc!D306,"")</f>
        <v>0</v>
      </c>
      <c r="M310" s="110">
        <f t="shared" si="34"/>
        <v>1334.8</v>
      </c>
      <c r="N310" s="111" t="str">
        <f t="shared" si="35"/>
        <v/>
      </c>
      <c r="O310" s="111"/>
      <c r="P310" s="111"/>
      <c r="Q310" s="110">
        <f>IF(dati_pdc!$A306&lt;&gt;"",s_somma_pdc!E306,"")</f>
        <v>0</v>
      </c>
      <c r="R310" s="110">
        <f t="shared" si="36"/>
        <v>1334.8</v>
      </c>
      <c r="S310" s="111" t="str">
        <f t="shared" si="37"/>
        <v/>
      </c>
      <c r="T310" s="111"/>
      <c r="U310" s="111"/>
      <c r="V310" s="110">
        <f>IF(dati_pdc!$A306&lt;&gt;"",s_somma_pdc!F306,"")</f>
        <v>0</v>
      </c>
      <c r="W310" s="110">
        <f t="shared" si="38"/>
        <v>1334.8</v>
      </c>
      <c r="X310" s="111" t="str">
        <f t="shared" si="39"/>
        <v/>
      </c>
      <c r="Y310" s="86"/>
      <c r="Z310" s="86"/>
    </row>
    <row r="311" spans="2:26" ht="15.75" customHeight="1">
      <c r="B311" s="109" t="str">
        <f>IF(dati_pdc!A307&lt;&gt;"",IF(dati_pdc!D307=1,RIGHT(dati_pdc!A307,dati_pdc!E307),dati_pdc!A307),"")</f>
        <v>770317</v>
      </c>
      <c r="C311" s="109" t="str">
        <f>IF(dati_pdc!B307&lt;&gt;"",dati_pdc!B307,"")</f>
        <v>Pedaggi autostradali aut.aziend.ded.</v>
      </c>
      <c r="D311" s="109">
        <f>IF(dati_pdc!C307&lt;&gt;"",dati_pdc!C307,"")</f>
        <v>3</v>
      </c>
      <c r="E311" s="109">
        <f>IF(dati_pdc!D307&lt;&gt;"",dati_pdc!D307,"")</f>
        <v>0</v>
      </c>
      <c r="F311" s="110">
        <f>IF(dati_pdc!$A307&lt;&gt;"",s_somma_pdc!B307,"")</f>
        <v>1114.19</v>
      </c>
      <c r="G311" s="110">
        <f>IF(dati_pdc!$A307&lt;&gt;"",s_somma_pdc!C307,"")</f>
        <v>1378.85</v>
      </c>
      <c r="H311" s="110">
        <f t="shared" si="32"/>
        <v>-264.65999999999985</v>
      </c>
      <c r="I311" s="111">
        <f t="shared" si="33"/>
        <v>-0.19194256082967681</v>
      </c>
      <c r="J311" s="111"/>
      <c r="K311" s="111"/>
      <c r="L311" s="110">
        <f>IF(dati_pdc!$A307&lt;&gt;"",s_somma_pdc!D307,"")</f>
        <v>0</v>
      </c>
      <c r="M311" s="110">
        <f t="shared" si="34"/>
        <v>1114.19</v>
      </c>
      <c r="N311" s="111" t="str">
        <f t="shared" si="35"/>
        <v/>
      </c>
      <c r="O311" s="111"/>
      <c r="P311" s="111"/>
      <c r="Q311" s="110">
        <f>IF(dati_pdc!$A307&lt;&gt;"",s_somma_pdc!E307,"")</f>
        <v>0</v>
      </c>
      <c r="R311" s="110">
        <f t="shared" si="36"/>
        <v>1114.19</v>
      </c>
      <c r="S311" s="111" t="str">
        <f t="shared" si="37"/>
        <v/>
      </c>
      <c r="T311" s="111"/>
      <c r="U311" s="111"/>
      <c r="V311" s="110">
        <f>IF(dati_pdc!$A307&lt;&gt;"",s_somma_pdc!F307,"")</f>
        <v>0</v>
      </c>
      <c r="W311" s="110">
        <f t="shared" si="38"/>
        <v>1114.19</v>
      </c>
      <c r="X311" s="111" t="str">
        <f t="shared" si="39"/>
        <v/>
      </c>
      <c r="Y311" s="86"/>
      <c r="Z311" s="86"/>
    </row>
    <row r="312" spans="2:26" ht="15.75" customHeight="1">
      <c r="B312" s="109" t="str">
        <f>IF(dati_pdc!A308&lt;&gt;"",IF(dati_pdc!D308=1,RIGHT(dati_pdc!A308,dati_pdc!E308),dati_pdc!A308),"")</f>
        <v>770321</v>
      </c>
      <c r="C312" s="109" t="str">
        <f>IF(dati_pdc!B308&lt;&gt;"",dati_pdc!B308,"")</f>
        <v>Tasse circolaz.autovett. e altri veicoli</v>
      </c>
      <c r="D312" s="109">
        <f>IF(dati_pdc!C308&lt;&gt;"",dati_pdc!C308,"")</f>
        <v>3</v>
      </c>
      <c r="E312" s="109">
        <f>IF(dati_pdc!D308&lt;&gt;"",dati_pdc!D308,"")</f>
        <v>0</v>
      </c>
      <c r="F312" s="110">
        <f>IF(dati_pdc!$A308&lt;&gt;"",s_somma_pdc!B308,"")</f>
        <v>1200.32</v>
      </c>
      <c r="G312" s="110">
        <f>IF(dati_pdc!$A308&lt;&gt;"",s_somma_pdc!C308,"")</f>
        <v>1170.3699999999999</v>
      </c>
      <c r="H312" s="110">
        <f t="shared" si="32"/>
        <v>29.950000000000045</v>
      </c>
      <c r="I312" s="111">
        <f t="shared" si="33"/>
        <v>2.5590197971581678E-2</v>
      </c>
      <c r="J312" s="111"/>
      <c r="K312" s="111"/>
      <c r="L312" s="110">
        <f>IF(dati_pdc!$A308&lt;&gt;"",s_somma_pdc!D308,"")</f>
        <v>0</v>
      </c>
      <c r="M312" s="110">
        <f t="shared" si="34"/>
        <v>1200.32</v>
      </c>
      <c r="N312" s="111" t="str">
        <f t="shared" si="35"/>
        <v/>
      </c>
      <c r="O312" s="111"/>
      <c r="P312" s="111"/>
      <c r="Q312" s="110">
        <f>IF(dati_pdc!$A308&lt;&gt;"",s_somma_pdc!E308,"")</f>
        <v>0</v>
      </c>
      <c r="R312" s="110">
        <f t="shared" si="36"/>
        <v>1200.32</v>
      </c>
      <c r="S312" s="111" t="str">
        <f t="shared" si="37"/>
        <v/>
      </c>
      <c r="T312" s="111"/>
      <c r="U312" s="111"/>
      <c r="V312" s="110">
        <f>IF(dati_pdc!$A308&lt;&gt;"",s_somma_pdc!F308,"")</f>
        <v>0</v>
      </c>
      <c r="W312" s="110">
        <f t="shared" si="38"/>
        <v>1200.32</v>
      </c>
      <c r="X312" s="111" t="str">
        <f t="shared" si="39"/>
        <v/>
      </c>
      <c r="Y312" s="86"/>
      <c r="Z312" s="86"/>
    </row>
    <row r="313" spans="2:26" ht="15.75" customHeight="1">
      <c r="B313" s="109" t="str">
        <f>IF(dati_pdc!A309&lt;&gt;"",IF(dati_pdc!D309=1,RIGHT(dati_pdc!A309,dati_pdc!E309),dati_pdc!A309),"")</f>
        <v>77032108</v>
      </c>
      <c r="C313" s="109" t="str">
        <f>IF(dati_pdc!B309&lt;&gt;"",dati_pdc!B309,"")</f>
        <v>Tassa possesso autovett.e veic.non strum</v>
      </c>
      <c r="D313" s="109">
        <f>IF(dati_pdc!C309&lt;&gt;"",dati_pdc!C309,"")</f>
        <v>4</v>
      </c>
      <c r="E313" s="109">
        <f>IF(dati_pdc!D309&lt;&gt;"",dati_pdc!D309,"")</f>
        <v>0</v>
      </c>
      <c r="F313" s="110">
        <f>IF(dati_pdc!$A309&lt;&gt;"",s_somma_pdc!B309,"")</f>
        <v>568.64</v>
      </c>
      <c r="G313" s="110">
        <f>IF(dati_pdc!$A309&lt;&gt;"",s_somma_pdc!C309,"")</f>
        <v>566.55999999999995</v>
      </c>
      <c r="H313" s="110">
        <f t="shared" si="32"/>
        <v>2.0800000000000409</v>
      </c>
      <c r="I313" s="111">
        <f t="shared" si="33"/>
        <v>3.6712792996329447E-3</v>
      </c>
      <c r="J313" s="111"/>
      <c r="K313" s="111"/>
      <c r="L313" s="110">
        <f>IF(dati_pdc!$A309&lt;&gt;"",s_somma_pdc!D309,"")</f>
        <v>0</v>
      </c>
      <c r="M313" s="110">
        <f t="shared" si="34"/>
        <v>568.64</v>
      </c>
      <c r="N313" s="111" t="str">
        <f t="shared" si="35"/>
        <v/>
      </c>
      <c r="O313" s="111"/>
      <c r="P313" s="111"/>
      <c r="Q313" s="110">
        <f>IF(dati_pdc!$A309&lt;&gt;"",s_somma_pdc!E309,"")</f>
        <v>0</v>
      </c>
      <c r="R313" s="110">
        <f t="shared" si="36"/>
        <v>568.64</v>
      </c>
      <c r="S313" s="111" t="str">
        <f t="shared" si="37"/>
        <v/>
      </c>
      <c r="T313" s="111"/>
      <c r="U313" s="111"/>
      <c r="V313" s="110">
        <f>IF(dati_pdc!$A309&lt;&gt;"",s_somma_pdc!F309,"")</f>
        <v>0</v>
      </c>
      <c r="W313" s="110">
        <f t="shared" si="38"/>
        <v>568.64</v>
      </c>
      <c r="X313" s="111" t="str">
        <f t="shared" si="39"/>
        <v/>
      </c>
      <c r="Y313" s="86"/>
      <c r="Z313" s="86"/>
    </row>
    <row r="314" spans="2:26" ht="15.75" customHeight="1">
      <c r="B314" s="109" t="str">
        <f>IF(dati_pdc!A310&lt;&gt;"",IF(dati_pdc!D310=1,RIGHT(dati_pdc!A310,dati_pdc!E310),dati_pdc!A310),"")</f>
        <v>77032109</v>
      </c>
      <c r="C314" s="109" t="str">
        <f>IF(dati_pdc!B310&lt;&gt;"",dati_pdc!B310,"")</f>
        <v>Tassa possesso autovet.e veic.aziend.ded</v>
      </c>
      <c r="D314" s="109">
        <f>IF(dati_pdc!C310&lt;&gt;"",dati_pdc!C310,"")</f>
        <v>4</v>
      </c>
      <c r="E314" s="109">
        <f>IF(dati_pdc!D310&lt;&gt;"",dati_pdc!D310,"")</f>
        <v>0</v>
      </c>
      <c r="F314" s="110">
        <f>IF(dati_pdc!$A310&lt;&gt;"",s_somma_pdc!B310,"")</f>
        <v>631.67999999999995</v>
      </c>
      <c r="G314" s="110">
        <f>IF(dati_pdc!$A310&lt;&gt;"",s_somma_pdc!C310,"")</f>
        <v>603.80999999999995</v>
      </c>
      <c r="H314" s="110">
        <f t="shared" si="32"/>
        <v>27.870000000000005</v>
      </c>
      <c r="I314" s="111">
        <f t="shared" si="33"/>
        <v>4.6156903661747913E-2</v>
      </c>
      <c r="J314" s="111"/>
      <c r="K314" s="111"/>
      <c r="L314" s="110">
        <f>IF(dati_pdc!$A310&lt;&gt;"",s_somma_pdc!D310,"")</f>
        <v>0</v>
      </c>
      <c r="M314" s="110">
        <f t="shared" si="34"/>
        <v>631.67999999999995</v>
      </c>
      <c r="N314" s="111" t="str">
        <f t="shared" si="35"/>
        <v/>
      </c>
      <c r="O314" s="111"/>
      <c r="P314" s="111"/>
      <c r="Q314" s="110">
        <f>IF(dati_pdc!$A310&lt;&gt;"",s_somma_pdc!E310,"")</f>
        <v>0</v>
      </c>
      <c r="R314" s="110">
        <f t="shared" si="36"/>
        <v>631.67999999999995</v>
      </c>
      <c r="S314" s="111" t="str">
        <f t="shared" si="37"/>
        <v/>
      </c>
      <c r="T314" s="111"/>
      <c r="U314" s="111"/>
      <c r="V314" s="110">
        <f>IF(dati_pdc!$A310&lt;&gt;"",s_somma_pdc!F310,"")</f>
        <v>0</v>
      </c>
      <c r="W314" s="110">
        <f t="shared" si="38"/>
        <v>631.67999999999995</v>
      </c>
      <c r="X314" s="111" t="str">
        <f t="shared" si="39"/>
        <v/>
      </c>
      <c r="Y314" s="86"/>
      <c r="Z314" s="86"/>
    </row>
    <row r="315" spans="2:26" ht="15.75" customHeight="1">
      <c r="B315" s="109" t="str">
        <f>IF(dati_pdc!A311&lt;&gt;"",IF(dati_pdc!D311=1,RIGHT(dati_pdc!A311,dati_pdc!E311),dati_pdc!A311),"")</f>
        <v>770329</v>
      </c>
      <c r="C315" s="109" t="str">
        <f>IF(dati_pdc!B311&lt;&gt;"",dati_pdc!B311,"")</f>
        <v>Spese manut.autovett.e veicoli propri</v>
      </c>
      <c r="D315" s="109">
        <f>IF(dati_pdc!C311&lt;&gt;"",dati_pdc!C311,"")</f>
        <v>3</v>
      </c>
      <c r="E315" s="109">
        <f>IF(dati_pdc!D311&lt;&gt;"",dati_pdc!D311,"")</f>
        <v>0</v>
      </c>
      <c r="F315" s="110">
        <f>IF(dati_pdc!$A311&lt;&gt;"",s_somma_pdc!B311,"")</f>
        <v>4265.91</v>
      </c>
      <c r="G315" s="110">
        <f>IF(dati_pdc!$A311&lt;&gt;"",s_somma_pdc!C311,"")</f>
        <v>3668.0499999999997</v>
      </c>
      <c r="H315" s="110">
        <f t="shared" si="32"/>
        <v>597.86000000000013</v>
      </c>
      <c r="I315" s="111">
        <f t="shared" si="33"/>
        <v>0.16299123512493019</v>
      </c>
      <c r="J315" s="111"/>
      <c r="K315" s="111"/>
      <c r="L315" s="110">
        <f>IF(dati_pdc!$A311&lt;&gt;"",s_somma_pdc!D311,"")</f>
        <v>0</v>
      </c>
      <c r="M315" s="110">
        <f t="shared" si="34"/>
        <v>4265.91</v>
      </c>
      <c r="N315" s="111" t="str">
        <f t="shared" si="35"/>
        <v/>
      </c>
      <c r="O315" s="111"/>
      <c r="P315" s="111"/>
      <c r="Q315" s="110">
        <f>IF(dati_pdc!$A311&lt;&gt;"",s_somma_pdc!E311,"")</f>
        <v>0</v>
      </c>
      <c r="R315" s="110">
        <f t="shared" si="36"/>
        <v>4265.91</v>
      </c>
      <c r="S315" s="111" t="str">
        <f t="shared" si="37"/>
        <v/>
      </c>
      <c r="T315" s="111"/>
      <c r="U315" s="111"/>
      <c r="V315" s="110">
        <f>IF(dati_pdc!$A311&lt;&gt;"",s_somma_pdc!F311,"")</f>
        <v>0</v>
      </c>
      <c r="W315" s="110">
        <f t="shared" si="38"/>
        <v>4265.91</v>
      </c>
      <c r="X315" s="111" t="str">
        <f t="shared" si="39"/>
        <v/>
      </c>
      <c r="Y315" s="86"/>
      <c r="Z315" s="86"/>
    </row>
    <row r="316" spans="2:26" ht="15.75" customHeight="1">
      <c r="B316" s="109" t="str">
        <f>IF(dati_pdc!A312&lt;&gt;"",IF(dati_pdc!D312=1,RIGHT(dati_pdc!A312,dati_pdc!E312),dati_pdc!A312),"")</f>
        <v>77032908</v>
      </c>
      <c r="C316" s="109" t="str">
        <f>IF(dati_pdc!B312&lt;&gt;"",dati_pdc!B312,"")</f>
        <v>Spese manut.autov.e veic.propri non stru</v>
      </c>
      <c r="D316" s="109">
        <f>IF(dati_pdc!C312&lt;&gt;"",dati_pdc!C312,"")</f>
        <v>4</v>
      </c>
      <c r="E316" s="109">
        <f>IF(dati_pdc!D312&lt;&gt;"",dati_pdc!D312,"")</f>
        <v>0</v>
      </c>
      <c r="F316" s="110">
        <f>IF(dati_pdc!$A312&lt;&gt;"",s_somma_pdc!B312,"")</f>
        <v>2401.08</v>
      </c>
      <c r="G316" s="110">
        <f>IF(dati_pdc!$A312&lt;&gt;"",s_somma_pdc!C312,"")</f>
        <v>2097.4899999999998</v>
      </c>
      <c r="H316" s="110">
        <f t="shared" si="32"/>
        <v>303.59000000000015</v>
      </c>
      <c r="I316" s="111">
        <f t="shared" si="33"/>
        <v>0.14473966502820046</v>
      </c>
      <c r="J316" s="111"/>
      <c r="K316" s="111"/>
      <c r="L316" s="110">
        <f>IF(dati_pdc!$A312&lt;&gt;"",s_somma_pdc!D312,"")</f>
        <v>0</v>
      </c>
      <c r="M316" s="110">
        <f t="shared" si="34"/>
        <v>2401.08</v>
      </c>
      <c r="N316" s="111" t="str">
        <f t="shared" si="35"/>
        <v/>
      </c>
      <c r="O316" s="111"/>
      <c r="P316" s="111"/>
      <c r="Q316" s="110">
        <f>IF(dati_pdc!$A312&lt;&gt;"",s_somma_pdc!E312,"")</f>
        <v>0</v>
      </c>
      <c r="R316" s="110">
        <f t="shared" si="36"/>
        <v>2401.08</v>
      </c>
      <c r="S316" s="111" t="str">
        <f t="shared" si="37"/>
        <v/>
      </c>
      <c r="T316" s="111"/>
      <c r="U316" s="111"/>
      <c r="V316" s="110">
        <f>IF(dati_pdc!$A312&lt;&gt;"",s_somma_pdc!F312,"")</f>
        <v>0</v>
      </c>
      <c r="W316" s="110">
        <f t="shared" si="38"/>
        <v>2401.08</v>
      </c>
      <c r="X316" s="111" t="str">
        <f t="shared" si="39"/>
        <v/>
      </c>
      <c r="Y316" s="86"/>
      <c r="Z316" s="86"/>
    </row>
    <row r="317" spans="2:26" ht="15.75" customHeight="1">
      <c r="B317" s="109" t="str">
        <f>IF(dati_pdc!A313&lt;&gt;"",IF(dati_pdc!D313=1,RIGHT(dati_pdc!A313,dati_pdc!E313),dati_pdc!A313),"")</f>
        <v>77032909</v>
      </c>
      <c r="C317" s="109" t="str">
        <f>IF(dati_pdc!B313&lt;&gt;"",dati_pdc!B313,"")</f>
        <v>Spese manut.aut.e veic.propri aziend.ded</v>
      </c>
      <c r="D317" s="109">
        <f>IF(dati_pdc!C313&lt;&gt;"",dati_pdc!C313,"")</f>
        <v>4</v>
      </c>
      <c r="E317" s="109">
        <f>IF(dati_pdc!D313&lt;&gt;"",dati_pdc!D313,"")</f>
        <v>0</v>
      </c>
      <c r="F317" s="110">
        <f>IF(dati_pdc!$A313&lt;&gt;"",s_somma_pdc!B313,"")</f>
        <v>1864.83</v>
      </c>
      <c r="G317" s="110">
        <f>IF(dati_pdc!$A313&lt;&gt;"",s_somma_pdc!C313,"")</f>
        <v>1570.56</v>
      </c>
      <c r="H317" s="110">
        <f t="shared" si="32"/>
        <v>294.27</v>
      </c>
      <c r="I317" s="111">
        <f t="shared" si="33"/>
        <v>0.18736628973105135</v>
      </c>
      <c r="J317" s="111"/>
      <c r="K317" s="111"/>
      <c r="L317" s="110">
        <f>IF(dati_pdc!$A313&lt;&gt;"",s_somma_pdc!D313,"")</f>
        <v>0</v>
      </c>
      <c r="M317" s="110">
        <f t="shared" si="34"/>
        <v>1864.83</v>
      </c>
      <c r="N317" s="111" t="str">
        <f t="shared" si="35"/>
        <v/>
      </c>
      <c r="O317" s="111"/>
      <c r="P317" s="111"/>
      <c r="Q317" s="110">
        <f>IF(dati_pdc!$A313&lt;&gt;"",s_somma_pdc!E313,"")</f>
        <v>0</v>
      </c>
      <c r="R317" s="110">
        <f t="shared" si="36"/>
        <v>1864.83</v>
      </c>
      <c r="S317" s="111" t="str">
        <f t="shared" si="37"/>
        <v/>
      </c>
      <c r="T317" s="111"/>
      <c r="U317" s="111"/>
      <c r="V317" s="110">
        <f>IF(dati_pdc!$A313&lt;&gt;"",s_somma_pdc!F313,"")</f>
        <v>0</v>
      </c>
      <c r="W317" s="110">
        <f t="shared" si="38"/>
        <v>1864.83</v>
      </c>
      <c r="X317" s="111" t="str">
        <f t="shared" si="39"/>
        <v/>
      </c>
      <c r="Y317" s="86"/>
      <c r="Z317" s="86"/>
    </row>
    <row r="318" spans="2:26" ht="15.75" customHeight="1">
      <c r="B318" s="109" t="str">
        <f>IF(dati_pdc!A314&lt;&gt;"",IF(dati_pdc!D314=1,RIGHT(dati_pdc!A314,dati_pdc!E314),dati_pdc!A314),"")</f>
        <v>78</v>
      </c>
      <c r="C318" s="109" t="str">
        <f>IF(dati_pdc!B314&lt;&gt;"",dati_pdc!B314,"")</f>
        <v>PRESTAZIONI DI LAVORO NON DIPENDENTE</v>
      </c>
      <c r="D318" s="109">
        <f>IF(dati_pdc!C314&lt;&gt;"",dati_pdc!C314,"")</f>
        <v>1</v>
      </c>
      <c r="E318" s="109">
        <f>IF(dati_pdc!D314&lt;&gt;"",dati_pdc!D314,"")</f>
        <v>0</v>
      </c>
      <c r="F318" s="110">
        <f>IF(dati_pdc!$A314&lt;&gt;"",s_somma_pdc!B314,"")</f>
        <v>142788.19</v>
      </c>
      <c r="G318" s="110">
        <f>IF(dati_pdc!$A314&lt;&gt;"",s_somma_pdc!C314,"")</f>
        <v>126622.81999999999</v>
      </c>
      <c r="H318" s="110">
        <f t="shared" si="32"/>
        <v>16165.37000000001</v>
      </c>
      <c r="I318" s="111">
        <f t="shared" si="33"/>
        <v>0.12766553453792934</v>
      </c>
      <c r="J318" s="111"/>
      <c r="K318" s="111"/>
      <c r="L318" s="110">
        <f>IF(dati_pdc!$A314&lt;&gt;"",s_somma_pdc!D314,"")</f>
        <v>0</v>
      </c>
      <c r="M318" s="110">
        <f t="shared" si="34"/>
        <v>142788.19</v>
      </c>
      <c r="N318" s="111" t="str">
        <f t="shared" si="35"/>
        <v/>
      </c>
      <c r="O318" s="111"/>
      <c r="P318" s="111"/>
      <c r="Q318" s="110">
        <f>IF(dati_pdc!$A314&lt;&gt;"",s_somma_pdc!E314,"")</f>
        <v>0</v>
      </c>
      <c r="R318" s="110">
        <f t="shared" si="36"/>
        <v>142788.19</v>
      </c>
      <c r="S318" s="111" t="str">
        <f t="shared" si="37"/>
        <v/>
      </c>
      <c r="T318" s="111"/>
      <c r="U318" s="111"/>
      <c r="V318" s="110">
        <f>IF(dati_pdc!$A314&lt;&gt;"",s_somma_pdc!F314,"")</f>
        <v>0</v>
      </c>
      <c r="W318" s="110">
        <f t="shared" si="38"/>
        <v>142788.19</v>
      </c>
      <c r="X318" s="111" t="str">
        <f t="shared" si="39"/>
        <v/>
      </c>
      <c r="Y318" s="86"/>
      <c r="Z318" s="86"/>
    </row>
    <row r="319" spans="2:26" ht="15.75" customHeight="1">
      <c r="B319" s="109" t="str">
        <f>IF(dati_pdc!A315&lt;&gt;"",IF(dati_pdc!D315=1,RIGHT(dati_pdc!A315,dati_pdc!E315),dati_pdc!A315),"")</f>
        <v>7801</v>
      </c>
      <c r="C319" s="109" t="str">
        <f>IF(dati_pdc!B315&lt;&gt;"",dati_pdc!B315,"")</f>
        <v>PRESTAZIONI DI LAVORO AUTONOMO</v>
      </c>
      <c r="D319" s="109">
        <f>IF(dati_pdc!C315&lt;&gt;"",dati_pdc!C315,"")</f>
        <v>2</v>
      </c>
      <c r="E319" s="109">
        <f>IF(dati_pdc!D315&lt;&gt;"",dati_pdc!D315,"")</f>
        <v>0</v>
      </c>
      <c r="F319" s="110">
        <f>IF(dati_pdc!$A315&lt;&gt;"",s_somma_pdc!B315,"")</f>
        <v>57012.92</v>
      </c>
      <c r="G319" s="110">
        <f>IF(dati_pdc!$A315&lt;&gt;"",s_somma_pdc!C315,"")</f>
        <v>53266.350000000006</v>
      </c>
      <c r="H319" s="110">
        <f t="shared" si="32"/>
        <v>3746.5699999999924</v>
      </c>
      <c r="I319" s="111">
        <f t="shared" si="33"/>
        <v>7.0336525780347103E-2</v>
      </c>
      <c r="J319" s="111"/>
      <c r="K319" s="111"/>
      <c r="L319" s="110">
        <f>IF(dati_pdc!$A315&lt;&gt;"",s_somma_pdc!D315,"")</f>
        <v>0</v>
      </c>
      <c r="M319" s="110">
        <f t="shared" si="34"/>
        <v>57012.92</v>
      </c>
      <c r="N319" s="111" t="str">
        <f t="shared" si="35"/>
        <v/>
      </c>
      <c r="O319" s="111"/>
      <c r="P319" s="111"/>
      <c r="Q319" s="110">
        <f>IF(dati_pdc!$A315&lt;&gt;"",s_somma_pdc!E315,"")</f>
        <v>0</v>
      </c>
      <c r="R319" s="110">
        <f t="shared" si="36"/>
        <v>57012.92</v>
      </c>
      <c r="S319" s="111" t="str">
        <f t="shared" si="37"/>
        <v/>
      </c>
      <c r="T319" s="111"/>
      <c r="U319" s="111"/>
      <c r="V319" s="110">
        <f>IF(dati_pdc!$A315&lt;&gt;"",s_somma_pdc!F315,"")</f>
        <v>0</v>
      </c>
      <c r="W319" s="110">
        <f t="shared" si="38"/>
        <v>57012.92</v>
      </c>
      <c r="X319" s="111" t="str">
        <f t="shared" si="39"/>
        <v/>
      </c>
      <c r="Y319" s="86"/>
      <c r="Z319" s="86"/>
    </row>
    <row r="320" spans="2:26" ht="15.75" customHeight="1">
      <c r="B320" s="109" t="str">
        <f>IF(dati_pdc!A316&lt;&gt;"",IF(dati_pdc!D316=1,RIGHT(dati_pdc!A316,dati_pdc!E316),dati_pdc!A316),"")</f>
        <v>780101</v>
      </c>
      <c r="C320" s="109" t="str">
        <f>IF(dati_pdc!B316&lt;&gt;"",dati_pdc!B316,"")</f>
        <v>Consulenze Amministrative e Fiscali</v>
      </c>
      <c r="D320" s="109">
        <f>IF(dati_pdc!C316&lt;&gt;"",dati_pdc!C316,"")</f>
        <v>3</v>
      </c>
      <c r="E320" s="109">
        <f>IF(dati_pdc!D316&lt;&gt;"",dati_pdc!D316,"")</f>
        <v>0</v>
      </c>
      <c r="F320" s="110">
        <f>IF(dati_pdc!$A316&lt;&gt;"",s_somma_pdc!B316,"")</f>
        <v>6200</v>
      </c>
      <c r="G320" s="110">
        <f>IF(dati_pdc!$A316&lt;&gt;"",s_somma_pdc!C316,"")</f>
        <v>7000</v>
      </c>
      <c r="H320" s="110">
        <f t="shared" si="32"/>
        <v>-800</v>
      </c>
      <c r="I320" s="111">
        <f t="shared" si="33"/>
        <v>-0.11428571428571428</v>
      </c>
      <c r="J320" s="111"/>
      <c r="K320" s="111"/>
      <c r="L320" s="110">
        <f>IF(dati_pdc!$A316&lt;&gt;"",s_somma_pdc!D316,"")</f>
        <v>0</v>
      </c>
      <c r="M320" s="110">
        <f t="shared" si="34"/>
        <v>6200</v>
      </c>
      <c r="N320" s="111" t="str">
        <f t="shared" si="35"/>
        <v/>
      </c>
      <c r="O320" s="111"/>
      <c r="P320" s="111"/>
      <c r="Q320" s="110">
        <f>IF(dati_pdc!$A316&lt;&gt;"",s_somma_pdc!E316,"")</f>
        <v>0</v>
      </c>
      <c r="R320" s="110">
        <f t="shared" si="36"/>
        <v>6200</v>
      </c>
      <c r="S320" s="111" t="str">
        <f t="shared" si="37"/>
        <v/>
      </c>
      <c r="T320" s="111"/>
      <c r="U320" s="111"/>
      <c r="V320" s="110">
        <f>IF(dati_pdc!$A316&lt;&gt;"",s_somma_pdc!F316,"")</f>
        <v>0</v>
      </c>
      <c r="W320" s="110">
        <f t="shared" si="38"/>
        <v>6200</v>
      </c>
      <c r="X320" s="111" t="str">
        <f t="shared" si="39"/>
        <v/>
      </c>
      <c r="Y320" s="86"/>
      <c r="Z320" s="86"/>
    </row>
    <row r="321" spans="2:26" ht="15.75" customHeight="1">
      <c r="B321" s="109" t="str">
        <f>IF(dati_pdc!A317&lt;&gt;"",IF(dati_pdc!D317=1,RIGHT(dati_pdc!A317,dati_pdc!E317),dati_pdc!A317),"")</f>
        <v>780102</v>
      </c>
      <c r="C321" s="109" t="str">
        <f>IF(dati_pdc!B317&lt;&gt;"",dati_pdc!B317,"")</f>
        <v>Consulenze paghe</v>
      </c>
      <c r="D321" s="109">
        <f>IF(dati_pdc!C317&lt;&gt;"",dati_pdc!C317,"")</f>
        <v>3</v>
      </c>
      <c r="E321" s="109">
        <f>IF(dati_pdc!D317&lt;&gt;"",dati_pdc!D317,"")</f>
        <v>0</v>
      </c>
      <c r="F321" s="110">
        <f>IF(dati_pdc!$A317&lt;&gt;"",s_somma_pdc!B317,"")</f>
        <v>6955.4</v>
      </c>
      <c r="G321" s="110">
        <f>IF(dati_pdc!$A317&lt;&gt;"",s_somma_pdc!C317,"")</f>
        <v>6517.7</v>
      </c>
      <c r="H321" s="110">
        <f t="shared" si="32"/>
        <v>437.69999999999982</v>
      </c>
      <c r="I321" s="111">
        <f t="shared" si="33"/>
        <v>6.7155591696457309E-2</v>
      </c>
      <c r="J321" s="111"/>
      <c r="K321" s="111"/>
      <c r="L321" s="110">
        <f>IF(dati_pdc!$A317&lt;&gt;"",s_somma_pdc!D317,"")</f>
        <v>0</v>
      </c>
      <c r="M321" s="110">
        <f t="shared" si="34"/>
        <v>6955.4</v>
      </c>
      <c r="N321" s="111" t="str">
        <f t="shared" si="35"/>
        <v/>
      </c>
      <c r="O321" s="111"/>
      <c r="P321" s="111"/>
      <c r="Q321" s="110">
        <f>IF(dati_pdc!$A317&lt;&gt;"",s_somma_pdc!E317,"")</f>
        <v>0</v>
      </c>
      <c r="R321" s="110">
        <f t="shared" si="36"/>
        <v>6955.4</v>
      </c>
      <c r="S321" s="111" t="str">
        <f t="shared" si="37"/>
        <v/>
      </c>
      <c r="T321" s="111"/>
      <c r="U321" s="111"/>
      <c r="V321" s="110">
        <f>IF(dati_pdc!$A317&lt;&gt;"",s_somma_pdc!F317,"")</f>
        <v>0</v>
      </c>
      <c r="W321" s="110">
        <f t="shared" si="38"/>
        <v>6955.4</v>
      </c>
      <c r="X321" s="111" t="str">
        <f t="shared" si="39"/>
        <v/>
      </c>
      <c r="Y321" s="86"/>
      <c r="Z321" s="86"/>
    </row>
    <row r="322" spans="2:26" ht="15.75" customHeight="1">
      <c r="B322" s="109" t="str">
        <f>IF(dati_pdc!A318&lt;&gt;"",IF(dati_pdc!D318=1,RIGHT(dati_pdc!A318,dati_pdc!E318),dati_pdc!A318),"")</f>
        <v>780105</v>
      </c>
      <c r="C322" s="109" t="str">
        <f>IF(dati_pdc!B318&lt;&gt;"",dati_pdc!B318,"")</f>
        <v>Consulenze  Legali</v>
      </c>
      <c r="D322" s="109">
        <f>IF(dati_pdc!C318&lt;&gt;"",dati_pdc!C318,"")</f>
        <v>3</v>
      </c>
      <c r="E322" s="109">
        <f>IF(dati_pdc!D318&lt;&gt;"",dati_pdc!D318,"")</f>
        <v>0</v>
      </c>
      <c r="F322" s="110">
        <f>IF(dati_pdc!$A318&lt;&gt;"",s_somma_pdc!B318,"")</f>
        <v>0</v>
      </c>
      <c r="G322" s="110">
        <f>IF(dati_pdc!$A318&lt;&gt;"",s_somma_pdc!C318,"")</f>
        <v>9925.5</v>
      </c>
      <c r="H322" s="110">
        <f t="shared" si="32"/>
        <v>-9925.5</v>
      </c>
      <c r="I322" s="111">
        <f t="shared" si="33"/>
        <v>-1</v>
      </c>
      <c r="J322" s="111"/>
      <c r="K322" s="111"/>
      <c r="L322" s="110">
        <f>IF(dati_pdc!$A318&lt;&gt;"",s_somma_pdc!D318,"")</f>
        <v>0</v>
      </c>
      <c r="M322" s="110">
        <f t="shared" si="34"/>
        <v>0</v>
      </c>
      <c r="N322" s="111" t="str">
        <f t="shared" si="35"/>
        <v/>
      </c>
      <c r="O322" s="111"/>
      <c r="P322" s="111"/>
      <c r="Q322" s="110">
        <f>IF(dati_pdc!$A318&lt;&gt;"",s_somma_pdc!E318,"")</f>
        <v>0</v>
      </c>
      <c r="R322" s="110">
        <f t="shared" si="36"/>
        <v>0</v>
      </c>
      <c r="S322" s="111" t="str">
        <f t="shared" si="37"/>
        <v/>
      </c>
      <c r="T322" s="111"/>
      <c r="U322" s="111"/>
      <c r="V322" s="110">
        <f>IF(dati_pdc!$A318&lt;&gt;"",s_somma_pdc!F318,"")</f>
        <v>0</v>
      </c>
      <c r="W322" s="110">
        <f t="shared" si="38"/>
        <v>0</v>
      </c>
      <c r="X322" s="111" t="str">
        <f t="shared" si="39"/>
        <v/>
      </c>
      <c r="Y322" s="86"/>
      <c r="Z322" s="86"/>
    </row>
    <row r="323" spans="2:26" ht="15.75" customHeight="1">
      <c r="B323" s="109" t="str">
        <f>IF(dati_pdc!A319&lt;&gt;"",IF(dati_pdc!D319=1,RIGHT(dati_pdc!A319,dati_pdc!E319),dati_pdc!A319),"")</f>
        <v>780111</v>
      </c>
      <c r="C323" s="109" t="str">
        <f>IF(dati_pdc!B319&lt;&gt;"",dati_pdc!B319,"")</f>
        <v>Consulenze marketing e pubblicitarie</v>
      </c>
      <c r="D323" s="109">
        <f>IF(dati_pdc!C319&lt;&gt;"",dati_pdc!C319,"")</f>
        <v>3</v>
      </c>
      <c r="E323" s="109">
        <f>IF(dati_pdc!D319&lt;&gt;"",dati_pdc!D319,"")</f>
        <v>0</v>
      </c>
      <c r="F323" s="110">
        <f>IF(dati_pdc!$A319&lt;&gt;"",s_somma_pdc!B319,"")</f>
        <v>29375</v>
      </c>
      <c r="G323" s="110">
        <f>IF(dati_pdc!$A319&lt;&gt;"",s_somma_pdc!C319,"")</f>
        <v>7195</v>
      </c>
      <c r="H323" s="110">
        <f t="shared" si="32"/>
        <v>22180</v>
      </c>
      <c r="I323" s="111">
        <f t="shared" si="33"/>
        <v>3.082696316886727</v>
      </c>
      <c r="J323" s="111"/>
      <c r="K323" s="111"/>
      <c r="L323" s="110">
        <f>IF(dati_pdc!$A319&lt;&gt;"",s_somma_pdc!D319,"")</f>
        <v>0</v>
      </c>
      <c r="M323" s="110">
        <f t="shared" si="34"/>
        <v>29375</v>
      </c>
      <c r="N323" s="111" t="str">
        <f t="shared" si="35"/>
        <v/>
      </c>
      <c r="O323" s="111"/>
      <c r="P323" s="111"/>
      <c r="Q323" s="110">
        <f>IF(dati_pdc!$A319&lt;&gt;"",s_somma_pdc!E319,"")</f>
        <v>0</v>
      </c>
      <c r="R323" s="110">
        <f t="shared" si="36"/>
        <v>29375</v>
      </c>
      <c r="S323" s="111" t="str">
        <f t="shared" si="37"/>
        <v/>
      </c>
      <c r="T323" s="111"/>
      <c r="U323" s="111"/>
      <c r="V323" s="110">
        <f>IF(dati_pdc!$A319&lt;&gt;"",s_somma_pdc!F319,"")</f>
        <v>0</v>
      </c>
      <c r="W323" s="110">
        <f t="shared" si="38"/>
        <v>29375</v>
      </c>
      <c r="X323" s="111" t="str">
        <f t="shared" si="39"/>
        <v/>
      </c>
      <c r="Y323" s="86"/>
      <c r="Z323" s="86"/>
    </row>
    <row r="324" spans="2:26" ht="15.75" customHeight="1">
      <c r="B324" s="109" t="str">
        <f>IF(dati_pdc!A320&lt;&gt;"",IF(dati_pdc!D320=1,RIGHT(dati_pdc!A320,dati_pdc!E320),dati_pdc!A320),"")</f>
        <v>780113</v>
      </c>
      <c r="C324" s="109" t="str">
        <f>IF(dati_pdc!B320&lt;&gt;"",dati_pdc!B320,"")</f>
        <v>Altre Consulenze</v>
      </c>
      <c r="D324" s="109">
        <f>IF(dati_pdc!C320&lt;&gt;"",dati_pdc!C320,"")</f>
        <v>3</v>
      </c>
      <c r="E324" s="109">
        <f>IF(dati_pdc!D320&lt;&gt;"",dati_pdc!D320,"")</f>
        <v>0</v>
      </c>
      <c r="F324" s="110">
        <f>IF(dati_pdc!$A320&lt;&gt;"",s_somma_pdc!B320,"")</f>
        <v>9863.2000000000007</v>
      </c>
      <c r="G324" s="110">
        <f>IF(dati_pdc!$A320&lt;&gt;"",s_somma_pdc!C320,"")</f>
        <v>11617.449999999999</v>
      </c>
      <c r="H324" s="110">
        <f t="shared" si="32"/>
        <v>-1754.2499999999982</v>
      </c>
      <c r="I324" s="111">
        <f t="shared" si="33"/>
        <v>-0.15100129546501154</v>
      </c>
      <c r="J324" s="111"/>
      <c r="K324" s="111"/>
      <c r="L324" s="110">
        <f>IF(dati_pdc!$A320&lt;&gt;"",s_somma_pdc!D320,"")</f>
        <v>0</v>
      </c>
      <c r="M324" s="110">
        <f t="shared" si="34"/>
        <v>9863.2000000000007</v>
      </c>
      <c r="N324" s="111" t="str">
        <f t="shared" si="35"/>
        <v/>
      </c>
      <c r="O324" s="111"/>
      <c r="P324" s="111"/>
      <c r="Q324" s="110">
        <f>IF(dati_pdc!$A320&lt;&gt;"",s_somma_pdc!E320,"")</f>
        <v>0</v>
      </c>
      <c r="R324" s="110">
        <f t="shared" si="36"/>
        <v>9863.2000000000007</v>
      </c>
      <c r="S324" s="111" t="str">
        <f t="shared" si="37"/>
        <v/>
      </c>
      <c r="T324" s="111"/>
      <c r="U324" s="111"/>
      <c r="V324" s="110">
        <f>IF(dati_pdc!$A320&lt;&gt;"",s_somma_pdc!F320,"")</f>
        <v>0</v>
      </c>
      <c r="W324" s="110">
        <f t="shared" si="38"/>
        <v>9863.2000000000007</v>
      </c>
      <c r="X324" s="111" t="str">
        <f t="shared" si="39"/>
        <v/>
      </c>
      <c r="Y324" s="86"/>
      <c r="Z324" s="86"/>
    </row>
    <row r="325" spans="2:26" ht="15.75" customHeight="1">
      <c r="B325" s="109" t="str">
        <f>IF(dati_pdc!A321&lt;&gt;"",IF(dati_pdc!D321=1,RIGHT(dati_pdc!A321,dati_pdc!E321),dati_pdc!A321),"")</f>
        <v>78011301</v>
      </c>
      <c r="C325" s="109" t="str">
        <f>IF(dati_pdc!B321&lt;&gt;"",dati_pdc!B321,"")</f>
        <v>Altre Consulenze  Afferenti</v>
      </c>
      <c r="D325" s="109">
        <f>IF(dati_pdc!C321&lt;&gt;"",dati_pdc!C321,"")</f>
        <v>4</v>
      </c>
      <c r="E325" s="109">
        <f>IF(dati_pdc!D321&lt;&gt;"",dati_pdc!D321,"")</f>
        <v>0</v>
      </c>
      <c r="F325" s="110">
        <f>IF(dati_pdc!$A321&lt;&gt;"",s_somma_pdc!B321,"")</f>
        <v>5532.5</v>
      </c>
      <c r="G325" s="110">
        <f>IF(dati_pdc!$A321&lt;&gt;"",s_somma_pdc!C321,"")</f>
        <v>11018.15</v>
      </c>
      <c r="H325" s="110">
        <f t="shared" si="32"/>
        <v>-5485.65</v>
      </c>
      <c r="I325" s="111">
        <f t="shared" si="33"/>
        <v>-0.49787396250731747</v>
      </c>
      <c r="J325" s="111"/>
      <c r="K325" s="111"/>
      <c r="L325" s="110">
        <f>IF(dati_pdc!$A321&lt;&gt;"",s_somma_pdc!D321,"")</f>
        <v>0</v>
      </c>
      <c r="M325" s="110">
        <f t="shared" si="34"/>
        <v>5532.5</v>
      </c>
      <c r="N325" s="111" t="str">
        <f t="shared" si="35"/>
        <v/>
      </c>
      <c r="O325" s="111"/>
      <c r="P325" s="111"/>
      <c r="Q325" s="110">
        <f>IF(dati_pdc!$A321&lt;&gt;"",s_somma_pdc!E321,"")</f>
        <v>0</v>
      </c>
      <c r="R325" s="110">
        <f t="shared" si="36"/>
        <v>5532.5</v>
      </c>
      <c r="S325" s="111" t="str">
        <f t="shared" si="37"/>
        <v/>
      </c>
      <c r="T325" s="111"/>
      <c r="U325" s="111"/>
      <c r="V325" s="110">
        <f>IF(dati_pdc!$A321&lt;&gt;"",s_somma_pdc!F321,"")</f>
        <v>0</v>
      </c>
      <c r="W325" s="110">
        <f t="shared" si="38"/>
        <v>5532.5</v>
      </c>
      <c r="X325" s="111" t="str">
        <f t="shared" si="39"/>
        <v/>
      </c>
      <c r="Y325" s="86"/>
      <c r="Z325" s="86"/>
    </row>
    <row r="326" spans="2:26" ht="15.75" customHeight="1">
      <c r="B326" s="109" t="str">
        <f>IF(dati_pdc!A322&lt;&gt;"",IF(dati_pdc!D322=1,RIGHT(dati_pdc!A322,dati_pdc!E322),dati_pdc!A322),"")</f>
        <v>78011303</v>
      </c>
      <c r="C326" s="109" t="str">
        <f>IF(dati_pdc!B322&lt;&gt;"",dati_pdc!B322,"")</f>
        <v>Altre Consulenze  NON Afferenti</v>
      </c>
      <c r="D326" s="109">
        <f>IF(dati_pdc!C322&lt;&gt;"",dati_pdc!C322,"")</f>
        <v>4</v>
      </c>
      <c r="E326" s="109">
        <f>IF(dati_pdc!D322&lt;&gt;"",dati_pdc!D322,"")</f>
        <v>0</v>
      </c>
      <c r="F326" s="110">
        <f>IF(dati_pdc!$A322&lt;&gt;"",s_somma_pdc!B322,"")</f>
        <v>4330.7</v>
      </c>
      <c r="G326" s="110">
        <f>IF(dati_pdc!$A322&lt;&gt;"",s_somma_pdc!C322,"")</f>
        <v>599.29999999999995</v>
      </c>
      <c r="H326" s="110">
        <f t="shared" ref="H326:H389" si="40">IF(G326&lt;&gt;"",F326-G326,"")</f>
        <v>3731.3999999999996</v>
      </c>
      <c r="I326" s="111">
        <f t="shared" ref="I326:I389" si="41">IF(AND(G326&lt;&gt;"",G326&lt;&gt;0)=TRUE,H326/G326,"")</f>
        <v>6.2262639746370763</v>
      </c>
      <c r="J326" s="111"/>
      <c r="K326" s="111"/>
      <c r="L326" s="110">
        <f>IF(dati_pdc!$A322&lt;&gt;"",s_somma_pdc!D322,"")</f>
        <v>0</v>
      </c>
      <c r="M326" s="110">
        <f t="shared" ref="M326:M389" si="42">IF(L326&lt;&gt;"",F326-L326,"")</f>
        <v>4330.7</v>
      </c>
      <c r="N326" s="111" t="str">
        <f t="shared" ref="N326:N389" si="43">IF(AND(L326&lt;&gt;"",L326&lt;&gt;0)=TRUE,M326/L326,"")</f>
        <v/>
      </c>
      <c r="O326" s="111"/>
      <c r="P326" s="111"/>
      <c r="Q326" s="110">
        <f>IF(dati_pdc!$A322&lt;&gt;"",s_somma_pdc!E322,"")</f>
        <v>0</v>
      </c>
      <c r="R326" s="110">
        <f t="shared" ref="R326:R389" si="44">IF(Q326&lt;&gt;"",F326-Q326,"")</f>
        <v>4330.7</v>
      </c>
      <c r="S326" s="111" t="str">
        <f t="shared" ref="S326:S389" si="45">IF(AND(Q326&lt;&gt;"",Q326&lt;&gt;0)=TRUE,R326/Q326,"")</f>
        <v/>
      </c>
      <c r="T326" s="111"/>
      <c r="U326" s="111"/>
      <c r="V326" s="110">
        <f>IF(dati_pdc!$A322&lt;&gt;"",s_somma_pdc!F322,"")</f>
        <v>0</v>
      </c>
      <c r="W326" s="110">
        <f t="shared" ref="W326:W389" si="46">IF(V326&lt;&gt;"",F326-V326,"")</f>
        <v>4330.7</v>
      </c>
      <c r="X326" s="111" t="str">
        <f t="shared" ref="X326:X389" si="47">IF(AND(V326&lt;&gt;"",V326&lt;&gt;0)=TRUE,W326/V326,"")</f>
        <v/>
      </c>
      <c r="Y326" s="86"/>
      <c r="Z326" s="86"/>
    </row>
    <row r="327" spans="2:26" ht="15.75" customHeight="1">
      <c r="B327" s="109" t="str">
        <f>IF(dati_pdc!A323&lt;&gt;"",IF(dati_pdc!D323=1,RIGHT(dati_pdc!A323,dati_pdc!E323),dati_pdc!A323),"")</f>
        <v>780117</v>
      </c>
      <c r="C327" s="109" t="str">
        <f>IF(dati_pdc!B323&lt;&gt;"",dati_pdc!B323,"")</f>
        <v>Rimb.spese forf.e chilom. lav.autonomo</v>
      </c>
      <c r="D327" s="109">
        <f>IF(dati_pdc!C323&lt;&gt;"",dati_pdc!C323,"")</f>
        <v>3</v>
      </c>
      <c r="E327" s="109">
        <f>IF(dati_pdc!D323&lt;&gt;"",dati_pdc!D323,"")</f>
        <v>0</v>
      </c>
      <c r="F327" s="110">
        <f>IF(dati_pdc!$A323&lt;&gt;"",s_somma_pdc!B323,"")</f>
        <v>2055</v>
      </c>
      <c r="G327" s="110">
        <f>IF(dati_pdc!$A323&lt;&gt;"",s_somma_pdc!C323,"")</f>
        <v>1138.5</v>
      </c>
      <c r="H327" s="110">
        <f t="shared" si="40"/>
        <v>916.5</v>
      </c>
      <c r="I327" s="111">
        <f t="shared" si="41"/>
        <v>0.80500658761528332</v>
      </c>
      <c r="J327" s="111"/>
      <c r="K327" s="111"/>
      <c r="L327" s="110">
        <f>IF(dati_pdc!$A323&lt;&gt;"",s_somma_pdc!D323,"")</f>
        <v>0</v>
      </c>
      <c r="M327" s="110">
        <f t="shared" si="42"/>
        <v>2055</v>
      </c>
      <c r="N327" s="111" t="str">
        <f t="shared" si="43"/>
        <v/>
      </c>
      <c r="O327" s="111"/>
      <c r="P327" s="111"/>
      <c r="Q327" s="110">
        <f>IF(dati_pdc!$A323&lt;&gt;"",s_somma_pdc!E323,"")</f>
        <v>0</v>
      </c>
      <c r="R327" s="110">
        <f t="shared" si="44"/>
        <v>2055</v>
      </c>
      <c r="S327" s="111" t="str">
        <f t="shared" si="45"/>
        <v/>
      </c>
      <c r="T327" s="111"/>
      <c r="U327" s="111"/>
      <c r="V327" s="110">
        <f>IF(dati_pdc!$A323&lt;&gt;"",s_somma_pdc!F323,"")</f>
        <v>0</v>
      </c>
      <c r="W327" s="110">
        <f t="shared" si="46"/>
        <v>2055</v>
      </c>
      <c r="X327" s="111" t="str">
        <f t="shared" si="47"/>
        <v/>
      </c>
      <c r="Y327" s="86"/>
      <c r="Z327" s="86"/>
    </row>
    <row r="328" spans="2:26" ht="15.75" customHeight="1">
      <c r="B328" s="109" t="str">
        <f>IF(dati_pdc!A324&lt;&gt;"",IF(dati_pdc!D324=1,RIGHT(dati_pdc!A324,dati_pdc!E324),dati_pdc!A324),"")</f>
        <v>78011701</v>
      </c>
      <c r="C328" s="109" t="str">
        <f>IF(dati_pdc!B324&lt;&gt;"",dati_pdc!B324,"")</f>
        <v>Rimb.spese forf.e chilom.lav.aut.affer.</v>
      </c>
      <c r="D328" s="109">
        <f>IF(dati_pdc!C324&lt;&gt;"",dati_pdc!C324,"")</f>
        <v>4</v>
      </c>
      <c r="E328" s="109">
        <f>IF(dati_pdc!D324&lt;&gt;"",dati_pdc!D324,"")</f>
        <v>0</v>
      </c>
      <c r="F328" s="110">
        <f>IF(dati_pdc!$A324&lt;&gt;"",s_somma_pdc!B324,"")</f>
        <v>980</v>
      </c>
      <c r="G328" s="110">
        <f>IF(dati_pdc!$A324&lt;&gt;"",s_somma_pdc!C324,"")</f>
        <v>0</v>
      </c>
      <c r="H328" s="110">
        <f t="shared" si="40"/>
        <v>980</v>
      </c>
      <c r="I328" s="111" t="str">
        <f t="shared" si="41"/>
        <v/>
      </c>
      <c r="J328" s="111"/>
      <c r="K328" s="111"/>
      <c r="L328" s="110">
        <f>IF(dati_pdc!$A324&lt;&gt;"",s_somma_pdc!D324,"")</f>
        <v>0</v>
      </c>
      <c r="M328" s="110">
        <f t="shared" si="42"/>
        <v>980</v>
      </c>
      <c r="N328" s="111" t="str">
        <f t="shared" si="43"/>
        <v/>
      </c>
      <c r="O328" s="111"/>
      <c r="P328" s="111"/>
      <c r="Q328" s="110">
        <f>IF(dati_pdc!$A324&lt;&gt;"",s_somma_pdc!E324,"")</f>
        <v>0</v>
      </c>
      <c r="R328" s="110">
        <f t="shared" si="44"/>
        <v>980</v>
      </c>
      <c r="S328" s="111" t="str">
        <f t="shared" si="45"/>
        <v/>
      </c>
      <c r="T328" s="111"/>
      <c r="U328" s="111"/>
      <c r="V328" s="110">
        <f>IF(dati_pdc!$A324&lt;&gt;"",s_somma_pdc!F324,"")</f>
        <v>0</v>
      </c>
      <c r="W328" s="110">
        <f t="shared" si="46"/>
        <v>980</v>
      </c>
      <c r="X328" s="111" t="str">
        <f t="shared" si="47"/>
        <v/>
      </c>
      <c r="Y328" s="86"/>
      <c r="Z328" s="86"/>
    </row>
    <row r="329" spans="2:26" ht="15.75" customHeight="1">
      <c r="B329" s="109" t="str">
        <f>IF(dati_pdc!A325&lt;&gt;"",IF(dati_pdc!D325=1,RIGHT(dati_pdc!A325,dati_pdc!E325),dati_pdc!A325),"")</f>
        <v>78011703</v>
      </c>
      <c r="C329" s="109" t="str">
        <f>IF(dati_pdc!B325&lt;&gt;"",dati_pdc!B325,"")</f>
        <v>Rimb.forf.e chilom.lavoro aut.non affer.</v>
      </c>
      <c r="D329" s="109">
        <f>IF(dati_pdc!C325&lt;&gt;"",dati_pdc!C325,"")</f>
        <v>4</v>
      </c>
      <c r="E329" s="109">
        <f>IF(dati_pdc!D325&lt;&gt;"",dati_pdc!D325,"")</f>
        <v>0</v>
      </c>
      <c r="F329" s="110">
        <f>IF(dati_pdc!$A325&lt;&gt;"",s_somma_pdc!B325,"")</f>
        <v>1075</v>
      </c>
      <c r="G329" s="110">
        <f>IF(dati_pdc!$A325&lt;&gt;"",s_somma_pdc!C325,"")</f>
        <v>1138.5</v>
      </c>
      <c r="H329" s="110">
        <f t="shared" si="40"/>
        <v>-63.5</v>
      </c>
      <c r="I329" s="111">
        <f t="shared" si="41"/>
        <v>-5.5775142731664472E-2</v>
      </c>
      <c r="J329" s="111"/>
      <c r="K329" s="111"/>
      <c r="L329" s="110">
        <f>IF(dati_pdc!$A325&lt;&gt;"",s_somma_pdc!D325,"")</f>
        <v>0</v>
      </c>
      <c r="M329" s="110">
        <f t="shared" si="42"/>
        <v>1075</v>
      </c>
      <c r="N329" s="111" t="str">
        <f t="shared" si="43"/>
        <v/>
      </c>
      <c r="O329" s="111"/>
      <c r="P329" s="111"/>
      <c r="Q329" s="110">
        <f>IF(dati_pdc!$A325&lt;&gt;"",s_somma_pdc!E325,"")</f>
        <v>0</v>
      </c>
      <c r="R329" s="110">
        <f t="shared" si="44"/>
        <v>1075</v>
      </c>
      <c r="S329" s="111" t="str">
        <f t="shared" si="45"/>
        <v/>
      </c>
      <c r="T329" s="111"/>
      <c r="U329" s="111"/>
      <c r="V329" s="110">
        <f>IF(dati_pdc!$A325&lt;&gt;"",s_somma_pdc!F325,"")</f>
        <v>0</v>
      </c>
      <c r="W329" s="110">
        <f t="shared" si="46"/>
        <v>1075</v>
      </c>
      <c r="X329" s="111" t="str">
        <f t="shared" si="47"/>
        <v/>
      </c>
      <c r="Y329" s="86"/>
      <c r="Z329" s="86"/>
    </row>
    <row r="330" spans="2:26" ht="15.75" customHeight="1">
      <c r="B330" s="109" t="str">
        <f>IF(dati_pdc!A326&lt;&gt;"",IF(dati_pdc!D326=1,RIGHT(dati_pdc!A326,dati_pdc!E326),dati_pdc!A326),"")</f>
        <v>780121</v>
      </c>
      <c r="C330" s="109" t="str">
        <f>IF(dati_pdc!B326&lt;&gt;"",dati_pdc!B326,"")</f>
        <v>Rimb.spese a pié di lista lavoro auton.</v>
      </c>
      <c r="D330" s="109">
        <f>IF(dati_pdc!C326&lt;&gt;"",dati_pdc!C326,"")</f>
        <v>3</v>
      </c>
      <c r="E330" s="109">
        <f>IF(dati_pdc!D326&lt;&gt;"",dati_pdc!D326,"")</f>
        <v>0</v>
      </c>
      <c r="F330" s="110">
        <f>IF(dati_pdc!$A326&lt;&gt;"",s_somma_pdc!B326,"")</f>
        <v>154.47999999999999</v>
      </c>
      <c r="G330" s="110">
        <f>IF(dati_pdc!$A326&lt;&gt;"",s_somma_pdc!C326,"")</f>
        <v>344.86</v>
      </c>
      <c r="H330" s="110">
        <f t="shared" si="40"/>
        <v>-190.38000000000002</v>
      </c>
      <c r="I330" s="111">
        <f t="shared" si="41"/>
        <v>-0.55205010728991477</v>
      </c>
      <c r="J330" s="111"/>
      <c r="K330" s="111"/>
      <c r="L330" s="110">
        <f>IF(dati_pdc!$A326&lt;&gt;"",s_somma_pdc!D326,"")</f>
        <v>0</v>
      </c>
      <c r="M330" s="110">
        <f t="shared" si="42"/>
        <v>154.47999999999999</v>
      </c>
      <c r="N330" s="111" t="str">
        <f t="shared" si="43"/>
        <v/>
      </c>
      <c r="O330" s="111"/>
      <c r="P330" s="111"/>
      <c r="Q330" s="110">
        <f>IF(dati_pdc!$A326&lt;&gt;"",s_somma_pdc!E326,"")</f>
        <v>0</v>
      </c>
      <c r="R330" s="110">
        <f t="shared" si="44"/>
        <v>154.47999999999999</v>
      </c>
      <c r="S330" s="111" t="str">
        <f t="shared" si="45"/>
        <v/>
      </c>
      <c r="T330" s="111"/>
      <c r="U330" s="111"/>
      <c r="V330" s="110">
        <f>IF(dati_pdc!$A326&lt;&gt;"",s_somma_pdc!F326,"")</f>
        <v>0</v>
      </c>
      <c r="W330" s="110">
        <f t="shared" si="46"/>
        <v>154.47999999999999</v>
      </c>
      <c r="X330" s="111" t="str">
        <f t="shared" si="47"/>
        <v/>
      </c>
      <c r="Y330" s="86"/>
      <c r="Z330" s="86"/>
    </row>
    <row r="331" spans="2:26" ht="15.75" customHeight="1">
      <c r="B331" s="109" t="str">
        <f>IF(dati_pdc!A327&lt;&gt;"",IF(dati_pdc!D327=1,RIGHT(dati_pdc!A327,dati_pdc!E327),dati_pdc!A327),"")</f>
        <v>78012103</v>
      </c>
      <c r="C331" s="109" t="str">
        <f>IF(dati_pdc!B327&lt;&gt;"",dati_pdc!B327,"")</f>
        <v>Rimborsi pié di lista lav.aut.non affer.</v>
      </c>
      <c r="D331" s="109">
        <f>IF(dati_pdc!C327&lt;&gt;"",dati_pdc!C327,"")</f>
        <v>4</v>
      </c>
      <c r="E331" s="109">
        <f>IF(dati_pdc!D327&lt;&gt;"",dati_pdc!D327,"")</f>
        <v>0</v>
      </c>
      <c r="F331" s="110">
        <f>IF(dati_pdc!$A327&lt;&gt;"",s_somma_pdc!B327,"")</f>
        <v>154.47999999999999</v>
      </c>
      <c r="G331" s="110">
        <f>IF(dati_pdc!$A327&lt;&gt;"",s_somma_pdc!C327,"")</f>
        <v>344.86</v>
      </c>
      <c r="H331" s="110">
        <f t="shared" si="40"/>
        <v>-190.38000000000002</v>
      </c>
      <c r="I331" s="111">
        <f t="shared" si="41"/>
        <v>-0.55205010728991477</v>
      </c>
      <c r="J331" s="111"/>
      <c r="K331" s="111"/>
      <c r="L331" s="110">
        <f>IF(dati_pdc!$A327&lt;&gt;"",s_somma_pdc!D327,"")</f>
        <v>0</v>
      </c>
      <c r="M331" s="110">
        <f t="shared" si="42"/>
        <v>154.47999999999999</v>
      </c>
      <c r="N331" s="111" t="str">
        <f t="shared" si="43"/>
        <v/>
      </c>
      <c r="O331" s="111"/>
      <c r="P331" s="111"/>
      <c r="Q331" s="110">
        <f>IF(dati_pdc!$A327&lt;&gt;"",s_somma_pdc!E327,"")</f>
        <v>0</v>
      </c>
      <c r="R331" s="110">
        <f t="shared" si="44"/>
        <v>154.47999999999999</v>
      </c>
      <c r="S331" s="111" t="str">
        <f t="shared" si="45"/>
        <v/>
      </c>
      <c r="T331" s="111"/>
      <c r="U331" s="111"/>
      <c r="V331" s="110">
        <f>IF(dati_pdc!$A327&lt;&gt;"",s_somma_pdc!F327,"")</f>
        <v>0</v>
      </c>
      <c r="W331" s="110">
        <f t="shared" si="46"/>
        <v>154.47999999999999</v>
      </c>
      <c r="X331" s="111" t="str">
        <f t="shared" si="47"/>
        <v/>
      </c>
      <c r="Y331" s="86"/>
      <c r="Z331" s="86"/>
    </row>
    <row r="332" spans="2:26" ht="15.75" customHeight="1">
      <c r="B332" s="109" t="str">
        <f>IF(dati_pdc!A328&lt;&gt;"",IF(dati_pdc!D328=1,RIGHT(dati_pdc!A328,dati_pdc!E328),dati_pdc!A328),"")</f>
        <v>780125</v>
      </c>
      <c r="C332" s="109" t="str">
        <f>IF(dati_pdc!B328&lt;&gt;"",dati_pdc!B328,"")</f>
        <v>Altri costi per prestazioni di terzi</v>
      </c>
      <c r="D332" s="109">
        <f>IF(dati_pdc!C328&lt;&gt;"",dati_pdc!C328,"")</f>
        <v>3</v>
      </c>
      <c r="E332" s="109">
        <f>IF(dati_pdc!D328&lt;&gt;"",dati_pdc!D328,"")</f>
        <v>0</v>
      </c>
      <c r="F332" s="110">
        <f>IF(dati_pdc!$A328&lt;&gt;"",s_somma_pdc!B328,"")</f>
        <v>480.32</v>
      </c>
      <c r="G332" s="110">
        <f>IF(dati_pdc!$A328&lt;&gt;"",s_somma_pdc!C328,"")</f>
        <v>7024.9</v>
      </c>
      <c r="H332" s="110">
        <f t="shared" si="40"/>
        <v>-6544.58</v>
      </c>
      <c r="I332" s="111">
        <f t="shared" si="41"/>
        <v>-0.93162607296901023</v>
      </c>
      <c r="J332" s="111"/>
      <c r="K332" s="111"/>
      <c r="L332" s="110">
        <f>IF(dati_pdc!$A328&lt;&gt;"",s_somma_pdc!D328,"")</f>
        <v>0</v>
      </c>
      <c r="M332" s="110">
        <f t="shared" si="42"/>
        <v>480.32</v>
      </c>
      <c r="N332" s="111" t="str">
        <f t="shared" si="43"/>
        <v/>
      </c>
      <c r="O332" s="111"/>
      <c r="P332" s="111"/>
      <c r="Q332" s="110">
        <f>IF(dati_pdc!$A328&lt;&gt;"",s_somma_pdc!E328,"")</f>
        <v>0</v>
      </c>
      <c r="R332" s="110">
        <f t="shared" si="44"/>
        <v>480.32</v>
      </c>
      <c r="S332" s="111" t="str">
        <f t="shared" si="45"/>
        <v/>
      </c>
      <c r="T332" s="111"/>
      <c r="U332" s="111"/>
      <c r="V332" s="110">
        <f>IF(dati_pdc!$A328&lt;&gt;"",s_somma_pdc!F328,"")</f>
        <v>0</v>
      </c>
      <c r="W332" s="110">
        <f t="shared" si="46"/>
        <v>480.32</v>
      </c>
      <c r="X332" s="111" t="str">
        <f t="shared" si="47"/>
        <v/>
      </c>
      <c r="Y332" s="86"/>
      <c r="Z332" s="86"/>
    </row>
    <row r="333" spans="2:26" ht="15.75" customHeight="1">
      <c r="B333" s="109" t="str">
        <f>IF(dati_pdc!A329&lt;&gt;"",IF(dati_pdc!D329=1,RIGHT(dati_pdc!A329,dati_pdc!E329),dati_pdc!A329),"")</f>
        <v>78012501</v>
      </c>
      <c r="C333" s="109" t="str">
        <f>IF(dati_pdc!B329&lt;&gt;"",dati_pdc!B329,"")</f>
        <v>Altri costi per prestaz.di terzi affer.</v>
      </c>
      <c r="D333" s="109">
        <f>IF(dati_pdc!C329&lt;&gt;"",dati_pdc!C329,"")</f>
        <v>4</v>
      </c>
      <c r="E333" s="109">
        <f>IF(dati_pdc!D329&lt;&gt;"",dati_pdc!D329,"")</f>
        <v>0</v>
      </c>
      <c r="F333" s="110">
        <f>IF(dati_pdc!$A329&lt;&gt;"",s_somma_pdc!B329,"")</f>
        <v>480.32</v>
      </c>
      <c r="G333" s="110">
        <f>IF(dati_pdc!$A329&lt;&gt;"",s_somma_pdc!C329,"")</f>
        <v>4360</v>
      </c>
      <c r="H333" s="110">
        <f t="shared" si="40"/>
        <v>-3879.68</v>
      </c>
      <c r="I333" s="111">
        <f t="shared" si="41"/>
        <v>-0.88983486238532106</v>
      </c>
      <c r="J333" s="111"/>
      <c r="K333" s="111"/>
      <c r="L333" s="110">
        <f>IF(dati_pdc!$A329&lt;&gt;"",s_somma_pdc!D329,"")</f>
        <v>0</v>
      </c>
      <c r="M333" s="110">
        <f t="shared" si="42"/>
        <v>480.32</v>
      </c>
      <c r="N333" s="111" t="str">
        <f t="shared" si="43"/>
        <v/>
      </c>
      <c r="O333" s="111"/>
      <c r="P333" s="111"/>
      <c r="Q333" s="110">
        <f>IF(dati_pdc!$A329&lt;&gt;"",s_somma_pdc!E329,"")</f>
        <v>0</v>
      </c>
      <c r="R333" s="110">
        <f t="shared" si="44"/>
        <v>480.32</v>
      </c>
      <c r="S333" s="111" t="str">
        <f t="shared" si="45"/>
        <v/>
      </c>
      <c r="T333" s="111"/>
      <c r="U333" s="111"/>
      <c r="V333" s="110">
        <f>IF(dati_pdc!$A329&lt;&gt;"",s_somma_pdc!F329,"")</f>
        <v>0</v>
      </c>
      <c r="W333" s="110">
        <f t="shared" si="46"/>
        <v>480.32</v>
      </c>
      <c r="X333" s="111" t="str">
        <f t="shared" si="47"/>
        <v/>
      </c>
      <c r="Y333" s="86"/>
      <c r="Z333" s="86"/>
    </row>
    <row r="334" spans="2:26" ht="15.75" customHeight="1">
      <c r="B334" s="109" t="str">
        <f>IF(dati_pdc!A330&lt;&gt;"",IF(dati_pdc!D330=1,RIGHT(dati_pdc!A330,dati_pdc!E330),dati_pdc!A330),"")</f>
        <v>78012503</v>
      </c>
      <c r="C334" s="109" t="str">
        <f>IF(dati_pdc!B330&lt;&gt;"",dati_pdc!B330,"")</f>
        <v>Altri costi prestaz.di terzi non affer.</v>
      </c>
      <c r="D334" s="109">
        <f>IF(dati_pdc!C330&lt;&gt;"",dati_pdc!C330,"")</f>
        <v>4</v>
      </c>
      <c r="E334" s="109">
        <f>IF(dati_pdc!D330&lt;&gt;"",dati_pdc!D330,"")</f>
        <v>0</v>
      </c>
      <c r="F334" s="110">
        <f>IF(dati_pdc!$A330&lt;&gt;"",s_somma_pdc!B330,"")</f>
        <v>0</v>
      </c>
      <c r="G334" s="110">
        <f>IF(dati_pdc!$A330&lt;&gt;"",s_somma_pdc!C330,"")</f>
        <v>2664.9</v>
      </c>
      <c r="H334" s="110">
        <f t="shared" si="40"/>
        <v>-2664.9</v>
      </c>
      <c r="I334" s="111">
        <f t="shared" si="41"/>
        <v>-1</v>
      </c>
      <c r="J334" s="111"/>
      <c r="K334" s="111"/>
      <c r="L334" s="110">
        <f>IF(dati_pdc!$A330&lt;&gt;"",s_somma_pdc!D330,"")</f>
        <v>0</v>
      </c>
      <c r="M334" s="110">
        <f t="shared" si="42"/>
        <v>0</v>
      </c>
      <c r="N334" s="111" t="str">
        <f t="shared" si="43"/>
        <v/>
      </c>
      <c r="O334" s="111"/>
      <c r="P334" s="111"/>
      <c r="Q334" s="110">
        <f>IF(dati_pdc!$A330&lt;&gt;"",s_somma_pdc!E330,"")</f>
        <v>0</v>
      </c>
      <c r="R334" s="110">
        <f t="shared" si="44"/>
        <v>0</v>
      </c>
      <c r="S334" s="111" t="str">
        <f t="shared" si="45"/>
        <v/>
      </c>
      <c r="T334" s="111"/>
      <c r="U334" s="111"/>
      <c r="V334" s="110">
        <f>IF(dati_pdc!$A330&lt;&gt;"",s_somma_pdc!F330,"")</f>
        <v>0</v>
      </c>
      <c r="W334" s="110">
        <f t="shared" si="46"/>
        <v>0</v>
      </c>
      <c r="X334" s="111" t="str">
        <f t="shared" si="47"/>
        <v/>
      </c>
      <c r="Y334" s="86"/>
      <c r="Z334" s="86"/>
    </row>
    <row r="335" spans="2:26" ht="15.75" customHeight="1">
      <c r="B335" s="109" t="str">
        <f>IF(dati_pdc!A331&lt;&gt;"",IF(dati_pdc!D331=1,RIGHT(dati_pdc!A331,dati_pdc!E331),dati_pdc!A331),"")</f>
        <v>780129</v>
      </c>
      <c r="C335" s="109" t="str">
        <f>IF(dati_pdc!B331&lt;&gt;"",dati_pdc!B331,"")</f>
        <v>Contributi Cassa Previdenza lav.autonomo</v>
      </c>
      <c r="D335" s="109">
        <f>IF(dati_pdc!C331&lt;&gt;"",dati_pdc!C331,"")</f>
        <v>3</v>
      </c>
      <c r="E335" s="109">
        <f>IF(dati_pdc!D331&lt;&gt;"",dati_pdc!D331,"")</f>
        <v>0</v>
      </c>
      <c r="F335" s="110">
        <f>IF(dati_pdc!$A331&lt;&gt;"",s_somma_pdc!B331,"")</f>
        <v>529.52</v>
      </c>
      <c r="G335" s="110">
        <f>IF(dati_pdc!$A331&lt;&gt;"",s_somma_pdc!C331,"")</f>
        <v>102.44</v>
      </c>
      <c r="H335" s="110">
        <f t="shared" si="40"/>
        <v>427.08</v>
      </c>
      <c r="I335" s="111">
        <f t="shared" si="41"/>
        <v>4.1690745802420928</v>
      </c>
      <c r="J335" s="111"/>
      <c r="K335" s="111"/>
      <c r="L335" s="110">
        <f>IF(dati_pdc!$A331&lt;&gt;"",s_somma_pdc!D331,"")</f>
        <v>0</v>
      </c>
      <c r="M335" s="110">
        <f t="shared" si="42"/>
        <v>529.52</v>
      </c>
      <c r="N335" s="111" t="str">
        <f t="shared" si="43"/>
        <v/>
      </c>
      <c r="O335" s="111"/>
      <c r="P335" s="111"/>
      <c r="Q335" s="110">
        <f>IF(dati_pdc!$A331&lt;&gt;"",s_somma_pdc!E331,"")</f>
        <v>0</v>
      </c>
      <c r="R335" s="110">
        <f t="shared" si="44"/>
        <v>529.52</v>
      </c>
      <c r="S335" s="111" t="str">
        <f t="shared" si="45"/>
        <v/>
      </c>
      <c r="T335" s="111"/>
      <c r="U335" s="111"/>
      <c r="V335" s="110">
        <f>IF(dati_pdc!$A331&lt;&gt;"",s_somma_pdc!F331,"")</f>
        <v>0</v>
      </c>
      <c r="W335" s="110">
        <f t="shared" si="46"/>
        <v>529.52</v>
      </c>
      <c r="X335" s="111" t="str">
        <f t="shared" si="47"/>
        <v/>
      </c>
      <c r="Y335" s="86"/>
      <c r="Z335" s="86"/>
    </row>
    <row r="336" spans="2:26" ht="15.75" customHeight="1">
      <c r="B336" s="109" t="str">
        <f>IF(dati_pdc!A332&lt;&gt;"",IF(dati_pdc!D332=1,RIGHT(dati_pdc!A332,dati_pdc!E332),dati_pdc!A332),"")</f>
        <v>78012903</v>
      </c>
      <c r="C336" s="109" t="str">
        <f>IF(dati_pdc!B332&lt;&gt;"",dati_pdc!B332,"")</f>
        <v>Contrib.Cassa Previd.lav.aut.non affer.</v>
      </c>
      <c r="D336" s="109">
        <f>IF(dati_pdc!C332&lt;&gt;"",dati_pdc!C332,"")</f>
        <v>4</v>
      </c>
      <c r="E336" s="109">
        <f>IF(dati_pdc!D332&lt;&gt;"",dati_pdc!D332,"")</f>
        <v>0</v>
      </c>
      <c r="F336" s="110">
        <f>IF(dati_pdc!$A332&lt;&gt;"",s_somma_pdc!B332,"")</f>
        <v>529.52</v>
      </c>
      <c r="G336" s="110">
        <f>IF(dati_pdc!$A332&lt;&gt;"",s_somma_pdc!C332,"")</f>
        <v>102.44</v>
      </c>
      <c r="H336" s="110">
        <f t="shared" si="40"/>
        <v>427.08</v>
      </c>
      <c r="I336" s="111">
        <f t="shared" si="41"/>
        <v>4.1690745802420928</v>
      </c>
      <c r="J336" s="111"/>
      <c r="K336" s="111"/>
      <c r="L336" s="110">
        <f>IF(dati_pdc!$A332&lt;&gt;"",s_somma_pdc!D332,"")</f>
        <v>0</v>
      </c>
      <c r="M336" s="110">
        <f t="shared" si="42"/>
        <v>529.52</v>
      </c>
      <c r="N336" s="111" t="str">
        <f t="shared" si="43"/>
        <v/>
      </c>
      <c r="O336" s="111"/>
      <c r="P336" s="111"/>
      <c r="Q336" s="110">
        <f>IF(dati_pdc!$A332&lt;&gt;"",s_somma_pdc!E332,"")</f>
        <v>0</v>
      </c>
      <c r="R336" s="110">
        <f t="shared" si="44"/>
        <v>529.52</v>
      </c>
      <c r="S336" s="111" t="str">
        <f t="shared" si="45"/>
        <v/>
      </c>
      <c r="T336" s="111"/>
      <c r="U336" s="111"/>
      <c r="V336" s="110">
        <f>IF(dati_pdc!$A332&lt;&gt;"",s_somma_pdc!F332,"")</f>
        <v>0</v>
      </c>
      <c r="W336" s="110">
        <f t="shared" si="46"/>
        <v>529.52</v>
      </c>
      <c r="X336" s="111" t="str">
        <f t="shared" si="47"/>
        <v/>
      </c>
      <c r="Y336" s="86"/>
      <c r="Z336" s="86"/>
    </row>
    <row r="337" spans="2:26" ht="15.75" customHeight="1">
      <c r="B337" s="109" t="str">
        <f>IF(dati_pdc!A333&lt;&gt;"",IF(dati_pdc!D333=1,RIGHT(dati_pdc!A333,dati_pdc!E333),dati_pdc!A333),"")</f>
        <v>780133</v>
      </c>
      <c r="C337" s="109" t="str">
        <f>IF(dati_pdc!B333&lt;&gt;"",dati_pdc!B333,"")</f>
        <v>Prestaz. di lavoro autonomo occasionale</v>
      </c>
      <c r="D337" s="109">
        <f>IF(dati_pdc!C333&lt;&gt;"",dati_pdc!C333,"")</f>
        <v>3</v>
      </c>
      <c r="E337" s="109">
        <f>IF(dati_pdc!D333&lt;&gt;"",dati_pdc!D333,"")</f>
        <v>0</v>
      </c>
      <c r="F337" s="110">
        <f>IF(dati_pdc!$A333&lt;&gt;"",s_somma_pdc!B333,"")</f>
        <v>1400</v>
      </c>
      <c r="G337" s="110">
        <f>IF(dati_pdc!$A333&lt;&gt;"",s_somma_pdc!C333,"")</f>
        <v>2400</v>
      </c>
      <c r="H337" s="110">
        <f t="shared" si="40"/>
        <v>-1000</v>
      </c>
      <c r="I337" s="111">
        <f t="shared" si="41"/>
        <v>-0.41666666666666669</v>
      </c>
      <c r="J337" s="111"/>
      <c r="K337" s="111"/>
      <c r="L337" s="110">
        <f>IF(dati_pdc!$A333&lt;&gt;"",s_somma_pdc!D333,"")</f>
        <v>0</v>
      </c>
      <c r="M337" s="110">
        <f t="shared" si="42"/>
        <v>1400</v>
      </c>
      <c r="N337" s="111" t="str">
        <f t="shared" si="43"/>
        <v/>
      </c>
      <c r="O337" s="111"/>
      <c r="P337" s="111"/>
      <c r="Q337" s="110">
        <f>IF(dati_pdc!$A333&lt;&gt;"",s_somma_pdc!E333,"")</f>
        <v>0</v>
      </c>
      <c r="R337" s="110">
        <f t="shared" si="44"/>
        <v>1400</v>
      </c>
      <c r="S337" s="111" t="str">
        <f t="shared" si="45"/>
        <v/>
      </c>
      <c r="T337" s="111"/>
      <c r="U337" s="111"/>
      <c r="V337" s="110">
        <f>IF(dati_pdc!$A333&lt;&gt;"",s_somma_pdc!F333,"")</f>
        <v>0</v>
      </c>
      <c r="W337" s="110">
        <f t="shared" si="46"/>
        <v>1400</v>
      </c>
      <c r="X337" s="111" t="str">
        <f t="shared" si="47"/>
        <v/>
      </c>
      <c r="Y337" s="86"/>
      <c r="Z337" s="86"/>
    </row>
    <row r="338" spans="2:26" ht="15.75" customHeight="1">
      <c r="B338" s="109" t="str">
        <f>IF(dati_pdc!A334&lt;&gt;"",IF(dati_pdc!D334=1,RIGHT(dati_pdc!A334,dati_pdc!E334),dati_pdc!A334),"")</f>
        <v>78013301</v>
      </c>
      <c r="C338" s="109" t="str">
        <f>IF(dati_pdc!B334&lt;&gt;"",dati_pdc!B334,"")</f>
        <v>Prestaz.di lavoro aut.occasionale affer.</v>
      </c>
      <c r="D338" s="109">
        <f>IF(dati_pdc!C334&lt;&gt;"",dati_pdc!C334,"")</f>
        <v>4</v>
      </c>
      <c r="E338" s="109">
        <f>IF(dati_pdc!D334&lt;&gt;"",dati_pdc!D334,"")</f>
        <v>0</v>
      </c>
      <c r="F338" s="110">
        <f>IF(dati_pdc!$A334&lt;&gt;"",s_somma_pdc!B334,"")</f>
        <v>1400</v>
      </c>
      <c r="G338" s="110">
        <f>IF(dati_pdc!$A334&lt;&gt;"",s_somma_pdc!C334,"")</f>
        <v>2400</v>
      </c>
      <c r="H338" s="110">
        <f t="shared" si="40"/>
        <v>-1000</v>
      </c>
      <c r="I338" s="111">
        <f t="shared" si="41"/>
        <v>-0.41666666666666669</v>
      </c>
      <c r="J338" s="111"/>
      <c r="K338" s="111"/>
      <c r="L338" s="110">
        <f>IF(dati_pdc!$A334&lt;&gt;"",s_somma_pdc!D334,"")</f>
        <v>0</v>
      </c>
      <c r="M338" s="110">
        <f t="shared" si="42"/>
        <v>1400</v>
      </c>
      <c r="N338" s="111" t="str">
        <f t="shared" si="43"/>
        <v/>
      </c>
      <c r="O338" s="111"/>
      <c r="P338" s="111"/>
      <c r="Q338" s="110">
        <f>IF(dati_pdc!$A334&lt;&gt;"",s_somma_pdc!E334,"")</f>
        <v>0</v>
      </c>
      <c r="R338" s="110">
        <f t="shared" si="44"/>
        <v>1400</v>
      </c>
      <c r="S338" s="111" t="str">
        <f t="shared" si="45"/>
        <v/>
      </c>
      <c r="T338" s="111"/>
      <c r="U338" s="111"/>
      <c r="V338" s="110">
        <f>IF(dati_pdc!$A334&lt;&gt;"",s_somma_pdc!F334,"")</f>
        <v>0</v>
      </c>
      <c r="W338" s="110">
        <f t="shared" si="46"/>
        <v>1400</v>
      </c>
      <c r="X338" s="111" t="str">
        <f t="shared" si="47"/>
        <v/>
      </c>
      <c r="Y338" s="86"/>
      <c r="Z338" s="86"/>
    </row>
    <row r="339" spans="2:26" ht="15.75" customHeight="1">
      <c r="B339" s="109" t="str">
        <f>IF(dati_pdc!A335&lt;&gt;"",IF(dati_pdc!D335=1,RIGHT(dati_pdc!A335,dati_pdc!E335),dati_pdc!A335),"")</f>
        <v>7803</v>
      </c>
      <c r="C339" s="109" t="str">
        <f>IF(dati_pdc!B335&lt;&gt;"",dati_pdc!B335,"")</f>
        <v>ALTRE PRESTAZIONI DI LAVORO</v>
      </c>
      <c r="D339" s="109">
        <f>IF(dati_pdc!C335&lt;&gt;"",dati_pdc!C335,"")</f>
        <v>2</v>
      </c>
      <c r="E339" s="109">
        <f>IF(dati_pdc!D335&lt;&gt;"",dati_pdc!D335,"")</f>
        <v>0</v>
      </c>
      <c r="F339" s="110">
        <f>IF(dati_pdc!$A335&lt;&gt;"",s_somma_pdc!B335,"")</f>
        <v>118.32</v>
      </c>
      <c r="G339" s="110">
        <f>IF(dati_pdc!$A335&lt;&gt;"",s_somma_pdc!C335,"")</f>
        <v>119.88</v>
      </c>
      <c r="H339" s="110">
        <f t="shared" si="40"/>
        <v>-1.5600000000000023</v>
      </c>
      <c r="I339" s="111">
        <f t="shared" si="41"/>
        <v>-1.3013013013013032E-2</v>
      </c>
      <c r="J339" s="111"/>
      <c r="K339" s="111"/>
      <c r="L339" s="110">
        <f>IF(dati_pdc!$A335&lt;&gt;"",s_somma_pdc!D335,"")</f>
        <v>0</v>
      </c>
      <c r="M339" s="110">
        <f t="shared" si="42"/>
        <v>118.32</v>
      </c>
      <c r="N339" s="111" t="str">
        <f t="shared" si="43"/>
        <v/>
      </c>
      <c r="O339" s="111"/>
      <c r="P339" s="111"/>
      <c r="Q339" s="110">
        <f>IF(dati_pdc!$A335&lt;&gt;"",s_somma_pdc!E335,"")</f>
        <v>0</v>
      </c>
      <c r="R339" s="110">
        <f t="shared" si="44"/>
        <v>118.32</v>
      </c>
      <c r="S339" s="111" t="str">
        <f t="shared" si="45"/>
        <v/>
      </c>
      <c r="T339" s="111"/>
      <c r="U339" s="111"/>
      <c r="V339" s="110">
        <f>IF(dati_pdc!$A335&lt;&gt;"",s_somma_pdc!F335,"")</f>
        <v>0</v>
      </c>
      <c r="W339" s="110">
        <f t="shared" si="46"/>
        <v>118.32</v>
      </c>
      <c r="X339" s="111" t="str">
        <f t="shared" si="47"/>
        <v/>
      </c>
      <c r="Y339" s="86"/>
      <c r="Z339" s="86"/>
    </row>
    <row r="340" spans="2:26" ht="15.75" customHeight="1">
      <c r="B340" s="109" t="str">
        <f>IF(dati_pdc!A336&lt;&gt;"",IF(dati_pdc!D336=1,RIGHT(dati_pdc!A336,dati_pdc!E336),dati_pdc!A336),"")</f>
        <v>780349</v>
      </c>
      <c r="C340" s="109" t="str">
        <f>IF(dati_pdc!B336&lt;&gt;"",dati_pdc!B336,"")</f>
        <v>Premi INAIL collaboratori</v>
      </c>
      <c r="D340" s="109">
        <f>IF(dati_pdc!C336&lt;&gt;"",dati_pdc!C336,"")</f>
        <v>3</v>
      </c>
      <c r="E340" s="109">
        <f>IF(dati_pdc!D336&lt;&gt;"",dati_pdc!D336,"")</f>
        <v>0</v>
      </c>
      <c r="F340" s="110">
        <f>IF(dati_pdc!$A336&lt;&gt;"",s_somma_pdc!B336,"")</f>
        <v>118.32</v>
      </c>
      <c r="G340" s="110">
        <f>IF(dati_pdc!$A336&lt;&gt;"",s_somma_pdc!C336,"")</f>
        <v>119.88</v>
      </c>
      <c r="H340" s="110">
        <f t="shared" si="40"/>
        <v>-1.5600000000000023</v>
      </c>
      <c r="I340" s="111">
        <f t="shared" si="41"/>
        <v>-1.3013013013013032E-2</v>
      </c>
      <c r="J340" s="111"/>
      <c r="K340" s="111"/>
      <c r="L340" s="110">
        <f>IF(dati_pdc!$A336&lt;&gt;"",s_somma_pdc!D336,"")</f>
        <v>0</v>
      </c>
      <c r="M340" s="110">
        <f t="shared" si="42"/>
        <v>118.32</v>
      </c>
      <c r="N340" s="111" t="str">
        <f t="shared" si="43"/>
        <v/>
      </c>
      <c r="O340" s="111"/>
      <c r="P340" s="111"/>
      <c r="Q340" s="110">
        <f>IF(dati_pdc!$A336&lt;&gt;"",s_somma_pdc!E336,"")</f>
        <v>0</v>
      </c>
      <c r="R340" s="110">
        <f t="shared" si="44"/>
        <v>118.32</v>
      </c>
      <c r="S340" s="111" t="str">
        <f t="shared" si="45"/>
        <v/>
      </c>
      <c r="T340" s="111"/>
      <c r="U340" s="111"/>
      <c r="V340" s="110">
        <f>IF(dati_pdc!$A336&lt;&gt;"",s_somma_pdc!F336,"")</f>
        <v>0</v>
      </c>
      <c r="W340" s="110">
        <f t="shared" si="46"/>
        <v>118.32</v>
      </c>
      <c r="X340" s="111" t="str">
        <f t="shared" si="47"/>
        <v/>
      </c>
      <c r="Y340" s="86"/>
      <c r="Z340" s="86"/>
    </row>
    <row r="341" spans="2:26" ht="15.75" customHeight="1">
      <c r="B341" s="109" t="str">
        <f>IF(dati_pdc!A337&lt;&gt;"",IF(dati_pdc!D337=1,RIGHT(dati_pdc!A337,dati_pdc!E337),dati_pdc!A337),"")</f>
        <v>7805</v>
      </c>
      <c r="C341" s="109" t="str">
        <f>IF(dati_pdc!B337&lt;&gt;"",dati_pdc!B337,"")</f>
        <v>COMPENSI ORGANI SOCIALI</v>
      </c>
      <c r="D341" s="109">
        <f>IF(dati_pdc!C337&lt;&gt;"",dati_pdc!C337,"")</f>
        <v>2</v>
      </c>
      <c r="E341" s="109">
        <f>IF(dati_pdc!D337&lt;&gt;"",dati_pdc!D337,"")</f>
        <v>0</v>
      </c>
      <c r="F341" s="110">
        <f>IF(dati_pdc!$A337&lt;&gt;"",s_somma_pdc!B337,"")</f>
        <v>85656.950000000012</v>
      </c>
      <c r="G341" s="110">
        <f>IF(dati_pdc!$A337&lt;&gt;"",s_somma_pdc!C337,"")</f>
        <v>73236.59</v>
      </c>
      <c r="H341" s="110">
        <f t="shared" si="40"/>
        <v>12420.360000000015</v>
      </c>
      <c r="I341" s="111">
        <f t="shared" si="41"/>
        <v>0.16959227621056655</v>
      </c>
      <c r="J341" s="111"/>
      <c r="K341" s="111"/>
      <c r="L341" s="110">
        <f>IF(dati_pdc!$A337&lt;&gt;"",s_somma_pdc!D337,"")</f>
        <v>0</v>
      </c>
      <c r="M341" s="110">
        <f t="shared" si="42"/>
        <v>85656.950000000012</v>
      </c>
      <c r="N341" s="111" t="str">
        <f t="shared" si="43"/>
        <v/>
      </c>
      <c r="O341" s="111"/>
      <c r="P341" s="111"/>
      <c r="Q341" s="110">
        <f>IF(dati_pdc!$A337&lt;&gt;"",s_somma_pdc!E337,"")</f>
        <v>0</v>
      </c>
      <c r="R341" s="110">
        <f t="shared" si="44"/>
        <v>85656.950000000012</v>
      </c>
      <c r="S341" s="111" t="str">
        <f t="shared" si="45"/>
        <v/>
      </c>
      <c r="T341" s="111"/>
      <c r="U341" s="111"/>
      <c r="V341" s="110">
        <f>IF(dati_pdc!$A337&lt;&gt;"",s_somma_pdc!F337,"")</f>
        <v>0</v>
      </c>
      <c r="W341" s="110">
        <f t="shared" si="46"/>
        <v>85656.950000000012</v>
      </c>
      <c r="X341" s="111" t="str">
        <f t="shared" si="47"/>
        <v/>
      </c>
      <c r="Y341" s="86"/>
      <c r="Z341" s="86"/>
    </row>
    <row r="342" spans="2:26" ht="15.75" customHeight="1">
      <c r="B342" s="109" t="str">
        <f>IF(dati_pdc!A338&lt;&gt;"",IF(dati_pdc!D338=1,RIGHT(dati_pdc!A338,dati_pdc!E338),dati_pdc!A338),"")</f>
        <v>780501</v>
      </c>
      <c r="C342" s="109" t="str">
        <f>IF(dati_pdc!B338&lt;&gt;"",dati_pdc!B338,"")</f>
        <v>Compensi e contributi amministratori</v>
      </c>
      <c r="D342" s="109">
        <f>IF(dati_pdc!C338&lt;&gt;"",dati_pdc!C338,"")</f>
        <v>3</v>
      </c>
      <c r="E342" s="109">
        <f>IF(dati_pdc!D338&lt;&gt;"",dati_pdc!D338,"")</f>
        <v>0</v>
      </c>
      <c r="F342" s="110">
        <f>IF(dati_pdc!$A338&lt;&gt;"",s_somma_pdc!B338,"")</f>
        <v>78416</v>
      </c>
      <c r="G342" s="110">
        <f>IF(dati_pdc!$A338&lt;&gt;"",s_somma_pdc!C338,"")</f>
        <v>65930.210000000006</v>
      </c>
      <c r="H342" s="110">
        <f t="shared" si="40"/>
        <v>12485.789999999994</v>
      </c>
      <c r="I342" s="111">
        <f t="shared" si="41"/>
        <v>0.18937889019312987</v>
      </c>
      <c r="J342" s="111"/>
      <c r="K342" s="111"/>
      <c r="L342" s="110">
        <f>IF(dati_pdc!$A338&lt;&gt;"",s_somma_pdc!D338,"")</f>
        <v>0</v>
      </c>
      <c r="M342" s="110">
        <f t="shared" si="42"/>
        <v>78416</v>
      </c>
      <c r="N342" s="111" t="str">
        <f t="shared" si="43"/>
        <v/>
      </c>
      <c r="O342" s="111"/>
      <c r="P342" s="111"/>
      <c r="Q342" s="110">
        <f>IF(dati_pdc!$A338&lt;&gt;"",s_somma_pdc!E338,"")</f>
        <v>0</v>
      </c>
      <c r="R342" s="110">
        <f t="shared" si="44"/>
        <v>78416</v>
      </c>
      <c r="S342" s="111" t="str">
        <f t="shared" si="45"/>
        <v/>
      </c>
      <c r="T342" s="111"/>
      <c r="U342" s="111"/>
      <c r="V342" s="110">
        <f>IF(dati_pdc!$A338&lt;&gt;"",s_somma_pdc!F338,"")</f>
        <v>0</v>
      </c>
      <c r="W342" s="110">
        <f t="shared" si="46"/>
        <v>78416</v>
      </c>
      <c r="X342" s="111" t="str">
        <f t="shared" si="47"/>
        <v/>
      </c>
      <c r="Y342" s="86"/>
      <c r="Z342" s="86"/>
    </row>
    <row r="343" spans="2:26" ht="15.75" customHeight="1">
      <c r="B343" s="109" t="str">
        <f>IF(dati_pdc!A339&lt;&gt;"",IF(dati_pdc!D339=1,RIGHT(dati_pdc!A339,dati_pdc!E339),dati_pdc!A339),"")</f>
        <v>78050103</v>
      </c>
      <c r="C343" s="109" t="str">
        <f>IF(dati_pdc!B339&lt;&gt;"",dati_pdc!B339,"")</f>
        <v>Compensi/contributi amministr. co.co.co.</v>
      </c>
      <c r="D343" s="109">
        <f>IF(dati_pdc!C339&lt;&gt;"",dati_pdc!C339,"")</f>
        <v>4</v>
      </c>
      <c r="E343" s="109">
        <f>IF(dati_pdc!D339&lt;&gt;"",dati_pdc!D339,"")</f>
        <v>0</v>
      </c>
      <c r="F343" s="110">
        <f>IF(dati_pdc!$A339&lt;&gt;"",s_somma_pdc!B339,"")</f>
        <v>78416</v>
      </c>
      <c r="G343" s="110">
        <f>IF(dati_pdc!$A339&lt;&gt;"",s_somma_pdc!C339,"")</f>
        <v>65930.210000000006</v>
      </c>
      <c r="H343" s="110">
        <f t="shared" si="40"/>
        <v>12485.789999999994</v>
      </c>
      <c r="I343" s="111">
        <f t="shared" si="41"/>
        <v>0.18937889019312987</v>
      </c>
      <c r="J343" s="111"/>
      <c r="K343" s="111"/>
      <c r="L343" s="110">
        <f>IF(dati_pdc!$A339&lt;&gt;"",s_somma_pdc!D339,"")</f>
        <v>0</v>
      </c>
      <c r="M343" s="110">
        <f t="shared" si="42"/>
        <v>78416</v>
      </c>
      <c r="N343" s="111" t="str">
        <f t="shared" si="43"/>
        <v/>
      </c>
      <c r="O343" s="111"/>
      <c r="P343" s="111"/>
      <c r="Q343" s="110">
        <f>IF(dati_pdc!$A339&lt;&gt;"",s_somma_pdc!E339,"")</f>
        <v>0</v>
      </c>
      <c r="R343" s="110">
        <f t="shared" si="44"/>
        <v>78416</v>
      </c>
      <c r="S343" s="111" t="str">
        <f t="shared" si="45"/>
        <v/>
      </c>
      <c r="T343" s="111"/>
      <c r="U343" s="111"/>
      <c r="V343" s="110">
        <f>IF(dati_pdc!$A339&lt;&gt;"",s_somma_pdc!F339,"")</f>
        <v>0</v>
      </c>
      <c r="W343" s="110">
        <f t="shared" si="46"/>
        <v>78416</v>
      </c>
      <c r="X343" s="111" t="str">
        <f t="shared" si="47"/>
        <v/>
      </c>
      <c r="Y343" s="86"/>
      <c r="Z343" s="86"/>
    </row>
    <row r="344" spans="2:26" ht="15.75" customHeight="1">
      <c r="B344" s="109" t="str">
        <f>IF(dati_pdc!A340&lt;&gt;"",IF(dati_pdc!D340=1,RIGHT(dati_pdc!A340,dati_pdc!E340),dati_pdc!A340),"")</f>
        <v>780505</v>
      </c>
      <c r="C344" s="109" t="str">
        <f>IF(dati_pdc!B340&lt;&gt;"",dati_pdc!B340,"")</f>
        <v>Rimb.spese pié di lista a amministratori</v>
      </c>
      <c r="D344" s="109">
        <f>IF(dati_pdc!C340&lt;&gt;"",dati_pdc!C340,"")</f>
        <v>3</v>
      </c>
      <c r="E344" s="109">
        <f>IF(dati_pdc!D340&lt;&gt;"",dati_pdc!D340,"")</f>
        <v>0</v>
      </c>
      <c r="F344" s="110">
        <f>IF(dati_pdc!$A340&lt;&gt;"",s_somma_pdc!B340,"")</f>
        <v>259.60000000000002</v>
      </c>
      <c r="G344" s="110">
        <f>IF(dati_pdc!$A340&lt;&gt;"",s_somma_pdc!C340,"")</f>
        <v>120.4</v>
      </c>
      <c r="H344" s="110">
        <f t="shared" si="40"/>
        <v>139.20000000000002</v>
      </c>
      <c r="I344" s="111">
        <f t="shared" si="41"/>
        <v>1.1561461794019934</v>
      </c>
      <c r="J344" s="111"/>
      <c r="K344" s="111"/>
      <c r="L344" s="110">
        <f>IF(dati_pdc!$A340&lt;&gt;"",s_somma_pdc!D340,"")</f>
        <v>0</v>
      </c>
      <c r="M344" s="110">
        <f t="shared" si="42"/>
        <v>259.60000000000002</v>
      </c>
      <c r="N344" s="111" t="str">
        <f t="shared" si="43"/>
        <v/>
      </c>
      <c r="O344" s="111"/>
      <c r="P344" s="111"/>
      <c r="Q344" s="110">
        <f>IF(dati_pdc!$A340&lt;&gt;"",s_somma_pdc!E340,"")</f>
        <v>0</v>
      </c>
      <c r="R344" s="110">
        <f t="shared" si="44"/>
        <v>259.60000000000002</v>
      </c>
      <c r="S344" s="111" t="str">
        <f t="shared" si="45"/>
        <v/>
      </c>
      <c r="T344" s="111"/>
      <c r="U344" s="111"/>
      <c r="V344" s="110">
        <f>IF(dati_pdc!$A340&lt;&gt;"",s_somma_pdc!F340,"")</f>
        <v>0</v>
      </c>
      <c r="W344" s="110">
        <f t="shared" si="46"/>
        <v>259.60000000000002</v>
      </c>
      <c r="X344" s="111" t="str">
        <f t="shared" si="47"/>
        <v/>
      </c>
      <c r="Y344" s="86"/>
      <c r="Z344" s="86"/>
    </row>
    <row r="345" spans="2:26" ht="15.75" customHeight="1">
      <c r="B345" s="109" t="str">
        <f>IF(dati_pdc!A341&lt;&gt;"",IF(dati_pdc!D341=1,RIGHT(dati_pdc!A341,dati_pdc!E341),dati_pdc!A341),"")</f>
        <v>780507</v>
      </c>
      <c r="C345" s="109" t="str">
        <f>IF(dati_pdc!B341&lt;&gt;"",dati_pdc!B341,"")</f>
        <v>Rimb.spese chilom.e altri rimb. ammin.</v>
      </c>
      <c r="D345" s="109">
        <f>IF(dati_pdc!C341&lt;&gt;"",dati_pdc!C341,"")</f>
        <v>3</v>
      </c>
      <c r="E345" s="109">
        <f>IF(dati_pdc!D341&lt;&gt;"",dati_pdc!D341,"")</f>
        <v>0</v>
      </c>
      <c r="F345" s="110">
        <f>IF(dati_pdc!$A341&lt;&gt;"",s_somma_pdc!B341,"")</f>
        <v>6981.35</v>
      </c>
      <c r="G345" s="110">
        <f>IF(dati_pdc!$A341&lt;&gt;"",s_somma_pdc!C341,"")</f>
        <v>7185.98</v>
      </c>
      <c r="H345" s="110">
        <f t="shared" si="40"/>
        <v>-204.6299999999992</v>
      </c>
      <c r="I345" s="111">
        <f t="shared" si="41"/>
        <v>-2.847628298436667E-2</v>
      </c>
      <c r="J345" s="111"/>
      <c r="K345" s="111"/>
      <c r="L345" s="110">
        <f>IF(dati_pdc!$A341&lt;&gt;"",s_somma_pdc!D341,"")</f>
        <v>0</v>
      </c>
      <c r="M345" s="110">
        <f t="shared" si="42"/>
        <v>6981.35</v>
      </c>
      <c r="N345" s="111" t="str">
        <f t="shared" si="43"/>
        <v/>
      </c>
      <c r="O345" s="111"/>
      <c r="P345" s="111"/>
      <c r="Q345" s="110">
        <f>IF(dati_pdc!$A341&lt;&gt;"",s_somma_pdc!E341,"")</f>
        <v>0</v>
      </c>
      <c r="R345" s="110">
        <f t="shared" si="44"/>
        <v>6981.35</v>
      </c>
      <c r="S345" s="111" t="str">
        <f t="shared" si="45"/>
        <v/>
      </c>
      <c r="T345" s="111"/>
      <c r="U345" s="111"/>
      <c r="V345" s="110">
        <f>IF(dati_pdc!$A341&lt;&gt;"",s_somma_pdc!F341,"")</f>
        <v>0</v>
      </c>
      <c r="W345" s="110">
        <f t="shared" si="46"/>
        <v>6981.35</v>
      </c>
      <c r="X345" s="111" t="str">
        <f t="shared" si="47"/>
        <v/>
      </c>
      <c r="Y345" s="86"/>
      <c r="Z345" s="86"/>
    </row>
    <row r="346" spans="2:26" ht="15.75" customHeight="1">
      <c r="B346" s="109" t="str">
        <f>IF(dati_pdc!A342&lt;&gt;"",IF(dati_pdc!D342=1,RIGHT(dati_pdc!A342,dati_pdc!E342),dati_pdc!A342),"")</f>
        <v>79</v>
      </c>
      <c r="C346" s="109" t="str">
        <f>IF(dati_pdc!B342&lt;&gt;"",dati_pdc!B342,"")</f>
        <v>SPESE COMMERCIALI E DI RAPPRESENTANZA</v>
      </c>
      <c r="D346" s="109">
        <f>IF(dati_pdc!C342&lt;&gt;"",dati_pdc!C342,"")</f>
        <v>1</v>
      </c>
      <c r="E346" s="109">
        <f>IF(dati_pdc!D342&lt;&gt;"",dati_pdc!D342,"")</f>
        <v>0</v>
      </c>
      <c r="F346" s="110">
        <f>IF(dati_pdc!$A342&lt;&gt;"",s_somma_pdc!B342,"")</f>
        <v>48444.260000000009</v>
      </c>
      <c r="G346" s="110">
        <f>IF(dati_pdc!$A342&lt;&gt;"",s_somma_pdc!C342,"")</f>
        <v>46239.569999999992</v>
      </c>
      <c r="H346" s="110">
        <f t="shared" si="40"/>
        <v>2204.6900000000169</v>
      </c>
      <c r="I346" s="111">
        <f t="shared" si="41"/>
        <v>4.7679725395370617E-2</v>
      </c>
      <c r="J346" s="111"/>
      <c r="K346" s="111"/>
      <c r="L346" s="110">
        <f>IF(dati_pdc!$A342&lt;&gt;"",s_somma_pdc!D342,"")</f>
        <v>0</v>
      </c>
      <c r="M346" s="110">
        <f t="shared" si="42"/>
        <v>48444.260000000009</v>
      </c>
      <c r="N346" s="111" t="str">
        <f t="shared" si="43"/>
        <v/>
      </c>
      <c r="O346" s="111"/>
      <c r="P346" s="111"/>
      <c r="Q346" s="110">
        <f>IF(dati_pdc!$A342&lt;&gt;"",s_somma_pdc!E342,"")</f>
        <v>0</v>
      </c>
      <c r="R346" s="110">
        <f t="shared" si="44"/>
        <v>48444.260000000009</v>
      </c>
      <c r="S346" s="111" t="str">
        <f t="shared" si="45"/>
        <v/>
      </c>
      <c r="T346" s="111"/>
      <c r="U346" s="111"/>
      <c r="V346" s="110">
        <f>IF(dati_pdc!$A342&lt;&gt;"",s_somma_pdc!F342,"")</f>
        <v>0</v>
      </c>
      <c r="W346" s="110">
        <f t="shared" si="46"/>
        <v>48444.260000000009</v>
      </c>
      <c r="X346" s="111" t="str">
        <f t="shared" si="47"/>
        <v/>
      </c>
      <c r="Y346" s="86"/>
      <c r="Z346" s="86"/>
    </row>
    <row r="347" spans="2:26" ht="15.75" customHeight="1">
      <c r="B347" s="109" t="str">
        <f>IF(dati_pdc!A343&lt;&gt;"",IF(dati_pdc!D343=1,RIGHT(dati_pdc!A343,dati_pdc!E343),dati_pdc!A343),"")</f>
        <v>7901</v>
      </c>
      <c r="C347" s="109" t="str">
        <f>IF(dati_pdc!B343&lt;&gt;"",dati_pdc!B343,"")</f>
        <v>SPESE COMMERCIALI E DI VIAGGIO</v>
      </c>
      <c r="D347" s="109">
        <f>IF(dati_pdc!C343&lt;&gt;"",dati_pdc!C343,"")</f>
        <v>2</v>
      </c>
      <c r="E347" s="109">
        <f>IF(dati_pdc!D343&lt;&gt;"",dati_pdc!D343,"")</f>
        <v>0</v>
      </c>
      <c r="F347" s="110">
        <f>IF(dati_pdc!$A343&lt;&gt;"",s_somma_pdc!B343,"")</f>
        <v>40524.6</v>
      </c>
      <c r="G347" s="110">
        <f>IF(dati_pdc!$A343&lt;&gt;"",s_somma_pdc!C343,"")</f>
        <v>37231.19</v>
      </c>
      <c r="H347" s="110">
        <f t="shared" si="40"/>
        <v>3293.4099999999962</v>
      </c>
      <c r="I347" s="111">
        <f t="shared" si="41"/>
        <v>8.8458359778454468E-2</v>
      </c>
      <c r="J347" s="111"/>
      <c r="K347" s="111"/>
      <c r="L347" s="110">
        <f>IF(dati_pdc!$A343&lt;&gt;"",s_somma_pdc!D343,"")</f>
        <v>0</v>
      </c>
      <c r="M347" s="110">
        <f t="shared" si="42"/>
        <v>40524.6</v>
      </c>
      <c r="N347" s="111" t="str">
        <f t="shared" si="43"/>
        <v/>
      </c>
      <c r="O347" s="111"/>
      <c r="P347" s="111"/>
      <c r="Q347" s="110">
        <f>IF(dati_pdc!$A343&lt;&gt;"",s_somma_pdc!E343,"")</f>
        <v>0</v>
      </c>
      <c r="R347" s="110">
        <f t="shared" si="44"/>
        <v>40524.6</v>
      </c>
      <c r="S347" s="111" t="str">
        <f t="shared" si="45"/>
        <v/>
      </c>
      <c r="T347" s="111"/>
      <c r="U347" s="111"/>
      <c r="V347" s="110">
        <f>IF(dati_pdc!$A343&lt;&gt;"",s_somma_pdc!F343,"")</f>
        <v>0</v>
      </c>
      <c r="W347" s="110">
        <f t="shared" si="46"/>
        <v>40524.6</v>
      </c>
      <c r="X347" s="111" t="str">
        <f t="shared" si="47"/>
        <v/>
      </c>
      <c r="Y347" s="86"/>
      <c r="Z347" s="86"/>
    </row>
    <row r="348" spans="2:26" ht="15.75" customHeight="1">
      <c r="B348" s="109" t="str">
        <f>IF(dati_pdc!A344&lt;&gt;"",IF(dati_pdc!D344=1,RIGHT(dati_pdc!A344,dati_pdc!E344),dati_pdc!A344),"")</f>
        <v>790101</v>
      </c>
      <c r="C348" s="109" t="str">
        <f>IF(dati_pdc!B344&lt;&gt;"",dati_pdc!B344,"")</f>
        <v>Pubblicità, Inserzioni e affissioni</v>
      </c>
      <c r="D348" s="109">
        <f>IF(dati_pdc!C344&lt;&gt;"",dati_pdc!C344,"")</f>
        <v>3</v>
      </c>
      <c r="E348" s="109">
        <f>IF(dati_pdc!D344&lt;&gt;"",dati_pdc!D344,"")</f>
        <v>0</v>
      </c>
      <c r="F348" s="110">
        <f>IF(dati_pdc!$A344&lt;&gt;"",s_somma_pdc!B344,"")</f>
        <v>4564.91</v>
      </c>
      <c r="G348" s="110">
        <f>IF(dati_pdc!$A344&lt;&gt;"",s_somma_pdc!C344,"")</f>
        <v>299</v>
      </c>
      <c r="H348" s="110">
        <f t="shared" si="40"/>
        <v>4265.91</v>
      </c>
      <c r="I348" s="111">
        <f t="shared" si="41"/>
        <v>14.267257525083611</v>
      </c>
      <c r="J348" s="111"/>
      <c r="K348" s="111"/>
      <c r="L348" s="110">
        <f>IF(dati_pdc!$A344&lt;&gt;"",s_somma_pdc!D344,"")</f>
        <v>0</v>
      </c>
      <c r="M348" s="110">
        <f t="shared" si="42"/>
        <v>4564.91</v>
      </c>
      <c r="N348" s="111" t="str">
        <f t="shared" si="43"/>
        <v/>
      </c>
      <c r="O348" s="111"/>
      <c r="P348" s="111"/>
      <c r="Q348" s="110">
        <f>IF(dati_pdc!$A344&lt;&gt;"",s_somma_pdc!E344,"")</f>
        <v>0</v>
      </c>
      <c r="R348" s="110">
        <f t="shared" si="44"/>
        <v>4564.91</v>
      </c>
      <c r="S348" s="111" t="str">
        <f t="shared" si="45"/>
        <v/>
      </c>
      <c r="T348" s="111"/>
      <c r="U348" s="111"/>
      <c r="V348" s="110">
        <f>IF(dati_pdc!$A344&lt;&gt;"",s_somma_pdc!F344,"")</f>
        <v>0</v>
      </c>
      <c r="W348" s="110">
        <f t="shared" si="46"/>
        <v>4564.91</v>
      </c>
      <c r="X348" s="111" t="str">
        <f t="shared" si="47"/>
        <v/>
      </c>
      <c r="Y348" s="86"/>
      <c r="Z348" s="86"/>
    </row>
    <row r="349" spans="2:26" ht="15.75" customHeight="1">
      <c r="B349" s="109" t="str">
        <f>IF(dati_pdc!A345&lt;&gt;"",IF(dati_pdc!D345=1,RIGHT(dati_pdc!A345,dati_pdc!E345),dati_pdc!A345),"")</f>
        <v>79010101</v>
      </c>
      <c r="C349" s="109" t="str">
        <f>IF(dati_pdc!B345&lt;&gt;"",dati_pdc!B345,"")</f>
        <v>Pubblicità, inserzioni e affissioni ded.</v>
      </c>
      <c r="D349" s="109">
        <f>IF(dati_pdc!C345&lt;&gt;"",dati_pdc!C345,"")</f>
        <v>4</v>
      </c>
      <c r="E349" s="109">
        <f>IF(dati_pdc!D345&lt;&gt;"",dati_pdc!D345,"")</f>
        <v>0</v>
      </c>
      <c r="F349" s="110">
        <f>IF(dati_pdc!$A345&lt;&gt;"",s_somma_pdc!B345,"")</f>
        <v>4564.91</v>
      </c>
      <c r="G349" s="110">
        <f>IF(dati_pdc!$A345&lt;&gt;"",s_somma_pdc!C345,"")</f>
        <v>299</v>
      </c>
      <c r="H349" s="110">
        <f t="shared" si="40"/>
        <v>4265.91</v>
      </c>
      <c r="I349" s="111">
        <f t="shared" si="41"/>
        <v>14.267257525083611</v>
      </c>
      <c r="J349" s="111"/>
      <c r="K349" s="111"/>
      <c r="L349" s="110">
        <f>IF(dati_pdc!$A345&lt;&gt;"",s_somma_pdc!D345,"")</f>
        <v>0</v>
      </c>
      <c r="M349" s="110">
        <f t="shared" si="42"/>
        <v>4564.91</v>
      </c>
      <c r="N349" s="111" t="str">
        <f t="shared" si="43"/>
        <v/>
      </c>
      <c r="O349" s="111"/>
      <c r="P349" s="111"/>
      <c r="Q349" s="110">
        <f>IF(dati_pdc!$A345&lt;&gt;"",s_somma_pdc!E345,"")</f>
        <v>0</v>
      </c>
      <c r="R349" s="110">
        <f t="shared" si="44"/>
        <v>4564.91</v>
      </c>
      <c r="S349" s="111" t="str">
        <f t="shared" si="45"/>
        <v/>
      </c>
      <c r="T349" s="111"/>
      <c r="U349" s="111"/>
      <c r="V349" s="110">
        <f>IF(dati_pdc!$A345&lt;&gt;"",s_somma_pdc!F345,"")</f>
        <v>0</v>
      </c>
      <c r="W349" s="110">
        <f t="shared" si="46"/>
        <v>4564.91</v>
      </c>
      <c r="X349" s="111" t="str">
        <f t="shared" si="47"/>
        <v/>
      </c>
      <c r="Y349" s="86"/>
      <c r="Z349" s="86"/>
    </row>
    <row r="350" spans="2:26" ht="15.75" customHeight="1">
      <c r="B350" s="109" t="str">
        <f>IF(dati_pdc!A346&lt;&gt;"",IF(dati_pdc!D346=1,RIGHT(dati_pdc!A346,dati_pdc!E346),dati_pdc!A346),"")</f>
        <v>790107</v>
      </c>
      <c r="C350" s="109" t="str">
        <f>IF(dati_pdc!B346&lt;&gt;"",dati_pdc!B346,"")</f>
        <v>Materiale pubblicitario</v>
      </c>
      <c r="D350" s="109">
        <f>IF(dati_pdc!C346&lt;&gt;"",dati_pdc!C346,"")</f>
        <v>3</v>
      </c>
      <c r="E350" s="109">
        <f>IF(dati_pdc!D346&lt;&gt;"",dati_pdc!D346,"")</f>
        <v>0</v>
      </c>
      <c r="F350" s="110">
        <f>IF(dati_pdc!$A346&lt;&gt;"",s_somma_pdc!B346,"")</f>
        <v>2471</v>
      </c>
      <c r="G350" s="110">
        <f>IF(dati_pdc!$A346&lt;&gt;"",s_somma_pdc!C346,"")</f>
        <v>1291.8</v>
      </c>
      <c r="H350" s="110">
        <f t="shared" si="40"/>
        <v>1179.2</v>
      </c>
      <c r="I350" s="111">
        <f t="shared" si="41"/>
        <v>0.91283480414924922</v>
      </c>
      <c r="J350" s="111"/>
      <c r="K350" s="111"/>
      <c r="L350" s="110">
        <f>IF(dati_pdc!$A346&lt;&gt;"",s_somma_pdc!D346,"")</f>
        <v>0</v>
      </c>
      <c r="M350" s="110">
        <f t="shared" si="42"/>
        <v>2471</v>
      </c>
      <c r="N350" s="111" t="str">
        <f t="shared" si="43"/>
        <v/>
      </c>
      <c r="O350" s="111"/>
      <c r="P350" s="111"/>
      <c r="Q350" s="110">
        <f>IF(dati_pdc!$A346&lt;&gt;"",s_somma_pdc!E346,"")</f>
        <v>0</v>
      </c>
      <c r="R350" s="110">
        <f t="shared" si="44"/>
        <v>2471</v>
      </c>
      <c r="S350" s="111" t="str">
        <f t="shared" si="45"/>
        <v/>
      </c>
      <c r="T350" s="111"/>
      <c r="U350" s="111"/>
      <c r="V350" s="110">
        <f>IF(dati_pdc!$A346&lt;&gt;"",s_somma_pdc!F346,"")</f>
        <v>0</v>
      </c>
      <c r="W350" s="110">
        <f t="shared" si="46"/>
        <v>2471</v>
      </c>
      <c r="X350" s="111" t="str">
        <f t="shared" si="47"/>
        <v/>
      </c>
      <c r="Y350" s="86"/>
      <c r="Z350" s="86"/>
    </row>
    <row r="351" spans="2:26" ht="15.75" customHeight="1">
      <c r="B351" s="109" t="str">
        <f>IF(dati_pdc!A347&lt;&gt;"",IF(dati_pdc!D347=1,RIGHT(dati_pdc!A347,dati_pdc!E347),dati_pdc!A347),"")</f>
        <v>79010701</v>
      </c>
      <c r="C351" s="109" t="str">
        <f>IF(dati_pdc!B347&lt;&gt;"",dati_pdc!B347,"")</f>
        <v>Materiale pubblicitario deducibile</v>
      </c>
      <c r="D351" s="109">
        <f>IF(dati_pdc!C347&lt;&gt;"",dati_pdc!C347,"")</f>
        <v>4</v>
      </c>
      <c r="E351" s="109">
        <f>IF(dati_pdc!D347&lt;&gt;"",dati_pdc!D347,"")</f>
        <v>0</v>
      </c>
      <c r="F351" s="110">
        <f>IF(dati_pdc!$A347&lt;&gt;"",s_somma_pdc!B347,"")</f>
        <v>2471</v>
      </c>
      <c r="G351" s="110">
        <f>IF(dati_pdc!$A347&lt;&gt;"",s_somma_pdc!C347,"")</f>
        <v>1291.8</v>
      </c>
      <c r="H351" s="110">
        <f t="shared" si="40"/>
        <v>1179.2</v>
      </c>
      <c r="I351" s="111">
        <f t="shared" si="41"/>
        <v>0.91283480414924922</v>
      </c>
      <c r="J351" s="111"/>
      <c r="K351" s="111"/>
      <c r="L351" s="110">
        <f>IF(dati_pdc!$A347&lt;&gt;"",s_somma_pdc!D347,"")</f>
        <v>0</v>
      </c>
      <c r="M351" s="110">
        <f t="shared" si="42"/>
        <v>2471</v>
      </c>
      <c r="N351" s="111" t="str">
        <f t="shared" si="43"/>
        <v/>
      </c>
      <c r="O351" s="111"/>
      <c r="P351" s="111"/>
      <c r="Q351" s="110">
        <f>IF(dati_pdc!$A347&lt;&gt;"",s_somma_pdc!E347,"")</f>
        <v>0</v>
      </c>
      <c r="R351" s="110">
        <f t="shared" si="44"/>
        <v>2471</v>
      </c>
      <c r="S351" s="111" t="str">
        <f t="shared" si="45"/>
        <v/>
      </c>
      <c r="T351" s="111"/>
      <c r="U351" s="111"/>
      <c r="V351" s="110">
        <f>IF(dati_pdc!$A347&lt;&gt;"",s_somma_pdc!F347,"")</f>
        <v>0</v>
      </c>
      <c r="W351" s="110">
        <f t="shared" si="46"/>
        <v>2471</v>
      </c>
      <c r="X351" s="111" t="str">
        <f t="shared" si="47"/>
        <v/>
      </c>
      <c r="Y351" s="86"/>
      <c r="Z351" s="86"/>
    </row>
    <row r="352" spans="2:26" ht="15.75" customHeight="1">
      <c r="B352" s="109" t="str">
        <f>IF(dati_pdc!A348&lt;&gt;"",IF(dati_pdc!D348=1,RIGHT(dati_pdc!A348,dati_pdc!E348),dati_pdc!A348),"")</f>
        <v>790111</v>
      </c>
      <c r="C352" s="109" t="str">
        <f>IF(dati_pdc!B348&lt;&gt;"",dati_pdc!B348,"")</f>
        <v>Fiere, mostre, convegni</v>
      </c>
      <c r="D352" s="109">
        <f>IF(dati_pdc!C348&lt;&gt;"",dati_pdc!C348,"")</f>
        <v>3</v>
      </c>
      <c r="E352" s="109">
        <f>IF(dati_pdc!D348&lt;&gt;"",dati_pdc!D348,"")</f>
        <v>0</v>
      </c>
      <c r="F352" s="110">
        <f>IF(dati_pdc!$A348&lt;&gt;"",s_somma_pdc!B348,"")</f>
        <v>2074.29</v>
      </c>
      <c r="G352" s="110">
        <f>IF(dati_pdc!$A348&lt;&gt;"",s_somma_pdc!C348,"")</f>
        <v>112.5</v>
      </c>
      <c r="H352" s="110">
        <f t="shared" si="40"/>
        <v>1961.79</v>
      </c>
      <c r="I352" s="111">
        <f t="shared" si="41"/>
        <v>17.438133333333333</v>
      </c>
      <c r="J352" s="111"/>
      <c r="K352" s="111"/>
      <c r="L352" s="110">
        <f>IF(dati_pdc!$A348&lt;&gt;"",s_somma_pdc!D348,"")</f>
        <v>0</v>
      </c>
      <c r="M352" s="110">
        <f t="shared" si="42"/>
        <v>2074.29</v>
      </c>
      <c r="N352" s="111" t="str">
        <f t="shared" si="43"/>
        <v/>
      </c>
      <c r="O352" s="111"/>
      <c r="P352" s="111"/>
      <c r="Q352" s="110">
        <f>IF(dati_pdc!$A348&lt;&gt;"",s_somma_pdc!E348,"")</f>
        <v>0</v>
      </c>
      <c r="R352" s="110">
        <f t="shared" si="44"/>
        <v>2074.29</v>
      </c>
      <c r="S352" s="111" t="str">
        <f t="shared" si="45"/>
        <v/>
      </c>
      <c r="T352" s="111"/>
      <c r="U352" s="111"/>
      <c r="V352" s="110">
        <f>IF(dati_pdc!$A348&lt;&gt;"",s_somma_pdc!F348,"")</f>
        <v>0</v>
      </c>
      <c r="W352" s="110">
        <f t="shared" si="46"/>
        <v>2074.29</v>
      </c>
      <c r="X352" s="111" t="str">
        <f t="shared" si="47"/>
        <v/>
      </c>
      <c r="Y352" s="86"/>
      <c r="Z352" s="86"/>
    </row>
    <row r="353" spans="2:26" ht="15.75" customHeight="1">
      <c r="B353" s="109" t="str">
        <f>IF(dati_pdc!A349&lt;&gt;"",IF(dati_pdc!D349=1,RIGHT(dati_pdc!A349,dati_pdc!E349),dati_pdc!A349),"")</f>
        <v>79011101</v>
      </c>
      <c r="C353" s="109" t="str">
        <f>IF(dati_pdc!B349&lt;&gt;"",dati_pdc!B349,"")</f>
        <v>Fiere, mostre, convegni deducibili</v>
      </c>
      <c r="D353" s="109">
        <f>IF(dati_pdc!C349&lt;&gt;"",dati_pdc!C349,"")</f>
        <v>4</v>
      </c>
      <c r="E353" s="109">
        <f>IF(dati_pdc!D349&lt;&gt;"",dati_pdc!D349,"")</f>
        <v>0</v>
      </c>
      <c r="F353" s="110">
        <f>IF(dati_pdc!$A349&lt;&gt;"",s_somma_pdc!B349,"")</f>
        <v>2074.29</v>
      </c>
      <c r="G353" s="110">
        <f>IF(dati_pdc!$A349&lt;&gt;"",s_somma_pdc!C349,"")</f>
        <v>112.5</v>
      </c>
      <c r="H353" s="110">
        <f t="shared" si="40"/>
        <v>1961.79</v>
      </c>
      <c r="I353" s="111">
        <f t="shared" si="41"/>
        <v>17.438133333333333</v>
      </c>
      <c r="J353" s="111"/>
      <c r="K353" s="111"/>
      <c r="L353" s="110">
        <f>IF(dati_pdc!$A349&lt;&gt;"",s_somma_pdc!D349,"")</f>
        <v>0</v>
      </c>
      <c r="M353" s="110">
        <f t="shared" si="42"/>
        <v>2074.29</v>
      </c>
      <c r="N353" s="111" t="str">
        <f t="shared" si="43"/>
        <v/>
      </c>
      <c r="O353" s="111"/>
      <c r="P353" s="111"/>
      <c r="Q353" s="110">
        <f>IF(dati_pdc!$A349&lt;&gt;"",s_somma_pdc!E349,"")</f>
        <v>0</v>
      </c>
      <c r="R353" s="110">
        <f t="shared" si="44"/>
        <v>2074.29</v>
      </c>
      <c r="S353" s="111" t="str">
        <f t="shared" si="45"/>
        <v/>
      </c>
      <c r="T353" s="111"/>
      <c r="U353" s="111"/>
      <c r="V353" s="110">
        <f>IF(dati_pdc!$A349&lt;&gt;"",s_somma_pdc!F349,"")</f>
        <v>0</v>
      </c>
      <c r="W353" s="110">
        <f t="shared" si="46"/>
        <v>2074.29</v>
      </c>
      <c r="X353" s="111" t="str">
        <f t="shared" si="47"/>
        <v/>
      </c>
      <c r="Y353" s="86"/>
      <c r="Z353" s="86"/>
    </row>
    <row r="354" spans="2:26" ht="15.75" customHeight="1">
      <c r="B354" s="109" t="str">
        <f>IF(dati_pdc!A350&lt;&gt;"",IF(dati_pdc!D350=1,RIGHT(dati_pdc!A350,dati_pdc!E350),dati_pdc!A350),"")</f>
        <v>790119</v>
      </c>
      <c r="C354" s="109" t="str">
        <f>IF(dati_pdc!B350&lt;&gt;"",dati_pdc!B350,"")</f>
        <v>Spese per alberghi e ristoranti</v>
      </c>
      <c r="D354" s="109">
        <f>IF(dati_pdc!C350&lt;&gt;"",dati_pdc!C350,"")</f>
        <v>3</v>
      </c>
      <c r="E354" s="109">
        <f>IF(dati_pdc!D350&lt;&gt;"",dati_pdc!D350,"")</f>
        <v>0</v>
      </c>
      <c r="F354" s="110">
        <f>IF(dati_pdc!$A350&lt;&gt;"",s_somma_pdc!B350,"")</f>
        <v>14133.19</v>
      </c>
      <c r="G354" s="110">
        <f>IF(dati_pdc!$A350&lt;&gt;"",s_somma_pdc!C350,"")</f>
        <v>11195.85</v>
      </c>
      <c r="H354" s="110">
        <f t="shared" si="40"/>
        <v>2937.34</v>
      </c>
      <c r="I354" s="111">
        <f t="shared" si="41"/>
        <v>0.26235971364389482</v>
      </c>
      <c r="J354" s="111"/>
      <c r="K354" s="111"/>
      <c r="L354" s="110">
        <f>IF(dati_pdc!$A350&lt;&gt;"",s_somma_pdc!D350,"")</f>
        <v>0</v>
      </c>
      <c r="M354" s="110">
        <f t="shared" si="42"/>
        <v>14133.19</v>
      </c>
      <c r="N354" s="111" t="str">
        <f t="shared" si="43"/>
        <v/>
      </c>
      <c r="O354" s="111"/>
      <c r="P354" s="111"/>
      <c r="Q354" s="110">
        <f>IF(dati_pdc!$A350&lt;&gt;"",s_somma_pdc!E350,"")</f>
        <v>0</v>
      </c>
      <c r="R354" s="110">
        <f t="shared" si="44"/>
        <v>14133.19</v>
      </c>
      <c r="S354" s="111" t="str">
        <f t="shared" si="45"/>
        <v/>
      </c>
      <c r="T354" s="111"/>
      <c r="U354" s="111"/>
      <c r="V354" s="110">
        <f>IF(dati_pdc!$A350&lt;&gt;"",s_somma_pdc!F350,"")</f>
        <v>0</v>
      </c>
      <c r="W354" s="110">
        <f t="shared" si="46"/>
        <v>14133.19</v>
      </c>
      <c r="X354" s="111" t="str">
        <f t="shared" si="47"/>
        <v/>
      </c>
      <c r="Y354" s="86"/>
      <c r="Z354" s="86"/>
    </row>
    <row r="355" spans="2:26" ht="15.75" customHeight="1">
      <c r="B355" s="109" t="str">
        <f>IF(dati_pdc!A351&lt;&gt;"",IF(dati_pdc!D351=1,RIGHT(dati_pdc!A351,dati_pdc!E351),dati_pdc!A351),"")</f>
        <v>790121</v>
      </c>
      <c r="C355" s="109" t="str">
        <f>IF(dati_pdc!B351&lt;&gt;"",dati_pdc!B351,"")</f>
        <v>Spese di viaggio</v>
      </c>
      <c r="D355" s="109">
        <f>IF(dati_pdc!C351&lt;&gt;"",dati_pdc!C351,"")</f>
        <v>3</v>
      </c>
      <c r="E355" s="109">
        <f>IF(dati_pdc!D351&lt;&gt;"",dati_pdc!D351,"")</f>
        <v>0</v>
      </c>
      <c r="F355" s="110">
        <f>IF(dati_pdc!$A351&lt;&gt;"",s_somma_pdc!B351,"")</f>
        <v>3209.16</v>
      </c>
      <c r="G355" s="110">
        <f>IF(dati_pdc!$A351&lt;&gt;"",s_somma_pdc!C351,"")</f>
        <v>3087.89</v>
      </c>
      <c r="H355" s="110">
        <f t="shared" si="40"/>
        <v>121.26999999999998</v>
      </c>
      <c r="I355" s="111">
        <f t="shared" si="41"/>
        <v>3.9272772022319442E-2</v>
      </c>
      <c r="J355" s="111"/>
      <c r="K355" s="111"/>
      <c r="L355" s="110">
        <f>IF(dati_pdc!$A351&lt;&gt;"",s_somma_pdc!D351,"")</f>
        <v>0</v>
      </c>
      <c r="M355" s="110">
        <f t="shared" si="42"/>
        <v>3209.16</v>
      </c>
      <c r="N355" s="111" t="str">
        <f t="shared" si="43"/>
        <v/>
      </c>
      <c r="O355" s="111"/>
      <c r="P355" s="111"/>
      <c r="Q355" s="110">
        <f>IF(dati_pdc!$A351&lt;&gt;"",s_somma_pdc!E351,"")</f>
        <v>0</v>
      </c>
      <c r="R355" s="110">
        <f t="shared" si="44"/>
        <v>3209.16</v>
      </c>
      <c r="S355" s="111" t="str">
        <f t="shared" si="45"/>
        <v/>
      </c>
      <c r="T355" s="111"/>
      <c r="U355" s="111"/>
      <c r="V355" s="110">
        <f>IF(dati_pdc!$A351&lt;&gt;"",s_somma_pdc!F351,"")</f>
        <v>0</v>
      </c>
      <c r="W355" s="110">
        <f t="shared" si="46"/>
        <v>3209.16</v>
      </c>
      <c r="X355" s="111" t="str">
        <f t="shared" si="47"/>
        <v/>
      </c>
      <c r="Y355" s="86"/>
      <c r="Z355" s="86"/>
    </row>
    <row r="356" spans="2:26" ht="15.75" customHeight="1">
      <c r="B356" s="109" t="str">
        <f>IF(dati_pdc!A352&lt;&gt;"",IF(dati_pdc!D352=1,RIGHT(dati_pdc!A352,dati_pdc!E352),dati_pdc!A352),"")</f>
        <v>790151</v>
      </c>
      <c r="C356" s="109" t="str">
        <f>IF(dati_pdc!B352&lt;&gt;"",dati_pdc!B352,"")</f>
        <v>Spese commerciali varie</v>
      </c>
      <c r="D356" s="109">
        <f>IF(dati_pdc!C352&lt;&gt;"",dati_pdc!C352,"")</f>
        <v>3</v>
      </c>
      <c r="E356" s="109">
        <f>IF(dati_pdc!D352&lt;&gt;"",dati_pdc!D352,"")</f>
        <v>0</v>
      </c>
      <c r="F356" s="110">
        <f>IF(dati_pdc!$A352&lt;&gt;"",s_somma_pdc!B352,"")</f>
        <v>1572.05</v>
      </c>
      <c r="G356" s="110">
        <f>IF(dati_pdc!$A352&lt;&gt;"",s_somma_pdc!C352,"")</f>
        <v>1144.1500000000001</v>
      </c>
      <c r="H356" s="110">
        <f t="shared" si="40"/>
        <v>427.89999999999986</v>
      </c>
      <c r="I356" s="111">
        <f t="shared" si="41"/>
        <v>0.37398942446357542</v>
      </c>
      <c r="J356" s="111"/>
      <c r="K356" s="111"/>
      <c r="L356" s="110">
        <f>IF(dati_pdc!$A352&lt;&gt;"",s_somma_pdc!D352,"")</f>
        <v>0</v>
      </c>
      <c r="M356" s="110">
        <f t="shared" si="42"/>
        <v>1572.05</v>
      </c>
      <c r="N356" s="111" t="str">
        <f t="shared" si="43"/>
        <v/>
      </c>
      <c r="O356" s="111"/>
      <c r="P356" s="111"/>
      <c r="Q356" s="110">
        <f>IF(dati_pdc!$A352&lt;&gt;"",s_somma_pdc!E352,"")</f>
        <v>0</v>
      </c>
      <c r="R356" s="110">
        <f t="shared" si="44"/>
        <v>1572.05</v>
      </c>
      <c r="S356" s="111" t="str">
        <f t="shared" si="45"/>
        <v/>
      </c>
      <c r="T356" s="111"/>
      <c r="U356" s="111"/>
      <c r="V356" s="110">
        <f>IF(dati_pdc!$A352&lt;&gt;"",s_somma_pdc!F352,"")</f>
        <v>0</v>
      </c>
      <c r="W356" s="110">
        <f t="shared" si="46"/>
        <v>1572.05</v>
      </c>
      <c r="X356" s="111" t="str">
        <f t="shared" si="47"/>
        <v/>
      </c>
      <c r="Y356" s="86"/>
      <c r="Z356" s="86"/>
    </row>
    <row r="357" spans="2:26" ht="15.75" customHeight="1">
      <c r="B357" s="109" t="str">
        <f>IF(dati_pdc!A353&lt;&gt;"",IF(dati_pdc!D353=1,RIGHT(dati_pdc!A353,dati_pdc!E353),dati_pdc!A353),"")</f>
        <v>790152</v>
      </c>
      <c r="C357" s="109" t="str">
        <f>IF(dati_pdc!B353&lt;&gt;"",dati_pdc!B353,"")</f>
        <v>Spese di sponsorizzazione</v>
      </c>
      <c r="D357" s="109">
        <f>IF(dati_pdc!C353&lt;&gt;"",dati_pdc!C353,"")</f>
        <v>3</v>
      </c>
      <c r="E357" s="109">
        <f>IF(dati_pdc!D353&lt;&gt;"",dati_pdc!D353,"")</f>
        <v>0</v>
      </c>
      <c r="F357" s="110">
        <f>IF(dati_pdc!$A353&lt;&gt;"",s_somma_pdc!B353,"")</f>
        <v>12500</v>
      </c>
      <c r="G357" s="110">
        <f>IF(dati_pdc!$A353&lt;&gt;"",s_somma_pdc!C353,"")</f>
        <v>20100</v>
      </c>
      <c r="H357" s="110">
        <f t="shared" si="40"/>
        <v>-7600</v>
      </c>
      <c r="I357" s="111">
        <f t="shared" si="41"/>
        <v>-0.37810945273631841</v>
      </c>
      <c r="J357" s="111"/>
      <c r="K357" s="111"/>
      <c r="L357" s="110">
        <f>IF(dati_pdc!$A353&lt;&gt;"",s_somma_pdc!D353,"")</f>
        <v>0</v>
      </c>
      <c r="M357" s="110">
        <f t="shared" si="42"/>
        <v>12500</v>
      </c>
      <c r="N357" s="111" t="str">
        <f t="shared" si="43"/>
        <v/>
      </c>
      <c r="O357" s="111"/>
      <c r="P357" s="111"/>
      <c r="Q357" s="110">
        <f>IF(dati_pdc!$A353&lt;&gt;"",s_somma_pdc!E353,"")</f>
        <v>0</v>
      </c>
      <c r="R357" s="110">
        <f t="shared" si="44"/>
        <v>12500</v>
      </c>
      <c r="S357" s="111" t="str">
        <f t="shared" si="45"/>
        <v/>
      </c>
      <c r="T357" s="111"/>
      <c r="U357" s="111"/>
      <c r="V357" s="110">
        <f>IF(dati_pdc!$A353&lt;&gt;"",s_somma_pdc!F353,"")</f>
        <v>0</v>
      </c>
      <c r="W357" s="110">
        <f t="shared" si="46"/>
        <v>12500</v>
      </c>
      <c r="X357" s="111" t="str">
        <f t="shared" si="47"/>
        <v/>
      </c>
      <c r="Y357" s="86"/>
      <c r="Z357" s="86"/>
    </row>
    <row r="358" spans="2:26" ht="15.75" customHeight="1">
      <c r="B358" s="109" t="str">
        <f>IF(dati_pdc!A354&lt;&gt;"",IF(dati_pdc!D354=1,RIGHT(dati_pdc!A354,dati_pdc!E354),dati_pdc!A354),"")</f>
        <v>7903</v>
      </c>
      <c r="C358" s="109" t="str">
        <f>IF(dati_pdc!B354&lt;&gt;"",dati_pdc!B354,"")</f>
        <v>SPESE DI RAPPRESENTANZA</v>
      </c>
      <c r="D358" s="109">
        <f>IF(dati_pdc!C354&lt;&gt;"",dati_pdc!C354,"")</f>
        <v>2</v>
      </c>
      <c r="E358" s="109">
        <f>IF(dati_pdc!D354&lt;&gt;"",dati_pdc!D354,"")</f>
        <v>0</v>
      </c>
      <c r="F358" s="110">
        <f>IF(dati_pdc!$A354&lt;&gt;"",s_somma_pdc!B354,"")</f>
        <v>2331.4499999999998</v>
      </c>
      <c r="G358" s="110">
        <f>IF(dati_pdc!$A354&lt;&gt;"",s_somma_pdc!C354,"")</f>
        <v>3938.04</v>
      </c>
      <c r="H358" s="110">
        <f t="shared" si="40"/>
        <v>-1606.5900000000001</v>
      </c>
      <c r="I358" s="111">
        <f t="shared" si="41"/>
        <v>-0.40796690739555724</v>
      </c>
      <c r="J358" s="111"/>
      <c r="K358" s="111"/>
      <c r="L358" s="110">
        <f>IF(dati_pdc!$A354&lt;&gt;"",s_somma_pdc!D354,"")</f>
        <v>0</v>
      </c>
      <c r="M358" s="110">
        <f t="shared" si="42"/>
        <v>2331.4499999999998</v>
      </c>
      <c r="N358" s="111" t="str">
        <f t="shared" si="43"/>
        <v/>
      </c>
      <c r="O358" s="111"/>
      <c r="P358" s="111"/>
      <c r="Q358" s="110">
        <f>IF(dati_pdc!$A354&lt;&gt;"",s_somma_pdc!E354,"")</f>
        <v>0</v>
      </c>
      <c r="R358" s="110">
        <f t="shared" si="44"/>
        <v>2331.4499999999998</v>
      </c>
      <c r="S358" s="111" t="str">
        <f t="shared" si="45"/>
        <v/>
      </c>
      <c r="T358" s="111"/>
      <c r="U358" s="111"/>
      <c r="V358" s="110">
        <f>IF(dati_pdc!$A354&lt;&gt;"",s_somma_pdc!F354,"")</f>
        <v>0</v>
      </c>
      <c r="W358" s="110">
        <f t="shared" si="46"/>
        <v>2331.4499999999998</v>
      </c>
      <c r="X358" s="111" t="str">
        <f t="shared" si="47"/>
        <v/>
      </c>
      <c r="Y358" s="86"/>
      <c r="Z358" s="86"/>
    </row>
    <row r="359" spans="2:26" ht="15.75" customHeight="1">
      <c r="B359" s="109" t="str">
        <f>IF(dati_pdc!A355&lt;&gt;"",IF(dati_pdc!D355=1,RIGHT(dati_pdc!A355,dati_pdc!E355),dati_pdc!A355),"")</f>
        <v>790307</v>
      </c>
      <c r="C359" s="109" t="str">
        <f>IF(dati_pdc!B355&lt;&gt;"",dati_pdc!B355,"")</f>
        <v>Omaggi</v>
      </c>
      <c r="D359" s="109">
        <f>IF(dati_pdc!C355&lt;&gt;"",dati_pdc!C355,"")</f>
        <v>3</v>
      </c>
      <c r="E359" s="109">
        <f>IF(dati_pdc!D355&lt;&gt;"",dati_pdc!D355,"")</f>
        <v>0</v>
      </c>
      <c r="F359" s="110">
        <f>IF(dati_pdc!$A355&lt;&gt;"",s_somma_pdc!B355,"")</f>
        <v>2331.4499999999998</v>
      </c>
      <c r="G359" s="110">
        <f>IF(dati_pdc!$A355&lt;&gt;"",s_somma_pdc!C355,"")</f>
        <v>3938.04</v>
      </c>
      <c r="H359" s="110">
        <f t="shared" si="40"/>
        <v>-1606.5900000000001</v>
      </c>
      <c r="I359" s="111">
        <f t="shared" si="41"/>
        <v>-0.40796690739555724</v>
      </c>
      <c r="J359" s="111"/>
      <c r="K359" s="111"/>
      <c r="L359" s="110">
        <f>IF(dati_pdc!$A355&lt;&gt;"",s_somma_pdc!D355,"")</f>
        <v>0</v>
      </c>
      <c r="M359" s="110">
        <f t="shared" si="42"/>
        <v>2331.4499999999998</v>
      </c>
      <c r="N359" s="111" t="str">
        <f t="shared" si="43"/>
        <v/>
      </c>
      <c r="O359" s="111"/>
      <c r="P359" s="111"/>
      <c r="Q359" s="110">
        <f>IF(dati_pdc!$A355&lt;&gt;"",s_somma_pdc!E355,"")</f>
        <v>0</v>
      </c>
      <c r="R359" s="110">
        <f t="shared" si="44"/>
        <v>2331.4499999999998</v>
      </c>
      <c r="S359" s="111" t="str">
        <f t="shared" si="45"/>
        <v/>
      </c>
      <c r="T359" s="111"/>
      <c r="U359" s="111"/>
      <c r="V359" s="110">
        <f>IF(dati_pdc!$A355&lt;&gt;"",s_somma_pdc!F355,"")</f>
        <v>0</v>
      </c>
      <c r="W359" s="110">
        <f t="shared" si="46"/>
        <v>2331.4499999999998</v>
      </c>
      <c r="X359" s="111" t="str">
        <f t="shared" si="47"/>
        <v/>
      </c>
      <c r="Y359" s="86"/>
      <c r="Z359" s="86"/>
    </row>
    <row r="360" spans="2:26" ht="15.75" customHeight="1">
      <c r="B360" s="109" t="str">
        <f>IF(dati_pdc!A356&lt;&gt;"",IF(dati_pdc!D356=1,RIGHT(dati_pdc!A356,dati_pdc!E356),dati_pdc!A356),"")</f>
        <v>79030701</v>
      </c>
      <c r="C360" s="109" t="str">
        <f>IF(dati_pdc!B356&lt;&gt;"",dati_pdc!B356,"")</f>
        <v>Omaggi con valore unitario &lt; 25,82 euro</v>
      </c>
      <c r="D360" s="109">
        <f>IF(dati_pdc!C356&lt;&gt;"",dati_pdc!C356,"")</f>
        <v>4</v>
      </c>
      <c r="E360" s="109">
        <f>IF(dati_pdc!D356&lt;&gt;"",dati_pdc!D356,"")</f>
        <v>0</v>
      </c>
      <c r="F360" s="110">
        <f>IF(dati_pdc!$A356&lt;&gt;"",s_somma_pdc!B356,"")</f>
        <v>126.12</v>
      </c>
      <c r="G360" s="110">
        <f>IF(dati_pdc!$A356&lt;&gt;"",s_somma_pdc!C356,"")</f>
        <v>1480.39</v>
      </c>
      <c r="H360" s="110">
        <f t="shared" si="40"/>
        <v>-1354.27</v>
      </c>
      <c r="I360" s="111">
        <f t="shared" si="41"/>
        <v>-0.91480623349252554</v>
      </c>
      <c r="J360" s="111"/>
      <c r="K360" s="111"/>
      <c r="L360" s="110">
        <f>IF(dati_pdc!$A356&lt;&gt;"",s_somma_pdc!D356,"")</f>
        <v>0</v>
      </c>
      <c r="M360" s="110">
        <f t="shared" si="42"/>
        <v>126.12</v>
      </c>
      <c r="N360" s="111" t="str">
        <f t="shared" si="43"/>
        <v/>
      </c>
      <c r="O360" s="111"/>
      <c r="P360" s="111"/>
      <c r="Q360" s="110">
        <f>IF(dati_pdc!$A356&lt;&gt;"",s_somma_pdc!E356,"")</f>
        <v>0</v>
      </c>
      <c r="R360" s="110">
        <f t="shared" si="44"/>
        <v>126.12</v>
      </c>
      <c r="S360" s="111" t="str">
        <f t="shared" si="45"/>
        <v/>
      </c>
      <c r="T360" s="111"/>
      <c r="U360" s="111"/>
      <c r="V360" s="110">
        <f>IF(dati_pdc!$A356&lt;&gt;"",s_somma_pdc!F356,"")</f>
        <v>0</v>
      </c>
      <c r="W360" s="110">
        <f t="shared" si="46"/>
        <v>126.12</v>
      </c>
      <c r="X360" s="111" t="str">
        <f t="shared" si="47"/>
        <v/>
      </c>
      <c r="Y360" s="86"/>
      <c r="Z360" s="86"/>
    </row>
    <row r="361" spans="2:26" ht="15.75" customHeight="1">
      <c r="B361" s="109" t="str">
        <f>IF(dati_pdc!A357&lt;&gt;"",IF(dati_pdc!D357=1,RIGHT(dati_pdc!A357,dati_pdc!E357),dati_pdc!A357),"")</f>
        <v>79030703</v>
      </c>
      <c r="C361" s="109" t="str">
        <f>IF(dati_pdc!B357&lt;&gt;"",dati_pdc!B357,"")</f>
        <v>Omaggi valore unit.&gt;25,82 deducibili</v>
      </c>
      <c r="D361" s="109">
        <f>IF(dati_pdc!C357&lt;&gt;"",dati_pdc!C357,"")</f>
        <v>4</v>
      </c>
      <c r="E361" s="109">
        <f>IF(dati_pdc!D357&lt;&gt;"",dati_pdc!D357,"")</f>
        <v>0</v>
      </c>
      <c r="F361" s="110">
        <f>IF(dati_pdc!$A357&lt;&gt;"",s_somma_pdc!B357,"")</f>
        <v>733.12</v>
      </c>
      <c r="G361" s="110">
        <f>IF(dati_pdc!$A357&lt;&gt;"",s_somma_pdc!C357,"")</f>
        <v>0</v>
      </c>
      <c r="H361" s="110">
        <f t="shared" si="40"/>
        <v>733.12</v>
      </c>
      <c r="I361" s="111" t="str">
        <f t="shared" si="41"/>
        <v/>
      </c>
      <c r="J361" s="111"/>
      <c r="K361" s="111"/>
      <c r="L361" s="110">
        <f>IF(dati_pdc!$A357&lt;&gt;"",s_somma_pdc!D357,"")</f>
        <v>0</v>
      </c>
      <c r="M361" s="110">
        <f t="shared" si="42"/>
        <v>733.12</v>
      </c>
      <c r="N361" s="111" t="str">
        <f t="shared" si="43"/>
        <v/>
      </c>
      <c r="O361" s="111"/>
      <c r="P361" s="111"/>
      <c r="Q361" s="110">
        <f>IF(dati_pdc!$A357&lt;&gt;"",s_somma_pdc!E357,"")</f>
        <v>0</v>
      </c>
      <c r="R361" s="110">
        <f t="shared" si="44"/>
        <v>733.12</v>
      </c>
      <c r="S361" s="111" t="str">
        <f t="shared" si="45"/>
        <v/>
      </c>
      <c r="T361" s="111"/>
      <c r="U361" s="111"/>
      <c r="V361" s="110">
        <f>IF(dati_pdc!$A357&lt;&gt;"",s_somma_pdc!F357,"")</f>
        <v>0</v>
      </c>
      <c r="W361" s="110">
        <f t="shared" si="46"/>
        <v>733.12</v>
      </c>
      <c r="X361" s="111" t="str">
        <f t="shared" si="47"/>
        <v/>
      </c>
      <c r="Y361" s="86"/>
      <c r="Z361" s="86"/>
    </row>
    <row r="362" spans="2:26" ht="15.75" customHeight="1">
      <c r="B362" s="109" t="str">
        <f>IF(dati_pdc!A358&lt;&gt;"",IF(dati_pdc!D358=1,RIGHT(dati_pdc!A358,dati_pdc!E358),dati_pdc!A358),"")</f>
        <v>79030707</v>
      </c>
      <c r="C362" s="109" t="str">
        <f>IF(dati_pdc!B358&lt;&gt;"",dati_pdc!B358,"")</f>
        <v>Omaggi non oggetto d'attiv.-Iva indetr.</v>
      </c>
      <c r="D362" s="109">
        <f>IF(dati_pdc!C358&lt;&gt;"",dati_pdc!C358,"")</f>
        <v>4</v>
      </c>
      <c r="E362" s="109">
        <f>IF(dati_pdc!D358&lt;&gt;"",dati_pdc!D358,"")</f>
        <v>0</v>
      </c>
      <c r="F362" s="110">
        <f>IF(dati_pdc!$A358&lt;&gt;"",s_somma_pdc!B358,"")</f>
        <v>1472.21</v>
      </c>
      <c r="G362" s="110">
        <f>IF(dati_pdc!$A358&lt;&gt;"",s_somma_pdc!C358,"")</f>
        <v>2457.65</v>
      </c>
      <c r="H362" s="110">
        <f t="shared" si="40"/>
        <v>-985.44</v>
      </c>
      <c r="I362" s="111">
        <f t="shared" si="41"/>
        <v>-0.40096840477692103</v>
      </c>
      <c r="J362" s="111"/>
      <c r="K362" s="111"/>
      <c r="L362" s="110">
        <f>IF(dati_pdc!$A358&lt;&gt;"",s_somma_pdc!D358,"")</f>
        <v>0</v>
      </c>
      <c r="M362" s="110">
        <f t="shared" si="42"/>
        <v>1472.21</v>
      </c>
      <c r="N362" s="111" t="str">
        <f t="shared" si="43"/>
        <v/>
      </c>
      <c r="O362" s="111"/>
      <c r="P362" s="111"/>
      <c r="Q362" s="110">
        <f>IF(dati_pdc!$A358&lt;&gt;"",s_somma_pdc!E358,"")</f>
        <v>0</v>
      </c>
      <c r="R362" s="110">
        <f t="shared" si="44"/>
        <v>1472.21</v>
      </c>
      <c r="S362" s="111" t="str">
        <f t="shared" si="45"/>
        <v/>
      </c>
      <c r="T362" s="111"/>
      <c r="U362" s="111"/>
      <c r="V362" s="110">
        <f>IF(dati_pdc!$A358&lt;&gt;"",s_somma_pdc!F358,"")</f>
        <v>0</v>
      </c>
      <c r="W362" s="110">
        <f t="shared" si="46"/>
        <v>1472.21</v>
      </c>
      <c r="X362" s="111" t="str">
        <f t="shared" si="47"/>
        <v/>
      </c>
      <c r="Y362" s="86"/>
      <c r="Z362" s="86"/>
    </row>
    <row r="363" spans="2:26" ht="15.75" customHeight="1">
      <c r="B363" s="109" t="str">
        <f>IF(dati_pdc!A359&lt;&gt;"",IF(dati_pdc!D359=1,RIGHT(dati_pdc!A359,dati_pdc!E359),dati_pdc!A359),"")</f>
        <v>7905</v>
      </c>
      <c r="C363" s="109" t="str">
        <f>IF(dati_pdc!B359&lt;&gt;"",dati_pdc!B359,"")</f>
        <v>SPESE AMMINISTRATIVE E GENERALI</v>
      </c>
      <c r="D363" s="109">
        <f>IF(dati_pdc!C359&lt;&gt;"",dati_pdc!C359,"")</f>
        <v>2</v>
      </c>
      <c r="E363" s="109">
        <f>IF(dati_pdc!D359&lt;&gt;"",dati_pdc!D359,"")</f>
        <v>0</v>
      </c>
      <c r="F363" s="110">
        <f>IF(dati_pdc!$A359&lt;&gt;"",s_somma_pdc!B359,"")</f>
        <v>5588.2099999999991</v>
      </c>
      <c r="G363" s="110">
        <f>IF(dati_pdc!$A359&lt;&gt;"",s_somma_pdc!C359,"")</f>
        <v>5070.34</v>
      </c>
      <c r="H363" s="110">
        <f t="shared" si="40"/>
        <v>517.86999999999898</v>
      </c>
      <c r="I363" s="111">
        <f t="shared" si="41"/>
        <v>0.10213713478780495</v>
      </c>
      <c r="J363" s="111"/>
      <c r="K363" s="111"/>
      <c r="L363" s="110">
        <f>IF(dati_pdc!$A359&lt;&gt;"",s_somma_pdc!D359,"")</f>
        <v>0</v>
      </c>
      <c r="M363" s="110">
        <f t="shared" si="42"/>
        <v>5588.2099999999991</v>
      </c>
      <c r="N363" s="111" t="str">
        <f t="shared" si="43"/>
        <v/>
      </c>
      <c r="O363" s="111"/>
      <c r="P363" s="111"/>
      <c r="Q363" s="110">
        <f>IF(dati_pdc!$A359&lt;&gt;"",s_somma_pdc!E359,"")</f>
        <v>0</v>
      </c>
      <c r="R363" s="110">
        <f t="shared" si="44"/>
        <v>5588.2099999999991</v>
      </c>
      <c r="S363" s="111" t="str">
        <f t="shared" si="45"/>
        <v/>
      </c>
      <c r="T363" s="111"/>
      <c r="U363" s="111"/>
      <c r="V363" s="110">
        <f>IF(dati_pdc!$A359&lt;&gt;"",s_somma_pdc!F359,"")</f>
        <v>0</v>
      </c>
      <c r="W363" s="110">
        <f t="shared" si="46"/>
        <v>5588.2099999999991</v>
      </c>
      <c r="X363" s="111" t="str">
        <f t="shared" si="47"/>
        <v/>
      </c>
      <c r="Y363" s="86"/>
      <c r="Z363" s="86"/>
    </row>
    <row r="364" spans="2:26" ht="15.75" customHeight="1">
      <c r="B364" s="109" t="str">
        <f>IF(dati_pdc!A360&lt;&gt;"",IF(dati_pdc!D360=1,RIGHT(dati_pdc!A360,dati_pdc!E360),dati_pdc!A360),"")</f>
        <v>790501</v>
      </c>
      <c r="C364" s="109" t="str">
        <f>IF(dati_pdc!B360&lt;&gt;"",dati_pdc!B360,"")</f>
        <v>Spese postali</v>
      </c>
      <c r="D364" s="109">
        <f>IF(dati_pdc!C360&lt;&gt;"",dati_pdc!C360,"")</f>
        <v>3</v>
      </c>
      <c r="E364" s="109">
        <f>IF(dati_pdc!D360&lt;&gt;"",dati_pdc!D360,"")</f>
        <v>0</v>
      </c>
      <c r="F364" s="110">
        <f>IF(dati_pdc!$A360&lt;&gt;"",s_somma_pdc!B360,"")</f>
        <v>140.99</v>
      </c>
      <c r="G364" s="110">
        <f>IF(dati_pdc!$A360&lt;&gt;"",s_somma_pdc!C360,"")</f>
        <v>276.01</v>
      </c>
      <c r="H364" s="110">
        <f t="shared" si="40"/>
        <v>-135.01999999999998</v>
      </c>
      <c r="I364" s="111">
        <f t="shared" si="41"/>
        <v>-0.48918517445020104</v>
      </c>
      <c r="J364" s="111"/>
      <c r="K364" s="111"/>
      <c r="L364" s="110">
        <f>IF(dati_pdc!$A360&lt;&gt;"",s_somma_pdc!D360,"")</f>
        <v>0</v>
      </c>
      <c r="M364" s="110">
        <f t="shared" si="42"/>
        <v>140.99</v>
      </c>
      <c r="N364" s="111" t="str">
        <f t="shared" si="43"/>
        <v/>
      </c>
      <c r="O364" s="111"/>
      <c r="P364" s="111"/>
      <c r="Q364" s="110">
        <f>IF(dati_pdc!$A360&lt;&gt;"",s_somma_pdc!E360,"")</f>
        <v>0</v>
      </c>
      <c r="R364" s="110">
        <f t="shared" si="44"/>
        <v>140.99</v>
      </c>
      <c r="S364" s="111" t="str">
        <f t="shared" si="45"/>
        <v/>
      </c>
      <c r="T364" s="111"/>
      <c r="U364" s="111"/>
      <c r="V364" s="110">
        <f>IF(dati_pdc!$A360&lt;&gt;"",s_somma_pdc!F360,"")</f>
        <v>0</v>
      </c>
      <c r="W364" s="110">
        <f t="shared" si="46"/>
        <v>140.99</v>
      </c>
      <c r="X364" s="111" t="str">
        <f t="shared" si="47"/>
        <v/>
      </c>
      <c r="Y364" s="86"/>
      <c r="Z364" s="86"/>
    </row>
    <row r="365" spans="2:26" ht="15.75" customHeight="1">
      <c r="B365" s="109" t="str">
        <f>IF(dati_pdc!A361&lt;&gt;"",IF(dati_pdc!D361=1,RIGHT(dati_pdc!A361,dati_pdc!E361),dati_pdc!A361),"")</f>
        <v>790502</v>
      </c>
      <c r="C365" s="109" t="str">
        <f>IF(dati_pdc!B361&lt;&gt;"",dati_pdc!B361,"")</f>
        <v>Valori bollati - imposta di bollo</v>
      </c>
      <c r="D365" s="109">
        <f>IF(dati_pdc!C361&lt;&gt;"",dati_pdc!C361,"")</f>
        <v>3</v>
      </c>
      <c r="E365" s="109">
        <f>IF(dati_pdc!D361&lt;&gt;"",dati_pdc!D361,"")</f>
        <v>0</v>
      </c>
      <c r="F365" s="110">
        <f>IF(dati_pdc!$A361&lt;&gt;"",s_somma_pdc!B361,"")</f>
        <v>1674.91</v>
      </c>
      <c r="G365" s="110">
        <f>IF(dati_pdc!$A361&lt;&gt;"",s_somma_pdc!C361,"")</f>
        <v>1220.3399999999999</v>
      </c>
      <c r="H365" s="110">
        <f t="shared" si="40"/>
        <v>454.57000000000016</v>
      </c>
      <c r="I365" s="111">
        <f t="shared" si="41"/>
        <v>0.37249455069898568</v>
      </c>
      <c r="J365" s="111"/>
      <c r="K365" s="111"/>
      <c r="L365" s="110">
        <f>IF(dati_pdc!$A361&lt;&gt;"",s_somma_pdc!D361,"")</f>
        <v>0</v>
      </c>
      <c r="M365" s="110">
        <f t="shared" si="42"/>
        <v>1674.91</v>
      </c>
      <c r="N365" s="111" t="str">
        <f t="shared" si="43"/>
        <v/>
      </c>
      <c r="O365" s="111"/>
      <c r="P365" s="111"/>
      <c r="Q365" s="110">
        <f>IF(dati_pdc!$A361&lt;&gt;"",s_somma_pdc!E361,"")</f>
        <v>0</v>
      </c>
      <c r="R365" s="110">
        <f t="shared" si="44"/>
        <v>1674.91</v>
      </c>
      <c r="S365" s="111" t="str">
        <f t="shared" si="45"/>
        <v/>
      </c>
      <c r="T365" s="111"/>
      <c r="U365" s="111"/>
      <c r="V365" s="110">
        <f>IF(dati_pdc!$A361&lt;&gt;"",s_somma_pdc!F361,"")</f>
        <v>0</v>
      </c>
      <c r="W365" s="110">
        <f t="shared" si="46"/>
        <v>1674.91</v>
      </c>
      <c r="X365" s="111" t="str">
        <f t="shared" si="47"/>
        <v/>
      </c>
      <c r="Y365" s="86"/>
      <c r="Z365" s="86"/>
    </row>
    <row r="366" spans="2:26" ht="15.75" customHeight="1">
      <c r="B366" s="109" t="str">
        <f>IF(dati_pdc!A362&lt;&gt;"",IF(dati_pdc!D362=1,RIGHT(dati_pdc!A362,dati_pdc!E362),dati_pdc!A362),"")</f>
        <v>790511</v>
      </c>
      <c r="C366" s="109" t="str">
        <f>IF(dati_pdc!B362&lt;&gt;"",dati_pdc!B362,"")</f>
        <v>Altre spese amministrative</v>
      </c>
      <c r="D366" s="109">
        <f>IF(dati_pdc!C362&lt;&gt;"",dati_pdc!C362,"")</f>
        <v>3</v>
      </c>
      <c r="E366" s="109">
        <f>IF(dati_pdc!D362&lt;&gt;"",dati_pdc!D362,"")</f>
        <v>0</v>
      </c>
      <c r="F366" s="110">
        <f>IF(dati_pdc!$A362&lt;&gt;"",s_somma_pdc!B362,"")</f>
        <v>339.89</v>
      </c>
      <c r="G366" s="110">
        <f>IF(dati_pdc!$A362&lt;&gt;"",s_somma_pdc!C362,"")</f>
        <v>55.46</v>
      </c>
      <c r="H366" s="110">
        <f t="shared" si="40"/>
        <v>284.43</v>
      </c>
      <c r="I366" s="111">
        <f t="shared" si="41"/>
        <v>5.1285611251352323</v>
      </c>
      <c r="J366" s="111"/>
      <c r="K366" s="111"/>
      <c r="L366" s="110">
        <f>IF(dati_pdc!$A362&lt;&gt;"",s_somma_pdc!D362,"")</f>
        <v>0</v>
      </c>
      <c r="M366" s="110">
        <f t="shared" si="42"/>
        <v>339.89</v>
      </c>
      <c r="N366" s="111" t="str">
        <f t="shared" si="43"/>
        <v/>
      </c>
      <c r="O366" s="111"/>
      <c r="P366" s="111"/>
      <c r="Q366" s="110">
        <f>IF(dati_pdc!$A362&lt;&gt;"",s_somma_pdc!E362,"")</f>
        <v>0</v>
      </c>
      <c r="R366" s="110">
        <f t="shared" si="44"/>
        <v>339.89</v>
      </c>
      <c r="S366" s="111" t="str">
        <f t="shared" si="45"/>
        <v/>
      </c>
      <c r="T366" s="111"/>
      <c r="U366" s="111"/>
      <c r="V366" s="110">
        <f>IF(dati_pdc!$A362&lt;&gt;"",s_somma_pdc!F362,"")</f>
        <v>0</v>
      </c>
      <c r="W366" s="110">
        <f t="shared" si="46"/>
        <v>339.89</v>
      </c>
      <c r="X366" s="111" t="str">
        <f t="shared" si="47"/>
        <v/>
      </c>
      <c r="Y366" s="86"/>
      <c r="Z366" s="86"/>
    </row>
    <row r="367" spans="2:26" ht="15.75" customHeight="1">
      <c r="B367" s="109" t="str">
        <f>IF(dati_pdc!A363&lt;&gt;"",IF(dati_pdc!D363=1,RIGHT(dati_pdc!A363,dati_pdc!E363),dati_pdc!A363),"")</f>
        <v>790512</v>
      </c>
      <c r="C367" s="109" t="str">
        <f>IF(dati_pdc!B363&lt;&gt;"",dati_pdc!B363,"")</f>
        <v>Canone Servizio Sanitario Annuale</v>
      </c>
      <c r="D367" s="109">
        <f>IF(dati_pdc!C363&lt;&gt;"",dati_pdc!C363,"")</f>
        <v>3</v>
      </c>
      <c r="E367" s="109">
        <f>IF(dati_pdc!D363&lt;&gt;"",dati_pdc!D363,"")</f>
        <v>0</v>
      </c>
      <c r="F367" s="110">
        <f>IF(dati_pdc!$A363&lt;&gt;"",s_somma_pdc!B363,"")</f>
        <v>424.27</v>
      </c>
      <c r="G367" s="110">
        <f>IF(dati_pdc!$A363&lt;&gt;"",s_somma_pdc!C363,"")</f>
        <v>157.21</v>
      </c>
      <c r="H367" s="110">
        <f t="shared" si="40"/>
        <v>267.05999999999995</v>
      </c>
      <c r="I367" s="111">
        <f t="shared" si="41"/>
        <v>1.6987468990522228</v>
      </c>
      <c r="J367" s="111"/>
      <c r="K367" s="111"/>
      <c r="L367" s="110">
        <f>IF(dati_pdc!$A363&lt;&gt;"",s_somma_pdc!D363,"")</f>
        <v>0</v>
      </c>
      <c r="M367" s="110">
        <f t="shared" si="42"/>
        <v>424.27</v>
      </c>
      <c r="N367" s="111" t="str">
        <f t="shared" si="43"/>
        <v/>
      </c>
      <c r="O367" s="111"/>
      <c r="P367" s="111"/>
      <c r="Q367" s="110">
        <f>IF(dati_pdc!$A363&lt;&gt;"",s_somma_pdc!E363,"")</f>
        <v>0</v>
      </c>
      <c r="R367" s="110">
        <f t="shared" si="44"/>
        <v>424.27</v>
      </c>
      <c r="S367" s="111" t="str">
        <f t="shared" si="45"/>
        <v/>
      </c>
      <c r="T367" s="111"/>
      <c r="U367" s="111"/>
      <c r="V367" s="110">
        <f>IF(dati_pdc!$A363&lt;&gt;"",s_somma_pdc!F363,"")</f>
        <v>0</v>
      </c>
      <c r="W367" s="110">
        <f t="shared" si="46"/>
        <v>424.27</v>
      </c>
      <c r="X367" s="111" t="str">
        <f t="shared" si="47"/>
        <v/>
      </c>
      <c r="Y367" s="86"/>
      <c r="Z367" s="86"/>
    </row>
    <row r="368" spans="2:26" ht="15.75" customHeight="1">
      <c r="B368" s="109" t="str">
        <f>IF(dati_pdc!A364&lt;&gt;"",IF(dati_pdc!D364=1,RIGHT(dati_pdc!A364,dati_pdc!E364),dati_pdc!A364),"")</f>
        <v>790521</v>
      </c>
      <c r="C368" s="109" t="str">
        <f>IF(dati_pdc!B364&lt;&gt;"",dati_pdc!B364,"")</f>
        <v>Assicurazioni non obbligatorie</v>
      </c>
      <c r="D368" s="109">
        <f>IF(dati_pdc!C364&lt;&gt;"",dati_pdc!C364,"")</f>
        <v>3</v>
      </c>
      <c r="E368" s="109">
        <f>IF(dati_pdc!D364&lt;&gt;"",dati_pdc!D364,"")</f>
        <v>0</v>
      </c>
      <c r="F368" s="110">
        <f>IF(dati_pdc!$A364&lt;&gt;"",s_somma_pdc!B364,"")</f>
        <v>2282.48</v>
      </c>
      <c r="G368" s="110">
        <f>IF(dati_pdc!$A364&lt;&gt;"",s_somma_pdc!C364,"")</f>
        <v>2095.63</v>
      </c>
      <c r="H368" s="110">
        <f t="shared" si="40"/>
        <v>186.84999999999991</v>
      </c>
      <c r="I368" s="111">
        <f t="shared" si="41"/>
        <v>8.9161731794257529E-2</v>
      </c>
      <c r="J368" s="111"/>
      <c r="K368" s="111"/>
      <c r="L368" s="110">
        <f>IF(dati_pdc!$A364&lt;&gt;"",s_somma_pdc!D364,"")</f>
        <v>0</v>
      </c>
      <c r="M368" s="110">
        <f t="shared" si="42"/>
        <v>2282.48</v>
      </c>
      <c r="N368" s="111" t="str">
        <f t="shared" si="43"/>
        <v/>
      </c>
      <c r="O368" s="111"/>
      <c r="P368" s="111"/>
      <c r="Q368" s="110">
        <f>IF(dati_pdc!$A364&lt;&gt;"",s_somma_pdc!E364,"")</f>
        <v>0</v>
      </c>
      <c r="R368" s="110">
        <f t="shared" si="44"/>
        <v>2282.48</v>
      </c>
      <c r="S368" s="111" t="str">
        <f t="shared" si="45"/>
        <v/>
      </c>
      <c r="T368" s="111"/>
      <c r="U368" s="111"/>
      <c r="V368" s="110">
        <f>IF(dati_pdc!$A364&lt;&gt;"",s_somma_pdc!F364,"")</f>
        <v>0</v>
      </c>
      <c r="W368" s="110">
        <f t="shared" si="46"/>
        <v>2282.48</v>
      </c>
      <c r="X368" s="111" t="str">
        <f t="shared" si="47"/>
        <v/>
      </c>
      <c r="Y368" s="86"/>
      <c r="Z368" s="86"/>
    </row>
    <row r="369" spans="2:26" ht="15.75" customHeight="1">
      <c r="B369" s="109" t="str">
        <f>IF(dati_pdc!A365&lt;&gt;"",IF(dati_pdc!D365=1,RIGHT(dati_pdc!A365,dati_pdc!E365),dati_pdc!A365),"")</f>
        <v>790523</v>
      </c>
      <c r="C369" s="109" t="str">
        <f>IF(dati_pdc!B365&lt;&gt;"",dati_pdc!B365,"")</f>
        <v>Assicurazioni obbligatorie</v>
      </c>
      <c r="D369" s="109">
        <f>IF(dati_pdc!C365&lt;&gt;"",dati_pdc!C365,"")</f>
        <v>3</v>
      </c>
      <c r="E369" s="109">
        <f>IF(dati_pdc!D365&lt;&gt;"",dati_pdc!D365,"")</f>
        <v>0</v>
      </c>
      <c r="F369" s="110">
        <f>IF(dati_pdc!$A365&lt;&gt;"",s_somma_pdc!B365,"")</f>
        <v>197.44</v>
      </c>
      <c r="G369" s="110">
        <f>IF(dati_pdc!$A365&lt;&gt;"",s_somma_pdc!C365,"")</f>
        <v>197.36</v>
      </c>
      <c r="H369" s="110">
        <f t="shared" si="40"/>
        <v>7.9999999999984084E-2</v>
      </c>
      <c r="I369" s="111">
        <f t="shared" si="41"/>
        <v>4.0535062829339318E-4</v>
      </c>
      <c r="J369" s="111"/>
      <c r="K369" s="111"/>
      <c r="L369" s="110">
        <f>IF(dati_pdc!$A365&lt;&gt;"",s_somma_pdc!D365,"")</f>
        <v>0</v>
      </c>
      <c r="M369" s="110">
        <f t="shared" si="42"/>
        <v>197.44</v>
      </c>
      <c r="N369" s="111" t="str">
        <f t="shared" si="43"/>
        <v/>
      </c>
      <c r="O369" s="111"/>
      <c r="P369" s="111"/>
      <c r="Q369" s="110">
        <f>IF(dati_pdc!$A365&lt;&gt;"",s_somma_pdc!E365,"")</f>
        <v>0</v>
      </c>
      <c r="R369" s="110">
        <f t="shared" si="44"/>
        <v>197.44</v>
      </c>
      <c r="S369" s="111" t="str">
        <f t="shared" si="45"/>
        <v/>
      </c>
      <c r="T369" s="111"/>
      <c r="U369" s="111"/>
      <c r="V369" s="110">
        <f>IF(dati_pdc!$A365&lt;&gt;"",s_somma_pdc!F365,"")</f>
        <v>0</v>
      </c>
      <c r="W369" s="110">
        <f t="shared" si="46"/>
        <v>197.44</v>
      </c>
      <c r="X369" s="111" t="str">
        <f t="shared" si="47"/>
        <v/>
      </c>
      <c r="Y369" s="86"/>
      <c r="Z369" s="86"/>
    </row>
    <row r="370" spans="2:26" ht="15.75" customHeight="1">
      <c r="B370" s="109" t="str">
        <f>IF(dati_pdc!A366&lt;&gt;"",IF(dati_pdc!D366=1,RIGHT(dati_pdc!A366,dati_pdc!E366),dati_pdc!A366),"")</f>
        <v>790541</v>
      </c>
      <c r="C370" s="109" t="str">
        <f>IF(dati_pdc!B366&lt;&gt;"",dati_pdc!B366,"")</f>
        <v>Vidimazioni e certificati</v>
      </c>
      <c r="D370" s="109">
        <f>IF(dati_pdc!C366&lt;&gt;"",dati_pdc!C366,"")</f>
        <v>3</v>
      </c>
      <c r="E370" s="109">
        <f>IF(dati_pdc!D366&lt;&gt;"",dati_pdc!D366,"")</f>
        <v>0</v>
      </c>
      <c r="F370" s="110">
        <f>IF(dati_pdc!$A366&lt;&gt;"",s_somma_pdc!B366,"")</f>
        <v>466.08</v>
      </c>
      <c r="G370" s="110">
        <f>IF(dati_pdc!$A366&lt;&gt;"",s_somma_pdc!C366,"")</f>
        <v>730.45</v>
      </c>
      <c r="H370" s="110">
        <f t="shared" si="40"/>
        <v>-264.37000000000006</v>
      </c>
      <c r="I370" s="111">
        <f t="shared" si="41"/>
        <v>-0.3619275788897256</v>
      </c>
      <c r="J370" s="111"/>
      <c r="K370" s="111"/>
      <c r="L370" s="110">
        <f>IF(dati_pdc!$A366&lt;&gt;"",s_somma_pdc!D366,"")</f>
        <v>0</v>
      </c>
      <c r="M370" s="110">
        <f t="shared" si="42"/>
        <v>466.08</v>
      </c>
      <c r="N370" s="111" t="str">
        <f t="shared" si="43"/>
        <v/>
      </c>
      <c r="O370" s="111"/>
      <c r="P370" s="111"/>
      <c r="Q370" s="110">
        <f>IF(dati_pdc!$A366&lt;&gt;"",s_somma_pdc!E366,"")</f>
        <v>0</v>
      </c>
      <c r="R370" s="110">
        <f t="shared" si="44"/>
        <v>466.08</v>
      </c>
      <c r="S370" s="111" t="str">
        <f t="shared" si="45"/>
        <v/>
      </c>
      <c r="T370" s="111"/>
      <c r="U370" s="111"/>
      <c r="V370" s="110">
        <f>IF(dati_pdc!$A366&lt;&gt;"",s_somma_pdc!F366,"")</f>
        <v>0</v>
      </c>
      <c r="W370" s="110">
        <f t="shared" si="46"/>
        <v>466.08</v>
      </c>
      <c r="X370" s="111" t="str">
        <f t="shared" si="47"/>
        <v/>
      </c>
      <c r="Y370" s="86"/>
      <c r="Z370" s="86"/>
    </row>
    <row r="371" spans="2:26" ht="15.75" customHeight="1">
      <c r="B371" s="109" t="str">
        <f>IF(dati_pdc!A367&lt;&gt;"",IF(dati_pdc!D367=1,RIGHT(dati_pdc!A367,dati_pdc!E367),dati_pdc!A367),"")</f>
        <v>790551</v>
      </c>
      <c r="C371" s="109" t="str">
        <f>IF(dati_pdc!B367&lt;&gt;"",dati_pdc!B367,"")</f>
        <v>Spese generali varie</v>
      </c>
      <c r="D371" s="109">
        <f>IF(dati_pdc!C367&lt;&gt;"",dati_pdc!C367,"")</f>
        <v>3</v>
      </c>
      <c r="E371" s="109">
        <f>IF(dati_pdc!D367&lt;&gt;"",dati_pdc!D367,"")</f>
        <v>0</v>
      </c>
      <c r="F371" s="110">
        <f>IF(dati_pdc!$A367&lt;&gt;"",s_somma_pdc!B367,"")</f>
        <v>62.15</v>
      </c>
      <c r="G371" s="110">
        <f>IF(dati_pdc!$A367&lt;&gt;"",s_somma_pdc!C367,"")</f>
        <v>337.88</v>
      </c>
      <c r="H371" s="110">
        <f t="shared" si="40"/>
        <v>-275.73</v>
      </c>
      <c r="I371" s="111">
        <f t="shared" si="41"/>
        <v>-0.81605895584231092</v>
      </c>
      <c r="J371" s="111"/>
      <c r="K371" s="111"/>
      <c r="L371" s="110">
        <f>IF(dati_pdc!$A367&lt;&gt;"",s_somma_pdc!D367,"")</f>
        <v>0</v>
      </c>
      <c r="M371" s="110">
        <f t="shared" si="42"/>
        <v>62.15</v>
      </c>
      <c r="N371" s="111" t="str">
        <f t="shared" si="43"/>
        <v/>
      </c>
      <c r="O371" s="111"/>
      <c r="P371" s="111"/>
      <c r="Q371" s="110">
        <f>IF(dati_pdc!$A367&lt;&gt;"",s_somma_pdc!E367,"")</f>
        <v>0</v>
      </c>
      <c r="R371" s="110">
        <f t="shared" si="44"/>
        <v>62.15</v>
      </c>
      <c r="S371" s="111" t="str">
        <f t="shared" si="45"/>
        <v/>
      </c>
      <c r="T371" s="111"/>
      <c r="U371" s="111"/>
      <c r="V371" s="110">
        <f>IF(dati_pdc!$A367&lt;&gt;"",s_somma_pdc!F367,"")</f>
        <v>0</v>
      </c>
      <c r="W371" s="110">
        <f t="shared" si="46"/>
        <v>62.15</v>
      </c>
      <c r="X371" s="111" t="str">
        <f t="shared" si="47"/>
        <v/>
      </c>
      <c r="Y371" s="86"/>
      <c r="Z371" s="86"/>
    </row>
    <row r="372" spans="2:26" ht="15.75" customHeight="1">
      <c r="B372" s="109" t="str">
        <f>IF(dati_pdc!A368&lt;&gt;"",IF(dati_pdc!D368=1,RIGHT(dati_pdc!A368,dati_pdc!E368),dati_pdc!A368),"")</f>
        <v>80</v>
      </c>
      <c r="C372" s="109" t="str">
        <f>IF(dati_pdc!B368&lt;&gt;"",dati_pdc!B368,"")</f>
        <v>COSTI PER GODIMENTO BENI DI TERZI</v>
      </c>
      <c r="D372" s="109">
        <f>IF(dati_pdc!C368&lt;&gt;"",dati_pdc!C368,"")</f>
        <v>1</v>
      </c>
      <c r="E372" s="109">
        <f>IF(dati_pdc!D368&lt;&gt;"",dati_pdc!D368,"")</f>
        <v>0</v>
      </c>
      <c r="F372" s="110">
        <f>IF(dati_pdc!$A368&lt;&gt;"",s_somma_pdc!B368,"")</f>
        <v>153419.6</v>
      </c>
      <c r="G372" s="110">
        <f>IF(dati_pdc!$A368&lt;&gt;"",s_somma_pdc!C368,"")</f>
        <v>142230.76</v>
      </c>
      <c r="H372" s="110">
        <f t="shared" si="40"/>
        <v>11188.839999999997</v>
      </c>
      <c r="I372" s="111">
        <f t="shared" si="41"/>
        <v>7.8666808783135214E-2</v>
      </c>
      <c r="J372" s="111"/>
      <c r="K372" s="111"/>
      <c r="L372" s="110">
        <f>IF(dati_pdc!$A368&lt;&gt;"",s_somma_pdc!D368,"")</f>
        <v>0</v>
      </c>
      <c r="M372" s="110">
        <f t="shared" si="42"/>
        <v>153419.6</v>
      </c>
      <c r="N372" s="111" t="str">
        <f t="shared" si="43"/>
        <v/>
      </c>
      <c r="O372" s="111"/>
      <c r="P372" s="111"/>
      <c r="Q372" s="110">
        <f>IF(dati_pdc!$A368&lt;&gt;"",s_somma_pdc!E368,"")</f>
        <v>0</v>
      </c>
      <c r="R372" s="110">
        <f t="shared" si="44"/>
        <v>153419.6</v>
      </c>
      <c r="S372" s="111" t="str">
        <f t="shared" si="45"/>
        <v/>
      </c>
      <c r="T372" s="111"/>
      <c r="U372" s="111"/>
      <c r="V372" s="110">
        <f>IF(dati_pdc!$A368&lt;&gt;"",s_somma_pdc!F368,"")</f>
        <v>0</v>
      </c>
      <c r="W372" s="110">
        <f t="shared" si="46"/>
        <v>153419.6</v>
      </c>
      <c r="X372" s="111" t="str">
        <f t="shared" si="47"/>
        <v/>
      </c>
      <c r="Y372" s="86"/>
      <c r="Z372" s="86"/>
    </row>
    <row r="373" spans="2:26" ht="15.75" customHeight="1">
      <c r="B373" s="109" t="str">
        <f>IF(dati_pdc!A369&lt;&gt;"",IF(dati_pdc!D369=1,RIGHT(dati_pdc!A369,dati_pdc!E369),dati_pdc!A369),"")</f>
        <v>8001</v>
      </c>
      <c r="C373" s="109" t="str">
        <f>IF(dati_pdc!B369&lt;&gt;"",dati_pdc!B369,"")</f>
        <v>GESTIONE IMMOBILI</v>
      </c>
      <c r="D373" s="109">
        <f>IF(dati_pdc!C369&lt;&gt;"",dati_pdc!C369,"")</f>
        <v>2</v>
      </c>
      <c r="E373" s="109">
        <f>IF(dati_pdc!D369&lt;&gt;"",dati_pdc!D369,"")</f>
        <v>0</v>
      </c>
      <c r="F373" s="110">
        <f>IF(dati_pdc!$A369&lt;&gt;"",s_somma_pdc!B369,"")</f>
        <v>3450.16</v>
      </c>
      <c r="G373" s="110">
        <f>IF(dati_pdc!$A369&lt;&gt;"",s_somma_pdc!C369,"")</f>
        <v>3382.54</v>
      </c>
      <c r="H373" s="110">
        <f t="shared" si="40"/>
        <v>67.619999999999891</v>
      </c>
      <c r="I373" s="111">
        <f t="shared" si="41"/>
        <v>1.9990894416621798E-2</v>
      </c>
      <c r="J373" s="111"/>
      <c r="K373" s="111"/>
      <c r="L373" s="110">
        <f>IF(dati_pdc!$A369&lt;&gt;"",s_somma_pdc!D369,"")</f>
        <v>0</v>
      </c>
      <c r="M373" s="110">
        <f t="shared" si="42"/>
        <v>3450.16</v>
      </c>
      <c r="N373" s="111" t="str">
        <f t="shared" si="43"/>
        <v/>
      </c>
      <c r="O373" s="111"/>
      <c r="P373" s="111"/>
      <c r="Q373" s="110">
        <f>IF(dati_pdc!$A369&lt;&gt;"",s_somma_pdc!E369,"")</f>
        <v>0</v>
      </c>
      <c r="R373" s="110">
        <f t="shared" si="44"/>
        <v>3450.16</v>
      </c>
      <c r="S373" s="111" t="str">
        <f t="shared" si="45"/>
        <v/>
      </c>
      <c r="T373" s="111"/>
      <c r="U373" s="111"/>
      <c r="V373" s="110">
        <f>IF(dati_pdc!$A369&lt;&gt;"",s_somma_pdc!F369,"")</f>
        <v>0</v>
      </c>
      <c r="W373" s="110">
        <f t="shared" si="46"/>
        <v>3450.16</v>
      </c>
      <c r="X373" s="111" t="str">
        <f t="shared" si="47"/>
        <v/>
      </c>
      <c r="Y373" s="86"/>
      <c r="Z373" s="86"/>
    </row>
    <row r="374" spans="2:26" ht="15.75" customHeight="1">
      <c r="B374" s="109" t="str">
        <f>IF(dati_pdc!A370&lt;&gt;"",IF(dati_pdc!D370=1,RIGHT(dati_pdc!A370,dati_pdc!E370),dati_pdc!A370),"")</f>
        <v>800119</v>
      </c>
      <c r="C374" s="109" t="str">
        <f>IF(dati_pdc!B370&lt;&gt;"",dati_pdc!B370,"")</f>
        <v>Spese condominiali e varie</v>
      </c>
      <c r="D374" s="109">
        <f>IF(dati_pdc!C370&lt;&gt;"",dati_pdc!C370,"")</f>
        <v>3</v>
      </c>
      <c r="E374" s="109">
        <f>IF(dati_pdc!D370&lt;&gt;"",dati_pdc!D370,"")</f>
        <v>0</v>
      </c>
      <c r="F374" s="110">
        <f>IF(dati_pdc!$A370&lt;&gt;"",s_somma_pdc!B370,"")</f>
        <v>3450.16</v>
      </c>
      <c r="G374" s="110">
        <f>IF(dati_pdc!$A370&lt;&gt;"",s_somma_pdc!C370,"")</f>
        <v>3382.54</v>
      </c>
      <c r="H374" s="110">
        <f t="shared" si="40"/>
        <v>67.619999999999891</v>
      </c>
      <c r="I374" s="111">
        <f t="shared" si="41"/>
        <v>1.9990894416621798E-2</v>
      </c>
      <c r="J374" s="111"/>
      <c r="K374" s="111"/>
      <c r="L374" s="110">
        <f>IF(dati_pdc!$A370&lt;&gt;"",s_somma_pdc!D370,"")</f>
        <v>0</v>
      </c>
      <c r="M374" s="110">
        <f t="shared" si="42"/>
        <v>3450.16</v>
      </c>
      <c r="N374" s="111" t="str">
        <f t="shared" si="43"/>
        <v/>
      </c>
      <c r="O374" s="111"/>
      <c r="P374" s="111"/>
      <c r="Q374" s="110">
        <f>IF(dati_pdc!$A370&lt;&gt;"",s_somma_pdc!E370,"")</f>
        <v>0</v>
      </c>
      <c r="R374" s="110">
        <f t="shared" si="44"/>
        <v>3450.16</v>
      </c>
      <c r="S374" s="111" t="str">
        <f t="shared" si="45"/>
        <v/>
      </c>
      <c r="T374" s="111"/>
      <c r="U374" s="111"/>
      <c r="V374" s="110">
        <f>IF(dati_pdc!$A370&lt;&gt;"",s_somma_pdc!F370,"")</f>
        <v>0</v>
      </c>
      <c r="W374" s="110">
        <f t="shared" si="46"/>
        <v>3450.16</v>
      </c>
      <c r="X374" s="111" t="str">
        <f t="shared" si="47"/>
        <v/>
      </c>
      <c r="Y374" s="86"/>
      <c r="Z374" s="86"/>
    </row>
    <row r="375" spans="2:26" ht="15.75" customHeight="1">
      <c r="B375" s="109" t="str">
        <f>IF(dati_pdc!A371&lt;&gt;"",IF(dati_pdc!D371=1,RIGHT(dati_pdc!A371,dati_pdc!E371),dati_pdc!A371),"")</f>
        <v>80011901</v>
      </c>
      <c r="C375" s="109" t="str">
        <f>IF(dati_pdc!B371&lt;&gt;"",dati_pdc!B371,"")</f>
        <v>Spese condominiali e varie deducib.100%</v>
      </c>
      <c r="D375" s="109">
        <f>IF(dati_pdc!C371&lt;&gt;"",dati_pdc!C371,"")</f>
        <v>4</v>
      </c>
      <c r="E375" s="109">
        <f>IF(dati_pdc!D371&lt;&gt;"",dati_pdc!D371,"")</f>
        <v>0</v>
      </c>
      <c r="F375" s="110">
        <f>IF(dati_pdc!$A371&lt;&gt;"",s_somma_pdc!B371,"")</f>
        <v>3450.16</v>
      </c>
      <c r="G375" s="110">
        <f>IF(dati_pdc!$A371&lt;&gt;"",s_somma_pdc!C371,"")</f>
        <v>3382.54</v>
      </c>
      <c r="H375" s="110">
        <f t="shared" si="40"/>
        <v>67.619999999999891</v>
      </c>
      <c r="I375" s="111">
        <f t="shared" si="41"/>
        <v>1.9990894416621798E-2</v>
      </c>
      <c r="J375" s="111"/>
      <c r="K375" s="111"/>
      <c r="L375" s="110">
        <f>IF(dati_pdc!$A371&lt;&gt;"",s_somma_pdc!D371,"")</f>
        <v>0</v>
      </c>
      <c r="M375" s="110">
        <f t="shared" si="42"/>
        <v>3450.16</v>
      </c>
      <c r="N375" s="111" t="str">
        <f t="shared" si="43"/>
        <v/>
      </c>
      <c r="O375" s="111"/>
      <c r="P375" s="111"/>
      <c r="Q375" s="110">
        <f>IF(dati_pdc!$A371&lt;&gt;"",s_somma_pdc!E371,"")</f>
        <v>0</v>
      </c>
      <c r="R375" s="110">
        <f t="shared" si="44"/>
        <v>3450.16</v>
      </c>
      <c r="S375" s="111" t="str">
        <f t="shared" si="45"/>
        <v/>
      </c>
      <c r="T375" s="111"/>
      <c r="U375" s="111"/>
      <c r="V375" s="110">
        <f>IF(dati_pdc!$A371&lt;&gt;"",s_somma_pdc!F371,"")</f>
        <v>0</v>
      </c>
      <c r="W375" s="110">
        <f t="shared" si="46"/>
        <v>3450.16</v>
      </c>
      <c r="X375" s="111" t="str">
        <f t="shared" si="47"/>
        <v/>
      </c>
      <c r="Y375" s="86"/>
      <c r="Z375" s="86"/>
    </row>
    <row r="376" spans="2:26" ht="15.75" customHeight="1">
      <c r="B376" s="109" t="str">
        <f>IF(dati_pdc!A372&lt;&gt;"",IF(dati_pdc!D372=1,RIGHT(dati_pdc!A372,dati_pdc!E372),dati_pdc!A372),"")</f>
        <v>8003</v>
      </c>
      <c r="C376" s="109" t="str">
        <f>IF(dati_pdc!B372&lt;&gt;"",dati_pdc!B372,"")</f>
        <v>LOCAZ. E CANONI AUTOV. E ALTRI VEICOLI</v>
      </c>
      <c r="D376" s="109">
        <f>IF(dati_pdc!C372&lt;&gt;"",dati_pdc!C372,"")</f>
        <v>2</v>
      </c>
      <c r="E376" s="109">
        <f>IF(dati_pdc!D372&lt;&gt;"",dati_pdc!D372,"")</f>
        <v>0</v>
      </c>
      <c r="F376" s="110">
        <f>IF(dati_pdc!$A372&lt;&gt;"",s_somma_pdc!B372,"")</f>
        <v>14071.720000000001</v>
      </c>
      <c r="G376" s="110">
        <f>IF(dati_pdc!$A372&lt;&gt;"",s_somma_pdc!C372,"")</f>
        <v>11714.65</v>
      </c>
      <c r="H376" s="110">
        <f t="shared" si="40"/>
        <v>2357.0700000000015</v>
      </c>
      <c r="I376" s="111">
        <f t="shared" si="41"/>
        <v>0.20120703563486758</v>
      </c>
      <c r="J376" s="111"/>
      <c r="K376" s="111"/>
      <c r="L376" s="110">
        <f>IF(dati_pdc!$A372&lt;&gt;"",s_somma_pdc!D372,"")</f>
        <v>0</v>
      </c>
      <c r="M376" s="110">
        <f t="shared" si="42"/>
        <v>14071.720000000001</v>
      </c>
      <c r="N376" s="111" t="str">
        <f t="shared" si="43"/>
        <v/>
      </c>
      <c r="O376" s="111"/>
      <c r="P376" s="111"/>
      <c r="Q376" s="110">
        <f>IF(dati_pdc!$A372&lt;&gt;"",s_somma_pdc!E372,"")</f>
        <v>0</v>
      </c>
      <c r="R376" s="110">
        <f t="shared" si="44"/>
        <v>14071.720000000001</v>
      </c>
      <c r="S376" s="111" t="str">
        <f t="shared" si="45"/>
        <v/>
      </c>
      <c r="T376" s="111"/>
      <c r="U376" s="111"/>
      <c r="V376" s="110">
        <f>IF(dati_pdc!$A372&lt;&gt;"",s_somma_pdc!F372,"")</f>
        <v>0</v>
      </c>
      <c r="W376" s="110">
        <f t="shared" si="46"/>
        <v>14071.720000000001</v>
      </c>
      <c r="X376" s="111" t="str">
        <f t="shared" si="47"/>
        <v/>
      </c>
      <c r="Y376" s="86"/>
      <c r="Z376" s="86"/>
    </row>
    <row r="377" spans="2:26" ht="15.75" customHeight="1">
      <c r="B377" s="109" t="str">
        <f>IF(dati_pdc!A373&lt;&gt;"",IF(dati_pdc!D373=1,RIGHT(dati_pdc!A373,dati_pdc!E373),dati_pdc!A373),"")</f>
        <v>800301</v>
      </c>
      <c r="C377" s="109" t="str">
        <f>IF(dati_pdc!B373&lt;&gt;"",dati_pdc!B373,"")</f>
        <v>Canoni leasing autovett.e altri veicoli</v>
      </c>
      <c r="D377" s="109">
        <f>IF(dati_pdc!C373&lt;&gt;"",dati_pdc!C373,"")</f>
        <v>3</v>
      </c>
      <c r="E377" s="109">
        <f>IF(dati_pdc!D373&lt;&gt;"",dati_pdc!D373,"")</f>
        <v>0</v>
      </c>
      <c r="F377" s="110">
        <f>IF(dati_pdc!$A373&lt;&gt;"",s_somma_pdc!B373,"")</f>
        <v>12464.67</v>
      </c>
      <c r="G377" s="110">
        <f>IF(dati_pdc!$A373&lt;&gt;"",s_somma_pdc!C373,"")</f>
        <v>9980.7099999999991</v>
      </c>
      <c r="H377" s="110">
        <f t="shared" si="40"/>
        <v>2483.9600000000009</v>
      </c>
      <c r="I377" s="111">
        <f t="shared" si="41"/>
        <v>0.24887608196210501</v>
      </c>
      <c r="J377" s="111"/>
      <c r="K377" s="111"/>
      <c r="L377" s="110">
        <f>IF(dati_pdc!$A373&lt;&gt;"",s_somma_pdc!D373,"")</f>
        <v>0</v>
      </c>
      <c r="M377" s="110">
        <f t="shared" si="42"/>
        <v>12464.67</v>
      </c>
      <c r="N377" s="111" t="str">
        <f t="shared" si="43"/>
        <v/>
      </c>
      <c r="O377" s="111"/>
      <c r="P377" s="111"/>
      <c r="Q377" s="110">
        <f>IF(dati_pdc!$A373&lt;&gt;"",s_somma_pdc!E373,"")</f>
        <v>0</v>
      </c>
      <c r="R377" s="110">
        <f t="shared" si="44"/>
        <v>12464.67</v>
      </c>
      <c r="S377" s="111" t="str">
        <f t="shared" si="45"/>
        <v/>
      </c>
      <c r="T377" s="111"/>
      <c r="U377" s="111"/>
      <c r="V377" s="110">
        <f>IF(dati_pdc!$A373&lt;&gt;"",s_somma_pdc!F373,"")</f>
        <v>0</v>
      </c>
      <c r="W377" s="110">
        <f t="shared" si="46"/>
        <v>12464.67</v>
      </c>
      <c r="X377" s="111" t="str">
        <f t="shared" si="47"/>
        <v/>
      </c>
      <c r="Y377" s="86"/>
      <c r="Z377" s="86"/>
    </row>
    <row r="378" spans="2:26" ht="15.75" customHeight="1">
      <c r="B378" s="109" t="str">
        <f>IF(dati_pdc!A374&lt;&gt;"",IF(dati_pdc!D374=1,RIGHT(dati_pdc!A374,dati_pdc!E374),dati_pdc!A374),"")</f>
        <v>80030101</v>
      </c>
      <c r="C378" s="109" t="str">
        <f>IF(dati_pdc!B374&lt;&gt;"",dati_pdc!B374,"")</f>
        <v>Canoni leasing autovett.e veic.ded.100%</v>
      </c>
      <c r="D378" s="109">
        <f>IF(dati_pdc!C374&lt;&gt;"",dati_pdc!C374,"")</f>
        <v>4</v>
      </c>
      <c r="E378" s="109">
        <f>IF(dati_pdc!D374&lt;&gt;"",dati_pdc!D374,"")</f>
        <v>0</v>
      </c>
      <c r="F378" s="110">
        <f>IF(dati_pdc!$A374&lt;&gt;"",s_somma_pdc!B374,"")</f>
        <v>2040.03</v>
      </c>
      <c r="G378" s="110">
        <f>IF(dati_pdc!$A374&lt;&gt;"",s_somma_pdc!C374,"")</f>
        <v>0</v>
      </c>
      <c r="H378" s="110">
        <f t="shared" si="40"/>
        <v>2040.03</v>
      </c>
      <c r="I378" s="111" t="str">
        <f t="shared" si="41"/>
        <v/>
      </c>
      <c r="J378" s="111"/>
      <c r="K378" s="111"/>
      <c r="L378" s="110">
        <f>IF(dati_pdc!$A374&lt;&gt;"",s_somma_pdc!D374,"")</f>
        <v>0</v>
      </c>
      <c r="M378" s="110">
        <f t="shared" si="42"/>
        <v>2040.03</v>
      </c>
      <c r="N378" s="111" t="str">
        <f t="shared" si="43"/>
        <v/>
      </c>
      <c r="O378" s="111"/>
      <c r="P378" s="111"/>
      <c r="Q378" s="110">
        <f>IF(dati_pdc!$A374&lt;&gt;"",s_somma_pdc!E374,"")</f>
        <v>0</v>
      </c>
      <c r="R378" s="110">
        <f t="shared" si="44"/>
        <v>2040.03</v>
      </c>
      <c r="S378" s="111" t="str">
        <f t="shared" si="45"/>
        <v/>
      </c>
      <c r="T378" s="111"/>
      <c r="U378" s="111"/>
      <c r="V378" s="110">
        <f>IF(dati_pdc!$A374&lt;&gt;"",s_somma_pdc!F374,"")</f>
        <v>0</v>
      </c>
      <c r="W378" s="110">
        <f t="shared" si="46"/>
        <v>2040.03</v>
      </c>
      <c r="X378" s="111" t="str">
        <f t="shared" si="47"/>
        <v/>
      </c>
      <c r="Y378" s="86"/>
      <c r="Z378" s="86"/>
    </row>
    <row r="379" spans="2:26" ht="15.75" customHeight="1">
      <c r="B379" s="109" t="str">
        <f>IF(dati_pdc!A375&lt;&gt;"",IF(dati_pdc!D375=1,RIGHT(dati_pdc!A375,dati_pdc!E375),dati_pdc!A375),"")</f>
        <v>80030102</v>
      </c>
      <c r="C379" s="109" t="str">
        <f>IF(dati_pdc!B375&lt;&gt;"",dati_pdc!B375,"")</f>
        <v>Canoni leasing autovett.e veic.non stru.</v>
      </c>
      <c r="D379" s="109">
        <f>IF(dati_pdc!C375&lt;&gt;"",dati_pdc!C375,"")</f>
        <v>4</v>
      </c>
      <c r="E379" s="109">
        <f>IF(dati_pdc!D375&lt;&gt;"",dati_pdc!D375,"")</f>
        <v>0</v>
      </c>
      <c r="F379" s="110">
        <f>IF(dati_pdc!$A375&lt;&gt;"",s_somma_pdc!B375,"")</f>
        <v>656.06</v>
      </c>
      <c r="G379" s="110">
        <f>IF(dati_pdc!$A375&lt;&gt;"",s_somma_pdc!C375,"")</f>
        <v>625.98</v>
      </c>
      <c r="H379" s="110">
        <f t="shared" si="40"/>
        <v>30.079999999999927</v>
      </c>
      <c r="I379" s="111">
        <f t="shared" si="41"/>
        <v>4.8052653439406894E-2</v>
      </c>
      <c r="J379" s="111"/>
      <c r="K379" s="111"/>
      <c r="L379" s="110">
        <f>IF(dati_pdc!$A375&lt;&gt;"",s_somma_pdc!D375,"")</f>
        <v>0</v>
      </c>
      <c r="M379" s="110">
        <f t="shared" si="42"/>
        <v>656.06</v>
      </c>
      <c r="N379" s="111" t="str">
        <f t="shared" si="43"/>
        <v/>
      </c>
      <c r="O379" s="111"/>
      <c r="P379" s="111"/>
      <c r="Q379" s="110">
        <f>IF(dati_pdc!$A375&lt;&gt;"",s_somma_pdc!E375,"")</f>
        <v>0</v>
      </c>
      <c r="R379" s="110">
        <f t="shared" si="44"/>
        <v>656.06</v>
      </c>
      <c r="S379" s="111" t="str">
        <f t="shared" si="45"/>
        <v/>
      </c>
      <c r="T379" s="111"/>
      <c r="U379" s="111"/>
      <c r="V379" s="110">
        <f>IF(dati_pdc!$A375&lt;&gt;"",s_somma_pdc!F375,"")</f>
        <v>0</v>
      </c>
      <c r="W379" s="110">
        <f t="shared" si="46"/>
        <v>656.06</v>
      </c>
      <c r="X379" s="111" t="str">
        <f t="shared" si="47"/>
        <v/>
      </c>
      <c r="Y379" s="86"/>
      <c r="Z379" s="86"/>
    </row>
    <row r="380" spans="2:26" ht="15.75" customHeight="1">
      <c r="B380" s="109" t="str">
        <f>IF(dati_pdc!A376&lt;&gt;"",IF(dati_pdc!D376=1,RIGHT(dati_pdc!A376,dati_pdc!E376),dati_pdc!A376),"")</f>
        <v>80030107</v>
      </c>
      <c r="C380" s="109" t="str">
        <f>IF(dati_pdc!B376&lt;&gt;"",dati_pdc!B376,"")</f>
        <v>Canoni leasing autovett.e  veic. inded.</v>
      </c>
      <c r="D380" s="109">
        <f>IF(dati_pdc!C376&lt;&gt;"",dati_pdc!C376,"")</f>
        <v>4</v>
      </c>
      <c r="E380" s="109">
        <f>IF(dati_pdc!D376&lt;&gt;"",dati_pdc!D376,"")</f>
        <v>0</v>
      </c>
      <c r="F380" s="110">
        <f>IF(dati_pdc!$A376&lt;&gt;"",s_somma_pdc!B376,"")</f>
        <v>9768.58</v>
      </c>
      <c r="G380" s="110">
        <f>IF(dati_pdc!$A376&lt;&gt;"",s_somma_pdc!C376,"")</f>
        <v>9354.73</v>
      </c>
      <c r="H380" s="110">
        <f t="shared" si="40"/>
        <v>413.85000000000036</v>
      </c>
      <c r="I380" s="111">
        <f t="shared" si="41"/>
        <v>4.4239652026301174E-2</v>
      </c>
      <c r="J380" s="111"/>
      <c r="K380" s="111"/>
      <c r="L380" s="110">
        <f>IF(dati_pdc!$A376&lt;&gt;"",s_somma_pdc!D376,"")</f>
        <v>0</v>
      </c>
      <c r="M380" s="110">
        <f t="shared" si="42"/>
        <v>9768.58</v>
      </c>
      <c r="N380" s="111" t="str">
        <f t="shared" si="43"/>
        <v/>
      </c>
      <c r="O380" s="111"/>
      <c r="P380" s="111"/>
      <c r="Q380" s="110">
        <f>IF(dati_pdc!$A376&lt;&gt;"",s_somma_pdc!E376,"")</f>
        <v>0</v>
      </c>
      <c r="R380" s="110">
        <f t="shared" si="44"/>
        <v>9768.58</v>
      </c>
      <c r="S380" s="111" t="str">
        <f t="shared" si="45"/>
        <v/>
      </c>
      <c r="T380" s="111"/>
      <c r="U380" s="111"/>
      <c r="V380" s="110">
        <f>IF(dati_pdc!$A376&lt;&gt;"",s_somma_pdc!F376,"")</f>
        <v>0</v>
      </c>
      <c r="W380" s="110">
        <f t="shared" si="46"/>
        <v>9768.58</v>
      </c>
      <c r="X380" s="111" t="str">
        <f t="shared" si="47"/>
        <v/>
      </c>
      <c r="Y380" s="86"/>
      <c r="Z380" s="86"/>
    </row>
    <row r="381" spans="2:26" ht="15.75" customHeight="1">
      <c r="B381" s="109" t="str">
        <f>IF(dati_pdc!A377&lt;&gt;"",IF(dati_pdc!D377=1,RIGHT(dati_pdc!A377,dati_pdc!E377),dati_pdc!A377),"")</f>
        <v>800309</v>
      </c>
      <c r="C381" s="109" t="str">
        <f>IF(dati_pdc!B377&lt;&gt;"",dati_pdc!B377,"")</f>
        <v>Inter.su canoni leasing autovet.e veic.</v>
      </c>
      <c r="D381" s="109">
        <f>IF(dati_pdc!C377&lt;&gt;"",dati_pdc!C377,"")</f>
        <v>3</v>
      </c>
      <c r="E381" s="109">
        <f>IF(dati_pdc!D377&lt;&gt;"",dati_pdc!D377,"")</f>
        <v>0</v>
      </c>
      <c r="F381" s="110">
        <f>IF(dati_pdc!$A377&lt;&gt;"",s_somma_pdc!B377,"")</f>
        <v>649.20000000000005</v>
      </c>
      <c r="G381" s="110">
        <f>IF(dati_pdc!$A377&lt;&gt;"",s_somma_pdc!C377,"")</f>
        <v>1062.75</v>
      </c>
      <c r="H381" s="110">
        <f t="shared" si="40"/>
        <v>-413.54999999999995</v>
      </c>
      <c r="I381" s="111">
        <f t="shared" si="41"/>
        <v>-0.38913196894848268</v>
      </c>
      <c r="J381" s="111"/>
      <c r="K381" s="111"/>
      <c r="L381" s="110">
        <f>IF(dati_pdc!$A377&lt;&gt;"",s_somma_pdc!D377,"")</f>
        <v>0</v>
      </c>
      <c r="M381" s="110">
        <f t="shared" si="42"/>
        <v>649.20000000000005</v>
      </c>
      <c r="N381" s="111" t="str">
        <f t="shared" si="43"/>
        <v/>
      </c>
      <c r="O381" s="111"/>
      <c r="P381" s="111"/>
      <c r="Q381" s="110">
        <f>IF(dati_pdc!$A377&lt;&gt;"",s_somma_pdc!E377,"")</f>
        <v>0</v>
      </c>
      <c r="R381" s="110">
        <f t="shared" si="44"/>
        <v>649.20000000000005</v>
      </c>
      <c r="S381" s="111" t="str">
        <f t="shared" si="45"/>
        <v/>
      </c>
      <c r="T381" s="111"/>
      <c r="U381" s="111"/>
      <c r="V381" s="110">
        <f>IF(dati_pdc!$A377&lt;&gt;"",s_somma_pdc!F377,"")</f>
        <v>0</v>
      </c>
      <c r="W381" s="110">
        <f t="shared" si="46"/>
        <v>649.20000000000005</v>
      </c>
      <c r="X381" s="111" t="str">
        <f t="shared" si="47"/>
        <v/>
      </c>
      <c r="Y381" s="86"/>
      <c r="Z381" s="86"/>
    </row>
    <row r="382" spans="2:26" ht="15.75" customHeight="1">
      <c r="B382" s="109" t="str">
        <f>IF(dati_pdc!A378&lt;&gt;"",IF(dati_pdc!D378=1,RIGHT(dati_pdc!A378,dati_pdc!E378),dati_pdc!A378),"")</f>
        <v>80030901</v>
      </c>
      <c r="C382" s="109" t="str">
        <f>IF(dati_pdc!B378&lt;&gt;"",dati_pdc!B378,"")</f>
        <v>Inter.su canoni leasing autov. ded.100%</v>
      </c>
      <c r="D382" s="109">
        <f>IF(dati_pdc!C378&lt;&gt;"",dati_pdc!C378,"")</f>
        <v>4</v>
      </c>
      <c r="E382" s="109">
        <f>IF(dati_pdc!D378&lt;&gt;"",dati_pdc!D378,"")</f>
        <v>0</v>
      </c>
      <c r="F382" s="110">
        <f>IF(dati_pdc!$A378&lt;&gt;"",s_somma_pdc!B378,"")</f>
        <v>44.01</v>
      </c>
      <c r="G382" s="110">
        <f>IF(dati_pdc!$A378&lt;&gt;"",s_somma_pdc!C378,"")</f>
        <v>72.05</v>
      </c>
      <c r="H382" s="110">
        <f t="shared" si="40"/>
        <v>-28.04</v>
      </c>
      <c r="I382" s="111">
        <f t="shared" si="41"/>
        <v>-0.38917418459403191</v>
      </c>
      <c r="J382" s="111"/>
      <c r="K382" s="111"/>
      <c r="L382" s="110">
        <f>IF(dati_pdc!$A378&lt;&gt;"",s_somma_pdc!D378,"")</f>
        <v>0</v>
      </c>
      <c r="M382" s="110">
        <f t="shared" si="42"/>
        <v>44.01</v>
      </c>
      <c r="N382" s="111" t="str">
        <f t="shared" si="43"/>
        <v/>
      </c>
      <c r="O382" s="111"/>
      <c r="P382" s="111"/>
      <c r="Q382" s="110">
        <f>IF(dati_pdc!$A378&lt;&gt;"",s_somma_pdc!E378,"")</f>
        <v>0</v>
      </c>
      <c r="R382" s="110">
        <f t="shared" si="44"/>
        <v>44.01</v>
      </c>
      <c r="S382" s="111" t="str">
        <f t="shared" si="45"/>
        <v/>
      </c>
      <c r="T382" s="111"/>
      <c r="U382" s="111"/>
      <c r="V382" s="110">
        <f>IF(dati_pdc!$A378&lt;&gt;"",s_somma_pdc!F378,"")</f>
        <v>0</v>
      </c>
      <c r="W382" s="110">
        <f t="shared" si="46"/>
        <v>44.01</v>
      </c>
      <c r="X382" s="111" t="str">
        <f t="shared" si="47"/>
        <v/>
      </c>
      <c r="Y382" s="86"/>
      <c r="Z382" s="86"/>
    </row>
    <row r="383" spans="2:26" ht="15.75" customHeight="1">
      <c r="B383" s="109" t="str">
        <f>IF(dati_pdc!A379&lt;&gt;"",IF(dati_pdc!D379=1,RIGHT(dati_pdc!A379,dati_pdc!E379),dati_pdc!A379),"")</f>
        <v>80030907</v>
      </c>
      <c r="C383" s="109" t="str">
        <f>IF(dati_pdc!B379&lt;&gt;"",dati_pdc!B379,"")</f>
        <v>Inter.su canoni leasing autov. inded.</v>
      </c>
      <c r="D383" s="109">
        <f>IF(dati_pdc!C379&lt;&gt;"",dati_pdc!C379,"")</f>
        <v>4</v>
      </c>
      <c r="E383" s="109">
        <f>IF(dati_pdc!D379&lt;&gt;"",dati_pdc!D379,"")</f>
        <v>0</v>
      </c>
      <c r="F383" s="110">
        <f>IF(dati_pdc!$A379&lt;&gt;"",s_somma_pdc!B379,"")</f>
        <v>605.19000000000005</v>
      </c>
      <c r="G383" s="110">
        <f>IF(dati_pdc!$A379&lt;&gt;"",s_somma_pdc!C379,"")</f>
        <v>990.7</v>
      </c>
      <c r="H383" s="110">
        <f t="shared" si="40"/>
        <v>-385.51</v>
      </c>
      <c r="I383" s="111">
        <f t="shared" si="41"/>
        <v>-0.38912889875845358</v>
      </c>
      <c r="J383" s="111"/>
      <c r="K383" s="111"/>
      <c r="L383" s="110">
        <f>IF(dati_pdc!$A379&lt;&gt;"",s_somma_pdc!D379,"")</f>
        <v>0</v>
      </c>
      <c r="M383" s="110">
        <f t="shared" si="42"/>
        <v>605.19000000000005</v>
      </c>
      <c r="N383" s="111" t="str">
        <f t="shared" si="43"/>
        <v/>
      </c>
      <c r="O383" s="111"/>
      <c r="P383" s="111"/>
      <c r="Q383" s="110">
        <f>IF(dati_pdc!$A379&lt;&gt;"",s_somma_pdc!E379,"")</f>
        <v>0</v>
      </c>
      <c r="R383" s="110">
        <f t="shared" si="44"/>
        <v>605.19000000000005</v>
      </c>
      <c r="S383" s="111" t="str">
        <f t="shared" si="45"/>
        <v/>
      </c>
      <c r="T383" s="111"/>
      <c r="U383" s="111"/>
      <c r="V383" s="110">
        <f>IF(dati_pdc!$A379&lt;&gt;"",s_somma_pdc!F379,"")</f>
        <v>0</v>
      </c>
      <c r="W383" s="110">
        <f t="shared" si="46"/>
        <v>605.19000000000005</v>
      </c>
      <c r="X383" s="111" t="str">
        <f t="shared" si="47"/>
        <v/>
      </c>
      <c r="Y383" s="86"/>
      <c r="Z383" s="86"/>
    </row>
    <row r="384" spans="2:26" ht="15.75" customHeight="1">
      <c r="B384" s="109" t="str">
        <f>IF(dati_pdc!A380&lt;&gt;"",IF(dati_pdc!D380=1,RIGHT(dati_pdc!A380,dati_pdc!E380),dati_pdc!A380),"")</f>
        <v>800321</v>
      </c>
      <c r="C384" s="109" t="str">
        <f>IF(dati_pdc!B380&lt;&gt;"",dati_pdc!B380,"")</f>
        <v>Canoni noleggio autovett.e altri veicoli</v>
      </c>
      <c r="D384" s="109">
        <f>IF(dati_pdc!C380&lt;&gt;"",dati_pdc!C380,"")</f>
        <v>3</v>
      </c>
      <c r="E384" s="109">
        <f>IF(dati_pdc!D380&lt;&gt;"",dati_pdc!D380,"")</f>
        <v>0</v>
      </c>
      <c r="F384" s="110">
        <f>IF(dati_pdc!$A380&lt;&gt;"",s_somma_pdc!B380,"")</f>
        <v>957.85</v>
      </c>
      <c r="G384" s="110">
        <f>IF(dati_pdc!$A380&lt;&gt;"",s_somma_pdc!C380,"")</f>
        <v>671.19</v>
      </c>
      <c r="H384" s="110">
        <f t="shared" si="40"/>
        <v>286.65999999999997</v>
      </c>
      <c r="I384" s="111">
        <f t="shared" si="41"/>
        <v>0.42709217956167395</v>
      </c>
      <c r="J384" s="111"/>
      <c r="K384" s="111"/>
      <c r="L384" s="110">
        <f>IF(dati_pdc!$A380&lt;&gt;"",s_somma_pdc!D380,"")</f>
        <v>0</v>
      </c>
      <c r="M384" s="110">
        <f t="shared" si="42"/>
        <v>957.85</v>
      </c>
      <c r="N384" s="111" t="str">
        <f t="shared" si="43"/>
        <v/>
      </c>
      <c r="O384" s="111"/>
      <c r="P384" s="111"/>
      <c r="Q384" s="110">
        <f>IF(dati_pdc!$A380&lt;&gt;"",s_somma_pdc!E380,"")</f>
        <v>0</v>
      </c>
      <c r="R384" s="110">
        <f t="shared" si="44"/>
        <v>957.85</v>
      </c>
      <c r="S384" s="111" t="str">
        <f t="shared" si="45"/>
        <v/>
      </c>
      <c r="T384" s="111"/>
      <c r="U384" s="111"/>
      <c r="V384" s="110">
        <f>IF(dati_pdc!$A380&lt;&gt;"",s_somma_pdc!F380,"")</f>
        <v>0</v>
      </c>
      <c r="W384" s="110">
        <f t="shared" si="46"/>
        <v>957.85</v>
      </c>
      <c r="X384" s="111" t="str">
        <f t="shared" si="47"/>
        <v/>
      </c>
      <c r="Y384" s="86"/>
      <c r="Z384" s="86"/>
    </row>
    <row r="385" spans="2:26" ht="15.75" customHeight="1">
      <c r="B385" s="109" t="str">
        <f>IF(dati_pdc!A381&lt;&gt;"",IF(dati_pdc!D381=1,RIGHT(dati_pdc!A381,dati_pdc!E381),dati_pdc!A381),"")</f>
        <v>80032101</v>
      </c>
      <c r="C385" s="109" t="str">
        <f>IF(dati_pdc!B381&lt;&gt;"",dati_pdc!B381,"")</f>
        <v>Canoni noleggio autovett.e veic.ded.100%</v>
      </c>
      <c r="D385" s="109">
        <f>IF(dati_pdc!C381&lt;&gt;"",dati_pdc!C381,"")</f>
        <v>4</v>
      </c>
      <c r="E385" s="109">
        <f>IF(dati_pdc!D381&lt;&gt;"",dati_pdc!D381,"")</f>
        <v>0</v>
      </c>
      <c r="F385" s="110">
        <f>IF(dati_pdc!$A381&lt;&gt;"",s_somma_pdc!B381,"")</f>
        <v>957.85</v>
      </c>
      <c r="G385" s="110">
        <f>IF(dati_pdc!$A381&lt;&gt;"",s_somma_pdc!C381,"")</f>
        <v>671.19</v>
      </c>
      <c r="H385" s="110">
        <f t="shared" si="40"/>
        <v>286.65999999999997</v>
      </c>
      <c r="I385" s="111">
        <f t="shared" si="41"/>
        <v>0.42709217956167395</v>
      </c>
      <c r="J385" s="111"/>
      <c r="K385" s="111"/>
      <c r="L385" s="110">
        <f>IF(dati_pdc!$A381&lt;&gt;"",s_somma_pdc!D381,"")</f>
        <v>0</v>
      </c>
      <c r="M385" s="110">
        <f t="shared" si="42"/>
        <v>957.85</v>
      </c>
      <c r="N385" s="111" t="str">
        <f t="shared" si="43"/>
        <v/>
      </c>
      <c r="O385" s="111"/>
      <c r="P385" s="111"/>
      <c r="Q385" s="110">
        <f>IF(dati_pdc!$A381&lt;&gt;"",s_somma_pdc!E381,"")</f>
        <v>0</v>
      </c>
      <c r="R385" s="110">
        <f t="shared" si="44"/>
        <v>957.85</v>
      </c>
      <c r="S385" s="111" t="str">
        <f t="shared" si="45"/>
        <v/>
      </c>
      <c r="T385" s="111"/>
      <c r="U385" s="111"/>
      <c r="V385" s="110">
        <f>IF(dati_pdc!$A381&lt;&gt;"",s_somma_pdc!F381,"")</f>
        <v>0</v>
      </c>
      <c r="W385" s="110">
        <f t="shared" si="46"/>
        <v>957.85</v>
      </c>
      <c r="X385" s="111" t="str">
        <f t="shared" si="47"/>
        <v/>
      </c>
      <c r="Y385" s="86"/>
      <c r="Z385" s="86"/>
    </row>
    <row r="386" spans="2:26" ht="15.75" customHeight="1">
      <c r="B386" s="109" t="str">
        <f>IF(dati_pdc!A382&lt;&gt;"",IF(dati_pdc!D382=1,RIGHT(dati_pdc!A382,dati_pdc!E382),dati_pdc!A382),"")</f>
        <v>8005</v>
      </c>
      <c r="C386" s="109" t="str">
        <f>IF(dati_pdc!B382&lt;&gt;"",dati_pdc!B382,"")</f>
        <v>LOCAZIONI E CANONI IMPIANTI E ATTREZZAT.</v>
      </c>
      <c r="D386" s="109">
        <f>IF(dati_pdc!C382&lt;&gt;"",dati_pdc!C382,"")</f>
        <v>2</v>
      </c>
      <c r="E386" s="109">
        <f>IF(dati_pdc!D382&lt;&gt;"",dati_pdc!D382,"")</f>
        <v>0</v>
      </c>
      <c r="F386" s="110">
        <f>IF(dati_pdc!$A382&lt;&gt;"",s_somma_pdc!B382,"")</f>
        <v>13579.43</v>
      </c>
      <c r="G386" s="110">
        <f>IF(dati_pdc!$A382&lt;&gt;"",s_somma_pdc!C382,"")</f>
        <v>14490.59</v>
      </c>
      <c r="H386" s="110">
        <f t="shared" si="40"/>
        <v>-911.15999999999985</v>
      </c>
      <c r="I386" s="111">
        <f t="shared" si="41"/>
        <v>-6.2879427269697086E-2</v>
      </c>
      <c r="J386" s="111"/>
      <c r="K386" s="111"/>
      <c r="L386" s="110">
        <f>IF(dati_pdc!$A382&lt;&gt;"",s_somma_pdc!D382,"")</f>
        <v>0</v>
      </c>
      <c r="M386" s="110">
        <f t="shared" si="42"/>
        <v>13579.43</v>
      </c>
      <c r="N386" s="111" t="str">
        <f t="shared" si="43"/>
        <v/>
      </c>
      <c r="O386" s="111"/>
      <c r="P386" s="111"/>
      <c r="Q386" s="110">
        <f>IF(dati_pdc!$A382&lt;&gt;"",s_somma_pdc!E382,"")</f>
        <v>0</v>
      </c>
      <c r="R386" s="110">
        <f t="shared" si="44"/>
        <v>13579.43</v>
      </c>
      <c r="S386" s="111" t="str">
        <f t="shared" si="45"/>
        <v/>
      </c>
      <c r="T386" s="111"/>
      <c r="U386" s="111"/>
      <c r="V386" s="110">
        <f>IF(dati_pdc!$A382&lt;&gt;"",s_somma_pdc!F382,"")</f>
        <v>0</v>
      </c>
      <c r="W386" s="110">
        <f t="shared" si="46"/>
        <v>13579.43</v>
      </c>
      <c r="X386" s="111" t="str">
        <f t="shared" si="47"/>
        <v/>
      </c>
      <c r="Y386" s="86"/>
      <c r="Z386" s="86"/>
    </row>
    <row r="387" spans="2:26" ht="15.75" customHeight="1">
      <c r="B387" s="109" t="str">
        <f>IF(dati_pdc!A383&lt;&gt;"",IF(dati_pdc!D383=1,RIGHT(dati_pdc!A383,dati_pdc!E383),dati_pdc!A383),"")</f>
        <v>800516</v>
      </c>
      <c r="C387" s="109" t="str">
        <f>IF(dati_pdc!B383&lt;&gt;"",dati_pdc!B383,"")</f>
        <v>Canoni di noleggio hardware</v>
      </c>
      <c r="D387" s="109">
        <f>IF(dati_pdc!C383&lt;&gt;"",dati_pdc!C383,"")</f>
        <v>3</v>
      </c>
      <c r="E387" s="109">
        <f>IF(dati_pdc!D383&lt;&gt;"",dati_pdc!D383,"")</f>
        <v>0</v>
      </c>
      <c r="F387" s="110">
        <f>IF(dati_pdc!$A383&lt;&gt;"",s_somma_pdc!B383,"")</f>
        <v>661.48</v>
      </c>
      <c r="G387" s="110">
        <f>IF(dati_pdc!$A383&lt;&gt;"",s_somma_pdc!C383,"")</f>
        <v>1526.12</v>
      </c>
      <c r="H387" s="110">
        <f t="shared" si="40"/>
        <v>-864.63999999999987</v>
      </c>
      <c r="I387" s="111">
        <f t="shared" si="41"/>
        <v>-0.56656095195659573</v>
      </c>
      <c r="J387" s="111"/>
      <c r="K387" s="111"/>
      <c r="L387" s="110">
        <f>IF(dati_pdc!$A383&lt;&gt;"",s_somma_pdc!D383,"")</f>
        <v>0</v>
      </c>
      <c r="M387" s="110">
        <f t="shared" si="42"/>
        <v>661.48</v>
      </c>
      <c r="N387" s="111" t="str">
        <f t="shared" si="43"/>
        <v/>
      </c>
      <c r="O387" s="111"/>
      <c r="P387" s="111"/>
      <c r="Q387" s="110">
        <f>IF(dati_pdc!$A383&lt;&gt;"",s_somma_pdc!E383,"")</f>
        <v>0</v>
      </c>
      <c r="R387" s="110">
        <f t="shared" si="44"/>
        <v>661.48</v>
      </c>
      <c r="S387" s="111" t="str">
        <f t="shared" si="45"/>
        <v/>
      </c>
      <c r="T387" s="111"/>
      <c r="U387" s="111"/>
      <c r="V387" s="110">
        <f>IF(dati_pdc!$A383&lt;&gt;"",s_somma_pdc!F383,"")</f>
        <v>0</v>
      </c>
      <c r="W387" s="110">
        <f t="shared" si="46"/>
        <v>661.48</v>
      </c>
      <c r="X387" s="111" t="str">
        <f t="shared" si="47"/>
        <v/>
      </c>
      <c r="Y387" s="86"/>
      <c r="Z387" s="86"/>
    </row>
    <row r="388" spans="2:26" ht="15.75" customHeight="1">
      <c r="B388" s="109" t="str">
        <f>IF(dati_pdc!A384&lt;&gt;"",IF(dati_pdc!D384=1,RIGHT(dati_pdc!A384,dati_pdc!E384),dati_pdc!A384),"")</f>
        <v>800518</v>
      </c>
      <c r="C388" s="109" t="str">
        <f>IF(dati_pdc!B384&lt;&gt;"",dati_pdc!B384,"")</f>
        <v>Riparaz/manutenzioni su beni di terzi</v>
      </c>
      <c r="D388" s="109">
        <f>IF(dati_pdc!C384&lt;&gt;"",dati_pdc!C384,"")</f>
        <v>3</v>
      </c>
      <c r="E388" s="109">
        <f>IF(dati_pdc!D384&lt;&gt;"",dati_pdc!D384,"")</f>
        <v>0</v>
      </c>
      <c r="F388" s="110">
        <f>IF(dati_pdc!$A384&lt;&gt;"",s_somma_pdc!B384,"")</f>
        <v>1845</v>
      </c>
      <c r="G388" s="110">
        <f>IF(dati_pdc!$A384&lt;&gt;"",s_somma_pdc!C384,"")</f>
        <v>1774.5</v>
      </c>
      <c r="H388" s="110">
        <f t="shared" si="40"/>
        <v>70.5</v>
      </c>
      <c r="I388" s="111">
        <f t="shared" si="41"/>
        <v>3.9729501267962805E-2</v>
      </c>
      <c r="J388" s="111"/>
      <c r="K388" s="111"/>
      <c r="L388" s="110">
        <f>IF(dati_pdc!$A384&lt;&gt;"",s_somma_pdc!D384,"")</f>
        <v>0</v>
      </c>
      <c r="M388" s="110">
        <f t="shared" si="42"/>
        <v>1845</v>
      </c>
      <c r="N388" s="111" t="str">
        <f t="shared" si="43"/>
        <v/>
      </c>
      <c r="O388" s="111"/>
      <c r="P388" s="111"/>
      <c r="Q388" s="110">
        <f>IF(dati_pdc!$A384&lt;&gt;"",s_somma_pdc!E384,"")</f>
        <v>0</v>
      </c>
      <c r="R388" s="110">
        <f t="shared" si="44"/>
        <v>1845</v>
      </c>
      <c r="S388" s="111" t="str">
        <f t="shared" si="45"/>
        <v/>
      </c>
      <c r="T388" s="111"/>
      <c r="U388" s="111"/>
      <c r="V388" s="110">
        <f>IF(dati_pdc!$A384&lt;&gt;"",s_somma_pdc!F384,"")</f>
        <v>0</v>
      </c>
      <c r="W388" s="110">
        <f t="shared" si="46"/>
        <v>1845</v>
      </c>
      <c r="X388" s="111" t="str">
        <f t="shared" si="47"/>
        <v/>
      </c>
      <c r="Y388" s="86"/>
      <c r="Z388" s="86"/>
    </row>
    <row r="389" spans="2:26" ht="15.75" customHeight="1">
      <c r="B389" s="109" t="str">
        <f>IF(dati_pdc!A385&lt;&gt;"",IF(dati_pdc!D385=1,RIGHT(dati_pdc!A385,dati_pdc!E385),dati_pdc!A385),"")</f>
        <v>800519</v>
      </c>
      <c r="C389" s="109" t="str">
        <f>IF(dati_pdc!B385&lt;&gt;"",dati_pdc!B385,"")</f>
        <v>Noleggio aula Seminari</v>
      </c>
      <c r="D389" s="109">
        <f>IF(dati_pdc!C385&lt;&gt;"",dati_pdc!C385,"")</f>
        <v>3</v>
      </c>
      <c r="E389" s="109">
        <f>IF(dati_pdc!D385&lt;&gt;"",dati_pdc!D385,"")</f>
        <v>0</v>
      </c>
      <c r="F389" s="110">
        <f>IF(dati_pdc!$A385&lt;&gt;"",s_somma_pdc!B385,"")</f>
        <v>250</v>
      </c>
      <c r="G389" s="110">
        <f>IF(dati_pdc!$A385&lt;&gt;"",s_somma_pdc!C385,"")</f>
        <v>0</v>
      </c>
      <c r="H389" s="110">
        <f t="shared" si="40"/>
        <v>250</v>
      </c>
      <c r="I389" s="111" t="str">
        <f t="shared" si="41"/>
        <v/>
      </c>
      <c r="J389" s="111"/>
      <c r="K389" s="111"/>
      <c r="L389" s="110">
        <f>IF(dati_pdc!$A385&lt;&gt;"",s_somma_pdc!D385,"")</f>
        <v>0</v>
      </c>
      <c r="M389" s="110">
        <f t="shared" si="42"/>
        <v>250</v>
      </c>
      <c r="N389" s="111" t="str">
        <f t="shared" si="43"/>
        <v/>
      </c>
      <c r="O389" s="111"/>
      <c r="P389" s="111"/>
      <c r="Q389" s="110">
        <f>IF(dati_pdc!$A385&lt;&gt;"",s_somma_pdc!E385,"")</f>
        <v>0</v>
      </c>
      <c r="R389" s="110">
        <f t="shared" si="44"/>
        <v>250</v>
      </c>
      <c r="S389" s="111" t="str">
        <f t="shared" si="45"/>
        <v/>
      </c>
      <c r="T389" s="111"/>
      <c r="U389" s="111"/>
      <c r="V389" s="110">
        <f>IF(dati_pdc!$A385&lt;&gt;"",s_somma_pdc!F385,"")</f>
        <v>0</v>
      </c>
      <c r="W389" s="110">
        <f t="shared" si="46"/>
        <v>250</v>
      </c>
      <c r="X389" s="111" t="str">
        <f t="shared" si="47"/>
        <v/>
      </c>
      <c r="Y389" s="86"/>
      <c r="Z389" s="86"/>
    </row>
    <row r="390" spans="2:26" ht="15.75" customHeight="1">
      <c r="B390" s="109" t="str">
        <f>IF(dati_pdc!A386&lt;&gt;"",IF(dati_pdc!D386=1,RIGHT(dati_pdc!A386,dati_pdc!E386),dati_pdc!A386),"")</f>
        <v>800521</v>
      </c>
      <c r="C390" s="109" t="str">
        <f>IF(dati_pdc!B386&lt;&gt;"",dati_pdc!B386,"")</f>
        <v>Canoni noleggio telefonia mobile</v>
      </c>
      <c r="D390" s="109">
        <f>IF(dati_pdc!C386&lt;&gt;"",dati_pdc!C386,"")</f>
        <v>3</v>
      </c>
      <c r="E390" s="109">
        <f>IF(dati_pdc!D386&lt;&gt;"",dati_pdc!D386,"")</f>
        <v>0</v>
      </c>
      <c r="F390" s="110">
        <f>IF(dati_pdc!$A386&lt;&gt;"",s_somma_pdc!B386,"")</f>
        <v>0</v>
      </c>
      <c r="G390" s="110">
        <f>IF(dati_pdc!$A386&lt;&gt;"",s_somma_pdc!C386,"")</f>
        <v>371.07</v>
      </c>
      <c r="H390" s="110">
        <f t="shared" ref="H390:H453" si="48">IF(G390&lt;&gt;"",F390-G390,"")</f>
        <v>-371.07</v>
      </c>
      <c r="I390" s="111">
        <f t="shared" ref="I390:I453" si="49">IF(AND(G390&lt;&gt;"",G390&lt;&gt;0)=TRUE,H390/G390,"")</f>
        <v>-1</v>
      </c>
      <c r="J390" s="111"/>
      <c r="K390" s="111"/>
      <c r="L390" s="110">
        <f>IF(dati_pdc!$A386&lt;&gt;"",s_somma_pdc!D386,"")</f>
        <v>0</v>
      </c>
      <c r="M390" s="110">
        <f t="shared" ref="M390:M453" si="50">IF(L390&lt;&gt;"",F390-L390,"")</f>
        <v>0</v>
      </c>
      <c r="N390" s="111" t="str">
        <f t="shared" ref="N390:N453" si="51">IF(AND(L390&lt;&gt;"",L390&lt;&gt;0)=TRUE,M390/L390,"")</f>
        <v/>
      </c>
      <c r="O390" s="111"/>
      <c r="P390" s="111"/>
      <c r="Q390" s="110">
        <f>IF(dati_pdc!$A386&lt;&gt;"",s_somma_pdc!E386,"")</f>
        <v>0</v>
      </c>
      <c r="R390" s="110">
        <f t="shared" ref="R390:R453" si="52">IF(Q390&lt;&gt;"",F390-Q390,"")</f>
        <v>0</v>
      </c>
      <c r="S390" s="111" t="str">
        <f t="shared" ref="S390:S453" si="53">IF(AND(Q390&lt;&gt;"",Q390&lt;&gt;0)=TRUE,R390/Q390,"")</f>
        <v/>
      </c>
      <c r="T390" s="111"/>
      <c r="U390" s="111"/>
      <c r="V390" s="110">
        <f>IF(dati_pdc!$A386&lt;&gt;"",s_somma_pdc!F386,"")</f>
        <v>0</v>
      </c>
      <c r="W390" s="110">
        <f t="shared" ref="W390:W453" si="54">IF(V390&lt;&gt;"",F390-V390,"")</f>
        <v>0</v>
      </c>
      <c r="X390" s="111" t="str">
        <f t="shared" ref="X390:X453" si="55">IF(AND(V390&lt;&gt;"",V390&lt;&gt;0)=TRUE,W390/V390,"")</f>
        <v/>
      </c>
      <c r="Y390" s="86"/>
      <c r="Z390" s="86"/>
    </row>
    <row r="391" spans="2:26" ht="15.75" customHeight="1">
      <c r="B391" s="109" t="str">
        <f>IF(dati_pdc!A387&lt;&gt;"",IF(dati_pdc!D387=1,RIGHT(dati_pdc!A387,dati_pdc!E387),dati_pdc!A387),"")</f>
        <v>800522</v>
      </c>
      <c r="C391" s="109" t="str">
        <f>IF(dati_pdc!B387&lt;&gt;"",dati_pdc!B387,"")</f>
        <v>Canoni di noleggio operativo</v>
      </c>
      <c r="D391" s="109">
        <f>IF(dati_pdc!C387&lt;&gt;"",dati_pdc!C387,"")</f>
        <v>3</v>
      </c>
      <c r="E391" s="109">
        <f>IF(dati_pdc!D387&lt;&gt;"",dati_pdc!D387,"")</f>
        <v>0</v>
      </c>
      <c r="F391" s="110">
        <f>IF(dati_pdc!$A387&lt;&gt;"",s_somma_pdc!B387,"")</f>
        <v>10822.95</v>
      </c>
      <c r="G391" s="110">
        <f>IF(dati_pdc!$A387&lt;&gt;"",s_somma_pdc!C387,"")</f>
        <v>10818.9</v>
      </c>
      <c r="H391" s="110">
        <f t="shared" si="48"/>
        <v>4.0500000000010914</v>
      </c>
      <c r="I391" s="111">
        <f t="shared" si="49"/>
        <v>3.7434489643134623E-4</v>
      </c>
      <c r="J391" s="111"/>
      <c r="K391" s="111"/>
      <c r="L391" s="110">
        <f>IF(dati_pdc!$A387&lt;&gt;"",s_somma_pdc!D387,"")</f>
        <v>0</v>
      </c>
      <c r="M391" s="110">
        <f t="shared" si="50"/>
        <v>10822.95</v>
      </c>
      <c r="N391" s="111" t="str">
        <f t="shared" si="51"/>
        <v/>
      </c>
      <c r="O391" s="111"/>
      <c r="P391" s="111"/>
      <c r="Q391" s="110">
        <f>IF(dati_pdc!$A387&lt;&gt;"",s_somma_pdc!E387,"")</f>
        <v>0</v>
      </c>
      <c r="R391" s="110">
        <f t="shared" si="52"/>
        <v>10822.95</v>
      </c>
      <c r="S391" s="111" t="str">
        <f t="shared" si="53"/>
        <v/>
      </c>
      <c r="T391" s="111"/>
      <c r="U391" s="111"/>
      <c r="V391" s="110">
        <f>IF(dati_pdc!$A387&lt;&gt;"",s_somma_pdc!F387,"")</f>
        <v>0</v>
      </c>
      <c r="W391" s="110">
        <f t="shared" si="54"/>
        <v>10822.95</v>
      </c>
      <c r="X391" s="111" t="str">
        <f t="shared" si="55"/>
        <v/>
      </c>
      <c r="Y391" s="86"/>
      <c r="Z391" s="86"/>
    </row>
    <row r="392" spans="2:26" ht="15.75" customHeight="1">
      <c r="B392" s="109" t="str">
        <f>IF(dati_pdc!A388&lt;&gt;"",IF(dati_pdc!D388=1,RIGHT(dati_pdc!A388,dati_pdc!E388),dati_pdc!A388),"")</f>
        <v>8007</v>
      </c>
      <c r="C392" s="109" t="str">
        <f>IF(dati_pdc!B388&lt;&gt;"",dati_pdc!B388,"")</f>
        <v>CANONI E LICENZE SOFTWARE</v>
      </c>
      <c r="D392" s="109">
        <f>IF(dati_pdc!C388&lt;&gt;"",dati_pdc!C388,"")</f>
        <v>2</v>
      </c>
      <c r="E392" s="109">
        <f>IF(dati_pdc!D388&lt;&gt;"",dati_pdc!D388,"")</f>
        <v>0</v>
      </c>
      <c r="F392" s="110">
        <f>IF(dati_pdc!$A388&lt;&gt;"",s_somma_pdc!B388,"")</f>
        <v>42786.67</v>
      </c>
      <c r="G392" s="110">
        <f>IF(dati_pdc!$A388&lt;&gt;"",s_somma_pdc!C388,"")</f>
        <v>44941.51</v>
      </c>
      <c r="H392" s="110">
        <f t="shared" si="48"/>
        <v>-2154.8400000000038</v>
      </c>
      <c r="I392" s="111">
        <f t="shared" si="49"/>
        <v>-4.7947654629317167E-2</v>
      </c>
      <c r="J392" s="111"/>
      <c r="K392" s="111"/>
      <c r="L392" s="110">
        <f>IF(dati_pdc!$A388&lt;&gt;"",s_somma_pdc!D388,"")</f>
        <v>0</v>
      </c>
      <c r="M392" s="110">
        <f t="shared" si="50"/>
        <v>42786.67</v>
      </c>
      <c r="N392" s="111" t="str">
        <f t="shared" si="51"/>
        <v/>
      </c>
      <c r="O392" s="111"/>
      <c r="P392" s="111"/>
      <c r="Q392" s="110">
        <f>IF(dati_pdc!$A388&lt;&gt;"",s_somma_pdc!E388,"")</f>
        <v>0</v>
      </c>
      <c r="R392" s="110">
        <f t="shared" si="52"/>
        <v>42786.67</v>
      </c>
      <c r="S392" s="111" t="str">
        <f t="shared" si="53"/>
        <v/>
      </c>
      <c r="T392" s="111"/>
      <c r="U392" s="111"/>
      <c r="V392" s="110">
        <f>IF(dati_pdc!$A388&lt;&gt;"",s_somma_pdc!F388,"")</f>
        <v>0</v>
      </c>
      <c r="W392" s="110">
        <f t="shared" si="54"/>
        <v>42786.67</v>
      </c>
      <c r="X392" s="111" t="str">
        <f t="shared" si="55"/>
        <v/>
      </c>
      <c r="Y392" s="86"/>
      <c r="Z392" s="86"/>
    </row>
    <row r="393" spans="2:26" ht="15.75" customHeight="1">
      <c r="B393" s="109" t="str">
        <f>IF(dati_pdc!A389&lt;&gt;"",IF(dati_pdc!D389=1,RIGHT(dati_pdc!A389,dati_pdc!E389),dati_pdc!A389),"")</f>
        <v>800701</v>
      </c>
      <c r="C393" s="109" t="str">
        <f>IF(dati_pdc!B389&lt;&gt;"",dati_pdc!B389,"")</f>
        <v>Canoni su licenze software</v>
      </c>
      <c r="D393" s="109">
        <f>IF(dati_pdc!C389&lt;&gt;"",dati_pdc!C389,"")</f>
        <v>3</v>
      </c>
      <c r="E393" s="109">
        <f>IF(dati_pdc!D389&lt;&gt;"",dati_pdc!D389,"")</f>
        <v>0</v>
      </c>
      <c r="F393" s="110">
        <f>IF(dati_pdc!$A389&lt;&gt;"",s_somma_pdc!B389,"")</f>
        <v>42786.67</v>
      </c>
      <c r="G393" s="110">
        <f>IF(dati_pdc!$A389&lt;&gt;"",s_somma_pdc!C389,"")</f>
        <v>44941.51</v>
      </c>
      <c r="H393" s="110">
        <f t="shared" si="48"/>
        <v>-2154.8400000000038</v>
      </c>
      <c r="I393" s="111">
        <f t="shared" si="49"/>
        <v>-4.7947654629317167E-2</v>
      </c>
      <c r="J393" s="111"/>
      <c r="K393" s="111"/>
      <c r="L393" s="110">
        <f>IF(dati_pdc!$A389&lt;&gt;"",s_somma_pdc!D389,"")</f>
        <v>0</v>
      </c>
      <c r="M393" s="110">
        <f t="shared" si="50"/>
        <v>42786.67</v>
      </c>
      <c r="N393" s="111" t="str">
        <f t="shared" si="51"/>
        <v/>
      </c>
      <c r="O393" s="111"/>
      <c r="P393" s="111"/>
      <c r="Q393" s="110">
        <f>IF(dati_pdc!$A389&lt;&gt;"",s_somma_pdc!E389,"")</f>
        <v>0</v>
      </c>
      <c r="R393" s="110">
        <f t="shared" si="52"/>
        <v>42786.67</v>
      </c>
      <c r="S393" s="111" t="str">
        <f t="shared" si="53"/>
        <v/>
      </c>
      <c r="T393" s="111"/>
      <c r="U393" s="111"/>
      <c r="V393" s="110">
        <f>IF(dati_pdc!$A389&lt;&gt;"",s_somma_pdc!F389,"")</f>
        <v>0</v>
      </c>
      <c r="W393" s="110">
        <f t="shared" si="54"/>
        <v>42786.67</v>
      </c>
      <c r="X393" s="111" t="str">
        <f t="shared" si="55"/>
        <v/>
      </c>
      <c r="Y393" s="86"/>
      <c r="Z393" s="86"/>
    </row>
    <row r="394" spans="2:26" ht="15.75" customHeight="1">
      <c r="B394" s="109" t="str">
        <f>IF(dati_pdc!A390&lt;&gt;"",IF(dati_pdc!D390=1,RIGHT(dati_pdc!A390,dati_pdc!E390),dati_pdc!A390),"")</f>
        <v>8009</v>
      </c>
      <c r="C394" s="109" t="str">
        <f>IF(dati_pdc!B390&lt;&gt;"",dati_pdc!B390,"")</f>
        <v>ROYALTIES PASSIVE</v>
      </c>
      <c r="D394" s="109">
        <f>IF(dati_pdc!C390&lt;&gt;"",dati_pdc!C390,"")</f>
        <v>2</v>
      </c>
      <c r="E394" s="109">
        <f>IF(dati_pdc!D390&lt;&gt;"",dati_pdc!D390,"")</f>
        <v>0</v>
      </c>
      <c r="F394" s="110">
        <f>IF(dati_pdc!$A390&lt;&gt;"",s_somma_pdc!B390,"")</f>
        <v>79531.62000000001</v>
      </c>
      <c r="G394" s="110">
        <f>IF(dati_pdc!$A390&lt;&gt;"",s_somma_pdc!C390,"")</f>
        <v>67701.47</v>
      </c>
      <c r="H394" s="110">
        <f t="shared" si="48"/>
        <v>11830.150000000009</v>
      </c>
      <c r="I394" s="111">
        <f t="shared" si="49"/>
        <v>0.17473992809905026</v>
      </c>
      <c r="J394" s="111"/>
      <c r="K394" s="111"/>
      <c r="L394" s="110">
        <f>IF(dati_pdc!$A390&lt;&gt;"",s_somma_pdc!D390,"")</f>
        <v>0</v>
      </c>
      <c r="M394" s="110">
        <f t="shared" si="50"/>
        <v>79531.62000000001</v>
      </c>
      <c r="N394" s="111" t="str">
        <f t="shared" si="51"/>
        <v/>
      </c>
      <c r="O394" s="111"/>
      <c r="P394" s="111"/>
      <c r="Q394" s="110">
        <f>IF(dati_pdc!$A390&lt;&gt;"",s_somma_pdc!E390,"")</f>
        <v>0</v>
      </c>
      <c r="R394" s="110">
        <f t="shared" si="52"/>
        <v>79531.62000000001</v>
      </c>
      <c r="S394" s="111" t="str">
        <f t="shared" si="53"/>
        <v/>
      </c>
      <c r="T394" s="111"/>
      <c r="U394" s="111"/>
      <c r="V394" s="110">
        <f>IF(dati_pdc!$A390&lt;&gt;"",s_somma_pdc!F390,"")</f>
        <v>0</v>
      </c>
      <c r="W394" s="110">
        <f t="shared" si="54"/>
        <v>79531.62000000001</v>
      </c>
      <c r="X394" s="111" t="str">
        <f t="shared" si="55"/>
        <v/>
      </c>
      <c r="Y394" s="86"/>
      <c r="Z394" s="86"/>
    </row>
    <row r="395" spans="2:26" ht="15.75" customHeight="1">
      <c r="B395" s="109" t="str">
        <f>IF(dati_pdc!A391&lt;&gt;"",IF(dati_pdc!D391=1,RIGHT(dati_pdc!A391,dati_pdc!E391),dati_pdc!A391),"")</f>
        <v>800901</v>
      </c>
      <c r="C395" s="109" t="str">
        <f>IF(dati_pdc!B391&lt;&gt;"",dati_pdc!B391,"")</f>
        <v>Royalties passive SPRING</v>
      </c>
      <c r="D395" s="109">
        <f>IF(dati_pdc!C391&lt;&gt;"",dati_pdc!C391,"")</f>
        <v>3</v>
      </c>
      <c r="E395" s="109">
        <f>IF(dati_pdc!D391&lt;&gt;"",dati_pdc!D391,"")</f>
        <v>0</v>
      </c>
      <c r="F395" s="110">
        <f>IF(dati_pdc!$A391&lt;&gt;"",s_somma_pdc!B391,"")</f>
        <v>30303.95</v>
      </c>
      <c r="G395" s="110">
        <f>IF(dati_pdc!$A391&lt;&gt;"",s_somma_pdc!C391,"")</f>
        <v>28959.51</v>
      </c>
      <c r="H395" s="110">
        <f t="shared" si="48"/>
        <v>1344.4400000000023</v>
      </c>
      <c r="I395" s="111">
        <f t="shared" si="49"/>
        <v>4.6424818651973128E-2</v>
      </c>
      <c r="J395" s="111"/>
      <c r="K395" s="111"/>
      <c r="L395" s="110">
        <f>IF(dati_pdc!$A391&lt;&gt;"",s_somma_pdc!D391,"")</f>
        <v>0</v>
      </c>
      <c r="M395" s="110">
        <f t="shared" si="50"/>
        <v>30303.95</v>
      </c>
      <c r="N395" s="111" t="str">
        <f t="shared" si="51"/>
        <v/>
      </c>
      <c r="O395" s="111"/>
      <c r="P395" s="111"/>
      <c r="Q395" s="110">
        <f>IF(dati_pdc!$A391&lt;&gt;"",s_somma_pdc!E391,"")</f>
        <v>0</v>
      </c>
      <c r="R395" s="110">
        <f t="shared" si="52"/>
        <v>30303.95</v>
      </c>
      <c r="S395" s="111" t="str">
        <f t="shared" si="53"/>
        <v/>
      </c>
      <c r="T395" s="111"/>
      <c r="U395" s="111"/>
      <c r="V395" s="110">
        <f>IF(dati_pdc!$A391&lt;&gt;"",s_somma_pdc!F391,"")</f>
        <v>0</v>
      </c>
      <c r="W395" s="110">
        <f t="shared" si="54"/>
        <v>30303.95</v>
      </c>
      <c r="X395" s="111" t="str">
        <f t="shared" si="55"/>
        <v/>
      </c>
      <c r="Y395" s="86"/>
      <c r="Z395" s="86"/>
    </row>
    <row r="396" spans="2:26" ht="15.75" customHeight="1">
      <c r="B396" s="109" t="str">
        <f>IF(dati_pdc!A392&lt;&gt;"",IF(dati_pdc!D392=1,RIGHT(dati_pdc!A392,dati_pdc!E392),dati_pdc!A392),"")</f>
        <v>800902</v>
      </c>
      <c r="C396" s="109" t="str">
        <f>IF(dati_pdc!B392&lt;&gt;"",dati_pdc!B392,"")</f>
        <v>Royalties passive ESOLVER</v>
      </c>
      <c r="D396" s="109">
        <f>IF(dati_pdc!C392&lt;&gt;"",dati_pdc!C392,"")</f>
        <v>3</v>
      </c>
      <c r="E396" s="109">
        <f>IF(dati_pdc!D392&lt;&gt;"",dati_pdc!D392,"")</f>
        <v>0</v>
      </c>
      <c r="F396" s="110">
        <f>IF(dati_pdc!$A392&lt;&gt;"",s_somma_pdc!B392,"")</f>
        <v>49120.35</v>
      </c>
      <c r="G396" s="110">
        <f>IF(dati_pdc!$A392&lt;&gt;"",s_somma_pdc!C392,"")</f>
        <v>38634.639999999999</v>
      </c>
      <c r="H396" s="110">
        <f t="shared" si="48"/>
        <v>10485.709999999999</v>
      </c>
      <c r="I396" s="111">
        <f t="shared" si="49"/>
        <v>0.2714069550020396</v>
      </c>
      <c r="J396" s="111"/>
      <c r="K396" s="111"/>
      <c r="L396" s="110">
        <f>IF(dati_pdc!$A392&lt;&gt;"",s_somma_pdc!D392,"")</f>
        <v>0</v>
      </c>
      <c r="M396" s="110">
        <f t="shared" si="50"/>
        <v>49120.35</v>
      </c>
      <c r="N396" s="111" t="str">
        <f t="shared" si="51"/>
        <v/>
      </c>
      <c r="O396" s="111"/>
      <c r="P396" s="111"/>
      <c r="Q396" s="110">
        <f>IF(dati_pdc!$A392&lt;&gt;"",s_somma_pdc!E392,"")</f>
        <v>0</v>
      </c>
      <c r="R396" s="110">
        <f t="shared" si="52"/>
        <v>49120.35</v>
      </c>
      <c r="S396" s="111" t="str">
        <f t="shared" si="53"/>
        <v/>
      </c>
      <c r="T396" s="111"/>
      <c r="U396" s="111"/>
      <c r="V396" s="110">
        <f>IF(dati_pdc!$A392&lt;&gt;"",s_somma_pdc!F392,"")</f>
        <v>0</v>
      </c>
      <c r="W396" s="110">
        <f t="shared" si="54"/>
        <v>49120.35</v>
      </c>
      <c r="X396" s="111" t="str">
        <f t="shared" si="55"/>
        <v/>
      </c>
      <c r="Y396" s="86"/>
      <c r="Z396" s="86"/>
    </row>
    <row r="397" spans="2:26" ht="15.75" customHeight="1">
      <c r="B397" s="109" t="str">
        <f>IF(dati_pdc!A393&lt;&gt;"",IF(dati_pdc!D393=1,RIGHT(dati_pdc!A393,dati_pdc!E393),dati_pdc!A393),"")</f>
        <v>800903</v>
      </c>
      <c r="C397" s="109" t="str">
        <f>IF(dati_pdc!B393&lt;&gt;"",dati_pdc!B393,"")</f>
        <v>Royalties passive PROFIS PRIVACY</v>
      </c>
      <c r="D397" s="109">
        <f>IF(dati_pdc!C393&lt;&gt;"",dati_pdc!C393,"")</f>
        <v>3</v>
      </c>
      <c r="E397" s="109">
        <f>IF(dati_pdc!D393&lt;&gt;"",dati_pdc!D393,"")</f>
        <v>0</v>
      </c>
      <c r="F397" s="110">
        <f>IF(dati_pdc!$A393&lt;&gt;"",s_somma_pdc!B393,"")</f>
        <v>107.32</v>
      </c>
      <c r="G397" s="110">
        <f>IF(dati_pdc!$A393&lt;&gt;"",s_somma_pdc!C393,"")</f>
        <v>107.32</v>
      </c>
      <c r="H397" s="110">
        <f t="shared" si="48"/>
        <v>0</v>
      </c>
      <c r="I397" s="111">
        <f t="shared" si="49"/>
        <v>0</v>
      </c>
      <c r="J397" s="111"/>
      <c r="K397" s="111"/>
      <c r="L397" s="110">
        <f>IF(dati_pdc!$A393&lt;&gt;"",s_somma_pdc!D393,"")</f>
        <v>0</v>
      </c>
      <c r="M397" s="110">
        <f t="shared" si="50"/>
        <v>107.32</v>
      </c>
      <c r="N397" s="111" t="str">
        <f t="shared" si="51"/>
        <v/>
      </c>
      <c r="O397" s="111"/>
      <c r="P397" s="111"/>
      <c r="Q397" s="110">
        <f>IF(dati_pdc!$A393&lt;&gt;"",s_somma_pdc!E393,"")</f>
        <v>0</v>
      </c>
      <c r="R397" s="110">
        <f t="shared" si="52"/>
        <v>107.32</v>
      </c>
      <c r="S397" s="111" t="str">
        <f t="shared" si="53"/>
        <v/>
      </c>
      <c r="T397" s="111"/>
      <c r="U397" s="111"/>
      <c r="V397" s="110">
        <f>IF(dati_pdc!$A393&lt;&gt;"",s_somma_pdc!F393,"")</f>
        <v>0</v>
      </c>
      <c r="W397" s="110">
        <f t="shared" si="54"/>
        <v>107.32</v>
      </c>
      <c r="X397" s="111" t="str">
        <f t="shared" si="55"/>
        <v/>
      </c>
      <c r="Y397" s="86"/>
      <c r="Z397" s="86"/>
    </row>
    <row r="398" spans="2:26" ht="15.75" customHeight="1">
      <c r="B398" s="109" t="str">
        <f>IF(dati_pdc!A394&lt;&gt;"",IF(dati_pdc!D394=1,RIGHT(dati_pdc!A394,dati_pdc!E394),dati_pdc!A394),"")</f>
        <v>81</v>
      </c>
      <c r="C398" s="109" t="str">
        <f>IF(dati_pdc!B394&lt;&gt;"",dati_pdc!B394,"")</f>
        <v>COSTI PERSONALE DIPENDENTE</v>
      </c>
      <c r="D398" s="109">
        <f>IF(dati_pdc!C394&lt;&gt;"",dati_pdc!C394,"")</f>
        <v>1</v>
      </c>
      <c r="E398" s="109">
        <f>IF(dati_pdc!D394&lt;&gt;"",dati_pdc!D394,"")</f>
        <v>0</v>
      </c>
      <c r="F398" s="110">
        <f>IF(dati_pdc!$A394&lt;&gt;"",s_somma_pdc!B394,"")</f>
        <v>706162.63</v>
      </c>
      <c r="G398" s="110">
        <f>IF(dati_pdc!$A394&lt;&gt;"",s_somma_pdc!C394,"")</f>
        <v>582879.61999999988</v>
      </c>
      <c r="H398" s="110">
        <f t="shared" si="48"/>
        <v>123283.01000000013</v>
      </c>
      <c r="I398" s="111">
        <f t="shared" si="49"/>
        <v>0.21150681164663152</v>
      </c>
      <c r="J398" s="111"/>
      <c r="K398" s="111"/>
      <c r="L398" s="110">
        <f>IF(dati_pdc!$A394&lt;&gt;"",s_somma_pdc!D394,"")</f>
        <v>0</v>
      </c>
      <c r="M398" s="110">
        <f t="shared" si="50"/>
        <v>706162.63</v>
      </c>
      <c r="N398" s="111" t="str">
        <f t="shared" si="51"/>
        <v/>
      </c>
      <c r="O398" s="111"/>
      <c r="P398" s="111"/>
      <c r="Q398" s="110">
        <f>IF(dati_pdc!$A394&lt;&gt;"",s_somma_pdc!E394,"")</f>
        <v>0</v>
      </c>
      <c r="R398" s="110">
        <f t="shared" si="52"/>
        <v>706162.63</v>
      </c>
      <c r="S398" s="111" t="str">
        <f t="shared" si="53"/>
        <v/>
      </c>
      <c r="T398" s="111"/>
      <c r="U398" s="111"/>
      <c r="V398" s="110">
        <f>IF(dati_pdc!$A394&lt;&gt;"",s_somma_pdc!F394,"")</f>
        <v>0</v>
      </c>
      <c r="W398" s="110">
        <f t="shared" si="54"/>
        <v>706162.63</v>
      </c>
      <c r="X398" s="111" t="str">
        <f t="shared" si="55"/>
        <v/>
      </c>
      <c r="Y398" s="86"/>
      <c r="Z398" s="86"/>
    </row>
    <row r="399" spans="2:26" ht="15.75" customHeight="1">
      <c r="B399" s="109" t="str">
        <f>IF(dati_pdc!A395&lt;&gt;"",IF(dati_pdc!D395=1,RIGHT(dati_pdc!A395,dati_pdc!E395),dati_pdc!A395),"")</f>
        <v>8101</v>
      </c>
      <c r="C399" s="109" t="str">
        <f>IF(dati_pdc!B395&lt;&gt;"",dati_pdc!B395,"")</f>
        <v>COSTI PERSONALE DIPENDENTE</v>
      </c>
      <c r="D399" s="109">
        <f>IF(dati_pdc!C395&lt;&gt;"",dati_pdc!C395,"")</f>
        <v>2</v>
      </c>
      <c r="E399" s="109">
        <f>IF(dati_pdc!D395&lt;&gt;"",dati_pdc!D395,"")</f>
        <v>0</v>
      </c>
      <c r="F399" s="110">
        <f>IF(dati_pdc!$A395&lt;&gt;"",s_somma_pdc!B395,"")</f>
        <v>677878.95000000007</v>
      </c>
      <c r="G399" s="110">
        <f>IF(dati_pdc!$A395&lt;&gt;"",s_somma_pdc!C395,"")</f>
        <v>566509.21</v>
      </c>
      <c r="H399" s="110">
        <f t="shared" si="48"/>
        <v>111369.74000000011</v>
      </c>
      <c r="I399" s="111">
        <f t="shared" si="49"/>
        <v>0.1965894605667578</v>
      </c>
      <c r="J399" s="111"/>
      <c r="K399" s="111"/>
      <c r="L399" s="110">
        <f>IF(dati_pdc!$A395&lt;&gt;"",s_somma_pdc!D395,"")</f>
        <v>0</v>
      </c>
      <c r="M399" s="110">
        <f t="shared" si="50"/>
        <v>677878.95000000007</v>
      </c>
      <c r="N399" s="111" t="str">
        <f t="shared" si="51"/>
        <v/>
      </c>
      <c r="O399" s="111"/>
      <c r="P399" s="111"/>
      <c r="Q399" s="110">
        <f>IF(dati_pdc!$A395&lt;&gt;"",s_somma_pdc!E395,"")</f>
        <v>0</v>
      </c>
      <c r="R399" s="110">
        <f t="shared" si="52"/>
        <v>677878.95000000007</v>
      </c>
      <c r="S399" s="111" t="str">
        <f t="shared" si="53"/>
        <v/>
      </c>
      <c r="T399" s="111"/>
      <c r="U399" s="111"/>
      <c r="V399" s="110">
        <f>IF(dati_pdc!$A395&lt;&gt;"",s_somma_pdc!F395,"")</f>
        <v>0</v>
      </c>
      <c r="W399" s="110">
        <f t="shared" si="54"/>
        <v>677878.95000000007</v>
      </c>
      <c r="X399" s="111" t="str">
        <f t="shared" si="55"/>
        <v/>
      </c>
      <c r="Y399" s="86"/>
      <c r="Z399" s="86"/>
    </row>
    <row r="400" spans="2:26" ht="15.75" customHeight="1">
      <c r="B400" s="109" t="str">
        <f>IF(dati_pdc!A396&lt;&gt;"",IF(dati_pdc!D396=1,RIGHT(dati_pdc!A396,dati_pdc!E396),dati_pdc!A396),"")</f>
        <v>810101</v>
      </c>
      <c r="C400" s="109" t="str">
        <f>IF(dati_pdc!B396&lt;&gt;"",dati_pdc!B396,"")</f>
        <v>Retribuzioni lorde</v>
      </c>
      <c r="D400" s="109">
        <f>IF(dati_pdc!C396&lt;&gt;"",dati_pdc!C396,"")</f>
        <v>3</v>
      </c>
      <c r="E400" s="109">
        <f>IF(dati_pdc!D396&lt;&gt;"",dati_pdc!D396,"")</f>
        <v>0</v>
      </c>
      <c r="F400" s="110">
        <f>IF(dati_pdc!$A396&lt;&gt;"",s_somma_pdc!B396,"")</f>
        <v>503761.69</v>
      </c>
      <c r="G400" s="110">
        <f>IF(dati_pdc!$A396&lt;&gt;"",s_somma_pdc!C396,"")</f>
        <v>427902.58</v>
      </c>
      <c r="H400" s="110">
        <f t="shared" si="48"/>
        <v>75859.109999999986</v>
      </c>
      <c r="I400" s="111">
        <f t="shared" si="49"/>
        <v>0.17728126341280762</v>
      </c>
      <c r="J400" s="111"/>
      <c r="K400" s="111"/>
      <c r="L400" s="110">
        <f>IF(dati_pdc!$A396&lt;&gt;"",s_somma_pdc!D396,"")</f>
        <v>0</v>
      </c>
      <c r="M400" s="110">
        <f t="shared" si="50"/>
        <v>503761.69</v>
      </c>
      <c r="N400" s="111" t="str">
        <f t="shared" si="51"/>
        <v/>
      </c>
      <c r="O400" s="111"/>
      <c r="P400" s="111"/>
      <c r="Q400" s="110">
        <f>IF(dati_pdc!$A396&lt;&gt;"",s_somma_pdc!E396,"")</f>
        <v>0</v>
      </c>
      <c r="R400" s="110">
        <f t="shared" si="52"/>
        <v>503761.69</v>
      </c>
      <c r="S400" s="111" t="str">
        <f t="shared" si="53"/>
        <v/>
      </c>
      <c r="T400" s="111"/>
      <c r="U400" s="111"/>
      <c r="V400" s="110">
        <f>IF(dati_pdc!$A396&lt;&gt;"",s_somma_pdc!F396,"")</f>
        <v>0</v>
      </c>
      <c r="W400" s="110">
        <f t="shared" si="54"/>
        <v>503761.69</v>
      </c>
      <c r="X400" s="111" t="str">
        <f t="shared" si="55"/>
        <v/>
      </c>
      <c r="Y400" s="86"/>
      <c r="Z400" s="86"/>
    </row>
    <row r="401" spans="2:26" ht="15.75" customHeight="1">
      <c r="B401" s="109" t="str">
        <f>IF(dati_pdc!A397&lt;&gt;"",IF(dati_pdc!D397=1,RIGHT(dati_pdc!A397,dati_pdc!E397),dati_pdc!A397),"")</f>
        <v>81010101</v>
      </c>
      <c r="C401" s="109" t="str">
        <f>IF(dati_pdc!B397&lt;&gt;"",dati_pdc!B397,"")</f>
        <v>Retribuzioni lorde dipendenti ordinari</v>
      </c>
      <c r="D401" s="109">
        <f>IF(dati_pdc!C397&lt;&gt;"",dati_pdc!C397,"")</f>
        <v>4</v>
      </c>
      <c r="E401" s="109">
        <f>IF(dati_pdc!D397&lt;&gt;"",dati_pdc!D397,"")</f>
        <v>0</v>
      </c>
      <c r="F401" s="110">
        <f>IF(dati_pdc!$A397&lt;&gt;"",s_somma_pdc!B397,"")</f>
        <v>455809.11</v>
      </c>
      <c r="G401" s="110">
        <f>IF(dati_pdc!$A397&lt;&gt;"",s_somma_pdc!C397,"")</f>
        <v>351138.39</v>
      </c>
      <c r="H401" s="110">
        <f t="shared" si="48"/>
        <v>104670.71999999997</v>
      </c>
      <c r="I401" s="111">
        <f t="shared" si="49"/>
        <v>0.29808965063603549</v>
      </c>
      <c r="J401" s="111"/>
      <c r="K401" s="111"/>
      <c r="L401" s="110">
        <f>IF(dati_pdc!$A397&lt;&gt;"",s_somma_pdc!D397,"")</f>
        <v>0</v>
      </c>
      <c r="M401" s="110">
        <f t="shared" si="50"/>
        <v>455809.11</v>
      </c>
      <c r="N401" s="111" t="str">
        <f t="shared" si="51"/>
        <v/>
      </c>
      <c r="O401" s="111"/>
      <c r="P401" s="111"/>
      <c r="Q401" s="110">
        <f>IF(dati_pdc!$A397&lt;&gt;"",s_somma_pdc!E397,"")</f>
        <v>0</v>
      </c>
      <c r="R401" s="110">
        <f t="shared" si="52"/>
        <v>455809.11</v>
      </c>
      <c r="S401" s="111" t="str">
        <f t="shared" si="53"/>
        <v/>
      </c>
      <c r="T401" s="111"/>
      <c r="U401" s="111"/>
      <c r="V401" s="110">
        <f>IF(dati_pdc!$A397&lt;&gt;"",s_somma_pdc!F397,"")</f>
        <v>0</v>
      </c>
      <c r="W401" s="110">
        <f t="shared" si="54"/>
        <v>455809.11</v>
      </c>
      <c r="X401" s="111" t="str">
        <f t="shared" si="55"/>
        <v/>
      </c>
      <c r="Y401" s="86"/>
      <c r="Z401" s="86"/>
    </row>
    <row r="402" spans="2:26" ht="15.75" customHeight="1">
      <c r="B402" s="109" t="str">
        <f>IF(dati_pdc!A398&lt;&gt;"",IF(dati_pdc!D398=1,RIGHT(dati_pdc!A398,dati_pdc!E398),dati_pdc!A398),"")</f>
        <v>81010105</v>
      </c>
      <c r="C402" s="109" t="str">
        <f>IF(dati_pdc!B398&lt;&gt;"",dati_pdc!B398,"")</f>
        <v>Retribuzioni lorde apprendisti</v>
      </c>
      <c r="D402" s="109">
        <f>IF(dati_pdc!C398&lt;&gt;"",dati_pdc!C398,"")</f>
        <v>4</v>
      </c>
      <c r="E402" s="109">
        <f>IF(dati_pdc!D398&lt;&gt;"",dati_pdc!D398,"")</f>
        <v>0</v>
      </c>
      <c r="F402" s="110">
        <f>IF(dati_pdc!$A398&lt;&gt;"",s_somma_pdc!B398,"")</f>
        <v>47952.58</v>
      </c>
      <c r="G402" s="110">
        <f>IF(dati_pdc!$A398&lt;&gt;"",s_somma_pdc!C398,"")</f>
        <v>76764.19</v>
      </c>
      <c r="H402" s="110">
        <f t="shared" si="48"/>
        <v>-28811.61</v>
      </c>
      <c r="I402" s="111">
        <f t="shared" si="49"/>
        <v>-0.37532617747936897</v>
      </c>
      <c r="J402" s="111"/>
      <c r="K402" s="111"/>
      <c r="L402" s="110">
        <f>IF(dati_pdc!$A398&lt;&gt;"",s_somma_pdc!D398,"")</f>
        <v>0</v>
      </c>
      <c r="M402" s="110">
        <f t="shared" si="50"/>
        <v>47952.58</v>
      </c>
      <c r="N402" s="111" t="str">
        <f t="shared" si="51"/>
        <v/>
      </c>
      <c r="O402" s="111"/>
      <c r="P402" s="111"/>
      <c r="Q402" s="110">
        <f>IF(dati_pdc!$A398&lt;&gt;"",s_somma_pdc!E398,"")</f>
        <v>0</v>
      </c>
      <c r="R402" s="110">
        <f t="shared" si="52"/>
        <v>47952.58</v>
      </c>
      <c r="S402" s="111" t="str">
        <f t="shared" si="53"/>
        <v/>
      </c>
      <c r="T402" s="111"/>
      <c r="U402" s="111"/>
      <c r="V402" s="110">
        <f>IF(dati_pdc!$A398&lt;&gt;"",s_somma_pdc!F398,"")</f>
        <v>0</v>
      </c>
      <c r="W402" s="110">
        <f t="shared" si="54"/>
        <v>47952.58</v>
      </c>
      <c r="X402" s="111" t="str">
        <f t="shared" si="55"/>
        <v/>
      </c>
      <c r="Y402" s="86"/>
      <c r="Z402" s="86"/>
    </row>
    <row r="403" spans="2:26" ht="15.75" customHeight="1">
      <c r="B403" s="109" t="str">
        <f>IF(dati_pdc!A399&lt;&gt;"",IF(dati_pdc!D399=1,RIGHT(dati_pdc!A399,dati_pdc!E399),dati_pdc!A399),"")</f>
        <v>810117</v>
      </c>
      <c r="C403" s="109" t="str">
        <f>IF(dati_pdc!B399&lt;&gt;"",dati_pdc!B399,"")</f>
        <v>Contributi INPS</v>
      </c>
      <c r="D403" s="109">
        <f>IF(dati_pdc!C399&lt;&gt;"",dati_pdc!C399,"")</f>
        <v>3</v>
      </c>
      <c r="E403" s="109">
        <f>IF(dati_pdc!D399&lt;&gt;"",dati_pdc!D399,"")</f>
        <v>0</v>
      </c>
      <c r="F403" s="110">
        <f>IF(dati_pdc!$A399&lt;&gt;"",s_somma_pdc!B399,"")</f>
        <v>136084.93</v>
      </c>
      <c r="G403" s="110">
        <f>IF(dati_pdc!$A399&lt;&gt;"",s_somma_pdc!C399,"")</f>
        <v>104616.39</v>
      </c>
      <c r="H403" s="110">
        <f t="shared" si="48"/>
        <v>31468.539999999994</v>
      </c>
      <c r="I403" s="111">
        <f t="shared" si="49"/>
        <v>0.30079932981820529</v>
      </c>
      <c r="J403" s="111"/>
      <c r="K403" s="111"/>
      <c r="L403" s="110">
        <f>IF(dati_pdc!$A399&lt;&gt;"",s_somma_pdc!D399,"")</f>
        <v>0</v>
      </c>
      <c r="M403" s="110">
        <f t="shared" si="50"/>
        <v>136084.93</v>
      </c>
      <c r="N403" s="111" t="str">
        <f t="shared" si="51"/>
        <v/>
      </c>
      <c r="O403" s="111"/>
      <c r="P403" s="111"/>
      <c r="Q403" s="110">
        <f>IF(dati_pdc!$A399&lt;&gt;"",s_somma_pdc!E399,"")</f>
        <v>0</v>
      </c>
      <c r="R403" s="110">
        <f t="shared" si="52"/>
        <v>136084.93</v>
      </c>
      <c r="S403" s="111" t="str">
        <f t="shared" si="53"/>
        <v/>
      </c>
      <c r="T403" s="111"/>
      <c r="U403" s="111"/>
      <c r="V403" s="110">
        <f>IF(dati_pdc!$A399&lt;&gt;"",s_somma_pdc!F399,"")</f>
        <v>0</v>
      </c>
      <c r="W403" s="110">
        <f t="shared" si="54"/>
        <v>136084.93</v>
      </c>
      <c r="X403" s="111" t="str">
        <f t="shared" si="55"/>
        <v/>
      </c>
      <c r="Y403" s="86"/>
      <c r="Z403" s="86"/>
    </row>
    <row r="404" spans="2:26" ht="15.75" customHeight="1">
      <c r="B404" s="109" t="str">
        <f>IF(dati_pdc!A400&lt;&gt;"",IF(dati_pdc!D400=1,RIGHT(dati_pdc!A400,dati_pdc!E400),dati_pdc!A400),"")</f>
        <v>81011701</v>
      </c>
      <c r="C404" s="109" t="str">
        <f>IF(dati_pdc!B400&lt;&gt;"",dati_pdc!B400,"")</f>
        <v>Contributi INPS dipendenti ordinari</v>
      </c>
      <c r="D404" s="109">
        <f>IF(dati_pdc!C400&lt;&gt;"",dati_pdc!C400,"")</f>
        <v>4</v>
      </c>
      <c r="E404" s="109">
        <f>IF(dati_pdc!D400&lt;&gt;"",dati_pdc!D400,"")</f>
        <v>0</v>
      </c>
      <c r="F404" s="110">
        <f>IF(dati_pdc!$A400&lt;&gt;"",s_somma_pdc!B400,"")</f>
        <v>130315.62</v>
      </c>
      <c r="G404" s="110">
        <f>IF(dati_pdc!$A400&lt;&gt;"",s_somma_pdc!C400,"")</f>
        <v>95546.5</v>
      </c>
      <c r="H404" s="110">
        <f t="shared" si="48"/>
        <v>34769.119999999995</v>
      </c>
      <c r="I404" s="111">
        <f t="shared" si="49"/>
        <v>0.36389736934372263</v>
      </c>
      <c r="J404" s="111"/>
      <c r="K404" s="111"/>
      <c r="L404" s="110">
        <f>IF(dati_pdc!$A400&lt;&gt;"",s_somma_pdc!D400,"")</f>
        <v>0</v>
      </c>
      <c r="M404" s="110">
        <f t="shared" si="50"/>
        <v>130315.62</v>
      </c>
      <c r="N404" s="111" t="str">
        <f t="shared" si="51"/>
        <v/>
      </c>
      <c r="O404" s="111"/>
      <c r="P404" s="111"/>
      <c r="Q404" s="110">
        <f>IF(dati_pdc!$A400&lt;&gt;"",s_somma_pdc!E400,"")</f>
        <v>0</v>
      </c>
      <c r="R404" s="110">
        <f t="shared" si="52"/>
        <v>130315.62</v>
      </c>
      <c r="S404" s="111" t="str">
        <f t="shared" si="53"/>
        <v/>
      </c>
      <c r="T404" s="111"/>
      <c r="U404" s="111"/>
      <c r="V404" s="110">
        <f>IF(dati_pdc!$A400&lt;&gt;"",s_somma_pdc!F400,"")</f>
        <v>0</v>
      </c>
      <c r="W404" s="110">
        <f t="shared" si="54"/>
        <v>130315.62</v>
      </c>
      <c r="X404" s="111" t="str">
        <f t="shared" si="55"/>
        <v/>
      </c>
      <c r="Y404" s="86"/>
      <c r="Z404" s="86"/>
    </row>
    <row r="405" spans="2:26" ht="15.75" customHeight="1">
      <c r="B405" s="109" t="str">
        <f>IF(dati_pdc!A401&lt;&gt;"",IF(dati_pdc!D401=1,RIGHT(dati_pdc!A401,dati_pdc!E401),dati_pdc!A401),"")</f>
        <v>81011705</v>
      </c>
      <c r="C405" s="109" t="str">
        <f>IF(dati_pdc!B401&lt;&gt;"",dati_pdc!B401,"")</f>
        <v>Contributi INPS apprendisti</v>
      </c>
      <c r="D405" s="109">
        <f>IF(dati_pdc!C401&lt;&gt;"",dati_pdc!C401,"")</f>
        <v>4</v>
      </c>
      <c r="E405" s="109">
        <f>IF(dati_pdc!D401&lt;&gt;"",dati_pdc!D401,"")</f>
        <v>0</v>
      </c>
      <c r="F405" s="110">
        <f>IF(dati_pdc!$A401&lt;&gt;"",s_somma_pdc!B401,"")</f>
        <v>5769.31</v>
      </c>
      <c r="G405" s="110">
        <f>IF(dati_pdc!$A401&lt;&gt;"",s_somma_pdc!C401,"")</f>
        <v>9069.89</v>
      </c>
      <c r="H405" s="110">
        <f t="shared" si="48"/>
        <v>-3300.579999999999</v>
      </c>
      <c r="I405" s="111">
        <f t="shared" si="49"/>
        <v>-0.3639051851786515</v>
      </c>
      <c r="J405" s="111"/>
      <c r="K405" s="111"/>
      <c r="L405" s="110">
        <f>IF(dati_pdc!$A401&lt;&gt;"",s_somma_pdc!D401,"")</f>
        <v>0</v>
      </c>
      <c r="M405" s="110">
        <f t="shared" si="50"/>
        <v>5769.31</v>
      </c>
      <c r="N405" s="111" t="str">
        <f t="shared" si="51"/>
        <v/>
      </c>
      <c r="O405" s="111"/>
      <c r="P405" s="111"/>
      <c r="Q405" s="110">
        <f>IF(dati_pdc!$A401&lt;&gt;"",s_somma_pdc!E401,"")</f>
        <v>0</v>
      </c>
      <c r="R405" s="110">
        <f t="shared" si="52"/>
        <v>5769.31</v>
      </c>
      <c r="S405" s="111" t="str">
        <f t="shared" si="53"/>
        <v/>
      </c>
      <c r="T405" s="111"/>
      <c r="U405" s="111"/>
      <c r="V405" s="110">
        <f>IF(dati_pdc!$A401&lt;&gt;"",s_somma_pdc!F401,"")</f>
        <v>0</v>
      </c>
      <c r="W405" s="110">
        <f t="shared" si="54"/>
        <v>5769.31</v>
      </c>
      <c r="X405" s="111" t="str">
        <f t="shared" si="55"/>
        <v/>
      </c>
      <c r="Y405" s="86"/>
      <c r="Z405" s="86"/>
    </row>
    <row r="406" spans="2:26" ht="15.75" customHeight="1">
      <c r="B406" s="109" t="str">
        <f>IF(dati_pdc!A402&lt;&gt;"",IF(dati_pdc!D402=1,RIGHT(dati_pdc!A402,dati_pdc!E402),dati_pdc!A402),"")</f>
        <v>810118</v>
      </c>
      <c r="C406" s="109" t="str">
        <f>IF(dati_pdc!B402&lt;&gt;"",dati_pdc!B402,"")</f>
        <v>Contributi fondo EST</v>
      </c>
      <c r="D406" s="109">
        <f>IF(dati_pdc!C402&lt;&gt;"",dati_pdc!C402,"")</f>
        <v>3</v>
      </c>
      <c r="E406" s="109">
        <f>IF(dati_pdc!D402&lt;&gt;"",dati_pdc!D402,"")</f>
        <v>0</v>
      </c>
      <c r="F406" s="110">
        <f>IF(dati_pdc!$A402&lt;&gt;"",s_somma_pdc!B402,"")</f>
        <v>1690</v>
      </c>
      <c r="G406" s="110">
        <f>IF(dati_pdc!$A402&lt;&gt;"",s_somma_pdc!C402,"")</f>
        <v>1790</v>
      </c>
      <c r="H406" s="110">
        <f t="shared" si="48"/>
        <v>-100</v>
      </c>
      <c r="I406" s="111">
        <f t="shared" si="49"/>
        <v>-5.5865921787709494E-2</v>
      </c>
      <c r="J406" s="111"/>
      <c r="K406" s="111"/>
      <c r="L406" s="110">
        <f>IF(dati_pdc!$A402&lt;&gt;"",s_somma_pdc!D402,"")</f>
        <v>0</v>
      </c>
      <c r="M406" s="110">
        <f t="shared" si="50"/>
        <v>1690</v>
      </c>
      <c r="N406" s="111" t="str">
        <f t="shared" si="51"/>
        <v/>
      </c>
      <c r="O406" s="111"/>
      <c r="P406" s="111"/>
      <c r="Q406" s="110">
        <f>IF(dati_pdc!$A402&lt;&gt;"",s_somma_pdc!E402,"")</f>
        <v>0</v>
      </c>
      <c r="R406" s="110">
        <f t="shared" si="52"/>
        <v>1690</v>
      </c>
      <c r="S406" s="111" t="str">
        <f t="shared" si="53"/>
        <v/>
      </c>
      <c r="T406" s="111"/>
      <c r="U406" s="111"/>
      <c r="V406" s="110">
        <f>IF(dati_pdc!$A402&lt;&gt;"",s_somma_pdc!F402,"")</f>
        <v>0</v>
      </c>
      <c r="W406" s="110">
        <f t="shared" si="54"/>
        <v>1690</v>
      </c>
      <c r="X406" s="111" t="str">
        <f t="shared" si="55"/>
        <v/>
      </c>
      <c r="Y406" s="86"/>
      <c r="Z406" s="86"/>
    </row>
    <row r="407" spans="2:26" ht="15.75" customHeight="1">
      <c r="B407" s="109" t="str">
        <f>IF(dati_pdc!A403&lt;&gt;"",IF(dati_pdc!D403=1,RIGHT(dati_pdc!A403,dati_pdc!E403),dati_pdc!A403),"")</f>
        <v>81011801</v>
      </c>
      <c r="C407" s="109" t="str">
        <f>IF(dati_pdc!B403&lt;&gt;"",dati_pdc!B403,"")</f>
        <v>Contributi fondo EST dipendenti ordinari</v>
      </c>
      <c r="D407" s="109">
        <f>IF(dati_pdc!C403&lt;&gt;"",dati_pdc!C403,"")</f>
        <v>4</v>
      </c>
      <c r="E407" s="109">
        <f>IF(dati_pdc!D403&lt;&gt;"",dati_pdc!D403,"")</f>
        <v>0</v>
      </c>
      <c r="F407" s="110">
        <f>IF(dati_pdc!$A403&lt;&gt;"",s_somma_pdc!B403,"")</f>
        <v>1450</v>
      </c>
      <c r="G407" s="110">
        <f>IF(dati_pdc!$A403&lt;&gt;"",s_somma_pdc!C403,"")</f>
        <v>1390</v>
      </c>
      <c r="H407" s="110">
        <f t="shared" si="48"/>
        <v>60</v>
      </c>
      <c r="I407" s="111">
        <f t="shared" si="49"/>
        <v>4.3165467625899283E-2</v>
      </c>
      <c r="J407" s="111"/>
      <c r="K407" s="111"/>
      <c r="L407" s="110">
        <f>IF(dati_pdc!$A403&lt;&gt;"",s_somma_pdc!D403,"")</f>
        <v>0</v>
      </c>
      <c r="M407" s="110">
        <f t="shared" si="50"/>
        <v>1450</v>
      </c>
      <c r="N407" s="111" t="str">
        <f t="shared" si="51"/>
        <v/>
      </c>
      <c r="O407" s="111"/>
      <c r="P407" s="111"/>
      <c r="Q407" s="110">
        <f>IF(dati_pdc!$A403&lt;&gt;"",s_somma_pdc!E403,"")</f>
        <v>0</v>
      </c>
      <c r="R407" s="110">
        <f t="shared" si="52"/>
        <v>1450</v>
      </c>
      <c r="S407" s="111" t="str">
        <f t="shared" si="53"/>
        <v/>
      </c>
      <c r="T407" s="111"/>
      <c r="U407" s="111"/>
      <c r="V407" s="110">
        <f>IF(dati_pdc!$A403&lt;&gt;"",s_somma_pdc!F403,"")</f>
        <v>0</v>
      </c>
      <c r="W407" s="110">
        <f t="shared" si="54"/>
        <v>1450</v>
      </c>
      <c r="X407" s="111" t="str">
        <f t="shared" si="55"/>
        <v/>
      </c>
      <c r="Y407" s="86"/>
      <c r="Z407" s="86"/>
    </row>
    <row r="408" spans="2:26" ht="15.75" customHeight="1">
      <c r="B408" s="109" t="str">
        <f>IF(dati_pdc!A404&lt;&gt;"",IF(dati_pdc!D404=1,RIGHT(dati_pdc!A404,dati_pdc!E404),dati_pdc!A404),"")</f>
        <v>81011805</v>
      </c>
      <c r="C408" s="109" t="str">
        <f>IF(dati_pdc!B404&lt;&gt;"",dati_pdc!B404,"")</f>
        <v>Contributi fondo EST apprendisti</v>
      </c>
      <c r="D408" s="109">
        <f>IF(dati_pdc!C404&lt;&gt;"",dati_pdc!C404,"")</f>
        <v>4</v>
      </c>
      <c r="E408" s="109">
        <f>IF(dati_pdc!D404&lt;&gt;"",dati_pdc!D404,"")</f>
        <v>0</v>
      </c>
      <c r="F408" s="110">
        <f>IF(dati_pdc!$A404&lt;&gt;"",s_somma_pdc!B404,"")</f>
        <v>240</v>
      </c>
      <c r="G408" s="110">
        <f>IF(dati_pdc!$A404&lt;&gt;"",s_somma_pdc!C404,"")</f>
        <v>400</v>
      </c>
      <c r="H408" s="110">
        <f t="shared" si="48"/>
        <v>-160</v>
      </c>
      <c r="I408" s="111">
        <f t="shared" si="49"/>
        <v>-0.4</v>
      </c>
      <c r="J408" s="111"/>
      <c r="K408" s="111"/>
      <c r="L408" s="110">
        <f>IF(dati_pdc!$A404&lt;&gt;"",s_somma_pdc!D404,"")</f>
        <v>0</v>
      </c>
      <c r="M408" s="110">
        <f t="shared" si="50"/>
        <v>240</v>
      </c>
      <c r="N408" s="111" t="str">
        <f t="shared" si="51"/>
        <v/>
      </c>
      <c r="O408" s="111"/>
      <c r="P408" s="111"/>
      <c r="Q408" s="110">
        <f>IF(dati_pdc!$A404&lt;&gt;"",s_somma_pdc!E404,"")</f>
        <v>0</v>
      </c>
      <c r="R408" s="110">
        <f t="shared" si="52"/>
        <v>240</v>
      </c>
      <c r="S408" s="111" t="str">
        <f t="shared" si="53"/>
        <v/>
      </c>
      <c r="T408" s="111"/>
      <c r="U408" s="111"/>
      <c r="V408" s="110">
        <f>IF(dati_pdc!$A404&lt;&gt;"",s_somma_pdc!F404,"")</f>
        <v>0</v>
      </c>
      <c r="W408" s="110">
        <f t="shared" si="54"/>
        <v>240</v>
      </c>
      <c r="X408" s="111" t="str">
        <f t="shared" si="55"/>
        <v/>
      </c>
      <c r="Y408" s="86"/>
      <c r="Z408" s="86"/>
    </row>
    <row r="409" spans="2:26" ht="15.75" customHeight="1">
      <c r="B409" s="109" t="str">
        <f>IF(dati_pdc!A405&lt;&gt;"",IF(dati_pdc!D405=1,RIGHT(dati_pdc!A405,dati_pdc!E405),dati_pdc!A405),"")</f>
        <v>810137</v>
      </c>
      <c r="C409" s="109" t="str">
        <f>IF(dati_pdc!B405&lt;&gt;"",dati_pdc!B405,"")</f>
        <v>Quote T.F.R. dipendenti</v>
      </c>
      <c r="D409" s="109">
        <f>IF(dati_pdc!C405&lt;&gt;"",dati_pdc!C405,"")</f>
        <v>3</v>
      </c>
      <c r="E409" s="109">
        <f>IF(dati_pdc!D405&lt;&gt;"",dati_pdc!D405,"")</f>
        <v>0</v>
      </c>
      <c r="F409" s="110">
        <f>IF(dati_pdc!$A405&lt;&gt;"",s_somma_pdc!B405,"")</f>
        <v>33768.81</v>
      </c>
      <c r="G409" s="110">
        <f>IF(dati_pdc!$A405&lt;&gt;"",s_somma_pdc!C405,"")</f>
        <v>30338.2</v>
      </c>
      <c r="H409" s="110">
        <f t="shared" si="48"/>
        <v>3430.6099999999969</v>
      </c>
      <c r="I409" s="111">
        <f t="shared" si="49"/>
        <v>0.11307889063952367</v>
      </c>
      <c r="J409" s="111"/>
      <c r="K409" s="111"/>
      <c r="L409" s="110">
        <f>IF(dati_pdc!$A405&lt;&gt;"",s_somma_pdc!D405,"")</f>
        <v>0</v>
      </c>
      <c r="M409" s="110">
        <f t="shared" si="50"/>
        <v>33768.81</v>
      </c>
      <c r="N409" s="111" t="str">
        <f t="shared" si="51"/>
        <v/>
      </c>
      <c r="O409" s="111"/>
      <c r="P409" s="111"/>
      <c r="Q409" s="110">
        <f>IF(dati_pdc!$A405&lt;&gt;"",s_somma_pdc!E405,"")</f>
        <v>0</v>
      </c>
      <c r="R409" s="110">
        <f t="shared" si="52"/>
        <v>33768.81</v>
      </c>
      <c r="S409" s="111" t="str">
        <f t="shared" si="53"/>
        <v/>
      </c>
      <c r="T409" s="111"/>
      <c r="U409" s="111"/>
      <c r="V409" s="110">
        <f>IF(dati_pdc!$A405&lt;&gt;"",s_somma_pdc!F405,"")</f>
        <v>0</v>
      </c>
      <c r="W409" s="110">
        <f t="shared" si="54"/>
        <v>33768.81</v>
      </c>
      <c r="X409" s="111" t="str">
        <f t="shared" si="55"/>
        <v/>
      </c>
      <c r="Y409" s="86"/>
      <c r="Z409" s="86"/>
    </row>
    <row r="410" spans="2:26" ht="15.75" customHeight="1">
      <c r="B410" s="109" t="str">
        <f>IF(dati_pdc!A406&lt;&gt;"",IF(dati_pdc!D406=1,RIGHT(dati_pdc!A406,dati_pdc!E406),dati_pdc!A406),"")</f>
        <v>81013701</v>
      </c>
      <c r="C410" s="109" t="str">
        <f>IF(dati_pdc!B406&lt;&gt;"",dati_pdc!B406,"")</f>
        <v>Quote T.F.R. dipendenti ordinari</v>
      </c>
      <c r="D410" s="109">
        <f>IF(dati_pdc!C406&lt;&gt;"",dati_pdc!C406,"")</f>
        <v>4</v>
      </c>
      <c r="E410" s="109">
        <f>IF(dati_pdc!D406&lt;&gt;"",dati_pdc!D406,"")</f>
        <v>0</v>
      </c>
      <c r="F410" s="110">
        <f>IF(dati_pdc!$A406&lt;&gt;"",s_somma_pdc!B406,"")</f>
        <v>30309.599999999999</v>
      </c>
      <c r="G410" s="110">
        <f>IF(dati_pdc!$A406&lt;&gt;"",s_somma_pdc!C406,"")</f>
        <v>24998.59</v>
      </c>
      <c r="H410" s="110">
        <f t="shared" si="48"/>
        <v>5311.0099999999984</v>
      </c>
      <c r="I410" s="111">
        <f t="shared" si="49"/>
        <v>0.21245238231436248</v>
      </c>
      <c r="J410" s="111"/>
      <c r="K410" s="111"/>
      <c r="L410" s="110">
        <f>IF(dati_pdc!$A406&lt;&gt;"",s_somma_pdc!D406,"")</f>
        <v>0</v>
      </c>
      <c r="M410" s="110">
        <f t="shared" si="50"/>
        <v>30309.599999999999</v>
      </c>
      <c r="N410" s="111" t="str">
        <f t="shared" si="51"/>
        <v/>
      </c>
      <c r="O410" s="111"/>
      <c r="P410" s="111"/>
      <c r="Q410" s="110">
        <f>IF(dati_pdc!$A406&lt;&gt;"",s_somma_pdc!E406,"")</f>
        <v>0</v>
      </c>
      <c r="R410" s="110">
        <f t="shared" si="52"/>
        <v>30309.599999999999</v>
      </c>
      <c r="S410" s="111" t="str">
        <f t="shared" si="53"/>
        <v/>
      </c>
      <c r="T410" s="111"/>
      <c r="U410" s="111"/>
      <c r="V410" s="110">
        <f>IF(dati_pdc!$A406&lt;&gt;"",s_somma_pdc!F406,"")</f>
        <v>0</v>
      </c>
      <c r="W410" s="110">
        <f t="shared" si="54"/>
        <v>30309.599999999999</v>
      </c>
      <c r="X410" s="111" t="str">
        <f t="shared" si="55"/>
        <v/>
      </c>
      <c r="Y410" s="86"/>
      <c r="Z410" s="86"/>
    </row>
    <row r="411" spans="2:26" ht="15.75" customHeight="1">
      <c r="B411" s="109" t="str">
        <f>IF(dati_pdc!A407&lt;&gt;"",IF(dati_pdc!D407=1,RIGHT(dati_pdc!A407,dati_pdc!E407),dati_pdc!A407),"")</f>
        <v>81013705</v>
      </c>
      <c r="C411" s="109" t="str">
        <f>IF(dati_pdc!B407&lt;&gt;"",dati_pdc!B407,"")</f>
        <v>Quote T.F.R. apprendisti</v>
      </c>
      <c r="D411" s="109">
        <f>IF(dati_pdc!C407&lt;&gt;"",dati_pdc!C407,"")</f>
        <v>4</v>
      </c>
      <c r="E411" s="109">
        <f>IF(dati_pdc!D407&lt;&gt;"",dati_pdc!D407,"")</f>
        <v>0</v>
      </c>
      <c r="F411" s="110">
        <f>IF(dati_pdc!$A407&lt;&gt;"",s_somma_pdc!B407,"")</f>
        <v>3459.21</v>
      </c>
      <c r="G411" s="110">
        <f>IF(dati_pdc!$A407&lt;&gt;"",s_somma_pdc!C407,"")</f>
        <v>5339.61</v>
      </c>
      <c r="H411" s="110">
        <f t="shared" si="48"/>
        <v>-1880.3999999999996</v>
      </c>
      <c r="I411" s="111">
        <f t="shared" si="49"/>
        <v>-0.35216055105148125</v>
      </c>
      <c r="J411" s="111"/>
      <c r="K411" s="111"/>
      <c r="L411" s="110">
        <f>IF(dati_pdc!$A407&lt;&gt;"",s_somma_pdc!D407,"")</f>
        <v>0</v>
      </c>
      <c r="M411" s="110">
        <f t="shared" si="50"/>
        <v>3459.21</v>
      </c>
      <c r="N411" s="111" t="str">
        <f t="shared" si="51"/>
        <v/>
      </c>
      <c r="O411" s="111"/>
      <c r="P411" s="111"/>
      <c r="Q411" s="110">
        <f>IF(dati_pdc!$A407&lt;&gt;"",s_somma_pdc!E407,"")</f>
        <v>0</v>
      </c>
      <c r="R411" s="110">
        <f t="shared" si="52"/>
        <v>3459.21</v>
      </c>
      <c r="S411" s="111" t="str">
        <f t="shared" si="53"/>
        <v/>
      </c>
      <c r="T411" s="111"/>
      <c r="U411" s="111"/>
      <c r="V411" s="110">
        <f>IF(dati_pdc!$A407&lt;&gt;"",s_somma_pdc!F407,"")</f>
        <v>0</v>
      </c>
      <c r="W411" s="110">
        <f t="shared" si="54"/>
        <v>3459.21</v>
      </c>
      <c r="X411" s="111" t="str">
        <f t="shared" si="55"/>
        <v/>
      </c>
      <c r="Y411" s="86"/>
      <c r="Z411" s="86"/>
    </row>
    <row r="412" spans="2:26" ht="15.75" customHeight="1">
      <c r="B412" s="109" t="str">
        <f>IF(dati_pdc!A408&lt;&gt;"",IF(dati_pdc!D408=1,RIGHT(dati_pdc!A408,dati_pdc!E408),dati_pdc!A408),"")</f>
        <v>810149</v>
      </c>
      <c r="C412" s="109" t="str">
        <f>IF(dati_pdc!B408&lt;&gt;"",dati_pdc!B408,"")</f>
        <v>Premi INAIL</v>
      </c>
      <c r="D412" s="109">
        <f>IF(dati_pdc!C408&lt;&gt;"",dati_pdc!C408,"")</f>
        <v>3</v>
      </c>
      <c r="E412" s="109">
        <f>IF(dati_pdc!D408&lt;&gt;"",dati_pdc!D408,"")</f>
        <v>0</v>
      </c>
      <c r="F412" s="110">
        <f>IF(dati_pdc!$A408&lt;&gt;"",s_somma_pdc!B408,"")</f>
        <v>2573.52</v>
      </c>
      <c r="G412" s="110">
        <f>IF(dati_pdc!$A408&lt;&gt;"",s_somma_pdc!C408,"")</f>
        <v>1862.04</v>
      </c>
      <c r="H412" s="110">
        <f t="shared" si="48"/>
        <v>711.48</v>
      </c>
      <c r="I412" s="111">
        <f t="shared" si="49"/>
        <v>0.38209705484307538</v>
      </c>
      <c r="J412" s="111"/>
      <c r="K412" s="111"/>
      <c r="L412" s="110">
        <f>IF(dati_pdc!$A408&lt;&gt;"",s_somma_pdc!D408,"")</f>
        <v>0</v>
      </c>
      <c r="M412" s="110">
        <f t="shared" si="50"/>
        <v>2573.52</v>
      </c>
      <c r="N412" s="111" t="str">
        <f t="shared" si="51"/>
        <v/>
      </c>
      <c r="O412" s="111"/>
      <c r="P412" s="111"/>
      <c r="Q412" s="110">
        <f>IF(dati_pdc!$A408&lt;&gt;"",s_somma_pdc!E408,"")</f>
        <v>0</v>
      </c>
      <c r="R412" s="110">
        <f t="shared" si="52"/>
        <v>2573.52</v>
      </c>
      <c r="S412" s="111" t="str">
        <f t="shared" si="53"/>
        <v/>
      </c>
      <c r="T412" s="111"/>
      <c r="U412" s="111"/>
      <c r="V412" s="110">
        <f>IF(dati_pdc!$A408&lt;&gt;"",s_somma_pdc!F408,"")</f>
        <v>0</v>
      </c>
      <c r="W412" s="110">
        <f t="shared" si="54"/>
        <v>2573.52</v>
      </c>
      <c r="X412" s="111" t="str">
        <f t="shared" si="55"/>
        <v/>
      </c>
      <c r="Y412" s="86"/>
      <c r="Z412" s="86"/>
    </row>
    <row r="413" spans="2:26" ht="15.75" customHeight="1">
      <c r="B413" s="109" t="str">
        <f>IF(dati_pdc!A409&lt;&gt;"",IF(dati_pdc!D409=1,RIGHT(dati_pdc!A409,dati_pdc!E409),dati_pdc!A409),"")</f>
        <v>8103</v>
      </c>
      <c r="C413" s="109" t="str">
        <f>IF(dati_pdc!B409&lt;&gt;"",dati_pdc!B409,"")</f>
        <v>COSTI DIVERSI PERSONALE DIPENDENTE</v>
      </c>
      <c r="D413" s="109">
        <f>IF(dati_pdc!C409&lt;&gt;"",dati_pdc!C409,"")</f>
        <v>2</v>
      </c>
      <c r="E413" s="109">
        <f>IF(dati_pdc!D409&lt;&gt;"",dati_pdc!D409,"")</f>
        <v>0</v>
      </c>
      <c r="F413" s="110">
        <f>IF(dati_pdc!$A409&lt;&gt;"",s_somma_pdc!B409,"")</f>
        <v>28283.68</v>
      </c>
      <c r="G413" s="110">
        <f>IF(dati_pdc!$A409&lt;&gt;"",s_somma_pdc!C409,"")</f>
        <v>16370.41</v>
      </c>
      <c r="H413" s="110">
        <f t="shared" si="48"/>
        <v>11913.27</v>
      </c>
      <c r="I413" s="111">
        <f t="shared" si="49"/>
        <v>0.72773192607882153</v>
      </c>
      <c r="J413" s="111"/>
      <c r="K413" s="111"/>
      <c r="L413" s="110">
        <f>IF(dati_pdc!$A409&lt;&gt;"",s_somma_pdc!D409,"")</f>
        <v>0</v>
      </c>
      <c r="M413" s="110">
        <f t="shared" si="50"/>
        <v>28283.68</v>
      </c>
      <c r="N413" s="111" t="str">
        <f t="shared" si="51"/>
        <v/>
      </c>
      <c r="O413" s="111"/>
      <c r="P413" s="111"/>
      <c r="Q413" s="110">
        <f>IF(dati_pdc!$A409&lt;&gt;"",s_somma_pdc!E409,"")</f>
        <v>0</v>
      </c>
      <c r="R413" s="110">
        <f t="shared" si="52"/>
        <v>28283.68</v>
      </c>
      <c r="S413" s="111" t="str">
        <f t="shared" si="53"/>
        <v/>
      </c>
      <c r="T413" s="111"/>
      <c r="U413" s="111"/>
      <c r="V413" s="110">
        <f>IF(dati_pdc!$A409&lt;&gt;"",s_somma_pdc!F409,"")</f>
        <v>0</v>
      </c>
      <c r="W413" s="110">
        <f t="shared" si="54"/>
        <v>28283.68</v>
      </c>
      <c r="X413" s="111" t="str">
        <f t="shared" si="55"/>
        <v/>
      </c>
      <c r="Y413" s="86"/>
      <c r="Z413" s="86"/>
    </row>
    <row r="414" spans="2:26" ht="15.75" customHeight="1">
      <c r="B414" s="109" t="str">
        <f>IF(dati_pdc!A410&lt;&gt;"",IF(dati_pdc!D410=1,RIGHT(dati_pdc!A410,dati_pdc!E410),dati_pdc!A410),"")</f>
        <v>810301</v>
      </c>
      <c r="C414" s="109" t="str">
        <f>IF(dati_pdc!B410&lt;&gt;"",dati_pdc!B410,"")</f>
        <v>Rimborsi chilometrici</v>
      </c>
      <c r="D414" s="109">
        <f>IF(dati_pdc!C410&lt;&gt;"",dati_pdc!C410,"")</f>
        <v>3</v>
      </c>
      <c r="E414" s="109">
        <f>IF(dati_pdc!D410&lt;&gt;"",dati_pdc!D410,"")</f>
        <v>0</v>
      </c>
      <c r="F414" s="110">
        <f>IF(dati_pdc!$A410&lt;&gt;"",s_somma_pdc!B410,"")</f>
        <v>85.61</v>
      </c>
      <c r="G414" s="110">
        <f>IF(dati_pdc!$A410&lt;&gt;"",s_somma_pdc!C410,"")</f>
        <v>84.38</v>
      </c>
      <c r="H414" s="110">
        <f t="shared" si="48"/>
        <v>1.230000000000004</v>
      </c>
      <c r="I414" s="111">
        <f t="shared" si="49"/>
        <v>1.4576913960654232E-2</v>
      </c>
      <c r="J414" s="111"/>
      <c r="K414" s="111"/>
      <c r="L414" s="110">
        <f>IF(dati_pdc!$A410&lt;&gt;"",s_somma_pdc!D410,"")</f>
        <v>0</v>
      </c>
      <c r="M414" s="110">
        <f t="shared" si="50"/>
        <v>85.61</v>
      </c>
      <c r="N414" s="111" t="str">
        <f t="shared" si="51"/>
        <v/>
      </c>
      <c r="O414" s="111"/>
      <c r="P414" s="111"/>
      <c r="Q414" s="110">
        <f>IF(dati_pdc!$A410&lt;&gt;"",s_somma_pdc!E410,"")</f>
        <v>0</v>
      </c>
      <c r="R414" s="110">
        <f t="shared" si="52"/>
        <v>85.61</v>
      </c>
      <c r="S414" s="111" t="str">
        <f t="shared" si="53"/>
        <v/>
      </c>
      <c r="T414" s="111"/>
      <c r="U414" s="111"/>
      <c r="V414" s="110">
        <f>IF(dati_pdc!$A410&lt;&gt;"",s_somma_pdc!F410,"")</f>
        <v>0</v>
      </c>
      <c r="W414" s="110">
        <f t="shared" si="54"/>
        <v>85.61</v>
      </c>
      <c r="X414" s="111" t="str">
        <f t="shared" si="55"/>
        <v/>
      </c>
      <c r="Y414" s="86"/>
      <c r="Z414" s="86"/>
    </row>
    <row r="415" spans="2:26" ht="15.75" customHeight="1">
      <c r="B415" s="109" t="str">
        <f>IF(dati_pdc!A411&lt;&gt;"",IF(dati_pdc!D411=1,RIGHT(dati_pdc!A411,dati_pdc!E411),dati_pdc!A411),"")</f>
        <v>81030101</v>
      </c>
      <c r="C415" s="109" t="str">
        <f>IF(dati_pdc!B411&lt;&gt;"",dati_pdc!B411,"")</f>
        <v>Rimborsi chilom. dipendenti ordinari</v>
      </c>
      <c r="D415" s="109">
        <f>IF(dati_pdc!C411&lt;&gt;"",dati_pdc!C411,"")</f>
        <v>4</v>
      </c>
      <c r="E415" s="109">
        <f>IF(dati_pdc!D411&lt;&gt;"",dati_pdc!D411,"")</f>
        <v>0</v>
      </c>
      <c r="F415" s="110">
        <f>IF(dati_pdc!$A411&lt;&gt;"",s_somma_pdc!B411,"")</f>
        <v>85.61</v>
      </c>
      <c r="G415" s="110">
        <f>IF(dati_pdc!$A411&lt;&gt;"",s_somma_pdc!C411,"")</f>
        <v>72.61</v>
      </c>
      <c r="H415" s="110">
        <f t="shared" si="48"/>
        <v>13</v>
      </c>
      <c r="I415" s="111">
        <f t="shared" si="49"/>
        <v>0.17903869990359456</v>
      </c>
      <c r="J415" s="111"/>
      <c r="K415" s="111"/>
      <c r="L415" s="110">
        <f>IF(dati_pdc!$A411&lt;&gt;"",s_somma_pdc!D411,"")</f>
        <v>0</v>
      </c>
      <c r="M415" s="110">
        <f t="shared" si="50"/>
        <v>85.61</v>
      </c>
      <c r="N415" s="111" t="str">
        <f t="shared" si="51"/>
        <v/>
      </c>
      <c r="O415" s="111"/>
      <c r="P415" s="111"/>
      <c r="Q415" s="110">
        <f>IF(dati_pdc!$A411&lt;&gt;"",s_somma_pdc!E411,"")</f>
        <v>0</v>
      </c>
      <c r="R415" s="110">
        <f t="shared" si="52"/>
        <v>85.61</v>
      </c>
      <c r="S415" s="111" t="str">
        <f t="shared" si="53"/>
        <v/>
      </c>
      <c r="T415" s="111"/>
      <c r="U415" s="111"/>
      <c r="V415" s="110">
        <f>IF(dati_pdc!$A411&lt;&gt;"",s_somma_pdc!F411,"")</f>
        <v>0</v>
      </c>
      <c r="W415" s="110">
        <f t="shared" si="54"/>
        <v>85.61</v>
      </c>
      <c r="X415" s="111" t="str">
        <f t="shared" si="55"/>
        <v/>
      </c>
      <c r="Y415" s="86"/>
      <c r="Z415" s="86"/>
    </row>
    <row r="416" spans="2:26" ht="15.75" customHeight="1">
      <c r="B416" s="109" t="str">
        <f>IF(dati_pdc!A412&lt;&gt;"",IF(dati_pdc!D412=1,RIGHT(dati_pdc!A412,dati_pdc!E412),dati_pdc!A412),"")</f>
        <v>81030105</v>
      </c>
      <c r="C416" s="109" t="str">
        <f>IF(dati_pdc!B412&lt;&gt;"",dati_pdc!B412,"")</f>
        <v>Rimborsi chilometrici apprendisti</v>
      </c>
      <c r="D416" s="109">
        <f>IF(dati_pdc!C412&lt;&gt;"",dati_pdc!C412,"")</f>
        <v>4</v>
      </c>
      <c r="E416" s="109">
        <f>IF(dati_pdc!D412&lt;&gt;"",dati_pdc!D412,"")</f>
        <v>0</v>
      </c>
      <c r="F416" s="110">
        <f>IF(dati_pdc!$A412&lt;&gt;"",s_somma_pdc!B412,"")</f>
        <v>0</v>
      </c>
      <c r="G416" s="110">
        <f>IF(dati_pdc!$A412&lt;&gt;"",s_somma_pdc!C412,"")</f>
        <v>11.77</v>
      </c>
      <c r="H416" s="110">
        <f t="shared" si="48"/>
        <v>-11.77</v>
      </c>
      <c r="I416" s="111">
        <f t="shared" si="49"/>
        <v>-1</v>
      </c>
      <c r="J416" s="111"/>
      <c r="K416" s="111"/>
      <c r="L416" s="110">
        <f>IF(dati_pdc!$A412&lt;&gt;"",s_somma_pdc!D412,"")</f>
        <v>0</v>
      </c>
      <c r="M416" s="110">
        <f t="shared" si="50"/>
        <v>0</v>
      </c>
      <c r="N416" s="111" t="str">
        <f t="shared" si="51"/>
        <v/>
      </c>
      <c r="O416" s="111"/>
      <c r="P416" s="111"/>
      <c r="Q416" s="110">
        <f>IF(dati_pdc!$A412&lt;&gt;"",s_somma_pdc!E412,"")</f>
        <v>0</v>
      </c>
      <c r="R416" s="110">
        <f t="shared" si="52"/>
        <v>0</v>
      </c>
      <c r="S416" s="111" t="str">
        <f t="shared" si="53"/>
        <v/>
      </c>
      <c r="T416" s="111"/>
      <c r="U416" s="111"/>
      <c r="V416" s="110">
        <f>IF(dati_pdc!$A412&lt;&gt;"",s_somma_pdc!F412,"")</f>
        <v>0</v>
      </c>
      <c r="W416" s="110">
        <f t="shared" si="54"/>
        <v>0</v>
      </c>
      <c r="X416" s="111" t="str">
        <f t="shared" si="55"/>
        <v/>
      </c>
      <c r="Y416" s="86"/>
      <c r="Z416" s="86"/>
    </row>
    <row r="417" spans="2:26" ht="15.75" customHeight="1">
      <c r="B417" s="109" t="str">
        <f>IF(dati_pdc!A413&lt;&gt;"",IF(dati_pdc!D413=1,RIGHT(dati_pdc!A413,dati_pdc!E413),dati_pdc!A413),"")</f>
        <v>810309</v>
      </c>
      <c r="C417" s="109" t="str">
        <f>IF(dati_pdc!B413&lt;&gt;"",dati_pdc!B413,"")</f>
        <v>Indenn.di trasferta e altri rimb.spese</v>
      </c>
      <c r="D417" s="109">
        <f>IF(dati_pdc!C413&lt;&gt;"",dati_pdc!C413,"")</f>
        <v>3</v>
      </c>
      <c r="E417" s="109">
        <f>IF(dati_pdc!D413&lt;&gt;"",dati_pdc!D413,"")</f>
        <v>0</v>
      </c>
      <c r="F417" s="110">
        <f>IF(dati_pdc!$A413&lt;&gt;"",s_somma_pdc!B413,"")</f>
        <v>9713</v>
      </c>
      <c r="G417" s="110">
        <f>IF(dati_pdc!$A413&lt;&gt;"",s_somma_pdc!C413,"")</f>
        <v>8944</v>
      </c>
      <c r="H417" s="110">
        <f t="shared" si="48"/>
        <v>769</v>
      </c>
      <c r="I417" s="111">
        <f t="shared" si="49"/>
        <v>8.5979427549194992E-2</v>
      </c>
      <c r="J417" s="111"/>
      <c r="K417" s="111"/>
      <c r="L417" s="110">
        <f>IF(dati_pdc!$A413&lt;&gt;"",s_somma_pdc!D413,"")</f>
        <v>0</v>
      </c>
      <c r="M417" s="110">
        <f t="shared" si="50"/>
        <v>9713</v>
      </c>
      <c r="N417" s="111" t="str">
        <f t="shared" si="51"/>
        <v/>
      </c>
      <c r="O417" s="111"/>
      <c r="P417" s="111"/>
      <c r="Q417" s="110">
        <f>IF(dati_pdc!$A413&lt;&gt;"",s_somma_pdc!E413,"")</f>
        <v>0</v>
      </c>
      <c r="R417" s="110">
        <f t="shared" si="52"/>
        <v>9713</v>
      </c>
      <c r="S417" s="111" t="str">
        <f t="shared" si="53"/>
        <v/>
      </c>
      <c r="T417" s="111"/>
      <c r="U417" s="111"/>
      <c r="V417" s="110">
        <f>IF(dati_pdc!$A413&lt;&gt;"",s_somma_pdc!F413,"")</f>
        <v>0</v>
      </c>
      <c r="W417" s="110">
        <f t="shared" si="54"/>
        <v>9713</v>
      </c>
      <c r="X417" s="111" t="str">
        <f t="shared" si="55"/>
        <v/>
      </c>
      <c r="Y417" s="86"/>
      <c r="Z417" s="86"/>
    </row>
    <row r="418" spans="2:26" ht="15.75" customHeight="1">
      <c r="B418" s="109" t="str">
        <f>IF(dati_pdc!A414&lt;&gt;"",IF(dati_pdc!D414=1,RIGHT(dati_pdc!A414,dati_pdc!E414),dati_pdc!A414),"")</f>
        <v>81030901</v>
      </c>
      <c r="C418" s="109" t="str">
        <f>IF(dati_pdc!B414&lt;&gt;"",dati_pdc!B414,"")</f>
        <v>Indenn.trasf.e altri rimb.dip.ordinari</v>
      </c>
      <c r="D418" s="109">
        <f>IF(dati_pdc!C414&lt;&gt;"",dati_pdc!C414,"")</f>
        <v>4</v>
      </c>
      <c r="E418" s="109">
        <f>IF(dati_pdc!D414&lt;&gt;"",dati_pdc!D414,"")</f>
        <v>0</v>
      </c>
      <c r="F418" s="110">
        <f>IF(dati_pdc!$A414&lt;&gt;"",s_somma_pdc!B414,"")</f>
        <v>9713</v>
      </c>
      <c r="G418" s="110">
        <f>IF(dati_pdc!$A414&lt;&gt;"",s_somma_pdc!C414,"")</f>
        <v>8944</v>
      </c>
      <c r="H418" s="110">
        <f t="shared" si="48"/>
        <v>769</v>
      </c>
      <c r="I418" s="111">
        <f t="shared" si="49"/>
        <v>8.5979427549194992E-2</v>
      </c>
      <c r="J418" s="111"/>
      <c r="K418" s="111"/>
      <c r="L418" s="110">
        <f>IF(dati_pdc!$A414&lt;&gt;"",s_somma_pdc!D414,"")</f>
        <v>0</v>
      </c>
      <c r="M418" s="110">
        <f t="shared" si="50"/>
        <v>9713</v>
      </c>
      <c r="N418" s="111" t="str">
        <f t="shared" si="51"/>
        <v/>
      </c>
      <c r="O418" s="111"/>
      <c r="P418" s="111"/>
      <c r="Q418" s="110">
        <f>IF(dati_pdc!$A414&lt;&gt;"",s_somma_pdc!E414,"")</f>
        <v>0</v>
      </c>
      <c r="R418" s="110">
        <f t="shared" si="52"/>
        <v>9713</v>
      </c>
      <c r="S418" s="111" t="str">
        <f t="shared" si="53"/>
        <v/>
      </c>
      <c r="T418" s="111"/>
      <c r="U418" s="111"/>
      <c r="V418" s="110">
        <f>IF(dati_pdc!$A414&lt;&gt;"",s_somma_pdc!F414,"")</f>
        <v>0</v>
      </c>
      <c r="W418" s="110">
        <f t="shared" si="54"/>
        <v>9713</v>
      </c>
      <c r="X418" s="111" t="str">
        <f t="shared" si="55"/>
        <v/>
      </c>
      <c r="Y418" s="86"/>
      <c r="Z418" s="86"/>
    </row>
    <row r="419" spans="2:26" ht="15.75" customHeight="1">
      <c r="B419" s="109" t="str">
        <f>IF(dati_pdc!A415&lt;&gt;"",IF(dati_pdc!D415=1,RIGHT(dati_pdc!A415,dati_pdc!E415),dati_pdc!A415),"")</f>
        <v>810310</v>
      </c>
      <c r="C419" s="109" t="str">
        <f>IF(dati_pdc!B415&lt;&gt;"",dati_pdc!B415,"")</f>
        <v>Rimborsi spese pie' lista</v>
      </c>
      <c r="D419" s="109">
        <f>IF(dati_pdc!C415&lt;&gt;"",dati_pdc!C415,"")</f>
        <v>3</v>
      </c>
      <c r="E419" s="109">
        <f>IF(dati_pdc!D415&lt;&gt;"",dati_pdc!D415,"")</f>
        <v>0</v>
      </c>
      <c r="F419" s="110">
        <f>IF(dati_pdc!$A415&lt;&gt;"",s_somma_pdc!B415,"")</f>
        <v>4562.1899999999996</v>
      </c>
      <c r="G419" s="110">
        <f>IF(dati_pdc!$A415&lt;&gt;"",s_somma_pdc!C415,"")</f>
        <v>4901.0300000000007</v>
      </c>
      <c r="H419" s="110">
        <f t="shared" si="48"/>
        <v>-338.84000000000106</v>
      </c>
      <c r="I419" s="111">
        <f t="shared" si="49"/>
        <v>-6.9136487636272587E-2</v>
      </c>
      <c r="J419" s="111"/>
      <c r="K419" s="111"/>
      <c r="L419" s="110">
        <f>IF(dati_pdc!$A415&lt;&gt;"",s_somma_pdc!D415,"")</f>
        <v>0</v>
      </c>
      <c r="M419" s="110">
        <f t="shared" si="50"/>
        <v>4562.1899999999996</v>
      </c>
      <c r="N419" s="111" t="str">
        <f t="shared" si="51"/>
        <v/>
      </c>
      <c r="O419" s="111"/>
      <c r="P419" s="111"/>
      <c r="Q419" s="110">
        <f>IF(dati_pdc!$A415&lt;&gt;"",s_somma_pdc!E415,"")</f>
        <v>0</v>
      </c>
      <c r="R419" s="110">
        <f t="shared" si="52"/>
        <v>4562.1899999999996</v>
      </c>
      <c r="S419" s="111" t="str">
        <f t="shared" si="53"/>
        <v/>
      </c>
      <c r="T419" s="111"/>
      <c r="U419" s="111"/>
      <c r="V419" s="110">
        <f>IF(dati_pdc!$A415&lt;&gt;"",s_somma_pdc!F415,"")</f>
        <v>0</v>
      </c>
      <c r="W419" s="110">
        <f t="shared" si="54"/>
        <v>4562.1899999999996</v>
      </c>
      <c r="X419" s="111" t="str">
        <f t="shared" si="55"/>
        <v/>
      </c>
      <c r="Y419" s="86"/>
      <c r="Z419" s="86"/>
    </row>
    <row r="420" spans="2:26" ht="15.75" customHeight="1">
      <c r="B420" s="109" t="str">
        <f>IF(dati_pdc!A416&lt;&gt;"",IF(dati_pdc!D416=1,RIGHT(dati_pdc!A416,dati_pdc!E416),dati_pdc!A416),"")</f>
        <v>81031001</v>
      </c>
      <c r="C420" s="109" t="str">
        <f>IF(dati_pdc!B416&lt;&gt;"",dati_pdc!B416,"")</f>
        <v>Rimborsi spese a pie' lista dip. ord.</v>
      </c>
      <c r="D420" s="109">
        <f>IF(dati_pdc!C416&lt;&gt;"",dati_pdc!C416,"")</f>
        <v>4</v>
      </c>
      <c r="E420" s="109">
        <f>IF(dati_pdc!D416&lt;&gt;"",dati_pdc!D416,"")</f>
        <v>0</v>
      </c>
      <c r="F420" s="110">
        <f>IF(dati_pdc!$A416&lt;&gt;"",s_somma_pdc!B416,"")</f>
        <v>3740.72</v>
      </c>
      <c r="G420" s="110">
        <f>IF(dati_pdc!$A416&lt;&gt;"",s_somma_pdc!C416,"")</f>
        <v>3786.82</v>
      </c>
      <c r="H420" s="110">
        <f t="shared" si="48"/>
        <v>-46.100000000000364</v>
      </c>
      <c r="I420" s="111">
        <f t="shared" si="49"/>
        <v>-1.2173802821364724E-2</v>
      </c>
      <c r="J420" s="111"/>
      <c r="K420" s="111"/>
      <c r="L420" s="110">
        <f>IF(dati_pdc!$A416&lt;&gt;"",s_somma_pdc!D416,"")</f>
        <v>0</v>
      </c>
      <c r="M420" s="110">
        <f t="shared" si="50"/>
        <v>3740.72</v>
      </c>
      <c r="N420" s="111" t="str">
        <f t="shared" si="51"/>
        <v/>
      </c>
      <c r="O420" s="111"/>
      <c r="P420" s="111"/>
      <c r="Q420" s="110">
        <f>IF(dati_pdc!$A416&lt;&gt;"",s_somma_pdc!E416,"")</f>
        <v>0</v>
      </c>
      <c r="R420" s="110">
        <f t="shared" si="52"/>
        <v>3740.72</v>
      </c>
      <c r="S420" s="111" t="str">
        <f t="shared" si="53"/>
        <v/>
      </c>
      <c r="T420" s="111"/>
      <c r="U420" s="111"/>
      <c r="V420" s="110">
        <f>IF(dati_pdc!$A416&lt;&gt;"",s_somma_pdc!F416,"")</f>
        <v>0</v>
      </c>
      <c r="W420" s="110">
        <f t="shared" si="54"/>
        <v>3740.72</v>
      </c>
      <c r="X420" s="111" t="str">
        <f t="shared" si="55"/>
        <v/>
      </c>
      <c r="Y420" s="86"/>
      <c r="Z420" s="86"/>
    </row>
    <row r="421" spans="2:26" ht="15.75" customHeight="1">
      <c r="B421" s="109" t="str">
        <f>IF(dati_pdc!A417&lt;&gt;"",IF(dati_pdc!D417=1,RIGHT(dati_pdc!A417,dati_pdc!E417),dati_pdc!A417),"")</f>
        <v>81031005</v>
      </c>
      <c r="C421" s="109" t="str">
        <f>IF(dati_pdc!B417&lt;&gt;"",dati_pdc!B417,"")</f>
        <v>Rimborsi spese a pie' lista apprendisti</v>
      </c>
      <c r="D421" s="109">
        <f>IF(dati_pdc!C417&lt;&gt;"",dati_pdc!C417,"")</f>
        <v>4</v>
      </c>
      <c r="E421" s="109">
        <f>IF(dati_pdc!D417&lt;&gt;"",dati_pdc!D417,"")</f>
        <v>0</v>
      </c>
      <c r="F421" s="110">
        <f>IF(dati_pdc!$A417&lt;&gt;"",s_somma_pdc!B417,"")</f>
        <v>821.47</v>
      </c>
      <c r="G421" s="110">
        <f>IF(dati_pdc!$A417&lt;&gt;"",s_somma_pdc!C417,"")</f>
        <v>1114.21</v>
      </c>
      <c r="H421" s="110">
        <f t="shared" si="48"/>
        <v>-292.74</v>
      </c>
      <c r="I421" s="111">
        <f t="shared" si="49"/>
        <v>-0.26273323700200141</v>
      </c>
      <c r="J421" s="111"/>
      <c r="K421" s="111"/>
      <c r="L421" s="110">
        <f>IF(dati_pdc!$A417&lt;&gt;"",s_somma_pdc!D417,"")</f>
        <v>0</v>
      </c>
      <c r="M421" s="110">
        <f t="shared" si="50"/>
        <v>821.47</v>
      </c>
      <c r="N421" s="111" t="str">
        <f t="shared" si="51"/>
        <v/>
      </c>
      <c r="O421" s="111"/>
      <c r="P421" s="111"/>
      <c r="Q421" s="110">
        <f>IF(dati_pdc!$A417&lt;&gt;"",s_somma_pdc!E417,"")</f>
        <v>0</v>
      </c>
      <c r="R421" s="110">
        <f t="shared" si="52"/>
        <v>821.47</v>
      </c>
      <c r="S421" s="111" t="str">
        <f t="shared" si="53"/>
        <v/>
      </c>
      <c r="T421" s="111"/>
      <c r="U421" s="111"/>
      <c r="V421" s="110">
        <f>IF(dati_pdc!$A417&lt;&gt;"",s_somma_pdc!F417,"")</f>
        <v>0</v>
      </c>
      <c r="W421" s="110">
        <f t="shared" si="54"/>
        <v>821.47</v>
      </c>
      <c r="X421" s="111" t="str">
        <f t="shared" si="55"/>
        <v/>
      </c>
      <c r="Y421" s="86"/>
      <c r="Z421" s="86"/>
    </row>
    <row r="422" spans="2:26" ht="15.75" customHeight="1">
      <c r="B422" s="109" t="str">
        <f>IF(dati_pdc!A418&lt;&gt;"",IF(dati_pdc!D418=1,RIGHT(dati_pdc!A418,dati_pdc!E418),dati_pdc!A418),"")</f>
        <v>810331</v>
      </c>
      <c r="C422" s="109" t="str">
        <f>IF(dati_pdc!B418&lt;&gt;"",dati_pdc!B418,"")</f>
        <v>Costi di formazione/aggiornamento/esami</v>
      </c>
      <c r="D422" s="109">
        <f>IF(dati_pdc!C418&lt;&gt;"",dati_pdc!C418,"")</f>
        <v>3</v>
      </c>
      <c r="E422" s="109">
        <f>IF(dati_pdc!D418&lt;&gt;"",dati_pdc!D418,"")</f>
        <v>0</v>
      </c>
      <c r="F422" s="110">
        <f>IF(dati_pdc!$A418&lt;&gt;"",s_somma_pdc!B418,"")</f>
        <v>13325.88</v>
      </c>
      <c r="G422" s="110">
        <f>IF(dati_pdc!$A418&lt;&gt;"",s_somma_pdc!C418,"")</f>
        <v>2087</v>
      </c>
      <c r="H422" s="110">
        <f t="shared" si="48"/>
        <v>11238.88</v>
      </c>
      <c r="I422" s="111">
        <f t="shared" si="49"/>
        <v>5.3851844753234301</v>
      </c>
      <c r="J422" s="111"/>
      <c r="K422" s="111"/>
      <c r="L422" s="110">
        <f>IF(dati_pdc!$A418&lt;&gt;"",s_somma_pdc!D418,"")</f>
        <v>0</v>
      </c>
      <c r="M422" s="110">
        <f t="shared" si="50"/>
        <v>13325.88</v>
      </c>
      <c r="N422" s="111" t="str">
        <f t="shared" si="51"/>
        <v/>
      </c>
      <c r="O422" s="111"/>
      <c r="P422" s="111"/>
      <c r="Q422" s="110">
        <f>IF(dati_pdc!$A418&lt;&gt;"",s_somma_pdc!E418,"")</f>
        <v>0</v>
      </c>
      <c r="R422" s="110">
        <f t="shared" si="52"/>
        <v>13325.88</v>
      </c>
      <c r="S422" s="111" t="str">
        <f t="shared" si="53"/>
        <v/>
      </c>
      <c r="T422" s="111"/>
      <c r="U422" s="111"/>
      <c r="V422" s="110">
        <f>IF(dati_pdc!$A418&lt;&gt;"",s_somma_pdc!F418,"")</f>
        <v>0</v>
      </c>
      <c r="W422" s="110">
        <f t="shared" si="54"/>
        <v>13325.88</v>
      </c>
      <c r="X422" s="111" t="str">
        <f t="shared" si="55"/>
        <v/>
      </c>
      <c r="Y422" s="86"/>
      <c r="Z422" s="86"/>
    </row>
    <row r="423" spans="2:26" ht="15.75" customHeight="1">
      <c r="B423" s="109" t="str">
        <f>IF(dati_pdc!A419&lt;&gt;"",IF(dati_pdc!D419=1,RIGHT(dati_pdc!A419,dati_pdc!E419),dati_pdc!A419),"")</f>
        <v>810351</v>
      </c>
      <c r="C423" s="109" t="str">
        <f>IF(dati_pdc!B419&lt;&gt;"",dati_pdc!B419,"")</f>
        <v>Altri costi per il personale dipendente</v>
      </c>
      <c r="D423" s="109">
        <f>IF(dati_pdc!C419&lt;&gt;"",dati_pdc!C419,"")</f>
        <v>3</v>
      </c>
      <c r="E423" s="109">
        <f>IF(dati_pdc!D419&lt;&gt;"",dati_pdc!D419,"")</f>
        <v>0</v>
      </c>
      <c r="F423" s="110">
        <f>IF(dati_pdc!$A419&lt;&gt;"",s_somma_pdc!B419,"")</f>
        <v>597</v>
      </c>
      <c r="G423" s="110">
        <f>IF(dati_pdc!$A419&lt;&gt;"",s_somma_pdc!C419,"")</f>
        <v>354</v>
      </c>
      <c r="H423" s="110">
        <f t="shared" si="48"/>
        <v>243</v>
      </c>
      <c r="I423" s="111">
        <f t="shared" si="49"/>
        <v>0.68644067796610164</v>
      </c>
      <c r="J423" s="111"/>
      <c r="K423" s="111"/>
      <c r="L423" s="110">
        <f>IF(dati_pdc!$A419&lt;&gt;"",s_somma_pdc!D419,"")</f>
        <v>0</v>
      </c>
      <c r="M423" s="110">
        <f t="shared" si="50"/>
        <v>597</v>
      </c>
      <c r="N423" s="111" t="str">
        <f t="shared" si="51"/>
        <v/>
      </c>
      <c r="O423" s="111"/>
      <c r="P423" s="111"/>
      <c r="Q423" s="110">
        <f>IF(dati_pdc!$A419&lt;&gt;"",s_somma_pdc!E419,"")</f>
        <v>0</v>
      </c>
      <c r="R423" s="110">
        <f t="shared" si="52"/>
        <v>597</v>
      </c>
      <c r="S423" s="111" t="str">
        <f t="shared" si="53"/>
        <v/>
      </c>
      <c r="T423" s="111"/>
      <c r="U423" s="111"/>
      <c r="V423" s="110">
        <f>IF(dati_pdc!$A419&lt;&gt;"",s_somma_pdc!F419,"")</f>
        <v>0</v>
      </c>
      <c r="W423" s="110">
        <f t="shared" si="54"/>
        <v>597</v>
      </c>
      <c r="X423" s="111" t="str">
        <f t="shared" si="55"/>
        <v/>
      </c>
      <c r="Y423" s="86"/>
      <c r="Z423" s="86"/>
    </row>
    <row r="424" spans="2:26" ht="15.75" customHeight="1">
      <c r="B424" s="109" t="str">
        <f>IF(dati_pdc!A420&lt;&gt;"",IF(dati_pdc!D420=1,RIGHT(dati_pdc!A420,dati_pdc!E420),dati_pdc!A420),"")</f>
        <v>83</v>
      </c>
      <c r="C424" s="109" t="str">
        <f>IF(dati_pdc!B420&lt;&gt;"",dati_pdc!B420,"")</f>
        <v>ONERI DIVERSI DI GESTIONE</v>
      </c>
      <c r="D424" s="109">
        <f>IF(dati_pdc!C420&lt;&gt;"",dati_pdc!C420,"")</f>
        <v>1</v>
      </c>
      <c r="E424" s="109">
        <f>IF(dati_pdc!D420&lt;&gt;"",dati_pdc!D420,"")</f>
        <v>0</v>
      </c>
      <c r="F424" s="110">
        <f>IF(dati_pdc!$A420&lt;&gt;"",s_somma_pdc!B420,"")</f>
        <v>9773.86</v>
      </c>
      <c r="G424" s="110">
        <f>IF(dati_pdc!$A420&lt;&gt;"",s_somma_pdc!C420,"")</f>
        <v>25160.439999999995</v>
      </c>
      <c r="H424" s="110">
        <f t="shared" si="48"/>
        <v>-15386.579999999994</v>
      </c>
      <c r="I424" s="111">
        <f t="shared" si="49"/>
        <v>-0.61153858994516774</v>
      </c>
      <c r="J424" s="111"/>
      <c r="K424" s="111"/>
      <c r="L424" s="110">
        <f>IF(dati_pdc!$A420&lt;&gt;"",s_somma_pdc!D420,"")</f>
        <v>0</v>
      </c>
      <c r="M424" s="110">
        <f t="shared" si="50"/>
        <v>9773.86</v>
      </c>
      <c r="N424" s="111" t="str">
        <f t="shared" si="51"/>
        <v/>
      </c>
      <c r="O424" s="111"/>
      <c r="P424" s="111"/>
      <c r="Q424" s="110">
        <f>IF(dati_pdc!$A420&lt;&gt;"",s_somma_pdc!E420,"")</f>
        <v>0</v>
      </c>
      <c r="R424" s="110">
        <f t="shared" si="52"/>
        <v>9773.86</v>
      </c>
      <c r="S424" s="111" t="str">
        <f t="shared" si="53"/>
        <v/>
      </c>
      <c r="T424" s="111"/>
      <c r="U424" s="111"/>
      <c r="V424" s="110">
        <f>IF(dati_pdc!$A420&lt;&gt;"",s_somma_pdc!F420,"")</f>
        <v>0</v>
      </c>
      <c r="W424" s="110">
        <f t="shared" si="54"/>
        <v>9773.86</v>
      </c>
      <c r="X424" s="111" t="str">
        <f t="shared" si="55"/>
        <v/>
      </c>
      <c r="Y424" s="86"/>
      <c r="Z424" s="86"/>
    </row>
    <row r="425" spans="2:26" ht="15.75" customHeight="1">
      <c r="B425" s="109" t="str">
        <f>IF(dati_pdc!A421&lt;&gt;"",IF(dati_pdc!D421=1,RIGHT(dati_pdc!A421,dati_pdc!E421),dati_pdc!A421),"")</f>
        <v>8305</v>
      </c>
      <c r="C425" s="109" t="str">
        <f>IF(dati_pdc!B421&lt;&gt;"",dati_pdc!B421,"")</f>
        <v>ONERI TRIBUTARI</v>
      </c>
      <c r="D425" s="109">
        <f>IF(dati_pdc!C421&lt;&gt;"",dati_pdc!C421,"")</f>
        <v>2</v>
      </c>
      <c r="E425" s="109">
        <f>IF(dati_pdc!D421&lt;&gt;"",dati_pdc!D421,"")</f>
        <v>0</v>
      </c>
      <c r="F425" s="110">
        <f>IF(dati_pdc!$A421&lt;&gt;"",s_somma_pdc!B421,"")</f>
        <v>6369.9800000000005</v>
      </c>
      <c r="G425" s="110">
        <f>IF(dati_pdc!$A421&lt;&gt;"",s_somma_pdc!C421,"")</f>
        <v>6786.0499999999993</v>
      </c>
      <c r="H425" s="110">
        <f t="shared" si="48"/>
        <v>-416.0699999999988</v>
      </c>
      <c r="I425" s="111">
        <f t="shared" si="49"/>
        <v>-6.1312545589849596E-2</v>
      </c>
      <c r="J425" s="111"/>
      <c r="K425" s="111"/>
      <c r="L425" s="110">
        <f>IF(dati_pdc!$A421&lt;&gt;"",s_somma_pdc!D421,"")</f>
        <v>0</v>
      </c>
      <c r="M425" s="110">
        <f t="shared" si="50"/>
        <v>6369.9800000000005</v>
      </c>
      <c r="N425" s="111" t="str">
        <f t="shared" si="51"/>
        <v/>
      </c>
      <c r="O425" s="111"/>
      <c r="P425" s="111"/>
      <c r="Q425" s="110">
        <f>IF(dati_pdc!$A421&lt;&gt;"",s_somma_pdc!E421,"")</f>
        <v>0</v>
      </c>
      <c r="R425" s="110">
        <f t="shared" si="52"/>
        <v>6369.9800000000005</v>
      </c>
      <c r="S425" s="111" t="str">
        <f t="shared" si="53"/>
        <v/>
      </c>
      <c r="T425" s="111"/>
      <c r="U425" s="111"/>
      <c r="V425" s="110">
        <f>IF(dati_pdc!$A421&lt;&gt;"",s_somma_pdc!F421,"")</f>
        <v>0</v>
      </c>
      <c r="W425" s="110">
        <f t="shared" si="54"/>
        <v>6369.9800000000005</v>
      </c>
      <c r="X425" s="111" t="str">
        <f t="shared" si="55"/>
        <v/>
      </c>
      <c r="Y425" s="86"/>
      <c r="Z425" s="86"/>
    </row>
    <row r="426" spans="2:26" ht="15.75" customHeight="1">
      <c r="B426" s="109" t="str">
        <f>IF(dati_pdc!A422&lt;&gt;"",IF(dati_pdc!D422=1,RIGHT(dati_pdc!A422,dati_pdc!E422),dati_pdc!A422),"")</f>
        <v>830501</v>
      </c>
      <c r="C426" s="109" t="str">
        <f>IF(dati_pdc!B422&lt;&gt;"",dati_pdc!B422,"")</f>
        <v>IVA indetraibile</v>
      </c>
      <c r="D426" s="109">
        <f>IF(dati_pdc!C422&lt;&gt;"",dati_pdc!C422,"")</f>
        <v>3</v>
      </c>
      <c r="E426" s="109">
        <f>IF(dati_pdc!D422&lt;&gt;"",dati_pdc!D422,"")</f>
        <v>0</v>
      </c>
      <c r="F426" s="110">
        <f>IF(dati_pdc!$A422&lt;&gt;"",s_somma_pdc!B422,"")</f>
        <v>59.76</v>
      </c>
      <c r="G426" s="110">
        <f>IF(dati_pdc!$A422&lt;&gt;"",s_somma_pdc!C422,"")</f>
        <v>339.77</v>
      </c>
      <c r="H426" s="110">
        <f t="shared" si="48"/>
        <v>-280.01</v>
      </c>
      <c r="I426" s="111">
        <f t="shared" si="49"/>
        <v>-0.82411631397710217</v>
      </c>
      <c r="J426" s="111"/>
      <c r="K426" s="111"/>
      <c r="L426" s="110">
        <f>IF(dati_pdc!$A422&lt;&gt;"",s_somma_pdc!D422,"")</f>
        <v>0</v>
      </c>
      <c r="M426" s="110">
        <f t="shared" si="50"/>
        <v>59.76</v>
      </c>
      <c r="N426" s="111" t="str">
        <f t="shared" si="51"/>
        <v/>
      </c>
      <c r="O426" s="111"/>
      <c r="P426" s="111"/>
      <c r="Q426" s="110">
        <f>IF(dati_pdc!$A422&lt;&gt;"",s_somma_pdc!E422,"")</f>
        <v>0</v>
      </c>
      <c r="R426" s="110">
        <f t="shared" si="52"/>
        <v>59.76</v>
      </c>
      <c r="S426" s="111" t="str">
        <f t="shared" si="53"/>
        <v/>
      </c>
      <c r="T426" s="111"/>
      <c r="U426" s="111"/>
      <c r="V426" s="110">
        <f>IF(dati_pdc!$A422&lt;&gt;"",s_somma_pdc!F422,"")</f>
        <v>0</v>
      </c>
      <c r="W426" s="110">
        <f t="shared" si="54"/>
        <v>59.76</v>
      </c>
      <c r="X426" s="111" t="str">
        <f t="shared" si="55"/>
        <v/>
      </c>
      <c r="Y426" s="86"/>
      <c r="Z426" s="86"/>
    </row>
    <row r="427" spans="2:26" ht="15.75" customHeight="1">
      <c r="B427" s="109" t="str">
        <f>IF(dati_pdc!A423&lt;&gt;"",IF(dati_pdc!D423=1,RIGHT(dati_pdc!A423,dati_pdc!E423),dati_pdc!A423),"")</f>
        <v>830504</v>
      </c>
      <c r="C427" s="109" t="str">
        <f>IF(dati_pdc!B423&lt;&gt;"",dati_pdc!B423,"")</f>
        <v>IMU</v>
      </c>
      <c r="D427" s="109">
        <f>IF(dati_pdc!C423&lt;&gt;"",dati_pdc!C423,"")</f>
        <v>3</v>
      </c>
      <c r="E427" s="109">
        <f>IF(dati_pdc!D423&lt;&gt;"",dati_pdc!D423,"")</f>
        <v>0</v>
      </c>
      <c r="F427" s="110">
        <f>IF(dati_pdc!$A423&lt;&gt;"",s_somma_pdc!B423,"")</f>
        <v>3719</v>
      </c>
      <c r="G427" s="110">
        <f>IF(dati_pdc!$A423&lt;&gt;"",s_somma_pdc!C423,"")</f>
        <v>4488.28</v>
      </c>
      <c r="H427" s="110">
        <f t="shared" si="48"/>
        <v>-769.27999999999975</v>
      </c>
      <c r="I427" s="111">
        <f t="shared" si="49"/>
        <v>-0.17139750639443169</v>
      </c>
      <c r="J427" s="111"/>
      <c r="K427" s="111"/>
      <c r="L427" s="110">
        <f>IF(dati_pdc!$A423&lt;&gt;"",s_somma_pdc!D423,"")</f>
        <v>0</v>
      </c>
      <c r="M427" s="110">
        <f t="shared" si="50"/>
        <v>3719</v>
      </c>
      <c r="N427" s="111" t="str">
        <f t="shared" si="51"/>
        <v/>
      </c>
      <c r="O427" s="111"/>
      <c r="P427" s="111"/>
      <c r="Q427" s="110">
        <f>IF(dati_pdc!$A423&lt;&gt;"",s_somma_pdc!E423,"")</f>
        <v>0</v>
      </c>
      <c r="R427" s="110">
        <f t="shared" si="52"/>
        <v>3719</v>
      </c>
      <c r="S427" s="111" t="str">
        <f t="shared" si="53"/>
        <v/>
      </c>
      <c r="T427" s="111"/>
      <c r="U427" s="111"/>
      <c r="V427" s="110">
        <f>IF(dati_pdc!$A423&lt;&gt;"",s_somma_pdc!F423,"")</f>
        <v>0</v>
      </c>
      <c r="W427" s="110">
        <f t="shared" si="54"/>
        <v>3719</v>
      </c>
      <c r="X427" s="111" t="str">
        <f t="shared" si="55"/>
        <v/>
      </c>
      <c r="Y427" s="86"/>
      <c r="Z427" s="86"/>
    </row>
    <row r="428" spans="2:26" ht="15.75" customHeight="1">
      <c r="B428" s="109" t="str">
        <f>IF(dati_pdc!A424&lt;&gt;"",IF(dati_pdc!D424=1,RIGHT(dati_pdc!A424,dati_pdc!E424),dati_pdc!A424),"")</f>
        <v>830511</v>
      </c>
      <c r="C428" s="109" t="str">
        <f>IF(dati_pdc!B424&lt;&gt;"",dati_pdc!B424,"")</f>
        <v>Diritti camerali</v>
      </c>
      <c r="D428" s="109">
        <f>IF(dati_pdc!C424&lt;&gt;"",dati_pdc!C424,"")</f>
        <v>3</v>
      </c>
      <c r="E428" s="109">
        <f>IF(dati_pdc!D424&lt;&gt;"",dati_pdc!D424,"")</f>
        <v>0</v>
      </c>
      <c r="F428" s="110">
        <f>IF(dati_pdc!$A424&lt;&gt;"",s_somma_pdc!B424,"")</f>
        <v>350.04</v>
      </c>
      <c r="G428" s="110">
        <f>IF(dati_pdc!$A424&lt;&gt;"",s_somma_pdc!C424,"")</f>
        <v>264</v>
      </c>
      <c r="H428" s="110">
        <f t="shared" si="48"/>
        <v>86.04000000000002</v>
      </c>
      <c r="I428" s="111">
        <f t="shared" si="49"/>
        <v>0.32590909090909098</v>
      </c>
      <c r="J428" s="111"/>
      <c r="K428" s="111"/>
      <c r="L428" s="110">
        <f>IF(dati_pdc!$A424&lt;&gt;"",s_somma_pdc!D424,"")</f>
        <v>0</v>
      </c>
      <c r="M428" s="110">
        <f t="shared" si="50"/>
        <v>350.04</v>
      </c>
      <c r="N428" s="111" t="str">
        <f t="shared" si="51"/>
        <v/>
      </c>
      <c r="O428" s="111"/>
      <c r="P428" s="111"/>
      <c r="Q428" s="110">
        <f>IF(dati_pdc!$A424&lt;&gt;"",s_somma_pdc!E424,"")</f>
        <v>0</v>
      </c>
      <c r="R428" s="110">
        <f t="shared" si="52"/>
        <v>350.04</v>
      </c>
      <c r="S428" s="111" t="str">
        <f t="shared" si="53"/>
        <v/>
      </c>
      <c r="T428" s="111"/>
      <c r="U428" s="111"/>
      <c r="V428" s="110">
        <f>IF(dati_pdc!$A424&lt;&gt;"",s_somma_pdc!F424,"")</f>
        <v>0</v>
      </c>
      <c r="W428" s="110">
        <f t="shared" si="54"/>
        <v>350.04</v>
      </c>
      <c r="X428" s="111" t="str">
        <f t="shared" si="55"/>
        <v/>
      </c>
      <c r="Y428" s="86"/>
      <c r="Z428" s="86"/>
    </row>
    <row r="429" spans="2:26" ht="15.75" customHeight="1">
      <c r="B429" s="109" t="str">
        <f>IF(dati_pdc!A425&lt;&gt;"",IF(dati_pdc!D425=1,RIGHT(dati_pdc!A425,dati_pdc!E425),dati_pdc!A425),"")</f>
        <v>830521</v>
      </c>
      <c r="C429" s="109" t="str">
        <f>IF(dati_pdc!B425&lt;&gt;"",dati_pdc!B425,"")</f>
        <v>Imposta di registro e concess. govern.</v>
      </c>
      <c r="D429" s="109">
        <f>IF(dati_pdc!C425&lt;&gt;"",dati_pdc!C425,"")</f>
        <v>3</v>
      </c>
      <c r="E429" s="109">
        <f>IF(dati_pdc!D425&lt;&gt;"",dati_pdc!D425,"")</f>
        <v>0</v>
      </c>
      <c r="F429" s="110">
        <f>IF(dati_pdc!$A425&lt;&gt;"",s_somma_pdc!B425,"")</f>
        <v>419</v>
      </c>
      <c r="G429" s="110">
        <f>IF(dati_pdc!$A425&lt;&gt;"",s_somma_pdc!C425,"")</f>
        <v>0</v>
      </c>
      <c r="H429" s="110">
        <f t="shared" si="48"/>
        <v>419</v>
      </c>
      <c r="I429" s="111" t="str">
        <f t="shared" si="49"/>
        <v/>
      </c>
      <c r="J429" s="111"/>
      <c r="K429" s="111"/>
      <c r="L429" s="110">
        <f>IF(dati_pdc!$A425&lt;&gt;"",s_somma_pdc!D425,"")</f>
        <v>0</v>
      </c>
      <c r="M429" s="110">
        <f t="shared" si="50"/>
        <v>419</v>
      </c>
      <c r="N429" s="111" t="str">
        <f t="shared" si="51"/>
        <v/>
      </c>
      <c r="O429" s="111"/>
      <c r="P429" s="111"/>
      <c r="Q429" s="110">
        <f>IF(dati_pdc!$A425&lt;&gt;"",s_somma_pdc!E425,"")</f>
        <v>0</v>
      </c>
      <c r="R429" s="110">
        <f t="shared" si="52"/>
        <v>419</v>
      </c>
      <c r="S429" s="111" t="str">
        <f t="shared" si="53"/>
        <v/>
      </c>
      <c r="T429" s="111"/>
      <c r="U429" s="111"/>
      <c r="V429" s="110">
        <f>IF(dati_pdc!$A425&lt;&gt;"",s_somma_pdc!F425,"")</f>
        <v>0</v>
      </c>
      <c r="W429" s="110">
        <f t="shared" si="54"/>
        <v>419</v>
      </c>
      <c r="X429" s="111" t="str">
        <f t="shared" si="55"/>
        <v/>
      </c>
      <c r="Y429" s="86"/>
      <c r="Z429" s="86"/>
    </row>
    <row r="430" spans="2:26" ht="15.75" customHeight="1">
      <c r="B430" s="109" t="str">
        <f>IF(dati_pdc!A426&lt;&gt;"",IF(dati_pdc!D426=1,RIGHT(dati_pdc!A426,dati_pdc!E426),dati_pdc!A426),"")</f>
        <v>830531</v>
      </c>
      <c r="C430" s="109" t="str">
        <f>IF(dati_pdc!B426&lt;&gt;"",dati_pdc!B426,"")</f>
        <v>Tassa raccolta e smaltimento rifiuti</v>
      </c>
      <c r="D430" s="109">
        <f>IF(dati_pdc!C426&lt;&gt;"",dati_pdc!C426,"")</f>
        <v>3</v>
      </c>
      <c r="E430" s="109">
        <f>IF(dati_pdc!D426&lt;&gt;"",dati_pdc!D426,"")</f>
        <v>0</v>
      </c>
      <c r="F430" s="110">
        <f>IF(dati_pdc!$A426&lt;&gt;"",s_somma_pdc!B426,"")</f>
        <v>1674</v>
      </c>
      <c r="G430" s="110">
        <f>IF(dati_pdc!$A426&lt;&gt;"",s_somma_pdc!C426,"")</f>
        <v>1694</v>
      </c>
      <c r="H430" s="110">
        <f t="shared" si="48"/>
        <v>-20</v>
      </c>
      <c r="I430" s="111">
        <f t="shared" si="49"/>
        <v>-1.1806375442739079E-2</v>
      </c>
      <c r="J430" s="111"/>
      <c r="K430" s="111"/>
      <c r="L430" s="110">
        <f>IF(dati_pdc!$A426&lt;&gt;"",s_somma_pdc!D426,"")</f>
        <v>0</v>
      </c>
      <c r="M430" s="110">
        <f t="shared" si="50"/>
        <v>1674</v>
      </c>
      <c r="N430" s="111" t="str">
        <f t="shared" si="51"/>
        <v/>
      </c>
      <c r="O430" s="111"/>
      <c r="P430" s="111"/>
      <c r="Q430" s="110">
        <f>IF(dati_pdc!$A426&lt;&gt;"",s_somma_pdc!E426,"")</f>
        <v>0</v>
      </c>
      <c r="R430" s="110">
        <f t="shared" si="52"/>
        <v>1674</v>
      </c>
      <c r="S430" s="111" t="str">
        <f t="shared" si="53"/>
        <v/>
      </c>
      <c r="T430" s="111"/>
      <c r="U430" s="111"/>
      <c r="V430" s="110">
        <f>IF(dati_pdc!$A426&lt;&gt;"",s_somma_pdc!F426,"")</f>
        <v>0</v>
      </c>
      <c r="W430" s="110">
        <f t="shared" si="54"/>
        <v>1674</v>
      </c>
      <c r="X430" s="111" t="str">
        <f t="shared" si="55"/>
        <v/>
      </c>
      <c r="Y430" s="86"/>
      <c r="Z430" s="86"/>
    </row>
    <row r="431" spans="2:26" ht="15.75" customHeight="1">
      <c r="B431" s="109" t="str">
        <f>IF(dati_pdc!A427&lt;&gt;"",IF(dati_pdc!D427=1,RIGHT(dati_pdc!A427,dati_pdc!E427),dati_pdc!A427),"")</f>
        <v>830549</v>
      </c>
      <c r="C431" s="109" t="str">
        <f>IF(dati_pdc!B427&lt;&gt;"",dati_pdc!B427,"")</f>
        <v>Altre imposte e tasse deducibili</v>
      </c>
      <c r="D431" s="109">
        <f>IF(dati_pdc!C427&lt;&gt;"",dati_pdc!C427,"")</f>
        <v>3</v>
      </c>
      <c r="E431" s="109">
        <f>IF(dati_pdc!D427&lt;&gt;"",dati_pdc!D427,"")</f>
        <v>0</v>
      </c>
      <c r="F431" s="110">
        <f>IF(dati_pdc!$A427&lt;&gt;"",s_somma_pdc!B427,"")</f>
        <v>47.71</v>
      </c>
      <c r="G431" s="110">
        <f>IF(dati_pdc!$A427&lt;&gt;"",s_somma_pdc!C427,"")</f>
        <v>0</v>
      </c>
      <c r="H431" s="110">
        <f t="shared" si="48"/>
        <v>47.71</v>
      </c>
      <c r="I431" s="111" t="str">
        <f t="shared" si="49"/>
        <v/>
      </c>
      <c r="J431" s="111"/>
      <c r="K431" s="111"/>
      <c r="L431" s="110">
        <f>IF(dati_pdc!$A427&lt;&gt;"",s_somma_pdc!D427,"")</f>
        <v>0</v>
      </c>
      <c r="M431" s="110">
        <f t="shared" si="50"/>
        <v>47.71</v>
      </c>
      <c r="N431" s="111" t="str">
        <f t="shared" si="51"/>
        <v/>
      </c>
      <c r="O431" s="111"/>
      <c r="P431" s="111"/>
      <c r="Q431" s="110">
        <f>IF(dati_pdc!$A427&lt;&gt;"",s_somma_pdc!E427,"")</f>
        <v>0</v>
      </c>
      <c r="R431" s="110">
        <f t="shared" si="52"/>
        <v>47.71</v>
      </c>
      <c r="S431" s="111" t="str">
        <f t="shared" si="53"/>
        <v/>
      </c>
      <c r="T431" s="111"/>
      <c r="U431" s="111"/>
      <c r="V431" s="110">
        <f>IF(dati_pdc!$A427&lt;&gt;"",s_somma_pdc!F427,"")</f>
        <v>0</v>
      </c>
      <c r="W431" s="110">
        <f t="shared" si="54"/>
        <v>47.71</v>
      </c>
      <c r="X431" s="111" t="str">
        <f t="shared" si="55"/>
        <v/>
      </c>
      <c r="Y431" s="86"/>
      <c r="Z431" s="86"/>
    </row>
    <row r="432" spans="2:26" ht="15.75" customHeight="1">
      <c r="B432" s="109" t="str">
        <f>IF(dati_pdc!A428&lt;&gt;"",IF(dati_pdc!D428=1,RIGHT(dati_pdc!A428,dati_pdc!E428),dati_pdc!A428),"")</f>
        <v>830551</v>
      </c>
      <c r="C432" s="109" t="str">
        <f>IF(dati_pdc!B428&lt;&gt;"",dati_pdc!B428,"")</f>
        <v>Altre imposte e tasse indeducibili</v>
      </c>
      <c r="D432" s="109">
        <f>IF(dati_pdc!C428&lt;&gt;"",dati_pdc!C428,"")</f>
        <v>3</v>
      </c>
      <c r="E432" s="109">
        <f>IF(dati_pdc!D428&lt;&gt;"",dati_pdc!D428,"")</f>
        <v>0</v>
      </c>
      <c r="F432" s="110">
        <f>IF(dati_pdc!$A428&lt;&gt;"",s_somma_pdc!B428,"")</f>
        <v>100.47</v>
      </c>
      <c r="G432" s="110">
        <f>IF(dati_pdc!$A428&lt;&gt;"",s_somma_pdc!C428,"")</f>
        <v>0</v>
      </c>
      <c r="H432" s="110">
        <f t="shared" si="48"/>
        <v>100.47</v>
      </c>
      <c r="I432" s="111" t="str">
        <f t="shared" si="49"/>
        <v/>
      </c>
      <c r="J432" s="111"/>
      <c r="K432" s="111"/>
      <c r="L432" s="110">
        <f>IF(dati_pdc!$A428&lt;&gt;"",s_somma_pdc!D428,"")</f>
        <v>0</v>
      </c>
      <c r="M432" s="110">
        <f t="shared" si="50"/>
        <v>100.47</v>
      </c>
      <c r="N432" s="111" t="str">
        <f t="shared" si="51"/>
        <v/>
      </c>
      <c r="O432" s="111"/>
      <c r="P432" s="111"/>
      <c r="Q432" s="110">
        <f>IF(dati_pdc!$A428&lt;&gt;"",s_somma_pdc!E428,"")</f>
        <v>0</v>
      </c>
      <c r="R432" s="110">
        <f t="shared" si="52"/>
        <v>100.47</v>
      </c>
      <c r="S432" s="111" t="str">
        <f t="shared" si="53"/>
        <v/>
      </c>
      <c r="T432" s="111"/>
      <c r="U432" s="111"/>
      <c r="V432" s="110">
        <f>IF(dati_pdc!$A428&lt;&gt;"",s_somma_pdc!F428,"")</f>
        <v>0</v>
      </c>
      <c r="W432" s="110">
        <f t="shared" si="54"/>
        <v>100.47</v>
      </c>
      <c r="X432" s="111" t="str">
        <f t="shared" si="55"/>
        <v/>
      </c>
      <c r="Y432" s="86"/>
      <c r="Z432" s="86"/>
    </row>
    <row r="433" spans="2:26" ht="15.75" customHeight="1">
      <c r="B433" s="109" t="str">
        <f>IF(dati_pdc!A429&lt;&gt;"",IF(dati_pdc!D429=1,RIGHT(dati_pdc!A429,dati_pdc!E429),dati_pdc!A429),"")</f>
        <v>8307</v>
      </c>
      <c r="C433" s="109" t="str">
        <f>IF(dati_pdc!B429&lt;&gt;"",dati_pdc!B429,"")</f>
        <v>ALTRI COSTI DI ESERCIZIO</v>
      </c>
      <c r="D433" s="109">
        <f>IF(dati_pdc!C429&lt;&gt;"",dati_pdc!C429,"")</f>
        <v>2</v>
      </c>
      <c r="E433" s="109">
        <f>IF(dati_pdc!D429&lt;&gt;"",dati_pdc!D429,"")</f>
        <v>0</v>
      </c>
      <c r="F433" s="110">
        <f>IF(dati_pdc!$A429&lt;&gt;"",s_somma_pdc!B429,"")</f>
        <v>3403.88</v>
      </c>
      <c r="G433" s="110">
        <f>IF(dati_pdc!$A429&lt;&gt;"",s_somma_pdc!C429,"")</f>
        <v>18350.34</v>
      </c>
      <c r="H433" s="110">
        <f t="shared" si="48"/>
        <v>-14946.46</v>
      </c>
      <c r="I433" s="111">
        <f t="shared" si="49"/>
        <v>-0.81450588926417711</v>
      </c>
      <c r="J433" s="111"/>
      <c r="K433" s="111"/>
      <c r="L433" s="110">
        <f>IF(dati_pdc!$A429&lt;&gt;"",s_somma_pdc!D429,"")</f>
        <v>0</v>
      </c>
      <c r="M433" s="110">
        <f t="shared" si="50"/>
        <v>3403.88</v>
      </c>
      <c r="N433" s="111" t="str">
        <f t="shared" si="51"/>
        <v/>
      </c>
      <c r="O433" s="111"/>
      <c r="P433" s="111"/>
      <c r="Q433" s="110">
        <f>IF(dati_pdc!$A429&lt;&gt;"",s_somma_pdc!E429,"")</f>
        <v>0</v>
      </c>
      <c r="R433" s="110">
        <f t="shared" si="52"/>
        <v>3403.88</v>
      </c>
      <c r="S433" s="111" t="str">
        <f t="shared" si="53"/>
        <v/>
      </c>
      <c r="T433" s="111"/>
      <c r="U433" s="111"/>
      <c r="V433" s="110">
        <f>IF(dati_pdc!$A429&lt;&gt;"",s_somma_pdc!F429,"")</f>
        <v>0</v>
      </c>
      <c r="W433" s="110">
        <f t="shared" si="54"/>
        <v>3403.88</v>
      </c>
      <c r="X433" s="111" t="str">
        <f t="shared" si="55"/>
        <v/>
      </c>
      <c r="Y433" s="86"/>
      <c r="Z433" s="86"/>
    </row>
    <row r="434" spans="2:26" ht="15.75" customHeight="1">
      <c r="B434" s="109" t="str">
        <f>IF(dati_pdc!A430&lt;&gt;"",IF(dati_pdc!D430=1,RIGHT(dati_pdc!A430,dati_pdc!E430),dati_pdc!A430),"")</f>
        <v>830701</v>
      </c>
      <c r="C434" s="109" t="str">
        <f>IF(dati_pdc!B430&lt;&gt;"",dati_pdc!B430,"")</f>
        <v>Spese, perdite e sopravvenienze passive</v>
      </c>
      <c r="D434" s="109">
        <f>IF(dati_pdc!C430&lt;&gt;"",dati_pdc!C430,"")</f>
        <v>3</v>
      </c>
      <c r="E434" s="109">
        <f>IF(dati_pdc!D430&lt;&gt;"",dati_pdc!D430,"")</f>
        <v>0</v>
      </c>
      <c r="F434" s="110">
        <f>IF(dati_pdc!$A430&lt;&gt;"",s_somma_pdc!B430,"")</f>
        <v>718.4</v>
      </c>
      <c r="G434" s="110">
        <f>IF(dati_pdc!$A430&lt;&gt;"",s_somma_pdc!C430,"")</f>
        <v>0</v>
      </c>
      <c r="H434" s="110">
        <f t="shared" si="48"/>
        <v>718.4</v>
      </c>
      <c r="I434" s="111" t="str">
        <f t="shared" si="49"/>
        <v/>
      </c>
      <c r="J434" s="111"/>
      <c r="K434" s="111"/>
      <c r="L434" s="110">
        <f>IF(dati_pdc!$A430&lt;&gt;"",s_somma_pdc!D430,"")</f>
        <v>0</v>
      </c>
      <c r="M434" s="110">
        <f t="shared" si="50"/>
        <v>718.4</v>
      </c>
      <c r="N434" s="111" t="str">
        <f t="shared" si="51"/>
        <v/>
      </c>
      <c r="O434" s="111"/>
      <c r="P434" s="111"/>
      <c r="Q434" s="110">
        <f>IF(dati_pdc!$A430&lt;&gt;"",s_somma_pdc!E430,"")</f>
        <v>0</v>
      </c>
      <c r="R434" s="110">
        <f t="shared" si="52"/>
        <v>718.4</v>
      </c>
      <c r="S434" s="111" t="str">
        <f t="shared" si="53"/>
        <v/>
      </c>
      <c r="T434" s="111"/>
      <c r="U434" s="111"/>
      <c r="V434" s="110">
        <f>IF(dati_pdc!$A430&lt;&gt;"",s_somma_pdc!F430,"")</f>
        <v>0</v>
      </c>
      <c r="W434" s="110">
        <f t="shared" si="54"/>
        <v>718.4</v>
      </c>
      <c r="X434" s="111" t="str">
        <f t="shared" si="55"/>
        <v/>
      </c>
      <c r="Y434" s="86"/>
      <c r="Z434" s="86"/>
    </row>
    <row r="435" spans="2:26" ht="15.75" customHeight="1">
      <c r="B435" s="109" t="str">
        <f>IF(dati_pdc!A431&lt;&gt;"",IF(dati_pdc!D431=1,RIGHT(dati_pdc!A431,dati_pdc!E431),dati_pdc!A431),"")</f>
        <v>83070101</v>
      </c>
      <c r="C435" s="109" t="str">
        <f>IF(dati_pdc!B431&lt;&gt;"",dati_pdc!B431,"")</f>
        <v>Spese, perdite e sopravv.passive ded.</v>
      </c>
      <c r="D435" s="109">
        <f>IF(dati_pdc!C431&lt;&gt;"",dati_pdc!C431,"")</f>
        <v>4</v>
      </c>
      <c r="E435" s="109">
        <f>IF(dati_pdc!D431&lt;&gt;"",dati_pdc!D431,"")</f>
        <v>0</v>
      </c>
      <c r="F435" s="110">
        <f>IF(dati_pdc!$A431&lt;&gt;"",s_somma_pdc!B431,"")</f>
        <v>699.3</v>
      </c>
      <c r="G435" s="110">
        <f>IF(dati_pdc!$A431&lt;&gt;"",s_somma_pdc!C431,"")</f>
        <v>0</v>
      </c>
      <c r="H435" s="110">
        <f t="shared" si="48"/>
        <v>699.3</v>
      </c>
      <c r="I435" s="111" t="str">
        <f t="shared" si="49"/>
        <v/>
      </c>
      <c r="J435" s="111"/>
      <c r="K435" s="111"/>
      <c r="L435" s="110">
        <f>IF(dati_pdc!$A431&lt;&gt;"",s_somma_pdc!D431,"")</f>
        <v>0</v>
      </c>
      <c r="M435" s="110">
        <f t="shared" si="50"/>
        <v>699.3</v>
      </c>
      <c r="N435" s="111" t="str">
        <f t="shared" si="51"/>
        <v/>
      </c>
      <c r="O435" s="111"/>
      <c r="P435" s="111"/>
      <c r="Q435" s="110">
        <f>IF(dati_pdc!$A431&lt;&gt;"",s_somma_pdc!E431,"")</f>
        <v>0</v>
      </c>
      <c r="R435" s="110">
        <f t="shared" si="52"/>
        <v>699.3</v>
      </c>
      <c r="S435" s="111" t="str">
        <f t="shared" si="53"/>
        <v/>
      </c>
      <c r="T435" s="111"/>
      <c r="U435" s="111"/>
      <c r="V435" s="110">
        <f>IF(dati_pdc!$A431&lt;&gt;"",s_somma_pdc!F431,"")</f>
        <v>0</v>
      </c>
      <c r="W435" s="110">
        <f t="shared" si="54"/>
        <v>699.3</v>
      </c>
      <c r="X435" s="111" t="str">
        <f t="shared" si="55"/>
        <v/>
      </c>
      <c r="Y435" s="86"/>
      <c r="Z435" s="86"/>
    </row>
    <row r="436" spans="2:26" ht="15.75" customHeight="1">
      <c r="B436" s="109" t="str">
        <f>IF(dati_pdc!A432&lt;&gt;"",IF(dati_pdc!D432=1,RIGHT(dati_pdc!A432,dati_pdc!E432),dati_pdc!A432),"")</f>
        <v>83070105</v>
      </c>
      <c r="C436" s="109" t="str">
        <f>IF(dati_pdc!B432&lt;&gt;"",dati_pdc!B432,"")</f>
        <v>Spese, perdite e sopravv.passive inded.</v>
      </c>
      <c r="D436" s="109">
        <f>IF(dati_pdc!C432&lt;&gt;"",dati_pdc!C432,"")</f>
        <v>4</v>
      </c>
      <c r="E436" s="109">
        <f>IF(dati_pdc!D432&lt;&gt;"",dati_pdc!D432,"")</f>
        <v>0</v>
      </c>
      <c r="F436" s="110">
        <f>IF(dati_pdc!$A432&lt;&gt;"",s_somma_pdc!B432,"")</f>
        <v>19.100000000000001</v>
      </c>
      <c r="G436" s="110">
        <f>IF(dati_pdc!$A432&lt;&gt;"",s_somma_pdc!C432,"")</f>
        <v>0</v>
      </c>
      <c r="H436" s="110">
        <f t="shared" si="48"/>
        <v>19.100000000000001</v>
      </c>
      <c r="I436" s="111" t="str">
        <f t="shared" si="49"/>
        <v/>
      </c>
      <c r="J436" s="111"/>
      <c r="K436" s="111"/>
      <c r="L436" s="110">
        <f>IF(dati_pdc!$A432&lt;&gt;"",s_somma_pdc!D432,"")</f>
        <v>0</v>
      </c>
      <c r="M436" s="110">
        <f t="shared" si="50"/>
        <v>19.100000000000001</v>
      </c>
      <c r="N436" s="111" t="str">
        <f t="shared" si="51"/>
        <v/>
      </c>
      <c r="O436" s="111"/>
      <c r="P436" s="111"/>
      <c r="Q436" s="110">
        <f>IF(dati_pdc!$A432&lt;&gt;"",s_somma_pdc!E432,"")</f>
        <v>0</v>
      </c>
      <c r="R436" s="110">
        <f t="shared" si="52"/>
        <v>19.100000000000001</v>
      </c>
      <c r="S436" s="111" t="str">
        <f t="shared" si="53"/>
        <v/>
      </c>
      <c r="T436" s="111"/>
      <c r="U436" s="111"/>
      <c r="V436" s="110">
        <f>IF(dati_pdc!$A432&lt;&gt;"",s_somma_pdc!F432,"")</f>
        <v>0</v>
      </c>
      <c r="W436" s="110">
        <f t="shared" si="54"/>
        <v>19.100000000000001</v>
      </c>
      <c r="X436" s="111" t="str">
        <f t="shared" si="55"/>
        <v/>
      </c>
      <c r="Y436" s="86"/>
      <c r="Z436" s="86"/>
    </row>
    <row r="437" spans="2:26" ht="15.75" customHeight="1">
      <c r="B437" s="109" t="str">
        <f>IF(dati_pdc!A433&lt;&gt;"",IF(dati_pdc!D433=1,RIGHT(dati_pdc!A433,dati_pdc!E433),dati_pdc!A433),"")</f>
        <v>830711</v>
      </c>
      <c r="C437" s="109" t="str">
        <f>IF(dati_pdc!B433&lt;&gt;"",dati_pdc!B433,"")</f>
        <v>Contributi associativi</v>
      </c>
      <c r="D437" s="109">
        <f>IF(dati_pdc!C433&lt;&gt;"",dati_pdc!C433,"")</f>
        <v>3</v>
      </c>
      <c r="E437" s="109">
        <f>IF(dati_pdc!D433&lt;&gt;"",dati_pdc!D433,"")</f>
        <v>0</v>
      </c>
      <c r="F437" s="110">
        <f>IF(dati_pdc!$A433&lt;&gt;"",s_somma_pdc!B433,"")</f>
        <v>531.45000000000005</v>
      </c>
      <c r="G437" s="110">
        <f>IF(dati_pdc!$A433&lt;&gt;"",s_somma_pdc!C433,"")</f>
        <v>530.53</v>
      </c>
      <c r="H437" s="110">
        <f t="shared" si="48"/>
        <v>0.92000000000007276</v>
      </c>
      <c r="I437" s="111">
        <f t="shared" si="49"/>
        <v>1.7341149416622488E-3</v>
      </c>
      <c r="J437" s="111"/>
      <c r="K437" s="111"/>
      <c r="L437" s="110">
        <f>IF(dati_pdc!$A433&lt;&gt;"",s_somma_pdc!D433,"")</f>
        <v>0</v>
      </c>
      <c r="M437" s="110">
        <f t="shared" si="50"/>
        <v>531.45000000000005</v>
      </c>
      <c r="N437" s="111" t="str">
        <f t="shared" si="51"/>
        <v/>
      </c>
      <c r="O437" s="111"/>
      <c r="P437" s="111"/>
      <c r="Q437" s="110">
        <f>IF(dati_pdc!$A433&lt;&gt;"",s_somma_pdc!E433,"")</f>
        <v>0</v>
      </c>
      <c r="R437" s="110">
        <f t="shared" si="52"/>
        <v>531.45000000000005</v>
      </c>
      <c r="S437" s="111" t="str">
        <f t="shared" si="53"/>
        <v/>
      </c>
      <c r="T437" s="111"/>
      <c r="U437" s="111"/>
      <c r="V437" s="110">
        <f>IF(dati_pdc!$A433&lt;&gt;"",s_somma_pdc!F433,"")</f>
        <v>0</v>
      </c>
      <c r="W437" s="110">
        <f t="shared" si="54"/>
        <v>531.45000000000005</v>
      </c>
      <c r="X437" s="111" t="str">
        <f t="shared" si="55"/>
        <v/>
      </c>
      <c r="Y437" s="86"/>
      <c r="Z437" s="86"/>
    </row>
    <row r="438" spans="2:26" ht="15.75" customHeight="1">
      <c r="B438" s="109" t="str">
        <f>IF(dati_pdc!A434&lt;&gt;"",IF(dati_pdc!D434=1,RIGHT(dati_pdc!A434,dati_pdc!E434),dati_pdc!A434),"")</f>
        <v>830715</v>
      </c>
      <c r="C438" s="109" t="str">
        <f>IF(dati_pdc!B434&lt;&gt;"",dati_pdc!B434,"")</f>
        <v>Abbonamenti, libri e pubblicazioni</v>
      </c>
      <c r="D438" s="109">
        <f>IF(dati_pdc!C434&lt;&gt;"",dati_pdc!C434,"")</f>
        <v>3</v>
      </c>
      <c r="E438" s="109">
        <f>IF(dati_pdc!D434&lt;&gt;"",dati_pdc!D434,"")</f>
        <v>0</v>
      </c>
      <c r="F438" s="110">
        <f>IF(dati_pdc!$A434&lt;&gt;"",s_somma_pdc!B434,"")</f>
        <v>1851.28</v>
      </c>
      <c r="G438" s="110">
        <f>IF(dati_pdc!$A434&lt;&gt;"",s_somma_pdc!C434,"")</f>
        <v>1826.62</v>
      </c>
      <c r="H438" s="110">
        <f t="shared" si="48"/>
        <v>24.660000000000082</v>
      </c>
      <c r="I438" s="111">
        <f t="shared" si="49"/>
        <v>1.3500344899322291E-2</v>
      </c>
      <c r="J438" s="111"/>
      <c r="K438" s="111"/>
      <c r="L438" s="110">
        <f>IF(dati_pdc!$A434&lt;&gt;"",s_somma_pdc!D434,"")</f>
        <v>0</v>
      </c>
      <c r="M438" s="110">
        <f t="shared" si="50"/>
        <v>1851.28</v>
      </c>
      <c r="N438" s="111" t="str">
        <f t="shared" si="51"/>
        <v/>
      </c>
      <c r="O438" s="111"/>
      <c r="P438" s="111"/>
      <c r="Q438" s="110">
        <f>IF(dati_pdc!$A434&lt;&gt;"",s_somma_pdc!E434,"")</f>
        <v>0</v>
      </c>
      <c r="R438" s="110">
        <f t="shared" si="52"/>
        <v>1851.28</v>
      </c>
      <c r="S438" s="111" t="str">
        <f t="shared" si="53"/>
        <v/>
      </c>
      <c r="T438" s="111"/>
      <c r="U438" s="111"/>
      <c r="V438" s="110">
        <f>IF(dati_pdc!$A434&lt;&gt;"",s_somma_pdc!F434,"")</f>
        <v>0</v>
      </c>
      <c r="W438" s="110">
        <f t="shared" si="54"/>
        <v>1851.28</v>
      </c>
      <c r="X438" s="111" t="str">
        <f t="shared" si="55"/>
        <v/>
      </c>
      <c r="Y438" s="86"/>
      <c r="Z438" s="86"/>
    </row>
    <row r="439" spans="2:26" ht="15.75" customHeight="1">
      <c r="B439" s="109" t="str">
        <f>IF(dati_pdc!A435&lt;&gt;"",IF(dati_pdc!D435=1,RIGHT(dati_pdc!A435,dati_pdc!E435),dati_pdc!A435),"")</f>
        <v>830721</v>
      </c>
      <c r="C439" s="109" t="str">
        <f>IF(dati_pdc!B435&lt;&gt;"",dati_pdc!B435,"")</f>
        <v>Perdite su crediti</v>
      </c>
      <c r="D439" s="109">
        <f>IF(dati_pdc!C435&lt;&gt;"",dati_pdc!C435,"")</f>
        <v>3</v>
      </c>
      <c r="E439" s="109">
        <f>IF(dati_pdc!D435&lt;&gt;"",dati_pdc!D435,"")</f>
        <v>0</v>
      </c>
      <c r="F439" s="110">
        <f>IF(dati_pdc!$A435&lt;&gt;"",s_somma_pdc!B435,"")</f>
        <v>0</v>
      </c>
      <c r="G439" s="110">
        <f>IF(dati_pdc!$A435&lt;&gt;"",s_somma_pdc!C435,"")</f>
        <v>15655.89</v>
      </c>
      <c r="H439" s="110">
        <f t="shared" si="48"/>
        <v>-15655.89</v>
      </c>
      <c r="I439" s="111">
        <f t="shared" si="49"/>
        <v>-1</v>
      </c>
      <c r="J439" s="111"/>
      <c r="K439" s="111"/>
      <c r="L439" s="110">
        <f>IF(dati_pdc!$A435&lt;&gt;"",s_somma_pdc!D435,"")</f>
        <v>0</v>
      </c>
      <c r="M439" s="110">
        <f t="shared" si="50"/>
        <v>0</v>
      </c>
      <c r="N439" s="111" t="str">
        <f t="shared" si="51"/>
        <v/>
      </c>
      <c r="O439" s="111"/>
      <c r="P439" s="111"/>
      <c r="Q439" s="110">
        <f>IF(dati_pdc!$A435&lt;&gt;"",s_somma_pdc!E435,"")</f>
        <v>0</v>
      </c>
      <c r="R439" s="110">
        <f t="shared" si="52"/>
        <v>0</v>
      </c>
      <c r="S439" s="111" t="str">
        <f t="shared" si="53"/>
        <v/>
      </c>
      <c r="T439" s="111"/>
      <c r="U439" s="111"/>
      <c r="V439" s="110">
        <f>IF(dati_pdc!$A435&lt;&gt;"",s_somma_pdc!F435,"")</f>
        <v>0</v>
      </c>
      <c r="W439" s="110">
        <f t="shared" si="54"/>
        <v>0</v>
      </c>
      <c r="X439" s="111" t="str">
        <f t="shared" si="55"/>
        <v/>
      </c>
      <c r="Y439" s="86"/>
      <c r="Z439" s="86"/>
    </row>
    <row r="440" spans="2:26" ht="15.75" customHeight="1">
      <c r="B440" s="109" t="str">
        <f>IF(dati_pdc!A436&lt;&gt;"",IF(dati_pdc!D436=1,RIGHT(dati_pdc!A436,dati_pdc!E436),dati_pdc!A436),"")</f>
        <v>830725</v>
      </c>
      <c r="C440" s="109" t="str">
        <f>IF(dati_pdc!B436&lt;&gt;"",dati_pdc!B436,"")</f>
        <v>Arrotondamenti passivi diversi</v>
      </c>
      <c r="D440" s="109">
        <f>IF(dati_pdc!C436&lt;&gt;"",dati_pdc!C436,"")</f>
        <v>3</v>
      </c>
      <c r="E440" s="109">
        <f>IF(dati_pdc!D436&lt;&gt;"",dati_pdc!D436,"")</f>
        <v>0</v>
      </c>
      <c r="F440" s="110">
        <f>IF(dati_pdc!$A436&lt;&gt;"",s_somma_pdc!B436,"")</f>
        <v>0.01</v>
      </c>
      <c r="G440" s="110">
        <f>IF(dati_pdc!$A436&lt;&gt;"",s_somma_pdc!C436,"")</f>
        <v>2.42</v>
      </c>
      <c r="H440" s="110">
        <f t="shared" si="48"/>
        <v>-2.41</v>
      </c>
      <c r="I440" s="111">
        <f t="shared" si="49"/>
        <v>-0.99586776859504145</v>
      </c>
      <c r="J440" s="111"/>
      <c r="K440" s="111"/>
      <c r="L440" s="110">
        <f>IF(dati_pdc!$A436&lt;&gt;"",s_somma_pdc!D436,"")</f>
        <v>0</v>
      </c>
      <c r="M440" s="110">
        <f t="shared" si="50"/>
        <v>0.01</v>
      </c>
      <c r="N440" s="111" t="str">
        <f t="shared" si="51"/>
        <v/>
      </c>
      <c r="O440" s="111"/>
      <c r="P440" s="111"/>
      <c r="Q440" s="110">
        <f>IF(dati_pdc!$A436&lt;&gt;"",s_somma_pdc!E436,"")</f>
        <v>0</v>
      </c>
      <c r="R440" s="110">
        <f t="shared" si="52"/>
        <v>0.01</v>
      </c>
      <c r="S440" s="111" t="str">
        <f t="shared" si="53"/>
        <v/>
      </c>
      <c r="T440" s="111"/>
      <c r="U440" s="111"/>
      <c r="V440" s="110">
        <f>IF(dati_pdc!$A436&lt;&gt;"",s_somma_pdc!F436,"")</f>
        <v>0</v>
      </c>
      <c r="W440" s="110">
        <f t="shared" si="54"/>
        <v>0.01</v>
      </c>
      <c r="X440" s="111" t="str">
        <f t="shared" si="55"/>
        <v/>
      </c>
      <c r="Y440" s="86"/>
      <c r="Z440" s="86"/>
    </row>
    <row r="441" spans="2:26" ht="15.75" customHeight="1">
      <c r="B441" s="109" t="str">
        <f>IF(dati_pdc!A437&lt;&gt;"",IF(dati_pdc!D437=1,RIGHT(dati_pdc!A437,dati_pdc!E437),dati_pdc!A437),"")</f>
        <v>830751</v>
      </c>
      <c r="C441" s="109" t="str">
        <f>IF(dati_pdc!B437&lt;&gt;"",dati_pdc!B437,"")</f>
        <v>Costi e spese diverse</v>
      </c>
      <c r="D441" s="109">
        <f>IF(dati_pdc!C437&lt;&gt;"",dati_pdc!C437,"")</f>
        <v>3</v>
      </c>
      <c r="E441" s="109">
        <f>IF(dati_pdc!D437&lt;&gt;"",dati_pdc!D437,"")</f>
        <v>0</v>
      </c>
      <c r="F441" s="110">
        <f>IF(dati_pdc!$A437&lt;&gt;"",s_somma_pdc!B437,"")</f>
        <v>302.74</v>
      </c>
      <c r="G441" s="110">
        <f>IF(dati_pdc!$A437&lt;&gt;"",s_somma_pdc!C437,"")</f>
        <v>334.88</v>
      </c>
      <c r="H441" s="110">
        <f t="shared" si="48"/>
        <v>-32.139999999999986</v>
      </c>
      <c r="I441" s="111">
        <f t="shared" si="49"/>
        <v>-9.5974677496416583E-2</v>
      </c>
      <c r="J441" s="111"/>
      <c r="K441" s="111"/>
      <c r="L441" s="110">
        <f>IF(dati_pdc!$A437&lt;&gt;"",s_somma_pdc!D437,"")</f>
        <v>0</v>
      </c>
      <c r="M441" s="110">
        <f t="shared" si="50"/>
        <v>302.74</v>
      </c>
      <c r="N441" s="111" t="str">
        <f t="shared" si="51"/>
        <v/>
      </c>
      <c r="O441" s="111"/>
      <c r="P441" s="111"/>
      <c r="Q441" s="110">
        <f>IF(dati_pdc!$A437&lt;&gt;"",s_somma_pdc!E437,"")</f>
        <v>0</v>
      </c>
      <c r="R441" s="110">
        <f t="shared" si="52"/>
        <v>302.74</v>
      </c>
      <c r="S441" s="111" t="str">
        <f t="shared" si="53"/>
        <v/>
      </c>
      <c r="T441" s="111"/>
      <c r="U441" s="111"/>
      <c r="V441" s="110">
        <f>IF(dati_pdc!$A437&lt;&gt;"",s_somma_pdc!F437,"")</f>
        <v>0</v>
      </c>
      <c r="W441" s="110">
        <f t="shared" si="54"/>
        <v>302.74</v>
      </c>
      <c r="X441" s="111" t="str">
        <f t="shared" si="55"/>
        <v/>
      </c>
      <c r="Y441" s="86"/>
      <c r="Z441" s="86"/>
    </row>
    <row r="442" spans="2:26" ht="15.75" customHeight="1">
      <c r="B442" s="109" t="str">
        <f>IF(dati_pdc!A438&lt;&gt;"",IF(dati_pdc!D438=1,RIGHT(dati_pdc!A438,dati_pdc!E438),dati_pdc!A438),"")</f>
        <v>8309</v>
      </c>
      <c r="C442" s="109" t="str">
        <f>IF(dati_pdc!B438&lt;&gt;"",dati_pdc!B438,"")</f>
        <v>MINUSVAL. DA ALIENAZ./ELIMINAZ. CESPIT</v>
      </c>
      <c r="D442" s="109">
        <f>IF(dati_pdc!C438&lt;&gt;"",dati_pdc!C438,"")</f>
        <v>2</v>
      </c>
      <c r="E442" s="109">
        <f>IF(dati_pdc!D438&lt;&gt;"",dati_pdc!D438,"")</f>
        <v>0</v>
      </c>
      <c r="F442" s="110">
        <f>IF(dati_pdc!$A438&lt;&gt;"",s_somma_pdc!B438,"")</f>
        <v>0</v>
      </c>
      <c r="G442" s="110">
        <f>IF(dati_pdc!$A438&lt;&gt;"",s_somma_pdc!C438,"")</f>
        <v>24.05</v>
      </c>
      <c r="H442" s="110">
        <f t="shared" si="48"/>
        <v>-24.05</v>
      </c>
      <c r="I442" s="111">
        <f t="shared" si="49"/>
        <v>-1</v>
      </c>
      <c r="J442" s="111"/>
      <c r="K442" s="111"/>
      <c r="L442" s="110">
        <f>IF(dati_pdc!$A438&lt;&gt;"",s_somma_pdc!D438,"")</f>
        <v>0</v>
      </c>
      <c r="M442" s="110">
        <f t="shared" si="50"/>
        <v>0</v>
      </c>
      <c r="N442" s="111" t="str">
        <f t="shared" si="51"/>
        <v/>
      </c>
      <c r="O442" s="111"/>
      <c r="P442" s="111"/>
      <c r="Q442" s="110">
        <f>IF(dati_pdc!$A438&lt;&gt;"",s_somma_pdc!E438,"")</f>
        <v>0</v>
      </c>
      <c r="R442" s="110">
        <f t="shared" si="52"/>
        <v>0</v>
      </c>
      <c r="S442" s="111" t="str">
        <f t="shared" si="53"/>
        <v/>
      </c>
      <c r="T442" s="111"/>
      <c r="U442" s="111"/>
      <c r="V442" s="110">
        <f>IF(dati_pdc!$A438&lt;&gt;"",s_somma_pdc!F438,"")</f>
        <v>0</v>
      </c>
      <c r="W442" s="110">
        <f t="shared" si="54"/>
        <v>0</v>
      </c>
      <c r="X442" s="111" t="str">
        <f t="shared" si="55"/>
        <v/>
      </c>
      <c r="Y442" s="86"/>
      <c r="Z442" s="86"/>
    </row>
    <row r="443" spans="2:26" ht="15.75" customHeight="1">
      <c r="B443" s="109" t="str">
        <f>IF(dati_pdc!A439&lt;&gt;"",IF(dati_pdc!D439=1,RIGHT(dati_pdc!A439,dati_pdc!E439),dati_pdc!A439),"")</f>
        <v>830901</v>
      </c>
      <c r="C443" s="109" t="str">
        <f>IF(dati_pdc!B439&lt;&gt;"",dati_pdc!B439,"")</f>
        <v>Minusval. da alienaz./eliminaz. cespiti</v>
      </c>
      <c r="D443" s="109">
        <f>IF(dati_pdc!C439&lt;&gt;"",dati_pdc!C439,"")</f>
        <v>3</v>
      </c>
      <c r="E443" s="109">
        <f>IF(dati_pdc!D439&lt;&gt;"",dati_pdc!D439,"")</f>
        <v>0</v>
      </c>
      <c r="F443" s="110">
        <f>IF(dati_pdc!$A439&lt;&gt;"",s_somma_pdc!B439,"")</f>
        <v>0</v>
      </c>
      <c r="G443" s="110">
        <f>IF(dati_pdc!$A439&lt;&gt;"",s_somma_pdc!C439,"")</f>
        <v>24.05</v>
      </c>
      <c r="H443" s="110">
        <f t="shared" si="48"/>
        <v>-24.05</v>
      </c>
      <c r="I443" s="111">
        <f t="shared" si="49"/>
        <v>-1</v>
      </c>
      <c r="J443" s="111"/>
      <c r="K443" s="111"/>
      <c r="L443" s="110">
        <f>IF(dati_pdc!$A439&lt;&gt;"",s_somma_pdc!D439,"")</f>
        <v>0</v>
      </c>
      <c r="M443" s="110">
        <f t="shared" si="50"/>
        <v>0</v>
      </c>
      <c r="N443" s="111" t="str">
        <f t="shared" si="51"/>
        <v/>
      </c>
      <c r="O443" s="111"/>
      <c r="P443" s="111"/>
      <c r="Q443" s="110">
        <f>IF(dati_pdc!$A439&lt;&gt;"",s_somma_pdc!E439,"")</f>
        <v>0</v>
      </c>
      <c r="R443" s="110">
        <f t="shared" si="52"/>
        <v>0</v>
      </c>
      <c r="S443" s="111" t="str">
        <f t="shared" si="53"/>
        <v/>
      </c>
      <c r="T443" s="111"/>
      <c r="U443" s="111"/>
      <c r="V443" s="110">
        <f>IF(dati_pdc!$A439&lt;&gt;"",s_somma_pdc!F439,"")</f>
        <v>0</v>
      </c>
      <c r="W443" s="110">
        <f t="shared" si="54"/>
        <v>0</v>
      </c>
      <c r="X443" s="111" t="str">
        <f t="shared" si="55"/>
        <v/>
      </c>
      <c r="Y443" s="86"/>
      <c r="Z443" s="86"/>
    </row>
    <row r="444" spans="2:26" ht="15.75" customHeight="1">
      <c r="B444" s="109" t="str">
        <f>IF(dati_pdc!A440&lt;&gt;"",IF(dati_pdc!D440=1,RIGHT(dati_pdc!A440,dati_pdc!E440),dati_pdc!A440),"")</f>
        <v>85</v>
      </c>
      <c r="C444" s="109" t="str">
        <f>IF(dati_pdc!B440&lt;&gt;"",dati_pdc!B440,"")</f>
        <v>PROVENTI FINANZIARI</v>
      </c>
      <c r="D444" s="109">
        <f>IF(dati_pdc!C440&lt;&gt;"",dati_pdc!C440,"")</f>
        <v>1</v>
      </c>
      <c r="E444" s="109">
        <f>IF(dati_pdc!D440&lt;&gt;"",dati_pdc!D440,"")</f>
        <v>0</v>
      </c>
      <c r="F444" s="110">
        <f>IF(dati_pdc!$A440&lt;&gt;"",s_somma_pdc!B440,"")</f>
        <v>-8850.1999999999989</v>
      </c>
      <c r="G444" s="110">
        <f>IF(dati_pdc!$A440&lt;&gt;"",s_somma_pdc!C440,"")</f>
        <v>-11121.79</v>
      </c>
      <c r="H444" s="110">
        <f t="shared" si="48"/>
        <v>2271.590000000002</v>
      </c>
      <c r="I444" s="111">
        <f t="shared" si="49"/>
        <v>-0.20424679840205595</v>
      </c>
      <c r="J444" s="111"/>
      <c r="K444" s="111"/>
      <c r="L444" s="110">
        <f>IF(dati_pdc!$A440&lt;&gt;"",s_somma_pdc!D440,"")</f>
        <v>0</v>
      </c>
      <c r="M444" s="110">
        <f t="shared" si="50"/>
        <v>-8850.1999999999989</v>
      </c>
      <c r="N444" s="111" t="str">
        <f t="shared" si="51"/>
        <v/>
      </c>
      <c r="O444" s="111"/>
      <c r="P444" s="111"/>
      <c r="Q444" s="110">
        <f>IF(dati_pdc!$A440&lt;&gt;"",s_somma_pdc!E440,"")</f>
        <v>0</v>
      </c>
      <c r="R444" s="110">
        <f t="shared" si="52"/>
        <v>-8850.1999999999989</v>
      </c>
      <c r="S444" s="111" t="str">
        <f t="shared" si="53"/>
        <v/>
      </c>
      <c r="T444" s="111"/>
      <c r="U444" s="111"/>
      <c r="V444" s="110">
        <f>IF(dati_pdc!$A440&lt;&gt;"",s_somma_pdc!F440,"")</f>
        <v>0</v>
      </c>
      <c r="W444" s="110">
        <f t="shared" si="54"/>
        <v>-8850.1999999999989</v>
      </c>
      <c r="X444" s="111" t="str">
        <f t="shared" si="55"/>
        <v/>
      </c>
      <c r="Y444" s="86"/>
      <c r="Z444" s="86"/>
    </row>
    <row r="445" spans="2:26" ht="15.75" customHeight="1">
      <c r="B445" s="109" t="str">
        <f>IF(dati_pdc!A441&lt;&gt;"",IF(dati_pdc!D441=1,RIGHT(dati_pdc!A441,dati_pdc!E441),dati_pdc!A441),"")</f>
        <v>8503</v>
      </c>
      <c r="C445" s="109" t="str">
        <f>IF(dati_pdc!B441&lt;&gt;"",dati_pdc!B441,"")</f>
        <v>PROVENTI DA PARTEC.IN SOC. DI CAPITALI</v>
      </c>
      <c r="D445" s="109">
        <f>IF(dati_pdc!C441&lt;&gt;"",dati_pdc!C441,"")</f>
        <v>2</v>
      </c>
      <c r="E445" s="109">
        <f>IF(dati_pdc!D441&lt;&gt;"",dati_pdc!D441,"")</f>
        <v>0</v>
      </c>
      <c r="F445" s="110">
        <f>IF(dati_pdc!$A441&lt;&gt;"",s_somma_pdc!B441,"")</f>
        <v>-685.31</v>
      </c>
      <c r="G445" s="110">
        <f>IF(dati_pdc!$A441&lt;&gt;"",s_somma_pdc!C441,"")</f>
        <v>0</v>
      </c>
      <c r="H445" s="110">
        <f t="shared" si="48"/>
        <v>-685.31</v>
      </c>
      <c r="I445" s="111" t="str">
        <f t="shared" si="49"/>
        <v/>
      </c>
      <c r="J445" s="111"/>
      <c r="K445" s="111"/>
      <c r="L445" s="110">
        <f>IF(dati_pdc!$A441&lt;&gt;"",s_somma_pdc!D441,"")</f>
        <v>0</v>
      </c>
      <c r="M445" s="110">
        <f t="shared" si="50"/>
        <v>-685.31</v>
      </c>
      <c r="N445" s="111" t="str">
        <f t="shared" si="51"/>
        <v/>
      </c>
      <c r="O445" s="111"/>
      <c r="P445" s="111"/>
      <c r="Q445" s="110">
        <f>IF(dati_pdc!$A441&lt;&gt;"",s_somma_pdc!E441,"")</f>
        <v>0</v>
      </c>
      <c r="R445" s="110">
        <f t="shared" si="52"/>
        <v>-685.31</v>
      </c>
      <c r="S445" s="111" t="str">
        <f t="shared" si="53"/>
        <v/>
      </c>
      <c r="T445" s="111"/>
      <c r="U445" s="111"/>
      <c r="V445" s="110">
        <f>IF(dati_pdc!$A441&lt;&gt;"",s_somma_pdc!F441,"")</f>
        <v>0</v>
      </c>
      <c r="W445" s="110">
        <f t="shared" si="54"/>
        <v>-685.31</v>
      </c>
      <c r="X445" s="111" t="str">
        <f t="shared" si="55"/>
        <v/>
      </c>
      <c r="Y445" s="86"/>
      <c r="Z445" s="86"/>
    </row>
    <row r="446" spans="2:26" ht="15.75" customHeight="1">
      <c r="B446" s="109" t="str">
        <f>IF(dati_pdc!A442&lt;&gt;"",IF(dati_pdc!D442=1,RIGHT(dati_pdc!A442,dati_pdc!E442),dati_pdc!A442),"")</f>
        <v>850301</v>
      </c>
      <c r="C446" s="109" t="str">
        <f>IF(dati_pdc!B442&lt;&gt;"",dati_pdc!B442,"")</f>
        <v>Dividendi da altre società di capitali</v>
      </c>
      <c r="D446" s="109">
        <f>IF(dati_pdc!C442&lt;&gt;"",dati_pdc!C442,"")</f>
        <v>3</v>
      </c>
      <c r="E446" s="109">
        <f>IF(dati_pdc!D442&lt;&gt;"",dati_pdc!D442,"")</f>
        <v>0</v>
      </c>
      <c r="F446" s="110">
        <f>IF(dati_pdc!$A442&lt;&gt;"",s_somma_pdc!B442,"")</f>
        <v>-685.31</v>
      </c>
      <c r="G446" s="110">
        <f>IF(dati_pdc!$A442&lt;&gt;"",s_somma_pdc!C442,"")</f>
        <v>0</v>
      </c>
      <c r="H446" s="110">
        <f t="shared" si="48"/>
        <v>-685.31</v>
      </c>
      <c r="I446" s="111" t="str">
        <f t="shared" si="49"/>
        <v/>
      </c>
      <c r="J446" s="111"/>
      <c r="K446" s="111"/>
      <c r="L446" s="110">
        <f>IF(dati_pdc!$A442&lt;&gt;"",s_somma_pdc!D442,"")</f>
        <v>0</v>
      </c>
      <c r="M446" s="110">
        <f t="shared" si="50"/>
        <v>-685.31</v>
      </c>
      <c r="N446" s="111" t="str">
        <f t="shared" si="51"/>
        <v/>
      </c>
      <c r="O446" s="111"/>
      <c r="P446" s="111"/>
      <c r="Q446" s="110">
        <f>IF(dati_pdc!$A442&lt;&gt;"",s_somma_pdc!E442,"")</f>
        <v>0</v>
      </c>
      <c r="R446" s="110">
        <f t="shared" si="52"/>
        <v>-685.31</v>
      </c>
      <c r="S446" s="111" t="str">
        <f t="shared" si="53"/>
        <v/>
      </c>
      <c r="T446" s="111"/>
      <c r="U446" s="111"/>
      <c r="V446" s="110">
        <f>IF(dati_pdc!$A442&lt;&gt;"",s_somma_pdc!F442,"")</f>
        <v>0</v>
      </c>
      <c r="W446" s="110">
        <f t="shared" si="54"/>
        <v>-685.31</v>
      </c>
      <c r="X446" s="111" t="str">
        <f t="shared" si="55"/>
        <v/>
      </c>
      <c r="Y446" s="86"/>
      <c r="Z446" s="86"/>
    </row>
    <row r="447" spans="2:26" ht="15.75" customHeight="1">
      <c r="B447" s="109" t="str">
        <f>IF(dati_pdc!A443&lt;&gt;"",IF(dati_pdc!D443=1,RIGHT(dati_pdc!A443,dati_pdc!E443),dati_pdc!A443),"")</f>
        <v>8509</v>
      </c>
      <c r="C447" s="109" t="str">
        <f>IF(dati_pdc!B443&lt;&gt;"",dati_pdc!B443,"")</f>
        <v>PROVENTI DA TITOLI</v>
      </c>
      <c r="D447" s="109">
        <f>IF(dati_pdc!C443&lt;&gt;"",dati_pdc!C443,"")</f>
        <v>2</v>
      </c>
      <c r="E447" s="109">
        <f>IF(dati_pdc!D443&lt;&gt;"",dati_pdc!D443,"")</f>
        <v>0</v>
      </c>
      <c r="F447" s="110">
        <f>IF(dati_pdc!$A443&lt;&gt;"",s_somma_pdc!B443,"")</f>
        <v>-8070</v>
      </c>
      <c r="G447" s="110">
        <f>IF(dati_pdc!$A443&lt;&gt;"",s_somma_pdc!C443,"")</f>
        <v>-11070</v>
      </c>
      <c r="H447" s="110">
        <f t="shared" si="48"/>
        <v>3000</v>
      </c>
      <c r="I447" s="111">
        <f t="shared" si="49"/>
        <v>-0.27100271002710025</v>
      </c>
      <c r="J447" s="111"/>
      <c r="K447" s="111"/>
      <c r="L447" s="110">
        <f>IF(dati_pdc!$A443&lt;&gt;"",s_somma_pdc!D443,"")</f>
        <v>0</v>
      </c>
      <c r="M447" s="110">
        <f t="shared" si="50"/>
        <v>-8070</v>
      </c>
      <c r="N447" s="111" t="str">
        <f t="shared" si="51"/>
        <v/>
      </c>
      <c r="O447" s="111"/>
      <c r="P447" s="111"/>
      <c r="Q447" s="110">
        <f>IF(dati_pdc!$A443&lt;&gt;"",s_somma_pdc!E443,"")</f>
        <v>0</v>
      </c>
      <c r="R447" s="110">
        <f t="shared" si="52"/>
        <v>-8070</v>
      </c>
      <c r="S447" s="111" t="str">
        <f t="shared" si="53"/>
        <v/>
      </c>
      <c r="T447" s="111"/>
      <c r="U447" s="111"/>
      <c r="V447" s="110">
        <f>IF(dati_pdc!$A443&lt;&gt;"",s_somma_pdc!F443,"")</f>
        <v>0</v>
      </c>
      <c r="W447" s="110">
        <f t="shared" si="54"/>
        <v>-8070</v>
      </c>
      <c r="X447" s="111" t="str">
        <f t="shared" si="55"/>
        <v/>
      </c>
      <c r="Y447" s="86"/>
      <c r="Z447" s="86"/>
    </row>
    <row r="448" spans="2:26" ht="15.75" customHeight="1">
      <c r="B448" s="109" t="str">
        <f>IF(dati_pdc!A444&lt;&gt;"",IF(dati_pdc!D444=1,RIGHT(dati_pdc!A444,dati_pdc!E444),dati_pdc!A444),"")</f>
        <v>850901</v>
      </c>
      <c r="C448" s="109" t="str">
        <f>IF(dati_pdc!B444&lt;&gt;"",dati_pdc!B444,"")</f>
        <v>Proventi da titoli d'investimento</v>
      </c>
      <c r="D448" s="109">
        <f>IF(dati_pdc!C444&lt;&gt;"",dati_pdc!C444,"")</f>
        <v>3</v>
      </c>
      <c r="E448" s="109">
        <f>IF(dati_pdc!D444&lt;&gt;"",dati_pdc!D444,"")</f>
        <v>0</v>
      </c>
      <c r="F448" s="110">
        <f>IF(dati_pdc!$A444&lt;&gt;"",s_somma_pdc!B444,"")</f>
        <v>-8070</v>
      </c>
      <c r="G448" s="110">
        <f>IF(dati_pdc!$A444&lt;&gt;"",s_somma_pdc!C444,"")</f>
        <v>-11070</v>
      </c>
      <c r="H448" s="110">
        <f t="shared" si="48"/>
        <v>3000</v>
      </c>
      <c r="I448" s="111">
        <f t="shared" si="49"/>
        <v>-0.27100271002710025</v>
      </c>
      <c r="J448" s="111"/>
      <c r="K448" s="111"/>
      <c r="L448" s="110">
        <f>IF(dati_pdc!$A444&lt;&gt;"",s_somma_pdc!D444,"")</f>
        <v>0</v>
      </c>
      <c r="M448" s="110">
        <f t="shared" si="50"/>
        <v>-8070</v>
      </c>
      <c r="N448" s="111" t="str">
        <f t="shared" si="51"/>
        <v/>
      </c>
      <c r="O448" s="111"/>
      <c r="P448" s="111"/>
      <c r="Q448" s="110">
        <f>IF(dati_pdc!$A444&lt;&gt;"",s_somma_pdc!E444,"")</f>
        <v>0</v>
      </c>
      <c r="R448" s="110">
        <f t="shared" si="52"/>
        <v>-8070</v>
      </c>
      <c r="S448" s="111" t="str">
        <f t="shared" si="53"/>
        <v/>
      </c>
      <c r="T448" s="111"/>
      <c r="U448" s="111"/>
      <c r="V448" s="110">
        <f>IF(dati_pdc!$A444&lt;&gt;"",s_somma_pdc!F444,"")</f>
        <v>0</v>
      </c>
      <c r="W448" s="110">
        <f t="shared" si="54"/>
        <v>-8070</v>
      </c>
      <c r="X448" s="111" t="str">
        <f t="shared" si="55"/>
        <v/>
      </c>
      <c r="Y448" s="86"/>
      <c r="Z448" s="86"/>
    </row>
    <row r="449" spans="2:26" ht="15.75" customHeight="1">
      <c r="B449" s="109" t="str">
        <f>IF(dati_pdc!A445&lt;&gt;"",IF(dati_pdc!D445=1,RIGHT(dati_pdc!A445,dati_pdc!E445),dati_pdc!A445),"")</f>
        <v>85090103</v>
      </c>
      <c r="C449" s="109" t="str">
        <f>IF(dati_pdc!B445&lt;&gt;"",dati_pdc!B445,"")</f>
        <v>Proventi da titoli negoziabili imponib.</v>
      </c>
      <c r="D449" s="109">
        <f>IF(dati_pdc!C445&lt;&gt;"",dati_pdc!C445,"")</f>
        <v>4</v>
      </c>
      <c r="E449" s="109">
        <f>IF(dati_pdc!D445&lt;&gt;"",dati_pdc!D445,"")</f>
        <v>0</v>
      </c>
      <c r="F449" s="110">
        <f>IF(dati_pdc!$A445&lt;&gt;"",s_somma_pdc!B445,"")</f>
        <v>-8070</v>
      </c>
      <c r="G449" s="110">
        <f>IF(dati_pdc!$A445&lt;&gt;"",s_somma_pdc!C445,"")</f>
        <v>-11070</v>
      </c>
      <c r="H449" s="110">
        <f t="shared" si="48"/>
        <v>3000</v>
      </c>
      <c r="I449" s="111">
        <f t="shared" si="49"/>
        <v>-0.27100271002710025</v>
      </c>
      <c r="J449" s="111"/>
      <c r="K449" s="111"/>
      <c r="L449" s="110">
        <f>IF(dati_pdc!$A445&lt;&gt;"",s_somma_pdc!D445,"")</f>
        <v>0</v>
      </c>
      <c r="M449" s="110">
        <f t="shared" si="50"/>
        <v>-8070</v>
      </c>
      <c r="N449" s="111" t="str">
        <f t="shared" si="51"/>
        <v/>
      </c>
      <c r="O449" s="111"/>
      <c r="P449" s="111"/>
      <c r="Q449" s="110">
        <f>IF(dati_pdc!$A445&lt;&gt;"",s_somma_pdc!E445,"")</f>
        <v>0</v>
      </c>
      <c r="R449" s="110">
        <f t="shared" si="52"/>
        <v>-8070</v>
      </c>
      <c r="S449" s="111" t="str">
        <f t="shared" si="53"/>
        <v/>
      </c>
      <c r="T449" s="111"/>
      <c r="U449" s="111"/>
      <c r="V449" s="110">
        <f>IF(dati_pdc!$A445&lt;&gt;"",s_somma_pdc!F445,"")</f>
        <v>0</v>
      </c>
      <c r="W449" s="110">
        <f t="shared" si="54"/>
        <v>-8070</v>
      </c>
      <c r="X449" s="111" t="str">
        <f t="shared" si="55"/>
        <v/>
      </c>
      <c r="Y449" s="86"/>
      <c r="Z449" s="86"/>
    </row>
    <row r="450" spans="2:26" ht="15.75" customHeight="1">
      <c r="B450" s="109" t="str">
        <f>IF(dati_pdc!A446&lt;&gt;"",IF(dati_pdc!D446=1,RIGHT(dati_pdc!A446,dati_pdc!E446),dati_pdc!A446),"")</f>
        <v>8511</v>
      </c>
      <c r="C450" s="109" t="str">
        <f>IF(dati_pdc!B446&lt;&gt;"",dati_pdc!B446,"")</f>
        <v>PROVENTI FINANZIARI VARI</v>
      </c>
      <c r="D450" s="109">
        <f>IF(dati_pdc!C446&lt;&gt;"",dati_pdc!C446,"")</f>
        <v>2</v>
      </c>
      <c r="E450" s="109">
        <f>IF(dati_pdc!D446&lt;&gt;"",dati_pdc!D446,"")</f>
        <v>0</v>
      </c>
      <c r="F450" s="110">
        <f>IF(dati_pdc!$A446&lt;&gt;"",s_somma_pdc!B446,"")</f>
        <v>-94.89</v>
      </c>
      <c r="G450" s="110">
        <f>IF(dati_pdc!$A446&lt;&gt;"",s_somma_pdc!C446,"")</f>
        <v>-51.79</v>
      </c>
      <c r="H450" s="110">
        <f t="shared" si="48"/>
        <v>-43.1</v>
      </c>
      <c r="I450" s="111">
        <f t="shared" si="49"/>
        <v>0.8322069897663642</v>
      </c>
      <c r="J450" s="111"/>
      <c r="K450" s="111"/>
      <c r="L450" s="110">
        <f>IF(dati_pdc!$A446&lt;&gt;"",s_somma_pdc!D446,"")</f>
        <v>0</v>
      </c>
      <c r="M450" s="110">
        <f t="shared" si="50"/>
        <v>-94.89</v>
      </c>
      <c r="N450" s="111" t="str">
        <f t="shared" si="51"/>
        <v/>
      </c>
      <c r="O450" s="111"/>
      <c r="P450" s="111"/>
      <c r="Q450" s="110">
        <f>IF(dati_pdc!$A446&lt;&gt;"",s_somma_pdc!E446,"")</f>
        <v>0</v>
      </c>
      <c r="R450" s="110">
        <f t="shared" si="52"/>
        <v>-94.89</v>
      </c>
      <c r="S450" s="111" t="str">
        <f t="shared" si="53"/>
        <v/>
      </c>
      <c r="T450" s="111"/>
      <c r="U450" s="111"/>
      <c r="V450" s="110">
        <f>IF(dati_pdc!$A446&lt;&gt;"",s_somma_pdc!F446,"")</f>
        <v>0</v>
      </c>
      <c r="W450" s="110">
        <f t="shared" si="54"/>
        <v>-94.89</v>
      </c>
      <c r="X450" s="111" t="str">
        <f t="shared" si="55"/>
        <v/>
      </c>
      <c r="Y450" s="86"/>
      <c r="Z450" s="86"/>
    </row>
    <row r="451" spans="2:26" ht="15.75" customHeight="1">
      <c r="B451" s="109" t="str">
        <f>IF(dati_pdc!A447&lt;&gt;"",IF(dati_pdc!D447=1,RIGHT(dati_pdc!A447,dati_pdc!E447),dati_pdc!A447),"")</f>
        <v>851113</v>
      </c>
      <c r="C451" s="109" t="str">
        <f>IF(dati_pdc!B447&lt;&gt;"",dati_pdc!B447,"")</f>
        <v>Interessi attivi su c/c bancari</v>
      </c>
      <c r="D451" s="109">
        <f>IF(dati_pdc!C447&lt;&gt;"",dati_pdc!C447,"")</f>
        <v>3</v>
      </c>
      <c r="E451" s="109">
        <f>IF(dati_pdc!D447&lt;&gt;"",dati_pdc!D447,"")</f>
        <v>0</v>
      </c>
      <c r="F451" s="110">
        <f>IF(dati_pdc!$A447&lt;&gt;"",s_somma_pdc!B447,"")</f>
        <v>-94.89</v>
      </c>
      <c r="G451" s="110">
        <f>IF(dati_pdc!$A447&lt;&gt;"",s_somma_pdc!C447,"")</f>
        <v>-51.79</v>
      </c>
      <c r="H451" s="110">
        <f t="shared" si="48"/>
        <v>-43.1</v>
      </c>
      <c r="I451" s="111">
        <f t="shared" si="49"/>
        <v>0.8322069897663642</v>
      </c>
      <c r="J451" s="111"/>
      <c r="K451" s="111"/>
      <c r="L451" s="110">
        <f>IF(dati_pdc!$A447&lt;&gt;"",s_somma_pdc!D447,"")</f>
        <v>0</v>
      </c>
      <c r="M451" s="110">
        <f t="shared" si="50"/>
        <v>-94.89</v>
      </c>
      <c r="N451" s="111" t="str">
        <f t="shared" si="51"/>
        <v/>
      </c>
      <c r="O451" s="111"/>
      <c r="P451" s="111"/>
      <c r="Q451" s="110">
        <f>IF(dati_pdc!$A447&lt;&gt;"",s_somma_pdc!E447,"")</f>
        <v>0</v>
      </c>
      <c r="R451" s="110">
        <f t="shared" si="52"/>
        <v>-94.89</v>
      </c>
      <c r="S451" s="111" t="str">
        <f t="shared" si="53"/>
        <v/>
      </c>
      <c r="T451" s="111"/>
      <c r="U451" s="111"/>
      <c r="V451" s="110">
        <f>IF(dati_pdc!$A447&lt;&gt;"",s_somma_pdc!F447,"")</f>
        <v>0</v>
      </c>
      <c r="W451" s="110">
        <f t="shared" si="54"/>
        <v>-94.89</v>
      </c>
      <c r="X451" s="111" t="str">
        <f t="shared" si="55"/>
        <v/>
      </c>
      <c r="Y451" s="86"/>
      <c r="Z451" s="86"/>
    </row>
    <row r="452" spans="2:26" ht="15.75" customHeight="1">
      <c r="B452" s="109" t="str">
        <f>IF(dati_pdc!A448&lt;&gt;"",IF(dati_pdc!D448=1,RIGHT(dati_pdc!A448,dati_pdc!E448),dati_pdc!A448),"")</f>
        <v>86</v>
      </c>
      <c r="C452" s="109" t="str">
        <f>IF(dati_pdc!B448&lt;&gt;"",dati_pdc!B448,"")</f>
        <v>ONERI FINANZIARI</v>
      </c>
      <c r="D452" s="109">
        <f>IF(dati_pdc!C448&lt;&gt;"",dati_pdc!C448,"")</f>
        <v>1</v>
      </c>
      <c r="E452" s="109">
        <f>IF(dati_pdc!D448&lt;&gt;"",dati_pdc!D448,"")</f>
        <v>0</v>
      </c>
      <c r="F452" s="110">
        <f>IF(dati_pdc!$A448&lt;&gt;"",s_somma_pdc!B448,"")</f>
        <v>14157.240000000002</v>
      </c>
      <c r="G452" s="110">
        <f>IF(dati_pdc!$A448&lt;&gt;"",s_somma_pdc!C448,"")</f>
        <v>23538.139999999996</v>
      </c>
      <c r="H452" s="110">
        <f t="shared" si="48"/>
        <v>-9380.8999999999942</v>
      </c>
      <c r="I452" s="111">
        <f t="shared" si="49"/>
        <v>-0.39854041143437824</v>
      </c>
      <c r="J452" s="111"/>
      <c r="K452" s="111"/>
      <c r="L452" s="110">
        <f>IF(dati_pdc!$A448&lt;&gt;"",s_somma_pdc!D448,"")</f>
        <v>0</v>
      </c>
      <c r="M452" s="110">
        <f t="shared" si="50"/>
        <v>14157.240000000002</v>
      </c>
      <c r="N452" s="111" t="str">
        <f t="shared" si="51"/>
        <v/>
      </c>
      <c r="O452" s="111"/>
      <c r="P452" s="111"/>
      <c r="Q452" s="110">
        <f>IF(dati_pdc!$A448&lt;&gt;"",s_somma_pdc!E448,"")</f>
        <v>0</v>
      </c>
      <c r="R452" s="110">
        <f t="shared" si="52"/>
        <v>14157.240000000002</v>
      </c>
      <c r="S452" s="111" t="str">
        <f t="shared" si="53"/>
        <v/>
      </c>
      <c r="T452" s="111"/>
      <c r="U452" s="111"/>
      <c r="V452" s="110">
        <f>IF(dati_pdc!$A448&lt;&gt;"",s_somma_pdc!F448,"")</f>
        <v>0</v>
      </c>
      <c r="W452" s="110">
        <f t="shared" si="54"/>
        <v>14157.240000000002</v>
      </c>
      <c r="X452" s="111" t="str">
        <f t="shared" si="55"/>
        <v/>
      </c>
      <c r="Y452" s="86"/>
      <c r="Z452" s="86"/>
    </row>
    <row r="453" spans="2:26" ht="15.75" customHeight="1">
      <c r="B453" s="109" t="str">
        <f>IF(dati_pdc!A449&lt;&gt;"",IF(dati_pdc!D449=1,RIGHT(dati_pdc!A449,dati_pdc!E449),dati_pdc!A449),"")</f>
        <v>8601</v>
      </c>
      <c r="C453" s="109" t="str">
        <f>IF(dati_pdc!B449&lt;&gt;"",dati_pdc!B449,"")</f>
        <v>ONERI FINANZIARI VERSO BANCHE</v>
      </c>
      <c r="D453" s="109">
        <f>IF(dati_pdc!C449&lt;&gt;"",dati_pdc!C449,"")</f>
        <v>2</v>
      </c>
      <c r="E453" s="109">
        <f>IF(dati_pdc!D449&lt;&gt;"",dati_pdc!D449,"")</f>
        <v>0</v>
      </c>
      <c r="F453" s="110">
        <f>IF(dati_pdc!$A449&lt;&gt;"",s_somma_pdc!B449,"")</f>
        <v>10819.720000000001</v>
      </c>
      <c r="G453" s="110">
        <f>IF(dati_pdc!$A449&lt;&gt;"",s_somma_pdc!C449,"")</f>
        <v>17467.309999999998</v>
      </c>
      <c r="H453" s="110">
        <f t="shared" si="48"/>
        <v>-6647.5899999999965</v>
      </c>
      <c r="I453" s="111">
        <f t="shared" si="49"/>
        <v>-0.38057319644524529</v>
      </c>
      <c r="J453" s="111"/>
      <c r="K453" s="111"/>
      <c r="L453" s="110">
        <f>IF(dati_pdc!$A449&lt;&gt;"",s_somma_pdc!D449,"")</f>
        <v>0</v>
      </c>
      <c r="M453" s="110">
        <f t="shared" si="50"/>
        <v>10819.720000000001</v>
      </c>
      <c r="N453" s="111" t="str">
        <f t="shared" si="51"/>
        <v/>
      </c>
      <c r="O453" s="111"/>
      <c r="P453" s="111"/>
      <c r="Q453" s="110">
        <f>IF(dati_pdc!$A449&lt;&gt;"",s_somma_pdc!E449,"")</f>
        <v>0</v>
      </c>
      <c r="R453" s="110">
        <f t="shared" si="52"/>
        <v>10819.720000000001</v>
      </c>
      <c r="S453" s="111" t="str">
        <f t="shared" si="53"/>
        <v/>
      </c>
      <c r="T453" s="111"/>
      <c r="U453" s="111"/>
      <c r="V453" s="110">
        <f>IF(dati_pdc!$A449&lt;&gt;"",s_somma_pdc!F449,"")</f>
        <v>0</v>
      </c>
      <c r="W453" s="110">
        <f t="shared" si="54"/>
        <v>10819.720000000001</v>
      </c>
      <c r="X453" s="111" t="str">
        <f t="shared" si="55"/>
        <v/>
      </c>
      <c r="Y453" s="86"/>
      <c r="Z453" s="86"/>
    </row>
    <row r="454" spans="2:26" ht="15.75" customHeight="1">
      <c r="B454" s="109" t="str">
        <f>IF(dati_pdc!A450&lt;&gt;"",IF(dati_pdc!D450=1,RIGHT(dati_pdc!A450,dati_pdc!E450),dati_pdc!A450),"")</f>
        <v>860101</v>
      </c>
      <c r="C454" s="109" t="str">
        <f>IF(dati_pdc!B450&lt;&gt;"",dati_pdc!B450,"")</f>
        <v>Interessi passivi bancari</v>
      </c>
      <c r="D454" s="109">
        <f>IF(dati_pdc!C450&lt;&gt;"",dati_pdc!C450,"")</f>
        <v>3</v>
      </c>
      <c r="E454" s="109">
        <f>IF(dati_pdc!D450&lt;&gt;"",dati_pdc!D450,"")</f>
        <v>0</v>
      </c>
      <c r="F454" s="110">
        <f>IF(dati_pdc!$A450&lt;&gt;"",s_somma_pdc!B450,"")</f>
        <v>2848.66</v>
      </c>
      <c r="G454" s="110">
        <f>IF(dati_pdc!$A450&lt;&gt;"",s_somma_pdc!C450,"")</f>
        <v>5026.18</v>
      </c>
      <c r="H454" s="110">
        <f t="shared" ref="H454:H517" si="56">IF(G454&lt;&gt;"",F454-G454,"")</f>
        <v>-2177.5200000000004</v>
      </c>
      <c r="I454" s="111">
        <f t="shared" ref="I454:I517" si="57">IF(AND(G454&lt;&gt;"",G454&lt;&gt;0)=TRUE,H454/G454,"")</f>
        <v>-0.43323557851091687</v>
      </c>
      <c r="J454" s="111"/>
      <c r="K454" s="111"/>
      <c r="L454" s="110">
        <f>IF(dati_pdc!$A450&lt;&gt;"",s_somma_pdc!D450,"")</f>
        <v>0</v>
      </c>
      <c r="M454" s="110">
        <f t="shared" ref="M454:M517" si="58">IF(L454&lt;&gt;"",F454-L454,"")</f>
        <v>2848.66</v>
      </c>
      <c r="N454" s="111" t="str">
        <f t="shared" ref="N454:N517" si="59">IF(AND(L454&lt;&gt;"",L454&lt;&gt;0)=TRUE,M454/L454,"")</f>
        <v/>
      </c>
      <c r="O454" s="111"/>
      <c r="P454" s="111"/>
      <c r="Q454" s="110">
        <f>IF(dati_pdc!$A450&lt;&gt;"",s_somma_pdc!E450,"")</f>
        <v>0</v>
      </c>
      <c r="R454" s="110">
        <f t="shared" ref="R454:R517" si="60">IF(Q454&lt;&gt;"",F454-Q454,"")</f>
        <v>2848.66</v>
      </c>
      <c r="S454" s="111" t="str">
        <f t="shared" ref="S454:S517" si="61">IF(AND(Q454&lt;&gt;"",Q454&lt;&gt;0)=TRUE,R454/Q454,"")</f>
        <v/>
      </c>
      <c r="T454" s="111"/>
      <c r="U454" s="111"/>
      <c r="V454" s="110">
        <f>IF(dati_pdc!$A450&lt;&gt;"",s_somma_pdc!F450,"")</f>
        <v>0</v>
      </c>
      <c r="W454" s="110">
        <f t="shared" ref="W454:W517" si="62">IF(V454&lt;&gt;"",F454-V454,"")</f>
        <v>2848.66</v>
      </c>
      <c r="X454" s="111" t="str">
        <f t="shared" ref="X454:X517" si="63">IF(AND(V454&lt;&gt;"",V454&lt;&gt;0)=TRUE,W454/V454,"")</f>
        <v/>
      </c>
      <c r="Y454" s="86"/>
      <c r="Z454" s="86"/>
    </row>
    <row r="455" spans="2:26" ht="15.75" customHeight="1">
      <c r="B455" s="109" t="str">
        <f>IF(dati_pdc!A451&lt;&gt;"",IF(dati_pdc!D451=1,RIGHT(dati_pdc!A451,dati_pdc!E451),dati_pdc!A451),"")</f>
        <v>860105</v>
      </c>
      <c r="C455" s="109" t="str">
        <f>IF(dati_pdc!B451&lt;&gt;"",dati_pdc!B451,"")</f>
        <v>Commissioni e spese bancarie</v>
      </c>
      <c r="D455" s="109">
        <f>IF(dati_pdc!C451&lt;&gt;"",dati_pdc!C451,"")</f>
        <v>3</v>
      </c>
      <c r="E455" s="109">
        <f>IF(dati_pdc!D451&lt;&gt;"",dati_pdc!D451,"")</f>
        <v>0</v>
      </c>
      <c r="F455" s="110">
        <f>IF(dati_pdc!$A451&lt;&gt;"",s_somma_pdc!B451,"")</f>
        <v>7971.06</v>
      </c>
      <c r="G455" s="110">
        <f>IF(dati_pdc!$A451&lt;&gt;"",s_somma_pdc!C451,"")</f>
        <v>12441.13</v>
      </c>
      <c r="H455" s="110">
        <f t="shared" si="56"/>
        <v>-4470.0699999999988</v>
      </c>
      <c r="I455" s="111">
        <f t="shared" si="57"/>
        <v>-0.3592977486771699</v>
      </c>
      <c r="J455" s="111"/>
      <c r="K455" s="111"/>
      <c r="L455" s="110">
        <f>IF(dati_pdc!$A451&lt;&gt;"",s_somma_pdc!D451,"")</f>
        <v>0</v>
      </c>
      <c r="M455" s="110">
        <f t="shared" si="58"/>
        <v>7971.06</v>
      </c>
      <c r="N455" s="111" t="str">
        <f t="shared" si="59"/>
        <v/>
      </c>
      <c r="O455" s="111"/>
      <c r="P455" s="111"/>
      <c r="Q455" s="110">
        <f>IF(dati_pdc!$A451&lt;&gt;"",s_somma_pdc!E451,"")</f>
        <v>0</v>
      </c>
      <c r="R455" s="110">
        <f t="shared" si="60"/>
        <v>7971.06</v>
      </c>
      <c r="S455" s="111" t="str">
        <f t="shared" si="61"/>
        <v/>
      </c>
      <c r="T455" s="111"/>
      <c r="U455" s="111"/>
      <c r="V455" s="110">
        <f>IF(dati_pdc!$A451&lt;&gt;"",s_somma_pdc!F451,"")</f>
        <v>0</v>
      </c>
      <c r="W455" s="110">
        <f t="shared" si="62"/>
        <v>7971.06</v>
      </c>
      <c r="X455" s="111" t="str">
        <f t="shared" si="63"/>
        <v/>
      </c>
      <c r="Y455" s="86"/>
      <c r="Z455" s="86"/>
    </row>
    <row r="456" spans="2:26" ht="15.75" customHeight="1">
      <c r="B456" s="109" t="str">
        <f>IF(dati_pdc!A452&lt;&gt;"",IF(dati_pdc!D452=1,RIGHT(dati_pdc!A452,dati_pdc!E452),dati_pdc!A452),"")</f>
        <v>8603</v>
      </c>
      <c r="C456" s="109" t="str">
        <f>IF(dati_pdc!B452&lt;&gt;"",dati_pdc!B452,"")</f>
        <v>ONERI FINANZIARI DIVERSI</v>
      </c>
      <c r="D456" s="109">
        <f>IF(dati_pdc!C452&lt;&gt;"",dati_pdc!C452,"")</f>
        <v>2</v>
      </c>
      <c r="E456" s="109">
        <f>IF(dati_pdc!D452&lt;&gt;"",dati_pdc!D452,"")</f>
        <v>0</v>
      </c>
      <c r="F456" s="110">
        <f>IF(dati_pdc!$A452&lt;&gt;"",s_somma_pdc!B452,"")</f>
        <v>3337.5199999999995</v>
      </c>
      <c r="G456" s="110">
        <f>IF(dati_pdc!$A452&lt;&gt;"",s_somma_pdc!C452,"")</f>
        <v>6070.8300000000008</v>
      </c>
      <c r="H456" s="110">
        <f t="shared" si="56"/>
        <v>-2733.3100000000013</v>
      </c>
      <c r="I456" s="111">
        <f t="shared" si="57"/>
        <v>-0.45023662332827652</v>
      </c>
      <c r="J456" s="111"/>
      <c r="K456" s="111"/>
      <c r="L456" s="110">
        <f>IF(dati_pdc!$A452&lt;&gt;"",s_somma_pdc!D452,"")</f>
        <v>0</v>
      </c>
      <c r="M456" s="110">
        <f t="shared" si="58"/>
        <v>3337.5199999999995</v>
      </c>
      <c r="N456" s="111" t="str">
        <f t="shared" si="59"/>
        <v/>
      </c>
      <c r="O456" s="111"/>
      <c r="P456" s="111"/>
      <c r="Q456" s="110">
        <f>IF(dati_pdc!$A452&lt;&gt;"",s_somma_pdc!E452,"")</f>
        <v>0</v>
      </c>
      <c r="R456" s="110">
        <f t="shared" si="60"/>
        <v>3337.5199999999995</v>
      </c>
      <c r="S456" s="111" t="str">
        <f t="shared" si="61"/>
        <v/>
      </c>
      <c r="T456" s="111"/>
      <c r="U456" s="111"/>
      <c r="V456" s="110">
        <f>IF(dati_pdc!$A452&lt;&gt;"",s_somma_pdc!F452,"")</f>
        <v>0</v>
      </c>
      <c r="W456" s="110">
        <f t="shared" si="62"/>
        <v>3337.5199999999995</v>
      </c>
      <c r="X456" s="111" t="str">
        <f t="shared" si="63"/>
        <v/>
      </c>
      <c r="Y456" s="86"/>
      <c r="Z456" s="86"/>
    </row>
    <row r="457" spans="2:26" ht="15.75" customHeight="1">
      <c r="B457" s="109" t="str">
        <f>IF(dati_pdc!A453&lt;&gt;"",IF(dati_pdc!D453=1,RIGHT(dati_pdc!A453,dati_pdc!E453),dati_pdc!A453),"")</f>
        <v>860305</v>
      </c>
      <c r="C457" s="109" t="str">
        <f>IF(dati_pdc!B453&lt;&gt;"",dati_pdc!B453,"")</f>
        <v>Interessi passivi su mutui</v>
      </c>
      <c r="D457" s="109">
        <f>IF(dati_pdc!C453&lt;&gt;"",dati_pdc!C453,"")</f>
        <v>3</v>
      </c>
      <c r="E457" s="109">
        <f>IF(dati_pdc!D453&lt;&gt;"",dati_pdc!D453,"")</f>
        <v>0</v>
      </c>
      <c r="F457" s="110">
        <f>IF(dati_pdc!$A453&lt;&gt;"",s_somma_pdc!B453,"")</f>
        <v>2091.61</v>
      </c>
      <c r="G457" s="110">
        <f>IF(dati_pdc!$A453&lt;&gt;"",s_somma_pdc!C453,"")</f>
        <v>3568.23</v>
      </c>
      <c r="H457" s="110">
        <f t="shared" si="56"/>
        <v>-1476.62</v>
      </c>
      <c r="I457" s="111">
        <f t="shared" si="57"/>
        <v>-0.41382422097230276</v>
      </c>
      <c r="J457" s="111"/>
      <c r="K457" s="111"/>
      <c r="L457" s="110">
        <f>IF(dati_pdc!$A453&lt;&gt;"",s_somma_pdc!D453,"")</f>
        <v>0</v>
      </c>
      <c r="M457" s="110">
        <f t="shared" si="58"/>
        <v>2091.61</v>
      </c>
      <c r="N457" s="111" t="str">
        <f t="shared" si="59"/>
        <v/>
      </c>
      <c r="O457" s="111"/>
      <c r="P457" s="111"/>
      <c r="Q457" s="110">
        <f>IF(dati_pdc!$A453&lt;&gt;"",s_somma_pdc!E453,"")</f>
        <v>0</v>
      </c>
      <c r="R457" s="110">
        <f t="shared" si="60"/>
        <v>2091.61</v>
      </c>
      <c r="S457" s="111" t="str">
        <f t="shared" si="61"/>
        <v/>
      </c>
      <c r="T457" s="111"/>
      <c r="U457" s="111"/>
      <c r="V457" s="110">
        <f>IF(dati_pdc!$A453&lt;&gt;"",s_somma_pdc!F453,"")</f>
        <v>0</v>
      </c>
      <c r="W457" s="110">
        <f t="shared" si="62"/>
        <v>2091.61</v>
      </c>
      <c r="X457" s="111" t="str">
        <f t="shared" si="63"/>
        <v/>
      </c>
      <c r="Y457" s="86"/>
      <c r="Z457" s="86"/>
    </row>
    <row r="458" spans="2:26" ht="15.75" customHeight="1">
      <c r="B458" s="109" t="str">
        <f>IF(dati_pdc!A454&lt;&gt;"",IF(dati_pdc!D454=1,RIGHT(dati_pdc!A454,dati_pdc!E454),dati_pdc!A454),"")</f>
        <v>860309</v>
      </c>
      <c r="C458" s="109" t="str">
        <f>IF(dati_pdc!B454&lt;&gt;"",dati_pdc!B454,"")</f>
        <v>Interessi passivi su finanziam. di terzi</v>
      </c>
      <c r="D458" s="109">
        <f>IF(dati_pdc!C454&lt;&gt;"",dati_pdc!C454,"")</f>
        <v>3</v>
      </c>
      <c r="E458" s="109">
        <f>IF(dati_pdc!D454&lt;&gt;"",dati_pdc!D454,"")</f>
        <v>0</v>
      </c>
      <c r="F458" s="110">
        <f>IF(dati_pdc!$A454&lt;&gt;"",s_somma_pdc!B454,"")</f>
        <v>692.14</v>
      </c>
      <c r="G458" s="110">
        <f>IF(dati_pdc!$A454&lt;&gt;"",s_somma_pdc!C454,"")</f>
        <v>1658.78</v>
      </c>
      <c r="H458" s="110">
        <f t="shared" si="56"/>
        <v>-966.64</v>
      </c>
      <c r="I458" s="111">
        <f t="shared" si="57"/>
        <v>-0.5827415329338429</v>
      </c>
      <c r="J458" s="111"/>
      <c r="K458" s="111"/>
      <c r="L458" s="110">
        <f>IF(dati_pdc!$A454&lt;&gt;"",s_somma_pdc!D454,"")</f>
        <v>0</v>
      </c>
      <c r="M458" s="110">
        <f t="shared" si="58"/>
        <v>692.14</v>
      </c>
      <c r="N458" s="111" t="str">
        <f t="shared" si="59"/>
        <v/>
      </c>
      <c r="O458" s="111"/>
      <c r="P458" s="111"/>
      <c r="Q458" s="110">
        <f>IF(dati_pdc!$A454&lt;&gt;"",s_somma_pdc!E454,"")</f>
        <v>0</v>
      </c>
      <c r="R458" s="110">
        <f t="shared" si="60"/>
        <v>692.14</v>
      </c>
      <c r="S458" s="111" t="str">
        <f t="shared" si="61"/>
        <v/>
      </c>
      <c r="T458" s="111"/>
      <c r="U458" s="111"/>
      <c r="V458" s="110">
        <f>IF(dati_pdc!$A454&lt;&gt;"",s_somma_pdc!F454,"")</f>
        <v>0</v>
      </c>
      <c r="W458" s="110">
        <f t="shared" si="62"/>
        <v>692.14</v>
      </c>
      <c r="X458" s="111" t="str">
        <f t="shared" si="63"/>
        <v/>
      </c>
      <c r="Y458" s="86"/>
      <c r="Z458" s="86"/>
    </row>
    <row r="459" spans="2:26" ht="15.75" customHeight="1">
      <c r="B459" s="109" t="str">
        <f>IF(dati_pdc!A455&lt;&gt;"",IF(dati_pdc!D455=1,RIGHT(dati_pdc!A455,dati_pdc!E455),dati_pdc!A455),"")</f>
        <v>860311</v>
      </c>
      <c r="C459" s="109" t="str">
        <f>IF(dati_pdc!B455&lt;&gt;"",dati_pdc!B455,"")</f>
        <v>Interessi passivi commerciali</v>
      </c>
      <c r="D459" s="109">
        <f>IF(dati_pdc!C455&lt;&gt;"",dati_pdc!C455,"")</f>
        <v>3</v>
      </c>
      <c r="E459" s="109">
        <f>IF(dati_pdc!D455&lt;&gt;"",dati_pdc!D455,"")</f>
        <v>0</v>
      </c>
      <c r="F459" s="110">
        <f>IF(dati_pdc!$A455&lt;&gt;"",s_somma_pdc!B455,"")</f>
        <v>20.56</v>
      </c>
      <c r="G459" s="110">
        <f>IF(dati_pdc!$A455&lt;&gt;"",s_somma_pdc!C455,"")</f>
        <v>107.21</v>
      </c>
      <c r="H459" s="110">
        <f t="shared" si="56"/>
        <v>-86.649999999999991</v>
      </c>
      <c r="I459" s="111">
        <f t="shared" si="57"/>
        <v>-0.8082268445107732</v>
      </c>
      <c r="J459" s="111"/>
      <c r="K459" s="111"/>
      <c r="L459" s="110">
        <f>IF(dati_pdc!$A455&lt;&gt;"",s_somma_pdc!D455,"")</f>
        <v>0</v>
      </c>
      <c r="M459" s="110">
        <f t="shared" si="58"/>
        <v>20.56</v>
      </c>
      <c r="N459" s="111" t="str">
        <f t="shared" si="59"/>
        <v/>
      </c>
      <c r="O459" s="111"/>
      <c r="P459" s="111"/>
      <c r="Q459" s="110">
        <f>IF(dati_pdc!$A455&lt;&gt;"",s_somma_pdc!E455,"")</f>
        <v>0</v>
      </c>
      <c r="R459" s="110">
        <f t="shared" si="60"/>
        <v>20.56</v>
      </c>
      <c r="S459" s="111" t="str">
        <f t="shared" si="61"/>
        <v/>
      </c>
      <c r="T459" s="111"/>
      <c r="U459" s="111"/>
      <c r="V459" s="110">
        <f>IF(dati_pdc!$A455&lt;&gt;"",s_somma_pdc!F455,"")</f>
        <v>0</v>
      </c>
      <c r="W459" s="110">
        <f t="shared" si="62"/>
        <v>20.56</v>
      </c>
      <c r="X459" s="111" t="str">
        <f t="shared" si="63"/>
        <v/>
      </c>
      <c r="Y459" s="86"/>
      <c r="Z459" s="86"/>
    </row>
    <row r="460" spans="2:26" ht="15.75" customHeight="1">
      <c r="B460" s="109" t="str">
        <f>IF(dati_pdc!A456&lt;&gt;"",IF(dati_pdc!D456=1,RIGHT(dati_pdc!A456,dati_pdc!E456),dati_pdc!A456),"")</f>
        <v>860314</v>
      </c>
      <c r="C460" s="109" t="str">
        <f>IF(dati_pdc!B456&lt;&gt;"",dati_pdc!B456,"")</f>
        <v>Interessi passivi indeducibili</v>
      </c>
      <c r="D460" s="109">
        <f>IF(dati_pdc!C456&lt;&gt;"",dati_pdc!C456,"")</f>
        <v>3</v>
      </c>
      <c r="E460" s="109">
        <f>IF(dati_pdc!D456&lt;&gt;"",dati_pdc!D456,"")</f>
        <v>0</v>
      </c>
      <c r="F460" s="110">
        <f>IF(dati_pdc!$A456&lt;&gt;"",s_somma_pdc!B456,"")</f>
        <v>114.72</v>
      </c>
      <c r="G460" s="110">
        <f>IF(dati_pdc!$A456&lt;&gt;"",s_somma_pdc!C456,"")</f>
        <v>9.89</v>
      </c>
      <c r="H460" s="110">
        <f t="shared" si="56"/>
        <v>104.83</v>
      </c>
      <c r="I460" s="111">
        <f t="shared" si="57"/>
        <v>10.599595551061677</v>
      </c>
      <c r="J460" s="111"/>
      <c r="K460" s="111"/>
      <c r="L460" s="110">
        <f>IF(dati_pdc!$A456&lt;&gt;"",s_somma_pdc!D456,"")</f>
        <v>0</v>
      </c>
      <c r="M460" s="110">
        <f t="shared" si="58"/>
        <v>114.72</v>
      </c>
      <c r="N460" s="111" t="str">
        <f t="shared" si="59"/>
        <v/>
      </c>
      <c r="O460" s="111"/>
      <c r="P460" s="111"/>
      <c r="Q460" s="110">
        <f>IF(dati_pdc!$A456&lt;&gt;"",s_somma_pdc!E456,"")</f>
        <v>0</v>
      </c>
      <c r="R460" s="110">
        <f t="shared" si="60"/>
        <v>114.72</v>
      </c>
      <c r="S460" s="111" t="str">
        <f t="shared" si="61"/>
        <v/>
      </c>
      <c r="T460" s="111"/>
      <c r="U460" s="111"/>
      <c r="V460" s="110">
        <f>IF(dati_pdc!$A456&lt;&gt;"",s_somma_pdc!F456,"")</f>
        <v>0</v>
      </c>
      <c r="W460" s="110">
        <f t="shared" si="62"/>
        <v>114.72</v>
      </c>
      <c r="X460" s="111" t="str">
        <f t="shared" si="63"/>
        <v/>
      </c>
      <c r="Y460" s="86"/>
      <c r="Z460" s="86"/>
    </row>
    <row r="461" spans="2:26" ht="15.75" customHeight="1">
      <c r="B461" s="109" t="str">
        <f>IF(dati_pdc!A457&lt;&gt;"",IF(dati_pdc!D457=1,RIGHT(dati_pdc!A457,dati_pdc!E457),dati_pdc!A457),"")</f>
        <v>860315</v>
      </c>
      <c r="C461" s="109" t="str">
        <f>IF(dati_pdc!B457&lt;&gt;"",dati_pdc!B457,"")</f>
        <v>Perdite su cambi</v>
      </c>
      <c r="D461" s="109">
        <f>IF(dati_pdc!C457&lt;&gt;"",dati_pdc!C457,"")</f>
        <v>3</v>
      </c>
      <c r="E461" s="109">
        <f>IF(dati_pdc!D457&lt;&gt;"",dati_pdc!D457,"")</f>
        <v>0</v>
      </c>
      <c r="F461" s="110">
        <f>IF(dati_pdc!$A457&lt;&gt;"",s_somma_pdc!B457,"")</f>
        <v>7.87</v>
      </c>
      <c r="G461" s="110">
        <f>IF(dati_pdc!$A457&lt;&gt;"",s_somma_pdc!C457,"")</f>
        <v>0</v>
      </c>
      <c r="H461" s="110">
        <f t="shared" si="56"/>
        <v>7.87</v>
      </c>
      <c r="I461" s="111" t="str">
        <f t="shared" si="57"/>
        <v/>
      </c>
      <c r="J461" s="111"/>
      <c r="K461" s="111"/>
      <c r="L461" s="110">
        <f>IF(dati_pdc!$A457&lt;&gt;"",s_somma_pdc!D457,"")</f>
        <v>0</v>
      </c>
      <c r="M461" s="110">
        <f t="shared" si="58"/>
        <v>7.87</v>
      </c>
      <c r="N461" s="111" t="str">
        <f t="shared" si="59"/>
        <v/>
      </c>
      <c r="O461" s="111"/>
      <c r="P461" s="111"/>
      <c r="Q461" s="110">
        <f>IF(dati_pdc!$A457&lt;&gt;"",s_somma_pdc!E457,"")</f>
        <v>0</v>
      </c>
      <c r="R461" s="110">
        <f t="shared" si="60"/>
        <v>7.87</v>
      </c>
      <c r="S461" s="111" t="str">
        <f t="shared" si="61"/>
        <v/>
      </c>
      <c r="T461" s="111"/>
      <c r="U461" s="111"/>
      <c r="V461" s="110">
        <f>IF(dati_pdc!$A457&lt;&gt;"",s_somma_pdc!F457,"")</f>
        <v>0</v>
      </c>
      <c r="W461" s="110">
        <f t="shared" si="62"/>
        <v>7.87</v>
      </c>
      <c r="X461" s="111" t="str">
        <f t="shared" si="63"/>
        <v/>
      </c>
      <c r="Y461" s="86"/>
      <c r="Z461" s="86"/>
    </row>
    <row r="462" spans="2:26" ht="15.75" customHeight="1">
      <c r="B462" s="109" t="str">
        <f>IF(dati_pdc!A458&lt;&gt;"",IF(dati_pdc!D458=1,RIGHT(dati_pdc!A458,dati_pdc!E458),dati_pdc!A458),"")</f>
        <v>860347</v>
      </c>
      <c r="C462" s="109" t="str">
        <f>IF(dati_pdc!B458&lt;&gt;"",dati_pdc!B458,"")</f>
        <v>Interessi passivi per dilaz. pag.imposte</v>
      </c>
      <c r="D462" s="109">
        <f>IF(dati_pdc!C458&lt;&gt;"",dati_pdc!C458,"")</f>
        <v>3</v>
      </c>
      <c r="E462" s="109">
        <f>IF(dati_pdc!D458&lt;&gt;"",dati_pdc!D458,"")</f>
        <v>0</v>
      </c>
      <c r="F462" s="110">
        <f>IF(dati_pdc!$A458&lt;&gt;"",s_somma_pdc!B458,"")</f>
        <v>345.92</v>
      </c>
      <c r="G462" s="110">
        <f>IF(dati_pdc!$A458&lt;&gt;"",s_somma_pdc!C458,"")</f>
        <v>726.72</v>
      </c>
      <c r="H462" s="110">
        <f t="shared" si="56"/>
        <v>-380.8</v>
      </c>
      <c r="I462" s="111">
        <f t="shared" si="57"/>
        <v>-0.52399823866138262</v>
      </c>
      <c r="J462" s="111"/>
      <c r="K462" s="111"/>
      <c r="L462" s="110">
        <f>IF(dati_pdc!$A458&lt;&gt;"",s_somma_pdc!D458,"")</f>
        <v>0</v>
      </c>
      <c r="M462" s="110">
        <f t="shared" si="58"/>
        <v>345.92</v>
      </c>
      <c r="N462" s="111" t="str">
        <f t="shared" si="59"/>
        <v/>
      </c>
      <c r="O462" s="111"/>
      <c r="P462" s="111"/>
      <c r="Q462" s="110">
        <f>IF(dati_pdc!$A458&lt;&gt;"",s_somma_pdc!E458,"")</f>
        <v>0</v>
      </c>
      <c r="R462" s="110">
        <f t="shared" si="60"/>
        <v>345.92</v>
      </c>
      <c r="S462" s="111" t="str">
        <f t="shared" si="61"/>
        <v/>
      </c>
      <c r="T462" s="111"/>
      <c r="U462" s="111"/>
      <c r="V462" s="110">
        <f>IF(dati_pdc!$A458&lt;&gt;"",s_somma_pdc!F458,"")</f>
        <v>0</v>
      </c>
      <c r="W462" s="110">
        <f t="shared" si="62"/>
        <v>345.92</v>
      </c>
      <c r="X462" s="111" t="str">
        <f t="shared" si="63"/>
        <v/>
      </c>
      <c r="Y462" s="86"/>
      <c r="Z462" s="86"/>
    </row>
    <row r="463" spans="2:26" ht="15.75" customHeight="1">
      <c r="B463" s="109" t="str">
        <f>IF(dati_pdc!A459&lt;&gt;"",IF(dati_pdc!D459=1,RIGHT(dati_pdc!A459,dati_pdc!E459),dati_pdc!A459),"")</f>
        <v>860348</v>
      </c>
      <c r="C463" s="109" t="str">
        <f>IF(dati_pdc!B459&lt;&gt;"",dati_pdc!B459,"")</f>
        <v>Interessi passivi acquisto automezzi</v>
      </c>
      <c r="D463" s="109">
        <f>IF(dati_pdc!C459&lt;&gt;"",dati_pdc!C459,"")</f>
        <v>3</v>
      </c>
      <c r="E463" s="109">
        <f>IF(dati_pdc!D459&lt;&gt;"",dati_pdc!D459,"")</f>
        <v>0</v>
      </c>
      <c r="F463" s="110">
        <f>IF(dati_pdc!$A459&lt;&gt;"",s_somma_pdc!B459,"")</f>
        <v>64.7</v>
      </c>
      <c r="G463" s="110">
        <f>IF(dati_pdc!$A459&lt;&gt;"",s_somma_pdc!C459,"")</f>
        <v>0</v>
      </c>
      <c r="H463" s="110">
        <f t="shared" si="56"/>
        <v>64.7</v>
      </c>
      <c r="I463" s="111" t="str">
        <f t="shared" si="57"/>
        <v/>
      </c>
      <c r="J463" s="111"/>
      <c r="K463" s="111"/>
      <c r="L463" s="110">
        <f>IF(dati_pdc!$A459&lt;&gt;"",s_somma_pdc!D459,"")</f>
        <v>0</v>
      </c>
      <c r="M463" s="110">
        <f t="shared" si="58"/>
        <v>64.7</v>
      </c>
      <c r="N463" s="111" t="str">
        <f t="shared" si="59"/>
        <v/>
      </c>
      <c r="O463" s="111"/>
      <c r="P463" s="111"/>
      <c r="Q463" s="110">
        <f>IF(dati_pdc!$A459&lt;&gt;"",s_somma_pdc!E459,"")</f>
        <v>0</v>
      </c>
      <c r="R463" s="110">
        <f t="shared" si="60"/>
        <v>64.7</v>
      </c>
      <c r="S463" s="111" t="str">
        <f t="shared" si="61"/>
        <v/>
      </c>
      <c r="T463" s="111"/>
      <c r="U463" s="111"/>
      <c r="V463" s="110">
        <f>IF(dati_pdc!$A459&lt;&gt;"",s_somma_pdc!F459,"")</f>
        <v>0</v>
      </c>
      <c r="W463" s="110">
        <f t="shared" si="62"/>
        <v>64.7</v>
      </c>
      <c r="X463" s="111" t="str">
        <f t="shared" si="63"/>
        <v/>
      </c>
      <c r="Y463" s="86"/>
      <c r="Z463" s="86"/>
    </row>
    <row r="464" spans="2:26" ht="15.75" customHeight="1">
      <c r="B464" s="109" t="str">
        <f>IF(dati_pdc!A460&lt;&gt;"",IF(dati_pdc!D460=1,RIGHT(dati_pdc!A460,dati_pdc!E460),dati_pdc!A460),"")</f>
        <v>87</v>
      </c>
      <c r="C464" s="109" t="str">
        <f>IF(dati_pdc!B460&lt;&gt;"",dati_pdc!B460,"")</f>
        <v>PROVENTI STRAORDINARI</v>
      </c>
      <c r="D464" s="109">
        <f>IF(dati_pdc!C460&lt;&gt;"",dati_pdc!C460,"")</f>
        <v>1</v>
      </c>
      <c r="E464" s="109">
        <f>IF(dati_pdc!D460&lt;&gt;"",dati_pdc!D460,"")</f>
        <v>0</v>
      </c>
      <c r="F464" s="110">
        <f>IF(dati_pdc!$A460&lt;&gt;"",s_somma_pdc!B460,"")</f>
        <v>0</v>
      </c>
      <c r="G464" s="110">
        <f>IF(dati_pdc!$A460&lt;&gt;"",s_somma_pdc!C460,"")</f>
        <v>-6227.95</v>
      </c>
      <c r="H464" s="110">
        <f t="shared" si="56"/>
        <v>6227.95</v>
      </c>
      <c r="I464" s="111">
        <f t="shared" si="57"/>
        <v>-1</v>
      </c>
      <c r="J464" s="111"/>
      <c r="K464" s="111"/>
      <c r="L464" s="110">
        <f>IF(dati_pdc!$A460&lt;&gt;"",s_somma_pdc!D460,"")</f>
        <v>0</v>
      </c>
      <c r="M464" s="110">
        <f t="shared" si="58"/>
        <v>0</v>
      </c>
      <c r="N464" s="111" t="str">
        <f t="shared" si="59"/>
        <v/>
      </c>
      <c r="O464" s="111"/>
      <c r="P464" s="111"/>
      <c r="Q464" s="110">
        <f>IF(dati_pdc!$A460&lt;&gt;"",s_somma_pdc!E460,"")</f>
        <v>0</v>
      </c>
      <c r="R464" s="110">
        <f t="shared" si="60"/>
        <v>0</v>
      </c>
      <c r="S464" s="111" t="str">
        <f t="shared" si="61"/>
        <v/>
      </c>
      <c r="T464" s="111"/>
      <c r="U464" s="111"/>
      <c r="V464" s="110">
        <f>IF(dati_pdc!$A460&lt;&gt;"",s_somma_pdc!F460,"")</f>
        <v>0</v>
      </c>
      <c r="W464" s="110">
        <f t="shared" si="62"/>
        <v>0</v>
      </c>
      <c r="X464" s="111" t="str">
        <f t="shared" si="63"/>
        <v/>
      </c>
      <c r="Y464" s="86"/>
      <c r="Z464" s="86"/>
    </row>
    <row r="465" spans="2:26" ht="15.75" customHeight="1">
      <c r="B465" s="109" t="str">
        <f>IF(dati_pdc!A461&lt;&gt;"",IF(dati_pdc!D461=1,RIGHT(dati_pdc!A461,dati_pdc!E461),dati_pdc!A461),"")</f>
        <v>8701</v>
      </c>
      <c r="C465" s="109" t="str">
        <f>IF(dati_pdc!B461&lt;&gt;"",dati_pdc!B461,"")</f>
        <v>PROVENTI STRAORDINARI</v>
      </c>
      <c r="D465" s="109">
        <f>IF(dati_pdc!C461&lt;&gt;"",dati_pdc!C461,"")</f>
        <v>2</v>
      </c>
      <c r="E465" s="109">
        <f>IF(dati_pdc!D461&lt;&gt;"",dati_pdc!D461,"")</f>
        <v>0</v>
      </c>
      <c r="F465" s="110">
        <f>IF(dati_pdc!$A461&lt;&gt;"",s_somma_pdc!B461,"")</f>
        <v>0</v>
      </c>
      <c r="G465" s="110">
        <f>IF(dati_pdc!$A461&lt;&gt;"",s_somma_pdc!C461,"")</f>
        <v>-6227.95</v>
      </c>
      <c r="H465" s="110">
        <f t="shared" si="56"/>
        <v>6227.95</v>
      </c>
      <c r="I465" s="111">
        <f t="shared" si="57"/>
        <v>-1</v>
      </c>
      <c r="J465" s="111"/>
      <c r="K465" s="111"/>
      <c r="L465" s="110">
        <f>IF(dati_pdc!$A461&lt;&gt;"",s_somma_pdc!D461,"")</f>
        <v>0</v>
      </c>
      <c r="M465" s="110">
        <f t="shared" si="58"/>
        <v>0</v>
      </c>
      <c r="N465" s="111" t="str">
        <f t="shared" si="59"/>
        <v/>
      </c>
      <c r="O465" s="111"/>
      <c r="P465" s="111"/>
      <c r="Q465" s="110">
        <f>IF(dati_pdc!$A461&lt;&gt;"",s_somma_pdc!E461,"")</f>
        <v>0</v>
      </c>
      <c r="R465" s="110">
        <f t="shared" si="60"/>
        <v>0</v>
      </c>
      <c r="S465" s="111" t="str">
        <f t="shared" si="61"/>
        <v/>
      </c>
      <c r="T465" s="111"/>
      <c r="U465" s="111"/>
      <c r="V465" s="110">
        <f>IF(dati_pdc!$A461&lt;&gt;"",s_somma_pdc!F461,"")</f>
        <v>0</v>
      </c>
      <c r="W465" s="110">
        <f t="shared" si="62"/>
        <v>0</v>
      </c>
      <c r="X465" s="111" t="str">
        <f t="shared" si="63"/>
        <v/>
      </c>
      <c r="Y465" s="86"/>
      <c r="Z465" s="86"/>
    </row>
    <row r="466" spans="2:26" ht="15.75" customHeight="1">
      <c r="B466" s="109" t="str">
        <f>IF(dati_pdc!A462&lt;&gt;"",IF(dati_pdc!D462=1,RIGHT(dati_pdc!A462,dati_pdc!E462),dati_pdc!A462),"")</f>
        <v>870113</v>
      </c>
      <c r="C466" s="109" t="str">
        <f>IF(dati_pdc!B462&lt;&gt;"",dati_pdc!B462,"")</f>
        <v>Sopravvenienze attive</v>
      </c>
      <c r="D466" s="109">
        <f>IF(dati_pdc!C462&lt;&gt;"",dati_pdc!C462,"")</f>
        <v>3</v>
      </c>
      <c r="E466" s="109">
        <f>IF(dati_pdc!D462&lt;&gt;"",dati_pdc!D462,"")</f>
        <v>0</v>
      </c>
      <c r="F466" s="110">
        <f>IF(dati_pdc!$A462&lt;&gt;"",s_somma_pdc!B462,"")</f>
        <v>0</v>
      </c>
      <c r="G466" s="110">
        <f>IF(dati_pdc!$A462&lt;&gt;"",s_somma_pdc!C462,"")</f>
        <v>-6227.95</v>
      </c>
      <c r="H466" s="110">
        <f t="shared" si="56"/>
        <v>6227.95</v>
      </c>
      <c r="I466" s="111">
        <f t="shared" si="57"/>
        <v>-1</v>
      </c>
      <c r="J466" s="111"/>
      <c r="K466" s="111"/>
      <c r="L466" s="110">
        <f>IF(dati_pdc!$A462&lt;&gt;"",s_somma_pdc!D462,"")</f>
        <v>0</v>
      </c>
      <c r="M466" s="110">
        <f t="shared" si="58"/>
        <v>0</v>
      </c>
      <c r="N466" s="111" t="str">
        <f t="shared" si="59"/>
        <v/>
      </c>
      <c r="O466" s="111"/>
      <c r="P466" s="111"/>
      <c r="Q466" s="110">
        <f>IF(dati_pdc!$A462&lt;&gt;"",s_somma_pdc!E462,"")</f>
        <v>0</v>
      </c>
      <c r="R466" s="110">
        <f t="shared" si="60"/>
        <v>0</v>
      </c>
      <c r="S466" s="111" t="str">
        <f t="shared" si="61"/>
        <v/>
      </c>
      <c r="T466" s="111"/>
      <c r="U466" s="111"/>
      <c r="V466" s="110">
        <f>IF(dati_pdc!$A462&lt;&gt;"",s_somma_pdc!F462,"")</f>
        <v>0</v>
      </c>
      <c r="W466" s="110">
        <f t="shared" si="62"/>
        <v>0</v>
      </c>
      <c r="X466" s="111" t="str">
        <f t="shared" si="63"/>
        <v/>
      </c>
      <c r="Y466" s="86"/>
      <c r="Z466" s="86"/>
    </row>
    <row r="467" spans="2:26" ht="15.75" customHeight="1">
      <c r="B467" s="109" t="str">
        <f>IF(dati_pdc!A463&lt;&gt;"",IF(dati_pdc!D463=1,RIGHT(dati_pdc!A463,dati_pdc!E463),dati_pdc!A463),"")</f>
        <v>87011309</v>
      </c>
      <c r="C467" s="109" t="str">
        <f>IF(dati_pdc!B463&lt;&gt;"",dati_pdc!B463,"")</f>
        <v>Sopravvenienze attive non rateizzabili</v>
      </c>
      <c r="D467" s="109">
        <f>IF(dati_pdc!C463&lt;&gt;"",dati_pdc!C463,"")</f>
        <v>4</v>
      </c>
      <c r="E467" s="109">
        <f>IF(dati_pdc!D463&lt;&gt;"",dati_pdc!D463,"")</f>
        <v>0</v>
      </c>
      <c r="F467" s="110">
        <f>IF(dati_pdc!$A463&lt;&gt;"",s_somma_pdc!B463,"")</f>
        <v>0</v>
      </c>
      <c r="G467" s="110">
        <f>IF(dati_pdc!$A463&lt;&gt;"",s_somma_pdc!C463,"")</f>
        <v>-6227.95</v>
      </c>
      <c r="H467" s="110">
        <f t="shared" si="56"/>
        <v>6227.95</v>
      </c>
      <c r="I467" s="111">
        <f t="shared" si="57"/>
        <v>-1</v>
      </c>
      <c r="J467" s="111"/>
      <c r="K467" s="111"/>
      <c r="L467" s="110">
        <f>IF(dati_pdc!$A463&lt;&gt;"",s_somma_pdc!D463,"")</f>
        <v>0</v>
      </c>
      <c r="M467" s="110">
        <f t="shared" si="58"/>
        <v>0</v>
      </c>
      <c r="N467" s="111" t="str">
        <f t="shared" si="59"/>
        <v/>
      </c>
      <c r="O467" s="111"/>
      <c r="P467" s="111"/>
      <c r="Q467" s="110">
        <f>IF(dati_pdc!$A463&lt;&gt;"",s_somma_pdc!E463,"")</f>
        <v>0</v>
      </c>
      <c r="R467" s="110">
        <f t="shared" si="60"/>
        <v>0</v>
      </c>
      <c r="S467" s="111" t="str">
        <f t="shared" si="61"/>
        <v/>
      </c>
      <c r="T467" s="111"/>
      <c r="U467" s="111"/>
      <c r="V467" s="110">
        <f>IF(dati_pdc!$A463&lt;&gt;"",s_somma_pdc!F463,"")</f>
        <v>0</v>
      </c>
      <c r="W467" s="110">
        <f t="shared" si="62"/>
        <v>0</v>
      </c>
      <c r="X467" s="111" t="str">
        <f t="shared" si="63"/>
        <v/>
      </c>
      <c r="Y467" s="86"/>
      <c r="Z467" s="86"/>
    </row>
    <row r="468" spans="2:26" ht="15.75" customHeight="1">
      <c r="B468" s="109" t="str">
        <f>IF(dati_pdc!A464&lt;&gt;"",IF(dati_pdc!D464=1,RIGHT(dati_pdc!A464,dati_pdc!E464),dati_pdc!A464),"")</f>
        <v>88</v>
      </c>
      <c r="C468" s="109" t="str">
        <f>IF(dati_pdc!B464&lt;&gt;"",dati_pdc!B464,"")</f>
        <v>ONERI STRAORDINARI</v>
      </c>
      <c r="D468" s="109">
        <f>IF(dati_pdc!C464&lt;&gt;"",dati_pdc!C464,"")</f>
        <v>1</v>
      </c>
      <c r="E468" s="109">
        <f>IF(dati_pdc!D464&lt;&gt;"",dati_pdc!D464,"")</f>
        <v>0</v>
      </c>
      <c r="F468" s="110">
        <f>IF(dati_pdc!$A464&lt;&gt;"",s_somma_pdc!B464,"")</f>
        <v>3378.31</v>
      </c>
      <c r="G468" s="110">
        <f>IF(dati_pdc!$A464&lt;&gt;"",s_somma_pdc!C464,"")</f>
        <v>2408.3000000000002</v>
      </c>
      <c r="H468" s="110">
        <f t="shared" si="56"/>
        <v>970.00999999999976</v>
      </c>
      <c r="I468" s="111">
        <f t="shared" si="57"/>
        <v>0.40277789311962781</v>
      </c>
      <c r="J468" s="111"/>
      <c r="K468" s="111"/>
      <c r="L468" s="110">
        <f>IF(dati_pdc!$A464&lt;&gt;"",s_somma_pdc!D464,"")</f>
        <v>0</v>
      </c>
      <c r="M468" s="110">
        <f t="shared" si="58"/>
        <v>3378.31</v>
      </c>
      <c r="N468" s="111" t="str">
        <f t="shared" si="59"/>
        <v/>
      </c>
      <c r="O468" s="111"/>
      <c r="P468" s="111"/>
      <c r="Q468" s="110">
        <f>IF(dati_pdc!$A464&lt;&gt;"",s_somma_pdc!E464,"")</f>
        <v>0</v>
      </c>
      <c r="R468" s="110">
        <f t="shared" si="60"/>
        <v>3378.31</v>
      </c>
      <c r="S468" s="111" t="str">
        <f t="shared" si="61"/>
        <v/>
      </c>
      <c r="T468" s="111"/>
      <c r="U468" s="111"/>
      <c r="V468" s="110">
        <f>IF(dati_pdc!$A464&lt;&gt;"",s_somma_pdc!F464,"")</f>
        <v>0</v>
      </c>
      <c r="W468" s="110">
        <f t="shared" si="62"/>
        <v>3378.31</v>
      </c>
      <c r="X468" s="111" t="str">
        <f t="shared" si="63"/>
        <v/>
      </c>
      <c r="Y468" s="86"/>
      <c r="Z468" s="86"/>
    </row>
    <row r="469" spans="2:26" ht="15.75" customHeight="1">
      <c r="B469" s="109" t="str">
        <f>IF(dati_pdc!A465&lt;&gt;"",IF(dati_pdc!D465=1,RIGHT(dati_pdc!A465,dati_pdc!E465),dati_pdc!A465),"")</f>
        <v>8801</v>
      </c>
      <c r="C469" s="109" t="str">
        <f>IF(dati_pdc!B465&lt;&gt;"",dati_pdc!B465,"")</f>
        <v>ONERI STRAORDINARI</v>
      </c>
      <c r="D469" s="109">
        <f>IF(dati_pdc!C465&lt;&gt;"",dati_pdc!C465,"")</f>
        <v>2</v>
      </c>
      <c r="E469" s="109">
        <f>IF(dati_pdc!D465&lt;&gt;"",dati_pdc!D465,"")</f>
        <v>0</v>
      </c>
      <c r="F469" s="110">
        <f>IF(dati_pdc!$A465&lt;&gt;"",s_somma_pdc!B465,"")</f>
        <v>3378.31</v>
      </c>
      <c r="G469" s="110">
        <f>IF(dati_pdc!$A465&lt;&gt;"",s_somma_pdc!C465,"")</f>
        <v>2408.3000000000002</v>
      </c>
      <c r="H469" s="110">
        <f t="shared" si="56"/>
        <v>970.00999999999976</v>
      </c>
      <c r="I469" s="111">
        <f t="shared" si="57"/>
        <v>0.40277789311962781</v>
      </c>
      <c r="J469" s="111"/>
      <c r="K469" s="111"/>
      <c r="L469" s="110">
        <f>IF(dati_pdc!$A465&lt;&gt;"",s_somma_pdc!D465,"")</f>
        <v>0</v>
      </c>
      <c r="M469" s="110">
        <f t="shared" si="58"/>
        <v>3378.31</v>
      </c>
      <c r="N469" s="111" t="str">
        <f t="shared" si="59"/>
        <v/>
      </c>
      <c r="O469" s="111"/>
      <c r="P469" s="111"/>
      <c r="Q469" s="110">
        <f>IF(dati_pdc!$A465&lt;&gt;"",s_somma_pdc!E465,"")</f>
        <v>0</v>
      </c>
      <c r="R469" s="110">
        <f t="shared" si="60"/>
        <v>3378.31</v>
      </c>
      <c r="S469" s="111" t="str">
        <f t="shared" si="61"/>
        <v/>
      </c>
      <c r="T469" s="111"/>
      <c r="U469" s="111"/>
      <c r="V469" s="110">
        <f>IF(dati_pdc!$A465&lt;&gt;"",s_somma_pdc!F465,"")</f>
        <v>0</v>
      </c>
      <c r="W469" s="110">
        <f t="shared" si="62"/>
        <v>3378.31</v>
      </c>
      <c r="X469" s="111" t="str">
        <f t="shared" si="63"/>
        <v/>
      </c>
      <c r="Y469" s="86"/>
      <c r="Z469" s="86"/>
    </row>
    <row r="470" spans="2:26" ht="15.75" customHeight="1">
      <c r="B470" s="109" t="str">
        <f>IF(dati_pdc!A466&lt;&gt;"",IF(dati_pdc!D466=1,RIGHT(dati_pdc!A466,dati_pdc!E466),dati_pdc!A466),"")</f>
        <v>880111</v>
      </c>
      <c r="C470" s="109" t="str">
        <f>IF(dati_pdc!B466&lt;&gt;"",dati_pdc!B466,"")</f>
        <v>Sopravvenienze passive non gestionali</v>
      </c>
      <c r="D470" s="109">
        <f>IF(dati_pdc!C466&lt;&gt;"",dati_pdc!C466,"")</f>
        <v>3</v>
      </c>
      <c r="E470" s="109">
        <f>IF(dati_pdc!D466&lt;&gt;"",dati_pdc!D466,"")</f>
        <v>0</v>
      </c>
      <c r="F470" s="110">
        <f>IF(dati_pdc!$A466&lt;&gt;"",s_somma_pdc!B466,"")</f>
        <v>0</v>
      </c>
      <c r="G470" s="110">
        <f>IF(dati_pdc!$A466&lt;&gt;"",s_somma_pdc!C466,"")</f>
        <v>361.63</v>
      </c>
      <c r="H470" s="110">
        <f t="shared" si="56"/>
        <v>-361.63</v>
      </c>
      <c r="I470" s="111">
        <f t="shared" si="57"/>
        <v>-1</v>
      </c>
      <c r="J470" s="111"/>
      <c r="K470" s="111"/>
      <c r="L470" s="110">
        <f>IF(dati_pdc!$A466&lt;&gt;"",s_somma_pdc!D466,"")</f>
        <v>0</v>
      </c>
      <c r="M470" s="110">
        <f t="shared" si="58"/>
        <v>0</v>
      </c>
      <c r="N470" s="111" t="str">
        <f t="shared" si="59"/>
        <v/>
      </c>
      <c r="O470" s="111"/>
      <c r="P470" s="111"/>
      <c r="Q470" s="110">
        <f>IF(dati_pdc!$A466&lt;&gt;"",s_somma_pdc!E466,"")</f>
        <v>0</v>
      </c>
      <c r="R470" s="110">
        <f t="shared" si="60"/>
        <v>0</v>
      </c>
      <c r="S470" s="111" t="str">
        <f t="shared" si="61"/>
        <v/>
      </c>
      <c r="T470" s="111"/>
      <c r="U470" s="111"/>
      <c r="V470" s="110">
        <f>IF(dati_pdc!$A466&lt;&gt;"",s_somma_pdc!F466,"")</f>
        <v>0</v>
      </c>
      <c r="W470" s="110">
        <f t="shared" si="62"/>
        <v>0</v>
      </c>
      <c r="X470" s="111" t="str">
        <f t="shared" si="63"/>
        <v/>
      </c>
      <c r="Y470" s="86"/>
      <c r="Z470" s="86"/>
    </row>
    <row r="471" spans="2:26" ht="15.75" customHeight="1">
      <c r="B471" s="109" t="str">
        <f>IF(dati_pdc!A467&lt;&gt;"",IF(dati_pdc!D467=1,RIGHT(dati_pdc!A467,dati_pdc!E467),dati_pdc!A467),"")</f>
        <v>88011101</v>
      </c>
      <c r="C471" s="109" t="str">
        <f>IF(dati_pdc!B467&lt;&gt;"",dati_pdc!B467,"")</f>
        <v>Sopravv.passive non gestionali deducib.</v>
      </c>
      <c r="D471" s="109">
        <f>IF(dati_pdc!C467&lt;&gt;"",dati_pdc!C467,"")</f>
        <v>4</v>
      </c>
      <c r="E471" s="109">
        <f>IF(dati_pdc!D467&lt;&gt;"",dati_pdc!D467,"")</f>
        <v>0</v>
      </c>
      <c r="F471" s="110">
        <f>IF(dati_pdc!$A467&lt;&gt;"",s_somma_pdc!B467,"")</f>
        <v>0</v>
      </c>
      <c r="G471" s="110">
        <f>IF(dati_pdc!$A467&lt;&gt;"",s_somma_pdc!C467,"")</f>
        <v>132.94999999999999</v>
      </c>
      <c r="H471" s="110">
        <f t="shared" si="56"/>
        <v>-132.94999999999999</v>
      </c>
      <c r="I471" s="111">
        <f t="shared" si="57"/>
        <v>-1</v>
      </c>
      <c r="J471" s="111"/>
      <c r="K471" s="111"/>
      <c r="L471" s="110">
        <f>IF(dati_pdc!$A467&lt;&gt;"",s_somma_pdc!D467,"")</f>
        <v>0</v>
      </c>
      <c r="M471" s="110">
        <f t="shared" si="58"/>
        <v>0</v>
      </c>
      <c r="N471" s="111" t="str">
        <f t="shared" si="59"/>
        <v/>
      </c>
      <c r="O471" s="111"/>
      <c r="P471" s="111"/>
      <c r="Q471" s="110">
        <f>IF(dati_pdc!$A467&lt;&gt;"",s_somma_pdc!E467,"")</f>
        <v>0</v>
      </c>
      <c r="R471" s="110">
        <f t="shared" si="60"/>
        <v>0</v>
      </c>
      <c r="S471" s="111" t="str">
        <f t="shared" si="61"/>
        <v/>
      </c>
      <c r="T471" s="111"/>
      <c r="U471" s="111"/>
      <c r="V471" s="110">
        <f>IF(dati_pdc!$A467&lt;&gt;"",s_somma_pdc!F467,"")</f>
        <v>0</v>
      </c>
      <c r="W471" s="110">
        <f t="shared" si="62"/>
        <v>0</v>
      </c>
      <c r="X471" s="111" t="str">
        <f t="shared" si="63"/>
        <v/>
      </c>
      <c r="Y471" s="86"/>
      <c r="Z471" s="86"/>
    </row>
    <row r="472" spans="2:26" ht="15.75" customHeight="1">
      <c r="B472" s="109" t="str">
        <f>IF(dati_pdc!A468&lt;&gt;"",IF(dati_pdc!D468=1,RIGHT(dati_pdc!A468,dati_pdc!E468),dati_pdc!A468),"")</f>
        <v>88011103</v>
      </c>
      <c r="C472" s="109" t="str">
        <f>IF(dati_pdc!B468&lt;&gt;"",dati_pdc!B468,"")</f>
        <v>Sopravv.passive non gestionali inded.</v>
      </c>
      <c r="D472" s="109">
        <f>IF(dati_pdc!C468&lt;&gt;"",dati_pdc!C468,"")</f>
        <v>4</v>
      </c>
      <c r="E472" s="109">
        <f>IF(dati_pdc!D468&lt;&gt;"",dati_pdc!D468,"")</f>
        <v>0</v>
      </c>
      <c r="F472" s="110">
        <f>IF(dati_pdc!$A468&lt;&gt;"",s_somma_pdc!B468,"")</f>
        <v>0</v>
      </c>
      <c r="G472" s="110">
        <f>IF(dati_pdc!$A468&lt;&gt;"",s_somma_pdc!C468,"")</f>
        <v>228.68</v>
      </c>
      <c r="H472" s="110">
        <f t="shared" si="56"/>
        <v>-228.68</v>
      </c>
      <c r="I472" s="111">
        <f t="shared" si="57"/>
        <v>-1</v>
      </c>
      <c r="J472" s="111"/>
      <c r="K472" s="111"/>
      <c r="L472" s="110">
        <f>IF(dati_pdc!$A468&lt;&gt;"",s_somma_pdc!D468,"")</f>
        <v>0</v>
      </c>
      <c r="M472" s="110">
        <f t="shared" si="58"/>
        <v>0</v>
      </c>
      <c r="N472" s="111" t="str">
        <f t="shared" si="59"/>
        <v/>
      </c>
      <c r="O472" s="111"/>
      <c r="P472" s="111"/>
      <c r="Q472" s="110">
        <f>IF(dati_pdc!$A468&lt;&gt;"",s_somma_pdc!E468,"")</f>
        <v>0</v>
      </c>
      <c r="R472" s="110">
        <f t="shared" si="60"/>
        <v>0</v>
      </c>
      <c r="S472" s="111" t="str">
        <f t="shared" si="61"/>
        <v/>
      </c>
      <c r="T472" s="111"/>
      <c r="U472" s="111"/>
      <c r="V472" s="110">
        <f>IF(dati_pdc!$A468&lt;&gt;"",s_somma_pdc!F468,"")</f>
        <v>0</v>
      </c>
      <c r="W472" s="110">
        <f t="shared" si="62"/>
        <v>0</v>
      </c>
      <c r="X472" s="111" t="str">
        <f t="shared" si="63"/>
        <v/>
      </c>
      <c r="Y472" s="86"/>
      <c r="Z472" s="86"/>
    </row>
    <row r="473" spans="2:26" ht="15.75" customHeight="1">
      <c r="B473" s="109" t="str">
        <f>IF(dati_pdc!A469&lt;&gt;"",IF(dati_pdc!D469=1,RIGHT(dati_pdc!A469,dati_pdc!E469),dati_pdc!A469),"")</f>
        <v>880121</v>
      </c>
      <c r="C473" s="109" t="str">
        <f>IF(dati_pdc!B469&lt;&gt;"",dati_pdc!B469,"")</f>
        <v>Erogazioni liberali</v>
      </c>
      <c r="D473" s="109">
        <f>IF(dati_pdc!C469&lt;&gt;"",dati_pdc!C469,"")</f>
        <v>3</v>
      </c>
      <c r="E473" s="109">
        <f>IF(dati_pdc!D469&lt;&gt;"",dati_pdc!D469,"")</f>
        <v>0</v>
      </c>
      <c r="F473" s="110">
        <f>IF(dati_pdc!$A469&lt;&gt;"",s_somma_pdc!B469,"")</f>
        <v>396</v>
      </c>
      <c r="G473" s="110">
        <f>IF(dati_pdc!$A469&lt;&gt;"",s_somma_pdc!C469,"")</f>
        <v>396</v>
      </c>
      <c r="H473" s="110">
        <f t="shared" si="56"/>
        <v>0</v>
      </c>
      <c r="I473" s="111">
        <f t="shared" si="57"/>
        <v>0</v>
      </c>
      <c r="J473" s="111"/>
      <c r="K473" s="111"/>
      <c r="L473" s="110">
        <f>IF(dati_pdc!$A469&lt;&gt;"",s_somma_pdc!D469,"")</f>
        <v>0</v>
      </c>
      <c r="M473" s="110">
        <f t="shared" si="58"/>
        <v>396</v>
      </c>
      <c r="N473" s="111" t="str">
        <f t="shared" si="59"/>
        <v/>
      </c>
      <c r="O473" s="111"/>
      <c r="P473" s="111"/>
      <c r="Q473" s="110">
        <f>IF(dati_pdc!$A469&lt;&gt;"",s_somma_pdc!E469,"")</f>
        <v>0</v>
      </c>
      <c r="R473" s="110">
        <f t="shared" si="60"/>
        <v>396</v>
      </c>
      <c r="S473" s="111" t="str">
        <f t="shared" si="61"/>
        <v/>
      </c>
      <c r="T473" s="111"/>
      <c r="U473" s="111"/>
      <c r="V473" s="110">
        <f>IF(dati_pdc!$A469&lt;&gt;"",s_somma_pdc!F469,"")</f>
        <v>0</v>
      </c>
      <c r="W473" s="110">
        <f t="shared" si="62"/>
        <v>396</v>
      </c>
      <c r="X473" s="111" t="str">
        <f t="shared" si="63"/>
        <v/>
      </c>
      <c r="Y473" s="86"/>
      <c r="Z473" s="86"/>
    </row>
    <row r="474" spans="2:26" ht="15.75" customHeight="1">
      <c r="B474" s="109" t="str">
        <f>IF(dati_pdc!A470&lt;&gt;"",IF(dati_pdc!D470=1,RIGHT(dati_pdc!A470,dati_pdc!E470),dati_pdc!A470),"")</f>
        <v>88012101</v>
      </c>
      <c r="C474" s="109" t="str">
        <f>IF(dati_pdc!B470&lt;&gt;"",dati_pdc!B470,"")</f>
        <v>Erogazioni liberali deducibili</v>
      </c>
      <c r="D474" s="109">
        <f>IF(dati_pdc!C470&lt;&gt;"",dati_pdc!C470,"")</f>
        <v>4</v>
      </c>
      <c r="E474" s="109">
        <f>IF(dati_pdc!D470&lt;&gt;"",dati_pdc!D470,"")</f>
        <v>0</v>
      </c>
      <c r="F474" s="110">
        <f>IF(dati_pdc!$A470&lt;&gt;"",s_somma_pdc!B470,"")</f>
        <v>396</v>
      </c>
      <c r="G474" s="110">
        <f>IF(dati_pdc!$A470&lt;&gt;"",s_somma_pdc!C470,"")</f>
        <v>396</v>
      </c>
      <c r="H474" s="110">
        <f t="shared" si="56"/>
        <v>0</v>
      </c>
      <c r="I474" s="111">
        <f t="shared" si="57"/>
        <v>0</v>
      </c>
      <c r="J474" s="111"/>
      <c r="K474" s="111"/>
      <c r="L474" s="110">
        <f>IF(dati_pdc!$A470&lt;&gt;"",s_somma_pdc!D470,"")</f>
        <v>0</v>
      </c>
      <c r="M474" s="110">
        <f t="shared" si="58"/>
        <v>396</v>
      </c>
      <c r="N474" s="111" t="str">
        <f t="shared" si="59"/>
        <v/>
      </c>
      <c r="O474" s="111"/>
      <c r="P474" s="111"/>
      <c r="Q474" s="110">
        <f>IF(dati_pdc!$A470&lt;&gt;"",s_somma_pdc!E470,"")</f>
        <v>0</v>
      </c>
      <c r="R474" s="110">
        <f t="shared" si="60"/>
        <v>396</v>
      </c>
      <c r="S474" s="111" t="str">
        <f t="shared" si="61"/>
        <v/>
      </c>
      <c r="T474" s="111"/>
      <c r="U474" s="111"/>
      <c r="V474" s="110">
        <f>IF(dati_pdc!$A470&lt;&gt;"",s_somma_pdc!F470,"")</f>
        <v>0</v>
      </c>
      <c r="W474" s="110">
        <f t="shared" si="62"/>
        <v>396</v>
      </c>
      <c r="X474" s="111" t="str">
        <f t="shared" si="63"/>
        <v/>
      </c>
      <c r="Y474" s="86"/>
      <c r="Z474" s="86"/>
    </row>
    <row r="475" spans="2:26" ht="15.75" customHeight="1">
      <c r="B475" s="109" t="str">
        <f>IF(dati_pdc!A471&lt;&gt;"",IF(dati_pdc!D471=1,RIGHT(dati_pdc!A471,dati_pdc!E471),dati_pdc!A471),"")</f>
        <v>880152</v>
      </c>
      <c r="C475" s="109" t="str">
        <f>IF(dati_pdc!B471&lt;&gt;"",dati_pdc!B471,"")</f>
        <v>Sanzioni</v>
      </c>
      <c r="D475" s="109">
        <f>IF(dati_pdc!C471&lt;&gt;"",dati_pdc!C471,"")</f>
        <v>3</v>
      </c>
      <c r="E475" s="109">
        <f>IF(dati_pdc!D471&lt;&gt;"",dati_pdc!D471,"")</f>
        <v>0</v>
      </c>
      <c r="F475" s="110">
        <f>IF(dati_pdc!$A471&lt;&gt;"",s_somma_pdc!B471,"")</f>
        <v>583.67999999999995</v>
      </c>
      <c r="G475" s="110">
        <f>IF(dati_pdc!$A471&lt;&gt;"",s_somma_pdc!C471,"")</f>
        <v>1014.11</v>
      </c>
      <c r="H475" s="110">
        <f t="shared" si="56"/>
        <v>-430.43000000000006</v>
      </c>
      <c r="I475" s="111">
        <f t="shared" si="57"/>
        <v>-0.42444113557700847</v>
      </c>
      <c r="J475" s="111"/>
      <c r="K475" s="111"/>
      <c r="L475" s="110">
        <f>IF(dati_pdc!$A471&lt;&gt;"",s_somma_pdc!D471,"")</f>
        <v>0</v>
      </c>
      <c r="M475" s="110">
        <f t="shared" si="58"/>
        <v>583.67999999999995</v>
      </c>
      <c r="N475" s="111" t="str">
        <f t="shared" si="59"/>
        <v/>
      </c>
      <c r="O475" s="111"/>
      <c r="P475" s="111"/>
      <c r="Q475" s="110">
        <f>IF(dati_pdc!$A471&lt;&gt;"",s_somma_pdc!E471,"")</f>
        <v>0</v>
      </c>
      <c r="R475" s="110">
        <f t="shared" si="60"/>
        <v>583.67999999999995</v>
      </c>
      <c r="S475" s="111" t="str">
        <f t="shared" si="61"/>
        <v/>
      </c>
      <c r="T475" s="111"/>
      <c r="U475" s="111"/>
      <c r="V475" s="110">
        <f>IF(dati_pdc!$A471&lt;&gt;"",s_somma_pdc!F471,"")</f>
        <v>0</v>
      </c>
      <c r="W475" s="110">
        <f t="shared" si="62"/>
        <v>583.67999999999995</v>
      </c>
      <c r="X475" s="111" t="str">
        <f t="shared" si="63"/>
        <v/>
      </c>
      <c r="Y475" s="86"/>
      <c r="Z475" s="86"/>
    </row>
    <row r="476" spans="2:26" ht="15.75" customHeight="1">
      <c r="B476" s="109" t="str">
        <f>IF(dati_pdc!A472&lt;&gt;"",IF(dati_pdc!D472=1,RIGHT(dati_pdc!A472,dati_pdc!E472),dati_pdc!A472),"")</f>
        <v>880153</v>
      </c>
      <c r="C476" s="109" t="str">
        <f>IF(dati_pdc!B472&lt;&gt;"",dati_pdc!B472,"")</f>
        <v>Costi e spese non di competenza</v>
      </c>
      <c r="D476" s="109">
        <f>IF(dati_pdc!C472&lt;&gt;"",dati_pdc!C472,"")</f>
        <v>3</v>
      </c>
      <c r="E476" s="109">
        <f>IF(dati_pdc!D472&lt;&gt;"",dati_pdc!D472,"")</f>
        <v>0</v>
      </c>
      <c r="F476" s="110">
        <f>IF(dati_pdc!$A472&lt;&gt;"",s_somma_pdc!B472,"")</f>
        <v>2398.63</v>
      </c>
      <c r="G476" s="110">
        <f>IF(dati_pdc!$A472&lt;&gt;"",s_somma_pdc!C472,"")</f>
        <v>636.55999999999995</v>
      </c>
      <c r="H476" s="110">
        <f t="shared" si="56"/>
        <v>1762.0700000000002</v>
      </c>
      <c r="I476" s="111">
        <f t="shared" si="57"/>
        <v>2.7681129822797543</v>
      </c>
      <c r="J476" s="111"/>
      <c r="K476" s="111"/>
      <c r="L476" s="110">
        <f>IF(dati_pdc!$A472&lt;&gt;"",s_somma_pdc!D472,"")</f>
        <v>0</v>
      </c>
      <c r="M476" s="110">
        <f t="shared" si="58"/>
        <v>2398.63</v>
      </c>
      <c r="N476" s="111" t="str">
        <f t="shared" si="59"/>
        <v/>
      </c>
      <c r="O476" s="111"/>
      <c r="P476" s="111"/>
      <c r="Q476" s="110">
        <f>IF(dati_pdc!$A472&lt;&gt;"",s_somma_pdc!E472,"")</f>
        <v>0</v>
      </c>
      <c r="R476" s="110">
        <f t="shared" si="60"/>
        <v>2398.63</v>
      </c>
      <c r="S476" s="111" t="str">
        <f t="shared" si="61"/>
        <v/>
      </c>
      <c r="T476" s="111"/>
      <c r="U476" s="111"/>
      <c r="V476" s="110">
        <f>IF(dati_pdc!$A472&lt;&gt;"",s_somma_pdc!F472,"")</f>
        <v>0</v>
      </c>
      <c r="W476" s="110">
        <f t="shared" si="62"/>
        <v>2398.63</v>
      </c>
      <c r="X476" s="111" t="str">
        <f t="shared" si="63"/>
        <v/>
      </c>
      <c r="Y476" s="86"/>
      <c r="Z476" s="86"/>
    </row>
    <row r="477" spans="2:26" ht="15.75" customHeight="1">
      <c r="B477" s="109" t="str">
        <f>IF(dati_pdc!A473&lt;&gt;"",IF(dati_pdc!D473=1,RIGHT(dati_pdc!A473,dati_pdc!E473),dati_pdc!A473),"")</f>
        <v>90</v>
      </c>
      <c r="C477" s="109" t="str">
        <f>IF(dati_pdc!B473&lt;&gt;"",dati_pdc!B473,"")</f>
        <v>AMMORTAMENTI</v>
      </c>
      <c r="D477" s="109">
        <f>IF(dati_pdc!C473&lt;&gt;"",dati_pdc!C473,"")</f>
        <v>1</v>
      </c>
      <c r="E477" s="109">
        <f>IF(dati_pdc!D473&lt;&gt;"",dati_pdc!D473,"")</f>
        <v>0</v>
      </c>
      <c r="F477" s="110">
        <f>IF(dati_pdc!$A473&lt;&gt;"",s_somma_pdc!B473,"")</f>
        <v>71511.780000000013</v>
      </c>
      <c r="G477" s="110">
        <f>IF(dati_pdc!$A473&lt;&gt;"",s_somma_pdc!C473,"")</f>
        <v>75802.800000000017</v>
      </c>
      <c r="H477" s="110">
        <f t="shared" si="56"/>
        <v>-4291.0200000000041</v>
      </c>
      <c r="I477" s="111">
        <f t="shared" si="57"/>
        <v>-5.6607671484430695E-2</v>
      </c>
      <c r="J477" s="111"/>
      <c r="K477" s="111"/>
      <c r="L477" s="110">
        <f>IF(dati_pdc!$A473&lt;&gt;"",s_somma_pdc!D473,"")</f>
        <v>0</v>
      </c>
      <c r="M477" s="110">
        <f t="shared" si="58"/>
        <v>71511.780000000013</v>
      </c>
      <c r="N477" s="111" t="str">
        <f t="shared" si="59"/>
        <v/>
      </c>
      <c r="O477" s="111"/>
      <c r="P477" s="111"/>
      <c r="Q477" s="110">
        <f>IF(dati_pdc!$A473&lt;&gt;"",s_somma_pdc!E473,"")</f>
        <v>0</v>
      </c>
      <c r="R477" s="110">
        <f t="shared" si="60"/>
        <v>71511.780000000013</v>
      </c>
      <c r="S477" s="111" t="str">
        <f t="shared" si="61"/>
        <v/>
      </c>
      <c r="T477" s="111"/>
      <c r="U477" s="111"/>
      <c r="V477" s="110">
        <f>IF(dati_pdc!$A473&lt;&gt;"",s_somma_pdc!F473,"")</f>
        <v>0</v>
      </c>
      <c r="W477" s="110">
        <f t="shared" si="62"/>
        <v>71511.780000000013</v>
      </c>
      <c r="X477" s="111" t="str">
        <f t="shared" si="63"/>
        <v/>
      </c>
      <c r="Y477" s="86"/>
      <c r="Z477" s="86"/>
    </row>
    <row r="478" spans="2:26" ht="15.75" customHeight="1">
      <c r="B478" s="109" t="str">
        <f>IF(dati_pdc!A474&lt;&gt;"",IF(dati_pdc!D474=1,RIGHT(dati_pdc!A474,dati_pdc!E474),dati_pdc!A474),"")</f>
        <v>9001</v>
      </c>
      <c r="C478" s="109" t="str">
        <f>IF(dati_pdc!B474&lt;&gt;"",dati_pdc!B474,"")</f>
        <v>AMMORT.TI IMMOBILIZZAZIONI IMMATERIALI</v>
      </c>
      <c r="D478" s="109">
        <f>IF(dati_pdc!C474&lt;&gt;"",dati_pdc!C474,"")</f>
        <v>2</v>
      </c>
      <c r="E478" s="109">
        <f>IF(dati_pdc!D474&lt;&gt;"",dati_pdc!D474,"")</f>
        <v>0</v>
      </c>
      <c r="F478" s="110">
        <f>IF(dati_pdc!$A474&lt;&gt;"",s_somma_pdc!B474,"")</f>
        <v>12389.41</v>
      </c>
      <c r="G478" s="110">
        <f>IF(dati_pdc!$A474&lt;&gt;"",s_somma_pdc!C474,"")</f>
        <v>15582.58</v>
      </c>
      <c r="H478" s="110">
        <f t="shared" si="56"/>
        <v>-3193.17</v>
      </c>
      <c r="I478" s="111">
        <f t="shared" si="57"/>
        <v>-0.20491921106774361</v>
      </c>
      <c r="J478" s="111"/>
      <c r="K478" s="111"/>
      <c r="L478" s="110">
        <f>IF(dati_pdc!$A474&lt;&gt;"",s_somma_pdc!D474,"")</f>
        <v>0</v>
      </c>
      <c r="M478" s="110">
        <f t="shared" si="58"/>
        <v>12389.41</v>
      </c>
      <c r="N478" s="111" t="str">
        <f t="shared" si="59"/>
        <v/>
      </c>
      <c r="O478" s="111"/>
      <c r="P478" s="111"/>
      <c r="Q478" s="110">
        <f>IF(dati_pdc!$A474&lt;&gt;"",s_somma_pdc!E474,"")</f>
        <v>0</v>
      </c>
      <c r="R478" s="110">
        <f t="shared" si="60"/>
        <v>12389.41</v>
      </c>
      <c r="S478" s="111" t="str">
        <f t="shared" si="61"/>
        <v/>
      </c>
      <c r="T478" s="111"/>
      <c r="U478" s="111"/>
      <c r="V478" s="110">
        <f>IF(dati_pdc!$A474&lt;&gt;"",s_somma_pdc!F474,"")</f>
        <v>0</v>
      </c>
      <c r="W478" s="110">
        <f t="shared" si="62"/>
        <v>12389.41</v>
      </c>
      <c r="X478" s="111" t="str">
        <f t="shared" si="63"/>
        <v/>
      </c>
      <c r="Y478" s="86"/>
      <c r="Z478" s="86"/>
    </row>
    <row r="479" spans="2:26" ht="15.75" customHeight="1">
      <c r="B479" s="109" t="str">
        <f>IF(dati_pdc!A475&lt;&gt;"",IF(dati_pdc!D475=1,RIGHT(dati_pdc!A475,dati_pdc!E475),dati_pdc!A475),"")</f>
        <v>900101</v>
      </c>
      <c r="C479" s="109" t="str">
        <f>IF(dati_pdc!B475&lt;&gt;"",dati_pdc!B475,"")</f>
        <v>Amm.to spese societarie</v>
      </c>
      <c r="D479" s="109">
        <f>IF(dati_pdc!C475&lt;&gt;"",dati_pdc!C475,"")</f>
        <v>3</v>
      </c>
      <c r="E479" s="109">
        <f>IF(dati_pdc!D475&lt;&gt;"",dati_pdc!D475,"")</f>
        <v>0</v>
      </c>
      <c r="F479" s="110">
        <f>IF(dati_pdc!$A475&lt;&gt;"",s_somma_pdc!B475,"")</f>
        <v>0</v>
      </c>
      <c r="G479" s="110">
        <f>IF(dati_pdc!$A475&lt;&gt;"",s_somma_pdc!C475,"")</f>
        <v>460</v>
      </c>
      <c r="H479" s="110">
        <f t="shared" si="56"/>
        <v>-460</v>
      </c>
      <c r="I479" s="111">
        <f t="shared" si="57"/>
        <v>-1</v>
      </c>
      <c r="J479" s="111"/>
      <c r="K479" s="111"/>
      <c r="L479" s="110">
        <f>IF(dati_pdc!$A475&lt;&gt;"",s_somma_pdc!D475,"")</f>
        <v>0</v>
      </c>
      <c r="M479" s="110">
        <f t="shared" si="58"/>
        <v>0</v>
      </c>
      <c r="N479" s="111" t="str">
        <f t="shared" si="59"/>
        <v/>
      </c>
      <c r="O479" s="111"/>
      <c r="P479" s="111"/>
      <c r="Q479" s="110">
        <f>IF(dati_pdc!$A475&lt;&gt;"",s_somma_pdc!E475,"")</f>
        <v>0</v>
      </c>
      <c r="R479" s="110">
        <f t="shared" si="60"/>
        <v>0</v>
      </c>
      <c r="S479" s="111" t="str">
        <f t="shared" si="61"/>
        <v/>
      </c>
      <c r="T479" s="111"/>
      <c r="U479" s="111"/>
      <c r="V479" s="110">
        <f>IF(dati_pdc!$A475&lt;&gt;"",s_somma_pdc!F475,"")</f>
        <v>0</v>
      </c>
      <c r="W479" s="110">
        <f t="shared" si="62"/>
        <v>0</v>
      </c>
      <c r="X479" s="111" t="str">
        <f t="shared" si="63"/>
        <v/>
      </c>
      <c r="Y479" s="86"/>
      <c r="Z479" s="86"/>
    </row>
    <row r="480" spans="2:26" ht="15.75" customHeight="1">
      <c r="B480" s="109" t="str">
        <f>IF(dati_pdc!A476&lt;&gt;"",IF(dati_pdc!D476=1,RIGHT(dati_pdc!A476,dati_pdc!E476),dati_pdc!A476),"")</f>
        <v>900121</v>
      </c>
      <c r="C480" s="109" t="str">
        <f>IF(dati_pdc!B476&lt;&gt;"",dati_pdc!B476,"")</f>
        <v>Amm.to software capitalizzato</v>
      </c>
      <c r="D480" s="109">
        <f>IF(dati_pdc!C476&lt;&gt;"",dati_pdc!C476,"")</f>
        <v>3</v>
      </c>
      <c r="E480" s="109">
        <f>IF(dati_pdc!D476&lt;&gt;"",dati_pdc!D476,"")</f>
        <v>0</v>
      </c>
      <c r="F480" s="110">
        <f>IF(dati_pdc!$A476&lt;&gt;"",s_somma_pdc!B476,"")</f>
        <v>12389.41</v>
      </c>
      <c r="G480" s="110">
        <f>IF(dati_pdc!$A476&lt;&gt;"",s_somma_pdc!C476,"")</f>
        <v>15122.58</v>
      </c>
      <c r="H480" s="110">
        <f t="shared" si="56"/>
        <v>-2733.17</v>
      </c>
      <c r="I480" s="111">
        <f t="shared" si="57"/>
        <v>-0.18073437204498174</v>
      </c>
      <c r="J480" s="111"/>
      <c r="K480" s="111"/>
      <c r="L480" s="110">
        <f>IF(dati_pdc!$A476&lt;&gt;"",s_somma_pdc!D476,"")</f>
        <v>0</v>
      </c>
      <c r="M480" s="110">
        <f t="shared" si="58"/>
        <v>12389.41</v>
      </c>
      <c r="N480" s="111" t="str">
        <f t="shared" si="59"/>
        <v/>
      </c>
      <c r="O480" s="111"/>
      <c r="P480" s="111"/>
      <c r="Q480" s="110">
        <f>IF(dati_pdc!$A476&lt;&gt;"",s_somma_pdc!E476,"")</f>
        <v>0</v>
      </c>
      <c r="R480" s="110">
        <f t="shared" si="60"/>
        <v>12389.41</v>
      </c>
      <c r="S480" s="111" t="str">
        <f t="shared" si="61"/>
        <v/>
      </c>
      <c r="T480" s="111"/>
      <c r="U480" s="111"/>
      <c r="V480" s="110">
        <f>IF(dati_pdc!$A476&lt;&gt;"",s_somma_pdc!F476,"")</f>
        <v>0</v>
      </c>
      <c r="W480" s="110">
        <f t="shared" si="62"/>
        <v>12389.41</v>
      </c>
      <c r="X480" s="111" t="str">
        <f t="shared" si="63"/>
        <v/>
      </c>
      <c r="Y480" s="86"/>
      <c r="Z480" s="86"/>
    </row>
    <row r="481" spans="2:26" ht="15.75" customHeight="1">
      <c r="B481" s="109" t="str">
        <f>IF(dati_pdc!A477&lt;&gt;"",IF(dati_pdc!D477=1,RIGHT(dati_pdc!A477,dati_pdc!E477),dati_pdc!A477),"")</f>
        <v>9003</v>
      </c>
      <c r="C481" s="109" t="str">
        <f>IF(dati_pdc!B477&lt;&gt;"",dati_pdc!B477,"")</f>
        <v>AMM.TI ORDINARI IMMOBILIZZ. MATERIALI</v>
      </c>
      <c r="D481" s="109">
        <f>IF(dati_pdc!C477&lt;&gt;"",dati_pdc!C477,"")</f>
        <v>2</v>
      </c>
      <c r="E481" s="109">
        <f>IF(dati_pdc!D477&lt;&gt;"",dati_pdc!D477,"")</f>
        <v>0</v>
      </c>
      <c r="F481" s="110">
        <f>IF(dati_pdc!$A477&lt;&gt;"",s_somma_pdc!B477,"")</f>
        <v>59122.37000000001</v>
      </c>
      <c r="G481" s="110">
        <f>IF(dati_pdc!$A477&lt;&gt;"",s_somma_pdc!C477,"")</f>
        <v>60220.22</v>
      </c>
      <c r="H481" s="110">
        <f t="shared" si="56"/>
        <v>-1097.8499999999913</v>
      </c>
      <c r="I481" s="111">
        <f t="shared" si="57"/>
        <v>-1.8230587666401604E-2</v>
      </c>
      <c r="J481" s="111"/>
      <c r="K481" s="111"/>
      <c r="L481" s="110">
        <f>IF(dati_pdc!$A477&lt;&gt;"",s_somma_pdc!D477,"")</f>
        <v>0</v>
      </c>
      <c r="M481" s="110">
        <f t="shared" si="58"/>
        <v>59122.37000000001</v>
      </c>
      <c r="N481" s="111" t="str">
        <f t="shared" si="59"/>
        <v/>
      </c>
      <c r="O481" s="111"/>
      <c r="P481" s="111"/>
      <c r="Q481" s="110">
        <f>IF(dati_pdc!$A477&lt;&gt;"",s_somma_pdc!E477,"")</f>
        <v>0</v>
      </c>
      <c r="R481" s="110">
        <f t="shared" si="60"/>
        <v>59122.37000000001</v>
      </c>
      <c r="S481" s="111" t="str">
        <f t="shared" si="61"/>
        <v/>
      </c>
      <c r="T481" s="111"/>
      <c r="U481" s="111"/>
      <c r="V481" s="110">
        <f>IF(dati_pdc!$A477&lt;&gt;"",s_somma_pdc!F477,"")</f>
        <v>0</v>
      </c>
      <c r="W481" s="110">
        <f t="shared" si="62"/>
        <v>59122.37000000001</v>
      </c>
      <c r="X481" s="111" t="str">
        <f t="shared" si="63"/>
        <v/>
      </c>
      <c r="Y481" s="86"/>
      <c r="Z481" s="86"/>
    </row>
    <row r="482" spans="2:26" ht="15.75" customHeight="1">
      <c r="B482" s="109" t="str">
        <f>IF(dati_pdc!A478&lt;&gt;"",IF(dati_pdc!D478=1,RIGHT(dati_pdc!A478,dati_pdc!E478),dati_pdc!A478),"")</f>
        <v>900303</v>
      </c>
      <c r="C482" s="109" t="str">
        <f>IF(dati_pdc!B478&lt;&gt;"",dati_pdc!B478,"")</f>
        <v>Amm.ti ordinari fabbricati industriali</v>
      </c>
      <c r="D482" s="109">
        <f>IF(dati_pdc!C478&lt;&gt;"",dati_pdc!C478,"")</f>
        <v>3</v>
      </c>
      <c r="E482" s="109">
        <f>IF(dati_pdc!D478&lt;&gt;"",dati_pdc!D478,"")</f>
        <v>0</v>
      </c>
      <c r="F482" s="110">
        <f>IF(dati_pdc!$A478&lt;&gt;"",s_somma_pdc!B478,"")</f>
        <v>20435.080000000002</v>
      </c>
      <c r="G482" s="110">
        <f>IF(dati_pdc!$A478&lt;&gt;"",s_somma_pdc!C478,"")</f>
        <v>20435.080000000002</v>
      </c>
      <c r="H482" s="110">
        <f t="shared" si="56"/>
        <v>0</v>
      </c>
      <c r="I482" s="111">
        <f t="shared" si="57"/>
        <v>0</v>
      </c>
      <c r="J482" s="111"/>
      <c r="K482" s="111"/>
      <c r="L482" s="110">
        <f>IF(dati_pdc!$A478&lt;&gt;"",s_somma_pdc!D478,"")</f>
        <v>0</v>
      </c>
      <c r="M482" s="110">
        <f t="shared" si="58"/>
        <v>20435.080000000002</v>
      </c>
      <c r="N482" s="111" t="str">
        <f t="shared" si="59"/>
        <v/>
      </c>
      <c r="O482" s="111"/>
      <c r="P482" s="111"/>
      <c r="Q482" s="110">
        <f>IF(dati_pdc!$A478&lt;&gt;"",s_somma_pdc!E478,"")</f>
        <v>0</v>
      </c>
      <c r="R482" s="110">
        <f t="shared" si="60"/>
        <v>20435.080000000002</v>
      </c>
      <c r="S482" s="111" t="str">
        <f t="shared" si="61"/>
        <v/>
      </c>
      <c r="T482" s="111"/>
      <c r="U482" s="111"/>
      <c r="V482" s="110">
        <f>IF(dati_pdc!$A478&lt;&gt;"",s_somma_pdc!F478,"")</f>
        <v>0</v>
      </c>
      <c r="W482" s="110">
        <f t="shared" si="62"/>
        <v>20435.080000000002</v>
      </c>
      <c r="X482" s="111" t="str">
        <f t="shared" si="63"/>
        <v/>
      </c>
      <c r="Y482" s="86"/>
      <c r="Z482" s="86"/>
    </row>
    <row r="483" spans="2:26" ht="15.75" customHeight="1">
      <c r="B483" s="109" t="str">
        <f>IF(dati_pdc!A479&lt;&gt;"",IF(dati_pdc!D479=1,RIGHT(dati_pdc!A479,dati_pdc!E479),dati_pdc!A479),"")</f>
        <v>900307</v>
      </c>
      <c r="C483" s="109" t="str">
        <f>IF(dati_pdc!B479&lt;&gt;"",dati_pdc!B479,"")</f>
        <v>Amm.ordinari impianti di condizionamento</v>
      </c>
      <c r="D483" s="109">
        <f>IF(dati_pdc!C479&lt;&gt;"",dati_pdc!C479,"")</f>
        <v>3</v>
      </c>
      <c r="E483" s="109">
        <f>IF(dati_pdc!D479&lt;&gt;"",dati_pdc!D479,"")</f>
        <v>0</v>
      </c>
      <c r="F483" s="110">
        <f>IF(dati_pdc!$A479&lt;&gt;"",s_somma_pdc!B479,"")</f>
        <v>630</v>
      </c>
      <c r="G483" s="110">
        <f>IF(dati_pdc!$A479&lt;&gt;"",s_somma_pdc!C479,"")</f>
        <v>630</v>
      </c>
      <c r="H483" s="110">
        <f t="shared" si="56"/>
        <v>0</v>
      </c>
      <c r="I483" s="111">
        <f t="shared" si="57"/>
        <v>0</v>
      </c>
      <c r="J483" s="111"/>
      <c r="K483" s="111"/>
      <c r="L483" s="110">
        <f>IF(dati_pdc!$A479&lt;&gt;"",s_somma_pdc!D479,"")</f>
        <v>0</v>
      </c>
      <c r="M483" s="110">
        <f t="shared" si="58"/>
        <v>630</v>
      </c>
      <c r="N483" s="111" t="str">
        <f t="shared" si="59"/>
        <v/>
      </c>
      <c r="O483" s="111"/>
      <c r="P483" s="111"/>
      <c r="Q483" s="110">
        <f>IF(dati_pdc!$A479&lt;&gt;"",s_somma_pdc!E479,"")</f>
        <v>0</v>
      </c>
      <c r="R483" s="110">
        <f t="shared" si="60"/>
        <v>630</v>
      </c>
      <c r="S483" s="111" t="str">
        <f t="shared" si="61"/>
        <v/>
      </c>
      <c r="T483" s="111"/>
      <c r="U483" s="111"/>
      <c r="V483" s="110">
        <f>IF(dati_pdc!$A479&lt;&gt;"",s_somma_pdc!F479,"")</f>
        <v>0</v>
      </c>
      <c r="W483" s="110">
        <f t="shared" si="62"/>
        <v>630</v>
      </c>
      <c r="X483" s="111" t="str">
        <f t="shared" si="63"/>
        <v/>
      </c>
      <c r="Y483" s="86"/>
      <c r="Z483" s="86"/>
    </row>
    <row r="484" spans="2:26" ht="15.75" customHeight="1">
      <c r="B484" s="109" t="str">
        <f>IF(dati_pdc!A480&lt;&gt;"",IF(dati_pdc!D480=1,RIGHT(dati_pdc!A480,dati_pdc!E480),dati_pdc!A480),"")</f>
        <v>900309</v>
      </c>
      <c r="C484" s="109" t="str">
        <f>IF(dati_pdc!B480&lt;&gt;"",dati_pdc!B480,"")</f>
        <v>Amm. ordinari impianti idrotermosanitari</v>
      </c>
      <c r="D484" s="109">
        <f>IF(dati_pdc!C480&lt;&gt;"",dati_pdc!C480,"")</f>
        <v>3</v>
      </c>
      <c r="E484" s="109">
        <f>IF(dati_pdc!D480&lt;&gt;"",dati_pdc!D480,"")</f>
        <v>0</v>
      </c>
      <c r="F484" s="110">
        <f>IF(dati_pdc!$A480&lt;&gt;"",s_somma_pdc!B480,"")</f>
        <v>975.41</v>
      </c>
      <c r="G484" s="110">
        <f>IF(dati_pdc!$A480&lt;&gt;"",s_somma_pdc!C480,"")</f>
        <v>975.41</v>
      </c>
      <c r="H484" s="110">
        <f t="shared" si="56"/>
        <v>0</v>
      </c>
      <c r="I484" s="111">
        <f t="shared" si="57"/>
        <v>0</v>
      </c>
      <c r="J484" s="111"/>
      <c r="K484" s="111"/>
      <c r="L484" s="110">
        <f>IF(dati_pdc!$A480&lt;&gt;"",s_somma_pdc!D480,"")</f>
        <v>0</v>
      </c>
      <c r="M484" s="110">
        <f t="shared" si="58"/>
        <v>975.41</v>
      </c>
      <c r="N484" s="111" t="str">
        <f t="shared" si="59"/>
        <v/>
      </c>
      <c r="O484" s="111"/>
      <c r="P484" s="111"/>
      <c r="Q484" s="110">
        <f>IF(dati_pdc!$A480&lt;&gt;"",s_somma_pdc!E480,"")</f>
        <v>0</v>
      </c>
      <c r="R484" s="110">
        <f t="shared" si="60"/>
        <v>975.41</v>
      </c>
      <c r="S484" s="111" t="str">
        <f t="shared" si="61"/>
        <v/>
      </c>
      <c r="T484" s="111"/>
      <c r="U484" s="111"/>
      <c r="V484" s="110">
        <f>IF(dati_pdc!$A480&lt;&gt;"",s_somma_pdc!F480,"")</f>
        <v>0</v>
      </c>
      <c r="W484" s="110">
        <f t="shared" si="62"/>
        <v>975.41</v>
      </c>
      <c r="X484" s="111" t="str">
        <f t="shared" si="63"/>
        <v/>
      </c>
      <c r="Y484" s="86"/>
      <c r="Z484" s="86"/>
    </row>
    <row r="485" spans="2:26" ht="15.75" customHeight="1">
      <c r="B485" s="109" t="str">
        <f>IF(dati_pdc!A481&lt;&gt;"",IF(dati_pdc!D481=1,RIGHT(dati_pdc!A481,dati_pdc!E481),dati_pdc!A481),"")</f>
        <v>900311</v>
      </c>
      <c r="C485" s="109" t="str">
        <f>IF(dati_pdc!B481&lt;&gt;"",dati_pdc!B481,"")</f>
        <v>Amm.ti ordinari impianti elettrici</v>
      </c>
      <c r="D485" s="109">
        <f>IF(dati_pdc!C481&lt;&gt;"",dati_pdc!C481,"")</f>
        <v>3</v>
      </c>
      <c r="E485" s="109">
        <f>IF(dati_pdc!D481&lt;&gt;"",dati_pdc!D481,"")</f>
        <v>0</v>
      </c>
      <c r="F485" s="110">
        <f>IF(dati_pdc!$A481&lt;&gt;"",s_somma_pdc!B481,"")</f>
        <v>1350</v>
      </c>
      <c r="G485" s="110">
        <f>IF(dati_pdc!$A481&lt;&gt;"",s_somma_pdc!C481,"")</f>
        <v>1350</v>
      </c>
      <c r="H485" s="110">
        <f t="shared" si="56"/>
        <v>0</v>
      </c>
      <c r="I485" s="111">
        <f t="shared" si="57"/>
        <v>0</v>
      </c>
      <c r="J485" s="111"/>
      <c r="K485" s="111"/>
      <c r="L485" s="110">
        <f>IF(dati_pdc!$A481&lt;&gt;"",s_somma_pdc!D481,"")</f>
        <v>0</v>
      </c>
      <c r="M485" s="110">
        <f t="shared" si="58"/>
        <v>1350</v>
      </c>
      <c r="N485" s="111" t="str">
        <f t="shared" si="59"/>
        <v/>
      </c>
      <c r="O485" s="111"/>
      <c r="P485" s="111"/>
      <c r="Q485" s="110">
        <f>IF(dati_pdc!$A481&lt;&gt;"",s_somma_pdc!E481,"")</f>
        <v>0</v>
      </c>
      <c r="R485" s="110">
        <f t="shared" si="60"/>
        <v>1350</v>
      </c>
      <c r="S485" s="111" t="str">
        <f t="shared" si="61"/>
        <v/>
      </c>
      <c r="T485" s="111"/>
      <c r="U485" s="111"/>
      <c r="V485" s="110">
        <f>IF(dati_pdc!$A481&lt;&gt;"",s_somma_pdc!F481,"")</f>
        <v>0</v>
      </c>
      <c r="W485" s="110">
        <f t="shared" si="62"/>
        <v>1350</v>
      </c>
      <c r="X485" s="111" t="str">
        <f t="shared" si="63"/>
        <v/>
      </c>
      <c r="Y485" s="86"/>
      <c r="Z485" s="86"/>
    </row>
    <row r="486" spans="2:26" ht="15.75" customHeight="1">
      <c r="B486" s="109" t="str">
        <f>IF(dati_pdc!A482&lt;&gt;"",IF(dati_pdc!D482=1,RIGHT(dati_pdc!A482,dati_pdc!E482),dati_pdc!A482),"")</f>
        <v>900313</v>
      </c>
      <c r="C486" s="109" t="str">
        <f>IF(dati_pdc!B482&lt;&gt;"",dati_pdc!B482,"")</f>
        <v>Amm.ti ordinari impianti telefonici</v>
      </c>
      <c r="D486" s="109">
        <f>IF(dati_pdc!C482&lt;&gt;"",dati_pdc!C482,"")</f>
        <v>3</v>
      </c>
      <c r="E486" s="109">
        <f>IF(dati_pdc!D482&lt;&gt;"",dati_pdc!D482,"")</f>
        <v>0</v>
      </c>
      <c r="F486" s="110">
        <f>IF(dati_pdc!$A482&lt;&gt;"",s_somma_pdc!B482,"")</f>
        <v>0</v>
      </c>
      <c r="G486" s="110">
        <f>IF(dati_pdc!$A482&lt;&gt;"",s_somma_pdc!C482,"")</f>
        <v>163.75</v>
      </c>
      <c r="H486" s="110">
        <f t="shared" si="56"/>
        <v>-163.75</v>
      </c>
      <c r="I486" s="111">
        <f t="shared" si="57"/>
        <v>-1</v>
      </c>
      <c r="J486" s="111"/>
      <c r="K486" s="111"/>
      <c r="L486" s="110">
        <f>IF(dati_pdc!$A482&lt;&gt;"",s_somma_pdc!D482,"")</f>
        <v>0</v>
      </c>
      <c r="M486" s="110">
        <f t="shared" si="58"/>
        <v>0</v>
      </c>
      <c r="N486" s="111" t="str">
        <f t="shared" si="59"/>
        <v/>
      </c>
      <c r="O486" s="111"/>
      <c r="P486" s="111"/>
      <c r="Q486" s="110">
        <f>IF(dati_pdc!$A482&lt;&gt;"",s_somma_pdc!E482,"")</f>
        <v>0</v>
      </c>
      <c r="R486" s="110">
        <f t="shared" si="60"/>
        <v>0</v>
      </c>
      <c r="S486" s="111" t="str">
        <f t="shared" si="61"/>
        <v/>
      </c>
      <c r="T486" s="111"/>
      <c r="U486" s="111"/>
      <c r="V486" s="110">
        <f>IF(dati_pdc!$A482&lt;&gt;"",s_somma_pdc!F482,"")</f>
        <v>0</v>
      </c>
      <c r="W486" s="110">
        <f t="shared" si="62"/>
        <v>0</v>
      </c>
      <c r="X486" s="111" t="str">
        <f t="shared" si="63"/>
        <v/>
      </c>
      <c r="Y486" s="86"/>
      <c r="Z486" s="86"/>
    </row>
    <row r="487" spans="2:26" ht="15.75" customHeight="1">
      <c r="B487" s="109" t="str">
        <f>IF(dati_pdc!A483&lt;&gt;"",IF(dati_pdc!D483=1,RIGHT(dati_pdc!A483,dati_pdc!E483),dati_pdc!A483),"")</f>
        <v>900325</v>
      </c>
      <c r="C487" s="109" t="str">
        <f>IF(dati_pdc!B483&lt;&gt;"",dati_pdc!B483,"")</f>
        <v>Amm.ti ordinari attrezz.varia e minuta</v>
      </c>
      <c r="D487" s="109">
        <f>IF(dati_pdc!C483&lt;&gt;"",dati_pdc!C483,"")</f>
        <v>3</v>
      </c>
      <c r="E487" s="109">
        <f>IF(dati_pdc!D483&lt;&gt;"",dati_pdc!D483,"")</f>
        <v>0</v>
      </c>
      <c r="F487" s="110">
        <f>IF(dati_pdc!$A483&lt;&gt;"",s_somma_pdc!B483,"")</f>
        <v>1368.53</v>
      </c>
      <c r="G487" s="110">
        <f>IF(dati_pdc!$A483&lt;&gt;"",s_somma_pdc!C483,"")</f>
        <v>522.03</v>
      </c>
      <c r="H487" s="110">
        <f t="shared" si="56"/>
        <v>846.5</v>
      </c>
      <c r="I487" s="111">
        <f t="shared" si="57"/>
        <v>1.6215543168017164</v>
      </c>
      <c r="J487" s="111"/>
      <c r="K487" s="111"/>
      <c r="L487" s="110">
        <f>IF(dati_pdc!$A483&lt;&gt;"",s_somma_pdc!D483,"")</f>
        <v>0</v>
      </c>
      <c r="M487" s="110">
        <f t="shared" si="58"/>
        <v>1368.53</v>
      </c>
      <c r="N487" s="111" t="str">
        <f t="shared" si="59"/>
        <v/>
      </c>
      <c r="O487" s="111"/>
      <c r="P487" s="111"/>
      <c r="Q487" s="110">
        <f>IF(dati_pdc!$A483&lt;&gt;"",s_somma_pdc!E483,"")</f>
        <v>0</v>
      </c>
      <c r="R487" s="110">
        <f t="shared" si="60"/>
        <v>1368.53</v>
      </c>
      <c r="S487" s="111" t="str">
        <f t="shared" si="61"/>
        <v/>
      </c>
      <c r="T487" s="111"/>
      <c r="U487" s="111"/>
      <c r="V487" s="110">
        <f>IF(dati_pdc!$A483&lt;&gt;"",s_somma_pdc!F483,"")</f>
        <v>0</v>
      </c>
      <c r="W487" s="110">
        <f t="shared" si="62"/>
        <v>1368.53</v>
      </c>
      <c r="X487" s="111" t="str">
        <f t="shared" si="63"/>
        <v/>
      </c>
      <c r="Y487" s="86"/>
      <c r="Z487" s="86"/>
    </row>
    <row r="488" spans="2:26" ht="15.75" customHeight="1">
      <c r="B488" s="109" t="str">
        <f>IF(dati_pdc!A484&lt;&gt;"",IF(dati_pdc!D484=1,RIGHT(dati_pdc!A484,dati_pdc!E484),dati_pdc!A484),"")</f>
        <v>900327</v>
      </c>
      <c r="C488" s="109" t="str">
        <f>IF(dati_pdc!B484&lt;&gt;"",dati_pdc!B484,"")</f>
        <v>Amm.ti ordinari mobili e arredi</v>
      </c>
      <c r="D488" s="109">
        <f>IF(dati_pdc!C484&lt;&gt;"",dati_pdc!C484,"")</f>
        <v>3</v>
      </c>
      <c r="E488" s="109">
        <f>IF(dati_pdc!D484&lt;&gt;"",dati_pdc!D484,"")</f>
        <v>0</v>
      </c>
      <c r="F488" s="110">
        <f>IF(dati_pdc!$A484&lt;&gt;"",s_somma_pdc!B484,"")</f>
        <v>10904.86</v>
      </c>
      <c r="G488" s="110">
        <f>IF(dati_pdc!$A484&lt;&gt;"",s_somma_pdc!C484,"")</f>
        <v>16008.26</v>
      </c>
      <c r="H488" s="110">
        <f t="shared" si="56"/>
        <v>-5103.3999999999996</v>
      </c>
      <c r="I488" s="111">
        <f t="shared" si="57"/>
        <v>-0.31879792057350392</v>
      </c>
      <c r="J488" s="111"/>
      <c r="K488" s="111"/>
      <c r="L488" s="110">
        <f>IF(dati_pdc!$A484&lt;&gt;"",s_somma_pdc!D484,"")</f>
        <v>0</v>
      </c>
      <c r="M488" s="110">
        <f t="shared" si="58"/>
        <v>10904.86</v>
      </c>
      <c r="N488" s="111" t="str">
        <f t="shared" si="59"/>
        <v/>
      </c>
      <c r="O488" s="111"/>
      <c r="P488" s="111"/>
      <c r="Q488" s="110">
        <f>IF(dati_pdc!$A484&lt;&gt;"",s_somma_pdc!E484,"")</f>
        <v>0</v>
      </c>
      <c r="R488" s="110">
        <f t="shared" si="60"/>
        <v>10904.86</v>
      </c>
      <c r="S488" s="111" t="str">
        <f t="shared" si="61"/>
        <v/>
      </c>
      <c r="T488" s="111"/>
      <c r="U488" s="111"/>
      <c r="V488" s="110">
        <f>IF(dati_pdc!$A484&lt;&gt;"",s_somma_pdc!F484,"")</f>
        <v>0</v>
      </c>
      <c r="W488" s="110">
        <f t="shared" si="62"/>
        <v>10904.86</v>
      </c>
      <c r="X488" s="111" t="str">
        <f t="shared" si="63"/>
        <v/>
      </c>
      <c r="Y488" s="86"/>
      <c r="Z488" s="86"/>
    </row>
    <row r="489" spans="2:26" ht="15.75" customHeight="1">
      <c r="B489" s="109" t="str">
        <f>IF(dati_pdc!A485&lt;&gt;"",IF(dati_pdc!D485=1,RIGHT(dati_pdc!A485,dati_pdc!E485),dati_pdc!A485),"")</f>
        <v>900330</v>
      </c>
      <c r="C489" s="109" t="str">
        <f>IF(dati_pdc!B485&lt;&gt;"",dati_pdc!B485,"")</f>
        <v>Amm.ti ordinari apparecchi telefonici/ce</v>
      </c>
      <c r="D489" s="109">
        <f>IF(dati_pdc!C485&lt;&gt;"",dati_pdc!C485,"")</f>
        <v>3</v>
      </c>
      <c r="E489" s="109">
        <f>IF(dati_pdc!D485&lt;&gt;"",dati_pdc!D485,"")</f>
        <v>0</v>
      </c>
      <c r="F489" s="110">
        <f>IF(dati_pdc!$A485&lt;&gt;"",s_somma_pdc!B485,"")</f>
        <v>1610.13</v>
      </c>
      <c r="G489" s="110">
        <f>IF(dati_pdc!$A485&lt;&gt;"",s_somma_pdc!C485,"")</f>
        <v>1224.1099999999999</v>
      </c>
      <c r="H489" s="110">
        <f t="shared" si="56"/>
        <v>386.02000000000021</v>
      </c>
      <c r="I489" s="111">
        <f t="shared" si="57"/>
        <v>0.31534747694243181</v>
      </c>
      <c r="J489" s="111"/>
      <c r="K489" s="111"/>
      <c r="L489" s="110">
        <f>IF(dati_pdc!$A485&lt;&gt;"",s_somma_pdc!D485,"")</f>
        <v>0</v>
      </c>
      <c r="M489" s="110">
        <f t="shared" si="58"/>
        <v>1610.13</v>
      </c>
      <c r="N489" s="111" t="str">
        <f t="shared" si="59"/>
        <v/>
      </c>
      <c r="O489" s="111"/>
      <c r="P489" s="111"/>
      <c r="Q489" s="110">
        <f>IF(dati_pdc!$A485&lt;&gt;"",s_somma_pdc!E485,"")</f>
        <v>0</v>
      </c>
      <c r="R489" s="110">
        <f t="shared" si="60"/>
        <v>1610.13</v>
      </c>
      <c r="S489" s="111" t="str">
        <f t="shared" si="61"/>
        <v/>
      </c>
      <c r="T489" s="111"/>
      <c r="U489" s="111"/>
      <c r="V489" s="110">
        <f>IF(dati_pdc!$A485&lt;&gt;"",s_somma_pdc!F485,"")</f>
        <v>0</v>
      </c>
      <c r="W489" s="110">
        <f t="shared" si="62"/>
        <v>1610.13</v>
      </c>
      <c r="X489" s="111" t="str">
        <f t="shared" si="63"/>
        <v/>
      </c>
      <c r="Y489" s="86"/>
      <c r="Z489" s="86"/>
    </row>
    <row r="490" spans="2:26" ht="15.75" customHeight="1">
      <c r="B490" s="109" t="str">
        <f>IF(dati_pdc!A486&lt;&gt;"",IF(dati_pdc!D486=1,RIGHT(dati_pdc!A486,dati_pdc!E486),dati_pdc!A486),"")</f>
        <v>900331</v>
      </c>
      <c r="C490" s="109" t="str">
        <f>IF(dati_pdc!B486&lt;&gt;"",dati_pdc!B486,"")</f>
        <v>Amm.ord.macchine d'ufficio elettroniche</v>
      </c>
      <c r="D490" s="109">
        <f>IF(dati_pdc!C486&lt;&gt;"",dati_pdc!C486,"")</f>
        <v>3</v>
      </c>
      <c r="E490" s="109">
        <f>IF(dati_pdc!D486&lt;&gt;"",dati_pdc!D486,"")</f>
        <v>0</v>
      </c>
      <c r="F490" s="110">
        <f>IF(dati_pdc!$A486&lt;&gt;"",s_somma_pdc!B486,"")</f>
        <v>158</v>
      </c>
      <c r="G490" s="110">
        <f>IF(dati_pdc!$A486&lt;&gt;"",s_somma_pdc!C486,"")</f>
        <v>158</v>
      </c>
      <c r="H490" s="110">
        <f t="shared" si="56"/>
        <v>0</v>
      </c>
      <c r="I490" s="111">
        <f t="shared" si="57"/>
        <v>0</v>
      </c>
      <c r="J490" s="111"/>
      <c r="K490" s="111"/>
      <c r="L490" s="110">
        <f>IF(dati_pdc!$A486&lt;&gt;"",s_somma_pdc!D486,"")</f>
        <v>0</v>
      </c>
      <c r="M490" s="110">
        <f t="shared" si="58"/>
        <v>158</v>
      </c>
      <c r="N490" s="111" t="str">
        <f t="shared" si="59"/>
        <v/>
      </c>
      <c r="O490" s="111"/>
      <c r="P490" s="111"/>
      <c r="Q490" s="110">
        <f>IF(dati_pdc!$A486&lt;&gt;"",s_somma_pdc!E486,"")</f>
        <v>0</v>
      </c>
      <c r="R490" s="110">
        <f t="shared" si="60"/>
        <v>158</v>
      </c>
      <c r="S490" s="111" t="str">
        <f t="shared" si="61"/>
        <v/>
      </c>
      <c r="T490" s="111"/>
      <c r="U490" s="111"/>
      <c r="V490" s="110">
        <f>IF(dati_pdc!$A486&lt;&gt;"",s_somma_pdc!F486,"")</f>
        <v>0</v>
      </c>
      <c r="W490" s="110">
        <f t="shared" si="62"/>
        <v>158</v>
      </c>
      <c r="X490" s="111" t="str">
        <f t="shared" si="63"/>
        <v/>
      </c>
      <c r="Y490" s="86"/>
      <c r="Z490" s="86"/>
    </row>
    <row r="491" spans="2:26" ht="15.75" customHeight="1">
      <c r="B491" s="109" t="str">
        <f>IF(dati_pdc!A487&lt;&gt;"",IF(dati_pdc!D487=1,RIGHT(dati_pdc!A487,dati_pdc!E487),dati_pdc!A487),"")</f>
        <v>900337</v>
      </c>
      <c r="C491" s="109" t="str">
        <f>IF(dati_pdc!B487&lt;&gt;"",dati_pdc!B487,"")</f>
        <v>Amm.ti ordinari autovetture</v>
      </c>
      <c r="D491" s="109">
        <f>IF(dati_pdc!C487&lt;&gt;"",dati_pdc!C487,"")</f>
        <v>3</v>
      </c>
      <c r="E491" s="109">
        <f>IF(dati_pdc!D487&lt;&gt;"",dati_pdc!D487,"")</f>
        <v>0</v>
      </c>
      <c r="F491" s="110">
        <f>IF(dati_pdc!$A487&lt;&gt;"",s_somma_pdc!B487,"")</f>
        <v>0</v>
      </c>
      <c r="G491" s="110">
        <f>IF(dati_pdc!$A487&lt;&gt;"",s_somma_pdc!C487,"")</f>
        <v>1122.03</v>
      </c>
      <c r="H491" s="110">
        <f t="shared" si="56"/>
        <v>-1122.03</v>
      </c>
      <c r="I491" s="111">
        <f t="shared" si="57"/>
        <v>-1</v>
      </c>
      <c r="J491" s="111"/>
      <c r="K491" s="111"/>
      <c r="L491" s="110">
        <f>IF(dati_pdc!$A487&lt;&gt;"",s_somma_pdc!D487,"")</f>
        <v>0</v>
      </c>
      <c r="M491" s="110">
        <f t="shared" si="58"/>
        <v>0</v>
      </c>
      <c r="N491" s="111" t="str">
        <f t="shared" si="59"/>
        <v/>
      </c>
      <c r="O491" s="111"/>
      <c r="P491" s="111"/>
      <c r="Q491" s="110">
        <f>IF(dati_pdc!$A487&lt;&gt;"",s_somma_pdc!E487,"")</f>
        <v>0</v>
      </c>
      <c r="R491" s="110">
        <f t="shared" si="60"/>
        <v>0</v>
      </c>
      <c r="S491" s="111" t="str">
        <f t="shared" si="61"/>
        <v/>
      </c>
      <c r="T491" s="111"/>
      <c r="U491" s="111"/>
      <c r="V491" s="110">
        <f>IF(dati_pdc!$A487&lt;&gt;"",s_somma_pdc!F487,"")</f>
        <v>0</v>
      </c>
      <c r="W491" s="110">
        <f t="shared" si="62"/>
        <v>0</v>
      </c>
      <c r="X491" s="111" t="str">
        <f t="shared" si="63"/>
        <v/>
      </c>
      <c r="Y491" s="86"/>
      <c r="Z491" s="86"/>
    </row>
    <row r="492" spans="2:26" ht="15.75" customHeight="1">
      <c r="B492" s="109" t="str">
        <f>IF(dati_pdc!A488&lt;&gt;"",IF(dati_pdc!D488=1,RIGHT(dati_pdc!A488,dati_pdc!E488),dati_pdc!A488),"")</f>
        <v>900348</v>
      </c>
      <c r="C492" s="109" t="str">
        <f>IF(dati_pdc!B488&lt;&gt;"",dati_pdc!B488,"")</f>
        <v>Amm.ti ordinari altri beni materiali</v>
      </c>
      <c r="D492" s="109">
        <f>IF(dati_pdc!C488&lt;&gt;"",dati_pdc!C488,"")</f>
        <v>3</v>
      </c>
      <c r="E492" s="109">
        <f>IF(dati_pdc!D488&lt;&gt;"",dati_pdc!D488,"")</f>
        <v>0</v>
      </c>
      <c r="F492" s="110">
        <f>IF(dati_pdc!$A488&lt;&gt;"",s_somma_pdc!B488,"")</f>
        <v>135.12</v>
      </c>
      <c r="G492" s="110">
        <f>IF(dati_pdc!$A488&lt;&gt;"",s_somma_pdc!C488,"")</f>
        <v>135.12</v>
      </c>
      <c r="H492" s="110">
        <f t="shared" si="56"/>
        <v>0</v>
      </c>
      <c r="I492" s="111">
        <f t="shared" si="57"/>
        <v>0</v>
      </c>
      <c r="J492" s="111"/>
      <c r="K492" s="111"/>
      <c r="L492" s="110">
        <f>IF(dati_pdc!$A488&lt;&gt;"",s_somma_pdc!D488,"")</f>
        <v>0</v>
      </c>
      <c r="M492" s="110">
        <f t="shared" si="58"/>
        <v>135.12</v>
      </c>
      <c r="N492" s="111" t="str">
        <f t="shared" si="59"/>
        <v/>
      </c>
      <c r="O492" s="111"/>
      <c r="P492" s="111"/>
      <c r="Q492" s="110">
        <f>IF(dati_pdc!$A488&lt;&gt;"",s_somma_pdc!E488,"")</f>
        <v>0</v>
      </c>
      <c r="R492" s="110">
        <f t="shared" si="60"/>
        <v>135.12</v>
      </c>
      <c r="S492" s="111" t="str">
        <f t="shared" si="61"/>
        <v/>
      </c>
      <c r="T492" s="111"/>
      <c r="U492" s="111"/>
      <c r="V492" s="110">
        <f>IF(dati_pdc!$A488&lt;&gt;"",s_somma_pdc!F488,"")</f>
        <v>0</v>
      </c>
      <c r="W492" s="110">
        <f t="shared" si="62"/>
        <v>135.12</v>
      </c>
      <c r="X492" s="111" t="str">
        <f t="shared" si="63"/>
        <v/>
      </c>
      <c r="Y492" s="86"/>
      <c r="Z492" s="86"/>
    </row>
    <row r="493" spans="2:26" ht="15.75" customHeight="1">
      <c r="B493" s="109" t="str">
        <f>IF(dati_pdc!A489&lt;&gt;"",IF(dati_pdc!D489=1,RIGHT(dati_pdc!A489,dati_pdc!E489),dati_pdc!A489),"")</f>
        <v>900350</v>
      </c>
      <c r="C493" s="109" t="str">
        <f>IF(dati_pdc!B489&lt;&gt;"",dati_pdc!B489,"")</f>
        <v>Amm.ti ordinari hardware</v>
      </c>
      <c r="D493" s="109">
        <f>IF(dati_pdc!C489&lt;&gt;"",dati_pdc!C489,"")</f>
        <v>3</v>
      </c>
      <c r="E493" s="109">
        <f>IF(dati_pdc!D489&lt;&gt;"",dati_pdc!D489,"")</f>
        <v>0</v>
      </c>
      <c r="F493" s="110">
        <f>IF(dati_pdc!$A489&lt;&gt;"",s_somma_pdc!B489,"")</f>
        <v>21555.24</v>
      </c>
      <c r="G493" s="110">
        <f>IF(dati_pdc!$A489&lt;&gt;"",s_somma_pdc!C489,"")</f>
        <v>17496.43</v>
      </c>
      <c r="H493" s="110">
        <f t="shared" si="56"/>
        <v>4058.8100000000013</v>
      </c>
      <c r="I493" s="111">
        <f t="shared" si="57"/>
        <v>0.23197932378205161</v>
      </c>
      <c r="J493" s="111"/>
      <c r="K493" s="111"/>
      <c r="L493" s="110">
        <f>IF(dati_pdc!$A489&lt;&gt;"",s_somma_pdc!D489,"")</f>
        <v>0</v>
      </c>
      <c r="M493" s="110">
        <f t="shared" si="58"/>
        <v>21555.24</v>
      </c>
      <c r="N493" s="111" t="str">
        <f t="shared" si="59"/>
        <v/>
      </c>
      <c r="O493" s="111"/>
      <c r="P493" s="111"/>
      <c r="Q493" s="110">
        <f>IF(dati_pdc!$A489&lt;&gt;"",s_somma_pdc!E489,"")</f>
        <v>0</v>
      </c>
      <c r="R493" s="110">
        <f t="shared" si="60"/>
        <v>21555.24</v>
      </c>
      <c r="S493" s="111" t="str">
        <f t="shared" si="61"/>
        <v/>
      </c>
      <c r="T493" s="111"/>
      <c r="U493" s="111"/>
      <c r="V493" s="110">
        <f>IF(dati_pdc!$A489&lt;&gt;"",s_somma_pdc!F489,"")</f>
        <v>0</v>
      </c>
      <c r="W493" s="110">
        <f t="shared" si="62"/>
        <v>21555.24</v>
      </c>
      <c r="X493" s="111" t="str">
        <f t="shared" si="63"/>
        <v/>
      </c>
      <c r="Y493" s="86"/>
      <c r="Z493" s="86"/>
    </row>
    <row r="494" spans="2:26" ht="15.75" customHeight="1">
      <c r="B494" s="109" t="str">
        <f>IF(dati_pdc!A490&lt;&gt;"",IF(dati_pdc!D490=1,RIGHT(dati_pdc!A490,dati_pdc!E490),dati_pdc!A490),"")</f>
        <v>92</v>
      </c>
      <c r="C494" s="109" t="str">
        <f>IF(dati_pdc!B490&lt;&gt;"",dati_pdc!B490,"")</f>
        <v>SVALUTAZ.IMMOBILIZZAZIONI</v>
      </c>
      <c r="D494" s="109">
        <f>IF(dati_pdc!C490&lt;&gt;"",dati_pdc!C490,"")</f>
        <v>1</v>
      </c>
      <c r="E494" s="109">
        <f>IF(dati_pdc!D490&lt;&gt;"",dati_pdc!D490,"")</f>
        <v>0</v>
      </c>
      <c r="F494" s="110">
        <f>IF(dati_pdc!$A490&lt;&gt;"",s_somma_pdc!B490,"")</f>
        <v>1312.67</v>
      </c>
      <c r="G494" s="110">
        <f>IF(dati_pdc!$A490&lt;&gt;"",s_somma_pdc!C490,"")</f>
        <v>1857.7400000000002</v>
      </c>
      <c r="H494" s="110">
        <f t="shared" si="56"/>
        <v>-545.07000000000016</v>
      </c>
      <c r="I494" s="111">
        <f t="shared" si="57"/>
        <v>-0.29340488981235269</v>
      </c>
      <c r="J494" s="111"/>
      <c r="K494" s="111"/>
      <c r="L494" s="110">
        <f>IF(dati_pdc!$A490&lt;&gt;"",s_somma_pdc!D490,"")</f>
        <v>0</v>
      </c>
      <c r="M494" s="110">
        <f t="shared" si="58"/>
        <v>1312.67</v>
      </c>
      <c r="N494" s="111" t="str">
        <f t="shared" si="59"/>
        <v/>
      </c>
      <c r="O494" s="111"/>
      <c r="P494" s="111"/>
      <c r="Q494" s="110">
        <f>IF(dati_pdc!$A490&lt;&gt;"",s_somma_pdc!E490,"")</f>
        <v>0</v>
      </c>
      <c r="R494" s="110">
        <f t="shared" si="60"/>
        <v>1312.67</v>
      </c>
      <c r="S494" s="111" t="str">
        <f t="shared" si="61"/>
        <v/>
      </c>
      <c r="T494" s="111"/>
      <c r="U494" s="111"/>
      <c r="V494" s="110">
        <f>IF(dati_pdc!$A490&lt;&gt;"",s_somma_pdc!F490,"")</f>
        <v>0</v>
      </c>
      <c r="W494" s="110">
        <f t="shared" si="62"/>
        <v>1312.67</v>
      </c>
      <c r="X494" s="111" t="str">
        <f t="shared" si="63"/>
        <v/>
      </c>
      <c r="Y494" s="86"/>
      <c r="Z494" s="86"/>
    </row>
    <row r="495" spans="2:26" ht="15.75" customHeight="1">
      <c r="B495" s="109" t="str">
        <f>IF(dati_pdc!A491&lt;&gt;"",IF(dati_pdc!D491=1,RIGHT(dati_pdc!A491,dati_pdc!E491),dati_pdc!A491),"")</f>
        <v>9205</v>
      </c>
      <c r="C495" s="109" t="str">
        <f>IF(dati_pdc!B491&lt;&gt;"",dati_pdc!B491,"")</f>
        <v>SVALUTAZ.IMMOBILIZZAZIONI FINANZIARIE</v>
      </c>
      <c r="D495" s="109">
        <f>IF(dati_pdc!C491&lt;&gt;"",dati_pdc!C491,"")</f>
        <v>2</v>
      </c>
      <c r="E495" s="109">
        <f>IF(dati_pdc!D491&lt;&gt;"",dati_pdc!D491,"")</f>
        <v>0</v>
      </c>
      <c r="F495" s="110">
        <f>IF(dati_pdc!$A491&lt;&gt;"",s_somma_pdc!B491,"")</f>
        <v>0</v>
      </c>
      <c r="G495" s="110">
        <f>IF(dati_pdc!$A491&lt;&gt;"",s_somma_pdc!C491,"")</f>
        <v>722.1</v>
      </c>
      <c r="H495" s="110">
        <f t="shared" si="56"/>
        <v>-722.1</v>
      </c>
      <c r="I495" s="111">
        <f t="shared" si="57"/>
        <v>-1</v>
      </c>
      <c r="J495" s="111"/>
      <c r="K495" s="111"/>
      <c r="L495" s="110">
        <f>IF(dati_pdc!$A491&lt;&gt;"",s_somma_pdc!D491,"")</f>
        <v>0</v>
      </c>
      <c r="M495" s="110">
        <f t="shared" si="58"/>
        <v>0</v>
      </c>
      <c r="N495" s="111" t="str">
        <f t="shared" si="59"/>
        <v/>
      </c>
      <c r="O495" s="111"/>
      <c r="P495" s="111"/>
      <c r="Q495" s="110">
        <f>IF(dati_pdc!$A491&lt;&gt;"",s_somma_pdc!E491,"")</f>
        <v>0</v>
      </c>
      <c r="R495" s="110">
        <f t="shared" si="60"/>
        <v>0</v>
      </c>
      <c r="S495" s="111" t="str">
        <f t="shared" si="61"/>
        <v/>
      </c>
      <c r="T495" s="111"/>
      <c r="U495" s="111"/>
      <c r="V495" s="110">
        <f>IF(dati_pdc!$A491&lt;&gt;"",s_somma_pdc!F491,"")</f>
        <v>0</v>
      </c>
      <c r="W495" s="110">
        <f t="shared" si="62"/>
        <v>0</v>
      </c>
      <c r="X495" s="111" t="str">
        <f t="shared" si="63"/>
        <v/>
      </c>
      <c r="Y495" s="86"/>
      <c r="Z495" s="86"/>
    </row>
    <row r="496" spans="2:26" ht="15.75" customHeight="1">
      <c r="B496" s="109" t="str">
        <f>IF(dati_pdc!A492&lt;&gt;"",IF(dati_pdc!D492=1,RIGHT(dati_pdc!A492,dati_pdc!E492),dati_pdc!A492),"")</f>
        <v>920523</v>
      </c>
      <c r="C496" s="109" t="str">
        <f>IF(dati_pdc!B492&lt;&gt;"",dati_pdc!B492,"")</f>
        <v>Sval. altri titoli di investim.</v>
      </c>
      <c r="D496" s="109">
        <f>IF(dati_pdc!C492&lt;&gt;"",dati_pdc!C492,"")</f>
        <v>3</v>
      </c>
      <c r="E496" s="109">
        <f>IF(dati_pdc!D492&lt;&gt;"",dati_pdc!D492,"")</f>
        <v>0</v>
      </c>
      <c r="F496" s="110">
        <f>IF(dati_pdc!$A492&lt;&gt;"",s_somma_pdc!B492,"")</f>
        <v>0</v>
      </c>
      <c r="G496" s="110">
        <f>IF(dati_pdc!$A492&lt;&gt;"",s_somma_pdc!C492,"")</f>
        <v>722.1</v>
      </c>
      <c r="H496" s="110">
        <f t="shared" si="56"/>
        <v>-722.1</v>
      </c>
      <c r="I496" s="111">
        <f t="shared" si="57"/>
        <v>-1</v>
      </c>
      <c r="J496" s="111"/>
      <c r="K496" s="111"/>
      <c r="L496" s="110">
        <f>IF(dati_pdc!$A492&lt;&gt;"",s_somma_pdc!D492,"")</f>
        <v>0</v>
      </c>
      <c r="M496" s="110">
        <f t="shared" si="58"/>
        <v>0</v>
      </c>
      <c r="N496" s="111" t="str">
        <f t="shared" si="59"/>
        <v/>
      </c>
      <c r="O496" s="111"/>
      <c r="P496" s="111"/>
      <c r="Q496" s="110">
        <f>IF(dati_pdc!$A492&lt;&gt;"",s_somma_pdc!E492,"")</f>
        <v>0</v>
      </c>
      <c r="R496" s="110">
        <f t="shared" si="60"/>
        <v>0</v>
      </c>
      <c r="S496" s="111" t="str">
        <f t="shared" si="61"/>
        <v/>
      </c>
      <c r="T496" s="111"/>
      <c r="U496" s="111"/>
      <c r="V496" s="110">
        <f>IF(dati_pdc!$A492&lt;&gt;"",s_somma_pdc!F492,"")</f>
        <v>0</v>
      </c>
      <c r="W496" s="110">
        <f t="shared" si="62"/>
        <v>0</v>
      </c>
      <c r="X496" s="111" t="str">
        <f t="shared" si="63"/>
        <v/>
      </c>
      <c r="Y496" s="86"/>
      <c r="Z496" s="86"/>
    </row>
    <row r="497" spans="2:26" ht="15.75" customHeight="1">
      <c r="B497" s="109" t="str">
        <f>IF(dati_pdc!A493&lt;&gt;"",IF(dati_pdc!D493=1,RIGHT(dati_pdc!A493,dati_pdc!E493),dati_pdc!A493),"")</f>
        <v>9209</v>
      </c>
      <c r="C497" s="109" t="str">
        <f>IF(dati_pdc!B493&lt;&gt;"",dati_pdc!B493,"")</f>
        <v>SVALUTAZIONE CREDITI</v>
      </c>
      <c r="D497" s="109">
        <f>IF(dati_pdc!C493&lt;&gt;"",dati_pdc!C493,"")</f>
        <v>2</v>
      </c>
      <c r="E497" s="109">
        <f>IF(dati_pdc!D493&lt;&gt;"",dati_pdc!D493,"")</f>
        <v>0</v>
      </c>
      <c r="F497" s="110">
        <f>IF(dati_pdc!$A493&lt;&gt;"",s_somma_pdc!B493,"")</f>
        <v>1312.67</v>
      </c>
      <c r="G497" s="110">
        <f>IF(dati_pdc!$A493&lt;&gt;"",s_somma_pdc!C493,"")</f>
        <v>1135.6400000000001</v>
      </c>
      <c r="H497" s="110">
        <f t="shared" si="56"/>
        <v>177.02999999999997</v>
      </c>
      <c r="I497" s="111">
        <f t="shared" si="57"/>
        <v>0.15588566799337814</v>
      </c>
      <c r="J497" s="111"/>
      <c r="K497" s="111"/>
      <c r="L497" s="110">
        <f>IF(dati_pdc!$A493&lt;&gt;"",s_somma_pdc!D493,"")</f>
        <v>0</v>
      </c>
      <c r="M497" s="110">
        <f t="shared" si="58"/>
        <v>1312.67</v>
      </c>
      <c r="N497" s="111" t="str">
        <f t="shared" si="59"/>
        <v/>
      </c>
      <c r="O497" s="111"/>
      <c r="P497" s="111"/>
      <c r="Q497" s="110">
        <f>IF(dati_pdc!$A493&lt;&gt;"",s_somma_pdc!E493,"")</f>
        <v>0</v>
      </c>
      <c r="R497" s="110">
        <f t="shared" si="60"/>
        <v>1312.67</v>
      </c>
      <c r="S497" s="111" t="str">
        <f t="shared" si="61"/>
        <v/>
      </c>
      <c r="T497" s="111"/>
      <c r="U497" s="111"/>
      <c r="V497" s="110">
        <f>IF(dati_pdc!$A493&lt;&gt;"",s_somma_pdc!F493,"")</f>
        <v>0</v>
      </c>
      <c r="W497" s="110">
        <f t="shared" si="62"/>
        <v>1312.67</v>
      </c>
      <c r="X497" s="111" t="str">
        <f t="shared" si="63"/>
        <v/>
      </c>
      <c r="Y497" s="86"/>
      <c r="Z497" s="86"/>
    </row>
    <row r="498" spans="2:26" ht="15.75" customHeight="1">
      <c r="B498" s="109" t="str">
        <f>IF(dati_pdc!A494&lt;&gt;"",IF(dati_pdc!D494=1,RIGHT(dati_pdc!A494,dati_pdc!E494),dati_pdc!A494),"")</f>
        <v>920901</v>
      </c>
      <c r="C498" s="109" t="str">
        <f>IF(dati_pdc!B494&lt;&gt;"",dati_pdc!B494,"")</f>
        <v>Acc.ti sval. crediti v/clienti</v>
      </c>
      <c r="D498" s="109">
        <f>IF(dati_pdc!C494&lt;&gt;"",dati_pdc!C494,"")</f>
        <v>3</v>
      </c>
      <c r="E498" s="109">
        <f>IF(dati_pdc!D494&lt;&gt;"",dati_pdc!D494,"")</f>
        <v>0</v>
      </c>
      <c r="F498" s="110">
        <f>IF(dati_pdc!$A494&lt;&gt;"",s_somma_pdc!B494,"")</f>
        <v>1312.67</v>
      </c>
      <c r="G498" s="110">
        <f>IF(dati_pdc!$A494&lt;&gt;"",s_somma_pdc!C494,"")</f>
        <v>1135.6400000000001</v>
      </c>
      <c r="H498" s="110">
        <f t="shared" si="56"/>
        <v>177.02999999999997</v>
      </c>
      <c r="I498" s="111">
        <f t="shared" si="57"/>
        <v>0.15588566799337814</v>
      </c>
      <c r="J498" s="111"/>
      <c r="K498" s="111"/>
      <c r="L498" s="110">
        <f>IF(dati_pdc!$A494&lt;&gt;"",s_somma_pdc!D494,"")</f>
        <v>0</v>
      </c>
      <c r="M498" s="110">
        <f t="shared" si="58"/>
        <v>1312.67</v>
      </c>
      <c r="N498" s="111" t="str">
        <f t="shared" si="59"/>
        <v/>
      </c>
      <c r="O498" s="111"/>
      <c r="P498" s="111"/>
      <c r="Q498" s="110">
        <f>IF(dati_pdc!$A494&lt;&gt;"",s_somma_pdc!E494,"")</f>
        <v>0</v>
      </c>
      <c r="R498" s="110">
        <f t="shared" si="60"/>
        <v>1312.67</v>
      </c>
      <c r="S498" s="111" t="str">
        <f t="shared" si="61"/>
        <v/>
      </c>
      <c r="T498" s="111"/>
      <c r="U498" s="111"/>
      <c r="V498" s="110">
        <f>IF(dati_pdc!$A494&lt;&gt;"",s_somma_pdc!F494,"")</f>
        <v>0</v>
      </c>
      <c r="W498" s="110">
        <f t="shared" si="62"/>
        <v>1312.67</v>
      </c>
      <c r="X498" s="111" t="str">
        <f t="shared" si="63"/>
        <v/>
      </c>
      <c r="Y498" s="86"/>
      <c r="Z498" s="86"/>
    </row>
    <row r="499" spans="2:26" ht="15.75" customHeight="1">
      <c r="B499" s="109" t="str">
        <f>IF(dati_pdc!A495&lt;&gt;"",IF(dati_pdc!D495=1,RIGHT(dati_pdc!A495,dati_pdc!E495),dati_pdc!A495),"")</f>
        <v>93</v>
      </c>
      <c r="C499" s="109" t="str">
        <f>IF(dati_pdc!B495&lt;&gt;"",dati_pdc!B495,"")</f>
        <v>IMPOSTE DELL'ESERCIZIO</v>
      </c>
      <c r="D499" s="109">
        <f>IF(dati_pdc!C495&lt;&gt;"",dati_pdc!C495,"")</f>
        <v>1</v>
      </c>
      <c r="E499" s="109">
        <f>IF(dati_pdc!D495&lt;&gt;"",dati_pdc!D495,"")</f>
        <v>0</v>
      </c>
      <c r="F499" s="110">
        <f>IF(dati_pdc!$A495&lt;&gt;"",s_somma_pdc!B495,"")</f>
        <v>78528.61</v>
      </c>
      <c r="G499" s="110">
        <f>IF(dati_pdc!$A495&lt;&gt;"",s_somma_pdc!C495,"")</f>
        <v>91991.8</v>
      </c>
      <c r="H499" s="110">
        <f t="shared" si="56"/>
        <v>-13463.190000000002</v>
      </c>
      <c r="I499" s="111">
        <f t="shared" si="57"/>
        <v>-0.14635206616241883</v>
      </c>
      <c r="J499" s="111"/>
      <c r="K499" s="111"/>
      <c r="L499" s="110">
        <f>IF(dati_pdc!$A495&lt;&gt;"",s_somma_pdc!D495,"")</f>
        <v>0</v>
      </c>
      <c r="M499" s="110">
        <f t="shared" si="58"/>
        <v>78528.61</v>
      </c>
      <c r="N499" s="111" t="str">
        <f t="shared" si="59"/>
        <v/>
      </c>
      <c r="O499" s="111"/>
      <c r="P499" s="111"/>
      <c r="Q499" s="110">
        <f>IF(dati_pdc!$A495&lt;&gt;"",s_somma_pdc!E495,"")</f>
        <v>0</v>
      </c>
      <c r="R499" s="110">
        <f t="shared" si="60"/>
        <v>78528.61</v>
      </c>
      <c r="S499" s="111" t="str">
        <f t="shared" si="61"/>
        <v/>
      </c>
      <c r="T499" s="111"/>
      <c r="U499" s="111"/>
      <c r="V499" s="110">
        <f>IF(dati_pdc!$A495&lt;&gt;"",s_somma_pdc!F495,"")</f>
        <v>0</v>
      </c>
      <c r="W499" s="110">
        <f t="shared" si="62"/>
        <v>78528.61</v>
      </c>
      <c r="X499" s="111" t="str">
        <f t="shared" si="63"/>
        <v/>
      </c>
      <c r="Y499" s="86"/>
      <c r="Z499" s="86"/>
    </row>
    <row r="500" spans="2:26" ht="15.75" customHeight="1">
      <c r="B500" s="109" t="str">
        <f>IF(dati_pdc!A496&lt;&gt;"",IF(dati_pdc!D496=1,RIGHT(dati_pdc!A496,dati_pdc!E496),dati_pdc!A496),"")</f>
        <v>9301</v>
      </c>
      <c r="C500" s="109" t="str">
        <f>IF(dati_pdc!B496&lt;&gt;"",dati_pdc!B496,"")</f>
        <v>IMPOSTE DELL'ESERCIZIO</v>
      </c>
      <c r="D500" s="109">
        <f>IF(dati_pdc!C496&lt;&gt;"",dati_pdc!C496,"")</f>
        <v>2</v>
      </c>
      <c r="E500" s="109">
        <f>IF(dati_pdc!D496&lt;&gt;"",dati_pdc!D496,"")</f>
        <v>0</v>
      </c>
      <c r="F500" s="110">
        <f>IF(dati_pdc!$A496&lt;&gt;"",s_somma_pdc!B496,"")</f>
        <v>78528.61</v>
      </c>
      <c r="G500" s="110">
        <f>IF(dati_pdc!$A496&lt;&gt;"",s_somma_pdc!C496,"")</f>
        <v>91991.8</v>
      </c>
      <c r="H500" s="110">
        <f t="shared" si="56"/>
        <v>-13463.190000000002</v>
      </c>
      <c r="I500" s="111">
        <f t="shared" si="57"/>
        <v>-0.14635206616241883</v>
      </c>
      <c r="J500" s="111"/>
      <c r="K500" s="111"/>
      <c r="L500" s="110">
        <f>IF(dati_pdc!$A496&lt;&gt;"",s_somma_pdc!D496,"")</f>
        <v>0</v>
      </c>
      <c r="M500" s="110">
        <f t="shared" si="58"/>
        <v>78528.61</v>
      </c>
      <c r="N500" s="111" t="str">
        <f t="shared" si="59"/>
        <v/>
      </c>
      <c r="O500" s="111"/>
      <c r="P500" s="111"/>
      <c r="Q500" s="110">
        <f>IF(dati_pdc!$A496&lt;&gt;"",s_somma_pdc!E496,"")</f>
        <v>0</v>
      </c>
      <c r="R500" s="110">
        <f t="shared" si="60"/>
        <v>78528.61</v>
      </c>
      <c r="S500" s="111" t="str">
        <f t="shared" si="61"/>
        <v/>
      </c>
      <c r="T500" s="111"/>
      <c r="U500" s="111"/>
      <c r="V500" s="110">
        <f>IF(dati_pdc!$A496&lt;&gt;"",s_somma_pdc!F496,"")</f>
        <v>0</v>
      </c>
      <c r="W500" s="110">
        <f t="shared" si="62"/>
        <v>78528.61</v>
      </c>
      <c r="X500" s="111" t="str">
        <f t="shared" si="63"/>
        <v/>
      </c>
      <c r="Y500" s="86"/>
      <c r="Z500" s="86"/>
    </row>
    <row r="501" spans="2:26" ht="15.75" customHeight="1">
      <c r="B501" s="109" t="str">
        <f>IF(dati_pdc!A497&lt;&gt;"",IF(dati_pdc!D497=1,RIGHT(dati_pdc!A497,dati_pdc!E497),dati_pdc!A497),"")</f>
        <v>930101</v>
      </c>
      <c r="C501" s="109" t="str">
        <f>IF(dati_pdc!B497&lt;&gt;"",dati_pdc!B497,"")</f>
        <v>IRES</v>
      </c>
      <c r="D501" s="109">
        <f>IF(dati_pdc!C497&lt;&gt;"",dati_pdc!C497,"")</f>
        <v>3</v>
      </c>
      <c r="E501" s="109">
        <f>IF(dati_pdc!D497&lt;&gt;"",dati_pdc!D497,"")</f>
        <v>0</v>
      </c>
      <c r="F501" s="110">
        <f>IF(dati_pdc!$A497&lt;&gt;"",s_somma_pdc!B497,"")</f>
        <v>63743</v>
      </c>
      <c r="G501" s="110">
        <f>IF(dati_pdc!$A497&lt;&gt;"",s_somma_pdc!C497,"")</f>
        <v>80579</v>
      </c>
      <c r="H501" s="110">
        <f t="shared" si="56"/>
        <v>-16836</v>
      </c>
      <c r="I501" s="111">
        <f t="shared" si="57"/>
        <v>-0.20893781258144181</v>
      </c>
      <c r="J501" s="111"/>
      <c r="K501" s="111"/>
      <c r="L501" s="110">
        <f>IF(dati_pdc!$A497&lt;&gt;"",s_somma_pdc!D497,"")</f>
        <v>0</v>
      </c>
      <c r="M501" s="110">
        <f t="shared" si="58"/>
        <v>63743</v>
      </c>
      <c r="N501" s="111" t="str">
        <f t="shared" si="59"/>
        <v/>
      </c>
      <c r="O501" s="111"/>
      <c r="P501" s="111"/>
      <c r="Q501" s="110">
        <f>IF(dati_pdc!$A497&lt;&gt;"",s_somma_pdc!E497,"")</f>
        <v>0</v>
      </c>
      <c r="R501" s="110">
        <f t="shared" si="60"/>
        <v>63743</v>
      </c>
      <c r="S501" s="111" t="str">
        <f t="shared" si="61"/>
        <v/>
      </c>
      <c r="T501" s="111"/>
      <c r="U501" s="111"/>
      <c r="V501" s="110">
        <f>IF(dati_pdc!$A497&lt;&gt;"",s_somma_pdc!F497,"")</f>
        <v>0</v>
      </c>
      <c r="W501" s="110">
        <f t="shared" si="62"/>
        <v>63743</v>
      </c>
      <c r="X501" s="111" t="str">
        <f t="shared" si="63"/>
        <v/>
      </c>
      <c r="Y501" s="86"/>
      <c r="Z501" s="86"/>
    </row>
    <row r="502" spans="2:26" ht="15.75" customHeight="1">
      <c r="B502" s="109" t="str">
        <f>IF(dati_pdc!A498&lt;&gt;"",IF(dati_pdc!D498=1,RIGHT(dati_pdc!A498,dati_pdc!E498),dati_pdc!A498),"")</f>
        <v>930103</v>
      </c>
      <c r="C502" s="109" t="str">
        <f>IF(dati_pdc!B498&lt;&gt;"",dati_pdc!B498,"")</f>
        <v>IRAP</v>
      </c>
      <c r="D502" s="109">
        <f>IF(dati_pdc!C498&lt;&gt;"",dati_pdc!C498,"")</f>
        <v>3</v>
      </c>
      <c r="E502" s="109">
        <f>IF(dati_pdc!D498&lt;&gt;"",dati_pdc!D498,"")</f>
        <v>0</v>
      </c>
      <c r="F502" s="110">
        <f>IF(dati_pdc!$A498&lt;&gt;"",s_somma_pdc!B498,"")</f>
        <v>13282</v>
      </c>
      <c r="G502" s="110">
        <f>IF(dati_pdc!$A498&lt;&gt;"",s_somma_pdc!C498,"")</f>
        <v>11761</v>
      </c>
      <c r="H502" s="110">
        <f t="shared" si="56"/>
        <v>1521</v>
      </c>
      <c r="I502" s="111">
        <f t="shared" si="57"/>
        <v>0.12932573760734631</v>
      </c>
      <c r="J502" s="111"/>
      <c r="K502" s="111"/>
      <c r="L502" s="110">
        <f>IF(dati_pdc!$A498&lt;&gt;"",s_somma_pdc!D498,"")</f>
        <v>0</v>
      </c>
      <c r="M502" s="110">
        <f t="shared" si="58"/>
        <v>13282</v>
      </c>
      <c r="N502" s="111" t="str">
        <f t="shared" si="59"/>
        <v/>
      </c>
      <c r="O502" s="111"/>
      <c r="P502" s="111"/>
      <c r="Q502" s="110">
        <f>IF(dati_pdc!$A498&lt;&gt;"",s_somma_pdc!E498,"")</f>
        <v>0</v>
      </c>
      <c r="R502" s="110">
        <f t="shared" si="60"/>
        <v>13282</v>
      </c>
      <c r="S502" s="111" t="str">
        <f t="shared" si="61"/>
        <v/>
      </c>
      <c r="T502" s="111"/>
      <c r="U502" s="111"/>
      <c r="V502" s="110">
        <f>IF(dati_pdc!$A498&lt;&gt;"",s_somma_pdc!F498,"")</f>
        <v>0</v>
      </c>
      <c r="W502" s="110">
        <f t="shared" si="62"/>
        <v>13282</v>
      </c>
      <c r="X502" s="111" t="str">
        <f t="shared" si="63"/>
        <v/>
      </c>
      <c r="Y502" s="86"/>
      <c r="Z502" s="86"/>
    </row>
    <row r="503" spans="2:26" ht="15.75" customHeight="1">
      <c r="B503" s="109" t="str">
        <f>IF(dati_pdc!A499&lt;&gt;"",IF(dati_pdc!D499=1,RIGHT(dati_pdc!A499,dati_pdc!E499),dati_pdc!A499),"")</f>
        <v>930105</v>
      </c>
      <c r="C503" s="109" t="str">
        <f>IF(dati_pdc!B499&lt;&gt;"",dati_pdc!B499,"")</f>
        <v>IRES differita</v>
      </c>
      <c r="D503" s="109">
        <f>IF(dati_pdc!C499&lt;&gt;"",dati_pdc!C499,"")</f>
        <v>3</v>
      </c>
      <c r="E503" s="109">
        <f>IF(dati_pdc!D499&lt;&gt;"",dati_pdc!D499,"")</f>
        <v>0</v>
      </c>
      <c r="F503" s="110">
        <f>IF(dati_pdc!$A499&lt;&gt;"",s_somma_pdc!B499,"")</f>
        <v>-275</v>
      </c>
      <c r="G503" s="110">
        <f>IF(dati_pdc!$A499&lt;&gt;"",s_somma_pdc!C499,"")</f>
        <v>-823.15</v>
      </c>
      <c r="H503" s="110">
        <f t="shared" si="56"/>
        <v>548.15</v>
      </c>
      <c r="I503" s="111">
        <f t="shared" si="57"/>
        <v>-0.66591751199659843</v>
      </c>
      <c r="J503" s="111"/>
      <c r="K503" s="111"/>
      <c r="L503" s="110">
        <f>IF(dati_pdc!$A499&lt;&gt;"",s_somma_pdc!D499,"")</f>
        <v>0</v>
      </c>
      <c r="M503" s="110">
        <f t="shared" si="58"/>
        <v>-275</v>
      </c>
      <c r="N503" s="111" t="str">
        <f t="shared" si="59"/>
        <v/>
      </c>
      <c r="O503" s="111"/>
      <c r="P503" s="111"/>
      <c r="Q503" s="110">
        <f>IF(dati_pdc!$A499&lt;&gt;"",s_somma_pdc!E499,"")</f>
        <v>0</v>
      </c>
      <c r="R503" s="110">
        <f t="shared" si="60"/>
        <v>-275</v>
      </c>
      <c r="S503" s="111" t="str">
        <f t="shared" si="61"/>
        <v/>
      </c>
      <c r="T503" s="111"/>
      <c r="U503" s="111"/>
      <c r="V503" s="110">
        <f>IF(dati_pdc!$A499&lt;&gt;"",s_somma_pdc!F499,"")</f>
        <v>0</v>
      </c>
      <c r="W503" s="110">
        <f t="shared" si="62"/>
        <v>-275</v>
      </c>
      <c r="X503" s="111" t="str">
        <f t="shared" si="63"/>
        <v/>
      </c>
      <c r="Y503" s="86"/>
      <c r="Z503" s="86"/>
    </row>
    <row r="504" spans="2:26" ht="15.75" customHeight="1">
      <c r="B504" s="109" t="str">
        <f>IF(dati_pdc!A500&lt;&gt;"",IF(dati_pdc!D500=1,RIGHT(dati_pdc!A500,dati_pdc!E500),dati_pdc!A500),"")</f>
        <v>930110</v>
      </c>
      <c r="C504" s="109" t="str">
        <f>IF(dati_pdc!B500&lt;&gt;"",dati_pdc!B500,"")</f>
        <v>Ires anticipata di competenza</v>
      </c>
      <c r="D504" s="109">
        <f>IF(dati_pdc!C500&lt;&gt;"",dati_pdc!C500,"")</f>
        <v>3</v>
      </c>
      <c r="E504" s="109">
        <f>IF(dati_pdc!D500&lt;&gt;"",dati_pdc!D500,"")</f>
        <v>0</v>
      </c>
      <c r="F504" s="110">
        <f>IF(dati_pdc!$A500&lt;&gt;"",s_somma_pdc!B500,"")</f>
        <v>-682.42</v>
      </c>
      <c r="G504" s="110">
        <f>IF(dati_pdc!$A500&lt;&gt;"",s_somma_pdc!C500,"")</f>
        <v>-125.38</v>
      </c>
      <c r="H504" s="110">
        <f t="shared" si="56"/>
        <v>-557.04</v>
      </c>
      <c r="I504" s="111">
        <f t="shared" si="57"/>
        <v>4.4428138459084385</v>
      </c>
      <c r="J504" s="111"/>
      <c r="K504" s="111"/>
      <c r="L504" s="110">
        <f>IF(dati_pdc!$A500&lt;&gt;"",s_somma_pdc!D500,"")</f>
        <v>0</v>
      </c>
      <c r="M504" s="110">
        <f t="shared" si="58"/>
        <v>-682.42</v>
      </c>
      <c r="N504" s="111" t="str">
        <f t="shared" si="59"/>
        <v/>
      </c>
      <c r="O504" s="111"/>
      <c r="P504" s="111"/>
      <c r="Q504" s="110">
        <f>IF(dati_pdc!$A500&lt;&gt;"",s_somma_pdc!E500,"")</f>
        <v>0</v>
      </c>
      <c r="R504" s="110">
        <f t="shared" si="60"/>
        <v>-682.42</v>
      </c>
      <c r="S504" s="111" t="str">
        <f t="shared" si="61"/>
        <v/>
      </c>
      <c r="T504" s="111"/>
      <c r="U504" s="111"/>
      <c r="V504" s="110">
        <f>IF(dati_pdc!$A500&lt;&gt;"",s_somma_pdc!F500,"")</f>
        <v>0</v>
      </c>
      <c r="W504" s="110">
        <f t="shared" si="62"/>
        <v>-682.42</v>
      </c>
      <c r="X504" s="111" t="str">
        <f t="shared" si="63"/>
        <v/>
      </c>
      <c r="Y504" s="86"/>
      <c r="Z504" s="86"/>
    </row>
    <row r="505" spans="2:26" ht="15.75" customHeight="1">
      <c r="B505" s="109" t="str">
        <f>IF(dati_pdc!A501&lt;&gt;"",IF(dati_pdc!D501=1,RIGHT(dati_pdc!A501,dati_pdc!E501),dati_pdc!A501),"")</f>
        <v>930117</v>
      </c>
      <c r="C505" s="109" t="str">
        <f>IF(dati_pdc!B501&lt;&gt;"",dati_pdc!B501,"")</f>
        <v>Ires anticipata da esercizi precedenti</v>
      </c>
      <c r="D505" s="109">
        <f>IF(dati_pdc!C501&lt;&gt;"",dati_pdc!C501,"")</f>
        <v>3</v>
      </c>
      <c r="E505" s="109">
        <f>IF(dati_pdc!D501&lt;&gt;"",dati_pdc!D501,"")</f>
        <v>0</v>
      </c>
      <c r="F505" s="110">
        <f>IF(dati_pdc!$A501&lt;&gt;"",s_somma_pdc!B501,"")</f>
        <v>2461.0300000000002</v>
      </c>
      <c r="G505" s="110">
        <f>IF(dati_pdc!$A501&lt;&gt;"",s_somma_pdc!C501,"")</f>
        <v>600.33000000000004</v>
      </c>
      <c r="H505" s="110">
        <f t="shared" si="56"/>
        <v>1860.7000000000003</v>
      </c>
      <c r="I505" s="111">
        <f t="shared" si="57"/>
        <v>3.0994619625872439</v>
      </c>
      <c r="J505" s="111"/>
      <c r="K505" s="111"/>
      <c r="L505" s="110">
        <f>IF(dati_pdc!$A501&lt;&gt;"",s_somma_pdc!D501,"")</f>
        <v>0</v>
      </c>
      <c r="M505" s="110">
        <f t="shared" si="58"/>
        <v>2461.0300000000002</v>
      </c>
      <c r="N505" s="111" t="str">
        <f t="shared" si="59"/>
        <v/>
      </c>
      <c r="O505" s="111"/>
      <c r="P505" s="111"/>
      <c r="Q505" s="110">
        <f>IF(dati_pdc!$A501&lt;&gt;"",s_somma_pdc!E501,"")</f>
        <v>0</v>
      </c>
      <c r="R505" s="110">
        <f t="shared" si="60"/>
        <v>2461.0300000000002</v>
      </c>
      <c r="S505" s="111" t="str">
        <f t="shared" si="61"/>
        <v/>
      </c>
      <c r="T505" s="111"/>
      <c r="U505" s="111"/>
      <c r="V505" s="110">
        <f>IF(dati_pdc!$A501&lt;&gt;"",s_somma_pdc!F501,"")</f>
        <v>0</v>
      </c>
      <c r="W505" s="110">
        <f t="shared" si="62"/>
        <v>2461.0300000000002</v>
      </c>
      <c r="X505" s="111" t="str">
        <f t="shared" si="63"/>
        <v/>
      </c>
      <c r="Y505" s="86"/>
      <c r="Z505" s="86"/>
    </row>
    <row r="506" spans="2:26" ht="15.75" customHeight="1">
      <c r="B506" s="109" t="str">
        <f>IF(dati_pdc!A502&lt;&gt;"",IF(dati_pdc!D502=1,RIGHT(dati_pdc!A502,dati_pdc!E502),dati_pdc!A502),"")</f>
        <v/>
      </c>
      <c r="C506" s="109" t="str">
        <f>IF(dati_pdc!B502&lt;&gt;"",dati_pdc!B502,"")</f>
        <v/>
      </c>
      <c r="D506" s="109" t="str">
        <f>IF(dati_pdc!C502&lt;&gt;"",dati_pdc!C502,"")</f>
        <v/>
      </c>
      <c r="E506" s="109" t="str">
        <f>IF(dati_pdc!D502&lt;&gt;"",dati_pdc!D502,"")</f>
        <v/>
      </c>
      <c r="F506" s="110" t="str">
        <f>IF(dati_pdc!$A502&lt;&gt;"",s_somma_pdc!B502,"")</f>
        <v/>
      </c>
      <c r="G506" s="110" t="str">
        <f>IF(dati_pdc!$A502&lt;&gt;"",s_somma_pdc!C502,"")</f>
        <v/>
      </c>
      <c r="H506" s="110" t="str">
        <f t="shared" si="56"/>
        <v/>
      </c>
      <c r="I506" s="111" t="str">
        <f t="shared" si="57"/>
        <v/>
      </c>
      <c r="J506" s="111"/>
      <c r="K506" s="111"/>
      <c r="L506" s="110" t="str">
        <f>IF(dati_pdc!$A502&lt;&gt;"",s_somma_pdc!D502,"")</f>
        <v/>
      </c>
      <c r="M506" s="110" t="str">
        <f t="shared" si="58"/>
        <v/>
      </c>
      <c r="N506" s="111" t="str">
        <f t="shared" si="59"/>
        <v/>
      </c>
      <c r="O506" s="111"/>
      <c r="P506" s="111"/>
      <c r="Q506" s="110" t="str">
        <f>IF(dati_pdc!$A502&lt;&gt;"",s_somma_pdc!E502,"")</f>
        <v/>
      </c>
      <c r="R506" s="110" t="str">
        <f t="shared" si="60"/>
        <v/>
      </c>
      <c r="S506" s="111" t="str">
        <f t="shared" si="61"/>
        <v/>
      </c>
      <c r="T506" s="111"/>
      <c r="U506" s="111"/>
      <c r="V506" s="110" t="str">
        <f>IF(dati_pdc!$A502&lt;&gt;"",s_somma_pdc!F502,"")</f>
        <v/>
      </c>
      <c r="W506" s="110" t="str">
        <f t="shared" si="62"/>
        <v/>
      </c>
      <c r="X506" s="111" t="str">
        <f t="shared" si="63"/>
        <v/>
      </c>
      <c r="Y506" s="86"/>
      <c r="Z506" s="86"/>
    </row>
    <row r="507" spans="2:26" ht="15.75" customHeight="1">
      <c r="B507" s="109" t="str">
        <f>IF(dati_pdc!A503&lt;&gt;"",IF(dati_pdc!D503=1,RIGHT(dati_pdc!A503,dati_pdc!E503),dati_pdc!A503),"")</f>
        <v/>
      </c>
      <c r="C507" s="109" t="str">
        <f>IF(dati_pdc!B503&lt;&gt;"",dati_pdc!B503,"")</f>
        <v/>
      </c>
      <c r="D507" s="109" t="str">
        <f>IF(dati_pdc!C503&lt;&gt;"",dati_pdc!C503,"")</f>
        <v/>
      </c>
      <c r="E507" s="109" t="str">
        <f>IF(dati_pdc!D503&lt;&gt;"",dati_pdc!D503,"")</f>
        <v/>
      </c>
      <c r="F507" s="110" t="str">
        <f>IF(dati_pdc!$A503&lt;&gt;"",s_somma_pdc!B503,"")</f>
        <v/>
      </c>
      <c r="G507" s="110" t="str">
        <f>IF(dati_pdc!$A503&lt;&gt;"",s_somma_pdc!C503,"")</f>
        <v/>
      </c>
      <c r="H507" s="110" t="str">
        <f t="shared" si="56"/>
        <v/>
      </c>
      <c r="I507" s="111" t="str">
        <f t="shared" si="57"/>
        <v/>
      </c>
      <c r="J507" s="111"/>
      <c r="K507" s="111"/>
      <c r="L507" s="110" t="str">
        <f>IF(dati_pdc!$A503&lt;&gt;"",s_somma_pdc!D503,"")</f>
        <v/>
      </c>
      <c r="M507" s="110" t="str">
        <f t="shared" si="58"/>
        <v/>
      </c>
      <c r="N507" s="111" t="str">
        <f t="shared" si="59"/>
        <v/>
      </c>
      <c r="O507" s="111"/>
      <c r="P507" s="111"/>
      <c r="Q507" s="110" t="str">
        <f>IF(dati_pdc!$A503&lt;&gt;"",s_somma_pdc!E503,"")</f>
        <v/>
      </c>
      <c r="R507" s="110" t="str">
        <f t="shared" si="60"/>
        <v/>
      </c>
      <c r="S507" s="111" t="str">
        <f t="shared" si="61"/>
        <v/>
      </c>
      <c r="T507" s="111"/>
      <c r="U507" s="111"/>
      <c r="V507" s="110" t="str">
        <f>IF(dati_pdc!$A503&lt;&gt;"",s_somma_pdc!F503,"")</f>
        <v/>
      </c>
      <c r="W507" s="110" t="str">
        <f t="shared" si="62"/>
        <v/>
      </c>
      <c r="X507" s="111" t="str">
        <f t="shared" si="63"/>
        <v/>
      </c>
      <c r="Y507" s="86"/>
      <c r="Z507" s="86"/>
    </row>
    <row r="508" spans="2:26" ht="15.75" customHeight="1">
      <c r="B508" s="109" t="str">
        <f>IF(dati_pdc!A504&lt;&gt;"",IF(dati_pdc!D504=1,RIGHT(dati_pdc!A504,dati_pdc!E504),dati_pdc!A504),"")</f>
        <v/>
      </c>
      <c r="C508" s="109" t="str">
        <f>IF(dati_pdc!B504&lt;&gt;"",dati_pdc!B504,"")</f>
        <v/>
      </c>
      <c r="D508" s="109" t="str">
        <f>IF(dati_pdc!C504&lt;&gt;"",dati_pdc!C504,"")</f>
        <v/>
      </c>
      <c r="E508" s="109" t="str">
        <f>IF(dati_pdc!D504&lt;&gt;"",dati_pdc!D504,"")</f>
        <v/>
      </c>
      <c r="F508" s="110" t="str">
        <f>IF(dati_pdc!$A504&lt;&gt;"",s_somma_pdc!B504,"")</f>
        <v/>
      </c>
      <c r="G508" s="110" t="str">
        <f>IF(dati_pdc!$A504&lt;&gt;"",s_somma_pdc!C504,"")</f>
        <v/>
      </c>
      <c r="H508" s="110" t="str">
        <f t="shared" si="56"/>
        <v/>
      </c>
      <c r="I508" s="111" t="str">
        <f t="shared" si="57"/>
        <v/>
      </c>
      <c r="J508" s="111"/>
      <c r="K508" s="111"/>
      <c r="L508" s="110" t="str">
        <f>IF(dati_pdc!$A504&lt;&gt;"",s_somma_pdc!D504,"")</f>
        <v/>
      </c>
      <c r="M508" s="110" t="str">
        <f t="shared" si="58"/>
        <v/>
      </c>
      <c r="N508" s="111" t="str">
        <f t="shared" si="59"/>
        <v/>
      </c>
      <c r="O508" s="111"/>
      <c r="P508" s="111"/>
      <c r="Q508" s="110" t="str">
        <f>IF(dati_pdc!$A504&lt;&gt;"",s_somma_pdc!E504,"")</f>
        <v/>
      </c>
      <c r="R508" s="110" t="str">
        <f t="shared" si="60"/>
        <v/>
      </c>
      <c r="S508" s="111" t="str">
        <f t="shared" si="61"/>
        <v/>
      </c>
      <c r="T508" s="111"/>
      <c r="U508" s="111"/>
      <c r="V508" s="110" t="str">
        <f>IF(dati_pdc!$A504&lt;&gt;"",s_somma_pdc!F504,"")</f>
        <v/>
      </c>
      <c r="W508" s="110" t="str">
        <f t="shared" si="62"/>
        <v/>
      </c>
      <c r="X508" s="111" t="str">
        <f t="shared" si="63"/>
        <v/>
      </c>
      <c r="Y508" s="86"/>
      <c r="Z508" s="86"/>
    </row>
    <row r="509" spans="2:26" ht="15.75" customHeight="1">
      <c r="B509" s="109" t="str">
        <f>IF(dati_pdc!A505&lt;&gt;"",IF(dati_pdc!D505=1,RIGHT(dati_pdc!A505,dati_pdc!E505),dati_pdc!A505),"")</f>
        <v/>
      </c>
      <c r="C509" s="109" t="str">
        <f>IF(dati_pdc!B505&lt;&gt;"",dati_pdc!B505,"")</f>
        <v/>
      </c>
      <c r="D509" s="109" t="str">
        <f>IF(dati_pdc!C505&lt;&gt;"",dati_pdc!C505,"")</f>
        <v/>
      </c>
      <c r="E509" s="109" t="str">
        <f>IF(dati_pdc!D505&lt;&gt;"",dati_pdc!D505,"")</f>
        <v/>
      </c>
      <c r="F509" s="110" t="str">
        <f>IF(dati_pdc!$A505&lt;&gt;"",s_somma_pdc!B505,"")</f>
        <v/>
      </c>
      <c r="G509" s="110" t="str">
        <f>IF(dati_pdc!$A505&lt;&gt;"",s_somma_pdc!C505,"")</f>
        <v/>
      </c>
      <c r="H509" s="110" t="str">
        <f t="shared" si="56"/>
        <v/>
      </c>
      <c r="I509" s="111" t="str">
        <f t="shared" si="57"/>
        <v/>
      </c>
      <c r="J509" s="111"/>
      <c r="K509" s="111"/>
      <c r="L509" s="110" t="str">
        <f>IF(dati_pdc!$A505&lt;&gt;"",s_somma_pdc!D505,"")</f>
        <v/>
      </c>
      <c r="M509" s="110" t="str">
        <f t="shared" si="58"/>
        <v/>
      </c>
      <c r="N509" s="111" t="str">
        <f t="shared" si="59"/>
        <v/>
      </c>
      <c r="O509" s="111"/>
      <c r="P509" s="111"/>
      <c r="Q509" s="110" t="str">
        <f>IF(dati_pdc!$A505&lt;&gt;"",s_somma_pdc!E505,"")</f>
        <v/>
      </c>
      <c r="R509" s="110" t="str">
        <f t="shared" si="60"/>
        <v/>
      </c>
      <c r="S509" s="111" t="str">
        <f t="shared" si="61"/>
        <v/>
      </c>
      <c r="T509" s="111"/>
      <c r="U509" s="111"/>
      <c r="V509" s="110" t="str">
        <f>IF(dati_pdc!$A505&lt;&gt;"",s_somma_pdc!F505,"")</f>
        <v/>
      </c>
      <c r="W509" s="110" t="str">
        <f t="shared" si="62"/>
        <v/>
      </c>
      <c r="X509" s="111" t="str">
        <f t="shared" si="63"/>
        <v/>
      </c>
      <c r="Y509" s="86"/>
      <c r="Z509" s="86"/>
    </row>
    <row r="510" spans="2:26" ht="15.75" customHeight="1">
      <c r="B510" s="109" t="str">
        <f>IF(dati_pdc!A506&lt;&gt;"",IF(dati_pdc!D506=1,RIGHT(dati_pdc!A506,dati_pdc!E506),dati_pdc!A506),"")</f>
        <v/>
      </c>
      <c r="C510" s="109" t="str">
        <f>IF(dati_pdc!B506&lt;&gt;"",dati_pdc!B506,"")</f>
        <v/>
      </c>
      <c r="D510" s="109" t="str">
        <f>IF(dati_pdc!C506&lt;&gt;"",dati_pdc!C506,"")</f>
        <v/>
      </c>
      <c r="E510" s="109" t="str">
        <f>IF(dati_pdc!D506&lt;&gt;"",dati_pdc!D506,"")</f>
        <v/>
      </c>
      <c r="F510" s="110" t="str">
        <f>IF(dati_pdc!$A506&lt;&gt;"",s_somma_pdc!B506,"")</f>
        <v/>
      </c>
      <c r="G510" s="110" t="str">
        <f>IF(dati_pdc!$A506&lt;&gt;"",s_somma_pdc!C506,"")</f>
        <v/>
      </c>
      <c r="H510" s="110" t="str">
        <f t="shared" si="56"/>
        <v/>
      </c>
      <c r="I510" s="111" t="str">
        <f t="shared" si="57"/>
        <v/>
      </c>
      <c r="J510" s="111"/>
      <c r="K510" s="111"/>
      <c r="L510" s="110" t="str">
        <f>IF(dati_pdc!$A506&lt;&gt;"",s_somma_pdc!D506,"")</f>
        <v/>
      </c>
      <c r="M510" s="110" t="str">
        <f t="shared" si="58"/>
        <v/>
      </c>
      <c r="N510" s="111" t="str">
        <f t="shared" si="59"/>
        <v/>
      </c>
      <c r="O510" s="111"/>
      <c r="P510" s="111"/>
      <c r="Q510" s="110" t="str">
        <f>IF(dati_pdc!$A506&lt;&gt;"",s_somma_pdc!E506,"")</f>
        <v/>
      </c>
      <c r="R510" s="110" t="str">
        <f t="shared" si="60"/>
        <v/>
      </c>
      <c r="S510" s="111" t="str">
        <f t="shared" si="61"/>
        <v/>
      </c>
      <c r="T510" s="111"/>
      <c r="U510" s="111"/>
      <c r="V510" s="110" t="str">
        <f>IF(dati_pdc!$A506&lt;&gt;"",s_somma_pdc!F506,"")</f>
        <v/>
      </c>
      <c r="W510" s="110" t="str">
        <f t="shared" si="62"/>
        <v/>
      </c>
      <c r="X510" s="111" t="str">
        <f t="shared" si="63"/>
        <v/>
      </c>
      <c r="Y510" s="86"/>
      <c r="Z510" s="86"/>
    </row>
    <row r="511" spans="2:26" ht="15.75" customHeight="1">
      <c r="B511" s="109" t="str">
        <f>IF(dati_pdc!A507&lt;&gt;"",IF(dati_pdc!D507=1,RIGHT(dati_pdc!A507,dati_pdc!E507),dati_pdc!A507),"")</f>
        <v/>
      </c>
      <c r="C511" s="109" t="str">
        <f>IF(dati_pdc!B507&lt;&gt;"",dati_pdc!B507,"")</f>
        <v/>
      </c>
      <c r="D511" s="109" t="str">
        <f>IF(dati_pdc!C507&lt;&gt;"",dati_pdc!C507,"")</f>
        <v/>
      </c>
      <c r="E511" s="109" t="str">
        <f>IF(dati_pdc!D507&lt;&gt;"",dati_pdc!D507,"")</f>
        <v/>
      </c>
      <c r="F511" s="110" t="str">
        <f>IF(dati_pdc!$A507&lt;&gt;"",s_somma_pdc!B507,"")</f>
        <v/>
      </c>
      <c r="G511" s="110" t="str">
        <f>IF(dati_pdc!$A507&lt;&gt;"",s_somma_pdc!C507,"")</f>
        <v/>
      </c>
      <c r="H511" s="110" t="str">
        <f t="shared" si="56"/>
        <v/>
      </c>
      <c r="I511" s="111" t="str">
        <f t="shared" si="57"/>
        <v/>
      </c>
      <c r="J511" s="111"/>
      <c r="K511" s="111"/>
      <c r="L511" s="110" t="str">
        <f>IF(dati_pdc!$A507&lt;&gt;"",s_somma_pdc!D507,"")</f>
        <v/>
      </c>
      <c r="M511" s="110" t="str">
        <f t="shared" si="58"/>
        <v/>
      </c>
      <c r="N511" s="111" t="str">
        <f t="shared" si="59"/>
        <v/>
      </c>
      <c r="O511" s="111"/>
      <c r="P511" s="111"/>
      <c r="Q511" s="110" t="str">
        <f>IF(dati_pdc!$A507&lt;&gt;"",s_somma_pdc!E507,"")</f>
        <v/>
      </c>
      <c r="R511" s="110" t="str">
        <f t="shared" si="60"/>
        <v/>
      </c>
      <c r="S511" s="111" t="str">
        <f t="shared" si="61"/>
        <v/>
      </c>
      <c r="T511" s="111"/>
      <c r="U511" s="111"/>
      <c r="V511" s="110" t="str">
        <f>IF(dati_pdc!$A507&lt;&gt;"",s_somma_pdc!F507,"")</f>
        <v/>
      </c>
      <c r="W511" s="110" t="str">
        <f t="shared" si="62"/>
        <v/>
      </c>
      <c r="X511" s="111" t="str">
        <f t="shared" si="63"/>
        <v/>
      </c>
      <c r="Y511" s="86"/>
      <c r="Z511" s="86"/>
    </row>
    <row r="512" spans="2:26" ht="15.75" customHeight="1">
      <c r="B512" s="109" t="str">
        <f>IF(dati_pdc!A508&lt;&gt;"",IF(dati_pdc!D508=1,RIGHT(dati_pdc!A508,dati_pdc!E508),dati_pdc!A508),"")</f>
        <v/>
      </c>
      <c r="C512" s="109" t="str">
        <f>IF(dati_pdc!B508&lt;&gt;"",dati_pdc!B508,"")</f>
        <v/>
      </c>
      <c r="D512" s="109" t="str">
        <f>IF(dati_pdc!C508&lt;&gt;"",dati_pdc!C508,"")</f>
        <v/>
      </c>
      <c r="E512" s="109" t="str">
        <f>IF(dati_pdc!D508&lt;&gt;"",dati_pdc!D508,"")</f>
        <v/>
      </c>
      <c r="F512" s="110" t="str">
        <f>IF(dati_pdc!$A508&lt;&gt;"",s_somma_pdc!B508,"")</f>
        <v/>
      </c>
      <c r="G512" s="110" t="str">
        <f>IF(dati_pdc!$A508&lt;&gt;"",s_somma_pdc!C508,"")</f>
        <v/>
      </c>
      <c r="H512" s="110" t="str">
        <f t="shared" si="56"/>
        <v/>
      </c>
      <c r="I512" s="111" t="str">
        <f t="shared" si="57"/>
        <v/>
      </c>
      <c r="J512" s="111"/>
      <c r="K512" s="111"/>
      <c r="L512" s="110" t="str">
        <f>IF(dati_pdc!$A508&lt;&gt;"",s_somma_pdc!D508,"")</f>
        <v/>
      </c>
      <c r="M512" s="110" t="str">
        <f t="shared" si="58"/>
        <v/>
      </c>
      <c r="N512" s="111" t="str">
        <f t="shared" si="59"/>
        <v/>
      </c>
      <c r="O512" s="111"/>
      <c r="P512" s="111"/>
      <c r="Q512" s="110" t="str">
        <f>IF(dati_pdc!$A508&lt;&gt;"",s_somma_pdc!E508,"")</f>
        <v/>
      </c>
      <c r="R512" s="110" t="str">
        <f t="shared" si="60"/>
        <v/>
      </c>
      <c r="S512" s="111" t="str">
        <f t="shared" si="61"/>
        <v/>
      </c>
      <c r="T512" s="111"/>
      <c r="U512" s="111"/>
      <c r="V512" s="110" t="str">
        <f>IF(dati_pdc!$A508&lt;&gt;"",s_somma_pdc!F508,"")</f>
        <v/>
      </c>
      <c r="W512" s="110" t="str">
        <f t="shared" si="62"/>
        <v/>
      </c>
      <c r="X512" s="111" t="str">
        <f t="shared" si="63"/>
        <v/>
      </c>
      <c r="Y512" s="86"/>
      <c r="Z512" s="86"/>
    </row>
    <row r="513" spans="2:26" ht="15.75" customHeight="1">
      <c r="B513" s="109" t="str">
        <f>IF(dati_pdc!A509&lt;&gt;"",IF(dati_pdc!D509=1,RIGHT(dati_pdc!A509,dati_pdc!E509),dati_pdc!A509),"")</f>
        <v/>
      </c>
      <c r="C513" s="109" t="str">
        <f>IF(dati_pdc!B509&lt;&gt;"",dati_pdc!B509,"")</f>
        <v/>
      </c>
      <c r="D513" s="109" t="str">
        <f>IF(dati_pdc!C509&lt;&gt;"",dati_pdc!C509,"")</f>
        <v/>
      </c>
      <c r="E513" s="109" t="str">
        <f>IF(dati_pdc!D509&lt;&gt;"",dati_pdc!D509,"")</f>
        <v/>
      </c>
      <c r="F513" s="110" t="str">
        <f>IF(dati_pdc!$A509&lt;&gt;"",s_somma_pdc!B509,"")</f>
        <v/>
      </c>
      <c r="G513" s="110" t="str">
        <f>IF(dati_pdc!$A509&lt;&gt;"",s_somma_pdc!C509,"")</f>
        <v/>
      </c>
      <c r="H513" s="110" t="str">
        <f t="shared" si="56"/>
        <v/>
      </c>
      <c r="I513" s="111" t="str">
        <f t="shared" si="57"/>
        <v/>
      </c>
      <c r="J513" s="111"/>
      <c r="K513" s="111"/>
      <c r="L513" s="110" t="str">
        <f>IF(dati_pdc!$A509&lt;&gt;"",s_somma_pdc!D509,"")</f>
        <v/>
      </c>
      <c r="M513" s="110" t="str">
        <f t="shared" si="58"/>
        <v/>
      </c>
      <c r="N513" s="111" t="str">
        <f t="shared" si="59"/>
        <v/>
      </c>
      <c r="O513" s="111"/>
      <c r="P513" s="111"/>
      <c r="Q513" s="110" t="str">
        <f>IF(dati_pdc!$A509&lt;&gt;"",s_somma_pdc!E509,"")</f>
        <v/>
      </c>
      <c r="R513" s="110" t="str">
        <f t="shared" si="60"/>
        <v/>
      </c>
      <c r="S513" s="111" t="str">
        <f t="shared" si="61"/>
        <v/>
      </c>
      <c r="T513" s="111"/>
      <c r="U513" s="111"/>
      <c r="V513" s="110" t="str">
        <f>IF(dati_pdc!$A509&lt;&gt;"",s_somma_pdc!F509,"")</f>
        <v/>
      </c>
      <c r="W513" s="110" t="str">
        <f t="shared" si="62"/>
        <v/>
      </c>
      <c r="X513" s="111" t="str">
        <f t="shared" si="63"/>
        <v/>
      </c>
      <c r="Y513" s="86"/>
      <c r="Z513" s="86"/>
    </row>
    <row r="514" spans="2:26" ht="15.75" customHeight="1">
      <c r="B514" s="109" t="str">
        <f>IF(dati_pdc!A510&lt;&gt;"",IF(dati_pdc!D510=1,RIGHT(dati_pdc!A510,dati_pdc!E510),dati_pdc!A510),"")</f>
        <v/>
      </c>
      <c r="C514" s="109" t="str">
        <f>IF(dati_pdc!B510&lt;&gt;"",dati_pdc!B510,"")</f>
        <v/>
      </c>
      <c r="D514" s="109" t="str">
        <f>IF(dati_pdc!C510&lt;&gt;"",dati_pdc!C510,"")</f>
        <v/>
      </c>
      <c r="E514" s="109" t="str">
        <f>IF(dati_pdc!D510&lt;&gt;"",dati_pdc!D510,"")</f>
        <v/>
      </c>
      <c r="F514" s="110" t="str">
        <f>IF(dati_pdc!$A510&lt;&gt;"",s_somma_pdc!B510,"")</f>
        <v/>
      </c>
      <c r="G514" s="110" t="str">
        <f>IF(dati_pdc!$A510&lt;&gt;"",s_somma_pdc!C510,"")</f>
        <v/>
      </c>
      <c r="H514" s="110" t="str">
        <f t="shared" si="56"/>
        <v/>
      </c>
      <c r="I514" s="111" t="str">
        <f t="shared" si="57"/>
        <v/>
      </c>
      <c r="J514" s="111"/>
      <c r="K514" s="111"/>
      <c r="L514" s="110" t="str">
        <f>IF(dati_pdc!$A510&lt;&gt;"",s_somma_pdc!D510,"")</f>
        <v/>
      </c>
      <c r="M514" s="110" t="str">
        <f t="shared" si="58"/>
        <v/>
      </c>
      <c r="N514" s="111" t="str">
        <f t="shared" si="59"/>
        <v/>
      </c>
      <c r="O514" s="111"/>
      <c r="P514" s="111"/>
      <c r="Q514" s="110" t="str">
        <f>IF(dati_pdc!$A510&lt;&gt;"",s_somma_pdc!E510,"")</f>
        <v/>
      </c>
      <c r="R514" s="110" t="str">
        <f t="shared" si="60"/>
        <v/>
      </c>
      <c r="S514" s="111" t="str">
        <f t="shared" si="61"/>
        <v/>
      </c>
      <c r="T514" s="111"/>
      <c r="U514" s="111"/>
      <c r="V514" s="110" t="str">
        <f>IF(dati_pdc!$A510&lt;&gt;"",s_somma_pdc!F510,"")</f>
        <v/>
      </c>
      <c r="W514" s="110" t="str">
        <f t="shared" si="62"/>
        <v/>
      </c>
      <c r="X514" s="111" t="str">
        <f t="shared" si="63"/>
        <v/>
      </c>
      <c r="Y514" s="86"/>
      <c r="Z514" s="86"/>
    </row>
    <row r="515" spans="2:26" ht="15.75" customHeight="1">
      <c r="B515" s="109" t="str">
        <f>IF(dati_pdc!A511&lt;&gt;"",IF(dati_pdc!D511=1,RIGHT(dati_pdc!A511,dati_pdc!E511),dati_pdc!A511),"")</f>
        <v/>
      </c>
      <c r="C515" s="109" t="str">
        <f>IF(dati_pdc!B511&lt;&gt;"",dati_pdc!B511,"")</f>
        <v/>
      </c>
      <c r="D515" s="109" t="str">
        <f>IF(dati_pdc!C511&lt;&gt;"",dati_pdc!C511,"")</f>
        <v/>
      </c>
      <c r="E515" s="109" t="str">
        <f>IF(dati_pdc!D511&lt;&gt;"",dati_pdc!D511,"")</f>
        <v/>
      </c>
      <c r="F515" s="110" t="str">
        <f>IF(dati_pdc!$A511&lt;&gt;"",s_somma_pdc!B511,"")</f>
        <v/>
      </c>
      <c r="G515" s="110" t="str">
        <f>IF(dati_pdc!$A511&lt;&gt;"",s_somma_pdc!C511,"")</f>
        <v/>
      </c>
      <c r="H515" s="110" t="str">
        <f t="shared" si="56"/>
        <v/>
      </c>
      <c r="I515" s="111" t="str">
        <f t="shared" si="57"/>
        <v/>
      </c>
      <c r="J515" s="111"/>
      <c r="K515" s="111"/>
      <c r="L515" s="110" t="str">
        <f>IF(dati_pdc!$A511&lt;&gt;"",s_somma_pdc!D511,"")</f>
        <v/>
      </c>
      <c r="M515" s="110" t="str">
        <f t="shared" si="58"/>
        <v/>
      </c>
      <c r="N515" s="111" t="str">
        <f t="shared" si="59"/>
        <v/>
      </c>
      <c r="O515" s="111"/>
      <c r="P515" s="111"/>
      <c r="Q515" s="110" t="str">
        <f>IF(dati_pdc!$A511&lt;&gt;"",s_somma_pdc!E511,"")</f>
        <v/>
      </c>
      <c r="R515" s="110" t="str">
        <f t="shared" si="60"/>
        <v/>
      </c>
      <c r="S515" s="111" t="str">
        <f t="shared" si="61"/>
        <v/>
      </c>
      <c r="T515" s="111"/>
      <c r="U515" s="111"/>
      <c r="V515" s="110" t="str">
        <f>IF(dati_pdc!$A511&lt;&gt;"",s_somma_pdc!F511,"")</f>
        <v/>
      </c>
      <c r="W515" s="110" t="str">
        <f t="shared" si="62"/>
        <v/>
      </c>
      <c r="X515" s="111" t="str">
        <f t="shared" si="63"/>
        <v/>
      </c>
      <c r="Y515" s="86"/>
      <c r="Z515" s="86"/>
    </row>
    <row r="516" spans="2:26" ht="15.75" customHeight="1">
      <c r="B516" s="109" t="str">
        <f>IF(dati_pdc!A512&lt;&gt;"",IF(dati_pdc!D512=1,RIGHT(dati_pdc!A512,dati_pdc!E512),dati_pdc!A512),"")</f>
        <v/>
      </c>
      <c r="C516" s="109" t="str">
        <f>IF(dati_pdc!B512&lt;&gt;"",dati_pdc!B512,"")</f>
        <v/>
      </c>
      <c r="D516" s="109" t="str">
        <f>IF(dati_pdc!C512&lt;&gt;"",dati_pdc!C512,"")</f>
        <v/>
      </c>
      <c r="E516" s="109" t="str">
        <f>IF(dati_pdc!D512&lt;&gt;"",dati_pdc!D512,"")</f>
        <v/>
      </c>
      <c r="F516" s="110" t="str">
        <f>IF(dati_pdc!$A512&lt;&gt;"",s_somma_pdc!B512,"")</f>
        <v/>
      </c>
      <c r="G516" s="110" t="str">
        <f>IF(dati_pdc!$A512&lt;&gt;"",s_somma_pdc!C512,"")</f>
        <v/>
      </c>
      <c r="H516" s="110" t="str">
        <f t="shared" si="56"/>
        <v/>
      </c>
      <c r="I516" s="111" t="str">
        <f t="shared" si="57"/>
        <v/>
      </c>
      <c r="J516" s="111"/>
      <c r="K516" s="111"/>
      <c r="L516" s="110" t="str">
        <f>IF(dati_pdc!$A512&lt;&gt;"",s_somma_pdc!D512,"")</f>
        <v/>
      </c>
      <c r="M516" s="110" t="str">
        <f t="shared" si="58"/>
        <v/>
      </c>
      <c r="N516" s="111" t="str">
        <f t="shared" si="59"/>
        <v/>
      </c>
      <c r="O516" s="111"/>
      <c r="P516" s="111"/>
      <c r="Q516" s="110" t="str">
        <f>IF(dati_pdc!$A512&lt;&gt;"",s_somma_pdc!E512,"")</f>
        <v/>
      </c>
      <c r="R516" s="110" t="str">
        <f t="shared" si="60"/>
        <v/>
      </c>
      <c r="S516" s="111" t="str">
        <f t="shared" si="61"/>
        <v/>
      </c>
      <c r="T516" s="111"/>
      <c r="U516" s="111"/>
      <c r="V516" s="110" t="str">
        <f>IF(dati_pdc!$A512&lt;&gt;"",s_somma_pdc!F512,"")</f>
        <v/>
      </c>
      <c r="W516" s="110" t="str">
        <f t="shared" si="62"/>
        <v/>
      </c>
      <c r="X516" s="111" t="str">
        <f t="shared" si="63"/>
        <v/>
      </c>
      <c r="Y516" s="86"/>
      <c r="Z516" s="86"/>
    </row>
    <row r="517" spans="2:26" ht="15.75" customHeight="1">
      <c r="B517" s="109" t="str">
        <f>IF(dati_pdc!A513&lt;&gt;"",IF(dati_pdc!D513=1,RIGHT(dati_pdc!A513,dati_pdc!E513),dati_pdc!A513),"")</f>
        <v/>
      </c>
      <c r="C517" s="109" t="str">
        <f>IF(dati_pdc!B513&lt;&gt;"",dati_pdc!B513,"")</f>
        <v/>
      </c>
      <c r="D517" s="109" t="str">
        <f>IF(dati_pdc!C513&lt;&gt;"",dati_pdc!C513,"")</f>
        <v/>
      </c>
      <c r="E517" s="109" t="str">
        <f>IF(dati_pdc!D513&lt;&gt;"",dati_pdc!D513,"")</f>
        <v/>
      </c>
      <c r="F517" s="110" t="str">
        <f>IF(dati_pdc!$A513&lt;&gt;"",s_somma_pdc!B513,"")</f>
        <v/>
      </c>
      <c r="G517" s="110" t="str">
        <f>IF(dati_pdc!$A513&lt;&gt;"",s_somma_pdc!C513,"")</f>
        <v/>
      </c>
      <c r="H517" s="110" t="str">
        <f t="shared" si="56"/>
        <v/>
      </c>
      <c r="I517" s="111" t="str">
        <f t="shared" si="57"/>
        <v/>
      </c>
      <c r="J517" s="111"/>
      <c r="K517" s="111"/>
      <c r="L517" s="110" t="str">
        <f>IF(dati_pdc!$A513&lt;&gt;"",s_somma_pdc!D513,"")</f>
        <v/>
      </c>
      <c r="M517" s="110" t="str">
        <f t="shared" si="58"/>
        <v/>
      </c>
      <c r="N517" s="111" t="str">
        <f t="shared" si="59"/>
        <v/>
      </c>
      <c r="O517" s="111"/>
      <c r="P517" s="111"/>
      <c r="Q517" s="110" t="str">
        <f>IF(dati_pdc!$A513&lt;&gt;"",s_somma_pdc!E513,"")</f>
        <v/>
      </c>
      <c r="R517" s="110" t="str">
        <f t="shared" si="60"/>
        <v/>
      </c>
      <c r="S517" s="111" t="str">
        <f t="shared" si="61"/>
        <v/>
      </c>
      <c r="T517" s="111"/>
      <c r="U517" s="111"/>
      <c r="V517" s="110" t="str">
        <f>IF(dati_pdc!$A513&lt;&gt;"",s_somma_pdc!F513,"")</f>
        <v/>
      </c>
      <c r="W517" s="110" t="str">
        <f t="shared" si="62"/>
        <v/>
      </c>
      <c r="X517" s="111" t="str">
        <f t="shared" si="63"/>
        <v/>
      </c>
      <c r="Y517" s="86"/>
      <c r="Z517" s="86"/>
    </row>
    <row r="518" spans="2:26" ht="15.75" customHeight="1">
      <c r="B518" s="109" t="str">
        <f>IF(dati_pdc!A514&lt;&gt;"",IF(dati_pdc!D514=1,RIGHT(dati_pdc!A514,dati_pdc!E514),dati_pdc!A514),"")</f>
        <v/>
      </c>
      <c r="C518" s="109" t="str">
        <f>IF(dati_pdc!B514&lt;&gt;"",dati_pdc!B514,"")</f>
        <v/>
      </c>
      <c r="D518" s="109" t="str">
        <f>IF(dati_pdc!C514&lt;&gt;"",dati_pdc!C514,"")</f>
        <v/>
      </c>
      <c r="E518" s="109" t="str">
        <f>IF(dati_pdc!D514&lt;&gt;"",dati_pdc!D514,"")</f>
        <v/>
      </c>
      <c r="F518" s="110" t="str">
        <f>IF(dati_pdc!$A514&lt;&gt;"",s_somma_pdc!B514,"")</f>
        <v/>
      </c>
      <c r="G518" s="110" t="str">
        <f>IF(dati_pdc!$A514&lt;&gt;"",s_somma_pdc!C514,"")</f>
        <v/>
      </c>
      <c r="H518" s="110" t="str">
        <f t="shared" ref="H518:H581" si="64">IF(G518&lt;&gt;"",F518-G518,"")</f>
        <v/>
      </c>
      <c r="I518" s="111" t="str">
        <f t="shared" ref="I518:I581" si="65">IF(AND(G518&lt;&gt;"",G518&lt;&gt;0)=TRUE,H518/G518,"")</f>
        <v/>
      </c>
      <c r="J518" s="111"/>
      <c r="K518" s="111"/>
      <c r="L518" s="110" t="str">
        <f>IF(dati_pdc!$A514&lt;&gt;"",s_somma_pdc!D514,"")</f>
        <v/>
      </c>
      <c r="M518" s="110" t="str">
        <f t="shared" ref="M518:M581" si="66">IF(L518&lt;&gt;"",F518-L518,"")</f>
        <v/>
      </c>
      <c r="N518" s="111" t="str">
        <f t="shared" ref="N518:N581" si="67">IF(AND(L518&lt;&gt;"",L518&lt;&gt;0)=TRUE,M518/L518,"")</f>
        <v/>
      </c>
      <c r="O518" s="111"/>
      <c r="P518" s="111"/>
      <c r="Q518" s="110" t="str">
        <f>IF(dati_pdc!$A514&lt;&gt;"",s_somma_pdc!E514,"")</f>
        <v/>
      </c>
      <c r="R518" s="110" t="str">
        <f t="shared" ref="R518:R581" si="68">IF(Q518&lt;&gt;"",F518-Q518,"")</f>
        <v/>
      </c>
      <c r="S518" s="111" t="str">
        <f t="shared" ref="S518:S581" si="69">IF(AND(Q518&lt;&gt;"",Q518&lt;&gt;0)=TRUE,R518/Q518,"")</f>
        <v/>
      </c>
      <c r="T518" s="111"/>
      <c r="U518" s="111"/>
      <c r="V518" s="110" t="str">
        <f>IF(dati_pdc!$A514&lt;&gt;"",s_somma_pdc!F514,"")</f>
        <v/>
      </c>
      <c r="W518" s="110" t="str">
        <f t="shared" ref="W518:W581" si="70">IF(V518&lt;&gt;"",F518-V518,"")</f>
        <v/>
      </c>
      <c r="X518" s="111" t="str">
        <f t="shared" ref="X518:X581" si="71">IF(AND(V518&lt;&gt;"",V518&lt;&gt;0)=TRUE,W518/V518,"")</f>
        <v/>
      </c>
      <c r="Y518" s="86"/>
      <c r="Z518" s="86"/>
    </row>
    <row r="519" spans="2:26" ht="15.75" customHeight="1">
      <c r="B519" s="109" t="str">
        <f>IF(dati_pdc!A515&lt;&gt;"",IF(dati_pdc!D515=1,RIGHT(dati_pdc!A515,dati_pdc!E515),dati_pdc!A515),"")</f>
        <v/>
      </c>
      <c r="C519" s="109" t="str">
        <f>IF(dati_pdc!B515&lt;&gt;"",dati_pdc!B515,"")</f>
        <v/>
      </c>
      <c r="D519" s="109" t="str">
        <f>IF(dati_pdc!C515&lt;&gt;"",dati_pdc!C515,"")</f>
        <v/>
      </c>
      <c r="E519" s="109" t="str">
        <f>IF(dati_pdc!D515&lt;&gt;"",dati_pdc!D515,"")</f>
        <v/>
      </c>
      <c r="F519" s="110" t="str">
        <f>IF(dati_pdc!$A515&lt;&gt;"",s_somma_pdc!B515,"")</f>
        <v/>
      </c>
      <c r="G519" s="110" t="str">
        <f>IF(dati_pdc!$A515&lt;&gt;"",s_somma_pdc!C515,"")</f>
        <v/>
      </c>
      <c r="H519" s="110" t="str">
        <f t="shared" si="64"/>
        <v/>
      </c>
      <c r="I519" s="111" t="str">
        <f t="shared" si="65"/>
        <v/>
      </c>
      <c r="J519" s="111"/>
      <c r="K519" s="111"/>
      <c r="L519" s="110" t="str">
        <f>IF(dati_pdc!$A515&lt;&gt;"",s_somma_pdc!D515,"")</f>
        <v/>
      </c>
      <c r="M519" s="110" t="str">
        <f t="shared" si="66"/>
        <v/>
      </c>
      <c r="N519" s="111" t="str">
        <f t="shared" si="67"/>
        <v/>
      </c>
      <c r="O519" s="111"/>
      <c r="P519" s="111"/>
      <c r="Q519" s="110" t="str">
        <f>IF(dati_pdc!$A515&lt;&gt;"",s_somma_pdc!E515,"")</f>
        <v/>
      </c>
      <c r="R519" s="110" t="str">
        <f t="shared" si="68"/>
        <v/>
      </c>
      <c r="S519" s="111" t="str">
        <f t="shared" si="69"/>
        <v/>
      </c>
      <c r="T519" s="111"/>
      <c r="U519" s="111"/>
      <c r="V519" s="110" t="str">
        <f>IF(dati_pdc!$A515&lt;&gt;"",s_somma_pdc!F515,"")</f>
        <v/>
      </c>
      <c r="W519" s="110" t="str">
        <f t="shared" si="70"/>
        <v/>
      </c>
      <c r="X519" s="111" t="str">
        <f t="shared" si="71"/>
        <v/>
      </c>
      <c r="Y519" s="86"/>
      <c r="Z519" s="86"/>
    </row>
    <row r="520" spans="2:26" ht="15.75" customHeight="1">
      <c r="B520" s="109" t="str">
        <f>IF(dati_pdc!A516&lt;&gt;"",IF(dati_pdc!D516=1,RIGHT(dati_pdc!A516,dati_pdc!E516),dati_pdc!A516),"")</f>
        <v/>
      </c>
      <c r="C520" s="109" t="str">
        <f>IF(dati_pdc!B516&lt;&gt;"",dati_pdc!B516,"")</f>
        <v/>
      </c>
      <c r="D520" s="109" t="str">
        <f>IF(dati_pdc!C516&lt;&gt;"",dati_pdc!C516,"")</f>
        <v/>
      </c>
      <c r="E520" s="109" t="str">
        <f>IF(dati_pdc!D516&lt;&gt;"",dati_pdc!D516,"")</f>
        <v/>
      </c>
      <c r="F520" s="110" t="str">
        <f>IF(dati_pdc!$A516&lt;&gt;"",s_somma_pdc!B516,"")</f>
        <v/>
      </c>
      <c r="G520" s="110" t="str">
        <f>IF(dati_pdc!$A516&lt;&gt;"",s_somma_pdc!C516,"")</f>
        <v/>
      </c>
      <c r="H520" s="110" t="str">
        <f t="shared" si="64"/>
        <v/>
      </c>
      <c r="I520" s="111" t="str">
        <f t="shared" si="65"/>
        <v/>
      </c>
      <c r="J520" s="111"/>
      <c r="K520" s="111"/>
      <c r="L520" s="110" t="str">
        <f>IF(dati_pdc!$A516&lt;&gt;"",s_somma_pdc!D516,"")</f>
        <v/>
      </c>
      <c r="M520" s="110" t="str">
        <f t="shared" si="66"/>
        <v/>
      </c>
      <c r="N520" s="111" t="str">
        <f t="shared" si="67"/>
        <v/>
      </c>
      <c r="O520" s="111"/>
      <c r="P520" s="111"/>
      <c r="Q520" s="110" t="str">
        <f>IF(dati_pdc!$A516&lt;&gt;"",s_somma_pdc!E516,"")</f>
        <v/>
      </c>
      <c r="R520" s="110" t="str">
        <f t="shared" si="68"/>
        <v/>
      </c>
      <c r="S520" s="111" t="str">
        <f t="shared" si="69"/>
        <v/>
      </c>
      <c r="T520" s="111"/>
      <c r="U520" s="111"/>
      <c r="V520" s="110" t="str">
        <f>IF(dati_pdc!$A516&lt;&gt;"",s_somma_pdc!F516,"")</f>
        <v/>
      </c>
      <c r="W520" s="110" t="str">
        <f t="shared" si="70"/>
        <v/>
      </c>
      <c r="X520" s="111" t="str">
        <f t="shared" si="71"/>
        <v/>
      </c>
      <c r="Y520" s="86"/>
      <c r="Z520" s="86"/>
    </row>
    <row r="521" spans="2:26" ht="15.75" customHeight="1">
      <c r="B521" s="109" t="str">
        <f>IF(dati_pdc!A517&lt;&gt;"",IF(dati_pdc!D517=1,RIGHT(dati_pdc!A517,dati_pdc!E517),dati_pdc!A517),"")</f>
        <v/>
      </c>
      <c r="C521" s="109" t="str">
        <f>IF(dati_pdc!B517&lt;&gt;"",dati_pdc!B517,"")</f>
        <v/>
      </c>
      <c r="D521" s="109" t="str">
        <f>IF(dati_pdc!C517&lt;&gt;"",dati_pdc!C517,"")</f>
        <v/>
      </c>
      <c r="E521" s="109" t="str">
        <f>IF(dati_pdc!D517&lt;&gt;"",dati_pdc!D517,"")</f>
        <v/>
      </c>
      <c r="F521" s="110" t="str">
        <f>IF(dati_pdc!$A517&lt;&gt;"",s_somma_pdc!B517,"")</f>
        <v/>
      </c>
      <c r="G521" s="110" t="str">
        <f>IF(dati_pdc!$A517&lt;&gt;"",s_somma_pdc!C517,"")</f>
        <v/>
      </c>
      <c r="H521" s="110" t="str">
        <f t="shared" si="64"/>
        <v/>
      </c>
      <c r="I521" s="111" t="str">
        <f t="shared" si="65"/>
        <v/>
      </c>
      <c r="J521" s="111"/>
      <c r="K521" s="111"/>
      <c r="L521" s="110" t="str">
        <f>IF(dati_pdc!$A517&lt;&gt;"",s_somma_pdc!D517,"")</f>
        <v/>
      </c>
      <c r="M521" s="110" t="str">
        <f t="shared" si="66"/>
        <v/>
      </c>
      <c r="N521" s="111" t="str">
        <f t="shared" si="67"/>
        <v/>
      </c>
      <c r="O521" s="111"/>
      <c r="P521" s="111"/>
      <c r="Q521" s="110" t="str">
        <f>IF(dati_pdc!$A517&lt;&gt;"",s_somma_pdc!E517,"")</f>
        <v/>
      </c>
      <c r="R521" s="110" t="str">
        <f t="shared" si="68"/>
        <v/>
      </c>
      <c r="S521" s="111" t="str">
        <f t="shared" si="69"/>
        <v/>
      </c>
      <c r="T521" s="111"/>
      <c r="U521" s="111"/>
      <c r="V521" s="110" t="str">
        <f>IF(dati_pdc!$A517&lt;&gt;"",s_somma_pdc!F517,"")</f>
        <v/>
      </c>
      <c r="W521" s="110" t="str">
        <f t="shared" si="70"/>
        <v/>
      </c>
      <c r="X521" s="111" t="str">
        <f t="shared" si="71"/>
        <v/>
      </c>
      <c r="Y521" s="86"/>
      <c r="Z521" s="86"/>
    </row>
    <row r="522" spans="2:26" ht="15.75" customHeight="1">
      <c r="B522" s="109" t="str">
        <f>IF(dati_pdc!A518&lt;&gt;"",IF(dati_pdc!D518=1,RIGHT(dati_pdc!A518,dati_pdc!E518),dati_pdc!A518),"")</f>
        <v/>
      </c>
      <c r="C522" s="109" t="str">
        <f>IF(dati_pdc!B518&lt;&gt;"",dati_pdc!B518,"")</f>
        <v/>
      </c>
      <c r="D522" s="109" t="str">
        <f>IF(dati_pdc!C518&lt;&gt;"",dati_pdc!C518,"")</f>
        <v/>
      </c>
      <c r="E522" s="109" t="str">
        <f>IF(dati_pdc!D518&lt;&gt;"",dati_pdc!D518,"")</f>
        <v/>
      </c>
      <c r="F522" s="110" t="str">
        <f>IF(dati_pdc!$A518&lt;&gt;"",s_somma_pdc!B518,"")</f>
        <v/>
      </c>
      <c r="G522" s="110" t="str">
        <f>IF(dati_pdc!$A518&lt;&gt;"",s_somma_pdc!C518,"")</f>
        <v/>
      </c>
      <c r="H522" s="110" t="str">
        <f t="shared" si="64"/>
        <v/>
      </c>
      <c r="I522" s="111" t="str">
        <f t="shared" si="65"/>
        <v/>
      </c>
      <c r="J522" s="111"/>
      <c r="K522" s="111"/>
      <c r="L522" s="110" t="str">
        <f>IF(dati_pdc!$A518&lt;&gt;"",s_somma_pdc!D518,"")</f>
        <v/>
      </c>
      <c r="M522" s="110" t="str">
        <f t="shared" si="66"/>
        <v/>
      </c>
      <c r="N522" s="111" t="str">
        <f t="shared" si="67"/>
        <v/>
      </c>
      <c r="O522" s="111"/>
      <c r="P522" s="111"/>
      <c r="Q522" s="110" t="str">
        <f>IF(dati_pdc!$A518&lt;&gt;"",s_somma_pdc!E518,"")</f>
        <v/>
      </c>
      <c r="R522" s="110" t="str">
        <f t="shared" si="68"/>
        <v/>
      </c>
      <c r="S522" s="111" t="str">
        <f t="shared" si="69"/>
        <v/>
      </c>
      <c r="T522" s="111"/>
      <c r="U522" s="111"/>
      <c r="V522" s="110" t="str">
        <f>IF(dati_pdc!$A518&lt;&gt;"",s_somma_pdc!F518,"")</f>
        <v/>
      </c>
      <c r="W522" s="110" t="str">
        <f t="shared" si="70"/>
        <v/>
      </c>
      <c r="X522" s="111" t="str">
        <f t="shared" si="71"/>
        <v/>
      </c>
      <c r="Y522" s="86"/>
      <c r="Z522" s="86"/>
    </row>
    <row r="523" spans="2:26" ht="15.75" customHeight="1">
      <c r="B523" s="109" t="str">
        <f>IF(dati_pdc!A519&lt;&gt;"",IF(dati_pdc!D519=1,RIGHT(dati_pdc!A519,dati_pdc!E519),dati_pdc!A519),"")</f>
        <v/>
      </c>
      <c r="C523" s="109" t="str">
        <f>IF(dati_pdc!B519&lt;&gt;"",dati_pdc!B519,"")</f>
        <v/>
      </c>
      <c r="D523" s="109" t="str">
        <f>IF(dati_pdc!C519&lt;&gt;"",dati_pdc!C519,"")</f>
        <v/>
      </c>
      <c r="E523" s="109" t="str">
        <f>IF(dati_pdc!D519&lt;&gt;"",dati_pdc!D519,"")</f>
        <v/>
      </c>
      <c r="F523" s="110" t="str">
        <f>IF(dati_pdc!$A519&lt;&gt;"",s_somma_pdc!B519,"")</f>
        <v/>
      </c>
      <c r="G523" s="110" t="str">
        <f>IF(dati_pdc!$A519&lt;&gt;"",s_somma_pdc!C519,"")</f>
        <v/>
      </c>
      <c r="H523" s="110" t="str">
        <f t="shared" si="64"/>
        <v/>
      </c>
      <c r="I523" s="111" t="str">
        <f t="shared" si="65"/>
        <v/>
      </c>
      <c r="J523" s="111"/>
      <c r="K523" s="111"/>
      <c r="L523" s="110" t="str">
        <f>IF(dati_pdc!$A519&lt;&gt;"",s_somma_pdc!D519,"")</f>
        <v/>
      </c>
      <c r="M523" s="110" t="str">
        <f t="shared" si="66"/>
        <v/>
      </c>
      <c r="N523" s="111" t="str">
        <f t="shared" si="67"/>
        <v/>
      </c>
      <c r="O523" s="111"/>
      <c r="P523" s="111"/>
      <c r="Q523" s="110" t="str">
        <f>IF(dati_pdc!$A519&lt;&gt;"",s_somma_pdc!E519,"")</f>
        <v/>
      </c>
      <c r="R523" s="110" t="str">
        <f t="shared" si="68"/>
        <v/>
      </c>
      <c r="S523" s="111" t="str">
        <f t="shared" si="69"/>
        <v/>
      </c>
      <c r="T523" s="111"/>
      <c r="U523" s="111"/>
      <c r="V523" s="110" t="str">
        <f>IF(dati_pdc!$A519&lt;&gt;"",s_somma_pdc!F519,"")</f>
        <v/>
      </c>
      <c r="W523" s="110" t="str">
        <f t="shared" si="70"/>
        <v/>
      </c>
      <c r="X523" s="111" t="str">
        <f t="shared" si="71"/>
        <v/>
      </c>
      <c r="Y523" s="86"/>
      <c r="Z523" s="86"/>
    </row>
    <row r="524" spans="2:26" ht="15.75" customHeight="1">
      <c r="B524" s="109" t="str">
        <f>IF(dati_pdc!A520&lt;&gt;"",IF(dati_pdc!D520=1,RIGHT(dati_pdc!A520,dati_pdc!E520),dati_pdc!A520),"")</f>
        <v/>
      </c>
      <c r="C524" s="109" t="str">
        <f>IF(dati_pdc!B520&lt;&gt;"",dati_pdc!B520,"")</f>
        <v/>
      </c>
      <c r="D524" s="109" t="str">
        <f>IF(dati_pdc!C520&lt;&gt;"",dati_pdc!C520,"")</f>
        <v/>
      </c>
      <c r="E524" s="109" t="str">
        <f>IF(dati_pdc!D520&lt;&gt;"",dati_pdc!D520,"")</f>
        <v/>
      </c>
      <c r="F524" s="110" t="str">
        <f>IF(dati_pdc!$A520&lt;&gt;"",s_somma_pdc!B520,"")</f>
        <v/>
      </c>
      <c r="G524" s="110" t="str">
        <f>IF(dati_pdc!$A520&lt;&gt;"",s_somma_pdc!C520,"")</f>
        <v/>
      </c>
      <c r="H524" s="110" t="str">
        <f t="shared" si="64"/>
        <v/>
      </c>
      <c r="I524" s="111" t="str">
        <f t="shared" si="65"/>
        <v/>
      </c>
      <c r="J524" s="111"/>
      <c r="K524" s="111"/>
      <c r="L524" s="110" t="str">
        <f>IF(dati_pdc!$A520&lt;&gt;"",s_somma_pdc!D520,"")</f>
        <v/>
      </c>
      <c r="M524" s="110" t="str">
        <f t="shared" si="66"/>
        <v/>
      </c>
      <c r="N524" s="111" t="str">
        <f t="shared" si="67"/>
        <v/>
      </c>
      <c r="O524" s="111"/>
      <c r="P524" s="111"/>
      <c r="Q524" s="110" t="str">
        <f>IF(dati_pdc!$A520&lt;&gt;"",s_somma_pdc!E520,"")</f>
        <v/>
      </c>
      <c r="R524" s="110" t="str">
        <f t="shared" si="68"/>
        <v/>
      </c>
      <c r="S524" s="111" t="str">
        <f t="shared" si="69"/>
        <v/>
      </c>
      <c r="T524" s="111"/>
      <c r="U524" s="111"/>
      <c r="V524" s="110" t="str">
        <f>IF(dati_pdc!$A520&lt;&gt;"",s_somma_pdc!F520,"")</f>
        <v/>
      </c>
      <c r="W524" s="110" t="str">
        <f t="shared" si="70"/>
        <v/>
      </c>
      <c r="X524" s="111" t="str">
        <f t="shared" si="71"/>
        <v/>
      </c>
      <c r="Y524" s="86"/>
      <c r="Z524" s="86"/>
    </row>
    <row r="525" spans="2:26" ht="15.75" customHeight="1">
      <c r="B525" s="109" t="str">
        <f>IF(dati_pdc!A521&lt;&gt;"",IF(dati_pdc!D521=1,RIGHT(dati_pdc!A521,dati_pdc!E521),dati_pdc!A521),"")</f>
        <v/>
      </c>
      <c r="C525" s="109" t="str">
        <f>IF(dati_pdc!B521&lt;&gt;"",dati_pdc!B521,"")</f>
        <v/>
      </c>
      <c r="D525" s="109" t="str">
        <f>IF(dati_pdc!C521&lt;&gt;"",dati_pdc!C521,"")</f>
        <v/>
      </c>
      <c r="E525" s="109" t="str">
        <f>IF(dati_pdc!D521&lt;&gt;"",dati_pdc!D521,"")</f>
        <v/>
      </c>
      <c r="F525" s="110" t="str">
        <f>IF(dati_pdc!$A521&lt;&gt;"",s_somma_pdc!B521,"")</f>
        <v/>
      </c>
      <c r="G525" s="110" t="str">
        <f>IF(dati_pdc!$A521&lt;&gt;"",s_somma_pdc!C521,"")</f>
        <v/>
      </c>
      <c r="H525" s="110" t="str">
        <f t="shared" si="64"/>
        <v/>
      </c>
      <c r="I525" s="111" t="str">
        <f t="shared" si="65"/>
        <v/>
      </c>
      <c r="J525" s="111"/>
      <c r="K525" s="111"/>
      <c r="L525" s="110" t="str">
        <f>IF(dati_pdc!$A521&lt;&gt;"",s_somma_pdc!D521,"")</f>
        <v/>
      </c>
      <c r="M525" s="110" t="str">
        <f t="shared" si="66"/>
        <v/>
      </c>
      <c r="N525" s="111" t="str">
        <f t="shared" si="67"/>
        <v/>
      </c>
      <c r="O525" s="111"/>
      <c r="P525" s="111"/>
      <c r="Q525" s="110" t="str">
        <f>IF(dati_pdc!$A521&lt;&gt;"",s_somma_pdc!E521,"")</f>
        <v/>
      </c>
      <c r="R525" s="110" t="str">
        <f t="shared" si="68"/>
        <v/>
      </c>
      <c r="S525" s="111" t="str">
        <f t="shared" si="69"/>
        <v/>
      </c>
      <c r="T525" s="111"/>
      <c r="U525" s="111"/>
      <c r="V525" s="110" t="str">
        <f>IF(dati_pdc!$A521&lt;&gt;"",s_somma_pdc!F521,"")</f>
        <v/>
      </c>
      <c r="W525" s="110" t="str">
        <f t="shared" si="70"/>
        <v/>
      </c>
      <c r="X525" s="111" t="str">
        <f t="shared" si="71"/>
        <v/>
      </c>
      <c r="Y525" s="86"/>
      <c r="Z525" s="86"/>
    </row>
    <row r="526" spans="2:26" ht="15.75" customHeight="1">
      <c r="B526" s="109" t="str">
        <f>IF(dati_pdc!A522&lt;&gt;"",IF(dati_pdc!D522=1,RIGHT(dati_pdc!A522,dati_pdc!E522),dati_pdc!A522),"")</f>
        <v/>
      </c>
      <c r="C526" s="109" t="str">
        <f>IF(dati_pdc!B522&lt;&gt;"",dati_pdc!B522,"")</f>
        <v/>
      </c>
      <c r="D526" s="109" t="str">
        <f>IF(dati_pdc!C522&lt;&gt;"",dati_pdc!C522,"")</f>
        <v/>
      </c>
      <c r="E526" s="109" t="str">
        <f>IF(dati_pdc!D522&lt;&gt;"",dati_pdc!D522,"")</f>
        <v/>
      </c>
      <c r="F526" s="110" t="str">
        <f>IF(dati_pdc!$A522&lt;&gt;"",s_somma_pdc!B522,"")</f>
        <v/>
      </c>
      <c r="G526" s="110" t="str">
        <f>IF(dati_pdc!$A522&lt;&gt;"",s_somma_pdc!C522,"")</f>
        <v/>
      </c>
      <c r="H526" s="110" t="str">
        <f t="shared" si="64"/>
        <v/>
      </c>
      <c r="I526" s="111" t="str">
        <f t="shared" si="65"/>
        <v/>
      </c>
      <c r="J526" s="111"/>
      <c r="K526" s="111"/>
      <c r="L526" s="110" t="str">
        <f>IF(dati_pdc!$A522&lt;&gt;"",s_somma_pdc!D522,"")</f>
        <v/>
      </c>
      <c r="M526" s="110" t="str">
        <f t="shared" si="66"/>
        <v/>
      </c>
      <c r="N526" s="111" t="str">
        <f t="shared" si="67"/>
        <v/>
      </c>
      <c r="O526" s="111"/>
      <c r="P526" s="111"/>
      <c r="Q526" s="110" t="str">
        <f>IF(dati_pdc!$A522&lt;&gt;"",s_somma_pdc!E522,"")</f>
        <v/>
      </c>
      <c r="R526" s="110" t="str">
        <f t="shared" si="68"/>
        <v/>
      </c>
      <c r="S526" s="111" t="str">
        <f t="shared" si="69"/>
        <v/>
      </c>
      <c r="T526" s="111"/>
      <c r="U526" s="111"/>
      <c r="V526" s="110" t="str">
        <f>IF(dati_pdc!$A522&lt;&gt;"",s_somma_pdc!F522,"")</f>
        <v/>
      </c>
      <c r="W526" s="110" t="str">
        <f t="shared" si="70"/>
        <v/>
      </c>
      <c r="X526" s="111" t="str">
        <f t="shared" si="71"/>
        <v/>
      </c>
      <c r="Y526" s="86"/>
      <c r="Z526" s="86"/>
    </row>
    <row r="527" spans="2:26" ht="15.75" customHeight="1">
      <c r="B527" s="109" t="str">
        <f>IF(dati_pdc!A523&lt;&gt;"",IF(dati_pdc!D523=1,RIGHT(dati_pdc!A523,dati_pdc!E523),dati_pdc!A523),"")</f>
        <v/>
      </c>
      <c r="C527" s="109" t="str">
        <f>IF(dati_pdc!B523&lt;&gt;"",dati_pdc!B523,"")</f>
        <v/>
      </c>
      <c r="D527" s="109" t="str">
        <f>IF(dati_pdc!C523&lt;&gt;"",dati_pdc!C523,"")</f>
        <v/>
      </c>
      <c r="E527" s="109" t="str">
        <f>IF(dati_pdc!D523&lt;&gt;"",dati_pdc!D523,"")</f>
        <v/>
      </c>
      <c r="F527" s="110" t="str">
        <f>IF(dati_pdc!$A523&lt;&gt;"",s_somma_pdc!B523,"")</f>
        <v/>
      </c>
      <c r="G527" s="110" t="str">
        <f>IF(dati_pdc!$A523&lt;&gt;"",s_somma_pdc!C523,"")</f>
        <v/>
      </c>
      <c r="H527" s="110" t="str">
        <f t="shared" si="64"/>
        <v/>
      </c>
      <c r="I527" s="111" t="str">
        <f t="shared" si="65"/>
        <v/>
      </c>
      <c r="J527" s="111"/>
      <c r="K527" s="111"/>
      <c r="L527" s="110" t="str">
        <f>IF(dati_pdc!$A523&lt;&gt;"",s_somma_pdc!D523,"")</f>
        <v/>
      </c>
      <c r="M527" s="110" t="str">
        <f t="shared" si="66"/>
        <v/>
      </c>
      <c r="N527" s="111" t="str">
        <f t="shared" si="67"/>
        <v/>
      </c>
      <c r="O527" s="111"/>
      <c r="P527" s="111"/>
      <c r="Q527" s="110" t="str">
        <f>IF(dati_pdc!$A523&lt;&gt;"",s_somma_pdc!E523,"")</f>
        <v/>
      </c>
      <c r="R527" s="110" t="str">
        <f t="shared" si="68"/>
        <v/>
      </c>
      <c r="S527" s="111" t="str">
        <f t="shared" si="69"/>
        <v/>
      </c>
      <c r="T527" s="111"/>
      <c r="U527" s="111"/>
      <c r="V527" s="110" t="str">
        <f>IF(dati_pdc!$A523&lt;&gt;"",s_somma_pdc!F523,"")</f>
        <v/>
      </c>
      <c r="W527" s="110" t="str">
        <f t="shared" si="70"/>
        <v/>
      </c>
      <c r="X527" s="111" t="str">
        <f t="shared" si="71"/>
        <v/>
      </c>
      <c r="Y527" s="86"/>
      <c r="Z527" s="86"/>
    </row>
    <row r="528" spans="2:26" ht="15.75" customHeight="1">
      <c r="B528" s="109" t="str">
        <f>IF(dati_pdc!A524&lt;&gt;"",IF(dati_pdc!D524=1,RIGHT(dati_pdc!A524,dati_pdc!E524),dati_pdc!A524),"")</f>
        <v/>
      </c>
      <c r="C528" s="109" t="str">
        <f>IF(dati_pdc!B524&lt;&gt;"",dati_pdc!B524,"")</f>
        <v/>
      </c>
      <c r="D528" s="109" t="str">
        <f>IF(dati_pdc!C524&lt;&gt;"",dati_pdc!C524,"")</f>
        <v/>
      </c>
      <c r="E528" s="109" t="str">
        <f>IF(dati_pdc!D524&lt;&gt;"",dati_pdc!D524,"")</f>
        <v/>
      </c>
      <c r="F528" s="110" t="str">
        <f>IF(dati_pdc!$A524&lt;&gt;"",s_somma_pdc!B524,"")</f>
        <v/>
      </c>
      <c r="G528" s="110" t="str">
        <f>IF(dati_pdc!$A524&lt;&gt;"",s_somma_pdc!C524,"")</f>
        <v/>
      </c>
      <c r="H528" s="110" t="str">
        <f t="shared" si="64"/>
        <v/>
      </c>
      <c r="I528" s="111" t="str">
        <f t="shared" si="65"/>
        <v/>
      </c>
      <c r="J528" s="111"/>
      <c r="K528" s="111"/>
      <c r="L528" s="110" t="str">
        <f>IF(dati_pdc!$A524&lt;&gt;"",s_somma_pdc!D524,"")</f>
        <v/>
      </c>
      <c r="M528" s="110" t="str">
        <f t="shared" si="66"/>
        <v/>
      </c>
      <c r="N528" s="111" t="str">
        <f t="shared" si="67"/>
        <v/>
      </c>
      <c r="O528" s="111"/>
      <c r="P528" s="111"/>
      <c r="Q528" s="110" t="str">
        <f>IF(dati_pdc!$A524&lt;&gt;"",s_somma_pdc!E524,"")</f>
        <v/>
      </c>
      <c r="R528" s="110" t="str">
        <f t="shared" si="68"/>
        <v/>
      </c>
      <c r="S528" s="111" t="str">
        <f t="shared" si="69"/>
        <v/>
      </c>
      <c r="T528" s="111"/>
      <c r="U528" s="111"/>
      <c r="V528" s="110" t="str">
        <f>IF(dati_pdc!$A524&lt;&gt;"",s_somma_pdc!F524,"")</f>
        <v/>
      </c>
      <c r="W528" s="110" t="str">
        <f t="shared" si="70"/>
        <v/>
      </c>
      <c r="X528" s="111" t="str">
        <f t="shared" si="71"/>
        <v/>
      </c>
      <c r="Y528" s="86"/>
      <c r="Z528" s="86"/>
    </row>
    <row r="529" spans="2:26" ht="15.75" customHeight="1">
      <c r="B529" s="109" t="str">
        <f>IF(dati_pdc!A525&lt;&gt;"",IF(dati_pdc!D525=1,RIGHT(dati_pdc!A525,dati_pdc!E525),dati_pdc!A525),"")</f>
        <v/>
      </c>
      <c r="C529" s="109" t="str">
        <f>IF(dati_pdc!B525&lt;&gt;"",dati_pdc!B525,"")</f>
        <v/>
      </c>
      <c r="D529" s="109" t="str">
        <f>IF(dati_pdc!C525&lt;&gt;"",dati_pdc!C525,"")</f>
        <v/>
      </c>
      <c r="E529" s="109" t="str">
        <f>IF(dati_pdc!D525&lt;&gt;"",dati_pdc!D525,"")</f>
        <v/>
      </c>
      <c r="F529" s="110" t="str">
        <f>IF(dati_pdc!$A525&lt;&gt;"",s_somma_pdc!B525,"")</f>
        <v/>
      </c>
      <c r="G529" s="110" t="str">
        <f>IF(dati_pdc!$A525&lt;&gt;"",s_somma_pdc!C525,"")</f>
        <v/>
      </c>
      <c r="H529" s="110" t="str">
        <f t="shared" si="64"/>
        <v/>
      </c>
      <c r="I529" s="111" t="str">
        <f t="shared" si="65"/>
        <v/>
      </c>
      <c r="J529" s="111"/>
      <c r="K529" s="111"/>
      <c r="L529" s="110" t="str">
        <f>IF(dati_pdc!$A525&lt;&gt;"",s_somma_pdc!D525,"")</f>
        <v/>
      </c>
      <c r="M529" s="110" t="str">
        <f t="shared" si="66"/>
        <v/>
      </c>
      <c r="N529" s="111" t="str">
        <f t="shared" si="67"/>
        <v/>
      </c>
      <c r="O529" s="111"/>
      <c r="P529" s="111"/>
      <c r="Q529" s="110" t="str">
        <f>IF(dati_pdc!$A525&lt;&gt;"",s_somma_pdc!E525,"")</f>
        <v/>
      </c>
      <c r="R529" s="110" t="str">
        <f t="shared" si="68"/>
        <v/>
      </c>
      <c r="S529" s="111" t="str">
        <f t="shared" si="69"/>
        <v/>
      </c>
      <c r="T529" s="111"/>
      <c r="U529" s="111"/>
      <c r="V529" s="110" t="str">
        <f>IF(dati_pdc!$A525&lt;&gt;"",s_somma_pdc!F525,"")</f>
        <v/>
      </c>
      <c r="W529" s="110" t="str">
        <f t="shared" si="70"/>
        <v/>
      </c>
      <c r="X529" s="111" t="str">
        <f t="shared" si="71"/>
        <v/>
      </c>
      <c r="Y529" s="86"/>
      <c r="Z529" s="86"/>
    </row>
    <row r="530" spans="2:26" ht="15.75" customHeight="1">
      <c r="B530" s="109" t="str">
        <f>IF(dati_pdc!A526&lt;&gt;"",IF(dati_pdc!D526=1,RIGHT(dati_pdc!A526,dati_pdc!E526),dati_pdc!A526),"")</f>
        <v/>
      </c>
      <c r="C530" s="109" t="str">
        <f>IF(dati_pdc!B526&lt;&gt;"",dati_pdc!B526,"")</f>
        <v/>
      </c>
      <c r="D530" s="109" t="str">
        <f>IF(dati_pdc!C526&lt;&gt;"",dati_pdc!C526,"")</f>
        <v/>
      </c>
      <c r="E530" s="109" t="str">
        <f>IF(dati_pdc!D526&lt;&gt;"",dati_pdc!D526,"")</f>
        <v/>
      </c>
      <c r="F530" s="110" t="str">
        <f>IF(dati_pdc!$A526&lt;&gt;"",s_somma_pdc!B526,"")</f>
        <v/>
      </c>
      <c r="G530" s="110" t="str">
        <f>IF(dati_pdc!$A526&lt;&gt;"",s_somma_pdc!C526,"")</f>
        <v/>
      </c>
      <c r="H530" s="110" t="str">
        <f t="shared" si="64"/>
        <v/>
      </c>
      <c r="I530" s="111" t="str">
        <f t="shared" si="65"/>
        <v/>
      </c>
      <c r="J530" s="111"/>
      <c r="K530" s="111"/>
      <c r="L530" s="110" t="str">
        <f>IF(dati_pdc!$A526&lt;&gt;"",s_somma_pdc!D526,"")</f>
        <v/>
      </c>
      <c r="M530" s="110" t="str">
        <f t="shared" si="66"/>
        <v/>
      </c>
      <c r="N530" s="111" t="str">
        <f t="shared" si="67"/>
        <v/>
      </c>
      <c r="O530" s="111"/>
      <c r="P530" s="111"/>
      <c r="Q530" s="110" t="str">
        <f>IF(dati_pdc!$A526&lt;&gt;"",s_somma_pdc!E526,"")</f>
        <v/>
      </c>
      <c r="R530" s="110" t="str">
        <f t="shared" si="68"/>
        <v/>
      </c>
      <c r="S530" s="111" t="str">
        <f t="shared" si="69"/>
        <v/>
      </c>
      <c r="T530" s="111"/>
      <c r="U530" s="111"/>
      <c r="V530" s="110" t="str">
        <f>IF(dati_pdc!$A526&lt;&gt;"",s_somma_pdc!F526,"")</f>
        <v/>
      </c>
      <c r="W530" s="110" t="str">
        <f t="shared" si="70"/>
        <v/>
      </c>
      <c r="X530" s="111" t="str">
        <f t="shared" si="71"/>
        <v/>
      </c>
      <c r="Y530" s="86"/>
      <c r="Z530" s="86"/>
    </row>
    <row r="531" spans="2:26" ht="15.75" customHeight="1">
      <c r="B531" s="109" t="str">
        <f>IF(dati_pdc!A527&lt;&gt;"",IF(dati_pdc!D527=1,RIGHT(dati_pdc!A527,dati_pdc!E527),dati_pdc!A527),"")</f>
        <v/>
      </c>
      <c r="C531" s="109" t="str">
        <f>IF(dati_pdc!B527&lt;&gt;"",dati_pdc!B527,"")</f>
        <v/>
      </c>
      <c r="D531" s="109" t="str">
        <f>IF(dati_pdc!C527&lt;&gt;"",dati_pdc!C527,"")</f>
        <v/>
      </c>
      <c r="E531" s="109" t="str">
        <f>IF(dati_pdc!D527&lt;&gt;"",dati_pdc!D527,"")</f>
        <v/>
      </c>
      <c r="F531" s="110" t="str">
        <f>IF(dati_pdc!$A527&lt;&gt;"",s_somma_pdc!B527,"")</f>
        <v/>
      </c>
      <c r="G531" s="110" t="str">
        <f>IF(dati_pdc!$A527&lt;&gt;"",s_somma_pdc!C527,"")</f>
        <v/>
      </c>
      <c r="H531" s="110" t="str">
        <f t="shared" si="64"/>
        <v/>
      </c>
      <c r="I531" s="111" t="str">
        <f t="shared" si="65"/>
        <v/>
      </c>
      <c r="J531" s="111"/>
      <c r="K531" s="111"/>
      <c r="L531" s="110" t="str">
        <f>IF(dati_pdc!$A527&lt;&gt;"",s_somma_pdc!D527,"")</f>
        <v/>
      </c>
      <c r="M531" s="110" t="str">
        <f t="shared" si="66"/>
        <v/>
      </c>
      <c r="N531" s="111" t="str">
        <f t="shared" si="67"/>
        <v/>
      </c>
      <c r="O531" s="111"/>
      <c r="P531" s="111"/>
      <c r="Q531" s="110" t="str">
        <f>IF(dati_pdc!$A527&lt;&gt;"",s_somma_pdc!E527,"")</f>
        <v/>
      </c>
      <c r="R531" s="110" t="str">
        <f t="shared" si="68"/>
        <v/>
      </c>
      <c r="S531" s="111" t="str">
        <f t="shared" si="69"/>
        <v/>
      </c>
      <c r="T531" s="111"/>
      <c r="U531" s="111"/>
      <c r="V531" s="110" t="str">
        <f>IF(dati_pdc!$A527&lt;&gt;"",s_somma_pdc!F527,"")</f>
        <v/>
      </c>
      <c r="W531" s="110" t="str">
        <f t="shared" si="70"/>
        <v/>
      </c>
      <c r="X531" s="111" t="str">
        <f t="shared" si="71"/>
        <v/>
      </c>
      <c r="Y531" s="86"/>
      <c r="Z531" s="86"/>
    </row>
    <row r="532" spans="2:26" ht="15.75" customHeight="1">
      <c r="B532" s="109" t="str">
        <f>IF(dati_pdc!A528&lt;&gt;"",IF(dati_pdc!D528=1,RIGHT(dati_pdc!A528,dati_pdc!E528),dati_pdc!A528),"")</f>
        <v/>
      </c>
      <c r="C532" s="109" t="str">
        <f>IF(dati_pdc!B528&lt;&gt;"",dati_pdc!B528,"")</f>
        <v/>
      </c>
      <c r="D532" s="109" t="str">
        <f>IF(dati_pdc!C528&lt;&gt;"",dati_pdc!C528,"")</f>
        <v/>
      </c>
      <c r="E532" s="109" t="str">
        <f>IF(dati_pdc!D528&lt;&gt;"",dati_pdc!D528,"")</f>
        <v/>
      </c>
      <c r="F532" s="110" t="str">
        <f>IF(dati_pdc!$A528&lt;&gt;"",s_somma_pdc!B528,"")</f>
        <v/>
      </c>
      <c r="G532" s="110" t="str">
        <f>IF(dati_pdc!$A528&lt;&gt;"",s_somma_pdc!C528,"")</f>
        <v/>
      </c>
      <c r="H532" s="110" t="str">
        <f t="shared" si="64"/>
        <v/>
      </c>
      <c r="I532" s="111" t="str">
        <f t="shared" si="65"/>
        <v/>
      </c>
      <c r="J532" s="111"/>
      <c r="K532" s="111"/>
      <c r="L532" s="110" t="str">
        <f>IF(dati_pdc!$A528&lt;&gt;"",s_somma_pdc!D528,"")</f>
        <v/>
      </c>
      <c r="M532" s="110" t="str">
        <f t="shared" si="66"/>
        <v/>
      </c>
      <c r="N532" s="111" t="str">
        <f t="shared" si="67"/>
        <v/>
      </c>
      <c r="O532" s="111"/>
      <c r="P532" s="111"/>
      <c r="Q532" s="110" t="str">
        <f>IF(dati_pdc!$A528&lt;&gt;"",s_somma_pdc!E528,"")</f>
        <v/>
      </c>
      <c r="R532" s="110" t="str">
        <f t="shared" si="68"/>
        <v/>
      </c>
      <c r="S532" s="111" t="str">
        <f t="shared" si="69"/>
        <v/>
      </c>
      <c r="T532" s="111"/>
      <c r="U532" s="111"/>
      <c r="V532" s="110" t="str">
        <f>IF(dati_pdc!$A528&lt;&gt;"",s_somma_pdc!F528,"")</f>
        <v/>
      </c>
      <c r="W532" s="110" t="str">
        <f t="shared" si="70"/>
        <v/>
      </c>
      <c r="X532" s="111" t="str">
        <f t="shared" si="71"/>
        <v/>
      </c>
      <c r="Y532" s="86"/>
      <c r="Z532" s="86"/>
    </row>
    <row r="533" spans="2:26" ht="15.75" customHeight="1">
      <c r="B533" s="109" t="str">
        <f>IF(dati_pdc!A529&lt;&gt;"",IF(dati_pdc!D529=1,RIGHT(dati_pdc!A529,dati_pdc!E529),dati_pdc!A529),"")</f>
        <v/>
      </c>
      <c r="C533" s="109" t="str">
        <f>IF(dati_pdc!B529&lt;&gt;"",dati_pdc!B529,"")</f>
        <v/>
      </c>
      <c r="D533" s="109" t="str">
        <f>IF(dati_pdc!C529&lt;&gt;"",dati_pdc!C529,"")</f>
        <v/>
      </c>
      <c r="E533" s="109" t="str">
        <f>IF(dati_pdc!D529&lt;&gt;"",dati_pdc!D529,"")</f>
        <v/>
      </c>
      <c r="F533" s="110" t="str">
        <f>IF(dati_pdc!$A529&lt;&gt;"",s_somma_pdc!B529,"")</f>
        <v/>
      </c>
      <c r="G533" s="110" t="str">
        <f>IF(dati_pdc!$A529&lt;&gt;"",s_somma_pdc!C529,"")</f>
        <v/>
      </c>
      <c r="H533" s="110" t="str">
        <f t="shared" si="64"/>
        <v/>
      </c>
      <c r="I533" s="111" t="str">
        <f t="shared" si="65"/>
        <v/>
      </c>
      <c r="J533" s="111"/>
      <c r="K533" s="111"/>
      <c r="L533" s="110" t="str">
        <f>IF(dati_pdc!$A529&lt;&gt;"",s_somma_pdc!D529,"")</f>
        <v/>
      </c>
      <c r="M533" s="110" t="str">
        <f t="shared" si="66"/>
        <v/>
      </c>
      <c r="N533" s="111" t="str">
        <f t="shared" si="67"/>
        <v/>
      </c>
      <c r="O533" s="111"/>
      <c r="P533" s="111"/>
      <c r="Q533" s="110" t="str">
        <f>IF(dati_pdc!$A529&lt;&gt;"",s_somma_pdc!E529,"")</f>
        <v/>
      </c>
      <c r="R533" s="110" t="str">
        <f t="shared" si="68"/>
        <v/>
      </c>
      <c r="S533" s="111" t="str">
        <f t="shared" si="69"/>
        <v/>
      </c>
      <c r="T533" s="111"/>
      <c r="U533" s="111"/>
      <c r="V533" s="110" t="str">
        <f>IF(dati_pdc!$A529&lt;&gt;"",s_somma_pdc!F529,"")</f>
        <v/>
      </c>
      <c r="W533" s="110" t="str">
        <f t="shared" si="70"/>
        <v/>
      </c>
      <c r="X533" s="111" t="str">
        <f t="shared" si="71"/>
        <v/>
      </c>
      <c r="Y533" s="86"/>
      <c r="Z533" s="86"/>
    </row>
    <row r="534" spans="2:26" ht="15.75" customHeight="1">
      <c r="B534" s="109" t="str">
        <f>IF(dati_pdc!A530&lt;&gt;"",IF(dati_pdc!D530=1,RIGHT(dati_pdc!A530,dati_pdc!E530),dati_pdc!A530),"")</f>
        <v/>
      </c>
      <c r="C534" s="109" t="str">
        <f>IF(dati_pdc!B530&lt;&gt;"",dati_pdc!B530,"")</f>
        <v/>
      </c>
      <c r="D534" s="109" t="str">
        <f>IF(dati_pdc!C530&lt;&gt;"",dati_pdc!C530,"")</f>
        <v/>
      </c>
      <c r="E534" s="109" t="str">
        <f>IF(dati_pdc!D530&lt;&gt;"",dati_pdc!D530,"")</f>
        <v/>
      </c>
      <c r="F534" s="110" t="str">
        <f>IF(dati_pdc!$A530&lt;&gt;"",s_somma_pdc!B530,"")</f>
        <v/>
      </c>
      <c r="G534" s="110" t="str">
        <f>IF(dati_pdc!$A530&lt;&gt;"",s_somma_pdc!C530,"")</f>
        <v/>
      </c>
      <c r="H534" s="110" t="str">
        <f t="shared" si="64"/>
        <v/>
      </c>
      <c r="I534" s="111" t="str">
        <f t="shared" si="65"/>
        <v/>
      </c>
      <c r="J534" s="111"/>
      <c r="K534" s="111"/>
      <c r="L534" s="110" t="str">
        <f>IF(dati_pdc!$A530&lt;&gt;"",s_somma_pdc!D530,"")</f>
        <v/>
      </c>
      <c r="M534" s="110" t="str">
        <f t="shared" si="66"/>
        <v/>
      </c>
      <c r="N534" s="111" t="str">
        <f t="shared" si="67"/>
        <v/>
      </c>
      <c r="O534" s="111"/>
      <c r="P534" s="111"/>
      <c r="Q534" s="110" t="str">
        <f>IF(dati_pdc!$A530&lt;&gt;"",s_somma_pdc!E530,"")</f>
        <v/>
      </c>
      <c r="R534" s="110" t="str">
        <f t="shared" si="68"/>
        <v/>
      </c>
      <c r="S534" s="111" t="str">
        <f t="shared" si="69"/>
        <v/>
      </c>
      <c r="T534" s="111"/>
      <c r="U534" s="111"/>
      <c r="V534" s="110" t="str">
        <f>IF(dati_pdc!$A530&lt;&gt;"",s_somma_pdc!F530,"")</f>
        <v/>
      </c>
      <c r="W534" s="110" t="str">
        <f t="shared" si="70"/>
        <v/>
      </c>
      <c r="X534" s="111" t="str">
        <f t="shared" si="71"/>
        <v/>
      </c>
      <c r="Y534" s="86"/>
      <c r="Z534" s="86"/>
    </row>
    <row r="535" spans="2:26" ht="15.75" customHeight="1">
      <c r="B535" s="109" t="str">
        <f>IF(dati_pdc!A531&lt;&gt;"",IF(dati_pdc!D531=1,RIGHT(dati_pdc!A531,dati_pdc!E531),dati_pdc!A531),"")</f>
        <v/>
      </c>
      <c r="C535" s="109" t="str">
        <f>IF(dati_pdc!B531&lt;&gt;"",dati_pdc!B531,"")</f>
        <v/>
      </c>
      <c r="D535" s="109" t="str">
        <f>IF(dati_pdc!C531&lt;&gt;"",dati_pdc!C531,"")</f>
        <v/>
      </c>
      <c r="E535" s="109" t="str">
        <f>IF(dati_pdc!D531&lt;&gt;"",dati_pdc!D531,"")</f>
        <v/>
      </c>
      <c r="F535" s="110" t="str">
        <f>IF(dati_pdc!$A531&lt;&gt;"",s_somma_pdc!B531,"")</f>
        <v/>
      </c>
      <c r="G535" s="110" t="str">
        <f>IF(dati_pdc!$A531&lt;&gt;"",s_somma_pdc!C531,"")</f>
        <v/>
      </c>
      <c r="H535" s="110" t="str">
        <f t="shared" si="64"/>
        <v/>
      </c>
      <c r="I535" s="111" t="str">
        <f t="shared" si="65"/>
        <v/>
      </c>
      <c r="J535" s="111"/>
      <c r="K535" s="111"/>
      <c r="L535" s="110" t="str">
        <f>IF(dati_pdc!$A531&lt;&gt;"",s_somma_pdc!D531,"")</f>
        <v/>
      </c>
      <c r="M535" s="110" t="str">
        <f t="shared" si="66"/>
        <v/>
      </c>
      <c r="N535" s="111" t="str">
        <f t="shared" si="67"/>
        <v/>
      </c>
      <c r="O535" s="111"/>
      <c r="P535" s="111"/>
      <c r="Q535" s="110" t="str">
        <f>IF(dati_pdc!$A531&lt;&gt;"",s_somma_pdc!E531,"")</f>
        <v/>
      </c>
      <c r="R535" s="110" t="str">
        <f t="shared" si="68"/>
        <v/>
      </c>
      <c r="S535" s="111" t="str">
        <f t="shared" si="69"/>
        <v/>
      </c>
      <c r="T535" s="111"/>
      <c r="U535" s="111"/>
      <c r="V535" s="110" t="str">
        <f>IF(dati_pdc!$A531&lt;&gt;"",s_somma_pdc!F531,"")</f>
        <v/>
      </c>
      <c r="W535" s="110" t="str">
        <f t="shared" si="70"/>
        <v/>
      </c>
      <c r="X535" s="111" t="str">
        <f t="shared" si="71"/>
        <v/>
      </c>
      <c r="Y535" s="86"/>
      <c r="Z535" s="86"/>
    </row>
    <row r="536" spans="2:26" ht="15.75" customHeight="1">
      <c r="B536" s="109" t="str">
        <f>IF(dati_pdc!A532&lt;&gt;"",IF(dati_pdc!D532=1,RIGHT(dati_pdc!A532,dati_pdc!E532),dati_pdc!A532),"")</f>
        <v/>
      </c>
      <c r="C536" s="109" t="str">
        <f>IF(dati_pdc!B532&lt;&gt;"",dati_pdc!B532,"")</f>
        <v/>
      </c>
      <c r="D536" s="109" t="str">
        <f>IF(dati_pdc!C532&lt;&gt;"",dati_pdc!C532,"")</f>
        <v/>
      </c>
      <c r="E536" s="109" t="str">
        <f>IF(dati_pdc!D532&lt;&gt;"",dati_pdc!D532,"")</f>
        <v/>
      </c>
      <c r="F536" s="110" t="str">
        <f>IF(dati_pdc!$A532&lt;&gt;"",s_somma_pdc!B532,"")</f>
        <v/>
      </c>
      <c r="G536" s="110" t="str">
        <f>IF(dati_pdc!$A532&lt;&gt;"",s_somma_pdc!C532,"")</f>
        <v/>
      </c>
      <c r="H536" s="110" t="str">
        <f t="shared" si="64"/>
        <v/>
      </c>
      <c r="I536" s="111" t="str">
        <f t="shared" si="65"/>
        <v/>
      </c>
      <c r="J536" s="111"/>
      <c r="K536" s="111"/>
      <c r="L536" s="110" t="str">
        <f>IF(dati_pdc!$A532&lt;&gt;"",s_somma_pdc!D532,"")</f>
        <v/>
      </c>
      <c r="M536" s="110" t="str">
        <f t="shared" si="66"/>
        <v/>
      </c>
      <c r="N536" s="111" t="str">
        <f t="shared" si="67"/>
        <v/>
      </c>
      <c r="O536" s="111"/>
      <c r="P536" s="111"/>
      <c r="Q536" s="110" t="str">
        <f>IF(dati_pdc!$A532&lt;&gt;"",s_somma_pdc!E532,"")</f>
        <v/>
      </c>
      <c r="R536" s="110" t="str">
        <f t="shared" si="68"/>
        <v/>
      </c>
      <c r="S536" s="111" t="str">
        <f t="shared" si="69"/>
        <v/>
      </c>
      <c r="T536" s="111"/>
      <c r="U536" s="111"/>
      <c r="V536" s="110" t="str">
        <f>IF(dati_pdc!$A532&lt;&gt;"",s_somma_pdc!F532,"")</f>
        <v/>
      </c>
      <c r="W536" s="110" t="str">
        <f t="shared" si="70"/>
        <v/>
      </c>
      <c r="X536" s="111" t="str">
        <f t="shared" si="71"/>
        <v/>
      </c>
      <c r="Y536" s="86"/>
      <c r="Z536" s="86"/>
    </row>
    <row r="537" spans="2:26" ht="15.75" customHeight="1">
      <c r="B537" s="109" t="str">
        <f>IF(dati_pdc!A533&lt;&gt;"",IF(dati_pdc!D533=1,RIGHT(dati_pdc!A533,dati_pdc!E533),dati_pdc!A533),"")</f>
        <v/>
      </c>
      <c r="C537" s="109" t="str">
        <f>IF(dati_pdc!B533&lt;&gt;"",dati_pdc!B533,"")</f>
        <v/>
      </c>
      <c r="D537" s="109" t="str">
        <f>IF(dati_pdc!C533&lt;&gt;"",dati_pdc!C533,"")</f>
        <v/>
      </c>
      <c r="E537" s="109" t="str">
        <f>IF(dati_pdc!D533&lt;&gt;"",dati_pdc!D533,"")</f>
        <v/>
      </c>
      <c r="F537" s="110" t="str">
        <f>IF(dati_pdc!$A533&lt;&gt;"",s_somma_pdc!B533,"")</f>
        <v/>
      </c>
      <c r="G537" s="110" t="str">
        <f>IF(dati_pdc!$A533&lt;&gt;"",s_somma_pdc!C533,"")</f>
        <v/>
      </c>
      <c r="H537" s="110" t="str">
        <f t="shared" si="64"/>
        <v/>
      </c>
      <c r="I537" s="111" t="str">
        <f t="shared" si="65"/>
        <v/>
      </c>
      <c r="J537" s="111"/>
      <c r="K537" s="111"/>
      <c r="L537" s="110" t="str">
        <f>IF(dati_pdc!$A533&lt;&gt;"",s_somma_pdc!D533,"")</f>
        <v/>
      </c>
      <c r="M537" s="110" t="str">
        <f t="shared" si="66"/>
        <v/>
      </c>
      <c r="N537" s="111" t="str">
        <f t="shared" si="67"/>
        <v/>
      </c>
      <c r="O537" s="111"/>
      <c r="P537" s="111"/>
      <c r="Q537" s="110" t="str">
        <f>IF(dati_pdc!$A533&lt;&gt;"",s_somma_pdc!E533,"")</f>
        <v/>
      </c>
      <c r="R537" s="110" t="str">
        <f t="shared" si="68"/>
        <v/>
      </c>
      <c r="S537" s="111" t="str">
        <f t="shared" si="69"/>
        <v/>
      </c>
      <c r="T537" s="111"/>
      <c r="U537" s="111"/>
      <c r="V537" s="110" t="str">
        <f>IF(dati_pdc!$A533&lt;&gt;"",s_somma_pdc!F533,"")</f>
        <v/>
      </c>
      <c r="W537" s="110" t="str">
        <f t="shared" si="70"/>
        <v/>
      </c>
      <c r="X537" s="111" t="str">
        <f t="shared" si="71"/>
        <v/>
      </c>
      <c r="Y537" s="86"/>
      <c r="Z537" s="86"/>
    </row>
    <row r="538" spans="2:26" ht="15.75" customHeight="1">
      <c r="B538" s="109" t="str">
        <f>IF(dati_pdc!A534&lt;&gt;"",IF(dati_pdc!D534=1,RIGHT(dati_pdc!A534,dati_pdc!E534),dati_pdc!A534),"")</f>
        <v/>
      </c>
      <c r="C538" s="109" t="str">
        <f>IF(dati_pdc!B534&lt;&gt;"",dati_pdc!B534,"")</f>
        <v/>
      </c>
      <c r="D538" s="109" t="str">
        <f>IF(dati_pdc!C534&lt;&gt;"",dati_pdc!C534,"")</f>
        <v/>
      </c>
      <c r="E538" s="109" t="str">
        <f>IF(dati_pdc!D534&lt;&gt;"",dati_pdc!D534,"")</f>
        <v/>
      </c>
      <c r="F538" s="110" t="str">
        <f>IF(dati_pdc!$A534&lt;&gt;"",s_somma_pdc!B534,"")</f>
        <v/>
      </c>
      <c r="G538" s="110" t="str">
        <f>IF(dati_pdc!$A534&lt;&gt;"",s_somma_pdc!C534,"")</f>
        <v/>
      </c>
      <c r="H538" s="110" t="str">
        <f t="shared" si="64"/>
        <v/>
      </c>
      <c r="I538" s="111" t="str">
        <f t="shared" si="65"/>
        <v/>
      </c>
      <c r="J538" s="111"/>
      <c r="K538" s="111"/>
      <c r="L538" s="110" t="str">
        <f>IF(dati_pdc!$A534&lt;&gt;"",s_somma_pdc!D534,"")</f>
        <v/>
      </c>
      <c r="M538" s="110" t="str">
        <f t="shared" si="66"/>
        <v/>
      </c>
      <c r="N538" s="111" t="str">
        <f t="shared" si="67"/>
        <v/>
      </c>
      <c r="O538" s="111"/>
      <c r="P538" s="111"/>
      <c r="Q538" s="110" t="str">
        <f>IF(dati_pdc!$A534&lt;&gt;"",s_somma_pdc!E534,"")</f>
        <v/>
      </c>
      <c r="R538" s="110" t="str">
        <f t="shared" si="68"/>
        <v/>
      </c>
      <c r="S538" s="111" t="str">
        <f t="shared" si="69"/>
        <v/>
      </c>
      <c r="T538" s="111"/>
      <c r="U538" s="111"/>
      <c r="V538" s="110" t="str">
        <f>IF(dati_pdc!$A534&lt;&gt;"",s_somma_pdc!F534,"")</f>
        <v/>
      </c>
      <c r="W538" s="110" t="str">
        <f t="shared" si="70"/>
        <v/>
      </c>
      <c r="X538" s="111" t="str">
        <f t="shared" si="71"/>
        <v/>
      </c>
      <c r="Y538" s="86"/>
      <c r="Z538" s="86"/>
    </row>
    <row r="539" spans="2:26" ht="15.75" customHeight="1">
      <c r="B539" s="109" t="str">
        <f>IF(dati_pdc!A535&lt;&gt;"",IF(dati_pdc!D535=1,RIGHT(dati_pdc!A535,dati_pdc!E535),dati_pdc!A535),"")</f>
        <v/>
      </c>
      <c r="C539" s="109" t="str">
        <f>IF(dati_pdc!B535&lt;&gt;"",dati_pdc!B535,"")</f>
        <v/>
      </c>
      <c r="D539" s="109" t="str">
        <f>IF(dati_pdc!C535&lt;&gt;"",dati_pdc!C535,"")</f>
        <v/>
      </c>
      <c r="E539" s="109" t="str">
        <f>IF(dati_pdc!D535&lt;&gt;"",dati_pdc!D535,"")</f>
        <v/>
      </c>
      <c r="F539" s="110" t="str">
        <f>IF(dati_pdc!$A535&lt;&gt;"",s_somma_pdc!B535,"")</f>
        <v/>
      </c>
      <c r="G539" s="110" t="str">
        <f>IF(dati_pdc!$A535&lt;&gt;"",s_somma_pdc!C535,"")</f>
        <v/>
      </c>
      <c r="H539" s="110" t="str">
        <f t="shared" si="64"/>
        <v/>
      </c>
      <c r="I539" s="111" t="str">
        <f t="shared" si="65"/>
        <v/>
      </c>
      <c r="J539" s="111"/>
      <c r="K539" s="111"/>
      <c r="L539" s="110" t="str">
        <f>IF(dati_pdc!$A535&lt;&gt;"",s_somma_pdc!D535,"")</f>
        <v/>
      </c>
      <c r="M539" s="110" t="str">
        <f t="shared" si="66"/>
        <v/>
      </c>
      <c r="N539" s="111" t="str">
        <f t="shared" si="67"/>
        <v/>
      </c>
      <c r="O539" s="111"/>
      <c r="P539" s="111"/>
      <c r="Q539" s="110" t="str">
        <f>IF(dati_pdc!$A535&lt;&gt;"",s_somma_pdc!E535,"")</f>
        <v/>
      </c>
      <c r="R539" s="110" t="str">
        <f t="shared" si="68"/>
        <v/>
      </c>
      <c r="S539" s="111" t="str">
        <f t="shared" si="69"/>
        <v/>
      </c>
      <c r="T539" s="111"/>
      <c r="U539" s="111"/>
      <c r="V539" s="110" t="str">
        <f>IF(dati_pdc!$A535&lt;&gt;"",s_somma_pdc!F535,"")</f>
        <v/>
      </c>
      <c r="W539" s="110" t="str">
        <f t="shared" si="70"/>
        <v/>
      </c>
      <c r="X539" s="111" t="str">
        <f t="shared" si="71"/>
        <v/>
      </c>
      <c r="Y539" s="86"/>
      <c r="Z539" s="86"/>
    </row>
    <row r="540" spans="2:26" ht="15.75" customHeight="1">
      <c r="B540" s="109" t="str">
        <f>IF(dati_pdc!A536&lt;&gt;"",IF(dati_pdc!D536=1,RIGHT(dati_pdc!A536,dati_pdc!E536),dati_pdc!A536),"")</f>
        <v/>
      </c>
      <c r="C540" s="109" t="str">
        <f>IF(dati_pdc!B536&lt;&gt;"",dati_pdc!B536,"")</f>
        <v/>
      </c>
      <c r="D540" s="109" t="str">
        <f>IF(dati_pdc!C536&lt;&gt;"",dati_pdc!C536,"")</f>
        <v/>
      </c>
      <c r="E540" s="109" t="str">
        <f>IF(dati_pdc!D536&lt;&gt;"",dati_pdc!D536,"")</f>
        <v/>
      </c>
      <c r="F540" s="110" t="str">
        <f>IF(dati_pdc!$A536&lt;&gt;"",s_somma_pdc!B536,"")</f>
        <v/>
      </c>
      <c r="G540" s="110" t="str">
        <f>IF(dati_pdc!$A536&lt;&gt;"",s_somma_pdc!C536,"")</f>
        <v/>
      </c>
      <c r="H540" s="110" t="str">
        <f t="shared" si="64"/>
        <v/>
      </c>
      <c r="I540" s="111" t="str">
        <f t="shared" si="65"/>
        <v/>
      </c>
      <c r="J540" s="111"/>
      <c r="K540" s="111"/>
      <c r="L540" s="110" t="str">
        <f>IF(dati_pdc!$A536&lt;&gt;"",s_somma_pdc!D536,"")</f>
        <v/>
      </c>
      <c r="M540" s="110" t="str">
        <f t="shared" si="66"/>
        <v/>
      </c>
      <c r="N540" s="111" t="str">
        <f t="shared" si="67"/>
        <v/>
      </c>
      <c r="O540" s="111"/>
      <c r="P540" s="111"/>
      <c r="Q540" s="110" t="str">
        <f>IF(dati_pdc!$A536&lt;&gt;"",s_somma_pdc!E536,"")</f>
        <v/>
      </c>
      <c r="R540" s="110" t="str">
        <f t="shared" si="68"/>
        <v/>
      </c>
      <c r="S540" s="111" t="str">
        <f t="shared" si="69"/>
        <v/>
      </c>
      <c r="T540" s="111"/>
      <c r="U540" s="111"/>
      <c r="V540" s="110" t="str">
        <f>IF(dati_pdc!$A536&lt;&gt;"",s_somma_pdc!F536,"")</f>
        <v/>
      </c>
      <c r="W540" s="110" t="str">
        <f t="shared" si="70"/>
        <v/>
      </c>
      <c r="X540" s="111" t="str">
        <f t="shared" si="71"/>
        <v/>
      </c>
      <c r="Y540" s="86"/>
      <c r="Z540" s="86"/>
    </row>
    <row r="541" spans="2:26" ht="15.75" customHeight="1">
      <c r="B541" s="109" t="str">
        <f>IF(dati_pdc!A537&lt;&gt;"",IF(dati_pdc!D537=1,RIGHT(dati_pdc!A537,dati_pdc!E537),dati_pdc!A537),"")</f>
        <v/>
      </c>
      <c r="C541" s="109" t="str">
        <f>IF(dati_pdc!B537&lt;&gt;"",dati_pdc!B537,"")</f>
        <v/>
      </c>
      <c r="D541" s="109" t="str">
        <f>IF(dati_pdc!C537&lt;&gt;"",dati_pdc!C537,"")</f>
        <v/>
      </c>
      <c r="E541" s="109" t="str">
        <f>IF(dati_pdc!D537&lt;&gt;"",dati_pdc!D537,"")</f>
        <v/>
      </c>
      <c r="F541" s="110" t="str">
        <f>IF(dati_pdc!$A537&lt;&gt;"",s_somma_pdc!B537,"")</f>
        <v/>
      </c>
      <c r="G541" s="110" t="str">
        <f>IF(dati_pdc!$A537&lt;&gt;"",s_somma_pdc!C537,"")</f>
        <v/>
      </c>
      <c r="H541" s="110" t="str">
        <f t="shared" si="64"/>
        <v/>
      </c>
      <c r="I541" s="111" t="str">
        <f t="shared" si="65"/>
        <v/>
      </c>
      <c r="J541" s="111"/>
      <c r="K541" s="111"/>
      <c r="L541" s="110" t="str">
        <f>IF(dati_pdc!$A537&lt;&gt;"",s_somma_pdc!D537,"")</f>
        <v/>
      </c>
      <c r="M541" s="110" t="str">
        <f t="shared" si="66"/>
        <v/>
      </c>
      <c r="N541" s="111" t="str">
        <f t="shared" si="67"/>
        <v/>
      </c>
      <c r="O541" s="111"/>
      <c r="P541" s="111"/>
      <c r="Q541" s="110" t="str">
        <f>IF(dati_pdc!$A537&lt;&gt;"",s_somma_pdc!E537,"")</f>
        <v/>
      </c>
      <c r="R541" s="110" t="str">
        <f t="shared" si="68"/>
        <v/>
      </c>
      <c r="S541" s="111" t="str">
        <f t="shared" si="69"/>
        <v/>
      </c>
      <c r="T541" s="111"/>
      <c r="U541" s="111"/>
      <c r="V541" s="110" t="str">
        <f>IF(dati_pdc!$A537&lt;&gt;"",s_somma_pdc!F537,"")</f>
        <v/>
      </c>
      <c r="W541" s="110" t="str">
        <f t="shared" si="70"/>
        <v/>
      </c>
      <c r="X541" s="111" t="str">
        <f t="shared" si="71"/>
        <v/>
      </c>
      <c r="Y541" s="86"/>
      <c r="Z541" s="86"/>
    </row>
    <row r="542" spans="2:26" ht="15.75" customHeight="1">
      <c r="B542" s="109" t="str">
        <f>IF(dati_pdc!A538&lt;&gt;"",IF(dati_pdc!D538=1,RIGHT(dati_pdc!A538,dati_pdc!E538),dati_pdc!A538),"")</f>
        <v/>
      </c>
      <c r="C542" s="109" t="str">
        <f>IF(dati_pdc!B538&lt;&gt;"",dati_pdc!B538,"")</f>
        <v/>
      </c>
      <c r="D542" s="109" t="str">
        <f>IF(dati_pdc!C538&lt;&gt;"",dati_pdc!C538,"")</f>
        <v/>
      </c>
      <c r="E542" s="109" t="str">
        <f>IF(dati_pdc!D538&lt;&gt;"",dati_pdc!D538,"")</f>
        <v/>
      </c>
      <c r="F542" s="110" t="str">
        <f>IF(dati_pdc!$A538&lt;&gt;"",s_somma_pdc!B538,"")</f>
        <v/>
      </c>
      <c r="G542" s="110" t="str">
        <f>IF(dati_pdc!$A538&lt;&gt;"",s_somma_pdc!C538,"")</f>
        <v/>
      </c>
      <c r="H542" s="110" t="str">
        <f t="shared" si="64"/>
        <v/>
      </c>
      <c r="I542" s="111" t="str">
        <f t="shared" si="65"/>
        <v/>
      </c>
      <c r="J542" s="111"/>
      <c r="K542" s="111"/>
      <c r="L542" s="110" t="str">
        <f>IF(dati_pdc!$A538&lt;&gt;"",s_somma_pdc!D538,"")</f>
        <v/>
      </c>
      <c r="M542" s="110" t="str">
        <f t="shared" si="66"/>
        <v/>
      </c>
      <c r="N542" s="111" t="str">
        <f t="shared" si="67"/>
        <v/>
      </c>
      <c r="O542" s="111"/>
      <c r="P542" s="111"/>
      <c r="Q542" s="110" t="str">
        <f>IF(dati_pdc!$A538&lt;&gt;"",s_somma_pdc!E538,"")</f>
        <v/>
      </c>
      <c r="R542" s="110" t="str">
        <f t="shared" si="68"/>
        <v/>
      </c>
      <c r="S542" s="111" t="str">
        <f t="shared" si="69"/>
        <v/>
      </c>
      <c r="T542" s="111"/>
      <c r="U542" s="111"/>
      <c r="V542" s="110" t="str">
        <f>IF(dati_pdc!$A538&lt;&gt;"",s_somma_pdc!F538,"")</f>
        <v/>
      </c>
      <c r="W542" s="110" t="str">
        <f t="shared" si="70"/>
        <v/>
      </c>
      <c r="X542" s="111" t="str">
        <f t="shared" si="71"/>
        <v/>
      </c>
      <c r="Y542" s="86"/>
      <c r="Z542" s="86"/>
    </row>
    <row r="543" spans="2:26" ht="15.75" customHeight="1">
      <c r="B543" s="109" t="str">
        <f>IF(dati_pdc!A539&lt;&gt;"",IF(dati_pdc!D539=1,RIGHT(dati_pdc!A539,dati_pdc!E539),dati_pdc!A539),"")</f>
        <v/>
      </c>
      <c r="C543" s="109" t="str">
        <f>IF(dati_pdc!B539&lt;&gt;"",dati_pdc!B539,"")</f>
        <v/>
      </c>
      <c r="D543" s="109" t="str">
        <f>IF(dati_pdc!C539&lt;&gt;"",dati_pdc!C539,"")</f>
        <v/>
      </c>
      <c r="E543" s="109" t="str">
        <f>IF(dati_pdc!D539&lt;&gt;"",dati_pdc!D539,"")</f>
        <v/>
      </c>
      <c r="F543" s="110" t="str">
        <f>IF(dati_pdc!$A539&lt;&gt;"",s_somma_pdc!B539,"")</f>
        <v/>
      </c>
      <c r="G543" s="110" t="str">
        <f>IF(dati_pdc!$A539&lt;&gt;"",s_somma_pdc!C539,"")</f>
        <v/>
      </c>
      <c r="H543" s="110" t="str">
        <f t="shared" si="64"/>
        <v/>
      </c>
      <c r="I543" s="111" t="str">
        <f t="shared" si="65"/>
        <v/>
      </c>
      <c r="J543" s="111"/>
      <c r="K543" s="111"/>
      <c r="L543" s="110" t="str">
        <f>IF(dati_pdc!$A539&lt;&gt;"",s_somma_pdc!D539,"")</f>
        <v/>
      </c>
      <c r="M543" s="110" t="str">
        <f t="shared" si="66"/>
        <v/>
      </c>
      <c r="N543" s="111" t="str">
        <f t="shared" si="67"/>
        <v/>
      </c>
      <c r="O543" s="111"/>
      <c r="P543" s="111"/>
      <c r="Q543" s="110" t="str">
        <f>IF(dati_pdc!$A539&lt;&gt;"",s_somma_pdc!E539,"")</f>
        <v/>
      </c>
      <c r="R543" s="110" t="str">
        <f t="shared" si="68"/>
        <v/>
      </c>
      <c r="S543" s="111" t="str">
        <f t="shared" si="69"/>
        <v/>
      </c>
      <c r="T543" s="111"/>
      <c r="U543" s="111"/>
      <c r="V543" s="110" t="str">
        <f>IF(dati_pdc!$A539&lt;&gt;"",s_somma_pdc!F539,"")</f>
        <v/>
      </c>
      <c r="W543" s="110" t="str">
        <f t="shared" si="70"/>
        <v/>
      </c>
      <c r="X543" s="111" t="str">
        <f t="shared" si="71"/>
        <v/>
      </c>
      <c r="Y543" s="86"/>
      <c r="Z543" s="86"/>
    </row>
    <row r="544" spans="2:26" ht="15.75" customHeight="1">
      <c r="B544" s="109" t="str">
        <f>IF(dati_pdc!A540&lt;&gt;"",IF(dati_pdc!D540=1,RIGHT(dati_pdc!A540,dati_pdc!E540),dati_pdc!A540),"")</f>
        <v/>
      </c>
      <c r="C544" s="109" t="str">
        <f>IF(dati_pdc!B540&lt;&gt;"",dati_pdc!B540,"")</f>
        <v/>
      </c>
      <c r="D544" s="109" t="str">
        <f>IF(dati_pdc!C540&lt;&gt;"",dati_pdc!C540,"")</f>
        <v/>
      </c>
      <c r="E544" s="109" t="str">
        <f>IF(dati_pdc!D540&lt;&gt;"",dati_pdc!D540,"")</f>
        <v/>
      </c>
      <c r="F544" s="110" t="str">
        <f>IF(dati_pdc!$A540&lt;&gt;"",s_somma_pdc!B540,"")</f>
        <v/>
      </c>
      <c r="G544" s="110" t="str">
        <f>IF(dati_pdc!$A540&lt;&gt;"",s_somma_pdc!C540,"")</f>
        <v/>
      </c>
      <c r="H544" s="110" t="str">
        <f t="shared" si="64"/>
        <v/>
      </c>
      <c r="I544" s="111" t="str">
        <f t="shared" si="65"/>
        <v/>
      </c>
      <c r="J544" s="111"/>
      <c r="K544" s="111"/>
      <c r="L544" s="110" t="str">
        <f>IF(dati_pdc!$A540&lt;&gt;"",s_somma_pdc!D540,"")</f>
        <v/>
      </c>
      <c r="M544" s="110" t="str">
        <f t="shared" si="66"/>
        <v/>
      </c>
      <c r="N544" s="111" t="str">
        <f t="shared" si="67"/>
        <v/>
      </c>
      <c r="O544" s="111"/>
      <c r="P544" s="111"/>
      <c r="Q544" s="110" t="str">
        <f>IF(dati_pdc!$A540&lt;&gt;"",s_somma_pdc!E540,"")</f>
        <v/>
      </c>
      <c r="R544" s="110" t="str">
        <f t="shared" si="68"/>
        <v/>
      </c>
      <c r="S544" s="111" t="str">
        <f t="shared" si="69"/>
        <v/>
      </c>
      <c r="T544" s="111"/>
      <c r="U544" s="111"/>
      <c r="V544" s="110" t="str">
        <f>IF(dati_pdc!$A540&lt;&gt;"",s_somma_pdc!F540,"")</f>
        <v/>
      </c>
      <c r="W544" s="110" t="str">
        <f t="shared" si="70"/>
        <v/>
      </c>
      <c r="X544" s="111" t="str">
        <f t="shared" si="71"/>
        <v/>
      </c>
      <c r="Y544" s="86"/>
      <c r="Z544" s="86"/>
    </row>
    <row r="545" spans="2:26" ht="15.75" customHeight="1">
      <c r="B545" s="109" t="str">
        <f>IF(dati_pdc!A541&lt;&gt;"",IF(dati_pdc!D541=1,RIGHT(dati_pdc!A541,dati_pdc!E541),dati_pdc!A541),"")</f>
        <v/>
      </c>
      <c r="C545" s="109" t="str">
        <f>IF(dati_pdc!B541&lt;&gt;"",dati_pdc!B541,"")</f>
        <v/>
      </c>
      <c r="D545" s="109" t="str">
        <f>IF(dati_pdc!C541&lt;&gt;"",dati_pdc!C541,"")</f>
        <v/>
      </c>
      <c r="E545" s="109" t="str">
        <f>IF(dati_pdc!D541&lt;&gt;"",dati_pdc!D541,"")</f>
        <v/>
      </c>
      <c r="F545" s="110" t="str">
        <f>IF(dati_pdc!$A541&lt;&gt;"",s_somma_pdc!B541,"")</f>
        <v/>
      </c>
      <c r="G545" s="110" t="str">
        <f>IF(dati_pdc!$A541&lt;&gt;"",s_somma_pdc!C541,"")</f>
        <v/>
      </c>
      <c r="H545" s="110" t="str">
        <f t="shared" si="64"/>
        <v/>
      </c>
      <c r="I545" s="111" t="str">
        <f t="shared" si="65"/>
        <v/>
      </c>
      <c r="J545" s="111"/>
      <c r="K545" s="111"/>
      <c r="L545" s="110" t="str">
        <f>IF(dati_pdc!$A541&lt;&gt;"",s_somma_pdc!D541,"")</f>
        <v/>
      </c>
      <c r="M545" s="110" t="str">
        <f t="shared" si="66"/>
        <v/>
      </c>
      <c r="N545" s="111" t="str">
        <f t="shared" si="67"/>
        <v/>
      </c>
      <c r="O545" s="111"/>
      <c r="P545" s="111"/>
      <c r="Q545" s="110" t="str">
        <f>IF(dati_pdc!$A541&lt;&gt;"",s_somma_pdc!E541,"")</f>
        <v/>
      </c>
      <c r="R545" s="110" t="str">
        <f t="shared" si="68"/>
        <v/>
      </c>
      <c r="S545" s="111" t="str">
        <f t="shared" si="69"/>
        <v/>
      </c>
      <c r="T545" s="111"/>
      <c r="U545" s="111"/>
      <c r="V545" s="110" t="str">
        <f>IF(dati_pdc!$A541&lt;&gt;"",s_somma_pdc!F541,"")</f>
        <v/>
      </c>
      <c r="W545" s="110" t="str">
        <f t="shared" si="70"/>
        <v/>
      </c>
      <c r="X545" s="111" t="str">
        <f t="shared" si="71"/>
        <v/>
      </c>
      <c r="Y545" s="86"/>
      <c r="Z545" s="86"/>
    </row>
    <row r="546" spans="2:26" ht="15.75" customHeight="1">
      <c r="B546" s="109" t="str">
        <f>IF(dati_pdc!A542&lt;&gt;"",IF(dati_pdc!D542=1,RIGHT(dati_pdc!A542,dati_pdc!E542),dati_pdc!A542),"")</f>
        <v/>
      </c>
      <c r="C546" s="109" t="str">
        <f>IF(dati_pdc!B542&lt;&gt;"",dati_pdc!B542,"")</f>
        <v/>
      </c>
      <c r="D546" s="109" t="str">
        <f>IF(dati_pdc!C542&lt;&gt;"",dati_pdc!C542,"")</f>
        <v/>
      </c>
      <c r="E546" s="109" t="str">
        <f>IF(dati_pdc!D542&lt;&gt;"",dati_pdc!D542,"")</f>
        <v/>
      </c>
      <c r="F546" s="110" t="str">
        <f>IF(dati_pdc!$A542&lt;&gt;"",s_somma_pdc!B542,"")</f>
        <v/>
      </c>
      <c r="G546" s="110" t="str">
        <f>IF(dati_pdc!$A542&lt;&gt;"",s_somma_pdc!C542,"")</f>
        <v/>
      </c>
      <c r="H546" s="110" t="str">
        <f t="shared" si="64"/>
        <v/>
      </c>
      <c r="I546" s="111" t="str">
        <f t="shared" si="65"/>
        <v/>
      </c>
      <c r="J546" s="111"/>
      <c r="K546" s="111"/>
      <c r="L546" s="110" t="str">
        <f>IF(dati_pdc!$A542&lt;&gt;"",s_somma_pdc!D542,"")</f>
        <v/>
      </c>
      <c r="M546" s="110" t="str">
        <f t="shared" si="66"/>
        <v/>
      </c>
      <c r="N546" s="111" t="str">
        <f t="shared" si="67"/>
        <v/>
      </c>
      <c r="O546" s="111"/>
      <c r="P546" s="111"/>
      <c r="Q546" s="110" t="str">
        <f>IF(dati_pdc!$A542&lt;&gt;"",s_somma_pdc!E542,"")</f>
        <v/>
      </c>
      <c r="R546" s="110" t="str">
        <f t="shared" si="68"/>
        <v/>
      </c>
      <c r="S546" s="111" t="str">
        <f t="shared" si="69"/>
        <v/>
      </c>
      <c r="T546" s="111"/>
      <c r="U546" s="111"/>
      <c r="V546" s="110" t="str">
        <f>IF(dati_pdc!$A542&lt;&gt;"",s_somma_pdc!F542,"")</f>
        <v/>
      </c>
      <c r="W546" s="110" t="str">
        <f t="shared" si="70"/>
        <v/>
      </c>
      <c r="X546" s="111" t="str">
        <f t="shared" si="71"/>
        <v/>
      </c>
      <c r="Y546" s="86"/>
      <c r="Z546" s="86"/>
    </row>
    <row r="547" spans="2:26" ht="15.75" customHeight="1">
      <c r="B547" s="109" t="str">
        <f>IF(dati_pdc!A543&lt;&gt;"",IF(dati_pdc!D543=1,RIGHT(dati_pdc!A543,dati_pdc!E543),dati_pdc!A543),"")</f>
        <v/>
      </c>
      <c r="C547" s="109" t="str">
        <f>IF(dati_pdc!B543&lt;&gt;"",dati_pdc!B543,"")</f>
        <v/>
      </c>
      <c r="D547" s="109" t="str">
        <f>IF(dati_pdc!C543&lt;&gt;"",dati_pdc!C543,"")</f>
        <v/>
      </c>
      <c r="E547" s="109" t="str">
        <f>IF(dati_pdc!D543&lt;&gt;"",dati_pdc!D543,"")</f>
        <v/>
      </c>
      <c r="F547" s="110" t="str">
        <f>IF(dati_pdc!$A543&lt;&gt;"",s_somma_pdc!B543,"")</f>
        <v/>
      </c>
      <c r="G547" s="110" t="str">
        <f>IF(dati_pdc!$A543&lt;&gt;"",s_somma_pdc!C543,"")</f>
        <v/>
      </c>
      <c r="H547" s="110" t="str">
        <f t="shared" si="64"/>
        <v/>
      </c>
      <c r="I547" s="111" t="str">
        <f t="shared" si="65"/>
        <v/>
      </c>
      <c r="J547" s="111"/>
      <c r="K547" s="111"/>
      <c r="L547" s="110" t="str">
        <f>IF(dati_pdc!$A543&lt;&gt;"",s_somma_pdc!D543,"")</f>
        <v/>
      </c>
      <c r="M547" s="110" t="str">
        <f t="shared" si="66"/>
        <v/>
      </c>
      <c r="N547" s="111" t="str">
        <f t="shared" si="67"/>
        <v/>
      </c>
      <c r="O547" s="111"/>
      <c r="P547" s="111"/>
      <c r="Q547" s="110" t="str">
        <f>IF(dati_pdc!$A543&lt;&gt;"",s_somma_pdc!E543,"")</f>
        <v/>
      </c>
      <c r="R547" s="110" t="str">
        <f t="shared" si="68"/>
        <v/>
      </c>
      <c r="S547" s="111" t="str">
        <f t="shared" si="69"/>
        <v/>
      </c>
      <c r="T547" s="111"/>
      <c r="U547" s="111"/>
      <c r="V547" s="110" t="str">
        <f>IF(dati_pdc!$A543&lt;&gt;"",s_somma_pdc!F543,"")</f>
        <v/>
      </c>
      <c r="W547" s="110" t="str">
        <f t="shared" si="70"/>
        <v/>
      </c>
      <c r="X547" s="111" t="str">
        <f t="shared" si="71"/>
        <v/>
      </c>
      <c r="Y547" s="86"/>
      <c r="Z547" s="86"/>
    </row>
    <row r="548" spans="2:26" ht="15.75" customHeight="1">
      <c r="B548" s="109" t="str">
        <f>IF(dati_pdc!A544&lt;&gt;"",IF(dati_pdc!D544=1,RIGHT(dati_pdc!A544,dati_pdc!E544),dati_pdc!A544),"")</f>
        <v/>
      </c>
      <c r="C548" s="109" t="str">
        <f>IF(dati_pdc!B544&lt;&gt;"",dati_pdc!B544,"")</f>
        <v/>
      </c>
      <c r="D548" s="109" t="str">
        <f>IF(dati_pdc!C544&lt;&gt;"",dati_pdc!C544,"")</f>
        <v/>
      </c>
      <c r="E548" s="109" t="str">
        <f>IF(dati_pdc!D544&lt;&gt;"",dati_pdc!D544,"")</f>
        <v/>
      </c>
      <c r="F548" s="110" t="str">
        <f>IF(dati_pdc!$A544&lt;&gt;"",s_somma_pdc!B544,"")</f>
        <v/>
      </c>
      <c r="G548" s="110" t="str">
        <f>IF(dati_pdc!$A544&lt;&gt;"",s_somma_pdc!C544,"")</f>
        <v/>
      </c>
      <c r="H548" s="110" t="str">
        <f t="shared" si="64"/>
        <v/>
      </c>
      <c r="I548" s="111" t="str">
        <f t="shared" si="65"/>
        <v/>
      </c>
      <c r="J548" s="111"/>
      <c r="K548" s="111"/>
      <c r="L548" s="110" t="str">
        <f>IF(dati_pdc!$A544&lt;&gt;"",s_somma_pdc!D544,"")</f>
        <v/>
      </c>
      <c r="M548" s="110" t="str">
        <f t="shared" si="66"/>
        <v/>
      </c>
      <c r="N548" s="111" t="str">
        <f t="shared" si="67"/>
        <v/>
      </c>
      <c r="O548" s="111"/>
      <c r="P548" s="111"/>
      <c r="Q548" s="110" t="str">
        <f>IF(dati_pdc!$A544&lt;&gt;"",s_somma_pdc!E544,"")</f>
        <v/>
      </c>
      <c r="R548" s="110" t="str">
        <f t="shared" si="68"/>
        <v/>
      </c>
      <c r="S548" s="111" t="str">
        <f t="shared" si="69"/>
        <v/>
      </c>
      <c r="T548" s="111"/>
      <c r="U548" s="111"/>
      <c r="V548" s="110" t="str">
        <f>IF(dati_pdc!$A544&lt;&gt;"",s_somma_pdc!F544,"")</f>
        <v/>
      </c>
      <c r="W548" s="110" t="str">
        <f t="shared" si="70"/>
        <v/>
      </c>
      <c r="X548" s="111" t="str">
        <f t="shared" si="71"/>
        <v/>
      </c>
      <c r="Y548" s="86"/>
      <c r="Z548" s="86"/>
    </row>
    <row r="549" spans="2:26" ht="15.75" customHeight="1">
      <c r="B549" s="109" t="str">
        <f>IF(dati_pdc!A545&lt;&gt;"",IF(dati_pdc!D545=1,RIGHT(dati_pdc!A545,dati_pdc!E545),dati_pdc!A545),"")</f>
        <v/>
      </c>
      <c r="C549" s="109" t="str">
        <f>IF(dati_pdc!B545&lt;&gt;"",dati_pdc!B545,"")</f>
        <v/>
      </c>
      <c r="D549" s="109" t="str">
        <f>IF(dati_pdc!C545&lt;&gt;"",dati_pdc!C545,"")</f>
        <v/>
      </c>
      <c r="E549" s="109" t="str">
        <f>IF(dati_pdc!D545&lt;&gt;"",dati_pdc!D545,"")</f>
        <v/>
      </c>
      <c r="F549" s="110" t="str">
        <f>IF(dati_pdc!$A545&lt;&gt;"",s_somma_pdc!B545,"")</f>
        <v/>
      </c>
      <c r="G549" s="110" t="str">
        <f>IF(dati_pdc!$A545&lt;&gt;"",s_somma_pdc!C545,"")</f>
        <v/>
      </c>
      <c r="H549" s="110" t="str">
        <f t="shared" si="64"/>
        <v/>
      </c>
      <c r="I549" s="111" t="str">
        <f t="shared" si="65"/>
        <v/>
      </c>
      <c r="J549" s="111"/>
      <c r="K549" s="111"/>
      <c r="L549" s="110" t="str">
        <f>IF(dati_pdc!$A545&lt;&gt;"",s_somma_pdc!D545,"")</f>
        <v/>
      </c>
      <c r="M549" s="110" t="str">
        <f t="shared" si="66"/>
        <v/>
      </c>
      <c r="N549" s="111" t="str">
        <f t="shared" si="67"/>
        <v/>
      </c>
      <c r="O549" s="111"/>
      <c r="P549" s="111"/>
      <c r="Q549" s="110" t="str">
        <f>IF(dati_pdc!$A545&lt;&gt;"",s_somma_pdc!E545,"")</f>
        <v/>
      </c>
      <c r="R549" s="110" t="str">
        <f t="shared" si="68"/>
        <v/>
      </c>
      <c r="S549" s="111" t="str">
        <f t="shared" si="69"/>
        <v/>
      </c>
      <c r="T549" s="111"/>
      <c r="U549" s="111"/>
      <c r="V549" s="110" t="str">
        <f>IF(dati_pdc!$A545&lt;&gt;"",s_somma_pdc!F545,"")</f>
        <v/>
      </c>
      <c r="W549" s="110" t="str">
        <f t="shared" si="70"/>
        <v/>
      </c>
      <c r="X549" s="111" t="str">
        <f t="shared" si="71"/>
        <v/>
      </c>
      <c r="Y549" s="86"/>
      <c r="Z549" s="86"/>
    </row>
    <row r="550" spans="2:26" ht="15.75" customHeight="1">
      <c r="B550" s="109" t="str">
        <f>IF(dati_pdc!A546&lt;&gt;"",IF(dati_pdc!D546=1,RIGHT(dati_pdc!A546,dati_pdc!E546),dati_pdc!A546),"")</f>
        <v/>
      </c>
      <c r="C550" s="109" t="str">
        <f>IF(dati_pdc!B546&lt;&gt;"",dati_pdc!B546,"")</f>
        <v/>
      </c>
      <c r="D550" s="109" t="str">
        <f>IF(dati_pdc!C546&lt;&gt;"",dati_pdc!C546,"")</f>
        <v/>
      </c>
      <c r="E550" s="109" t="str">
        <f>IF(dati_pdc!D546&lt;&gt;"",dati_pdc!D546,"")</f>
        <v/>
      </c>
      <c r="F550" s="110" t="str">
        <f>IF(dati_pdc!$A546&lt;&gt;"",s_somma_pdc!B546,"")</f>
        <v/>
      </c>
      <c r="G550" s="110" t="str">
        <f>IF(dati_pdc!$A546&lt;&gt;"",s_somma_pdc!C546,"")</f>
        <v/>
      </c>
      <c r="H550" s="110" t="str">
        <f t="shared" si="64"/>
        <v/>
      </c>
      <c r="I550" s="111" t="str">
        <f t="shared" si="65"/>
        <v/>
      </c>
      <c r="J550" s="111"/>
      <c r="K550" s="111"/>
      <c r="L550" s="110" t="str">
        <f>IF(dati_pdc!$A546&lt;&gt;"",s_somma_pdc!D546,"")</f>
        <v/>
      </c>
      <c r="M550" s="110" t="str">
        <f t="shared" si="66"/>
        <v/>
      </c>
      <c r="N550" s="111" t="str">
        <f t="shared" si="67"/>
        <v/>
      </c>
      <c r="O550" s="111"/>
      <c r="P550" s="111"/>
      <c r="Q550" s="110" t="str">
        <f>IF(dati_pdc!$A546&lt;&gt;"",s_somma_pdc!E546,"")</f>
        <v/>
      </c>
      <c r="R550" s="110" t="str">
        <f t="shared" si="68"/>
        <v/>
      </c>
      <c r="S550" s="111" t="str">
        <f t="shared" si="69"/>
        <v/>
      </c>
      <c r="T550" s="111"/>
      <c r="U550" s="111"/>
      <c r="V550" s="110" t="str">
        <f>IF(dati_pdc!$A546&lt;&gt;"",s_somma_pdc!F546,"")</f>
        <v/>
      </c>
      <c r="W550" s="110" t="str">
        <f t="shared" si="70"/>
        <v/>
      </c>
      <c r="X550" s="111" t="str">
        <f t="shared" si="71"/>
        <v/>
      </c>
      <c r="Y550" s="86"/>
      <c r="Z550" s="86"/>
    </row>
    <row r="551" spans="2:26" ht="15.75" customHeight="1">
      <c r="B551" s="109" t="str">
        <f>IF(dati_pdc!A547&lt;&gt;"",IF(dati_pdc!D547=1,RIGHT(dati_pdc!A547,dati_pdc!E547),dati_pdc!A547),"")</f>
        <v/>
      </c>
      <c r="C551" s="109" t="str">
        <f>IF(dati_pdc!B547&lt;&gt;"",dati_pdc!B547,"")</f>
        <v/>
      </c>
      <c r="D551" s="109" t="str">
        <f>IF(dati_pdc!C547&lt;&gt;"",dati_pdc!C547,"")</f>
        <v/>
      </c>
      <c r="E551" s="109" t="str">
        <f>IF(dati_pdc!D547&lt;&gt;"",dati_pdc!D547,"")</f>
        <v/>
      </c>
      <c r="F551" s="110" t="str">
        <f>IF(dati_pdc!$A547&lt;&gt;"",s_somma_pdc!B547,"")</f>
        <v/>
      </c>
      <c r="G551" s="110" t="str">
        <f>IF(dati_pdc!$A547&lt;&gt;"",s_somma_pdc!C547,"")</f>
        <v/>
      </c>
      <c r="H551" s="110" t="str">
        <f t="shared" si="64"/>
        <v/>
      </c>
      <c r="I551" s="111" t="str">
        <f t="shared" si="65"/>
        <v/>
      </c>
      <c r="J551" s="111"/>
      <c r="K551" s="111"/>
      <c r="L551" s="110" t="str">
        <f>IF(dati_pdc!$A547&lt;&gt;"",s_somma_pdc!D547,"")</f>
        <v/>
      </c>
      <c r="M551" s="110" t="str">
        <f t="shared" si="66"/>
        <v/>
      </c>
      <c r="N551" s="111" t="str">
        <f t="shared" si="67"/>
        <v/>
      </c>
      <c r="O551" s="111"/>
      <c r="P551" s="111"/>
      <c r="Q551" s="110" t="str">
        <f>IF(dati_pdc!$A547&lt;&gt;"",s_somma_pdc!E547,"")</f>
        <v/>
      </c>
      <c r="R551" s="110" t="str">
        <f t="shared" si="68"/>
        <v/>
      </c>
      <c r="S551" s="111" t="str">
        <f t="shared" si="69"/>
        <v/>
      </c>
      <c r="T551" s="111"/>
      <c r="U551" s="111"/>
      <c r="V551" s="110" t="str">
        <f>IF(dati_pdc!$A547&lt;&gt;"",s_somma_pdc!F547,"")</f>
        <v/>
      </c>
      <c r="W551" s="110" t="str">
        <f t="shared" si="70"/>
        <v/>
      </c>
      <c r="X551" s="111" t="str">
        <f t="shared" si="71"/>
        <v/>
      </c>
      <c r="Y551" s="86"/>
      <c r="Z551" s="86"/>
    </row>
    <row r="552" spans="2:26" ht="15.75" customHeight="1">
      <c r="B552" s="109" t="str">
        <f>IF(dati_pdc!A548&lt;&gt;"",IF(dati_pdc!D548=1,RIGHT(dati_pdc!A548,dati_pdc!E548),dati_pdc!A548),"")</f>
        <v/>
      </c>
      <c r="C552" s="109" t="str">
        <f>IF(dati_pdc!B548&lt;&gt;"",dati_pdc!B548,"")</f>
        <v/>
      </c>
      <c r="D552" s="109" t="str">
        <f>IF(dati_pdc!C548&lt;&gt;"",dati_pdc!C548,"")</f>
        <v/>
      </c>
      <c r="E552" s="109" t="str">
        <f>IF(dati_pdc!D548&lt;&gt;"",dati_pdc!D548,"")</f>
        <v/>
      </c>
      <c r="F552" s="110" t="str">
        <f>IF(dati_pdc!$A548&lt;&gt;"",s_somma_pdc!B548,"")</f>
        <v/>
      </c>
      <c r="G552" s="110" t="str">
        <f>IF(dati_pdc!$A548&lt;&gt;"",s_somma_pdc!C548,"")</f>
        <v/>
      </c>
      <c r="H552" s="110" t="str">
        <f t="shared" si="64"/>
        <v/>
      </c>
      <c r="I552" s="111" t="str">
        <f t="shared" si="65"/>
        <v/>
      </c>
      <c r="J552" s="111"/>
      <c r="K552" s="111"/>
      <c r="L552" s="110" t="str">
        <f>IF(dati_pdc!$A548&lt;&gt;"",s_somma_pdc!D548,"")</f>
        <v/>
      </c>
      <c r="M552" s="110" t="str">
        <f t="shared" si="66"/>
        <v/>
      </c>
      <c r="N552" s="111" t="str">
        <f t="shared" si="67"/>
        <v/>
      </c>
      <c r="O552" s="111"/>
      <c r="P552" s="111"/>
      <c r="Q552" s="110" t="str">
        <f>IF(dati_pdc!$A548&lt;&gt;"",s_somma_pdc!E548,"")</f>
        <v/>
      </c>
      <c r="R552" s="110" t="str">
        <f t="shared" si="68"/>
        <v/>
      </c>
      <c r="S552" s="111" t="str">
        <f t="shared" si="69"/>
        <v/>
      </c>
      <c r="T552" s="111"/>
      <c r="U552" s="111"/>
      <c r="V552" s="110" t="str">
        <f>IF(dati_pdc!$A548&lt;&gt;"",s_somma_pdc!F548,"")</f>
        <v/>
      </c>
      <c r="W552" s="110" t="str">
        <f t="shared" si="70"/>
        <v/>
      </c>
      <c r="X552" s="111" t="str">
        <f t="shared" si="71"/>
        <v/>
      </c>
      <c r="Y552" s="86"/>
      <c r="Z552" s="86"/>
    </row>
    <row r="553" spans="2:26" ht="15.75" customHeight="1">
      <c r="B553" s="109" t="str">
        <f>IF(dati_pdc!A549&lt;&gt;"",IF(dati_pdc!D549=1,RIGHT(dati_pdc!A549,dati_pdc!E549),dati_pdc!A549),"")</f>
        <v/>
      </c>
      <c r="C553" s="109" t="str">
        <f>IF(dati_pdc!B549&lt;&gt;"",dati_pdc!B549,"")</f>
        <v/>
      </c>
      <c r="D553" s="109" t="str">
        <f>IF(dati_pdc!C549&lt;&gt;"",dati_pdc!C549,"")</f>
        <v/>
      </c>
      <c r="E553" s="109" t="str">
        <f>IF(dati_pdc!D549&lt;&gt;"",dati_pdc!D549,"")</f>
        <v/>
      </c>
      <c r="F553" s="110" t="str">
        <f>IF(dati_pdc!$A549&lt;&gt;"",s_somma_pdc!B549,"")</f>
        <v/>
      </c>
      <c r="G553" s="110" t="str">
        <f>IF(dati_pdc!$A549&lt;&gt;"",s_somma_pdc!C549,"")</f>
        <v/>
      </c>
      <c r="H553" s="110" t="str">
        <f t="shared" si="64"/>
        <v/>
      </c>
      <c r="I553" s="111" t="str">
        <f t="shared" si="65"/>
        <v/>
      </c>
      <c r="J553" s="111"/>
      <c r="K553" s="111"/>
      <c r="L553" s="110" t="str">
        <f>IF(dati_pdc!$A549&lt;&gt;"",s_somma_pdc!D549,"")</f>
        <v/>
      </c>
      <c r="M553" s="110" t="str">
        <f t="shared" si="66"/>
        <v/>
      </c>
      <c r="N553" s="111" t="str">
        <f t="shared" si="67"/>
        <v/>
      </c>
      <c r="O553" s="111"/>
      <c r="P553" s="111"/>
      <c r="Q553" s="110" t="str">
        <f>IF(dati_pdc!$A549&lt;&gt;"",s_somma_pdc!E549,"")</f>
        <v/>
      </c>
      <c r="R553" s="110" t="str">
        <f t="shared" si="68"/>
        <v/>
      </c>
      <c r="S553" s="111" t="str">
        <f t="shared" si="69"/>
        <v/>
      </c>
      <c r="T553" s="111"/>
      <c r="U553" s="111"/>
      <c r="V553" s="110" t="str">
        <f>IF(dati_pdc!$A549&lt;&gt;"",s_somma_pdc!F549,"")</f>
        <v/>
      </c>
      <c r="W553" s="110" t="str">
        <f t="shared" si="70"/>
        <v/>
      </c>
      <c r="X553" s="111" t="str">
        <f t="shared" si="71"/>
        <v/>
      </c>
      <c r="Y553" s="86"/>
      <c r="Z553" s="86"/>
    </row>
    <row r="554" spans="2:26" ht="15.75" customHeight="1">
      <c r="B554" s="109" t="str">
        <f>IF(dati_pdc!A550&lt;&gt;"",IF(dati_pdc!D550=1,RIGHT(dati_pdc!A550,dati_pdc!E550),dati_pdc!A550),"")</f>
        <v/>
      </c>
      <c r="C554" s="109" t="str">
        <f>IF(dati_pdc!B550&lt;&gt;"",dati_pdc!B550,"")</f>
        <v/>
      </c>
      <c r="D554" s="109" t="str">
        <f>IF(dati_pdc!C550&lt;&gt;"",dati_pdc!C550,"")</f>
        <v/>
      </c>
      <c r="E554" s="109" t="str">
        <f>IF(dati_pdc!D550&lt;&gt;"",dati_pdc!D550,"")</f>
        <v/>
      </c>
      <c r="F554" s="110" t="str">
        <f>IF(dati_pdc!$A550&lt;&gt;"",s_somma_pdc!B550,"")</f>
        <v/>
      </c>
      <c r="G554" s="110" t="str">
        <f>IF(dati_pdc!$A550&lt;&gt;"",s_somma_pdc!C550,"")</f>
        <v/>
      </c>
      <c r="H554" s="110" t="str">
        <f t="shared" si="64"/>
        <v/>
      </c>
      <c r="I554" s="111" t="str">
        <f t="shared" si="65"/>
        <v/>
      </c>
      <c r="J554" s="111"/>
      <c r="K554" s="111"/>
      <c r="L554" s="110" t="str">
        <f>IF(dati_pdc!$A550&lt;&gt;"",s_somma_pdc!D550,"")</f>
        <v/>
      </c>
      <c r="M554" s="110" t="str">
        <f t="shared" si="66"/>
        <v/>
      </c>
      <c r="N554" s="111" t="str">
        <f t="shared" si="67"/>
        <v/>
      </c>
      <c r="O554" s="111"/>
      <c r="P554" s="111"/>
      <c r="Q554" s="110" t="str">
        <f>IF(dati_pdc!$A550&lt;&gt;"",s_somma_pdc!E550,"")</f>
        <v/>
      </c>
      <c r="R554" s="110" t="str">
        <f t="shared" si="68"/>
        <v/>
      </c>
      <c r="S554" s="111" t="str">
        <f t="shared" si="69"/>
        <v/>
      </c>
      <c r="T554" s="111"/>
      <c r="U554" s="111"/>
      <c r="V554" s="110" t="str">
        <f>IF(dati_pdc!$A550&lt;&gt;"",s_somma_pdc!F550,"")</f>
        <v/>
      </c>
      <c r="W554" s="110" t="str">
        <f t="shared" si="70"/>
        <v/>
      </c>
      <c r="X554" s="111" t="str">
        <f t="shared" si="71"/>
        <v/>
      </c>
      <c r="Y554" s="86"/>
      <c r="Z554" s="86"/>
    </row>
    <row r="555" spans="2:26" ht="15.75" customHeight="1">
      <c r="B555" s="109" t="str">
        <f>IF(dati_pdc!A551&lt;&gt;"",IF(dati_pdc!D551=1,RIGHT(dati_pdc!A551,dati_pdc!E551),dati_pdc!A551),"")</f>
        <v/>
      </c>
      <c r="C555" s="109" t="str">
        <f>IF(dati_pdc!B551&lt;&gt;"",dati_pdc!B551,"")</f>
        <v/>
      </c>
      <c r="D555" s="109" t="str">
        <f>IF(dati_pdc!C551&lt;&gt;"",dati_pdc!C551,"")</f>
        <v/>
      </c>
      <c r="E555" s="109" t="str">
        <f>IF(dati_pdc!D551&lt;&gt;"",dati_pdc!D551,"")</f>
        <v/>
      </c>
      <c r="F555" s="110" t="str">
        <f>IF(dati_pdc!$A551&lt;&gt;"",s_somma_pdc!B551,"")</f>
        <v/>
      </c>
      <c r="G555" s="110" t="str">
        <f>IF(dati_pdc!$A551&lt;&gt;"",s_somma_pdc!C551,"")</f>
        <v/>
      </c>
      <c r="H555" s="110" t="str">
        <f t="shared" si="64"/>
        <v/>
      </c>
      <c r="I555" s="111" t="str">
        <f t="shared" si="65"/>
        <v/>
      </c>
      <c r="J555" s="111"/>
      <c r="K555" s="111"/>
      <c r="L555" s="110" t="str">
        <f>IF(dati_pdc!$A551&lt;&gt;"",s_somma_pdc!D551,"")</f>
        <v/>
      </c>
      <c r="M555" s="110" t="str">
        <f t="shared" si="66"/>
        <v/>
      </c>
      <c r="N555" s="111" t="str">
        <f t="shared" si="67"/>
        <v/>
      </c>
      <c r="O555" s="111"/>
      <c r="P555" s="111"/>
      <c r="Q555" s="110" t="str">
        <f>IF(dati_pdc!$A551&lt;&gt;"",s_somma_pdc!E551,"")</f>
        <v/>
      </c>
      <c r="R555" s="110" t="str">
        <f t="shared" si="68"/>
        <v/>
      </c>
      <c r="S555" s="111" t="str">
        <f t="shared" si="69"/>
        <v/>
      </c>
      <c r="T555" s="111"/>
      <c r="U555" s="111"/>
      <c r="V555" s="110" t="str">
        <f>IF(dati_pdc!$A551&lt;&gt;"",s_somma_pdc!F551,"")</f>
        <v/>
      </c>
      <c r="W555" s="110" t="str">
        <f t="shared" si="70"/>
        <v/>
      </c>
      <c r="X555" s="111" t="str">
        <f t="shared" si="71"/>
        <v/>
      </c>
      <c r="Y555" s="86"/>
      <c r="Z555" s="86"/>
    </row>
    <row r="556" spans="2:26" ht="15.75" customHeight="1">
      <c r="B556" s="109" t="str">
        <f>IF(dati_pdc!A552&lt;&gt;"",IF(dati_pdc!D552=1,RIGHT(dati_pdc!A552,dati_pdc!E552),dati_pdc!A552),"")</f>
        <v/>
      </c>
      <c r="C556" s="109" t="str">
        <f>IF(dati_pdc!B552&lt;&gt;"",dati_pdc!B552,"")</f>
        <v/>
      </c>
      <c r="D556" s="109" t="str">
        <f>IF(dati_pdc!C552&lt;&gt;"",dati_pdc!C552,"")</f>
        <v/>
      </c>
      <c r="E556" s="109" t="str">
        <f>IF(dati_pdc!D552&lt;&gt;"",dati_pdc!D552,"")</f>
        <v/>
      </c>
      <c r="F556" s="110" t="str">
        <f>IF(dati_pdc!$A552&lt;&gt;"",s_somma_pdc!B552,"")</f>
        <v/>
      </c>
      <c r="G556" s="110" t="str">
        <f>IF(dati_pdc!$A552&lt;&gt;"",s_somma_pdc!C552,"")</f>
        <v/>
      </c>
      <c r="H556" s="110" t="str">
        <f t="shared" si="64"/>
        <v/>
      </c>
      <c r="I556" s="111" t="str">
        <f t="shared" si="65"/>
        <v/>
      </c>
      <c r="J556" s="111"/>
      <c r="K556" s="111"/>
      <c r="L556" s="110" t="str">
        <f>IF(dati_pdc!$A552&lt;&gt;"",s_somma_pdc!D552,"")</f>
        <v/>
      </c>
      <c r="M556" s="110" t="str">
        <f t="shared" si="66"/>
        <v/>
      </c>
      <c r="N556" s="111" t="str">
        <f t="shared" si="67"/>
        <v/>
      </c>
      <c r="O556" s="111"/>
      <c r="P556" s="111"/>
      <c r="Q556" s="110" t="str">
        <f>IF(dati_pdc!$A552&lt;&gt;"",s_somma_pdc!E552,"")</f>
        <v/>
      </c>
      <c r="R556" s="110" t="str">
        <f t="shared" si="68"/>
        <v/>
      </c>
      <c r="S556" s="111" t="str">
        <f t="shared" si="69"/>
        <v/>
      </c>
      <c r="T556" s="111"/>
      <c r="U556" s="111"/>
      <c r="V556" s="110" t="str">
        <f>IF(dati_pdc!$A552&lt;&gt;"",s_somma_pdc!F552,"")</f>
        <v/>
      </c>
      <c r="W556" s="110" t="str">
        <f t="shared" si="70"/>
        <v/>
      </c>
      <c r="X556" s="111" t="str">
        <f t="shared" si="71"/>
        <v/>
      </c>
      <c r="Y556" s="86"/>
      <c r="Z556" s="86"/>
    </row>
    <row r="557" spans="2:26" ht="15.75" customHeight="1">
      <c r="B557" s="109" t="str">
        <f>IF(dati_pdc!A553&lt;&gt;"",IF(dati_pdc!D553=1,RIGHT(dati_pdc!A553,dati_pdc!E553),dati_pdc!A553),"")</f>
        <v/>
      </c>
      <c r="C557" s="109" t="str">
        <f>IF(dati_pdc!B553&lt;&gt;"",dati_pdc!B553,"")</f>
        <v/>
      </c>
      <c r="D557" s="109" t="str">
        <f>IF(dati_pdc!C553&lt;&gt;"",dati_pdc!C553,"")</f>
        <v/>
      </c>
      <c r="E557" s="109" t="str">
        <f>IF(dati_pdc!D553&lt;&gt;"",dati_pdc!D553,"")</f>
        <v/>
      </c>
      <c r="F557" s="110" t="str">
        <f>IF(dati_pdc!$A553&lt;&gt;"",s_somma_pdc!B553,"")</f>
        <v/>
      </c>
      <c r="G557" s="110" t="str">
        <f>IF(dati_pdc!$A553&lt;&gt;"",s_somma_pdc!C553,"")</f>
        <v/>
      </c>
      <c r="H557" s="110" t="str">
        <f t="shared" si="64"/>
        <v/>
      </c>
      <c r="I557" s="111" t="str">
        <f t="shared" si="65"/>
        <v/>
      </c>
      <c r="J557" s="111"/>
      <c r="K557" s="111"/>
      <c r="L557" s="110" t="str">
        <f>IF(dati_pdc!$A553&lt;&gt;"",s_somma_pdc!D553,"")</f>
        <v/>
      </c>
      <c r="M557" s="110" t="str">
        <f t="shared" si="66"/>
        <v/>
      </c>
      <c r="N557" s="111" t="str">
        <f t="shared" si="67"/>
        <v/>
      </c>
      <c r="O557" s="111"/>
      <c r="P557" s="111"/>
      <c r="Q557" s="110" t="str">
        <f>IF(dati_pdc!$A553&lt;&gt;"",s_somma_pdc!E553,"")</f>
        <v/>
      </c>
      <c r="R557" s="110" t="str">
        <f t="shared" si="68"/>
        <v/>
      </c>
      <c r="S557" s="111" t="str">
        <f t="shared" si="69"/>
        <v/>
      </c>
      <c r="T557" s="111"/>
      <c r="U557" s="111"/>
      <c r="V557" s="110" t="str">
        <f>IF(dati_pdc!$A553&lt;&gt;"",s_somma_pdc!F553,"")</f>
        <v/>
      </c>
      <c r="W557" s="110" t="str">
        <f t="shared" si="70"/>
        <v/>
      </c>
      <c r="X557" s="111" t="str">
        <f t="shared" si="71"/>
        <v/>
      </c>
      <c r="Y557" s="86"/>
      <c r="Z557" s="86"/>
    </row>
    <row r="558" spans="2:26" ht="15.75" customHeight="1">
      <c r="B558" s="109" t="str">
        <f>IF(dati_pdc!A554&lt;&gt;"",IF(dati_pdc!D554=1,RIGHT(dati_pdc!A554,dati_pdc!E554),dati_pdc!A554),"")</f>
        <v/>
      </c>
      <c r="C558" s="109" t="str">
        <f>IF(dati_pdc!B554&lt;&gt;"",dati_pdc!B554,"")</f>
        <v/>
      </c>
      <c r="D558" s="109" t="str">
        <f>IF(dati_pdc!C554&lt;&gt;"",dati_pdc!C554,"")</f>
        <v/>
      </c>
      <c r="E558" s="109" t="str">
        <f>IF(dati_pdc!D554&lt;&gt;"",dati_pdc!D554,"")</f>
        <v/>
      </c>
      <c r="F558" s="110" t="str">
        <f>IF(dati_pdc!$A554&lt;&gt;"",s_somma_pdc!B554,"")</f>
        <v/>
      </c>
      <c r="G558" s="110" t="str">
        <f>IF(dati_pdc!$A554&lt;&gt;"",s_somma_pdc!C554,"")</f>
        <v/>
      </c>
      <c r="H558" s="110" t="str">
        <f t="shared" si="64"/>
        <v/>
      </c>
      <c r="I558" s="111" t="str">
        <f t="shared" si="65"/>
        <v/>
      </c>
      <c r="J558" s="111"/>
      <c r="K558" s="111"/>
      <c r="L558" s="110" t="str">
        <f>IF(dati_pdc!$A554&lt;&gt;"",s_somma_pdc!D554,"")</f>
        <v/>
      </c>
      <c r="M558" s="110" t="str">
        <f t="shared" si="66"/>
        <v/>
      </c>
      <c r="N558" s="111" t="str">
        <f t="shared" si="67"/>
        <v/>
      </c>
      <c r="O558" s="111"/>
      <c r="P558" s="111"/>
      <c r="Q558" s="110" t="str">
        <f>IF(dati_pdc!$A554&lt;&gt;"",s_somma_pdc!E554,"")</f>
        <v/>
      </c>
      <c r="R558" s="110" t="str">
        <f t="shared" si="68"/>
        <v/>
      </c>
      <c r="S558" s="111" t="str">
        <f t="shared" si="69"/>
        <v/>
      </c>
      <c r="T558" s="111"/>
      <c r="U558" s="111"/>
      <c r="V558" s="110" t="str">
        <f>IF(dati_pdc!$A554&lt;&gt;"",s_somma_pdc!F554,"")</f>
        <v/>
      </c>
      <c r="W558" s="110" t="str">
        <f t="shared" si="70"/>
        <v/>
      </c>
      <c r="X558" s="111" t="str">
        <f t="shared" si="71"/>
        <v/>
      </c>
      <c r="Y558" s="86"/>
      <c r="Z558" s="86"/>
    </row>
    <row r="559" spans="2:26" ht="15.75" customHeight="1">
      <c r="B559" s="109" t="str">
        <f>IF(dati_pdc!A555&lt;&gt;"",IF(dati_pdc!D555=1,RIGHT(dati_pdc!A555,dati_pdc!E555),dati_pdc!A555),"")</f>
        <v/>
      </c>
      <c r="C559" s="109" t="str">
        <f>IF(dati_pdc!B555&lt;&gt;"",dati_pdc!B555,"")</f>
        <v/>
      </c>
      <c r="D559" s="109" t="str">
        <f>IF(dati_pdc!C555&lt;&gt;"",dati_pdc!C555,"")</f>
        <v/>
      </c>
      <c r="E559" s="109" t="str">
        <f>IF(dati_pdc!D555&lt;&gt;"",dati_pdc!D555,"")</f>
        <v/>
      </c>
      <c r="F559" s="110" t="str">
        <f>IF(dati_pdc!$A555&lt;&gt;"",s_somma_pdc!B555,"")</f>
        <v/>
      </c>
      <c r="G559" s="110" t="str">
        <f>IF(dati_pdc!$A555&lt;&gt;"",s_somma_pdc!C555,"")</f>
        <v/>
      </c>
      <c r="H559" s="110" t="str">
        <f t="shared" si="64"/>
        <v/>
      </c>
      <c r="I559" s="111" t="str">
        <f t="shared" si="65"/>
        <v/>
      </c>
      <c r="J559" s="111"/>
      <c r="K559" s="111"/>
      <c r="L559" s="110" t="str">
        <f>IF(dati_pdc!$A555&lt;&gt;"",s_somma_pdc!D555,"")</f>
        <v/>
      </c>
      <c r="M559" s="110" t="str">
        <f t="shared" si="66"/>
        <v/>
      </c>
      <c r="N559" s="111" t="str">
        <f t="shared" si="67"/>
        <v/>
      </c>
      <c r="O559" s="111"/>
      <c r="P559" s="111"/>
      <c r="Q559" s="110" t="str">
        <f>IF(dati_pdc!$A555&lt;&gt;"",s_somma_pdc!E555,"")</f>
        <v/>
      </c>
      <c r="R559" s="110" t="str">
        <f t="shared" si="68"/>
        <v/>
      </c>
      <c r="S559" s="111" t="str">
        <f t="shared" si="69"/>
        <v/>
      </c>
      <c r="T559" s="111"/>
      <c r="U559" s="111"/>
      <c r="V559" s="110" t="str">
        <f>IF(dati_pdc!$A555&lt;&gt;"",s_somma_pdc!F555,"")</f>
        <v/>
      </c>
      <c r="W559" s="110" t="str">
        <f t="shared" si="70"/>
        <v/>
      </c>
      <c r="X559" s="111" t="str">
        <f t="shared" si="71"/>
        <v/>
      </c>
      <c r="Y559" s="86"/>
      <c r="Z559" s="86"/>
    </row>
    <row r="560" spans="2:26" ht="15.75" customHeight="1">
      <c r="B560" s="109" t="str">
        <f>IF(dati_pdc!A556&lt;&gt;"",IF(dati_pdc!D556=1,RIGHT(dati_pdc!A556,dati_pdc!E556),dati_pdc!A556),"")</f>
        <v/>
      </c>
      <c r="C560" s="109" t="str">
        <f>IF(dati_pdc!B556&lt;&gt;"",dati_pdc!B556,"")</f>
        <v/>
      </c>
      <c r="D560" s="109" t="str">
        <f>IF(dati_pdc!C556&lt;&gt;"",dati_pdc!C556,"")</f>
        <v/>
      </c>
      <c r="E560" s="109" t="str">
        <f>IF(dati_pdc!D556&lt;&gt;"",dati_pdc!D556,"")</f>
        <v/>
      </c>
      <c r="F560" s="110" t="str">
        <f>IF(dati_pdc!$A556&lt;&gt;"",s_somma_pdc!B556,"")</f>
        <v/>
      </c>
      <c r="G560" s="110" t="str">
        <f>IF(dati_pdc!$A556&lt;&gt;"",s_somma_pdc!C556,"")</f>
        <v/>
      </c>
      <c r="H560" s="110" t="str">
        <f t="shared" si="64"/>
        <v/>
      </c>
      <c r="I560" s="111" t="str">
        <f t="shared" si="65"/>
        <v/>
      </c>
      <c r="J560" s="111"/>
      <c r="K560" s="111"/>
      <c r="L560" s="110" t="str">
        <f>IF(dati_pdc!$A556&lt;&gt;"",s_somma_pdc!D556,"")</f>
        <v/>
      </c>
      <c r="M560" s="110" t="str">
        <f t="shared" si="66"/>
        <v/>
      </c>
      <c r="N560" s="111" t="str">
        <f t="shared" si="67"/>
        <v/>
      </c>
      <c r="O560" s="111"/>
      <c r="P560" s="111"/>
      <c r="Q560" s="110" t="str">
        <f>IF(dati_pdc!$A556&lt;&gt;"",s_somma_pdc!E556,"")</f>
        <v/>
      </c>
      <c r="R560" s="110" t="str">
        <f t="shared" si="68"/>
        <v/>
      </c>
      <c r="S560" s="111" t="str">
        <f t="shared" si="69"/>
        <v/>
      </c>
      <c r="T560" s="111"/>
      <c r="U560" s="111"/>
      <c r="V560" s="110" t="str">
        <f>IF(dati_pdc!$A556&lt;&gt;"",s_somma_pdc!F556,"")</f>
        <v/>
      </c>
      <c r="W560" s="110" t="str">
        <f t="shared" si="70"/>
        <v/>
      </c>
      <c r="X560" s="111" t="str">
        <f t="shared" si="71"/>
        <v/>
      </c>
      <c r="Y560" s="86"/>
      <c r="Z560" s="86"/>
    </row>
    <row r="561" spans="2:26" ht="15.75" customHeight="1">
      <c r="B561" s="109" t="str">
        <f>IF(dati_pdc!A557&lt;&gt;"",IF(dati_pdc!D557=1,RIGHT(dati_pdc!A557,dati_pdc!E557),dati_pdc!A557),"")</f>
        <v/>
      </c>
      <c r="C561" s="109" t="str">
        <f>IF(dati_pdc!B557&lt;&gt;"",dati_pdc!B557,"")</f>
        <v/>
      </c>
      <c r="D561" s="109" t="str">
        <f>IF(dati_pdc!C557&lt;&gt;"",dati_pdc!C557,"")</f>
        <v/>
      </c>
      <c r="E561" s="109" t="str">
        <f>IF(dati_pdc!D557&lt;&gt;"",dati_pdc!D557,"")</f>
        <v/>
      </c>
      <c r="F561" s="110" t="str">
        <f>IF(dati_pdc!$A557&lt;&gt;"",s_somma_pdc!B557,"")</f>
        <v/>
      </c>
      <c r="G561" s="110" t="str">
        <f>IF(dati_pdc!$A557&lt;&gt;"",s_somma_pdc!C557,"")</f>
        <v/>
      </c>
      <c r="H561" s="110" t="str">
        <f t="shared" si="64"/>
        <v/>
      </c>
      <c r="I561" s="111" t="str">
        <f t="shared" si="65"/>
        <v/>
      </c>
      <c r="J561" s="111"/>
      <c r="K561" s="111"/>
      <c r="L561" s="110" t="str">
        <f>IF(dati_pdc!$A557&lt;&gt;"",s_somma_pdc!D557,"")</f>
        <v/>
      </c>
      <c r="M561" s="110" t="str">
        <f t="shared" si="66"/>
        <v/>
      </c>
      <c r="N561" s="111" t="str">
        <f t="shared" si="67"/>
        <v/>
      </c>
      <c r="O561" s="111"/>
      <c r="P561" s="111"/>
      <c r="Q561" s="110" t="str">
        <f>IF(dati_pdc!$A557&lt;&gt;"",s_somma_pdc!E557,"")</f>
        <v/>
      </c>
      <c r="R561" s="110" t="str">
        <f t="shared" si="68"/>
        <v/>
      </c>
      <c r="S561" s="111" t="str">
        <f t="shared" si="69"/>
        <v/>
      </c>
      <c r="T561" s="111"/>
      <c r="U561" s="111"/>
      <c r="V561" s="110" t="str">
        <f>IF(dati_pdc!$A557&lt;&gt;"",s_somma_pdc!F557,"")</f>
        <v/>
      </c>
      <c r="W561" s="110" t="str">
        <f t="shared" si="70"/>
        <v/>
      </c>
      <c r="X561" s="111" t="str">
        <f t="shared" si="71"/>
        <v/>
      </c>
      <c r="Y561" s="86"/>
      <c r="Z561" s="86"/>
    </row>
    <row r="562" spans="2:26" ht="15.75" customHeight="1">
      <c r="B562" s="109" t="str">
        <f>IF(dati_pdc!A558&lt;&gt;"",IF(dati_pdc!D558=1,RIGHT(dati_pdc!A558,dati_pdc!E558),dati_pdc!A558),"")</f>
        <v/>
      </c>
      <c r="C562" s="109" t="str">
        <f>IF(dati_pdc!B558&lt;&gt;"",dati_pdc!B558,"")</f>
        <v/>
      </c>
      <c r="D562" s="109" t="str">
        <f>IF(dati_pdc!C558&lt;&gt;"",dati_pdc!C558,"")</f>
        <v/>
      </c>
      <c r="E562" s="109" t="str">
        <f>IF(dati_pdc!D558&lt;&gt;"",dati_pdc!D558,"")</f>
        <v/>
      </c>
      <c r="F562" s="110" t="str">
        <f>IF(dati_pdc!$A558&lt;&gt;"",s_somma_pdc!B558,"")</f>
        <v/>
      </c>
      <c r="G562" s="110" t="str">
        <f>IF(dati_pdc!$A558&lt;&gt;"",s_somma_pdc!C558,"")</f>
        <v/>
      </c>
      <c r="H562" s="110" t="str">
        <f t="shared" si="64"/>
        <v/>
      </c>
      <c r="I562" s="111" t="str">
        <f t="shared" si="65"/>
        <v/>
      </c>
      <c r="J562" s="111"/>
      <c r="K562" s="111"/>
      <c r="L562" s="110" t="str">
        <f>IF(dati_pdc!$A558&lt;&gt;"",s_somma_pdc!D558,"")</f>
        <v/>
      </c>
      <c r="M562" s="110" t="str">
        <f t="shared" si="66"/>
        <v/>
      </c>
      <c r="N562" s="111" t="str">
        <f t="shared" si="67"/>
        <v/>
      </c>
      <c r="O562" s="111"/>
      <c r="P562" s="111"/>
      <c r="Q562" s="110" t="str">
        <f>IF(dati_pdc!$A558&lt;&gt;"",s_somma_pdc!E558,"")</f>
        <v/>
      </c>
      <c r="R562" s="110" t="str">
        <f t="shared" si="68"/>
        <v/>
      </c>
      <c r="S562" s="111" t="str">
        <f t="shared" si="69"/>
        <v/>
      </c>
      <c r="T562" s="111"/>
      <c r="U562" s="111"/>
      <c r="V562" s="110" t="str">
        <f>IF(dati_pdc!$A558&lt;&gt;"",s_somma_pdc!F558,"")</f>
        <v/>
      </c>
      <c r="W562" s="110" t="str">
        <f t="shared" si="70"/>
        <v/>
      </c>
      <c r="X562" s="111" t="str">
        <f t="shared" si="71"/>
        <v/>
      </c>
      <c r="Y562" s="86"/>
      <c r="Z562" s="86"/>
    </row>
    <row r="563" spans="2:26" ht="15.75" customHeight="1">
      <c r="B563" s="109" t="str">
        <f>IF(dati_pdc!A559&lt;&gt;"",IF(dati_pdc!D559=1,RIGHT(dati_pdc!A559,dati_pdc!E559),dati_pdc!A559),"")</f>
        <v/>
      </c>
      <c r="C563" s="109" t="str">
        <f>IF(dati_pdc!B559&lt;&gt;"",dati_pdc!B559,"")</f>
        <v/>
      </c>
      <c r="D563" s="109" t="str">
        <f>IF(dati_pdc!C559&lt;&gt;"",dati_pdc!C559,"")</f>
        <v/>
      </c>
      <c r="E563" s="109" t="str">
        <f>IF(dati_pdc!D559&lt;&gt;"",dati_pdc!D559,"")</f>
        <v/>
      </c>
      <c r="F563" s="110" t="str">
        <f>IF(dati_pdc!$A559&lt;&gt;"",s_somma_pdc!B559,"")</f>
        <v/>
      </c>
      <c r="G563" s="110" t="str">
        <f>IF(dati_pdc!$A559&lt;&gt;"",s_somma_pdc!C559,"")</f>
        <v/>
      </c>
      <c r="H563" s="110" t="str">
        <f t="shared" si="64"/>
        <v/>
      </c>
      <c r="I563" s="111" t="str">
        <f t="shared" si="65"/>
        <v/>
      </c>
      <c r="J563" s="111"/>
      <c r="K563" s="111"/>
      <c r="L563" s="110" t="str">
        <f>IF(dati_pdc!$A559&lt;&gt;"",s_somma_pdc!D559,"")</f>
        <v/>
      </c>
      <c r="M563" s="110" t="str">
        <f t="shared" si="66"/>
        <v/>
      </c>
      <c r="N563" s="111" t="str">
        <f t="shared" si="67"/>
        <v/>
      </c>
      <c r="O563" s="111"/>
      <c r="P563" s="111"/>
      <c r="Q563" s="110" t="str">
        <f>IF(dati_pdc!$A559&lt;&gt;"",s_somma_pdc!E559,"")</f>
        <v/>
      </c>
      <c r="R563" s="110" t="str">
        <f t="shared" si="68"/>
        <v/>
      </c>
      <c r="S563" s="111" t="str">
        <f t="shared" si="69"/>
        <v/>
      </c>
      <c r="T563" s="111"/>
      <c r="U563" s="111"/>
      <c r="V563" s="110" t="str">
        <f>IF(dati_pdc!$A559&lt;&gt;"",s_somma_pdc!F559,"")</f>
        <v/>
      </c>
      <c r="W563" s="110" t="str">
        <f t="shared" si="70"/>
        <v/>
      </c>
      <c r="X563" s="111" t="str">
        <f t="shared" si="71"/>
        <v/>
      </c>
      <c r="Y563" s="86"/>
      <c r="Z563" s="86"/>
    </row>
    <row r="564" spans="2:26" ht="15.75" customHeight="1">
      <c r="B564" s="109" t="str">
        <f>IF(dati_pdc!A560&lt;&gt;"",IF(dati_pdc!D560=1,RIGHT(dati_pdc!A560,dati_pdc!E560),dati_pdc!A560),"")</f>
        <v/>
      </c>
      <c r="C564" s="109" t="str">
        <f>IF(dati_pdc!B560&lt;&gt;"",dati_pdc!B560,"")</f>
        <v/>
      </c>
      <c r="D564" s="109" t="str">
        <f>IF(dati_pdc!C560&lt;&gt;"",dati_pdc!C560,"")</f>
        <v/>
      </c>
      <c r="E564" s="109" t="str">
        <f>IF(dati_pdc!D560&lt;&gt;"",dati_pdc!D560,"")</f>
        <v/>
      </c>
      <c r="F564" s="110" t="str">
        <f>IF(dati_pdc!$A560&lt;&gt;"",s_somma_pdc!B560,"")</f>
        <v/>
      </c>
      <c r="G564" s="110" t="str">
        <f>IF(dati_pdc!$A560&lt;&gt;"",s_somma_pdc!C560,"")</f>
        <v/>
      </c>
      <c r="H564" s="110" t="str">
        <f t="shared" si="64"/>
        <v/>
      </c>
      <c r="I564" s="111" t="str">
        <f t="shared" si="65"/>
        <v/>
      </c>
      <c r="J564" s="111"/>
      <c r="K564" s="111"/>
      <c r="L564" s="110" t="str">
        <f>IF(dati_pdc!$A560&lt;&gt;"",s_somma_pdc!D560,"")</f>
        <v/>
      </c>
      <c r="M564" s="110" t="str">
        <f t="shared" si="66"/>
        <v/>
      </c>
      <c r="N564" s="111" t="str">
        <f t="shared" si="67"/>
        <v/>
      </c>
      <c r="O564" s="111"/>
      <c r="P564" s="111"/>
      <c r="Q564" s="110" t="str">
        <f>IF(dati_pdc!$A560&lt;&gt;"",s_somma_pdc!E560,"")</f>
        <v/>
      </c>
      <c r="R564" s="110" t="str">
        <f t="shared" si="68"/>
        <v/>
      </c>
      <c r="S564" s="111" t="str">
        <f t="shared" si="69"/>
        <v/>
      </c>
      <c r="T564" s="111"/>
      <c r="U564" s="111"/>
      <c r="V564" s="110" t="str">
        <f>IF(dati_pdc!$A560&lt;&gt;"",s_somma_pdc!F560,"")</f>
        <v/>
      </c>
      <c r="W564" s="110" t="str">
        <f t="shared" si="70"/>
        <v/>
      </c>
      <c r="X564" s="111" t="str">
        <f t="shared" si="71"/>
        <v/>
      </c>
      <c r="Y564" s="86"/>
      <c r="Z564" s="86"/>
    </row>
    <row r="565" spans="2:26" ht="15.75" customHeight="1">
      <c r="B565" s="109" t="str">
        <f>IF(dati_pdc!A561&lt;&gt;"",IF(dati_pdc!D561=1,RIGHT(dati_pdc!A561,dati_pdc!E561),dati_pdc!A561),"")</f>
        <v/>
      </c>
      <c r="C565" s="109" t="str">
        <f>IF(dati_pdc!B561&lt;&gt;"",dati_pdc!B561,"")</f>
        <v/>
      </c>
      <c r="D565" s="109" t="str">
        <f>IF(dati_pdc!C561&lt;&gt;"",dati_pdc!C561,"")</f>
        <v/>
      </c>
      <c r="E565" s="109" t="str">
        <f>IF(dati_pdc!D561&lt;&gt;"",dati_pdc!D561,"")</f>
        <v/>
      </c>
      <c r="F565" s="110" t="str">
        <f>IF(dati_pdc!$A561&lt;&gt;"",s_somma_pdc!B561,"")</f>
        <v/>
      </c>
      <c r="G565" s="110" t="str">
        <f>IF(dati_pdc!$A561&lt;&gt;"",s_somma_pdc!C561,"")</f>
        <v/>
      </c>
      <c r="H565" s="110" t="str">
        <f t="shared" si="64"/>
        <v/>
      </c>
      <c r="I565" s="111" t="str">
        <f t="shared" si="65"/>
        <v/>
      </c>
      <c r="J565" s="111"/>
      <c r="K565" s="111"/>
      <c r="L565" s="110" t="str">
        <f>IF(dati_pdc!$A561&lt;&gt;"",s_somma_pdc!D561,"")</f>
        <v/>
      </c>
      <c r="M565" s="110" t="str">
        <f t="shared" si="66"/>
        <v/>
      </c>
      <c r="N565" s="111" t="str">
        <f t="shared" si="67"/>
        <v/>
      </c>
      <c r="O565" s="111"/>
      <c r="P565" s="111"/>
      <c r="Q565" s="110" t="str">
        <f>IF(dati_pdc!$A561&lt;&gt;"",s_somma_pdc!E561,"")</f>
        <v/>
      </c>
      <c r="R565" s="110" t="str">
        <f t="shared" si="68"/>
        <v/>
      </c>
      <c r="S565" s="111" t="str">
        <f t="shared" si="69"/>
        <v/>
      </c>
      <c r="T565" s="111"/>
      <c r="U565" s="111"/>
      <c r="V565" s="110" t="str">
        <f>IF(dati_pdc!$A561&lt;&gt;"",s_somma_pdc!F561,"")</f>
        <v/>
      </c>
      <c r="W565" s="110" t="str">
        <f t="shared" si="70"/>
        <v/>
      </c>
      <c r="X565" s="111" t="str">
        <f t="shared" si="71"/>
        <v/>
      </c>
      <c r="Y565" s="86"/>
      <c r="Z565" s="86"/>
    </row>
    <row r="566" spans="2:26" ht="15.75" customHeight="1">
      <c r="B566" s="109" t="str">
        <f>IF(dati_pdc!A562&lt;&gt;"",IF(dati_pdc!D562=1,RIGHT(dati_pdc!A562,dati_pdc!E562),dati_pdc!A562),"")</f>
        <v/>
      </c>
      <c r="C566" s="109" t="str">
        <f>IF(dati_pdc!B562&lt;&gt;"",dati_pdc!B562,"")</f>
        <v/>
      </c>
      <c r="D566" s="109" t="str">
        <f>IF(dati_pdc!C562&lt;&gt;"",dati_pdc!C562,"")</f>
        <v/>
      </c>
      <c r="E566" s="109" t="str">
        <f>IF(dati_pdc!D562&lt;&gt;"",dati_pdc!D562,"")</f>
        <v/>
      </c>
      <c r="F566" s="110" t="str">
        <f>IF(dati_pdc!$A562&lt;&gt;"",s_somma_pdc!B562,"")</f>
        <v/>
      </c>
      <c r="G566" s="110" t="str">
        <f>IF(dati_pdc!$A562&lt;&gt;"",s_somma_pdc!C562,"")</f>
        <v/>
      </c>
      <c r="H566" s="110" t="str">
        <f t="shared" si="64"/>
        <v/>
      </c>
      <c r="I566" s="111" t="str">
        <f t="shared" si="65"/>
        <v/>
      </c>
      <c r="J566" s="111"/>
      <c r="K566" s="111"/>
      <c r="L566" s="110" t="str">
        <f>IF(dati_pdc!$A562&lt;&gt;"",s_somma_pdc!D562,"")</f>
        <v/>
      </c>
      <c r="M566" s="110" t="str">
        <f t="shared" si="66"/>
        <v/>
      </c>
      <c r="N566" s="111" t="str">
        <f t="shared" si="67"/>
        <v/>
      </c>
      <c r="O566" s="111"/>
      <c r="P566" s="111"/>
      <c r="Q566" s="110" t="str">
        <f>IF(dati_pdc!$A562&lt;&gt;"",s_somma_pdc!E562,"")</f>
        <v/>
      </c>
      <c r="R566" s="110" t="str">
        <f t="shared" si="68"/>
        <v/>
      </c>
      <c r="S566" s="111" t="str">
        <f t="shared" si="69"/>
        <v/>
      </c>
      <c r="T566" s="111"/>
      <c r="U566" s="111"/>
      <c r="V566" s="110" t="str">
        <f>IF(dati_pdc!$A562&lt;&gt;"",s_somma_pdc!F562,"")</f>
        <v/>
      </c>
      <c r="W566" s="110" t="str">
        <f t="shared" si="70"/>
        <v/>
      </c>
      <c r="X566" s="111" t="str">
        <f t="shared" si="71"/>
        <v/>
      </c>
      <c r="Y566" s="86"/>
      <c r="Z566" s="86"/>
    </row>
    <row r="567" spans="2:26" ht="15.75" customHeight="1">
      <c r="B567" s="109" t="str">
        <f>IF(dati_pdc!A563&lt;&gt;"",IF(dati_pdc!D563=1,RIGHT(dati_pdc!A563,dati_pdc!E563),dati_pdc!A563),"")</f>
        <v/>
      </c>
      <c r="C567" s="109" t="str">
        <f>IF(dati_pdc!B563&lt;&gt;"",dati_pdc!B563,"")</f>
        <v/>
      </c>
      <c r="D567" s="109" t="str">
        <f>IF(dati_pdc!C563&lt;&gt;"",dati_pdc!C563,"")</f>
        <v/>
      </c>
      <c r="E567" s="109" t="str">
        <f>IF(dati_pdc!D563&lt;&gt;"",dati_pdc!D563,"")</f>
        <v/>
      </c>
      <c r="F567" s="110" t="str">
        <f>IF(dati_pdc!$A563&lt;&gt;"",s_somma_pdc!B563,"")</f>
        <v/>
      </c>
      <c r="G567" s="110" t="str">
        <f>IF(dati_pdc!$A563&lt;&gt;"",s_somma_pdc!C563,"")</f>
        <v/>
      </c>
      <c r="H567" s="110" t="str">
        <f t="shared" si="64"/>
        <v/>
      </c>
      <c r="I567" s="111" t="str">
        <f t="shared" si="65"/>
        <v/>
      </c>
      <c r="J567" s="111"/>
      <c r="K567" s="111"/>
      <c r="L567" s="110" t="str">
        <f>IF(dati_pdc!$A563&lt;&gt;"",s_somma_pdc!D563,"")</f>
        <v/>
      </c>
      <c r="M567" s="110" t="str">
        <f t="shared" si="66"/>
        <v/>
      </c>
      <c r="N567" s="111" t="str">
        <f t="shared" si="67"/>
        <v/>
      </c>
      <c r="O567" s="111"/>
      <c r="P567" s="111"/>
      <c r="Q567" s="110" t="str">
        <f>IF(dati_pdc!$A563&lt;&gt;"",s_somma_pdc!E563,"")</f>
        <v/>
      </c>
      <c r="R567" s="110" t="str">
        <f t="shared" si="68"/>
        <v/>
      </c>
      <c r="S567" s="111" t="str">
        <f t="shared" si="69"/>
        <v/>
      </c>
      <c r="T567" s="111"/>
      <c r="U567" s="111"/>
      <c r="V567" s="110" t="str">
        <f>IF(dati_pdc!$A563&lt;&gt;"",s_somma_pdc!F563,"")</f>
        <v/>
      </c>
      <c r="W567" s="110" t="str">
        <f t="shared" si="70"/>
        <v/>
      </c>
      <c r="X567" s="111" t="str">
        <f t="shared" si="71"/>
        <v/>
      </c>
      <c r="Y567" s="86"/>
      <c r="Z567" s="86"/>
    </row>
    <row r="568" spans="2:26" ht="15.75" customHeight="1">
      <c r="B568" s="109" t="str">
        <f>IF(dati_pdc!A564&lt;&gt;"",IF(dati_pdc!D564=1,RIGHT(dati_pdc!A564,dati_pdc!E564),dati_pdc!A564),"")</f>
        <v/>
      </c>
      <c r="C568" s="109" t="str">
        <f>IF(dati_pdc!B564&lt;&gt;"",dati_pdc!B564,"")</f>
        <v/>
      </c>
      <c r="D568" s="109" t="str">
        <f>IF(dati_pdc!C564&lt;&gt;"",dati_pdc!C564,"")</f>
        <v/>
      </c>
      <c r="E568" s="109" t="str">
        <f>IF(dati_pdc!D564&lt;&gt;"",dati_pdc!D564,"")</f>
        <v/>
      </c>
      <c r="F568" s="110" t="str">
        <f>IF(dati_pdc!$A564&lt;&gt;"",s_somma_pdc!B564,"")</f>
        <v/>
      </c>
      <c r="G568" s="110" t="str">
        <f>IF(dati_pdc!$A564&lt;&gt;"",s_somma_pdc!C564,"")</f>
        <v/>
      </c>
      <c r="H568" s="110" t="str">
        <f t="shared" si="64"/>
        <v/>
      </c>
      <c r="I568" s="111" t="str">
        <f t="shared" si="65"/>
        <v/>
      </c>
      <c r="J568" s="111"/>
      <c r="K568" s="111"/>
      <c r="L568" s="110" t="str">
        <f>IF(dati_pdc!$A564&lt;&gt;"",s_somma_pdc!D564,"")</f>
        <v/>
      </c>
      <c r="M568" s="110" t="str">
        <f t="shared" si="66"/>
        <v/>
      </c>
      <c r="N568" s="111" t="str">
        <f t="shared" si="67"/>
        <v/>
      </c>
      <c r="O568" s="111"/>
      <c r="P568" s="111"/>
      <c r="Q568" s="110" t="str">
        <f>IF(dati_pdc!$A564&lt;&gt;"",s_somma_pdc!E564,"")</f>
        <v/>
      </c>
      <c r="R568" s="110" t="str">
        <f t="shared" si="68"/>
        <v/>
      </c>
      <c r="S568" s="111" t="str">
        <f t="shared" si="69"/>
        <v/>
      </c>
      <c r="T568" s="111"/>
      <c r="U568" s="111"/>
      <c r="V568" s="110" t="str">
        <f>IF(dati_pdc!$A564&lt;&gt;"",s_somma_pdc!F564,"")</f>
        <v/>
      </c>
      <c r="W568" s="110" t="str">
        <f t="shared" si="70"/>
        <v/>
      </c>
      <c r="X568" s="111" t="str">
        <f t="shared" si="71"/>
        <v/>
      </c>
      <c r="Y568" s="86"/>
      <c r="Z568" s="86"/>
    </row>
    <row r="569" spans="2:26" ht="15.75" customHeight="1">
      <c r="B569" s="109" t="str">
        <f>IF(dati_pdc!A565&lt;&gt;"",IF(dati_pdc!D565=1,RIGHT(dati_pdc!A565,dati_pdc!E565),dati_pdc!A565),"")</f>
        <v/>
      </c>
      <c r="C569" s="109" t="str">
        <f>IF(dati_pdc!B565&lt;&gt;"",dati_pdc!B565,"")</f>
        <v/>
      </c>
      <c r="D569" s="109" t="str">
        <f>IF(dati_pdc!C565&lt;&gt;"",dati_pdc!C565,"")</f>
        <v/>
      </c>
      <c r="E569" s="109" t="str">
        <f>IF(dati_pdc!D565&lt;&gt;"",dati_pdc!D565,"")</f>
        <v/>
      </c>
      <c r="F569" s="110" t="str">
        <f>IF(dati_pdc!$A565&lt;&gt;"",s_somma_pdc!B565,"")</f>
        <v/>
      </c>
      <c r="G569" s="110" t="str">
        <f>IF(dati_pdc!$A565&lt;&gt;"",s_somma_pdc!C565,"")</f>
        <v/>
      </c>
      <c r="H569" s="110" t="str">
        <f t="shared" si="64"/>
        <v/>
      </c>
      <c r="I569" s="111" t="str">
        <f t="shared" si="65"/>
        <v/>
      </c>
      <c r="J569" s="111"/>
      <c r="K569" s="111"/>
      <c r="L569" s="110" t="str">
        <f>IF(dati_pdc!$A565&lt;&gt;"",s_somma_pdc!D565,"")</f>
        <v/>
      </c>
      <c r="M569" s="110" t="str">
        <f t="shared" si="66"/>
        <v/>
      </c>
      <c r="N569" s="111" t="str">
        <f t="shared" si="67"/>
        <v/>
      </c>
      <c r="O569" s="111"/>
      <c r="P569" s="111"/>
      <c r="Q569" s="110" t="str">
        <f>IF(dati_pdc!$A565&lt;&gt;"",s_somma_pdc!E565,"")</f>
        <v/>
      </c>
      <c r="R569" s="110" t="str">
        <f t="shared" si="68"/>
        <v/>
      </c>
      <c r="S569" s="111" t="str">
        <f t="shared" si="69"/>
        <v/>
      </c>
      <c r="T569" s="111"/>
      <c r="U569" s="111"/>
      <c r="V569" s="110" t="str">
        <f>IF(dati_pdc!$A565&lt;&gt;"",s_somma_pdc!F565,"")</f>
        <v/>
      </c>
      <c r="W569" s="110" t="str">
        <f t="shared" si="70"/>
        <v/>
      </c>
      <c r="X569" s="111" t="str">
        <f t="shared" si="71"/>
        <v/>
      </c>
      <c r="Y569" s="86"/>
      <c r="Z569" s="86"/>
    </row>
    <row r="570" spans="2:26" ht="15.75" customHeight="1">
      <c r="B570" s="109" t="str">
        <f>IF(dati_pdc!A566&lt;&gt;"",IF(dati_pdc!D566=1,RIGHT(dati_pdc!A566,dati_pdc!E566),dati_pdc!A566),"")</f>
        <v/>
      </c>
      <c r="C570" s="109" t="str">
        <f>IF(dati_pdc!B566&lt;&gt;"",dati_pdc!B566,"")</f>
        <v/>
      </c>
      <c r="D570" s="109" t="str">
        <f>IF(dati_pdc!C566&lt;&gt;"",dati_pdc!C566,"")</f>
        <v/>
      </c>
      <c r="E570" s="109" t="str">
        <f>IF(dati_pdc!D566&lt;&gt;"",dati_pdc!D566,"")</f>
        <v/>
      </c>
      <c r="F570" s="110" t="str">
        <f>IF(dati_pdc!$A566&lt;&gt;"",s_somma_pdc!B566,"")</f>
        <v/>
      </c>
      <c r="G570" s="110" t="str">
        <f>IF(dati_pdc!$A566&lt;&gt;"",s_somma_pdc!C566,"")</f>
        <v/>
      </c>
      <c r="H570" s="110" t="str">
        <f t="shared" si="64"/>
        <v/>
      </c>
      <c r="I570" s="111" t="str">
        <f t="shared" si="65"/>
        <v/>
      </c>
      <c r="J570" s="111"/>
      <c r="K570" s="111"/>
      <c r="L570" s="110" t="str">
        <f>IF(dati_pdc!$A566&lt;&gt;"",s_somma_pdc!D566,"")</f>
        <v/>
      </c>
      <c r="M570" s="110" t="str">
        <f t="shared" si="66"/>
        <v/>
      </c>
      <c r="N570" s="111" t="str">
        <f t="shared" si="67"/>
        <v/>
      </c>
      <c r="O570" s="111"/>
      <c r="P570" s="111"/>
      <c r="Q570" s="110" t="str">
        <f>IF(dati_pdc!$A566&lt;&gt;"",s_somma_pdc!E566,"")</f>
        <v/>
      </c>
      <c r="R570" s="110" t="str">
        <f t="shared" si="68"/>
        <v/>
      </c>
      <c r="S570" s="111" t="str">
        <f t="shared" si="69"/>
        <v/>
      </c>
      <c r="T570" s="111"/>
      <c r="U570" s="111"/>
      <c r="V570" s="110" t="str">
        <f>IF(dati_pdc!$A566&lt;&gt;"",s_somma_pdc!F566,"")</f>
        <v/>
      </c>
      <c r="W570" s="110" t="str">
        <f t="shared" si="70"/>
        <v/>
      </c>
      <c r="X570" s="111" t="str">
        <f t="shared" si="71"/>
        <v/>
      </c>
      <c r="Y570" s="86"/>
      <c r="Z570" s="86"/>
    </row>
    <row r="571" spans="2:26" ht="15.75" customHeight="1">
      <c r="B571" s="109" t="str">
        <f>IF(dati_pdc!A567&lt;&gt;"",IF(dati_pdc!D567=1,RIGHT(dati_pdc!A567,dati_pdc!E567),dati_pdc!A567),"")</f>
        <v/>
      </c>
      <c r="C571" s="109" t="str">
        <f>IF(dati_pdc!B567&lt;&gt;"",dati_pdc!B567,"")</f>
        <v/>
      </c>
      <c r="D571" s="109" t="str">
        <f>IF(dati_pdc!C567&lt;&gt;"",dati_pdc!C567,"")</f>
        <v/>
      </c>
      <c r="E571" s="109" t="str">
        <f>IF(dati_pdc!D567&lt;&gt;"",dati_pdc!D567,"")</f>
        <v/>
      </c>
      <c r="F571" s="110" t="str">
        <f>IF(dati_pdc!$A567&lt;&gt;"",s_somma_pdc!B567,"")</f>
        <v/>
      </c>
      <c r="G571" s="110" t="str">
        <f>IF(dati_pdc!$A567&lt;&gt;"",s_somma_pdc!C567,"")</f>
        <v/>
      </c>
      <c r="H571" s="110" t="str">
        <f t="shared" si="64"/>
        <v/>
      </c>
      <c r="I571" s="111" t="str">
        <f t="shared" si="65"/>
        <v/>
      </c>
      <c r="J571" s="111"/>
      <c r="K571" s="111"/>
      <c r="L571" s="110" t="str">
        <f>IF(dati_pdc!$A567&lt;&gt;"",s_somma_pdc!D567,"")</f>
        <v/>
      </c>
      <c r="M571" s="110" t="str">
        <f t="shared" si="66"/>
        <v/>
      </c>
      <c r="N571" s="111" t="str">
        <f t="shared" si="67"/>
        <v/>
      </c>
      <c r="O571" s="111"/>
      <c r="P571" s="111"/>
      <c r="Q571" s="110" t="str">
        <f>IF(dati_pdc!$A567&lt;&gt;"",s_somma_pdc!E567,"")</f>
        <v/>
      </c>
      <c r="R571" s="110" t="str">
        <f t="shared" si="68"/>
        <v/>
      </c>
      <c r="S571" s="111" t="str">
        <f t="shared" si="69"/>
        <v/>
      </c>
      <c r="T571" s="111"/>
      <c r="U571" s="111"/>
      <c r="V571" s="110" t="str">
        <f>IF(dati_pdc!$A567&lt;&gt;"",s_somma_pdc!F567,"")</f>
        <v/>
      </c>
      <c r="W571" s="110" t="str">
        <f t="shared" si="70"/>
        <v/>
      </c>
      <c r="X571" s="111" t="str">
        <f t="shared" si="71"/>
        <v/>
      </c>
      <c r="Y571" s="86"/>
      <c r="Z571" s="86"/>
    </row>
    <row r="572" spans="2:26" ht="15.75" customHeight="1">
      <c r="B572" s="109" t="str">
        <f>IF(dati_pdc!A568&lt;&gt;"",IF(dati_pdc!D568=1,RIGHT(dati_pdc!A568,dati_pdc!E568),dati_pdc!A568),"")</f>
        <v/>
      </c>
      <c r="C572" s="109" t="str">
        <f>IF(dati_pdc!B568&lt;&gt;"",dati_pdc!B568,"")</f>
        <v/>
      </c>
      <c r="D572" s="109" t="str">
        <f>IF(dati_pdc!C568&lt;&gt;"",dati_pdc!C568,"")</f>
        <v/>
      </c>
      <c r="E572" s="109" t="str">
        <f>IF(dati_pdc!D568&lt;&gt;"",dati_pdc!D568,"")</f>
        <v/>
      </c>
      <c r="F572" s="110" t="str">
        <f>IF(dati_pdc!$A568&lt;&gt;"",s_somma_pdc!B568,"")</f>
        <v/>
      </c>
      <c r="G572" s="110" t="str">
        <f>IF(dati_pdc!$A568&lt;&gt;"",s_somma_pdc!C568,"")</f>
        <v/>
      </c>
      <c r="H572" s="110" t="str">
        <f t="shared" si="64"/>
        <v/>
      </c>
      <c r="I572" s="111" t="str">
        <f t="shared" si="65"/>
        <v/>
      </c>
      <c r="J572" s="111"/>
      <c r="K572" s="111"/>
      <c r="L572" s="110" t="str">
        <f>IF(dati_pdc!$A568&lt;&gt;"",s_somma_pdc!D568,"")</f>
        <v/>
      </c>
      <c r="M572" s="110" t="str">
        <f t="shared" si="66"/>
        <v/>
      </c>
      <c r="N572" s="111" t="str">
        <f t="shared" si="67"/>
        <v/>
      </c>
      <c r="O572" s="111"/>
      <c r="P572" s="111"/>
      <c r="Q572" s="110" t="str">
        <f>IF(dati_pdc!$A568&lt;&gt;"",s_somma_pdc!E568,"")</f>
        <v/>
      </c>
      <c r="R572" s="110" t="str">
        <f t="shared" si="68"/>
        <v/>
      </c>
      <c r="S572" s="111" t="str">
        <f t="shared" si="69"/>
        <v/>
      </c>
      <c r="T572" s="111"/>
      <c r="U572" s="111"/>
      <c r="V572" s="110" t="str">
        <f>IF(dati_pdc!$A568&lt;&gt;"",s_somma_pdc!F568,"")</f>
        <v/>
      </c>
      <c r="W572" s="110" t="str">
        <f t="shared" si="70"/>
        <v/>
      </c>
      <c r="X572" s="111" t="str">
        <f t="shared" si="71"/>
        <v/>
      </c>
      <c r="Y572" s="86"/>
      <c r="Z572" s="86"/>
    </row>
    <row r="573" spans="2:26" ht="15.75" customHeight="1">
      <c r="B573" s="109" t="str">
        <f>IF(dati_pdc!A569&lt;&gt;"",IF(dati_pdc!D569=1,RIGHT(dati_pdc!A569,dati_pdc!E569),dati_pdc!A569),"")</f>
        <v/>
      </c>
      <c r="C573" s="109" t="str">
        <f>IF(dati_pdc!B569&lt;&gt;"",dati_pdc!B569,"")</f>
        <v/>
      </c>
      <c r="D573" s="109" t="str">
        <f>IF(dati_pdc!C569&lt;&gt;"",dati_pdc!C569,"")</f>
        <v/>
      </c>
      <c r="E573" s="109" t="str">
        <f>IF(dati_pdc!D569&lt;&gt;"",dati_pdc!D569,"")</f>
        <v/>
      </c>
      <c r="F573" s="110" t="str">
        <f>IF(dati_pdc!$A569&lt;&gt;"",s_somma_pdc!B569,"")</f>
        <v/>
      </c>
      <c r="G573" s="110" t="str">
        <f>IF(dati_pdc!$A569&lt;&gt;"",s_somma_pdc!C569,"")</f>
        <v/>
      </c>
      <c r="H573" s="110" t="str">
        <f t="shared" si="64"/>
        <v/>
      </c>
      <c r="I573" s="111" t="str">
        <f t="shared" si="65"/>
        <v/>
      </c>
      <c r="J573" s="111"/>
      <c r="K573" s="111"/>
      <c r="L573" s="110" t="str">
        <f>IF(dati_pdc!$A569&lt;&gt;"",s_somma_pdc!D569,"")</f>
        <v/>
      </c>
      <c r="M573" s="110" t="str">
        <f t="shared" si="66"/>
        <v/>
      </c>
      <c r="N573" s="111" t="str">
        <f t="shared" si="67"/>
        <v/>
      </c>
      <c r="O573" s="111"/>
      <c r="P573" s="111"/>
      <c r="Q573" s="110" t="str">
        <f>IF(dati_pdc!$A569&lt;&gt;"",s_somma_pdc!E569,"")</f>
        <v/>
      </c>
      <c r="R573" s="110" t="str">
        <f t="shared" si="68"/>
        <v/>
      </c>
      <c r="S573" s="111" t="str">
        <f t="shared" si="69"/>
        <v/>
      </c>
      <c r="T573" s="111"/>
      <c r="U573" s="111"/>
      <c r="V573" s="110" t="str">
        <f>IF(dati_pdc!$A569&lt;&gt;"",s_somma_pdc!F569,"")</f>
        <v/>
      </c>
      <c r="W573" s="110" t="str">
        <f t="shared" si="70"/>
        <v/>
      </c>
      <c r="X573" s="111" t="str">
        <f t="shared" si="71"/>
        <v/>
      </c>
      <c r="Y573" s="86"/>
      <c r="Z573" s="86"/>
    </row>
    <row r="574" spans="2:26" ht="15.75" customHeight="1">
      <c r="B574" s="109" t="str">
        <f>IF(dati_pdc!A570&lt;&gt;"",IF(dati_pdc!D570=1,RIGHT(dati_pdc!A570,dati_pdc!E570),dati_pdc!A570),"")</f>
        <v/>
      </c>
      <c r="C574" s="109" t="str">
        <f>IF(dati_pdc!B570&lt;&gt;"",dati_pdc!B570,"")</f>
        <v/>
      </c>
      <c r="D574" s="109" t="str">
        <f>IF(dati_pdc!C570&lt;&gt;"",dati_pdc!C570,"")</f>
        <v/>
      </c>
      <c r="E574" s="109" t="str">
        <f>IF(dati_pdc!D570&lt;&gt;"",dati_pdc!D570,"")</f>
        <v/>
      </c>
      <c r="F574" s="110" t="str">
        <f>IF(dati_pdc!$A570&lt;&gt;"",s_somma_pdc!B570,"")</f>
        <v/>
      </c>
      <c r="G574" s="110" t="str">
        <f>IF(dati_pdc!$A570&lt;&gt;"",s_somma_pdc!C570,"")</f>
        <v/>
      </c>
      <c r="H574" s="110" t="str">
        <f t="shared" si="64"/>
        <v/>
      </c>
      <c r="I574" s="111" t="str">
        <f t="shared" si="65"/>
        <v/>
      </c>
      <c r="J574" s="111"/>
      <c r="K574" s="111"/>
      <c r="L574" s="110" t="str">
        <f>IF(dati_pdc!$A570&lt;&gt;"",s_somma_pdc!D570,"")</f>
        <v/>
      </c>
      <c r="M574" s="110" t="str">
        <f t="shared" si="66"/>
        <v/>
      </c>
      <c r="N574" s="111" t="str">
        <f t="shared" si="67"/>
        <v/>
      </c>
      <c r="O574" s="111"/>
      <c r="P574" s="111"/>
      <c r="Q574" s="110" t="str">
        <f>IF(dati_pdc!$A570&lt;&gt;"",s_somma_pdc!E570,"")</f>
        <v/>
      </c>
      <c r="R574" s="110" t="str">
        <f t="shared" si="68"/>
        <v/>
      </c>
      <c r="S574" s="111" t="str">
        <f t="shared" si="69"/>
        <v/>
      </c>
      <c r="T574" s="111"/>
      <c r="U574" s="111"/>
      <c r="V574" s="110" t="str">
        <f>IF(dati_pdc!$A570&lt;&gt;"",s_somma_pdc!F570,"")</f>
        <v/>
      </c>
      <c r="W574" s="110" t="str">
        <f t="shared" si="70"/>
        <v/>
      </c>
      <c r="X574" s="111" t="str">
        <f t="shared" si="71"/>
        <v/>
      </c>
      <c r="Y574" s="86"/>
      <c r="Z574" s="86"/>
    </row>
    <row r="575" spans="2:26" ht="15.75" customHeight="1">
      <c r="B575" s="109" t="str">
        <f>IF(dati_pdc!A571&lt;&gt;"",IF(dati_pdc!D571=1,RIGHT(dati_pdc!A571,dati_pdc!E571),dati_pdc!A571),"")</f>
        <v/>
      </c>
      <c r="C575" s="109" t="str">
        <f>IF(dati_pdc!B571&lt;&gt;"",dati_pdc!B571,"")</f>
        <v/>
      </c>
      <c r="D575" s="109" t="str">
        <f>IF(dati_pdc!C571&lt;&gt;"",dati_pdc!C571,"")</f>
        <v/>
      </c>
      <c r="E575" s="109" t="str">
        <f>IF(dati_pdc!D571&lt;&gt;"",dati_pdc!D571,"")</f>
        <v/>
      </c>
      <c r="F575" s="110" t="str">
        <f>IF(dati_pdc!$A571&lt;&gt;"",s_somma_pdc!B571,"")</f>
        <v/>
      </c>
      <c r="G575" s="110" t="str">
        <f>IF(dati_pdc!$A571&lt;&gt;"",s_somma_pdc!C571,"")</f>
        <v/>
      </c>
      <c r="H575" s="110" t="str">
        <f t="shared" si="64"/>
        <v/>
      </c>
      <c r="I575" s="111" t="str">
        <f t="shared" si="65"/>
        <v/>
      </c>
      <c r="J575" s="111"/>
      <c r="K575" s="111"/>
      <c r="L575" s="110" t="str">
        <f>IF(dati_pdc!$A571&lt;&gt;"",s_somma_pdc!D571,"")</f>
        <v/>
      </c>
      <c r="M575" s="110" t="str">
        <f t="shared" si="66"/>
        <v/>
      </c>
      <c r="N575" s="111" t="str">
        <f t="shared" si="67"/>
        <v/>
      </c>
      <c r="O575" s="111"/>
      <c r="P575" s="111"/>
      <c r="Q575" s="110" t="str">
        <f>IF(dati_pdc!$A571&lt;&gt;"",s_somma_pdc!E571,"")</f>
        <v/>
      </c>
      <c r="R575" s="110" t="str">
        <f t="shared" si="68"/>
        <v/>
      </c>
      <c r="S575" s="111" t="str">
        <f t="shared" si="69"/>
        <v/>
      </c>
      <c r="T575" s="111"/>
      <c r="U575" s="111"/>
      <c r="V575" s="110" t="str">
        <f>IF(dati_pdc!$A571&lt;&gt;"",s_somma_pdc!F571,"")</f>
        <v/>
      </c>
      <c r="W575" s="110" t="str">
        <f t="shared" si="70"/>
        <v/>
      </c>
      <c r="X575" s="111" t="str">
        <f t="shared" si="71"/>
        <v/>
      </c>
      <c r="Y575" s="86"/>
      <c r="Z575" s="86"/>
    </row>
    <row r="576" spans="2:26" ht="15.75" customHeight="1">
      <c r="B576" s="109" t="str">
        <f>IF(dati_pdc!A572&lt;&gt;"",IF(dati_pdc!D572=1,RIGHT(dati_pdc!A572,dati_pdc!E572),dati_pdc!A572),"")</f>
        <v/>
      </c>
      <c r="C576" s="109" t="str">
        <f>IF(dati_pdc!B572&lt;&gt;"",dati_pdc!B572,"")</f>
        <v/>
      </c>
      <c r="D576" s="109" t="str">
        <f>IF(dati_pdc!C572&lt;&gt;"",dati_pdc!C572,"")</f>
        <v/>
      </c>
      <c r="E576" s="109" t="str">
        <f>IF(dati_pdc!D572&lt;&gt;"",dati_pdc!D572,"")</f>
        <v/>
      </c>
      <c r="F576" s="110" t="str">
        <f>IF(dati_pdc!$A572&lt;&gt;"",s_somma_pdc!B572,"")</f>
        <v/>
      </c>
      <c r="G576" s="110" t="str">
        <f>IF(dati_pdc!$A572&lt;&gt;"",s_somma_pdc!C572,"")</f>
        <v/>
      </c>
      <c r="H576" s="110" t="str">
        <f t="shared" si="64"/>
        <v/>
      </c>
      <c r="I576" s="111" t="str">
        <f t="shared" si="65"/>
        <v/>
      </c>
      <c r="J576" s="111"/>
      <c r="K576" s="111"/>
      <c r="L576" s="110" t="str">
        <f>IF(dati_pdc!$A572&lt;&gt;"",s_somma_pdc!D572,"")</f>
        <v/>
      </c>
      <c r="M576" s="110" t="str">
        <f t="shared" si="66"/>
        <v/>
      </c>
      <c r="N576" s="111" t="str">
        <f t="shared" si="67"/>
        <v/>
      </c>
      <c r="O576" s="111"/>
      <c r="P576" s="111"/>
      <c r="Q576" s="110" t="str">
        <f>IF(dati_pdc!$A572&lt;&gt;"",s_somma_pdc!E572,"")</f>
        <v/>
      </c>
      <c r="R576" s="110" t="str">
        <f t="shared" si="68"/>
        <v/>
      </c>
      <c r="S576" s="111" t="str">
        <f t="shared" si="69"/>
        <v/>
      </c>
      <c r="T576" s="111"/>
      <c r="U576" s="111"/>
      <c r="V576" s="110" t="str">
        <f>IF(dati_pdc!$A572&lt;&gt;"",s_somma_pdc!F572,"")</f>
        <v/>
      </c>
      <c r="W576" s="110" t="str">
        <f t="shared" si="70"/>
        <v/>
      </c>
      <c r="X576" s="111" t="str">
        <f t="shared" si="71"/>
        <v/>
      </c>
      <c r="Y576" s="86"/>
      <c r="Z576" s="86"/>
    </row>
    <row r="577" spans="2:26" ht="15.75" customHeight="1">
      <c r="B577" s="109" t="str">
        <f>IF(dati_pdc!A573&lt;&gt;"",IF(dati_pdc!D573=1,RIGHT(dati_pdc!A573,dati_pdc!E573),dati_pdc!A573),"")</f>
        <v/>
      </c>
      <c r="C577" s="109" t="str">
        <f>IF(dati_pdc!B573&lt;&gt;"",dati_pdc!B573,"")</f>
        <v/>
      </c>
      <c r="D577" s="109" t="str">
        <f>IF(dati_pdc!C573&lt;&gt;"",dati_pdc!C573,"")</f>
        <v/>
      </c>
      <c r="E577" s="109" t="str">
        <f>IF(dati_pdc!D573&lt;&gt;"",dati_pdc!D573,"")</f>
        <v/>
      </c>
      <c r="F577" s="110" t="str">
        <f>IF(dati_pdc!$A573&lt;&gt;"",s_somma_pdc!B573,"")</f>
        <v/>
      </c>
      <c r="G577" s="110" t="str">
        <f>IF(dati_pdc!$A573&lt;&gt;"",s_somma_pdc!C573,"")</f>
        <v/>
      </c>
      <c r="H577" s="110" t="str">
        <f t="shared" si="64"/>
        <v/>
      </c>
      <c r="I577" s="111" t="str">
        <f t="shared" si="65"/>
        <v/>
      </c>
      <c r="J577" s="111"/>
      <c r="K577" s="111"/>
      <c r="L577" s="110" t="str">
        <f>IF(dati_pdc!$A573&lt;&gt;"",s_somma_pdc!D573,"")</f>
        <v/>
      </c>
      <c r="M577" s="110" t="str">
        <f t="shared" si="66"/>
        <v/>
      </c>
      <c r="N577" s="111" t="str">
        <f t="shared" si="67"/>
        <v/>
      </c>
      <c r="O577" s="111"/>
      <c r="P577" s="111"/>
      <c r="Q577" s="110" t="str">
        <f>IF(dati_pdc!$A573&lt;&gt;"",s_somma_pdc!E573,"")</f>
        <v/>
      </c>
      <c r="R577" s="110" t="str">
        <f t="shared" si="68"/>
        <v/>
      </c>
      <c r="S577" s="111" t="str">
        <f t="shared" si="69"/>
        <v/>
      </c>
      <c r="T577" s="111"/>
      <c r="U577" s="111"/>
      <c r="V577" s="110" t="str">
        <f>IF(dati_pdc!$A573&lt;&gt;"",s_somma_pdc!F573,"")</f>
        <v/>
      </c>
      <c r="W577" s="110" t="str">
        <f t="shared" si="70"/>
        <v/>
      </c>
      <c r="X577" s="111" t="str">
        <f t="shared" si="71"/>
        <v/>
      </c>
      <c r="Y577" s="86"/>
      <c r="Z577" s="86"/>
    </row>
    <row r="578" spans="2:26" ht="15.75" customHeight="1">
      <c r="B578" s="109" t="str">
        <f>IF(dati_pdc!A574&lt;&gt;"",IF(dati_pdc!D574=1,RIGHT(dati_pdc!A574,dati_pdc!E574),dati_pdc!A574),"")</f>
        <v/>
      </c>
      <c r="C578" s="109" t="str">
        <f>IF(dati_pdc!B574&lt;&gt;"",dati_pdc!B574,"")</f>
        <v/>
      </c>
      <c r="D578" s="109" t="str">
        <f>IF(dati_pdc!C574&lt;&gt;"",dati_pdc!C574,"")</f>
        <v/>
      </c>
      <c r="E578" s="109" t="str">
        <f>IF(dati_pdc!D574&lt;&gt;"",dati_pdc!D574,"")</f>
        <v/>
      </c>
      <c r="F578" s="110" t="str">
        <f>IF(dati_pdc!$A574&lt;&gt;"",s_somma_pdc!B574,"")</f>
        <v/>
      </c>
      <c r="G578" s="110" t="str">
        <f>IF(dati_pdc!$A574&lt;&gt;"",s_somma_pdc!C574,"")</f>
        <v/>
      </c>
      <c r="H578" s="110" t="str">
        <f t="shared" si="64"/>
        <v/>
      </c>
      <c r="I578" s="111" t="str">
        <f t="shared" si="65"/>
        <v/>
      </c>
      <c r="J578" s="111"/>
      <c r="K578" s="111"/>
      <c r="L578" s="110" t="str">
        <f>IF(dati_pdc!$A574&lt;&gt;"",s_somma_pdc!D574,"")</f>
        <v/>
      </c>
      <c r="M578" s="110" t="str">
        <f t="shared" si="66"/>
        <v/>
      </c>
      <c r="N578" s="111" t="str">
        <f t="shared" si="67"/>
        <v/>
      </c>
      <c r="O578" s="111"/>
      <c r="P578" s="111"/>
      <c r="Q578" s="110" t="str">
        <f>IF(dati_pdc!$A574&lt;&gt;"",s_somma_pdc!E574,"")</f>
        <v/>
      </c>
      <c r="R578" s="110" t="str">
        <f t="shared" si="68"/>
        <v/>
      </c>
      <c r="S578" s="111" t="str">
        <f t="shared" si="69"/>
        <v/>
      </c>
      <c r="T578" s="111"/>
      <c r="U578" s="111"/>
      <c r="V578" s="110" t="str">
        <f>IF(dati_pdc!$A574&lt;&gt;"",s_somma_pdc!F574,"")</f>
        <v/>
      </c>
      <c r="W578" s="110" t="str">
        <f t="shared" si="70"/>
        <v/>
      </c>
      <c r="X578" s="111" t="str">
        <f t="shared" si="71"/>
        <v/>
      </c>
      <c r="Y578" s="86"/>
      <c r="Z578" s="86"/>
    </row>
    <row r="579" spans="2:26" ht="15.75" customHeight="1">
      <c r="B579" s="109" t="str">
        <f>IF(dati_pdc!A575&lt;&gt;"",IF(dati_pdc!D575=1,RIGHT(dati_pdc!A575,dati_pdc!E575),dati_pdc!A575),"")</f>
        <v/>
      </c>
      <c r="C579" s="109" t="str">
        <f>IF(dati_pdc!B575&lt;&gt;"",dati_pdc!B575,"")</f>
        <v/>
      </c>
      <c r="D579" s="109" t="str">
        <f>IF(dati_pdc!C575&lt;&gt;"",dati_pdc!C575,"")</f>
        <v/>
      </c>
      <c r="E579" s="109" t="str">
        <f>IF(dati_pdc!D575&lt;&gt;"",dati_pdc!D575,"")</f>
        <v/>
      </c>
      <c r="F579" s="110" t="str">
        <f>IF(dati_pdc!$A575&lt;&gt;"",s_somma_pdc!B575,"")</f>
        <v/>
      </c>
      <c r="G579" s="110" t="str">
        <f>IF(dati_pdc!$A575&lt;&gt;"",s_somma_pdc!C575,"")</f>
        <v/>
      </c>
      <c r="H579" s="110" t="str">
        <f t="shared" si="64"/>
        <v/>
      </c>
      <c r="I579" s="111" t="str">
        <f t="shared" si="65"/>
        <v/>
      </c>
      <c r="J579" s="111"/>
      <c r="K579" s="111"/>
      <c r="L579" s="110" t="str">
        <f>IF(dati_pdc!$A575&lt;&gt;"",s_somma_pdc!D575,"")</f>
        <v/>
      </c>
      <c r="M579" s="110" t="str">
        <f t="shared" si="66"/>
        <v/>
      </c>
      <c r="N579" s="111" t="str">
        <f t="shared" si="67"/>
        <v/>
      </c>
      <c r="O579" s="111"/>
      <c r="P579" s="111"/>
      <c r="Q579" s="110" t="str">
        <f>IF(dati_pdc!$A575&lt;&gt;"",s_somma_pdc!E575,"")</f>
        <v/>
      </c>
      <c r="R579" s="110" t="str">
        <f t="shared" si="68"/>
        <v/>
      </c>
      <c r="S579" s="111" t="str">
        <f t="shared" si="69"/>
        <v/>
      </c>
      <c r="T579" s="111"/>
      <c r="U579" s="111"/>
      <c r="V579" s="110" t="str">
        <f>IF(dati_pdc!$A575&lt;&gt;"",s_somma_pdc!F575,"")</f>
        <v/>
      </c>
      <c r="W579" s="110" t="str">
        <f t="shared" si="70"/>
        <v/>
      </c>
      <c r="X579" s="111" t="str">
        <f t="shared" si="71"/>
        <v/>
      </c>
      <c r="Y579" s="86"/>
      <c r="Z579" s="86"/>
    </row>
    <row r="580" spans="2:26" ht="15.75" customHeight="1">
      <c r="B580" s="109" t="str">
        <f>IF(dati_pdc!A576&lt;&gt;"",IF(dati_pdc!D576=1,RIGHT(dati_pdc!A576,dati_pdc!E576),dati_pdc!A576),"")</f>
        <v/>
      </c>
      <c r="C580" s="109" t="str">
        <f>IF(dati_pdc!B576&lt;&gt;"",dati_pdc!B576,"")</f>
        <v/>
      </c>
      <c r="D580" s="109" t="str">
        <f>IF(dati_pdc!C576&lt;&gt;"",dati_pdc!C576,"")</f>
        <v/>
      </c>
      <c r="E580" s="109" t="str">
        <f>IF(dati_pdc!D576&lt;&gt;"",dati_pdc!D576,"")</f>
        <v/>
      </c>
      <c r="F580" s="110" t="str">
        <f>IF(dati_pdc!$A576&lt;&gt;"",s_somma_pdc!B576,"")</f>
        <v/>
      </c>
      <c r="G580" s="110" t="str">
        <f>IF(dati_pdc!$A576&lt;&gt;"",s_somma_pdc!C576,"")</f>
        <v/>
      </c>
      <c r="H580" s="110" t="str">
        <f t="shared" si="64"/>
        <v/>
      </c>
      <c r="I580" s="111" t="str">
        <f t="shared" si="65"/>
        <v/>
      </c>
      <c r="J580" s="111"/>
      <c r="K580" s="111"/>
      <c r="L580" s="110" t="str">
        <f>IF(dati_pdc!$A576&lt;&gt;"",s_somma_pdc!D576,"")</f>
        <v/>
      </c>
      <c r="M580" s="110" t="str">
        <f t="shared" si="66"/>
        <v/>
      </c>
      <c r="N580" s="111" t="str">
        <f t="shared" si="67"/>
        <v/>
      </c>
      <c r="O580" s="111"/>
      <c r="P580" s="111"/>
      <c r="Q580" s="110" t="str">
        <f>IF(dati_pdc!$A576&lt;&gt;"",s_somma_pdc!E576,"")</f>
        <v/>
      </c>
      <c r="R580" s="110" t="str">
        <f t="shared" si="68"/>
        <v/>
      </c>
      <c r="S580" s="111" t="str">
        <f t="shared" si="69"/>
        <v/>
      </c>
      <c r="T580" s="111"/>
      <c r="U580" s="111"/>
      <c r="V580" s="110" t="str">
        <f>IF(dati_pdc!$A576&lt;&gt;"",s_somma_pdc!F576,"")</f>
        <v/>
      </c>
      <c r="W580" s="110" t="str">
        <f t="shared" si="70"/>
        <v/>
      </c>
      <c r="X580" s="111" t="str">
        <f t="shared" si="71"/>
        <v/>
      </c>
      <c r="Y580" s="86"/>
      <c r="Z580" s="86"/>
    </row>
    <row r="581" spans="2:26" ht="15.75" customHeight="1">
      <c r="B581" s="109" t="str">
        <f>IF(dati_pdc!A577&lt;&gt;"",IF(dati_pdc!D577=1,RIGHT(dati_pdc!A577,dati_pdc!E577),dati_pdc!A577),"")</f>
        <v/>
      </c>
      <c r="C581" s="109" t="str">
        <f>IF(dati_pdc!B577&lt;&gt;"",dati_pdc!B577,"")</f>
        <v/>
      </c>
      <c r="D581" s="109" t="str">
        <f>IF(dati_pdc!C577&lt;&gt;"",dati_pdc!C577,"")</f>
        <v/>
      </c>
      <c r="E581" s="109" t="str">
        <f>IF(dati_pdc!D577&lt;&gt;"",dati_pdc!D577,"")</f>
        <v/>
      </c>
      <c r="F581" s="110" t="str">
        <f>IF(dati_pdc!$A577&lt;&gt;"",s_somma_pdc!B577,"")</f>
        <v/>
      </c>
      <c r="G581" s="110" t="str">
        <f>IF(dati_pdc!$A577&lt;&gt;"",s_somma_pdc!C577,"")</f>
        <v/>
      </c>
      <c r="H581" s="110" t="str">
        <f t="shared" si="64"/>
        <v/>
      </c>
      <c r="I581" s="111" t="str">
        <f t="shared" si="65"/>
        <v/>
      </c>
      <c r="J581" s="111"/>
      <c r="K581" s="111"/>
      <c r="L581" s="110" t="str">
        <f>IF(dati_pdc!$A577&lt;&gt;"",s_somma_pdc!D577,"")</f>
        <v/>
      </c>
      <c r="M581" s="110" t="str">
        <f t="shared" si="66"/>
        <v/>
      </c>
      <c r="N581" s="111" t="str">
        <f t="shared" si="67"/>
        <v/>
      </c>
      <c r="O581" s="111"/>
      <c r="P581" s="111"/>
      <c r="Q581" s="110" t="str">
        <f>IF(dati_pdc!$A577&lt;&gt;"",s_somma_pdc!E577,"")</f>
        <v/>
      </c>
      <c r="R581" s="110" t="str">
        <f t="shared" si="68"/>
        <v/>
      </c>
      <c r="S581" s="111" t="str">
        <f t="shared" si="69"/>
        <v/>
      </c>
      <c r="T581" s="111"/>
      <c r="U581" s="111"/>
      <c r="V581" s="110" t="str">
        <f>IF(dati_pdc!$A577&lt;&gt;"",s_somma_pdc!F577,"")</f>
        <v/>
      </c>
      <c r="W581" s="110" t="str">
        <f t="shared" si="70"/>
        <v/>
      </c>
      <c r="X581" s="111" t="str">
        <f t="shared" si="71"/>
        <v/>
      </c>
      <c r="Y581" s="86"/>
      <c r="Z581" s="86"/>
    </row>
    <row r="582" spans="2:26" ht="15.75" customHeight="1">
      <c r="B582" s="109" t="str">
        <f>IF(dati_pdc!A578&lt;&gt;"",IF(dati_pdc!D578=1,RIGHT(dati_pdc!A578,dati_pdc!E578),dati_pdc!A578),"")</f>
        <v/>
      </c>
      <c r="C582" s="109" t="str">
        <f>IF(dati_pdc!B578&lt;&gt;"",dati_pdc!B578,"")</f>
        <v/>
      </c>
      <c r="D582" s="109" t="str">
        <f>IF(dati_pdc!C578&lt;&gt;"",dati_pdc!C578,"")</f>
        <v/>
      </c>
      <c r="E582" s="109" t="str">
        <f>IF(dati_pdc!D578&lt;&gt;"",dati_pdc!D578,"")</f>
        <v/>
      </c>
      <c r="F582" s="110" t="str">
        <f>IF(dati_pdc!$A578&lt;&gt;"",s_somma_pdc!B578,"")</f>
        <v/>
      </c>
      <c r="G582" s="110" t="str">
        <f>IF(dati_pdc!$A578&lt;&gt;"",s_somma_pdc!C578,"")</f>
        <v/>
      </c>
      <c r="H582" s="110" t="str">
        <f t="shared" ref="H582:H645" si="72">IF(G582&lt;&gt;"",F582-G582,"")</f>
        <v/>
      </c>
      <c r="I582" s="111" t="str">
        <f t="shared" ref="I582:I645" si="73">IF(AND(G582&lt;&gt;"",G582&lt;&gt;0)=TRUE,H582/G582,"")</f>
        <v/>
      </c>
      <c r="J582" s="111"/>
      <c r="K582" s="111"/>
      <c r="L582" s="110" t="str">
        <f>IF(dati_pdc!$A578&lt;&gt;"",s_somma_pdc!D578,"")</f>
        <v/>
      </c>
      <c r="M582" s="110" t="str">
        <f t="shared" ref="M582:M645" si="74">IF(L582&lt;&gt;"",F582-L582,"")</f>
        <v/>
      </c>
      <c r="N582" s="111" t="str">
        <f t="shared" ref="N582:N645" si="75">IF(AND(L582&lt;&gt;"",L582&lt;&gt;0)=TRUE,M582/L582,"")</f>
        <v/>
      </c>
      <c r="O582" s="111"/>
      <c r="P582" s="111"/>
      <c r="Q582" s="110" t="str">
        <f>IF(dati_pdc!$A578&lt;&gt;"",s_somma_pdc!E578,"")</f>
        <v/>
      </c>
      <c r="R582" s="110" t="str">
        <f t="shared" ref="R582:R645" si="76">IF(Q582&lt;&gt;"",F582-Q582,"")</f>
        <v/>
      </c>
      <c r="S582" s="111" t="str">
        <f t="shared" ref="S582:S645" si="77">IF(AND(Q582&lt;&gt;"",Q582&lt;&gt;0)=TRUE,R582/Q582,"")</f>
        <v/>
      </c>
      <c r="T582" s="111"/>
      <c r="U582" s="111"/>
      <c r="V582" s="110" t="str">
        <f>IF(dati_pdc!$A578&lt;&gt;"",s_somma_pdc!F578,"")</f>
        <v/>
      </c>
      <c r="W582" s="110" t="str">
        <f t="shared" ref="W582:W645" si="78">IF(V582&lt;&gt;"",F582-V582,"")</f>
        <v/>
      </c>
      <c r="X582" s="111" t="str">
        <f t="shared" ref="X582:X645" si="79">IF(AND(V582&lt;&gt;"",V582&lt;&gt;0)=TRUE,W582/V582,"")</f>
        <v/>
      </c>
      <c r="Y582" s="86"/>
      <c r="Z582" s="86"/>
    </row>
    <row r="583" spans="2:26" ht="15.75" customHeight="1">
      <c r="B583" s="109" t="str">
        <f>IF(dati_pdc!A579&lt;&gt;"",IF(dati_pdc!D579=1,RIGHT(dati_pdc!A579,dati_pdc!E579),dati_pdc!A579),"")</f>
        <v/>
      </c>
      <c r="C583" s="109" t="str">
        <f>IF(dati_pdc!B579&lt;&gt;"",dati_pdc!B579,"")</f>
        <v/>
      </c>
      <c r="D583" s="109" t="str">
        <f>IF(dati_pdc!C579&lt;&gt;"",dati_pdc!C579,"")</f>
        <v/>
      </c>
      <c r="E583" s="109" t="str">
        <f>IF(dati_pdc!D579&lt;&gt;"",dati_pdc!D579,"")</f>
        <v/>
      </c>
      <c r="F583" s="110" t="str">
        <f>IF(dati_pdc!$A579&lt;&gt;"",s_somma_pdc!B579,"")</f>
        <v/>
      </c>
      <c r="G583" s="110" t="str">
        <f>IF(dati_pdc!$A579&lt;&gt;"",s_somma_pdc!C579,"")</f>
        <v/>
      </c>
      <c r="H583" s="110" t="str">
        <f t="shared" si="72"/>
        <v/>
      </c>
      <c r="I583" s="111" t="str">
        <f t="shared" si="73"/>
        <v/>
      </c>
      <c r="J583" s="111"/>
      <c r="K583" s="111"/>
      <c r="L583" s="110" t="str">
        <f>IF(dati_pdc!$A579&lt;&gt;"",s_somma_pdc!D579,"")</f>
        <v/>
      </c>
      <c r="M583" s="110" t="str">
        <f t="shared" si="74"/>
        <v/>
      </c>
      <c r="N583" s="111" t="str">
        <f t="shared" si="75"/>
        <v/>
      </c>
      <c r="O583" s="111"/>
      <c r="P583" s="111"/>
      <c r="Q583" s="110" t="str">
        <f>IF(dati_pdc!$A579&lt;&gt;"",s_somma_pdc!E579,"")</f>
        <v/>
      </c>
      <c r="R583" s="110" t="str">
        <f t="shared" si="76"/>
        <v/>
      </c>
      <c r="S583" s="111" t="str">
        <f t="shared" si="77"/>
        <v/>
      </c>
      <c r="T583" s="111"/>
      <c r="U583" s="111"/>
      <c r="V583" s="110" t="str">
        <f>IF(dati_pdc!$A579&lt;&gt;"",s_somma_pdc!F579,"")</f>
        <v/>
      </c>
      <c r="W583" s="110" t="str">
        <f t="shared" si="78"/>
        <v/>
      </c>
      <c r="X583" s="111" t="str">
        <f t="shared" si="79"/>
        <v/>
      </c>
      <c r="Y583" s="86"/>
      <c r="Z583" s="86"/>
    </row>
    <row r="584" spans="2:26" ht="15.75" customHeight="1">
      <c r="B584" s="109" t="str">
        <f>IF(dati_pdc!A580&lt;&gt;"",IF(dati_pdc!D580=1,RIGHT(dati_pdc!A580,dati_pdc!E580),dati_pdc!A580),"")</f>
        <v/>
      </c>
      <c r="C584" s="109" t="str">
        <f>IF(dati_pdc!B580&lt;&gt;"",dati_pdc!B580,"")</f>
        <v/>
      </c>
      <c r="D584" s="109" t="str">
        <f>IF(dati_pdc!C580&lt;&gt;"",dati_pdc!C580,"")</f>
        <v/>
      </c>
      <c r="E584" s="109" t="str">
        <f>IF(dati_pdc!D580&lt;&gt;"",dati_pdc!D580,"")</f>
        <v/>
      </c>
      <c r="F584" s="110" t="str">
        <f>IF(dati_pdc!$A580&lt;&gt;"",s_somma_pdc!B580,"")</f>
        <v/>
      </c>
      <c r="G584" s="110" t="str">
        <f>IF(dati_pdc!$A580&lt;&gt;"",s_somma_pdc!C580,"")</f>
        <v/>
      </c>
      <c r="H584" s="110" t="str">
        <f t="shared" si="72"/>
        <v/>
      </c>
      <c r="I584" s="111" t="str">
        <f t="shared" si="73"/>
        <v/>
      </c>
      <c r="J584" s="111"/>
      <c r="K584" s="111"/>
      <c r="L584" s="110" t="str">
        <f>IF(dati_pdc!$A580&lt;&gt;"",s_somma_pdc!D580,"")</f>
        <v/>
      </c>
      <c r="M584" s="110" t="str">
        <f t="shared" si="74"/>
        <v/>
      </c>
      <c r="N584" s="111" t="str">
        <f t="shared" si="75"/>
        <v/>
      </c>
      <c r="O584" s="111"/>
      <c r="P584" s="111"/>
      <c r="Q584" s="110" t="str">
        <f>IF(dati_pdc!$A580&lt;&gt;"",s_somma_pdc!E580,"")</f>
        <v/>
      </c>
      <c r="R584" s="110" t="str">
        <f t="shared" si="76"/>
        <v/>
      </c>
      <c r="S584" s="111" t="str">
        <f t="shared" si="77"/>
        <v/>
      </c>
      <c r="T584" s="111"/>
      <c r="U584" s="111"/>
      <c r="V584" s="110" t="str">
        <f>IF(dati_pdc!$A580&lt;&gt;"",s_somma_pdc!F580,"")</f>
        <v/>
      </c>
      <c r="W584" s="110" t="str">
        <f t="shared" si="78"/>
        <v/>
      </c>
      <c r="X584" s="111" t="str">
        <f t="shared" si="79"/>
        <v/>
      </c>
      <c r="Y584" s="86"/>
      <c r="Z584" s="86"/>
    </row>
    <row r="585" spans="2:26" ht="15.75" customHeight="1">
      <c r="B585" s="109" t="str">
        <f>IF(dati_pdc!A581&lt;&gt;"",IF(dati_pdc!D581=1,RIGHT(dati_pdc!A581,dati_pdc!E581),dati_pdc!A581),"")</f>
        <v/>
      </c>
      <c r="C585" s="109" t="str">
        <f>IF(dati_pdc!B581&lt;&gt;"",dati_pdc!B581,"")</f>
        <v/>
      </c>
      <c r="D585" s="109" t="str">
        <f>IF(dati_pdc!C581&lt;&gt;"",dati_pdc!C581,"")</f>
        <v/>
      </c>
      <c r="E585" s="109" t="str">
        <f>IF(dati_pdc!D581&lt;&gt;"",dati_pdc!D581,"")</f>
        <v/>
      </c>
      <c r="F585" s="110" t="str">
        <f>IF(dati_pdc!$A581&lt;&gt;"",s_somma_pdc!B581,"")</f>
        <v/>
      </c>
      <c r="G585" s="110" t="str">
        <f>IF(dati_pdc!$A581&lt;&gt;"",s_somma_pdc!C581,"")</f>
        <v/>
      </c>
      <c r="H585" s="110" t="str">
        <f t="shared" si="72"/>
        <v/>
      </c>
      <c r="I585" s="111" t="str">
        <f t="shared" si="73"/>
        <v/>
      </c>
      <c r="J585" s="111"/>
      <c r="K585" s="111"/>
      <c r="L585" s="110" t="str">
        <f>IF(dati_pdc!$A581&lt;&gt;"",s_somma_pdc!D581,"")</f>
        <v/>
      </c>
      <c r="M585" s="110" t="str">
        <f t="shared" si="74"/>
        <v/>
      </c>
      <c r="N585" s="111" t="str">
        <f t="shared" si="75"/>
        <v/>
      </c>
      <c r="O585" s="111"/>
      <c r="P585" s="111"/>
      <c r="Q585" s="110" t="str">
        <f>IF(dati_pdc!$A581&lt;&gt;"",s_somma_pdc!E581,"")</f>
        <v/>
      </c>
      <c r="R585" s="110" t="str">
        <f t="shared" si="76"/>
        <v/>
      </c>
      <c r="S585" s="111" t="str">
        <f t="shared" si="77"/>
        <v/>
      </c>
      <c r="T585" s="111"/>
      <c r="U585" s="111"/>
      <c r="V585" s="110" t="str">
        <f>IF(dati_pdc!$A581&lt;&gt;"",s_somma_pdc!F581,"")</f>
        <v/>
      </c>
      <c r="W585" s="110" t="str">
        <f t="shared" si="78"/>
        <v/>
      </c>
      <c r="X585" s="111" t="str">
        <f t="shared" si="79"/>
        <v/>
      </c>
      <c r="Y585" s="86"/>
      <c r="Z585" s="86"/>
    </row>
    <row r="586" spans="2:26" ht="15.75" customHeight="1">
      <c r="B586" s="109" t="str">
        <f>IF(dati_pdc!A582&lt;&gt;"",IF(dati_pdc!D582=1,RIGHT(dati_pdc!A582,dati_pdc!E582),dati_pdc!A582),"")</f>
        <v/>
      </c>
      <c r="C586" s="109" t="str">
        <f>IF(dati_pdc!B582&lt;&gt;"",dati_pdc!B582,"")</f>
        <v/>
      </c>
      <c r="D586" s="109" t="str">
        <f>IF(dati_pdc!C582&lt;&gt;"",dati_pdc!C582,"")</f>
        <v/>
      </c>
      <c r="E586" s="109" t="str">
        <f>IF(dati_pdc!D582&lt;&gt;"",dati_pdc!D582,"")</f>
        <v/>
      </c>
      <c r="F586" s="110" t="str">
        <f>IF(dati_pdc!$A582&lt;&gt;"",s_somma_pdc!B582,"")</f>
        <v/>
      </c>
      <c r="G586" s="110" t="str">
        <f>IF(dati_pdc!$A582&lt;&gt;"",s_somma_pdc!C582,"")</f>
        <v/>
      </c>
      <c r="H586" s="110" t="str">
        <f t="shared" si="72"/>
        <v/>
      </c>
      <c r="I586" s="111" t="str">
        <f t="shared" si="73"/>
        <v/>
      </c>
      <c r="J586" s="111"/>
      <c r="K586" s="111"/>
      <c r="L586" s="110" t="str">
        <f>IF(dati_pdc!$A582&lt;&gt;"",s_somma_pdc!D582,"")</f>
        <v/>
      </c>
      <c r="M586" s="110" t="str">
        <f t="shared" si="74"/>
        <v/>
      </c>
      <c r="N586" s="111" t="str">
        <f t="shared" si="75"/>
        <v/>
      </c>
      <c r="O586" s="111"/>
      <c r="P586" s="111"/>
      <c r="Q586" s="110" t="str">
        <f>IF(dati_pdc!$A582&lt;&gt;"",s_somma_pdc!E582,"")</f>
        <v/>
      </c>
      <c r="R586" s="110" t="str">
        <f t="shared" si="76"/>
        <v/>
      </c>
      <c r="S586" s="111" t="str">
        <f t="shared" si="77"/>
        <v/>
      </c>
      <c r="T586" s="111"/>
      <c r="U586" s="111"/>
      <c r="V586" s="110" t="str">
        <f>IF(dati_pdc!$A582&lt;&gt;"",s_somma_pdc!F582,"")</f>
        <v/>
      </c>
      <c r="W586" s="110" t="str">
        <f t="shared" si="78"/>
        <v/>
      </c>
      <c r="X586" s="111" t="str">
        <f t="shared" si="79"/>
        <v/>
      </c>
      <c r="Y586" s="86"/>
      <c r="Z586" s="86"/>
    </row>
    <row r="587" spans="2:26" ht="15.75" customHeight="1">
      <c r="B587" s="109" t="str">
        <f>IF(dati_pdc!A583&lt;&gt;"",IF(dati_pdc!D583=1,RIGHT(dati_pdc!A583,dati_pdc!E583),dati_pdc!A583),"")</f>
        <v/>
      </c>
      <c r="C587" s="109" t="str">
        <f>IF(dati_pdc!B583&lt;&gt;"",dati_pdc!B583,"")</f>
        <v/>
      </c>
      <c r="D587" s="109" t="str">
        <f>IF(dati_pdc!C583&lt;&gt;"",dati_pdc!C583,"")</f>
        <v/>
      </c>
      <c r="E587" s="109" t="str">
        <f>IF(dati_pdc!D583&lt;&gt;"",dati_pdc!D583,"")</f>
        <v/>
      </c>
      <c r="F587" s="110" t="str">
        <f>IF(dati_pdc!$A583&lt;&gt;"",s_somma_pdc!B583,"")</f>
        <v/>
      </c>
      <c r="G587" s="110" t="str">
        <f>IF(dati_pdc!$A583&lt;&gt;"",s_somma_pdc!C583,"")</f>
        <v/>
      </c>
      <c r="H587" s="110" t="str">
        <f t="shared" si="72"/>
        <v/>
      </c>
      <c r="I587" s="111" t="str">
        <f t="shared" si="73"/>
        <v/>
      </c>
      <c r="J587" s="111"/>
      <c r="K587" s="111"/>
      <c r="L587" s="110" t="str">
        <f>IF(dati_pdc!$A583&lt;&gt;"",s_somma_pdc!D583,"")</f>
        <v/>
      </c>
      <c r="M587" s="110" t="str">
        <f t="shared" si="74"/>
        <v/>
      </c>
      <c r="N587" s="111" t="str">
        <f t="shared" si="75"/>
        <v/>
      </c>
      <c r="O587" s="111"/>
      <c r="P587" s="111"/>
      <c r="Q587" s="110" t="str">
        <f>IF(dati_pdc!$A583&lt;&gt;"",s_somma_pdc!E583,"")</f>
        <v/>
      </c>
      <c r="R587" s="110" t="str">
        <f t="shared" si="76"/>
        <v/>
      </c>
      <c r="S587" s="111" t="str">
        <f t="shared" si="77"/>
        <v/>
      </c>
      <c r="T587" s="111"/>
      <c r="U587" s="111"/>
      <c r="V587" s="110" t="str">
        <f>IF(dati_pdc!$A583&lt;&gt;"",s_somma_pdc!F583,"")</f>
        <v/>
      </c>
      <c r="W587" s="110" t="str">
        <f t="shared" si="78"/>
        <v/>
      </c>
      <c r="X587" s="111" t="str">
        <f t="shared" si="79"/>
        <v/>
      </c>
      <c r="Y587" s="86"/>
      <c r="Z587" s="86"/>
    </row>
    <row r="588" spans="2:26" ht="15.75" customHeight="1">
      <c r="B588" s="109" t="str">
        <f>IF(dati_pdc!A584&lt;&gt;"",IF(dati_pdc!D584=1,RIGHT(dati_pdc!A584,dati_pdc!E584),dati_pdc!A584),"")</f>
        <v/>
      </c>
      <c r="C588" s="109" t="str">
        <f>IF(dati_pdc!B584&lt;&gt;"",dati_pdc!B584,"")</f>
        <v/>
      </c>
      <c r="D588" s="109" t="str">
        <f>IF(dati_pdc!C584&lt;&gt;"",dati_pdc!C584,"")</f>
        <v/>
      </c>
      <c r="E588" s="109" t="str">
        <f>IF(dati_pdc!D584&lt;&gt;"",dati_pdc!D584,"")</f>
        <v/>
      </c>
      <c r="F588" s="110" t="str">
        <f>IF(dati_pdc!$A584&lt;&gt;"",s_somma_pdc!B584,"")</f>
        <v/>
      </c>
      <c r="G588" s="110" t="str">
        <f>IF(dati_pdc!$A584&lt;&gt;"",s_somma_pdc!C584,"")</f>
        <v/>
      </c>
      <c r="H588" s="110" t="str">
        <f t="shared" si="72"/>
        <v/>
      </c>
      <c r="I588" s="111" t="str">
        <f t="shared" si="73"/>
        <v/>
      </c>
      <c r="J588" s="111"/>
      <c r="K588" s="111"/>
      <c r="L588" s="110" t="str">
        <f>IF(dati_pdc!$A584&lt;&gt;"",s_somma_pdc!D584,"")</f>
        <v/>
      </c>
      <c r="M588" s="110" t="str">
        <f t="shared" si="74"/>
        <v/>
      </c>
      <c r="N588" s="111" t="str">
        <f t="shared" si="75"/>
        <v/>
      </c>
      <c r="O588" s="111"/>
      <c r="P588" s="111"/>
      <c r="Q588" s="110" t="str">
        <f>IF(dati_pdc!$A584&lt;&gt;"",s_somma_pdc!E584,"")</f>
        <v/>
      </c>
      <c r="R588" s="110" t="str">
        <f t="shared" si="76"/>
        <v/>
      </c>
      <c r="S588" s="111" t="str">
        <f t="shared" si="77"/>
        <v/>
      </c>
      <c r="T588" s="111"/>
      <c r="U588" s="111"/>
      <c r="V588" s="110" t="str">
        <f>IF(dati_pdc!$A584&lt;&gt;"",s_somma_pdc!F584,"")</f>
        <v/>
      </c>
      <c r="W588" s="110" t="str">
        <f t="shared" si="78"/>
        <v/>
      </c>
      <c r="X588" s="111" t="str">
        <f t="shared" si="79"/>
        <v/>
      </c>
      <c r="Y588" s="86"/>
      <c r="Z588" s="86"/>
    </row>
    <row r="589" spans="2:26" ht="15.75" customHeight="1">
      <c r="B589" s="109" t="str">
        <f>IF(dati_pdc!A585&lt;&gt;"",IF(dati_pdc!D585=1,RIGHT(dati_pdc!A585,dati_pdc!E585),dati_pdc!A585),"")</f>
        <v/>
      </c>
      <c r="C589" s="109" t="str">
        <f>IF(dati_pdc!B585&lt;&gt;"",dati_pdc!B585,"")</f>
        <v/>
      </c>
      <c r="D589" s="109" t="str">
        <f>IF(dati_pdc!C585&lt;&gt;"",dati_pdc!C585,"")</f>
        <v/>
      </c>
      <c r="E589" s="109" t="str">
        <f>IF(dati_pdc!D585&lt;&gt;"",dati_pdc!D585,"")</f>
        <v/>
      </c>
      <c r="F589" s="110" t="str">
        <f>IF(dati_pdc!$A585&lt;&gt;"",s_somma_pdc!B585,"")</f>
        <v/>
      </c>
      <c r="G589" s="110" t="str">
        <f>IF(dati_pdc!$A585&lt;&gt;"",s_somma_pdc!C585,"")</f>
        <v/>
      </c>
      <c r="H589" s="110" t="str">
        <f t="shared" si="72"/>
        <v/>
      </c>
      <c r="I589" s="111" t="str">
        <f t="shared" si="73"/>
        <v/>
      </c>
      <c r="J589" s="111"/>
      <c r="K589" s="111"/>
      <c r="L589" s="110" t="str">
        <f>IF(dati_pdc!$A585&lt;&gt;"",s_somma_pdc!D585,"")</f>
        <v/>
      </c>
      <c r="M589" s="110" t="str">
        <f t="shared" si="74"/>
        <v/>
      </c>
      <c r="N589" s="111" t="str">
        <f t="shared" si="75"/>
        <v/>
      </c>
      <c r="O589" s="111"/>
      <c r="P589" s="111"/>
      <c r="Q589" s="110" t="str">
        <f>IF(dati_pdc!$A585&lt;&gt;"",s_somma_pdc!E585,"")</f>
        <v/>
      </c>
      <c r="R589" s="110" t="str">
        <f t="shared" si="76"/>
        <v/>
      </c>
      <c r="S589" s="111" t="str">
        <f t="shared" si="77"/>
        <v/>
      </c>
      <c r="T589" s="111"/>
      <c r="U589" s="111"/>
      <c r="V589" s="110" t="str">
        <f>IF(dati_pdc!$A585&lt;&gt;"",s_somma_pdc!F585,"")</f>
        <v/>
      </c>
      <c r="W589" s="110" t="str">
        <f t="shared" si="78"/>
        <v/>
      </c>
      <c r="X589" s="111" t="str">
        <f t="shared" si="79"/>
        <v/>
      </c>
      <c r="Y589" s="86"/>
      <c r="Z589" s="86"/>
    </row>
    <row r="590" spans="2:26" ht="15.75" customHeight="1">
      <c r="B590" s="109" t="str">
        <f>IF(dati_pdc!A586&lt;&gt;"",IF(dati_pdc!D586=1,RIGHT(dati_pdc!A586,dati_pdc!E586),dati_pdc!A586),"")</f>
        <v/>
      </c>
      <c r="C590" s="109" t="str">
        <f>IF(dati_pdc!B586&lt;&gt;"",dati_pdc!B586,"")</f>
        <v/>
      </c>
      <c r="D590" s="109" t="str">
        <f>IF(dati_pdc!C586&lt;&gt;"",dati_pdc!C586,"")</f>
        <v/>
      </c>
      <c r="E590" s="109" t="str">
        <f>IF(dati_pdc!D586&lt;&gt;"",dati_pdc!D586,"")</f>
        <v/>
      </c>
      <c r="F590" s="110" t="str">
        <f>IF(dati_pdc!$A586&lt;&gt;"",s_somma_pdc!B586,"")</f>
        <v/>
      </c>
      <c r="G590" s="110" t="str">
        <f>IF(dati_pdc!$A586&lt;&gt;"",s_somma_pdc!C586,"")</f>
        <v/>
      </c>
      <c r="H590" s="110" t="str">
        <f t="shared" si="72"/>
        <v/>
      </c>
      <c r="I590" s="111" t="str">
        <f t="shared" si="73"/>
        <v/>
      </c>
      <c r="J590" s="111"/>
      <c r="K590" s="111"/>
      <c r="L590" s="110" t="str">
        <f>IF(dati_pdc!$A586&lt;&gt;"",s_somma_pdc!D586,"")</f>
        <v/>
      </c>
      <c r="M590" s="110" t="str">
        <f t="shared" si="74"/>
        <v/>
      </c>
      <c r="N590" s="111" t="str">
        <f t="shared" si="75"/>
        <v/>
      </c>
      <c r="O590" s="111"/>
      <c r="P590" s="111"/>
      <c r="Q590" s="110" t="str">
        <f>IF(dati_pdc!$A586&lt;&gt;"",s_somma_pdc!E586,"")</f>
        <v/>
      </c>
      <c r="R590" s="110" t="str">
        <f t="shared" si="76"/>
        <v/>
      </c>
      <c r="S590" s="111" t="str">
        <f t="shared" si="77"/>
        <v/>
      </c>
      <c r="T590" s="111"/>
      <c r="U590" s="111"/>
      <c r="V590" s="110" t="str">
        <f>IF(dati_pdc!$A586&lt;&gt;"",s_somma_pdc!F586,"")</f>
        <v/>
      </c>
      <c r="W590" s="110" t="str">
        <f t="shared" si="78"/>
        <v/>
      </c>
      <c r="X590" s="111" t="str">
        <f t="shared" si="79"/>
        <v/>
      </c>
      <c r="Y590" s="86"/>
      <c r="Z590" s="86"/>
    </row>
    <row r="591" spans="2:26" ht="15.75" customHeight="1">
      <c r="B591" s="109" t="str">
        <f>IF(dati_pdc!A587&lt;&gt;"",IF(dati_pdc!D587=1,RIGHT(dati_pdc!A587,dati_pdc!E587),dati_pdc!A587),"")</f>
        <v/>
      </c>
      <c r="C591" s="109" t="str">
        <f>IF(dati_pdc!B587&lt;&gt;"",dati_pdc!B587,"")</f>
        <v/>
      </c>
      <c r="D591" s="109" t="str">
        <f>IF(dati_pdc!C587&lt;&gt;"",dati_pdc!C587,"")</f>
        <v/>
      </c>
      <c r="E591" s="109" t="str">
        <f>IF(dati_pdc!D587&lt;&gt;"",dati_pdc!D587,"")</f>
        <v/>
      </c>
      <c r="F591" s="110" t="str">
        <f>IF(dati_pdc!$A587&lt;&gt;"",s_somma_pdc!B587,"")</f>
        <v/>
      </c>
      <c r="G591" s="110" t="str">
        <f>IF(dati_pdc!$A587&lt;&gt;"",s_somma_pdc!C587,"")</f>
        <v/>
      </c>
      <c r="H591" s="110" t="str">
        <f t="shared" si="72"/>
        <v/>
      </c>
      <c r="I591" s="111" t="str">
        <f t="shared" si="73"/>
        <v/>
      </c>
      <c r="J591" s="111"/>
      <c r="K591" s="111"/>
      <c r="L591" s="110" t="str">
        <f>IF(dati_pdc!$A587&lt;&gt;"",s_somma_pdc!D587,"")</f>
        <v/>
      </c>
      <c r="M591" s="110" t="str">
        <f t="shared" si="74"/>
        <v/>
      </c>
      <c r="N591" s="111" t="str">
        <f t="shared" si="75"/>
        <v/>
      </c>
      <c r="O591" s="111"/>
      <c r="P591" s="111"/>
      <c r="Q591" s="110" t="str">
        <f>IF(dati_pdc!$A587&lt;&gt;"",s_somma_pdc!E587,"")</f>
        <v/>
      </c>
      <c r="R591" s="110" t="str">
        <f t="shared" si="76"/>
        <v/>
      </c>
      <c r="S591" s="111" t="str">
        <f t="shared" si="77"/>
        <v/>
      </c>
      <c r="T591" s="111"/>
      <c r="U591" s="111"/>
      <c r="V591" s="110" t="str">
        <f>IF(dati_pdc!$A587&lt;&gt;"",s_somma_pdc!F587,"")</f>
        <v/>
      </c>
      <c r="W591" s="110" t="str">
        <f t="shared" si="78"/>
        <v/>
      </c>
      <c r="X591" s="111" t="str">
        <f t="shared" si="79"/>
        <v/>
      </c>
      <c r="Y591" s="86"/>
      <c r="Z591" s="86"/>
    </row>
    <row r="592" spans="2:26" ht="15.75" customHeight="1">
      <c r="B592" s="109" t="str">
        <f>IF(dati_pdc!A588&lt;&gt;"",IF(dati_pdc!D588=1,RIGHT(dati_pdc!A588,dati_pdc!E588),dati_pdc!A588),"")</f>
        <v/>
      </c>
      <c r="C592" s="109" t="str">
        <f>IF(dati_pdc!B588&lt;&gt;"",dati_pdc!B588,"")</f>
        <v/>
      </c>
      <c r="D592" s="109" t="str">
        <f>IF(dati_pdc!C588&lt;&gt;"",dati_pdc!C588,"")</f>
        <v/>
      </c>
      <c r="E592" s="109" t="str">
        <f>IF(dati_pdc!D588&lt;&gt;"",dati_pdc!D588,"")</f>
        <v/>
      </c>
      <c r="F592" s="110" t="str">
        <f>IF(dati_pdc!$A588&lt;&gt;"",s_somma_pdc!B588,"")</f>
        <v/>
      </c>
      <c r="G592" s="110" t="str">
        <f>IF(dati_pdc!$A588&lt;&gt;"",s_somma_pdc!C588,"")</f>
        <v/>
      </c>
      <c r="H592" s="110" t="str">
        <f t="shared" si="72"/>
        <v/>
      </c>
      <c r="I592" s="111" t="str">
        <f t="shared" si="73"/>
        <v/>
      </c>
      <c r="J592" s="111"/>
      <c r="K592" s="111"/>
      <c r="L592" s="110" t="str">
        <f>IF(dati_pdc!$A588&lt;&gt;"",s_somma_pdc!D588,"")</f>
        <v/>
      </c>
      <c r="M592" s="110" t="str">
        <f t="shared" si="74"/>
        <v/>
      </c>
      <c r="N592" s="111" t="str">
        <f t="shared" si="75"/>
        <v/>
      </c>
      <c r="O592" s="111"/>
      <c r="P592" s="111"/>
      <c r="Q592" s="110" t="str">
        <f>IF(dati_pdc!$A588&lt;&gt;"",s_somma_pdc!E588,"")</f>
        <v/>
      </c>
      <c r="R592" s="110" t="str">
        <f t="shared" si="76"/>
        <v/>
      </c>
      <c r="S592" s="111" t="str">
        <f t="shared" si="77"/>
        <v/>
      </c>
      <c r="T592" s="111"/>
      <c r="U592" s="111"/>
      <c r="V592" s="110" t="str">
        <f>IF(dati_pdc!$A588&lt;&gt;"",s_somma_pdc!F588,"")</f>
        <v/>
      </c>
      <c r="W592" s="110" t="str">
        <f t="shared" si="78"/>
        <v/>
      </c>
      <c r="X592" s="111" t="str">
        <f t="shared" si="79"/>
        <v/>
      </c>
      <c r="Y592" s="86"/>
      <c r="Z592" s="86"/>
    </row>
    <row r="593" spans="2:26" ht="15.75" customHeight="1">
      <c r="B593" s="109" t="str">
        <f>IF(dati_pdc!A589&lt;&gt;"",IF(dati_pdc!D589=1,RIGHT(dati_pdc!A589,dati_pdc!E589),dati_pdc!A589),"")</f>
        <v/>
      </c>
      <c r="C593" s="109" t="str">
        <f>IF(dati_pdc!B589&lt;&gt;"",dati_pdc!B589,"")</f>
        <v/>
      </c>
      <c r="D593" s="109" t="str">
        <f>IF(dati_pdc!C589&lt;&gt;"",dati_pdc!C589,"")</f>
        <v/>
      </c>
      <c r="E593" s="109" t="str">
        <f>IF(dati_pdc!D589&lt;&gt;"",dati_pdc!D589,"")</f>
        <v/>
      </c>
      <c r="F593" s="110" t="str">
        <f>IF(dati_pdc!$A589&lt;&gt;"",s_somma_pdc!B589,"")</f>
        <v/>
      </c>
      <c r="G593" s="110" t="str">
        <f>IF(dati_pdc!$A589&lt;&gt;"",s_somma_pdc!C589,"")</f>
        <v/>
      </c>
      <c r="H593" s="110" t="str">
        <f t="shared" si="72"/>
        <v/>
      </c>
      <c r="I593" s="111" t="str">
        <f t="shared" si="73"/>
        <v/>
      </c>
      <c r="J593" s="111"/>
      <c r="K593" s="111"/>
      <c r="L593" s="110" t="str">
        <f>IF(dati_pdc!$A589&lt;&gt;"",s_somma_pdc!D589,"")</f>
        <v/>
      </c>
      <c r="M593" s="110" t="str">
        <f t="shared" si="74"/>
        <v/>
      </c>
      <c r="N593" s="111" t="str">
        <f t="shared" si="75"/>
        <v/>
      </c>
      <c r="O593" s="111"/>
      <c r="P593" s="111"/>
      <c r="Q593" s="110" t="str">
        <f>IF(dati_pdc!$A589&lt;&gt;"",s_somma_pdc!E589,"")</f>
        <v/>
      </c>
      <c r="R593" s="110" t="str">
        <f t="shared" si="76"/>
        <v/>
      </c>
      <c r="S593" s="111" t="str">
        <f t="shared" si="77"/>
        <v/>
      </c>
      <c r="T593" s="111"/>
      <c r="U593" s="111"/>
      <c r="V593" s="110" t="str">
        <f>IF(dati_pdc!$A589&lt;&gt;"",s_somma_pdc!F589,"")</f>
        <v/>
      </c>
      <c r="W593" s="110" t="str">
        <f t="shared" si="78"/>
        <v/>
      </c>
      <c r="X593" s="111" t="str">
        <f t="shared" si="79"/>
        <v/>
      </c>
      <c r="Y593" s="86"/>
      <c r="Z593" s="86"/>
    </row>
    <row r="594" spans="2:26" ht="15.75" customHeight="1">
      <c r="B594" s="109" t="str">
        <f>IF(dati_pdc!A590&lt;&gt;"",IF(dati_pdc!D590=1,RIGHT(dati_pdc!A590,dati_pdc!E590),dati_pdc!A590),"")</f>
        <v/>
      </c>
      <c r="C594" s="109" t="str">
        <f>IF(dati_pdc!B590&lt;&gt;"",dati_pdc!B590,"")</f>
        <v/>
      </c>
      <c r="D594" s="109" t="str">
        <f>IF(dati_pdc!C590&lt;&gt;"",dati_pdc!C590,"")</f>
        <v/>
      </c>
      <c r="E594" s="109" t="str">
        <f>IF(dati_pdc!D590&lt;&gt;"",dati_pdc!D590,"")</f>
        <v/>
      </c>
      <c r="F594" s="110" t="str">
        <f>IF(dati_pdc!$A590&lt;&gt;"",s_somma_pdc!B590,"")</f>
        <v/>
      </c>
      <c r="G594" s="110" t="str">
        <f>IF(dati_pdc!$A590&lt;&gt;"",s_somma_pdc!C590,"")</f>
        <v/>
      </c>
      <c r="H594" s="110" t="str">
        <f t="shared" si="72"/>
        <v/>
      </c>
      <c r="I594" s="111" t="str">
        <f t="shared" si="73"/>
        <v/>
      </c>
      <c r="J594" s="111"/>
      <c r="K594" s="111"/>
      <c r="L594" s="110" t="str">
        <f>IF(dati_pdc!$A590&lt;&gt;"",s_somma_pdc!D590,"")</f>
        <v/>
      </c>
      <c r="M594" s="110" t="str">
        <f t="shared" si="74"/>
        <v/>
      </c>
      <c r="N594" s="111" t="str">
        <f t="shared" si="75"/>
        <v/>
      </c>
      <c r="O594" s="111"/>
      <c r="P594" s="111"/>
      <c r="Q594" s="110" t="str">
        <f>IF(dati_pdc!$A590&lt;&gt;"",s_somma_pdc!E590,"")</f>
        <v/>
      </c>
      <c r="R594" s="110" t="str">
        <f t="shared" si="76"/>
        <v/>
      </c>
      <c r="S594" s="111" t="str">
        <f t="shared" si="77"/>
        <v/>
      </c>
      <c r="T594" s="111"/>
      <c r="U594" s="111"/>
      <c r="V594" s="110" t="str">
        <f>IF(dati_pdc!$A590&lt;&gt;"",s_somma_pdc!F590,"")</f>
        <v/>
      </c>
      <c r="W594" s="110" t="str">
        <f t="shared" si="78"/>
        <v/>
      </c>
      <c r="X594" s="111" t="str">
        <f t="shared" si="79"/>
        <v/>
      </c>
      <c r="Y594" s="86"/>
      <c r="Z594" s="86"/>
    </row>
    <row r="595" spans="2:26" ht="15.75" customHeight="1">
      <c r="B595" s="109" t="str">
        <f>IF(dati_pdc!A591&lt;&gt;"",IF(dati_pdc!D591=1,RIGHT(dati_pdc!A591,dati_pdc!E591),dati_pdc!A591),"")</f>
        <v/>
      </c>
      <c r="C595" s="109" t="str">
        <f>IF(dati_pdc!B591&lt;&gt;"",dati_pdc!B591,"")</f>
        <v/>
      </c>
      <c r="D595" s="109" t="str">
        <f>IF(dati_pdc!C591&lt;&gt;"",dati_pdc!C591,"")</f>
        <v/>
      </c>
      <c r="E595" s="109" t="str">
        <f>IF(dati_pdc!D591&lt;&gt;"",dati_pdc!D591,"")</f>
        <v/>
      </c>
      <c r="F595" s="110" t="str">
        <f>IF(dati_pdc!$A591&lt;&gt;"",s_somma_pdc!B591,"")</f>
        <v/>
      </c>
      <c r="G595" s="110" t="str">
        <f>IF(dati_pdc!$A591&lt;&gt;"",s_somma_pdc!C591,"")</f>
        <v/>
      </c>
      <c r="H595" s="110" t="str">
        <f t="shared" si="72"/>
        <v/>
      </c>
      <c r="I595" s="111" t="str">
        <f t="shared" si="73"/>
        <v/>
      </c>
      <c r="J595" s="111"/>
      <c r="K595" s="111"/>
      <c r="L595" s="110" t="str">
        <f>IF(dati_pdc!$A591&lt;&gt;"",s_somma_pdc!D591,"")</f>
        <v/>
      </c>
      <c r="M595" s="110" t="str">
        <f t="shared" si="74"/>
        <v/>
      </c>
      <c r="N595" s="111" t="str">
        <f t="shared" si="75"/>
        <v/>
      </c>
      <c r="O595" s="111"/>
      <c r="P595" s="111"/>
      <c r="Q595" s="110" t="str">
        <f>IF(dati_pdc!$A591&lt;&gt;"",s_somma_pdc!E591,"")</f>
        <v/>
      </c>
      <c r="R595" s="110" t="str">
        <f t="shared" si="76"/>
        <v/>
      </c>
      <c r="S595" s="111" t="str">
        <f t="shared" si="77"/>
        <v/>
      </c>
      <c r="T595" s="111"/>
      <c r="U595" s="111"/>
      <c r="V595" s="110" t="str">
        <f>IF(dati_pdc!$A591&lt;&gt;"",s_somma_pdc!F591,"")</f>
        <v/>
      </c>
      <c r="W595" s="110" t="str">
        <f t="shared" si="78"/>
        <v/>
      </c>
      <c r="X595" s="111" t="str">
        <f t="shared" si="79"/>
        <v/>
      </c>
      <c r="Y595" s="86"/>
      <c r="Z595" s="86"/>
    </row>
    <row r="596" spans="2:26" ht="15.75" customHeight="1">
      <c r="B596" s="109" t="str">
        <f>IF(dati_pdc!A592&lt;&gt;"",IF(dati_pdc!D592=1,RIGHT(dati_pdc!A592,dati_pdc!E592),dati_pdc!A592),"")</f>
        <v/>
      </c>
      <c r="C596" s="109" t="str">
        <f>IF(dati_pdc!B592&lt;&gt;"",dati_pdc!B592,"")</f>
        <v/>
      </c>
      <c r="D596" s="109" t="str">
        <f>IF(dati_pdc!C592&lt;&gt;"",dati_pdc!C592,"")</f>
        <v/>
      </c>
      <c r="E596" s="109" t="str">
        <f>IF(dati_pdc!D592&lt;&gt;"",dati_pdc!D592,"")</f>
        <v/>
      </c>
      <c r="F596" s="110" t="str">
        <f>IF(dati_pdc!$A592&lt;&gt;"",s_somma_pdc!B592,"")</f>
        <v/>
      </c>
      <c r="G596" s="110" t="str">
        <f>IF(dati_pdc!$A592&lt;&gt;"",s_somma_pdc!C592,"")</f>
        <v/>
      </c>
      <c r="H596" s="110" t="str">
        <f t="shared" si="72"/>
        <v/>
      </c>
      <c r="I596" s="111" t="str">
        <f t="shared" si="73"/>
        <v/>
      </c>
      <c r="J596" s="111"/>
      <c r="K596" s="111"/>
      <c r="L596" s="110" t="str">
        <f>IF(dati_pdc!$A592&lt;&gt;"",s_somma_pdc!D592,"")</f>
        <v/>
      </c>
      <c r="M596" s="110" t="str">
        <f t="shared" si="74"/>
        <v/>
      </c>
      <c r="N596" s="111" t="str">
        <f t="shared" si="75"/>
        <v/>
      </c>
      <c r="O596" s="111"/>
      <c r="P596" s="111"/>
      <c r="Q596" s="110" t="str">
        <f>IF(dati_pdc!$A592&lt;&gt;"",s_somma_pdc!E592,"")</f>
        <v/>
      </c>
      <c r="R596" s="110" t="str">
        <f t="shared" si="76"/>
        <v/>
      </c>
      <c r="S596" s="111" t="str">
        <f t="shared" si="77"/>
        <v/>
      </c>
      <c r="T596" s="111"/>
      <c r="U596" s="111"/>
      <c r="V596" s="110" t="str">
        <f>IF(dati_pdc!$A592&lt;&gt;"",s_somma_pdc!F592,"")</f>
        <v/>
      </c>
      <c r="W596" s="110" t="str">
        <f t="shared" si="78"/>
        <v/>
      </c>
      <c r="X596" s="111" t="str">
        <f t="shared" si="79"/>
        <v/>
      </c>
      <c r="Y596" s="86"/>
      <c r="Z596" s="86"/>
    </row>
    <row r="597" spans="2:26" ht="15.75" customHeight="1">
      <c r="B597" s="109" t="str">
        <f>IF(dati_pdc!A593&lt;&gt;"",IF(dati_pdc!D593=1,RIGHT(dati_pdc!A593,dati_pdc!E593),dati_pdc!A593),"")</f>
        <v/>
      </c>
      <c r="C597" s="109" t="str">
        <f>IF(dati_pdc!B593&lt;&gt;"",dati_pdc!B593,"")</f>
        <v/>
      </c>
      <c r="D597" s="109" t="str">
        <f>IF(dati_pdc!C593&lt;&gt;"",dati_pdc!C593,"")</f>
        <v/>
      </c>
      <c r="E597" s="109" t="str">
        <f>IF(dati_pdc!D593&lt;&gt;"",dati_pdc!D593,"")</f>
        <v/>
      </c>
      <c r="F597" s="110" t="str">
        <f>IF(dati_pdc!$A593&lt;&gt;"",s_somma_pdc!B593,"")</f>
        <v/>
      </c>
      <c r="G597" s="110" t="str">
        <f>IF(dati_pdc!$A593&lt;&gt;"",s_somma_pdc!C593,"")</f>
        <v/>
      </c>
      <c r="H597" s="110" t="str">
        <f t="shared" si="72"/>
        <v/>
      </c>
      <c r="I597" s="111" t="str">
        <f t="shared" si="73"/>
        <v/>
      </c>
      <c r="J597" s="111"/>
      <c r="K597" s="111"/>
      <c r="L597" s="110" t="str">
        <f>IF(dati_pdc!$A593&lt;&gt;"",s_somma_pdc!D593,"")</f>
        <v/>
      </c>
      <c r="M597" s="110" t="str">
        <f t="shared" si="74"/>
        <v/>
      </c>
      <c r="N597" s="111" t="str">
        <f t="shared" si="75"/>
        <v/>
      </c>
      <c r="O597" s="111"/>
      <c r="P597" s="111"/>
      <c r="Q597" s="110" t="str">
        <f>IF(dati_pdc!$A593&lt;&gt;"",s_somma_pdc!E593,"")</f>
        <v/>
      </c>
      <c r="R597" s="110" t="str">
        <f t="shared" si="76"/>
        <v/>
      </c>
      <c r="S597" s="111" t="str">
        <f t="shared" si="77"/>
        <v/>
      </c>
      <c r="T597" s="111"/>
      <c r="U597" s="111"/>
      <c r="V597" s="110" t="str">
        <f>IF(dati_pdc!$A593&lt;&gt;"",s_somma_pdc!F593,"")</f>
        <v/>
      </c>
      <c r="W597" s="110" t="str">
        <f t="shared" si="78"/>
        <v/>
      </c>
      <c r="X597" s="111" t="str">
        <f t="shared" si="79"/>
        <v/>
      </c>
      <c r="Y597" s="86"/>
      <c r="Z597" s="86"/>
    </row>
    <row r="598" spans="2:26" ht="15.75" customHeight="1">
      <c r="B598" s="109" t="str">
        <f>IF(dati_pdc!A594&lt;&gt;"",IF(dati_pdc!D594=1,RIGHT(dati_pdc!A594,dati_pdc!E594),dati_pdc!A594),"")</f>
        <v/>
      </c>
      <c r="C598" s="109" t="str">
        <f>IF(dati_pdc!B594&lt;&gt;"",dati_pdc!B594,"")</f>
        <v/>
      </c>
      <c r="D598" s="109" t="str">
        <f>IF(dati_pdc!C594&lt;&gt;"",dati_pdc!C594,"")</f>
        <v/>
      </c>
      <c r="E598" s="109" t="str">
        <f>IF(dati_pdc!D594&lt;&gt;"",dati_pdc!D594,"")</f>
        <v/>
      </c>
      <c r="F598" s="110" t="str">
        <f>IF(dati_pdc!$A594&lt;&gt;"",s_somma_pdc!B594,"")</f>
        <v/>
      </c>
      <c r="G598" s="110" t="str">
        <f>IF(dati_pdc!$A594&lt;&gt;"",s_somma_pdc!C594,"")</f>
        <v/>
      </c>
      <c r="H598" s="110" t="str">
        <f t="shared" si="72"/>
        <v/>
      </c>
      <c r="I598" s="111" t="str">
        <f t="shared" si="73"/>
        <v/>
      </c>
      <c r="J598" s="111"/>
      <c r="K598" s="111"/>
      <c r="L598" s="110" t="str">
        <f>IF(dati_pdc!$A594&lt;&gt;"",s_somma_pdc!D594,"")</f>
        <v/>
      </c>
      <c r="M598" s="110" t="str">
        <f t="shared" si="74"/>
        <v/>
      </c>
      <c r="N598" s="111" t="str">
        <f t="shared" si="75"/>
        <v/>
      </c>
      <c r="O598" s="111"/>
      <c r="P598" s="111"/>
      <c r="Q598" s="110" t="str">
        <f>IF(dati_pdc!$A594&lt;&gt;"",s_somma_pdc!E594,"")</f>
        <v/>
      </c>
      <c r="R598" s="110" t="str">
        <f t="shared" si="76"/>
        <v/>
      </c>
      <c r="S598" s="111" t="str">
        <f t="shared" si="77"/>
        <v/>
      </c>
      <c r="T598" s="111"/>
      <c r="U598" s="111"/>
      <c r="V598" s="110" t="str">
        <f>IF(dati_pdc!$A594&lt;&gt;"",s_somma_pdc!F594,"")</f>
        <v/>
      </c>
      <c r="W598" s="110" t="str">
        <f t="shared" si="78"/>
        <v/>
      </c>
      <c r="X598" s="111" t="str">
        <f t="shared" si="79"/>
        <v/>
      </c>
      <c r="Y598" s="86"/>
      <c r="Z598" s="86"/>
    </row>
    <row r="599" spans="2:26" ht="15.75" customHeight="1">
      <c r="B599" s="109" t="str">
        <f>IF(dati_pdc!A595&lt;&gt;"",IF(dati_pdc!D595=1,RIGHT(dati_pdc!A595,dati_pdc!E595),dati_pdc!A595),"")</f>
        <v/>
      </c>
      <c r="C599" s="109" t="str">
        <f>IF(dati_pdc!B595&lt;&gt;"",dati_pdc!B595,"")</f>
        <v/>
      </c>
      <c r="D599" s="109" t="str">
        <f>IF(dati_pdc!C595&lt;&gt;"",dati_pdc!C595,"")</f>
        <v/>
      </c>
      <c r="E599" s="109" t="str">
        <f>IF(dati_pdc!D595&lt;&gt;"",dati_pdc!D595,"")</f>
        <v/>
      </c>
      <c r="F599" s="110" t="str">
        <f>IF(dati_pdc!$A595&lt;&gt;"",s_somma_pdc!B595,"")</f>
        <v/>
      </c>
      <c r="G599" s="110" t="str">
        <f>IF(dati_pdc!$A595&lt;&gt;"",s_somma_pdc!C595,"")</f>
        <v/>
      </c>
      <c r="H599" s="110" t="str">
        <f t="shared" si="72"/>
        <v/>
      </c>
      <c r="I599" s="111" t="str">
        <f t="shared" si="73"/>
        <v/>
      </c>
      <c r="J599" s="111"/>
      <c r="K599" s="111"/>
      <c r="L599" s="110" t="str">
        <f>IF(dati_pdc!$A595&lt;&gt;"",s_somma_pdc!D595,"")</f>
        <v/>
      </c>
      <c r="M599" s="110" t="str">
        <f t="shared" si="74"/>
        <v/>
      </c>
      <c r="N599" s="111" t="str">
        <f t="shared" si="75"/>
        <v/>
      </c>
      <c r="O599" s="111"/>
      <c r="P599" s="111"/>
      <c r="Q599" s="110" t="str">
        <f>IF(dati_pdc!$A595&lt;&gt;"",s_somma_pdc!E595,"")</f>
        <v/>
      </c>
      <c r="R599" s="110" t="str">
        <f t="shared" si="76"/>
        <v/>
      </c>
      <c r="S599" s="111" t="str">
        <f t="shared" si="77"/>
        <v/>
      </c>
      <c r="T599" s="111"/>
      <c r="U599" s="111"/>
      <c r="V599" s="110" t="str">
        <f>IF(dati_pdc!$A595&lt;&gt;"",s_somma_pdc!F595,"")</f>
        <v/>
      </c>
      <c r="W599" s="110" t="str">
        <f t="shared" si="78"/>
        <v/>
      </c>
      <c r="X599" s="111" t="str">
        <f t="shared" si="79"/>
        <v/>
      </c>
      <c r="Y599" s="86"/>
      <c r="Z599" s="86"/>
    </row>
    <row r="600" spans="2:26" ht="15.75" customHeight="1">
      <c r="B600" s="109" t="str">
        <f>IF(dati_pdc!A596&lt;&gt;"",IF(dati_pdc!D596=1,RIGHT(dati_pdc!A596,dati_pdc!E596),dati_pdc!A596),"")</f>
        <v/>
      </c>
      <c r="C600" s="109" t="str">
        <f>IF(dati_pdc!B596&lt;&gt;"",dati_pdc!B596,"")</f>
        <v/>
      </c>
      <c r="D600" s="109" t="str">
        <f>IF(dati_pdc!C596&lt;&gt;"",dati_pdc!C596,"")</f>
        <v/>
      </c>
      <c r="E600" s="109" t="str">
        <f>IF(dati_pdc!D596&lt;&gt;"",dati_pdc!D596,"")</f>
        <v/>
      </c>
      <c r="F600" s="110" t="str">
        <f>IF(dati_pdc!$A596&lt;&gt;"",s_somma_pdc!B596,"")</f>
        <v/>
      </c>
      <c r="G600" s="110" t="str">
        <f>IF(dati_pdc!$A596&lt;&gt;"",s_somma_pdc!C596,"")</f>
        <v/>
      </c>
      <c r="H600" s="110" t="str">
        <f t="shared" si="72"/>
        <v/>
      </c>
      <c r="I600" s="111" t="str">
        <f t="shared" si="73"/>
        <v/>
      </c>
      <c r="J600" s="111"/>
      <c r="K600" s="111"/>
      <c r="L600" s="110" t="str">
        <f>IF(dati_pdc!$A596&lt;&gt;"",s_somma_pdc!D596,"")</f>
        <v/>
      </c>
      <c r="M600" s="110" t="str">
        <f t="shared" si="74"/>
        <v/>
      </c>
      <c r="N600" s="111" t="str">
        <f t="shared" si="75"/>
        <v/>
      </c>
      <c r="O600" s="111"/>
      <c r="P600" s="111"/>
      <c r="Q600" s="110" t="str">
        <f>IF(dati_pdc!$A596&lt;&gt;"",s_somma_pdc!E596,"")</f>
        <v/>
      </c>
      <c r="R600" s="110" t="str">
        <f t="shared" si="76"/>
        <v/>
      </c>
      <c r="S600" s="111" t="str">
        <f t="shared" si="77"/>
        <v/>
      </c>
      <c r="T600" s="111"/>
      <c r="U600" s="111"/>
      <c r="V600" s="110" t="str">
        <f>IF(dati_pdc!$A596&lt;&gt;"",s_somma_pdc!F596,"")</f>
        <v/>
      </c>
      <c r="W600" s="110" t="str">
        <f t="shared" si="78"/>
        <v/>
      </c>
      <c r="X600" s="111" t="str">
        <f t="shared" si="79"/>
        <v/>
      </c>
      <c r="Y600" s="86"/>
      <c r="Z600" s="86"/>
    </row>
    <row r="601" spans="2:26" ht="15.75" customHeight="1">
      <c r="B601" s="109" t="str">
        <f>IF(dati_pdc!A597&lt;&gt;"",IF(dati_pdc!D597=1,RIGHT(dati_pdc!A597,dati_pdc!E597),dati_pdc!A597),"")</f>
        <v/>
      </c>
      <c r="C601" s="109" t="str">
        <f>IF(dati_pdc!B597&lt;&gt;"",dati_pdc!B597,"")</f>
        <v/>
      </c>
      <c r="D601" s="109" t="str">
        <f>IF(dati_pdc!C597&lt;&gt;"",dati_pdc!C597,"")</f>
        <v/>
      </c>
      <c r="E601" s="109" t="str">
        <f>IF(dati_pdc!D597&lt;&gt;"",dati_pdc!D597,"")</f>
        <v/>
      </c>
      <c r="F601" s="110" t="str">
        <f>IF(dati_pdc!$A597&lt;&gt;"",s_somma_pdc!B597,"")</f>
        <v/>
      </c>
      <c r="G601" s="110" t="str">
        <f>IF(dati_pdc!$A597&lt;&gt;"",s_somma_pdc!C597,"")</f>
        <v/>
      </c>
      <c r="H601" s="110" t="str">
        <f t="shared" si="72"/>
        <v/>
      </c>
      <c r="I601" s="111" t="str">
        <f t="shared" si="73"/>
        <v/>
      </c>
      <c r="J601" s="111"/>
      <c r="K601" s="111"/>
      <c r="L601" s="110" t="str">
        <f>IF(dati_pdc!$A597&lt;&gt;"",s_somma_pdc!D597,"")</f>
        <v/>
      </c>
      <c r="M601" s="110" t="str">
        <f t="shared" si="74"/>
        <v/>
      </c>
      <c r="N601" s="111" t="str">
        <f t="shared" si="75"/>
        <v/>
      </c>
      <c r="O601" s="111"/>
      <c r="P601" s="111"/>
      <c r="Q601" s="110" t="str">
        <f>IF(dati_pdc!$A597&lt;&gt;"",s_somma_pdc!E597,"")</f>
        <v/>
      </c>
      <c r="R601" s="110" t="str">
        <f t="shared" si="76"/>
        <v/>
      </c>
      <c r="S601" s="111" t="str">
        <f t="shared" si="77"/>
        <v/>
      </c>
      <c r="T601" s="111"/>
      <c r="U601" s="111"/>
      <c r="V601" s="110" t="str">
        <f>IF(dati_pdc!$A597&lt;&gt;"",s_somma_pdc!F597,"")</f>
        <v/>
      </c>
      <c r="W601" s="110" t="str">
        <f t="shared" si="78"/>
        <v/>
      </c>
      <c r="X601" s="111" t="str">
        <f t="shared" si="79"/>
        <v/>
      </c>
      <c r="Y601" s="86"/>
      <c r="Z601" s="86"/>
    </row>
    <row r="602" spans="2:26" ht="15.75" customHeight="1">
      <c r="B602" s="109" t="str">
        <f>IF(dati_pdc!A598&lt;&gt;"",IF(dati_pdc!D598=1,RIGHT(dati_pdc!A598,dati_pdc!E598),dati_pdc!A598),"")</f>
        <v/>
      </c>
      <c r="C602" s="109" t="str">
        <f>IF(dati_pdc!B598&lt;&gt;"",dati_pdc!B598,"")</f>
        <v/>
      </c>
      <c r="D602" s="109" t="str">
        <f>IF(dati_pdc!C598&lt;&gt;"",dati_pdc!C598,"")</f>
        <v/>
      </c>
      <c r="E602" s="109" t="str">
        <f>IF(dati_pdc!D598&lt;&gt;"",dati_pdc!D598,"")</f>
        <v/>
      </c>
      <c r="F602" s="110" t="str">
        <f>IF(dati_pdc!$A598&lt;&gt;"",s_somma_pdc!B598,"")</f>
        <v/>
      </c>
      <c r="G602" s="110" t="str">
        <f>IF(dati_pdc!$A598&lt;&gt;"",s_somma_pdc!C598,"")</f>
        <v/>
      </c>
      <c r="H602" s="110" t="str">
        <f t="shared" si="72"/>
        <v/>
      </c>
      <c r="I602" s="111" t="str">
        <f t="shared" si="73"/>
        <v/>
      </c>
      <c r="J602" s="111"/>
      <c r="K602" s="111"/>
      <c r="L602" s="110" t="str">
        <f>IF(dati_pdc!$A598&lt;&gt;"",s_somma_pdc!D598,"")</f>
        <v/>
      </c>
      <c r="M602" s="110" t="str">
        <f t="shared" si="74"/>
        <v/>
      </c>
      <c r="N602" s="111" t="str">
        <f t="shared" si="75"/>
        <v/>
      </c>
      <c r="O602" s="111"/>
      <c r="P602" s="111"/>
      <c r="Q602" s="110" t="str">
        <f>IF(dati_pdc!$A598&lt;&gt;"",s_somma_pdc!E598,"")</f>
        <v/>
      </c>
      <c r="R602" s="110" t="str">
        <f t="shared" si="76"/>
        <v/>
      </c>
      <c r="S602" s="111" t="str">
        <f t="shared" si="77"/>
        <v/>
      </c>
      <c r="T602" s="111"/>
      <c r="U602" s="111"/>
      <c r="V602" s="110" t="str">
        <f>IF(dati_pdc!$A598&lt;&gt;"",s_somma_pdc!F598,"")</f>
        <v/>
      </c>
      <c r="W602" s="110" t="str">
        <f t="shared" si="78"/>
        <v/>
      </c>
      <c r="X602" s="111" t="str">
        <f t="shared" si="79"/>
        <v/>
      </c>
      <c r="Y602" s="86"/>
      <c r="Z602" s="86"/>
    </row>
    <row r="603" spans="2:26" ht="15.75" customHeight="1">
      <c r="B603" s="109" t="str">
        <f>IF(dati_pdc!A599&lt;&gt;"",IF(dati_pdc!D599=1,RIGHT(dati_pdc!A599,dati_pdc!E599),dati_pdc!A599),"")</f>
        <v/>
      </c>
      <c r="C603" s="109" t="str">
        <f>IF(dati_pdc!B599&lt;&gt;"",dati_pdc!B599,"")</f>
        <v/>
      </c>
      <c r="D603" s="109" t="str">
        <f>IF(dati_pdc!C599&lt;&gt;"",dati_pdc!C599,"")</f>
        <v/>
      </c>
      <c r="E603" s="109" t="str">
        <f>IF(dati_pdc!D599&lt;&gt;"",dati_pdc!D599,"")</f>
        <v/>
      </c>
      <c r="F603" s="110" t="str">
        <f>IF(dati_pdc!$A599&lt;&gt;"",s_somma_pdc!B599,"")</f>
        <v/>
      </c>
      <c r="G603" s="110" t="str">
        <f>IF(dati_pdc!$A599&lt;&gt;"",s_somma_pdc!C599,"")</f>
        <v/>
      </c>
      <c r="H603" s="110" t="str">
        <f t="shared" si="72"/>
        <v/>
      </c>
      <c r="I603" s="111" t="str">
        <f t="shared" si="73"/>
        <v/>
      </c>
      <c r="J603" s="111"/>
      <c r="K603" s="111"/>
      <c r="L603" s="110" t="str">
        <f>IF(dati_pdc!$A599&lt;&gt;"",s_somma_pdc!D599,"")</f>
        <v/>
      </c>
      <c r="M603" s="110" t="str">
        <f t="shared" si="74"/>
        <v/>
      </c>
      <c r="N603" s="111" t="str">
        <f t="shared" si="75"/>
        <v/>
      </c>
      <c r="O603" s="111"/>
      <c r="P603" s="111"/>
      <c r="Q603" s="110" t="str">
        <f>IF(dati_pdc!$A599&lt;&gt;"",s_somma_pdc!E599,"")</f>
        <v/>
      </c>
      <c r="R603" s="110" t="str">
        <f t="shared" si="76"/>
        <v/>
      </c>
      <c r="S603" s="111" t="str">
        <f t="shared" si="77"/>
        <v/>
      </c>
      <c r="T603" s="111"/>
      <c r="U603" s="111"/>
      <c r="V603" s="110" t="str">
        <f>IF(dati_pdc!$A599&lt;&gt;"",s_somma_pdc!F599,"")</f>
        <v/>
      </c>
      <c r="W603" s="110" t="str">
        <f t="shared" si="78"/>
        <v/>
      </c>
      <c r="X603" s="111" t="str">
        <f t="shared" si="79"/>
        <v/>
      </c>
      <c r="Y603" s="86"/>
      <c r="Z603" s="86"/>
    </row>
    <row r="604" spans="2:26" ht="15.75" customHeight="1">
      <c r="B604" s="109" t="str">
        <f>IF(dati_pdc!A600&lt;&gt;"",IF(dati_pdc!D600=1,RIGHT(dati_pdc!A600,dati_pdc!E600),dati_pdc!A600),"")</f>
        <v/>
      </c>
      <c r="C604" s="109" t="str">
        <f>IF(dati_pdc!B600&lt;&gt;"",dati_pdc!B600,"")</f>
        <v/>
      </c>
      <c r="D604" s="109" t="str">
        <f>IF(dati_pdc!C600&lt;&gt;"",dati_pdc!C600,"")</f>
        <v/>
      </c>
      <c r="E604" s="109" t="str">
        <f>IF(dati_pdc!D600&lt;&gt;"",dati_pdc!D600,"")</f>
        <v/>
      </c>
      <c r="F604" s="110" t="str">
        <f>IF(dati_pdc!$A600&lt;&gt;"",s_somma_pdc!B600,"")</f>
        <v/>
      </c>
      <c r="G604" s="110" t="str">
        <f>IF(dati_pdc!$A600&lt;&gt;"",s_somma_pdc!C600,"")</f>
        <v/>
      </c>
      <c r="H604" s="110" t="str">
        <f t="shared" si="72"/>
        <v/>
      </c>
      <c r="I604" s="111" t="str">
        <f t="shared" si="73"/>
        <v/>
      </c>
      <c r="J604" s="111"/>
      <c r="K604" s="111"/>
      <c r="L604" s="110" t="str">
        <f>IF(dati_pdc!$A600&lt;&gt;"",s_somma_pdc!D600,"")</f>
        <v/>
      </c>
      <c r="M604" s="110" t="str">
        <f t="shared" si="74"/>
        <v/>
      </c>
      <c r="N604" s="111" t="str">
        <f t="shared" si="75"/>
        <v/>
      </c>
      <c r="O604" s="111"/>
      <c r="P604" s="111"/>
      <c r="Q604" s="110" t="str">
        <f>IF(dati_pdc!$A600&lt;&gt;"",s_somma_pdc!E600,"")</f>
        <v/>
      </c>
      <c r="R604" s="110" t="str">
        <f t="shared" si="76"/>
        <v/>
      </c>
      <c r="S604" s="111" t="str">
        <f t="shared" si="77"/>
        <v/>
      </c>
      <c r="T604" s="111"/>
      <c r="U604" s="111"/>
      <c r="V604" s="110" t="str">
        <f>IF(dati_pdc!$A600&lt;&gt;"",s_somma_pdc!F600,"")</f>
        <v/>
      </c>
      <c r="W604" s="110" t="str">
        <f t="shared" si="78"/>
        <v/>
      </c>
      <c r="X604" s="111" t="str">
        <f t="shared" si="79"/>
        <v/>
      </c>
      <c r="Y604" s="86"/>
      <c r="Z604" s="86"/>
    </row>
    <row r="605" spans="2:26" ht="15.75" customHeight="1">
      <c r="B605" s="109" t="str">
        <f>IF(dati_pdc!A601&lt;&gt;"",IF(dati_pdc!D601=1,RIGHT(dati_pdc!A601,dati_pdc!E601),dati_pdc!A601),"")</f>
        <v/>
      </c>
      <c r="C605" s="109" t="str">
        <f>IF(dati_pdc!B601&lt;&gt;"",dati_pdc!B601,"")</f>
        <v/>
      </c>
      <c r="D605" s="109" t="str">
        <f>IF(dati_pdc!C601&lt;&gt;"",dati_pdc!C601,"")</f>
        <v/>
      </c>
      <c r="E605" s="109" t="str">
        <f>IF(dati_pdc!D601&lt;&gt;"",dati_pdc!D601,"")</f>
        <v/>
      </c>
      <c r="F605" s="110" t="str">
        <f>IF(dati_pdc!$A601&lt;&gt;"",s_somma_pdc!B601,"")</f>
        <v/>
      </c>
      <c r="G605" s="110" t="str">
        <f>IF(dati_pdc!$A601&lt;&gt;"",s_somma_pdc!C601,"")</f>
        <v/>
      </c>
      <c r="H605" s="110" t="str">
        <f t="shared" si="72"/>
        <v/>
      </c>
      <c r="I605" s="111" t="str">
        <f t="shared" si="73"/>
        <v/>
      </c>
      <c r="J605" s="111"/>
      <c r="K605" s="111"/>
      <c r="L605" s="110" t="str">
        <f>IF(dati_pdc!$A601&lt;&gt;"",s_somma_pdc!D601,"")</f>
        <v/>
      </c>
      <c r="M605" s="110" t="str">
        <f t="shared" si="74"/>
        <v/>
      </c>
      <c r="N605" s="111" t="str">
        <f t="shared" si="75"/>
        <v/>
      </c>
      <c r="O605" s="111"/>
      <c r="P605" s="111"/>
      <c r="Q605" s="110" t="str">
        <f>IF(dati_pdc!$A601&lt;&gt;"",s_somma_pdc!E601,"")</f>
        <v/>
      </c>
      <c r="R605" s="110" t="str">
        <f t="shared" si="76"/>
        <v/>
      </c>
      <c r="S605" s="111" t="str">
        <f t="shared" si="77"/>
        <v/>
      </c>
      <c r="T605" s="111"/>
      <c r="U605" s="111"/>
      <c r="V605" s="110" t="str">
        <f>IF(dati_pdc!$A601&lt;&gt;"",s_somma_pdc!F601,"")</f>
        <v/>
      </c>
      <c r="W605" s="110" t="str">
        <f t="shared" si="78"/>
        <v/>
      </c>
      <c r="X605" s="111" t="str">
        <f t="shared" si="79"/>
        <v/>
      </c>
      <c r="Y605" s="86"/>
      <c r="Z605" s="86"/>
    </row>
    <row r="606" spans="2:26" ht="15.75" customHeight="1">
      <c r="B606" s="109" t="str">
        <f>IF(dati_pdc!A602&lt;&gt;"",IF(dati_pdc!D602=1,RIGHT(dati_pdc!A602,dati_pdc!E602),dati_pdc!A602),"")</f>
        <v/>
      </c>
      <c r="C606" s="109" t="str">
        <f>IF(dati_pdc!B602&lt;&gt;"",dati_pdc!B602,"")</f>
        <v/>
      </c>
      <c r="D606" s="109" t="str">
        <f>IF(dati_pdc!C602&lt;&gt;"",dati_pdc!C602,"")</f>
        <v/>
      </c>
      <c r="E606" s="109" t="str">
        <f>IF(dati_pdc!D602&lt;&gt;"",dati_pdc!D602,"")</f>
        <v/>
      </c>
      <c r="F606" s="110" t="str">
        <f>IF(dati_pdc!$A602&lt;&gt;"",s_somma_pdc!B602,"")</f>
        <v/>
      </c>
      <c r="G606" s="110" t="str">
        <f>IF(dati_pdc!$A602&lt;&gt;"",s_somma_pdc!C602,"")</f>
        <v/>
      </c>
      <c r="H606" s="110" t="str">
        <f t="shared" si="72"/>
        <v/>
      </c>
      <c r="I606" s="111" t="str">
        <f t="shared" si="73"/>
        <v/>
      </c>
      <c r="J606" s="111"/>
      <c r="K606" s="111"/>
      <c r="L606" s="110" t="str">
        <f>IF(dati_pdc!$A602&lt;&gt;"",s_somma_pdc!D602,"")</f>
        <v/>
      </c>
      <c r="M606" s="110" t="str">
        <f t="shared" si="74"/>
        <v/>
      </c>
      <c r="N606" s="111" t="str">
        <f t="shared" si="75"/>
        <v/>
      </c>
      <c r="O606" s="111"/>
      <c r="P606" s="111"/>
      <c r="Q606" s="110" t="str">
        <f>IF(dati_pdc!$A602&lt;&gt;"",s_somma_pdc!E602,"")</f>
        <v/>
      </c>
      <c r="R606" s="110" t="str">
        <f t="shared" si="76"/>
        <v/>
      </c>
      <c r="S606" s="111" t="str">
        <f t="shared" si="77"/>
        <v/>
      </c>
      <c r="T606" s="111"/>
      <c r="U606" s="111"/>
      <c r="V606" s="110" t="str">
        <f>IF(dati_pdc!$A602&lt;&gt;"",s_somma_pdc!F602,"")</f>
        <v/>
      </c>
      <c r="W606" s="110" t="str">
        <f t="shared" si="78"/>
        <v/>
      </c>
      <c r="X606" s="111" t="str">
        <f t="shared" si="79"/>
        <v/>
      </c>
      <c r="Y606" s="86"/>
      <c r="Z606" s="86"/>
    </row>
    <row r="607" spans="2:26" ht="15.75" customHeight="1">
      <c r="B607" s="109" t="str">
        <f>IF(dati_pdc!A603&lt;&gt;"",IF(dati_pdc!D603=1,RIGHT(dati_pdc!A603,dati_pdc!E603),dati_pdc!A603),"")</f>
        <v/>
      </c>
      <c r="C607" s="109" t="str">
        <f>IF(dati_pdc!B603&lt;&gt;"",dati_pdc!B603,"")</f>
        <v/>
      </c>
      <c r="D607" s="109" t="str">
        <f>IF(dati_pdc!C603&lt;&gt;"",dati_pdc!C603,"")</f>
        <v/>
      </c>
      <c r="E607" s="109" t="str">
        <f>IF(dati_pdc!D603&lt;&gt;"",dati_pdc!D603,"")</f>
        <v/>
      </c>
      <c r="F607" s="110" t="str">
        <f>IF(dati_pdc!$A603&lt;&gt;"",s_somma_pdc!B603,"")</f>
        <v/>
      </c>
      <c r="G607" s="110" t="str">
        <f>IF(dati_pdc!$A603&lt;&gt;"",s_somma_pdc!C603,"")</f>
        <v/>
      </c>
      <c r="H607" s="110" t="str">
        <f t="shared" si="72"/>
        <v/>
      </c>
      <c r="I607" s="111" t="str">
        <f t="shared" si="73"/>
        <v/>
      </c>
      <c r="J607" s="111"/>
      <c r="K607" s="111"/>
      <c r="L607" s="110" t="str">
        <f>IF(dati_pdc!$A603&lt;&gt;"",s_somma_pdc!D603,"")</f>
        <v/>
      </c>
      <c r="M607" s="110" t="str">
        <f t="shared" si="74"/>
        <v/>
      </c>
      <c r="N607" s="111" t="str">
        <f t="shared" si="75"/>
        <v/>
      </c>
      <c r="O607" s="111"/>
      <c r="P607" s="111"/>
      <c r="Q607" s="110" t="str">
        <f>IF(dati_pdc!$A603&lt;&gt;"",s_somma_pdc!E603,"")</f>
        <v/>
      </c>
      <c r="R607" s="110" t="str">
        <f t="shared" si="76"/>
        <v/>
      </c>
      <c r="S607" s="111" t="str">
        <f t="shared" si="77"/>
        <v/>
      </c>
      <c r="T607" s="111"/>
      <c r="U607" s="111"/>
      <c r="V607" s="110" t="str">
        <f>IF(dati_pdc!$A603&lt;&gt;"",s_somma_pdc!F603,"")</f>
        <v/>
      </c>
      <c r="W607" s="110" t="str">
        <f t="shared" si="78"/>
        <v/>
      </c>
      <c r="X607" s="111" t="str">
        <f t="shared" si="79"/>
        <v/>
      </c>
      <c r="Y607" s="86"/>
      <c r="Z607" s="86"/>
    </row>
    <row r="608" spans="2:26" ht="15.75" customHeight="1">
      <c r="B608" s="109" t="str">
        <f>IF(dati_pdc!A604&lt;&gt;"",IF(dati_pdc!D604=1,RIGHT(dati_pdc!A604,dati_pdc!E604),dati_pdc!A604),"")</f>
        <v/>
      </c>
      <c r="C608" s="109" t="str">
        <f>IF(dati_pdc!B604&lt;&gt;"",dati_pdc!B604,"")</f>
        <v/>
      </c>
      <c r="D608" s="109" t="str">
        <f>IF(dati_pdc!C604&lt;&gt;"",dati_pdc!C604,"")</f>
        <v/>
      </c>
      <c r="E608" s="109" t="str">
        <f>IF(dati_pdc!D604&lt;&gt;"",dati_pdc!D604,"")</f>
        <v/>
      </c>
      <c r="F608" s="110" t="str">
        <f>IF(dati_pdc!$A604&lt;&gt;"",s_somma_pdc!B604,"")</f>
        <v/>
      </c>
      <c r="G608" s="110" t="str">
        <f>IF(dati_pdc!$A604&lt;&gt;"",s_somma_pdc!C604,"")</f>
        <v/>
      </c>
      <c r="H608" s="110" t="str">
        <f t="shared" si="72"/>
        <v/>
      </c>
      <c r="I608" s="111" t="str">
        <f t="shared" si="73"/>
        <v/>
      </c>
      <c r="J608" s="111"/>
      <c r="K608" s="111"/>
      <c r="L608" s="110" t="str">
        <f>IF(dati_pdc!$A604&lt;&gt;"",s_somma_pdc!D604,"")</f>
        <v/>
      </c>
      <c r="M608" s="110" t="str">
        <f t="shared" si="74"/>
        <v/>
      </c>
      <c r="N608" s="111" t="str">
        <f t="shared" si="75"/>
        <v/>
      </c>
      <c r="O608" s="111"/>
      <c r="P608" s="111"/>
      <c r="Q608" s="110" t="str">
        <f>IF(dati_pdc!$A604&lt;&gt;"",s_somma_pdc!E604,"")</f>
        <v/>
      </c>
      <c r="R608" s="110" t="str">
        <f t="shared" si="76"/>
        <v/>
      </c>
      <c r="S608" s="111" t="str">
        <f t="shared" si="77"/>
        <v/>
      </c>
      <c r="T608" s="111"/>
      <c r="U608" s="111"/>
      <c r="V608" s="110" t="str">
        <f>IF(dati_pdc!$A604&lt;&gt;"",s_somma_pdc!F604,"")</f>
        <v/>
      </c>
      <c r="W608" s="110" t="str">
        <f t="shared" si="78"/>
        <v/>
      </c>
      <c r="X608" s="111" t="str">
        <f t="shared" si="79"/>
        <v/>
      </c>
      <c r="Y608" s="86"/>
      <c r="Z608" s="86"/>
    </row>
    <row r="609" spans="2:26" ht="15.75" customHeight="1">
      <c r="B609" s="109" t="str">
        <f>IF(dati_pdc!A605&lt;&gt;"",IF(dati_pdc!D605=1,RIGHT(dati_pdc!A605,dati_pdc!E605),dati_pdc!A605),"")</f>
        <v/>
      </c>
      <c r="C609" s="109" t="str">
        <f>IF(dati_pdc!B605&lt;&gt;"",dati_pdc!B605,"")</f>
        <v/>
      </c>
      <c r="D609" s="109" t="str">
        <f>IF(dati_pdc!C605&lt;&gt;"",dati_pdc!C605,"")</f>
        <v/>
      </c>
      <c r="E609" s="109" t="str">
        <f>IF(dati_pdc!D605&lt;&gt;"",dati_pdc!D605,"")</f>
        <v/>
      </c>
      <c r="F609" s="110" t="str">
        <f>IF(dati_pdc!$A605&lt;&gt;"",s_somma_pdc!B605,"")</f>
        <v/>
      </c>
      <c r="G609" s="110" t="str">
        <f>IF(dati_pdc!$A605&lt;&gt;"",s_somma_pdc!C605,"")</f>
        <v/>
      </c>
      <c r="H609" s="110" t="str">
        <f t="shared" si="72"/>
        <v/>
      </c>
      <c r="I609" s="111" t="str">
        <f t="shared" si="73"/>
        <v/>
      </c>
      <c r="J609" s="111"/>
      <c r="K609" s="111"/>
      <c r="L609" s="110" t="str">
        <f>IF(dati_pdc!$A605&lt;&gt;"",s_somma_pdc!D605,"")</f>
        <v/>
      </c>
      <c r="M609" s="110" t="str">
        <f t="shared" si="74"/>
        <v/>
      </c>
      <c r="N609" s="111" t="str">
        <f t="shared" si="75"/>
        <v/>
      </c>
      <c r="O609" s="111"/>
      <c r="P609" s="111"/>
      <c r="Q609" s="110" t="str">
        <f>IF(dati_pdc!$A605&lt;&gt;"",s_somma_pdc!E605,"")</f>
        <v/>
      </c>
      <c r="R609" s="110" t="str">
        <f t="shared" si="76"/>
        <v/>
      </c>
      <c r="S609" s="111" t="str">
        <f t="shared" si="77"/>
        <v/>
      </c>
      <c r="T609" s="111"/>
      <c r="U609" s="111"/>
      <c r="V609" s="110" t="str">
        <f>IF(dati_pdc!$A605&lt;&gt;"",s_somma_pdc!F605,"")</f>
        <v/>
      </c>
      <c r="W609" s="110" t="str">
        <f t="shared" si="78"/>
        <v/>
      </c>
      <c r="X609" s="111" t="str">
        <f t="shared" si="79"/>
        <v/>
      </c>
      <c r="Y609" s="86"/>
      <c r="Z609" s="86"/>
    </row>
    <row r="610" spans="2:26" ht="15.75" customHeight="1">
      <c r="B610" s="109" t="str">
        <f>IF(dati_pdc!A606&lt;&gt;"",IF(dati_pdc!D606=1,RIGHT(dati_pdc!A606,dati_pdc!E606),dati_pdc!A606),"")</f>
        <v/>
      </c>
      <c r="C610" s="109" t="str">
        <f>IF(dati_pdc!B606&lt;&gt;"",dati_pdc!B606,"")</f>
        <v/>
      </c>
      <c r="D610" s="109" t="str">
        <f>IF(dati_pdc!C606&lt;&gt;"",dati_pdc!C606,"")</f>
        <v/>
      </c>
      <c r="E610" s="109" t="str">
        <f>IF(dati_pdc!D606&lt;&gt;"",dati_pdc!D606,"")</f>
        <v/>
      </c>
      <c r="F610" s="110" t="str">
        <f>IF(dati_pdc!$A606&lt;&gt;"",s_somma_pdc!B606,"")</f>
        <v/>
      </c>
      <c r="G610" s="110" t="str">
        <f>IF(dati_pdc!$A606&lt;&gt;"",s_somma_pdc!C606,"")</f>
        <v/>
      </c>
      <c r="H610" s="110" t="str">
        <f t="shared" si="72"/>
        <v/>
      </c>
      <c r="I610" s="111" t="str">
        <f t="shared" si="73"/>
        <v/>
      </c>
      <c r="J610" s="111"/>
      <c r="K610" s="111"/>
      <c r="L610" s="110" t="str">
        <f>IF(dati_pdc!$A606&lt;&gt;"",s_somma_pdc!D606,"")</f>
        <v/>
      </c>
      <c r="M610" s="110" t="str">
        <f t="shared" si="74"/>
        <v/>
      </c>
      <c r="N610" s="111" t="str">
        <f t="shared" si="75"/>
        <v/>
      </c>
      <c r="O610" s="111"/>
      <c r="P610" s="111"/>
      <c r="Q610" s="110" t="str">
        <f>IF(dati_pdc!$A606&lt;&gt;"",s_somma_pdc!E606,"")</f>
        <v/>
      </c>
      <c r="R610" s="110" t="str">
        <f t="shared" si="76"/>
        <v/>
      </c>
      <c r="S610" s="111" t="str">
        <f t="shared" si="77"/>
        <v/>
      </c>
      <c r="T610" s="111"/>
      <c r="U610" s="111"/>
      <c r="V610" s="110" t="str">
        <f>IF(dati_pdc!$A606&lt;&gt;"",s_somma_pdc!F606,"")</f>
        <v/>
      </c>
      <c r="W610" s="110" t="str">
        <f t="shared" si="78"/>
        <v/>
      </c>
      <c r="X610" s="111" t="str">
        <f t="shared" si="79"/>
        <v/>
      </c>
      <c r="Y610" s="86"/>
      <c r="Z610" s="86"/>
    </row>
    <row r="611" spans="2:26" ht="15.75" customHeight="1">
      <c r="B611" s="109" t="str">
        <f>IF(dati_pdc!A607&lt;&gt;"",IF(dati_pdc!D607=1,RIGHT(dati_pdc!A607,dati_pdc!E607),dati_pdc!A607),"")</f>
        <v/>
      </c>
      <c r="C611" s="109" t="str">
        <f>IF(dati_pdc!B607&lt;&gt;"",dati_pdc!B607,"")</f>
        <v/>
      </c>
      <c r="D611" s="109" t="str">
        <f>IF(dati_pdc!C607&lt;&gt;"",dati_pdc!C607,"")</f>
        <v/>
      </c>
      <c r="E611" s="109" t="str">
        <f>IF(dati_pdc!D607&lt;&gt;"",dati_pdc!D607,"")</f>
        <v/>
      </c>
      <c r="F611" s="110" t="str">
        <f>IF(dati_pdc!$A607&lt;&gt;"",s_somma_pdc!B607,"")</f>
        <v/>
      </c>
      <c r="G611" s="110" t="str">
        <f>IF(dati_pdc!$A607&lt;&gt;"",s_somma_pdc!C607,"")</f>
        <v/>
      </c>
      <c r="H611" s="110" t="str">
        <f t="shared" si="72"/>
        <v/>
      </c>
      <c r="I611" s="111" t="str">
        <f t="shared" si="73"/>
        <v/>
      </c>
      <c r="J611" s="111"/>
      <c r="K611" s="111"/>
      <c r="L611" s="110" t="str">
        <f>IF(dati_pdc!$A607&lt;&gt;"",s_somma_pdc!D607,"")</f>
        <v/>
      </c>
      <c r="M611" s="110" t="str">
        <f t="shared" si="74"/>
        <v/>
      </c>
      <c r="N611" s="111" t="str">
        <f t="shared" si="75"/>
        <v/>
      </c>
      <c r="O611" s="111"/>
      <c r="P611" s="111"/>
      <c r="Q611" s="110" t="str">
        <f>IF(dati_pdc!$A607&lt;&gt;"",s_somma_pdc!E607,"")</f>
        <v/>
      </c>
      <c r="R611" s="110" t="str">
        <f t="shared" si="76"/>
        <v/>
      </c>
      <c r="S611" s="111" t="str">
        <f t="shared" si="77"/>
        <v/>
      </c>
      <c r="T611" s="111"/>
      <c r="U611" s="111"/>
      <c r="V611" s="110" t="str">
        <f>IF(dati_pdc!$A607&lt;&gt;"",s_somma_pdc!F607,"")</f>
        <v/>
      </c>
      <c r="W611" s="110" t="str">
        <f t="shared" si="78"/>
        <v/>
      </c>
      <c r="X611" s="111" t="str">
        <f t="shared" si="79"/>
        <v/>
      </c>
      <c r="Y611" s="86"/>
      <c r="Z611" s="86"/>
    </row>
    <row r="612" spans="2:26" ht="15.75" customHeight="1">
      <c r="B612" s="109" t="str">
        <f>IF(dati_pdc!A608&lt;&gt;"",IF(dati_pdc!D608=1,RIGHT(dati_pdc!A608,dati_pdc!E608),dati_pdc!A608),"")</f>
        <v/>
      </c>
      <c r="C612" s="109" t="str">
        <f>IF(dati_pdc!B608&lt;&gt;"",dati_pdc!B608,"")</f>
        <v/>
      </c>
      <c r="D612" s="109" t="str">
        <f>IF(dati_pdc!C608&lt;&gt;"",dati_pdc!C608,"")</f>
        <v/>
      </c>
      <c r="E612" s="109" t="str">
        <f>IF(dati_pdc!D608&lt;&gt;"",dati_pdc!D608,"")</f>
        <v/>
      </c>
      <c r="F612" s="110" t="str">
        <f>IF(dati_pdc!$A608&lt;&gt;"",s_somma_pdc!B608,"")</f>
        <v/>
      </c>
      <c r="G612" s="110" t="str">
        <f>IF(dati_pdc!$A608&lt;&gt;"",s_somma_pdc!C608,"")</f>
        <v/>
      </c>
      <c r="H612" s="110" t="str">
        <f t="shared" si="72"/>
        <v/>
      </c>
      <c r="I612" s="111" t="str">
        <f t="shared" si="73"/>
        <v/>
      </c>
      <c r="J612" s="111"/>
      <c r="K612" s="111"/>
      <c r="L612" s="110" t="str">
        <f>IF(dati_pdc!$A608&lt;&gt;"",s_somma_pdc!D608,"")</f>
        <v/>
      </c>
      <c r="M612" s="110" t="str">
        <f t="shared" si="74"/>
        <v/>
      </c>
      <c r="N612" s="111" t="str">
        <f t="shared" si="75"/>
        <v/>
      </c>
      <c r="O612" s="111"/>
      <c r="P612" s="111"/>
      <c r="Q612" s="110" t="str">
        <f>IF(dati_pdc!$A608&lt;&gt;"",s_somma_pdc!E608,"")</f>
        <v/>
      </c>
      <c r="R612" s="110" t="str">
        <f t="shared" si="76"/>
        <v/>
      </c>
      <c r="S612" s="111" t="str">
        <f t="shared" si="77"/>
        <v/>
      </c>
      <c r="T612" s="111"/>
      <c r="U612" s="111"/>
      <c r="V612" s="110" t="str">
        <f>IF(dati_pdc!$A608&lt;&gt;"",s_somma_pdc!F608,"")</f>
        <v/>
      </c>
      <c r="W612" s="110" t="str">
        <f t="shared" si="78"/>
        <v/>
      </c>
      <c r="X612" s="111" t="str">
        <f t="shared" si="79"/>
        <v/>
      </c>
      <c r="Y612" s="86"/>
      <c r="Z612" s="86"/>
    </row>
    <row r="613" spans="2:26" ht="15.75" customHeight="1">
      <c r="B613" s="109" t="str">
        <f>IF(dati_pdc!A609&lt;&gt;"",IF(dati_pdc!D609=1,RIGHT(dati_pdc!A609,dati_pdc!E609),dati_pdc!A609),"")</f>
        <v/>
      </c>
      <c r="C613" s="109" t="str">
        <f>IF(dati_pdc!B609&lt;&gt;"",dati_pdc!B609,"")</f>
        <v/>
      </c>
      <c r="D613" s="109" t="str">
        <f>IF(dati_pdc!C609&lt;&gt;"",dati_pdc!C609,"")</f>
        <v/>
      </c>
      <c r="E613" s="109" t="str">
        <f>IF(dati_pdc!D609&lt;&gt;"",dati_pdc!D609,"")</f>
        <v/>
      </c>
      <c r="F613" s="110" t="str">
        <f>IF(dati_pdc!$A609&lt;&gt;"",s_somma_pdc!B609,"")</f>
        <v/>
      </c>
      <c r="G613" s="110" t="str">
        <f>IF(dati_pdc!$A609&lt;&gt;"",s_somma_pdc!C609,"")</f>
        <v/>
      </c>
      <c r="H613" s="110" t="str">
        <f t="shared" si="72"/>
        <v/>
      </c>
      <c r="I613" s="111" t="str">
        <f t="shared" si="73"/>
        <v/>
      </c>
      <c r="J613" s="111"/>
      <c r="K613" s="111"/>
      <c r="L613" s="110" t="str">
        <f>IF(dati_pdc!$A609&lt;&gt;"",s_somma_pdc!D609,"")</f>
        <v/>
      </c>
      <c r="M613" s="110" t="str">
        <f t="shared" si="74"/>
        <v/>
      </c>
      <c r="N613" s="111" t="str">
        <f t="shared" si="75"/>
        <v/>
      </c>
      <c r="O613" s="111"/>
      <c r="P613" s="111"/>
      <c r="Q613" s="110" t="str">
        <f>IF(dati_pdc!$A609&lt;&gt;"",s_somma_pdc!E609,"")</f>
        <v/>
      </c>
      <c r="R613" s="110" t="str">
        <f t="shared" si="76"/>
        <v/>
      </c>
      <c r="S613" s="111" t="str">
        <f t="shared" si="77"/>
        <v/>
      </c>
      <c r="T613" s="111"/>
      <c r="U613" s="111"/>
      <c r="V613" s="110" t="str">
        <f>IF(dati_pdc!$A609&lt;&gt;"",s_somma_pdc!F609,"")</f>
        <v/>
      </c>
      <c r="W613" s="110" t="str">
        <f t="shared" si="78"/>
        <v/>
      </c>
      <c r="X613" s="111" t="str">
        <f t="shared" si="79"/>
        <v/>
      </c>
      <c r="Y613" s="86"/>
      <c r="Z613" s="86"/>
    </row>
    <row r="614" spans="2:26" ht="15.75" customHeight="1">
      <c r="B614" s="109" t="str">
        <f>IF(dati_pdc!A610&lt;&gt;"",IF(dati_pdc!D610=1,RIGHT(dati_pdc!A610,dati_pdc!E610),dati_pdc!A610),"")</f>
        <v/>
      </c>
      <c r="C614" s="109" t="str">
        <f>IF(dati_pdc!B610&lt;&gt;"",dati_pdc!B610,"")</f>
        <v/>
      </c>
      <c r="D614" s="109" t="str">
        <f>IF(dati_pdc!C610&lt;&gt;"",dati_pdc!C610,"")</f>
        <v/>
      </c>
      <c r="E614" s="109" t="str">
        <f>IF(dati_pdc!D610&lt;&gt;"",dati_pdc!D610,"")</f>
        <v/>
      </c>
      <c r="F614" s="110" t="str">
        <f>IF(dati_pdc!$A610&lt;&gt;"",s_somma_pdc!B610,"")</f>
        <v/>
      </c>
      <c r="G614" s="110" t="str">
        <f>IF(dati_pdc!$A610&lt;&gt;"",s_somma_pdc!C610,"")</f>
        <v/>
      </c>
      <c r="H614" s="110" t="str">
        <f t="shared" si="72"/>
        <v/>
      </c>
      <c r="I614" s="111" t="str">
        <f t="shared" si="73"/>
        <v/>
      </c>
      <c r="J614" s="111"/>
      <c r="K614" s="111"/>
      <c r="L614" s="110" t="str">
        <f>IF(dati_pdc!$A610&lt;&gt;"",s_somma_pdc!D610,"")</f>
        <v/>
      </c>
      <c r="M614" s="110" t="str">
        <f t="shared" si="74"/>
        <v/>
      </c>
      <c r="N614" s="111" t="str">
        <f t="shared" si="75"/>
        <v/>
      </c>
      <c r="O614" s="111"/>
      <c r="P614" s="111"/>
      <c r="Q614" s="110" t="str">
        <f>IF(dati_pdc!$A610&lt;&gt;"",s_somma_pdc!E610,"")</f>
        <v/>
      </c>
      <c r="R614" s="110" t="str">
        <f t="shared" si="76"/>
        <v/>
      </c>
      <c r="S614" s="111" t="str">
        <f t="shared" si="77"/>
        <v/>
      </c>
      <c r="T614" s="111"/>
      <c r="U614" s="111"/>
      <c r="V614" s="110" t="str">
        <f>IF(dati_pdc!$A610&lt;&gt;"",s_somma_pdc!F610,"")</f>
        <v/>
      </c>
      <c r="W614" s="110" t="str">
        <f t="shared" si="78"/>
        <v/>
      </c>
      <c r="X614" s="111" t="str">
        <f t="shared" si="79"/>
        <v/>
      </c>
      <c r="Y614" s="86"/>
      <c r="Z614" s="86"/>
    </row>
    <row r="615" spans="2:26" ht="15.75" customHeight="1">
      <c r="B615" s="109" t="str">
        <f>IF(dati_pdc!A611&lt;&gt;"",IF(dati_pdc!D611=1,RIGHT(dati_pdc!A611,dati_pdc!E611),dati_pdc!A611),"")</f>
        <v/>
      </c>
      <c r="C615" s="109" t="str">
        <f>IF(dati_pdc!B611&lt;&gt;"",dati_pdc!B611,"")</f>
        <v/>
      </c>
      <c r="D615" s="109" t="str">
        <f>IF(dati_pdc!C611&lt;&gt;"",dati_pdc!C611,"")</f>
        <v/>
      </c>
      <c r="E615" s="109" t="str">
        <f>IF(dati_pdc!D611&lt;&gt;"",dati_pdc!D611,"")</f>
        <v/>
      </c>
      <c r="F615" s="110" t="str">
        <f>IF(dati_pdc!$A611&lt;&gt;"",s_somma_pdc!B611,"")</f>
        <v/>
      </c>
      <c r="G615" s="110" t="str">
        <f>IF(dati_pdc!$A611&lt;&gt;"",s_somma_pdc!C611,"")</f>
        <v/>
      </c>
      <c r="H615" s="110" t="str">
        <f t="shared" si="72"/>
        <v/>
      </c>
      <c r="I615" s="111" t="str">
        <f t="shared" si="73"/>
        <v/>
      </c>
      <c r="J615" s="111"/>
      <c r="K615" s="111"/>
      <c r="L615" s="110" t="str">
        <f>IF(dati_pdc!$A611&lt;&gt;"",s_somma_pdc!D611,"")</f>
        <v/>
      </c>
      <c r="M615" s="110" t="str">
        <f t="shared" si="74"/>
        <v/>
      </c>
      <c r="N615" s="111" t="str">
        <f t="shared" si="75"/>
        <v/>
      </c>
      <c r="O615" s="111"/>
      <c r="P615" s="111"/>
      <c r="Q615" s="110" t="str">
        <f>IF(dati_pdc!$A611&lt;&gt;"",s_somma_pdc!E611,"")</f>
        <v/>
      </c>
      <c r="R615" s="110" t="str">
        <f t="shared" si="76"/>
        <v/>
      </c>
      <c r="S615" s="111" t="str">
        <f t="shared" si="77"/>
        <v/>
      </c>
      <c r="T615" s="111"/>
      <c r="U615" s="111"/>
      <c r="V615" s="110" t="str">
        <f>IF(dati_pdc!$A611&lt;&gt;"",s_somma_pdc!F611,"")</f>
        <v/>
      </c>
      <c r="W615" s="110" t="str">
        <f t="shared" si="78"/>
        <v/>
      </c>
      <c r="X615" s="111" t="str">
        <f t="shared" si="79"/>
        <v/>
      </c>
      <c r="Y615" s="86"/>
      <c r="Z615" s="86"/>
    </row>
    <row r="616" spans="2:26" ht="15.75" customHeight="1">
      <c r="B616" s="109" t="str">
        <f>IF(dati_pdc!A612&lt;&gt;"",IF(dati_pdc!D612=1,RIGHT(dati_pdc!A612,dati_pdc!E612),dati_pdc!A612),"")</f>
        <v/>
      </c>
      <c r="C616" s="109" t="str">
        <f>IF(dati_pdc!B612&lt;&gt;"",dati_pdc!B612,"")</f>
        <v/>
      </c>
      <c r="D616" s="109" t="str">
        <f>IF(dati_pdc!C612&lt;&gt;"",dati_pdc!C612,"")</f>
        <v/>
      </c>
      <c r="E616" s="109" t="str">
        <f>IF(dati_pdc!D612&lt;&gt;"",dati_pdc!D612,"")</f>
        <v/>
      </c>
      <c r="F616" s="110" t="str">
        <f>IF(dati_pdc!$A612&lt;&gt;"",s_somma_pdc!B612,"")</f>
        <v/>
      </c>
      <c r="G616" s="110" t="str">
        <f>IF(dati_pdc!$A612&lt;&gt;"",s_somma_pdc!C612,"")</f>
        <v/>
      </c>
      <c r="H616" s="110" t="str">
        <f t="shared" si="72"/>
        <v/>
      </c>
      <c r="I616" s="111" t="str">
        <f t="shared" si="73"/>
        <v/>
      </c>
      <c r="J616" s="111"/>
      <c r="K616" s="111"/>
      <c r="L616" s="110" t="str">
        <f>IF(dati_pdc!$A612&lt;&gt;"",s_somma_pdc!D612,"")</f>
        <v/>
      </c>
      <c r="M616" s="110" t="str">
        <f t="shared" si="74"/>
        <v/>
      </c>
      <c r="N616" s="111" t="str">
        <f t="shared" si="75"/>
        <v/>
      </c>
      <c r="O616" s="111"/>
      <c r="P616" s="111"/>
      <c r="Q616" s="110" t="str">
        <f>IF(dati_pdc!$A612&lt;&gt;"",s_somma_pdc!E612,"")</f>
        <v/>
      </c>
      <c r="R616" s="110" t="str">
        <f t="shared" si="76"/>
        <v/>
      </c>
      <c r="S616" s="111" t="str">
        <f t="shared" si="77"/>
        <v/>
      </c>
      <c r="T616" s="111"/>
      <c r="U616" s="111"/>
      <c r="V616" s="110" t="str">
        <f>IF(dati_pdc!$A612&lt;&gt;"",s_somma_pdc!F612,"")</f>
        <v/>
      </c>
      <c r="W616" s="110" t="str">
        <f t="shared" si="78"/>
        <v/>
      </c>
      <c r="X616" s="111" t="str">
        <f t="shared" si="79"/>
        <v/>
      </c>
      <c r="Y616" s="86"/>
      <c r="Z616" s="86"/>
    </row>
    <row r="617" spans="2:26" ht="15.75" customHeight="1">
      <c r="B617" s="109" t="str">
        <f>IF(dati_pdc!A613&lt;&gt;"",IF(dati_pdc!D613=1,RIGHT(dati_pdc!A613,dati_pdc!E613),dati_pdc!A613),"")</f>
        <v/>
      </c>
      <c r="C617" s="109" t="str">
        <f>IF(dati_pdc!B613&lt;&gt;"",dati_pdc!B613,"")</f>
        <v/>
      </c>
      <c r="D617" s="109" t="str">
        <f>IF(dati_pdc!C613&lt;&gt;"",dati_pdc!C613,"")</f>
        <v/>
      </c>
      <c r="E617" s="109" t="str">
        <f>IF(dati_pdc!D613&lt;&gt;"",dati_pdc!D613,"")</f>
        <v/>
      </c>
      <c r="F617" s="110" t="str">
        <f>IF(dati_pdc!$A613&lt;&gt;"",s_somma_pdc!B613,"")</f>
        <v/>
      </c>
      <c r="G617" s="110" t="str">
        <f>IF(dati_pdc!$A613&lt;&gt;"",s_somma_pdc!C613,"")</f>
        <v/>
      </c>
      <c r="H617" s="110" t="str">
        <f t="shared" si="72"/>
        <v/>
      </c>
      <c r="I617" s="111" t="str">
        <f t="shared" si="73"/>
        <v/>
      </c>
      <c r="J617" s="111"/>
      <c r="K617" s="111"/>
      <c r="L617" s="110" t="str">
        <f>IF(dati_pdc!$A613&lt;&gt;"",s_somma_pdc!D613,"")</f>
        <v/>
      </c>
      <c r="M617" s="110" t="str">
        <f t="shared" si="74"/>
        <v/>
      </c>
      <c r="N617" s="111" t="str">
        <f t="shared" si="75"/>
        <v/>
      </c>
      <c r="O617" s="111"/>
      <c r="P617" s="111"/>
      <c r="Q617" s="110" t="str">
        <f>IF(dati_pdc!$A613&lt;&gt;"",s_somma_pdc!E613,"")</f>
        <v/>
      </c>
      <c r="R617" s="110" t="str">
        <f t="shared" si="76"/>
        <v/>
      </c>
      <c r="S617" s="111" t="str">
        <f t="shared" si="77"/>
        <v/>
      </c>
      <c r="T617" s="111"/>
      <c r="U617" s="111"/>
      <c r="V617" s="110" t="str">
        <f>IF(dati_pdc!$A613&lt;&gt;"",s_somma_pdc!F613,"")</f>
        <v/>
      </c>
      <c r="W617" s="110" t="str">
        <f t="shared" si="78"/>
        <v/>
      </c>
      <c r="X617" s="111" t="str">
        <f t="shared" si="79"/>
        <v/>
      </c>
      <c r="Y617" s="86"/>
      <c r="Z617" s="86"/>
    </row>
    <row r="618" spans="2:26" ht="15.75" customHeight="1">
      <c r="B618" s="109" t="str">
        <f>IF(dati_pdc!A614&lt;&gt;"",IF(dati_pdc!D614=1,RIGHT(dati_pdc!A614,dati_pdc!E614),dati_pdc!A614),"")</f>
        <v/>
      </c>
      <c r="C618" s="109" t="str">
        <f>IF(dati_pdc!B614&lt;&gt;"",dati_pdc!B614,"")</f>
        <v/>
      </c>
      <c r="D618" s="109" t="str">
        <f>IF(dati_pdc!C614&lt;&gt;"",dati_pdc!C614,"")</f>
        <v/>
      </c>
      <c r="E618" s="109" t="str">
        <f>IF(dati_pdc!D614&lt;&gt;"",dati_pdc!D614,"")</f>
        <v/>
      </c>
      <c r="F618" s="110" t="str">
        <f>IF(dati_pdc!$A614&lt;&gt;"",s_somma_pdc!B614,"")</f>
        <v/>
      </c>
      <c r="G618" s="110" t="str">
        <f>IF(dati_pdc!$A614&lt;&gt;"",s_somma_pdc!C614,"")</f>
        <v/>
      </c>
      <c r="H618" s="110" t="str">
        <f t="shared" si="72"/>
        <v/>
      </c>
      <c r="I618" s="111" t="str">
        <f t="shared" si="73"/>
        <v/>
      </c>
      <c r="J618" s="111"/>
      <c r="K618" s="111"/>
      <c r="L618" s="110" t="str">
        <f>IF(dati_pdc!$A614&lt;&gt;"",s_somma_pdc!D614,"")</f>
        <v/>
      </c>
      <c r="M618" s="110" t="str">
        <f t="shared" si="74"/>
        <v/>
      </c>
      <c r="N618" s="111" t="str">
        <f t="shared" si="75"/>
        <v/>
      </c>
      <c r="O618" s="111"/>
      <c r="P618" s="111"/>
      <c r="Q618" s="110" t="str">
        <f>IF(dati_pdc!$A614&lt;&gt;"",s_somma_pdc!E614,"")</f>
        <v/>
      </c>
      <c r="R618" s="110" t="str">
        <f t="shared" si="76"/>
        <v/>
      </c>
      <c r="S618" s="111" t="str">
        <f t="shared" si="77"/>
        <v/>
      </c>
      <c r="T618" s="111"/>
      <c r="U618" s="111"/>
      <c r="V618" s="110" t="str">
        <f>IF(dati_pdc!$A614&lt;&gt;"",s_somma_pdc!F614,"")</f>
        <v/>
      </c>
      <c r="W618" s="110" t="str">
        <f t="shared" si="78"/>
        <v/>
      </c>
      <c r="X618" s="111" t="str">
        <f t="shared" si="79"/>
        <v/>
      </c>
      <c r="Y618" s="86"/>
      <c r="Z618" s="86"/>
    </row>
    <row r="619" spans="2:26" ht="15.75" customHeight="1">
      <c r="B619" s="109" t="str">
        <f>IF(dati_pdc!A615&lt;&gt;"",IF(dati_pdc!D615=1,RIGHT(dati_pdc!A615,dati_pdc!E615),dati_pdc!A615),"")</f>
        <v/>
      </c>
      <c r="C619" s="109" t="str">
        <f>IF(dati_pdc!B615&lt;&gt;"",dati_pdc!B615,"")</f>
        <v/>
      </c>
      <c r="D619" s="109" t="str">
        <f>IF(dati_pdc!C615&lt;&gt;"",dati_pdc!C615,"")</f>
        <v/>
      </c>
      <c r="E619" s="109" t="str">
        <f>IF(dati_pdc!D615&lt;&gt;"",dati_pdc!D615,"")</f>
        <v/>
      </c>
      <c r="F619" s="110" t="str">
        <f>IF(dati_pdc!$A615&lt;&gt;"",s_somma_pdc!B615,"")</f>
        <v/>
      </c>
      <c r="G619" s="110" t="str">
        <f>IF(dati_pdc!$A615&lt;&gt;"",s_somma_pdc!C615,"")</f>
        <v/>
      </c>
      <c r="H619" s="110" t="str">
        <f t="shared" si="72"/>
        <v/>
      </c>
      <c r="I619" s="111" t="str">
        <f t="shared" si="73"/>
        <v/>
      </c>
      <c r="J619" s="111"/>
      <c r="K619" s="111"/>
      <c r="L619" s="110" t="str">
        <f>IF(dati_pdc!$A615&lt;&gt;"",s_somma_pdc!D615,"")</f>
        <v/>
      </c>
      <c r="M619" s="110" t="str">
        <f t="shared" si="74"/>
        <v/>
      </c>
      <c r="N619" s="111" t="str">
        <f t="shared" si="75"/>
        <v/>
      </c>
      <c r="O619" s="111"/>
      <c r="P619" s="111"/>
      <c r="Q619" s="110" t="str">
        <f>IF(dati_pdc!$A615&lt;&gt;"",s_somma_pdc!E615,"")</f>
        <v/>
      </c>
      <c r="R619" s="110" t="str">
        <f t="shared" si="76"/>
        <v/>
      </c>
      <c r="S619" s="111" t="str">
        <f t="shared" si="77"/>
        <v/>
      </c>
      <c r="T619" s="111"/>
      <c r="U619" s="111"/>
      <c r="V619" s="110" t="str">
        <f>IF(dati_pdc!$A615&lt;&gt;"",s_somma_pdc!F615,"")</f>
        <v/>
      </c>
      <c r="W619" s="110" t="str">
        <f t="shared" si="78"/>
        <v/>
      </c>
      <c r="X619" s="111" t="str">
        <f t="shared" si="79"/>
        <v/>
      </c>
      <c r="Y619" s="86"/>
      <c r="Z619" s="86"/>
    </row>
    <row r="620" spans="2:26" ht="15.75" customHeight="1">
      <c r="B620" s="109" t="str">
        <f>IF(dati_pdc!A616&lt;&gt;"",IF(dati_pdc!D616=1,RIGHT(dati_pdc!A616,dati_pdc!E616),dati_pdc!A616),"")</f>
        <v/>
      </c>
      <c r="C620" s="109" t="str">
        <f>IF(dati_pdc!B616&lt;&gt;"",dati_pdc!B616,"")</f>
        <v/>
      </c>
      <c r="D620" s="109" t="str">
        <f>IF(dati_pdc!C616&lt;&gt;"",dati_pdc!C616,"")</f>
        <v/>
      </c>
      <c r="E620" s="109" t="str">
        <f>IF(dati_pdc!D616&lt;&gt;"",dati_pdc!D616,"")</f>
        <v/>
      </c>
      <c r="F620" s="110" t="str">
        <f>IF(dati_pdc!$A616&lt;&gt;"",s_somma_pdc!B616,"")</f>
        <v/>
      </c>
      <c r="G620" s="110" t="str">
        <f>IF(dati_pdc!$A616&lt;&gt;"",s_somma_pdc!C616,"")</f>
        <v/>
      </c>
      <c r="H620" s="110" t="str">
        <f t="shared" si="72"/>
        <v/>
      </c>
      <c r="I620" s="111" t="str">
        <f t="shared" si="73"/>
        <v/>
      </c>
      <c r="J620" s="111"/>
      <c r="K620" s="111"/>
      <c r="L620" s="110" t="str">
        <f>IF(dati_pdc!$A616&lt;&gt;"",s_somma_pdc!D616,"")</f>
        <v/>
      </c>
      <c r="M620" s="110" t="str">
        <f t="shared" si="74"/>
        <v/>
      </c>
      <c r="N620" s="111" t="str">
        <f t="shared" si="75"/>
        <v/>
      </c>
      <c r="O620" s="111"/>
      <c r="P620" s="111"/>
      <c r="Q620" s="110" t="str">
        <f>IF(dati_pdc!$A616&lt;&gt;"",s_somma_pdc!E616,"")</f>
        <v/>
      </c>
      <c r="R620" s="110" t="str">
        <f t="shared" si="76"/>
        <v/>
      </c>
      <c r="S620" s="111" t="str">
        <f t="shared" si="77"/>
        <v/>
      </c>
      <c r="T620" s="111"/>
      <c r="U620" s="111"/>
      <c r="V620" s="110" t="str">
        <f>IF(dati_pdc!$A616&lt;&gt;"",s_somma_pdc!F616,"")</f>
        <v/>
      </c>
      <c r="W620" s="110" t="str">
        <f t="shared" si="78"/>
        <v/>
      </c>
      <c r="X620" s="111" t="str">
        <f t="shared" si="79"/>
        <v/>
      </c>
      <c r="Y620" s="86"/>
      <c r="Z620" s="86"/>
    </row>
    <row r="621" spans="2:26" ht="15.75" customHeight="1">
      <c r="B621" s="109" t="str">
        <f>IF(dati_pdc!A617&lt;&gt;"",IF(dati_pdc!D617=1,RIGHT(dati_pdc!A617,dati_pdc!E617),dati_pdc!A617),"")</f>
        <v/>
      </c>
      <c r="C621" s="109" t="str">
        <f>IF(dati_pdc!B617&lt;&gt;"",dati_pdc!B617,"")</f>
        <v/>
      </c>
      <c r="D621" s="109" t="str">
        <f>IF(dati_pdc!C617&lt;&gt;"",dati_pdc!C617,"")</f>
        <v/>
      </c>
      <c r="E621" s="109" t="str">
        <f>IF(dati_pdc!D617&lt;&gt;"",dati_pdc!D617,"")</f>
        <v/>
      </c>
      <c r="F621" s="110" t="str">
        <f>IF(dati_pdc!$A617&lt;&gt;"",s_somma_pdc!B617,"")</f>
        <v/>
      </c>
      <c r="G621" s="110" t="str">
        <f>IF(dati_pdc!$A617&lt;&gt;"",s_somma_pdc!C617,"")</f>
        <v/>
      </c>
      <c r="H621" s="110" t="str">
        <f t="shared" si="72"/>
        <v/>
      </c>
      <c r="I621" s="111" t="str">
        <f t="shared" si="73"/>
        <v/>
      </c>
      <c r="J621" s="111"/>
      <c r="K621" s="111"/>
      <c r="L621" s="110" t="str">
        <f>IF(dati_pdc!$A617&lt;&gt;"",s_somma_pdc!D617,"")</f>
        <v/>
      </c>
      <c r="M621" s="110" t="str">
        <f t="shared" si="74"/>
        <v/>
      </c>
      <c r="N621" s="111" t="str">
        <f t="shared" si="75"/>
        <v/>
      </c>
      <c r="O621" s="111"/>
      <c r="P621" s="111"/>
      <c r="Q621" s="110" t="str">
        <f>IF(dati_pdc!$A617&lt;&gt;"",s_somma_pdc!E617,"")</f>
        <v/>
      </c>
      <c r="R621" s="110" t="str">
        <f t="shared" si="76"/>
        <v/>
      </c>
      <c r="S621" s="111" t="str">
        <f t="shared" si="77"/>
        <v/>
      </c>
      <c r="T621" s="111"/>
      <c r="U621" s="111"/>
      <c r="V621" s="110" t="str">
        <f>IF(dati_pdc!$A617&lt;&gt;"",s_somma_pdc!F617,"")</f>
        <v/>
      </c>
      <c r="W621" s="110" t="str">
        <f t="shared" si="78"/>
        <v/>
      </c>
      <c r="X621" s="111" t="str">
        <f t="shared" si="79"/>
        <v/>
      </c>
      <c r="Y621" s="86"/>
      <c r="Z621" s="86"/>
    </row>
    <row r="622" spans="2:26" ht="15.75" customHeight="1">
      <c r="B622" s="109" t="str">
        <f>IF(dati_pdc!A618&lt;&gt;"",IF(dati_pdc!D618=1,RIGHT(dati_pdc!A618,dati_pdc!E618),dati_pdc!A618),"")</f>
        <v/>
      </c>
      <c r="C622" s="109" t="str">
        <f>IF(dati_pdc!B618&lt;&gt;"",dati_pdc!B618,"")</f>
        <v/>
      </c>
      <c r="D622" s="109" t="str">
        <f>IF(dati_pdc!C618&lt;&gt;"",dati_pdc!C618,"")</f>
        <v/>
      </c>
      <c r="E622" s="109" t="str">
        <f>IF(dati_pdc!D618&lt;&gt;"",dati_pdc!D618,"")</f>
        <v/>
      </c>
      <c r="F622" s="110" t="str">
        <f>IF(dati_pdc!$A618&lt;&gt;"",s_somma_pdc!B618,"")</f>
        <v/>
      </c>
      <c r="G622" s="110" t="str">
        <f>IF(dati_pdc!$A618&lt;&gt;"",s_somma_pdc!C618,"")</f>
        <v/>
      </c>
      <c r="H622" s="110" t="str">
        <f t="shared" si="72"/>
        <v/>
      </c>
      <c r="I622" s="111" t="str">
        <f t="shared" si="73"/>
        <v/>
      </c>
      <c r="J622" s="111"/>
      <c r="K622" s="111"/>
      <c r="L622" s="110" t="str">
        <f>IF(dati_pdc!$A618&lt;&gt;"",s_somma_pdc!D618,"")</f>
        <v/>
      </c>
      <c r="M622" s="110" t="str">
        <f t="shared" si="74"/>
        <v/>
      </c>
      <c r="N622" s="111" t="str">
        <f t="shared" si="75"/>
        <v/>
      </c>
      <c r="O622" s="111"/>
      <c r="P622" s="111"/>
      <c r="Q622" s="110" t="str">
        <f>IF(dati_pdc!$A618&lt;&gt;"",s_somma_pdc!E618,"")</f>
        <v/>
      </c>
      <c r="R622" s="110" t="str">
        <f t="shared" si="76"/>
        <v/>
      </c>
      <c r="S622" s="111" t="str">
        <f t="shared" si="77"/>
        <v/>
      </c>
      <c r="T622" s="111"/>
      <c r="U622" s="111"/>
      <c r="V622" s="110" t="str">
        <f>IF(dati_pdc!$A618&lt;&gt;"",s_somma_pdc!F618,"")</f>
        <v/>
      </c>
      <c r="W622" s="110" t="str">
        <f t="shared" si="78"/>
        <v/>
      </c>
      <c r="X622" s="111" t="str">
        <f t="shared" si="79"/>
        <v/>
      </c>
      <c r="Y622" s="86"/>
      <c r="Z622" s="86"/>
    </row>
    <row r="623" spans="2:26" ht="15.75" customHeight="1">
      <c r="B623" s="109" t="str">
        <f>IF(dati_pdc!A619&lt;&gt;"",IF(dati_pdc!D619=1,RIGHT(dati_pdc!A619,dati_pdc!E619),dati_pdc!A619),"")</f>
        <v/>
      </c>
      <c r="C623" s="109" t="str">
        <f>IF(dati_pdc!B619&lt;&gt;"",dati_pdc!B619,"")</f>
        <v/>
      </c>
      <c r="D623" s="109" t="str">
        <f>IF(dati_pdc!C619&lt;&gt;"",dati_pdc!C619,"")</f>
        <v/>
      </c>
      <c r="E623" s="109" t="str">
        <f>IF(dati_pdc!D619&lt;&gt;"",dati_pdc!D619,"")</f>
        <v/>
      </c>
      <c r="F623" s="110" t="str">
        <f>IF(dati_pdc!$A619&lt;&gt;"",s_somma_pdc!B619,"")</f>
        <v/>
      </c>
      <c r="G623" s="110" t="str">
        <f>IF(dati_pdc!$A619&lt;&gt;"",s_somma_pdc!C619,"")</f>
        <v/>
      </c>
      <c r="H623" s="110" t="str">
        <f t="shared" si="72"/>
        <v/>
      </c>
      <c r="I623" s="111" t="str">
        <f t="shared" si="73"/>
        <v/>
      </c>
      <c r="J623" s="111"/>
      <c r="K623" s="111"/>
      <c r="L623" s="110" t="str">
        <f>IF(dati_pdc!$A619&lt;&gt;"",s_somma_pdc!D619,"")</f>
        <v/>
      </c>
      <c r="M623" s="110" t="str">
        <f t="shared" si="74"/>
        <v/>
      </c>
      <c r="N623" s="111" t="str">
        <f t="shared" si="75"/>
        <v/>
      </c>
      <c r="O623" s="111"/>
      <c r="P623" s="111"/>
      <c r="Q623" s="110" t="str">
        <f>IF(dati_pdc!$A619&lt;&gt;"",s_somma_pdc!E619,"")</f>
        <v/>
      </c>
      <c r="R623" s="110" t="str">
        <f t="shared" si="76"/>
        <v/>
      </c>
      <c r="S623" s="111" t="str">
        <f t="shared" si="77"/>
        <v/>
      </c>
      <c r="T623" s="111"/>
      <c r="U623" s="111"/>
      <c r="V623" s="110" t="str">
        <f>IF(dati_pdc!$A619&lt;&gt;"",s_somma_pdc!F619,"")</f>
        <v/>
      </c>
      <c r="W623" s="110" t="str">
        <f t="shared" si="78"/>
        <v/>
      </c>
      <c r="X623" s="111" t="str">
        <f t="shared" si="79"/>
        <v/>
      </c>
      <c r="Y623" s="86"/>
      <c r="Z623" s="86"/>
    </row>
    <row r="624" spans="2:26" ht="15.75" customHeight="1">
      <c r="B624" s="109" t="str">
        <f>IF(dati_pdc!A620&lt;&gt;"",IF(dati_pdc!D620=1,RIGHT(dati_pdc!A620,dati_pdc!E620),dati_pdc!A620),"")</f>
        <v/>
      </c>
      <c r="C624" s="109" t="str">
        <f>IF(dati_pdc!B620&lt;&gt;"",dati_pdc!B620,"")</f>
        <v/>
      </c>
      <c r="D624" s="109" t="str">
        <f>IF(dati_pdc!C620&lt;&gt;"",dati_pdc!C620,"")</f>
        <v/>
      </c>
      <c r="E624" s="109" t="str">
        <f>IF(dati_pdc!D620&lt;&gt;"",dati_pdc!D620,"")</f>
        <v/>
      </c>
      <c r="F624" s="110" t="str">
        <f>IF(dati_pdc!$A620&lt;&gt;"",s_somma_pdc!B620,"")</f>
        <v/>
      </c>
      <c r="G624" s="110" t="str">
        <f>IF(dati_pdc!$A620&lt;&gt;"",s_somma_pdc!C620,"")</f>
        <v/>
      </c>
      <c r="H624" s="110" t="str">
        <f t="shared" si="72"/>
        <v/>
      </c>
      <c r="I624" s="111" t="str">
        <f t="shared" si="73"/>
        <v/>
      </c>
      <c r="J624" s="111"/>
      <c r="K624" s="111"/>
      <c r="L624" s="110" t="str">
        <f>IF(dati_pdc!$A620&lt;&gt;"",s_somma_pdc!D620,"")</f>
        <v/>
      </c>
      <c r="M624" s="110" t="str">
        <f t="shared" si="74"/>
        <v/>
      </c>
      <c r="N624" s="111" t="str">
        <f t="shared" si="75"/>
        <v/>
      </c>
      <c r="O624" s="111"/>
      <c r="P624" s="111"/>
      <c r="Q624" s="110" t="str">
        <f>IF(dati_pdc!$A620&lt;&gt;"",s_somma_pdc!E620,"")</f>
        <v/>
      </c>
      <c r="R624" s="110" t="str">
        <f t="shared" si="76"/>
        <v/>
      </c>
      <c r="S624" s="111" t="str">
        <f t="shared" si="77"/>
        <v/>
      </c>
      <c r="T624" s="111"/>
      <c r="U624" s="111"/>
      <c r="V624" s="110" t="str">
        <f>IF(dati_pdc!$A620&lt;&gt;"",s_somma_pdc!F620,"")</f>
        <v/>
      </c>
      <c r="W624" s="110" t="str">
        <f t="shared" si="78"/>
        <v/>
      </c>
      <c r="X624" s="111" t="str">
        <f t="shared" si="79"/>
        <v/>
      </c>
      <c r="Y624" s="86"/>
      <c r="Z624" s="86"/>
    </row>
    <row r="625" spans="2:26" ht="15.75" customHeight="1">
      <c r="B625" s="109" t="str">
        <f>IF(dati_pdc!A621&lt;&gt;"",IF(dati_pdc!D621=1,RIGHT(dati_pdc!A621,dati_pdc!E621),dati_pdc!A621),"")</f>
        <v/>
      </c>
      <c r="C625" s="109" t="str">
        <f>IF(dati_pdc!B621&lt;&gt;"",dati_pdc!B621,"")</f>
        <v/>
      </c>
      <c r="D625" s="109" t="str">
        <f>IF(dati_pdc!C621&lt;&gt;"",dati_pdc!C621,"")</f>
        <v/>
      </c>
      <c r="E625" s="109" t="str">
        <f>IF(dati_pdc!D621&lt;&gt;"",dati_pdc!D621,"")</f>
        <v/>
      </c>
      <c r="F625" s="110" t="str">
        <f>IF(dati_pdc!$A621&lt;&gt;"",s_somma_pdc!B621,"")</f>
        <v/>
      </c>
      <c r="G625" s="110" t="str">
        <f>IF(dati_pdc!$A621&lt;&gt;"",s_somma_pdc!C621,"")</f>
        <v/>
      </c>
      <c r="H625" s="110" t="str">
        <f t="shared" si="72"/>
        <v/>
      </c>
      <c r="I625" s="111" t="str">
        <f t="shared" si="73"/>
        <v/>
      </c>
      <c r="J625" s="111"/>
      <c r="K625" s="111"/>
      <c r="L625" s="110" t="str">
        <f>IF(dati_pdc!$A621&lt;&gt;"",s_somma_pdc!D621,"")</f>
        <v/>
      </c>
      <c r="M625" s="110" t="str">
        <f t="shared" si="74"/>
        <v/>
      </c>
      <c r="N625" s="111" t="str">
        <f t="shared" si="75"/>
        <v/>
      </c>
      <c r="O625" s="111"/>
      <c r="P625" s="111"/>
      <c r="Q625" s="110" t="str">
        <f>IF(dati_pdc!$A621&lt;&gt;"",s_somma_pdc!E621,"")</f>
        <v/>
      </c>
      <c r="R625" s="110" t="str">
        <f t="shared" si="76"/>
        <v/>
      </c>
      <c r="S625" s="111" t="str">
        <f t="shared" si="77"/>
        <v/>
      </c>
      <c r="T625" s="111"/>
      <c r="U625" s="111"/>
      <c r="V625" s="110" t="str">
        <f>IF(dati_pdc!$A621&lt;&gt;"",s_somma_pdc!F621,"")</f>
        <v/>
      </c>
      <c r="W625" s="110" t="str">
        <f t="shared" si="78"/>
        <v/>
      </c>
      <c r="X625" s="111" t="str">
        <f t="shared" si="79"/>
        <v/>
      </c>
      <c r="Y625" s="86"/>
      <c r="Z625" s="86"/>
    </row>
    <row r="626" spans="2:26" ht="15.75" customHeight="1">
      <c r="B626" s="109" t="str">
        <f>IF(dati_pdc!A622&lt;&gt;"",IF(dati_pdc!D622=1,RIGHT(dati_pdc!A622,dati_pdc!E622),dati_pdc!A622),"")</f>
        <v/>
      </c>
      <c r="C626" s="109" t="str">
        <f>IF(dati_pdc!B622&lt;&gt;"",dati_pdc!B622,"")</f>
        <v/>
      </c>
      <c r="D626" s="109" t="str">
        <f>IF(dati_pdc!C622&lt;&gt;"",dati_pdc!C622,"")</f>
        <v/>
      </c>
      <c r="E626" s="109" t="str">
        <f>IF(dati_pdc!D622&lt;&gt;"",dati_pdc!D622,"")</f>
        <v/>
      </c>
      <c r="F626" s="110" t="str">
        <f>IF(dati_pdc!$A622&lt;&gt;"",s_somma_pdc!B622,"")</f>
        <v/>
      </c>
      <c r="G626" s="110" t="str">
        <f>IF(dati_pdc!$A622&lt;&gt;"",s_somma_pdc!C622,"")</f>
        <v/>
      </c>
      <c r="H626" s="110" t="str">
        <f t="shared" si="72"/>
        <v/>
      </c>
      <c r="I626" s="111" t="str">
        <f t="shared" si="73"/>
        <v/>
      </c>
      <c r="J626" s="111"/>
      <c r="K626" s="111"/>
      <c r="L626" s="110" t="str">
        <f>IF(dati_pdc!$A622&lt;&gt;"",s_somma_pdc!D622,"")</f>
        <v/>
      </c>
      <c r="M626" s="110" t="str">
        <f t="shared" si="74"/>
        <v/>
      </c>
      <c r="N626" s="111" t="str">
        <f t="shared" si="75"/>
        <v/>
      </c>
      <c r="O626" s="111"/>
      <c r="P626" s="111"/>
      <c r="Q626" s="110" t="str">
        <f>IF(dati_pdc!$A622&lt;&gt;"",s_somma_pdc!E622,"")</f>
        <v/>
      </c>
      <c r="R626" s="110" t="str">
        <f t="shared" si="76"/>
        <v/>
      </c>
      <c r="S626" s="111" t="str">
        <f t="shared" si="77"/>
        <v/>
      </c>
      <c r="T626" s="111"/>
      <c r="U626" s="111"/>
      <c r="V626" s="110" t="str">
        <f>IF(dati_pdc!$A622&lt;&gt;"",s_somma_pdc!F622,"")</f>
        <v/>
      </c>
      <c r="W626" s="110" t="str">
        <f t="shared" si="78"/>
        <v/>
      </c>
      <c r="X626" s="111" t="str">
        <f t="shared" si="79"/>
        <v/>
      </c>
      <c r="Y626" s="86"/>
      <c r="Z626" s="86"/>
    </row>
    <row r="627" spans="2:26" ht="15.75" customHeight="1">
      <c r="B627" s="109" t="str">
        <f>IF(dati_pdc!A623&lt;&gt;"",IF(dati_pdc!D623=1,RIGHT(dati_pdc!A623,dati_pdc!E623),dati_pdc!A623),"")</f>
        <v/>
      </c>
      <c r="C627" s="109" t="str">
        <f>IF(dati_pdc!B623&lt;&gt;"",dati_pdc!B623,"")</f>
        <v/>
      </c>
      <c r="D627" s="109" t="str">
        <f>IF(dati_pdc!C623&lt;&gt;"",dati_pdc!C623,"")</f>
        <v/>
      </c>
      <c r="E627" s="109" t="str">
        <f>IF(dati_pdc!D623&lt;&gt;"",dati_pdc!D623,"")</f>
        <v/>
      </c>
      <c r="F627" s="110" t="str">
        <f>IF(dati_pdc!$A623&lt;&gt;"",s_somma_pdc!B623,"")</f>
        <v/>
      </c>
      <c r="G627" s="110" t="str">
        <f>IF(dati_pdc!$A623&lt;&gt;"",s_somma_pdc!C623,"")</f>
        <v/>
      </c>
      <c r="H627" s="110" t="str">
        <f t="shared" si="72"/>
        <v/>
      </c>
      <c r="I627" s="111" t="str">
        <f t="shared" si="73"/>
        <v/>
      </c>
      <c r="J627" s="111"/>
      <c r="K627" s="111"/>
      <c r="L627" s="110" t="str">
        <f>IF(dati_pdc!$A623&lt;&gt;"",s_somma_pdc!D623,"")</f>
        <v/>
      </c>
      <c r="M627" s="110" t="str">
        <f t="shared" si="74"/>
        <v/>
      </c>
      <c r="N627" s="111" t="str">
        <f t="shared" si="75"/>
        <v/>
      </c>
      <c r="O627" s="111"/>
      <c r="P627" s="111"/>
      <c r="Q627" s="110" t="str">
        <f>IF(dati_pdc!$A623&lt;&gt;"",s_somma_pdc!E623,"")</f>
        <v/>
      </c>
      <c r="R627" s="110" t="str">
        <f t="shared" si="76"/>
        <v/>
      </c>
      <c r="S627" s="111" t="str">
        <f t="shared" si="77"/>
        <v/>
      </c>
      <c r="T627" s="111"/>
      <c r="U627" s="111"/>
      <c r="V627" s="110" t="str">
        <f>IF(dati_pdc!$A623&lt;&gt;"",s_somma_pdc!F623,"")</f>
        <v/>
      </c>
      <c r="W627" s="110" t="str">
        <f t="shared" si="78"/>
        <v/>
      </c>
      <c r="X627" s="111" t="str">
        <f t="shared" si="79"/>
        <v/>
      </c>
      <c r="Y627" s="86"/>
      <c r="Z627" s="86"/>
    </row>
    <row r="628" spans="2:26" ht="15.75" customHeight="1">
      <c r="B628" s="109" t="str">
        <f>IF(dati_pdc!A624&lt;&gt;"",IF(dati_pdc!D624=1,RIGHT(dati_pdc!A624,dati_pdc!E624),dati_pdc!A624),"")</f>
        <v/>
      </c>
      <c r="C628" s="109" t="str">
        <f>IF(dati_pdc!B624&lt;&gt;"",dati_pdc!B624,"")</f>
        <v/>
      </c>
      <c r="D628" s="109" t="str">
        <f>IF(dati_pdc!C624&lt;&gt;"",dati_pdc!C624,"")</f>
        <v/>
      </c>
      <c r="E628" s="109" t="str">
        <f>IF(dati_pdc!D624&lt;&gt;"",dati_pdc!D624,"")</f>
        <v/>
      </c>
      <c r="F628" s="110" t="str">
        <f>IF(dati_pdc!$A624&lt;&gt;"",s_somma_pdc!B624,"")</f>
        <v/>
      </c>
      <c r="G628" s="110" t="str">
        <f>IF(dati_pdc!$A624&lt;&gt;"",s_somma_pdc!C624,"")</f>
        <v/>
      </c>
      <c r="H628" s="110" t="str">
        <f t="shared" si="72"/>
        <v/>
      </c>
      <c r="I628" s="111" t="str">
        <f t="shared" si="73"/>
        <v/>
      </c>
      <c r="J628" s="111"/>
      <c r="K628" s="111"/>
      <c r="L628" s="110" t="str">
        <f>IF(dati_pdc!$A624&lt;&gt;"",s_somma_pdc!D624,"")</f>
        <v/>
      </c>
      <c r="M628" s="110" t="str">
        <f t="shared" si="74"/>
        <v/>
      </c>
      <c r="N628" s="111" t="str">
        <f t="shared" si="75"/>
        <v/>
      </c>
      <c r="O628" s="111"/>
      <c r="P628" s="111"/>
      <c r="Q628" s="110" t="str">
        <f>IF(dati_pdc!$A624&lt;&gt;"",s_somma_pdc!E624,"")</f>
        <v/>
      </c>
      <c r="R628" s="110" t="str">
        <f t="shared" si="76"/>
        <v/>
      </c>
      <c r="S628" s="111" t="str">
        <f t="shared" si="77"/>
        <v/>
      </c>
      <c r="T628" s="111"/>
      <c r="U628" s="111"/>
      <c r="V628" s="110" t="str">
        <f>IF(dati_pdc!$A624&lt;&gt;"",s_somma_pdc!F624,"")</f>
        <v/>
      </c>
      <c r="W628" s="110" t="str">
        <f t="shared" si="78"/>
        <v/>
      </c>
      <c r="X628" s="111" t="str">
        <f t="shared" si="79"/>
        <v/>
      </c>
      <c r="Y628" s="86"/>
      <c r="Z628" s="86"/>
    </row>
    <row r="629" spans="2:26" ht="15.75" customHeight="1">
      <c r="B629" s="109" t="str">
        <f>IF(dati_pdc!A625&lt;&gt;"",IF(dati_pdc!D625=1,RIGHT(dati_pdc!A625,dati_pdc!E625),dati_pdc!A625),"")</f>
        <v/>
      </c>
      <c r="C629" s="109" t="str">
        <f>IF(dati_pdc!B625&lt;&gt;"",dati_pdc!B625,"")</f>
        <v/>
      </c>
      <c r="D629" s="109" t="str">
        <f>IF(dati_pdc!C625&lt;&gt;"",dati_pdc!C625,"")</f>
        <v/>
      </c>
      <c r="E629" s="109" t="str">
        <f>IF(dati_pdc!D625&lt;&gt;"",dati_pdc!D625,"")</f>
        <v/>
      </c>
      <c r="F629" s="110" t="str">
        <f>IF(dati_pdc!$A625&lt;&gt;"",s_somma_pdc!B625,"")</f>
        <v/>
      </c>
      <c r="G629" s="110" t="str">
        <f>IF(dati_pdc!$A625&lt;&gt;"",s_somma_pdc!C625,"")</f>
        <v/>
      </c>
      <c r="H629" s="110" t="str">
        <f t="shared" si="72"/>
        <v/>
      </c>
      <c r="I629" s="111" t="str">
        <f t="shared" si="73"/>
        <v/>
      </c>
      <c r="J629" s="111"/>
      <c r="K629" s="111"/>
      <c r="L629" s="110" t="str">
        <f>IF(dati_pdc!$A625&lt;&gt;"",s_somma_pdc!D625,"")</f>
        <v/>
      </c>
      <c r="M629" s="110" t="str">
        <f t="shared" si="74"/>
        <v/>
      </c>
      <c r="N629" s="111" t="str">
        <f t="shared" si="75"/>
        <v/>
      </c>
      <c r="O629" s="111"/>
      <c r="P629" s="111"/>
      <c r="Q629" s="110" t="str">
        <f>IF(dati_pdc!$A625&lt;&gt;"",s_somma_pdc!E625,"")</f>
        <v/>
      </c>
      <c r="R629" s="110" t="str">
        <f t="shared" si="76"/>
        <v/>
      </c>
      <c r="S629" s="111" t="str">
        <f t="shared" si="77"/>
        <v/>
      </c>
      <c r="T629" s="111"/>
      <c r="U629" s="111"/>
      <c r="V629" s="110" t="str">
        <f>IF(dati_pdc!$A625&lt;&gt;"",s_somma_pdc!F625,"")</f>
        <v/>
      </c>
      <c r="W629" s="110" t="str">
        <f t="shared" si="78"/>
        <v/>
      </c>
      <c r="X629" s="111" t="str">
        <f t="shared" si="79"/>
        <v/>
      </c>
      <c r="Y629" s="86"/>
      <c r="Z629" s="86"/>
    </row>
    <row r="630" spans="2:26" ht="15.75" customHeight="1">
      <c r="B630" s="109" t="str">
        <f>IF(dati_pdc!A626&lt;&gt;"",IF(dati_pdc!D626=1,RIGHT(dati_pdc!A626,dati_pdc!E626),dati_pdc!A626),"")</f>
        <v/>
      </c>
      <c r="C630" s="109" t="str">
        <f>IF(dati_pdc!B626&lt;&gt;"",dati_pdc!B626,"")</f>
        <v/>
      </c>
      <c r="D630" s="109" t="str">
        <f>IF(dati_pdc!C626&lt;&gt;"",dati_pdc!C626,"")</f>
        <v/>
      </c>
      <c r="E630" s="109" t="str">
        <f>IF(dati_pdc!D626&lt;&gt;"",dati_pdc!D626,"")</f>
        <v/>
      </c>
      <c r="F630" s="110" t="str">
        <f>IF(dati_pdc!$A626&lt;&gt;"",s_somma_pdc!B626,"")</f>
        <v/>
      </c>
      <c r="G630" s="110" t="str">
        <f>IF(dati_pdc!$A626&lt;&gt;"",s_somma_pdc!C626,"")</f>
        <v/>
      </c>
      <c r="H630" s="110" t="str">
        <f t="shared" si="72"/>
        <v/>
      </c>
      <c r="I630" s="111" t="str">
        <f t="shared" si="73"/>
        <v/>
      </c>
      <c r="J630" s="111"/>
      <c r="K630" s="111"/>
      <c r="L630" s="110" t="str">
        <f>IF(dati_pdc!$A626&lt;&gt;"",s_somma_pdc!D626,"")</f>
        <v/>
      </c>
      <c r="M630" s="110" t="str">
        <f t="shared" si="74"/>
        <v/>
      </c>
      <c r="N630" s="111" t="str">
        <f t="shared" si="75"/>
        <v/>
      </c>
      <c r="O630" s="111"/>
      <c r="P630" s="111"/>
      <c r="Q630" s="110" t="str">
        <f>IF(dati_pdc!$A626&lt;&gt;"",s_somma_pdc!E626,"")</f>
        <v/>
      </c>
      <c r="R630" s="110" t="str">
        <f t="shared" si="76"/>
        <v/>
      </c>
      <c r="S630" s="111" t="str">
        <f t="shared" si="77"/>
        <v/>
      </c>
      <c r="T630" s="111"/>
      <c r="U630" s="111"/>
      <c r="V630" s="110" t="str">
        <f>IF(dati_pdc!$A626&lt;&gt;"",s_somma_pdc!F626,"")</f>
        <v/>
      </c>
      <c r="W630" s="110" t="str">
        <f t="shared" si="78"/>
        <v/>
      </c>
      <c r="X630" s="111" t="str">
        <f t="shared" si="79"/>
        <v/>
      </c>
      <c r="Y630" s="86"/>
      <c r="Z630" s="86"/>
    </row>
    <row r="631" spans="2:26" ht="15.75" customHeight="1">
      <c r="B631" s="109" t="str">
        <f>IF(dati_pdc!A627&lt;&gt;"",IF(dati_pdc!D627=1,RIGHT(dati_pdc!A627,dati_pdc!E627),dati_pdc!A627),"")</f>
        <v/>
      </c>
      <c r="C631" s="109" t="str">
        <f>IF(dati_pdc!B627&lt;&gt;"",dati_pdc!B627,"")</f>
        <v/>
      </c>
      <c r="D631" s="109" t="str">
        <f>IF(dati_pdc!C627&lt;&gt;"",dati_pdc!C627,"")</f>
        <v/>
      </c>
      <c r="E631" s="109" t="str">
        <f>IF(dati_pdc!D627&lt;&gt;"",dati_pdc!D627,"")</f>
        <v/>
      </c>
      <c r="F631" s="110" t="str">
        <f>IF(dati_pdc!$A627&lt;&gt;"",s_somma_pdc!B627,"")</f>
        <v/>
      </c>
      <c r="G631" s="110" t="str">
        <f>IF(dati_pdc!$A627&lt;&gt;"",s_somma_pdc!C627,"")</f>
        <v/>
      </c>
      <c r="H631" s="110" t="str">
        <f t="shared" si="72"/>
        <v/>
      </c>
      <c r="I631" s="111" t="str">
        <f t="shared" si="73"/>
        <v/>
      </c>
      <c r="J631" s="111"/>
      <c r="K631" s="111"/>
      <c r="L631" s="110" t="str">
        <f>IF(dati_pdc!$A627&lt;&gt;"",s_somma_pdc!D627,"")</f>
        <v/>
      </c>
      <c r="M631" s="110" t="str">
        <f t="shared" si="74"/>
        <v/>
      </c>
      <c r="N631" s="111" t="str">
        <f t="shared" si="75"/>
        <v/>
      </c>
      <c r="O631" s="111"/>
      <c r="P631" s="111"/>
      <c r="Q631" s="110" t="str">
        <f>IF(dati_pdc!$A627&lt;&gt;"",s_somma_pdc!E627,"")</f>
        <v/>
      </c>
      <c r="R631" s="110" t="str">
        <f t="shared" si="76"/>
        <v/>
      </c>
      <c r="S631" s="111" t="str">
        <f t="shared" si="77"/>
        <v/>
      </c>
      <c r="T631" s="111"/>
      <c r="U631" s="111"/>
      <c r="V631" s="110" t="str">
        <f>IF(dati_pdc!$A627&lt;&gt;"",s_somma_pdc!F627,"")</f>
        <v/>
      </c>
      <c r="W631" s="110" t="str">
        <f t="shared" si="78"/>
        <v/>
      </c>
      <c r="X631" s="111" t="str">
        <f t="shared" si="79"/>
        <v/>
      </c>
      <c r="Y631" s="86"/>
      <c r="Z631" s="86"/>
    </row>
    <row r="632" spans="2:26" ht="15.75" customHeight="1">
      <c r="B632" s="109" t="str">
        <f>IF(dati_pdc!A628&lt;&gt;"",IF(dati_pdc!D628=1,RIGHT(dati_pdc!A628,dati_pdc!E628),dati_pdc!A628),"")</f>
        <v/>
      </c>
      <c r="C632" s="109" t="str">
        <f>IF(dati_pdc!B628&lt;&gt;"",dati_pdc!B628,"")</f>
        <v/>
      </c>
      <c r="D632" s="109" t="str">
        <f>IF(dati_pdc!C628&lt;&gt;"",dati_pdc!C628,"")</f>
        <v/>
      </c>
      <c r="E632" s="109" t="str">
        <f>IF(dati_pdc!D628&lt;&gt;"",dati_pdc!D628,"")</f>
        <v/>
      </c>
      <c r="F632" s="110" t="str">
        <f>IF(dati_pdc!$A628&lt;&gt;"",s_somma_pdc!B628,"")</f>
        <v/>
      </c>
      <c r="G632" s="110" t="str">
        <f>IF(dati_pdc!$A628&lt;&gt;"",s_somma_pdc!C628,"")</f>
        <v/>
      </c>
      <c r="H632" s="110" t="str">
        <f t="shared" si="72"/>
        <v/>
      </c>
      <c r="I632" s="111" t="str">
        <f t="shared" si="73"/>
        <v/>
      </c>
      <c r="J632" s="111"/>
      <c r="K632" s="111"/>
      <c r="L632" s="110" t="str">
        <f>IF(dati_pdc!$A628&lt;&gt;"",s_somma_pdc!D628,"")</f>
        <v/>
      </c>
      <c r="M632" s="110" t="str">
        <f t="shared" si="74"/>
        <v/>
      </c>
      <c r="N632" s="111" t="str">
        <f t="shared" si="75"/>
        <v/>
      </c>
      <c r="O632" s="111"/>
      <c r="P632" s="111"/>
      <c r="Q632" s="110" t="str">
        <f>IF(dati_pdc!$A628&lt;&gt;"",s_somma_pdc!E628,"")</f>
        <v/>
      </c>
      <c r="R632" s="110" t="str">
        <f t="shared" si="76"/>
        <v/>
      </c>
      <c r="S632" s="111" t="str">
        <f t="shared" si="77"/>
        <v/>
      </c>
      <c r="T632" s="111"/>
      <c r="U632" s="111"/>
      <c r="V632" s="110" t="str">
        <f>IF(dati_pdc!$A628&lt;&gt;"",s_somma_pdc!F628,"")</f>
        <v/>
      </c>
      <c r="W632" s="110" t="str">
        <f t="shared" si="78"/>
        <v/>
      </c>
      <c r="X632" s="111" t="str">
        <f t="shared" si="79"/>
        <v/>
      </c>
      <c r="Y632" s="86"/>
      <c r="Z632" s="86"/>
    </row>
    <row r="633" spans="2:26" ht="15.75" customHeight="1">
      <c r="B633" s="109" t="str">
        <f>IF(dati_pdc!A629&lt;&gt;"",IF(dati_pdc!D629=1,RIGHT(dati_pdc!A629,dati_pdc!E629),dati_pdc!A629),"")</f>
        <v/>
      </c>
      <c r="C633" s="109" t="str">
        <f>IF(dati_pdc!B629&lt;&gt;"",dati_pdc!B629,"")</f>
        <v/>
      </c>
      <c r="D633" s="109" t="str">
        <f>IF(dati_pdc!C629&lt;&gt;"",dati_pdc!C629,"")</f>
        <v/>
      </c>
      <c r="E633" s="109" t="str">
        <f>IF(dati_pdc!D629&lt;&gt;"",dati_pdc!D629,"")</f>
        <v/>
      </c>
      <c r="F633" s="110" t="str">
        <f>IF(dati_pdc!$A629&lt;&gt;"",s_somma_pdc!B629,"")</f>
        <v/>
      </c>
      <c r="G633" s="110" t="str">
        <f>IF(dati_pdc!$A629&lt;&gt;"",s_somma_pdc!C629,"")</f>
        <v/>
      </c>
      <c r="H633" s="110" t="str">
        <f t="shared" si="72"/>
        <v/>
      </c>
      <c r="I633" s="111" t="str">
        <f t="shared" si="73"/>
        <v/>
      </c>
      <c r="J633" s="111"/>
      <c r="K633" s="111"/>
      <c r="L633" s="110" t="str">
        <f>IF(dati_pdc!$A629&lt;&gt;"",s_somma_pdc!D629,"")</f>
        <v/>
      </c>
      <c r="M633" s="110" t="str">
        <f t="shared" si="74"/>
        <v/>
      </c>
      <c r="N633" s="111" t="str">
        <f t="shared" si="75"/>
        <v/>
      </c>
      <c r="O633" s="111"/>
      <c r="P633" s="111"/>
      <c r="Q633" s="110" t="str">
        <f>IF(dati_pdc!$A629&lt;&gt;"",s_somma_pdc!E629,"")</f>
        <v/>
      </c>
      <c r="R633" s="110" t="str">
        <f t="shared" si="76"/>
        <v/>
      </c>
      <c r="S633" s="111" t="str">
        <f t="shared" si="77"/>
        <v/>
      </c>
      <c r="T633" s="111"/>
      <c r="U633" s="111"/>
      <c r="V633" s="110" t="str">
        <f>IF(dati_pdc!$A629&lt;&gt;"",s_somma_pdc!F629,"")</f>
        <v/>
      </c>
      <c r="W633" s="110" t="str">
        <f t="shared" si="78"/>
        <v/>
      </c>
      <c r="X633" s="111" t="str">
        <f t="shared" si="79"/>
        <v/>
      </c>
      <c r="Y633" s="86"/>
      <c r="Z633" s="86"/>
    </row>
    <row r="634" spans="2:26" ht="15.75" customHeight="1">
      <c r="B634" s="109" t="str">
        <f>IF(dati_pdc!A630&lt;&gt;"",IF(dati_pdc!D630=1,RIGHT(dati_pdc!A630,dati_pdc!E630),dati_pdc!A630),"")</f>
        <v/>
      </c>
      <c r="C634" s="109" t="str">
        <f>IF(dati_pdc!B630&lt;&gt;"",dati_pdc!B630,"")</f>
        <v/>
      </c>
      <c r="D634" s="109" t="str">
        <f>IF(dati_pdc!C630&lt;&gt;"",dati_pdc!C630,"")</f>
        <v/>
      </c>
      <c r="E634" s="109" t="str">
        <f>IF(dati_pdc!D630&lt;&gt;"",dati_pdc!D630,"")</f>
        <v/>
      </c>
      <c r="F634" s="110" t="str">
        <f>IF(dati_pdc!$A630&lt;&gt;"",s_somma_pdc!B630,"")</f>
        <v/>
      </c>
      <c r="G634" s="110" t="str">
        <f>IF(dati_pdc!$A630&lt;&gt;"",s_somma_pdc!C630,"")</f>
        <v/>
      </c>
      <c r="H634" s="110" t="str">
        <f t="shared" si="72"/>
        <v/>
      </c>
      <c r="I634" s="111" t="str">
        <f t="shared" si="73"/>
        <v/>
      </c>
      <c r="J634" s="111"/>
      <c r="K634" s="111"/>
      <c r="L634" s="110" t="str">
        <f>IF(dati_pdc!$A630&lt;&gt;"",s_somma_pdc!D630,"")</f>
        <v/>
      </c>
      <c r="M634" s="110" t="str">
        <f t="shared" si="74"/>
        <v/>
      </c>
      <c r="N634" s="111" t="str">
        <f t="shared" si="75"/>
        <v/>
      </c>
      <c r="O634" s="111"/>
      <c r="P634" s="111"/>
      <c r="Q634" s="110" t="str">
        <f>IF(dati_pdc!$A630&lt;&gt;"",s_somma_pdc!E630,"")</f>
        <v/>
      </c>
      <c r="R634" s="110" t="str">
        <f t="shared" si="76"/>
        <v/>
      </c>
      <c r="S634" s="111" t="str">
        <f t="shared" si="77"/>
        <v/>
      </c>
      <c r="T634" s="111"/>
      <c r="U634" s="111"/>
      <c r="V634" s="110" t="str">
        <f>IF(dati_pdc!$A630&lt;&gt;"",s_somma_pdc!F630,"")</f>
        <v/>
      </c>
      <c r="W634" s="110" t="str">
        <f t="shared" si="78"/>
        <v/>
      </c>
      <c r="X634" s="111" t="str">
        <f t="shared" si="79"/>
        <v/>
      </c>
      <c r="Y634" s="86"/>
      <c r="Z634" s="86"/>
    </row>
    <row r="635" spans="2:26" ht="15.75" customHeight="1">
      <c r="B635" s="109" t="str">
        <f>IF(dati_pdc!A631&lt;&gt;"",IF(dati_pdc!D631=1,RIGHT(dati_pdc!A631,dati_pdc!E631),dati_pdc!A631),"")</f>
        <v/>
      </c>
      <c r="C635" s="109" t="str">
        <f>IF(dati_pdc!B631&lt;&gt;"",dati_pdc!B631,"")</f>
        <v/>
      </c>
      <c r="D635" s="109" t="str">
        <f>IF(dati_pdc!C631&lt;&gt;"",dati_pdc!C631,"")</f>
        <v/>
      </c>
      <c r="E635" s="109" t="str">
        <f>IF(dati_pdc!D631&lt;&gt;"",dati_pdc!D631,"")</f>
        <v/>
      </c>
      <c r="F635" s="110" t="str">
        <f>IF(dati_pdc!$A631&lt;&gt;"",s_somma_pdc!B631,"")</f>
        <v/>
      </c>
      <c r="G635" s="110" t="str">
        <f>IF(dati_pdc!$A631&lt;&gt;"",s_somma_pdc!C631,"")</f>
        <v/>
      </c>
      <c r="H635" s="110" t="str">
        <f t="shared" si="72"/>
        <v/>
      </c>
      <c r="I635" s="111" t="str">
        <f t="shared" si="73"/>
        <v/>
      </c>
      <c r="J635" s="111"/>
      <c r="K635" s="111"/>
      <c r="L635" s="110" t="str">
        <f>IF(dati_pdc!$A631&lt;&gt;"",s_somma_pdc!D631,"")</f>
        <v/>
      </c>
      <c r="M635" s="110" t="str">
        <f t="shared" si="74"/>
        <v/>
      </c>
      <c r="N635" s="111" t="str">
        <f t="shared" si="75"/>
        <v/>
      </c>
      <c r="O635" s="111"/>
      <c r="P635" s="111"/>
      <c r="Q635" s="110" t="str">
        <f>IF(dati_pdc!$A631&lt;&gt;"",s_somma_pdc!E631,"")</f>
        <v/>
      </c>
      <c r="R635" s="110" t="str">
        <f t="shared" si="76"/>
        <v/>
      </c>
      <c r="S635" s="111" t="str">
        <f t="shared" si="77"/>
        <v/>
      </c>
      <c r="T635" s="111"/>
      <c r="U635" s="111"/>
      <c r="V635" s="110" t="str">
        <f>IF(dati_pdc!$A631&lt;&gt;"",s_somma_pdc!F631,"")</f>
        <v/>
      </c>
      <c r="W635" s="110" t="str">
        <f t="shared" si="78"/>
        <v/>
      </c>
      <c r="X635" s="111" t="str">
        <f t="shared" si="79"/>
        <v/>
      </c>
      <c r="Y635" s="86"/>
      <c r="Z635" s="86"/>
    </row>
    <row r="636" spans="2:26" ht="15.75" customHeight="1">
      <c r="B636" s="109" t="str">
        <f>IF(dati_pdc!A632&lt;&gt;"",IF(dati_pdc!D632=1,RIGHT(dati_pdc!A632,dati_pdc!E632),dati_pdc!A632),"")</f>
        <v/>
      </c>
      <c r="C636" s="109" t="str">
        <f>IF(dati_pdc!B632&lt;&gt;"",dati_pdc!B632,"")</f>
        <v/>
      </c>
      <c r="D636" s="109" t="str">
        <f>IF(dati_pdc!C632&lt;&gt;"",dati_pdc!C632,"")</f>
        <v/>
      </c>
      <c r="E636" s="109" t="str">
        <f>IF(dati_pdc!D632&lt;&gt;"",dati_pdc!D632,"")</f>
        <v/>
      </c>
      <c r="F636" s="110" t="str">
        <f>IF(dati_pdc!$A632&lt;&gt;"",s_somma_pdc!B632,"")</f>
        <v/>
      </c>
      <c r="G636" s="110" t="str">
        <f>IF(dati_pdc!$A632&lt;&gt;"",s_somma_pdc!C632,"")</f>
        <v/>
      </c>
      <c r="H636" s="110" t="str">
        <f t="shared" si="72"/>
        <v/>
      </c>
      <c r="I636" s="111" t="str">
        <f t="shared" si="73"/>
        <v/>
      </c>
      <c r="J636" s="111"/>
      <c r="K636" s="111"/>
      <c r="L636" s="110" t="str">
        <f>IF(dati_pdc!$A632&lt;&gt;"",s_somma_pdc!D632,"")</f>
        <v/>
      </c>
      <c r="M636" s="110" t="str">
        <f t="shared" si="74"/>
        <v/>
      </c>
      <c r="N636" s="111" t="str">
        <f t="shared" si="75"/>
        <v/>
      </c>
      <c r="O636" s="111"/>
      <c r="P636" s="111"/>
      <c r="Q636" s="110" t="str">
        <f>IF(dati_pdc!$A632&lt;&gt;"",s_somma_pdc!E632,"")</f>
        <v/>
      </c>
      <c r="R636" s="110" t="str">
        <f t="shared" si="76"/>
        <v/>
      </c>
      <c r="S636" s="111" t="str">
        <f t="shared" si="77"/>
        <v/>
      </c>
      <c r="T636" s="111"/>
      <c r="U636" s="111"/>
      <c r="V636" s="110" t="str">
        <f>IF(dati_pdc!$A632&lt;&gt;"",s_somma_pdc!F632,"")</f>
        <v/>
      </c>
      <c r="W636" s="110" t="str">
        <f t="shared" si="78"/>
        <v/>
      </c>
      <c r="X636" s="111" t="str">
        <f t="shared" si="79"/>
        <v/>
      </c>
      <c r="Y636" s="86"/>
      <c r="Z636" s="86"/>
    </row>
    <row r="637" spans="2:26" ht="15.75" customHeight="1">
      <c r="B637" s="109" t="str">
        <f>IF(dati_pdc!A633&lt;&gt;"",IF(dati_pdc!D633=1,RIGHT(dati_pdc!A633,dati_pdc!E633),dati_pdc!A633),"")</f>
        <v/>
      </c>
      <c r="C637" s="109" t="str">
        <f>IF(dati_pdc!B633&lt;&gt;"",dati_pdc!B633,"")</f>
        <v/>
      </c>
      <c r="D637" s="109" t="str">
        <f>IF(dati_pdc!C633&lt;&gt;"",dati_pdc!C633,"")</f>
        <v/>
      </c>
      <c r="E637" s="109" t="str">
        <f>IF(dati_pdc!D633&lt;&gt;"",dati_pdc!D633,"")</f>
        <v/>
      </c>
      <c r="F637" s="110" t="str">
        <f>IF(dati_pdc!$A633&lt;&gt;"",s_somma_pdc!B633,"")</f>
        <v/>
      </c>
      <c r="G637" s="110" t="str">
        <f>IF(dati_pdc!$A633&lt;&gt;"",s_somma_pdc!C633,"")</f>
        <v/>
      </c>
      <c r="H637" s="110" t="str">
        <f t="shared" si="72"/>
        <v/>
      </c>
      <c r="I637" s="111" t="str">
        <f t="shared" si="73"/>
        <v/>
      </c>
      <c r="J637" s="111"/>
      <c r="K637" s="111"/>
      <c r="L637" s="110" t="str">
        <f>IF(dati_pdc!$A633&lt;&gt;"",s_somma_pdc!D633,"")</f>
        <v/>
      </c>
      <c r="M637" s="110" t="str">
        <f t="shared" si="74"/>
        <v/>
      </c>
      <c r="N637" s="111" t="str">
        <f t="shared" si="75"/>
        <v/>
      </c>
      <c r="O637" s="111"/>
      <c r="P637" s="111"/>
      <c r="Q637" s="110" t="str">
        <f>IF(dati_pdc!$A633&lt;&gt;"",s_somma_pdc!E633,"")</f>
        <v/>
      </c>
      <c r="R637" s="110" t="str">
        <f t="shared" si="76"/>
        <v/>
      </c>
      <c r="S637" s="111" t="str">
        <f t="shared" si="77"/>
        <v/>
      </c>
      <c r="T637" s="111"/>
      <c r="U637" s="111"/>
      <c r="V637" s="110" t="str">
        <f>IF(dati_pdc!$A633&lt;&gt;"",s_somma_pdc!F633,"")</f>
        <v/>
      </c>
      <c r="W637" s="110" t="str">
        <f t="shared" si="78"/>
        <v/>
      </c>
      <c r="X637" s="111" t="str">
        <f t="shared" si="79"/>
        <v/>
      </c>
      <c r="Y637" s="86"/>
      <c r="Z637" s="86"/>
    </row>
    <row r="638" spans="2:26" ht="15.75" customHeight="1">
      <c r="B638" s="109" t="str">
        <f>IF(dati_pdc!A634&lt;&gt;"",IF(dati_pdc!D634=1,RIGHT(dati_pdc!A634,dati_pdc!E634),dati_pdc!A634),"")</f>
        <v/>
      </c>
      <c r="C638" s="109" t="str">
        <f>IF(dati_pdc!B634&lt;&gt;"",dati_pdc!B634,"")</f>
        <v/>
      </c>
      <c r="D638" s="109" t="str">
        <f>IF(dati_pdc!C634&lt;&gt;"",dati_pdc!C634,"")</f>
        <v/>
      </c>
      <c r="E638" s="109" t="str">
        <f>IF(dati_pdc!D634&lt;&gt;"",dati_pdc!D634,"")</f>
        <v/>
      </c>
      <c r="F638" s="110" t="str">
        <f>IF(dati_pdc!$A634&lt;&gt;"",s_somma_pdc!B634,"")</f>
        <v/>
      </c>
      <c r="G638" s="110" t="str">
        <f>IF(dati_pdc!$A634&lt;&gt;"",s_somma_pdc!C634,"")</f>
        <v/>
      </c>
      <c r="H638" s="110" t="str">
        <f t="shared" si="72"/>
        <v/>
      </c>
      <c r="I638" s="111" t="str">
        <f t="shared" si="73"/>
        <v/>
      </c>
      <c r="J638" s="111"/>
      <c r="K638" s="111"/>
      <c r="L638" s="110" t="str">
        <f>IF(dati_pdc!$A634&lt;&gt;"",s_somma_pdc!D634,"")</f>
        <v/>
      </c>
      <c r="M638" s="110" t="str">
        <f t="shared" si="74"/>
        <v/>
      </c>
      <c r="N638" s="111" t="str">
        <f t="shared" si="75"/>
        <v/>
      </c>
      <c r="O638" s="111"/>
      <c r="P638" s="111"/>
      <c r="Q638" s="110" t="str">
        <f>IF(dati_pdc!$A634&lt;&gt;"",s_somma_pdc!E634,"")</f>
        <v/>
      </c>
      <c r="R638" s="110" t="str">
        <f t="shared" si="76"/>
        <v/>
      </c>
      <c r="S638" s="111" t="str">
        <f t="shared" si="77"/>
        <v/>
      </c>
      <c r="T638" s="111"/>
      <c r="U638" s="111"/>
      <c r="V638" s="110" t="str">
        <f>IF(dati_pdc!$A634&lt;&gt;"",s_somma_pdc!F634,"")</f>
        <v/>
      </c>
      <c r="W638" s="110" t="str">
        <f t="shared" si="78"/>
        <v/>
      </c>
      <c r="X638" s="111" t="str">
        <f t="shared" si="79"/>
        <v/>
      </c>
      <c r="Y638" s="86"/>
      <c r="Z638" s="86"/>
    </row>
    <row r="639" spans="2:26" ht="15.75" customHeight="1">
      <c r="B639" s="109" t="str">
        <f>IF(dati_pdc!A635&lt;&gt;"",IF(dati_pdc!D635=1,RIGHT(dati_pdc!A635,dati_pdc!E635),dati_pdc!A635),"")</f>
        <v/>
      </c>
      <c r="C639" s="109" t="str">
        <f>IF(dati_pdc!B635&lt;&gt;"",dati_pdc!B635,"")</f>
        <v/>
      </c>
      <c r="D639" s="109" t="str">
        <f>IF(dati_pdc!C635&lt;&gt;"",dati_pdc!C635,"")</f>
        <v/>
      </c>
      <c r="E639" s="109" t="str">
        <f>IF(dati_pdc!D635&lt;&gt;"",dati_pdc!D635,"")</f>
        <v/>
      </c>
      <c r="F639" s="110" t="str">
        <f>IF(dati_pdc!$A635&lt;&gt;"",s_somma_pdc!B635,"")</f>
        <v/>
      </c>
      <c r="G639" s="110" t="str">
        <f>IF(dati_pdc!$A635&lt;&gt;"",s_somma_pdc!C635,"")</f>
        <v/>
      </c>
      <c r="H639" s="110" t="str">
        <f t="shared" si="72"/>
        <v/>
      </c>
      <c r="I639" s="111" t="str">
        <f t="shared" si="73"/>
        <v/>
      </c>
      <c r="J639" s="111"/>
      <c r="K639" s="111"/>
      <c r="L639" s="110" t="str">
        <f>IF(dati_pdc!$A635&lt;&gt;"",s_somma_pdc!D635,"")</f>
        <v/>
      </c>
      <c r="M639" s="110" t="str">
        <f t="shared" si="74"/>
        <v/>
      </c>
      <c r="N639" s="111" t="str">
        <f t="shared" si="75"/>
        <v/>
      </c>
      <c r="O639" s="111"/>
      <c r="P639" s="111"/>
      <c r="Q639" s="110" t="str">
        <f>IF(dati_pdc!$A635&lt;&gt;"",s_somma_pdc!E635,"")</f>
        <v/>
      </c>
      <c r="R639" s="110" t="str">
        <f t="shared" si="76"/>
        <v/>
      </c>
      <c r="S639" s="111" t="str">
        <f t="shared" si="77"/>
        <v/>
      </c>
      <c r="T639" s="111"/>
      <c r="U639" s="111"/>
      <c r="V639" s="110" t="str">
        <f>IF(dati_pdc!$A635&lt;&gt;"",s_somma_pdc!F635,"")</f>
        <v/>
      </c>
      <c r="W639" s="110" t="str">
        <f t="shared" si="78"/>
        <v/>
      </c>
      <c r="X639" s="111" t="str">
        <f t="shared" si="79"/>
        <v/>
      </c>
      <c r="Y639" s="86"/>
      <c r="Z639" s="86"/>
    </row>
    <row r="640" spans="2:26" ht="15.75" customHeight="1">
      <c r="B640" s="109" t="str">
        <f>IF(dati_pdc!A636&lt;&gt;"",IF(dati_pdc!D636=1,RIGHT(dati_pdc!A636,dati_pdc!E636),dati_pdc!A636),"")</f>
        <v/>
      </c>
      <c r="C640" s="109" t="str">
        <f>IF(dati_pdc!B636&lt;&gt;"",dati_pdc!B636,"")</f>
        <v/>
      </c>
      <c r="D640" s="109" t="str">
        <f>IF(dati_pdc!C636&lt;&gt;"",dati_pdc!C636,"")</f>
        <v/>
      </c>
      <c r="E640" s="109" t="str">
        <f>IF(dati_pdc!D636&lt;&gt;"",dati_pdc!D636,"")</f>
        <v/>
      </c>
      <c r="F640" s="110" t="str">
        <f>IF(dati_pdc!$A636&lt;&gt;"",s_somma_pdc!B636,"")</f>
        <v/>
      </c>
      <c r="G640" s="110" t="str">
        <f>IF(dati_pdc!$A636&lt;&gt;"",s_somma_pdc!C636,"")</f>
        <v/>
      </c>
      <c r="H640" s="110" t="str">
        <f t="shared" si="72"/>
        <v/>
      </c>
      <c r="I640" s="111" t="str">
        <f t="shared" si="73"/>
        <v/>
      </c>
      <c r="J640" s="111"/>
      <c r="K640" s="111"/>
      <c r="L640" s="110" t="str">
        <f>IF(dati_pdc!$A636&lt;&gt;"",s_somma_pdc!D636,"")</f>
        <v/>
      </c>
      <c r="M640" s="110" t="str">
        <f t="shared" si="74"/>
        <v/>
      </c>
      <c r="N640" s="111" t="str">
        <f t="shared" si="75"/>
        <v/>
      </c>
      <c r="O640" s="111"/>
      <c r="P640" s="111"/>
      <c r="Q640" s="110" t="str">
        <f>IF(dati_pdc!$A636&lt;&gt;"",s_somma_pdc!E636,"")</f>
        <v/>
      </c>
      <c r="R640" s="110" t="str">
        <f t="shared" si="76"/>
        <v/>
      </c>
      <c r="S640" s="111" t="str">
        <f t="shared" si="77"/>
        <v/>
      </c>
      <c r="T640" s="111"/>
      <c r="U640" s="111"/>
      <c r="V640" s="110" t="str">
        <f>IF(dati_pdc!$A636&lt;&gt;"",s_somma_pdc!F636,"")</f>
        <v/>
      </c>
      <c r="W640" s="110" t="str">
        <f t="shared" si="78"/>
        <v/>
      </c>
      <c r="X640" s="111" t="str">
        <f t="shared" si="79"/>
        <v/>
      </c>
      <c r="Y640" s="86"/>
      <c r="Z640" s="86"/>
    </row>
    <row r="641" spans="2:26" ht="15.75" customHeight="1">
      <c r="B641" s="109" t="str">
        <f>IF(dati_pdc!A637&lt;&gt;"",IF(dati_pdc!D637=1,RIGHT(dati_pdc!A637,dati_pdc!E637),dati_pdc!A637),"")</f>
        <v/>
      </c>
      <c r="C641" s="109" t="str">
        <f>IF(dati_pdc!B637&lt;&gt;"",dati_pdc!B637,"")</f>
        <v/>
      </c>
      <c r="D641" s="109" t="str">
        <f>IF(dati_pdc!C637&lt;&gt;"",dati_pdc!C637,"")</f>
        <v/>
      </c>
      <c r="E641" s="109" t="str">
        <f>IF(dati_pdc!D637&lt;&gt;"",dati_pdc!D637,"")</f>
        <v/>
      </c>
      <c r="F641" s="110" t="str">
        <f>IF(dati_pdc!$A637&lt;&gt;"",s_somma_pdc!B637,"")</f>
        <v/>
      </c>
      <c r="G641" s="110" t="str">
        <f>IF(dati_pdc!$A637&lt;&gt;"",s_somma_pdc!C637,"")</f>
        <v/>
      </c>
      <c r="H641" s="110" t="str">
        <f t="shared" si="72"/>
        <v/>
      </c>
      <c r="I641" s="111" t="str">
        <f t="shared" si="73"/>
        <v/>
      </c>
      <c r="J641" s="111"/>
      <c r="K641" s="111"/>
      <c r="L641" s="110" t="str">
        <f>IF(dati_pdc!$A637&lt;&gt;"",s_somma_pdc!D637,"")</f>
        <v/>
      </c>
      <c r="M641" s="110" t="str">
        <f t="shared" si="74"/>
        <v/>
      </c>
      <c r="N641" s="111" t="str">
        <f t="shared" si="75"/>
        <v/>
      </c>
      <c r="O641" s="111"/>
      <c r="P641" s="111"/>
      <c r="Q641" s="110" t="str">
        <f>IF(dati_pdc!$A637&lt;&gt;"",s_somma_pdc!E637,"")</f>
        <v/>
      </c>
      <c r="R641" s="110" t="str">
        <f t="shared" si="76"/>
        <v/>
      </c>
      <c r="S641" s="111" t="str">
        <f t="shared" si="77"/>
        <v/>
      </c>
      <c r="T641" s="111"/>
      <c r="U641" s="111"/>
      <c r="V641" s="110" t="str">
        <f>IF(dati_pdc!$A637&lt;&gt;"",s_somma_pdc!F637,"")</f>
        <v/>
      </c>
      <c r="W641" s="110" t="str">
        <f t="shared" si="78"/>
        <v/>
      </c>
      <c r="X641" s="111" t="str">
        <f t="shared" si="79"/>
        <v/>
      </c>
      <c r="Y641" s="86"/>
      <c r="Z641" s="86"/>
    </row>
    <row r="642" spans="2:26" ht="15.75" customHeight="1">
      <c r="B642" s="109" t="str">
        <f>IF(dati_pdc!A638&lt;&gt;"",IF(dati_pdc!D638=1,RIGHT(dati_pdc!A638,dati_pdc!E638),dati_pdc!A638),"")</f>
        <v/>
      </c>
      <c r="C642" s="109" t="str">
        <f>IF(dati_pdc!B638&lt;&gt;"",dati_pdc!B638,"")</f>
        <v/>
      </c>
      <c r="D642" s="109" t="str">
        <f>IF(dati_pdc!C638&lt;&gt;"",dati_pdc!C638,"")</f>
        <v/>
      </c>
      <c r="E642" s="109" t="str">
        <f>IF(dati_pdc!D638&lt;&gt;"",dati_pdc!D638,"")</f>
        <v/>
      </c>
      <c r="F642" s="110" t="str">
        <f>IF(dati_pdc!$A638&lt;&gt;"",s_somma_pdc!B638,"")</f>
        <v/>
      </c>
      <c r="G642" s="110" t="str">
        <f>IF(dati_pdc!$A638&lt;&gt;"",s_somma_pdc!C638,"")</f>
        <v/>
      </c>
      <c r="H642" s="110" t="str">
        <f t="shared" si="72"/>
        <v/>
      </c>
      <c r="I642" s="111" t="str">
        <f t="shared" si="73"/>
        <v/>
      </c>
      <c r="J642" s="111"/>
      <c r="K642" s="111"/>
      <c r="L642" s="110" t="str">
        <f>IF(dati_pdc!$A638&lt;&gt;"",s_somma_pdc!D638,"")</f>
        <v/>
      </c>
      <c r="M642" s="110" t="str">
        <f t="shared" si="74"/>
        <v/>
      </c>
      <c r="N642" s="111" t="str">
        <f t="shared" si="75"/>
        <v/>
      </c>
      <c r="O642" s="111"/>
      <c r="P642" s="111"/>
      <c r="Q642" s="110" t="str">
        <f>IF(dati_pdc!$A638&lt;&gt;"",s_somma_pdc!E638,"")</f>
        <v/>
      </c>
      <c r="R642" s="110" t="str">
        <f t="shared" si="76"/>
        <v/>
      </c>
      <c r="S642" s="111" t="str">
        <f t="shared" si="77"/>
        <v/>
      </c>
      <c r="T642" s="111"/>
      <c r="U642" s="111"/>
      <c r="V642" s="110" t="str">
        <f>IF(dati_pdc!$A638&lt;&gt;"",s_somma_pdc!F638,"")</f>
        <v/>
      </c>
      <c r="W642" s="110" t="str">
        <f t="shared" si="78"/>
        <v/>
      </c>
      <c r="X642" s="111" t="str">
        <f t="shared" si="79"/>
        <v/>
      </c>
      <c r="Y642" s="86"/>
      <c r="Z642" s="86"/>
    </row>
    <row r="643" spans="2:26" ht="15.75" customHeight="1">
      <c r="B643" s="109" t="str">
        <f>IF(dati_pdc!A639&lt;&gt;"",IF(dati_pdc!D639=1,RIGHT(dati_pdc!A639,dati_pdc!E639),dati_pdc!A639),"")</f>
        <v/>
      </c>
      <c r="C643" s="109" t="str">
        <f>IF(dati_pdc!B639&lt;&gt;"",dati_pdc!B639,"")</f>
        <v/>
      </c>
      <c r="D643" s="109" t="str">
        <f>IF(dati_pdc!C639&lt;&gt;"",dati_pdc!C639,"")</f>
        <v/>
      </c>
      <c r="E643" s="109" t="str">
        <f>IF(dati_pdc!D639&lt;&gt;"",dati_pdc!D639,"")</f>
        <v/>
      </c>
      <c r="F643" s="110" t="str">
        <f>IF(dati_pdc!$A639&lt;&gt;"",s_somma_pdc!B639,"")</f>
        <v/>
      </c>
      <c r="G643" s="110" t="str">
        <f>IF(dati_pdc!$A639&lt;&gt;"",s_somma_pdc!C639,"")</f>
        <v/>
      </c>
      <c r="H643" s="110" t="str">
        <f t="shared" si="72"/>
        <v/>
      </c>
      <c r="I643" s="111" t="str">
        <f t="shared" si="73"/>
        <v/>
      </c>
      <c r="J643" s="111"/>
      <c r="K643" s="111"/>
      <c r="L643" s="110" t="str">
        <f>IF(dati_pdc!$A639&lt;&gt;"",s_somma_pdc!D639,"")</f>
        <v/>
      </c>
      <c r="M643" s="110" t="str">
        <f t="shared" si="74"/>
        <v/>
      </c>
      <c r="N643" s="111" t="str">
        <f t="shared" si="75"/>
        <v/>
      </c>
      <c r="O643" s="111"/>
      <c r="P643" s="111"/>
      <c r="Q643" s="110" t="str">
        <f>IF(dati_pdc!$A639&lt;&gt;"",s_somma_pdc!E639,"")</f>
        <v/>
      </c>
      <c r="R643" s="110" t="str">
        <f t="shared" si="76"/>
        <v/>
      </c>
      <c r="S643" s="111" t="str">
        <f t="shared" si="77"/>
        <v/>
      </c>
      <c r="T643" s="111"/>
      <c r="U643" s="111"/>
      <c r="V643" s="110" t="str">
        <f>IF(dati_pdc!$A639&lt;&gt;"",s_somma_pdc!F639,"")</f>
        <v/>
      </c>
      <c r="W643" s="110" t="str">
        <f t="shared" si="78"/>
        <v/>
      </c>
      <c r="X643" s="111" t="str">
        <f t="shared" si="79"/>
        <v/>
      </c>
      <c r="Y643" s="86"/>
      <c r="Z643" s="86"/>
    </row>
    <row r="644" spans="2:26" ht="15.75" customHeight="1">
      <c r="B644" s="109" t="str">
        <f>IF(dati_pdc!A640&lt;&gt;"",IF(dati_pdc!D640=1,RIGHT(dati_pdc!A640,dati_pdc!E640),dati_pdc!A640),"")</f>
        <v/>
      </c>
      <c r="C644" s="109" t="str">
        <f>IF(dati_pdc!B640&lt;&gt;"",dati_pdc!B640,"")</f>
        <v/>
      </c>
      <c r="D644" s="109" t="str">
        <f>IF(dati_pdc!C640&lt;&gt;"",dati_pdc!C640,"")</f>
        <v/>
      </c>
      <c r="E644" s="109" t="str">
        <f>IF(dati_pdc!D640&lt;&gt;"",dati_pdc!D640,"")</f>
        <v/>
      </c>
      <c r="F644" s="110" t="str">
        <f>IF(dati_pdc!$A640&lt;&gt;"",s_somma_pdc!B640,"")</f>
        <v/>
      </c>
      <c r="G644" s="110" t="str">
        <f>IF(dati_pdc!$A640&lt;&gt;"",s_somma_pdc!C640,"")</f>
        <v/>
      </c>
      <c r="H644" s="110" t="str">
        <f t="shared" si="72"/>
        <v/>
      </c>
      <c r="I644" s="111" t="str">
        <f t="shared" si="73"/>
        <v/>
      </c>
      <c r="J644" s="111"/>
      <c r="K644" s="111"/>
      <c r="L644" s="110" t="str">
        <f>IF(dati_pdc!$A640&lt;&gt;"",s_somma_pdc!D640,"")</f>
        <v/>
      </c>
      <c r="M644" s="110" t="str">
        <f t="shared" si="74"/>
        <v/>
      </c>
      <c r="N644" s="111" t="str">
        <f t="shared" si="75"/>
        <v/>
      </c>
      <c r="O644" s="111"/>
      <c r="P644" s="111"/>
      <c r="Q644" s="110" t="str">
        <f>IF(dati_pdc!$A640&lt;&gt;"",s_somma_pdc!E640,"")</f>
        <v/>
      </c>
      <c r="R644" s="110" t="str">
        <f t="shared" si="76"/>
        <v/>
      </c>
      <c r="S644" s="111" t="str">
        <f t="shared" si="77"/>
        <v/>
      </c>
      <c r="T644" s="111"/>
      <c r="U644" s="111"/>
      <c r="V644" s="110" t="str">
        <f>IF(dati_pdc!$A640&lt;&gt;"",s_somma_pdc!F640,"")</f>
        <v/>
      </c>
      <c r="W644" s="110" t="str">
        <f t="shared" si="78"/>
        <v/>
      </c>
      <c r="X644" s="111" t="str">
        <f t="shared" si="79"/>
        <v/>
      </c>
      <c r="Y644" s="86"/>
      <c r="Z644" s="86"/>
    </row>
    <row r="645" spans="2:26" ht="15.75" customHeight="1">
      <c r="B645" s="109" t="str">
        <f>IF(dati_pdc!A641&lt;&gt;"",IF(dati_pdc!D641=1,RIGHT(dati_pdc!A641,dati_pdc!E641),dati_pdc!A641),"")</f>
        <v/>
      </c>
      <c r="C645" s="109" t="str">
        <f>IF(dati_pdc!B641&lt;&gt;"",dati_pdc!B641,"")</f>
        <v/>
      </c>
      <c r="D645" s="109" t="str">
        <f>IF(dati_pdc!C641&lt;&gt;"",dati_pdc!C641,"")</f>
        <v/>
      </c>
      <c r="E645" s="109" t="str">
        <f>IF(dati_pdc!D641&lt;&gt;"",dati_pdc!D641,"")</f>
        <v/>
      </c>
      <c r="F645" s="110" t="str">
        <f>IF(dati_pdc!$A641&lt;&gt;"",s_somma_pdc!B641,"")</f>
        <v/>
      </c>
      <c r="G645" s="110" t="str">
        <f>IF(dati_pdc!$A641&lt;&gt;"",s_somma_pdc!C641,"")</f>
        <v/>
      </c>
      <c r="H645" s="110" t="str">
        <f t="shared" si="72"/>
        <v/>
      </c>
      <c r="I645" s="111" t="str">
        <f t="shared" si="73"/>
        <v/>
      </c>
      <c r="J645" s="111"/>
      <c r="K645" s="111"/>
      <c r="L645" s="110" t="str">
        <f>IF(dati_pdc!$A641&lt;&gt;"",s_somma_pdc!D641,"")</f>
        <v/>
      </c>
      <c r="M645" s="110" t="str">
        <f t="shared" si="74"/>
        <v/>
      </c>
      <c r="N645" s="111" t="str">
        <f t="shared" si="75"/>
        <v/>
      </c>
      <c r="O645" s="111"/>
      <c r="P645" s="111"/>
      <c r="Q645" s="110" t="str">
        <f>IF(dati_pdc!$A641&lt;&gt;"",s_somma_pdc!E641,"")</f>
        <v/>
      </c>
      <c r="R645" s="110" t="str">
        <f t="shared" si="76"/>
        <v/>
      </c>
      <c r="S645" s="111" t="str">
        <f t="shared" si="77"/>
        <v/>
      </c>
      <c r="T645" s="111"/>
      <c r="U645" s="111"/>
      <c r="V645" s="110" t="str">
        <f>IF(dati_pdc!$A641&lt;&gt;"",s_somma_pdc!F641,"")</f>
        <v/>
      </c>
      <c r="W645" s="110" t="str">
        <f t="shared" si="78"/>
        <v/>
      </c>
      <c r="X645" s="111" t="str">
        <f t="shared" si="79"/>
        <v/>
      </c>
      <c r="Y645" s="86"/>
      <c r="Z645" s="86"/>
    </row>
    <row r="646" spans="2:26" ht="15.75" customHeight="1">
      <c r="B646" s="109" t="str">
        <f>IF(dati_pdc!A642&lt;&gt;"",IF(dati_pdc!D642=1,RIGHT(dati_pdc!A642,dati_pdc!E642),dati_pdc!A642),"")</f>
        <v/>
      </c>
      <c r="C646" s="109" t="str">
        <f>IF(dati_pdc!B642&lt;&gt;"",dati_pdc!B642,"")</f>
        <v/>
      </c>
      <c r="D646" s="109" t="str">
        <f>IF(dati_pdc!C642&lt;&gt;"",dati_pdc!C642,"")</f>
        <v/>
      </c>
      <c r="E646" s="109" t="str">
        <f>IF(dati_pdc!D642&lt;&gt;"",dati_pdc!D642,"")</f>
        <v/>
      </c>
      <c r="F646" s="110" t="str">
        <f>IF(dati_pdc!$A642&lt;&gt;"",s_somma_pdc!B642,"")</f>
        <v/>
      </c>
      <c r="G646" s="110" t="str">
        <f>IF(dati_pdc!$A642&lt;&gt;"",s_somma_pdc!C642,"")</f>
        <v/>
      </c>
      <c r="H646" s="110" t="str">
        <f t="shared" ref="H646:H709" si="80">IF(G646&lt;&gt;"",F646-G646,"")</f>
        <v/>
      </c>
      <c r="I646" s="111" t="str">
        <f t="shared" ref="I646:I709" si="81">IF(AND(G646&lt;&gt;"",G646&lt;&gt;0)=TRUE,H646/G646,"")</f>
        <v/>
      </c>
      <c r="J646" s="111"/>
      <c r="K646" s="111"/>
      <c r="L646" s="110" t="str">
        <f>IF(dati_pdc!$A642&lt;&gt;"",s_somma_pdc!D642,"")</f>
        <v/>
      </c>
      <c r="M646" s="110" t="str">
        <f t="shared" ref="M646:M709" si="82">IF(L646&lt;&gt;"",F646-L646,"")</f>
        <v/>
      </c>
      <c r="N646" s="111" t="str">
        <f t="shared" ref="N646:N709" si="83">IF(AND(L646&lt;&gt;"",L646&lt;&gt;0)=TRUE,M646/L646,"")</f>
        <v/>
      </c>
      <c r="O646" s="111"/>
      <c r="P646" s="111"/>
      <c r="Q646" s="110" t="str">
        <f>IF(dati_pdc!$A642&lt;&gt;"",s_somma_pdc!E642,"")</f>
        <v/>
      </c>
      <c r="R646" s="110" t="str">
        <f t="shared" ref="R646:R709" si="84">IF(Q646&lt;&gt;"",F646-Q646,"")</f>
        <v/>
      </c>
      <c r="S646" s="111" t="str">
        <f t="shared" ref="S646:S709" si="85">IF(AND(Q646&lt;&gt;"",Q646&lt;&gt;0)=TRUE,R646/Q646,"")</f>
        <v/>
      </c>
      <c r="T646" s="111"/>
      <c r="U646" s="111"/>
      <c r="V646" s="110" t="str">
        <f>IF(dati_pdc!$A642&lt;&gt;"",s_somma_pdc!F642,"")</f>
        <v/>
      </c>
      <c r="W646" s="110" t="str">
        <f t="shared" ref="W646:W709" si="86">IF(V646&lt;&gt;"",F646-V646,"")</f>
        <v/>
      </c>
      <c r="X646" s="111" t="str">
        <f t="shared" ref="X646:X709" si="87">IF(AND(V646&lt;&gt;"",V646&lt;&gt;0)=TRUE,W646/V646,"")</f>
        <v/>
      </c>
      <c r="Y646" s="86"/>
      <c r="Z646" s="86"/>
    </row>
    <row r="647" spans="2:26" ht="15.75" customHeight="1">
      <c r="B647" s="109" t="str">
        <f>IF(dati_pdc!A643&lt;&gt;"",IF(dati_pdc!D643=1,RIGHT(dati_pdc!A643,dati_pdc!E643),dati_pdc!A643),"")</f>
        <v/>
      </c>
      <c r="C647" s="109" t="str">
        <f>IF(dati_pdc!B643&lt;&gt;"",dati_pdc!B643,"")</f>
        <v/>
      </c>
      <c r="D647" s="109" t="str">
        <f>IF(dati_pdc!C643&lt;&gt;"",dati_pdc!C643,"")</f>
        <v/>
      </c>
      <c r="E647" s="109" t="str">
        <f>IF(dati_pdc!D643&lt;&gt;"",dati_pdc!D643,"")</f>
        <v/>
      </c>
      <c r="F647" s="110" t="str">
        <f>IF(dati_pdc!$A643&lt;&gt;"",s_somma_pdc!B643,"")</f>
        <v/>
      </c>
      <c r="G647" s="110" t="str">
        <f>IF(dati_pdc!$A643&lt;&gt;"",s_somma_pdc!C643,"")</f>
        <v/>
      </c>
      <c r="H647" s="110" t="str">
        <f t="shared" si="80"/>
        <v/>
      </c>
      <c r="I647" s="111" t="str">
        <f t="shared" si="81"/>
        <v/>
      </c>
      <c r="J647" s="111"/>
      <c r="K647" s="111"/>
      <c r="L647" s="110" t="str">
        <f>IF(dati_pdc!$A643&lt;&gt;"",s_somma_pdc!D643,"")</f>
        <v/>
      </c>
      <c r="M647" s="110" t="str">
        <f t="shared" si="82"/>
        <v/>
      </c>
      <c r="N647" s="111" t="str">
        <f t="shared" si="83"/>
        <v/>
      </c>
      <c r="O647" s="111"/>
      <c r="P647" s="111"/>
      <c r="Q647" s="110" t="str">
        <f>IF(dati_pdc!$A643&lt;&gt;"",s_somma_pdc!E643,"")</f>
        <v/>
      </c>
      <c r="R647" s="110" t="str">
        <f t="shared" si="84"/>
        <v/>
      </c>
      <c r="S647" s="111" t="str">
        <f t="shared" si="85"/>
        <v/>
      </c>
      <c r="T647" s="111"/>
      <c r="U647" s="111"/>
      <c r="V647" s="110" t="str">
        <f>IF(dati_pdc!$A643&lt;&gt;"",s_somma_pdc!F643,"")</f>
        <v/>
      </c>
      <c r="W647" s="110" t="str">
        <f t="shared" si="86"/>
        <v/>
      </c>
      <c r="X647" s="111" t="str">
        <f t="shared" si="87"/>
        <v/>
      </c>
      <c r="Y647" s="86"/>
      <c r="Z647" s="86"/>
    </row>
    <row r="648" spans="2:26" ht="15.75" customHeight="1">
      <c r="B648" s="109" t="str">
        <f>IF(dati_pdc!A644&lt;&gt;"",IF(dati_pdc!D644=1,RIGHT(dati_pdc!A644,dati_pdc!E644),dati_pdc!A644),"")</f>
        <v/>
      </c>
      <c r="C648" s="109" t="str">
        <f>IF(dati_pdc!B644&lt;&gt;"",dati_pdc!B644,"")</f>
        <v/>
      </c>
      <c r="D648" s="109" t="str">
        <f>IF(dati_pdc!C644&lt;&gt;"",dati_pdc!C644,"")</f>
        <v/>
      </c>
      <c r="E648" s="109" t="str">
        <f>IF(dati_pdc!D644&lt;&gt;"",dati_pdc!D644,"")</f>
        <v/>
      </c>
      <c r="F648" s="110" t="str">
        <f>IF(dati_pdc!$A644&lt;&gt;"",s_somma_pdc!B644,"")</f>
        <v/>
      </c>
      <c r="G648" s="110" t="str">
        <f>IF(dati_pdc!$A644&lt;&gt;"",s_somma_pdc!C644,"")</f>
        <v/>
      </c>
      <c r="H648" s="110" t="str">
        <f t="shared" si="80"/>
        <v/>
      </c>
      <c r="I648" s="111" t="str">
        <f t="shared" si="81"/>
        <v/>
      </c>
      <c r="J648" s="111"/>
      <c r="K648" s="111"/>
      <c r="L648" s="110" t="str">
        <f>IF(dati_pdc!$A644&lt;&gt;"",s_somma_pdc!D644,"")</f>
        <v/>
      </c>
      <c r="M648" s="110" t="str">
        <f t="shared" si="82"/>
        <v/>
      </c>
      <c r="N648" s="111" t="str">
        <f t="shared" si="83"/>
        <v/>
      </c>
      <c r="O648" s="111"/>
      <c r="P648" s="111"/>
      <c r="Q648" s="110" t="str">
        <f>IF(dati_pdc!$A644&lt;&gt;"",s_somma_pdc!E644,"")</f>
        <v/>
      </c>
      <c r="R648" s="110" t="str">
        <f t="shared" si="84"/>
        <v/>
      </c>
      <c r="S648" s="111" t="str">
        <f t="shared" si="85"/>
        <v/>
      </c>
      <c r="T648" s="111"/>
      <c r="U648" s="111"/>
      <c r="V648" s="110" t="str">
        <f>IF(dati_pdc!$A644&lt;&gt;"",s_somma_pdc!F644,"")</f>
        <v/>
      </c>
      <c r="W648" s="110" t="str">
        <f t="shared" si="86"/>
        <v/>
      </c>
      <c r="X648" s="111" t="str">
        <f t="shared" si="87"/>
        <v/>
      </c>
      <c r="Y648" s="86"/>
      <c r="Z648" s="86"/>
    </row>
    <row r="649" spans="2:26" ht="15.75" customHeight="1">
      <c r="B649" s="109" t="str">
        <f>IF(dati_pdc!A645&lt;&gt;"",IF(dati_pdc!D645=1,RIGHT(dati_pdc!A645,dati_pdc!E645),dati_pdc!A645),"")</f>
        <v/>
      </c>
      <c r="C649" s="109" t="str">
        <f>IF(dati_pdc!B645&lt;&gt;"",dati_pdc!B645,"")</f>
        <v/>
      </c>
      <c r="D649" s="109" t="str">
        <f>IF(dati_pdc!C645&lt;&gt;"",dati_pdc!C645,"")</f>
        <v/>
      </c>
      <c r="E649" s="109" t="str">
        <f>IF(dati_pdc!D645&lt;&gt;"",dati_pdc!D645,"")</f>
        <v/>
      </c>
      <c r="F649" s="110" t="str">
        <f>IF(dati_pdc!$A645&lt;&gt;"",s_somma_pdc!B645,"")</f>
        <v/>
      </c>
      <c r="G649" s="110" t="str">
        <f>IF(dati_pdc!$A645&lt;&gt;"",s_somma_pdc!C645,"")</f>
        <v/>
      </c>
      <c r="H649" s="110" t="str">
        <f t="shared" si="80"/>
        <v/>
      </c>
      <c r="I649" s="111" t="str">
        <f t="shared" si="81"/>
        <v/>
      </c>
      <c r="J649" s="111"/>
      <c r="K649" s="111"/>
      <c r="L649" s="110" t="str">
        <f>IF(dati_pdc!$A645&lt;&gt;"",s_somma_pdc!D645,"")</f>
        <v/>
      </c>
      <c r="M649" s="110" t="str">
        <f t="shared" si="82"/>
        <v/>
      </c>
      <c r="N649" s="111" t="str">
        <f t="shared" si="83"/>
        <v/>
      </c>
      <c r="O649" s="111"/>
      <c r="P649" s="111"/>
      <c r="Q649" s="110" t="str">
        <f>IF(dati_pdc!$A645&lt;&gt;"",s_somma_pdc!E645,"")</f>
        <v/>
      </c>
      <c r="R649" s="110" t="str">
        <f t="shared" si="84"/>
        <v/>
      </c>
      <c r="S649" s="111" t="str">
        <f t="shared" si="85"/>
        <v/>
      </c>
      <c r="T649" s="111"/>
      <c r="U649" s="111"/>
      <c r="V649" s="110" t="str">
        <f>IF(dati_pdc!$A645&lt;&gt;"",s_somma_pdc!F645,"")</f>
        <v/>
      </c>
      <c r="W649" s="110" t="str">
        <f t="shared" si="86"/>
        <v/>
      </c>
      <c r="X649" s="111" t="str">
        <f t="shared" si="87"/>
        <v/>
      </c>
      <c r="Y649" s="86"/>
      <c r="Z649" s="86"/>
    </row>
    <row r="650" spans="2:26" ht="15.75" customHeight="1">
      <c r="B650" s="109" t="str">
        <f>IF(dati_pdc!A646&lt;&gt;"",IF(dati_pdc!D646=1,RIGHT(dati_pdc!A646,dati_pdc!E646),dati_pdc!A646),"")</f>
        <v/>
      </c>
      <c r="C650" s="109" t="str">
        <f>IF(dati_pdc!B646&lt;&gt;"",dati_pdc!B646,"")</f>
        <v/>
      </c>
      <c r="D650" s="109" t="str">
        <f>IF(dati_pdc!C646&lt;&gt;"",dati_pdc!C646,"")</f>
        <v/>
      </c>
      <c r="E650" s="109" t="str">
        <f>IF(dati_pdc!D646&lt;&gt;"",dati_pdc!D646,"")</f>
        <v/>
      </c>
      <c r="F650" s="110" t="str">
        <f>IF(dati_pdc!$A646&lt;&gt;"",s_somma_pdc!B646,"")</f>
        <v/>
      </c>
      <c r="G650" s="110" t="str">
        <f>IF(dati_pdc!$A646&lt;&gt;"",s_somma_pdc!C646,"")</f>
        <v/>
      </c>
      <c r="H650" s="110" t="str">
        <f t="shared" si="80"/>
        <v/>
      </c>
      <c r="I650" s="111" t="str">
        <f t="shared" si="81"/>
        <v/>
      </c>
      <c r="J650" s="111"/>
      <c r="K650" s="111"/>
      <c r="L650" s="110" t="str">
        <f>IF(dati_pdc!$A646&lt;&gt;"",s_somma_pdc!D646,"")</f>
        <v/>
      </c>
      <c r="M650" s="110" t="str">
        <f t="shared" si="82"/>
        <v/>
      </c>
      <c r="N650" s="111" t="str">
        <f t="shared" si="83"/>
        <v/>
      </c>
      <c r="O650" s="111"/>
      <c r="P650" s="111"/>
      <c r="Q650" s="110" t="str">
        <f>IF(dati_pdc!$A646&lt;&gt;"",s_somma_pdc!E646,"")</f>
        <v/>
      </c>
      <c r="R650" s="110" t="str">
        <f t="shared" si="84"/>
        <v/>
      </c>
      <c r="S650" s="111" t="str">
        <f t="shared" si="85"/>
        <v/>
      </c>
      <c r="T650" s="111"/>
      <c r="U650" s="111"/>
      <c r="V650" s="110" t="str">
        <f>IF(dati_pdc!$A646&lt;&gt;"",s_somma_pdc!F646,"")</f>
        <v/>
      </c>
      <c r="W650" s="110" t="str">
        <f t="shared" si="86"/>
        <v/>
      </c>
      <c r="X650" s="111" t="str">
        <f t="shared" si="87"/>
        <v/>
      </c>
      <c r="Y650" s="86"/>
      <c r="Z650" s="86"/>
    </row>
    <row r="651" spans="2:26" ht="15.75" customHeight="1">
      <c r="B651" s="109" t="str">
        <f>IF(dati_pdc!A647&lt;&gt;"",IF(dati_pdc!D647=1,RIGHT(dati_pdc!A647,dati_pdc!E647),dati_pdc!A647),"")</f>
        <v/>
      </c>
      <c r="C651" s="109" t="str">
        <f>IF(dati_pdc!B647&lt;&gt;"",dati_pdc!B647,"")</f>
        <v/>
      </c>
      <c r="D651" s="109" t="str">
        <f>IF(dati_pdc!C647&lt;&gt;"",dati_pdc!C647,"")</f>
        <v/>
      </c>
      <c r="E651" s="109" t="str">
        <f>IF(dati_pdc!D647&lt;&gt;"",dati_pdc!D647,"")</f>
        <v/>
      </c>
      <c r="F651" s="110" t="str">
        <f>IF(dati_pdc!$A647&lt;&gt;"",s_somma_pdc!B647,"")</f>
        <v/>
      </c>
      <c r="G651" s="110" t="str">
        <f>IF(dati_pdc!$A647&lt;&gt;"",s_somma_pdc!C647,"")</f>
        <v/>
      </c>
      <c r="H651" s="110" t="str">
        <f t="shared" si="80"/>
        <v/>
      </c>
      <c r="I651" s="111" t="str">
        <f t="shared" si="81"/>
        <v/>
      </c>
      <c r="J651" s="111"/>
      <c r="K651" s="111"/>
      <c r="L651" s="110" t="str">
        <f>IF(dati_pdc!$A647&lt;&gt;"",s_somma_pdc!D647,"")</f>
        <v/>
      </c>
      <c r="M651" s="110" t="str">
        <f t="shared" si="82"/>
        <v/>
      </c>
      <c r="N651" s="111" t="str">
        <f t="shared" si="83"/>
        <v/>
      </c>
      <c r="O651" s="111"/>
      <c r="P651" s="111"/>
      <c r="Q651" s="110" t="str">
        <f>IF(dati_pdc!$A647&lt;&gt;"",s_somma_pdc!E647,"")</f>
        <v/>
      </c>
      <c r="R651" s="110" t="str">
        <f t="shared" si="84"/>
        <v/>
      </c>
      <c r="S651" s="111" t="str">
        <f t="shared" si="85"/>
        <v/>
      </c>
      <c r="T651" s="111"/>
      <c r="U651" s="111"/>
      <c r="V651" s="110" t="str">
        <f>IF(dati_pdc!$A647&lt;&gt;"",s_somma_pdc!F647,"")</f>
        <v/>
      </c>
      <c r="W651" s="110" t="str">
        <f t="shared" si="86"/>
        <v/>
      </c>
      <c r="X651" s="111" t="str">
        <f t="shared" si="87"/>
        <v/>
      </c>
      <c r="Y651" s="86"/>
      <c r="Z651" s="86"/>
    </row>
    <row r="652" spans="2:26" ht="15.75" customHeight="1">
      <c r="B652" s="109" t="str">
        <f>IF(dati_pdc!A648&lt;&gt;"",IF(dati_pdc!D648=1,RIGHT(dati_pdc!A648,dati_pdc!E648),dati_pdc!A648),"")</f>
        <v/>
      </c>
      <c r="C652" s="109" t="str">
        <f>IF(dati_pdc!B648&lt;&gt;"",dati_pdc!B648,"")</f>
        <v/>
      </c>
      <c r="D652" s="109" t="str">
        <f>IF(dati_pdc!C648&lt;&gt;"",dati_pdc!C648,"")</f>
        <v/>
      </c>
      <c r="E652" s="109" t="str">
        <f>IF(dati_pdc!D648&lt;&gt;"",dati_pdc!D648,"")</f>
        <v/>
      </c>
      <c r="F652" s="110" t="str">
        <f>IF(dati_pdc!$A648&lt;&gt;"",s_somma_pdc!B648,"")</f>
        <v/>
      </c>
      <c r="G652" s="110" t="str">
        <f>IF(dati_pdc!$A648&lt;&gt;"",s_somma_pdc!C648,"")</f>
        <v/>
      </c>
      <c r="H652" s="110" t="str">
        <f t="shared" si="80"/>
        <v/>
      </c>
      <c r="I652" s="111" t="str">
        <f t="shared" si="81"/>
        <v/>
      </c>
      <c r="J652" s="111"/>
      <c r="K652" s="111"/>
      <c r="L652" s="110" t="str">
        <f>IF(dati_pdc!$A648&lt;&gt;"",s_somma_pdc!D648,"")</f>
        <v/>
      </c>
      <c r="M652" s="110" t="str">
        <f t="shared" si="82"/>
        <v/>
      </c>
      <c r="N652" s="111" t="str">
        <f t="shared" si="83"/>
        <v/>
      </c>
      <c r="O652" s="111"/>
      <c r="P652" s="111"/>
      <c r="Q652" s="110" t="str">
        <f>IF(dati_pdc!$A648&lt;&gt;"",s_somma_pdc!E648,"")</f>
        <v/>
      </c>
      <c r="R652" s="110" t="str">
        <f t="shared" si="84"/>
        <v/>
      </c>
      <c r="S652" s="111" t="str">
        <f t="shared" si="85"/>
        <v/>
      </c>
      <c r="T652" s="111"/>
      <c r="U652" s="111"/>
      <c r="V652" s="110" t="str">
        <f>IF(dati_pdc!$A648&lt;&gt;"",s_somma_pdc!F648,"")</f>
        <v/>
      </c>
      <c r="W652" s="110" t="str">
        <f t="shared" si="86"/>
        <v/>
      </c>
      <c r="X652" s="111" t="str">
        <f t="shared" si="87"/>
        <v/>
      </c>
      <c r="Y652" s="86"/>
      <c r="Z652" s="86"/>
    </row>
    <row r="653" spans="2:26" ht="15.75" customHeight="1">
      <c r="B653" s="109" t="str">
        <f>IF(dati_pdc!A649&lt;&gt;"",IF(dati_pdc!D649=1,RIGHT(dati_pdc!A649,dati_pdc!E649),dati_pdc!A649),"")</f>
        <v/>
      </c>
      <c r="C653" s="109" t="str">
        <f>IF(dati_pdc!B649&lt;&gt;"",dati_pdc!B649,"")</f>
        <v/>
      </c>
      <c r="D653" s="109" t="str">
        <f>IF(dati_pdc!C649&lt;&gt;"",dati_pdc!C649,"")</f>
        <v/>
      </c>
      <c r="E653" s="109" t="str">
        <f>IF(dati_pdc!D649&lt;&gt;"",dati_pdc!D649,"")</f>
        <v/>
      </c>
      <c r="F653" s="110" t="str">
        <f>IF(dati_pdc!$A649&lt;&gt;"",s_somma_pdc!B649,"")</f>
        <v/>
      </c>
      <c r="G653" s="110" t="str">
        <f>IF(dati_pdc!$A649&lt;&gt;"",s_somma_pdc!C649,"")</f>
        <v/>
      </c>
      <c r="H653" s="110" t="str">
        <f t="shared" si="80"/>
        <v/>
      </c>
      <c r="I653" s="111" t="str">
        <f t="shared" si="81"/>
        <v/>
      </c>
      <c r="J653" s="111"/>
      <c r="K653" s="111"/>
      <c r="L653" s="110" t="str">
        <f>IF(dati_pdc!$A649&lt;&gt;"",s_somma_pdc!D649,"")</f>
        <v/>
      </c>
      <c r="M653" s="110" t="str">
        <f t="shared" si="82"/>
        <v/>
      </c>
      <c r="N653" s="111" t="str">
        <f t="shared" si="83"/>
        <v/>
      </c>
      <c r="O653" s="111"/>
      <c r="P653" s="111"/>
      <c r="Q653" s="110" t="str">
        <f>IF(dati_pdc!$A649&lt;&gt;"",s_somma_pdc!E649,"")</f>
        <v/>
      </c>
      <c r="R653" s="110" t="str">
        <f t="shared" si="84"/>
        <v/>
      </c>
      <c r="S653" s="111" t="str">
        <f t="shared" si="85"/>
        <v/>
      </c>
      <c r="T653" s="111"/>
      <c r="U653" s="111"/>
      <c r="V653" s="110" t="str">
        <f>IF(dati_pdc!$A649&lt;&gt;"",s_somma_pdc!F649,"")</f>
        <v/>
      </c>
      <c r="W653" s="110" t="str">
        <f t="shared" si="86"/>
        <v/>
      </c>
      <c r="X653" s="111" t="str">
        <f t="shared" si="87"/>
        <v/>
      </c>
      <c r="Y653" s="86"/>
      <c r="Z653" s="86"/>
    </row>
    <row r="654" spans="2:26" ht="15.75" customHeight="1">
      <c r="B654" s="109" t="str">
        <f>IF(dati_pdc!A650&lt;&gt;"",IF(dati_pdc!D650=1,RIGHT(dati_pdc!A650,dati_pdc!E650),dati_pdc!A650),"")</f>
        <v/>
      </c>
      <c r="C654" s="109" t="str">
        <f>IF(dati_pdc!B650&lt;&gt;"",dati_pdc!B650,"")</f>
        <v/>
      </c>
      <c r="D654" s="109" t="str">
        <f>IF(dati_pdc!C650&lt;&gt;"",dati_pdc!C650,"")</f>
        <v/>
      </c>
      <c r="E654" s="109" t="str">
        <f>IF(dati_pdc!D650&lt;&gt;"",dati_pdc!D650,"")</f>
        <v/>
      </c>
      <c r="F654" s="110" t="str">
        <f>IF(dati_pdc!$A650&lt;&gt;"",s_somma_pdc!B650,"")</f>
        <v/>
      </c>
      <c r="G654" s="110" t="str">
        <f>IF(dati_pdc!$A650&lt;&gt;"",s_somma_pdc!C650,"")</f>
        <v/>
      </c>
      <c r="H654" s="110" t="str">
        <f t="shared" si="80"/>
        <v/>
      </c>
      <c r="I654" s="111" t="str">
        <f t="shared" si="81"/>
        <v/>
      </c>
      <c r="J654" s="111"/>
      <c r="K654" s="111"/>
      <c r="L654" s="110" t="str">
        <f>IF(dati_pdc!$A650&lt;&gt;"",s_somma_pdc!D650,"")</f>
        <v/>
      </c>
      <c r="M654" s="110" t="str">
        <f t="shared" si="82"/>
        <v/>
      </c>
      <c r="N654" s="111" t="str">
        <f t="shared" si="83"/>
        <v/>
      </c>
      <c r="O654" s="111"/>
      <c r="P654" s="111"/>
      <c r="Q654" s="110" t="str">
        <f>IF(dati_pdc!$A650&lt;&gt;"",s_somma_pdc!E650,"")</f>
        <v/>
      </c>
      <c r="R654" s="110" t="str">
        <f t="shared" si="84"/>
        <v/>
      </c>
      <c r="S654" s="111" t="str">
        <f t="shared" si="85"/>
        <v/>
      </c>
      <c r="T654" s="111"/>
      <c r="U654" s="111"/>
      <c r="V654" s="110" t="str">
        <f>IF(dati_pdc!$A650&lt;&gt;"",s_somma_pdc!F650,"")</f>
        <v/>
      </c>
      <c r="W654" s="110" t="str">
        <f t="shared" si="86"/>
        <v/>
      </c>
      <c r="X654" s="111" t="str">
        <f t="shared" si="87"/>
        <v/>
      </c>
      <c r="Y654" s="86"/>
      <c r="Z654" s="86"/>
    </row>
    <row r="655" spans="2:26" ht="15.75" customHeight="1">
      <c r="B655" s="109" t="str">
        <f>IF(dati_pdc!A651&lt;&gt;"",IF(dati_pdc!D651=1,RIGHT(dati_pdc!A651,dati_pdc!E651),dati_pdc!A651),"")</f>
        <v/>
      </c>
      <c r="C655" s="109" t="str">
        <f>IF(dati_pdc!B651&lt;&gt;"",dati_pdc!B651,"")</f>
        <v/>
      </c>
      <c r="D655" s="109" t="str">
        <f>IF(dati_pdc!C651&lt;&gt;"",dati_pdc!C651,"")</f>
        <v/>
      </c>
      <c r="E655" s="109" t="str">
        <f>IF(dati_pdc!D651&lt;&gt;"",dati_pdc!D651,"")</f>
        <v/>
      </c>
      <c r="F655" s="110" t="str">
        <f>IF(dati_pdc!$A651&lt;&gt;"",s_somma_pdc!B651,"")</f>
        <v/>
      </c>
      <c r="G655" s="110" t="str">
        <f>IF(dati_pdc!$A651&lt;&gt;"",s_somma_pdc!C651,"")</f>
        <v/>
      </c>
      <c r="H655" s="110" t="str">
        <f t="shared" si="80"/>
        <v/>
      </c>
      <c r="I655" s="111" t="str">
        <f t="shared" si="81"/>
        <v/>
      </c>
      <c r="J655" s="111"/>
      <c r="K655" s="111"/>
      <c r="L655" s="110" t="str">
        <f>IF(dati_pdc!$A651&lt;&gt;"",s_somma_pdc!D651,"")</f>
        <v/>
      </c>
      <c r="M655" s="110" t="str">
        <f t="shared" si="82"/>
        <v/>
      </c>
      <c r="N655" s="111" t="str">
        <f t="shared" si="83"/>
        <v/>
      </c>
      <c r="O655" s="111"/>
      <c r="P655" s="111"/>
      <c r="Q655" s="110" t="str">
        <f>IF(dati_pdc!$A651&lt;&gt;"",s_somma_pdc!E651,"")</f>
        <v/>
      </c>
      <c r="R655" s="110" t="str">
        <f t="shared" si="84"/>
        <v/>
      </c>
      <c r="S655" s="111" t="str">
        <f t="shared" si="85"/>
        <v/>
      </c>
      <c r="T655" s="111"/>
      <c r="U655" s="111"/>
      <c r="V655" s="110" t="str">
        <f>IF(dati_pdc!$A651&lt;&gt;"",s_somma_pdc!F651,"")</f>
        <v/>
      </c>
      <c r="W655" s="110" t="str">
        <f t="shared" si="86"/>
        <v/>
      </c>
      <c r="X655" s="111" t="str">
        <f t="shared" si="87"/>
        <v/>
      </c>
      <c r="Y655" s="86"/>
      <c r="Z655" s="86"/>
    </row>
    <row r="656" spans="2:26" ht="15.75" customHeight="1">
      <c r="B656" s="109" t="str">
        <f>IF(dati_pdc!A652&lt;&gt;"",IF(dati_pdc!D652=1,RIGHT(dati_pdc!A652,dati_pdc!E652),dati_pdc!A652),"")</f>
        <v/>
      </c>
      <c r="C656" s="109" t="str">
        <f>IF(dati_pdc!B652&lt;&gt;"",dati_pdc!B652,"")</f>
        <v/>
      </c>
      <c r="D656" s="109" t="str">
        <f>IF(dati_pdc!C652&lt;&gt;"",dati_pdc!C652,"")</f>
        <v/>
      </c>
      <c r="E656" s="109" t="str">
        <f>IF(dati_pdc!D652&lt;&gt;"",dati_pdc!D652,"")</f>
        <v/>
      </c>
      <c r="F656" s="110" t="str">
        <f>IF(dati_pdc!$A652&lt;&gt;"",s_somma_pdc!B652,"")</f>
        <v/>
      </c>
      <c r="G656" s="110" t="str">
        <f>IF(dati_pdc!$A652&lt;&gt;"",s_somma_pdc!C652,"")</f>
        <v/>
      </c>
      <c r="H656" s="110" t="str">
        <f t="shared" si="80"/>
        <v/>
      </c>
      <c r="I656" s="111" t="str">
        <f t="shared" si="81"/>
        <v/>
      </c>
      <c r="J656" s="111"/>
      <c r="K656" s="111"/>
      <c r="L656" s="110" t="str">
        <f>IF(dati_pdc!$A652&lt;&gt;"",s_somma_pdc!D652,"")</f>
        <v/>
      </c>
      <c r="M656" s="110" t="str">
        <f t="shared" si="82"/>
        <v/>
      </c>
      <c r="N656" s="111" t="str">
        <f t="shared" si="83"/>
        <v/>
      </c>
      <c r="O656" s="111"/>
      <c r="P656" s="111"/>
      <c r="Q656" s="110" t="str">
        <f>IF(dati_pdc!$A652&lt;&gt;"",s_somma_pdc!E652,"")</f>
        <v/>
      </c>
      <c r="R656" s="110" t="str">
        <f t="shared" si="84"/>
        <v/>
      </c>
      <c r="S656" s="111" t="str">
        <f t="shared" si="85"/>
        <v/>
      </c>
      <c r="T656" s="111"/>
      <c r="U656" s="111"/>
      <c r="V656" s="110" t="str">
        <f>IF(dati_pdc!$A652&lt;&gt;"",s_somma_pdc!F652,"")</f>
        <v/>
      </c>
      <c r="W656" s="110" t="str">
        <f t="shared" si="86"/>
        <v/>
      </c>
      <c r="X656" s="111" t="str">
        <f t="shared" si="87"/>
        <v/>
      </c>
      <c r="Y656" s="86"/>
      <c r="Z656" s="86"/>
    </row>
    <row r="657" spans="2:26" ht="15.75" customHeight="1">
      <c r="B657" s="109" t="str">
        <f>IF(dati_pdc!A653&lt;&gt;"",IF(dati_pdc!D653=1,RIGHT(dati_pdc!A653,dati_pdc!E653),dati_pdc!A653),"")</f>
        <v/>
      </c>
      <c r="C657" s="109" t="str">
        <f>IF(dati_pdc!B653&lt;&gt;"",dati_pdc!B653,"")</f>
        <v/>
      </c>
      <c r="D657" s="109" t="str">
        <f>IF(dati_pdc!C653&lt;&gt;"",dati_pdc!C653,"")</f>
        <v/>
      </c>
      <c r="E657" s="109" t="str">
        <f>IF(dati_pdc!D653&lt;&gt;"",dati_pdc!D653,"")</f>
        <v/>
      </c>
      <c r="F657" s="110" t="str">
        <f>IF(dati_pdc!$A653&lt;&gt;"",s_somma_pdc!B653,"")</f>
        <v/>
      </c>
      <c r="G657" s="110" t="str">
        <f>IF(dati_pdc!$A653&lt;&gt;"",s_somma_pdc!C653,"")</f>
        <v/>
      </c>
      <c r="H657" s="110" t="str">
        <f t="shared" si="80"/>
        <v/>
      </c>
      <c r="I657" s="111" t="str">
        <f t="shared" si="81"/>
        <v/>
      </c>
      <c r="J657" s="111"/>
      <c r="K657" s="111"/>
      <c r="L657" s="110" t="str">
        <f>IF(dati_pdc!$A653&lt;&gt;"",s_somma_pdc!D653,"")</f>
        <v/>
      </c>
      <c r="M657" s="110" t="str">
        <f t="shared" si="82"/>
        <v/>
      </c>
      <c r="N657" s="111" t="str">
        <f t="shared" si="83"/>
        <v/>
      </c>
      <c r="O657" s="111"/>
      <c r="P657" s="111"/>
      <c r="Q657" s="110" t="str">
        <f>IF(dati_pdc!$A653&lt;&gt;"",s_somma_pdc!E653,"")</f>
        <v/>
      </c>
      <c r="R657" s="110" t="str">
        <f t="shared" si="84"/>
        <v/>
      </c>
      <c r="S657" s="111" t="str">
        <f t="shared" si="85"/>
        <v/>
      </c>
      <c r="T657" s="111"/>
      <c r="U657" s="111"/>
      <c r="V657" s="110" t="str">
        <f>IF(dati_pdc!$A653&lt;&gt;"",s_somma_pdc!F653,"")</f>
        <v/>
      </c>
      <c r="W657" s="110" t="str">
        <f t="shared" si="86"/>
        <v/>
      </c>
      <c r="X657" s="111" t="str">
        <f t="shared" si="87"/>
        <v/>
      </c>
      <c r="Y657" s="86"/>
      <c r="Z657" s="86"/>
    </row>
    <row r="658" spans="2:26" ht="15.75" customHeight="1">
      <c r="B658" s="109" t="str">
        <f>IF(dati_pdc!A654&lt;&gt;"",IF(dati_pdc!D654=1,RIGHT(dati_pdc!A654,dati_pdc!E654),dati_pdc!A654),"")</f>
        <v/>
      </c>
      <c r="C658" s="109" t="str">
        <f>IF(dati_pdc!B654&lt;&gt;"",dati_pdc!B654,"")</f>
        <v/>
      </c>
      <c r="D658" s="109" t="str">
        <f>IF(dati_pdc!C654&lt;&gt;"",dati_pdc!C654,"")</f>
        <v/>
      </c>
      <c r="E658" s="109" t="str">
        <f>IF(dati_pdc!D654&lt;&gt;"",dati_pdc!D654,"")</f>
        <v/>
      </c>
      <c r="F658" s="110" t="str">
        <f>IF(dati_pdc!$A654&lt;&gt;"",s_somma_pdc!B654,"")</f>
        <v/>
      </c>
      <c r="G658" s="110" t="str">
        <f>IF(dati_pdc!$A654&lt;&gt;"",s_somma_pdc!C654,"")</f>
        <v/>
      </c>
      <c r="H658" s="110" t="str">
        <f t="shared" si="80"/>
        <v/>
      </c>
      <c r="I658" s="111" t="str">
        <f t="shared" si="81"/>
        <v/>
      </c>
      <c r="J658" s="111"/>
      <c r="K658" s="111"/>
      <c r="L658" s="110" t="str">
        <f>IF(dati_pdc!$A654&lt;&gt;"",s_somma_pdc!D654,"")</f>
        <v/>
      </c>
      <c r="M658" s="110" t="str">
        <f t="shared" si="82"/>
        <v/>
      </c>
      <c r="N658" s="111" t="str">
        <f t="shared" si="83"/>
        <v/>
      </c>
      <c r="O658" s="111"/>
      <c r="P658" s="111"/>
      <c r="Q658" s="110" t="str">
        <f>IF(dati_pdc!$A654&lt;&gt;"",s_somma_pdc!E654,"")</f>
        <v/>
      </c>
      <c r="R658" s="110" t="str">
        <f t="shared" si="84"/>
        <v/>
      </c>
      <c r="S658" s="111" t="str">
        <f t="shared" si="85"/>
        <v/>
      </c>
      <c r="T658" s="111"/>
      <c r="U658" s="111"/>
      <c r="V658" s="110" t="str">
        <f>IF(dati_pdc!$A654&lt;&gt;"",s_somma_pdc!F654,"")</f>
        <v/>
      </c>
      <c r="W658" s="110" t="str">
        <f t="shared" si="86"/>
        <v/>
      </c>
      <c r="X658" s="111" t="str">
        <f t="shared" si="87"/>
        <v/>
      </c>
      <c r="Y658" s="86"/>
      <c r="Z658" s="86"/>
    </row>
    <row r="659" spans="2:26" ht="15.75" customHeight="1">
      <c r="B659" s="109" t="str">
        <f>IF(dati_pdc!A655&lt;&gt;"",IF(dati_pdc!D655=1,RIGHT(dati_pdc!A655,dati_pdc!E655),dati_pdc!A655),"")</f>
        <v/>
      </c>
      <c r="C659" s="109" t="str">
        <f>IF(dati_pdc!B655&lt;&gt;"",dati_pdc!B655,"")</f>
        <v/>
      </c>
      <c r="D659" s="109" t="str">
        <f>IF(dati_pdc!C655&lt;&gt;"",dati_pdc!C655,"")</f>
        <v/>
      </c>
      <c r="E659" s="109" t="str">
        <f>IF(dati_pdc!D655&lt;&gt;"",dati_pdc!D655,"")</f>
        <v/>
      </c>
      <c r="F659" s="110" t="str">
        <f>IF(dati_pdc!$A655&lt;&gt;"",s_somma_pdc!B655,"")</f>
        <v/>
      </c>
      <c r="G659" s="110" t="str">
        <f>IF(dati_pdc!$A655&lt;&gt;"",s_somma_pdc!C655,"")</f>
        <v/>
      </c>
      <c r="H659" s="110" t="str">
        <f t="shared" si="80"/>
        <v/>
      </c>
      <c r="I659" s="111" t="str">
        <f t="shared" si="81"/>
        <v/>
      </c>
      <c r="J659" s="111"/>
      <c r="K659" s="111"/>
      <c r="L659" s="110" t="str">
        <f>IF(dati_pdc!$A655&lt;&gt;"",s_somma_pdc!D655,"")</f>
        <v/>
      </c>
      <c r="M659" s="110" t="str">
        <f t="shared" si="82"/>
        <v/>
      </c>
      <c r="N659" s="111" t="str">
        <f t="shared" si="83"/>
        <v/>
      </c>
      <c r="O659" s="111"/>
      <c r="P659" s="111"/>
      <c r="Q659" s="110" t="str">
        <f>IF(dati_pdc!$A655&lt;&gt;"",s_somma_pdc!E655,"")</f>
        <v/>
      </c>
      <c r="R659" s="110" t="str">
        <f t="shared" si="84"/>
        <v/>
      </c>
      <c r="S659" s="111" t="str">
        <f t="shared" si="85"/>
        <v/>
      </c>
      <c r="T659" s="111"/>
      <c r="U659" s="111"/>
      <c r="V659" s="110" t="str">
        <f>IF(dati_pdc!$A655&lt;&gt;"",s_somma_pdc!F655,"")</f>
        <v/>
      </c>
      <c r="W659" s="110" t="str">
        <f t="shared" si="86"/>
        <v/>
      </c>
      <c r="X659" s="111" t="str">
        <f t="shared" si="87"/>
        <v/>
      </c>
      <c r="Y659" s="86"/>
      <c r="Z659" s="86"/>
    </row>
    <row r="660" spans="2:26" ht="15.75" customHeight="1">
      <c r="B660" s="109" t="str">
        <f>IF(dati_pdc!A656&lt;&gt;"",IF(dati_pdc!D656=1,RIGHT(dati_pdc!A656,dati_pdc!E656),dati_pdc!A656),"")</f>
        <v/>
      </c>
      <c r="C660" s="109" t="str">
        <f>IF(dati_pdc!B656&lt;&gt;"",dati_pdc!B656,"")</f>
        <v/>
      </c>
      <c r="D660" s="109" t="str">
        <f>IF(dati_pdc!C656&lt;&gt;"",dati_pdc!C656,"")</f>
        <v/>
      </c>
      <c r="E660" s="109" t="str">
        <f>IF(dati_pdc!D656&lt;&gt;"",dati_pdc!D656,"")</f>
        <v/>
      </c>
      <c r="F660" s="110" t="str">
        <f>IF(dati_pdc!$A656&lt;&gt;"",s_somma_pdc!B656,"")</f>
        <v/>
      </c>
      <c r="G660" s="110" t="str">
        <f>IF(dati_pdc!$A656&lt;&gt;"",s_somma_pdc!C656,"")</f>
        <v/>
      </c>
      <c r="H660" s="110" t="str">
        <f t="shared" si="80"/>
        <v/>
      </c>
      <c r="I660" s="111" t="str">
        <f t="shared" si="81"/>
        <v/>
      </c>
      <c r="J660" s="111"/>
      <c r="K660" s="111"/>
      <c r="L660" s="110" t="str">
        <f>IF(dati_pdc!$A656&lt;&gt;"",s_somma_pdc!D656,"")</f>
        <v/>
      </c>
      <c r="M660" s="110" t="str">
        <f t="shared" si="82"/>
        <v/>
      </c>
      <c r="N660" s="111" t="str">
        <f t="shared" si="83"/>
        <v/>
      </c>
      <c r="O660" s="111"/>
      <c r="P660" s="111"/>
      <c r="Q660" s="110" t="str">
        <f>IF(dati_pdc!$A656&lt;&gt;"",s_somma_pdc!E656,"")</f>
        <v/>
      </c>
      <c r="R660" s="110" t="str">
        <f t="shared" si="84"/>
        <v/>
      </c>
      <c r="S660" s="111" t="str">
        <f t="shared" si="85"/>
        <v/>
      </c>
      <c r="T660" s="111"/>
      <c r="U660" s="111"/>
      <c r="V660" s="110" t="str">
        <f>IF(dati_pdc!$A656&lt;&gt;"",s_somma_pdc!F656,"")</f>
        <v/>
      </c>
      <c r="W660" s="110" t="str">
        <f t="shared" si="86"/>
        <v/>
      </c>
      <c r="X660" s="111" t="str">
        <f t="shared" si="87"/>
        <v/>
      </c>
      <c r="Y660" s="86"/>
      <c r="Z660" s="86"/>
    </row>
    <row r="661" spans="2:26" ht="15.75" customHeight="1">
      <c r="B661" s="109" t="str">
        <f>IF(dati_pdc!A657&lt;&gt;"",IF(dati_pdc!D657=1,RIGHT(dati_pdc!A657,dati_pdc!E657),dati_pdc!A657),"")</f>
        <v/>
      </c>
      <c r="C661" s="109" t="str">
        <f>IF(dati_pdc!B657&lt;&gt;"",dati_pdc!B657,"")</f>
        <v/>
      </c>
      <c r="D661" s="109" t="str">
        <f>IF(dati_pdc!C657&lt;&gt;"",dati_pdc!C657,"")</f>
        <v/>
      </c>
      <c r="E661" s="109" t="str">
        <f>IF(dati_pdc!D657&lt;&gt;"",dati_pdc!D657,"")</f>
        <v/>
      </c>
      <c r="F661" s="110" t="str">
        <f>IF(dati_pdc!$A657&lt;&gt;"",s_somma_pdc!B657,"")</f>
        <v/>
      </c>
      <c r="G661" s="110" t="str">
        <f>IF(dati_pdc!$A657&lt;&gt;"",s_somma_pdc!C657,"")</f>
        <v/>
      </c>
      <c r="H661" s="110" t="str">
        <f t="shared" si="80"/>
        <v/>
      </c>
      <c r="I661" s="111" t="str">
        <f t="shared" si="81"/>
        <v/>
      </c>
      <c r="J661" s="111"/>
      <c r="K661" s="111"/>
      <c r="L661" s="110" t="str">
        <f>IF(dati_pdc!$A657&lt;&gt;"",s_somma_pdc!D657,"")</f>
        <v/>
      </c>
      <c r="M661" s="110" t="str">
        <f t="shared" si="82"/>
        <v/>
      </c>
      <c r="N661" s="111" t="str">
        <f t="shared" si="83"/>
        <v/>
      </c>
      <c r="O661" s="111"/>
      <c r="P661" s="111"/>
      <c r="Q661" s="110" t="str">
        <f>IF(dati_pdc!$A657&lt;&gt;"",s_somma_pdc!E657,"")</f>
        <v/>
      </c>
      <c r="R661" s="110" t="str">
        <f t="shared" si="84"/>
        <v/>
      </c>
      <c r="S661" s="111" t="str">
        <f t="shared" si="85"/>
        <v/>
      </c>
      <c r="T661" s="111"/>
      <c r="U661" s="111"/>
      <c r="V661" s="110" t="str">
        <f>IF(dati_pdc!$A657&lt;&gt;"",s_somma_pdc!F657,"")</f>
        <v/>
      </c>
      <c r="W661" s="110" t="str">
        <f t="shared" si="86"/>
        <v/>
      </c>
      <c r="X661" s="111" t="str">
        <f t="shared" si="87"/>
        <v/>
      </c>
      <c r="Y661" s="86"/>
      <c r="Z661" s="86"/>
    </row>
    <row r="662" spans="2:26" ht="15.75" customHeight="1">
      <c r="B662" s="109" t="str">
        <f>IF(dati_pdc!A658&lt;&gt;"",IF(dati_pdc!D658=1,RIGHT(dati_pdc!A658,dati_pdc!E658),dati_pdc!A658),"")</f>
        <v/>
      </c>
      <c r="C662" s="109" t="str">
        <f>IF(dati_pdc!B658&lt;&gt;"",dati_pdc!B658,"")</f>
        <v/>
      </c>
      <c r="D662" s="109" t="str">
        <f>IF(dati_pdc!C658&lt;&gt;"",dati_pdc!C658,"")</f>
        <v/>
      </c>
      <c r="E662" s="109" t="str">
        <f>IF(dati_pdc!D658&lt;&gt;"",dati_pdc!D658,"")</f>
        <v/>
      </c>
      <c r="F662" s="110" t="str">
        <f>IF(dati_pdc!$A658&lt;&gt;"",s_somma_pdc!B658,"")</f>
        <v/>
      </c>
      <c r="G662" s="110" t="str">
        <f>IF(dati_pdc!$A658&lt;&gt;"",s_somma_pdc!C658,"")</f>
        <v/>
      </c>
      <c r="H662" s="110" t="str">
        <f t="shared" si="80"/>
        <v/>
      </c>
      <c r="I662" s="111" t="str">
        <f t="shared" si="81"/>
        <v/>
      </c>
      <c r="J662" s="111"/>
      <c r="K662" s="111"/>
      <c r="L662" s="110" t="str">
        <f>IF(dati_pdc!$A658&lt;&gt;"",s_somma_pdc!D658,"")</f>
        <v/>
      </c>
      <c r="M662" s="110" t="str">
        <f t="shared" si="82"/>
        <v/>
      </c>
      <c r="N662" s="111" t="str">
        <f t="shared" si="83"/>
        <v/>
      </c>
      <c r="O662" s="111"/>
      <c r="P662" s="111"/>
      <c r="Q662" s="110" t="str">
        <f>IF(dati_pdc!$A658&lt;&gt;"",s_somma_pdc!E658,"")</f>
        <v/>
      </c>
      <c r="R662" s="110" t="str">
        <f t="shared" si="84"/>
        <v/>
      </c>
      <c r="S662" s="111" t="str">
        <f t="shared" si="85"/>
        <v/>
      </c>
      <c r="T662" s="111"/>
      <c r="U662" s="111"/>
      <c r="V662" s="110" t="str">
        <f>IF(dati_pdc!$A658&lt;&gt;"",s_somma_pdc!F658,"")</f>
        <v/>
      </c>
      <c r="W662" s="110" t="str">
        <f t="shared" si="86"/>
        <v/>
      </c>
      <c r="X662" s="111" t="str">
        <f t="shared" si="87"/>
        <v/>
      </c>
      <c r="Y662" s="86"/>
      <c r="Z662" s="86"/>
    </row>
    <row r="663" spans="2:26" ht="15.75" customHeight="1">
      <c r="B663" s="109" t="str">
        <f>IF(dati_pdc!A659&lt;&gt;"",IF(dati_pdc!D659=1,RIGHT(dati_pdc!A659,dati_pdc!E659),dati_pdc!A659),"")</f>
        <v/>
      </c>
      <c r="C663" s="109" t="str">
        <f>IF(dati_pdc!B659&lt;&gt;"",dati_pdc!B659,"")</f>
        <v/>
      </c>
      <c r="D663" s="109" t="str">
        <f>IF(dati_pdc!C659&lt;&gt;"",dati_pdc!C659,"")</f>
        <v/>
      </c>
      <c r="E663" s="109" t="str">
        <f>IF(dati_pdc!D659&lt;&gt;"",dati_pdc!D659,"")</f>
        <v/>
      </c>
      <c r="F663" s="110" t="str">
        <f>IF(dati_pdc!$A659&lt;&gt;"",s_somma_pdc!B659,"")</f>
        <v/>
      </c>
      <c r="G663" s="110" t="str">
        <f>IF(dati_pdc!$A659&lt;&gt;"",s_somma_pdc!C659,"")</f>
        <v/>
      </c>
      <c r="H663" s="110" t="str">
        <f t="shared" si="80"/>
        <v/>
      </c>
      <c r="I663" s="111" t="str">
        <f t="shared" si="81"/>
        <v/>
      </c>
      <c r="J663" s="111"/>
      <c r="K663" s="111"/>
      <c r="L663" s="110" t="str">
        <f>IF(dati_pdc!$A659&lt;&gt;"",s_somma_pdc!D659,"")</f>
        <v/>
      </c>
      <c r="M663" s="110" t="str">
        <f t="shared" si="82"/>
        <v/>
      </c>
      <c r="N663" s="111" t="str">
        <f t="shared" si="83"/>
        <v/>
      </c>
      <c r="O663" s="111"/>
      <c r="P663" s="111"/>
      <c r="Q663" s="110" t="str">
        <f>IF(dati_pdc!$A659&lt;&gt;"",s_somma_pdc!E659,"")</f>
        <v/>
      </c>
      <c r="R663" s="110" t="str">
        <f t="shared" si="84"/>
        <v/>
      </c>
      <c r="S663" s="111" t="str">
        <f t="shared" si="85"/>
        <v/>
      </c>
      <c r="T663" s="111"/>
      <c r="U663" s="111"/>
      <c r="V663" s="110" t="str">
        <f>IF(dati_pdc!$A659&lt;&gt;"",s_somma_pdc!F659,"")</f>
        <v/>
      </c>
      <c r="W663" s="110" t="str">
        <f t="shared" si="86"/>
        <v/>
      </c>
      <c r="X663" s="111" t="str">
        <f t="shared" si="87"/>
        <v/>
      </c>
      <c r="Y663" s="86"/>
      <c r="Z663" s="86"/>
    </row>
    <row r="664" spans="2:26" ht="15.75" customHeight="1">
      <c r="B664" s="109" t="str">
        <f>IF(dati_pdc!A660&lt;&gt;"",IF(dati_pdc!D660=1,RIGHT(dati_pdc!A660,dati_pdc!E660),dati_pdc!A660),"")</f>
        <v/>
      </c>
      <c r="C664" s="109" t="str">
        <f>IF(dati_pdc!B660&lt;&gt;"",dati_pdc!B660,"")</f>
        <v/>
      </c>
      <c r="D664" s="109" t="str">
        <f>IF(dati_pdc!C660&lt;&gt;"",dati_pdc!C660,"")</f>
        <v/>
      </c>
      <c r="E664" s="109" t="str">
        <f>IF(dati_pdc!D660&lt;&gt;"",dati_pdc!D660,"")</f>
        <v/>
      </c>
      <c r="F664" s="110" t="str">
        <f>IF(dati_pdc!$A660&lt;&gt;"",s_somma_pdc!B660,"")</f>
        <v/>
      </c>
      <c r="G664" s="110" t="str">
        <f>IF(dati_pdc!$A660&lt;&gt;"",s_somma_pdc!C660,"")</f>
        <v/>
      </c>
      <c r="H664" s="110" t="str">
        <f t="shared" si="80"/>
        <v/>
      </c>
      <c r="I664" s="111" t="str">
        <f t="shared" si="81"/>
        <v/>
      </c>
      <c r="J664" s="111"/>
      <c r="K664" s="111"/>
      <c r="L664" s="110" t="str">
        <f>IF(dati_pdc!$A660&lt;&gt;"",s_somma_pdc!D660,"")</f>
        <v/>
      </c>
      <c r="M664" s="110" t="str">
        <f t="shared" si="82"/>
        <v/>
      </c>
      <c r="N664" s="111" t="str">
        <f t="shared" si="83"/>
        <v/>
      </c>
      <c r="O664" s="111"/>
      <c r="P664" s="111"/>
      <c r="Q664" s="110" t="str">
        <f>IF(dati_pdc!$A660&lt;&gt;"",s_somma_pdc!E660,"")</f>
        <v/>
      </c>
      <c r="R664" s="110" t="str">
        <f t="shared" si="84"/>
        <v/>
      </c>
      <c r="S664" s="111" t="str">
        <f t="shared" si="85"/>
        <v/>
      </c>
      <c r="T664" s="111"/>
      <c r="U664" s="111"/>
      <c r="V664" s="110" t="str">
        <f>IF(dati_pdc!$A660&lt;&gt;"",s_somma_pdc!F660,"")</f>
        <v/>
      </c>
      <c r="W664" s="110" t="str">
        <f t="shared" si="86"/>
        <v/>
      </c>
      <c r="X664" s="111" t="str">
        <f t="shared" si="87"/>
        <v/>
      </c>
      <c r="Y664" s="86"/>
      <c r="Z664" s="86"/>
    </row>
    <row r="665" spans="2:26" ht="15.75" customHeight="1">
      <c r="B665" s="109" t="str">
        <f>IF(dati_pdc!A661&lt;&gt;"",IF(dati_pdc!D661=1,RIGHT(dati_pdc!A661,dati_pdc!E661),dati_pdc!A661),"")</f>
        <v/>
      </c>
      <c r="C665" s="109" t="str">
        <f>IF(dati_pdc!B661&lt;&gt;"",dati_pdc!B661,"")</f>
        <v/>
      </c>
      <c r="D665" s="109" t="str">
        <f>IF(dati_pdc!C661&lt;&gt;"",dati_pdc!C661,"")</f>
        <v/>
      </c>
      <c r="E665" s="109" t="str">
        <f>IF(dati_pdc!D661&lt;&gt;"",dati_pdc!D661,"")</f>
        <v/>
      </c>
      <c r="F665" s="110" t="str">
        <f>IF(dati_pdc!$A661&lt;&gt;"",s_somma_pdc!B661,"")</f>
        <v/>
      </c>
      <c r="G665" s="110" t="str">
        <f>IF(dati_pdc!$A661&lt;&gt;"",s_somma_pdc!C661,"")</f>
        <v/>
      </c>
      <c r="H665" s="110" t="str">
        <f t="shared" si="80"/>
        <v/>
      </c>
      <c r="I665" s="111" t="str">
        <f t="shared" si="81"/>
        <v/>
      </c>
      <c r="J665" s="111"/>
      <c r="K665" s="111"/>
      <c r="L665" s="110" t="str">
        <f>IF(dati_pdc!$A661&lt;&gt;"",s_somma_pdc!D661,"")</f>
        <v/>
      </c>
      <c r="M665" s="110" t="str">
        <f t="shared" si="82"/>
        <v/>
      </c>
      <c r="N665" s="111" t="str">
        <f t="shared" si="83"/>
        <v/>
      </c>
      <c r="O665" s="111"/>
      <c r="P665" s="111"/>
      <c r="Q665" s="110" t="str">
        <f>IF(dati_pdc!$A661&lt;&gt;"",s_somma_pdc!E661,"")</f>
        <v/>
      </c>
      <c r="R665" s="110" t="str">
        <f t="shared" si="84"/>
        <v/>
      </c>
      <c r="S665" s="111" t="str">
        <f t="shared" si="85"/>
        <v/>
      </c>
      <c r="T665" s="111"/>
      <c r="U665" s="111"/>
      <c r="V665" s="110" t="str">
        <f>IF(dati_pdc!$A661&lt;&gt;"",s_somma_pdc!F661,"")</f>
        <v/>
      </c>
      <c r="W665" s="110" t="str">
        <f t="shared" si="86"/>
        <v/>
      </c>
      <c r="X665" s="111" t="str">
        <f t="shared" si="87"/>
        <v/>
      </c>
      <c r="Y665" s="86"/>
      <c r="Z665" s="86"/>
    </row>
    <row r="666" spans="2:26" ht="15.75" customHeight="1">
      <c r="B666" s="109" t="str">
        <f>IF(dati_pdc!A662&lt;&gt;"",IF(dati_pdc!D662=1,RIGHT(dati_pdc!A662,dati_pdc!E662),dati_pdc!A662),"")</f>
        <v/>
      </c>
      <c r="C666" s="109" t="str">
        <f>IF(dati_pdc!B662&lt;&gt;"",dati_pdc!B662,"")</f>
        <v/>
      </c>
      <c r="D666" s="109" t="str">
        <f>IF(dati_pdc!C662&lt;&gt;"",dati_pdc!C662,"")</f>
        <v/>
      </c>
      <c r="E666" s="109" t="str">
        <f>IF(dati_pdc!D662&lt;&gt;"",dati_pdc!D662,"")</f>
        <v/>
      </c>
      <c r="F666" s="110" t="str">
        <f>IF(dati_pdc!$A662&lt;&gt;"",s_somma_pdc!B662,"")</f>
        <v/>
      </c>
      <c r="G666" s="110" t="str">
        <f>IF(dati_pdc!$A662&lt;&gt;"",s_somma_pdc!C662,"")</f>
        <v/>
      </c>
      <c r="H666" s="110" t="str">
        <f t="shared" si="80"/>
        <v/>
      </c>
      <c r="I666" s="111" t="str">
        <f t="shared" si="81"/>
        <v/>
      </c>
      <c r="J666" s="111"/>
      <c r="K666" s="111"/>
      <c r="L666" s="110" t="str">
        <f>IF(dati_pdc!$A662&lt;&gt;"",s_somma_pdc!D662,"")</f>
        <v/>
      </c>
      <c r="M666" s="110" t="str">
        <f t="shared" si="82"/>
        <v/>
      </c>
      <c r="N666" s="111" t="str">
        <f t="shared" si="83"/>
        <v/>
      </c>
      <c r="O666" s="111"/>
      <c r="P666" s="111"/>
      <c r="Q666" s="110" t="str">
        <f>IF(dati_pdc!$A662&lt;&gt;"",s_somma_pdc!E662,"")</f>
        <v/>
      </c>
      <c r="R666" s="110" t="str">
        <f t="shared" si="84"/>
        <v/>
      </c>
      <c r="S666" s="111" t="str">
        <f t="shared" si="85"/>
        <v/>
      </c>
      <c r="T666" s="111"/>
      <c r="U666" s="111"/>
      <c r="V666" s="110" t="str">
        <f>IF(dati_pdc!$A662&lt;&gt;"",s_somma_pdc!F662,"")</f>
        <v/>
      </c>
      <c r="W666" s="110" t="str">
        <f t="shared" si="86"/>
        <v/>
      </c>
      <c r="X666" s="111" t="str">
        <f t="shared" si="87"/>
        <v/>
      </c>
      <c r="Y666" s="86"/>
      <c r="Z666" s="86"/>
    </row>
    <row r="667" spans="2:26" ht="15.75" customHeight="1">
      <c r="B667" s="109" t="str">
        <f>IF(dati_pdc!A663&lt;&gt;"",IF(dati_pdc!D663=1,RIGHT(dati_pdc!A663,dati_pdc!E663),dati_pdc!A663),"")</f>
        <v/>
      </c>
      <c r="C667" s="109" t="str">
        <f>IF(dati_pdc!B663&lt;&gt;"",dati_pdc!B663,"")</f>
        <v/>
      </c>
      <c r="D667" s="109" t="str">
        <f>IF(dati_pdc!C663&lt;&gt;"",dati_pdc!C663,"")</f>
        <v/>
      </c>
      <c r="E667" s="109" t="str">
        <f>IF(dati_pdc!D663&lt;&gt;"",dati_pdc!D663,"")</f>
        <v/>
      </c>
      <c r="F667" s="110" t="str">
        <f>IF(dati_pdc!$A663&lt;&gt;"",s_somma_pdc!B663,"")</f>
        <v/>
      </c>
      <c r="G667" s="110" t="str">
        <f>IF(dati_pdc!$A663&lt;&gt;"",s_somma_pdc!C663,"")</f>
        <v/>
      </c>
      <c r="H667" s="110" t="str">
        <f t="shared" si="80"/>
        <v/>
      </c>
      <c r="I667" s="111" t="str">
        <f t="shared" si="81"/>
        <v/>
      </c>
      <c r="J667" s="111"/>
      <c r="K667" s="111"/>
      <c r="L667" s="110" t="str">
        <f>IF(dati_pdc!$A663&lt;&gt;"",s_somma_pdc!D663,"")</f>
        <v/>
      </c>
      <c r="M667" s="110" t="str">
        <f t="shared" si="82"/>
        <v/>
      </c>
      <c r="N667" s="111" t="str">
        <f t="shared" si="83"/>
        <v/>
      </c>
      <c r="O667" s="111"/>
      <c r="P667" s="111"/>
      <c r="Q667" s="110" t="str">
        <f>IF(dati_pdc!$A663&lt;&gt;"",s_somma_pdc!E663,"")</f>
        <v/>
      </c>
      <c r="R667" s="110" t="str">
        <f t="shared" si="84"/>
        <v/>
      </c>
      <c r="S667" s="111" t="str">
        <f t="shared" si="85"/>
        <v/>
      </c>
      <c r="T667" s="111"/>
      <c r="U667" s="111"/>
      <c r="V667" s="110" t="str">
        <f>IF(dati_pdc!$A663&lt;&gt;"",s_somma_pdc!F663,"")</f>
        <v/>
      </c>
      <c r="W667" s="110" t="str">
        <f t="shared" si="86"/>
        <v/>
      </c>
      <c r="X667" s="111" t="str">
        <f t="shared" si="87"/>
        <v/>
      </c>
      <c r="Y667" s="86"/>
      <c r="Z667" s="86"/>
    </row>
    <row r="668" spans="2:26" ht="15.75" customHeight="1">
      <c r="B668" s="109" t="str">
        <f>IF(dati_pdc!A664&lt;&gt;"",IF(dati_pdc!D664=1,RIGHT(dati_pdc!A664,dati_pdc!E664),dati_pdc!A664),"")</f>
        <v/>
      </c>
      <c r="C668" s="109" t="str">
        <f>IF(dati_pdc!B664&lt;&gt;"",dati_pdc!B664,"")</f>
        <v/>
      </c>
      <c r="D668" s="109" t="str">
        <f>IF(dati_pdc!C664&lt;&gt;"",dati_pdc!C664,"")</f>
        <v/>
      </c>
      <c r="E668" s="109" t="str">
        <f>IF(dati_pdc!D664&lt;&gt;"",dati_pdc!D664,"")</f>
        <v/>
      </c>
      <c r="F668" s="110" t="str">
        <f>IF(dati_pdc!$A664&lt;&gt;"",s_somma_pdc!B664,"")</f>
        <v/>
      </c>
      <c r="G668" s="110" t="str">
        <f>IF(dati_pdc!$A664&lt;&gt;"",s_somma_pdc!C664,"")</f>
        <v/>
      </c>
      <c r="H668" s="110" t="str">
        <f t="shared" si="80"/>
        <v/>
      </c>
      <c r="I668" s="111" t="str">
        <f t="shared" si="81"/>
        <v/>
      </c>
      <c r="J668" s="111"/>
      <c r="K668" s="111"/>
      <c r="L668" s="110" t="str">
        <f>IF(dati_pdc!$A664&lt;&gt;"",s_somma_pdc!D664,"")</f>
        <v/>
      </c>
      <c r="M668" s="110" t="str">
        <f t="shared" si="82"/>
        <v/>
      </c>
      <c r="N668" s="111" t="str">
        <f t="shared" si="83"/>
        <v/>
      </c>
      <c r="O668" s="111"/>
      <c r="P668" s="111"/>
      <c r="Q668" s="110" t="str">
        <f>IF(dati_pdc!$A664&lt;&gt;"",s_somma_pdc!E664,"")</f>
        <v/>
      </c>
      <c r="R668" s="110" t="str">
        <f t="shared" si="84"/>
        <v/>
      </c>
      <c r="S668" s="111" t="str">
        <f t="shared" si="85"/>
        <v/>
      </c>
      <c r="T668" s="111"/>
      <c r="U668" s="111"/>
      <c r="V668" s="110" t="str">
        <f>IF(dati_pdc!$A664&lt;&gt;"",s_somma_pdc!F664,"")</f>
        <v/>
      </c>
      <c r="W668" s="110" t="str">
        <f t="shared" si="86"/>
        <v/>
      </c>
      <c r="X668" s="111" t="str">
        <f t="shared" si="87"/>
        <v/>
      </c>
      <c r="Y668" s="86"/>
      <c r="Z668" s="86"/>
    </row>
    <row r="669" spans="2:26" ht="15.75" customHeight="1">
      <c r="B669" s="109" t="str">
        <f>IF(dati_pdc!A665&lt;&gt;"",IF(dati_pdc!D665=1,RIGHT(dati_pdc!A665,dati_pdc!E665),dati_pdc!A665),"")</f>
        <v/>
      </c>
      <c r="C669" s="109" t="str">
        <f>IF(dati_pdc!B665&lt;&gt;"",dati_pdc!B665,"")</f>
        <v/>
      </c>
      <c r="D669" s="109" t="str">
        <f>IF(dati_pdc!C665&lt;&gt;"",dati_pdc!C665,"")</f>
        <v/>
      </c>
      <c r="E669" s="109" t="str">
        <f>IF(dati_pdc!D665&lt;&gt;"",dati_pdc!D665,"")</f>
        <v/>
      </c>
      <c r="F669" s="110" t="str">
        <f>IF(dati_pdc!$A665&lt;&gt;"",s_somma_pdc!B665,"")</f>
        <v/>
      </c>
      <c r="G669" s="110" t="str">
        <f>IF(dati_pdc!$A665&lt;&gt;"",s_somma_pdc!C665,"")</f>
        <v/>
      </c>
      <c r="H669" s="110" t="str">
        <f t="shared" si="80"/>
        <v/>
      </c>
      <c r="I669" s="111" t="str">
        <f t="shared" si="81"/>
        <v/>
      </c>
      <c r="J669" s="111"/>
      <c r="K669" s="111"/>
      <c r="L669" s="110" t="str">
        <f>IF(dati_pdc!$A665&lt;&gt;"",s_somma_pdc!D665,"")</f>
        <v/>
      </c>
      <c r="M669" s="110" t="str">
        <f t="shared" si="82"/>
        <v/>
      </c>
      <c r="N669" s="111" t="str">
        <f t="shared" si="83"/>
        <v/>
      </c>
      <c r="O669" s="111"/>
      <c r="P669" s="111"/>
      <c r="Q669" s="110" t="str">
        <f>IF(dati_pdc!$A665&lt;&gt;"",s_somma_pdc!E665,"")</f>
        <v/>
      </c>
      <c r="R669" s="110" t="str">
        <f t="shared" si="84"/>
        <v/>
      </c>
      <c r="S669" s="111" t="str">
        <f t="shared" si="85"/>
        <v/>
      </c>
      <c r="T669" s="111"/>
      <c r="U669" s="111"/>
      <c r="V669" s="110" t="str">
        <f>IF(dati_pdc!$A665&lt;&gt;"",s_somma_pdc!F665,"")</f>
        <v/>
      </c>
      <c r="W669" s="110" t="str">
        <f t="shared" si="86"/>
        <v/>
      </c>
      <c r="X669" s="111" t="str">
        <f t="shared" si="87"/>
        <v/>
      </c>
      <c r="Y669" s="86"/>
      <c r="Z669" s="86"/>
    </row>
    <row r="670" spans="2:26" ht="15.75" customHeight="1">
      <c r="B670" s="109" t="str">
        <f>IF(dati_pdc!A666&lt;&gt;"",IF(dati_pdc!D666=1,RIGHT(dati_pdc!A666,dati_pdc!E666),dati_pdc!A666),"")</f>
        <v/>
      </c>
      <c r="C670" s="109" t="str">
        <f>IF(dati_pdc!B666&lt;&gt;"",dati_pdc!B666,"")</f>
        <v/>
      </c>
      <c r="D670" s="109" t="str">
        <f>IF(dati_pdc!C666&lt;&gt;"",dati_pdc!C666,"")</f>
        <v/>
      </c>
      <c r="E670" s="109" t="str">
        <f>IF(dati_pdc!D666&lt;&gt;"",dati_pdc!D666,"")</f>
        <v/>
      </c>
      <c r="F670" s="110" t="str">
        <f>IF(dati_pdc!$A666&lt;&gt;"",s_somma_pdc!B666,"")</f>
        <v/>
      </c>
      <c r="G670" s="110" t="str">
        <f>IF(dati_pdc!$A666&lt;&gt;"",s_somma_pdc!C666,"")</f>
        <v/>
      </c>
      <c r="H670" s="110" t="str">
        <f t="shared" si="80"/>
        <v/>
      </c>
      <c r="I670" s="111" t="str">
        <f t="shared" si="81"/>
        <v/>
      </c>
      <c r="J670" s="111"/>
      <c r="K670" s="111"/>
      <c r="L670" s="110" t="str">
        <f>IF(dati_pdc!$A666&lt;&gt;"",s_somma_pdc!D666,"")</f>
        <v/>
      </c>
      <c r="M670" s="110" t="str">
        <f t="shared" si="82"/>
        <v/>
      </c>
      <c r="N670" s="111" t="str">
        <f t="shared" si="83"/>
        <v/>
      </c>
      <c r="O670" s="111"/>
      <c r="P670" s="111"/>
      <c r="Q670" s="110" t="str">
        <f>IF(dati_pdc!$A666&lt;&gt;"",s_somma_pdc!E666,"")</f>
        <v/>
      </c>
      <c r="R670" s="110" t="str">
        <f t="shared" si="84"/>
        <v/>
      </c>
      <c r="S670" s="111" t="str">
        <f t="shared" si="85"/>
        <v/>
      </c>
      <c r="T670" s="111"/>
      <c r="U670" s="111"/>
      <c r="V670" s="110" t="str">
        <f>IF(dati_pdc!$A666&lt;&gt;"",s_somma_pdc!F666,"")</f>
        <v/>
      </c>
      <c r="W670" s="110" t="str">
        <f t="shared" si="86"/>
        <v/>
      </c>
      <c r="X670" s="111" t="str">
        <f t="shared" si="87"/>
        <v/>
      </c>
      <c r="Y670" s="86"/>
      <c r="Z670" s="86"/>
    </row>
    <row r="671" spans="2:26" ht="15.75" customHeight="1">
      <c r="B671" s="109" t="str">
        <f>IF(dati_pdc!A667&lt;&gt;"",IF(dati_pdc!D667=1,RIGHT(dati_pdc!A667,dati_pdc!E667),dati_pdc!A667),"")</f>
        <v/>
      </c>
      <c r="C671" s="109" t="str">
        <f>IF(dati_pdc!B667&lt;&gt;"",dati_pdc!B667,"")</f>
        <v/>
      </c>
      <c r="D671" s="109" t="str">
        <f>IF(dati_pdc!C667&lt;&gt;"",dati_pdc!C667,"")</f>
        <v/>
      </c>
      <c r="E671" s="109" t="str">
        <f>IF(dati_pdc!D667&lt;&gt;"",dati_pdc!D667,"")</f>
        <v/>
      </c>
      <c r="F671" s="110" t="str">
        <f>IF(dati_pdc!$A667&lt;&gt;"",s_somma_pdc!B667,"")</f>
        <v/>
      </c>
      <c r="G671" s="110" t="str">
        <f>IF(dati_pdc!$A667&lt;&gt;"",s_somma_pdc!C667,"")</f>
        <v/>
      </c>
      <c r="H671" s="110" t="str">
        <f t="shared" si="80"/>
        <v/>
      </c>
      <c r="I671" s="111" t="str">
        <f t="shared" si="81"/>
        <v/>
      </c>
      <c r="J671" s="111"/>
      <c r="K671" s="111"/>
      <c r="L671" s="110" t="str">
        <f>IF(dati_pdc!$A667&lt;&gt;"",s_somma_pdc!D667,"")</f>
        <v/>
      </c>
      <c r="M671" s="110" t="str">
        <f t="shared" si="82"/>
        <v/>
      </c>
      <c r="N671" s="111" t="str">
        <f t="shared" si="83"/>
        <v/>
      </c>
      <c r="O671" s="111"/>
      <c r="P671" s="111"/>
      <c r="Q671" s="110" t="str">
        <f>IF(dati_pdc!$A667&lt;&gt;"",s_somma_pdc!E667,"")</f>
        <v/>
      </c>
      <c r="R671" s="110" t="str">
        <f t="shared" si="84"/>
        <v/>
      </c>
      <c r="S671" s="111" t="str">
        <f t="shared" si="85"/>
        <v/>
      </c>
      <c r="T671" s="111"/>
      <c r="U671" s="111"/>
      <c r="V671" s="110" t="str">
        <f>IF(dati_pdc!$A667&lt;&gt;"",s_somma_pdc!F667,"")</f>
        <v/>
      </c>
      <c r="W671" s="110" t="str">
        <f t="shared" si="86"/>
        <v/>
      </c>
      <c r="X671" s="111" t="str">
        <f t="shared" si="87"/>
        <v/>
      </c>
      <c r="Y671" s="86"/>
      <c r="Z671" s="86"/>
    </row>
    <row r="672" spans="2:26" ht="15.75" customHeight="1">
      <c r="B672" s="109" t="str">
        <f>IF(dati_pdc!A668&lt;&gt;"",IF(dati_pdc!D668=1,RIGHT(dati_pdc!A668,dati_pdc!E668),dati_pdc!A668),"")</f>
        <v/>
      </c>
      <c r="C672" s="109" t="str">
        <f>IF(dati_pdc!B668&lt;&gt;"",dati_pdc!B668,"")</f>
        <v/>
      </c>
      <c r="D672" s="109" t="str">
        <f>IF(dati_pdc!C668&lt;&gt;"",dati_pdc!C668,"")</f>
        <v/>
      </c>
      <c r="E672" s="109" t="str">
        <f>IF(dati_pdc!D668&lt;&gt;"",dati_pdc!D668,"")</f>
        <v/>
      </c>
      <c r="F672" s="110" t="str">
        <f>IF(dati_pdc!$A668&lt;&gt;"",s_somma_pdc!B668,"")</f>
        <v/>
      </c>
      <c r="G672" s="110" t="str">
        <f>IF(dati_pdc!$A668&lt;&gt;"",s_somma_pdc!C668,"")</f>
        <v/>
      </c>
      <c r="H672" s="110" t="str">
        <f t="shared" si="80"/>
        <v/>
      </c>
      <c r="I672" s="111" t="str">
        <f t="shared" si="81"/>
        <v/>
      </c>
      <c r="J672" s="111"/>
      <c r="K672" s="111"/>
      <c r="L672" s="110" t="str">
        <f>IF(dati_pdc!$A668&lt;&gt;"",s_somma_pdc!D668,"")</f>
        <v/>
      </c>
      <c r="M672" s="110" t="str">
        <f t="shared" si="82"/>
        <v/>
      </c>
      <c r="N672" s="111" t="str">
        <f t="shared" si="83"/>
        <v/>
      </c>
      <c r="O672" s="111"/>
      <c r="P672" s="111"/>
      <c r="Q672" s="110" t="str">
        <f>IF(dati_pdc!$A668&lt;&gt;"",s_somma_pdc!E668,"")</f>
        <v/>
      </c>
      <c r="R672" s="110" t="str">
        <f t="shared" si="84"/>
        <v/>
      </c>
      <c r="S672" s="111" t="str">
        <f t="shared" si="85"/>
        <v/>
      </c>
      <c r="T672" s="111"/>
      <c r="U672" s="111"/>
      <c r="V672" s="110" t="str">
        <f>IF(dati_pdc!$A668&lt;&gt;"",s_somma_pdc!F668,"")</f>
        <v/>
      </c>
      <c r="W672" s="110" t="str">
        <f t="shared" si="86"/>
        <v/>
      </c>
      <c r="X672" s="111" t="str">
        <f t="shared" si="87"/>
        <v/>
      </c>
      <c r="Y672" s="86"/>
      <c r="Z672" s="86"/>
    </row>
    <row r="673" spans="2:26" ht="15.75" customHeight="1">
      <c r="B673" s="109" t="str">
        <f>IF(dati_pdc!A669&lt;&gt;"",IF(dati_pdc!D669=1,RIGHT(dati_pdc!A669,dati_pdc!E669),dati_pdc!A669),"")</f>
        <v/>
      </c>
      <c r="C673" s="109" t="str">
        <f>IF(dati_pdc!B669&lt;&gt;"",dati_pdc!B669,"")</f>
        <v/>
      </c>
      <c r="D673" s="109" t="str">
        <f>IF(dati_pdc!C669&lt;&gt;"",dati_pdc!C669,"")</f>
        <v/>
      </c>
      <c r="E673" s="109" t="str">
        <f>IF(dati_pdc!D669&lt;&gt;"",dati_pdc!D669,"")</f>
        <v/>
      </c>
      <c r="F673" s="110" t="str">
        <f>IF(dati_pdc!$A669&lt;&gt;"",s_somma_pdc!B669,"")</f>
        <v/>
      </c>
      <c r="G673" s="110" t="str">
        <f>IF(dati_pdc!$A669&lt;&gt;"",s_somma_pdc!C669,"")</f>
        <v/>
      </c>
      <c r="H673" s="110" t="str">
        <f t="shared" si="80"/>
        <v/>
      </c>
      <c r="I673" s="111" t="str">
        <f t="shared" si="81"/>
        <v/>
      </c>
      <c r="J673" s="111"/>
      <c r="K673" s="111"/>
      <c r="L673" s="110" t="str">
        <f>IF(dati_pdc!$A669&lt;&gt;"",s_somma_pdc!D669,"")</f>
        <v/>
      </c>
      <c r="M673" s="110" t="str">
        <f t="shared" si="82"/>
        <v/>
      </c>
      <c r="N673" s="111" t="str">
        <f t="shared" si="83"/>
        <v/>
      </c>
      <c r="O673" s="111"/>
      <c r="P673" s="111"/>
      <c r="Q673" s="110" t="str">
        <f>IF(dati_pdc!$A669&lt;&gt;"",s_somma_pdc!E669,"")</f>
        <v/>
      </c>
      <c r="R673" s="110" t="str">
        <f t="shared" si="84"/>
        <v/>
      </c>
      <c r="S673" s="111" t="str">
        <f t="shared" si="85"/>
        <v/>
      </c>
      <c r="T673" s="111"/>
      <c r="U673" s="111"/>
      <c r="V673" s="110" t="str">
        <f>IF(dati_pdc!$A669&lt;&gt;"",s_somma_pdc!F669,"")</f>
        <v/>
      </c>
      <c r="W673" s="110" t="str">
        <f t="shared" si="86"/>
        <v/>
      </c>
      <c r="X673" s="111" t="str">
        <f t="shared" si="87"/>
        <v/>
      </c>
      <c r="Y673" s="86"/>
      <c r="Z673" s="86"/>
    </row>
    <row r="674" spans="2:26" ht="15.75" customHeight="1">
      <c r="B674" s="109" t="str">
        <f>IF(dati_pdc!A670&lt;&gt;"",IF(dati_pdc!D670=1,RIGHT(dati_pdc!A670,dati_pdc!E670),dati_pdc!A670),"")</f>
        <v/>
      </c>
      <c r="C674" s="109" t="str">
        <f>IF(dati_pdc!B670&lt;&gt;"",dati_pdc!B670,"")</f>
        <v/>
      </c>
      <c r="D674" s="109" t="str">
        <f>IF(dati_pdc!C670&lt;&gt;"",dati_pdc!C670,"")</f>
        <v/>
      </c>
      <c r="E674" s="109" t="str">
        <f>IF(dati_pdc!D670&lt;&gt;"",dati_pdc!D670,"")</f>
        <v/>
      </c>
      <c r="F674" s="110" t="str">
        <f>IF(dati_pdc!$A670&lt;&gt;"",s_somma_pdc!B670,"")</f>
        <v/>
      </c>
      <c r="G674" s="110" t="str">
        <f>IF(dati_pdc!$A670&lt;&gt;"",s_somma_pdc!C670,"")</f>
        <v/>
      </c>
      <c r="H674" s="110" t="str">
        <f t="shared" si="80"/>
        <v/>
      </c>
      <c r="I674" s="111" t="str">
        <f t="shared" si="81"/>
        <v/>
      </c>
      <c r="J674" s="111"/>
      <c r="K674" s="111"/>
      <c r="L674" s="110" t="str">
        <f>IF(dati_pdc!$A670&lt;&gt;"",s_somma_pdc!D670,"")</f>
        <v/>
      </c>
      <c r="M674" s="110" t="str">
        <f t="shared" si="82"/>
        <v/>
      </c>
      <c r="N674" s="111" t="str">
        <f t="shared" si="83"/>
        <v/>
      </c>
      <c r="O674" s="111"/>
      <c r="P674" s="111"/>
      <c r="Q674" s="110" t="str">
        <f>IF(dati_pdc!$A670&lt;&gt;"",s_somma_pdc!E670,"")</f>
        <v/>
      </c>
      <c r="R674" s="110" t="str">
        <f t="shared" si="84"/>
        <v/>
      </c>
      <c r="S674" s="111" t="str">
        <f t="shared" si="85"/>
        <v/>
      </c>
      <c r="T674" s="111"/>
      <c r="U674" s="111"/>
      <c r="V674" s="110" t="str">
        <f>IF(dati_pdc!$A670&lt;&gt;"",s_somma_pdc!F670,"")</f>
        <v/>
      </c>
      <c r="W674" s="110" t="str">
        <f t="shared" si="86"/>
        <v/>
      </c>
      <c r="X674" s="111" t="str">
        <f t="shared" si="87"/>
        <v/>
      </c>
      <c r="Y674" s="86"/>
      <c r="Z674" s="86"/>
    </row>
    <row r="675" spans="2:26" ht="15.75" customHeight="1">
      <c r="B675" s="109" t="str">
        <f>IF(dati_pdc!A671&lt;&gt;"",IF(dati_pdc!D671=1,RIGHT(dati_pdc!A671,dati_pdc!E671),dati_pdc!A671),"")</f>
        <v/>
      </c>
      <c r="C675" s="109" t="str">
        <f>IF(dati_pdc!B671&lt;&gt;"",dati_pdc!B671,"")</f>
        <v/>
      </c>
      <c r="D675" s="109" t="str">
        <f>IF(dati_pdc!C671&lt;&gt;"",dati_pdc!C671,"")</f>
        <v/>
      </c>
      <c r="E675" s="109" t="str">
        <f>IF(dati_pdc!D671&lt;&gt;"",dati_pdc!D671,"")</f>
        <v/>
      </c>
      <c r="F675" s="110" t="str">
        <f>IF(dati_pdc!$A671&lt;&gt;"",s_somma_pdc!B671,"")</f>
        <v/>
      </c>
      <c r="G675" s="110" t="str">
        <f>IF(dati_pdc!$A671&lt;&gt;"",s_somma_pdc!C671,"")</f>
        <v/>
      </c>
      <c r="H675" s="110" t="str">
        <f t="shared" si="80"/>
        <v/>
      </c>
      <c r="I675" s="111" t="str">
        <f t="shared" si="81"/>
        <v/>
      </c>
      <c r="J675" s="111"/>
      <c r="K675" s="111"/>
      <c r="L675" s="110" t="str">
        <f>IF(dati_pdc!$A671&lt;&gt;"",s_somma_pdc!D671,"")</f>
        <v/>
      </c>
      <c r="M675" s="110" t="str">
        <f t="shared" si="82"/>
        <v/>
      </c>
      <c r="N675" s="111" t="str">
        <f t="shared" si="83"/>
        <v/>
      </c>
      <c r="O675" s="111"/>
      <c r="P675" s="111"/>
      <c r="Q675" s="110" t="str">
        <f>IF(dati_pdc!$A671&lt;&gt;"",s_somma_pdc!E671,"")</f>
        <v/>
      </c>
      <c r="R675" s="110" t="str">
        <f t="shared" si="84"/>
        <v/>
      </c>
      <c r="S675" s="111" t="str">
        <f t="shared" si="85"/>
        <v/>
      </c>
      <c r="T675" s="111"/>
      <c r="U675" s="111"/>
      <c r="V675" s="110" t="str">
        <f>IF(dati_pdc!$A671&lt;&gt;"",s_somma_pdc!F671,"")</f>
        <v/>
      </c>
      <c r="W675" s="110" t="str">
        <f t="shared" si="86"/>
        <v/>
      </c>
      <c r="X675" s="111" t="str">
        <f t="shared" si="87"/>
        <v/>
      </c>
      <c r="Y675" s="86"/>
      <c r="Z675" s="86"/>
    </row>
    <row r="676" spans="2:26" ht="15.75" customHeight="1">
      <c r="B676" s="109" t="str">
        <f>IF(dati_pdc!A672&lt;&gt;"",IF(dati_pdc!D672=1,RIGHT(dati_pdc!A672,dati_pdc!E672),dati_pdc!A672),"")</f>
        <v/>
      </c>
      <c r="C676" s="109" t="str">
        <f>IF(dati_pdc!B672&lt;&gt;"",dati_pdc!B672,"")</f>
        <v/>
      </c>
      <c r="D676" s="109" t="str">
        <f>IF(dati_pdc!C672&lt;&gt;"",dati_pdc!C672,"")</f>
        <v/>
      </c>
      <c r="E676" s="109" t="str">
        <f>IF(dati_pdc!D672&lt;&gt;"",dati_pdc!D672,"")</f>
        <v/>
      </c>
      <c r="F676" s="110" t="str">
        <f>IF(dati_pdc!$A672&lt;&gt;"",s_somma_pdc!B672,"")</f>
        <v/>
      </c>
      <c r="G676" s="110" t="str">
        <f>IF(dati_pdc!$A672&lt;&gt;"",s_somma_pdc!C672,"")</f>
        <v/>
      </c>
      <c r="H676" s="110" t="str">
        <f t="shared" si="80"/>
        <v/>
      </c>
      <c r="I676" s="111" t="str">
        <f t="shared" si="81"/>
        <v/>
      </c>
      <c r="J676" s="111"/>
      <c r="K676" s="111"/>
      <c r="L676" s="110" t="str">
        <f>IF(dati_pdc!$A672&lt;&gt;"",s_somma_pdc!D672,"")</f>
        <v/>
      </c>
      <c r="M676" s="110" t="str">
        <f t="shared" si="82"/>
        <v/>
      </c>
      <c r="N676" s="111" t="str">
        <f t="shared" si="83"/>
        <v/>
      </c>
      <c r="O676" s="111"/>
      <c r="P676" s="111"/>
      <c r="Q676" s="110" t="str">
        <f>IF(dati_pdc!$A672&lt;&gt;"",s_somma_pdc!E672,"")</f>
        <v/>
      </c>
      <c r="R676" s="110" t="str">
        <f t="shared" si="84"/>
        <v/>
      </c>
      <c r="S676" s="111" t="str">
        <f t="shared" si="85"/>
        <v/>
      </c>
      <c r="T676" s="111"/>
      <c r="U676" s="111"/>
      <c r="V676" s="110" t="str">
        <f>IF(dati_pdc!$A672&lt;&gt;"",s_somma_pdc!F672,"")</f>
        <v/>
      </c>
      <c r="W676" s="110" t="str">
        <f t="shared" si="86"/>
        <v/>
      </c>
      <c r="X676" s="111" t="str">
        <f t="shared" si="87"/>
        <v/>
      </c>
      <c r="Y676" s="86"/>
      <c r="Z676" s="86"/>
    </row>
    <row r="677" spans="2:26" ht="15.75" customHeight="1">
      <c r="B677" s="109" t="str">
        <f>IF(dati_pdc!A673&lt;&gt;"",IF(dati_pdc!D673=1,RIGHT(dati_pdc!A673,dati_pdc!E673),dati_pdc!A673),"")</f>
        <v/>
      </c>
      <c r="C677" s="109" t="str">
        <f>IF(dati_pdc!B673&lt;&gt;"",dati_pdc!B673,"")</f>
        <v/>
      </c>
      <c r="D677" s="109" t="str">
        <f>IF(dati_pdc!C673&lt;&gt;"",dati_pdc!C673,"")</f>
        <v/>
      </c>
      <c r="E677" s="109" t="str">
        <f>IF(dati_pdc!D673&lt;&gt;"",dati_pdc!D673,"")</f>
        <v/>
      </c>
      <c r="F677" s="110" t="str">
        <f>IF(dati_pdc!$A673&lt;&gt;"",s_somma_pdc!B673,"")</f>
        <v/>
      </c>
      <c r="G677" s="110" t="str">
        <f>IF(dati_pdc!$A673&lt;&gt;"",s_somma_pdc!C673,"")</f>
        <v/>
      </c>
      <c r="H677" s="110" t="str">
        <f t="shared" si="80"/>
        <v/>
      </c>
      <c r="I677" s="111" t="str">
        <f t="shared" si="81"/>
        <v/>
      </c>
      <c r="J677" s="111"/>
      <c r="K677" s="111"/>
      <c r="L677" s="110" t="str">
        <f>IF(dati_pdc!$A673&lt;&gt;"",s_somma_pdc!D673,"")</f>
        <v/>
      </c>
      <c r="M677" s="110" t="str">
        <f t="shared" si="82"/>
        <v/>
      </c>
      <c r="N677" s="111" t="str">
        <f t="shared" si="83"/>
        <v/>
      </c>
      <c r="O677" s="111"/>
      <c r="P677" s="111"/>
      <c r="Q677" s="110" t="str">
        <f>IF(dati_pdc!$A673&lt;&gt;"",s_somma_pdc!E673,"")</f>
        <v/>
      </c>
      <c r="R677" s="110" t="str">
        <f t="shared" si="84"/>
        <v/>
      </c>
      <c r="S677" s="111" t="str">
        <f t="shared" si="85"/>
        <v/>
      </c>
      <c r="T677" s="111"/>
      <c r="U677" s="111"/>
      <c r="V677" s="110" t="str">
        <f>IF(dati_pdc!$A673&lt;&gt;"",s_somma_pdc!F673,"")</f>
        <v/>
      </c>
      <c r="W677" s="110" t="str">
        <f t="shared" si="86"/>
        <v/>
      </c>
      <c r="X677" s="111" t="str">
        <f t="shared" si="87"/>
        <v/>
      </c>
      <c r="Y677" s="86"/>
      <c r="Z677" s="86"/>
    </row>
    <row r="678" spans="2:26" ht="15.75" customHeight="1">
      <c r="B678" s="109" t="str">
        <f>IF(dati_pdc!A674&lt;&gt;"",IF(dati_pdc!D674=1,RIGHT(dati_pdc!A674,dati_pdc!E674),dati_pdc!A674),"")</f>
        <v/>
      </c>
      <c r="C678" s="109" t="str">
        <f>IF(dati_pdc!B674&lt;&gt;"",dati_pdc!B674,"")</f>
        <v/>
      </c>
      <c r="D678" s="109" t="str">
        <f>IF(dati_pdc!C674&lt;&gt;"",dati_pdc!C674,"")</f>
        <v/>
      </c>
      <c r="E678" s="109" t="str">
        <f>IF(dati_pdc!D674&lt;&gt;"",dati_pdc!D674,"")</f>
        <v/>
      </c>
      <c r="F678" s="110" t="str">
        <f>IF(dati_pdc!$A674&lt;&gt;"",s_somma_pdc!B674,"")</f>
        <v/>
      </c>
      <c r="G678" s="110" t="str">
        <f>IF(dati_pdc!$A674&lt;&gt;"",s_somma_pdc!C674,"")</f>
        <v/>
      </c>
      <c r="H678" s="110" t="str">
        <f t="shared" si="80"/>
        <v/>
      </c>
      <c r="I678" s="111" t="str">
        <f t="shared" si="81"/>
        <v/>
      </c>
      <c r="J678" s="111"/>
      <c r="K678" s="111"/>
      <c r="L678" s="110" t="str">
        <f>IF(dati_pdc!$A674&lt;&gt;"",s_somma_pdc!D674,"")</f>
        <v/>
      </c>
      <c r="M678" s="110" t="str">
        <f t="shared" si="82"/>
        <v/>
      </c>
      <c r="N678" s="111" t="str">
        <f t="shared" si="83"/>
        <v/>
      </c>
      <c r="O678" s="111"/>
      <c r="P678" s="111"/>
      <c r="Q678" s="110" t="str">
        <f>IF(dati_pdc!$A674&lt;&gt;"",s_somma_pdc!E674,"")</f>
        <v/>
      </c>
      <c r="R678" s="110" t="str">
        <f t="shared" si="84"/>
        <v/>
      </c>
      <c r="S678" s="111" t="str">
        <f t="shared" si="85"/>
        <v/>
      </c>
      <c r="T678" s="111"/>
      <c r="U678" s="111"/>
      <c r="V678" s="110" t="str">
        <f>IF(dati_pdc!$A674&lt;&gt;"",s_somma_pdc!F674,"")</f>
        <v/>
      </c>
      <c r="W678" s="110" t="str">
        <f t="shared" si="86"/>
        <v/>
      </c>
      <c r="X678" s="111" t="str">
        <f t="shared" si="87"/>
        <v/>
      </c>
      <c r="Y678" s="86"/>
      <c r="Z678" s="86"/>
    </row>
    <row r="679" spans="2:26" ht="15.75" customHeight="1">
      <c r="B679" s="109" t="str">
        <f>IF(dati_pdc!A675&lt;&gt;"",IF(dati_pdc!D675=1,RIGHT(dati_pdc!A675,dati_pdc!E675),dati_pdc!A675),"")</f>
        <v/>
      </c>
      <c r="C679" s="109" t="str">
        <f>IF(dati_pdc!B675&lt;&gt;"",dati_pdc!B675,"")</f>
        <v/>
      </c>
      <c r="D679" s="109" t="str">
        <f>IF(dati_pdc!C675&lt;&gt;"",dati_pdc!C675,"")</f>
        <v/>
      </c>
      <c r="E679" s="109" t="str">
        <f>IF(dati_pdc!D675&lt;&gt;"",dati_pdc!D675,"")</f>
        <v/>
      </c>
      <c r="F679" s="110" t="str">
        <f>IF(dati_pdc!$A675&lt;&gt;"",s_somma_pdc!B675,"")</f>
        <v/>
      </c>
      <c r="G679" s="110" t="str">
        <f>IF(dati_pdc!$A675&lt;&gt;"",s_somma_pdc!C675,"")</f>
        <v/>
      </c>
      <c r="H679" s="110" t="str">
        <f t="shared" si="80"/>
        <v/>
      </c>
      <c r="I679" s="111" t="str">
        <f t="shared" si="81"/>
        <v/>
      </c>
      <c r="J679" s="111"/>
      <c r="K679" s="111"/>
      <c r="L679" s="110" t="str">
        <f>IF(dati_pdc!$A675&lt;&gt;"",s_somma_pdc!D675,"")</f>
        <v/>
      </c>
      <c r="M679" s="110" t="str">
        <f t="shared" si="82"/>
        <v/>
      </c>
      <c r="N679" s="111" t="str">
        <f t="shared" si="83"/>
        <v/>
      </c>
      <c r="O679" s="111"/>
      <c r="P679" s="111"/>
      <c r="Q679" s="110" t="str">
        <f>IF(dati_pdc!$A675&lt;&gt;"",s_somma_pdc!E675,"")</f>
        <v/>
      </c>
      <c r="R679" s="110" t="str">
        <f t="shared" si="84"/>
        <v/>
      </c>
      <c r="S679" s="111" t="str">
        <f t="shared" si="85"/>
        <v/>
      </c>
      <c r="T679" s="111"/>
      <c r="U679" s="111"/>
      <c r="V679" s="110" t="str">
        <f>IF(dati_pdc!$A675&lt;&gt;"",s_somma_pdc!F675,"")</f>
        <v/>
      </c>
      <c r="W679" s="110" t="str">
        <f t="shared" si="86"/>
        <v/>
      </c>
      <c r="X679" s="111" t="str">
        <f t="shared" si="87"/>
        <v/>
      </c>
      <c r="Y679" s="86"/>
      <c r="Z679" s="86"/>
    </row>
    <row r="680" spans="2:26" ht="15.75" customHeight="1">
      <c r="B680" s="109" t="str">
        <f>IF(dati_pdc!A676&lt;&gt;"",IF(dati_pdc!D676=1,RIGHT(dati_pdc!A676,dati_pdc!E676),dati_pdc!A676),"")</f>
        <v/>
      </c>
      <c r="C680" s="109" t="str">
        <f>IF(dati_pdc!B676&lt;&gt;"",dati_pdc!B676,"")</f>
        <v/>
      </c>
      <c r="D680" s="109" t="str">
        <f>IF(dati_pdc!C676&lt;&gt;"",dati_pdc!C676,"")</f>
        <v/>
      </c>
      <c r="E680" s="109" t="str">
        <f>IF(dati_pdc!D676&lt;&gt;"",dati_pdc!D676,"")</f>
        <v/>
      </c>
      <c r="F680" s="110" t="str">
        <f>IF(dati_pdc!$A676&lt;&gt;"",s_somma_pdc!B676,"")</f>
        <v/>
      </c>
      <c r="G680" s="110" t="str">
        <f>IF(dati_pdc!$A676&lt;&gt;"",s_somma_pdc!C676,"")</f>
        <v/>
      </c>
      <c r="H680" s="110" t="str">
        <f t="shared" si="80"/>
        <v/>
      </c>
      <c r="I680" s="111" t="str">
        <f t="shared" si="81"/>
        <v/>
      </c>
      <c r="J680" s="111"/>
      <c r="K680" s="111"/>
      <c r="L680" s="110" t="str">
        <f>IF(dati_pdc!$A676&lt;&gt;"",s_somma_pdc!D676,"")</f>
        <v/>
      </c>
      <c r="M680" s="110" t="str">
        <f t="shared" si="82"/>
        <v/>
      </c>
      <c r="N680" s="111" t="str">
        <f t="shared" si="83"/>
        <v/>
      </c>
      <c r="O680" s="111"/>
      <c r="P680" s="111"/>
      <c r="Q680" s="110" t="str">
        <f>IF(dati_pdc!$A676&lt;&gt;"",s_somma_pdc!E676,"")</f>
        <v/>
      </c>
      <c r="R680" s="110" t="str">
        <f t="shared" si="84"/>
        <v/>
      </c>
      <c r="S680" s="111" t="str">
        <f t="shared" si="85"/>
        <v/>
      </c>
      <c r="T680" s="111"/>
      <c r="U680" s="111"/>
      <c r="V680" s="110" t="str">
        <f>IF(dati_pdc!$A676&lt;&gt;"",s_somma_pdc!F676,"")</f>
        <v/>
      </c>
      <c r="W680" s="110" t="str">
        <f t="shared" si="86"/>
        <v/>
      </c>
      <c r="X680" s="111" t="str">
        <f t="shared" si="87"/>
        <v/>
      </c>
      <c r="Y680" s="86"/>
      <c r="Z680" s="86"/>
    </row>
    <row r="681" spans="2:26" ht="15.75" customHeight="1">
      <c r="B681" s="109" t="str">
        <f>IF(dati_pdc!A677&lt;&gt;"",IF(dati_pdc!D677=1,RIGHT(dati_pdc!A677,dati_pdc!E677),dati_pdc!A677),"")</f>
        <v/>
      </c>
      <c r="C681" s="109" t="str">
        <f>IF(dati_pdc!B677&lt;&gt;"",dati_pdc!B677,"")</f>
        <v/>
      </c>
      <c r="D681" s="109" t="str">
        <f>IF(dati_pdc!C677&lt;&gt;"",dati_pdc!C677,"")</f>
        <v/>
      </c>
      <c r="E681" s="109" t="str">
        <f>IF(dati_pdc!D677&lt;&gt;"",dati_pdc!D677,"")</f>
        <v/>
      </c>
      <c r="F681" s="110" t="str">
        <f>IF(dati_pdc!$A677&lt;&gt;"",s_somma_pdc!B677,"")</f>
        <v/>
      </c>
      <c r="G681" s="110" t="str">
        <f>IF(dati_pdc!$A677&lt;&gt;"",s_somma_pdc!C677,"")</f>
        <v/>
      </c>
      <c r="H681" s="110" t="str">
        <f t="shared" si="80"/>
        <v/>
      </c>
      <c r="I681" s="111" t="str">
        <f t="shared" si="81"/>
        <v/>
      </c>
      <c r="J681" s="111"/>
      <c r="K681" s="111"/>
      <c r="L681" s="110" t="str">
        <f>IF(dati_pdc!$A677&lt;&gt;"",s_somma_pdc!D677,"")</f>
        <v/>
      </c>
      <c r="M681" s="110" t="str">
        <f t="shared" si="82"/>
        <v/>
      </c>
      <c r="N681" s="111" t="str">
        <f t="shared" si="83"/>
        <v/>
      </c>
      <c r="O681" s="111"/>
      <c r="P681" s="111"/>
      <c r="Q681" s="110" t="str">
        <f>IF(dati_pdc!$A677&lt;&gt;"",s_somma_pdc!E677,"")</f>
        <v/>
      </c>
      <c r="R681" s="110" t="str">
        <f t="shared" si="84"/>
        <v/>
      </c>
      <c r="S681" s="111" t="str">
        <f t="shared" si="85"/>
        <v/>
      </c>
      <c r="T681" s="111"/>
      <c r="U681" s="111"/>
      <c r="V681" s="110" t="str">
        <f>IF(dati_pdc!$A677&lt;&gt;"",s_somma_pdc!F677,"")</f>
        <v/>
      </c>
      <c r="W681" s="110" t="str">
        <f t="shared" si="86"/>
        <v/>
      </c>
      <c r="X681" s="111" t="str">
        <f t="shared" si="87"/>
        <v/>
      </c>
      <c r="Y681" s="86"/>
      <c r="Z681" s="86"/>
    </row>
    <row r="682" spans="2:26" ht="15.75" customHeight="1">
      <c r="B682" s="109" t="str">
        <f>IF(dati_pdc!A678&lt;&gt;"",IF(dati_pdc!D678=1,RIGHT(dati_pdc!A678,dati_pdc!E678),dati_pdc!A678),"")</f>
        <v/>
      </c>
      <c r="C682" s="109" t="str">
        <f>IF(dati_pdc!B678&lt;&gt;"",dati_pdc!B678,"")</f>
        <v/>
      </c>
      <c r="D682" s="109" t="str">
        <f>IF(dati_pdc!C678&lt;&gt;"",dati_pdc!C678,"")</f>
        <v/>
      </c>
      <c r="E682" s="109" t="str">
        <f>IF(dati_pdc!D678&lt;&gt;"",dati_pdc!D678,"")</f>
        <v/>
      </c>
      <c r="F682" s="110" t="str">
        <f>IF(dati_pdc!$A678&lt;&gt;"",s_somma_pdc!B678,"")</f>
        <v/>
      </c>
      <c r="G682" s="110" t="str">
        <f>IF(dati_pdc!$A678&lt;&gt;"",s_somma_pdc!C678,"")</f>
        <v/>
      </c>
      <c r="H682" s="110" t="str">
        <f t="shared" si="80"/>
        <v/>
      </c>
      <c r="I682" s="111" t="str">
        <f t="shared" si="81"/>
        <v/>
      </c>
      <c r="J682" s="111"/>
      <c r="K682" s="111"/>
      <c r="L682" s="110" t="str">
        <f>IF(dati_pdc!$A678&lt;&gt;"",s_somma_pdc!D678,"")</f>
        <v/>
      </c>
      <c r="M682" s="110" t="str">
        <f t="shared" si="82"/>
        <v/>
      </c>
      <c r="N682" s="111" t="str">
        <f t="shared" si="83"/>
        <v/>
      </c>
      <c r="O682" s="111"/>
      <c r="P682" s="111"/>
      <c r="Q682" s="110" t="str">
        <f>IF(dati_pdc!$A678&lt;&gt;"",s_somma_pdc!E678,"")</f>
        <v/>
      </c>
      <c r="R682" s="110" t="str">
        <f t="shared" si="84"/>
        <v/>
      </c>
      <c r="S682" s="111" t="str">
        <f t="shared" si="85"/>
        <v/>
      </c>
      <c r="T682" s="111"/>
      <c r="U682" s="111"/>
      <c r="V682" s="110" t="str">
        <f>IF(dati_pdc!$A678&lt;&gt;"",s_somma_pdc!F678,"")</f>
        <v/>
      </c>
      <c r="W682" s="110" t="str">
        <f t="shared" si="86"/>
        <v/>
      </c>
      <c r="X682" s="111" t="str">
        <f t="shared" si="87"/>
        <v/>
      </c>
      <c r="Y682" s="86"/>
      <c r="Z682" s="86"/>
    </row>
    <row r="683" spans="2:26" ht="15.75" customHeight="1">
      <c r="B683" s="109" t="str">
        <f>IF(dati_pdc!A679&lt;&gt;"",IF(dati_pdc!D679=1,RIGHT(dati_pdc!A679,dati_pdc!E679),dati_pdc!A679),"")</f>
        <v/>
      </c>
      <c r="C683" s="109" t="str">
        <f>IF(dati_pdc!B679&lt;&gt;"",dati_pdc!B679,"")</f>
        <v/>
      </c>
      <c r="D683" s="109" t="str">
        <f>IF(dati_pdc!C679&lt;&gt;"",dati_pdc!C679,"")</f>
        <v/>
      </c>
      <c r="E683" s="109" t="str">
        <f>IF(dati_pdc!D679&lt;&gt;"",dati_pdc!D679,"")</f>
        <v/>
      </c>
      <c r="F683" s="110" t="str">
        <f>IF(dati_pdc!$A679&lt;&gt;"",s_somma_pdc!B679,"")</f>
        <v/>
      </c>
      <c r="G683" s="110" t="str">
        <f>IF(dati_pdc!$A679&lt;&gt;"",s_somma_pdc!C679,"")</f>
        <v/>
      </c>
      <c r="H683" s="110" t="str">
        <f t="shared" si="80"/>
        <v/>
      </c>
      <c r="I683" s="111" t="str">
        <f t="shared" si="81"/>
        <v/>
      </c>
      <c r="J683" s="111"/>
      <c r="K683" s="111"/>
      <c r="L683" s="110" t="str">
        <f>IF(dati_pdc!$A679&lt;&gt;"",s_somma_pdc!D679,"")</f>
        <v/>
      </c>
      <c r="M683" s="110" t="str">
        <f t="shared" si="82"/>
        <v/>
      </c>
      <c r="N683" s="111" t="str">
        <f t="shared" si="83"/>
        <v/>
      </c>
      <c r="O683" s="111"/>
      <c r="P683" s="111"/>
      <c r="Q683" s="110" t="str">
        <f>IF(dati_pdc!$A679&lt;&gt;"",s_somma_pdc!E679,"")</f>
        <v/>
      </c>
      <c r="R683" s="110" t="str">
        <f t="shared" si="84"/>
        <v/>
      </c>
      <c r="S683" s="111" t="str">
        <f t="shared" si="85"/>
        <v/>
      </c>
      <c r="T683" s="111"/>
      <c r="U683" s="111"/>
      <c r="V683" s="110" t="str">
        <f>IF(dati_pdc!$A679&lt;&gt;"",s_somma_pdc!F679,"")</f>
        <v/>
      </c>
      <c r="W683" s="110" t="str">
        <f t="shared" si="86"/>
        <v/>
      </c>
      <c r="X683" s="111" t="str">
        <f t="shared" si="87"/>
        <v/>
      </c>
      <c r="Y683" s="86"/>
      <c r="Z683" s="86"/>
    </row>
    <row r="684" spans="2:26" ht="15.75" customHeight="1">
      <c r="B684" s="109" t="str">
        <f>IF(dati_pdc!A680&lt;&gt;"",IF(dati_pdc!D680=1,RIGHT(dati_pdc!A680,dati_pdc!E680),dati_pdc!A680),"")</f>
        <v/>
      </c>
      <c r="C684" s="109" t="str">
        <f>IF(dati_pdc!B680&lt;&gt;"",dati_pdc!B680,"")</f>
        <v/>
      </c>
      <c r="D684" s="109" t="str">
        <f>IF(dati_pdc!C680&lt;&gt;"",dati_pdc!C680,"")</f>
        <v/>
      </c>
      <c r="E684" s="109" t="str">
        <f>IF(dati_pdc!D680&lt;&gt;"",dati_pdc!D680,"")</f>
        <v/>
      </c>
      <c r="F684" s="110" t="str">
        <f>IF(dati_pdc!$A680&lt;&gt;"",s_somma_pdc!B680,"")</f>
        <v/>
      </c>
      <c r="G684" s="110" t="str">
        <f>IF(dati_pdc!$A680&lt;&gt;"",s_somma_pdc!C680,"")</f>
        <v/>
      </c>
      <c r="H684" s="110" t="str">
        <f t="shared" si="80"/>
        <v/>
      </c>
      <c r="I684" s="111" t="str">
        <f t="shared" si="81"/>
        <v/>
      </c>
      <c r="J684" s="111"/>
      <c r="K684" s="111"/>
      <c r="L684" s="110" t="str">
        <f>IF(dati_pdc!$A680&lt;&gt;"",s_somma_pdc!D680,"")</f>
        <v/>
      </c>
      <c r="M684" s="110" t="str">
        <f t="shared" si="82"/>
        <v/>
      </c>
      <c r="N684" s="111" t="str">
        <f t="shared" si="83"/>
        <v/>
      </c>
      <c r="O684" s="111"/>
      <c r="P684" s="111"/>
      <c r="Q684" s="110" t="str">
        <f>IF(dati_pdc!$A680&lt;&gt;"",s_somma_pdc!E680,"")</f>
        <v/>
      </c>
      <c r="R684" s="110" t="str">
        <f t="shared" si="84"/>
        <v/>
      </c>
      <c r="S684" s="111" t="str">
        <f t="shared" si="85"/>
        <v/>
      </c>
      <c r="T684" s="111"/>
      <c r="U684" s="111"/>
      <c r="V684" s="110" t="str">
        <f>IF(dati_pdc!$A680&lt;&gt;"",s_somma_pdc!F680,"")</f>
        <v/>
      </c>
      <c r="W684" s="110" t="str">
        <f t="shared" si="86"/>
        <v/>
      </c>
      <c r="X684" s="111" t="str">
        <f t="shared" si="87"/>
        <v/>
      </c>
      <c r="Y684" s="86"/>
      <c r="Z684" s="86"/>
    </row>
    <row r="685" spans="2:26" ht="15.75" customHeight="1">
      <c r="B685" s="109" t="str">
        <f>IF(dati_pdc!A681&lt;&gt;"",IF(dati_pdc!D681=1,RIGHT(dati_pdc!A681,dati_pdc!E681),dati_pdc!A681),"")</f>
        <v/>
      </c>
      <c r="C685" s="109" t="str">
        <f>IF(dati_pdc!B681&lt;&gt;"",dati_pdc!B681,"")</f>
        <v/>
      </c>
      <c r="D685" s="109" t="str">
        <f>IF(dati_pdc!C681&lt;&gt;"",dati_pdc!C681,"")</f>
        <v/>
      </c>
      <c r="E685" s="109" t="str">
        <f>IF(dati_pdc!D681&lt;&gt;"",dati_pdc!D681,"")</f>
        <v/>
      </c>
      <c r="F685" s="110" t="str">
        <f>IF(dati_pdc!$A681&lt;&gt;"",s_somma_pdc!B681,"")</f>
        <v/>
      </c>
      <c r="G685" s="110" t="str">
        <f>IF(dati_pdc!$A681&lt;&gt;"",s_somma_pdc!C681,"")</f>
        <v/>
      </c>
      <c r="H685" s="110" t="str">
        <f t="shared" si="80"/>
        <v/>
      </c>
      <c r="I685" s="111" t="str">
        <f t="shared" si="81"/>
        <v/>
      </c>
      <c r="J685" s="111"/>
      <c r="K685" s="111"/>
      <c r="L685" s="110" t="str">
        <f>IF(dati_pdc!$A681&lt;&gt;"",s_somma_pdc!D681,"")</f>
        <v/>
      </c>
      <c r="M685" s="110" t="str">
        <f t="shared" si="82"/>
        <v/>
      </c>
      <c r="N685" s="111" t="str">
        <f t="shared" si="83"/>
        <v/>
      </c>
      <c r="O685" s="111"/>
      <c r="P685" s="111"/>
      <c r="Q685" s="110" t="str">
        <f>IF(dati_pdc!$A681&lt;&gt;"",s_somma_pdc!E681,"")</f>
        <v/>
      </c>
      <c r="R685" s="110" t="str">
        <f t="shared" si="84"/>
        <v/>
      </c>
      <c r="S685" s="111" t="str">
        <f t="shared" si="85"/>
        <v/>
      </c>
      <c r="T685" s="111"/>
      <c r="U685" s="111"/>
      <c r="V685" s="110" t="str">
        <f>IF(dati_pdc!$A681&lt;&gt;"",s_somma_pdc!F681,"")</f>
        <v/>
      </c>
      <c r="W685" s="110" t="str">
        <f t="shared" si="86"/>
        <v/>
      </c>
      <c r="X685" s="111" t="str">
        <f t="shared" si="87"/>
        <v/>
      </c>
      <c r="Y685" s="86"/>
      <c r="Z685" s="86"/>
    </row>
    <row r="686" spans="2:26" ht="15.75" customHeight="1">
      <c r="B686" s="109" t="str">
        <f>IF(dati_pdc!A682&lt;&gt;"",IF(dati_pdc!D682=1,RIGHT(dati_pdc!A682,dati_pdc!E682),dati_pdc!A682),"")</f>
        <v/>
      </c>
      <c r="C686" s="109" t="str">
        <f>IF(dati_pdc!B682&lt;&gt;"",dati_pdc!B682,"")</f>
        <v/>
      </c>
      <c r="D686" s="109" t="str">
        <f>IF(dati_pdc!C682&lt;&gt;"",dati_pdc!C682,"")</f>
        <v/>
      </c>
      <c r="E686" s="109" t="str">
        <f>IF(dati_pdc!D682&lt;&gt;"",dati_pdc!D682,"")</f>
        <v/>
      </c>
      <c r="F686" s="110" t="str">
        <f>IF(dati_pdc!$A682&lt;&gt;"",s_somma_pdc!B682,"")</f>
        <v/>
      </c>
      <c r="G686" s="110" t="str">
        <f>IF(dati_pdc!$A682&lt;&gt;"",s_somma_pdc!C682,"")</f>
        <v/>
      </c>
      <c r="H686" s="110" t="str">
        <f t="shared" si="80"/>
        <v/>
      </c>
      <c r="I686" s="111" t="str">
        <f t="shared" si="81"/>
        <v/>
      </c>
      <c r="J686" s="111"/>
      <c r="K686" s="111"/>
      <c r="L686" s="110" t="str">
        <f>IF(dati_pdc!$A682&lt;&gt;"",s_somma_pdc!D682,"")</f>
        <v/>
      </c>
      <c r="M686" s="110" t="str">
        <f t="shared" si="82"/>
        <v/>
      </c>
      <c r="N686" s="111" t="str">
        <f t="shared" si="83"/>
        <v/>
      </c>
      <c r="O686" s="111"/>
      <c r="P686" s="111"/>
      <c r="Q686" s="110" t="str">
        <f>IF(dati_pdc!$A682&lt;&gt;"",s_somma_pdc!E682,"")</f>
        <v/>
      </c>
      <c r="R686" s="110" t="str">
        <f t="shared" si="84"/>
        <v/>
      </c>
      <c r="S686" s="111" t="str">
        <f t="shared" si="85"/>
        <v/>
      </c>
      <c r="T686" s="111"/>
      <c r="U686" s="111"/>
      <c r="V686" s="110" t="str">
        <f>IF(dati_pdc!$A682&lt;&gt;"",s_somma_pdc!F682,"")</f>
        <v/>
      </c>
      <c r="W686" s="110" t="str">
        <f t="shared" si="86"/>
        <v/>
      </c>
      <c r="X686" s="111" t="str">
        <f t="shared" si="87"/>
        <v/>
      </c>
      <c r="Y686" s="86"/>
      <c r="Z686" s="86"/>
    </row>
    <row r="687" spans="2:26" ht="15.75" customHeight="1">
      <c r="B687" s="109" t="str">
        <f>IF(dati_pdc!A683&lt;&gt;"",IF(dati_pdc!D683=1,RIGHT(dati_pdc!A683,dati_pdc!E683),dati_pdc!A683),"")</f>
        <v/>
      </c>
      <c r="C687" s="109" t="str">
        <f>IF(dati_pdc!B683&lt;&gt;"",dati_pdc!B683,"")</f>
        <v/>
      </c>
      <c r="D687" s="109" t="str">
        <f>IF(dati_pdc!C683&lt;&gt;"",dati_pdc!C683,"")</f>
        <v/>
      </c>
      <c r="E687" s="109" t="str">
        <f>IF(dati_pdc!D683&lt;&gt;"",dati_pdc!D683,"")</f>
        <v/>
      </c>
      <c r="F687" s="110" t="str">
        <f>IF(dati_pdc!$A683&lt;&gt;"",s_somma_pdc!B683,"")</f>
        <v/>
      </c>
      <c r="G687" s="110" t="str">
        <f>IF(dati_pdc!$A683&lt;&gt;"",s_somma_pdc!C683,"")</f>
        <v/>
      </c>
      <c r="H687" s="110" t="str">
        <f t="shared" si="80"/>
        <v/>
      </c>
      <c r="I687" s="111" t="str">
        <f t="shared" si="81"/>
        <v/>
      </c>
      <c r="J687" s="111"/>
      <c r="K687" s="111"/>
      <c r="L687" s="110" t="str">
        <f>IF(dati_pdc!$A683&lt;&gt;"",s_somma_pdc!D683,"")</f>
        <v/>
      </c>
      <c r="M687" s="110" t="str">
        <f t="shared" si="82"/>
        <v/>
      </c>
      <c r="N687" s="111" t="str">
        <f t="shared" si="83"/>
        <v/>
      </c>
      <c r="O687" s="111"/>
      <c r="P687" s="111"/>
      <c r="Q687" s="110" t="str">
        <f>IF(dati_pdc!$A683&lt;&gt;"",s_somma_pdc!E683,"")</f>
        <v/>
      </c>
      <c r="R687" s="110" t="str">
        <f t="shared" si="84"/>
        <v/>
      </c>
      <c r="S687" s="111" t="str">
        <f t="shared" si="85"/>
        <v/>
      </c>
      <c r="T687" s="111"/>
      <c r="U687" s="111"/>
      <c r="V687" s="110" t="str">
        <f>IF(dati_pdc!$A683&lt;&gt;"",s_somma_pdc!F683,"")</f>
        <v/>
      </c>
      <c r="W687" s="110" t="str">
        <f t="shared" si="86"/>
        <v/>
      </c>
      <c r="X687" s="111" t="str">
        <f t="shared" si="87"/>
        <v/>
      </c>
      <c r="Y687" s="86"/>
      <c r="Z687" s="86"/>
    </row>
    <row r="688" spans="2:26" ht="15.75" customHeight="1">
      <c r="B688" s="109" t="str">
        <f>IF(dati_pdc!A684&lt;&gt;"",IF(dati_pdc!D684=1,RIGHT(dati_pdc!A684,dati_pdc!E684),dati_pdc!A684),"")</f>
        <v/>
      </c>
      <c r="C688" s="109" t="str">
        <f>IF(dati_pdc!B684&lt;&gt;"",dati_pdc!B684,"")</f>
        <v/>
      </c>
      <c r="D688" s="109" t="str">
        <f>IF(dati_pdc!C684&lt;&gt;"",dati_pdc!C684,"")</f>
        <v/>
      </c>
      <c r="E688" s="109" t="str">
        <f>IF(dati_pdc!D684&lt;&gt;"",dati_pdc!D684,"")</f>
        <v/>
      </c>
      <c r="F688" s="110" t="str">
        <f>IF(dati_pdc!$A684&lt;&gt;"",s_somma_pdc!B684,"")</f>
        <v/>
      </c>
      <c r="G688" s="110" t="str">
        <f>IF(dati_pdc!$A684&lt;&gt;"",s_somma_pdc!C684,"")</f>
        <v/>
      </c>
      <c r="H688" s="110" t="str">
        <f t="shared" si="80"/>
        <v/>
      </c>
      <c r="I688" s="111" t="str">
        <f t="shared" si="81"/>
        <v/>
      </c>
      <c r="J688" s="111"/>
      <c r="K688" s="111"/>
      <c r="L688" s="110" t="str">
        <f>IF(dati_pdc!$A684&lt;&gt;"",s_somma_pdc!D684,"")</f>
        <v/>
      </c>
      <c r="M688" s="110" t="str">
        <f t="shared" si="82"/>
        <v/>
      </c>
      <c r="N688" s="111" t="str">
        <f t="shared" si="83"/>
        <v/>
      </c>
      <c r="O688" s="111"/>
      <c r="P688" s="111"/>
      <c r="Q688" s="110" t="str">
        <f>IF(dati_pdc!$A684&lt;&gt;"",s_somma_pdc!E684,"")</f>
        <v/>
      </c>
      <c r="R688" s="110" t="str">
        <f t="shared" si="84"/>
        <v/>
      </c>
      <c r="S688" s="111" t="str">
        <f t="shared" si="85"/>
        <v/>
      </c>
      <c r="T688" s="111"/>
      <c r="U688" s="111"/>
      <c r="V688" s="110" t="str">
        <f>IF(dati_pdc!$A684&lt;&gt;"",s_somma_pdc!F684,"")</f>
        <v/>
      </c>
      <c r="W688" s="110" t="str">
        <f t="shared" si="86"/>
        <v/>
      </c>
      <c r="X688" s="111" t="str">
        <f t="shared" si="87"/>
        <v/>
      </c>
      <c r="Y688" s="86"/>
      <c r="Z688" s="86"/>
    </row>
    <row r="689" spans="2:26" ht="15.75" customHeight="1">
      <c r="B689" s="109" t="str">
        <f>IF(dati_pdc!A685&lt;&gt;"",IF(dati_pdc!D685=1,RIGHT(dati_pdc!A685,dati_pdc!E685),dati_pdc!A685),"")</f>
        <v/>
      </c>
      <c r="C689" s="109" t="str">
        <f>IF(dati_pdc!B685&lt;&gt;"",dati_pdc!B685,"")</f>
        <v/>
      </c>
      <c r="D689" s="109" t="str">
        <f>IF(dati_pdc!C685&lt;&gt;"",dati_pdc!C685,"")</f>
        <v/>
      </c>
      <c r="E689" s="109" t="str">
        <f>IF(dati_pdc!D685&lt;&gt;"",dati_pdc!D685,"")</f>
        <v/>
      </c>
      <c r="F689" s="110" t="str">
        <f>IF(dati_pdc!$A685&lt;&gt;"",s_somma_pdc!B685,"")</f>
        <v/>
      </c>
      <c r="G689" s="110" t="str">
        <f>IF(dati_pdc!$A685&lt;&gt;"",s_somma_pdc!C685,"")</f>
        <v/>
      </c>
      <c r="H689" s="110" t="str">
        <f t="shared" si="80"/>
        <v/>
      </c>
      <c r="I689" s="111" t="str">
        <f t="shared" si="81"/>
        <v/>
      </c>
      <c r="J689" s="111"/>
      <c r="K689" s="111"/>
      <c r="L689" s="110" t="str">
        <f>IF(dati_pdc!$A685&lt;&gt;"",s_somma_pdc!D685,"")</f>
        <v/>
      </c>
      <c r="M689" s="110" t="str">
        <f t="shared" si="82"/>
        <v/>
      </c>
      <c r="N689" s="111" t="str">
        <f t="shared" si="83"/>
        <v/>
      </c>
      <c r="O689" s="111"/>
      <c r="P689" s="111"/>
      <c r="Q689" s="110" t="str">
        <f>IF(dati_pdc!$A685&lt;&gt;"",s_somma_pdc!E685,"")</f>
        <v/>
      </c>
      <c r="R689" s="110" t="str">
        <f t="shared" si="84"/>
        <v/>
      </c>
      <c r="S689" s="111" t="str">
        <f t="shared" si="85"/>
        <v/>
      </c>
      <c r="T689" s="111"/>
      <c r="U689" s="111"/>
      <c r="V689" s="110" t="str">
        <f>IF(dati_pdc!$A685&lt;&gt;"",s_somma_pdc!F685,"")</f>
        <v/>
      </c>
      <c r="W689" s="110" t="str">
        <f t="shared" si="86"/>
        <v/>
      </c>
      <c r="X689" s="111" t="str">
        <f t="shared" si="87"/>
        <v/>
      </c>
      <c r="Y689" s="86"/>
      <c r="Z689" s="86"/>
    </row>
    <row r="690" spans="2:26" ht="15.75" customHeight="1">
      <c r="B690" s="109" t="str">
        <f>IF(dati_pdc!A686&lt;&gt;"",IF(dati_pdc!D686=1,RIGHT(dati_pdc!A686,dati_pdc!E686),dati_pdc!A686),"")</f>
        <v/>
      </c>
      <c r="C690" s="109" t="str">
        <f>IF(dati_pdc!B686&lt;&gt;"",dati_pdc!B686,"")</f>
        <v/>
      </c>
      <c r="D690" s="109" t="str">
        <f>IF(dati_pdc!C686&lt;&gt;"",dati_pdc!C686,"")</f>
        <v/>
      </c>
      <c r="E690" s="109" t="str">
        <f>IF(dati_pdc!D686&lt;&gt;"",dati_pdc!D686,"")</f>
        <v/>
      </c>
      <c r="F690" s="110" t="str">
        <f>IF(dati_pdc!$A686&lt;&gt;"",s_somma_pdc!B686,"")</f>
        <v/>
      </c>
      <c r="G690" s="110" t="str">
        <f>IF(dati_pdc!$A686&lt;&gt;"",s_somma_pdc!C686,"")</f>
        <v/>
      </c>
      <c r="H690" s="110" t="str">
        <f t="shared" si="80"/>
        <v/>
      </c>
      <c r="I690" s="111" t="str">
        <f t="shared" si="81"/>
        <v/>
      </c>
      <c r="J690" s="111"/>
      <c r="K690" s="111"/>
      <c r="L690" s="110" t="str">
        <f>IF(dati_pdc!$A686&lt;&gt;"",s_somma_pdc!D686,"")</f>
        <v/>
      </c>
      <c r="M690" s="110" t="str">
        <f t="shared" si="82"/>
        <v/>
      </c>
      <c r="N690" s="111" t="str">
        <f t="shared" si="83"/>
        <v/>
      </c>
      <c r="O690" s="111"/>
      <c r="P690" s="111"/>
      <c r="Q690" s="110" t="str">
        <f>IF(dati_pdc!$A686&lt;&gt;"",s_somma_pdc!E686,"")</f>
        <v/>
      </c>
      <c r="R690" s="110" t="str">
        <f t="shared" si="84"/>
        <v/>
      </c>
      <c r="S690" s="111" t="str">
        <f t="shared" si="85"/>
        <v/>
      </c>
      <c r="T690" s="111"/>
      <c r="U690" s="111"/>
      <c r="V690" s="110" t="str">
        <f>IF(dati_pdc!$A686&lt;&gt;"",s_somma_pdc!F686,"")</f>
        <v/>
      </c>
      <c r="W690" s="110" t="str">
        <f t="shared" si="86"/>
        <v/>
      </c>
      <c r="X690" s="111" t="str">
        <f t="shared" si="87"/>
        <v/>
      </c>
      <c r="Y690" s="86"/>
      <c r="Z690" s="86"/>
    </row>
    <row r="691" spans="2:26" ht="15.75" customHeight="1">
      <c r="B691" s="109" t="str">
        <f>IF(dati_pdc!A687&lt;&gt;"",IF(dati_pdc!D687=1,RIGHT(dati_pdc!A687,dati_pdc!E687),dati_pdc!A687),"")</f>
        <v/>
      </c>
      <c r="C691" s="109" t="str">
        <f>IF(dati_pdc!B687&lt;&gt;"",dati_pdc!B687,"")</f>
        <v/>
      </c>
      <c r="D691" s="109" t="str">
        <f>IF(dati_pdc!C687&lt;&gt;"",dati_pdc!C687,"")</f>
        <v/>
      </c>
      <c r="E691" s="109" t="str">
        <f>IF(dati_pdc!D687&lt;&gt;"",dati_pdc!D687,"")</f>
        <v/>
      </c>
      <c r="F691" s="110" t="str">
        <f>IF(dati_pdc!$A687&lt;&gt;"",s_somma_pdc!B687,"")</f>
        <v/>
      </c>
      <c r="G691" s="110" t="str">
        <f>IF(dati_pdc!$A687&lt;&gt;"",s_somma_pdc!C687,"")</f>
        <v/>
      </c>
      <c r="H691" s="110" t="str">
        <f t="shared" si="80"/>
        <v/>
      </c>
      <c r="I691" s="111" t="str">
        <f t="shared" si="81"/>
        <v/>
      </c>
      <c r="J691" s="111"/>
      <c r="K691" s="111"/>
      <c r="L691" s="110" t="str">
        <f>IF(dati_pdc!$A687&lt;&gt;"",s_somma_pdc!D687,"")</f>
        <v/>
      </c>
      <c r="M691" s="110" t="str">
        <f t="shared" si="82"/>
        <v/>
      </c>
      <c r="N691" s="111" t="str">
        <f t="shared" si="83"/>
        <v/>
      </c>
      <c r="O691" s="111"/>
      <c r="P691" s="111"/>
      <c r="Q691" s="110" t="str">
        <f>IF(dati_pdc!$A687&lt;&gt;"",s_somma_pdc!E687,"")</f>
        <v/>
      </c>
      <c r="R691" s="110" t="str">
        <f t="shared" si="84"/>
        <v/>
      </c>
      <c r="S691" s="111" t="str">
        <f t="shared" si="85"/>
        <v/>
      </c>
      <c r="T691" s="111"/>
      <c r="U691" s="111"/>
      <c r="V691" s="110" t="str">
        <f>IF(dati_pdc!$A687&lt;&gt;"",s_somma_pdc!F687,"")</f>
        <v/>
      </c>
      <c r="W691" s="110" t="str">
        <f t="shared" si="86"/>
        <v/>
      </c>
      <c r="X691" s="111" t="str">
        <f t="shared" si="87"/>
        <v/>
      </c>
      <c r="Y691" s="86"/>
      <c r="Z691" s="86"/>
    </row>
    <row r="692" spans="2:26" ht="15.75" customHeight="1">
      <c r="B692" s="109" t="str">
        <f>IF(dati_pdc!A688&lt;&gt;"",IF(dati_pdc!D688=1,RIGHT(dati_pdc!A688,dati_pdc!E688),dati_pdc!A688),"")</f>
        <v/>
      </c>
      <c r="C692" s="109" t="str">
        <f>IF(dati_pdc!B688&lt;&gt;"",dati_pdc!B688,"")</f>
        <v/>
      </c>
      <c r="D692" s="109" t="str">
        <f>IF(dati_pdc!C688&lt;&gt;"",dati_pdc!C688,"")</f>
        <v/>
      </c>
      <c r="E692" s="109" t="str">
        <f>IF(dati_pdc!D688&lt;&gt;"",dati_pdc!D688,"")</f>
        <v/>
      </c>
      <c r="F692" s="110" t="str">
        <f>IF(dati_pdc!$A688&lt;&gt;"",s_somma_pdc!B688,"")</f>
        <v/>
      </c>
      <c r="G692" s="110" t="str">
        <f>IF(dati_pdc!$A688&lt;&gt;"",s_somma_pdc!C688,"")</f>
        <v/>
      </c>
      <c r="H692" s="110" t="str">
        <f t="shared" si="80"/>
        <v/>
      </c>
      <c r="I692" s="111" t="str">
        <f t="shared" si="81"/>
        <v/>
      </c>
      <c r="J692" s="111"/>
      <c r="K692" s="111"/>
      <c r="L692" s="110" t="str">
        <f>IF(dati_pdc!$A688&lt;&gt;"",s_somma_pdc!D688,"")</f>
        <v/>
      </c>
      <c r="M692" s="110" t="str">
        <f t="shared" si="82"/>
        <v/>
      </c>
      <c r="N692" s="111" t="str">
        <f t="shared" si="83"/>
        <v/>
      </c>
      <c r="O692" s="111"/>
      <c r="P692" s="111"/>
      <c r="Q692" s="110" t="str">
        <f>IF(dati_pdc!$A688&lt;&gt;"",s_somma_pdc!E688,"")</f>
        <v/>
      </c>
      <c r="R692" s="110" t="str">
        <f t="shared" si="84"/>
        <v/>
      </c>
      <c r="S692" s="111" t="str">
        <f t="shared" si="85"/>
        <v/>
      </c>
      <c r="T692" s="111"/>
      <c r="U692" s="111"/>
      <c r="V692" s="110" t="str">
        <f>IF(dati_pdc!$A688&lt;&gt;"",s_somma_pdc!F688,"")</f>
        <v/>
      </c>
      <c r="W692" s="110" t="str">
        <f t="shared" si="86"/>
        <v/>
      </c>
      <c r="X692" s="111" t="str">
        <f t="shared" si="87"/>
        <v/>
      </c>
      <c r="Y692" s="86"/>
      <c r="Z692" s="86"/>
    </row>
    <row r="693" spans="2:26" ht="15.75" customHeight="1">
      <c r="B693" s="109" t="str">
        <f>IF(dati_pdc!A689&lt;&gt;"",IF(dati_pdc!D689=1,RIGHT(dati_pdc!A689,dati_pdc!E689),dati_pdc!A689),"")</f>
        <v/>
      </c>
      <c r="C693" s="109" t="str">
        <f>IF(dati_pdc!B689&lt;&gt;"",dati_pdc!B689,"")</f>
        <v/>
      </c>
      <c r="D693" s="109" t="str">
        <f>IF(dati_pdc!C689&lt;&gt;"",dati_pdc!C689,"")</f>
        <v/>
      </c>
      <c r="E693" s="109" t="str">
        <f>IF(dati_pdc!D689&lt;&gt;"",dati_pdc!D689,"")</f>
        <v/>
      </c>
      <c r="F693" s="110" t="str">
        <f>IF(dati_pdc!$A689&lt;&gt;"",s_somma_pdc!B689,"")</f>
        <v/>
      </c>
      <c r="G693" s="110" t="str">
        <f>IF(dati_pdc!$A689&lt;&gt;"",s_somma_pdc!C689,"")</f>
        <v/>
      </c>
      <c r="H693" s="110" t="str">
        <f t="shared" si="80"/>
        <v/>
      </c>
      <c r="I693" s="111" t="str">
        <f t="shared" si="81"/>
        <v/>
      </c>
      <c r="J693" s="111"/>
      <c r="K693" s="111"/>
      <c r="L693" s="110" t="str">
        <f>IF(dati_pdc!$A689&lt;&gt;"",s_somma_pdc!D689,"")</f>
        <v/>
      </c>
      <c r="M693" s="110" t="str">
        <f t="shared" si="82"/>
        <v/>
      </c>
      <c r="N693" s="111" t="str">
        <f t="shared" si="83"/>
        <v/>
      </c>
      <c r="O693" s="111"/>
      <c r="P693" s="111"/>
      <c r="Q693" s="110" t="str">
        <f>IF(dati_pdc!$A689&lt;&gt;"",s_somma_pdc!E689,"")</f>
        <v/>
      </c>
      <c r="R693" s="110" t="str">
        <f t="shared" si="84"/>
        <v/>
      </c>
      <c r="S693" s="111" t="str">
        <f t="shared" si="85"/>
        <v/>
      </c>
      <c r="T693" s="111"/>
      <c r="U693" s="111"/>
      <c r="V693" s="110" t="str">
        <f>IF(dati_pdc!$A689&lt;&gt;"",s_somma_pdc!F689,"")</f>
        <v/>
      </c>
      <c r="W693" s="110" t="str">
        <f t="shared" si="86"/>
        <v/>
      </c>
      <c r="X693" s="111" t="str">
        <f t="shared" si="87"/>
        <v/>
      </c>
      <c r="Y693" s="86"/>
      <c r="Z693" s="86"/>
    </row>
    <row r="694" spans="2:26" ht="15.75" customHeight="1">
      <c r="B694" s="109" t="str">
        <f>IF(dati_pdc!A690&lt;&gt;"",IF(dati_pdc!D690=1,RIGHT(dati_pdc!A690,dati_pdc!E690),dati_pdc!A690),"")</f>
        <v/>
      </c>
      <c r="C694" s="109" t="str">
        <f>IF(dati_pdc!B690&lt;&gt;"",dati_pdc!B690,"")</f>
        <v/>
      </c>
      <c r="D694" s="109" t="str">
        <f>IF(dati_pdc!C690&lt;&gt;"",dati_pdc!C690,"")</f>
        <v/>
      </c>
      <c r="E694" s="109" t="str">
        <f>IF(dati_pdc!D690&lt;&gt;"",dati_pdc!D690,"")</f>
        <v/>
      </c>
      <c r="F694" s="110" t="str">
        <f>IF(dati_pdc!$A690&lt;&gt;"",s_somma_pdc!B690,"")</f>
        <v/>
      </c>
      <c r="G694" s="110" t="str">
        <f>IF(dati_pdc!$A690&lt;&gt;"",s_somma_pdc!C690,"")</f>
        <v/>
      </c>
      <c r="H694" s="110" t="str">
        <f t="shared" si="80"/>
        <v/>
      </c>
      <c r="I694" s="111" t="str">
        <f t="shared" si="81"/>
        <v/>
      </c>
      <c r="J694" s="111"/>
      <c r="K694" s="111"/>
      <c r="L694" s="110" t="str">
        <f>IF(dati_pdc!$A690&lt;&gt;"",s_somma_pdc!D690,"")</f>
        <v/>
      </c>
      <c r="M694" s="110" t="str">
        <f t="shared" si="82"/>
        <v/>
      </c>
      <c r="N694" s="111" t="str">
        <f t="shared" si="83"/>
        <v/>
      </c>
      <c r="O694" s="111"/>
      <c r="P694" s="111"/>
      <c r="Q694" s="110" t="str">
        <f>IF(dati_pdc!$A690&lt;&gt;"",s_somma_pdc!E690,"")</f>
        <v/>
      </c>
      <c r="R694" s="110" t="str">
        <f t="shared" si="84"/>
        <v/>
      </c>
      <c r="S694" s="111" t="str">
        <f t="shared" si="85"/>
        <v/>
      </c>
      <c r="T694" s="111"/>
      <c r="U694" s="111"/>
      <c r="V694" s="110" t="str">
        <f>IF(dati_pdc!$A690&lt;&gt;"",s_somma_pdc!F690,"")</f>
        <v/>
      </c>
      <c r="W694" s="110" t="str">
        <f t="shared" si="86"/>
        <v/>
      </c>
      <c r="X694" s="111" t="str">
        <f t="shared" si="87"/>
        <v/>
      </c>
      <c r="Y694" s="86"/>
      <c r="Z694" s="86"/>
    </row>
    <row r="695" spans="2:26" ht="15.75" customHeight="1">
      <c r="B695" s="109" t="str">
        <f>IF(dati_pdc!A691&lt;&gt;"",IF(dati_pdc!D691=1,RIGHT(dati_pdc!A691,dati_pdc!E691),dati_pdc!A691),"")</f>
        <v/>
      </c>
      <c r="C695" s="109" t="str">
        <f>IF(dati_pdc!B691&lt;&gt;"",dati_pdc!B691,"")</f>
        <v/>
      </c>
      <c r="D695" s="109" t="str">
        <f>IF(dati_pdc!C691&lt;&gt;"",dati_pdc!C691,"")</f>
        <v/>
      </c>
      <c r="E695" s="109" t="str">
        <f>IF(dati_pdc!D691&lt;&gt;"",dati_pdc!D691,"")</f>
        <v/>
      </c>
      <c r="F695" s="110" t="str">
        <f>IF(dati_pdc!$A691&lt;&gt;"",s_somma_pdc!B691,"")</f>
        <v/>
      </c>
      <c r="G695" s="110" t="str">
        <f>IF(dati_pdc!$A691&lt;&gt;"",s_somma_pdc!C691,"")</f>
        <v/>
      </c>
      <c r="H695" s="110" t="str">
        <f t="shared" si="80"/>
        <v/>
      </c>
      <c r="I695" s="111" t="str">
        <f t="shared" si="81"/>
        <v/>
      </c>
      <c r="J695" s="111"/>
      <c r="K695" s="111"/>
      <c r="L695" s="110" t="str">
        <f>IF(dati_pdc!$A691&lt;&gt;"",s_somma_pdc!D691,"")</f>
        <v/>
      </c>
      <c r="M695" s="110" t="str">
        <f t="shared" si="82"/>
        <v/>
      </c>
      <c r="N695" s="111" t="str">
        <f t="shared" si="83"/>
        <v/>
      </c>
      <c r="O695" s="111"/>
      <c r="P695" s="111"/>
      <c r="Q695" s="110" t="str">
        <f>IF(dati_pdc!$A691&lt;&gt;"",s_somma_pdc!E691,"")</f>
        <v/>
      </c>
      <c r="R695" s="110" t="str">
        <f t="shared" si="84"/>
        <v/>
      </c>
      <c r="S695" s="111" t="str">
        <f t="shared" si="85"/>
        <v/>
      </c>
      <c r="T695" s="111"/>
      <c r="U695" s="111"/>
      <c r="V695" s="110" t="str">
        <f>IF(dati_pdc!$A691&lt;&gt;"",s_somma_pdc!F691,"")</f>
        <v/>
      </c>
      <c r="W695" s="110" t="str">
        <f t="shared" si="86"/>
        <v/>
      </c>
      <c r="X695" s="111" t="str">
        <f t="shared" si="87"/>
        <v/>
      </c>
      <c r="Y695" s="86"/>
      <c r="Z695" s="86"/>
    </row>
    <row r="696" spans="2:26" ht="15.75" customHeight="1">
      <c r="B696" s="109" t="str">
        <f>IF(dati_pdc!A692&lt;&gt;"",IF(dati_pdc!D692=1,RIGHT(dati_pdc!A692,dati_pdc!E692),dati_pdc!A692),"")</f>
        <v/>
      </c>
      <c r="C696" s="109" t="str">
        <f>IF(dati_pdc!B692&lt;&gt;"",dati_pdc!B692,"")</f>
        <v/>
      </c>
      <c r="D696" s="109" t="str">
        <f>IF(dati_pdc!C692&lt;&gt;"",dati_pdc!C692,"")</f>
        <v/>
      </c>
      <c r="E696" s="109" t="str">
        <f>IF(dati_pdc!D692&lt;&gt;"",dati_pdc!D692,"")</f>
        <v/>
      </c>
      <c r="F696" s="110" t="str">
        <f>IF(dati_pdc!$A692&lt;&gt;"",s_somma_pdc!B692,"")</f>
        <v/>
      </c>
      <c r="G696" s="110" t="str">
        <f>IF(dati_pdc!$A692&lt;&gt;"",s_somma_pdc!C692,"")</f>
        <v/>
      </c>
      <c r="H696" s="110" t="str">
        <f t="shared" si="80"/>
        <v/>
      </c>
      <c r="I696" s="111" t="str">
        <f t="shared" si="81"/>
        <v/>
      </c>
      <c r="J696" s="111"/>
      <c r="K696" s="111"/>
      <c r="L696" s="110" t="str">
        <f>IF(dati_pdc!$A692&lt;&gt;"",s_somma_pdc!D692,"")</f>
        <v/>
      </c>
      <c r="M696" s="110" t="str">
        <f t="shared" si="82"/>
        <v/>
      </c>
      <c r="N696" s="111" t="str">
        <f t="shared" si="83"/>
        <v/>
      </c>
      <c r="O696" s="111"/>
      <c r="P696" s="111"/>
      <c r="Q696" s="110" t="str">
        <f>IF(dati_pdc!$A692&lt;&gt;"",s_somma_pdc!E692,"")</f>
        <v/>
      </c>
      <c r="R696" s="110" t="str">
        <f t="shared" si="84"/>
        <v/>
      </c>
      <c r="S696" s="111" t="str">
        <f t="shared" si="85"/>
        <v/>
      </c>
      <c r="T696" s="111"/>
      <c r="U696" s="111"/>
      <c r="V696" s="110" t="str">
        <f>IF(dati_pdc!$A692&lt;&gt;"",s_somma_pdc!F692,"")</f>
        <v/>
      </c>
      <c r="W696" s="110" t="str">
        <f t="shared" si="86"/>
        <v/>
      </c>
      <c r="X696" s="111" t="str">
        <f t="shared" si="87"/>
        <v/>
      </c>
      <c r="Y696" s="86"/>
      <c r="Z696" s="86"/>
    </row>
    <row r="697" spans="2:26" ht="15.75" customHeight="1">
      <c r="B697" s="109" t="str">
        <f>IF(dati_pdc!A693&lt;&gt;"",IF(dati_pdc!D693=1,RIGHT(dati_pdc!A693,dati_pdc!E693),dati_pdc!A693),"")</f>
        <v/>
      </c>
      <c r="C697" s="109" t="str">
        <f>IF(dati_pdc!B693&lt;&gt;"",dati_pdc!B693,"")</f>
        <v/>
      </c>
      <c r="D697" s="109" t="str">
        <f>IF(dati_pdc!C693&lt;&gt;"",dati_pdc!C693,"")</f>
        <v/>
      </c>
      <c r="E697" s="109" t="str">
        <f>IF(dati_pdc!D693&lt;&gt;"",dati_pdc!D693,"")</f>
        <v/>
      </c>
      <c r="F697" s="110" t="str">
        <f>IF(dati_pdc!$A693&lt;&gt;"",s_somma_pdc!B693,"")</f>
        <v/>
      </c>
      <c r="G697" s="110" t="str">
        <f>IF(dati_pdc!$A693&lt;&gt;"",s_somma_pdc!C693,"")</f>
        <v/>
      </c>
      <c r="H697" s="110" t="str">
        <f t="shared" si="80"/>
        <v/>
      </c>
      <c r="I697" s="111" t="str">
        <f t="shared" si="81"/>
        <v/>
      </c>
      <c r="J697" s="111"/>
      <c r="K697" s="111"/>
      <c r="L697" s="110" t="str">
        <f>IF(dati_pdc!$A693&lt;&gt;"",s_somma_pdc!D693,"")</f>
        <v/>
      </c>
      <c r="M697" s="110" t="str">
        <f t="shared" si="82"/>
        <v/>
      </c>
      <c r="N697" s="111" t="str">
        <f t="shared" si="83"/>
        <v/>
      </c>
      <c r="O697" s="111"/>
      <c r="P697" s="111"/>
      <c r="Q697" s="110" t="str">
        <f>IF(dati_pdc!$A693&lt;&gt;"",s_somma_pdc!E693,"")</f>
        <v/>
      </c>
      <c r="R697" s="110" t="str">
        <f t="shared" si="84"/>
        <v/>
      </c>
      <c r="S697" s="111" t="str">
        <f t="shared" si="85"/>
        <v/>
      </c>
      <c r="T697" s="111"/>
      <c r="U697" s="111"/>
      <c r="V697" s="110" t="str">
        <f>IF(dati_pdc!$A693&lt;&gt;"",s_somma_pdc!F693,"")</f>
        <v/>
      </c>
      <c r="W697" s="110" t="str">
        <f t="shared" si="86"/>
        <v/>
      </c>
      <c r="X697" s="111" t="str">
        <f t="shared" si="87"/>
        <v/>
      </c>
      <c r="Y697" s="86"/>
      <c r="Z697" s="86"/>
    </row>
    <row r="698" spans="2:26" ht="15.75" customHeight="1">
      <c r="B698" s="109" t="str">
        <f>IF(dati_pdc!A694&lt;&gt;"",IF(dati_pdc!D694=1,RIGHT(dati_pdc!A694,dati_pdc!E694),dati_pdc!A694),"")</f>
        <v/>
      </c>
      <c r="C698" s="109" t="str">
        <f>IF(dati_pdc!B694&lt;&gt;"",dati_pdc!B694,"")</f>
        <v/>
      </c>
      <c r="D698" s="109" t="str">
        <f>IF(dati_pdc!C694&lt;&gt;"",dati_pdc!C694,"")</f>
        <v/>
      </c>
      <c r="E698" s="109" t="str">
        <f>IF(dati_pdc!D694&lt;&gt;"",dati_pdc!D694,"")</f>
        <v/>
      </c>
      <c r="F698" s="110" t="str">
        <f>IF(dati_pdc!$A694&lt;&gt;"",s_somma_pdc!B694,"")</f>
        <v/>
      </c>
      <c r="G698" s="110" t="str">
        <f>IF(dati_pdc!$A694&lt;&gt;"",s_somma_pdc!C694,"")</f>
        <v/>
      </c>
      <c r="H698" s="110" t="str">
        <f t="shared" si="80"/>
        <v/>
      </c>
      <c r="I698" s="111" t="str">
        <f t="shared" si="81"/>
        <v/>
      </c>
      <c r="J698" s="111"/>
      <c r="K698" s="111"/>
      <c r="L698" s="110" t="str">
        <f>IF(dati_pdc!$A694&lt;&gt;"",s_somma_pdc!D694,"")</f>
        <v/>
      </c>
      <c r="M698" s="110" t="str">
        <f t="shared" si="82"/>
        <v/>
      </c>
      <c r="N698" s="111" t="str">
        <f t="shared" si="83"/>
        <v/>
      </c>
      <c r="O698" s="111"/>
      <c r="P698" s="111"/>
      <c r="Q698" s="110" t="str">
        <f>IF(dati_pdc!$A694&lt;&gt;"",s_somma_pdc!E694,"")</f>
        <v/>
      </c>
      <c r="R698" s="110" t="str">
        <f t="shared" si="84"/>
        <v/>
      </c>
      <c r="S698" s="111" t="str">
        <f t="shared" si="85"/>
        <v/>
      </c>
      <c r="T698" s="111"/>
      <c r="U698" s="111"/>
      <c r="V698" s="110" t="str">
        <f>IF(dati_pdc!$A694&lt;&gt;"",s_somma_pdc!F694,"")</f>
        <v/>
      </c>
      <c r="W698" s="110" t="str">
        <f t="shared" si="86"/>
        <v/>
      </c>
      <c r="X698" s="111" t="str">
        <f t="shared" si="87"/>
        <v/>
      </c>
      <c r="Y698" s="86"/>
      <c r="Z698" s="86"/>
    </row>
    <row r="699" spans="2:26" ht="15.75" customHeight="1">
      <c r="B699" s="109" t="str">
        <f>IF(dati_pdc!A695&lt;&gt;"",IF(dati_pdc!D695=1,RIGHT(dati_pdc!A695,dati_pdc!E695),dati_pdc!A695),"")</f>
        <v/>
      </c>
      <c r="C699" s="109" t="str">
        <f>IF(dati_pdc!B695&lt;&gt;"",dati_pdc!B695,"")</f>
        <v/>
      </c>
      <c r="D699" s="109" t="str">
        <f>IF(dati_pdc!C695&lt;&gt;"",dati_pdc!C695,"")</f>
        <v/>
      </c>
      <c r="E699" s="109" t="str">
        <f>IF(dati_pdc!D695&lt;&gt;"",dati_pdc!D695,"")</f>
        <v/>
      </c>
      <c r="F699" s="110" t="str">
        <f>IF(dati_pdc!$A695&lt;&gt;"",s_somma_pdc!B695,"")</f>
        <v/>
      </c>
      <c r="G699" s="110" t="str">
        <f>IF(dati_pdc!$A695&lt;&gt;"",s_somma_pdc!C695,"")</f>
        <v/>
      </c>
      <c r="H699" s="110" t="str">
        <f t="shared" si="80"/>
        <v/>
      </c>
      <c r="I699" s="111" t="str">
        <f t="shared" si="81"/>
        <v/>
      </c>
      <c r="J699" s="111"/>
      <c r="K699" s="111"/>
      <c r="L699" s="110" t="str">
        <f>IF(dati_pdc!$A695&lt;&gt;"",s_somma_pdc!D695,"")</f>
        <v/>
      </c>
      <c r="M699" s="110" t="str">
        <f t="shared" si="82"/>
        <v/>
      </c>
      <c r="N699" s="111" t="str">
        <f t="shared" si="83"/>
        <v/>
      </c>
      <c r="O699" s="111"/>
      <c r="P699" s="111"/>
      <c r="Q699" s="110" t="str">
        <f>IF(dati_pdc!$A695&lt;&gt;"",s_somma_pdc!E695,"")</f>
        <v/>
      </c>
      <c r="R699" s="110" t="str">
        <f t="shared" si="84"/>
        <v/>
      </c>
      <c r="S699" s="111" t="str">
        <f t="shared" si="85"/>
        <v/>
      </c>
      <c r="T699" s="111"/>
      <c r="U699" s="111"/>
      <c r="V699" s="110" t="str">
        <f>IF(dati_pdc!$A695&lt;&gt;"",s_somma_pdc!F695,"")</f>
        <v/>
      </c>
      <c r="W699" s="110" t="str">
        <f t="shared" si="86"/>
        <v/>
      </c>
      <c r="X699" s="111" t="str">
        <f t="shared" si="87"/>
        <v/>
      </c>
      <c r="Y699" s="86"/>
      <c r="Z699" s="86"/>
    </row>
    <row r="700" spans="2:26" ht="15.75" customHeight="1">
      <c r="B700" s="109" t="str">
        <f>IF(dati_pdc!A696&lt;&gt;"",IF(dati_pdc!D696=1,RIGHT(dati_pdc!A696,dati_pdc!E696),dati_pdc!A696),"")</f>
        <v/>
      </c>
      <c r="C700" s="109" t="str">
        <f>IF(dati_pdc!B696&lt;&gt;"",dati_pdc!B696,"")</f>
        <v/>
      </c>
      <c r="D700" s="109" t="str">
        <f>IF(dati_pdc!C696&lt;&gt;"",dati_pdc!C696,"")</f>
        <v/>
      </c>
      <c r="E700" s="109" t="str">
        <f>IF(dati_pdc!D696&lt;&gt;"",dati_pdc!D696,"")</f>
        <v/>
      </c>
      <c r="F700" s="110" t="str">
        <f>IF(dati_pdc!$A696&lt;&gt;"",s_somma_pdc!B696,"")</f>
        <v/>
      </c>
      <c r="G700" s="110" t="str">
        <f>IF(dati_pdc!$A696&lt;&gt;"",s_somma_pdc!C696,"")</f>
        <v/>
      </c>
      <c r="H700" s="110" t="str">
        <f t="shared" si="80"/>
        <v/>
      </c>
      <c r="I700" s="111" t="str">
        <f t="shared" si="81"/>
        <v/>
      </c>
      <c r="J700" s="111"/>
      <c r="K700" s="111"/>
      <c r="L700" s="110" t="str">
        <f>IF(dati_pdc!$A696&lt;&gt;"",s_somma_pdc!D696,"")</f>
        <v/>
      </c>
      <c r="M700" s="110" t="str">
        <f t="shared" si="82"/>
        <v/>
      </c>
      <c r="N700" s="111" t="str">
        <f t="shared" si="83"/>
        <v/>
      </c>
      <c r="O700" s="111"/>
      <c r="P700" s="111"/>
      <c r="Q700" s="110" t="str">
        <f>IF(dati_pdc!$A696&lt;&gt;"",s_somma_pdc!E696,"")</f>
        <v/>
      </c>
      <c r="R700" s="110" t="str">
        <f t="shared" si="84"/>
        <v/>
      </c>
      <c r="S700" s="111" t="str">
        <f t="shared" si="85"/>
        <v/>
      </c>
      <c r="T700" s="111"/>
      <c r="U700" s="111"/>
      <c r="V700" s="110" t="str">
        <f>IF(dati_pdc!$A696&lt;&gt;"",s_somma_pdc!F696,"")</f>
        <v/>
      </c>
      <c r="W700" s="110" t="str">
        <f t="shared" si="86"/>
        <v/>
      </c>
      <c r="X700" s="111" t="str">
        <f t="shared" si="87"/>
        <v/>
      </c>
      <c r="Y700" s="86"/>
      <c r="Z700" s="86"/>
    </row>
    <row r="701" spans="2:26" ht="15.75" customHeight="1">
      <c r="B701" s="109" t="str">
        <f>IF(dati_pdc!A697&lt;&gt;"",IF(dati_pdc!D697=1,RIGHT(dati_pdc!A697,dati_pdc!E697),dati_pdc!A697),"")</f>
        <v/>
      </c>
      <c r="C701" s="109" t="str">
        <f>IF(dati_pdc!B697&lt;&gt;"",dati_pdc!B697,"")</f>
        <v/>
      </c>
      <c r="D701" s="109" t="str">
        <f>IF(dati_pdc!C697&lt;&gt;"",dati_pdc!C697,"")</f>
        <v/>
      </c>
      <c r="E701" s="109" t="str">
        <f>IF(dati_pdc!D697&lt;&gt;"",dati_pdc!D697,"")</f>
        <v/>
      </c>
      <c r="F701" s="110" t="str">
        <f>IF(dati_pdc!$A697&lt;&gt;"",s_somma_pdc!B697,"")</f>
        <v/>
      </c>
      <c r="G701" s="110" t="str">
        <f>IF(dati_pdc!$A697&lt;&gt;"",s_somma_pdc!C697,"")</f>
        <v/>
      </c>
      <c r="H701" s="110" t="str">
        <f t="shared" si="80"/>
        <v/>
      </c>
      <c r="I701" s="111" t="str">
        <f t="shared" si="81"/>
        <v/>
      </c>
      <c r="J701" s="111"/>
      <c r="K701" s="111"/>
      <c r="L701" s="110" t="str">
        <f>IF(dati_pdc!$A697&lt;&gt;"",s_somma_pdc!D697,"")</f>
        <v/>
      </c>
      <c r="M701" s="110" t="str">
        <f t="shared" si="82"/>
        <v/>
      </c>
      <c r="N701" s="111" t="str">
        <f t="shared" si="83"/>
        <v/>
      </c>
      <c r="O701" s="111"/>
      <c r="P701" s="111"/>
      <c r="Q701" s="110" t="str">
        <f>IF(dati_pdc!$A697&lt;&gt;"",s_somma_pdc!E697,"")</f>
        <v/>
      </c>
      <c r="R701" s="110" t="str">
        <f t="shared" si="84"/>
        <v/>
      </c>
      <c r="S701" s="111" t="str">
        <f t="shared" si="85"/>
        <v/>
      </c>
      <c r="T701" s="111"/>
      <c r="U701" s="111"/>
      <c r="V701" s="110" t="str">
        <f>IF(dati_pdc!$A697&lt;&gt;"",s_somma_pdc!F697,"")</f>
        <v/>
      </c>
      <c r="W701" s="110" t="str">
        <f t="shared" si="86"/>
        <v/>
      </c>
      <c r="X701" s="111" t="str">
        <f t="shared" si="87"/>
        <v/>
      </c>
      <c r="Y701" s="86"/>
      <c r="Z701" s="86"/>
    </row>
    <row r="702" spans="2:26" ht="15.75" customHeight="1">
      <c r="B702" s="109" t="str">
        <f>IF(dati_pdc!A698&lt;&gt;"",IF(dati_pdc!D698=1,RIGHT(dati_pdc!A698,dati_pdc!E698),dati_pdc!A698),"")</f>
        <v/>
      </c>
      <c r="C702" s="109" t="str">
        <f>IF(dati_pdc!B698&lt;&gt;"",dati_pdc!B698,"")</f>
        <v/>
      </c>
      <c r="D702" s="109" t="str">
        <f>IF(dati_pdc!C698&lt;&gt;"",dati_pdc!C698,"")</f>
        <v/>
      </c>
      <c r="E702" s="109" t="str">
        <f>IF(dati_pdc!D698&lt;&gt;"",dati_pdc!D698,"")</f>
        <v/>
      </c>
      <c r="F702" s="110" t="str">
        <f>IF(dati_pdc!$A698&lt;&gt;"",s_somma_pdc!B698,"")</f>
        <v/>
      </c>
      <c r="G702" s="110" t="str">
        <f>IF(dati_pdc!$A698&lt;&gt;"",s_somma_pdc!C698,"")</f>
        <v/>
      </c>
      <c r="H702" s="110" t="str">
        <f t="shared" si="80"/>
        <v/>
      </c>
      <c r="I702" s="111" t="str">
        <f t="shared" si="81"/>
        <v/>
      </c>
      <c r="J702" s="111"/>
      <c r="K702" s="111"/>
      <c r="L702" s="110" t="str">
        <f>IF(dati_pdc!$A698&lt;&gt;"",s_somma_pdc!D698,"")</f>
        <v/>
      </c>
      <c r="M702" s="110" t="str">
        <f t="shared" si="82"/>
        <v/>
      </c>
      <c r="N702" s="111" t="str">
        <f t="shared" si="83"/>
        <v/>
      </c>
      <c r="O702" s="111"/>
      <c r="P702" s="111"/>
      <c r="Q702" s="110" t="str">
        <f>IF(dati_pdc!$A698&lt;&gt;"",s_somma_pdc!E698,"")</f>
        <v/>
      </c>
      <c r="R702" s="110" t="str">
        <f t="shared" si="84"/>
        <v/>
      </c>
      <c r="S702" s="111" t="str">
        <f t="shared" si="85"/>
        <v/>
      </c>
      <c r="T702" s="111"/>
      <c r="U702" s="111"/>
      <c r="V702" s="110" t="str">
        <f>IF(dati_pdc!$A698&lt;&gt;"",s_somma_pdc!F698,"")</f>
        <v/>
      </c>
      <c r="W702" s="110" t="str">
        <f t="shared" si="86"/>
        <v/>
      </c>
      <c r="X702" s="111" t="str">
        <f t="shared" si="87"/>
        <v/>
      </c>
      <c r="Y702" s="86"/>
      <c r="Z702" s="86"/>
    </row>
    <row r="703" spans="2:26" ht="15.75" customHeight="1">
      <c r="B703" s="109" t="str">
        <f>IF(dati_pdc!A699&lt;&gt;"",IF(dati_pdc!D699=1,RIGHT(dati_pdc!A699,dati_pdc!E699),dati_pdc!A699),"")</f>
        <v/>
      </c>
      <c r="C703" s="109" t="str">
        <f>IF(dati_pdc!B699&lt;&gt;"",dati_pdc!B699,"")</f>
        <v/>
      </c>
      <c r="D703" s="109" t="str">
        <f>IF(dati_pdc!C699&lt;&gt;"",dati_pdc!C699,"")</f>
        <v/>
      </c>
      <c r="E703" s="109" t="str">
        <f>IF(dati_pdc!D699&lt;&gt;"",dati_pdc!D699,"")</f>
        <v/>
      </c>
      <c r="F703" s="110" t="str">
        <f>IF(dati_pdc!$A699&lt;&gt;"",s_somma_pdc!B699,"")</f>
        <v/>
      </c>
      <c r="G703" s="110" t="str">
        <f>IF(dati_pdc!$A699&lt;&gt;"",s_somma_pdc!C699,"")</f>
        <v/>
      </c>
      <c r="H703" s="110" t="str">
        <f t="shared" si="80"/>
        <v/>
      </c>
      <c r="I703" s="111" t="str">
        <f t="shared" si="81"/>
        <v/>
      </c>
      <c r="J703" s="111"/>
      <c r="K703" s="111"/>
      <c r="L703" s="110" t="str">
        <f>IF(dati_pdc!$A699&lt;&gt;"",s_somma_pdc!D699,"")</f>
        <v/>
      </c>
      <c r="M703" s="110" t="str">
        <f t="shared" si="82"/>
        <v/>
      </c>
      <c r="N703" s="111" t="str">
        <f t="shared" si="83"/>
        <v/>
      </c>
      <c r="O703" s="111"/>
      <c r="P703" s="111"/>
      <c r="Q703" s="110" t="str">
        <f>IF(dati_pdc!$A699&lt;&gt;"",s_somma_pdc!E699,"")</f>
        <v/>
      </c>
      <c r="R703" s="110" t="str">
        <f t="shared" si="84"/>
        <v/>
      </c>
      <c r="S703" s="111" t="str">
        <f t="shared" si="85"/>
        <v/>
      </c>
      <c r="T703" s="111"/>
      <c r="U703" s="111"/>
      <c r="V703" s="110" t="str">
        <f>IF(dati_pdc!$A699&lt;&gt;"",s_somma_pdc!F699,"")</f>
        <v/>
      </c>
      <c r="W703" s="110" t="str">
        <f t="shared" si="86"/>
        <v/>
      </c>
      <c r="X703" s="111" t="str">
        <f t="shared" si="87"/>
        <v/>
      </c>
      <c r="Y703" s="86"/>
      <c r="Z703" s="86"/>
    </row>
    <row r="704" spans="2:26" ht="15.75" customHeight="1">
      <c r="B704" s="109" t="str">
        <f>IF(dati_pdc!A700&lt;&gt;"",IF(dati_pdc!D700=1,RIGHT(dati_pdc!A700,dati_pdc!E700),dati_pdc!A700),"")</f>
        <v/>
      </c>
      <c r="C704" s="109" t="str">
        <f>IF(dati_pdc!B700&lt;&gt;"",dati_pdc!B700,"")</f>
        <v/>
      </c>
      <c r="D704" s="109" t="str">
        <f>IF(dati_pdc!C700&lt;&gt;"",dati_pdc!C700,"")</f>
        <v/>
      </c>
      <c r="E704" s="109" t="str">
        <f>IF(dati_pdc!D700&lt;&gt;"",dati_pdc!D700,"")</f>
        <v/>
      </c>
      <c r="F704" s="110" t="str">
        <f>IF(dati_pdc!$A700&lt;&gt;"",s_somma_pdc!B700,"")</f>
        <v/>
      </c>
      <c r="G704" s="110" t="str">
        <f>IF(dati_pdc!$A700&lt;&gt;"",s_somma_pdc!C700,"")</f>
        <v/>
      </c>
      <c r="H704" s="110" t="str">
        <f t="shared" si="80"/>
        <v/>
      </c>
      <c r="I704" s="111" t="str">
        <f t="shared" si="81"/>
        <v/>
      </c>
      <c r="J704" s="111"/>
      <c r="K704" s="111"/>
      <c r="L704" s="110" t="str">
        <f>IF(dati_pdc!$A700&lt;&gt;"",s_somma_pdc!D700,"")</f>
        <v/>
      </c>
      <c r="M704" s="110" t="str">
        <f t="shared" si="82"/>
        <v/>
      </c>
      <c r="N704" s="111" t="str">
        <f t="shared" si="83"/>
        <v/>
      </c>
      <c r="O704" s="111"/>
      <c r="P704" s="111"/>
      <c r="Q704" s="110" t="str">
        <f>IF(dati_pdc!$A700&lt;&gt;"",s_somma_pdc!E700,"")</f>
        <v/>
      </c>
      <c r="R704" s="110" t="str">
        <f t="shared" si="84"/>
        <v/>
      </c>
      <c r="S704" s="111" t="str">
        <f t="shared" si="85"/>
        <v/>
      </c>
      <c r="T704" s="111"/>
      <c r="U704" s="111"/>
      <c r="V704" s="110" t="str">
        <f>IF(dati_pdc!$A700&lt;&gt;"",s_somma_pdc!F700,"")</f>
        <v/>
      </c>
      <c r="W704" s="110" t="str">
        <f t="shared" si="86"/>
        <v/>
      </c>
      <c r="X704" s="111" t="str">
        <f t="shared" si="87"/>
        <v/>
      </c>
      <c r="Y704" s="86"/>
      <c r="Z704" s="86"/>
    </row>
    <row r="705" spans="2:26" ht="15.75" customHeight="1">
      <c r="B705" s="109" t="str">
        <f>IF(dati_pdc!A701&lt;&gt;"",IF(dati_pdc!D701=1,RIGHT(dati_pdc!A701,dati_pdc!E701),dati_pdc!A701),"")</f>
        <v/>
      </c>
      <c r="C705" s="109" t="str">
        <f>IF(dati_pdc!B701&lt;&gt;"",dati_pdc!B701,"")</f>
        <v/>
      </c>
      <c r="D705" s="109" t="str">
        <f>IF(dati_pdc!C701&lt;&gt;"",dati_pdc!C701,"")</f>
        <v/>
      </c>
      <c r="E705" s="109" t="str">
        <f>IF(dati_pdc!D701&lt;&gt;"",dati_pdc!D701,"")</f>
        <v/>
      </c>
      <c r="F705" s="110" t="str">
        <f>IF(dati_pdc!$A701&lt;&gt;"",s_somma_pdc!B701,"")</f>
        <v/>
      </c>
      <c r="G705" s="110" t="str">
        <f>IF(dati_pdc!$A701&lt;&gt;"",s_somma_pdc!C701,"")</f>
        <v/>
      </c>
      <c r="H705" s="110" t="str">
        <f t="shared" si="80"/>
        <v/>
      </c>
      <c r="I705" s="111" t="str">
        <f t="shared" si="81"/>
        <v/>
      </c>
      <c r="J705" s="111"/>
      <c r="K705" s="111"/>
      <c r="L705" s="110" t="str">
        <f>IF(dati_pdc!$A701&lt;&gt;"",s_somma_pdc!D701,"")</f>
        <v/>
      </c>
      <c r="M705" s="110" t="str">
        <f t="shared" si="82"/>
        <v/>
      </c>
      <c r="N705" s="111" t="str">
        <f t="shared" si="83"/>
        <v/>
      </c>
      <c r="O705" s="111"/>
      <c r="P705" s="111"/>
      <c r="Q705" s="110" t="str">
        <f>IF(dati_pdc!$A701&lt;&gt;"",s_somma_pdc!E701,"")</f>
        <v/>
      </c>
      <c r="R705" s="110" t="str">
        <f t="shared" si="84"/>
        <v/>
      </c>
      <c r="S705" s="111" t="str">
        <f t="shared" si="85"/>
        <v/>
      </c>
      <c r="T705" s="111"/>
      <c r="U705" s="111"/>
      <c r="V705" s="110" t="str">
        <f>IF(dati_pdc!$A701&lt;&gt;"",s_somma_pdc!F701,"")</f>
        <v/>
      </c>
      <c r="W705" s="110" t="str">
        <f t="shared" si="86"/>
        <v/>
      </c>
      <c r="X705" s="111" t="str">
        <f t="shared" si="87"/>
        <v/>
      </c>
      <c r="Y705" s="86"/>
      <c r="Z705" s="86"/>
    </row>
    <row r="706" spans="2:26" ht="15.75" customHeight="1">
      <c r="B706" s="109" t="str">
        <f>IF(dati_pdc!A702&lt;&gt;"",IF(dati_pdc!D702=1,RIGHT(dati_pdc!A702,dati_pdc!E702),dati_pdc!A702),"")</f>
        <v/>
      </c>
      <c r="C706" s="109" t="str">
        <f>IF(dati_pdc!B702&lt;&gt;"",dati_pdc!B702,"")</f>
        <v/>
      </c>
      <c r="D706" s="109" t="str">
        <f>IF(dati_pdc!C702&lt;&gt;"",dati_pdc!C702,"")</f>
        <v/>
      </c>
      <c r="E706" s="109" t="str">
        <f>IF(dati_pdc!D702&lt;&gt;"",dati_pdc!D702,"")</f>
        <v/>
      </c>
      <c r="F706" s="110" t="str">
        <f>IF(dati_pdc!$A702&lt;&gt;"",s_somma_pdc!B702,"")</f>
        <v/>
      </c>
      <c r="G706" s="110" t="str">
        <f>IF(dati_pdc!$A702&lt;&gt;"",s_somma_pdc!C702,"")</f>
        <v/>
      </c>
      <c r="H706" s="110" t="str">
        <f t="shared" si="80"/>
        <v/>
      </c>
      <c r="I706" s="111" t="str">
        <f t="shared" si="81"/>
        <v/>
      </c>
      <c r="J706" s="111"/>
      <c r="K706" s="111"/>
      <c r="L706" s="110" t="str">
        <f>IF(dati_pdc!$A702&lt;&gt;"",s_somma_pdc!D702,"")</f>
        <v/>
      </c>
      <c r="M706" s="110" t="str">
        <f t="shared" si="82"/>
        <v/>
      </c>
      <c r="N706" s="111" t="str">
        <f t="shared" si="83"/>
        <v/>
      </c>
      <c r="O706" s="111"/>
      <c r="P706" s="111"/>
      <c r="Q706" s="110" t="str">
        <f>IF(dati_pdc!$A702&lt;&gt;"",s_somma_pdc!E702,"")</f>
        <v/>
      </c>
      <c r="R706" s="110" t="str">
        <f t="shared" si="84"/>
        <v/>
      </c>
      <c r="S706" s="111" t="str">
        <f t="shared" si="85"/>
        <v/>
      </c>
      <c r="T706" s="111"/>
      <c r="U706" s="111"/>
      <c r="V706" s="110" t="str">
        <f>IF(dati_pdc!$A702&lt;&gt;"",s_somma_pdc!F702,"")</f>
        <v/>
      </c>
      <c r="W706" s="110" t="str">
        <f t="shared" si="86"/>
        <v/>
      </c>
      <c r="X706" s="111" t="str">
        <f t="shared" si="87"/>
        <v/>
      </c>
      <c r="Y706" s="86"/>
      <c r="Z706" s="86"/>
    </row>
    <row r="707" spans="2:26" ht="15.75" customHeight="1">
      <c r="B707" s="109" t="str">
        <f>IF(dati_pdc!A703&lt;&gt;"",IF(dati_pdc!D703=1,RIGHT(dati_pdc!A703,dati_pdc!E703),dati_pdc!A703),"")</f>
        <v/>
      </c>
      <c r="C707" s="109" t="str">
        <f>IF(dati_pdc!B703&lt;&gt;"",dati_pdc!B703,"")</f>
        <v/>
      </c>
      <c r="D707" s="109" t="str">
        <f>IF(dati_pdc!C703&lt;&gt;"",dati_pdc!C703,"")</f>
        <v/>
      </c>
      <c r="E707" s="109" t="str">
        <f>IF(dati_pdc!D703&lt;&gt;"",dati_pdc!D703,"")</f>
        <v/>
      </c>
      <c r="F707" s="110" t="str">
        <f>IF(dati_pdc!$A703&lt;&gt;"",s_somma_pdc!B703,"")</f>
        <v/>
      </c>
      <c r="G707" s="110" t="str">
        <f>IF(dati_pdc!$A703&lt;&gt;"",s_somma_pdc!C703,"")</f>
        <v/>
      </c>
      <c r="H707" s="110" t="str">
        <f t="shared" si="80"/>
        <v/>
      </c>
      <c r="I707" s="111" t="str">
        <f t="shared" si="81"/>
        <v/>
      </c>
      <c r="J707" s="111"/>
      <c r="K707" s="111"/>
      <c r="L707" s="110" t="str">
        <f>IF(dati_pdc!$A703&lt;&gt;"",s_somma_pdc!D703,"")</f>
        <v/>
      </c>
      <c r="M707" s="110" t="str">
        <f t="shared" si="82"/>
        <v/>
      </c>
      <c r="N707" s="111" t="str">
        <f t="shared" si="83"/>
        <v/>
      </c>
      <c r="O707" s="111"/>
      <c r="P707" s="111"/>
      <c r="Q707" s="110" t="str">
        <f>IF(dati_pdc!$A703&lt;&gt;"",s_somma_pdc!E703,"")</f>
        <v/>
      </c>
      <c r="R707" s="110" t="str">
        <f t="shared" si="84"/>
        <v/>
      </c>
      <c r="S707" s="111" t="str">
        <f t="shared" si="85"/>
        <v/>
      </c>
      <c r="T707" s="111"/>
      <c r="U707" s="111"/>
      <c r="V707" s="110" t="str">
        <f>IF(dati_pdc!$A703&lt;&gt;"",s_somma_pdc!F703,"")</f>
        <v/>
      </c>
      <c r="W707" s="110" t="str">
        <f t="shared" si="86"/>
        <v/>
      </c>
      <c r="X707" s="111" t="str">
        <f t="shared" si="87"/>
        <v/>
      </c>
      <c r="Y707" s="86"/>
      <c r="Z707" s="86"/>
    </row>
    <row r="708" spans="2:26" ht="15.75" customHeight="1">
      <c r="B708" s="109" t="str">
        <f>IF(dati_pdc!A704&lt;&gt;"",IF(dati_pdc!D704=1,RIGHT(dati_pdc!A704,dati_pdc!E704),dati_pdc!A704),"")</f>
        <v/>
      </c>
      <c r="C708" s="109" t="str">
        <f>IF(dati_pdc!B704&lt;&gt;"",dati_pdc!B704,"")</f>
        <v/>
      </c>
      <c r="D708" s="109" t="str">
        <f>IF(dati_pdc!C704&lt;&gt;"",dati_pdc!C704,"")</f>
        <v/>
      </c>
      <c r="E708" s="109" t="str">
        <f>IF(dati_pdc!D704&lt;&gt;"",dati_pdc!D704,"")</f>
        <v/>
      </c>
      <c r="F708" s="110" t="str">
        <f>IF(dati_pdc!$A704&lt;&gt;"",s_somma_pdc!B704,"")</f>
        <v/>
      </c>
      <c r="G708" s="110" t="str">
        <f>IF(dati_pdc!$A704&lt;&gt;"",s_somma_pdc!C704,"")</f>
        <v/>
      </c>
      <c r="H708" s="110" t="str">
        <f t="shared" si="80"/>
        <v/>
      </c>
      <c r="I708" s="111" t="str">
        <f t="shared" si="81"/>
        <v/>
      </c>
      <c r="J708" s="111"/>
      <c r="K708" s="111"/>
      <c r="L708" s="110" t="str">
        <f>IF(dati_pdc!$A704&lt;&gt;"",s_somma_pdc!D704,"")</f>
        <v/>
      </c>
      <c r="M708" s="110" t="str">
        <f t="shared" si="82"/>
        <v/>
      </c>
      <c r="N708" s="111" t="str">
        <f t="shared" si="83"/>
        <v/>
      </c>
      <c r="O708" s="111"/>
      <c r="P708" s="111"/>
      <c r="Q708" s="110" t="str">
        <f>IF(dati_pdc!$A704&lt;&gt;"",s_somma_pdc!E704,"")</f>
        <v/>
      </c>
      <c r="R708" s="110" t="str">
        <f t="shared" si="84"/>
        <v/>
      </c>
      <c r="S708" s="111" t="str">
        <f t="shared" si="85"/>
        <v/>
      </c>
      <c r="T708" s="111"/>
      <c r="U708" s="111"/>
      <c r="V708" s="110" t="str">
        <f>IF(dati_pdc!$A704&lt;&gt;"",s_somma_pdc!F704,"")</f>
        <v/>
      </c>
      <c r="W708" s="110" t="str">
        <f t="shared" si="86"/>
        <v/>
      </c>
      <c r="X708" s="111" t="str">
        <f t="shared" si="87"/>
        <v/>
      </c>
      <c r="Y708" s="86"/>
      <c r="Z708" s="86"/>
    </row>
    <row r="709" spans="2:26" ht="15.75" customHeight="1">
      <c r="B709" s="109" t="str">
        <f>IF(dati_pdc!A705&lt;&gt;"",IF(dati_pdc!D705=1,RIGHT(dati_pdc!A705,dati_pdc!E705),dati_pdc!A705),"")</f>
        <v/>
      </c>
      <c r="C709" s="109" t="str">
        <f>IF(dati_pdc!B705&lt;&gt;"",dati_pdc!B705,"")</f>
        <v/>
      </c>
      <c r="D709" s="109" t="str">
        <f>IF(dati_pdc!C705&lt;&gt;"",dati_pdc!C705,"")</f>
        <v/>
      </c>
      <c r="E709" s="109" t="str">
        <f>IF(dati_pdc!D705&lt;&gt;"",dati_pdc!D705,"")</f>
        <v/>
      </c>
      <c r="F709" s="110" t="str">
        <f>IF(dati_pdc!$A705&lt;&gt;"",s_somma_pdc!B705,"")</f>
        <v/>
      </c>
      <c r="G709" s="110" t="str">
        <f>IF(dati_pdc!$A705&lt;&gt;"",s_somma_pdc!C705,"")</f>
        <v/>
      </c>
      <c r="H709" s="110" t="str">
        <f t="shared" si="80"/>
        <v/>
      </c>
      <c r="I709" s="111" t="str">
        <f t="shared" si="81"/>
        <v/>
      </c>
      <c r="J709" s="111"/>
      <c r="K709" s="111"/>
      <c r="L709" s="110" t="str">
        <f>IF(dati_pdc!$A705&lt;&gt;"",s_somma_pdc!D705,"")</f>
        <v/>
      </c>
      <c r="M709" s="110" t="str">
        <f t="shared" si="82"/>
        <v/>
      </c>
      <c r="N709" s="111" t="str">
        <f t="shared" si="83"/>
        <v/>
      </c>
      <c r="O709" s="111"/>
      <c r="P709" s="111"/>
      <c r="Q709" s="110" t="str">
        <f>IF(dati_pdc!$A705&lt;&gt;"",s_somma_pdc!E705,"")</f>
        <v/>
      </c>
      <c r="R709" s="110" t="str">
        <f t="shared" si="84"/>
        <v/>
      </c>
      <c r="S709" s="111" t="str">
        <f t="shared" si="85"/>
        <v/>
      </c>
      <c r="T709" s="111"/>
      <c r="U709" s="111"/>
      <c r="V709" s="110" t="str">
        <f>IF(dati_pdc!$A705&lt;&gt;"",s_somma_pdc!F705,"")</f>
        <v/>
      </c>
      <c r="W709" s="110" t="str">
        <f t="shared" si="86"/>
        <v/>
      </c>
      <c r="X709" s="111" t="str">
        <f t="shared" si="87"/>
        <v/>
      </c>
      <c r="Y709" s="86"/>
      <c r="Z709" s="86"/>
    </row>
    <row r="710" spans="2:26" ht="15.75" customHeight="1">
      <c r="B710" s="109" t="str">
        <f>IF(dati_pdc!A706&lt;&gt;"",IF(dati_pdc!D706=1,RIGHT(dati_pdc!A706,dati_pdc!E706),dati_pdc!A706),"")</f>
        <v/>
      </c>
      <c r="C710" s="109" t="str">
        <f>IF(dati_pdc!B706&lt;&gt;"",dati_pdc!B706,"")</f>
        <v/>
      </c>
      <c r="D710" s="109" t="str">
        <f>IF(dati_pdc!C706&lt;&gt;"",dati_pdc!C706,"")</f>
        <v/>
      </c>
      <c r="E710" s="109" t="str">
        <f>IF(dati_pdc!D706&lt;&gt;"",dati_pdc!D706,"")</f>
        <v/>
      </c>
      <c r="F710" s="110" t="str">
        <f>IF(dati_pdc!$A706&lt;&gt;"",s_somma_pdc!B706,"")</f>
        <v/>
      </c>
      <c r="G710" s="110" t="str">
        <f>IF(dati_pdc!$A706&lt;&gt;"",s_somma_pdc!C706,"")</f>
        <v/>
      </c>
      <c r="H710" s="110" t="str">
        <f t="shared" ref="H710:H773" si="88">IF(G710&lt;&gt;"",F710-G710,"")</f>
        <v/>
      </c>
      <c r="I710" s="111" t="str">
        <f t="shared" ref="I710:I773" si="89">IF(AND(G710&lt;&gt;"",G710&lt;&gt;0)=TRUE,H710/G710,"")</f>
        <v/>
      </c>
      <c r="J710" s="111"/>
      <c r="K710" s="111"/>
      <c r="L710" s="110" t="str">
        <f>IF(dati_pdc!$A706&lt;&gt;"",s_somma_pdc!D706,"")</f>
        <v/>
      </c>
      <c r="M710" s="110" t="str">
        <f t="shared" ref="M710:M773" si="90">IF(L710&lt;&gt;"",F710-L710,"")</f>
        <v/>
      </c>
      <c r="N710" s="111" t="str">
        <f t="shared" ref="N710:N773" si="91">IF(AND(L710&lt;&gt;"",L710&lt;&gt;0)=TRUE,M710/L710,"")</f>
        <v/>
      </c>
      <c r="O710" s="111"/>
      <c r="P710" s="111"/>
      <c r="Q710" s="110" t="str">
        <f>IF(dati_pdc!$A706&lt;&gt;"",s_somma_pdc!E706,"")</f>
        <v/>
      </c>
      <c r="R710" s="110" t="str">
        <f t="shared" ref="R710:R773" si="92">IF(Q710&lt;&gt;"",F710-Q710,"")</f>
        <v/>
      </c>
      <c r="S710" s="111" t="str">
        <f t="shared" ref="S710:S773" si="93">IF(AND(Q710&lt;&gt;"",Q710&lt;&gt;0)=TRUE,R710/Q710,"")</f>
        <v/>
      </c>
      <c r="T710" s="111"/>
      <c r="U710" s="111"/>
      <c r="V710" s="110" t="str">
        <f>IF(dati_pdc!$A706&lt;&gt;"",s_somma_pdc!F706,"")</f>
        <v/>
      </c>
      <c r="W710" s="110" t="str">
        <f t="shared" ref="W710:W773" si="94">IF(V710&lt;&gt;"",F710-V710,"")</f>
        <v/>
      </c>
      <c r="X710" s="111" t="str">
        <f t="shared" ref="X710:X773" si="95">IF(AND(V710&lt;&gt;"",V710&lt;&gt;0)=TRUE,W710/V710,"")</f>
        <v/>
      </c>
      <c r="Y710" s="86"/>
      <c r="Z710" s="86"/>
    </row>
    <row r="711" spans="2:26" ht="15.75" customHeight="1">
      <c r="B711" s="109" t="str">
        <f>IF(dati_pdc!A707&lt;&gt;"",IF(dati_pdc!D707=1,RIGHT(dati_pdc!A707,dati_pdc!E707),dati_pdc!A707),"")</f>
        <v/>
      </c>
      <c r="C711" s="109" t="str">
        <f>IF(dati_pdc!B707&lt;&gt;"",dati_pdc!B707,"")</f>
        <v/>
      </c>
      <c r="D711" s="109" t="str">
        <f>IF(dati_pdc!C707&lt;&gt;"",dati_pdc!C707,"")</f>
        <v/>
      </c>
      <c r="E711" s="109" t="str">
        <f>IF(dati_pdc!D707&lt;&gt;"",dati_pdc!D707,"")</f>
        <v/>
      </c>
      <c r="F711" s="110" t="str">
        <f>IF(dati_pdc!$A707&lt;&gt;"",s_somma_pdc!B707,"")</f>
        <v/>
      </c>
      <c r="G711" s="110" t="str">
        <f>IF(dati_pdc!$A707&lt;&gt;"",s_somma_pdc!C707,"")</f>
        <v/>
      </c>
      <c r="H711" s="110" t="str">
        <f t="shared" si="88"/>
        <v/>
      </c>
      <c r="I711" s="111" t="str">
        <f t="shared" si="89"/>
        <v/>
      </c>
      <c r="J711" s="111"/>
      <c r="K711" s="111"/>
      <c r="L711" s="110" t="str">
        <f>IF(dati_pdc!$A707&lt;&gt;"",s_somma_pdc!D707,"")</f>
        <v/>
      </c>
      <c r="M711" s="110" t="str">
        <f t="shared" si="90"/>
        <v/>
      </c>
      <c r="N711" s="111" t="str">
        <f t="shared" si="91"/>
        <v/>
      </c>
      <c r="O711" s="111"/>
      <c r="P711" s="111"/>
      <c r="Q711" s="110" t="str">
        <f>IF(dati_pdc!$A707&lt;&gt;"",s_somma_pdc!E707,"")</f>
        <v/>
      </c>
      <c r="R711" s="110" t="str">
        <f t="shared" si="92"/>
        <v/>
      </c>
      <c r="S711" s="111" t="str">
        <f t="shared" si="93"/>
        <v/>
      </c>
      <c r="T711" s="111"/>
      <c r="U711" s="111"/>
      <c r="V711" s="110" t="str">
        <f>IF(dati_pdc!$A707&lt;&gt;"",s_somma_pdc!F707,"")</f>
        <v/>
      </c>
      <c r="W711" s="110" t="str">
        <f t="shared" si="94"/>
        <v/>
      </c>
      <c r="X711" s="111" t="str">
        <f t="shared" si="95"/>
        <v/>
      </c>
      <c r="Y711" s="86"/>
      <c r="Z711" s="86"/>
    </row>
    <row r="712" spans="2:26" ht="15.75" customHeight="1">
      <c r="B712" s="109" t="str">
        <f>IF(dati_pdc!A708&lt;&gt;"",IF(dati_pdc!D708=1,RIGHT(dati_pdc!A708,dati_pdc!E708),dati_pdc!A708),"")</f>
        <v/>
      </c>
      <c r="C712" s="109" t="str">
        <f>IF(dati_pdc!B708&lt;&gt;"",dati_pdc!B708,"")</f>
        <v/>
      </c>
      <c r="D712" s="109" t="str">
        <f>IF(dati_pdc!C708&lt;&gt;"",dati_pdc!C708,"")</f>
        <v/>
      </c>
      <c r="E712" s="109" t="str">
        <f>IF(dati_pdc!D708&lt;&gt;"",dati_pdc!D708,"")</f>
        <v/>
      </c>
      <c r="F712" s="110" t="str">
        <f>IF(dati_pdc!$A708&lt;&gt;"",s_somma_pdc!B708,"")</f>
        <v/>
      </c>
      <c r="G712" s="110" t="str">
        <f>IF(dati_pdc!$A708&lt;&gt;"",s_somma_pdc!C708,"")</f>
        <v/>
      </c>
      <c r="H712" s="110" t="str">
        <f t="shared" si="88"/>
        <v/>
      </c>
      <c r="I712" s="111" t="str">
        <f t="shared" si="89"/>
        <v/>
      </c>
      <c r="J712" s="111"/>
      <c r="K712" s="111"/>
      <c r="L712" s="110" t="str">
        <f>IF(dati_pdc!$A708&lt;&gt;"",s_somma_pdc!D708,"")</f>
        <v/>
      </c>
      <c r="M712" s="110" t="str">
        <f t="shared" si="90"/>
        <v/>
      </c>
      <c r="N712" s="111" t="str">
        <f t="shared" si="91"/>
        <v/>
      </c>
      <c r="O712" s="111"/>
      <c r="P712" s="111"/>
      <c r="Q712" s="110" t="str">
        <f>IF(dati_pdc!$A708&lt;&gt;"",s_somma_pdc!E708,"")</f>
        <v/>
      </c>
      <c r="R712" s="110" t="str">
        <f t="shared" si="92"/>
        <v/>
      </c>
      <c r="S712" s="111" t="str">
        <f t="shared" si="93"/>
        <v/>
      </c>
      <c r="T712" s="111"/>
      <c r="U712" s="111"/>
      <c r="V712" s="110" t="str">
        <f>IF(dati_pdc!$A708&lt;&gt;"",s_somma_pdc!F708,"")</f>
        <v/>
      </c>
      <c r="W712" s="110" t="str">
        <f t="shared" si="94"/>
        <v/>
      </c>
      <c r="X712" s="111" t="str">
        <f t="shared" si="95"/>
        <v/>
      </c>
      <c r="Y712" s="86"/>
      <c r="Z712" s="86"/>
    </row>
    <row r="713" spans="2:26" ht="15.75" customHeight="1">
      <c r="B713" s="109" t="str">
        <f>IF(dati_pdc!A709&lt;&gt;"",IF(dati_pdc!D709=1,RIGHT(dati_pdc!A709,dati_pdc!E709),dati_pdc!A709),"")</f>
        <v/>
      </c>
      <c r="C713" s="109" t="str">
        <f>IF(dati_pdc!B709&lt;&gt;"",dati_pdc!B709,"")</f>
        <v/>
      </c>
      <c r="D713" s="109" t="str">
        <f>IF(dati_pdc!C709&lt;&gt;"",dati_pdc!C709,"")</f>
        <v/>
      </c>
      <c r="E713" s="109" t="str">
        <f>IF(dati_pdc!D709&lt;&gt;"",dati_pdc!D709,"")</f>
        <v/>
      </c>
      <c r="F713" s="110" t="str">
        <f>IF(dati_pdc!$A709&lt;&gt;"",s_somma_pdc!B709,"")</f>
        <v/>
      </c>
      <c r="G713" s="110" t="str">
        <f>IF(dati_pdc!$A709&lt;&gt;"",s_somma_pdc!C709,"")</f>
        <v/>
      </c>
      <c r="H713" s="110" t="str">
        <f t="shared" si="88"/>
        <v/>
      </c>
      <c r="I713" s="111" t="str">
        <f t="shared" si="89"/>
        <v/>
      </c>
      <c r="J713" s="111"/>
      <c r="K713" s="111"/>
      <c r="L713" s="110" t="str">
        <f>IF(dati_pdc!$A709&lt;&gt;"",s_somma_pdc!D709,"")</f>
        <v/>
      </c>
      <c r="M713" s="110" t="str">
        <f t="shared" si="90"/>
        <v/>
      </c>
      <c r="N713" s="111" t="str">
        <f t="shared" si="91"/>
        <v/>
      </c>
      <c r="O713" s="111"/>
      <c r="P713" s="111"/>
      <c r="Q713" s="110" t="str">
        <f>IF(dati_pdc!$A709&lt;&gt;"",s_somma_pdc!E709,"")</f>
        <v/>
      </c>
      <c r="R713" s="110" t="str">
        <f t="shared" si="92"/>
        <v/>
      </c>
      <c r="S713" s="111" t="str">
        <f t="shared" si="93"/>
        <v/>
      </c>
      <c r="T713" s="111"/>
      <c r="U713" s="111"/>
      <c r="V713" s="110" t="str">
        <f>IF(dati_pdc!$A709&lt;&gt;"",s_somma_pdc!F709,"")</f>
        <v/>
      </c>
      <c r="W713" s="110" t="str">
        <f t="shared" si="94"/>
        <v/>
      </c>
      <c r="X713" s="111" t="str">
        <f t="shared" si="95"/>
        <v/>
      </c>
      <c r="Y713" s="86"/>
      <c r="Z713" s="86"/>
    </row>
    <row r="714" spans="2:26" ht="15.75" customHeight="1">
      <c r="B714" s="109" t="str">
        <f>IF(dati_pdc!A710&lt;&gt;"",IF(dati_pdc!D710=1,RIGHT(dati_pdc!A710,dati_pdc!E710),dati_pdc!A710),"")</f>
        <v/>
      </c>
      <c r="C714" s="109" t="str">
        <f>IF(dati_pdc!B710&lt;&gt;"",dati_pdc!B710,"")</f>
        <v/>
      </c>
      <c r="D714" s="109" t="str">
        <f>IF(dati_pdc!C710&lt;&gt;"",dati_pdc!C710,"")</f>
        <v/>
      </c>
      <c r="E714" s="109" t="str">
        <f>IF(dati_pdc!D710&lt;&gt;"",dati_pdc!D710,"")</f>
        <v/>
      </c>
      <c r="F714" s="110" t="str">
        <f>IF(dati_pdc!$A710&lt;&gt;"",s_somma_pdc!B710,"")</f>
        <v/>
      </c>
      <c r="G714" s="110" t="str">
        <f>IF(dati_pdc!$A710&lt;&gt;"",s_somma_pdc!C710,"")</f>
        <v/>
      </c>
      <c r="H714" s="110" t="str">
        <f t="shared" si="88"/>
        <v/>
      </c>
      <c r="I714" s="111" t="str">
        <f t="shared" si="89"/>
        <v/>
      </c>
      <c r="J714" s="111"/>
      <c r="K714" s="111"/>
      <c r="L714" s="110" t="str">
        <f>IF(dati_pdc!$A710&lt;&gt;"",s_somma_pdc!D710,"")</f>
        <v/>
      </c>
      <c r="M714" s="110" t="str">
        <f t="shared" si="90"/>
        <v/>
      </c>
      <c r="N714" s="111" t="str">
        <f t="shared" si="91"/>
        <v/>
      </c>
      <c r="O714" s="111"/>
      <c r="P714" s="111"/>
      <c r="Q714" s="110" t="str">
        <f>IF(dati_pdc!$A710&lt;&gt;"",s_somma_pdc!E710,"")</f>
        <v/>
      </c>
      <c r="R714" s="110" t="str">
        <f t="shared" si="92"/>
        <v/>
      </c>
      <c r="S714" s="111" t="str">
        <f t="shared" si="93"/>
        <v/>
      </c>
      <c r="T714" s="111"/>
      <c r="U714" s="111"/>
      <c r="V714" s="110" t="str">
        <f>IF(dati_pdc!$A710&lt;&gt;"",s_somma_pdc!F710,"")</f>
        <v/>
      </c>
      <c r="W714" s="110" t="str">
        <f t="shared" si="94"/>
        <v/>
      </c>
      <c r="X714" s="111" t="str">
        <f t="shared" si="95"/>
        <v/>
      </c>
      <c r="Y714" s="86"/>
      <c r="Z714" s="86"/>
    </row>
    <row r="715" spans="2:26" ht="15.75" customHeight="1">
      <c r="B715" s="109" t="str">
        <f>IF(dati_pdc!A711&lt;&gt;"",IF(dati_pdc!D711=1,RIGHT(dati_pdc!A711,dati_pdc!E711),dati_pdc!A711),"")</f>
        <v/>
      </c>
      <c r="C715" s="109" t="str">
        <f>IF(dati_pdc!B711&lt;&gt;"",dati_pdc!B711,"")</f>
        <v/>
      </c>
      <c r="D715" s="109" t="str">
        <f>IF(dati_pdc!C711&lt;&gt;"",dati_pdc!C711,"")</f>
        <v/>
      </c>
      <c r="E715" s="109" t="str">
        <f>IF(dati_pdc!D711&lt;&gt;"",dati_pdc!D711,"")</f>
        <v/>
      </c>
      <c r="F715" s="110" t="str">
        <f>IF(dati_pdc!$A711&lt;&gt;"",s_somma_pdc!B711,"")</f>
        <v/>
      </c>
      <c r="G715" s="110" t="str">
        <f>IF(dati_pdc!$A711&lt;&gt;"",s_somma_pdc!C711,"")</f>
        <v/>
      </c>
      <c r="H715" s="110" t="str">
        <f t="shared" si="88"/>
        <v/>
      </c>
      <c r="I715" s="111" t="str">
        <f t="shared" si="89"/>
        <v/>
      </c>
      <c r="J715" s="111"/>
      <c r="K715" s="111"/>
      <c r="L715" s="110" t="str">
        <f>IF(dati_pdc!$A711&lt;&gt;"",s_somma_pdc!D711,"")</f>
        <v/>
      </c>
      <c r="M715" s="110" t="str">
        <f t="shared" si="90"/>
        <v/>
      </c>
      <c r="N715" s="111" t="str">
        <f t="shared" si="91"/>
        <v/>
      </c>
      <c r="O715" s="111"/>
      <c r="P715" s="111"/>
      <c r="Q715" s="110" t="str">
        <f>IF(dati_pdc!$A711&lt;&gt;"",s_somma_pdc!E711,"")</f>
        <v/>
      </c>
      <c r="R715" s="110" t="str">
        <f t="shared" si="92"/>
        <v/>
      </c>
      <c r="S715" s="111" t="str">
        <f t="shared" si="93"/>
        <v/>
      </c>
      <c r="T715" s="111"/>
      <c r="U715" s="111"/>
      <c r="V715" s="110" t="str">
        <f>IF(dati_pdc!$A711&lt;&gt;"",s_somma_pdc!F711,"")</f>
        <v/>
      </c>
      <c r="W715" s="110" t="str">
        <f t="shared" si="94"/>
        <v/>
      </c>
      <c r="X715" s="111" t="str">
        <f t="shared" si="95"/>
        <v/>
      </c>
      <c r="Y715" s="86"/>
      <c r="Z715" s="86"/>
    </row>
    <row r="716" spans="2:26" ht="15.75" customHeight="1">
      <c r="B716" s="109" t="str">
        <f>IF(dati_pdc!A712&lt;&gt;"",IF(dati_pdc!D712=1,RIGHT(dati_pdc!A712,dati_pdc!E712),dati_pdc!A712),"")</f>
        <v/>
      </c>
      <c r="C716" s="109" t="str">
        <f>IF(dati_pdc!B712&lt;&gt;"",dati_pdc!B712,"")</f>
        <v/>
      </c>
      <c r="D716" s="109" t="str">
        <f>IF(dati_pdc!C712&lt;&gt;"",dati_pdc!C712,"")</f>
        <v/>
      </c>
      <c r="E716" s="109" t="str">
        <f>IF(dati_pdc!D712&lt;&gt;"",dati_pdc!D712,"")</f>
        <v/>
      </c>
      <c r="F716" s="110" t="str">
        <f>IF(dati_pdc!$A712&lt;&gt;"",s_somma_pdc!B712,"")</f>
        <v/>
      </c>
      <c r="G716" s="110" t="str">
        <f>IF(dati_pdc!$A712&lt;&gt;"",s_somma_pdc!C712,"")</f>
        <v/>
      </c>
      <c r="H716" s="110" t="str">
        <f t="shared" si="88"/>
        <v/>
      </c>
      <c r="I716" s="111" t="str">
        <f t="shared" si="89"/>
        <v/>
      </c>
      <c r="J716" s="111"/>
      <c r="K716" s="111"/>
      <c r="L716" s="110" t="str">
        <f>IF(dati_pdc!$A712&lt;&gt;"",s_somma_pdc!D712,"")</f>
        <v/>
      </c>
      <c r="M716" s="110" t="str">
        <f t="shared" si="90"/>
        <v/>
      </c>
      <c r="N716" s="111" t="str">
        <f t="shared" si="91"/>
        <v/>
      </c>
      <c r="O716" s="111"/>
      <c r="P716" s="111"/>
      <c r="Q716" s="110" t="str">
        <f>IF(dati_pdc!$A712&lt;&gt;"",s_somma_pdc!E712,"")</f>
        <v/>
      </c>
      <c r="R716" s="110" t="str">
        <f t="shared" si="92"/>
        <v/>
      </c>
      <c r="S716" s="111" t="str">
        <f t="shared" si="93"/>
        <v/>
      </c>
      <c r="T716" s="111"/>
      <c r="U716" s="111"/>
      <c r="V716" s="110" t="str">
        <f>IF(dati_pdc!$A712&lt;&gt;"",s_somma_pdc!F712,"")</f>
        <v/>
      </c>
      <c r="W716" s="110" t="str">
        <f t="shared" si="94"/>
        <v/>
      </c>
      <c r="X716" s="111" t="str">
        <f t="shared" si="95"/>
        <v/>
      </c>
      <c r="Y716" s="86"/>
      <c r="Z716" s="86"/>
    </row>
    <row r="717" spans="2:26" ht="15.75" customHeight="1">
      <c r="B717" s="109" t="str">
        <f>IF(dati_pdc!A713&lt;&gt;"",IF(dati_pdc!D713=1,RIGHT(dati_pdc!A713,dati_pdc!E713),dati_pdc!A713),"")</f>
        <v/>
      </c>
      <c r="C717" s="109" t="str">
        <f>IF(dati_pdc!B713&lt;&gt;"",dati_pdc!B713,"")</f>
        <v/>
      </c>
      <c r="D717" s="109" t="str">
        <f>IF(dati_pdc!C713&lt;&gt;"",dati_pdc!C713,"")</f>
        <v/>
      </c>
      <c r="E717" s="109" t="str">
        <f>IF(dati_pdc!D713&lt;&gt;"",dati_pdc!D713,"")</f>
        <v/>
      </c>
      <c r="F717" s="110" t="str">
        <f>IF(dati_pdc!$A713&lt;&gt;"",s_somma_pdc!B713,"")</f>
        <v/>
      </c>
      <c r="G717" s="110" t="str">
        <f>IF(dati_pdc!$A713&lt;&gt;"",s_somma_pdc!C713,"")</f>
        <v/>
      </c>
      <c r="H717" s="110" t="str">
        <f t="shared" si="88"/>
        <v/>
      </c>
      <c r="I717" s="111" t="str">
        <f t="shared" si="89"/>
        <v/>
      </c>
      <c r="J717" s="111"/>
      <c r="K717" s="111"/>
      <c r="L717" s="110" t="str">
        <f>IF(dati_pdc!$A713&lt;&gt;"",s_somma_pdc!D713,"")</f>
        <v/>
      </c>
      <c r="M717" s="110" t="str">
        <f t="shared" si="90"/>
        <v/>
      </c>
      <c r="N717" s="111" t="str">
        <f t="shared" si="91"/>
        <v/>
      </c>
      <c r="O717" s="111"/>
      <c r="P717" s="111"/>
      <c r="Q717" s="110" t="str">
        <f>IF(dati_pdc!$A713&lt;&gt;"",s_somma_pdc!E713,"")</f>
        <v/>
      </c>
      <c r="R717" s="110" t="str">
        <f t="shared" si="92"/>
        <v/>
      </c>
      <c r="S717" s="111" t="str">
        <f t="shared" si="93"/>
        <v/>
      </c>
      <c r="T717" s="111"/>
      <c r="U717" s="111"/>
      <c r="V717" s="110" t="str">
        <f>IF(dati_pdc!$A713&lt;&gt;"",s_somma_pdc!F713,"")</f>
        <v/>
      </c>
      <c r="W717" s="110" t="str">
        <f t="shared" si="94"/>
        <v/>
      </c>
      <c r="X717" s="111" t="str">
        <f t="shared" si="95"/>
        <v/>
      </c>
      <c r="Y717" s="86"/>
      <c r="Z717" s="86"/>
    </row>
    <row r="718" spans="2:26" ht="15.75" customHeight="1">
      <c r="B718" s="109" t="str">
        <f>IF(dati_pdc!A714&lt;&gt;"",IF(dati_pdc!D714=1,RIGHT(dati_pdc!A714,dati_pdc!E714),dati_pdc!A714),"")</f>
        <v/>
      </c>
      <c r="C718" s="109" t="str">
        <f>IF(dati_pdc!B714&lt;&gt;"",dati_pdc!B714,"")</f>
        <v/>
      </c>
      <c r="D718" s="109" t="str">
        <f>IF(dati_pdc!C714&lt;&gt;"",dati_pdc!C714,"")</f>
        <v/>
      </c>
      <c r="E718" s="109" t="str">
        <f>IF(dati_pdc!D714&lt;&gt;"",dati_pdc!D714,"")</f>
        <v/>
      </c>
      <c r="F718" s="110" t="str">
        <f>IF(dati_pdc!$A714&lt;&gt;"",s_somma_pdc!B714,"")</f>
        <v/>
      </c>
      <c r="G718" s="110" t="str">
        <f>IF(dati_pdc!$A714&lt;&gt;"",s_somma_pdc!C714,"")</f>
        <v/>
      </c>
      <c r="H718" s="110" t="str">
        <f t="shared" si="88"/>
        <v/>
      </c>
      <c r="I718" s="111" t="str">
        <f t="shared" si="89"/>
        <v/>
      </c>
      <c r="J718" s="111"/>
      <c r="K718" s="111"/>
      <c r="L718" s="110" t="str">
        <f>IF(dati_pdc!$A714&lt;&gt;"",s_somma_pdc!D714,"")</f>
        <v/>
      </c>
      <c r="M718" s="110" t="str">
        <f t="shared" si="90"/>
        <v/>
      </c>
      <c r="N718" s="111" t="str">
        <f t="shared" si="91"/>
        <v/>
      </c>
      <c r="O718" s="111"/>
      <c r="P718" s="111"/>
      <c r="Q718" s="110" t="str">
        <f>IF(dati_pdc!$A714&lt;&gt;"",s_somma_pdc!E714,"")</f>
        <v/>
      </c>
      <c r="R718" s="110" t="str">
        <f t="shared" si="92"/>
        <v/>
      </c>
      <c r="S718" s="111" t="str">
        <f t="shared" si="93"/>
        <v/>
      </c>
      <c r="T718" s="111"/>
      <c r="U718" s="111"/>
      <c r="V718" s="110" t="str">
        <f>IF(dati_pdc!$A714&lt;&gt;"",s_somma_pdc!F714,"")</f>
        <v/>
      </c>
      <c r="W718" s="110" t="str">
        <f t="shared" si="94"/>
        <v/>
      </c>
      <c r="X718" s="111" t="str">
        <f t="shared" si="95"/>
        <v/>
      </c>
      <c r="Y718" s="86"/>
      <c r="Z718" s="86"/>
    </row>
    <row r="719" spans="2:26" ht="15.75" customHeight="1">
      <c r="B719" s="109" t="str">
        <f>IF(dati_pdc!A715&lt;&gt;"",IF(dati_pdc!D715=1,RIGHT(dati_pdc!A715,dati_pdc!E715),dati_pdc!A715),"")</f>
        <v/>
      </c>
      <c r="C719" s="109" t="str">
        <f>IF(dati_pdc!B715&lt;&gt;"",dati_pdc!B715,"")</f>
        <v/>
      </c>
      <c r="D719" s="109" t="str">
        <f>IF(dati_pdc!C715&lt;&gt;"",dati_pdc!C715,"")</f>
        <v/>
      </c>
      <c r="E719" s="109" t="str">
        <f>IF(dati_pdc!D715&lt;&gt;"",dati_pdc!D715,"")</f>
        <v/>
      </c>
      <c r="F719" s="110" t="str">
        <f>IF(dati_pdc!$A715&lt;&gt;"",s_somma_pdc!B715,"")</f>
        <v/>
      </c>
      <c r="G719" s="110" t="str">
        <f>IF(dati_pdc!$A715&lt;&gt;"",s_somma_pdc!C715,"")</f>
        <v/>
      </c>
      <c r="H719" s="110" t="str">
        <f t="shared" si="88"/>
        <v/>
      </c>
      <c r="I719" s="111" t="str">
        <f t="shared" si="89"/>
        <v/>
      </c>
      <c r="J719" s="111"/>
      <c r="K719" s="111"/>
      <c r="L719" s="110" t="str">
        <f>IF(dati_pdc!$A715&lt;&gt;"",s_somma_pdc!D715,"")</f>
        <v/>
      </c>
      <c r="M719" s="110" t="str">
        <f t="shared" si="90"/>
        <v/>
      </c>
      <c r="N719" s="111" t="str">
        <f t="shared" si="91"/>
        <v/>
      </c>
      <c r="O719" s="111"/>
      <c r="P719" s="111"/>
      <c r="Q719" s="110" t="str">
        <f>IF(dati_pdc!$A715&lt;&gt;"",s_somma_pdc!E715,"")</f>
        <v/>
      </c>
      <c r="R719" s="110" t="str">
        <f t="shared" si="92"/>
        <v/>
      </c>
      <c r="S719" s="111" t="str">
        <f t="shared" si="93"/>
        <v/>
      </c>
      <c r="T719" s="111"/>
      <c r="U719" s="111"/>
      <c r="V719" s="110" t="str">
        <f>IF(dati_pdc!$A715&lt;&gt;"",s_somma_pdc!F715,"")</f>
        <v/>
      </c>
      <c r="W719" s="110" t="str">
        <f t="shared" si="94"/>
        <v/>
      </c>
      <c r="X719" s="111" t="str">
        <f t="shared" si="95"/>
        <v/>
      </c>
      <c r="Y719" s="86"/>
      <c r="Z719" s="86"/>
    </row>
    <row r="720" spans="2:26" ht="15.75" customHeight="1">
      <c r="B720" s="109" t="str">
        <f>IF(dati_pdc!A716&lt;&gt;"",IF(dati_pdc!D716=1,RIGHT(dati_pdc!A716,dati_pdc!E716),dati_pdc!A716),"")</f>
        <v/>
      </c>
      <c r="C720" s="109" t="str">
        <f>IF(dati_pdc!B716&lt;&gt;"",dati_pdc!B716,"")</f>
        <v/>
      </c>
      <c r="D720" s="109" t="str">
        <f>IF(dati_pdc!C716&lt;&gt;"",dati_pdc!C716,"")</f>
        <v/>
      </c>
      <c r="E720" s="109" t="str">
        <f>IF(dati_pdc!D716&lt;&gt;"",dati_pdc!D716,"")</f>
        <v/>
      </c>
      <c r="F720" s="110" t="str">
        <f>IF(dati_pdc!$A716&lt;&gt;"",s_somma_pdc!B716,"")</f>
        <v/>
      </c>
      <c r="G720" s="110" t="str">
        <f>IF(dati_pdc!$A716&lt;&gt;"",s_somma_pdc!C716,"")</f>
        <v/>
      </c>
      <c r="H720" s="110" t="str">
        <f t="shared" si="88"/>
        <v/>
      </c>
      <c r="I720" s="111" t="str">
        <f t="shared" si="89"/>
        <v/>
      </c>
      <c r="J720" s="111"/>
      <c r="K720" s="111"/>
      <c r="L720" s="110" t="str">
        <f>IF(dati_pdc!$A716&lt;&gt;"",s_somma_pdc!D716,"")</f>
        <v/>
      </c>
      <c r="M720" s="110" t="str">
        <f t="shared" si="90"/>
        <v/>
      </c>
      <c r="N720" s="111" t="str">
        <f t="shared" si="91"/>
        <v/>
      </c>
      <c r="O720" s="111"/>
      <c r="P720" s="111"/>
      <c r="Q720" s="110" t="str">
        <f>IF(dati_pdc!$A716&lt;&gt;"",s_somma_pdc!E716,"")</f>
        <v/>
      </c>
      <c r="R720" s="110" t="str">
        <f t="shared" si="92"/>
        <v/>
      </c>
      <c r="S720" s="111" t="str">
        <f t="shared" si="93"/>
        <v/>
      </c>
      <c r="T720" s="111"/>
      <c r="U720" s="111"/>
      <c r="V720" s="110" t="str">
        <f>IF(dati_pdc!$A716&lt;&gt;"",s_somma_pdc!F716,"")</f>
        <v/>
      </c>
      <c r="W720" s="110" t="str">
        <f t="shared" si="94"/>
        <v/>
      </c>
      <c r="X720" s="111" t="str">
        <f t="shared" si="95"/>
        <v/>
      </c>
      <c r="Y720" s="86"/>
      <c r="Z720" s="86"/>
    </row>
    <row r="721" spans="2:26" ht="15.75" customHeight="1">
      <c r="B721" s="109" t="str">
        <f>IF(dati_pdc!A717&lt;&gt;"",IF(dati_pdc!D717=1,RIGHT(dati_pdc!A717,dati_pdc!E717),dati_pdc!A717),"")</f>
        <v/>
      </c>
      <c r="C721" s="109" t="str">
        <f>IF(dati_pdc!B717&lt;&gt;"",dati_pdc!B717,"")</f>
        <v/>
      </c>
      <c r="D721" s="109" t="str">
        <f>IF(dati_pdc!C717&lt;&gt;"",dati_pdc!C717,"")</f>
        <v/>
      </c>
      <c r="E721" s="109" t="str">
        <f>IF(dati_pdc!D717&lt;&gt;"",dati_pdc!D717,"")</f>
        <v/>
      </c>
      <c r="F721" s="110" t="str">
        <f>IF(dati_pdc!$A717&lt;&gt;"",s_somma_pdc!B717,"")</f>
        <v/>
      </c>
      <c r="G721" s="110" t="str">
        <f>IF(dati_pdc!$A717&lt;&gt;"",s_somma_pdc!C717,"")</f>
        <v/>
      </c>
      <c r="H721" s="110" t="str">
        <f t="shared" si="88"/>
        <v/>
      </c>
      <c r="I721" s="111" t="str">
        <f t="shared" si="89"/>
        <v/>
      </c>
      <c r="J721" s="111"/>
      <c r="K721" s="111"/>
      <c r="L721" s="110" t="str">
        <f>IF(dati_pdc!$A717&lt;&gt;"",s_somma_pdc!D717,"")</f>
        <v/>
      </c>
      <c r="M721" s="110" t="str">
        <f t="shared" si="90"/>
        <v/>
      </c>
      <c r="N721" s="111" t="str">
        <f t="shared" si="91"/>
        <v/>
      </c>
      <c r="O721" s="111"/>
      <c r="P721" s="111"/>
      <c r="Q721" s="110" t="str">
        <f>IF(dati_pdc!$A717&lt;&gt;"",s_somma_pdc!E717,"")</f>
        <v/>
      </c>
      <c r="R721" s="110" t="str">
        <f t="shared" si="92"/>
        <v/>
      </c>
      <c r="S721" s="111" t="str">
        <f t="shared" si="93"/>
        <v/>
      </c>
      <c r="T721" s="111"/>
      <c r="U721" s="111"/>
      <c r="V721" s="110" t="str">
        <f>IF(dati_pdc!$A717&lt;&gt;"",s_somma_pdc!F717,"")</f>
        <v/>
      </c>
      <c r="W721" s="110" t="str">
        <f t="shared" si="94"/>
        <v/>
      </c>
      <c r="X721" s="111" t="str">
        <f t="shared" si="95"/>
        <v/>
      </c>
      <c r="Y721" s="86"/>
      <c r="Z721" s="86"/>
    </row>
    <row r="722" spans="2:26" ht="15.75" customHeight="1">
      <c r="B722" s="109" t="str">
        <f>IF(dati_pdc!A718&lt;&gt;"",IF(dati_pdc!D718=1,RIGHT(dati_pdc!A718,dati_pdc!E718),dati_pdc!A718),"")</f>
        <v/>
      </c>
      <c r="C722" s="109" t="str">
        <f>IF(dati_pdc!B718&lt;&gt;"",dati_pdc!B718,"")</f>
        <v/>
      </c>
      <c r="D722" s="109" t="str">
        <f>IF(dati_pdc!C718&lt;&gt;"",dati_pdc!C718,"")</f>
        <v/>
      </c>
      <c r="E722" s="109" t="str">
        <f>IF(dati_pdc!D718&lt;&gt;"",dati_pdc!D718,"")</f>
        <v/>
      </c>
      <c r="F722" s="110" t="str">
        <f>IF(dati_pdc!$A718&lt;&gt;"",s_somma_pdc!B718,"")</f>
        <v/>
      </c>
      <c r="G722" s="110" t="str">
        <f>IF(dati_pdc!$A718&lt;&gt;"",s_somma_pdc!C718,"")</f>
        <v/>
      </c>
      <c r="H722" s="110" t="str">
        <f t="shared" si="88"/>
        <v/>
      </c>
      <c r="I722" s="111" t="str">
        <f t="shared" si="89"/>
        <v/>
      </c>
      <c r="J722" s="111"/>
      <c r="K722" s="111"/>
      <c r="L722" s="110" t="str">
        <f>IF(dati_pdc!$A718&lt;&gt;"",s_somma_pdc!D718,"")</f>
        <v/>
      </c>
      <c r="M722" s="110" t="str">
        <f t="shared" si="90"/>
        <v/>
      </c>
      <c r="N722" s="111" t="str">
        <f t="shared" si="91"/>
        <v/>
      </c>
      <c r="O722" s="111"/>
      <c r="P722" s="111"/>
      <c r="Q722" s="110" t="str">
        <f>IF(dati_pdc!$A718&lt;&gt;"",s_somma_pdc!E718,"")</f>
        <v/>
      </c>
      <c r="R722" s="110" t="str">
        <f t="shared" si="92"/>
        <v/>
      </c>
      <c r="S722" s="111" t="str">
        <f t="shared" si="93"/>
        <v/>
      </c>
      <c r="T722" s="111"/>
      <c r="U722" s="111"/>
      <c r="V722" s="110" t="str">
        <f>IF(dati_pdc!$A718&lt;&gt;"",s_somma_pdc!F718,"")</f>
        <v/>
      </c>
      <c r="W722" s="110" t="str">
        <f t="shared" si="94"/>
        <v/>
      </c>
      <c r="X722" s="111" t="str">
        <f t="shared" si="95"/>
        <v/>
      </c>
      <c r="Y722" s="86"/>
      <c r="Z722" s="86"/>
    </row>
    <row r="723" spans="2:26" ht="15.75" customHeight="1">
      <c r="B723" s="109" t="str">
        <f>IF(dati_pdc!A719&lt;&gt;"",IF(dati_pdc!D719=1,RIGHT(dati_pdc!A719,dati_pdc!E719),dati_pdc!A719),"")</f>
        <v/>
      </c>
      <c r="C723" s="109" t="str">
        <f>IF(dati_pdc!B719&lt;&gt;"",dati_pdc!B719,"")</f>
        <v/>
      </c>
      <c r="D723" s="109" t="str">
        <f>IF(dati_pdc!C719&lt;&gt;"",dati_pdc!C719,"")</f>
        <v/>
      </c>
      <c r="E723" s="109" t="str">
        <f>IF(dati_pdc!D719&lt;&gt;"",dati_pdc!D719,"")</f>
        <v/>
      </c>
      <c r="F723" s="110" t="str">
        <f>IF(dati_pdc!$A719&lt;&gt;"",s_somma_pdc!B719,"")</f>
        <v/>
      </c>
      <c r="G723" s="110" t="str">
        <f>IF(dati_pdc!$A719&lt;&gt;"",s_somma_pdc!C719,"")</f>
        <v/>
      </c>
      <c r="H723" s="110" t="str">
        <f t="shared" si="88"/>
        <v/>
      </c>
      <c r="I723" s="111" t="str">
        <f t="shared" si="89"/>
        <v/>
      </c>
      <c r="J723" s="111"/>
      <c r="K723" s="111"/>
      <c r="L723" s="110" t="str">
        <f>IF(dati_pdc!$A719&lt;&gt;"",s_somma_pdc!D719,"")</f>
        <v/>
      </c>
      <c r="M723" s="110" t="str">
        <f t="shared" si="90"/>
        <v/>
      </c>
      <c r="N723" s="111" t="str">
        <f t="shared" si="91"/>
        <v/>
      </c>
      <c r="O723" s="111"/>
      <c r="P723" s="111"/>
      <c r="Q723" s="110" t="str">
        <f>IF(dati_pdc!$A719&lt;&gt;"",s_somma_pdc!E719,"")</f>
        <v/>
      </c>
      <c r="R723" s="110" t="str">
        <f t="shared" si="92"/>
        <v/>
      </c>
      <c r="S723" s="111" t="str">
        <f t="shared" si="93"/>
        <v/>
      </c>
      <c r="T723" s="111"/>
      <c r="U723" s="111"/>
      <c r="V723" s="110" t="str">
        <f>IF(dati_pdc!$A719&lt;&gt;"",s_somma_pdc!F719,"")</f>
        <v/>
      </c>
      <c r="W723" s="110" t="str">
        <f t="shared" si="94"/>
        <v/>
      </c>
      <c r="X723" s="111" t="str">
        <f t="shared" si="95"/>
        <v/>
      </c>
      <c r="Y723" s="86"/>
      <c r="Z723" s="86"/>
    </row>
    <row r="724" spans="2:26" ht="15.75" customHeight="1">
      <c r="B724" s="109" t="str">
        <f>IF(dati_pdc!A720&lt;&gt;"",IF(dati_pdc!D720=1,RIGHT(dati_pdc!A720,dati_pdc!E720),dati_pdc!A720),"")</f>
        <v/>
      </c>
      <c r="C724" s="109" t="str">
        <f>IF(dati_pdc!B720&lt;&gt;"",dati_pdc!B720,"")</f>
        <v/>
      </c>
      <c r="D724" s="109" t="str">
        <f>IF(dati_pdc!C720&lt;&gt;"",dati_pdc!C720,"")</f>
        <v/>
      </c>
      <c r="E724" s="109" t="str">
        <f>IF(dati_pdc!D720&lt;&gt;"",dati_pdc!D720,"")</f>
        <v/>
      </c>
      <c r="F724" s="110" t="str">
        <f>IF(dati_pdc!$A720&lt;&gt;"",s_somma_pdc!B720,"")</f>
        <v/>
      </c>
      <c r="G724" s="110" t="str">
        <f>IF(dati_pdc!$A720&lt;&gt;"",s_somma_pdc!C720,"")</f>
        <v/>
      </c>
      <c r="H724" s="110" t="str">
        <f t="shared" si="88"/>
        <v/>
      </c>
      <c r="I724" s="111" t="str">
        <f t="shared" si="89"/>
        <v/>
      </c>
      <c r="J724" s="111"/>
      <c r="K724" s="111"/>
      <c r="L724" s="110" t="str">
        <f>IF(dati_pdc!$A720&lt;&gt;"",s_somma_pdc!D720,"")</f>
        <v/>
      </c>
      <c r="M724" s="110" t="str">
        <f t="shared" si="90"/>
        <v/>
      </c>
      <c r="N724" s="111" t="str">
        <f t="shared" si="91"/>
        <v/>
      </c>
      <c r="O724" s="111"/>
      <c r="P724" s="111"/>
      <c r="Q724" s="110" t="str">
        <f>IF(dati_pdc!$A720&lt;&gt;"",s_somma_pdc!E720,"")</f>
        <v/>
      </c>
      <c r="R724" s="110" t="str">
        <f t="shared" si="92"/>
        <v/>
      </c>
      <c r="S724" s="111" t="str">
        <f t="shared" si="93"/>
        <v/>
      </c>
      <c r="T724" s="111"/>
      <c r="U724" s="111"/>
      <c r="V724" s="110" t="str">
        <f>IF(dati_pdc!$A720&lt;&gt;"",s_somma_pdc!F720,"")</f>
        <v/>
      </c>
      <c r="W724" s="110" t="str">
        <f t="shared" si="94"/>
        <v/>
      </c>
      <c r="X724" s="111" t="str">
        <f t="shared" si="95"/>
        <v/>
      </c>
      <c r="Y724" s="86"/>
      <c r="Z724" s="86"/>
    </row>
    <row r="725" spans="2:26" ht="15.75" customHeight="1">
      <c r="B725" s="109" t="str">
        <f>IF(dati_pdc!A721&lt;&gt;"",IF(dati_pdc!D721=1,RIGHT(dati_pdc!A721,dati_pdc!E721),dati_pdc!A721),"")</f>
        <v/>
      </c>
      <c r="C725" s="109" t="str">
        <f>IF(dati_pdc!B721&lt;&gt;"",dati_pdc!B721,"")</f>
        <v/>
      </c>
      <c r="D725" s="109" t="str">
        <f>IF(dati_pdc!C721&lt;&gt;"",dati_pdc!C721,"")</f>
        <v/>
      </c>
      <c r="E725" s="109" t="str">
        <f>IF(dati_pdc!D721&lt;&gt;"",dati_pdc!D721,"")</f>
        <v/>
      </c>
      <c r="F725" s="110" t="str">
        <f>IF(dati_pdc!$A721&lt;&gt;"",s_somma_pdc!B721,"")</f>
        <v/>
      </c>
      <c r="G725" s="110" t="str">
        <f>IF(dati_pdc!$A721&lt;&gt;"",s_somma_pdc!C721,"")</f>
        <v/>
      </c>
      <c r="H725" s="110" t="str">
        <f t="shared" si="88"/>
        <v/>
      </c>
      <c r="I725" s="111" t="str">
        <f t="shared" si="89"/>
        <v/>
      </c>
      <c r="J725" s="111"/>
      <c r="K725" s="111"/>
      <c r="L725" s="110" t="str">
        <f>IF(dati_pdc!$A721&lt;&gt;"",s_somma_pdc!D721,"")</f>
        <v/>
      </c>
      <c r="M725" s="110" t="str">
        <f t="shared" si="90"/>
        <v/>
      </c>
      <c r="N725" s="111" t="str">
        <f t="shared" si="91"/>
        <v/>
      </c>
      <c r="O725" s="111"/>
      <c r="P725" s="111"/>
      <c r="Q725" s="110" t="str">
        <f>IF(dati_pdc!$A721&lt;&gt;"",s_somma_pdc!E721,"")</f>
        <v/>
      </c>
      <c r="R725" s="110" t="str">
        <f t="shared" si="92"/>
        <v/>
      </c>
      <c r="S725" s="111" t="str">
        <f t="shared" si="93"/>
        <v/>
      </c>
      <c r="T725" s="111"/>
      <c r="U725" s="111"/>
      <c r="V725" s="110" t="str">
        <f>IF(dati_pdc!$A721&lt;&gt;"",s_somma_pdc!F721,"")</f>
        <v/>
      </c>
      <c r="W725" s="110" t="str">
        <f t="shared" si="94"/>
        <v/>
      </c>
      <c r="X725" s="111" t="str">
        <f t="shared" si="95"/>
        <v/>
      </c>
      <c r="Y725" s="86"/>
      <c r="Z725" s="86"/>
    </row>
    <row r="726" spans="2:26" ht="15.75" customHeight="1">
      <c r="B726" s="109" t="str">
        <f>IF(dati_pdc!A722&lt;&gt;"",IF(dati_pdc!D722=1,RIGHT(dati_pdc!A722,dati_pdc!E722),dati_pdc!A722),"")</f>
        <v/>
      </c>
      <c r="C726" s="109" t="str">
        <f>IF(dati_pdc!B722&lt;&gt;"",dati_pdc!B722,"")</f>
        <v/>
      </c>
      <c r="D726" s="109" t="str">
        <f>IF(dati_pdc!C722&lt;&gt;"",dati_pdc!C722,"")</f>
        <v/>
      </c>
      <c r="E726" s="109" t="str">
        <f>IF(dati_pdc!D722&lt;&gt;"",dati_pdc!D722,"")</f>
        <v/>
      </c>
      <c r="F726" s="110" t="str">
        <f>IF(dati_pdc!$A722&lt;&gt;"",s_somma_pdc!B722,"")</f>
        <v/>
      </c>
      <c r="G726" s="110" t="str">
        <f>IF(dati_pdc!$A722&lt;&gt;"",s_somma_pdc!C722,"")</f>
        <v/>
      </c>
      <c r="H726" s="110" t="str">
        <f t="shared" si="88"/>
        <v/>
      </c>
      <c r="I726" s="111" t="str">
        <f t="shared" si="89"/>
        <v/>
      </c>
      <c r="J726" s="111"/>
      <c r="K726" s="111"/>
      <c r="L726" s="110" t="str">
        <f>IF(dati_pdc!$A722&lt;&gt;"",s_somma_pdc!D722,"")</f>
        <v/>
      </c>
      <c r="M726" s="110" t="str">
        <f t="shared" si="90"/>
        <v/>
      </c>
      <c r="N726" s="111" t="str">
        <f t="shared" si="91"/>
        <v/>
      </c>
      <c r="O726" s="111"/>
      <c r="P726" s="111"/>
      <c r="Q726" s="110" t="str">
        <f>IF(dati_pdc!$A722&lt;&gt;"",s_somma_pdc!E722,"")</f>
        <v/>
      </c>
      <c r="R726" s="110" t="str">
        <f t="shared" si="92"/>
        <v/>
      </c>
      <c r="S726" s="111" t="str">
        <f t="shared" si="93"/>
        <v/>
      </c>
      <c r="T726" s="111"/>
      <c r="U726" s="111"/>
      <c r="V726" s="110" t="str">
        <f>IF(dati_pdc!$A722&lt;&gt;"",s_somma_pdc!F722,"")</f>
        <v/>
      </c>
      <c r="W726" s="110" t="str">
        <f t="shared" si="94"/>
        <v/>
      </c>
      <c r="X726" s="111" t="str">
        <f t="shared" si="95"/>
        <v/>
      </c>
      <c r="Y726" s="86"/>
      <c r="Z726" s="86"/>
    </row>
    <row r="727" spans="2:26" ht="15.75" customHeight="1">
      <c r="B727" s="109" t="str">
        <f>IF(dati_pdc!A723&lt;&gt;"",IF(dati_pdc!D723=1,RIGHT(dati_pdc!A723,dati_pdc!E723),dati_pdc!A723),"")</f>
        <v/>
      </c>
      <c r="C727" s="109" t="str">
        <f>IF(dati_pdc!B723&lt;&gt;"",dati_pdc!B723,"")</f>
        <v/>
      </c>
      <c r="D727" s="109" t="str">
        <f>IF(dati_pdc!C723&lt;&gt;"",dati_pdc!C723,"")</f>
        <v/>
      </c>
      <c r="E727" s="109" t="str">
        <f>IF(dati_pdc!D723&lt;&gt;"",dati_pdc!D723,"")</f>
        <v/>
      </c>
      <c r="F727" s="110" t="str">
        <f>IF(dati_pdc!$A723&lt;&gt;"",s_somma_pdc!B723,"")</f>
        <v/>
      </c>
      <c r="G727" s="110" t="str">
        <f>IF(dati_pdc!$A723&lt;&gt;"",s_somma_pdc!C723,"")</f>
        <v/>
      </c>
      <c r="H727" s="110" t="str">
        <f t="shared" si="88"/>
        <v/>
      </c>
      <c r="I727" s="111" t="str">
        <f t="shared" si="89"/>
        <v/>
      </c>
      <c r="J727" s="111"/>
      <c r="K727" s="111"/>
      <c r="L727" s="110" t="str">
        <f>IF(dati_pdc!$A723&lt;&gt;"",s_somma_pdc!D723,"")</f>
        <v/>
      </c>
      <c r="M727" s="110" t="str">
        <f t="shared" si="90"/>
        <v/>
      </c>
      <c r="N727" s="111" t="str">
        <f t="shared" si="91"/>
        <v/>
      </c>
      <c r="O727" s="111"/>
      <c r="P727" s="111"/>
      <c r="Q727" s="110" t="str">
        <f>IF(dati_pdc!$A723&lt;&gt;"",s_somma_pdc!E723,"")</f>
        <v/>
      </c>
      <c r="R727" s="110" t="str">
        <f t="shared" si="92"/>
        <v/>
      </c>
      <c r="S727" s="111" t="str">
        <f t="shared" si="93"/>
        <v/>
      </c>
      <c r="T727" s="111"/>
      <c r="U727" s="111"/>
      <c r="V727" s="110" t="str">
        <f>IF(dati_pdc!$A723&lt;&gt;"",s_somma_pdc!F723,"")</f>
        <v/>
      </c>
      <c r="W727" s="110" t="str">
        <f t="shared" si="94"/>
        <v/>
      </c>
      <c r="X727" s="111" t="str">
        <f t="shared" si="95"/>
        <v/>
      </c>
      <c r="Y727" s="86"/>
      <c r="Z727" s="86"/>
    </row>
    <row r="728" spans="2:26" ht="15.75" customHeight="1">
      <c r="B728" s="109" t="str">
        <f>IF(dati_pdc!A724&lt;&gt;"",IF(dati_pdc!D724=1,RIGHT(dati_pdc!A724,dati_pdc!E724),dati_pdc!A724),"")</f>
        <v/>
      </c>
      <c r="C728" s="109" t="str">
        <f>IF(dati_pdc!B724&lt;&gt;"",dati_pdc!B724,"")</f>
        <v/>
      </c>
      <c r="D728" s="109" t="str">
        <f>IF(dati_pdc!C724&lt;&gt;"",dati_pdc!C724,"")</f>
        <v/>
      </c>
      <c r="E728" s="109" t="str">
        <f>IF(dati_pdc!D724&lt;&gt;"",dati_pdc!D724,"")</f>
        <v/>
      </c>
      <c r="F728" s="110" t="str">
        <f>IF(dati_pdc!$A724&lt;&gt;"",s_somma_pdc!B724,"")</f>
        <v/>
      </c>
      <c r="G728" s="110" t="str">
        <f>IF(dati_pdc!$A724&lt;&gt;"",s_somma_pdc!C724,"")</f>
        <v/>
      </c>
      <c r="H728" s="110" t="str">
        <f t="shared" si="88"/>
        <v/>
      </c>
      <c r="I728" s="111" t="str">
        <f t="shared" si="89"/>
        <v/>
      </c>
      <c r="J728" s="111"/>
      <c r="K728" s="111"/>
      <c r="L728" s="110" t="str">
        <f>IF(dati_pdc!$A724&lt;&gt;"",s_somma_pdc!D724,"")</f>
        <v/>
      </c>
      <c r="M728" s="110" t="str">
        <f t="shared" si="90"/>
        <v/>
      </c>
      <c r="N728" s="111" t="str">
        <f t="shared" si="91"/>
        <v/>
      </c>
      <c r="O728" s="111"/>
      <c r="P728" s="111"/>
      <c r="Q728" s="110" t="str">
        <f>IF(dati_pdc!$A724&lt;&gt;"",s_somma_pdc!E724,"")</f>
        <v/>
      </c>
      <c r="R728" s="110" t="str">
        <f t="shared" si="92"/>
        <v/>
      </c>
      <c r="S728" s="111" t="str">
        <f t="shared" si="93"/>
        <v/>
      </c>
      <c r="T728" s="111"/>
      <c r="U728" s="111"/>
      <c r="V728" s="110" t="str">
        <f>IF(dati_pdc!$A724&lt;&gt;"",s_somma_pdc!F724,"")</f>
        <v/>
      </c>
      <c r="W728" s="110" t="str">
        <f t="shared" si="94"/>
        <v/>
      </c>
      <c r="X728" s="111" t="str">
        <f t="shared" si="95"/>
        <v/>
      </c>
      <c r="Y728" s="86"/>
      <c r="Z728" s="86"/>
    </row>
    <row r="729" spans="2:26" ht="15.75" customHeight="1">
      <c r="B729" s="109" t="str">
        <f>IF(dati_pdc!A725&lt;&gt;"",IF(dati_pdc!D725=1,RIGHT(dati_pdc!A725,dati_pdc!E725),dati_pdc!A725),"")</f>
        <v/>
      </c>
      <c r="C729" s="109" t="str">
        <f>IF(dati_pdc!B725&lt;&gt;"",dati_pdc!B725,"")</f>
        <v/>
      </c>
      <c r="D729" s="109" t="str">
        <f>IF(dati_pdc!C725&lt;&gt;"",dati_pdc!C725,"")</f>
        <v/>
      </c>
      <c r="E729" s="109" t="str">
        <f>IF(dati_pdc!D725&lt;&gt;"",dati_pdc!D725,"")</f>
        <v/>
      </c>
      <c r="F729" s="110" t="str">
        <f>IF(dati_pdc!$A725&lt;&gt;"",s_somma_pdc!B725,"")</f>
        <v/>
      </c>
      <c r="G729" s="110" t="str">
        <f>IF(dati_pdc!$A725&lt;&gt;"",s_somma_pdc!C725,"")</f>
        <v/>
      </c>
      <c r="H729" s="110" t="str">
        <f t="shared" si="88"/>
        <v/>
      </c>
      <c r="I729" s="111" t="str">
        <f t="shared" si="89"/>
        <v/>
      </c>
      <c r="J729" s="111"/>
      <c r="K729" s="111"/>
      <c r="L729" s="110" t="str">
        <f>IF(dati_pdc!$A725&lt;&gt;"",s_somma_pdc!D725,"")</f>
        <v/>
      </c>
      <c r="M729" s="110" t="str">
        <f t="shared" si="90"/>
        <v/>
      </c>
      <c r="N729" s="111" t="str">
        <f t="shared" si="91"/>
        <v/>
      </c>
      <c r="O729" s="111"/>
      <c r="P729" s="111"/>
      <c r="Q729" s="110" t="str">
        <f>IF(dati_pdc!$A725&lt;&gt;"",s_somma_pdc!E725,"")</f>
        <v/>
      </c>
      <c r="R729" s="110" t="str">
        <f t="shared" si="92"/>
        <v/>
      </c>
      <c r="S729" s="111" t="str">
        <f t="shared" si="93"/>
        <v/>
      </c>
      <c r="T729" s="111"/>
      <c r="U729" s="111"/>
      <c r="V729" s="110" t="str">
        <f>IF(dati_pdc!$A725&lt;&gt;"",s_somma_pdc!F725,"")</f>
        <v/>
      </c>
      <c r="W729" s="110" t="str">
        <f t="shared" si="94"/>
        <v/>
      </c>
      <c r="X729" s="111" t="str">
        <f t="shared" si="95"/>
        <v/>
      </c>
      <c r="Y729" s="86"/>
      <c r="Z729" s="86"/>
    </row>
    <row r="730" spans="2:26" ht="15.75" customHeight="1">
      <c r="B730" s="109" t="str">
        <f>IF(dati_pdc!A726&lt;&gt;"",IF(dati_pdc!D726=1,RIGHT(dati_pdc!A726,dati_pdc!E726),dati_pdc!A726),"")</f>
        <v/>
      </c>
      <c r="C730" s="109" t="str">
        <f>IF(dati_pdc!B726&lt;&gt;"",dati_pdc!B726,"")</f>
        <v/>
      </c>
      <c r="D730" s="109" t="str">
        <f>IF(dati_pdc!C726&lt;&gt;"",dati_pdc!C726,"")</f>
        <v/>
      </c>
      <c r="E730" s="109" t="str">
        <f>IF(dati_pdc!D726&lt;&gt;"",dati_pdc!D726,"")</f>
        <v/>
      </c>
      <c r="F730" s="110" t="str">
        <f>IF(dati_pdc!$A726&lt;&gt;"",s_somma_pdc!B726,"")</f>
        <v/>
      </c>
      <c r="G730" s="110" t="str">
        <f>IF(dati_pdc!$A726&lt;&gt;"",s_somma_pdc!C726,"")</f>
        <v/>
      </c>
      <c r="H730" s="110" t="str">
        <f t="shared" si="88"/>
        <v/>
      </c>
      <c r="I730" s="111" t="str">
        <f t="shared" si="89"/>
        <v/>
      </c>
      <c r="J730" s="111"/>
      <c r="K730" s="111"/>
      <c r="L730" s="110" t="str">
        <f>IF(dati_pdc!$A726&lt;&gt;"",s_somma_pdc!D726,"")</f>
        <v/>
      </c>
      <c r="M730" s="110" t="str">
        <f t="shared" si="90"/>
        <v/>
      </c>
      <c r="N730" s="111" t="str">
        <f t="shared" si="91"/>
        <v/>
      </c>
      <c r="O730" s="111"/>
      <c r="P730" s="111"/>
      <c r="Q730" s="110" t="str">
        <f>IF(dati_pdc!$A726&lt;&gt;"",s_somma_pdc!E726,"")</f>
        <v/>
      </c>
      <c r="R730" s="110" t="str">
        <f t="shared" si="92"/>
        <v/>
      </c>
      <c r="S730" s="111" t="str">
        <f t="shared" si="93"/>
        <v/>
      </c>
      <c r="T730" s="111"/>
      <c r="U730" s="111"/>
      <c r="V730" s="110" t="str">
        <f>IF(dati_pdc!$A726&lt;&gt;"",s_somma_pdc!F726,"")</f>
        <v/>
      </c>
      <c r="W730" s="110" t="str">
        <f t="shared" si="94"/>
        <v/>
      </c>
      <c r="X730" s="111" t="str">
        <f t="shared" si="95"/>
        <v/>
      </c>
      <c r="Y730" s="86"/>
      <c r="Z730" s="86"/>
    </row>
    <row r="731" spans="2:26" ht="15.75" customHeight="1">
      <c r="B731" s="109" t="str">
        <f>IF(dati_pdc!A727&lt;&gt;"",IF(dati_pdc!D727=1,RIGHT(dati_pdc!A727,dati_pdc!E727),dati_pdc!A727),"")</f>
        <v/>
      </c>
      <c r="C731" s="109" t="str">
        <f>IF(dati_pdc!B727&lt;&gt;"",dati_pdc!B727,"")</f>
        <v/>
      </c>
      <c r="D731" s="109" t="str">
        <f>IF(dati_pdc!C727&lt;&gt;"",dati_pdc!C727,"")</f>
        <v/>
      </c>
      <c r="E731" s="109" t="str">
        <f>IF(dati_pdc!D727&lt;&gt;"",dati_pdc!D727,"")</f>
        <v/>
      </c>
      <c r="F731" s="110" t="str">
        <f>IF(dati_pdc!$A727&lt;&gt;"",s_somma_pdc!B727,"")</f>
        <v/>
      </c>
      <c r="G731" s="110" t="str">
        <f>IF(dati_pdc!$A727&lt;&gt;"",s_somma_pdc!C727,"")</f>
        <v/>
      </c>
      <c r="H731" s="110" t="str">
        <f t="shared" si="88"/>
        <v/>
      </c>
      <c r="I731" s="111" t="str">
        <f t="shared" si="89"/>
        <v/>
      </c>
      <c r="J731" s="111"/>
      <c r="K731" s="111"/>
      <c r="L731" s="110" t="str">
        <f>IF(dati_pdc!$A727&lt;&gt;"",s_somma_pdc!D727,"")</f>
        <v/>
      </c>
      <c r="M731" s="110" t="str">
        <f t="shared" si="90"/>
        <v/>
      </c>
      <c r="N731" s="111" t="str">
        <f t="shared" si="91"/>
        <v/>
      </c>
      <c r="O731" s="111"/>
      <c r="P731" s="111"/>
      <c r="Q731" s="110" t="str">
        <f>IF(dati_pdc!$A727&lt;&gt;"",s_somma_pdc!E727,"")</f>
        <v/>
      </c>
      <c r="R731" s="110" t="str">
        <f t="shared" si="92"/>
        <v/>
      </c>
      <c r="S731" s="111" t="str">
        <f t="shared" si="93"/>
        <v/>
      </c>
      <c r="T731" s="111"/>
      <c r="U731" s="111"/>
      <c r="V731" s="110" t="str">
        <f>IF(dati_pdc!$A727&lt;&gt;"",s_somma_pdc!F727,"")</f>
        <v/>
      </c>
      <c r="W731" s="110" t="str">
        <f t="shared" si="94"/>
        <v/>
      </c>
      <c r="X731" s="111" t="str">
        <f t="shared" si="95"/>
        <v/>
      </c>
      <c r="Y731" s="86"/>
      <c r="Z731" s="86"/>
    </row>
    <row r="732" spans="2:26" ht="15.75" customHeight="1">
      <c r="B732" s="109" t="str">
        <f>IF(dati_pdc!A728&lt;&gt;"",IF(dati_pdc!D728=1,RIGHT(dati_pdc!A728,dati_pdc!E728),dati_pdc!A728),"")</f>
        <v/>
      </c>
      <c r="C732" s="109" t="str">
        <f>IF(dati_pdc!B728&lt;&gt;"",dati_pdc!B728,"")</f>
        <v/>
      </c>
      <c r="D732" s="109" t="str">
        <f>IF(dati_pdc!C728&lt;&gt;"",dati_pdc!C728,"")</f>
        <v/>
      </c>
      <c r="E732" s="109" t="str">
        <f>IF(dati_pdc!D728&lt;&gt;"",dati_pdc!D728,"")</f>
        <v/>
      </c>
      <c r="F732" s="110" t="str">
        <f>IF(dati_pdc!$A728&lt;&gt;"",s_somma_pdc!B728,"")</f>
        <v/>
      </c>
      <c r="G732" s="110" t="str">
        <f>IF(dati_pdc!$A728&lt;&gt;"",s_somma_pdc!C728,"")</f>
        <v/>
      </c>
      <c r="H732" s="110" t="str">
        <f t="shared" si="88"/>
        <v/>
      </c>
      <c r="I732" s="111" t="str">
        <f t="shared" si="89"/>
        <v/>
      </c>
      <c r="J732" s="111"/>
      <c r="K732" s="111"/>
      <c r="L732" s="110" t="str">
        <f>IF(dati_pdc!$A728&lt;&gt;"",s_somma_pdc!D728,"")</f>
        <v/>
      </c>
      <c r="M732" s="110" t="str">
        <f t="shared" si="90"/>
        <v/>
      </c>
      <c r="N732" s="111" t="str">
        <f t="shared" si="91"/>
        <v/>
      </c>
      <c r="O732" s="111"/>
      <c r="P732" s="111"/>
      <c r="Q732" s="110" t="str">
        <f>IF(dati_pdc!$A728&lt;&gt;"",s_somma_pdc!E728,"")</f>
        <v/>
      </c>
      <c r="R732" s="110" t="str">
        <f t="shared" si="92"/>
        <v/>
      </c>
      <c r="S732" s="111" t="str">
        <f t="shared" si="93"/>
        <v/>
      </c>
      <c r="T732" s="111"/>
      <c r="U732" s="111"/>
      <c r="V732" s="110" t="str">
        <f>IF(dati_pdc!$A728&lt;&gt;"",s_somma_pdc!F728,"")</f>
        <v/>
      </c>
      <c r="W732" s="110" t="str">
        <f t="shared" si="94"/>
        <v/>
      </c>
      <c r="X732" s="111" t="str">
        <f t="shared" si="95"/>
        <v/>
      </c>
      <c r="Y732" s="86"/>
      <c r="Z732" s="86"/>
    </row>
    <row r="733" spans="2:26" ht="15.75" customHeight="1">
      <c r="B733" s="109" t="str">
        <f>IF(dati_pdc!A729&lt;&gt;"",IF(dati_pdc!D729=1,RIGHT(dati_pdc!A729,dati_pdc!E729),dati_pdc!A729),"")</f>
        <v/>
      </c>
      <c r="C733" s="109" t="str">
        <f>IF(dati_pdc!B729&lt;&gt;"",dati_pdc!B729,"")</f>
        <v/>
      </c>
      <c r="D733" s="109" t="str">
        <f>IF(dati_pdc!C729&lt;&gt;"",dati_pdc!C729,"")</f>
        <v/>
      </c>
      <c r="E733" s="109" t="str">
        <f>IF(dati_pdc!D729&lt;&gt;"",dati_pdc!D729,"")</f>
        <v/>
      </c>
      <c r="F733" s="110" t="str">
        <f>IF(dati_pdc!$A729&lt;&gt;"",s_somma_pdc!B729,"")</f>
        <v/>
      </c>
      <c r="G733" s="110" t="str">
        <f>IF(dati_pdc!$A729&lt;&gt;"",s_somma_pdc!C729,"")</f>
        <v/>
      </c>
      <c r="H733" s="110" t="str">
        <f t="shared" si="88"/>
        <v/>
      </c>
      <c r="I733" s="111" t="str">
        <f t="shared" si="89"/>
        <v/>
      </c>
      <c r="J733" s="111"/>
      <c r="K733" s="111"/>
      <c r="L733" s="110" t="str">
        <f>IF(dati_pdc!$A729&lt;&gt;"",s_somma_pdc!D729,"")</f>
        <v/>
      </c>
      <c r="M733" s="110" t="str">
        <f t="shared" si="90"/>
        <v/>
      </c>
      <c r="N733" s="111" t="str">
        <f t="shared" si="91"/>
        <v/>
      </c>
      <c r="O733" s="111"/>
      <c r="P733" s="111"/>
      <c r="Q733" s="110" t="str">
        <f>IF(dati_pdc!$A729&lt;&gt;"",s_somma_pdc!E729,"")</f>
        <v/>
      </c>
      <c r="R733" s="110" t="str">
        <f t="shared" si="92"/>
        <v/>
      </c>
      <c r="S733" s="111" t="str">
        <f t="shared" si="93"/>
        <v/>
      </c>
      <c r="T733" s="111"/>
      <c r="U733" s="111"/>
      <c r="V733" s="110" t="str">
        <f>IF(dati_pdc!$A729&lt;&gt;"",s_somma_pdc!F729,"")</f>
        <v/>
      </c>
      <c r="W733" s="110" t="str">
        <f t="shared" si="94"/>
        <v/>
      </c>
      <c r="X733" s="111" t="str">
        <f t="shared" si="95"/>
        <v/>
      </c>
      <c r="Y733" s="86"/>
      <c r="Z733" s="86"/>
    </row>
    <row r="734" spans="2:26" ht="15.75" customHeight="1">
      <c r="B734" s="109" t="str">
        <f>IF(dati_pdc!A730&lt;&gt;"",IF(dati_pdc!D730=1,RIGHT(dati_pdc!A730,dati_pdc!E730),dati_pdc!A730),"")</f>
        <v/>
      </c>
      <c r="C734" s="109" t="str">
        <f>IF(dati_pdc!B730&lt;&gt;"",dati_pdc!B730,"")</f>
        <v/>
      </c>
      <c r="D734" s="109" t="str">
        <f>IF(dati_pdc!C730&lt;&gt;"",dati_pdc!C730,"")</f>
        <v/>
      </c>
      <c r="E734" s="109" t="str">
        <f>IF(dati_pdc!D730&lt;&gt;"",dati_pdc!D730,"")</f>
        <v/>
      </c>
      <c r="F734" s="110" t="str">
        <f>IF(dati_pdc!$A730&lt;&gt;"",s_somma_pdc!B730,"")</f>
        <v/>
      </c>
      <c r="G734" s="110" t="str">
        <f>IF(dati_pdc!$A730&lt;&gt;"",s_somma_pdc!C730,"")</f>
        <v/>
      </c>
      <c r="H734" s="110" t="str">
        <f t="shared" si="88"/>
        <v/>
      </c>
      <c r="I734" s="111" t="str">
        <f t="shared" si="89"/>
        <v/>
      </c>
      <c r="J734" s="111"/>
      <c r="K734" s="111"/>
      <c r="L734" s="110" t="str">
        <f>IF(dati_pdc!$A730&lt;&gt;"",s_somma_pdc!D730,"")</f>
        <v/>
      </c>
      <c r="M734" s="110" t="str">
        <f t="shared" si="90"/>
        <v/>
      </c>
      <c r="N734" s="111" t="str">
        <f t="shared" si="91"/>
        <v/>
      </c>
      <c r="O734" s="111"/>
      <c r="P734" s="111"/>
      <c r="Q734" s="110" t="str">
        <f>IF(dati_pdc!$A730&lt;&gt;"",s_somma_pdc!E730,"")</f>
        <v/>
      </c>
      <c r="R734" s="110" t="str">
        <f t="shared" si="92"/>
        <v/>
      </c>
      <c r="S734" s="111" t="str">
        <f t="shared" si="93"/>
        <v/>
      </c>
      <c r="T734" s="111"/>
      <c r="U734" s="111"/>
      <c r="V734" s="110" t="str">
        <f>IF(dati_pdc!$A730&lt;&gt;"",s_somma_pdc!F730,"")</f>
        <v/>
      </c>
      <c r="W734" s="110" t="str">
        <f t="shared" si="94"/>
        <v/>
      </c>
      <c r="X734" s="111" t="str">
        <f t="shared" si="95"/>
        <v/>
      </c>
      <c r="Y734" s="86"/>
      <c r="Z734" s="86"/>
    </row>
    <row r="735" spans="2:26" ht="15.75" customHeight="1">
      <c r="B735" s="109" t="str">
        <f>IF(dati_pdc!A731&lt;&gt;"",IF(dati_pdc!D731=1,RIGHT(dati_pdc!A731,dati_pdc!E731),dati_pdc!A731),"")</f>
        <v/>
      </c>
      <c r="C735" s="109" t="str">
        <f>IF(dati_pdc!B731&lt;&gt;"",dati_pdc!B731,"")</f>
        <v/>
      </c>
      <c r="D735" s="109" t="str">
        <f>IF(dati_pdc!C731&lt;&gt;"",dati_pdc!C731,"")</f>
        <v/>
      </c>
      <c r="E735" s="109" t="str">
        <f>IF(dati_pdc!D731&lt;&gt;"",dati_pdc!D731,"")</f>
        <v/>
      </c>
      <c r="F735" s="110" t="str">
        <f>IF(dati_pdc!$A731&lt;&gt;"",s_somma_pdc!B731,"")</f>
        <v/>
      </c>
      <c r="G735" s="110" t="str">
        <f>IF(dati_pdc!$A731&lt;&gt;"",s_somma_pdc!C731,"")</f>
        <v/>
      </c>
      <c r="H735" s="110" t="str">
        <f t="shared" si="88"/>
        <v/>
      </c>
      <c r="I735" s="111" t="str">
        <f t="shared" si="89"/>
        <v/>
      </c>
      <c r="J735" s="111"/>
      <c r="K735" s="111"/>
      <c r="L735" s="110" t="str">
        <f>IF(dati_pdc!$A731&lt;&gt;"",s_somma_pdc!D731,"")</f>
        <v/>
      </c>
      <c r="M735" s="110" t="str">
        <f t="shared" si="90"/>
        <v/>
      </c>
      <c r="N735" s="111" t="str">
        <f t="shared" si="91"/>
        <v/>
      </c>
      <c r="O735" s="111"/>
      <c r="P735" s="111"/>
      <c r="Q735" s="110" t="str">
        <f>IF(dati_pdc!$A731&lt;&gt;"",s_somma_pdc!E731,"")</f>
        <v/>
      </c>
      <c r="R735" s="110" t="str">
        <f t="shared" si="92"/>
        <v/>
      </c>
      <c r="S735" s="111" t="str">
        <f t="shared" si="93"/>
        <v/>
      </c>
      <c r="T735" s="111"/>
      <c r="U735" s="111"/>
      <c r="V735" s="110" t="str">
        <f>IF(dati_pdc!$A731&lt;&gt;"",s_somma_pdc!F731,"")</f>
        <v/>
      </c>
      <c r="W735" s="110" t="str">
        <f t="shared" si="94"/>
        <v/>
      </c>
      <c r="X735" s="111" t="str">
        <f t="shared" si="95"/>
        <v/>
      </c>
      <c r="Y735" s="86"/>
      <c r="Z735" s="86"/>
    </row>
    <row r="736" spans="2:26" ht="15.75" customHeight="1">
      <c r="B736" s="109" t="str">
        <f>IF(dati_pdc!A732&lt;&gt;"",IF(dati_pdc!D732=1,RIGHT(dati_pdc!A732,dati_pdc!E732),dati_pdc!A732),"")</f>
        <v/>
      </c>
      <c r="C736" s="109" t="str">
        <f>IF(dati_pdc!B732&lt;&gt;"",dati_pdc!B732,"")</f>
        <v/>
      </c>
      <c r="D736" s="109" t="str">
        <f>IF(dati_pdc!C732&lt;&gt;"",dati_pdc!C732,"")</f>
        <v/>
      </c>
      <c r="E736" s="109" t="str">
        <f>IF(dati_pdc!D732&lt;&gt;"",dati_pdc!D732,"")</f>
        <v/>
      </c>
      <c r="F736" s="110" t="str">
        <f>IF(dati_pdc!$A732&lt;&gt;"",s_somma_pdc!B732,"")</f>
        <v/>
      </c>
      <c r="G736" s="110" t="str">
        <f>IF(dati_pdc!$A732&lt;&gt;"",s_somma_pdc!C732,"")</f>
        <v/>
      </c>
      <c r="H736" s="110" t="str">
        <f t="shared" si="88"/>
        <v/>
      </c>
      <c r="I736" s="111" t="str">
        <f t="shared" si="89"/>
        <v/>
      </c>
      <c r="J736" s="111"/>
      <c r="K736" s="111"/>
      <c r="L736" s="110" t="str">
        <f>IF(dati_pdc!$A732&lt;&gt;"",s_somma_pdc!D732,"")</f>
        <v/>
      </c>
      <c r="M736" s="110" t="str">
        <f t="shared" si="90"/>
        <v/>
      </c>
      <c r="N736" s="111" t="str">
        <f t="shared" si="91"/>
        <v/>
      </c>
      <c r="O736" s="111"/>
      <c r="P736" s="111"/>
      <c r="Q736" s="110" t="str">
        <f>IF(dati_pdc!$A732&lt;&gt;"",s_somma_pdc!E732,"")</f>
        <v/>
      </c>
      <c r="R736" s="110" t="str">
        <f t="shared" si="92"/>
        <v/>
      </c>
      <c r="S736" s="111" t="str">
        <f t="shared" si="93"/>
        <v/>
      </c>
      <c r="T736" s="111"/>
      <c r="U736" s="111"/>
      <c r="V736" s="110" t="str">
        <f>IF(dati_pdc!$A732&lt;&gt;"",s_somma_pdc!F732,"")</f>
        <v/>
      </c>
      <c r="W736" s="110" t="str">
        <f t="shared" si="94"/>
        <v/>
      </c>
      <c r="X736" s="111" t="str">
        <f t="shared" si="95"/>
        <v/>
      </c>
      <c r="Y736" s="86"/>
      <c r="Z736" s="86"/>
    </row>
    <row r="737" spans="2:26" ht="15.75" customHeight="1">
      <c r="B737" s="109" t="str">
        <f>IF(dati_pdc!A733&lt;&gt;"",IF(dati_pdc!D733=1,RIGHT(dati_pdc!A733,dati_pdc!E733),dati_pdc!A733),"")</f>
        <v/>
      </c>
      <c r="C737" s="109" t="str">
        <f>IF(dati_pdc!B733&lt;&gt;"",dati_pdc!B733,"")</f>
        <v/>
      </c>
      <c r="D737" s="109" t="str">
        <f>IF(dati_pdc!C733&lt;&gt;"",dati_pdc!C733,"")</f>
        <v/>
      </c>
      <c r="E737" s="109" t="str">
        <f>IF(dati_pdc!D733&lt;&gt;"",dati_pdc!D733,"")</f>
        <v/>
      </c>
      <c r="F737" s="110" t="str">
        <f>IF(dati_pdc!$A733&lt;&gt;"",s_somma_pdc!B733,"")</f>
        <v/>
      </c>
      <c r="G737" s="110" t="str">
        <f>IF(dati_pdc!$A733&lt;&gt;"",s_somma_pdc!C733,"")</f>
        <v/>
      </c>
      <c r="H737" s="110" t="str">
        <f t="shared" si="88"/>
        <v/>
      </c>
      <c r="I737" s="111" t="str">
        <f t="shared" si="89"/>
        <v/>
      </c>
      <c r="J737" s="111"/>
      <c r="K737" s="111"/>
      <c r="L737" s="110" t="str">
        <f>IF(dati_pdc!$A733&lt;&gt;"",s_somma_pdc!D733,"")</f>
        <v/>
      </c>
      <c r="M737" s="110" t="str">
        <f t="shared" si="90"/>
        <v/>
      </c>
      <c r="N737" s="111" t="str">
        <f t="shared" si="91"/>
        <v/>
      </c>
      <c r="O737" s="111"/>
      <c r="P737" s="111"/>
      <c r="Q737" s="110" t="str">
        <f>IF(dati_pdc!$A733&lt;&gt;"",s_somma_pdc!E733,"")</f>
        <v/>
      </c>
      <c r="R737" s="110" t="str">
        <f t="shared" si="92"/>
        <v/>
      </c>
      <c r="S737" s="111" t="str">
        <f t="shared" si="93"/>
        <v/>
      </c>
      <c r="T737" s="111"/>
      <c r="U737" s="111"/>
      <c r="V737" s="110" t="str">
        <f>IF(dati_pdc!$A733&lt;&gt;"",s_somma_pdc!F733,"")</f>
        <v/>
      </c>
      <c r="W737" s="110" t="str">
        <f t="shared" si="94"/>
        <v/>
      </c>
      <c r="X737" s="111" t="str">
        <f t="shared" si="95"/>
        <v/>
      </c>
      <c r="Y737" s="86"/>
      <c r="Z737" s="86"/>
    </row>
    <row r="738" spans="2:26" ht="15.75" customHeight="1">
      <c r="B738" s="109" t="str">
        <f>IF(dati_pdc!A734&lt;&gt;"",IF(dati_pdc!D734=1,RIGHT(dati_pdc!A734,dati_pdc!E734),dati_pdc!A734),"")</f>
        <v/>
      </c>
      <c r="C738" s="109" t="str">
        <f>IF(dati_pdc!B734&lt;&gt;"",dati_pdc!B734,"")</f>
        <v/>
      </c>
      <c r="D738" s="109" t="str">
        <f>IF(dati_pdc!C734&lt;&gt;"",dati_pdc!C734,"")</f>
        <v/>
      </c>
      <c r="E738" s="109" t="str">
        <f>IF(dati_pdc!D734&lt;&gt;"",dati_pdc!D734,"")</f>
        <v/>
      </c>
      <c r="F738" s="110" t="str">
        <f>IF(dati_pdc!$A734&lt;&gt;"",s_somma_pdc!B734,"")</f>
        <v/>
      </c>
      <c r="G738" s="110" t="str">
        <f>IF(dati_pdc!$A734&lt;&gt;"",s_somma_pdc!C734,"")</f>
        <v/>
      </c>
      <c r="H738" s="110" t="str">
        <f t="shared" si="88"/>
        <v/>
      </c>
      <c r="I738" s="111" t="str">
        <f t="shared" si="89"/>
        <v/>
      </c>
      <c r="J738" s="111"/>
      <c r="K738" s="111"/>
      <c r="L738" s="110" t="str">
        <f>IF(dati_pdc!$A734&lt;&gt;"",s_somma_pdc!D734,"")</f>
        <v/>
      </c>
      <c r="M738" s="110" t="str">
        <f t="shared" si="90"/>
        <v/>
      </c>
      <c r="N738" s="111" t="str">
        <f t="shared" si="91"/>
        <v/>
      </c>
      <c r="O738" s="111"/>
      <c r="P738" s="111"/>
      <c r="Q738" s="110" t="str">
        <f>IF(dati_pdc!$A734&lt;&gt;"",s_somma_pdc!E734,"")</f>
        <v/>
      </c>
      <c r="R738" s="110" t="str">
        <f t="shared" si="92"/>
        <v/>
      </c>
      <c r="S738" s="111" t="str">
        <f t="shared" si="93"/>
        <v/>
      </c>
      <c r="T738" s="111"/>
      <c r="U738" s="111"/>
      <c r="V738" s="110" t="str">
        <f>IF(dati_pdc!$A734&lt;&gt;"",s_somma_pdc!F734,"")</f>
        <v/>
      </c>
      <c r="W738" s="110" t="str">
        <f t="shared" si="94"/>
        <v/>
      </c>
      <c r="X738" s="111" t="str">
        <f t="shared" si="95"/>
        <v/>
      </c>
      <c r="Y738" s="86"/>
      <c r="Z738" s="86"/>
    </row>
    <row r="739" spans="2:26" ht="15.75" customHeight="1">
      <c r="B739" s="109" t="str">
        <f>IF(dati_pdc!A735&lt;&gt;"",IF(dati_pdc!D735=1,RIGHT(dati_pdc!A735,dati_pdc!E735),dati_pdc!A735),"")</f>
        <v/>
      </c>
      <c r="C739" s="109" t="str">
        <f>IF(dati_pdc!B735&lt;&gt;"",dati_pdc!B735,"")</f>
        <v/>
      </c>
      <c r="D739" s="109" t="str">
        <f>IF(dati_pdc!C735&lt;&gt;"",dati_pdc!C735,"")</f>
        <v/>
      </c>
      <c r="E739" s="109" t="str">
        <f>IF(dati_pdc!D735&lt;&gt;"",dati_pdc!D735,"")</f>
        <v/>
      </c>
      <c r="F739" s="110" t="str">
        <f>IF(dati_pdc!$A735&lt;&gt;"",s_somma_pdc!B735,"")</f>
        <v/>
      </c>
      <c r="G739" s="110" t="str">
        <f>IF(dati_pdc!$A735&lt;&gt;"",s_somma_pdc!C735,"")</f>
        <v/>
      </c>
      <c r="H739" s="110" t="str">
        <f t="shared" si="88"/>
        <v/>
      </c>
      <c r="I739" s="111" t="str">
        <f t="shared" si="89"/>
        <v/>
      </c>
      <c r="J739" s="111"/>
      <c r="K739" s="111"/>
      <c r="L739" s="110" t="str">
        <f>IF(dati_pdc!$A735&lt;&gt;"",s_somma_pdc!D735,"")</f>
        <v/>
      </c>
      <c r="M739" s="110" t="str">
        <f t="shared" si="90"/>
        <v/>
      </c>
      <c r="N739" s="111" t="str">
        <f t="shared" si="91"/>
        <v/>
      </c>
      <c r="O739" s="111"/>
      <c r="P739" s="111"/>
      <c r="Q739" s="110" t="str">
        <f>IF(dati_pdc!$A735&lt;&gt;"",s_somma_pdc!E735,"")</f>
        <v/>
      </c>
      <c r="R739" s="110" t="str">
        <f t="shared" si="92"/>
        <v/>
      </c>
      <c r="S739" s="111" t="str">
        <f t="shared" si="93"/>
        <v/>
      </c>
      <c r="T739" s="111"/>
      <c r="U739" s="111"/>
      <c r="V739" s="110" t="str">
        <f>IF(dati_pdc!$A735&lt;&gt;"",s_somma_pdc!F735,"")</f>
        <v/>
      </c>
      <c r="W739" s="110" t="str">
        <f t="shared" si="94"/>
        <v/>
      </c>
      <c r="X739" s="111" t="str">
        <f t="shared" si="95"/>
        <v/>
      </c>
      <c r="Y739" s="86"/>
      <c r="Z739" s="86"/>
    </row>
    <row r="740" spans="2:26" ht="15.75" customHeight="1">
      <c r="B740" s="109" t="str">
        <f>IF(dati_pdc!A736&lt;&gt;"",IF(dati_pdc!D736=1,RIGHT(dati_pdc!A736,dati_pdc!E736),dati_pdc!A736),"")</f>
        <v/>
      </c>
      <c r="C740" s="109" t="str">
        <f>IF(dati_pdc!B736&lt;&gt;"",dati_pdc!B736,"")</f>
        <v/>
      </c>
      <c r="D740" s="109" t="str">
        <f>IF(dati_pdc!C736&lt;&gt;"",dati_pdc!C736,"")</f>
        <v/>
      </c>
      <c r="E740" s="109" t="str">
        <f>IF(dati_pdc!D736&lt;&gt;"",dati_pdc!D736,"")</f>
        <v/>
      </c>
      <c r="F740" s="110" t="str">
        <f>IF(dati_pdc!$A736&lt;&gt;"",s_somma_pdc!B736,"")</f>
        <v/>
      </c>
      <c r="G740" s="110" t="str">
        <f>IF(dati_pdc!$A736&lt;&gt;"",s_somma_pdc!C736,"")</f>
        <v/>
      </c>
      <c r="H740" s="110" t="str">
        <f t="shared" si="88"/>
        <v/>
      </c>
      <c r="I740" s="111" t="str">
        <f t="shared" si="89"/>
        <v/>
      </c>
      <c r="J740" s="111"/>
      <c r="K740" s="111"/>
      <c r="L740" s="110" t="str">
        <f>IF(dati_pdc!$A736&lt;&gt;"",s_somma_pdc!D736,"")</f>
        <v/>
      </c>
      <c r="M740" s="110" t="str">
        <f t="shared" si="90"/>
        <v/>
      </c>
      <c r="N740" s="111" t="str">
        <f t="shared" si="91"/>
        <v/>
      </c>
      <c r="O740" s="111"/>
      <c r="P740" s="111"/>
      <c r="Q740" s="110" t="str">
        <f>IF(dati_pdc!$A736&lt;&gt;"",s_somma_pdc!E736,"")</f>
        <v/>
      </c>
      <c r="R740" s="110" t="str">
        <f t="shared" si="92"/>
        <v/>
      </c>
      <c r="S740" s="111" t="str">
        <f t="shared" si="93"/>
        <v/>
      </c>
      <c r="T740" s="111"/>
      <c r="U740" s="111"/>
      <c r="V740" s="110" t="str">
        <f>IF(dati_pdc!$A736&lt;&gt;"",s_somma_pdc!F736,"")</f>
        <v/>
      </c>
      <c r="W740" s="110" t="str">
        <f t="shared" si="94"/>
        <v/>
      </c>
      <c r="X740" s="111" t="str">
        <f t="shared" si="95"/>
        <v/>
      </c>
      <c r="Y740" s="86"/>
      <c r="Z740" s="86"/>
    </row>
    <row r="741" spans="2:26" ht="15.75" customHeight="1">
      <c r="B741" s="109" t="str">
        <f>IF(dati_pdc!A737&lt;&gt;"",IF(dati_pdc!D737=1,RIGHT(dati_pdc!A737,dati_pdc!E737),dati_pdc!A737),"")</f>
        <v/>
      </c>
      <c r="C741" s="109" t="str">
        <f>IF(dati_pdc!B737&lt;&gt;"",dati_pdc!B737,"")</f>
        <v/>
      </c>
      <c r="D741" s="109" t="str">
        <f>IF(dati_pdc!C737&lt;&gt;"",dati_pdc!C737,"")</f>
        <v/>
      </c>
      <c r="E741" s="109" t="str">
        <f>IF(dati_pdc!D737&lt;&gt;"",dati_pdc!D737,"")</f>
        <v/>
      </c>
      <c r="F741" s="110" t="str">
        <f>IF(dati_pdc!$A737&lt;&gt;"",s_somma_pdc!B737,"")</f>
        <v/>
      </c>
      <c r="G741" s="110" t="str">
        <f>IF(dati_pdc!$A737&lt;&gt;"",s_somma_pdc!C737,"")</f>
        <v/>
      </c>
      <c r="H741" s="110" t="str">
        <f t="shared" si="88"/>
        <v/>
      </c>
      <c r="I741" s="111" t="str">
        <f t="shared" si="89"/>
        <v/>
      </c>
      <c r="J741" s="111"/>
      <c r="K741" s="111"/>
      <c r="L741" s="110" t="str">
        <f>IF(dati_pdc!$A737&lt;&gt;"",s_somma_pdc!D737,"")</f>
        <v/>
      </c>
      <c r="M741" s="110" t="str">
        <f t="shared" si="90"/>
        <v/>
      </c>
      <c r="N741" s="111" t="str">
        <f t="shared" si="91"/>
        <v/>
      </c>
      <c r="O741" s="111"/>
      <c r="P741" s="111"/>
      <c r="Q741" s="110" t="str">
        <f>IF(dati_pdc!$A737&lt;&gt;"",s_somma_pdc!E737,"")</f>
        <v/>
      </c>
      <c r="R741" s="110" t="str">
        <f t="shared" si="92"/>
        <v/>
      </c>
      <c r="S741" s="111" t="str">
        <f t="shared" si="93"/>
        <v/>
      </c>
      <c r="T741" s="111"/>
      <c r="U741" s="111"/>
      <c r="V741" s="110" t="str">
        <f>IF(dati_pdc!$A737&lt;&gt;"",s_somma_pdc!F737,"")</f>
        <v/>
      </c>
      <c r="W741" s="110" t="str">
        <f t="shared" si="94"/>
        <v/>
      </c>
      <c r="X741" s="111" t="str">
        <f t="shared" si="95"/>
        <v/>
      </c>
      <c r="Y741" s="86"/>
      <c r="Z741" s="86"/>
    </row>
    <row r="742" spans="2:26" ht="15.75" customHeight="1">
      <c r="B742" s="109" t="str">
        <f>IF(dati_pdc!A738&lt;&gt;"",IF(dati_pdc!D738=1,RIGHT(dati_pdc!A738,dati_pdc!E738),dati_pdc!A738),"")</f>
        <v/>
      </c>
      <c r="C742" s="109" t="str">
        <f>IF(dati_pdc!B738&lt;&gt;"",dati_pdc!B738,"")</f>
        <v/>
      </c>
      <c r="D742" s="109" t="str">
        <f>IF(dati_pdc!C738&lt;&gt;"",dati_pdc!C738,"")</f>
        <v/>
      </c>
      <c r="E742" s="109" t="str">
        <f>IF(dati_pdc!D738&lt;&gt;"",dati_pdc!D738,"")</f>
        <v/>
      </c>
      <c r="F742" s="110" t="str">
        <f>IF(dati_pdc!$A738&lt;&gt;"",s_somma_pdc!B738,"")</f>
        <v/>
      </c>
      <c r="G742" s="110" t="str">
        <f>IF(dati_pdc!$A738&lt;&gt;"",s_somma_pdc!C738,"")</f>
        <v/>
      </c>
      <c r="H742" s="110" t="str">
        <f t="shared" si="88"/>
        <v/>
      </c>
      <c r="I742" s="111" t="str">
        <f t="shared" si="89"/>
        <v/>
      </c>
      <c r="J742" s="111"/>
      <c r="K742" s="111"/>
      <c r="L742" s="110" t="str">
        <f>IF(dati_pdc!$A738&lt;&gt;"",s_somma_pdc!D738,"")</f>
        <v/>
      </c>
      <c r="M742" s="110" t="str">
        <f t="shared" si="90"/>
        <v/>
      </c>
      <c r="N742" s="111" t="str">
        <f t="shared" si="91"/>
        <v/>
      </c>
      <c r="O742" s="111"/>
      <c r="P742" s="111"/>
      <c r="Q742" s="110" t="str">
        <f>IF(dati_pdc!$A738&lt;&gt;"",s_somma_pdc!E738,"")</f>
        <v/>
      </c>
      <c r="R742" s="110" t="str">
        <f t="shared" si="92"/>
        <v/>
      </c>
      <c r="S742" s="111" t="str">
        <f t="shared" si="93"/>
        <v/>
      </c>
      <c r="T742" s="111"/>
      <c r="U742" s="111"/>
      <c r="V742" s="110" t="str">
        <f>IF(dati_pdc!$A738&lt;&gt;"",s_somma_pdc!F738,"")</f>
        <v/>
      </c>
      <c r="W742" s="110" t="str">
        <f t="shared" si="94"/>
        <v/>
      </c>
      <c r="X742" s="111" t="str">
        <f t="shared" si="95"/>
        <v/>
      </c>
      <c r="Y742" s="86"/>
      <c r="Z742" s="86"/>
    </row>
    <row r="743" spans="2:26" ht="15.75" customHeight="1">
      <c r="B743" s="109" t="str">
        <f>IF(dati_pdc!A739&lt;&gt;"",IF(dati_pdc!D739=1,RIGHT(dati_pdc!A739,dati_pdc!E739),dati_pdc!A739),"")</f>
        <v/>
      </c>
      <c r="C743" s="109" t="str">
        <f>IF(dati_pdc!B739&lt;&gt;"",dati_pdc!B739,"")</f>
        <v/>
      </c>
      <c r="D743" s="109" t="str">
        <f>IF(dati_pdc!C739&lt;&gt;"",dati_pdc!C739,"")</f>
        <v/>
      </c>
      <c r="E743" s="109" t="str">
        <f>IF(dati_pdc!D739&lt;&gt;"",dati_pdc!D739,"")</f>
        <v/>
      </c>
      <c r="F743" s="110" t="str">
        <f>IF(dati_pdc!$A739&lt;&gt;"",s_somma_pdc!B739,"")</f>
        <v/>
      </c>
      <c r="G743" s="110" t="str">
        <f>IF(dati_pdc!$A739&lt;&gt;"",s_somma_pdc!C739,"")</f>
        <v/>
      </c>
      <c r="H743" s="110" t="str">
        <f t="shared" si="88"/>
        <v/>
      </c>
      <c r="I743" s="111" t="str">
        <f t="shared" si="89"/>
        <v/>
      </c>
      <c r="J743" s="111"/>
      <c r="K743" s="111"/>
      <c r="L743" s="110" t="str">
        <f>IF(dati_pdc!$A739&lt;&gt;"",s_somma_pdc!D739,"")</f>
        <v/>
      </c>
      <c r="M743" s="110" t="str">
        <f t="shared" si="90"/>
        <v/>
      </c>
      <c r="N743" s="111" t="str">
        <f t="shared" si="91"/>
        <v/>
      </c>
      <c r="O743" s="111"/>
      <c r="P743" s="111"/>
      <c r="Q743" s="110" t="str">
        <f>IF(dati_pdc!$A739&lt;&gt;"",s_somma_pdc!E739,"")</f>
        <v/>
      </c>
      <c r="R743" s="110" t="str">
        <f t="shared" si="92"/>
        <v/>
      </c>
      <c r="S743" s="111" t="str">
        <f t="shared" si="93"/>
        <v/>
      </c>
      <c r="T743" s="111"/>
      <c r="U743" s="111"/>
      <c r="V743" s="110" t="str">
        <f>IF(dati_pdc!$A739&lt;&gt;"",s_somma_pdc!F739,"")</f>
        <v/>
      </c>
      <c r="W743" s="110" t="str">
        <f t="shared" si="94"/>
        <v/>
      </c>
      <c r="X743" s="111" t="str">
        <f t="shared" si="95"/>
        <v/>
      </c>
      <c r="Y743" s="86"/>
      <c r="Z743" s="86"/>
    </row>
    <row r="744" spans="2:26" ht="15.75" customHeight="1">
      <c r="B744" s="109" t="str">
        <f>IF(dati_pdc!A740&lt;&gt;"",IF(dati_pdc!D740=1,RIGHT(dati_pdc!A740,dati_pdc!E740),dati_pdc!A740),"")</f>
        <v/>
      </c>
      <c r="C744" s="109" t="str">
        <f>IF(dati_pdc!B740&lt;&gt;"",dati_pdc!B740,"")</f>
        <v/>
      </c>
      <c r="D744" s="109" t="str">
        <f>IF(dati_pdc!C740&lt;&gt;"",dati_pdc!C740,"")</f>
        <v/>
      </c>
      <c r="E744" s="109" t="str">
        <f>IF(dati_pdc!D740&lt;&gt;"",dati_pdc!D740,"")</f>
        <v/>
      </c>
      <c r="F744" s="110" t="str">
        <f>IF(dati_pdc!$A740&lt;&gt;"",s_somma_pdc!B740,"")</f>
        <v/>
      </c>
      <c r="G744" s="110" t="str">
        <f>IF(dati_pdc!$A740&lt;&gt;"",s_somma_pdc!C740,"")</f>
        <v/>
      </c>
      <c r="H744" s="110" t="str">
        <f t="shared" si="88"/>
        <v/>
      </c>
      <c r="I744" s="111" t="str">
        <f t="shared" si="89"/>
        <v/>
      </c>
      <c r="J744" s="111"/>
      <c r="K744" s="111"/>
      <c r="L744" s="110" t="str">
        <f>IF(dati_pdc!$A740&lt;&gt;"",s_somma_pdc!D740,"")</f>
        <v/>
      </c>
      <c r="M744" s="110" t="str">
        <f t="shared" si="90"/>
        <v/>
      </c>
      <c r="N744" s="111" t="str">
        <f t="shared" si="91"/>
        <v/>
      </c>
      <c r="O744" s="111"/>
      <c r="P744" s="111"/>
      <c r="Q744" s="110" t="str">
        <f>IF(dati_pdc!$A740&lt;&gt;"",s_somma_pdc!E740,"")</f>
        <v/>
      </c>
      <c r="R744" s="110" t="str">
        <f t="shared" si="92"/>
        <v/>
      </c>
      <c r="S744" s="111" t="str">
        <f t="shared" si="93"/>
        <v/>
      </c>
      <c r="T744" s="111"/>
      <c r="U744" s="111"/>
      <c r="V744" s="110" t="str">
        <f>IF(dati_pdc!$A740&lt;&gt;"",s_somma_pdc!F740,"")</f>
        <v/>
      </c>
      <c r="W744" s="110" t="str">
        <f t="shared" si="94"/>
        <v/>
      </c>
      <c r="X744" s="111" t="str">
        <f t="shared" si="95"/>
        <v/>
      </c>
      <c r="Y744" s="86"/>
      <c r="Z744" s="86"/>
    </row>
    <row r="745" spans="2:26" ht="15.75" customHeight="1">
      <c r="B745" s="109" t="str">
        <f>IF(dati_pdc!A741&lt;&gt;"",IF(dati_pdc!D741=1,RIGHT(dati_pdc!A741,dati_pdc!E741),dati_pdc!A741),"")</f>
        <v/>
      </c>
      <c r="C745" s="109" t="str">
        <f>IF(dati_pdc!B741&lt;&gt;"",dati_pdc!B741,"")</f>
        <v/>
      </c>
      <c r="D745" s="109" t="str">
        <f>IF(dati_pdc!C741&lt;&gt;"",dati_pdc!C741,"")</f>
        <v/>
      </c>
      <c r="E745" s="109" t="str">
        <f>IF(dati_pdc!D741&lt;&gt;"",dati_pdc!D741,"")</f>
        <v/>
      </c>
      <c r="F745" s="110" t="str">
        <f>IF(dati_pdc!$A741&lt;&gt;"",s_somma_pdc!B741,"")</f>
        <v/>
      </c>
      <c r="G745" s="110" t="str">
        <f>IF(dati_pdc!$A741&lt;&gt;"",s_somma_pdc!C741,"")</f>
        <v/>
      </c>
      <c r="H745" s="110" t="str">
        <f t="shared" si="88"/>
        <v/>
      </c>
      <c r="I745" s="111" t="str">
        <f t="shared" si="89"/>
        <v/>
      </c>
      <c r="J745" s="111"/>
      <c r="K745" s="111"/>
      <c r="L745" s="110" t="str">
        <f>IF(dati_pdc!$A741&lt;&gt;"",s_somma_pdc!D741,"")</f>
        <v/>
      </c>
      <c r="M745" s="110" t="str">
        <f t="shared" si="90"/>
        <v/>
      </c>
      <c r="N745" s="111" t="str">
        <f t="shared" si="91"/>
        <v/>
      </c>
      <c r="O745" s="111"/>
      <c r="P745" s="111"/>
      <c r="Q745" s="110" t="str">
        <f>IF(dati_pdc!$A741&lt;&gt;"",s_somma_pdc!E741,"")</f>
        <v/>
      </c>
      <c r="R745" s="110" t="str">
        <f t="shared" si="92"/>
        <v/>
      </c>
      <c r="S745" s="111" t="str">
        <f t="shared" si="93"/>
        <v/>
      </c>
      <c r="T745" s="111"/>
      <c r="U745" s="111"/>
      <c r="V745" s="110" t="str">
        <f>IF(dati_pdc!$A741&lt;&gt;"",s_somma_pdc!F741,"")</f>
        <v/>
      </c>
      <c r="W745" s="110" t="str">
        <f t="shared" si="94"/>
        <v/>
      </c>
      <c r="X745" s="111" t="str">
        <f t="shared" si="95"/>
        <v/>
      </c>
      <c r="Y745" s="86"/>
      <c r="Z745" s="86"/>
    </row>
    <row r="746" spans="2:26" ht="15.75" customHeight="1">
      <c r="B746" s="109" t="str">
        <f>IF(dati_pdc!A742&lt;&gt;"",IF(dati_pdc!D742=1,RIGHT(dati_pdc!A742,dati_pdc!E742),dati_pdc!A742),"")</f>
        <v/>
      </c>
      <c r="C746" s="109" t="str">
        <f>IF(dati_pdc!B742&lt;&gt;"",dati_pdc!B742,"")</f>
        <v/>
      </c>
      <c r="D746" s="109" t="str">
        <f>IF(dati_pdc!C742&lt;&gt;"",dati_pdc!C742,"")</f>
        <v/>
      </c>
      <c r="E746" s="109" t="str">
        <f>IF(dati_pdc!D742&lt;&gt;"",dati_pdc!D742,"")</f>
        <v/>
      </c>
      <c r="F746" s="110" t="str">
        <f>IF(dati_pdc!$A742&lt;&gt;"",s_somma_pdc!B742,"")</f>
        <v/>
      </c>
      <c r="G746" s="110" t="str">
        <f>IF(dati_pdc!$A742&lt;&gt;"",s_somma_pdc!C742,"")</f>
        <v/>
      </c>
      <c r="H746" s="110" t="str">
        <f t="shared" si="88"/>
        <v/>
      </c>
      <c r="I746" s="111" t="str">
        <f t="shared" si="89"/>
        <v/>
      </c>
      <c r="J746" s="111"/>
      <c r="K746" s="111"/>
      <c r="L746" s="110" t="str">
        <f>IF(dati_pdc!$A742&lt;&gt;"",s_somma_pdc!D742,"")</f>
        <v/>
      </c>
      <c r="M746" s="110" t="str">
        <f t="shared" si="90"/>
        <v/>
      </c>
      <c r="N746" s="111" t="str">
        <f t="shared" si="91"/>
        <v/>
      </c>
      <c r="O746" s="111"/>
      <c r="P746" s="111"/>
      <c r="Q746" s="110" t="str">
        <f>IF(dati_pdc!$A742&lt;&gt;"",s_somma_pdc!E742,"")</f>
        <v/>
      </c>
      <c r="R746" s="110" t="str">
        <f t="shared" si="92"/>
        <v/>
      </c>
      <c r="S746" s="111" t="str">
        <f t="shared" si="93"/>
        <v/>
      </c>
      <c r="T746" s="111"/>
      <c r="U746" s="111"/>
      <c r="V746" s="110" t="str">
        <f>IF(dati_pdc!$A742&lt;&gt;"",s_somma_pdc!F742,"")</f>
        <v/>
      </c>
      <c r="W746" s="110" t="str">
        <f t="shared" si="94"/>
        <v/>
      </c>
      <c r="X746" s="111" t="str">
        <f t="shared" si="95"/>
        <v/>
      </c>
      <c r="Y746" s="86"/>
      <c r="Z746" s="86"/>
    </row>
    <row r="747" spans="2:26" ht="15.75" customHeight="1">
      <c r="B747" s="109" t="str">
        <f>IF(dati_pdc!A743&lt;&gt;"",IF(dati_pdc!D743=1,RIGHT(dati_pdc!A743,dati_pdc!E743),dati_pdc!A743),"")</f>
        <v/>
      </c>
      <c r="C747" s="109" t="str">
        <f>IF(dati_pdc!B743&lt;&gt;"",dati_pdc!B743,"")</f>
        <v/>
      </c>
      <c r="D747" s="109" t="str">
        <f>IF(dati_pdc!C743&lt;&gt;"",dati_pdc!C743,"")</f>
        <v/>
      </c>
      <c r="E747" s="109" t="str">
        <f>IF(dati_pdc!D743&lt;&gt;"",dati_pdc!D743,"")</f>
        <v/>
      </c>
      <c r="F747" s="110" t="str">
        <f>IF(dati_pdc!$A743&lt;&gt;"",s_somma_pdc!B743,"")</f>
        <v/>
      </c>
      <c r="G747" s="110" t="str">
        <f>IF(dati_pdc!$A743&lt;&gt;"",s_somma_pdc!C743,"")</f>
        <v/>
      </c>
      <c r="H747" s="110" t="str">
        <f t="shared" si="88"/>
        <v/>
      </c>
      <c r="I747" s="111" t="str">
        <f t="shared" si="89"/>
        <v/>
      </c>
      <c r="J747" s="111"/>
      <c r="K747" s="111"/>
      <c r="L747" s="110" t="str">
        <f>IF(dati_pdc!$A743&lt;&gt;"",s_somma_pdc!D743,"")</f>
        <v/>
      </c>
      <c r="M747" s="110" t="str">
        <f t="shared" si="90"/>
        <v/>
      </c>
      <c r="N747" s="111" t="str">
        <f t="shared" si="91"/>
        <v/>
      </c>
      <c r="O747" s="111"/>
      <c r="P747" s="111"/>
      <c r="Q747" s="110" t="str">
        <f>IF(dati_pdc!$A743&lt;&gt;"",s_somma_pdc!E743,"")</f>
        <v/>
      </c>
      <c r="R747" s="110" t="str">
        <f t="shared" si="92"/>
        <v/>
      </c>
      <c r="S747" s="111" t="str">
        <f t="shared" si="93"/>
        <v/>
      </c>
      <c r="T747" s="111"/>
      <c r="U747" s="111"/>
      <c r="V747" s="110" t="str">
        <f>IF(dati_pdc!$A743&lt;&gt;"",s_somma_pdc!F743,"")</f>
        <v/>
      </c>
      <c r="W747" s="110" t="str">
        <f t="shared" si="94"/>
        <v/>
      </c>
      <c r="X747" s="111" t="str">
        <f t="shared" si="95"/>
        <v/>
      </c>
      <c r="Y747" s="86"/>
      <c r="Z747" s="86"/>
    </row>
    <row r="748" spans="2:26" ht="15.75" customHeight="1">
      <c r="B748" s="109" t="str">
        <f>IF(dati_pdc!A744&lt;&gt;"",IF(dati_pdc!D744=1,RIGHT(dati_pdc!A744,dati_pdc!E744),dati_pdc!A744),"")</f>
        <v/>
      </c>
      <c r="C748" s="109" t="str">
        <f>IF(dati_pdc!B744&lt;&gt;"",dati_pdc!B744,"")</f>
        <v/>
      </c>
      <c r="D748" s="109" t="str">
        <f>IF(dati_pdc!C744&lt;&gt;"",dati_pdc!C744,"")</f>
        <v/>
      </c>
      <c r="E748" s="109" t="str">
        <f>IF(dati_pdc!D744&lt;&gt;"",dati_pdc!D744,"")</f>
        <v/>
      </c>
      <c r="F748" s="110" t="str">
        <f>IF(dati_pdc!$A744&lt;&gt;"",s_somma_pdc!B744,"")</f>
        <v/>
      </c>
      <c r="G748" s="110" t="str">
        <f>IF(dati_pdc!$A744&lt;&gt;"",s_somma_pdc!C744,"")</f>
        <v/>
      </c>
      <c r="H748" s="110" t="str">
        <f t="shared" si="88"/>
        <v/>
      </c>
      <c r="I748" s="111" t="str">
        <f t="shared" si="89"/>
        <v/>
      </c>
      <c r="J748" s="111"/>
      <c r="K748" s="111"/>
      <c r="L748" s="110" t="str">
        <f>IF(dati_pdc!$A744&lt;&gt;"",s_somma_pdc!D744,"")</f>
        <v/>
      </c>
      <c r="M748" s="110" t="str">
        <f t="shared" si="90"/>
        <v/>
      </c>
      <c r="N748" s="111" t="str">
        <f t="shared" si="91"/>
        <v/>
      </c>
      <c r="O748" s="111"/>
      <c r="P748" s="111"/>
      <c r="Q748" s="110" t="str">
        <f>IF(dati_pdc!$A744&lt;&gt;"",s_somma_pdc!E744,"")</f>
        <v/>
      </c>
      <c r="R748" s="110" t="str">
        <f t="shared" si="92"/>
        <v/>
      </c>
      <c r="S748" s="111" t="str">
        <f t="shared" si="93"/>
        <v/>
      </c>
      <c r="T748" s="111"/>
      <c r="U748" s="111"/>
      <c r="V748" s="110" t="str">
        <f>IF(dati_pdc!$A744&lt;&gt;"",s_somma_pdc!F744,"")</f>
        <v/>
      </c>
      <c r="W748" s="110" t="str">
        <f t="shared" si="94"/>
        <v/>
      </c>
      <c r="X748" s="111" t="str">
        <f t="shared" si="95"/>
        <v/>
      </c>
      <c r="Y748" s="86"/>
      <c r="Z748" s="86"/>
    </row>
    <row r="749" spans="2:26" ht="15.75" customHeight="1">
      <c r="B749" s="109" t="str">
        <f>IF(dati_pdc!A745&lt;&gt;"",IF(dati_pdc!D745=1,RIGHT(dati_pdc!A745,dati_pdc!E745),dati_pdc!A745),"")</f>
        <v/>
      </c>
      <c r="C749" s="109" t="str">
        <f>IF(dati_pdc!B745&lt;&gt;"",dati_pdc!B745,"")</f>
        <v/>
      </c>
      <c r="D749" s="109" t="str">
        <f>IF(dati_pdc!C745&lt;&gt;"",dati_pdc!C745,"")</f>
        <v/>
      </c>
      <c r="E749" s="109" t="str">
        <f>IF(dati_pdc!D745&lt;&gt;"",dati_pdc!D745,"")</f>
        <v/>
      </c>
      <c r="F749" s="110" t="str">
        <f>IF(dati_pdc!$A745&lt;&gt;"",s_somma_pdc!B745,"")</f>
        <v/>
      </c>
      <c r="G749" s="110" t="str">
        <f>IF(dati_pdc!$A745&lt;&gt;"",s_somma_pdc!C745,"")</f>
        <v/>
      </c>
      <c r="H749" s="110" t="str">
        <f t="shared" si="88"/>
        <v/>
      </c>
      <c r="I749" s="111" t="str">
        <f t="shared" si="89"/>
        <v/>
      </c>
      <c r="J749" s="111"/>
      <c r="K749" s="111"/>
      <c r="L749" s="110" t="str">
        <f>IF(dati_pdc!$A745&lt;&gt;"",s_somma_pdc!D745,"")</f>
        <v/>
      </c>
      <c r="M749" s="110" t="str">
        <f t="shared" si="90"/>
        <v/>
      </c>
      <c r="N749" s="111" t="str">
        <f t="shared" si="91"/>
        <v/>
      </c>
      <c r="O749" s="111"/>
      <c r="P749" s="111"/>
      <c r="Q749" s="110" t="str">
        <f>IF(dati_pdc!$A745&lt;&gt;"",s_somma_pdc!E745,"")</f>
        <v/>
      </c>
      <c r="R749" s="110" t="str">
        <f t="shared" si="92"/>
        <v/>
      </c>
      <c r="S749" s="111" t="str">
        <f t="shared" si="93"/>
        <v/>
      </c>
      <c r="T749" s="111"/>
      <c r="U749" s="111"/>
      <c r="V749" s="110" t="str">
        <f>IF(dati_pdc!$A745&lt;&gt;"",s_somma_pdc!F745,"")</f>
        <v/>
      </c>
      <c r="W749" s="110" t="str">
        <f t="shared" si="94"/>
        <v/>
      </c>
      <c r="X749" s="111" t="str">
        <f t="shared" si="95"/>
        <v/>
      </c>
      <c r="Y749" s="86"/>
      <c r="Z749" s="86"/>
    </row>
    <row r="750" spans="2:26" ht="15.75" customHeight="1">
      <c r="B750" s="109" t="str">
        <f>IF(dati_pdc!A746&lt;&gt;"",IF(dati_pdc!D746=1,RIGHT(dati_pdc!A746,dati_pdc!E746),dati_pdc!A746),"")</f>
        <v/>
      </c>
      <c r="C750" s="109" t="str">
        <f>IF(dati_pdc!B746&lt;&gt;"",dati_pdc!B746,"")</f>
        <v/>
      </c>
      <c r="D750" s="109" t="str">
        <f>IF(dati_pdc!C746&lt;&gt;"",dati_pdc!C746,"")</f>
        <v/>
      </c>
      <c r="E750" s="109" t="str">
        <f>IF(dati_pdc!D746&lt;&gt;"",dati_pdc!D746,"")</f>
        <v/>
      </c>
      <c r="F750" s="110" t="str">
        <f>IF(dati_pdc!$A746&lt;&gt;"",s_somma_pdc!B746,"")</f>
        <v/>
      </c>
      <c r="G750" s="110" t="str">
        <f>IF(dati_pdc!$A746&lt;&gt;"",s_somma_pdc!C746,"")</f>
        <v/>
      </c>
      <c r="H750" s="110" t="str">
        <f t="shared" si="88"/>
        <v/>
      </c>
      <c r="I750" s="111" t="str">
        <f t="shared" si="89"/>
        <v/>
      </c>
      <c r="J750" s="111"/>
      <c r="K750" s="111"/>
      <c r="L750" s="110" t="str">
        <f>IF(dati_pdc!$A746&lt;&gt;"",s_somma_pdc!D746,"")</f>
        <v/>
      </c>
      <c r="M750" s="110" t="str">
        <f t="shared" si="90"/>
        <v/>
      </c>
      <c r="N750" s="111" t="str">
        <f t="shared" si="91"/>
        <v/>
      </c>
      <c r="O750" s="111"/>
      <c r="P750" s="111"/>
      <c r="Q750" s="110" t="str">
        <f>IF(dati_pdc!$A746&lt;&gt;"",s_somma_pdc!E746,"")</f>
        <v/>
      </c>
      <c r="R750" s="110" t="str">
        <f t="shared" si="92"/>
        <v/>
      </c>
      <c r="S750" s="111" t="str">
        <f t="shared" si="93"/>
        <v/>
      </c>
      <c r="T750" s="111"/>
      <c r="U750" s="111"/>
      <c r="V750" s="110" t="str">
        <f>IF(dati_pdc!$A746&lt;&gt;"",s_somma_pdc!F746,"")</f>
        <v/>
      </c>
      <c r="W750" s="110" t="str">
        <f t="shared" si="94"/>
        <v/>
      </c>
      <c r="X750" s="111" t="str">
        <f t="shared" si="95"/>
        <v/>
      </c>
      <c r="Y750" s="86"/>
      <c r="Z750" s="86"/>
    </row>
    <row r="751" spans="2:26" ht="15.75" customHeight="1">
      <c r="B751" s="109" t="str">
        <f>IF(dati_pdc!A747&lt;&gt;"",IF(dati_pdc!D747=1,RIGHT(dati_pdc!A747,dati_pdc!E747),dati_pdc!A747),"")</f>
        <v/>
      </c>
      <c r="C751" s="109" t="str">
        <f>IF(dati_pdc!B747&lt;&gt;"",dati_pdc!B747,"")</f>
        <v/>
      </c>
      <c r="D751" s="109" t="str">
        <f>IF(dati_pdc!C747&lt;&gt;"",dati_pdc!C747,"")</f>
        <v/>
      </c>
      <c r="E751" s="109" t="str">
        <f>IF(dati_pdc!D747&lt;&gt;"",dati_pdc!D747,"")</f>
        <v/>
      </c>
      <c r="F751" s="110" t="str">
        <f>IF(dati_pdc!$A747&lt;&gt;"",s_somma_pdc!B747,"")</f>
        <v/>
      </c>
      <c r="G751" s="110" t="str">
        <f>IF(dati_pdc!$A747&lt;&gt;"",s_somma_pdc!C747,"")</f>
        <v/>
      </c>
      <c r="H751" s="110" t="str">
        <f t="shared" si="88"/>
        <v/>
      </c>
      <c r="I751" s="111" t="str">
        <f t="shared" si="89"/>
        <v/>
      </c>
      <c r="J751" s="111"/>
      <c r="K751" s="111"/>
      <c r="L751" s="110" t="str">
        <f>IF(dati_pdc!$A747&lt;&gt;"",s_somma_pdc!D747,"")</f>
        <v/>
      </c>
      <c r="M751" s="110" t="str">
        <f t="shared" si="90"/>
        <v/>
      </c>
      <c r="N751" s="111" t="str">
        <f t="shared" si="91"/>
        <v/>
      </c>
      <c r="O751" s="111"/>
      <c r="P751" s="111"/>
      <c r="Q751" s="110" t="str">
        <f>IF(dati_pdc!$A747&lt;&gt;"",s_somma_pdc!E747,"")</f>
        <v/>
      </c>
      <c r="R751" s="110" t="str">
        <f t="shared" si="92"/>
        <v/>
      </c>
      <c r="S751" s="111" t="str">
        <f t="shared" si="93"/>
        <v/>
      </c>
      <c r="T751" s="111"/>
      <c r="U751" s="111"/>
      <c r="V751" s="110" t="str">
        <f>IF(dati_pdc!$A747&lt;&gt;"",s_somma_pdc!F747,"")</f>
        <v/>
      </c>
      <c r="W751" s="110" t="str">
        <f t="shared" si="94"/>
        <v/>
      </c>
      <c r="X751" s="111" t="str">
        <f t="shared" si="95"/>
        <v/>
      </c>
      <c r="Y751" s="86"/>
      <c r="Z751" s="86"/>
    </row>
    <row r="752" spans="2:26" ht="15.75" customHeight="1">
      <c r="B752" s="109" t="str">
        <f>IF(dati_pdc!A748&lt;&gt;"",IF(dati_pdc!D748=1,RIGHT(dati_pdc!A748,dati_pdc!E748),dati_pdc!A748),"")</f>
        <v/>
      </c>
      <c r="C752" s="109" t="str">
        <f>IF(dati_pdc!B748&lt;&gt;"",dati_pdc!B748,"")</f>
        <v/>
      </c>
      <c r="D752" s="109" t="str">
        <f>IF(dati_pdc!C748&lt;&gt;"",dati_pdc!C748,"")</f>
        <v/>
      </c>
      <c r="E752" s="109" t="str">
        <f>IF(dati_pdc!D748&lt;&gt;"",dati_pdc!D748,"")</f>
        <v/>
      </c>
      <c r="F752" s="110" t="str">
        <f>IF(dati_pdc!$A748&lt;&gt;"",s_somma_pdc!B748,"")</f>
        <v/>
      </c>
      <c r="G752" s="110" t="str">
        <f>IF(dati_pdc!$A748&lt;&gt;"",s_somma_pdc!C748,"")</f>
        <v/>
      </c>
      <c r="H752" s="110" t="str">
        <f t="shared" si="88"/>
        <v/>
      </c>
      <c r="I752" s="111" t="str">
        <f t="shared" si="89"/>
        <v/>
      </c>
      <c r="J752" s="111"/>
      <c r="K752" s="111"/>
      <c r="L752" s="110" t="str">
        <f>IF(dati_pdc!$A748&lt;&gt;"",s_somma_pdc!D748,"")</f>
        <v/>
      </c>
      <c r="M752" s="110" t="str">
        <f t="shared" si="90"/>
        <v/>
      </c>
      <c r="N752" s="111" t="str">
        <f t="shared" si="91"/>
        <v/>
      </c>
      <c r="O752" s="111"/>
      <c r="P752" s="111"/>
      <c r="Q752" s="110" t="str">
        <f>IF(dati_pdc!$A748&lt;&gt;"",s_somma_pdc!E748,"")</f>
        <v/>
      </c>
      <c r="R752" s="110" t="str">
        <f t="shared" si="92"/>
        <v/>
      </c>
      <c r="S752" s="111" t="str">
        <f t="shared" si="93"/>
        <v/>
      </c>
      <c r="T752" s="111"/>
      <c r="U752" s="111"/>
      <c r="V752" s="110" t="str">
        <f>IF(dati_pdc!$A748&lt;&gt;"",s_somma_pdc!F748,"")</f>
        <v/>
      </c>
      <c r="W752" s="110" t="str">
        <f t="shared" si="94"/>
        <v/>
      </c>
      <c r="X752" s="111" t="str">
        <f t="shared" si="95"/>
        <v/>
      </c>
      <c r="Y752" s="86"/>
      <c r="Z752" s="86"/>
    </row>
    <row r="753" spans="2:26" ht="15.75" customHeight="1">
      <c r="B753" s="109" t="str">
        <f>IF(dati_pdc!A749&lt;&gt;"",IF(dati_pdc!D749=1,RIGHT(dati_pdc!A749,dati_pdc!E749),dati_pdc!A749),"")</f>
        <v/>
      </c>
      <c r="C753" s="109" t="str">
        <f>IF(dati_pdc!B749&lt;&gt;"",dati_pdc!B749,"")</f>
        <v/>
      </c>
      <c r="D753" s="109" t="str">
        <f>IF(dati_pdc!C749&lt;&gt;"",dati_pdc!C749,"")</f>
        <v/>
      </c>
      <c r="E753" s="109" t="str">
        <f>IF(dati_pdc!D749&lt;&gt;"",dati_pdc!D749,"")</f>
        <v/>
      </c>
      <c r="F753" s="110" t="str">
        <f>IF(dati_pdc!$A749&lt;&gt;"",s_somma_pdc!B749,"")</f>
        <v/>
      </c>
      <c r="G753" s="110" t="str">
        <f>IF(dati_pdc!$A749&lt;&gt;"",s_somma_pdc!C749,"")</f>
        <v/>
      </c>
      <c r="H753" s="110" t="str">
        <f t="shared" si="88"/>
        <v/>
      </c>
      <c r="I753" s="111" t="str">
        <f t="shared" si="89"/>
        <v/>
      </c>
      <c r="J753" s="111"/>
      <c r="K753" s="111"/>
      <c r="L753" s="110" t="str">
        <f>IF(dati_pdc!$A749&lt;&gt;"",s_somma_pdc!D749,"")</f>
        <v/>
      </c>
      <c r="M753" s="110" t="str">
        <f t="shared" si="90"/>
        <v/>
      </c>
      <c r="N753" s="111" t="str">
        <f t="shared" si="91"/>
        <v/>
      </c>
      <c r="O753" s="111"/>
      <c r="P753" s="111"/>
      <c r="Q753" s="110" t="str">
        <f>IF(dati_pdc!$A749&lt;&gt;"",s_somma_pdc!E749,"")</f>
        <v/>
      </c>
      <c r="R753" s="110" t="str">
        <f t="shared" si="92"/>
        <v/>
      </c>
      <c r="S753" s="111" t="str">
        <f t="shared" si="93"/>
        <v/>
      </c>
      <c r="T753" s="111"/>
      <c r="U753" s="111"/>
      <c r="V753" s="110" t="str">
        <f>IF(dati_pdc!$A749&lt;&gt;"",s_somma_pdc!F749,"")</f>
        <v/>
      </c>
      <c r="W753" s="110" t="str">
        <f t="shared" si="94"/>
        <v/>
      </c>
      <c r="X753" s="111" t="str">
        <f t="shared" si="95"/>
        <v/>
      </c>
      <c r="Y753" s="86"/>
      <c r="Z753" s="86"/>
    </row>
    <row r="754" spans="2:26" ht="15.75" customHeight="1">
      <c r="B754" s="109" t="str">
        <f>IF(dati_pdc!A750&lt;&gt;"",IF(dati_pdc!D750=1,RIGHT(dati_pdc!A750,dati_pdc!E750),dati_pdc!A750),"")</f>
        <v/>
      </c>
      <c r="C754" s="109" t="str">
        <f>IF(dati_pdc!B750&lt;&gt;"",dati_pdc!B750,"")</f>
        <v/>
      </c>
      <c r="D754" s="109" t="str">
        <f>IF(dati_pdc!C750&lt;&gt;"",dati_pdc!C750,"")</f>
        <v/>
      </c>
      <c r="E754" s="109" t="str">
        <f>IF(dati_pdc!D750&lt;&gt;"",dati_pdc!D750,"")</f>
        <v/>
      </c>
      <c r="F754" s="110" t="str">
        <f>IF(dati_pdc!$A750&lt;&gt;"",s_somma_pdc!B750,"")</f>
        <v/>
      </c>
      <c r="G754" s="110" t="str">
        <f>IF(dati_pdc!$A750&lt;&gt;"",s_somma_pdc!C750,"")</f>
        <v/>
      </c>
      <c r="H754" s="110" t="str">
        <f t="shared" si="88"/>
        <v/>
      </c>
      <c r="I754" s="111" t="str">
        <f t="shared" si="89"/>
        <v/>
      </c>
      <c r="J754" s="111"/>
      <c r="K754" s="111"/>
      <c r="L754" s="110" t="str">
        <f>IF(dati_pdc!$A750&lt;&gt;"",s_somma_pdc!D750,"")</f>
        <v/>
      </c>
      <c r="M754" s="110" t="str">
        <f t="shared" si="90"/>
        <v/>
      </c>
      <c r="N754" s="111" t="str">
        <f t="shared" si="91"/>
        <v/>
      </c>
      <c r="O754" s="111"/>
      <c r="P754" s="111"/>
      <c r="Q754" s="110" t="str">
        <f>IF(dati_pdc!$A750&lt;&gt;"",s_somma_pdc!E750,"")</f>
        <v/>
      </c>
      <c r="R754" s="110" t="str">
        <f t="shared" si="92"/>
        <v/>
      </c>
      <c r="S754" s="111" t="str">
        <f t="shared" si="93"/>
        <v/>
      </c>
      <c r="T754" s="111"/>
      <c r="U754" s="111"/>
      <c r="V754" s="110" t="str">
        <f>IF(dati_pdc!$A750&lt;&gt;"",s_somma_pdc!F750,"")</f>
        <v/>
      </c>
      <c r="W754" s="110" t="str">
        <f t="shared" si="94"/>
        <v/>
      </c>
      <c r="X754" s="111" t="str">
        <f t="shared" si="95"/>
        <v/>
      </c>
      <c r="Y754" s="86"/>
      <c r="Z754" s="86"/>
    </row>
    <row r="755" spans="2:26" ht="15.75" customHeight="1">
      <c r="B755" s="109" t="str">
        <f>IF(dati_pdc!A751&lt;&gt;"",IF(dati_pdc!D751=1,RIGHT(dati_pdc!A751,dati_pdc!E751),dati_pdc!A751),"")</f>
        <v/>
      </c>
      <c r="C755" s="109" t="str">
        <f>IF(dati_pdc!B751&lt;&gt;"",dati_pdc!B751,"")</f>
        <v/>
      </c>
      <c r="D755" s="109" t="str">
        <f>IF(dati_pdc!C751&lt;&gt;"",dati_pdc!C751,"")</f>
        <v/>
      </c>
      <c r="E755" s="109" t="str">
        <f>IF(dati_pdc!D751&lt;&gt;"",dati_pdc!D751,"")</f>
        <v/>
      </c>
      <c r="F755" s="110" t="str">
        <f>IF(dati_pdc!$A751&lt;&gt;"",s_somma_pdc!B751,"")</f>
        <v/>
      </c>
      <c r="G755" s="110" t="str">
        <f>IF(dati_pdc!$A751&lt;&gt;"",s_somma_pdc!C751,"")</f>
        <v/>
      </c>
      <c r="H755" s="110" t="str">
        <f t="shared" si="88"/>
        <v/>
      </c>
      <c r="I755" s="111" t="str">
        <f t="shared" si="89"/>
        <v/>
      </c>
      <c r="J755" s="111"/>
      <c r="K755" s="111"/>
      <c r="L755" s="110" t="str">
        <f>IF(dati_pdc!$A751&lt;&gt;"",s_somma_pdc!D751,"")</f>
        <v/>
      </c>
      <c r="M755" s="110" t="str">
        <f t="shared" si="90"/>
        <v/>
      </c>
      <c r="N755" s="111" t="str">
        <f t="shared" si="91"/>
        <v/>
      </c>
      <c r="O755" s="111"/>
      <c r="P755" s="111"/>
      <c r="Q755" s="110" t="str">
        <f>IF(dati_pdc!$A751&lt;&gt;"",s_somma_pdc!E751,"")</f>
        <v/>
      </c>
      <c r="R755" s="110" t="str">
        <f t="shared" si="92"/>
        <v/>
      </c>
      <c r="S755" s="111" t="str">
        <f t="shared" si="93"/>
        <v/>
      </c>
      <c r="T755" s="111"/>
      <c r="U755" s="111"/>
      <c r="V755" s="110" t="str">
        <f>IF(dati_pdc!$A751&lt;&gt;"",s_somma_pdc!F751,"")</f>
        <v/>
      </c>
      <c r="W755" s="110" t="str">
        <f t="shared" si="94"/>
        <v/>
      </c>
      <c r="X755" s="111" t="str">
        <f t="shared" si="95"/>
        <v/>
      </c>
      <c r="Y755" s="86"/>
      <c r="Z755" s="86"/>
    </row>
    <row r="756" spans="2:26" ht="15.75" customHeight="1">
      <c r="B756" s="109" t="str">
        <f>IF(dati_pdc!A752&lt;&gt;"",IF(dati_pdc!D752=1,RIGHT(dati_pdc!A752,dati_pdc!E752),dati_pdc!A752),"")</f>
        <v/>
      </c>
      <c r="C756" s="109" t="str">
        <f>IF(dati_pdc!B752&lt;&gt;"",dati_pdc!B752,"")</f>
        <v/>
      </c>
      <c r="D756" s="109" t="str">
        <f>IF(dati_pdc!C752&lt;&gt;"",dati_pdc!C752,"")</f>
        <v/>
      </c>
      <c r="E756" s="109" t="str">
        <f>IF(dati_pdc!D752&lt;&gt;"",dati_pdc!D752,"")</f>
        <v/>
      </c>
      <c r="F756" s="110" t="str">
        <f>IF(dati_pdc!$A752&lt;&gt;"",s_somma_pdc!B752,"")</f>
        <v/>
      </c>
      <c r="G756" s="110" t="str">
        <f>IF(dati_pdc!$A752&lt;&gt;"",s_somma_pdc!C752,"")</f>
        <v/>
      </c>
      <c r="H756" s="110" t="str">
        <f t="shared" si="88"/>
        <v/>
      </c>
      <c r="I756" s="111" t="str">
        <f t="shared" si="89"/>
        <v/>
      </c>
      <c r="J756" s="111"/>
      <c r="K756" s="111"/>
      <c r="L756" s="110" t="str">
        <f>IF(dati_pdc!$A752&lt;&gt;"",s_somma_pdc!D752,"")</f>
        <v/>
      </c>
      <c r="M756" s="110" t="str">
        <f t="shared" si="90"/>
        <v/>
      </c>
      <c r="N756" s="111" t="str">
        <f t="shared" si="91"/>
        <v/>
      </c>
      <c r="O756" s="111"/>
      <c r="P756" s="111"/>
      <c r="Q756" s="110" t="str">
        <f>IF(dati_pdc!$A752&lt;&gt;"",s_somma_pdc!E752,"")</f>
        <v/>
      </c>
      <c r="R756" s="110" t="str">
        <f t="shared" si="92"/>
        <v/>
      </c>
      <c r="S756" s="111" t="str">
        <f t="shared" si="93"/>
        <v/>
      </c>
      <c r="T756" s="111"/>
      <c r="U756" s="111"/>
      <c r="V756" s="110" t="str">
        <f>IF(dati_pdc!$A752&lt;&gt;"",s_somma_pdc!F752,"")</f>
        <v/>
      </c>
      <c r="W756" s="110" t="str">
        <f t="shared" si="94"/>
        <v/>
      </c>
      <c r="X756" s="111" t="str">
        <f t="shared" si="95"/>
        <v/>
      </c>
      <c r="Y756" s="86"/>
      <c r="Z756" s="86"/>
    </row>
    <row r="757" spans="2:26" ht="15.75" customHeight="1">
      <c r="B757" s="109" t="str">
        <f>IF(dati_pdc!A753&lt;&gt;"",IF(dati_pdc!D753=1,RIGHT(dati_pdc!A753,dati_pdc!E753),dati_pdc!A753),"")</f>
        <v/>
      </c>
      <c r="C757" s="109" t="str">
        <f>IF(dati_pdc!B753&lt;&gt;"",dati_pdc!B753,"")</f>
        <v/>
      </c>
      <c r="D757" s="109" t="str">
        <f>IF(dati_pdc!C753&lt;&gt;"",dati_pdc!C753,"")</f>
        <v/>
      </c>
      <c r="E757" s="109" t="str">
        <f>IF(dati_pdc!D753&lt;&gt;"",dati_pdc!D753,"")</f>
        <v/>
      </c>
      <c r="F757" s="110" t="str">
        <f>IF(dati_pdc!$A753&lt;&gt;"",s_somma_pdc!B753,"")</f>
        <v/>
      </c>
      <c r="G757" s="110" t="str">
        <f>IF(dati_pdc!$A753&lt;&gt;"",s_somma_pdc!C753,"")</f>
        <v/>
      </c>
      <c r="H757" s="110" t="str">
        <f t="shared" si="88"/>
        <v/>
      </c>
      <c r="I757" s="111" t="str">
        <f t="shared" si="89"/>
        <v/>
      </c>
      <c r="J757" s="111"/>
      <c r="K757" s="111"/>
      <c r="L757" s="110" t="str">
        <f>IF(dati_pdc!$A753&lt;&gt;"",s_somma_pdc!D753,"")</f>
        <v/>
      </c>
      <c r="M757" s="110" t="str">
        <f t="shared" si="90"/>
        <v/>
      </c>
      <c r="N757" s="111" t="str">
        <f t="shared" si="91"/>
        <v/>
      </c>
      <c r="O757" s="111"/>
      <c r="P757" s="111"/>
      <c r="Q757" s="110" t="str">
        <f>IF(dati_pdc!$A753&lt;&gt;"",s_somma_pdc!E753,"")</f>
        <v/>
      </c>
      <c r="R757" s="110" t="str">
        <f t="shared" si="92"/>
        <v/>
      </c>
      <c r="S757" s="111" t="str">
        <f t="shared" si="93"/>
        <v/>
      </c>
      <c r="T757" s="111"/>
      <c r="U757" s="111"/>
      <c r="V757" s="110" t="str">
        <f>IF(dati_pdc!$A753&lt;&gt;"",s_somma_pdc!F753,"")</f>
        <v/>
      </c>
      <c r="W757" s="110" t="str">
        <f t="shared" si="94"/>
        <v/>
      </c>
      <c r="X757" s="111" t="str">
        <f t="shared" si="95"/>
        <v/>
      </c>
      <c r="Y757" s="86"/>
      <c r="Z757" s="86"/>
    </row>
    <row r="758" spans="2:26" ht="15.75" customHeight="1">
      <c r="B758" s="109" t="str">
        <f>IF(dati_pdc!A754&lt;&gt;"",IF(dati_pdc!D754=1,RIGHT(dati_pdc!A754,dati_pdc!E754),dati_pdc!A754),"")</f>
        <v/>
      </c>
      <c r="C758" s="109" t="str">
        <f>IF(dati_pdc!B754&lt;&gt;"",dati_pdc!B754,"")</f>
        <v/>
      </c>
      <c r="D758" s="109" t="str">
        <f>IF(dati_pdc!C754&lt;&gt;"",dati_pdc!C754,"")</f>
        <v/>
      </c>
      <c r="E758" s="109" t="str">
        <f>IF(dati_pdc!D754&lt;&gt;"",dati_pdc!D754,"")</f>
        <v/>
      </c>
      <c r="F758" s="110" t="str">
        <f>IF(dati_pdc!$A754&lt;&gt;"",s_somma_pdc!B754,"")</f>
        <v/>
      </c>
      <c r="G758" s="110" t="str">
        <f>IF(dati_pdc!$A754&lt;&gt;"",s_somma_pdc!C754,"")</f>
        <v/>
      </c>
      <c r="H758" s="110" t="str">
        <f t="shared" si="88"/>
        <v/>
      </c>
      <c r="I758" s="111" t="str">
        <f t="shared" si="89"/>
        <v/>
      </c>
      <c r="J758" s="111"/>
      <c r="K758" s="111"/>
      <c r="L758" s="110" t="str">
        <f>IF(dati_pdc!$A754&lt;&gt;"",s_somma_pdc!D754,"")</f>
        <v/>
      </c>
      <c r="M758" s="110" t="str">
        <f t="shared" si="90"/>
        <v/>
      </c>
      <c r="N758" s="111" t="str">
        <f t="shared" si="91"/>
        <v/>
      </c>
      <c r="O758" s="111"/>
      <c r="P758" s="111"/>
      <c r="Q758" s="110" t="str">
        <f>IF(dati_pdc!$A754&lt;&gt;"",s_somma_pdc!E754,"")</f>
        <v/>
      </c>
      <c r="R758" s="110" t="str">
        <f t="shared" si="92"/>
        <v/>
      </c>
      <c r="S758" s="111" t="str">
        <f t="shared" si="93"/>
        <v/>
      </c>
      <c r="T758" s="111"/>
      <c r="U758" s="111"/>
      <c r="V758" s="110" t="str">
        <f>IF(dati_pdc!$A754&lt;&gt;"",s_somma_pdc!F754,"")</f>
        <v/>
      </c>
      <c r="W758" s="110" t="str">
        <f t="shared" si="94"/>
        <v/>
      </c>
      <c r="X758" s="111" t="str">
        <f t="shared" si="95"/>
        <v/>
      </c>
      <c r="Y758" s="86"/>
      <c r="Z758" s="86"/>
    </row>
    <row r="759" spans="2:26" ht="15.75" customHeight="1">
      <c r="B759" s="109" t="str">
        <f>IF(dati_pdc!A755&lt;&gt;"",IF(dati_pdc!D755=1,RIGHT(dati_pdc!A755,dati_pdc!E755),dati_pdc!A755),"")</f>
        <v/>
      </c>
      <c r="C759" s="109" t="str">
        <f>IF(dati_pdc!B755&lt;&gt;"",dati_pdc!B755,"")</f>
        <v/>
      </c>
      <c r="D759" s="109" t="str">
        <f>IF(dati_pdc!C755&lt;&gt;"",dati_pdc!C755,"")</f>
        <v/>
      </c>
      <c r="E759" s="109" t="str">
        <f>IF(dati_pdc!D755&lt;&gt;"",dati_pdc!D755,"")</f>
        <v/>
      </c>
      <c r="F759" s="110" t="str">
        <f>IF(dati_pdc!$A755&lt;&gt;"",s_somma_pdc!B755,"")</f>
        <v/>
      </c>
      <c r="G759" s="110" t="str">
        <f>IF(dati_pdc!$A755&lt;&gt;"",s_somma_pdc!C755,"")</f>
        <v/>
      </c>
      <c r="H759" s="110" t="str">
        <f t="shared" si="88"/>
        <v/>
      </c>
      <c r="I759" s="111" t="str">
        <f t="shared" si="89"/>
        <v/>
      </c>
      <c r="J759" s="111"/>
      <c r="K759" s="111"/>
      <c r="L759" s="110" t="str">
        <f>IF(dati_pdc!$A755&lt;&gt;"",s_somma_pdc!D755,"")</f>
        <v/>
      </c>
      <c r="M759" s="110" t="str">
        <f t="shared" si="90"/>
        <v/>
      </c>
      <c r="N759" s="111" t="str">
        <f t="shared" si="91"/>
        <v/>
      </c>
      <c r="O759" s="111"/>
      <c r="P759" s="111"/>
      <c r="Q759" s="110" t="str">
        <f>IF(dati_pdc!$A755&lt;&gt;"",s_somma_pdc!E755,"")</f>
        <v/>
      </c>
      <c r="R759" s="110" t="str">
        <f t="shared" si="92"/>
        <v/>
      </c>
      <c r="S759" s="111" t="str">
        <f t="shared" si="93"/>
        <v/>
      </c>
      <c r="T759" s="111"/>
      <c r="U759" s="111"/>
      <c r="V759" s="110" t="str">
        <f>IF(dati_pdc!$A755&lt;&gt;"",s_somma_pdc!F755,"")</f>
        <v/>
      </c>
      <c r="W759" s="110" t="str">
        <f t="shared" si="94"/>
        <v/>
      </c>
      <c r="X759" s="111" t="str">
        <f t="shared" si="95"/>
        <v/>
      </c>
      <c r="Y759" s="86"/>
      <c r="Z759" s="86"/>
    </row>
    <row r="760" spans="2:26" ht="15.75" customHeight="1">
      <c r="B760" s="109" t="str">
        <f>IF(dati_pdc!A756&lt;&gt;"",IF(dati_pdc!D756=1,RIGHT(dati_pdc!A756,dati_pdc!E756),dati_pdc!A756),"")</f>
        <v/>
      </c>
      <c r="C760" s="109" t="str">
        <f>IF(dati_pdc!B756&lt;&gt;"",dati_pdc!B756,"")</f>
        <v/>
      </c>
      <c r="D760" s="109" t="str">
        <f>IF(dati_pdc!C756&lt;&gt;"",dati_pdc!C756,"")</f>
        <v/>
      </c>
      <c r="E760" s="109" t="str">
        <f>IF(dati_pdc!D756&lt;&gt;"",dati_pdc!D756,"")</f>
        <v/>
      </c>
      <c r="F760" s="110" t="str">
        <f>IF(dati_pdc!$A756&lt;&gt;"",s_somma_pdc!B756,"")</f>
        <v/>
      </c>
      <c r="G760" s="110" t="str">
        <f>IF(dati_pdc!$A756&lt;&gt;"",s_somma_pdc!C756,"")</f>
        <v/>
      </c>
      <c r="H760" s="110" t="str">
        <f t="shared" si="88"/>
        <v/>
      </c>
      <c r="I760" s="111" t="str">
        <f t="shared" si="89"/>
        <v/>
      </c>
      <c r="J760" s="111"/>
      <c r="K760" s="111"/>
      <c r="L760" s="110" t="str">
        <f>IF(dati_pdc!$A756&lt;&gt;"",s_somma_pdc!D756,"")</f>
        <v/>
      </c>
      <c r="M760" s="110" t="str">
        <f t="shared" si="90"/>
        <v/>
      </c>
      <c r="N760" s="111" t="str">
        <f t="shared" si="91"/>
        <v/>
      </c>
      <c r="O760" s="111"/>
      <c r="P760" s="111"/>
      <c r="Q760" s="110" t="str">
        <f>IF(dati_pdc!$A756&lt;&gt;"",s_somma_pdc!E756,"")</f>
        <v/>
      </c>
      <c r="R760" s="110" t="str">
        <f t="shared" si="92"/>
        <v/>
      </c>
      <c r="S760" s="111" t="str">
        <f t="shared" si="93"/>
        <v/>
      </c>
      <c r="T760" s="111"/>
      <c r="U760" s="111"/>
      <c r="V760" s="110" t="str">
        <f>IF(dati_pdc!$A756&lt;&gt;"",s_somma_pdc!F756,"")</f>
        <v/>
      </c>
      <c r="W760" s="110" t="str">
        <f t="shared" si="94"/>
        <v/>
      </c>
      <c r="X760" s="111" t="str">
        <f t="shared" si="95"/>
        <v/>
      </c>
      <c r="Y760" s="86"/>
      <c r="Z760" s="86"/>
    </row>
    <row r="761" spans="2:26" ht="15.75" customHeight="1">
      <c r="B761" s="109" t="str">
        <f>IF(dati_pdc!A757&lt;&gt;"",IF(dati_pdc!D757=1,RIGHT(dati_pdc!A757,dati_pdc!E757),dati_pdc!A757),"")</f>
        <v/>
      </c>
      <c r="C761" s="109" t="str">
        <f>IF(dati_pdc!B757&lt;&gt;"",dati_pdc!B757,"")</f>
        <v/>
      </c>
      <c r="D761" s="109" t="str">
        <f>IF(dati_pdc!C757&lt;&gt;"",dati_pdc!C757,"")</f>
        <v/>
      </c>
      <c r="E761" s="109" t="str">
        <f>IF(dati_pdc!D757&lt;&gt;"",dati_pdc!D757,"")</f>
        <v/>
      </c>
      <c r="F761" s="110" t="str">
        <f>IF(dati_pdc!$A757&lt;&gt;"",s_somma_pdc!B757,"")</f>
        <v/>
      </c>
      <c r="G761" s="110" t="str">
        <f>IF(dati_pdc!$A757&lt;&gt;"",s_somma_pdc!C757,"")</f>
        <v/>
      </c>
      <c r="H761" s="110" t="str">
        <f t="shared" si="88"/>
        <v/>
      </c>
      <c r="I761" s="111" t="str">
        <f t="shared" si="89"/>
        <v/>
      </c>
      <c r="J761" s="111"/>
      <c r="K761" s="111"/>
      <c r="L761" s="110" t="str">
        <f>IF(dati_pdc!$A757&lt;&gt;"",s_somma_pdc!D757,"")</f>
        <v/>
      </c>
      <c r="M761" s="110" t="str">
        <f t="shared" si="90"/>
        <v/>
      </c>
      <c r="N761" s="111" t="str">
        <f t="shared" si="91"/>
        <v/>
      </c>
      <c r="O761" s="111"/>
      <c r="P761" s="111"/>
      <c r="Q761" s="110" t="str">
        <f>IF(dati_pdc!$A757&lt;&gt;"",s_somma_pdc!E757,"")</f>
        <v/>
      </c>
      <c r="R761" s="110" t="str">
        <f t="shared" si="92"/>
        <v/>
      </c>
      <c r="S761" s="111" t="str">
        <f t="shared" si="93"/>
        <v/>
      </c>
      <c r="T761" s="111"/>
      <c r="U761" s="111"/>
      <c r="V761" s="110" t="str">
        <f>IF(dati_pdc!$A757&lt;&gt;"",s_somma_pdc!F757,"")</f>
        <v/>
      </c>
      <c r="W761" s="110" t="str">
        <f t="shared" si="94"/>
        <v/>
      </c>
      <c r="X761" s="111" t="str">
        <f t="shared" si="95"/>
        <v/>
      </c>
      <c r="Y761" s="86"/>
      <c r="Z761" s="86"/>
    </row>
    <row r="762" spans="2:26" ht="15.75" customHeight="1">
      <c r="B762" s="109" t="str">
        <f>IF(dati_pdc!A758&lt;&gt;"",IF(dati_pdc!D758=1,RIGHT(dati_pdc!A758,dati_pdc!E758),dati_pdc!A758),"")</f>
        <v/>
      </c>
      <c r="C762" s="109" t="str">
        <f>IF(dati_pdc!B758&lt;&gt;"",dati_pdc!B758,"")</f>
        <v/>
      </c>
      <c r="D762" s="109" t="str">
        <f>IF(dati_pdc!C758&lt;&gt;"",dati_pdc!C758,"")</f>
        <v/>
      </c>
      <c r="E762" s="109" t="str">
        <f>IF(dati_pdc!D758&lt;&gt;"",dati_pdc!D758,"")</f>
        <v/>
      </c>
      <c r="F762" s="110" t="str">
        <f>IF(dati_pdc!$A758&lt;&gt;"",s_somma_pdc!B758,"")</f>
        <v/>
      </c>
      <c r="G762" s="110" t="str">
        <f>IF(dati_pdc!$A758&lt;&gt;"",s_somma_pdc!C758,"")</f>
        <v/>
      </c>
      <c r="H762" s="110" t="str">
        <f t="shared" si="88"/>
        <v/>
      </c>
      <c r="I762" s="111" t="str">
        <f t="shared" si="89"/>
        <v/>
      </c>
      <c r="J762" s="111"/>
      <c r="K762" s="111"/>
      <c r="L762" s="110" t="str">
        <f>IF(dati_pdc!$A758&lt;&gt;"",s_somma_pdc!D758,"")</f>
        <v/>
      </c>
      <c r="M762" s="110" t="str">
        <f t="shared" si="90"/>
        <v/>
      </c>
      <c r="N762" s="111" t="str">
        <f t="shared" si="91"/>
        <v/>
      </c>
      <c r="O762" s="111"/>
      <c r="P762" s="111"/>
      <c r="Q762" s="110" t="str">
        <f>IF(dati_pdc!$A758&lt;&gt;"",s_somma_pdc!E758,"")</f>
        <v/>
      </c>
      <c r="R762" s="110" t="str">
        <f t="shared" si="92"/>
        <v/>
      </c>
      <c r="S762" s="111" t="str">
        <f t="shared" si="93"/>
        <v/>
      </c>
      <c r="T762" s="111"/>
      <c r="U762" s="111"/>
      <c r="V762" s="110" t="str">
        <f>IF(dati_pdc!$A758&lt;&gt;"",s_somma_pdc!F758,"")</f>
        <v/>
      </c>
      <c r="W762" s="110" t="str">
        <f t="shared" si="94"/>
        <v/>
      </c>
      <c r="X762" s="111" t="str">
        <f t="shared" si="95"/>
        <v/>
      </c>
      <c r="Y762" s="86"/>
      <c r="Z762" s="86"/>
    </row>
    <row r="763" spans="2:26" ht="15.75" customHeight="1">
      <c r="B763" s="109" t="str">
        <f>IF(dati_pdc!A759&lt;&gt;"",IF(dati_pdc!D759=1,RIGHT(dati_pdc!A759,dati_pdc!E759),dati_pdc!A759),"")</f>
        <v/>
      </c>
      <c r="C763" s="109" t="str">
        <f>IF(dati_pdc!B759&lt;&gt;"",dati_pdc!B759,"")</f>
        <v/>
      </c>
      <c r="D763" s="109" t="str">
        <f>IF(dati_pdc!C759&lt;&gt;"",dati_pdc!C759,"")</f>
        <v/>
      </c>
      <c r="E763" s="109" t="str">
        <f>IF(dati_pdc!D759&lt;&gt;"",dati_pdc!D759,"")</f>
        <v/>
      </c>
      <c r="F763" s="110" t="str">
        <f>IF(dati_pdc!$A759&lt;&gt;"",s_somma_pdc!B759,"")</f>
        <v/>
      </c>
      <c r="G763" s="110" t="str">
        <f>IF(dati_pdc!$A759&lt;&gt;"",s_somma_pdc!C759,"")</f>
        <v/>
      </c>
      <c r="H763" s="110" t="str">
        <f t="shared" si="88"/>
        <v/>
      </c>
      <c r="I763" s="111" t="str">
        <f t="shared" si="89"/>
        <v/>
      </c>
      <c r="J763" s="111"/>
      <c r="K763" s="111"/>
      <c r="L763" s="110" t="str">
        <f>IF(dati_pdc!$A759&lt;&gt;"",s_somma_pdc!D759,"")</f>
        <v/>
      </c>
      <c r="M763" s="110" t="str">
        <f t="shared" si="90"/>
        <v/>
      </c>
      <c r="N763" s="111" t="str">
        <f t="shared" si="91"/>
        <v/>
      </c>
      <c r="O763" s="111"/>
      <c r="P763" s="111"/>
      <c r="Q763" s="110" t="str">
        <f>IF(dati_pdc!$A759&lt;&gt;"",s_somma_pdc!E759,"")</f>
        <v/>
      </c>
      <c r="R763" s="110" t="str">
        <f t="shared" si="92"/>
        <v/>
      </c>
      <c r="S763" s="111" t="str">
        <f t="shared" si="93"/>
        <v/>
      </c>
      <c r="T763" s="111"/>
      <c r="U763" s="111"/>
      <c r="V763" s="110" t="str">
        <f>IF(dati_pdc!$A759&lt;&gt;"",s_somma_pdc!F759,"")</f>
        <v/>
      </c>
      <c r="W763" s="110" t="str">
        <f t="shared" si="94"/>
        <v/>
      </c>
      <c r="X763" s="111" t="str">
        <f t="shared" si="95"/>
        <v/>
      </c>
      <c r="Y763" s="86"/>
      <c r="Z763" s="86"/>
    </row>
    <row r="764" spans="2:26" ht="15.75" customHeight="1">
      <c r="B764" s="109" t="str">
        <f>IF(dati_pdc!A760&lt;&gt;"",IF(dati_pdc!D760=1,RIGHT(dati_pdc!A760,dati_pdc!E760),dati_pdc!A760),"")</f>
        <v/>
      </c>
      <c r="C764" s="109" t="str">
        <f>IF(dati_pdc!B760&lt;&gt;"",dati_pdc!B760,"")</f>
        <v/>
      </c>
      <c r="D764" s="109" t="str">
        <f>IF(dati_pdc!C760&lt;&gt;"",dati_pdc!C760,"")</f>
        <v/>
      </c>
      <c r="E764" s="109" t="str">
        <f>IF(dati_pdc!D760&lt;&gt;"",dati_pdc!D760,"")</f>
        <v/>
      </c>
      <c r="F764" s="110" t="str">
        <f>IF(dati_pdc!$A760&lt;&gt;"",s_somma_pdc!B760,"")</f>
        <v/>
      </c>
      <c r="G764" s="110" t="str">
        <f>IF(dati_pdc!$A760&lt;&gt;"",s_somma_pdc!C760,"")</f>
        <v/>
      </c>
      <c r="H764" s="110" t="str">
        <f t="shared" si="88"/>
        <v/>
      </c>
      <c r="I764" s="111" t="str">
        <f t="shared" si="89"/>
        <v/>
      </c>
      <c r="J764" s="111"/>
      <c r="K764" s="111"/>
      <c r="L764" s="110" t="str">
        <f>IF(dati_pdc!$A760&lt;&gt;"",s_somma_pdc!D760,"")</f>
        <v/>
      </c>
      <c r="M764" s="110" t="str">
        <f t="shared" si="90"/>
        <v/>
      </c>
      <c r="N764" s="111" t="str">
        <f t="shared" si="91"/>
        <v/>
      </c>
      <c r="O764" s="111"/>
      <c r="P764" s="111"/>
      <c r="Q764" s="110" t="str">
        <f>IF(dati_pdc!$A760&lt;&gt;"",s_somma_pdc!E760,"")</f>
        <v/>
      </c>
      <c r="R764" s="110" t="str">
        <f t="shared" si="92"/>
        <v/>
      </c>
      <c r="S764" s="111" t="str">
        <f t="shared" si="93"/>
        <v/>
      </c>
      <c r="T764" s="111"/>
      <c r="U764" s="111"/>
      <c r="V764" s="110" t="str">
        <f>IF(dati_pdc!$A760&lt;&gt;"",s_somma_pdc!F760,"")</f>
        <v/>
      </c>
      <c r="W764" s="110" t="str">
        <f t="shared" si="94"/>
        <v/>
      </c>
      <c r="X764" s="111" t="str">
        <f t="shared" si="95"/>
        <v/>
      </c>
      <c r="Y764" s="86"/>
      <c r="Z764" s="86"/>
    </row>
    <row r="765" spans="2:26" ht="15.75" customHeight="1">
      <c r="B765" s="109" t="str">
        <f>IF(dati_pdc!A761&lt;&gt;"",IF(dati_pdc!D761=1,RIGHT(dati_pdc!A761,dati_pdc!E761),dati_pdc!A761),"")</f>
        <v/>
      </c>
      <c r="C765" s="109" t="str">
        <f>IF(dati_pdc!B761&lt;&gt;"",dati_pdc!B761,"")</f>
        <v/>
      </c>
      <c r="D765" s="109" t="str">
        <f>IF(dati_pdc!C761&lt;&gt;"",dati_pdc!C761,"")</f>
        <v/>
      </c>
      <c r="E765" s="109" t="str">
        <f>IF(dati_pdc!D761&lt;&gt;"",dati_pdc!D761,"")</f>
        <v/>
      </c>
      <c r="F765" s="110" t="str">
        <f>IF(dati_pdc!$A761&lt;&gt;"",s_somma_pdc!B761,"")</f>
        <v/>
      </c>
      <c r="G765" s="110" t="str">
        <f>IF(dati_pdc!$A761&lt;&gt;"",s_somma_pdc!C761,"")</f>
        <v/>
      </c>
      <c r="H765" s="110" t="str">
        <f t="shared" si="88"/>
        <v/>
      </c>
      <c r="I765" s="111" t="str">
        <f t="shared" si="89"/>
        <v/>
      </c>
      <c r="J765" s="111"/>
      <c r="K765" s="111"/>
      <c r="L765" s="110" t="str">
        <f>IF(dati_pdc!$A761&lt;&gt;"",s_somma_pdc!D761,"")</f>
        <v/>
      </c>
      <c r="M765" s="110" t="str">
        <f t="shared" si="90"/>
        <v/>
      </c>
      <c r="N765" s="111" t="str">
        <f t="shared" si="91"/>
        <v/>
      </c>
      <c r="O765" s="111"/>
      <c r="P765" s="111"/>
      <c r="Q765" s="110" t="str">
        <f>IF(dati_pdc!$A761&lt;&gt;"",s_somma_pdc!E761,"")</f>
        <v/>
      </c>
      <c r="R765" s="110" t="str">
        <f t="shared" si="92"/>
        <v/>
      </c>
      <c r="S765" s="111" t="str">
        <f t="shared" si="93"/>
        <v/>
      </c>
      <c r="T765" s="111"/>
      <c r="U765" s="111"/>
      <c r="V765" s="110" t="str">
        <f>IF(dati_pdc!$A761&lt;&gt;"",s_somma_pdc!F761,"")</f>
        <v/>
      </c>
      <c r="W765" s="110" t="str">
        <f t="shared" si="94"/>
        <v/>
      </c>
      <c r="X765" s="111" t="str">
        <f t="shared" si="95"/>
        <v/>
      </c>
      <c r="Y765" s="86"/>
      <c r="Z765" s="86"/>
    </row>
    <row r="766" spans="2:26" ht="15.75" customHeight="1">
      <c r="B766" s="109" t="str">
        <f>IF(dati_pdc!A762&lt;&gt;"",IF(dati_pdc!D762=1,RIGHT(dati_pdc!A762,dati_pdc!E762),dati_pdc!A762),"")</f>
        <v/>
      </c>
      <c r="C766" s="109" t="str">
        <f>IF(dati_pdc!B762&lt;&gt;"",dati_pdc!B762,"")</f>
        <v/>
      </c>
      <c r="D766" s="109" t="str">
        <f>IF(dati_pdc!C762&lt;&gt;"",dati_pdc!C762,"")</f>
        <v/>
      </c>
      <c r="E766" s="109" t="str">
        <f>IF(dati_pdc!D762&lt;&gt;"",dati_pdc!D762,"")</f>
        <v/>
      </c>
      <c r="F766" s="110" t="str">
        <f>IF(dati_pdc!$A762&lt;&gt;"",s_somma_pdc!B762,"")</f>
        <v/>
      </c>
      <c r="G766" s="110" t="str">
        <f>IF(dati_pdc!$A762&lt;&gt;"",s_somma_pdc!C762,"")</f>
        <v/>
      </c>
      <c r="H766" s="110" t="str">
        <f t="shared" si="88"/>
        <v/>
      </c>
      <c r="I766" s="111" t="str">
        <f t="shared" si="89"/>
        <v/>
      </c>
      <c r="J766" s="111"/>
      <c r="K766" s="111"/>
      <c r="L766" s="110" t="str">
        <f>IF(dati_pdc!$A762&lt;&gt;"",s_somma_pdc!D762,"")</f>
        <v/>
      </c>
      <c r="M766" s="110" t="str">
        <f t="shared" si="90"/>
        <v/>
      </c>
      <c r="N766" s="111" t="str">
        <f t="shared" si="91"/>
        <v/>
      </c>
      <c r="O766" s="111"/>
      <c r="P766" s="111"/>
      <c r="Q766" s="110" t="str">
        <f>IF(dati_pdc!$A762&lt;&gt;"",s_somma_pdc!E762,"")</f>
        <v/>
      </c>
      <c r="R766" s="110" t="str">
        <f t="shared" si="92"/>
        <v/>
      </c>
      <c r="S766" s="111" t="str">
        <f t="shared" si="93"/>
        <v/>
      </c>
      <c r="T766" s="111"/>
      <c r="U766" s="111"/>
      <c r="V766" s="110" t="str">
        <f>IF(dati_pdc!$A762&lt;&gt;"",s_somma_pdc!F762,"")</f>
        <v/>
      </c>
      <c r="W766" s="110" t="str">
        <f t="shared" si="94"/>
        <v/>
      </c>
      <c r="X766" s="111" t="str">
        <f t="shared" si="95"/>
        <v/>
      </c>
      <c r="Y766" s="86"/>
      <c r="Z766" s="86"/>
    </row>
    <row r="767" spans="2:26" ht="15.75" customHeight="1">
      <c r="B767" s="109" t="str">
        <f>IF(dati_pdc!A763&lt;&gt;"",IF(dati_pdc!D763=1,RIGHT(dati_pdc!A763,dati_pdc!E763),dati_pdc!A763),"")</f>
        <v/>
      </c>
      <c r="C767" s="109" t="str">
        <f>IF(dati_pdc!B763&lt;&gt;"",dati_pdc!B763,"")</f>
        <v/>
      </c>
      <c r="D767" s="109" t="str">
        <f>IF(dati_pdc!C763&lt;&gt;"",dati_pdc!C763,"")</f>
        <v/>
      </c>
      <c r="E767" s="109" t="str">
        <f>IF(dati_pdc!D763&lt;&gt;"",dati_pdc!D763,"")</f>
        <v/>
      </c>
      <c r="F767" s="110" t="str">
        <f>IF(dati_pdc!$A763&lt;&gt;"",s_somma_pdc!B763,"")</f>
        <v/>
      </c>
      <c r="G767" s="110" t="str">
        <f>IF(dati_pdc!$A763&lt;&gt;"",s_somma_pdc!C763,"")</f>
        <v/>
      </c>
      <c r="H767" s="110" t="str">
        <f t="shared" si="88"/>
        <v/>
      </c>
      <c r="I767" s="111" t="str">
        <f t="shared" si="89"/>
        <v/>
      </c>
      <c r="J767" s="111"/>
      <c r="K767" s="111"/>
      <c r="L767" s="110" t="str">
        <f>IF(dati_pdc!$A763&lt;&gt;"",s_somma_pdc!D763,"")</f>
        <v/>
      </c>
      <c r="M767" s="110" t="str">
        <f t="shared" si="90"/>
        <v/>
      </c>
      <c r="N767" s="111" t="str">
        <f t="shared" si="91"/>
        <v/>
      </c>
      <c r="O767" s="111"/>
      <c r="P767" s="111"/>
      <c r="Q767" s="110" t="str">
        <f>IF(dati_pdc!$A763&lt;&gt;"",s_somma_pdc!E763,"")</f>
        <v/>
      </c>
      <c r="R767" s="110" t="str">
        <f t="shared" si="92"/>
        <v/>
      </c>
      <c r="S767" s="111" t="str">
        <f t="shared" si="93"/>
        <v/>
      </c>
      <c r="T767" s="111"/>
      <c r="U767" s="111"/>
      <c r="V767" s="110" t="str">
        <f>IF(dati_pdc!$A763&lt;&gt;"",s_somma_pdc!F763,"")</f>
        <v/>
      </c>
      <c r="W767" s="110" t="str">
        <f t="shared" si="94"/>
        <v/>
      </c>
      <c r="X767" s="111" t="str">
        <f t="shared" si="95"/>
        <v/>
      </c>
      <c r="Y767" s="86"/>
      <c r="Z767" s="86"/>
    </row>
    <row r="768" spans="2:26" ht="15.75" customHeight="1">
      <c r="B768" s="109" t="str">
        <f>IF(dati_pdc!A764&lt;&gt;"",IF(dati_pdc!D764=1,RIGHT(dati_pdc!A764,dati_pdc!E764),dati_pdc!A764),"")</f>
        <v/>
      </c>
      <c r="C768" s="109" t="str">
        <f>IF(dati_pdc!B764&lt;&gt;"",dati_pdc!B764,"")</f>
        <v/>
      </c>
      <c r="D768" s="109" t="str">
        <f>IF(dati_pdc!C764&lt;&gt;"",dati_pdc!C764,"")</f>
        <v/>
      </c>
      <c r="E768" s="109" t="str">
        <f>IF(dati_pdc!D764&lt;&gt;"",dati_pdc!D764,"")</f>
        <v/>
      </c>
      <c r="F768" s="110" t="str">
        <f>IF(dati_pdc!$A764&lt;&gt;"",s_somma_pdc!B764,"")</f>
        <v/>
      </c>
      <c r="G768" s="110" t="str">
        <f>IF(dati_pdc!$A764&lt;&gt;"",s_somma_pdc!C764,"")</f>
        <v/>
      </c>
      <c r="H768" s="110" t="str">
        <f t="shared" si="88"/>
        <v/>
      </c>
      <c r="I768" s="111" t="str">
        <f t="shared" si="89"/>
        <v/>
      </c>
      <c r="J768" s="111"/>
      <c r="K768" s="111"/>
      <c r="L768" s="110" t="str">
        <f>IF(dati_pdc!$A764&lt;&gt;"",s_somma_pdc!D764,"")</f>
        <v/>
      </c>
      <c r="M768" s="110" t="str">
        <f t="shared" si="90"/>
        <v/>
      </c>
      <c r="N768" s="111" t="str">
        <f t="shared" si="91"/>
        <v/>
      </c>
      <c r="O768" s="111"/>
      <c r="P768" s="111"/>
      <c r="Q768" s="110" t="str">
        <f>IF(dati_pdc!$A764&lt;&gt;"",s_somma_pdc!E764,"")</f>
        <v/>
      </c>
      <c r="R768" s="110" t="str">
        <f t="shared" si="92"/>
        <v/>
      </c>
      <c r="S768" s="111" t="str">
        <f t="shared" si="93"/>
        <v/>
      </c>
      <c r="T768" s="111"/>
      <c r="U768" s="111"/>
      <c r="V768" s="110" t="str">
        <f>IF(dati_pdc!$A764&lt;&gt;"",s_somma_pdc!F764,"")</f>
        <v/>
      </c>
      <c r="W768" s="110" t="str">
        <f t="shared" si="94"/>
        <v/>
      </c>
      <c r="X768" s="111" t="str">
        <f t="shared" si="95"/>
        <v/>
      </c>
      <c r="Y768" s="86"/>
      <c r="Z768" s="86"/>
    </row>
    <row r="769" spans="2:26" ht="15.75" customHeight="1">
      <c r="B769" s="109" t="str">
        <f>IF(dati_pdc!A765&lt;&gt;"",IF(dati_pdc!D765=1,RIGHT(dati_pdc!A765,dati_pdc!E765),dati_pdc!A765),"")</f>
        <v/>
      </c>
      <c r="C769" s="109" t="str">
        <f>IF(dati_pdc!B765&lt;&gt;"",dati_pdc!B765,"")</f>
        <v/>
      </c>
      <c r="D769" s="109" t="str">
        <f>IF(dati_pdc!C765&lt;&gt;"",dati_pdc!C765,"")</f>
        <v/>
      </c>
      <c r="E769" s="109" t="str">
        <f>IF(dati_pdc!D765&lt;&gt;"",dati_pdc!D765,"")</f>
        <v/>
      </c>
      <c r="F769" s="110" t="str">
        <f>IF(dati_pdc!$A765&lt;&gt;"",s_somma_pdc!B765,"")</f>
        <v/>
      </c>
      <c r="G769" s="110" t="str">
        <f>IF(dati_pdc!$A765&lt;&gt;"",s_somma_pdc!C765,"")</f>
        <v/>
      </c>
      <c r="H769" s="110" t="str">
        <f t="shared" si="88"/>
        <v/>
      </c>
      <c r="I769" s="111" t="str">
        <f t="shared" si="89"/>
        <v/>
      </c>
      <c r="J769" s="111"/>
      <c r="K769" s="111"/>
      <c r="L769" s="110" t="str">
        <f>IF(dati_pdc!$A765&lt;&gt;"",s_somma_pdc!D765,"")</f>
        <v/>
      </c>
      <c r="M769" s="110" t="str">
        <f t="shared" si="90"/>
        <v/>
      </c>
      <c r="N769" s="111" t="str">
        <f t="shared" si="91"/>
        <v/>
      </c>
      <c r="O769" s="111"/>
      <c r="P769" s="111"/>
      <c r="Q769" s="110" t="str">
        <f>IF(dati_pdc!$A765&lt;&gt;"",s_somma_pdc!E765,"")</f>
        <v/>
      </c>
      <c r="R769" s="110" t="str">
        <f t="shared" si="92"/>
        <v/>
      </c>
      <c r="S769" s="111" t="str">
        <f t="shared" si="93"/>
        <v/>
      </c>
      <c r="T769" s="111"/>
      <c r="U769" s="111"/>
      <c r="V769" s="110" t="str">
        <f>IF(dati_pdc!$A765&lt;&gt;"",s_somma_pdc!F765,"")</f>
        <v/>
      </c>
      <c r="W769" s="110" t="str">
        <f t="shared" si="94"/>
        <v/>
      </c>
      <c r="X769" s="111" t="str">
        <f t="shared" si="95"/>
        <v/>
      </c>
      <c r="Y769" s="86"/>
      <c r="Z769" s="86"/>
    </row>
    <row r="770" spans="2:26" ht="15.75" customHeight="1">
      <c r="B770" s="109" t="str">
        <f>IF(dati_pdc!A766&lt;&gt;"",IF(dati_pdc!D766=1,RIGHT(dati_pdc!A766,dati_pdc!E766),dati_pdc!A766),"")</f>
        <v/>
      </c>
      <c r="C770" s="109" t="str">
        <f>IF(dati_pdc!B766&lt;&gt;"",dati_pdc!B766,"")</f>
        <v/>
      </c>
      <c r="D770" s="109" t="str">
        <f>IF(dati_pdc!C766&lt;&gt;"",dati_pdc!C766,"")</f>
        <v/>
      </c>
      <c r="E770" s="109" t="str">
        <f>IF(dati_pdc!D766&lt;&gt;"",dati_pdc!D766,"")</f>
        <v/>
      </c>
      <c r="F770" s="110" t="str">
        <f>IF(dati_pdc!$A766&lt;&gt;"",s_somma_pdc!B766,"")</f>
        <v/>
      </c>
      <c r="G770" s="110" t="str">
        <f>IF(dati_pdc!$A766&lt;&gt;"",s_somma_pdc!C766,"")</f>
        <v/>
      </c>
      <c r="H770" s="110" t="str">
        <f t="shared" si="88"/>
        <v/>
      </c>
      <c r="I770" s="111" t="str">
        <f t="shared" si="89"/>
        <v/>
      </c>
      <c r="J770" s="111"/>
      <c r="K770" s="111"/>
      <c r="L770" s="110" t="str">
        <f>IF(dati_pdc!$A766&lt;&gt;"",s_somma_pdc!D766,"")</f>
        <v/>
      </c>
      <c r="M770" s="110" t="str">
        <f t="shared" si="90"/>
        <v/>
      </c>
      <c r="N770" s="111" t="str">
        <f t="shared" si="91"/>
        <v/>
      </c>
      <c r="O770" s="111"/>
      <c r="P770" s="111"/>
      <c r="Q770" s="110" t="str">
        <f>IF(dati_pdc!$A766&lt;&gt;"",s_somma_pdc!E766,"")</f>
        <v/>
      </c>
      <c r="R770" s="110" t="str">
        <f t="shared" si="92"/>
        <v/>
      </c>
      <c r="S770" s="111" t="str">
        <f t="shared" si="93"/>
        <v/>
      </c>
      <c r="T770" s="111"/>
      <c r="U770" s="111"/>
      <c r="V770" s="110" t="str">
        <f>IF(dati_pdc!$A766&lt;&gt;"",s_somma_pdc!F766,"")</f>
        <v/>
      </c>
      <c r="W770" s="110" t="str">
        <f t="shared" si="94"/>
        <v/>
      </c>
      <c r="X770" s="111" t="str">
        <f t="shared" si="95"/>
        <v/>
      </c>
      <c r="Y770" s="86"/>
      <c r="Z770" s="86"/>
    </row>
    <row r="771" spans="2:26" ht="15.75" customHeight="1">
      <c r="B771" s="109" t="str">
        <f>IF(dati_pdc!A767&lt;&gt;"",IF(dati_pdc!D767=1,RIGHT(dati_pdc!A767,dati_pdc!E767),dati_pdc!A767),"")</f>
        <v/>
      </c>
      <c r="C771" s="109" t="str">
        <f>IF(dati_pdc!B767&lt;&gt;"",dati_pdc!B767,"")</f>
        <v/>
      </c>
      <c r="D771" s="109" t="str">
        <f>IF(dati_pdc!C767&lt;&gt;"",dati_pdc!C767,"")</f>
        <v/>
      </c>
      <c r="E771" s="109" t="str">
        <f>IF(dati_pdc!D767&lt;&gt;"",dati_pdc!D767,"")</f>
        <v/>
      </c>
      <c r="F771" s="110" t="str">
        <f>IF(dati_pdc!$A767&lt;&gt;"",s_somma_pdc!B767,"")</f>
        <v/>
      </c>
      <c r="G771" s="110" t="str">
        <f>IF(dati_pdc!$A767&lt;&gt;"",s_somma_pdc!C767,"")</f>
        <v/>
      </c>
      <c r="H771" s="110" t="str">
        <f t="shared" si="88"/>
        <v/>
      </c>
      <c r="I771" s="111" t="str">
        <f t="shared" si="89"/>
        <v/>
      </c>
      <c r="J771" s="111"/>
      <c r="K771" s="111"/>
      <c r="L771" s="110" t="str">
        <f>IF(dati_pdc!$A767&lt;&gt;"",s_somma_pdc!D767,"")</f>
        <v/>
      </c>
      <c r="M771" s="110" t="str">
        <f t="shared" si="90"/>
        <v/>
      </c>
      <c r="N771" s="111" t="str">
        <f t="shared" si="91"/>
        <v/>
      </c>
      <c r="O771" s="111"/>
      <c r="P771" s="111"/>
      <c r="Q771" s="110" t="str">
        <f>IF(dati_pdc!$A767&lt;&gt;"",s_somma_pdc!E767,"")</f>
        <v/>
      </c>
      <c r="R771" s="110" t="str">
        <f t="shared" si="92"/>
        <v/>
      </c>
      <c r="S771" s="111" t="str">
        <f t="shared" si="93"/>
        <v/>
      </c>
      <c r="T771" s="111"/>
      <c r="U771" s="111"/>
      <c r="V771" s="110" t="str">
        <f>IF(dati_pdc!$A767&lt;&gt;"",s_somma_pdc!F767,"")</f>
        <v/>
      </c>
      <c r="W771" s="110" t="str">
        <f t="shared" si="94"/>
        <v/>
      </c>
      <c r="X771" s="111" t="str">
        <f t="shared" si="95"/>
        <v/>
      </c>
      <c r="Y771" s="86"/>
      <c r="Z771" s="86"/>
    </row>
    <row r="772" spans="2:26" ht="15.75" customHeight="1">
      <c r="B772" s="109" t="str">
        <f>IF(dati_pdc!A768&lt;&gt;"",IF(dati_pdc!D768=1,RIGHT(dati_pdc!A768,dati_pdc!E768),dati_pdc!A768),"")</f>
        <v/>
      </c>
      <c r="C772" s="109" t="str">
        <f>IF(dati_pdc!B768&lt;&gt;"",dati_pdc!B768,"")</f>
        <v/>
      </c>
      <c r="D772" s="109" t="str">
        <f>IF(dati_pdc!C768&lt;&gt;"",dati_pdc!C768,"")</f>
        <v/>
      </c>
      <c r="E772" s="109" t="str">
        <f>IF(dati_pdc!D768&lt;&gt;"",dati_pdc!D768,"")</f>
        <v/>
      </c>
      <c r="F772" s="110" t="str">
        <f>IF(dati_pdc!$A768&lt;&gt;"",s_somma_pdc!B768,"")</f>
        <v/>
      </c>
      <c r="G772" s="110" t="str">
        <f>IF(dati_pdc!$A768&lt;&gt;"",s_somma_pdc!C768,"")</f>
        <v/>
      </c>
      <c r="H772" s="110" t="str">
        <f t="shared" si="88"/>
        <v/>
      </c>
      <c r="I772" s="111" t="str">
        <f t="shared" si="89"/>
        <v/>
      </c>
      <c r="J772" s="111"/>
      <c r="K772" s="111"/>
      <c r="L772" s="110" t="str">
        <f>IF(dati_pdc!$A768&lt;&gt;"",s_somma_pdc!D768,"")</f>
        <v/>
      </c>
      <c r="M772" s="110" t="str">
        <f t="shared" si="90"/>
        <v/>
      </c>
      <c r="N772" s="111" t="str">
        <f t="shared" si="91"/>
        <v/>
      </c>
      <c r="O772" s="111"/>
      <c r="P772" s="111"/>
      <c r="Q772" s="110" t="str">
        <f>IF(dati_pdc!$A768&lt;&gt;"",s_somma_pdc!E768,"")</f>
        <v/>
      </c>
      <c r="R772" s="110" t="str">
        <f t="shared" si="92"/>
        <v/>
      </c>
      <c r="S772" s="111" t="str">
        <f t="shared" si="93"/>
        <v/>
      </c>
      <c r="T772" s="111"/>
      <c r="U772" s="111"/>
      <c r="V772" s="110" t="str">
        <f>IF(dati_pdc!$A768&lt;&gt;"",s_somma_pdc!F768,"")</f>
        <v/>
      </c>
      <c r="W772" s="110" t="str">
        <f t="shared" si="94"/>
        <v/>
      </c>
      <c r="X772" s="111" t="str">
        <f t="shared" si="95"/>
        <v/>
      </c>
      <c r="Y772" s="86"/>
      <c r="Z772" s="86"/>
    </row>
    <row r="773" spans="2:26" ht="15.75" customHeight="1">
      <c r="B773" s="109" t="str">
        <f>IF(dati_pdc!A769&lt;&gt;"",IF(dati_pdc!D769=1,RIGHT(dati_pdc!A769,dati_pdc!E769),dati_pdc!A769),"")</f>
        <v/>
      </c>
      <c r="C773" s="109" t="str">
        <f>IF(dati_pdc!B769&lt;&gt;"",dati_pdc!B769,"")</f>
        <v/>
      </c>
      <c r="D773" s="109" t="str">
        <f>IF(dati_pdc!C769&lt;&gt;"",dati_pdc!C769,"")</f>
        <v/>
      </c>
      <c r="E773" s="109" t="str">
        <f>IF(dati_pdc!D769&lt;&gt;"",dati_pdc!D769,"")</f>
        <v/>
      </c>
      <c r="F773" s="110" t="str">
        <f>IF(dati_pdc!$A769&lt;&gt;"",s_somma_pdc!B769,"")</f>
        <v/>
      </c>
      <c r="G773" s="110" t="str">
        <f>IF(dati_pdc!$A769&lt;&gt;"",s_somma_pdc!C769,"")</f>
        <v/>
      </c>
      <c r="H773" s="110" t="str">
        <f t="shared" si="88"/>
        <v/>
      </c>
      <c r="I773" s="111" t="str">
        <f t="shared" si="89"/>
        <v/>
      </c>
      <c r="J773" s="111"/>
      <c r="K773" s="111"/>
      <c r="L773" s="110" t="str">
        <f>IF(dati_pdc!$A769&lt;&gt;"",s_somma_pdc!D769,"")</f>
        <v/>
      </c>
      <c r="M773" s="110" t="str">
        <f t="shared" si="90"/>
        <v/>
      </c>
      <c r="N773" s="111" t="str">
        <f t="shared" si="91"/>
        <v/>
      </c>
      <c r="O773" s="111"/>
      <c r="P773" s="111"/>
      <c r="Q773" s="110" t="str">
        <f>IF(dati_pdc!$A769&lt;&gt;"",s_somma_pdc!E769,"")</f>
        <v/>
      </c>
      <c r="R773" s="110" t="str">
        <f t="shared" si="92"/>
        <v/>
      </c>
      <c r="S773" s="111" t="str">
        <f t="shared" si="93"/>
        <v/>
      </c>
      <c r="T773" s="111"/>
      <c r="U773" s="111"/>
      <c r="V773" s="110" t="str">
        <f>IF(dati_pdc!$A769&lt;&gt;"",s_somma_pdc!F769,"")</f>
        <v/>
      </c>
      <c r="W773" s="110" t="str">
        <f t="shared" si="94"/>
        <v/>
      </c>
      <c r="X773" s="111" t="str">
        <f t="shared" si="95"/>
        <v/>
      </c>
      <c r="Y773" s="86"/>
      <c r="Z773" s="86"/>
    </row>
    <row r="774" spans="2:26" ht="15.75" customHeight="1">
      <c r="B774" s="109" t="str">
        <f>IF(dati_pdc!A770&lt;&gt;"",IF(dati_pdc!D770=1,RIGHT(dati_pdc!A770,dati_pdc!E770),dati_pdc!A770),"")</f>
        <v/>
      </c>
      <c r="C774" s="109" t="str">
        <f>IF(dati_pdc!B770&lt;&gt;"",dati_pdc!B770,"")</f>
        <v/>
      </c>
      <c r="D774" s="109" t="str">
        <f>IF(dati_pdc!C770&lt;&gt;"",dati_pdc!C770,"")</f>
        <v/>
      </c>
      <c r="E774" s="109" t="str">
        <f>IF(dati_pdc!D770&lt;&gt;"",dati_pdc!D770,"")</f>
        <v/>
      </c>
      <c r="F774" s="110" t="str">
        <f>IF(dati_pdc!$A770&lt;&gt;"",s_somma_pdc!B770,"")</f>
        <v/>
      </c>
      <c r="G774" s="110" t="str">
        <f>IF(dati_pdc!$A770&lt;&gt;"",s_somma_pdc!C770,"")</f>
        <v/>
      </c>
      <c r="H774" s="110" t="str">
        <f t="shared" ref="H774:H837" si="96">IF(G774&lt;&gt;"",F774-G774,"")</f>
        <v/>
      </c>
      <c r="I774" s="111" t="str">
        <f t="shared" ref="I774:I837" si="97">IF(AND(G774&lt;&gt;"",G774&lt;&gt;0)=TRUE,H774/G774,"")</f>
        <v/>
      </c>
      <c r="J774" s="111"/>
      <c r="K774" s="111"/>
      <c r="L774" s="110" t="str">
        <f>IF(dati_pdc!$A770&lt;&gt;"",s_somma_pdc!D770,"")</f>
        <v/>
      </c>
      <c r="M774" s="110" t="str">
        <f t="shared" ref="M774:M837" si="98">IF(L774&lt;&gt;"",F774-L774,"")</f>
        <v/>
      </c>
      <c r="N774" s="111" t="str">
        <f t="shared" ref="N774:N837" si="99">IF(AND(L774&lt;&gt;"",L774&lt;&gt;0)=TRUE,M774/L774,"")</f>
        <v/>
      </c>
      <c r="O774" s="111"/>
      <c r="P774" s="111"/>
      <c r="Q774" s="110" t="str">
        <f>IF(dati_pdc!$A770&lt;&gt;"",s_somma_pdc!E770,"")</f>
        <v/>
      </c>
      <c r="R774" s="110" t="str">
        <f t="shared" ref="R774:R837" si="100">IF(Q774&lt;&gt;"",F774-Q774,"")</f>
        <v/>
      </c>
      <c r="S774" s="111" t="str">
        <f t="shared" ref="S774:S837" si="101">IF(AND(Q774&lt;&gt;"",Q774&lt;&gt;0)=TRUE,R774/Q774,"")</f>
        <v/>
      </c>
      <c r="T774" s="111"/>
      <c r="U774" s="111"/>
      <c r="V774" s="110" t="str">
        <f>IF(dati_pdc!$A770&lt;&gt;"",s_somma_pdc!F770,"")</f>
        <v/>
      </c>
      <c r="W774" s="110" t="str">
        <f t="shared" ref="W774:W837" si="102">IF(V774&lt;&gt;"",F774-V774,"")</f>
        <v/>
      </c>
      <c r="X774" s="111" t="str">
        <f t="shared" ref="X774:X837" si="103">IF(AND(V774&lt;&gt;"",V774&lt;&gt;0)=TRUE,W774/V774,"")</f>
        <v/>
      </c>
      <c r="Y774" s="86"/>
      <c r="Z774" s="86"/>
    </row>
    <row r="775" spans="2:26" ht="15.75" customHeight="1">
      <c r="B775" s="109" t="str">
        <f>IF(dati_pdc!A771&lt;&gt;"",IF(dati_pdc!D771=1,RIGHT(dati_pdc!A771,dati_pdc!E771),dati_pdc!A771),"")</f>
        <v/>
      </c>
      <c r="C775" s="109" t="str">
        <f>IF(dati_pdc!B771&lt;&gt;"",dati_pdc!B771,"")</f>
        <v/>
      </c>
      <c r="D775" s="109" t="str">
        <f>IF(dati_pdc!C771&lt;&gt;"",dati_pdc!C771,"")</f>
        <v/>
      </c>
      <c r="E775" s="109" t="str">
        <f>IF(dati_pdc!D771&lt;&gt;"",dati_pdc!D771,"")</f>
        <v/>
      </c>
      <c r="F775" s="110" t="str">
        <f>IF(dati_pdc!$A771&lt;&gt;"",s_somma_pdc!B771,"")</f>
        <v/>
      </c>
      <c r="G775" s="110" t="str">
        <f>IF(dati_pdc!$A771&lt;&gt;"",s_somma_pdc!C771,"")</f>
        <v/>
      </c>
      <c r="H775" s="110" t="str">
        <f t="shared" si="96"/>
        <v/>
      </c>
      <c r="I775" s="111" t="str">
        <f t="shared" si="97"/>
        <v/>
      </c>
      <c r="J775" s="111"/>
      <c r="K775" s="111"/>
      <c r="L775" s="110" t="str">
        <f>IF(dati_pdc!$A771&lt;&gt;"",s_somma_pdc!D771,"")</f>
        <v/>
      </c>
      <c r="M775" s="110" t="str">
        <f t="shared" si="98"/>
        <v/>
      </c>
      <c r="N775" s="111" t="str">
        <f t="shared" si="99"/>
        <v/>
      </c>
      <c r="O775" s="111"/>
      <c r="P775" s="111"/>
      <c r="Q775" s="110" t="str">
        <f>IF(dati_pdc!$A771&lt;&gt;"",s_somma_pdc!E771,"")</f>
        <v/>
      </c>
      <c r="R775" s="110" t="str">
        <f t="shared" si="100"/>
        <v/>
      </c>
      <c r="S775" s="111" t="str">
        <f t="shared" si="101"/>
        <v/>
      </c>
      <c r="T775" s="111"/>
      <c r="U775" s="111"/>
      <c r="V775" s="110" t="str">
        <f>IF(dati_pdc!$A771&lt;&gt;"",s_somma_pdc!F771,"")</f>
        <v/>
      </c>
      <c r="W775" s="110" t="str">
        <f t="shared" si="102"/>
        <v/>
      </c>
      <c r="X775" s="111" t="str">
        <f t="shared" si="103"/>
        <v/>
      </c>
      <c r="Y775" s="86"/>
      <c r="Z775" s="86"/>
    </row>
    <row r="776" spans="2:26" ht="15.75" customHeight="1">
      <c r="B776" s="109" t="str">
        <f>IF(dati_pdc!A772&lt;&gt;"",IF(dati_pdc!D772=1,RIGHT(dati_pdc!A772,dati_pdc!E772),dati_pdc!A772),"")</f>
        <v/>
      </c>
      <c r="C776" s="109" t="str">
        <f>IF(dati_pdc!B772&lt;&gt;"",dati_pdc!B772,"")</f>
        <v/>
      </c>
      <c r="D776" s="109" t="str">
        <f>IF(dati_pdc!C772&lt;&gt;"",dati_pdc!C772,"")</f>
        <v/>
      </c>
      <c r="E776" s="109" t="str">
        <f>IF(dati_pdc!D772&lt;&gt;"",dati_pdc!D772,"")</f>
        <v/>
      </c>
      <c r="F776" s="110" t="str">
        <f>IF(dati_pdc!$A772&lt;&gt;"",s_somma_pdc!B772,"")</f>
        <v/>
      </c>
      <c r="G776" s="110" t="str">
        <f>IF(dati_pdc!$A772&lt;&gt;"",s_somma_pdc!C772,"")</f>
        <v/>
      </c>
      <c r="H776" s="110" t="str">
        <f t="shared" si="96"/>
        <v/>
      </c>
      <c r="I776" s="111" t="str">
        <f t="shared" si="97"/>
        <v/>
      </c>
      <c r="J776" s="111"/>
      <c r="K776" s="111"/>
      <c r="L776" s="110" t="str">
        <f>IF(dati_pdc!$A772&lt;&gt;"",s_somma_pdc!D772,"")</f>
        <v/>
      </c>
      <c r="M776" s="110" t="str">
        <f t="shared" si="98"/>
        <v/>
      </c>
      <c r="N776" s="111" t="str">
        <f t="shared" si="99"/>
        <v/>
      </c>
      <c r="O776" s="111"/>
      <c r="P776" s="111"/>
      <c r="Q776" s="110" t="str">
        <f>IF(dati_pdc!$A772&lt;&gt;"",s_somma_pdc!E772,"")</f>
        <v/>
      </c>
      <c r="R776" s="110" t="str">
        <f t="shared" si="100"/>
        <v/>
      </c>
      <c r="S776" s="111" t="str">
        <f t="shared" si="101"/>
        <v/>
      </c>
      <c r="T776" s="111"/>
      <c r="U776" s="111"/>
      <c r="V776" s="110" t="str">
        <f>IF(dati_pdc!$A772&lt;&gt;"",s_somma_pdc!F772,"")</f>
        <v/>
      </c>
      <c r="W776" s="110" t="str">
        <f t="shared" si="102"/>
        <v/>
      </c>
      <c r="X776" s="111" t="str">
        <f t="shared" si="103"/>
        <v/>
      </c>
      <c r="Y776" s="86"/>
      <c r="Z776" s="86"/>
    </row>
    <row r="777" spans="2:26" ht="15.75" customHeight="1">
      <c r="B777" s="109" t="str">
        <f>IF(dati_pdc!A773&lt;&gt;"",IF(dati_pdc!D773=1,RIGHT(dati_pdc!A773,dati_pdc!E773),dati_pdc!A773),"")</f>
        <v/>
      </c>
      <c r="C777" s="109" t="str">
        <f>IF(dati_pdc!B773&lt;&gt;"",dati_pdc!B773,"")</f>
        <v/>
      </c>
      <c r="D777" s="109" t="str">
        <f>IF(dati_pdc!C773&lt;&gt;"",dati_pdc!C773,"")</f>
        <v/>
      </c>
      <c r="E777" s="109" t="str">
        <f>IF(dati_pdc!D773&lt;&gt;"",dati_pdc!D773,"")</f>
        <v/>
      </c>
      <c r="F777" s="110" t="str">
        <f>IF(dati_pdc!$A773&lt;&gt;"",s_somma_pdc!B773,"")</f>
        <v/>
      </c>
      <c r="G777" s="110" t="str">
        <f>IF(dati_pdc!$A773&lt;&gt;"",s_somma_pdc!C773,"")</f>
        <v/>
      </c>
      <c r="H777" s="110" t="str">
        <f t="shared" si="96"/>
        <v/>
      </c>
      <c r="I777" s="111" t="str">
        <f t="shared" si="97"/>
        <v/>
      </c>
      <c r="J777" s="111"/>
      <c r="K777" s="111"/>
      <c r="L777" s="110" t="str">
        <f>IF(dati_pdc!$A773&lt;&gt;"",s_somma_pdc!D773,"")</f>
        <v/>
      </c>
      <c r="M777" s="110" t="str">
        <f t="shared" si="98"/>
        <v/>
      </c>
      <c r="N777" s="111" t="str">
        <f t="shared" si="99"/>
        <v/>
      </c>
      <c r="O777" s="111"/>
      <c r="P777" s="111"/>
      <c r="Q777" s="110" t="str">
        <f>IF(dati_pdc!$A773&lt;&gt;"",s_somma_pdc!E773,"")</f>
        <v/>
      </c>
      <c r="R777" s="110" t="str">
        <f t="shared" si="100"/>
        <v/>
      </c>
      <c r="S777" s="111" t="str">
        <f t="shared" si="101"/>
        <v/>
      </c>
      <c r="T777" s="111"/>
      <c r="U777" s="111"/>
      <c r="V777" s="110" t="str">
        <f>IF(dati_pdc!$A773&lt;&gt;"",s_somma_pdc!F773,"")</f>
        <v/>
      </c>
      <c r="W777" s="110" t="str">
        <f t="shared" si="102"/>
        <v/>
      </c>
      <c r="X777" s="111" t="str">
        <f t="shared" si="103"/>
        <v/>
      </c>
      <c r="Y777" s="86"/>
      <c r="Z777" s="86"/>
    </row>
    <row r="778" spans="2:26" ht="15.75" customHeight="1">
      <c r="B778" s="109" t="str">
        <f>IF(dati_pdc!A774&lt;&gt;"",IF(dati_pdc!D774=1,RIGHT(dati_pdc!A774,dati_pdc!E774),dati_pdc!A774),"")</f>
        <v/>
      </c>
      <c r="C778" s="109" t="str">
        <f>IF(dati_pdc!B774&lt;&gt;"",dati_pdc!B774,"")</f>
        <v/>
      </c>
      <c r="D778" s="109" t="str">
        <f>IF(dati_pdc!C774&lt;&gt;"",dati_pdc!C774,"")</f>
        <v/>
      </c>
      <c r="E778" s="109" t="str">
        <f>IF(dati_pdc!D774&lt;&gt;"",dati_pdc!D774,"")</f>
        <v/>
      </c>
      <c r="F778" s="110" t="str">
        <f>IF(dati_pdc!$A774&lt;&gt;"",s_somma_pdc!B774,"")</f>
        <v/>
      </c>
      <c r="G778" s="110" t="str">
        <f>IF(dati_pdc!$A774&lt;&gt;"",s_somma_pdc!C774,"")</f>
        <v/>
      </c>
      <c r="H778" s="110" t="str">
        <f t="shared" si="96"/>
        <v/>
      </c>
      <c r="I778" s="111" t="str">
        <f t="shared" si="97"/>
        <v/>
      </c>
      <c r="J778" s="111"/>
      <c r="K778" s="111"/>
      <c r="L778" s="110" t="str">
        <f>IF(dati_pdc!$A774&lt;&gt;"",s_somma_pdc!D774,"")</f>
        <v/>
      </c>
      <c r="M778" s="110" t="str">
        <f t="shared" si="98"/>
        <v/>
      </c>
      <c r="N778" s="111" t="str">
        <f t="shared" si="99"/>
        <v/>
      </c>
      <c r="O778" s="111"/>
      <c r="P778" s="111"/>
      <c r="Q778" s="110" t="str">
        <f>IF(dati_pdc!$A774&lt;&gt;"",s_somma_pdc!E774,"")</f>
        <v/>
      </c>
      <c r="R778" s="110" t="str">
        <f t="shared" si="100"/>
        <v/>
      </c>
      <c r="S778" s="111" t="str">
        <f t="shared" si="101"/>
        <v/>
      </c>
      <c r="T778" s="111"/>
      <c r="U778" s="111"/>
      <c r="V778" s="110" t="str">
        <f>IF(dati_pdc!$A774&lt;&gt;"",s_somma_pdc!F774,"")</f>
        <v/>
      </c>
      <c r="W778" s="110" t="str">
        <f t="shared" si="102"/>
        <v/>
      </c>
      <c r="X778" s="111" t="str">
        <f t="shared" si="103"/>
        <v/>
      </c>
      <c r="Y778" s="86"/>
      <c r="Z778" s="86"/>
    </row>
    <row r="779" spans="2:26" ht="15.75" customHeight="1">
      <c r="B779" s="109" t="str">
        <f>IF(dati_pdc!A775&lt;&gt;"",IF(dati_pdc!D775=1,RIGHT(dati_pdc!A775,dati_pdc!E775),dati_pdc!A775),"")</f>
        <v/>
      </c>
      <c r="C779" s="109" t="str">
        <f>IF(dati_pdc!B775&lt;&gt;"",dati_pdc!B775,"")</f>
        <v/>
      </c>
      <c r="D779" s="109" t="str">
        <f>IF(dati_pdc!C775&lt;&gt;"",dati_pdc!C775,"")</f>
        <v/>
      </c>
      <c r="E779" s="109" t="str">
        <f>IF(dati_pdc!D775&lt;&gt;"",dati_pdc!D775,"")</f>
        <v/>
      </c>
      <c r="F779" s="110" t="str">
        <f>IF(dati_pdc!$A775&lt;&gt;"",s_somma_pdc!B775,"")</f>
        <v/>
      </c>
      <c r="G779" s="110" t="str">
        <f>IF(dati_pdc!$A775&lt;&gt;"",s_somma_pdc!C775,"")</f>
        <v/>
      </c>
      <c r="H779" s="110" t="str">
        <f t="shared" si="96"/>
        <v/>
      </c>
      <c r="I779" s="111" t="str">
        <f t="shared" si="97"/>
        <v/>
      </c>
      <c r="J779" s="111"/>
      <c r="K779" s="111"/>
      <c r="L779" s="110" t="str">
        <f>IF(dati_pdc!$A775&lt;&gt;"",s_somma_pdc!D775,"")</f>
        <v/>
      </c>
      <c r="M779" s="110" t="str">
        <f t="shared" si="98"/>
        <v/>
      </c>
      <c r="N779" s="111" t="str">
        <f t="shared" si="99"/>
        <v/>
      </c>
      <c r="O779" s="111"/>
      <c r="P779" s="111"/>
      <c r="Q779" s="110" t="str">
        <f>IF(dati_pdc!$A775&lt;&gt;"",s_somma_pdc!E775,"")</f>
        <v/>
      </c>
      <c r="R779" s="110" t="str">
        <f t="shared" si="100"/>
        <v/>
      </c>
      <c r="S779" s="111" t="str">
        <f t="shared" si="101"/>
        <v/>
      </c>
      <c r="T779" s="111"/>
      <c r="U779" s="111"/>
      <c r="V779" s="110" t="str">
        <f>IF(dati_pdc!$A775&lt;&gt;"",s_somma_pdc!F775,"")</f>
        <v/>
      </c>
      <c r="W779" s="110" t="str">
        <f t="shared" si="102"/>
        <v/>
      </c>
      <c r="X779" s="111" t="str">
        <f t="shared" si="103"/>
        <v/>
      </c>
      <c r="Y779" s="86"/>
      <c r="Z779" s="86"/>
    </row>
    <row r="780" spans="2:26" ht="15.75" customHeight="1">
      <c r="B780" s="109" t="str">
        <f>IF(dati_pdc!A776&lt;&gt;"",IF(dati_pdc!D776=1,RIGHT(dati_pdc!A776,dati_pdc!E776),dati_pdc!A776),"")</f>
        <v/>
      </c>
      <c r="C780" s="109" t="str">
        <f>IF(dati_pdc!B776&lt;&gt;"",dati_pdc!B776,"")</f>
        <v/>
      </c>
      <c r="D780" s="109" t="str">
        <f>IF(dati_pdc!C776&lt;&gt;"",dati_pdc!C776,"")</f>
        <v/>
      </c>
      <c r="E780" s="109" t="str">
        <f>IF(dati_pdc!D776&lt;&gt;"",dati_pdc!D776,"")</f>
        <v/>
      </c>
      <c r="F780" s="110" t="str">
        <f>IF(dati_pdc!$A776&lt;&gt;"",s_somma_pdc!B776,"")</f>
        <v/>
      </c>
      <c r="G780" s="110" t="str">
        <f>IF(dati_pdc!$A776&lt;&gt;"",s_somma_pdc!C776,"")</f>
        <v/>
      </c>
      <c r="H780" s="110" t="str">
        <f t="shared" si="96"/>
        <v/>
      </c>
      <c r="I780" s="111" t="str">
        <f t="shared" si="97"/>
        <v/>
      </c>
      <c r="J780" s="111"/>
      <c r="K780" s="111"/>
      <c r="L780" s="110" t="str">
        <f>IF(dati_pdc!$A776&lt;&gt;"",s_somma_pdc!D776,"")</f>
        <v/>
      </c>
      <c r="M780" s="110" t="str">
        <f t="shared" si="98"/>
        <v/>
      </c>
      <c r="N780" s="111" t="str">
        <f t="shared" si="99"/>
        <v/>
      </c>
      <c r="O780" s="111"/>
      <c r="P780" s="111"/>
      <c r="Q780" s="110" t="str">
        <f>IF(dati_pdc!$A776&lt;&gt;"",s_somma_pdc!E776,"")</f>
        <v/>
      </c>
      <c r="R780" s="110" t="str">
        <f t="shared" si="100"/>
        <v/>
      </c>
      <c r="S780" s="111" t="str">
        <f t="shared" si="101"/>
        <v/>
      </c>
      <c r="T780" s="111"/>
      <c r="U780" s="111"/>
      <c r="V780" s="110" t="str">
        <f>IF(dati_pdc!$A776&lt;&gt;"",s_somma_pdc!F776,"")</f>
        <v/>
      </c>
      <c r="W780" s="110" t="str">
        <f t="shared" si="102"/>
        <v/>
      </c>
      <c r="X780" s="111" t="str">
        <f t="shared" si="103"/>
        <v/>
      </c>
      <c r="Y780" s="86"/>
      <c r="Z780" s="86"/>
    </row>
    <row r="781" spans="2:26" ht="15.75" customHeight="1">
      <c r="B781" s="109" t="str">
        <f>IF(dati_pdc!A777&lt;&gt;"",IF(dati_pdc!D777=1,RIGHT(dati_pdc!A777,dati_pdc!E777),dati_pdc!A777),"")</f>
        <v/>
      </c>
      <c r="C781" s="109" t="str">
        <f>IF(dati_pdc!B777&lt;&gt;"",dati_pdc!B777,"")</f>
        <v/>
      </c>
      <c r="D781" s="109" t="str">
        <f>IF(dati_pdc!C777&lt;&gt;"",dati_pdc!C777,"")</f>
        <v/>
      </c>
      <c r="E781" s="109" t="str">
        <f>IF(dati_pdc!D777&lt;&gt;"",dati_pdc!D777,"")</f>
        <v/>
      </c>
      <c r="F781" s="110" t="str">
        <f>IF(dati_pdc!$A777&lt;&gt;"",s_somma_pdc!B777,"")</f>
        <v/>
      </c>
      <c r="G781" s="110" t="str">
        <f>IF(dati_pdc!$A777&lt;&gt;"",s_somma_pdc!C777,"")</f>
        <v/>
      </c>
      <c r="H781" s="110" t="str">
        <f t="shared" si="96"/>
        <v/>
      </c>
      <c r="I781" s="111" t="str">
        <f t="shared" si="97"/>
        <v/>
      </c>
      <c r="J781" s="111"/>
      <c r="K781" s="111"/>
      <c r="L781" s="110" t="str">
        <f>IF(dati_pdc!$A777&lt;&gt;"",s_somma_pdc!D777,"")</f>
        <v/>
      </c>
      <c r="M781" s="110" t="str">
        <f t="shared" si="98"/>
        <v/>
      </c>
      <c r="N781" s="111" t="str">
        <f t="shared" si="99"/>
        <v/>
      </c>
      <c r="O781" s="111"/>
      <c r="P781" s="111"/>
      <c r="Q781" s="110" t="str">
        <f>IF(dati_pdc!$A777&lt;&gt;"",s_somma_pdc!E777,"")</f>
        <v/>
      </c>
      <c r="R781" s="110" t="str">
        <f t="shared" si="100"/>
        <v/>
      </c>
      <c r="S781" s="111" t="str">
        <f t="shared" si="101"/>
        <v/>
      </c>
      <c r="T781" s="111"/>
      <c r="U781" s="111"/>
      <c r="V781" s="110" t="str">
        <f>IF(dati_pdc!$A777&lt;&gt;"",s_somma_pdc!F777,"")</f>
        <v/>
      </c>
      <c r="W781" s="110" t="str">
        <f t="shared" si="102"/>
        <v/>
      </c>
      <c r="X781" s="111" t="str">
        <f t="shared" si="103"/>
        <v/>
      </c>
      <c r="Y781" s="86"/>
      <c r="Z781" s="86"/>
    </row>
    <row r="782" spans="2:26" ht="15.75" customHeight="1">
      <c r="B782" s="109" t="str">
        <f>IF(dati_pdc!A778&lt;&gt;"",IF(dati_pdc!D778=1,RIGHT(dati_pdc!A778,dati_pdc!E778),dati_pdc!A778),"")</f>
        <v/>
      </c>
      <c r="C782" s="109" t="str">
        <f>IF(dati_pdc!B778&lt;&gt;"",dati_pdc!B778,"")</f>
        <v/>
      </c>
      <c r="D782" s="109" t="str">
        <f>IF(dati_pdc!C778&lt;&gt;"",dati_pdc!C778,"")</f>
        <v/>
      </c>
      <c r="E782" s="109" t="str">
        <f>IF(dati_pdc!D778&lt;&gt;"",dati_pdc!D778,"")</f>
        <v/>
      </c>
      <c r="F782" s="110" t="str">
        <f>IF(dati_pdc!$A778&lt;&gt;"",s_somma_pdc!B778,"")</f>
        <v/>
      </c>
      <c r="G782" s="110" t="str">
        <f>IF(dati_pdc!$A778&lt;&gt;"",s_somma_pdc!C778,"")</f>
        <v/>
      </c>
      <c r="H782" s="110" t="str">
        <f t="shared" si="96"/>
        <v/>
      </c>
      <c r="I782" s="111" t="str">
        <f t="shared" si="97"/>
        <v/>
      </c>
      <c r="J782" s="111"/>
      <c r="K782" s="111"/>
      <c r="L782" s="110" t="str">
        <f>IF(dati_pdc!$A778&lt;&gt;"",s_somma_pdc!D778,"")</f>
        <v/>
      </c>
      <c r="M782" s="110" t="str">
        <f t="shared" si="98"/>
        <v/>
      </c>
      <c r="N782" s="111" t="str">
        <f t="shared" si="99"/>
        <v/>
      </c>
      <c r="O782" s="111"/>
      <c r="P782" s="111"/>
      <c r="Q782" s="110" t="str">
        <f>IF(dati_pdc!$A778&lt;&gt;"",s_somma_pdc!E778,"")</f>
        <v/>
      </c>
      <c r="R782" s="110" t="str">
        <f t="shared" si="100"/>
        <v/>
      </c>
      <c r="S782" s="111" t="str">
        <f t="shared" si="101"/>
        <v/>
      </c>
      <c r="T782" s="111"/>
      <c r="U782" s="111"/>
      <c r="V782" s="110" t="str">
        <f>IF(dati_pdc!$A778&lt;&gt;"",s_somma_pdc!F778,"")</f>
        <v/>
      </c>
      <c r="W782" s="110" t="str">
        <f t="shared" si="102"/>
        <v/>
      </c>
      <c r="X782" s="111" t="str">
        <f t="shared" si="103"/>
        <v/>
      </c>
      <c r="Y782" s="86"/>
      <c r="Z782" s="86"/>
    </row>
    <row r="783" spans="2:26" ht="15.75" customHeight="1">
      <c r="B783" s="109" t="str">
        <f>IF(dati_pdc!A779&lt;&gt;"",IF(dati_pdc!D779=1,RIGHT(dati_pdc!A779,dati_pdc!E779),dati_pdc!A779),"")</f>
        <v/>
      </c>
      <c r="C783" s="109" t="str">
        <f>IF(dati_pdc!B779&lt;&gt;"",dati_pdc!B779,"")</f>
        <v/>
      </c>
      <c r="D783" s="109" t="str">
        <f>IF(dati_pdc!C779&lt;&gt;"",dati_pdc!C779,"")</f>
        <v/>
      </c>
      <c r="E783" s="109" t="str">
        <f>IF(dati_pdc!D779&lt;&gt;"",dati_pdc!D779,"")</f>
        <v/>
      </c>
      <c r="F783" s="110" t="str">
        <f>IF(dati_pdc!$A779&lt;&gt;"",s_somma_pdc!B779,"")</f>
        <v/>
      </c>
      <c r="G783" s="110" t="str">
        <f>IF(dati_pdc!$A779&lt;&gt;"",s_somma_pdc!C779,"")</f>
        <v/>
      </c>
      <c r="H783" s="110" t="str">
        <f t="shared" si="96"/>
        <v/>
      </c>
      <c r="I783" s="111" t="str">
        <f t="shared" si="97"/>
        <v/>
      </c>
      <c r="J783" s="111"/>
      <c r="K783" s="111"/>
      <c r="L783" s="110" t="str">
        <f>IF(dati_pdc!$A779&lt;&gt;"",s_somma_pdc!D779,"")</f>
        <v/>
      </c>
      <c r="M783" s="110" t="str">
        <f t="shared" si="98"/>
        <v/>
      </c>
      <c r="N783" s="111" t="str">
        <f t="shared" si="99"/>
        <v/>
      </c>
      <c r="O783" s="111"/>
      <c r="P783" s="111"/>
      <c r="Q783" s="110" t="str">
        <f>IF(dati_pdc!$A779&lt;&gt;"",s_somma_pdc!E779,"")</f>
        <v/>
      </c>
      <c r="R783" s="110" t="str">
        <f t="shared" si="100"/>
        <v/>
      </c>
      <c r="S783" s="111" t="str">
        <f t="shared" si="101"/>
        <v/>
      </c>
      <c r="T783" s="111"/>
      <c r="U783" s="111"/>
      <c r="V783" s="110" t="str">
        <f>IF(dati_pdc!$A779&lt;&gt;"",s_somma_pdc!F779,"")</f>
        <v/>
      </c>
      <c r="W783" s="110" t="str">
        <f t="shared" si="102"/>
        <v/>
      </c>
      <c r="X783" s="111" t="str">
        <f t="shared" si="103"/>
        <v/>
      </c>
      <c r="Y783" s="86"/>
      <c r="Z783" s="86"/>
    </row>
    <row r="784" spans="2:26" ht="15.75" customHeight="1">
      <c r="B784" s="109" t="str">
        <f>IF(dati_pdc!A780&lt;&gt;"",IF(dati_pdc!D780=1,RIGHT(dati_pdc!A780,dati_pdc!E780),dati_pdc!A780),"")</f>
        <v/>
      </c>
      <c r="C784" s="109" t="str">
        <f>IF(dati_pdc!B780&lt;&gt;"",dati_pdc!B780,"")</f>
        <v/>
      </c>
      <c r="D784" s="109" t="str">
        <f>IF(dati_pdc!C780&lt;&gt;"",dati_pdc!C780,"")</f>
        <v/>
      </c>
      <c r="E784" s="109" t="str">
        <f>IF(dati_pdc!D780&lt;&gt;"",dati_pdc!D780,"")</f>
        <v/>
      </c>
      <c r="F784" s="110" t="str">
        <f>IF(dati_pdc!$A780&lt;&gt;"",s_somma_pdc!B780,"")</f>
        <v/>
      </c>
      <c r="G784" s="110" t="str">
        <f>IF(dati_pdc!$A780&lt;&gt;"",s_somma_pdc!C780,"")</f>
        <v/>
      </c>
      <c r="H784" s="110" t="str">
        <f t="shared" si="96"/>
        <v/>
      </c>
      <c r="I784" s="111" t="str">
        <f t="shared" si="97"/>
        <v/>
      </c>
      <c r="J784" s="111"/>
      <c r="K784" s="111"/>
      <c r="L784" s="110" t="str">
        <f>IF(dati_pdc!$A780&lt;&gt;"",s_somma_pdc!D780,"")</f>
        <v/>
      </c>
      <c r="M784" s="110" t="str">
        <f t="shared" si="98"/>
        <v/>
      </c>
      <c r="N784" s="111" t="str">
        <f t="shared" si="99"/>
        <v/>
      </c>
      <c r="O784" s="111"/>
      <c r="P784" s="111"/>
      <c r="Q784" s="110" t="str">
        <f>IF(dati_pdc!$A780&lt;&gt;"",s_somma_pdc!E780,"")</f>
        <v/>
      </c>
      <c r="R784" s="110" t="str">
        <f t="shared" si="100"/>
        <v/>
      </c>
      <c r="S784" s="111" t="str">
        <f t="shared" si="101"/>
        <v/>
      </c>
      <c r="T784" s="111"/>
      <c r="U784" s="111"/>
      <c r="V784" s="110" t="str">
        <f>IF(dati_pdc!$A780&lt;&gt;"",s_somma_pdc!F780,"")</f>
        <v/>
      </c>
      <c r="W784" s="110" t="str">
        <f t="shared" si="102"/>
        <v/>
      </c>
      <c r="X784" s="111" t="str">
        <f t="shared" si="103"/>
        <v/>
      </c>
      <c r="Y784" s="86"/>
      <c r="Z784" s="86"/>
    </row>
    <row r="785" spans="2:26" ht="15.75" customHeight="1">
      <c r="B785" s="109" t="str">
        <f>IF(dati_pdc!A781&lt;&gt;"",IF(dati_pdc!D781=1,RIGHT(dati_pdc!A781,dati_pdc!E781),dati_pdc!A781),"")</f>
        <v/>
      </c>
      <c r="C785" s="109" t="str">
        <f>IF(dati_pdc!B781&lt;&gt;"",dati_pdc!B781,"")</f>
        <v/>
      </c>
      <c r="D785" s="109" t="str">
        <f>IF(dati_pdc!C781&lt;&gt;"",dati_pdc!C781,"")</f>
        <v/>
      </c>
      <c r="E785" s="109" t="str">
        <f>IF(dati_pdc!D781&lt;&gt;"",dati_pdc!D781,"")</f>
        <v/>
      </c>
      <c r="F785" s="110" t="str">
        <f>IF(dati_pdc!$A781&lt;&gt;"",s_somma_pdc!B781,"")</f>
        <v/>
      </c>
      <c r="G785" s="110" t="str">
        <f>IF(dati_pdc!$A781&lt;&gt;"",s_somma_pdc!C781,"")</f>
        <v/>
      </c>
      <c r="H785" s="110" t="str">
        <f t="shared" si="96"/>
        <v/>
      </c>
      <c r="I785" s="111" t="str">
        <f t="shared" si="97"/>
        <v/>
      </c>
      <c r="J785" s="111"/>
      <c r="K785" s="111"/>
      <c r="L785" s="110" t="str">
        <f>IF(dati_pdc!$A781&lt;&gt;"",s_somma_pdc!D781,"")</f>
        <v/>
      </c>
      <c r="M785" s="110" t="str">
        <f t="shared" si="98"/>
        <v/>
      </c>
      <c r="N785" s="111" t="str">
        <f t="shared" si="99"/>
        <v/>
      </c>
      <c r="O785" s="111"/>
      <c r="P785" s="111"/>
      <c r="Q785" s="110" t="str">
        <f>IF(dati_pdc!$A781&lt;&gt;"",s_somma_pdc!E781,"")</f>
        <v/>
      </c>
      <c r="R785" s="110" t="str">
        <f t="shared" si="100"/>
        <v/>
      </c>
      <c r="S785" s="111" t="str">
        <f t="shared" si="101"/>
        <v/>
      </c>
      <c r="T785" s="111"/>
      <c r="U785" s="111"/>
      <c r="V785" s="110" t="str">
        <f>IF(dati_pdc!$A781&lt;&gt;"",s_somma_pdc!F781,"")</f>
        <v/>
      </c>
      <c r="W785" s="110" t="str">
        <f t="shared" si="102"/>
        <v/>
      </c>
      <c r="X785" s="111" t="str">
        <f t="shared" si="103"/>
        <v/>
      </c>
      <c r="Y785" s="86"/>
      <c r="Z785" s="86"/>
    </row>
    <row r="786" spans="2:26" ht="15.75" customHeight="1">
      <c r="B786" s="109" t="str">
        <f>IF(dati_pdc!A782&lt;&gt;"",IF(dati_pdc!D782=1,RIGHT(dati_pdc!A782,dati_pdc!E782),dati_pdc!A782),"")</f>
        <v/>
      </c>
      <c r="C786" s="109" t="str">
        <f>IF(dati_pdc!B782&lt;&gt;"",dati_pdc!B782,"")</f>
        <v/>
      </c>
      <c r="D786" s="109" t="str">
        <f>IF(dati_pdc!C782&lt;&gt;"",dati_pdc!C782,"")</f>
        <v/>
      </c>
      <c r="E786" s="109" t="str">
        <f>IF(dati_pdc!D782&lt;&gt;"",dati_pdc!D782,"")</f>
        <v/>
      </c>
      <c r="F786" s="110" t="str">
        <f>IF(dati_pdc!$A782&lt;&gt;"",s_somma_pdc!B782,"")</f>
        <v/>
      </c>
      <c r="G786" s="110" t="str">
        <f>IF(dati_pdc!$A782&lt;&gt;"",s_somma_pdc!C782,"")</f>
        <v/>
      </c>
      <c r="H786" s="110" t="str">
        <f t="shared" si="96"/>
        <v/>
      </c>
      <c r="I786" s="111" t="str">
        <f t="shared" si="97"/>
        <v/>
      </c>
      <c r="J786" s="111"/>
      <c r="K786" s="111"/>
      <c r="L786" s="110" t="str">
        <f>IF(dati_pdc!$A782&lt;&gt;"",s_somma_pdc!D782,"")</f>
        <v/>
      </c>
      <c r="M786" s="110" t="str">
        <f t="shared" si="98"/>
        <v/>
      </c>
      <c r="N786" s="111" t="str">
        <f t="shared" si="99"/>
        <v/>
      </c>
      <c r="O786" s="111"/>
      <c r="P786" s="111"/>
      <c r="Q786" s="110" t="str">
        <f>IF(dati_pdc!$A782&lt;&gt;"",s_somma_pdc!E782,"")</f>
        <v/>
      </c>
      <c r="R786" s="110" t="str">
        <f t="shared" si="100"/>
        <v/>
      </c>
      <c r="S786" s="111" t="str">
        <f t="shared" si="101"/>
        <v/>
      </c>
      <c r="T786" s="111"/>
      <c r="U786" s="111"/>
      <c r="V786" s="110" t="str">
        <f>IF(dati_pdc!$A782&lt;&gt;"",s_somma_pdc!F782,"")</f>
        <v/>
      </c>
      <c r="W786" s="110" t="str">
        <f t="shared" si="102"/>
        <v/>
      </c>
      <c r="X786" s="111" t="str">
        <f t="shared" si="103"/>
        <v/>
      </c>
      <c r="Y786" s="86"/>
      <c r="Z786" s="86"/>
    </row>
    <row r="787" spans="2:26" ht="15.75" customHeight="1">
      <c r="B787" s="109" t="str">
        <f>IF(dati_pdc!A783&lt;&gt;"",IF(dati_pdc!D783=1,RIGHT(dati_pdc!A783,dati_pdc!E783),dati_pdc!A783),"")</f>
        <v/>
      </c>
      <c r="C787" s="109" t="str">
        <f>IF(dati_pdc!B783&lt;&gt;"",dati_pdc!B783,"")</f>
        <v/>
      </c>
      <c r="D787" s="109" t="str">
        <f>IF(dati_pdc!C783&lt;&gt;"",dati_pdc!C783,"")</f>
        <v/>
      </c>
      <c r="E787" s="109" t="str">
        <f>IF(dati_pdc!D783&lt;&gt;"",dati_pdc!D783,"")</f>
        <v/>
      </c>
      <c r="F787" s="110" t="str">
        <f>IF(dati_pdc!$A783&lt;&gt;"",s_somma_pdc!B783,"")</f>
        <v/>
      </c>
      <c r="G787" s="110" t="str">
        <f>IF(dati_pdc!$A783&lt;&gt;"",s_somma_pdc!C783,"")</f>
        <v/>
      </c>
      <c r="H787" s="110" t="str">
        <f t="shared" si="96"/>
        <v/>
      </c>
      <c r="I787" s="111" t="str">
        <f t="shared" si="97"/>
        <v/>
      </c>
      <c r="J787" s="111"/>
      <c r="K787" s="111"/>
      <c r="L787" s="110" t="str">
        <f>IF(dati_pdc!$A783&lt;&gt;"",s_somma_pdc!D783,"")</f>
        <v/>
      </c>
      <c r="M787" s="110" t="str">
        <f t="shared" si="98"/>
        <v/>
      </c>
      <c r="N787" s="111" t="str">
        <f t="shared" si="99"/>
        <v/>
      </c>
      <c r="O787" s="111"/>
      <c r="P787" s="111"/>
      <c r="Q787" s="110" t="str">
        <f>IF(dati_pdc!$A783&lt;&gt;"",s_somma_pdc!E783,"")</f>
        <v/>
      </c>
      <c r="R787" s="110" t="str">
        <f t="shared" si="100"/>
        <v/>
      </c>
      <c r="S787" s="111" t="str">
        <f t="shared" si="101"/>
        <v/>
      </c>
      <c r="T787" s="111"/>
      <c r="U787" s="111"/>
      <c r="V787" s="110" t="str">
        <f>IF(dati_pdc!$A783&lt;&gt;"",s_somma_pdc!F783,"")</f>
        <v/>
      </c>
      <c r="W787" s="110" t="str">
        <f t="shared" si="102"/>
        <v/>
      </c>
      <c r="X787" s="111" t="str">
        <f t="shared" si="103"/>
        <v/>
      </c>
      <c r="Y787" s="86"/>
      <c r="Z787" s="86"/>
    </row>
    <row r="788" spans="2:26" ht="15.75" customHeight="1">
      <c r="B788" s="109" t="str">
        <f>IF(dati_pdc!A784&lt;&gt;"",IF(dati_pdc!D784=1,RIGHT(dati_pdc!A784,dati_pdc!E784),dati_pdc!A784),"")</f>
        <v/>
      </c>
      <c r="C788" s="109" t="str">
        <f>IF(dati_pdc!B784&lt;&gt;"",dati_pdc!B784,"")</f>
        <v/>
      </c>
      <c r="D788" s="109" t="str">
        <f>IF(dati_pdc!C784&lt;&gt;"",dati_pdc!C784,"")</f>
        <v/>
      </c>
      <c r="E788" s="109" t="str">
        <f>IF(dati_pdc!D784&lt;&gt;"",dati_pdc!D784,"")</f>
        <v/>
      </c>
      <c r="F788" s="110" t="str">
        <f>IF(dati_pdc!$A784&lt;&gt;"",s_somma_pdc!B784,"")</f>
        <v/>
      </c>
      <c r="G788" s="110" t="str">
        <f>IF(dati_pdc!$A784&lt;&gt;"",s_somma_pdc!C784,"")</f>
        <v/>
      </c>
      <c r="H788" s="110" t="str">
        <f t="shared" si="96"/>
        <v/>
      </c>
      <c r="I788" s="111" t="str">
        <f t="shared" si="97"/>
        <v/>
      </c>
      <c r="J788" s="111"/>
      <c r="K788" s="111"/>
      <c r="L788" s="110" t="str">
        <f>IF(dati_pdc!$A784&lt;&gt;"",s_somma_pdc!D784,"")</f>
        <v/>
      </c>
      <c r="M788" s="110" t="str">
        <f t="shared" si="98"/>
        <v/>
      </c>
      <c r="N788" s="111" t="str">
        <f t="shared" si="99"/>
        <v/>
      </c>
      <c r="O788" s="111"/>
      <c r="P788" s="111"/>
      <c r="Q788" s="110" t="str">
        <f>IF(dati_pdc!$A784&lt;&gt;"",s_somma_pdc!E784,"")</f>
        <v/>
      </c>
      <c r="R788" s="110" t="str">
        <f t="shared" si="100"/>
        <v/>
      </c>
      <c r="S788" s="111" t="str">
        <f t="shared" si="101"/>
        <v/>
      </c>
      <c r="T788" s="111"/>
      <c r="U788" s="111"/>
      <c r="V788" s="110" t="str">
        <f>IF(dati_pdc!$A784&lt;&gt;"",s_somma_pdc!F784,"")</f>
        <v/>
      </c>
      <c r="W788" s="110" t="str">
        <f t="shared" si="102"/>
        <v/>
      </c>
      <c r="X788" s="111" t="str">
        <f t="shared" si="103"/>
        <v/>
      </c>
      <c r="Y788" s="86"/>
      <c r="Z788" s="86"/>
    </row>
    <row r="789" spans="2:26" ht="15.75" customHeight="1">
      <c r="B789" s="109" t="str">
        <f>IF(dati_pdc!A785&lt;&gt;"",IF(dati_pdc!D785=1,RIGHT(dati_pdc!A785,dati_pdc!E785),dati_pdc!A785),"")</f>
        <v/>
      </c>
      <c r="C789" s="109" t="str">
        <f>IF(dati_pdc!B785&lt;&gt;"",dati_pdc!B785,"")</f>
        <v/>
      </c>
      <c r="D789" s="109" t="str">
        <f>IF(dati_pdc!C785&lt;&gt;"",dati_pdc!C785,"")</f>
        <v/>
      </c>
      <c r="E789" s="109" t="str">
        <f>IF(dati_pdc!D785&lt;&gt;"",dati_pdc!D785,"")</f>
        <v/>
      </c>
      <c r="F789" s="110" t="str">
        <f>IF(dati_pdc!$A785&lt;&gt;"",s_somma_pdc!B785,"")</f>
        <v/>
      </c>
      <c r="G789" s="110" t="str">
        <f>IF(dati_pdc!$A785&lt;&gt;"",s_somma_pdc!C785,"")</f>
        <v/>
      </c>
      <c r="H789" s="110" t="str">
        <f t="shared" si="96"/>
        <v/>
      </c>
      <c r="I789" s="111" t="str">
        <f t="shared" si="97"/>
        <v/>
      </c>
      <c r="J789" s="111"/>
      <c r="K789" s="111"/>
      <c r="L789" s="110" t="str">
        <f>IF(dati_pdc!$A785&lt;&gt;"",s_somma_pdc!D785,"")</f>
        <v/>
      </c>
      <c r="M789" s="110" t="str">
        <f t="shared" si="98"/>
        <v/>
      </c>
      <c r="N789" s="111" t="str">
        <f t="shared" si="99"/>
        <v/>
      </c>
      <c r="O789" s="111"/>
      <c r="P789" s="111"/>
      <c r="Q789" s="110" t="str">
        <f>IF(dati_pdc!$A785&lt;&gt;"",s_somma_pdc!E785,"")</f>
        <v/>
      </c>
      <c r="R789" s="110" t="str">
        <f t="shared" si="100"/>
        <v/>
      </c>
      <c r="S789" s="111" t="str">
        <f t="shared" si="101"/>
        <v/>
      </c>
      <c r="T789" s="111"/>
      <c r="U789" s="111"/>
      <c r="V789" s="110" t="str">
        <f>IF(dati_pdc!$A785&lt;&gt;"",s_somma_pdc!F785,"")</f>
        <v/>
      </c>
      <c r="W789" s="110" t="str">
        <f t="shared" si="102"/>
        <v/>
      </c>
      <c r="X789" s="111" t="str">
        <f t="shared" si="103"/>
        <v/>
      </c>
      <c r="Y789" s="86"/>
      <c r="Z789" s="86"/>
    </row>
    <row r="790" spans="2:26" ht="15.75" customHeight="1">
      <c r="B790" s="109" t="str">
        <f>IF(dati_pdc!A786&lt;&gt;"",IF(dati_pdc!D786=1,RIGHT(dati_pdc!A786,dati_pdc!E786),dati_pdc!A786),"")</f>
        <v/>
      </c>
      <c r="C790" s="109" t="str">
        <f>IF(dati_pdc!B786&lt;&gt;"",dati_pdc!B786,"")</f>
        <v/>
      </c>
      <c r="D790" s="109" t="str">
        <f>IF(dati_pdc!C786&lt;&gt;"",dati_pdc!C786,"")</f>
        <v/>
      </c>
      <c r="E790" s="109" t="str">
        <f>IF(dati_pdc!D786&lt;&gt;"",dati_pdc!D786,"")</f>
        <v/>
      </c>
      <c r="F790" s="110" t="str">
        <f>IF(dati_pdc!$A786&lt;&gt;"",s_somma_pdc!B786,"")</f>
        <v/>
      </c>
      <c r="G790" s="110" t="str">
        <f>IF(dati_pdc!$A786&lt;&gt;"",s_somma_pdc!C786,"")</f>
        <v/>
      </c>
      <c r="H790" s="110" t="str">
        <f t="shared" si="96"/>
        <v/>
      </c>
      <c r="I790" s="111" t="str">
        <f t="shared" si="97"/>
        <v/>
      </c>
      <c r="J790" s="111"/>
      <c r="K790" s="111"/>
      <c r="L790" s="110" t="str">
        <f>IF(dati_pdc!$A786&lt;&gt;"",s_somma_pdc!D786,"")</f>
        <v/>
      </c>
      <c r="M790" s="110" t="str">
        <f t="shared" si="98"/>
        <v/>
      </c>
      <c r="N790" s="111" t="str">
        <f t="shared" si="99"/>
        <v/>
      </c>
      <c r="O790" s="111"/>
      <c r="P790" s="111"/>
      <c r="Q790" s="110" t="str">
        <f>IF(dati_pdc!$A786&lt;&gt;"",s_somma_pdc!E786,"")</f>
        <v/>
      </c>
      <c r="R790" s="110" t="str">
        <f t="shared" si="100"/>
        <v/>
      </c>
      <c r="S790" s="111" t="str">
        <f t="shared" si="101"/>
        <v/>
      </c>
      <c r="T790" s="111"/>
      <c r="U790" s="111"/>
      <c r="V790" s="110" t="str">
        <f>IF(dati_pdc!$A786&lt;&gt;"",s_somma_pdc!F786,"")</f>
        <v/>
      </c>
      <c r="W790" s="110" t="str">
        <f t="shared" si="102"/>
        <v/>
      </c>
      <c r="X790" s="111" t="str">
        <f t="shared" si="103"/>
        <v/>
      </c>
      <c r="Y790" s="86"/>
      <c r="Z790" s="86"/>
    </row>
    <row r="791" spans="2:26" ht="15.75" customHeight="1">
      <c r="B791" s="109" t="str">
        <f>IF(dati_pdc!A787&lt;&gt;"",IF(dati_pdc!D787=1,RIGHT(dati_pdc!A787,dati_pdc!E787),dati_pdc!A787),"")</f>
        <v/>
      </c>
      <c r="C791" s="109" t="str">
        <f>IF(dati_pdc!B787&lt;&gt;"",dati_pdc!B787,"")</f>
        <v/>
      </c>
      <c r="D791" s="109" t="str">
        <f>IF(dati_pdc!C787&lt;&gt;"",dati_pdc!C787,"")</f>
        <v/>
      </c>
      <c r="E791" s="109" t="str">
        <f>IF(dati_pdc!D787&lt;&gt;"",dati_pdc!D787,"")</f>
        <v/>
      </c>
      <c r="F791" s="110" t="str">
        <f>IF(dati_pdc!$A787&lt;&gt;"",s_somma_pdc!B787,"")</f>
        <v/>
      </c>
      <c r="G791" s="110" t="str">
        <f>IF(dati_pdc!$A787&lt;&gt;"",s_somma_pdc!C787,"")</f>
        <v/>
      </c>
      <c r="H791" s="110" t="str">
        <f t="shared" si="96"/>
        <v/>
      </c>
      <c r="I791" s="111" t="str">
        <f t="shared" si="97"/>
        <v/>
      </c>
      <c r="J791" s="111"/>
      <c r="K791" s="111"/>
      <c r="L791" s="110" t="str">
        <f>IF(dati_pdc!$A787&lt;&gt;"",s_somma_pdc!D787,"")</f>
        <v/>
      </c>
      <c r="M791" s="110" t="str">
        <f t="shared" si="98"/>
        <v/>
      </c>
      <c r="N791" s="111" t="str">
        <f t="shared" si="99"/>
        <v/>
      </c>
      <c r="O791" s="111"/>
      <c r="P791" s="111"/>
      <c r="Q791" s="110" t="str">
        <f>IF(dati_pdc!$A787&lt;&gt;"",s_somma_pdc!E787,"")</f>
        <v/>
      </c>
      <c r="R791" s="110" t="str">
        <f t="shared" si="100"/>
        <v/>
      </c>
      <c r="S791" s="111" t="str">
        <f t="shared" si="101"/>
        <v/>
      </c>
      <c r="T791" s="111"/>
      <c r="U791" s="111"/>
      <c r="V791" s="110" t="str">
        <f>IF(dati_pdc!$A787&lt;&gt;"",s_somma_pdc!F787,"")</f>
        <v/>
      </c>
      <c r="W791" s="110" t="str">
        <f t="shared" si="102"/>
        <v/>
      </c>
      <c r="X791" s="111" t="str">
        <f t="shared" si="103"/>
        <v/>
      </c>
      <c r="Y791" s="86"/>
      <c r="Z791" s="86"/>
    </row>
    <row r="792" spans="2:26" ht="15.75" customHeight="1">
      <c r="B792" s="109" t="str">
        <f>IF(dati_pdc!A788&lt;&gt;"",IF(dati_pdc!D788=1,RIGHT(dati_pdc!A788,dati_pdc!E788),dati_pdc!A788),"")</f>
        <v/>
      </c>
      <c r="C792" s="109" t="str">
        <f>IF(dati_pdc!B788&lt;&gt;"",dati_pdc!B788,"")</f>
        <v/>
      </c>
      <c r="D792" s="109" t="str">
        <f>IF(dati_pdc!C788&lt;&gt;"",dati_pdc!C788,"")</f>
        <v/>
      </c>
      <c r="E792" s="109" t="str">
        <f>IF(dati_pdc!D788&lt;&gt;"",dati_pdc!D788,"")</f>
        <v/>
      </c>
      <c r="F792" s="110" t="str">
        <f>IF(dati_pdc!$A788&lt;&gt;"",s_somma_pdc!B788,"")</f>
        <v/>
      </c>
      <c r="G792" s="110" t="str">
        <f>IF(dati_pdc!$A788&lt;&gt;"",s_somma_pdc!C788,"")</f>
        <v/>
      </c>
      <c r="H792" s="110" t="str">
        <f t="shared" si="96"/>
        <v/>
      </c>
      <c r="I792" s="111" t="str">
        <f t="shared" si="97"/>
        <v/>
      </c>
      <c r="J792" s="111"/>
      <c r="K792" s="111"/>
      <c r="L792" s="110" t="str">
        <f>IF(dati_pdc!$A788&lt;&gt;"",s_somma_pdc!D788,"")</f>
        <v/>
      </c>
      <c r="M792" s="110" t="str">
        <f t="shared" si="98"/>
        <v/>
      </c>
      <c r="N792" s="111" t="str">
        <f t="shared" si="99"/>
        <v/>
      </c>
      <c r="O792" s="111"/>
      <c r="P792" s="111"/>
      <c r="Q792" s="110" t="str">
        <f>IF(dati_pdc!$A788&lt;&gt;"",s_somma_pdc!E788,"")</f>
        <v/>
      </c>
      <c r="R792" s="110" t="str">
        <f t="shared" si="100"/>
        <v/>
      </c>
      <c r="S792" s="111" t="str">
        <f t="shared" si="101"/>
        <v/>
      </c>
      <c r="T792" s="111"/>
      <c r="U792" s="111"/>
      <c r="V792" s="110" t="str">
        <f>IF(dati_pdc!$A788&lt;&gt;"",s_somma_pdc!F788,"")</f>
        <v/>
      </c>
      <c r="W792" s="110" t="str">
        <f t="shared" si="102"/>
        <v/>
      </c>
      <c r="X792" s="111" t="str">
        <f t="shared" si="103"/>
        <v/>
      </c>
      <c r="Y792" s="86"/>
      <c r="Z792" s="86"/>
    </row>
    <row r="793" spans="2:26" ht="15.75" customHeight="1">
      <c r="B793" s="109" t="str">
        <f>IF(dati_pdc!A789&lt;&gt;"",IF(dati_pdc!D789=1,RIGHT(dati_pdc!A789,dati_pdc!E789),dati_pdc!A789),"")</f>
        <v/>
      </c>
      <c r="C793" s="109" t="str">
        <f>IF(dati_pdc!B789&lt;&gt;"",dati_pdc!B789,"")</f>
        <v/>
      </c>
      <c r="D793" s="109" t="str">
        <f>IF(dati_pdc!C789&lt;&gt;"",dati_pdc!C789,"")</f>
        <v/>
      </c>
      <c r="E793" s="109" t="str">
        <f>IF(dati_pdc!D789&lt;&gt;"",dati_pdc!D789,"")</f>
        <v/>
      </c>
      <c r="F793" s="110" t="str">
        <f>IF(dati_pdc!$A789&lt;&gt;"",s_somma_pdc!B789,"")</f>
        <v/>
      </c>
      <c r="G793" s="110" t="str">
        <f>IF(dati_pdc!$A789&lt;&gt;"",s_somma_pdc!C789,"")</f>
        <v/>
      </c>
      <c r="H793" s="110" t="str">
        <f t="shared" si="96"/>
        <v/>
      </c>
      <c r="I793" s="111" t="str">
        <f t="shared" si="97"/>
        <v/>
      </c>
      <c r="J793" s="111"/>
      <c r="K793" s="111"/>
      <c r="L793" s="110" t="str">
        <f>IF(dati_pdc!$A789&lt;&gt;"",s_somma_pdc!D789,"")</f>
        <v/>
      </c>
      <c r="M793" s="110" t="str">
        <f t="shared" si="98"/>
        <v/>
      </c>
      <c r="N793" s="111" t="str">
        <f t="shared" si="99"/>
        <v/>
      </c>
      <c r="O793" s="111"/>
      <c r="P793" s="111"/>
      <c r="Q793" s="110" t="str">
        <f>IF(dati_pdc!$A789&lt;&gt;"",s_somma_pdc!E789,"")</f>
        <v/>
      </c>
      <c r="R793" s="110" t="str">
        <f t="shared" si="100"/>
        <v/>
      </c>
      <c r="S793" s="111" t="str">
        <f t="shared" si="101"/>
        <v/>
      </c>
      <c r="T793" s="111"/>
      <c r="U793" s="111"/>
      <c r="V793" s="110" t="str">
        <f>IF(dati_pdc!$A789&lt;&gt;"",s_somma_pdc!F789,"")</f>
        <v/>
      </c>
      <c r="W793" s="110" t="str">
        <f t="shared" si="102"/>
        <v/>
      </c>
      <c r="X793" s="111" t="str">
        <f t="shared" si="103"/>
        <v/>
      </c>
      <c r="Y793" s="86"/>
      <c r="Z793" s="86"/>
    </row>
    <row r="794" spans="2:26" ht="15.75" customHeight="1">
      <c r="B794" s="109" t="str">
        <f>IF(dati_pdc!A790&lt;&gt;"",IF(dati_pdc!D790=1,RIGHT(dati_pdc!A790,dati_pdc!E790),dati_pdc!A790),"")</f>
        <v/>
      </c>
      <c r="C794" s="109" t="str">
        <f>IF(dati_pdc!B790&lt;&gt;"",dati_pdc!B790,"")</f>
        <v/>
      </c>
      <c r="D794" s="109" t="str">
        <f>IF(dati_pdc!C790&lt;&gt;"",dati_pdc!C790,"")</f>
        <v/>
      </c>
      <c r="E794" s="109" t="str">
        <f>IF(dati_pdc!D790&lt;&gt;"",dati_pdc!D790,"")</f>
        <v/>
      </c>
      <c r="F794" s="110" t="str">
        <f>IF(dati_pdc!$A790&lt;&gt;"",s_somma_pdc!B790,"")</f>
        <v/>
      </c>
      <c r="G794" s="110" t="str">
        <f>IF(dati_pdc!$A790&lt;&gt;"",s_somma_pdc!C790,"")</f>
        <v/>
      </c>
      <c r="H794" s="110" t="str">
        <f t="shared" si="96"/>
        <v/>
      </c>
      <c r="I794" s="111" t="str">
        <f t="shared" si="97"/>
        <v/>
      </c>
      <c r="J794" s="111"/>
      <c r="K794" s="111"/>
      <c r="L794" s="110" t="str">
        <f>IF(dati_pdc!$A790&lt;&gt;"",s_somma_pdc!D790,"")</f>
        <v/>
      </c>
      <c r="M794" s="110" t="str">
        <f t="shared" si="98"/>
        <v/>
      </c>
      <c r="N794" s="111" t="str">
        <f t="shared" si="99"/>
        <v/>
      </c>
      <c r="O794" s="111"/>
      <c r="P794" s="111"/>
      <c r="Q794" s="110" t="str">
        <f>IF(dati_pdc!$A790&lt;&gt;"",s_somma_pdc!E790,"")</f>
        <v/>
      </c>
      <c r="R794" s="110" t="str">
        <f t="shared" si="100"/>
        <v/>
      </c>
      <c r="S794" s="111" t="str">
        <f t="shared" si="101"/>
        <v/>
      </c>
      <c r="T794" s="111"/>
      <c r="U794" s="111"/>
      <c r="V794" s="110" t="str">
        <f>IF(dati_pdc!$A790&lt;&gt;"",s_somma_pdc!F790,"")</f>
        <v/>
      </c>
      <c r="W794" s="110" t="str">
        <f t="shared" si="102"/>
        <v/>
      </c>
      <c r="X794" s="111" t="str">
        <f t="shared" si="103"/>
        <v/>
      </c>
      <c r="Y794" s="86"/>
      <c r="Z794" s="86"/>
    </row>
    <row r="795" spans="2:26" ht="15.75" customHeight="1">
      <c r="B795" s="109" t="str">
        <f>IF(dati_pdc!A791&lt;&gt;"",IF(dati_pdc!D791=1,RIGHT(dati_pdc!A791,dati_pdc!E791),dati_pdc!A791),"")</f>
        <v/>
      </c>
      <c r="C795" s="109" t="str">
        <f>IF(dati_pdc!B791&lt;&gt;"",dati_pdc!B791,"")</f>
        <v/>
      </c>
      <c r="D795" s="109" t="str">
        <f>IF(dati_pdc!C791&lt;&gt;"",dati_pdc!C791,"")</f>
        <v/>
      </c>
      <c r="E795" s="109" t="str">
        <f>IF(dati_pdc!D791&lt;&gt;"",dati_pdc!D791,"")</f>
        <v/>
      </c>
      <c r="F795" s="110" t="str">
        <f>IF(dati_pdc!$A791&lt;&gt;"",s_somma_pdc!B791,"")</f>
        <v/>
      </c>
      <c r="G795" s="110" t="str">
        <f>IF(dati_pdc!$A791&lt;&gt;"",s_somma_pdc!C791,"")</f>
        <v/>
      </c>
      <c r="H795" s="110" t="str">
        <f t="shared" si="96"/>
        <v/>
      </c>
      <c r="I795" s="111" t="str">
        <f t="shared" si="97"/>
        <v/>
      </c>
      <c r="J795" s="111"/>
      <c r="K795" s="111"/>
      <c r="L795" s="110" t="str">
        <f>IF(dati_pdc!$A791&lt;&gt;"",s_somma_pdc!D791,"")</f>
        <v/>
      </c>
      <c r="M795" s="110" t="str">
        <f t="shared" si="98"/>
        <v/>
      </c>
      <c r="N795" s="111" t="str">
        <f t="shared" si="99"/>
        <v/>
      </c>
      <c r="O795" s="111"/>
      <c r="P795" s="111"/>
      <c r="Q795" s="110" t="str">
        <f>IF(dati_pdc!$A791&lt;&gt;"",s_somma_pdc!E791,"")</f>
        <v/>
      </c>
      <c r="R795" s="110" t="str">
        <f t="shared" si="100"/>
        <v/>
      </c>
      <c r="S795" s="111" t="str">
        <f t="shared" si="101"/>
        <v/>
      </c>
      <c r="T795" s="111"/>
      <c r="U795" s="111"/>
      <c r="V795" s="110" t="str">
        <f>IF(dati_pdc!$A791&lt;&gt;"",s_somma_pdc!F791,"")</f>
        <v/>
      </c>
      <c r="W795" s="110" t="str">
        <f t="shared" si="102"/>
        <v/>
      </c>
      <c r="X795" s="111" t="str">
        <f t="shared" si="103"/>
        <v/>
      </c>
      <c r="Y795" s="86"/>
      <c r="Z795" s="86"/>
    </row>
    <row r="796" spans="2:26" ht="15.75" customHeight="1">
      <c r="B796" s="109" t="str">
        <f>IF(dati_pdc!A792&lt;&gt;"",IF(dati_pdc!D792=1,RIGHT(dati_pdc!A792,dati_pdc!E792),dati_pdc!A792),"")</f>
        <v/>
      </c>
      <c r="C796" s="109" t="str">
        <f>IF(dati_pdc!B792&lt;&gt;"",dati_pdc!B792,"")</f>
        <v/>
      </c>
      <c r="D796" s="109" t="str">
        <f>IF(dati_pdc!C792&lt;&gt;"",dati_pdc!C792,"")</f>
        <v/>
      </c>
      <c r="E796" s="109" t="str">
        <f>IF(dati_pdc!D792&lt;&gt;"",dati_pdc!D792,"")</f>
        <v/>
      </c>
      <c r="F796" s="110" t="str">
        <f>IF(dati_pdc!$A792&lt;&gt;"",s_somma_pdc!B792,"")</f>
        <v/>
      </c>
      <c r="G796" s="110" t="str">
        <f>IF(dati_pdc!$A792&lt;&gt;"",s_somma_pdc!C792,"")</f>
        <v/>
      </c>
      <c r="H796" s="110" t="str">
        <f t="shared" si="96"/>
        <v/>
      </c>
      <c r="I796" s="111" t="str">
        <f t="shared" si="97"/>
        <v/>
      </c>
      <c r="J796" s="111"/>
      <c r="K796" s="111"/>
      <c r="L796" s="110" t="str">
        <f>IF(dati_pdc!$A792&lt;&gt;"",s_somma_pdc!D792,"")</f>
        <v/>
      </c>
      <c r="M796" s="110" t="str">
        <f t="shared" si="98"/>
        <v/>
      </c>
      <c r="N796" s="111" t="str">
        <f t="shared" si="99"/>
        <v/>
      </c>
      <c r="O796" s="111"/>
      <c r="P796" s="111"/>
      <c r="Q796" s="110" t="str">
        <f>IF(dati_pdc!$A792&lt;&gt;"",s_somma_pdc!E792,"")</f>
        <v/>
      </c>
      <c r="R796" s="110" t="str">
        <f t="shared" si="100"/>
        <v/>
      </c>
      <c r="S796" s="111" t="str">
        <f t="shared" si="101"/>
        <v/>
      </c>
      <c r="T796" s="111"/>
      <c r="U796" s="111"/>
      <c r="V796" s="110" t="str">
        <f>IF(dati_pdc!$A792&lt;&gt;"",s_somma_pdc!F792,"")</f>
        <v/>
      </c>
      <c r="W796" s="110" t="str">
        <f t="shared" si="102"/>
        <v/>
      </c>
      <c r="X796" s="111" t="str">
        <f t="shared" si="103"/>
        <v/>
      </c>
      <c r="Y796" s="86"/>
      <c r="Z796" s="86"/>
    </row>
    <row r="797" spans="2:26" ht="15.75" customHeight="1">
      <c r="B797" s="109" t="str">
        <f>IF(dati_pdc!A793&lt;&gt;"",IF(dati_pdc!D793=1,RIGHT(dati_pdc!A793,dati_pdc!E793),dati_pdc!A793),"")</f>
        <v/>
      </c>
      <c r="C797" s="109" t="str">
        <f>IF(dati_pdc!B793&lt;&gt;"",dati_pdc!B793,"")</f>
        <v/>
      </c>
      <c r="D797" s="109" t="str">
        <f>IF(dati_pdc!C793&lt;&gt;"",dati_pdc!C793,"")</f>
        <v/>
      </c>
      <c r="E797" s="109" t="str">
        <f>IF(dati_pdc!D793&lt;&gt;"",dati_pdc!D793,"")</f>
        <v/>
      </c>
      <c r="F797" s="110" t="str">
        <f>IF(dati_pdc!$A793&lt;&gt;"",s_somma_pdc!B793,"")</f>
        <v/>
      </c>
      <c r="G797" s="110" t="str">
        <f>IF(dati_pdc!$A793&lt;&gt;"",s_somma_pdc!C793,"")</f>
        <v/>
      </c>
      <c r="H797" s="110" t="str">
        <f t="shared" si="96"/>
        <v/>
      </c>
      <c r="I797" s="111" t="str">
        <f t="shared" si="97"/>
        <v/>
      </c>
      <c r="J797" s="111"/>
      <c r="K797" s="111"/>
      <c r="L797" s="110" t="str">
        <f>IF(dati_pdc!$A793&lt;&gt;"",s_somma_pdc!D793,"")</f>
        <v/>
      </c>
      <c r="M797" s="110" t="str">
        <f t="shared" si="98"/>
        <v/>
      </c>
      <c r="N797" s="111" t="str">
        <f t="shared" si="99"/>
        <v/>
      </c>
      <c r="O797" s="111"/>
      <c r="P797" s="111"/>
      <c r="Q797" s="110" t="str">
        <f>IF(dati_pdc!$A793&lt;&gt;"",s_somma_pdc!E793,"")</f>
        <v/>
      </c>
      <c r="R797" s="110" t="str">
        <f t="shared" si="100"/>
        <v/>
      </c>
      <c r="S797" s="111" t="str">
        <f t="shared" si="101"/>
        <v/>
      </c>
      <c r="T797" s="111"/>
      <c r="U797" s="111"/>
      <c r="V797" s="110" t="str">
        <f>IF(dati_pdc!$A793&lt;&gt;"",s_somma_pdc!F793,"")</f>
        <v/>
      </c>
      <c r="W797" s="110" t="str">
        <f t="shared" si="102"/>
        <v/>
      </c>
      <c r="X797" s="111" t="str">
        <f t="shared" si="103"/>
        <v/>
      </c>
      <c r="Y797" s="86"/>
      <c r="Z797" s="86"/>
    </row>
    <row r="798" spans="2:26" ht="15.75" customHeight="1">
      <c r="B798" s="109" t="str">
        <f>IF(dati_pdc!A794&lt;&gt;"",IF(dati_pdc!D794=1,RIGHT(dati_pdc!A794,dati_pdc!E794),dati_pdc!A794),"")</f>
        <v/>
      </c>
      <c r="C798" s="109" t="str">
        <f>IF(dati_pdc!B794&lt;&gt;"",dati_pdc!B794,"")</f>
        <v/>
      </c>
      <c r="D798" s="109" t="str">
        <f>IF(dati_pdc!C794&lt;&gt;"",dati_pdc!C794,"")</f>
        <v/>
      </c>
      <c r="E798" s="109" t="str">
        <f>IF(dati_pdc!D794&lt;&gt;"",dati_pdc!D794,"")</f>
        <v/>
      </c>
      <c r="F798" s="110" t="str">
        <f>IF(dati_pdc!$A794&lt;&gt;"",s_somma_pdc!B794,"")</f>
        <v/>
      </c>
      <c r="G798" s="110" t="str">
        <f>IF(dati_pdc!$A794&lt;&gt;"",s_somma_pdc!C794,"")</f>
        <v/>
      </c>
      <c r="H798" s="110" t="str">
        <f t="shared" si="96"/>
        <v/>
      </c>
      <c r="I798" s="111" t="str">
        <f t="shared" si="97"/>
        <v/>
      </c>
      <c r="J798" s="111"/>
      <c r="K798" s="111"/>
      <c r="L798" s="110" t="str">
        <f>IF(dati_pdc!$A794&lt;&gt;"",s_somma_pdc!D794,"")</f>
        <v/>
      </c>
      <c r="M798" s="110" t="str">
        <f t="shared" si="98"/>
        <v/>
      </c>
      <c r="N798" s="111" t="str">
        <f t="shared" si="99"/>
        <v/>
      </c>
      <c r="O798" s="111"/>
      <c r="P798" s="111"/>
      <c r="Q798" s="110" t="str">
        <f>IF(dati_pdc!$A794&lt;&gt;"",s_somma_pdc!E794,"")</f>
        <v/>
      </c>
      <c r="R798" s="110" t="str">
        <f t="shared" si="100"/>
        <v/>
      </c>
      <c r="S798" s="111" t="str">
        <f t="shared" si="101"/>
        <v/>
      </c>
      <c r="T798" s="111"/>
      <c r="U798" s="111"/>
      <c r="V798" s="110" t="str">
        <f>IF(dati_pdc!$A794&lt;&gt;"",s_somma_pdc!F794,"")</f>
        <v/>
      </c>
      <c r="W798" s="110" t="str">
        <f t="shared" si="102"/>
        <v/>
      </c>
      <c r="X798" s="111" t="str">
        <f t="shared" si="103"/>
        <v/>
      </c>
      <c r="Y798" s="86"/>
      <c r="Z798" s="86"/>
    </row>
    <row r="799" spans="2:26" ht="15.75" customHeight="1">
      <c r="B799" s="109" t="str">
        <f>IF(dati_pdc!A795&lt;&gt;"",IF(dati_pdc!D795=1,RIGHT(dati_pdc!A795,dati_pdc!E795),dati_pdc!A795),"")</f>
        <v/>
      </c>
      <c r="C799" s="109" t="str">
        <f>IF(dati_pdc!B795&lt;&gt;"",dati_pdc!B795,"")</f>
        <v/>
      </c>
      <c r="D799" s="109" t="str">
        <f>IF(dati_pdc!C795&lt;&gt;"",dati_pdc!C795,"")</f>
        <v/>
      </c>
      <c r="E799" s="109" t="str">
        <f>IF(dati_pdc!D795&lt;&gt;"",dati_pdc!D795,"")</f>
        <v/>
      </c>
      <c r="F799" s="110" t="str">
        <f>IF(dati_pdc!$A795&lt;&gt;"",s_somma_pdc!B795,"")</f>
        <v/>
      </c>
      <c r="G799" s="110" t="str">
        <f>IF(dati_pdc!$A795&lt;&gt;"",s_somma_pdc!C795,"")</f>
        <v/>
      </c>
      <c r="H799" s="110" t="str">
        <f t="shared" si="96"/>
        <v/>
      </c>
      <c r="I799" s="111" t="str">
        <f t="shared" si="97"/>
        <v/>
      </c>
      <c r="J799" s="111"/>
      <c r="K799" s="111"/>
      <c r="L799" s="110" t="str">
        <f>IF(dati_pdc!$A795&lt;&gt;"",s_somma_pdc!D795,"")</f>
        <v/>
      </c>
      <c r="M799" s="110" t="str">
        <f t="shared" si="98"/>
        <v/>
      </c>
      <c r="N799" s="111" t="str">
        <f t="shared" si="99"/>
        <v/>
      </c>
      <c r="O799" s="111"/>
      <c r="P799" s="111"/>
      <c r="Q799" s="110" t="str">
        <f>IF(dati_pdc!$A795&lt;&gt;"",s_somma_pdc!E795,"")</f>
        <v/>
      </c>
      <c r="R799" s="110" t="str">
        <f t="shared" si="100"/>
        <v/>
      </c>
      <c r="S799" s="111" t="str">
        <f t="shared" si="101"/>
        <v/>
      </c>
      <c r="T799" s="111"/>
      <c r="U799" s="111"/>
      <c r="V799" s="110" t="str">
        <f>IF(dati_pdc!$A795&lt;&gt;"",s_somma_pdc!F795,"")</f>
        <v/>
      </c>
      <c r="W799" s="110" t="str">
        <f t="shared" si="102"/>
        <v/>
      </c>
      <c r="X799" s="111" t="str">
        <f t="shared" si="103"/>
        <v/>
      </c>
      <c r="Y799" s="86"/>
      <c r="Z799" s="86"/>
    </row>
    <row r="800" spans="2:26" ht="15.75" customHeight="1">
      <c r="B800" s="109" t="str">
        <f>IF(dati_pdc!A796&lt;&gt;"",IF(dati_pdc!D796=1,RIGHT(dati_pdc!A796,dati_pdc!E796),dati_pdc!A796),"")</f>
        <v/>
      </c>
      <c r="C800" s="109" t="str">
        <f>IF(dati_pdc!B796&lt;&gt;"",dati_pdc!B796,"")</f>
        <v/>
      </c>
      <c r="D800" s="109" t="str">
        <f>IF(dati_pdc!C796&lt;&gt;"",dati_pdc!C796,"")</f>
        <v/>
      </c>
      <c r="E800" s="109" t="str">
        <f>IF(dati_pdc!D796&lt;&gt;"",dati_pdc!D796,"")</f>
        <v/>
      </c>
      <c r="F800" s="110" t="str">
        <f>IF(dati_pdc!$A796&lt;&gt;"",s_somma_pdc!B796,"")</f>
        <v/>
      </c>
      <c r="G800" s="110" t="str">
        <f>IF(dati_pdc!$A796&lt;&gt;"",s_somma_pdc!C796,"")</f>
        <v/>
      </c>
      <c r="H800" s="110" t="str">
        <f t="shared" si="96"/>
        <v/>
      </c>
      <c r="I800" s="111" t="str">
        <f t="shared" si="97"/>
        <v/>
      </c>
      <c r="J800" s="111"/>
      <c r="K800" s="111"/>
      <c r="L800" s="110" t="str">
        <f>IF(dati_pdc!$A796&lt;&gt;"",s_somma_pdc!D796,"")</f>
        <v/>
      </c>
      <c r="M800" s="110" t="str">
        <f t="shared" si="98"/>
        <v/>
      </c>
      <c r="N800" s="111" t="str">
        <f t="shared" si="99"/>
        <v/>
      </c>
      <c r="O800" s="111"/>
      <c r="P800" s="111"/>
      <c r="Q800" s="110" t="str">
        <f>IF(dati_pdc!$A796&lt;&gt;"",s_somma_pdc!E796,"")</f>
        <v/>
      </c>
      <c r="R800" s="110" t="str">
        <f t="shared" si="100"/>
        <v/>
      </c>
      <c r="S800" s="111" t="str">
        <f t="shared" si="101"/>
        <v/>
      </c>
      <c r="T800" s="111"/>
      <c r="U800" s="111"/>
      <c r="V800" s="110" t="str">
        <f>IF(dati_pdc!$A796&lt;&gt;"",s_somma_pdc!F796,"")</f>
        <v/>
      </c>
      <c r="W800" s="110" t="str">
        <f t="shared" si="102"/>
        <v/>
      </c>
      <c r="X800" s="111" t="str">
        <f t="shared" si="103"/>
        <v/>
      </c>
      <c r="Y800" s="86"/>
      <c r="Z800" s="86"/>
    </row>
    <row r="801" spans="2:26" ht="15.75" customHeight="1">
      <c r="B801" s="109" t="str">
        <f>IF(dati_pdc!A797&lt;&gt;"",IF(dati_pdc!D797=1,RIGHT(dati_pdc!A797,dati_pdc!E797),dati_pdc!A797),"")</f>
        <v/>
      </c>
      <c r="C801" s="109" t="str">
        <f>IF(dati_pdc!B797&lt;&gt;"",dati_pdc!B797,"")</f>
        <v/>
      </c>
      <c r="D801" s="109" t="str">
        <f>IF(dati_pdc!C797&lt;&gt;"",dati_pdc!C797,"")</f>
        <v/>
      </c>
      <c r="E801" s="109" t="str">
        <f>IF(dati_pdc!D797&lt;&gt;"",dati_pdc!D797,"")</f>
        <v/>
      </c>
      <c r="F801" s="110" t="str">
        <f>IF(dati_pdc!$A797&lt;&gt;"",s_somma_pdc!B797,"")</f>
        <v/>
      </c>
      <c r="G801" s="110" t="str">
        <f>IF(dati_pdc!$A797&lt;&gt;"",s_somma_pdc!C797,"")</f>
        <v/>
      </c>
      <c r="H801" s="110" t="str">
        <f t="shared" si="96"/>
        <v/>
      </c>
      <c r="I801" s="111" t="str">
        <f t="shared" si="97"/>
        <v/>
      </c>
      <c r="J801" s="111"/>
      <c r="K801" s="111"/>
      <c r="L801" s="110" t="str">
        <f>IF(dati_pdc!$A797&lt;&gt;"",s_somma_pdc!D797,"")</f>
        <v/>
      </c>
      <c r="M801" s="110" t="str">
        <f t="shared" si="98"/>
        <v/>
      </c>
      <c r="N801" s="111" t="str">
        <f t="shared" si="99"/>
        <v/>
      </c>
      <c r="O801" s="111"/>
      <c r="P801" s="111"/>
      <c r="Q801" s="110" t="str">
        <f>IF(dati_pdc!$A797&lt;&gt;"",s_somma_pdc!E797,"")</f>
        <v/>
      </c>
      <c r="R801" s="110" t="str">
        <f t="shared" si="100"/>
        <v/>
      </c>
      <c r="S801" s="111" t="str">
        <f t="shared" si="101"/>
        <v/>
      </c>
      <c r="T801" s="111"/>
      <c r="U801" s="111"/>
      <c r="V801" s="110" t="str">
        <f>IF(dati_pdc!$A797&lt;&gt;"",s_somma_pdc!F797,"")</f>
        <v/>
      </c>
      <c r="W801" s="110" t="str">
        <f t="shared" si="102"/>
        <v/>
      </c>
      <c r="X801" s="111" t="str">
        <f t="shared" si="103"/>
        <v/>
      </c>
      <c r="Y801" s="86"/>
      <c r="Z801" s="86"/>
    </row>
    <row r="802" spans="2:26" ht="15.75" customHeight="1">
      <c r="B802" s="109" t="str">
        <f>IF(dati_pdc!A798&lt;&gt;"",IF(dati_pdc!D798=1,RIGHT(dati_pdc!A798,dati_pdc!E798),dati_pdc!A798),"")</f>
        <v/>
      </c>
      <c r="C802" s="109" t="str">
        <f>IF(dati_pdc!B798&lt;&gt;"",dati_pdc!B798,"")</f>
        <v/>
      </c>
      <c r="D802" s="109" t="str">
        <f>IF(dati_pdc!C798&lt;&gt;"",dati_pdc!C798,"")</f>
        <v/>
      </c>
      <c r="E802" s="109" t="str">
        <f>IF(dati_pdc!D798&lt;&gt;"",dati_pdc!D798,"")</f>
        <v/>
      </c>
      <c r="F802" s="110" t="str">
        <f>IF(dati_pdc!$A798&lt;&gt;"",s_somma_pdc!B798,"")</f>
        <v/>
      </c>
      <c r="G802" s="110" t="str">
        <f>IF(dati_pdc!$A798&lt;&gt;"",s_somma_pdc!C798,"")</f>
        <v/>
      </c>
      <c r="H802" s="110" t="str">
        <f t="shared" si="96"/>
        <v/>
      </c>
      <c r="I802" s="111" t="str">
        <f t="shared" si="97"/>
        <v/>
      </c>
      <c r="J802" s="111"/>
      <c r="K802" s="111"/>
      <c r="L802" s="110" t="str">
        <f>IF(dati_pdc!$A798&lt;&gt;"",s_somma_pdc!D798,"")</f>
        <v/>
      </c>
      <c r="M802" s="110" t="str">
        <f t="shared" si="98"/>
        <v/>
      </c>
      <c r="N802" s="111" t="str">
        <f t="shared" si="99"/>
        <v/>
      </c>
      <c r="O802" s="111"/>
      <c r="P802" s="111"/>
      <c r="Q802" s="110" t="str">
        <f>IF(dati_pdc!$A798&lt;&gt;"",s_somma_pdc!E798,"")</f>
        <v/>
      </c>
      <c r="R802" s="110" t="str">
        <f t="shared" si="100"/>
        <v/>
      </c>
      <c r="S802" s="111" t="str">
        <f t="shared" si="101"/>
        <v/>
      </c>
      <c r="T802" s="111"/>
      <c r="U802" s="111"/>
      <c r="V802" s="110" t="str">
        <f>IF(dati_pdc!$A798&lt;&gt;"",s_somma_pdc!F798,"")</f>
        <v/>
      </c>
      <c r="W802" s="110" t="str">
        <f t="shared" si="102"/>
        <v/>
      </c>
      <c r="X802" s="111" t="str">
        <f t="shared" si="103"/>
        <v/>
      </c>
      <c r="Y802" s="86"/>
      <c r="Z802" s="86"/>
    </row>
    <row r="803" spans="2:26" ht="15.75" customHeight="1">
      <c r="B803" s="109" t="str">
        <f>IF(dati_pdc!A799&lt;&gt;"",IF(dati_pdc!D799=1,RIGHT(dati_pdc!A799,dati_pdc!E799),dati_pdc!A799),"")</f>
        <v/>
      </c>
      <c r="C803" s="109" t="str">
        <f>IF(dati_pdc!B799&lt;&gt;"",dati_pdc!B799,"")</f>
        <v/>
      </c>
      <c r="D803" s="109" t="str">
        <f>IF(dati_pdc!C799&lt;&gt;"",dati_pdc!C799,"")</f>
        <v/>
      </c>
      <c r="E803" s="109" t="str">
        <f>IF(dati_pdc!D799&lt;&gt;"",dati_pdc!D799,"")</f>
        <v/>
      </c>
      <c r="F803" s="110" t="str">
        <f>IF(dati_pdc!$A799&lt;&gt;"",s_somma_pdc!B799,"")</f>
        <v/>
      </c>
      <c r="G803" s="110" t="str">
        <f>IF(dati_pdc!$A799&lt;&gt;"",s_somma_pdc!C799,"")</f>
        <v/>
      </c>
      <c r="H803" s="110" t="str">
        <f t="shared" si="96"/>
        <v/>
      </c>
      <c r="I803" s="111" t="str">
        <f t="shared" si="97"/>
        <v/>
      </c>
      <c r="J803" s="111"/>
      <c r="K803" s="111"/>
      <c r="L803" s="110" t="str">
        <f>IF(dati_pdc!$A799&lt;&gt;"",s_somma_pdc!D799,"")</f>
        <v/>
      </c>
      <c r="M803" s="110" t="str">
        <f t="shared" si="98"/>
        <v/>
      </c>
      <c r="N803" s="111" t="str">
        <f t="shared" si="99"/>
        <v/>
      </c>
      <c r="O803" s="111"/>
      <c r="P803" s="111"/>
      <c r="Q803" s="110" t="str">
        <f>IF(dati_pdc!$A799&lt;&gt;"",s_somma_pdc!E799,"")</f>
        <v/>
      </c>
      <c r="R803" s="110" t="str">
        <f t="shared" si="100"/>
        <v/>
      </c>
      <c r="S803" s="111" t="str">
        <f t="shared" si="101"/>
        <v/>
      </c>
      <c r="T803" s="111"/>
      <c r="U803" s="111"/>
      <c r="V803" s="110" t="str">
        <f>IF(dati_pdc!$A799&lt;&gt;"",s_somma_pdc!F799,"")</f>
        <v/>
      </c>
      <c r="W803" s="110" t="str">
        <f t="shared" si="102"/>
        <v/>
      </c>
      <c r="X803" s="111" t="str">
        <f t="shared" si="103"/>
        <v/>
      </c>
      <c r="Y803" s="86"/>
      <c r="Z803" s="86"/>
    </row>
    <row r="804" spans="2:26" ht="15.75" customHeight="1">
      <c r="B804" s="109" t="str">
        <f>IF(dati_pdc!A800&lt;&gt;"",IF(dati_pdc!D800=1,RIGHT(dati_pdc!A800,dati_pdc!E800),dati_pdc!A800),"")</f>
        <v/>
      </c>
      <c r="C804" s="109" t="str">
        <f>IF(dati_pdc!B800&lt;&gt;"",dati_pdc!B800,"")</f>
        <v/>
      </c>
      <c r="D804" s="109" t="str">
        <f>IF(dati_pdc!C800&lt;&gt;"",dati_pdc!C800,"")</f>
        <v/>
      </c>
      <c r="E804" s="109" t="str">
        <f>IF(dati_pdc!D800&lt;&gt;"",dati_pdc!D800,"")</f>
        <v/>
      </c>
      <c r="F804" s="110" t="str">
        <f>IF(dati_pdc!$A800&lt;&gt;"",s_somma_pdc!B800,"")</f>
        <v/>
      </c>
      <c r="G804" s="110" t="str">
        <f>IF(dati_pdc!$A800&lt;&gt;"",s_somma_pdc!C800,"")</f>
        <v/>
      </c>
      <c r="H804" s="110" t="str">
        <f t="shared" si="96"/>
        <v/>
      </c>
      <c r="I804" s="111" t="str">
        <f t="shared" si="97"/>
        <v/>
      </c>
      <c r="J804" s="111"/>
      <c r="K804" s="111"/>
      <c r="L804" s="110" t="str">
        <f>IF(dati_pdc!$A800&lt;&gt;"",s_somma_pdc!D800,"")</f>
        <v/>
      </c>
      <c r="M804" s="110" t="str">
        <f t="shared" si="98"/>
        <v/>
      </c>
      <c r="N804" s="111" t="str">
        <f t="shared" si="99"/>
        <v/>
      </c>
      <c r="O804" s="111"/>
      <c r="P804" s="111"/>
      <c r="Q804" s="110" t="str">
        <f>IF(dati_pdc!$A800&lt;&gt;"",s_somma_pdc!E800,"")</f>
        <v/>
      </c>
      <c r="R804" s="110" t="str">
        <f t="shared" si="100"/>
        <v/>
      </c>
      <c r="S804" s="111" t="str">
        <f t="shared" si="101"/>
        <v/>
      </c>
      <c r="T804" s="111"/>
      <c r="U804" s="111"/>
      <c r="V804" s="110" t="str">
        <f>IF(dati_pdc!$A800&lt;&gt;"",s_somma_pdc!F800,"")</f>
        <v/>
      </c>
      <c r="W804" s="110" t="str">
        <f t="shared" si="102"/>
        <v/>
      </c>
      <c r="X804" s="111" t="str">
        <f t="shared" si="103"/>
        <v/>
      </c>
      <c r="Y804" s="86"/>
      <c r="Z804" s="86"/>
    </row>
    <row r="805" spans="2:26" ht="15.75" customHeight="1">
      <c r="B805" s="109" t="str">
        <f>IF(dati_pdc!A801&lt;&gt;"",IF(dati_pdc!D801=1,RIGHT(dati_pdc!A801,dati_pdc!E801),dati_pdc!A801),"")</f>
        <v/>
      </c>
      <c r="C805" s="109" t="str">
        <f>IF(dati_pdc!B801&lt;&gt;"",dati_pdc!B801,"")</f>
        <v/>
      </c>
      <c r="D805" s="109" t="str">
        <f>IF(dati_pdc!C801&lt;&gt;"",dati_pdc!C801,"")</f>
        <v/>
      </c>
      <c r="E805" s="109" t="str">
        <f>IF(dati_pdc!D801&lt;&gt;"",dati_pdc!D801,"")</f>
        <v/>
      </c>
      <c r="F805" s="110" t="str">
        <f>IF(dati_pdc!$A801&lt;&gt;"",s_somma_pdc!B801,"")</f>
        <v/>
      </c>
      <c r="G805" s="110" t="str">
        <f>IF(dati_pdc!$A801&lt;&gt;"",s_somma_pdc!C801,"")</f>
        <v/>
      </c>
      <c r="H805" s="110" t="str">
        <f t="shared" si="96"/>
        <v/>
      </c>
      <c r="I805" s="111" t="str">
        <f t="shared" si="97"/>
        <v/>
      </c>
      <c r="J805" s="111"/>
      <c r="K805" s="111"/>
      <c r="L805" s="110" t="str">
        <f>IF(dati_pdc!$A801&lt;&gt;"",s_somma_pdc!D801,"")</f>
        <v/>
      </c>
      <c r="M805" s="110" t="str">
        <f t="shared" si="98"/>
        <v/>
      </c>
      <c r="N805" s="111" t="str">
        <f t="shared" si="99"/>
        <v/>
      </c>
      <c r="O805" s="111"/>
      <c r="P805" s="111"/>
      <c r="Q805" s="110" t="str">
        <f>IF(dati_pdc!$A801&lt;&gt;"",s_somma_pdc!E801,"")</f>
        <v/>
      </c>
      <c r="R805" s="110" t="str">
        <f t="shared" si="100"/>
        <v/>
      </c>
      <c r="S805" s="111" t="str">
        <f t="shared" si="101"/>
        <v/>
      </c>
      <c r="T805" s="111"/>
      <c r="U805" s="111"/>
      <c r="V805" s="110" t="str">
        <f>IF(dati_pdc!$A801&lt;&gt;"",s_somma_pdc!F801,"")</f>
        <v/>
      </c>
      <c r="W805" s="110" t="str">
        <f t="shared" si="102"/>
        <v/>
      </c>
      <c r="X805" s="111" t="str">
        <f t="shared" si="103"/>
        <v/>
      </c>
      <c r="Y805" s="86"/>
      <c r="Z805" s="86"/>
    </row>
    <row r="806" spans="2:26" ht="15.75" customHeight="1">
      <c r="B806" s="109" t="str">
        <f>IF(dati_pdc!A802&lt;&gt;"",IF(dati_pdc!D802=1,RIGHT(dati_pdc!A802,dati_pdc!E802),dati_pdc!A802),"")</f>
        <v/>
      </c>
      <c r="C806" s="109" t="str">
        <f>IF(dati_pdc!B802&lt;&gt;"",dati_pdc!B802,"")</f>
        <v/>
      </c>
      <c r="D806" s="109" t="str">
        <f>IF(dati_pdc!C802&lt;&gt;"",dati_pdc!C802,"")</f>
        <v/>
      </c>
      <c r="E806" s="109" t="str">
        <f>IF(dati_pdc!D802&lt;&gt;"",dati_pdc!D802,"")</f>
        <v/>
      </c>
      <c r="F806" s="110" t="str">
        <f>IF(dati_pdc!$A802&lt;&gt;"",s_somma_pdc!B802,"")</f>
        <v/>
      </c>
      <c r="G806" s="110" t="str">
        <f>IF(dati_pdc!$A802&lt;&gt;"",s_somma_pdc!C802,"")</f>
        <v/>
      </c>
      <c r="H806" s="110" t="str">
        <f t="shared" si="96"/>
        <v/>
      </c>
      <c r="I806" s="111" t="str">
        <f t="shared" si="97"/>
        <v/>
      </c>
      <c r="J806" s="111"/>
      <c r="K806" s="111"/>
      <c r="L806" s="110" t="str">
        <f>IF(dati_pdc!$A802&lt;&gt;"",s_somma_pdc!D802,"")</f>
        <v/>
      </c>
      <c r="M806" s="110" t="str">
        <f t="shared" si="98"/>
        <v/>
      </c>
      <c r="N806" s="111" t="str">
        <f t="shared" si="99"/>
        <v/>
      </c>
      <c r="O806" s="111"/>
      <c r="P806" s="111"/>
      <c r="Q806" s="110" t="str">
        <f>IF(dati_pdc!$A802&lt;&gt;"",s_somma_pdc!E802,"")</f>
        <v/>
      </c>
      <c r="R806" s="110" t="str">
        <f t="shared" si="100"/>
        <v/>
      </c>
      <c r="S806" s="111" t="str">
        <f t="shared" si="101"/>
        <v/>
      </c>
      <c r="T806" s="111"/>
      <c r="U806" s="111"/>
      <c r="V806" s="110" t="str">
        <f>IF(dati_pdc!$A802&lt;&gt;"",s_somma_pdc!F802,"")</f>
        <v/>
      </c>
      <c r="W806" s="110" t="str">
        <f t="shared" si="102"/>
        <v/>
      </c>
      <c r="X806" s="111" t="str">
        <f t="shared" si="103"/>
        <v/>
      </c>
      <c r="Y806" s="86"/>
      <c r="Z806" s="86"/>
    </row>
    <row r="807" spans="2:26" ht="15.75" customHeight="1">
      <c r="B807" s="109" t="str">
        <f>IF(dati_pdc!A803&lt;&gt;"",IF(dati_pdc!D803=1,RIGHT(dati_pdc!A803,dati_pdc!E803),dati_pdc!A803),"")</f>
        <v/>
      </c>
      <c r="C807" s="109" t="str">
        <f>IF(dati_pdc!B803&lt;&gt;"",dati_pdc!B803,"")</f>
        <v/>
      </c>
      <c r="D807" s="109" t="str">
        <f>IF(dati_pdc!C803&lt;&gt;"",dati_pdc!C803,"")</f>
        <v/>
      </c>
      <c r="E807" s="109" t="str">
        <f>IF(dati_pdc!D803&lt;&gt;"",dati_pdc!D803,"")</f>
        <v/>
      </c>
      <c r="F807" s="110" t="str">
        <f>IF(dati_pdc!$A803&lt;&gt;"",s_somma_pdc!B803,"")</f>
        <v/>
      </c>
      <c r="G807" s="110" t="str">
        <f>IF(dati_pdc!$A803&lt;&gt;"",s_somma_pdc!C803,"")</f>
        <v/>
      </c>
      <c r="H807" s="110" t="str">
        <f t="shared" si="96"/>
        <v/>
      </c>
      <c r="I807" s="111" t="str">
        <f t="shared" si="97"/>
        <v/>
      </c>
      <c r="J807" s="111"/>
      <c r="K807" s="111"/>
      <c r="L807" s="110" t="str">
        <f>IF(dati_pdc!$A803&lt;&gt;"",s_somma_pdc!D803,"")</f>
        <v/>
      </c>
      <c r="M807" s="110" t="str">
        <f t="shared" si="98"/>
        <v/>
      </c>
      <c r="N807" s="111" t="str">
        <f t="shared" si="99"/>
        <v/>
      </c>
      <c r="O807" s="111"/>
      <c r="P807" s="111"/>
      <c r="Q807" s="110" t="str">
        <f>IF(dati_pdc!$A803&lt;&gt;"",s_somma_pdc!E803,"")</f>
        <v/>
      </c>
      <c r="R807" s="110" t="str">
        <f t="shared" si="100"/>
        <v/>
      </c>
      <c r="S807" s="111" t="str">
        <f t="shared" si="101"/>
        <v/>
      </c>
      <c r="T807" s="111"/>
      <c r="U807" s="111"/>
      <c r="V807" s="110" t="str">
        <f>IF(dati_pdc!$A803&lt;&gt;"",s_somma_pdc!F803,"")</f>
        <v/>
      </c>
      <c r="W807" s="110" t="str">
        <f t="shared" si="102"/>
        <v/>
      </c>
      <c r="X807" s="111" t="str">
        <f t="shared" si="103"/>
        <v/>
      </c>
      <c r="Y807" s="86"/>
      <c r="Z807" s="86"/>
    </row>
    <row r="808" spans="2:26" ht="15.75" customHeight="1">
      <c r="B808" s="109" t="str">
        <f>IF(dati_pdc!A804&lt;&gt;"",IF(dati_pdc!D804=1,RIGHT(dati_pdc!A804,dati_pdc!E804),dati_pdc!A804),"")</f>
        <v/>
      </c>
      <c r="C808" s="109" t="str">
        <f>IF(dati_pdc!B804&lt;&gt;"",dati_pdc!B804,"")</f>
        <v/>
      </c>
      <c r="D808" s="109" t="str">
        <f>IF(dati_pdc!C804&lt;&gt;"",dati_pdc!C804,"")</f>
        <v/>
      </c>
      <c r="E808" s="109" t="str">
        <f>IF(dati_pdc!D804&lt;&gt;"",dati_pdc!D804,"")</f>
        <v/>
      </c>
      <c r="F808" s="110" t="str">
        <f>IF(dati_pdc!$A804&lt;&gt;"",s_somma_pdc!B804,"")</f>
        <v/>
      </c>
      <c r="G808" s="110" t="str">
        <f>IF(dati_pdc!$A804&lt;&gt;"",s_somma_pdc!C804,"")</f>
        <v/>
      </c>
      <c r="H808" s="110" t="str">
        <f t="shared" si="96"/>
        <v/>
      </c>
      <c r="I808" s="111" t="str">
        <f t="shared" si="97"/>
        <v/>
      </c>
      <c r="J808" s="111"/>
      <c r="K808" s="111"/>
      <c r="L808" s="110" t="str">
        <f>IF(dati_pdc!$A804&lt;&gt;"",s_somma_pdc!D804,"")</f>
        <v/>
      </c>
      <c r="M808" s="110" t="str">
        <f t="shared" si="98"/>
        <v/>
      </c>
      <c r="N808" s="111" t="str">
        <f t="shared" si="99"/>
        <v/>
      </c>
      <c r="O808" s="111"/>
      <c r="P808" s="111"/>
      <c r="Q808" s="110" t="str">
        <f>IF(dati_pdc!$A804&lt;&gt;"",s_somma_pdc!E804,"")</f>
        <v/>
      </c>
      <c r="R808" s="110" t="str">
        <f t="shared" si="100"/>
        <v/>
      </c>
      <c r="S808" s="111" t="str">
        <f t="shared" si="101"/>
        <v/>
      </c>
      <c r="T808" s="111"/>
      <c r="U808" s="111"/>
      <c r="V808" s="110" t="str">
        <f>IF(dati_pdc!$A804&lt;&gt;"",s_somma_pdc!F804,"")</f>
        <v/>
      </c>
      <c r="W808" s="110" t="str">
        <f t="shared" si="102"/>
        <v/>
      </c>
      <c r="X808" s="111" t="str">
        <f t="shared" si="103"/>
        <v/>
      </c>
      <c r="Y808" s="86"/>
      <c r="Z808" s="86"/>
    </row>
    <row r="809" spans="2:26" ht="15.75" customHeight="1">
      <c r="B809" s="109" t="str">
        <f>IF(dati_pdc!A805&lt;&gt;"",IF(dati_pdc!D805=1,RIGHT(dati_pdc!A805,dati_pdc!E805),dati_pdc!A805),"")</f>
        <v/>
      </c>
      <c r="C809" s="109" t="str">
        <f>IF(dati_pdc!B805&lt;&gt;"",dati_pdc!B805,"")</f>
        <v/>
      </c>
      <c r="D809" s="109" t="str">
        <f>IF(dati_pdc!C805&lt;&gt;"",dati_pdc!C805,"")</f>
        <v/>
      </c>
      <c r="E809" s="109" t="str">
        <f>IF(dati_pdc!D805&lt;&gt;"",dati_pdc!D805,"")</f>
        <v/>
      </c>
      <c r="F809" s="110" t="str">
        <f>IF(dati_pdc!$A805&lt;&gt;"",s_somma_pdc!B805,"")</f>
        <v/>
      </c>
      <c r="G809" s="110" t="str">
        <f>IF(dati_pdc!$A805&lt;&gt;"",s_somma_pdc!C805,"")</f>
        <v/>
      </c>
      <c r="H809" s="110" t="str">
        <f t="shared" si="96"/>
        <v/>
      </c>
      <c r="I809" s="111" t="str">
        <f t="shared" si="97"/>
        <v/>
      </c>
      <c r="J809" s="111"/>
      <c r="K809" s="111"/>
      <c r="L809" s="110" t="str">
        <f>IF(dati_pdc!$A805&lt;&gt;"",s_somma_pdc!D805,"")</f>
        <v/>
      </c>
      <c r="M809" s="110" t="str">
        <f t="shared" si="98"/>
        <v/>
      </c>
      <c r="N809" s="111" t="str">
        <f t="shared" si="99"/>
        <v/>
      </c>
      <c r="O809" s="111"/>
      <c r="P809" s="111"/>
      <c r="Q809" s="110" t="str">
        <f>IF(dati_pdc!$A805&lt;&gt;"",s_somma_pdc!E805,"")</f>
        <v/>
      </c>
      <c r="R809" s="110" t="str">
        <f t="shared" si="100"/>
        <v/>
      </c>
      <c r="S809" s="111" t="str">
        <f t="shared" si="101"/>
        <v/>
      </c>
      <c r="T809" s="111"/>
      <c r="U809" s="111"/>
      <c r="V809" s="110" t="str">
        <f>IF(dati_pdc!$A805&lt;&gt;"",s_somma_pdc!F805,"")</f>
        <v/>
      </c>
      <c r="W809" s="110" t="str">
        <f t="shared" si="102"/>
        <v/>
      </c>
      <c r="X809" s="111" t="str">
        <f t="shared" si="103"/>
        <v/>
      </c>
      <c r="Y809" s="86"/>
      <c r="Z809" s="86"/>
    </row>
    <row r="810" spans="2:26" ht="15.75" customHeight="1">
      <c r="B810" s="109" t="str">
        <f>IF(dati_pdc!A806&lt;&gt;"",IF(dati_pdc!D806=1,RIGHT(dati_pdc!A806,dati_pdc!E806),dati_pdc!A806),"")</f>
        <v/>
      </c>
      <c r="C810" s="109" t="str">
        <f>IF(dati_pdc!B806&lt;&gt;"",dati_pdc!B806,"")</f>
        <v/>
      </c>
      <c r="D810" s="109" t="str">
        <f>IF(dati_pdc!C806&lt;&gt;"",dati_pdc!C806,"")</f>
        <v/>
      </c>
      <c r="E810" s="109" t="str">
        <f>IF(dati_pdc!D806&lt;&gt;"",dati_pdc!D806,"")</f>
        <v/>
      </c>
      <c r="F810" s="110" t="str">
        <f>IF(dati_pdc!$A806&lt;&gt;"",s_somma_pdc!B806,"")</f>
        <v/>
      </c>
      <c r="G810" s="110" t="str">
        <f>IF(dati_pdc!$A806&lt;&gt;"",s_somma_pdc!C806,"")</f>
        <v/>
      </c>
      <c r="H810" s="110" t="str">
        <f t="shared" si="96"/>
        <v/>
      </c>
      <c r="I810" s="111" t="str">
        <f t="shared" si="97"/>
        <v/>
      </c>
      <c r="J810" s="111"/>
      <c r="K810" s="111"/>
      <c r="L810" s="110" t="str">
        <f>IF(dati_pdc!$A806&lt;&gt;"",s_somma_pdc!D806,"")</f>
        <v/>
      </c>
      <c r="M810" s="110" t="str">
        <f t="shared" si="98"/>
        <v/>
      </c>
      <c r="N810" s="111" t="str">
        <f t="shared" si="99"/>
        <v/>
      </c>
      <c r="O810" s="111"/>
      <c r="P810" s="111"/>
      <c r="Q810" s="110" t="str">
        <f>IF(dati_pdc!$A806&lt;&gt;"",s_somma_pdc!E806,"")</f>
        <v/>
      </c>
      <c r="R810" s="110" t="str">
        <f t="shared" si="100"/>
        <v/>
      </c>
      <c r="S810" s="111" t="str">
        <f t="shared" si="101"/>
        <v/>
      </c>
      <c r="T810" s="111"/>
      <c r="U810" s="111"/>
      <c r="V810" s="110" t="str">
        <f>IF(dati_pdc!$A806&lt;&gt;"",s_somma_pdc!F806,"")</f>
        <v/>
      </c>
      <c r="W810" s="110" t="str">
        <f t="shared" si="102"/>
        <v/>
      </c>
      <c r="X810" s="111" t="str">
        <f t="shared" si="103"/>
        <v/>
      </c>
      <c r="Y810" s="86"/>
      <c r="Z810" s="86"/>
    </row>
    <row r="811" spans="2:26" ht="15.75" customHeight="1">
      <c r="B811" s="109" t="str">
        <f>IF(dati_pdc!A807&lt;&gt;"",IF(dati_pdc!D807=1,RIGHT(dati_pdc!A807,dati_pdc!E807),dati_pdc!A807),"")</f>
        <v/>
      </c>
      <c r="C811" s="109" t="str">
        <f>IF(dati_pdc!B807&lt;&gt;"",dati_pdc!B807,"")</f>
        <v/>
      </c>
      <c r="D811" s="109" t="str">
        <f>IF(dati_pdc!C807&lt;&gt;"",dati_pdc!C807,"")</f>
        <v/>
      </c>
      <c r="E811" s="109" t="str">
        <f>IF(dati_pdc!D807&lt;&gt;"",dati_pdc!D807,"")</f>
        <v/>
      </c>
      <c r="F811" s="110" t="str">
        <f>IF(dati_pdc!$A807&lt;&gt;"",s_somma_pdc!B807,"")</f>
        <v/>
      </c>
      <c r="G811" s="110" t="str">
        <f>IF(dati_pdc!$A807&lt;&gt;"",s_somma_pdc!C807,"")</f>
        <v/>
      </c>
      <c r="H811" s="110" t="str">
        <f t="shared" si="96"/>
        <v/>
      </c>
      <c r="I811" s="111" t="str">
        <f t="shared" si="97"/>
        <v/>
      </c>
      <c r="J811" s="111"/>
      <c r="K811" s="111"/>
      <c r="L811" s="110" t="str">
        <f>IF(dati_pdc!$A807&lt;&gt;"",s_somma_pdc!D807,"")</f>
        <v/>
      </c>
      <c r="M811" s="110" t="str">
        <f t="shared" si="98"/>
        <v/>
      </c>
      <c r="N811" s="111" t="str">
        <f t="shared" si="99"/>
        <v/>
      </c>
      <c r="O811" s="111"/>
      <c r="P811" s="111"/>
      <c r="Q811" s="110" t="str">
        <f>IF(dati_pdc!$A807&lt;&gt;"",s_somma_pdc!E807,"")</f>
        <v/>
      </c>
      <c r="R811" s="110" t="str">
        <f t="shared" si="100"/>
        <v/>
      </c>
      <c r="S811" s="111" t="str">
        <f t="shared" si="101"/>
        <v/>
      </c>
      <c r="T811" s="111"/>
      <c r="U811" s="111"/>
      <c r="V811" s="110" t="str">
        <f>IF(dati_pdc!$A807&lt;&gt;"",s_somma_pdc!F807,"")</f>
        <v/>
      </c>
      <c r="W811" s="110" t="str">
        <f t="shared" si="102"/>
        <v/>
      </c>
      <c r="X811" s="111" t="str">
        <f t="shared" si="103"/>
        <v/>
      </c>
      <c r="Y811" s="86"/>
      <c r="Z811" s="86"/>
    </row>
    <row r="812" spans="2:26" ht="15.75" customHeight="1">
      <c r="B812" s="109" t="str">
        <f>IF(dati_pdc!A808&lt;&gt;"",IF(dati_pdc!D808=1,RIGHT(dati_pdc!A808,dati_pdc!E808),dati_pdc!A808),"")</f>
        <v/>
      </c>
      <c r="C812" s="109" t="str">
        <f>IF(dati_pdc!B808&lt;&gt;"",dati_pdc!B808,"")</f>
        <v/>
      </c>
      <c r="D812" s="109" t="str">
        <f>IF(dati_pdc!C808&lt;&gt;"",dati_pdc!C808,"")</f>
        <v/>
      </c>
      <c r="E812" s="109" t="str">
        <f>IF(dati_pdc!D808&lt;&gt;"",dati_pdc!D808,"")</f>
        <v/>
      </c>
      <c r="F812" s="110" t="str">
        <f>IF(dati_pdc!$A808&lt;&gt;"",s_somma_pdc!B808,"")</f>
        <v/>
      </c>
      <c r="G812" s="110" t="str">
        <f>IF(dati_pdc!$A808&lt;&gt;"",s_somma_pdc!C808,"")</f>
        <v/>
      </c>
      <c r="H812" s="110" t="str">
        <f t="shared" si="96"/>
        <v/>
      </c>
      <c r="I812" s="111" t="str">
        <f t="shared" si="97"/>
        <v/>
      </c>
      <c r="J812" s="111"/>
      <c r="K812" s="111"/>
      <c r="L812" s="110" t="str">
        <f>IF(dati_pdc!$A808&lt;&gt;"",s_somma_pdc!D808,"")</f>
        <v/>
      </c>
      <c r="M812" s="110" t="str">
        <f t="shared" si="98"/>
        <v/>
      </c>
      <c r="N812" s="111" t="str">
        <f t="shared" si="99"/>
        <v/>
      </c>
      <c r="O812" s="111"/>
      <c r="P812" s="111"/>
      <c r="Q812" s="110" t="str">
        <f>IF(dati_pdc!$A808&lt;&gt;"",s_somma_pdc!E808,"")</f>
        <v/>
      </c>
      <c r="R812" s="110" t="str">
        <f t="shared" si="100"/>
        <v/>
      </c>
      <c r="S812" s="111" t="str">
        <f t="shared" si="101"/>
        <v/>
      </c>
      <c r="T812" s="111"/>
      <c r="U812" s="111"/>
      <c r="V812" s="110" t="str">
        <f>IF(dati_pdc!$A808&lt;&gt;"",s_somma_pdc!F808,"")</f>
        <v/>
      </c>
      <c r="W812" s="110" t="str">
        <f t="shared" si="102"/>
        <v/>
      </c>
      <c r="X812" s="111" t="str">
        <f t="shared" si="103"/>
        <v/>
      </c>
      <c r="Y812" s="86"/>
      <c r="Z812" s="86"/>
    </row>
    <row r="813" spans="2:26" ht="15.75" customHeight="1">
      <c r="B813" s="109" t="str">
        <f>IF(dati_pdc!A809&lt;&gt;"",IF(dati_pdc!D809=1,RIGHT(dati_pdc!A809,dati_pdc!E809),dati_pdc!A809),"")</f>
        <v/>
      </c>
      <c r="C813" s="109" t="str">
        <f>IF(dati_pdc!B809&lt;&gt;"",dati_pdc!B809,"")</f>
        <v/>
      </c>
      <c r="D813" s="109" t="str">
        <f>IF(dati_pdc!C809&lt;&gt;"",dati_pdc!C809,"")</f>
        <v/>
      </c>
      <c r="E813" s="109" t="str">
        <f>IF(dati_pdc!D809&lt;&gt;"",dati_pdc!D809,"")</f>
        <v/>
      </c>
      <c r="F813" s="110" t="str">
        <f>IF(dati_pdc!$A809&lt;&gt;"",s_somma_pdc!B809,"")</f>
        <v/>
      </c>
      <c r="G813" s="110" t="str">
        <f>IF(dati_pdc!$A809&lt;&gt;"",s_somma_pdc!C809,"")</f>
        <v/>
      </c>
      <c r="H813" s="110" t="str">
        <f t="shared" si="96"/>
        <v/>
      </c>
      <c r="I813" s="111" t="str">
        <f t="shared" si="97"/>
        <v/>
      </c>
      <c r="J813" s="111"/>
      <c r="K813" s="111"/>
      <c r="L813" s="110" t="str">
        <f>IF(dati_pdc!$A809&lt;&gt;"",s_somma_pdc!D809,"")</f>
        <v/>
      </c>
      <c r="M813" s="110" t="str">
        <f t="shared" si="98"/>
        <v/>
      </c>
      <c r="N813" s="111" t="str">
        <f t="shared" si="99"/>
        <v/>
      </c>
      <c r="O813" s="111"/>
      <c r="P813" s="111"/>
      <c r="Q813" s="110" t="str">
        <f>IF(dati_pdc!$A809&lt;&gt;"",s_somma_pdc!E809,"")</f>
        <v/>
      </c>
      <c r="R813" s="110" t="str">
        <f t="shared" si="100"/>
        <v/>
      </c>
      <c r="S813" s="111" t="str">
        <f t="shared" si="101"/>
        <v/>
      </c>
      <c r="T813" s="111"/>
      <c r="U813" s="111"/>
      <c r="V813" s="110" t="str">
        <f>IF(dati_pdc!$A809&lt;&gt;"",s_somma_pdc!F809,"")</f>
        <v/>
      </c>
      <c r="W813" s="110" t="str">
        <f t="shared" si="102"/>
        <v/>
      </c>
      <c r="X813" s="111" t="str">
        <f t="shared" si="103"/>
        <v/>
      </c>
      <c r="Y813" s="86"/>
      <c r="Z813" s="86"/>
    </row>
    <row r="814" spans="2:26" ht="15.75" customHeight="1">
      <c r="B814" s="109" t="str">
        <f>IF(dati_pdc!A810&lt;&gt;"",IF(dati_pdc!D810=1,RIGHT(dati_pdc!A810,dati_pdc!E810),dati_pdc!A810),"")</f>
        <v/>
      </c>
      <c r="C814" s="109" t="str">
        <f>IF(dati_pdc!B810&lt;&gt;"",dati_pdc!B810,"")</f>
        <v/>
      </c>
      <c r="D814" s="109" t="str">
        <f>IF(dati_pdc!C810&lt;&gt;"",dati_pdc!C810,"")</f>
        <v/>
      </c>
      <c r="E814" s="109" t="str">
        <f>IF(dati_pdc!D810&lt;&gt;"",dati_pdc!D810,"")</f>
        <v/>
      </c>
      <c r="F814" s="110" t="str">
        <f>IF(dati_pdc!$A810&lt;&gt;"",s_somma_pdc!B810,"")</f>
        <v/>
      </c>
      <c r="G814" s="110" t="str">
        <f>IF(dati_pdc!$A810&lt;&gt;"",s_somma_pdc!C810,"")</f>
        <v/>
      </c>
      <c r="H814" s="110" t="str">
        <f t="shared" si="96"/>
        <v/>
      </c>
      <c r="I814" s="111" t="str">
        <f t="shared" si="97"/>
        <v/>
      </c>
      <c r="J814" s="111"/>
      <c r="K814" s="111"/>
      <c r="L814" s="110" t="str">
        <f>IF(dati_pdc!$A810&lt;&gt;"",s_somma_pdc!D810,"")</f>
        <v/>
      </c>
      <c r="M814" s="110" t="str">
        <f t="shared" si="98"/>
        <v/>
      </c>
      <c r="N814" s="111" t="str">
        <f t="shared" si="99"/>
        <v/>
      </c>
      <c r="O814" s="111"/>
      <c r="P814" s="111"/>
      <c r="Q814" s="110" t="str">
        <f>IF(dati_pdc!$A810&lt;&gt;"",s_somma_pdc!E810,"")</f>
        <v/>
      </c>
      <c r="R814" s="110" t="str">
        <f t="shared" si="100"/>
        <v/>
      </c>
      <c r="S814" s="111" t="str">
        <f t="shared" si="101"/>
        <v/>
      </c>
      <c r="T814" s="111"/>
      <c r="U814" s="111"/>
      <c r="V814" s="110" t="str">
        <f>IF(dati_pdc!$A810&lt;&gt;"",s_somma_pdc!F810,"")</f>
        <v/>
      </c>
      <c r="W814" s="110" t="str">
        <f t="shared" si="102"/>
        <v/>
      </c>
      <c r="X814" s="111" t="str">
        <f t="shared" si="103"/>
        <v/>
      </c>
      <c r="Y814" s="86"/>
      <c r="Z814" s="86"/>
    </row>
    <row r="815" spans="2:26" ht="15.75" customHeight="1">
      <c r="B815" s="109" t="str">
        <f>IF(dati_pdc!A811&lt;&gt;"",IF(dati_pdc!D811=1,RIGHT(dati_pdc!A811,dati_pdc!E811),dati_pdc!A811),"")</f>
        <v/>
      </c>
      <c r="C815" s="109" t="str">
        <f>IF(dati_pdc!B811&lt;&gt;"",dati_pdc!B811,"")</f>
        <v/>
      </c>
      <c r="D815" s="109" t="str">
        <f>IF(dati_pdc!C811&lt;&gt;"",dati_pdc!C811,"")</f>
        <v/>
      </c>
      <c r="E815" s="109" t="str">
        <f>IF(dati_pdc!D811&lt;&gt;"",dati_pdc!D811,"")</f>
        <v/>
      </c>
      <c r="F815" s="110" t="str">
        <f>IF(dati_pdc!$A811&lt;&gt;"",s_somma_pdc!B811,"")</f>
        <v/>
      </c>
      <c r="G815" s="110" t="str">
        <f>IF(dati_pdc!$A811&lt;&gt;"",s_somma_pdc!C811,"")</f>
        <v/>
      </c>
      <c r="H815" s="110" t="str">
        <f t="shared" si="96"/>
        <v/>
      </c>
      <c r="I815" s="111" t="str">
        <f t="shared" si="97"/>
        <v/>
      </c>
      <c r="J815" s="111"/>
      <c r="K815" s="111"/>
      <c r="L815" s="110" t="str">
        <f>IF(dati_pdc!$A811&lt;&gt;"",s_somma_pdc!D811,"")</f>
        <v/>
      </c>
      <c r="M815" s="110" t="str">
        <f t="shared" si="98"/>
        <v/>
      </c>
      <c r="N815" s="111" t="str">
        <f t="shared" si="99"/>
        <v/>
      </c>
      <c r="O815" s="111"/>
      <c r="P815" s="111"/>
      <c r="Q815" s="110" t="str">
        <f>IF(dati_pdc!$A811&lt;&gt;"",s_somma_pdc!E811,"")</f>
        <v/>
      </c>
      <c r="R815" s="110" t="str">
        <f t="shared" si="100"/>
        <v/>
      </c>
      <c r="S815" s="111" t="str">
        <f t="shared" si="101"/>
        <v/>
      </c>
      <c r="T815" s="111"/>
      <c r="U815" s="111"/>
      <c r="V815" s="110" t="str">
        <f>IF(dati_pdc!$A811&lt;&gt;"",s_somma_pdc!F811,"")</f>
        <v/>
      </c>
      <c r="W815" s="110" t="str">
        <f t="shared" si="102"/>
        <v/>
      </c>
      <c r="X815" s="111" t="str">
        <f t="shared" si="103"/>
        <v/>
      </c>
      <c r="Y815" s="86"/>
      <c r="Z815" s="86"/>
    </row>
    <row r="816" spans="2:26" ht="15.75" customHeight="1">
      <c r="B816" s="109" t="str">
        <f>IF(dati_pdc!A812&lt;&gt;"",IF(dati_pdc!D812=1,RIGHT(dati_pdc!A812,dati_pdc!E812),dati_pdc!A812),"")</f>
        <v/>
      </c>
      <c r="C816" s="109" t="str">
        <f>IF(dati_pdc!B812&lt;&gt;"",dati_pdc!B812,"")</f>
        <v/>
      </c>
      <c r="D816" s="109" t="str">
        <f>IF(dati_pdc!C812&lt;&gt;"",dati_pdc!C812,"")</f>
        <v/>
      </c>
      <c r="E816" s="109" t="str">
        <f>IF(dati_pdc!D812&lt;&gt;"",dati_pdc!D812,"")</f>
        <v/>
      </c>
      <c r="F816" s="110" t="str">
        <f>IF(dati_pdc!$A812&lt;&gt;"",s_somma_pdc!B812,"")</f>
        <v/>
      </c>
      <c r="G816" s="110" t="str">
        <f>IF(dati_pdc!$A812&lt;&gt;"",s_somma_pdc!C812,"")</f>
        <v/>
      </c>
      <c r="H816" s="110" t="str">
        <f t="shared" si="96"/>
        <v/>
      </c>
      <c r="I816" s="111" t="str">
        <f t="shared" si="97"/>
        <v/>
      </c>
      <c r="J816" s="111"/>
      <c r="K816" s="111"/>
      <c r="L816" s="110" t="str">
        <f>IF(dati_pdc!$A812&lt;&gt;"",s_somma_pdc!D812,"")</f>
        <v/>
      </c>
      <c r="M816" s="110" t="str">
        <f t="shared" si="98"/>
        <v/>
      </c>
      <c r="N816" s="111" t="str">
        <f t="shared" si="99"/>
        <v/>
      </c>
      <c r="O816" s="111"/>
      <c r="P816" s="111"/>
      <c r="Q816" s="110" t="str">
        <f>IF(dati_pdc!$A812&lt;&gt;"",s_somma_pdc!E812,"")</f>
        <v/>
      </c>
      <c r="R816" s="110" t="str">
        <f t="shared" si="100"/>
        <v/>
      </c>
      <c r="S816" s="111" t="str">
        <f t="shared" si="101"/>
        <v/>
      </c>
      <c r="T816" s="111"/>
      <c r="U816" s="111"/>
      <c r="V816" s="110" t="str">
        <f>IF(dati_pdc!$A812&lt;&gt;"",s_somma_pdc!F812,"")</f>
        <v/>
      </c>
      <c r="W816" s="110" t="str">
        <f t="shared" si="102"/>
        <v/>
      </c>
      <c r="X816" s="111" t="str">
        <f t="shared" si="103"/>
        <v/>
      </c>
      <c r="Y816" s="86"/>
      <c r="Z816" s="86"/>
    </row>
    <row r="817" spans="2:26" ht="15.75" customHeight="1">
      <c r="B817" s="109" t="str">
        <f>IF(dati_pdc!A813&lt;&gt;"",IF(dati_pdc!D813=1,RIGHT(dati_pdc!A813,dati_pdc!E813),dati_pdc!A813),"")</f>
        <v/>
      </c>
      <c r="C817" s="109" t="str">
        <f>IF(dati_pdc!B813&lt;&gt;"",dati_pdc!B813,"")</f>
        <v/>
      </c>
      <c r="D817" s="109" t="str">
        <f>IF(dati_pdc!C813&lt;&gt;"",dati_pdc!C813,"")</f>
        <v/>
      </c>
      <c r="E817" s="109" t="str">
        <f>IF(dati_pdc!D813&lt;&gt;"",dati_pdc!D813,"")</f>
        <v/>
      </c>
      <c r="F817" s="110" t="str">
        <f>IF(dati_pdc!$A813&lt;&gt;"",s_somma_pdc!B813,"")</f>
        <v/>
      </c>
      <c r="G817" s="110" t="str">
        <f>IF(dati_pdc!$A813&lt;&gt;"",s_somma_pdc!C813,"")</f>
        <v/>
      </c>
      <c r="H817" s="110" t="str">
        <f t="shared" si="96"/>
        <v/>
      </c>
      <c r="I817" s="111" t="str">
        <f t="shared" si="97"/>
        <v/>
      </c>
      <c r="J817" s="111"/>
      <c r="K817" s="111"/>
      <c r="L817" s="110" t="str">
        <f>IF(dati_pdc!$A813&lt;&gt;"",s_somma_pdc!D813,"")</f>
        <v/>
      </c>
      <c r="M817" s="110" t="str">
        <f t="shared" si="98"/>
        <v/>
      </c>
      <c r="N817" s="111" t="str">
        <f t="shared" si="99"/>
        <v/>
      </c>
      <c r="O817" s="111"/>
      <c r="P817" s="111"/>
      <c r="Q817" s="110" t="str">
        <f>IF(dati_pdc!$A813&lt;&gt;"",s_somma_pdc!E813,"")</f>
        <v/>
      </c>
      <c r="R817" s="110" t="str">
        <f t="shared" si="100"/>
        <v/>
      </c>
      <c r="S817" s="111" t="str">
        <f t="shared" si="101"/>
        <v/>
      </c>
      <c r="T817" s="111"/>
      <c r="U817" s="111"/>
      <c r="V817" s="110" t="str">
        <f>IF(dati_pdc!$A813&lt;&gt;"",s_somma_pdc!F813,"")</f>
        <v/>
      </c>
      <c r="W817" s="110" t="str">
        <f t="shared" si="102"/>
        <v/>
      </c>
      <c r="X817" s="111" t="str">
        <f t="shared" si="103"/>
        <v/>
      </c>
      <c r="Y817" s="86"/>
      <c r="Z817" s="86"/>
    </row>
    <row r="818" spans="2:26" ht="15.75" customHeight="1">
      <c r="B818" s="109" t="str">
        <f>IF(dati_pdc!A814&lt;&gt;"",IF(dati_pdc!D814=1,RIGHT(dati_pdc!A814,dati_pdc!E814),dati_pdc!A814),"")</f>
        <v/>
      </c>
      <c r="C818" s="109" t="str">
        <f>IF(dati_pdc!B814&lt;&gt;"",dati_pdc!B814,"")</f>
        <v/>
      </c>
      <c r="D818" s="109" t="str">
        <f>IF(dati_pdc!C814&lt;&gt;"",dati_pdc!C814,"")</f>
        <v/>
      </c>
      <c r="E818" s="109" t="str">
        <f>IF(dati_pdc!D814&lt;&gt;"",dati_pdc!D814,"")</f>
        <v/>
      </c>
      <c r="F818" s="110" t="str">
        <f>IF(dati_pdc!$A814&lt;&gt;"",s_somma_pdc!B814,"")</f>
        <v/>
      </c>
      <c r="G818" s="110" t="str">
        <f>IF(dati_pdc!$A814&lt;&gt;"",s_somma_pdc!C814,"")</f>
        <v/>
      </c>
      <c r="H818" s="110" t="str">
        <f t="shared" si="96"/>
        <v/>
      </c>
      <c r="I818" s="111" t="str">
        <f t="shared" si="97"/>
        <v/>
      </c>
      <c r="J818" s="111"/>
      <c r="K818" s="111"/>
      <c r="L818" s="110" t="str">
        <f>IF(dati_pdc!$A814&lt;&gt;"",s_somma_pdc!D814,"")</f>
        <v/>
      </c>
      <c r="M818" s="110" t="str">
        <f t="shared" si="98"/>
        <v/>
      </c>
      <c r="N818" s="111" t="str">
        <f t="shared" si="99"/>
        <v/>
      </c>
      <c r="O818" s="111"/>
      <c r="P818" s="111"/>
      <c r="Q818" s="110" t="str">
        <f>IF(dati_pdc!$A814&lt;&gt;"",s_somma_pdc!E814,"")</f>
        <v/>
      </c>
      <c r="R818" s="110" t="str">
        <f t="shared" si="100"/>
        <v/>
      </c>
      <c r="S818" s="111" t="str">
        <f t="shared" si="101"/>
        <v/>
      </c>
      <c r="T818" s="111"/>
      <c r="U818" s="111"/>
      <c r="V818" s="110" t="str">
        <f>IF(dati_pdc!$A814&lt;&gt;"",s_somma_pdc!F814,"")</f>
        <v/>
      </c>
      <c r="W818" s="110" t="str">
        <f t="shared" si="102"/>
        <v/>
      </c>
      <c r="X818" s="111" t="str">
        <f t="shared" si="103"/>
        <v/>
      </c>
      <c r="Y818" s="86"/>
      <c r="Z818" s="86"/>
    </row>
    <row r="819" spans="2:26" ht="15.75" customHeight="1">
      <c r="B819" s="109" t="str">
        <f>IF(dati_pdc!A815&lt;&gt;"",IF(dati_pdc!D815=1,RIGHT(dati_pdc!A815,dati_pdc!E815),dati_pdc!A815),"")</f>
        <v/>
      </c>
      <c r="C819" s="109" t="str">
        <f>IF(dati_pdc!B815&lt;&gt;"",dati_pdc!B815,"")</f>
        <v/>
      </c>
      <c r="D819" s="109" t="str">
        <f>IF(dati_pdc!C815&lt;&gt;"",dati_pdc!C815,"")</f>
        <v/>
      </c>
      <c r="E819" s="109" t="str">
        <f>IF(dati_pdc!D815&lt;&gt;"",dati_pdc!D815,"")</f>
        <v/>
      </c>
      <c r="F819" s="110" t="str">
        <f>IF(dati_pdc!$A815&lt;&gt;"",s_somma_pdc!B815,"")</f>
        <v/>
      </c>
      <c r="G819" s="110" t="str">
        <f>IF(dati_pdc!$A815&lt;&gt;"",s_somma_pdc!C815,"")</f>
        <v/>
      </c>
      <c r="H819" s="110" t="str">
        <f t="shared" si="96"/>
        <v/>
      </c>
      <c r="I819" s="111" t="str">
        <f t="shared" si="97"/>
        <v/>
      </c>
      <c r="J819" s="111"/>
      <c r="K819" s="111"/>
      <c r="L819" s="110" t="str">
        <f>IF(dati_pdc!$A815&lt;&gt;"",s_somma_pdc!D815,"")</f>
        <v/>
      </c>
      <c r="M819" s="110" t="str">
        <f t="shared" si="98"/>
        <v/>
      </c>
      <c r="N819" s="111" t="str">
        <f t="shared" si="99"/>
        <v/>
      </c>
      <c r="O819" s="111"/>
      <c r="P819" s="111"/>
      <c r="Q819" s="110" t="str">
        <f>IF(dati_pdc!$A815&lt;&gt;"",s_somma_pdc!E815,"")</f>
        <v/>
      </c>
      <c r="R819" s="110" t="str">
        <f t="shared" si="100"/>
        <v/>
      </c>
      <c r="S819" s="111" t="str">
        <f t="shared" si="101"/>
        <v/>
      </c>
      <c r="T819" s="111"/>
      <c r="U819" s="111"/>
      <c r="V819" s="110" t="str">
        <f>IF(dati_pdc!$A815&lt;&gt;"",s_somma_pdc!F815,"")</f>
        <v/>
      </c>
      <c r="W819" s="110" t="str">
        <f t="shared" si="102"/>
        <v/>
      </c>
      <c r="X819" s="111" t="str">
        <f t="shared" si="103"/>
        <v/>
      </c>
      <c r="Y819" s="86"/>
      <c r="Z819" s="86"/>
    </row>
    <row r="820" spans="2:26" ht="15.75" customHeight="1">
      <c r="B820" s="109" t="str">
        <f>IF(dati_pdc!A816&lt;&gt;"",IF(dati_pdc!D816=1,RIGHT(dati_pdc!A816,dati_pdc!E816),dati_pdc!A816),"")</f>
        <v/>
      </c>
      <c r="C820" s="109" t="str">
        <f>IF(dati_pdc!B816&lt;&gt;"",dati_pdc!B816,"")</f>
        <v/>
      </c>
      <c r="D820" s="109" t="str">
        <f>IF(dati_pdc!C816&lt;&gt;"",dati_pdc!C816,"")</f>
        <v/>
      </c>
      <c r="E820" s="109" t="str">
        <f>IF(dati_pdc!D816&lt;&gt;"",dati_pdc!D816,"")</f>
        <v/>
      </c>
      <c r="F820" s="110" t="str">
        <f>IF(dati_pdc!$A816&lt;&gt;"",s_somma_pdc!B816,"")</f>
        <v/>
      </c>
      <c r="G820" s="110" t="str">
        <f>IF(dati_pdc!$A816&lt;&gt;"",s_somma_pdc!C816,"")</f>
        <v/>
      </c>
      <c r="H820" s="110" t="str">
        <f t="shared" si="96"/>
        <v/>
      </c>
      <c r="I820" s="111" t="str">
        <f t="shared" si="97"/>
        <v/>
      </c>
      <c r="J820" s="111"/>
      <c r="K820" s="111"/>
      <c r="L820" s="110" t="str">
        <f>IF(dati_pdc!$A816&lt;&gt;"",s_somma_pdc!D816,"")</f>
        <v/>
      </c>
      <c r="M820" s="110" t="str">
        <f t="shared" si="98"/>
        <v/>
      </c>
      <c r="N820" s="111" t="str">
        <f t="shared" si="99"/>
        <v/>
      </c>
      <c r="O820" s="111"/>
      <c r="P820" s="111"/>
      <c r="Q820" s="110" t="str">
        <f>IF(dati_pdc!$A816&lt;&gt;"",s_somma_pdc!E816,"")</f>
        <v/>
      </c>
      <c r="R820" s="110" t="str">
        <f t="shared" si="100"/>
        <v/>
      </c>
      <c r="S820" s="111" t="str">
        <f t="shared" si="101"/>
        <v/>
      </c>
      <c r="T820" s="111"/>
      <c r="U820" s="111"/>
      <c r="V820" s="110" t="str">
        <f>IF(dati_pdc!$A816&lt;&gt;"",s_somma_pdc!F816,"")</f>
        <v/>
      </c>
      <c r="W820" s="110" t="str">
        <f t="shared" si="102"/>
        <v/>
      </c>
      <c r="X820" s="111" t="str">
        <f t="shared" si="103"/>
        <v/>
      </c>
      <c r="Y820" s="86"/>
      <c r="Z820" s="86"/>
    </row>
    <row r="821" spans="2:26" ht="15.75" customHeight="1">
      <c r="B821" s="109" t="str">
        <f>IF(dati_pdc!A817&lt;&gt;"",IF(dati_pdc!D817=1,RIGHT(dati_pdc!A817,dati_pdc!E817),dati_pdc!A817),"")</f>
        <v/>
      </c>
      <c r="C821" s="109" t="str">
        <f>IF(dati_pdc!B817&lt;&gt;"",dati_pdc!B817,"")</f>
        <v/>
      </c>
      <c r="D821" s="109" t="str">
        <f>IF(dati_pdc!C817&lt;&gt;"",dati_pdc!C817,"")</f>
        <v/>
      </c>
      <c r="E821" s="109" t="str">
        <f>IF(dati_pdc!D817&lt;&gt;"",dati_pdc!D817,"")</f>
        <v/>
      </c>
      <c r="F821" s="110" t="str">
        <f>IF(dati_pdc!$A817&lt;&gt;"",s_somma_pdc!B817,"")</f>
        <v/>
      </c>
      <c r="G821" s="110" t="str">
        <f>IF(dati_pdc!$A817&lt;&gt;"",s_somma_pdc!C817,"")</f>
        <v/>
      </c>
      <c r="H821" s="110" t="str">
        <f t="shared" si="96"/>
        <v/>
      </c>
      <c r="I821" s="111" t="str">
        <f t="shared" si="97"/>
        <v/>
      </c>
      <c r="J821" s="111"/>
      <c r="K821" s="111"/>
      <c r="L821" s="110" t="str">
        <f>IF(dati_pdc!$A817&lt;&gt;"",s_somma_pdc!D817,"")</f>
        <v/>
      </c>
      <c r="M821" s="110" t="str">
        <f t="shared" si="98"/>
        <v/>
      </c>
      <c r="N821" s="111" t="str">
        <f t="shared" si="99"/>
        <v/>
      </c>
      <c r="O821" s="111"/>
      <c r="P821" s="111"/>
      <c r="Q821" s="110" t="str">
        <f>IF(dati_pdc!$A817&lt;&gt;"",s_somma_pdc!E817,"")</f>
        <v/>
      </c>
      <c r="R821" s="110" t="str">
        <f t="shared" si="100"/>
        <v/>
      </c>
      <c r="S821" s="111" t="str">
        <f t="shared" si="101"/>
        <v/>
      </c>
      <c r="T821" s="111"/>
      <c r="U821" s="111"/>
      <c r="V821" s="110" t="str">
        <f>IF(dati_pdc!$A817&lt;&gt;"",s_somma_pdc!F817,"")</f>
        <v/>
      </c>
      <c r="W821" s="110" t="str">
        <f t="shared" si="102"/>
        <v/>
      </c>
      <c r="X821" s="111" t="str">
        <f t="shared" si="103"/>
        <v/>
      </c>
      <c r="Y821" s="86"/>
      <c r="Z821" s="86"/>
    </row>
    <row r="822" spans="2:26" ht="15.75" customHeight="1">
      <c r="B822" s="109" t="str">
        <f>IF(dati_pdc!A818&lt;&gt;"",IF(dati_pdc!D818=1,RIGHT(dati_pdc!A818,dati_pdc!E818),dati_pdc!A818),"")</f>
        <v/>
      </c>
      <c r="C822" s="109" t="str">
        <f>IF(dati_pdc!B818&lt;&gt;"",dati_pdc!B818,"")</f>
        <v/>
      </c>
      <c r="D822" s="109" t="str">
        <f>IF(dati_pdc!C818&lt;&gt;"",dati_pdc!C818,"")</f>
        <v/>
      </c>
      <c r="E822" s="109" t="str">
        <f>IF(dati_pdc!D818&lt;&gt;"",dati_pdc!D818,"")</f>
        <v/>
      </c>
      <c r="F822" s="110" t="str">
        <f>IF(dati_pdc!$A818&lt;&gt;"",s_somma_pdc!B818,"")</f>
        <v/>
      </c>
      <c r="G822" s="110" t="str">
        <f>IF(dati_pdc!$A818&lt;&gt;"",s_somma_pdc!C818,"")</f>
        <v/>
      </c>
      <c r="H822" s="110" t="str">
        <f t="shared" si="96"/>
        <v/>
      </c>
      <c r="I822" s="111" t="str">
        <f t="shared" si="97"/>
        <v/>
      </c>
      <c r="J822" s="111"/>
      <c r="K822" s="111"/>
      <c r="L822" s="110" t="str">
        <f>IF(dati_pdc!$A818&lt;&gt;"",s_somma_pdc!D818,"")</f>
        <v/>
      </c>
      <c r="M822" s="110" t="str">
        <f t="shared" si="98"/>
        <v/>
      </c>
      <c r="N822" s="111" t="str">
        <f t="shared" si="99"/>
        <v/>
      </c>
      <c r="O822" s="111"/>
      <c r="P822" s="111"/>
      <c r="Q822" s="110" t="str">
        <f>IF(dati_pdc!$A818&lt;&gt;"",s_somma_pdc!E818,"")</f>
        <v/>
      </c>
      <c r="R822" s="110" t="str">
        <f t="shared" si="100"/>
        <v/>
      </c>
      <c r="S822" s="111" t="str">
        <f t="shared" si="101"/>
        <v/>
      </c>
      <c r="T822" s="111"/>
      <c r="U822" s="111"/>
      <c r="V822" s="110" t="str">
        <f>IF(dati_pdc!$A818&lt;&gt;"",s_somma_pdc!F818,"")</f>
        <v/>
      </c>
      <c r="W822" s="110" t="str">
        <f t="shared" si="102"/>
        <v/>
      </c>
      <c r="X822" s="111" t="str">
        <f t="shared" si="103"/>
        <v/>
      </c>
      <c r="Y822" s="86"/>
      <c r="Z822" s="86"/>
    </row>
    <row r="823" spans="2:26" ht="15.75" customHeight="1">
      <c r="B823" s="109" t="str">
        <f>IF(dati_pdc!A819&lt;&gt;"",IF(dati_pdc!D819=1,RIGHT(dati_pdc!A819,dati_pdc!E819),dati_pdc!A819),"")</f>
        <v/>
      </c>
      <c r="C823" s="109" t="str">
        <f>IF(dati_pdc!B819&lt;&gt;"",dati_pdc!B819,"")</f>
        <v/>
      </c>
      <c r="D823" s="109" t="str">
        <f>IF(dati_pdc!C819&lt;&gt;"",dati_pdc!C819,"")</f>
        <v/>
      </c>
      <c r="E823" s="109" t="str">
        <f>IF(dati_pdc!D819&lt;&gt;"",dati_pdc!D819,"")</f>
        <v/>
      </c>
      <c r="F823" s="110" t="str">
        <f>IF(dati_pdc!$A819&lt;&gt;"",s_somma_pdc!B819,"")</f>
        <v/>
      </c>
      <c r="G823" s="110" t="str">
        <f>IF(dati_pdc!$A819&lt;&gt;"",s_somma_pdc!C819,"")</f>
        <v/>
      </c>
      <c r="H823" s="110" t="str">
        <f t="shared" si="96"/>
        <v/>
      </c>
      <c r="I823" s="111" t="str">
        <f t="shared" si="97"/>
        <v/>
      </c>
      <c r="J823" s="111"/>
      <c r="K823" s="111"/>
      <c r="L823" s="110" t="str">
        <f>IF(dati_pdc!$A819&lt;&gt;"",s_somma_pdc!D819,"")</f>
        <v/>
      </c>
      <c r="M823" s="110" t="str">
        <f t="shared" si="98"/>
        <v/>
      </c>
      <c r="N823" s="111" t="str">
        <f t="shared" si="99"/>
        <v/>
      </c>
      <c r="O823" s="111"/>
      <c r="P823" s="111"/>
      <c r="Q823" s="110" t="str">
        <f>IF(dati_pdc!$A819&lt;&gt;"",s_somma_pdc!E819,"")</f>
        <v/>
      </c>
      <c r="R823" s="110" t="str">
        <f t="shared" si="100"/>
        <v/>
      </c>
      <c r="S823" s="111" t="str">
        <f t="shared" si="101"/>
        <v/>
      </c>
      <c r="T823" s="111"/>
      <c r="U823" s="111"/>
      <c r="V823" s="110" t="str">
        <f>IF(dati_pdc!$A819&lt;&gt;"",s_somma_pdc!F819,"")</f>
        <v/>
      </c>
      <c r="W823" s="110" t="str">
        <f t="shared" si="102"/>
        <v/>
      </c>
      <c r="X823" s="111" t="str">
        <f t="shared" si="103"/>
        <v/>
      </c>
      <c r="Y823" s="86"/>
      <c r="Z823" s="86"/>
    </row>
    <row r="824" spans="2:26" ht="15.75" customHeight="1">
      <c r="B824" s="109" t="str">
        <f>IF(dati_pdc!A820&lt;&gt;"",IF(dati_pdc!D820=1,RIGHT(dati_pdc!A820,dati_pdc!E820),dati_pdc!A820),"")</f>
        <v/>
      </c>
      <c r="C824" s="109" t="str">
        <f>IF(dati_pdc!B820&lt;&gt;"",dati_pdc!B820,"")</f>
        <v/>
      </c>
      <c r="D824" s="109" t="str">
        <f>IF(dati_pdc!C820&lt;&gt;"",dati_pdc!C820,"")</f>
        <v/>
      </c>
      <c r="E824" s="109" t="str">
        <f>IF(dati_pdc!D820&lt;&gt;"",dati_pdc!D820,"")</f>
        <v/>
      </c>
      <c r="F824" s="110" t="str">
        <f>IF(dati_pdc!$A820&lt;&gt;"",s_somma_pdc!B820,"")</f>
        <v/>
      </c>
      <c r="G824" s="110" t="str">
        <f>IF(dati_pdc!$A820&lt;&gt;"",s_somma_pdc!C820,"")</f>
        <v/>
      </c>
      <c r="H824" s="110" t="str">
        <f t="shared" si="96"/>
        <v/>
      </c>
      <c r="I824" s="111" t="str">
        <f t="shared" si="97"/>
        <v/>
      </c>
      <c r="J824" s="111"/>
      <c r="K824" s="111"/>
      <c r="L824" s="110" t="str">
        <f>IF(dati_pdc!$A820&lt;&gt;"",s_somma_pdc!D820,"")</f>
        <v/>
      </c>
      <c r="M824" s="110" t="str">
        <f t="shared" si="98"/>
        <v/>
      </c>
      <c r="N824" s="111" t="str">
        <f t="shared" si="99"/>
        <v/>
      </c>
      <c r="O824" s="111"/>
      <c r="P824" s="111"/>
      <c r="Q824" s="110" t="str">
        <f>IF(dati_pdc!$A820&lt;&gt;"",s_somma_pdc!E820,"")</f>
        <v/>
      </c>
      <c r="R824" s="110" t="str">
        <f t="shared" si="100"/>
        <v/>
      </c>
      <c r="S824" s="111" t="str">
        <f t="shared" si="101"/>
        <v/>
      </c>
      <c r="T824" s="111"/>
      <c r="U824" s="111"/>
      <c r="V824" s="110" t="str">
        <f>IF(dati_pdc!$A820&lt;&gt;"",s_somma_pdc!F820,"")</f>
        <v/>
      </c>
      <c r="W824" s="110" t="str">
        <f t="shared" si="102"/>
        <v/>
      </c>
      <c r="X824" s="111" t="str">
        <f t="shared" si="103"/>
        <v/>
      </c>
      <c r="Y824" s="86"/>
      <c r="Z824" s="86"/>
    </row>
    <row r="825" spans="2:26" ht="15.75" customHeight="1">
      <c r="B825" s="109" t="str">
        <f>IF(dati_pdc!A821&lt;&gt;"",IF(dati_pdc!D821=1,RIGHT(dati_pdc!A821,dati_pdc!E821),dati_pdc!A821),"")</f>
        <v/>
      </c>
      <c r="C825" s="109" t="str">
        <f>IF(dati_pdc!B821&lt;&gt;"",dati_pdc!B821,"")</f>
        <v/>
      </c>
      <c r="D825" s="109" t="str">
        <f>IF(dati_pdc!C821&lt;&gt;"",dati_pdc!C821,"")</f>
        <v/>
      </c>
      <c r="E825" s="109" t="str">
        <f>IF(dati_pdc!D821&lt;&gt;"",dati_pdc!D821,"")</f>
        <v/>
      </c>
      <c r="F825" s="110" t="str">
        <f>IF(dati_pdc!$A821&lt;&gt;"",s_somma_pdc!B821,"")</f>
        <v/>
      </c>
      <c r="G825" s="110" t="str">
        <f>IF(dati_pdc!$A821&lt;&gt;"",s_somma_pdc!C821,"")</f>
        <v/>
      </c>
      <c r="H825" s="110" t="str">
        <f t="shared" si="96"/>
        <v/>
      </c>
      <c r="I825" s="111" t="str">
        <f t="shared" si="97"/>
        <v/>
      </c>
      <c r="J825" s="111"/>
      <c r="K825" s="111"/>
      <c r="L825" s="110" t="str">
        <f>IF(dati_pdc!$A821&lt;&gt;"",s_somma_pdc!D821,"")</f>
        <v/>
      </c>
      <c r="M825" s="110" t="str">
        <f t="shared" si="98"/>
        <v/>
      </c>
      <c r="N825" s="111" t="str">
        <f t="shared" si="99"/>
        <v/>
      </c>
      <c r="O825" s="111"/>
      <c r="P825" s="111"/>
      <c r="Q825" s="110" t="str">
        <f>IF(dati_pdc!$A821&lt;&gt;"",s_somma_pdc!E821,"")</f>
        <v/>
      </c>
      <c r="R825" s="110" t="str">
        <f t="shared" si="100"/>
        <v/>
      </c>
      <c r="S825" s="111" t="str">
        <f t="shared" si="101"/>
        <v/>
      </c>
      <c r="T825" s="111"/>
      <c r="U825" s="111"/>
      <c r="V825" s="110" t="str">
        <f>IF(dati_pdc!$A821&lt;&gt;"",s_somma_pdc!F821,"")</f>
        <v/>
      </c>
      <c r="W825" s="110" t="str">
        <f t="shared" si="102"/>
        <v/>
      </c>
      <c r="X825" s="111" t="str">
        <f t="shared" si="103"/>
        <v/>
      </c>
      <c r="Y825" s="86"/>
      <c r="Z825" s="86"/>
    </row>
    <row r="826" spans="2:26" ht="15.75" customHeight="1">
      <c r="B826" s="109" t="str">
        <f>IF(dati_pdc!A822&lt;&gt;"",IF(dati_pdc!D822=1,RIGHT(dati_pdc!A822,dati_pdc!E822),dati_pdc!A822),"")</f>
        <v/>
      </c>
      <c r="C826" s="109" t="str">
        <f>IF(dati_pdc!B822&lt;&gt;"",dati_pdc!B822,"")</f>
        <v/>
      </c>
      <c r="D826" s="109" t="str">
        <f>IF(dati_pdc!C822&lt;&gt;"",dati_pdc!C822,"")</f>
        <v/>
      </c>
      <c r="E826" s="109" t="str">
        <f>IF(dati_pdc!D822&lt;&gt;"",dati_pdc!D822,"")</f>
        <v/>
      </c>
      <c r="F826" s="110" t="str">
        <f>IF(dati_pdc!$A822&lt;&gt;"",s_somma_pdc!B822,"")</f>
        <v/>
      </c>
      <c r="G826" s="110" t="str">
        <f>IF(dati_pdc!$A822&lt;&gt;"",s_somma_pdc!C822,"")</f>
        <v/>
      </c>
      <c r="H826" s="110" t="str">
        <f t="shared" si="96"/>
        <v/>
      </c>
      <c r="I826" s="111" t="str">
        <f t="shared" si="97"/>
        <v/>
      </c>
      <c r="J826" s="111"/>
      <c r="K826" s="111"/>
      <c r="L826" s="110" t="str">
        <f>IF(dati_pdc!$A822&lt;&gt;"",s_somma_pdc!D822,"")</f>
        <v/>
      </c>
      <c r="M826" s="110" t="str">
        <f t="shared" si="98"/>
        <v/>
      </c>
      <c r="N826" s="111" t="str">
        <f t="shared" si="99"/>
        <v/>
      </c>
      <c r="O826" s="111"/>
      <c r="P826" s="111"/>
      <c r="Q826" s="110" t="str">
        <f>IF(dati_pdc!$A822&lt;&gt;"",s_somma_pdc!E822,"")</f>
        <v/>
      </c>
      <c r="R826" s="110" t="str">
        <f t="shared" si="100"/>
        <v/>
      </c>
      <c r="S826" s="111" t="str">
        <f t="shared" si="101"/>
        <v/>
      </c>
      <c r="T826" s="111"/>
      <c r="U826" s="111"/>
      <c r="V826" s="110" t="str">
        <f>IF(dati_pdc!$A822&lt;&gt;"",s_somma_pdc!F822,"")</f>
        <v/>
      </c>
      <c r="W826" s="110" t="str">
        <f t="shared" si="102"/>
        <v/>
      </c>
      <c r="X826" s="111" t="str">
        <f t="shared" si="103"/>
        <v/>
      </c>
      <c r="Y826" s="86"/>
      <c r="Z826" s="86"/>
    </row>
    <row r="827" spans="2:26" ht="15.75" customHeight="1">
      <c r="B827" s="109" t="str">
        <f>IF(dati_pdc!A823&lt;&gt;"",IF(dati_pdc!D823=1,RIGHT(dati_pdc!A823,dati_pdc!E823),dati_pdc!A823),"")</f>
        <v/>
      </c>
      <c r="C827" s="109" t="str">
        <f>IF(dati_pdc!B823&lt;&gt;"",dati_pdc!B823,"")</f>
        <v/>
      </c>
      <c r="D827" s="109" t="str">
        <f>IF(dati_pdc!C823&lt;&gt;"",dati_pdc!C823,"")</f>
        <v/>
      </c>
      <c r="E827" s="109" t="str">
        <f>IF(dati_pdc!D823&lt;&gt;"",dati_pdc!D823,"")</f>
        <v/>
      </c>
      <c r="F827" s="110" t="str">
        <f>IF(dati_pdc!$A823&lt;&gt;"",s_somma_pdc!B823,"")</f>
        <v/>
      </c>
      <c r="G827" s="110" t="str">
        <f>IF(dati_pdc!$A823&lt;&gt;"",s_somma_pdc!C823,"")</f>
        <v/>
      </c>
      <c r="H827" s="110" t="str">
        <f t="shared" si="96"/>
        <v/>
      </c>
      <c r="I827" s="111" t="str">
        <f t="shared" si="97"/>
        <v/>
      </c>
      <c r="J827" s="111"/>
      <c r="K827" s="111"/>
      <c r="L827" s="110" t="str">
        <f>IF(dati_pdc!$A823&lt;&gt;"",s_somma_pdc!D823,"")</f>
        <v/>
      </c>
      <c r="M827" s="110" t="str">
        <f t="shared" si="98"/>
        <v/>
      </c>
      <c r="N827" s="111" t="str">
        <f t="shared" si="99"/>
        <v/>
      </c>
      <c r="O827" s="111"/>
      <c r="P827" s="111"/>
      <c r="Q827" s="110" t="str">
        <f>IF(dati_pdc!$A823&lt;&gt;"",s_somma_pdc!E823,"")</f>
        <v/>
      </c>
      <c r="R827" s="110" t="str">
        <f t="shared" si="100"/>
        <v/>
      </c>
      <c r="S827" s="111" t="str">
        <f t="shared" si="101"/>
        <v/>
      </c>
      <c r="T827" s="111"/>
      <c r="U827" s="111"/>
      <c r="V827" s="110" t="str">
        <f>IF(dati_pdc!$A823&lt;&gt;"",s_somma_pdc!F823,"")</f>
        <v/>
      </c>
      <c r="W827" s="110" t="str">
        <f t="shared" si="102"/>
        <v/>
      </c>
      <c r="X827" s="111" t="str">
        <f t="shared" si="103"/>
        <v/>
      </c>
      <c r="Y827" s="86"/>
      <c r="Z827" s="86"/>
    </row>
    <row r="828" spans="2:26" ht="15.75" customHeight="1">
      <c r="B828" s="109" t="str">
        <f>IF(dati_pdc!A824&lt;&gt;"",IF(dati_pdc!D824=1,RIGHT(dati_pdc!A824,dati_pdc!E824),dati_pdc!A824),"")</f>
        <v/>
      </c>
      <c r="C828" s="109" t="str">
        <f>IF(dati_pdc!B824&lt;&gt;"",dati_pdc!B824,"")</f>
        <v/>
      </c>
      <c r="D828" s="109" t="str">
        <f>IF(dati_pdc!C824&lt;&gt;"",dati_pdc!C824,"")</f>
        <v/>
      </c>
      <c r="E828" s="109" t="str">
        <f>IF(dati_pdc!D824&lt;&gt;"",dati_pdc!D824,"")</f>
        <v/>
      </c>
      <c r="F828" s="110" t="str">
        <f>IF(dati_pdc!$A824&lt;&gt;"",s_somma_pdc!B824,"")</f>
        <v/>
      </c>
      <c r="G828" s="110" t="str">
        <f>IF(dati_pdc!$A824&lt;&gt;"",s_somma_pdc!C824,"")</f>
        <v/>
      </c>
      <c r="H828" s="110" t="str">
        <f t="shared" si="96"/>
        <v/>
      </c>
      <c r="I828" s="111" t="str">
        <f t="shared" si="97"/>
        <v/>
      </c>
      <c r="J828" s="111"/>
      <c r="K828" s="111"/>
      <c r="L828" s="110" t="str">
        <f>IF(dati_pdc!$A824&lt;&gt;"",s_somma_pdc!D824,"")</f>
        <v/>
      </c>
      <c r="M828" s="110" t="str">
        <f t="shared" si="98"/>
        <v/>
      </c>
      <c r="N828" s="111" t="str">
        <f t="shared" si="99"/>
        <v/>
      </c>
      <c r="O828" s="111"/>
      <c r="P828" s="111"/>
      <c r="Q828" s="110" t="str">
        <f>IF(dati_pdc!$A824&lt;&gt;"",s_somma_pdc!E824,"")</f>
        <v/>
      </c>
      <c r="R828" s="110" t="str">
        <f t="shared" si="100"/>
        <v/>
      </c>
      <c r="S828" s="111" t="str">
        <f t="shared" si="101"/>
        <v/>
      </c>
      <c r="T828" s="111"/>
      <c r="U828" s="111"/>
      <c r="V828" s="110" t="str">
        <f>IF(dati_pdc!$A824&lt;&gt;"",s_somma_pdc!F824,"")</f>
        <v/>
      </c>
      <c r="W828" s="110" t="str">
        <f t="shared" si="102"/>
        <v/>
      </c>
      <c r="X828" s="111" t="str">
        <f t="shared" si="103"/>
        <v/>
      </c>
      <c r="Y828" s="86"/>
      <c r="Z828" s="86"/>
    </row>
    <row r="829" spans="2:26" ht="15.75" customHeight="1">
      <c r="B829" s="109" t="str">
        <f>IF(dati_pdc!A825&lt;&gt;"",IF(dati_pdc!D825=1,RIGHT(dati_pdc!A825,dati_pdc!E825),dati_pdc!A825),"")</f>
        <v/>
      </c>
      <c r="C829" s="109" t="str">
        <f>IF(dati_pdc!B825&lt;&gt;"",dati_pdc!B825,"")</f>
        <v/>
      </c>
      <c r="D829" s="109" t="str">
        <f>IF(dati_pdc!C825&lt;&gt;"",dati_pdc!C825,"")</f>
        <v/>
      </c>
      <c r="E829" s="109" t="str">
        <f>IF(dati_pdc!D825&lt;&gt;"",dati_pdc!D825,"")</f>
        <v/>
      </c>
      <c r="F829" s="110" t="str">
        <f>IF(dati_pdc!$A825&lt;&gt;"",s_somma_pdc!B825,"")</f>
        <v/>
      </c>
      <c r="G829" s="110" t="str">
        <f>IF(dati_pdc!$A825&lt;&gt;"",s_somma_pdc!C825,"")</f>
        <v/>
      </c>
      <c r="H829" s="110" t="str">
        <f t="shared" si="96"/>
        <v/>
      </c>
      <c r="I829" s="111" t="str">
        <f t="shared" si="97"/>
        <v/>
      </c>
      <c r="J829" s="111"/>
      <c r="K829" s="111"/>
      <c r="L829" s="110" t="str">
        <f>IF(dati_pdc!$A825&lt;&gt;"",s_somma_pdc!D825,"")</f>
        <v/>
      </c>
      <c r="M829" s="110" t="str">
        <f t="shared" si="98"/>
        <v/>
      </c>
      <c r="N829" s="111" t="str">
        <f t="shared" si="99"/>
        <v/>
      </c>
      <c r="O829" s="111"/>
      <c r="P829" s="111"/>
      <c r="Q829" s="110" t="str">
        <f>IF(dati_pdc!$A825&lt;&gt;"",s_somma_pdc!E825,"")</f>
        <v/>
      </c>
      <c r="R829" s="110" t="str">
        <f t="shared" si="100"/>
        <v/>
      </c>
      <c r="S829" s="111" t="str">
        <f t="shared" si="101"/>
        <v/>
      </c>
      <c r="T829" s="111"/>
      <c r="U829" s="111"/>
      <c r="V829" s="110" t="str">
        <f>IF(dati_pdc!$A825&lt;&gt;"",s_somma_pdc!F825,"")</f>
        <v/>
      </c>
      <c r="W829" s="110" t="str">
        <f t="shared" si="102"/>
        <v/>
      </c>
      <c r="X829" s="111" t="str">
        <f t="shared" si="103"/>
        <v/>
      </c>
      <c r="Y829" s="86"/>
      <c r="Z829" s="86"/>
    </row>
    <row r="830" spans="2:26" ht="15.75" customHeight="1">
      <c r="B830" s="109" t="str">
        <f>IF(dati_pdc!A826&lt;&gt;"",IF(dati_pdc!D826=1,RIGHT(dati_pdc!A826,dati_pdc!E826),dati_pdc!A826),"")</f>
        <v/>
      </c>
      <c r="C830" s="109" t="str">
        <f>IF(dati_pdc!B826&lt;&gt;"",dati_pdc!B826,"")</f>
        <v/>
      </c>
      <c r="D830" s="109" t="str">
        <f>IF(dati_pdc!C826&lt;&gt;"",dati_pdc!C826,"")</f>
        <v/>
      </c>
      <c r="E830" s="109" t="str">
        <f>IF(dati_pdc!D826&lt;&gt;"",dati_pdc!D826,"")</f>
        <v/>
      </c>
      <c r="F830" s="110" t="str">
        <f>IF(dati_pdc!$A826&lt;&gt;"",s_somma_pdc!B826,"")</f>
        <v/>
      </c>
      <c r="G830" s="110" t="str">
        <f>IF(dati_pdc!$A826&lt;&gt;"",s_somma_pdc!C826,"")</f>
        <v/>
      </c>
      <c r="H830" s="110" t="str">
        <f t="shared" si="96"/>
        <v/>
      </c>
      <c r="I830" s="111" t="str">
        <f t="shared" si="97"/>
        <v/>
      </c>
      <c r="J830" s="111"/>
      <c r="K830" s="111"/>
      <c r="L830" s="110" t="str">
        <f>IF(dati_pdc!$A826&lt;&gt;"",s_somma_pdc!D826,"")</f>
        <v/>
      </c>
      <c r="M830" s="110" t="str">
        <f t="shared" si="98"/>
        <v/>
      </c>
      <c r="N830" s="111" t="str">
        <f t="shared" si="99"/>
        <v/>
      </c>
      <c r="O830" s="111"/>
      <c r="P830" s="111"/>
      <c r="Q830" s="110" t="str">
        <f>IF(dati_pdc!$A826&lt;&gt;"",s_somma_pdc!E826,"")</f>
        <v/>
      </c>
      <c r="R830" s="110" t="str">
        <f t="shared" si="100"/>
        <v/>
      </c>
      <c r="S830" s="111" t="str">
        <f t="shared" si="101"/>
        <v/>
      </c>
      <c r="T830" s="111"/>
      <c r="U830" s="111"/>
      <c r="V830" s="110" t="str">
        <f>IF(dati_pdc!$A826&lt;&gt;"",s_somma_pdc!F826,"")</f>
        <v/>
      </c>
      <c r="W830" s="110" t="str">
        <f t="shared" si="102"/>
        <v/>
      </c>
      <c r="X830" s="111" t="str">
        <f t="shared" si="103"/>
        <v/>
      </c>
      <c r="Y830" s="86"/>
      <c r="Z830" s="86"/>
    </row>
    <row r="831" spans="2:26" ht="15.75" customHeight="1">
      <c r="B831" s="109" t="str">
        <f>IF(dati_pdc!A827&lt;&gt;"",IF(dati_pdc!D827=1,RIGHT(dati_pdc!A827,dati_pdc!E827),dati_pdc!A827),"")</f>
        <v/>
      </c>
      <c r="C831" s="109" t="str">
        <f>IF(dati_pdc!B827&lt;&gt;"",dati_pdc!B827,"")</f>
        <v/>
      </c>
      <c r="D831" s="109" t="str">
        <f>IF(dati_pdc!C827&lt;&gt;"",dati_pdc!C827,"")</f>
        <v/>
      </c>
      <c r="E831" s="109" t="str">
        <f>IF(dati_pdc!D827&lt;&gt;"",dati_pdc!D827,"")</f>
        <v/>
      </c>
      <c r="F831" s="110" t="str">
        <f>IF(dati_pdc!$A827&lt;&gt;"",s_somma_pdc!B827,"")</f>
        <v/>
      </c>
      <c r="G831" s="110" t="str">
        <f>IF(dati_pdc!$A827&lt;&gt;"",s_somma_pdc!C827,"")</f>
        <v/>
      </c>
      <c r="H831" s="110" t="str">
        <f t="shared" si="96"/>
        <v/>
      </c>
      <c r="I831" s="111" t="str">
        <f t="shared" si="97"/>
        <v/>
      </c>
      <c r="J831" s="111"/>
      <c r="K831" s="111"/>
      <c r="L831" s="110" t="str">
        <f>IF(dati_pdc!$A827&lt;&gt;"",s_somma_pdc!D827,"")</f>
        <v/>
      </c>
      <c r="M831" s="110" t="str">
        <f t="shared" si="98"/>
        <v/>
      </c>
      <c r="N831" s="111" t="str">
        <f t="shared" si="99"/>
        <v/>
      </c>
      <c r="O831" s="111"/>
      <c r="P831" s="111"/>
      <c r="Q831" s="110" t="str">
        <f>IF(dati_pdc!$A827&lt;&gt;"",s_somma_pdc!E827,"")</f>
        <v/>
      </c>
      <c r="R831" s="110" t="str">
        <f t="shared" si="100"/>
        <v/>
      </c>
      <c r="S831" s="111" t="str">
        <f t="shared" si="101"/>
        <v/>
      </c>
      <c r="T831" s="111"/>
      <c r="U831" s="111"/>
      <c r="V831" s="110" t="str">
        <f>IF(dati_pdc!$A827&lt;&gt;"",s_somma_pdc!F827,"")</f>
        <v/>
      </c>
      <c r="W831" s="110" t="str">
        <f t="shared" si="102"/>
        <v/>
      </c>
      <c r="X831" s="111" t="str">
        <f t="shared" si="103"/>
        <v/>
      </c>
      <c r="Y831" s="86"/>
      <c r="Z831" s="86"/>
    </row>
    <row r="832" spans="2:26" ht="15.75" customHeight="1">
      <c r="B832" s="109" t="str">
        <f>IF(dati_pdc!A828&lt;&gt;"",IF(dati_pdc!D828=1,RIGHT(dati_pdc!A828,dati_pdc!E828),dati_pdc!A828),"")</f>
        <v/>
      </c>
      <c r="C832" s="109" t="str">
        <f>IF(dati_pdc!B828&lt;&gt;"",dati_pdc!B828,"")</f>
        <v/>
      </c>
      <c r="D832" s="109" t="str">
        <f>IF(dati_pdc!C828&lt;&gt;"",dati_pdc!C828,"")</f>
        <v/>
      </c>
      <c r="E832" s="109" t="str">
        <f>IF(dati_pdc!D828&lt;&gt;"",dati_pdc!D828,"")</f>
        <v/>
      </c>
      <c r="F832" s="110" t="str">
        <f>IF(dati_pdc!$A828&lt;&gt;"",s_somma_pdc!B828,"")</f>
        <v/>
      </c>
      <c r="G832" s="110" t="str">
        <f>IF(dati_pdc!$A828&lt;&gt;"",s_somma_pdc!C828,"")</f>
        <v/>
      </c>
      <c r="H832" s="110" t="str">
        <f t="shared" si="96"/>
        <v/>
      </c>
      <c r="I832" s="111" t="str">
        <f t="shared" si="97"/>
        <v/>
      </c>
      <c r="J832" s="111"/>
      <c r="K832" s="111"/>
      <c r="L832" s="110" t="str">
        <f>IF(dati_pdc!$A828&lt;&gt;"",s_somma_pdc!D828,"")</f>
        <v/>
      </c>
      <c r="M832" s="110" t="str">
        <f t="shared" si="98"/>
        <v/>
      </c>
      <c r="N832" s="111" t="str">
        <f t="shared" si="99"/>
        <v/>
      </c>
      <c r="O832" s="111"/>
      <c r="P832" s="111"/>
      <c r="Q832" s="110" t="str">
        <f>IF(dati_pdc!$A828&lt;&gt;"",s_somma_pdc!E828,"")</f>
        <v/>
      </c>
      <c r="R832" s="110" t="str">
        <f t="shared" si="100"/>
        <v/>
      </c>
      <c r="S832" s="111" t="str">
        <f t="shared" si="101"/>
        <v/>
      </c>
      <c r="T832" s="111"/>
      <c r="U832" s="111"/>
      <c r="V832" s="110" t="str">
        <f>IF(dati_pdc!$A828&lt;&gt;"",s_somma_pdc!F828,"")</f>
        <v/>
      </c>
      <c r="W832" s="110" t="str">
        <f t="shared" si="102"/>
        <v/>
      </c>
      <c r="X832" s="111" t="str">
        <f t="shared" si="103"/>
        <v/>
      </c>
      <c r="Y832" s="86"/>
      <c r="Z832" s="86"/>
    </row>
    <row r="833" spans="2:26" ht="15.75" customHeight="1">
      <c r="B833" s="109" t="str">
        <f>IF(dati_pdc!A829&lt;&gt;"",IF(dati_pdc!D829=1,RIGHT(dati_pdc!A829,dati_pdc!E829),dati_pdc!A829),"")</f>
        <v/>
      </c>
      <c r="C833" s="109" t="str">
        <f>IF(dati_pdc!B829&lt;&gt;"",dati_pdc!B829,"")</f>
        <v/>
      </c>
      <c r="D833" s="109" t="str">
        <f>IF(dati_pdc!C829&lt;&gt;"",dati_pdc!C829,"")</f>
        <v/>
      </c>
      <c r="E833" s="109" t="str">
        <f>IF(dati_pdc!D829&lt;&gt;"",dati_pdc!D829,"")</f>
        <v/>
      </c>
      <c r="F833" s="110" t="str">
        <f>IF(dati_pdc!$A829&lt;&gt;"",s_somma_pdc!B829,"")</f>
        <v/>
      </c>
      <c r="G833" s="110" t="str">
        <f>IF(dati_pdc!$A829&lt;&gt;"",s_somma_pdc!C829,"")</f>
        <v/>
      </c>
      <c r="H833" s="110" t="str">
        <f t="shared" si="96"/>
        <v/>
      </c>
      <c r="I833" s="111" t="str">
        <f t="shared" si="97"/>
        <v/>
      </c>
      <c r="J833" s="111"/>
      <c r="K833" s="111"/>
      <c r="L833" s="110" t="str">
        <f>IF(dati_pdc!$A829&lt;&gt;"",s_somma_pdc!D829,"")</f>
        <v/>
      </c>
      <c r="M833" s="110" t="str">
        <f t="shared" si="98"/>
        <v/>
      </c>
      <c r="N833" s="111" t="str">
        <f t="shared" si="99"/>
        <v/>
      </c>
      <c r="O833" s="111"/>
      <c r="P833" s="111"/>
      <c r="Q833" s="110" t="str">
        <f>IF(dati_pdc!$A829&lt;&gt;"",s_somma_pdc!E829,"")</f>
        <v/>
      </c>
      <c r="R833" s="110" t="str">
        <f t="shared" si="100"/>
        <v/>
      </c>
      <c r="S833" s="111" t="str">
        <f t="shared" si="101"/>
        <v/>
      </c>
      <c r="T833" s="111"/>
      <c r="U833" s="111"/>
      <c r="V833" s="110" t="str">
        <f>IF(dati_pdc!$A829&lt;&gt;"",s_somma_pdc!F829,"")</f>
        <v/>
      </c>
      <c r="W833" s="110" t="str">
        <f t="shared" si="102"/>
        <v/>
      </c>
      <c r="X833" s="111" t="str">
        <f t="shared" si="103"/>
        <v/>
      </c>
      <c r="Y833" s="86"/>
      <c r="Z833" s="86"/>
    </row>
    <row r="834" spans="2:26" ht="15.75" customHeight="1">
      <c r="B834" s="109" t="str">
        <f>IF(dati_pdc!A830&lt;&gt;"",IF(dati_pdc!D830=1,RIGHT(dati_pdc!A830,dati_pdc!E830),dati_pdc!A830),"")</f>
        <v/>
      </c>
      <c r="C834" s="109" t="str">
        <f>IF(dati_pdc!B830&lt;&gt;"",dati_pdc!B830,"")</f>
        <v/>
      </c>
      <c r="D834" s="109" t="str">
        <f>IF(dati_pdc!C830&lt;&gt;"",dati_pdc!C830,"")</f>
        <v/>
      </c>
      <c r="E834" s="109" t="str">
        <f>IF(dati_pdc!D830&lt;&gt;"",dati_pdc!D830,"")</f>
        <v/>
      </c>
      <c r="F834" s="110" t="str">
        <f>IF(dati_pdc!$A830&lt;&gt;"",s_somma_pdc!B830,"")</f>
        <v/>
      </c>
      <c r="G834" s="110" t="str">
        <f>IF(dati_pdc!$A830&lt;&gt;"",s_somma_pdc!C830,"")</f>
        <v/>
      </c>
      <c r="H834" s="110" t="str">
        <f t="shared" si="96"/>
        <v/>
      </c>
      <c r="I834" s="111" t="str">
        <f t="shared" si="97"/>
        <v/>
      </c>
      <c r="J834" s="111"/>
      <c r="K834" s="111"/>
      <c r="L834" s="110" t="str">
        <f>IF(dati_pdc!$A830&lt;&gt;"",s_somma_pdc!D830,"")</f>
        <v/>
      </c>
      <c r="M834" s="110" t="str">
        <f t="shared" si="98"/>
        <v/>
      </c>
      <c r="N834" s="111" t="str">
        <f t="shared" si="99"/>
        <v/>
      </c>
      <c r="O834" s="111"/>
      <c r="P834" s="111"/>
      <c r="Q834" s="110" t="str">
        <f>IF(dati_pdc!$A830&lt;&gt;"",s_somma_pdc!E830,"")</f>
        <v/>
      </c>
      <c r="R834" s="110" t="str">
        <f t="shared" si="100"/>
        <v/>
      </c>
      <c r="S834" s="111" t="str">
        <f t="shared" si="101"/>
        <v/>
      </c>
      <c r="T834" s="111"/>
      <c r="U834" s="111"/>
      <c r="V834" s="110" t="str">
        <f>IF(dati_pdc!$A830&lt;&gt;"",s_somma_pdc!F830,"")</f>
        <v/>
      </c>
      <c r="W834" s="110" t="str">
        <f t="shared" si="102"/>
        <v/>
      </c>
      <c r="X834" s="111" t="str">
        <f t="shared" si="103"/>
        <v/>
      </c>
      <c r="Y834" s="86"/>
      <c r="Z834" s="86"/>
    </row>
    <row r="835" spans="2:26" ht="15.75" customHeight="1">
      <c r="B835" s="109" t="str">
        <f>IF(dati_pdc!A831&lt;&gt;"",IF(dati_pdc!D831=1,RIGHT(dati_pdc!A831,dati_pdc!E831),dati_pdc!A831),"")</f>
        <v/>
      </c>
      <c r="C835" s="109" t="str">
        <f>IF(dati_pdc!B831&lt;&gt;"",dati_pdc!B831,"")</f>
        <v/>
      </c>
      <c r="D835" s="109" t="str">
        <f>IF(dati_pdc!C831&lt;&gt;"",dati_pdc!C831,"")</f>
        <v/>
      </c>
      <c r="E835" s="109" t="str">
        <f>IF(dati_pdc!D831&lt;&gt;"",dati_pdc!D831,"")</f>
        <v/>
      </c>
      <c r="F835" s="110" t="str">
        <f>IF(dati_pdc!$A831&lt;&gt;"",s_somma_pdc!B831,"")</f>
        <v/>
      </c>
      <c r="G835" s="110" t="str">
        <f>IF(dati_pdc!$A831&lt;&gt;"",s_somma_pdc!C831,"")</f>
        <v/>
      </c>
      <c r="H835" s="110" t="str">
        <f t="shared" si="96"/>
        <v/>
      </c>
      <c r="I835" s="111" t="str">
        <f t="shared" si="97"/>
        <v/>
      </c>
      <c r="J835" s="111"/>
      <c r="K835" s="111"/>
      <c r="L835" s="110" t="str">
        <f>IF(dati_pdc!$A831&lt;&gt;"",s_somma_pdc!D831,"")</f>
        <v/>
      </c>
      <c r="M835" s="110" t="str">
        <f t="shared" si="98"/>
        <v/>
      </c>
      <c r="N835" s="111" t="str">
        <f t="shared" si="99"/>
        <v/>
      </c>
      <c r="O835" s="111"/>
      <c r="P835" s="111"/>
      <c r="Q835" s="110" t="str">
        <f>IF(dati_pdc!$A831&lt;&gt;"",s_somma_pdc!E831,"")</f>
        <v/>
      </c>
      <c r="R835" s="110" t="str">
        <f t="shared" si="100"/>
        <v/>
      </c>
      <c r="S835" s="111" t="str">
        <f t="shared" si="101"/>
        <v/>
      </c>
      <c r="T835" s="111"/>
      <c r="U835" s="111"/>
      <c r="V835" s="110" t="str">
        <f>IF(dati_pdc!$A831&lt;&gt;"",s_somma_pdc!F831,"")</f>
        <v/>
      </c>
      <c r="W835" s="110" t="str">
        <f t="shared" si="102"/>
        <v/>
      </c>
      <c r="X835" s="111" t="str">
        <f t="shared" si="103"/>
        <v/>
      </c>
      <c r="Y835" s="86"/>
      <c r="Z835" s="86"/>
    </row>
    <row r="836" spans="2:26" ht="15.75" customHeight="1">
      <c r="B836" s="109" t="str">
        <f>IF(dati_pdc!A832&lt;&gt;"",IF(dati_pdc!D832=1,RIGHT(dati_pdc!A832,dati_pdc!E832),dati_pdc!A832),"")</f>
        <v/>
      </c>
      <c r="C836" s="109" t="str">
        <f>IF(dati_pdc!B832&lt;&gt;"",dati_pdc!B832,"")</f>
        <v/>
      </c>
      <c r="D836" s="109" t="str">
        <f>IF(dati_pdc!C832&lt;&gt;"",dati_pdc!C832,"")</f>
        <v/>
      </c>
      <c r="E836" s="109" t="str">
        <f>IF(dati_pdc!D832&lt;&gt;"",dati_pdc!D832,"")</f>
        <v/>
      </c>
      <c r="F836" s="110" t="str">
        <f>IF(dati_pdc!$A832&lt;&gt;"",s_somma_pdc!B832,"")</f>
        <v/>
      </c>
      <c r="G836" s="110" t="str">
        <f>IF(dati_pdc!$A832&lt;&gt;"",s_somma_pdc!C832,"")</f>
        <v/>
      </c>
      <c r="H836" s="110" t="str">
        <f t="shared" si="96"/>
        <v/>
      </c>
      <c r="I836" s="111" t="str">
        <f t="shared" si="97"/>
        <v/>
      </c>
      <c r="J836" s="111"/>
      <c r="K836" s="111"/>
      <c r="L836" s="110" t="str">
        <f>IF(dati_pdc!$A832&lt;&gt;"",s_somma_pdc!D832,"")</f>
        <v/>
      </c>
      <c r="M836" s="110" t="str">
        <f t="shared" si="98"/>
        <v/>
      </c>
      <c r="N836" s="111" t="str">
        <f t="shared" si="99"/>
        <v/>
      </c>
      <c r="O836" s="111"/>
      <c r="P836" s="111"/>
      <c r="Q836" s="110" t="str">
        <f>IF(dati_pdc!$A832&lt;&gt;"",s_somma_pdc!E832,"")</f>
        <v/>
      </c>
      <c r="R836" s="110" t="str">
        <f t="shared" si="100"/>
        <v/>
      </c>
      <c r="S836" s="111" t="str">
        <f t="shared" si="101"/>
        <v/>
      </c>
      <c r="T836" s="111"/>
      <c r="U836" s="111"/>
      <c r="V836" s="110" t="str">
        <f>IF(dati_pdc!$A832&lt;&gt;"",s_somma_pdc!F832,"")</f>
        <v/>
      </c>
      <c r="W836" s="110" t="str">
        <f t="shared" si="102"/>
        <v/>
      </c>
      <c r="X836" s="111" t="str">
        <f t="shared" si="103"/>
        <v/>
      </c>
      <c r="Y836" s="86"/>
      <c r="Z836" s="86"/>
    </row>
    <row r="837" spans="2:26" ht="15.75" customHeight="1">
      <c r="B837" s="109" t="str">
        <f>IF(dati_pdc!A833&lt;&gt;"",IF(dati_pdc!D833=1,RIGHT(dati_pdc!A833,dati_pdc!E833),dati_pdc!A833),"")</f>
        <v/>
      </c>
      <c r="C837" s="109" t="str">
        <f>IF(dati_pdc!B833&lt;&gt;"",dati_pdc!B833,"")</f>
        <v/>
      </c>
      <c r="D837" s="109" t="str">
        <f>IF(dati_pdc!C833&lt;&gt;"",dati_pdc!C833,"")</f>
        <v/>
      </c>
      <c r="E837" s="109" t="str">
        <f>IF(dati_pdc!D833&lt;&gt;"",dati_pdc!D833,"")</f>
        <v/>
      </c>
      <c r="F837" s="110" t="str">
        <f>IF(dati_pdc!$A833&lt;&gt;"",s_somma_pdc!B833,"")</f>
        <v/>
      </c>
      <c r="G837" s="110" t="str">
        <f>IF(dati_pdc!$A833&lt;&gt;"",s_somma_pdc!C833,"")</f>
        <v/>
      </c>
      <c r="H837" s="110" t="str">
        <f t="shared" si="96"/>
        <v/>
      </c>
      <c r="I837" s="111" t="str">
        <f t="shared" si="97"/>
        <v/>
      </c>
      <c r="J837" s="111"/>
      <c r="K837" s="111"/>
      <c r="L837" s="110" t="str">
        <f>IF(dati_pdc!$A833&lt;&gt;"",s_somma_pdc!D833,"")</f>
        <v/>
      </c>
      <c r="M837" s="110" t="str">
        <f t="shared" si="98"/>
        <v/>
      </c>
      <c r="N837" s="111" t="str">
        <f t="shared" si="99"/>
        <v/>
      </c>
      <c r="O837" s="111"/>
      <c r="P837" s="111"/>
      <c r="Q837" s="110" t="str">
        <f>IF(dati_pdc!$A833&lt;&gt;"",s_somma_pdc!E833,"")</f>
        <v/>
      </c>
      <c r="R837" s="110" t="str">
        <f t="shared" si="100"/>
        <v/>
      </c>
      <c r="S837" s="111" t="str">
        <f t="shared" si="101"/>
        <v/>
      </c>
      <c r="T837" s="111"/>
      <c r="U837" s="111"/>
      <c r="V837" s="110" t="str">
        <f>IF(dati_pdc!$A833&lt;&gt;"",s_somma_pdc!F833,"")</f>
        <v/>
      </c>
      <c r="W837" s="110" t="str">
        <f t="shared" si="102"/>
        <v/>
      </c>
      <c r="X837" s="111" t="str">
        <f t="shared" si="103"/>
        <v/>
      </c>
      <c r="Y837" s="86"/>
      <c r="Z837" s="86"/>
    </row>
    <row r="838" spans="2:26" ht="15.75" customHeight="1">
      <c r="B838" s="109" t="str">
        <f>IF(dati_pdc!A834&lt;&gt;"",IF(dati_pdc!D834=1,RIGHT(dati_pdc!A834,dati_pdc!E834),dati_pdc!A834),"")</f>
        <v/>
      </c>
      <c r="C838" s="109" t="str">
        <f>IF(dati_pdc!B834&lt;&gt;"",dati_pdc!B834,"")</f>
        <v/>
      </c>
      <c r="D838" s="109" t="str">
        <f>IF(dati_pdc!C834&lt;&gt;"",dati_pdc!C834,"")</f>
        <v/>
      </c>
      <c r="E838" s="109" t="str">
        <f>IF(dati_pdc!D834&lt;&gt;"",dati_pdc!D834,"")</f>
        <v/>
      </c>
      <c r="F838" s="110" t="str">
        <f>IF(dati_pdc!$A834&lt;&gt;"",s_somma_pdc!B834,"")</f>
        <v/>
      </c>
      <c r="G838" s="110" t="str">
        <f>IF(dati_pdc!$A834&lt;&gt;"",s_somma_pdc!C834,"")</f>
        <v/>
      </c>
      <c r="H838" s="110" t="str">
        <f t="shared" ref="H838:H901" si="104">IF(G838&lt;&gt;"",F838-G838,"")</f>
        <v/>
      </c>
      <c r="I838" s="111" t="str">
        <f t="shared" ref="I838:I901" si="105">IF(AND(G838&lt;&gt;"",G838&lt;&gt;0)=TRUE,H838/G838,"")</f>
        <v/>
      </c>
      <c r="J838" s="111"/>
      <c r="K838" s="111"/>
      <c r="L838" s="110" t="str">
        <f>IF(dati_pdc!$A834&lt;&gt;"",s_somma_pdc!D834,"")</f>
        <v/>
      </c>
      <c r="M838" s="110" t="str">
        <f t="shared" ref="M838:M901" si="106">IF(L838&lt;&gt;"",F838-L838,"")</f>
        <v/>
      </c>
      <c r="N838" s="111" t="str">
        <f t="shared" ref="N838:N901" si="107">IF(AND(L838&lt;&gt;"",L838&lt;&gt;0)=TRUE,M838/L838,"")</f>
        <v/>
      </c>
      <c r="O838" s="111"/>
      <c r="P838" s="111"/>
      <c r="Q838" s="110" t="str">
        <f>IF(dati_pdc!$A834&lt;&gt;"",s_somma_pdc!E834,"")</f>
        <v/>
      </c>
      <c r="R838" s="110" t="str">
        <f t="shared" ref="R838:R901" si="108">IF(Q838&lt;&gt;"",F838-Q838,"")</f>
        <v/>
      </c>
      <c r="S838" s="111" t="str">
        <f t="shared" ref="S838:S901" si="109">IF(AND(Q838&lt;&gt;"",Q838&lt;&gt;0)=TRUE,R838/Q838,"")</f>
        <v/>
      </c>
      <c r="T838" s="111"/>
      <c r="U838" s="111"/>
      <c r="V838" s="110" t="str">
        <f>IF(dati_pdc!$A834&lt;&gt;"",s_somma_pdc!F834,"")</f>
        <v/>
      </c>
      <c r="W838" s="110" t="str">
        <f t="shared" ref="W838:W901" si="110">IF(V838&lt;&gt;"",F838-V838,"")</f>
        <v/>
      </c>
      <c r="X838" s="111" t="str">
        <f t="shared" ref="X838:X901" si="111">IF(AND(V838&lt;&gt;"",V838&lt;&gt;0)=TRUE,W838/V838,"")</f>
        <v/>
      </c>
      <c r="Y838" s="86"/>
      <c r="Z838" s="86"/>
    </row>
    <row r="839" spans="2:26" ht="15.75" customHeight="1">
      <c r="B839" s="109" t="str">
        <f>IF(dati_pdc!A835&lt;&gt;"",IF(dati_pdc!D835=1,RIGHT(dati_pdc!A835,dati_pdc!E835),dati_pdc!A835),"")</f>
        <v/>
      </c>
      <c r="C839" s="109" t="str">
        <f>IF(dati_pdc!B835&lt;&gt;"",dati_pdc!B835,"")</f>
        <v/>
      </c>
      <c r="D839" s="109" t="str">
        <f>IF(dati_pdc!C835&lt;&gt;"",dati_pdc!C835,"")</f>
        <v/>
      </c>
      <c r="E839" s="109" t="str">
        <f>IF(dati_pdc!D835&lt;&gt;"",dati_pdc!D835,"")</f>
        <v/>
      </c>
      <c r="F839" s="110" t="str">
        <f>IF(dati_pdc!$A835&lt;&gt;"",s_somma_pdc!B835,"")</f>
        <v/>
      </c>
      <c r="G839" s="110" t="str">
        <f>IF(dati_pdc!$A835&lt;&gt;"",s_somma_pdc!C835,"")</f>
        <v/>
      </c>
      <c r="H839" s="110" t="str">
        <f t="shared" si="104"/>
        <v/>
      </c>
      <c r="I839" s="111" t="str">
        <f t="shared" si="105"/>
        <v/>
      </c>
      <c r="J839" s="111"/>
      <c r="K839" s="111"/>
      <c r="L839" s="110" t="str">
        <f>IF(dati_pdc!$A835&lt;&gt;"",s_somma_pdc!D835,"")</f>
        <v/>
      </c>
      <c r="M839" s="110" t="str">
        <f t="shared" si="106"/>
        <v/>
      </c>
      <c r="N839" s="111" t="str">
        <f t="shared" si="107"/>
        <v/>
      </c>
      <c r="O839" s="111"/>
      <c r="P839" s="111"/>
      <c r="Q839" s="110" t="str">
        <f>IF(dati_pdc!$A835&lt;&gt;"",s_somma_pdc!E835,"")</f>
        <v/>
      </c>
      <c r="R839" s="110" t="str">
        <f t="shared" si="108"/>
        <v/>
      </c>
      <c r="S839" s="111" t="str">
        <f t="shared" si="109"/>
        <v/>
      </c>
      <c r="T839" s="111"/>
      <c r="U839" s="111"/>
      <c r="V839" s="110" t="str">
        <f>IF(dati_pdc!$A835&lt;&gt;"",s_somma_pdc!F835,"")</f>
        <v/>
      </c>
      <c r="W839" s="110" t="str">
        <f t="shared" si="110"/>
        <v/>
      </c>
      <c r="X839" s="111" t="str">
        <f t="shared" si="111"/>
        <v/>
      </c>
      <c r="Y839" s="86"/>
      <c r="Z839" s="86"/>
    </row>
    <row r="840" spans="2:26" ht="15.75" customHeight="1">
      <c r="B840" s="109" t="str">
        <f>IF(dati_pdc!A836&lt;&gt;"",IF(dati_pdc!D836=1,RIGHT(dati_pdc!A836,dati_pdc!E836),dati_pdc!A836),"")</f>
        <v/>
      </c>
      <c r="C840" s="109" t="str">
        <f>IF(dati_pdc!B836&lt;&gt;"",dati_pdc!B836,"")</f>
        <v/>
      </c>
      <c r="D840" s="109" t="str">
        <f>IF(dati_pdc!C836&lt;&gt;"",dati_pdc!C836,"")</f>
        <v/>
      </c>
      <c r="E840" s="109" t="str">
        <f>IF(dati_pdc!D836&lt;&gt;"",dati_pdc!D836,"")</f>
        <v/>
      </c>
      <c r="F840" s="110" t="str">
        <f>IF(dati_pdc!$A836&lt;&gt;"",s_somma_pdc!B836,"")</f>
        <v/>
      </c>
      <c r="G840" s="110" t="str">
        <f>IF(dati_pdc!$A836&lt;&gt;"",s_somma_pdc!C836,"")</f>
        <v/>
      </c>
      <c r="H840" s="110" t="str">
        <f t="shared" si="104"/>
        <v/>
      </c>
      <c r="I840" s="111" t="str">
        <f t="shared" si="105"/>
        <v/>
      </c>
      <c r="J840" s="111"/>
      <c r="K840" s="111"/>
      <c r="L840" s="110" t="str">
        <f>IF(dati_pdc!$A836&lt;&gt;"",s_somma_pdc!D836,"")</f>
        <v/>
      </c>
      <c r="M840" s="110" t="str">
        <f t="shared" si="106"/>
        <v/>
      </c>
      <c r="N840" s="111" t="str">
        <f t="shared" si="107"/>
        <v/>
      </c>
      <c r="O840" s="111"/>
      <c r="P840" s="111"/>
      <c r="Q840" s="110" t="str">
        <f>IF(dati_pdc!$A836&lt;&gt;"",s_somma_pdc!E836,"")</f>
        <v/>
      </c>
      <c r="R840" s="110" t="str">
        <f t="shared" si="108"/>
        <v/>
      </c>
      <c r="S840" s="111" t="str">
        <f t="shared" si="109"/>
        <v/>
      </c>
      <c r="T840" s="111"/>
      <c r="U840" s="111"/>
      <c r="V840" s="110" t="str">
        <f>IF(dati_pdc!$A836&lt;&gt;"",s_somma_pdc!F836,"")</f>
        <v/>
      </c>
      <c r="W840" s="110" t="str">
        <f t="shared" si="110"/>
        <v/>
      </c>
      <c r="X840" s="111" t="str">
        <f t="shared" si="111"/>
        <v/>
      </c>
      <c r="Y840" s="86"/>
      <c r="Z840" s="86"/>
    </row>
    <row r="841" spans="2:26" ht="15.75" customHeight="1">
      <c r="B841" s="109" t="str">
        <f>IF(dati_pdc!A837&lt;&gt;"",IF(dati_pdc!D837=1,RIGHT(dati_pdc!A837,dati_pdc!E837),dati_pdc!A837),"")</f>
        <v/>
      </c>
      <c r="C841" s="109" t="str">
        <f>IF(dati_pdc!B837&lt;&gt;"",dati_pdc!B837,"")</f>
        <v/>
      </c>
      <c r="D841" s="109" t="str">
        <f>IF(dati_pdc!C837&lt;&gt;"",dati_pdc!C837,"")</f>
        <v/>
      </c>
      <c r="E841" s="109" t="str">
        <f>IF(dati_pdc!D837&lt;&gt;"",dati_pdc!D837,"")</f>
        <v/>
      </c>
      <c r="F841" s="110" t="str">
        <f>IF(dati_pdc!$A837&lt;&gt;"",s_somma_pdc!B837,"")</f>
        <v/>
      </c>
      <c r="G841" s="110" t="str">
        <f>IF(dati_pdc!$A837&lt;&gt;"",s_somma_pdc!C837,"")</f>
        <v/>
      </c>
      <c r="H841" s="110" t="str">
        <f t="shared" si="104"/>
        <v/>
      </c>
      <c r="I841" s="111" t="str">
        <f t="shared" si="105"/>
        <v/>
      </c>
      <c r="J841" s="111"/>
      <c r="K841" s="111"/>
      <c r="L841" s="110" t="str">
        <f>IF(dati_pdc!$A837&lt;&gt;"",s_somma_pdc!D837,"")</f>
        <v/>
      </c>
      <c r="M841" s="110" t="str">
        <f t="shared" si="106"/>
        <v/>
      </c>
      <c r="N841" s="111" t="str">
        <f t="shared" si="107"/>
        <v/>
      </c>
      <c r="O841" s="111"/>
      <c r="P841" s="111"/>
      <c r="Q841" s="110" t="str">
        <f>IF(dati_pdc!$A837&lt;&gt;"",s_somma_pdc!E837,"")</f>
        <v/>
      </c>
      <c r="R841" s="110" t="str">
        <f t="shared" si="108"/>
        <v/>
      </c>
      <c r="S841" s="111" t="str">
        <f t="shared" si="109"/>
        <v/>
      </c>
      <c r="T841" s="111"/>
      <c r="U841" s="111"/>
      <c r="V841" s="110" t="str">
        <f>IF(dati_pdc!$A837&lt;&gt;"",s_somma_pdc!F837,"")</f>
        <v/>
      </c>
      <c r="W841" s="110" t="str">
        <f t="shared" si="110"/>
        <v/>
      </c>
      <c r="X841" s="111" t="str">
        <f t="shared" si="111"/>
        <v/>
      </c>
      <c r="Y841" s="86"/>
      <c r="Z841" s="86"/>
    </row>
    <row r="842" spans="2:26" ht="15.75" customHeight="1">
      <c r="B842" s="109" t="str">
        <f>IF(dati_pdc!A838&lt;&gt;"",IF(dati_pdc!D838=1,RIGHT(dati_pdc!A838,dati_pdc!E838),dati_pdc!A838),"")</f>
        <v/>
      </c>
      <c r="C842" s="109" t="str">
        <f>IF(dati_pdc!B838&lt;&gt;"",dati_pdc!B838,"")</f>
        <v/>
      </c>
      <c r="D842" s="109" t="str">
        <f>IF(dati_pdc!C838&lt;&gt;"",dati_pdc!C838,"")</f>
        <v/>
      </c>
      <c r="E842" s="109" t="str">
        <f>IF(dati_pdc!D838&lt;&gt;"",dati_pdc!D838,"")</f>
        <v/>
      </c>
      <c r="F842" s="110" t="str">
        <f>IF(dati_pdc!$A838&lt;&gt;"",s_somma_pdc!B838,"")</f>
        <v/>
      </c>
      <c r="G842" s="110" t="str">
        <f>IF(dati_pdc!$A838&lt;&gt;"",s_somma_pdc!C838,"")</f>
        <v/>
      </c>
      <c r="H842" s="110" t="str">
        <f t="shared" si="104"/>
        <v/>
      </c>
      <c r="I842" s="111" t="str">
        <f t="shared" si="105"/>
        <v/>
      </c>
      <c r="J842" s="111"/>
      <c r="K842" s="111"/>
      <c r="L842" s="110" t="str">
        <f>IF(dati_pdc!$A838&lt;&gt;"",s_somma_pdc!D838,"")</f>
        <v/>
      </c>
      <c r="M842" s="110" t="str">
        <f t="shared" si="106"/>
        <v/>
      </c>
      <c r="N842" s="111" t="str">
        <f t="shared" si="107"/>
        <v/>
      </c>
      <c r="O842" s="111"/>
      <c r="P842" s="111"/>
      <c r="Q842" s="110" t="str">
        <f>IF(dati_pdc!$A838&lt;&gt;"",s_somma_pdc!E838,"")</f>
        <v/>
      </c>
      <c r="R842" s="110" t="str">
        <f t="shared" si="108"/>
        <v/>
      </c>
      <c r="S842" s="111" t="str">
        <f t="shared" si="109"/>
        <v/>
      </c>
      <c r="T842" s="111"/>
      <c r="U842" s="111"/>
      <c r="V842" s="110" t="str">
        <f>IF(dati_pdc!$A838&lt;&gt;"",s_somma_pdc!F838,"")</f>
        <v/>
      </c>
      <c r="W842" s="110" t="str">
        <f t="shared" si="110"/>
        <v/>
      </c>
      <c r="X842" s="111" t="str">
        <f t="shared" si="111"/>
        <v/>
      </c>
      <c r="Y842" s="86"/>
      <c r="Z842" s="86"/>
    </row>
    <row r="843" spans="2:26" ht="15.75" customHeight="1">
      <c r="B843" s="109" t="str">
        <f>IF(dati_pdc!A839&lt;&gt;"",IF(dati_pdc!D839=1,RIGHT(dati_pdc!A839,dati_pdc!E839),dati_pdc!A839),"")</f>
        <v/>
      </c>
      <c r="C843" s="109" t="str">
        <f>IF(dati_pdc!B839&lt;&gt;"",dati_pdc!B839,"")</f>
        <v/>
      </c>
      <c r="D843" s="109" t="str">
        <f>IF(dati_pdc!C839&lt;&gt;"",dati_pdc!C839,"")</f>
        <v/>
      </c>
      <c r="E843" s="109" t="str">
        <f>IF(dati_pdc!D839&lt;&gt;"",dati_pdc!D839,"")</f>
        <v/>
      </c>
      <c r="F843" s="110" t="str">
        <f>IF(dati_pdc!$A839&lt;&gt;"",s_somma_pdc!B839,"")</f>
        <v/>
      </c>
      <c r="G843" s="110" t="str">
        <f>IF(dati_pdc!$A839&lt;&gt;"",s_somma_pdc!C839,"")</f>
        <v/>
      </c>
      <c r="H843" s="110" t="str">
        <f t="shared" si="104"/>
        <v/>
      </c>
      <c r="I843" s="111" t="str">
        <f t="shared" si="105"/>
        <v/>
      </c>
      <c r="J843" s="111"/>
      <c r="K843" s="111"/>
      <c r="L843" s="110" t="str">
        <f>IF(dati_pdc!$A839&lt;&gt;"",s_somma_pdc!D839,"")</f>
        <v/>
      </c>
      <c r="M843" s="110" t="str">
        <f t="shared" si="106"/>
        <v/>
      </c>
      <c r="N843" s="111" t="str">
        <f t="shared" si="107"/>
        <v/>
      </c>
      <c r="O843" s="111"/>
      <c r="P843" s="111"/>
      <c r="Q843" s="110" t="str">
        <f>IF(dati_pdc!$A839&lt;&gt;"",s_somma_pdc!E839,"")</f>
        <v/>
      </c>
      <c r="R843" s="110" t="str">
        <f t="shared" si="108"/>
        <v/>
      </c>
      <c r="S843" s="111" t="str">
        <f t="shared" si="109"/>
        <v/>
      </c>
      <c r="T843" s="111"/>
      <c r="U843" s="111"/>
      <c r="V843" s="110" t="str">
        <f>IF(dati_pdc!$A839&lt;&gt;"",s_somma_pdc!F839,"")</f>
        <v/>
      </c>
      <c r="W843" s="110" t="str">
        <f t="shared" si="110"/>
        <v/>
      </c>
      <c r="X843" s="111" t="str">
        <f t="shared" si="111"/>
        <v/>
      </c>
      <c r="Y843" s="86"/>
      <c r="Z843" s="86"/>
    </row>
    <row r="844" spans="2:26" ht="15.75" customHeight="1">
      <c r="B844" s="109" t="str">
        <f>IF(dati_pdc!A840&lt;&gt;"",IF(dati_pdc!D840=1,RIGHT(dati_pdc!A840,dati_pdc!E840),dati_pdc!A840),"")</f>
        <v/>
      </c>
      <c r="C844" s="109" t="str">
        <f>IF(dati_pdc!B840&lt;&gt;"",dati_pdc!B840,"")</f>
        <v/>
      </c>
      <c r="D844" s="109" t="str">
        <f>IF(dati_pdc!C840&lt;&gt;"",dati_pdc!C840,"")</f>
        <v/>
      </c>
      <c r="E844" s="109" t="str">
        <f>IF(dati_pdc!D840&lt;&gt;"",dati_pdc!D840,"")</f>
        <v/>
      </c>
      <c r="F844" s="110" t="str">
        <f>IF(dati_pdc!$A840&lt;&gt;"",s_somma_pdc!B840,"")</f>
        <v/>
      </c>
      <c r="G844" s="110" t="str">
        <f>IF(dati_pdc!$A840&lt;&gt;"",s_somma_pdc!C840,"")</f>
        <v/>
      </c>
      <c r="H844" s="110" t="str">
        <f t="shared" si="104"/>
        <v/>
      </c>
      <c r="I844" s="111" t="str">
        <f t="shared" si="105"/>
        <v/>
      </c>
      <c r="J844" s="111"/>
      <c r="K844" s="111"/>
      <c r="L844" s="110" t="str">
        <f>IF(dati_pdc!$A840&lt;&gt;"",s_somma_pdc!D840,"")</f>
        <v/>
      </c>
      <c r="M844" s="110" t="str">
        <f t="shared" si="106"/>
        <v/>
      </c>
      <c r="N844" s="111" t="str">
        <f t="shared" si="107"/>
        <v/>
      </c>
      <c r="O844" s="111"/>
      <c r="P844" s="111"/>
      <c r="Q844" s="110" t="str">
        <f>IF(dati_pdc!$A840&lt;&gt;"",s_somma_pdc!E840,"")</f>
        <v/>
      </c>
      <c r="R844" s="110" t="str">
        <f t="shared" si="108"/>
        <v/>
      </c>
      <c r="S844" s="111" t="str">
        <f t="shared" si="109"/>
        <v/>
      </c>
      <c r="T844" s="111"/>
      <c r="U844" s="111"/>
      <c r="V844" s="110" t="str">
        <f>IF(dati_pdc!$A840&lt;&gt;"",s_somma_pdc!F840,"")</f>
        <v/>
      </c>
      <c r="W844" s="110" t="str">
        <f t="shared" si="110"/>
        <v/>
      </c>
      <c r="X844" s="111" t="str">
        <f t="shared" si="111"/>
        <v/>
      </c>
      <c r="Y844" s="86"/>
      <c r="Z844" s="86"/>
    </row>
    <row r="845" spans="2:26" ht="15.75" customHeight="1">
      <c r="B845" s="109" t="str">
        <f>IF(dati_pdc!A841&lt;&gt;"",IF(dati_pdc!D841=1,RIGHT(dati_pdc!A841,dati_pdc!E841),dati_pdc!A841),"")</f>
        <v/>
      </c>
      <c r="C845" s="109" t="str">
        <f>IF(dati_pdc!B841&lt;&gt;"",dati_pdc!B841,"")</f>
        <v/>
      </c>
      <c r="D845" s="109" t="str">
        <f>IF(dati_pdc!C841&lt;&gt;"",dati_pdc!C841,"")</f>
        <v/>
      </c>
      <c r="E845" s="109" t="str">
        <f>IF(dati_pdc!D841&lt;&gt;"",dati_pdc!D841,"")</f>
        <v/>
      </c>
      <c r="F845" s="110" t="str">
        <f>IF(dati_pdc!$A841&lt;&gt;"",s_somma_pdc!B841,"")</f>
        <v/>
      </c>
      <c r="G845" s="110" t="str">
        <f>IF(dati_pdc!$A841&lt;&gt;"",s_somma_pdc!C841,"")</f>
        <v/>
      </c>
      <c r="H845" s="110" t="str">
        <f t="shared" si="104"/>
        <v/>
      </c>
      <c r="I845" s="111" t="str">
        <f t="shared" si="105"/>
        <v/>
      </c>
      <c r="J845" s="111"/>
      <c r="K845" s="111"/>
      <c r="L845" s="110" t="str">
        <f>IF(dati_pdc!$A841&lt;&gt;"",s_somma_pdc!D841,"")</f>
        <v/>
      </c>
      <c r="M845" s="110" t="str">
        <f t="shared" si="106"/>
        <v/>
      </c>
      <c r="N845" s="111" t="str">
        <f t="shared" si="107"/>
        <v/>
      </c>
      <c r="O845" s="111"/>
      <c r="P845" s="111"/>
      <c r="Q845" s="110" t="str">
        <f>IF(dati_pdc!$A841&lt;&gt;"",s_somma_pdc!E841,"")</f>
        <v/>
      </c>
      <c r="R845" s="110" t="str">
        <f t="shared" si="108"/>
        <v/>
      </c>
      <c r="S845" s="111" t="str">
        <f t="shared" si="109"/>
        <v/>
      </c>
      <c r="T845" s="111"/>
      <c r="U845" s="111"/>
      <c r="V845" s="110" t="str">
        <f>IF(dati_pdc!$A841&lt;&gt;"",s_somma_pdc!F841,"")</f>
        <v/>
      </c>
      <c r="W845" s="110" t="str">
        <f t="shared" si="110"/>
        <v/>
      </c>
      <c r="X845" s="111" t="str">
        <f t="shared" si="111"/>
        <v/>
      </c>
      <c r="Y845" s="86"/>
      <c r="Z845" s="86"/>
    </row>
    <row r="846" spans="2:26" ht="15.75" customHeight="1">
      <c r="B846" s="109" t="str">
        <f>IF(dati_pdc!A842&lt;&gt;"",IF(dati_pdc!D842=1,RIGHT(dati_pdc!A842,dati_pdc!E842),dati_pdc!A842),"")</f>
        <v/>
      </c>
      <c r="C846" s="109" t="str">
        <f>IF(dati_pdc!B842&lt;&gt;"",dati_pdc!B842,"")</f>
        <v/>
      </c>
      <c r="D846" s="109" t="str">
        <f>IF(dati_pdc!C842&lt;&gt;"",dati_pdc!C842,"")</f>
        <v/>
      </c>
      <c r="E846" s="109" t="str">
        <f>IF(dati_pdc!D842&lt;&gt;"",dati_pdc!D842,"")</f>
        <v/>
      </c>
      <c r="F846" s="110" t="str">
        <f>IF(dati_pdc!$A842&lt;&gt;"",s_somma_pdc!B842,"")</f>
        <v/>
      </c>
      <c r="G846" s="110" t="str">
        <f>IF(dati_pdc!$A842&lt;&gt;"",s_somma_pdc!C842,"")</f>
        <v/>
      </c>
      <c r="H846" s="110" t="str">
        <f t="shared" si="104"/>
        <v/>
      </c>
      <c r="I846" s="111" t="str">
        <f t="shared" si="105"/>
        <v/>
      </c>
      <c r="J846" s="111"/>
      <c r="K846" s="111"/>
      <c r="L846" s="110" t="str">
        <f>IF(dati_pdc!$A842&lt;&gt;"",s_somma_pdc!D842,"")</f>
        <v/>
      </c>
      <c r="M846" s="110" t="str">
        <f t="shared" si="106"/>
        <v/>
      </c>
      <c r="N846" s="111" t="str">
        <f t="shared" si="107"/>
        <v/>
      </c>
      <c r="O846" s="111"/>
      <c r="P846" s="111"/>
      <c r="Q846" s="110" t="str">
        <f>IF(dati_pdc!$A842&lt;&gt;"",s_somma_pdc!E842,"")</f>
        <v/>
      </c>
      <c r="R846" s="110" t="str">
        <f t="shared" si="108"/>
        <v/>
      </c>
      <c r="S846" s="111" t="str">
        <f t="shared" si="109"/>
        <v/>
      </c>
      <c r="T846" s="111"/>
      <c r="U846" s="111"/>
      <c r="V846" s="110" t="str">
        <f>IF(dati_pdc!$A842&lt;&gt;"",s_somma_pdc!F842,"")</f>
        <v/>
      </c>
      <c r="W846" s="110" t="str">
        <f t="shared" si="110"/>
        <v/>
      </c>
      <c r="X846" s="111" t="str">
        <f t="shared" si="111"/>
        <v/>
      </c>
      <c r="Y846" s="86"/>
      <c r="Z846" s="86"/>
    </row>
    <row r="847" spans="2:26" ht="15.75" customHeight="1">
      <c r="B847" s="109" t="str">
        <f>IF(dati_pdc!A843&lt;&gt;"",IF(dati_pdc!D843=1,RIGHT(dati_pdc!A843,dati_pdc!E843),dati_pdc!A843),"")</f>
        <v/>
      </c>
      <c r="C847" s="109" t="str">
        <f>IF(dati_pdc!B843&lt;&gt;"",dati_pdc!B843,"")</f>
        <v/>
      </c>
      <c r="D847" s="109" t="str">
        <f>IF(dati_pdc!C843&lt;&gt;"",dati_pdc!C843,"")</f>
        <v/>
      </c>
      <c r="E847" s="109" t="str">
        <f>IF(dati_pdc!D843&lt;&gt;"",dati_pdc!D843,"")</f>
        <v/>
      </c>
      <c r="F847" s="110" t="str">
        <f>IF(dati_pdc!$A843&lt;&gt;"",s_somma_pdc!B843,"")</f>
        <v/>
      </c>
      <c r="G847" s="110" t="str">
        <f>IF(dati_pdc!$A843&lt;&gt;"",s_somma_pdc!C843,"")</f>
        <v/>
      </c>
      <c r="H847" s="110" t="str">
        <f t="shared" si="104"/>
        <v/>
      </c>
      <c r="I847" s="111" t="str">
        <f t="shared" si="105"/>
        <v/>
      </c>
      <c r="J847" s="111"/>
      <c r="K847" s="111"/>
      <c r="L847" s="110" t="str">
        <f>IF(dati_pdc!$A843&lt;&gt;"",s_somma_pdc!D843,"")</f>
        <v/>
      </c>
      <c r="M847" s="110" t="str">
        <f t="shared" si="106"/>
        <v/>
      </c>
      <c r="N847" s="111" t="str">
        <f t="shared" si="107"/>
        <v/>
      </c>
      <c r="O847" s="111"/>
      <c r="P847" s="111"/>
      <c r="Q847" s="110" t="str">
        <f>IF(dati_pdc!$A843&lt;&gt;"",s_somma_pdc!E843,"")</f>
        <v/>
      </c>
      <c r="R847" s="110" t="str">
        <f t="shared" si="108"/>
        <v/>
      </c>
      <c r="S847" s="111" t="str">
        <f t="shared" si="109"/>
        <v/>
      </c>
      <c r="T847" s="111"/>
      <c r="U847" s="111"/>
      <c r="V847" s="110" t="str">
        <f>IF(dati_pdc!$A843&lt;&gt;"",s_somma_pdc!F843,"")</f>
        <v/>
      </c>
      <c r="W847" s="110" t="str">
        <f t="shared" si="110"/>
        <v/>
      </c>
      <c r="X847" s="111" t="str">
        <f t="shared" si="111"/>
        <v/>
      </c>
      <c r="Y847" s="86"/>
      <c r="Z847" s="86"/>
    </row>
    <row r="848" spans="2:26" ht="15.75" customHeight="1">
      <c r="B848" s="109" t="str">
        <f>IF(dati_pdc!A844&lt;&gt;"",IF(dati_pdc!D844=1,RIGHT(dati_pdc!A844,dati_pdc!E844),dati_pdc!A844),"")</f>
        <v/>
      </c>
      <c r="C848" s="109" t="str">
        <f>IF(dati_pdc!B844&lt;&gt;"",dati_pdc!B844,"")</f>
        <v/>
      </c>
      <c r="D848" s="109" t="str">
        <f>IF(dati_pdc!C844&lt;&gt;"",dati_pdc!C844,"")</f>
        <v/>
      </c>
      <c r="E848" s="109" t="str">
        <f>IF(dati_pdc!D844&lt;&gt;"",dati_pdc!D844,"")</f>
        <v/>
      </c>
      <c r="F848" s="110" t="str">
        <f>IF(dati_pdc!$A844&lt;&gt;"",s_somma_pdc!B844,"")</f>
        <v/>
      </c>
      <c r="G848" s="110" t="str">
        <f>IF(dati_pdc!$A844&lt;&gt;"",s_somma_pdc!C844,"")</f>
        <v/>
      </c>
      <c r="H848" s="110" t="str">
        <f t="shared" si="104"/>
        <v/>
      </c>
      <c r="I848" s="111" t="str">
        <f t="shared" si="105"/>
        <v/>
      </c>
      <c r="J848" s="111"/>
      <c r="K848" s="111"/>
      <c r="L848" s="110" t="str">
        <f>IF(dati_pdc!$A844&lt;&gt;"",s_somma_pdc!D844,"")</f>
        <v/>
      </c>
      <c r="M848" s="110" t="str">
        <f t="shared" si="106"/>
        <v/>
      </c>
      <c r="N848" s="111" t="str">
        <f t="shared" si="107"/>
        <v/>
      </c>
      <c r="O848" s="111"/>
      <c r="P848" s="111"/>
      <c r="Q848" s="110" t="str">
        <f>IF(dati_pdc!$A844&lt;&gt;"",s_somma_pdc!E844,"")</f>
        <v/>
      </c>
      <c r="R848" s="110" t="str">
        <f t="shared" si="108"/>
        <v/>
      </c>
      <c r="S848" s="111" t="str">
        <f t="shared" si="109"/>
        <v/>
      </c>
      <c r="T848" s="111"/>
      <c r="U848" s="111"/>
      <c r="V848" s="110" t="str">
        <f>IF(dati_pdc!$A844&lt;&gt;"",s_somma_pdc!F844,"")</f>
        <v/>
      </c>
      <c r="W848" s="110" t="str">
        <f t="shared" si="110"/>
        <v/>
      </c>
      <c r="X848" s="111" t="str">
        <f t="shared" si="111"/>
        <v/>
      </c>
      <c r="Y848" s="86"/>
      <c r="Z848" s="86"/>
    </row>
    <row r="849" spans="2:26" ht="15.75" customHeight="1">
      <c r="B849" s="109" t="str">
        <f>IF(dati_pdc!A845&lt;&gt;"",IF(dati_pdc!D845=1,RIGHT(dati_pdc!A845,dati_pdc!E845),dati_pdc!A845),"")</f>
        <v/>
      </c>
      <c r="C849" s="109" t="str">
        <f>IF(dati_pdc!B845&lt;&gt;"",dati_pdc!B845,"")</f>
        <v/>
      </c>
      <c r="D849" s="109" t="str">
        <f>IF(dati_pdc!C845&lt;&gt;"",dati_pdc!C845,"")</f>
        <v/>
      </c>
      <c r="E849" s="109" t="str">
        <f>IF(dati_pdc!D845&lt;&gt;"",dati_pdc!D845,"")</f>
        <v/>
      </c>
      <c r="F849" s="110" t="str">
        <f>IF(dati_pdc!$A845&lt;&gt;"",s_somma_pdc!B845,"")</f>
        <v/>
      </c>
      <c r="G849" s="110" t="str">
        <f>IF(dati_pdc!$A845&lt;&gt;"",s_somma_pdc!C845,"")</f>
        <v/>
      </c>
      <c r="H849" s="110" t="str">
        <f t="shared" si="104"/>
        <v/>
      </c>
      <c r="I849" s="111" t="str">
        <f t="shared" si="105"/>
        <v/>
      </c>
      <c r="J849" s="111"/>
      <c r="K849" s="111"/>
      <c r="L849" s="110" t="str">
        <f>IF(dati_pdc!$A845&lt;&gt;"",s_somma_pdc!D845,"")</f>
        <v/>
      </c>
      <c r="M849" s="110" t="str">
        <f t="shared" si="106"/>
        <v/>
      </c>
      <c r="N849" s="111" t="str">
        <f t="shared" si="107"/>
        <v/>
      </c>
      <c r="O849" s="111"/>
      <c r="P849" s="111"/>
      <c r="Q849" s="110" t="str">
        <f>IF(dati_pdc!$A845&lt;&gt;"",s_somma_pdc!E845,"")</f>
        <v/>
      </c>
      <c r="R849" s="110" t="str">
        <f t="shared" si="108"/>
        <v/>
      </c>
      <c r="S849" s="111" t="str">
        <f t="shared" si="109"/>
        <v/>
      </c>
      <c r="T849" s="111"/>
      <c r="U849" s="111"/>
      <c r="V849" s="110" t="str">
        <f>IF(dati_pdc!$A845&lt;&gt;"",s_somma_pdc!F845,"")</f>
        <v/>
      </c>
      <c r="W849" s="110" t="str">
        <f t="shared" si="110"/>
        <v/>
      </c>
      <c r="X849" s="111" t="str">
        <f t="shared" si="111"/>
        <v/>
      </c>
      <c r="Y849" s="86"/>
      <c r="Z849" s="86"/>
    </row>
    <row r="850" spans="2:26" ht="15.75" customHeight="1">
      <c r="B850" s="109" t="str">
        <f>IF(dati_pdc!A846&lt;&gt;"",IF(dati_pdc!D846=1,RIGHT(dati_pdc!A846,dati_pdc!E846),dati_pdc!A846),"")</f>
        <v/>
      </c>
      <c r="C850" s="109" t="str">
        <f>IF(dati_pdc!B846&lt;&gt;"",dati_pdc!B846,"")</f>
        <v/>
      </c>
      <c r="D850" s="109" t="str">
        <f>IF(dati_pdc!C846&lt;&gt;"",dati_pdc!C846,"")</f>
        <v/>
      </c>
      <c r="E850" s="109" t="str">
        <f>IF(dati_pdc!D846&lt;&gt;"",dati_pdc!D846,"")</f>
        <v/>
      </c>
      <c r="F850" s="110" t="str">
        <f>IF(dati_pdc!$A846&lt;&gt;"",s_somma_pdc!B846,"")</f>
        <v/>
      </c>
      <c r="G850" s="110" t="str">
        <f>IF(dati_pdc!$A846&lt;&gt;"",s_somma_pdc!C846,"")</f>
        <v/>
      </c>
      <c r="H850" s="110" t="str">
        <f t="shared" si="104"/>
        <v/>
      </c>
      <c r="I850" s="111" t="str">
        <f t="shared" si="105"/>
        <v/>
      </c>
      <c r="J850" s="111"/>
      <c r="K850" s="111"/>
      <c r="L850" s="110" t="str">
        <f>IF(dati_pdc!$A846&lt;&gt;"",s_somma_pdc!D846,"")</f>
        <v/>
      </c>
      <c r="M850" s="110" t="str">
        <f t="shared" si="106"/>
        <v/>
      </c>
      <c r="N850" s="111" t="str">
        <f t="shared" si="107"/>
        <v/>
      </c>
      <c r="O850" s="111"/>
      <c r="P850" s="111"/>
      <c r="Q850" s="110" t="str">
        <f>IF(dati_pdc!$A846&lt;&gt;"",s_somma_pdc!E846,"")</f>
        <v/>
      </c>
      <c r="R850" s="110" t="str">
        <f t="shared" si="108"/>
        <v/>
      </c>
      <c r="S850" s="111" t="str">
        <f t="shared" si="109"/>
        <v/>
      </c>
      <c r="T850" s="111"/>
      <c r="U850" s="111"/>
      <c r="V850" s="110" t="str">
        <f>IF(dati_pdc!$A846&lt;&gt;"",s_somma_pdc!F846,"")</f>
        <v/>
      </c>
      <c r="W850" s="110" t="str">
        <f t="shared" si="110"/>
        <v/>
      </c>
      <c r="X850" s="111" t="str">
        <f t="shared" si="111"/>
        <v/>
      </c>
      <c r="Y850" s="86"/>
      <c r="Z850" s="86"/>
    </row>
    <row r="851" spans="2:26" ht="15.75" customHeight="1">
      <c r="B851" s="109" t="str">
        <f>IF(dati_pdc!A847&lt;&gt;"",IF(dati_pdc!D847=1,RIGHT(dati_pdc!A847,dati_pdc!E847),dati_pdc!A847),"")</f>
        <v/>
      </c>
      <c r="C851" s="109" t="str">
        <f>IF(dati_pdc!B847&lt;&gt;"",dati_pdc!B847,"")</f>
        <v/>
      </c>
      <c r="D851" s="109" t="str">
        <f>IF(dati_pdc!C847&lt;&gt;"",dati_pdc!C847,"")</f>
        <v/>
      </c>
      <c r="E851" s="109" t="str">
        <f>IF(dati_pdc!D847&lt;&gt;"",dati_pdc!D847,"")</f>
        <v/>
      </c>
      <c r="F851" s="110" t="str">
        <f>IF(dati_pdc!$A847&lt;&gt;"",s_somma_pdc!B847,"")</f>
        <v/>
      </c>
      <c r="G851" s="110" t="str">
        <f>IF(dati_pdc!$A847&lt;&gt;"",s_somma_pdc!C847,"")</f>
        <v/>
      </c>
      <c r="H851" s="110" t="str">
        <f t="shared" si="104"/>
        <v/>
      </c>
      <c r="I851" s="111" t="str">
        <f t="shared" si="105"/>
        <v/>
      </c>
      <c r="J851" s="111"/>
      <c r="K851" s="111"/>
      <c r="L851" s="110" t="str">
        <f>IF(dati_pdc!$A847&lt;&gt;"",s_somma_pdc!D847,"")</f>
        <v/>
      </c>
      <c r="M851" s="110" t="str">
        <f t="shared" si="106"/>
        <v/>
      </c>
      <c r="N851" s="111" t="str">
        <f t="shared" si="107"/>
        <v/>
      </c>
      <c r="O851" s="111"/>
      <c r="P851" s="111"/>
      <c r="Q851" s="110" t="str">
        <f>IF(dati_pdc!$A847&lt;&gt;"",s_somma_pdc!E847,"")</f>
        <v/>
      </c>
      <c r="R851" s="110" t="str">
        <f t="shared" si="108"/>
        <v/>
      </c>
      <c r="S851" s="111" t="str">
        <f t="shared" si="109"/>
        <v/>
      </c>
      <c r="T851" s="111"/>
      <c r="U851" s="111"/>
      <c r="V851" s="110" t="str">
        <f>IF(dati_pdc!$A847&lt;&gt;"",s_somma_pdc!F847,"")</f>
        <v/>
      </c>
      <c r="W851" s="110" t="str">
        <f t="shared" si="110"/>
        <v/>
      </c>
      <c r="X851" s="111" t="str">
        <f t="shared" si="111"/>
        <v/>
      </c>
      <c r="Y851" s="86"/>
      <c r="Z851" s="86"/>
    </row>
    <row r="852" spans="2:26" ht="15.75" customHeight="1">
      <c r="B852" s="109" t="str">
        <f>IF(dati_pdc!A848&lt;&gt;"",IF(dati_pdc!D848=1,RIGHT(dati_pdc!A848,dati_pdc!E848),dati_pdc!A848),"")</f>
        <v/>
      </c>
      <c r="C852" s="109" t="str">
        <f>IF(dati_pdc!B848&lt;&gt;"",dati_pdc!B848,"")</f>
        <v/>
      </c>
      <c r="D852" s="109" t="str">
        <f>IF(dati_pdc!C848&lt;&gt;"",dati_pdc!C848,"")</f>
        <v/>
      </c>
      <c r="E852" s="109" t="str">
        <f>IF(dati_pdc!D848&lt;&gt;"",dati_pdc!D848,"")</f>
        <v/>
      </c>
      <c r="F852" s="110" t="str">
        <f>IF(dati_pdc!$A848&lt;&gt;"",s_somma_pdc!B848,"")</f>
        <v/>
      </c>
      <c r="G852" s="110" t="str">
        <f>IF(dati_pdc!$A848&lt;&gt;"",s_somma_pdc!C848,"")</f>
        <v/>
      </c>
      <c r="H852" s="110" t="str">
        <f t="shared" si="104"/>
        <v/>
      </c>
      <c r="I852" s="111" t="str">
        <f t="shared" si="105"/>
        <v/>
      </c>
      <c r="J852" s="111"/>
      <c r="K852" s="111"/>
      <c r="L852" s="110" t="str">
        <f>IF(dati_pdc!$A848&lt;&gt;"",s_somma_pdc!D848,"")</f>
        <v/>
      </c>
      <c r="M852" s="110" t="str">
        <f t="shared" si="106"/>
        <v/>
      </c>
      <c r="N852" s="111" t="str">
        <f t="shared" si="107"/>
        <v/>
      </c>
      <c r="O852" s="111"/>
      <c r="P852" s="111"/>
      <c r="Q852" s="110" t="str">
        <f>IF(dati_pdc!$A848&lt;&gt;"",s_somma_pdc!E848,"")</f>
        <v/>
      </c>
      <c r="R852" s="110" t="str">
        <f t="shared" si="108"/>
        <v/>
      </c>
      <c r="S852" s="111" t="str">
        <f t="shared" si="109"/>
        <v/>
      </c>
      <c r="T852" s="111"/>
      <c r="U852" s="111"/>
      <c r="V852" s="110" t="str">
        <f>IF(dati_pdc!$A848&lt;&gt;"",s_somma_pdc!F848,"")</f>
        <v/>
      </c>
      <c r="W852" s="110" t="str">
        <f t="shared" si="110"/>
        <v/>
      </c>
      <c r="X852" s="111" t="str">
        <f t="shared" si="111"/>
        <v/>
      </c>
      <c r="Y852" s="86"/>
      <c r="Z852" s="86"/>
    </row>
    <row r="853" spans="2:26" ht="15.75" customHeight="1">
      <c r="B853" s="109" t="str">
        <f>IF(dati_pdc!A849&lt;&gt;"",IF(dati_pdc!D849=1,RIGHT(dati_pdc!A849,dati_pdc!E849),dati_pdc!A849),"")</f>
        <v/>
      </c>
      <c r="C853" s="109" t="str">
        <f>IF(dati_pdc!B849&lt;&gt;"",dati_pdc!B849,"")</f>
        <v/>
      </c>
      <c r="D853" s="109" t="str">
        <f>IF(dati_pdc!C849&lt;&gt;"",dati_pdc!C849,"")</f>
        <v/>
      </c>
      <c r="E853" s="109" t="str">
        <f>IF(dati_pdc!D849&lt;&gt;"",dati_pdc!D849,"")</f>
        <v/>
      </c>
      <c r="F853" s="110" t="str">
        <f>IF(dati_pdc!$A849&lt;&gt;"",s_somma_pdc!B849,"")</f>
        <v/>
      </c>
      <c r="G853" s="110" t="str">
        <f>IF(dati_pdc!$A849&lt;&gt;"",s_somma_pdc!C849,"")</f>
        <v/>
      </c>
      <c r="H853" s="110" t="str">
        <f t="shared" si="104"/>
        <v/>
      </c>
      <c r="I853" s="111" t="str">
        <f t="shared" si="105"/>
        <v/>
      </c>
      <c r="J853" s="111"/>
      <c r="K853" s="111"/>
      <c r="L853" s="110" t="str">
        <f>IF(dati_pdc!$A849&lt;&gt;"",s_somma_pdc!D849,"")</f>
        <v/>
      </c>
      <c r="M853" s="110" t="str">
        <f t="shared" si="106"/>
        <v/>
      </c>
      <c r="N853" s="111" t="str">
        <f t="shared" si="107"/>
        <v/>
      </c>
      <c r="O853" s="111"/>
      <c r="P853" s="111"/>
      <c r="Q853" s="110" t="str">
        <f>IF(dati_pdc!$A849&lt;&gt;"",s_somma_pdc!E849,"")</f>
        <v/>
      </c>
      <c r="R853" s="110" t="str">
        <f t="shared" si="108"/>
        <v/>
      </c>
      <c r="S853" s="111" t="str">
        <f t="shared" si="109"/>
        <v/>
      </c>
      <c r="T853" s="111"/>
      <c r="U853" s="111"/>
      <c r="V853" s="110" t="str">
        <f>IF(dati_pdc!$A849&lt;&gt;"",s_somma_pdc!F849,"")</f>
        <v/>
      </c>
      <c r="W853" s="110" t="str">
        <f t="shared" si="110"/>
        <v/>
      </c>
      <c r="X853" s="111" t="str">
        <f t="shared" si="111"/>
        <v/>
      </c>
      <c r="Y853" s="86"/>
      <c r="Z853" s="86"/>
    </row>
    <row r="854" spans="2:26" ht="15.75" customHeight="1">
      <c r="B854" s="109" t="str">
        <f>IF(dati_pdc!A850&lt;&gt;"",IF(dati_pdc!D850=1,RIGHT(dati_pdc!A850,dati_pdc!E850),dati_pdc!A850),"")</f>
        <v/>
      </c>
      <c r="C854" s="109" t="str">
        <f>IF(dati_pdc!B850&lt;&gt;"",dati_pdc!B850,"")</f>
        <v/>
      </c>
      <c r="D854" s="109" t="str">
        <f>IF(dati_pdc!C850&lt;&gt;"",dati_pdc!C850,"")</f>
        <v/>
      </c>
      <c r="E854" s="109" t="str">
        <f>IF(dati_pdc!D850&lt;&gt;"",dati_pdc!D850,"")</f>
        <v/>
      </c>
      <c r="F854" s="110" t="str">
        <f>IF(dati_pdc!$A850&lt;&gt;"",s_somma_pdc!B850,"")</f>
        <v/>
      </c>
      <c r="G854" s="110" t="str">
        <f>IF(dati_pdc!$A850&lt;&gt;"",s_somma_pdc!C850,"")</f>
        <v/>
      </c>
      <c r="H854" s="110" t="str">
        <f t="shared" si="104"/>
        <v/>
      </c>
      <c r="I854" s="111" t="str">
        <f t="shared" si="105"/>
        <v/>
      </c>
      <c r="J854" s="111"/>
      <c r="K854" s="111"/>
      <c r="L854" s="110" t="str">
        <f>IF(dati_pdc!$A850&lt;&gt;"",s_somma_pdc!D850,"")</f>
        <v/>
      </c>
      <c r="M854" s="110" t="str">
        <f t="shared" si="106"/>
        <v/>
      </c>
      <c r="N854" s="111" t="str">
        <f t="shared" si="107"/>
        <v/>
      </c>
      <c r="O854" s="111"/>
      <c r="P854" s="111"/>
      <c r="Q854" s="110" t="str">
        <f>IF(dati_pdc!$A850&lt;&gt;"",s_somma_pdc!E850,"")</f>
        <v/>
      </c>
      <c r="R854" s="110" t="str">
        <f t="shared" si="108"/>
        <v/>
      </c>
      <c r="S854" s="111" t="str">
        <f t="shared" si="109"/>
        <v/>
      </c>
      <c r="T854" s="111"/>
      <c r="U854" s="111"/>
      <c r="V854" s="110" t="str">
        <f>IF(dati_pdc!$A850&lt;&gt;"",s_somma_pdc!F850,"")</f>
        <v/>
      </c>
      <c r="W854" s="110" t="str">
        <f t="shared" si="110"/>
        <v/>
      </c>
      <c r="X854" s="111" t="str">
        <f t="shared" si="111"/>
        <v/>
      </c>
      <c r="Y854" s="86"/>
      <c r="Z854" s="86"/>
    </row>
    <row r="855" spans="2:26" ht="15.75" customHeight="1">
      <c r="B855" s="109" t="str">
        <f>IF(dati_pdc!A851&lt;&gt;"",IF(dati_pdc!D851=1,RIGHT(dati_pdc!A851,dati_pdc!E851),dati_pdc!A851),"")</f>
        <v/>
      </c>
      <c r="C855" s="109" t="str">
        <f>IF(dati_pdc!B851&lt;&gt;"",dati_pdc!B851,"")</f>
        <v/>
      </c>
      <c r="D855" s="109" t="str">
        <f>IF(dati_pdc!C851&lt;&gt;"",dati_pdc!C851,"")</f>
        <v/>
      </c>
      <c r="E855" s="109" t="str">
        <f>IF(dati_pdc!D851&lt;&gt;"",dati_pdc!D851,"")</f>
        <v/>
      </c>
      <c r="F855" s="110" t="str">
        <f>IF(dati_pdc!$A851&lt;&gt;"",s_somma_pdc!B851,"")</f>
        <v/>
      </c>
      <c r="G855" s="110" t="str">
        <f>IF(dati_pdc!$A851&lt;&gt;"",s_somma_pdc!C851,"")</f>
        <v/>
      </c>
      <c r="H855" s="110" t="str">
        <f t="shared" si="104"/>
        <v/>
      </c>
      <c r="I855" s="111" t="str">
        <f t="shared" si="105"/>
        <v/>
      </c>
      <c r="J855" s="111"/>
      <c r="K855" s="111"/>
      <c r="L855" s="110" t="str">
        <f>IF(dati_pdc!$A851&lt;&gt;"",s_somma_pdc!D851,"")</f>
        <v/>
      </c>
      <c r="M855" s="110" t="str">
        <f t="shared" si="106"/>
        <v/>
      </c>
      <c r="N855" s="111" t="str">
        <f t="shared" si="107"/>
        <v/>
      </c>
      <c r="O855" s="111"/>
      <c r="P855" s="111"/>
      <c r="Q855" s="110" t="str">
        <f>IF(dati_pdc!$A851&lt;&gt;"",s_somma_pdc!E851,"")</f>
        <v/>
      </c>
      <c r="R855" s="110" t="str">
        <f t="shared" si="108"/>
        <v/>
      </c>
      <c r="S855" s="111" t="str">
        <f t="shared" si="109"/>
        <v/>
      </c>
      <c r="T855" s="111"/>
      <c r="U855" s="111"/>
      <c r="V855" s="110" t="str">
        <f>IF(dati_pdc!$A851&lt;&gt;"",s_somma_pdc!F851,"")</f>
        <v/>
      </c>
      <c r="W855" s="110" t="str">
        <f t="shared" si="110"/>
        <v/>
      </c>
      <c r="X855" s="111" t="str">
        <f t="shared" si="111"/>
        <v/>
      </c>
      <c r="Y855" s="86"/>
      <c r="Z855" s="86"/>
    </row>
    <row r="856" spans="2:26" ht="15.75" customHeight="1">
      <c r="B856" s="109" t="str">
        <f>IF(dati_pdc!A852&lt;&gt;"",IF(dati_pdc!D852=1,RIGHT(dati_pdc!A852,dati_pdc!E852),dati_pdc!A852),"")</f>
        <v/>
      </c>
      <c r="C856" s="109" t="str">
        <f>IF(dati_pdc!B852&lt;&gt;"",dati_pdc!B852,"")</f>
        <v/>
      </c>
      <c r="D856" s="109" t="str">
        <f>IF(dati_pdc!C852&lt;&gt;"",dati_pdc!C852,"")</f>
        <v/>
      </c>
      <c r="E856" s="109" t="str">
        <f>IF(dati_pdc!D852&lt;&gt;"",dati_pdc!D852,"")</f>
        <v/>
      </c>
      <c r="F856" s="110" t="str">
        <f>IF(dati_pdc!$A852&lt;&gt;"",s_somma_pdc!B852,"")</f>
        <v/>
      </c>
      <c r="G856" s="110" t="str">
        <f>IF(dati_pdc!$A852&lt;&gt;"",s_somma_pdc!C852,"")</f>
        <v/>
      </c>
      <c r="H856" s="110" t="str">
        <f t="shared" si="104"/>
        <v/>
      </c>
      <c r="I856" s="111" t="str">
        <f t="shared" si="105"/>
        <v/>
      </c>
      <c r="J856" s="111"/>
      <c r="K856" s="111"/>
      <c r="L856" s="110" t="str">
        <f>IF(dati_pdc!$A852&lt;&gt;"",s_somma_pdc!D852,"")</f>
        <v/>
      </c>
      <c r="M856" s="110" t="str">
        <f t="shared" si="106"/>
        <v/>
      </c>
      <c r="N856" s="111" t="str">
        <f t="shared" si="107"/>
        <v/>
      </c>
      <c r="O856" s="111"/>
      <c r="P856" s="111"/>
      <c r="Q856" s="110" t="str">
        <f>IF(dati_pdc!$A852&lt;&gt;"",s_somma_pdc!E852,"")</f>
        <v/>
      </c>
      <c r="R856" s="110" t="str">
        <f t="shared" si="108"/>
        <v/>
      </c>
      <c r="S856" s="111" t="str">
        <f t="shared" si="109"/>
        <v/>
      </c>
      <c r="T856" s="111"/>
      <c r="U856" s="111"/>
      <c r="V856" s="110" t="str">
        <f>IF(dati_pdc!$A852&lt;&gt;"",s_somma_pdc!F852,"")</f>
        <v/>
      </c>
      <c r="W856" s="110" t="str">
        <f t="shared" si="110"/>
        <v/>
      </c>
      <c r="X856" s="111" t="str">
        <f t="shared" si="111"/>
        <v/>
      </c>
      <c r="Y856" s="86"/>
      <c r="Z856" s="86"/>
    </row>
    <row r="857" spans="2:26" ht="15.75" customHeight="1">
      <c r="B857" s="109" t="str">
        <f>IF(dati_pdc!A853&lt;&gt;"",IF(dati_pdc!D853=1,RIGHT(dati_pdc!A853,dati_pdc!E853),dati_pdc!A853),"")</f>
        <v/>
      </c>
      <c r="C857" s="109" t="str">
        <f>IF(dati_pdc!B853&lt;&gt;"",dati_pdc!B853,"")</f>
        <v/>
      </c>
      <c r="D857" s="109" t="str">
        <f>IF(dati_pdc!C853&lt;&gt;"",dati_pdc!C853,"")</f>
        <v/>
      </c>
      <c r="E857" s="109" t="str">
        <f>IF(dati_pdc!D853&lt;&gt;"",dati_pdc!D853,"")</f>
        <v/>
      </c>
      <c r="F857" s="110" t="str">
        <f>IF(dati_pdc!$A853&lt;&gt;"",s_somma_pdc!B853,"")</f>
        <v/>
      </c>
      <c r="G857" s="110" t="str">
        <f>IF(dati_pdc!$A853&lt;&gt;"",s_somma_pdc!C853,"")</f>
        <v/>
      </c>
      <c r="H857" s="110" t="str">
        <f t="shared" si="104"/>
        <v/>
      </c>
      <c r="I857" s="111" t="str">
        <f t="shared" si="105"/>
        <v/>
      </c>
      <c r="J857" s="111"/>
      <c r="K857" s="111"/>
      <c r="L857" s="110" t="str">
        <f>IF(dati_pdc!$A853&lt;&gt;"",s_somma_pdc!D853,"")</f>
        <v/>
      </c>
      <c r="M857" s="110" t="str">
        <f t="shared" si="106"/>
        <v/>
      </c>
      <c r="N857" s="111" t="str">
        <f t="shared" si="107"/>
        <v/>
      </c>
      <c r="O857" s="111"/>
      <c r="P857" s="111"/>
      <c r="Q857" s="110" t="str">
        <f>IF(dati_pdc!$A853&lt;&gt;"",s_somma_pdc!E853,"")</f>
        <v/>
      </c>
      <c r="R857" s="110" t="str">
        <f t="shared" si="108"/>
        <v/>
      </c>
      <c r="S857" s="111" t="str">
        <f t="shared" si="109"/>
        <v/>
      </c>
      <c r="T857" s="111"/>
      <c r="U857" s="111"/>
      <c r="V857" s="110" t="str">
        <f>IF(dati_pdc!$A853&lt;&gt;"",s_somma_pdc!F853,"")</f>
        <v/>
      </c>
      <c r="W857" s="110" t="str">
        <f t="shared" si="110"/>
        <v/>
      </c>
      <c r="X857" s="111" t="str">
        <f t="shared" si="111"/>
        <v/>
      </c>
      <c r="Y857" s="86"/>
      <c r="Z857" s="86"/>
    </row>
    <row r="858" spans="2:26" ht="15.75" customHeight="1">
      <c r="B858" s="109" t="str">
        <f>IF(dati_pdc!A854&lt;&gt;"",IF(dati_pdc!D854=1,RIGHT(dati_pdc!A854,dati_pdc!E854),dati_pdc!A854),"")</f>
        <v/>
      </c>
      <c r="C858" s="109" t="str">
        <f>IF(dati_pdc!B854&lt;&gt;"",dati_pdc!B854,"")</f>
        <v/>
      </c>
      <c r="D858" s="109" t="str">
        <f>IF(dati_pdc!C854&lt;&gt;"",dati_pdc!C854,"")</f>
        <v/>
      </c>
      <c r="E858" s="109" t="str">
        <f>IF(dati_pdc!D854&lt;&gt;"",dati_pdc!D854,"")</f>
        <v/>
      </c>
      <c r="F858" s="110" t="str">
        <f>IF(dati_pdc!$A854&lt;&gt;"",s_somma_pdc!B854,"")</f>
        <v/>
      </c>
      <c r="G858" s="110" t="str">
        <f>IF(dati_pdc!$A854&lt;&gt;"",s_somma_pdc!C854,"")</f>
        <v/>
      </c>
      <c r="H858" s="110" t="str">
        <f t="shared" si="104"/>
        <v/>
      </c>
      <c r="I858" s="111" t="str">
        <f t="shared" si="105"/>
        <v/>
      </c>
      <c r="J858" s="111"/>
      <c r="K858" s="111"/>
      <c r="L858" s="110" t="str">
        <f>IF(dati_pdc!$A854&lt;&gt;"",s_somma_pdc!D854,"")</f>
        <v/>
      </c>
      <c r="M858" s="110" t="str">
        <f t="shared" si="106"/>
        <v/>
      </c>
      <c r="N858" s="111" t="str">
        <f t="shared" si="107"/>
        <v/>
      </c>
      <c r="O858" s="111"/>
      <c r="P858" s="111"/>
      <c r="Q858" s="110" t="str">
        <f>IF(dati_pdc!$A854&lt;&gt;"",s_somma_pdc!E854,"")</f>
        <v/>
      </c>
      <c r="R858" s="110" t="str">
        <f t="shared" si="108"/>
        <v/>
      </c>
      <c r="S858" s="111" t="str">
        <f t="shared" si="109"/>
        <v/>
      </c>
      <c r="T858" s="111"/>
      <c r="U858" s="111"/>
      <c r="V858" s="110" t="str">
        <f>IF(dati_pdc!$A854&lt;&gt;"",s_somma_pdc!F854,"")</f>
        <v/>
      </c>
      <c r="W858" s="110" t="str">
        <f t="shared" si="110"/>
        <v/>
      </c>
      <c r="X858" s="111" t="str">
        <f t="shared" si="111"/>
        <v/>
      </c>
      <c r="Y858" s="86"/>
      <c r="Z858" s="86"/>
    </row>
    <row r="859" spans="2:26" ht="15.75" customHeight="1">
      <c r="B859" s="109" t="str">
        <f>IF(dati_pdc!A855&lt;&gt;"",IF(dati_pdc!D855=1,RIGHT(dati_pdc!A855,dati_pdc!E855),dati_pdc!A855),"")</f>
        <v/>
      </c>
      <c r="C859" s="109" t="str">
        <f>IF(dati_pdc!B855&lt;&gt;"",dati_pdc!B855,"")</f>
        <v/>
      </c>
      <c r="D859" s="109" t="str">
        <f>IF(dati_pdc!C855&lt;&gt;"",dati_pdc!C855,"")</f>
        <v/>
      </c>
      <c r="E859" s="109" t="str">
        <f>IF(dati_pdc!D855&lt;&gt;"",dati_pdc!D855,"")</f>
        <v/>
      </c>
      <c r="F859" s="110" t="str">
        <f>IF(dati_pdc!$A855&lt;&gt;"",s_somma_pdc!B855,"")</f>
        <v/>
      </c>
      <c r="G859" s="110" t="str">
        <f>IF(dati_pdc!$A855&lt;&gt;"",s_somma_pdc!C855,"")</f>
        <v/>
      </c>
      <c r="H859" s="110" t="str">
        <f t="shared" si="104"/>
        <v/>
      </c>
      <c r="I859" s="111" t="str">
        <f t="shared" si="105"/>
        <v/>
      </c>
      <c r="J859" s="111"/>
      <c r="K859" s="111"/>
      <c r="L859" s="110" t="str">
        <f>IF(dati_pdc!$A855&lt;&gt;"",s_somma_pdc!D855,"")</f>
        <v/>
      </c>
      <c r="M859" s="110" t="str">
        <f t="shared" si="106"/>
        <v/>
      </c>
      <c r="N859" s="111" t="str">
        <f t="shared" si="107"/>
        <v/>
      </c>
      <c r="O859" s="111"/>
      <c r="P859" s="111"/>
      <c r="Q859" s="110" t="str">
        <f>IF(dati_pdc!$A855&lt;&gt;"",s_somma_pdc!E855,"")</f>
        <v/>
      </c>
      <c r="R859" s="110" t="str">
        <f t="shared" si="108"/>
        <v/>
      </c>
      <c r="S859" s="111" t="str">
        <f t="shared" si="109"/>
        <v/>
      </c>
      <c r="T859" s="111"/>
      <c r="U859" s="111"/>
      <c r="V859" s="110" t="str">
        <f>IF(dati_pdc!$A855&lt;&gt;"",s_somma_pdc!F855,"")</f>
        <v/>
      </c>
      <c r="W859" s="110" t="str">
        <f t="shared" si="110"/>
        <v/>
      </c>
      <c r="X859" s="111" t="str">
        <f t="shared" si="111"/>
        <v/>
      </c>
      <c r="Y859" s="86"/>
      <c r="Z859" s="86"/>
    </row>
    <row r="860" spans="2:26" ht="15.75" customHeight="1">
      <c r="B860" s="109" t="str">
        <f>IF(dati_pdc!A856&lt;&gt;"",IF(dati_pdc!D856=1,RIGHT(dati_pdc!A856,dati_pdc!E856),dati_pdc!A856),"")</f>
        <v/>
      </c>
      <c r="C860" s="109" t="str">
        <f>IF(dati_pdc!B856&lt;&gt;"",dati_pdc!B856,"")</f>
        <v/>
      </c>
      <c r="D860" s="109" t="str">
        <f>IF(dati_pdc!C856&lt;&gt;"",dati_pdc!C856,"")</f>
        <v/>
      </c>
      <c r="E860" s="109" t="str">
        <f>IF(dati_pdc!D856&lt;&gt;"",dati_pdc!D856,"")</f>
        <v/>
      </c>
      <c r="F860" s="110" t="str">
        <f>IF(dati_pdc!$A856&lt;&gt;"",s_somma_pdc!B856,"")</f>
        <v/>
      </c>
      <c r="G860" s="110" t="str">
        <f>IF(dati_pdc!$A856&lt;&gt;"",s_somma_pdc!C856,"")</f>
        <v/>
      </c>
      <c r="H860" s="110" t="str">
        <f t="shared" si="104"/>
        <v/>
      </c>
      <c r="I860" s="111" t="str">
        <f t="shared" si="105"/>
        <v/>
      </c>
      <c r="J860" s="111"/>
      <c r="K860" s="111"/>
      <c r="L860" s="110" t="str">
        <f>IF(dati_pdc!$A856&lt;&gt;"",s_somma_pdc!D856,"")</f>
        <v/>
      </c>
      <c r="M860" s="110" t="str">
        <f t="shared" si="106"/>
        <v/>
      </c>
      <c r="N860" s="111" t="str">
        <f t="shared" si="107"/>
        <v/>
      </c>
      <c r="O860" s="111"/>
      <c r="P860" s="111"/>
      <c r="Q860" s="110" t="str">
        <f>IF(dati_pdc!$A856&lt;&gt;"",s_somma_pdc!E856,"")</f>
        <v/>
      </c>
      <c r="R860" s="110" t="str">
        <f t="shared" si="108"/>
        <v/>
      </c>
      <c r="S860" s="111" t="str">
        <f t="shared" si="109"/>
        <v/>
      </c>
      <c r="T860" s="111"/>
      <c r="U860" s="111"/>
      <c r="V860" s="110" t="str">
        <f>IF(dati_pdc!$A856&lt;&gt;"",s_somma_pdc!F856,"")</f>
        <v/>
      </c>
      <c r="W860" s="110" t="str">
        <f t="shared" si="110"/>
        <v/>
      </c>
      <c r="X860" s="111" t="str">
        <f t="shared" si="111"/>
        <v/>
      </c>
      <c r="Y860" s="86"/>
      <c r="Z860" s="86"/>
    </row>
    <row r="861" spans="2:26" ht="15.75" customHeight="1">
      <c r="B861" s="109" t="str">
        <f>IF(dati_pdc!A857&lt;&gt;"",IF(dati_pdc!D857=1,RIGHT(dati_pdc!A857,dati_pdc!E857),dati_pdc!A857),"")</f>
        <v/>
      </c>
      <c r="C861" s="109" t="str">
        <f>IF(dati_pdc!B857&lt;&gt;"",dati_pdc!B857,"")</f>
        <v/>
      </c>
      <c r="D861" s="109" t="str">
        <f>IF(dati_pdc!C857&lt;&gt;"",dati_pdc!C857,"")</f>
        <v/>
      </c>
      <c r="E861" s="109" t="str">
        <f>IF(dati_pdc!D857&lt;&gt;"",dati_pdc!D857,"")</f>
        <v/>
      </c>
      <c r="F861" s="110" t="str">
        <f>IF(dati_pdc!$A857&lt;&gt;"",s_somma_pdc!B857,"")</f>
        <v/>
      </c>
      <c r="G861" s="110" t="str">
        <f>IF(dati_pdc!$A857&lt;&gt;"",s_somma_pdc!C857,"")</f>
        <v/>
      </c>
      <c r="H861" s="110" t="str">
        <f t="shared" si="104"/>
        <v/>
      </c>
      <c r="I861" s="111" t="str">
        <f t="shared" si="105"/>
        <v/>
      </c>
      <c r="J861" s="111"/>
      <c r="K861" s="111"/>
      <c r="L861" s="110" t="str">
        <f>IF(dati_pdc!$A857&lt;&gt;"",s_somma_pdc!D857,"")</f>
        <v/>
      </c>
      <c r="M861" s="110" t="str">
        <f t="shared" si="106"/>
        <v/>
      </c>
      <c r="N861" s="111" t="str">
        <f t="shared" si="107"/>
        <v/>
      </c>
      <c r="O861" s="111"/>
      <c r="P861" s="111"/>
      <c r="Q861" s="110" t="str">
        <f>IF(dati_pdc!$A857&lt;&gt;"",s_somma_pdc!E857,"")</f>
        <v/>
      </c>
      <c r="R861" s="110" t="str">
        <f t="shared" si="108"/>
        <v/>
      </c>
      <c r="S861" s="111" t="str">
        <f t="shared" si="109"/>
        <v/>
      </c>
      <c r="T861" s="111"/>
      <c r="U861" s="111"/>
      <c r="V861" s="110" t="str">
        <f>IF(dati_pdc!$A857&lt;&gt;"",s_somma_pdc!F857,"")</f>
        <v/>
      </c>
      <c r="W861" s="110" t="str">
        <f t="shared" si="110"/>
        <v/>
      </c>
      <c r="X861" s="111" t="str">
        <f t="shared" si="111"/>
        <v/>
      </c>
      <c r="Y861" s="86"/>
      <c r="Z861" s="86"/>
    </row>
    <row r="862" spans="2:26" ht="15.75" customHeight="1">
      <c r="B862" s="109" t="str">
        <f>IF(dati_pdc!A858&lt;&gt;"",IF(dati_pdc!D858=1,RIGHT(dati_pdc!A858,dati_pdc!E858),dati_pdc!A858),"")</f>
        <v/>
      </c>
      <c r="C862" s="109" t="str">
        <f>IF(dati_pdc!B858&lt;&gt;"",dati_pdc!B858,"")</f>
        <v/>
      </c>
      <c r="D862" s="109" t="str">
        <f>IF(dati_pdc!C858&lt;&gt;"",dati_pdc!C858,"")</f>
        <v/>
      </c>
      <c r="E862" s="109" t="str">
        <f>IF(dati_pdc!D858&lt;&gt;"",dati_pdc!D858,"")</f>
        <v/>
      </c>
      <c r="F862" s="110" t="str">
        <f>IF(dati_pdc!$A858&lt;&gt;"",s_somma_pdc!B858,"")</f>
        <v/>
      </c>
      <c r="G862" s="110" t="str">
        <f>IF(dati_pdc!$A858&lt;&gt;"",s_somma_pdc!C858,"")</f>
        <v/>
      </c>
      <c r="H862" s="110" t="str">
        <f t="shared" si="104"/>
        <v/>
      </c>
      <c r="I862" s="111" t="str">
        <f t="shared" si="105"/>
        <v/>
      </c>
      <c r="J862" s="111"/>
      <c r="K862" s="111"/>
      <c r="L862" s="110" t="str">
        <f>IF(dati_pdc!$A858&lt;&gt;"",s_somma_pdc!D858,"")</f>
        <v/>
      </c>
      <c r="M862" s="110" t="str">
        <f t="shared" si="106"/>
        <v/>
      </c>
      <c r="N862" s="111" t="str">
        <f t="shared" si="107"/>
        <v/>
      </c>
      <c r="O862" s="111"/>
      <c r="P862" s="111"/>
      <c r="Q862" s="110" t="str">
        <f>IF(dati_pdc!$A858&lt;&gt;"",s_somma_pdc!E858,"")</f>
        <v/>
      </c>
      <c r="R862" s="110" t="str">
        <f t="shared" si="108"/>
        <v/>
      </c>
      <c r="S862" s="111" t="str">
        <f t="shared" si="109"/>
        <v/>
      </c>
      <c r="T862" s="111"/>
      <c r="U862" s="111"/>
      <c r="V862" s="110" t="str">
        <f>IF(dati_pdc!$A858&lt;&gt;"",s_somma_pdc!F858,"")</f>
        <v/>
      </c>
      <c r="W862" s="110" t="str">
        <f t="shared" si="110"/>
        <v/>
      </c>
      <c r="X862" s="111" t="str">
        <f t="shared" si="111"/>
        <v/>
      </c>
      <c r="Y862" s="86"/>
      <c r="Z862" s="86"/>
    </row>
    <row r="863" spans="2:26" ht="15.75" customHeight="1">
      <c r="B863" s="109" t="str">
        <f>IF(dati_pdc!A859&lt;&gt;"",IF(dati_pdc!D859=1,RIGHT(dati_pdc!A859,dati_pdc!E859),dati_pdc!A859),"")</f>
        <v/>
      </c>
      <c r="C863" s="109" t="str">
        <f>IF(dati_pdc!B859&lt;&gt;"",dati_pdc!B859,"")</f>
        <v/>
      </c>
      <c r="D863" s="109" t="str">
        <f>IF(dati_pdc!C859&lt;&gt;"",dati_pdc!C859,"")</f>
        <v/>
      </c>
      <c r="E863" s="109" t="str">
        <f>IF(dati_pdc!D859&lt;&gt;"",dati_pdc!D859,"")</f>
        <v/>
      </c>
      <c r="F863" s="110" t="str">
        <f>IF(dati_pdc!$A859&lt;&gt;"",s_somma_pdc!B859,"")</f>
        <v/>
      </c>
      <c r="G863" s="110" t="str">
        <f>IF(dati_pdc!$A859&lt;&gt;"",s_somma_pdc!C859,"")</f>
        <v/>
      </c>
      <c r="H863" s="110" t="str">
        <f t="shared" si="104"/>
        <v/>
      </c>
      <c r="I863" s="111" t="str">
        <f t="shared" si="105"/>
        <v/>
      </c>
      <c r="J863" s="111"/>
      <c r="K863" s="111"/>
      <c r="L863" s="110" t="str">
        <f>IF(dati_pdc!$A859&lt;&gt;"",s_somma_pdc!D859,"")</f>
        <v/>
      </c>
      <c r="M863" s="110" t="str">
        <f t="shared" si="106"/>
        <v/>
      </c>
      <c r="N863" s="111" t="str">
        <f t="shared" si="107"/>
        <v/>
      </c>
      <c r="O863" s="111"/>
      <c r="P863" s="111"/>
      <c r="Q863" s="110" t="str">
        <f>IF(dati_pdc!$A859&lt;&gt;"",s_somma_pdc!E859,"")</f>
        <v/>
      </c>
      <c r="R863" s="110" t="str">
        <f t="shared" si="108"/>
        <v/>
      </c>
      <c r="S863" s="111" t="str">
        <f t="shared" si="109"/>
        <v/>
      </c>
      <c r="T863" s="111"/>
      <c r="U863" s="111"/>
      <c r="V863" s="110" t="str">
        <f>IF(dati_pdc!$A859&lt;&gt;"",s_somma_pdc!F859,"")</f>
        <v/>
      </c>
      <c r="W863" s="110" t="str">
        <f t="shared" si="110"/>
        <v/>
      </c>
      <c r="X863" s="111" t="str">
        <f t="shared" si="111"/>
        <v/>
      </c>
      <c r="Y863" s="86"/>
      <c r="Z863" s="86"/>
    </row>
    <row r="864" spans="2:26" ht="15.75" customHeight="1">
      <c r="B864" s="109" t="str">
        <f>IF(dati_pdc!A860&lt;&gt;"",IF(dati_pdc!D860=1,RIGHT(dati_pdc!A860,dati_pdc!E860),dati_pdc!A860),"")</f>
        <v/>
      </c>
      <c r="C864" s="109" t="str">
        <f>IF(dati_pdc!B860&lt;&gt;"",dati_pdc!B860,"")</f>
        <v/>
      </c>
      <c r="D864" s="109" t="str">
        <f>IF(dati_pdc!C860&lt;&gt;"",dati_pdc!C860,"")</f>
        <v/>
      </c>
      <c r="E864" s="109" t="str">
        <f>IF(dati_pdc!D860&lt;&gt;"",dati_pdc!D860,"")</f>
        <v/>
      </c>
      <c r="F864" s="110" t="str">
        <f>IF(dati_pdc!$A860&lt;&gt;"",s_somma_pdc!B860,"")</f>
        <v/>
      </c>
      <c r="G864" s="110" t="str">
        <f>IF(dati_pdc!$A860&lt;&gt;"",s_somma_pdc!C860,"")</f>
        <v/>
      </c>
      <c r="H864" s="110" t="str">
        <f t="shared" si="104"/>
        <v/>
      </c>
      <c r="I864" s="111" t="str">
        <f t="shared" si="105"/>
        <v/>
      </c>
      <c r="J864" s="111"/>
      <c r="K864" s="111"/>
      <c r="L864" s="110" t="str">
        <f>IF(dati_pdc!$A860&lt;&gt;"",s_somma_pdc!D860,"")</f>
        <v/>
      </c>
      <c r="M864" s="110" t="str">
        <f t="shared" si="106"/>
        <v/>
      </c>
      <c r="N864" s="111" t="str">
        <f t="shared" si="107"/>
        <v/>
      </c>
      <c r="O864" s="111"/>
      <c r="P864" s="111"/>
      <c r="Q864" s="110" t="str">
        <f>IF(dati_pdc!$A860&lt;&gt;"",s_somma_pdc!E860,"")</f>
        <v/>
      </c>
      <c r="R864" s="110" t="str">
        <f t="shared" si="108"/>
        <v/>
      </c>
      <c r="S864" s="111" t="str">
        <f t="shared" si="109"/>
        <v/>
      </c>
      <c r="T864" s="111"/>
      <c r="U864" s="111"/>
      <c r="V864" s="110" t="str">
        <f>IF(dati_pdc!$A860&lt;&gt;"",s_somma_pdc!F860,"")</f>
        <v/>
      </c>
      <c r="W864" s="110" t="str">
        <f t="shared" si="110"/>
        <v/>
      </c>
      <c r="X864" s="111" t="str">
        <f t="shared" si="111"/>
        <v/>
      </c>
      <c r="Y864" s="86"/>
      <c r="Z864" s="86"/>
    </row>
    <row r="865" spans="2:26" ht="15.75" customHeight="1">
      <c r="B865" s="109" t="str">
        <f>IF(dati_pdc!A861&lt;&gt;"",IF(dati_pdc!D861=1,RIGHT(dati_pdc!A861,dati_pdc!E861),dati_pdc!A861),"")</f>
        <v/>
      </c>
      <c r="C865" s="109" t="str">
        <f>IF(dati_pdc!B861&lt;&gt;"",dati_pdc!B861,"")</f>
        <v/>
      </c>
      <c r="D865" s="109" t="str">
        <f>IF(dati_pdc!C861&lt;&gt;"",dati_pdc!C861,"")</f>
        <v/>
      </c>
      <c r="E865" s="109" t="str">
        <f>IF(dati_pdc!D861&lt;&gt;"",dati_pdc!D861,"")</f>
        <v/>
      </c>
      <c r="F865" s="110" t="str">
        <f>IF(dati_pdc!$A861&lt;&gt;"",s_somma_pdc!B861,"")</f>
        <v/>
      </c>
      <c r="G865" s="110" t="str">
        <f>IF(dati_pdc!$A861&lt;&gt;"",s_somma_pdc!C861,"")</f>
        <v/>
      </c>
      <c r="H865" s="110" t="str">
        <f t="shared" si="104"/>
        <v/>
      </c>
      <c r="I865" s="111" t="str">
        <f t="shared" si="105"/>
        <v/>
      </c>
      <c r="J865" s="111"/>
      <c r="K865" s="111"/>
      <c r="L865" s="110" t="str">
        <f>IF(dati_pdc!$A861&lt;&gt;"",s_somma_pdc!D861,"")</f>
        <v/>
      </c>
      <c r="M865" s="110" t="str">
        <f t="shared" si="106"/>
        <v/>
      </c>
      <c r="N865" s="111" t="str">
        <f t="shared" si="107"/>
        <v/>
      </c>
      <c r="O865" s="111"/>
      <c r="P865" s="111"/>
      <c r="Q865" s="110" t="str">
        <f>IF(dati_pdc!$A861&lt;&gt;"",s_somma_pdc!E861,"")</f>
        <v/>
      </c>
      <c r="R865" s="110" t="str">
        <f t="shared" si="108"/>
        <v/>
      </c>
      <c r="S865" s="111" t="str">
        <f t="shared" si="109"/>
        <v/>
      </c>
      <c r="T865" s="111"/>
      <c r="U865" s="111"/>
      <c r="V865" s="110" t="str">
        <f>IF(dati_pdc!$A861&lt;&gt;"",s_somma_pdc!F861,"")</f>
        <v/>
      </c>
      <c r="W865" s="110" t="str">
        <f t="shared" si="110"/>
        <v/>
      </c>
      <c r="X865" s="111" t="str">
        <f t="shared" si="111"/>
        <v/>
      </c>
      <c r="Y865" s="86"/>
      <c r="Z865" s="86"/>
    </row>
    <row r="866" spans="2:26" ht="15.75" customHeight="1">
      <c r="B866" s="109" t="str">
        <f>IF(dati_pdc!A862&lt;&gt;"",IF(dati_pdc!D862=1,RIGHT(dati_pdc!A862,dati_pdc!E862),dati_pdc!A862),"")</f>
        <v/>
      </c>
      <c r="C866" s="109" t="str">
        <f>IF(dati_pdc!B862&lt;&gt;"",dati_pdc!B862,"")</f>
        <v/>
      </c>
      <c r="D866" s="109" t="str">
        <f>IF(dati_pdc!C862&lt;&gt;"",dati_pdc!C862,"")</f>
        <v/>
      </c>
      <c r="E866" s="109" t="str">
        <f>IF(dati_pdc!D862&lt;&gt;"",dati_pdc!D862,"")</f>
        <v/>
      </c>
      <c r="F866" s="110" t="str">
        <f>IF(dati_pdc!$A862&lt;&gt;"",s_somma_pdc!B862,"")</f>
        <v/>
      </c>
      <c r="G866" s="110" t="str">
        <f>IF(dati_pdc!$A862&lt;&gt;"",s_somma_pdc!C862,"")</f>
        <v/>
      </c>
      <c r="H866" s="110" t="str">
        <f t="shared" si="104"/>
        <v/>
      </c>
      <c r="I866" s="111" t="str">
        <f t="shared" si="105"/>
        <v/>
      </c>
      <c r="J866" s="111"/>
      <c r="K866" s="111"/>
      <c r="L866" s="110" t="str">
        <f>IF(dati_pdc!$A862&lt;&gt;"",s_somma_pdc!D862,"")</f>
        <v/>
      </c>
      <c r="M866" s="110" t="str">
        <f t="shared" si="106"/>
        <v/>
      </c>
      <c r="N866" s="111" t="str">
        <f t="shared" si="107"/>
        <v/>
      </c>
      <c r="O866" s="111"/>
      <c r="P866" s="111"/>
      <c r="Q866" s="110" t="str">
        <f>IF(dati_pdc!$A862&lt;&gt;"",s_somma_pdc!E862,"")</f>
        <v/>
      </c>
      <c r="R866" s="110" t="str">
        <f t="shared" si="108"/>
        <v/>
      </c>
      <c r="S866" s="111" t="str">
        <f t="shared" si="109"/>
        <v/>
      </c>
      <c r="T866" s="111"/>
      <c r="U866" s="111"/>
      <c r="V866" s="110" t="str">
        <f>IF(dati_pdc!$A862&lt;&gt;"",s_somma_pdc!F862,"")</f>
        <v/>
      </c>
      <c r="W866" s="110" t="str">
        <f t="shared" si="110"/>
        <v/>
      </c>
      <c r="X866" s="111" t="str">
        <f t="shared" si="111"/>
        <v/>
      </c>
      <c r="Y866" s="86"/>
      <c r="Z866" s="86"/>
    </row>
    <row r="867" spans="2:26" ht="15.75" customHeight="1">
      <c r="B867" s="109" t="str">
        <f>IF(dati_pdc!A863&lt;&gt;"",IF(dati_pdc!D863=1,RIGHT(dati_pdc!A863,dati_pdc!E863),dati_pdc!A863),"")</f>
        <v/>
      </c>
      <c r="C867" s="109" t="str">
        <f>IF(dati_pdc!B863&lt;&gt;"",dati_pdc!B863,"")</f>
        <v/>
      </c>
      <c r="D867" s="109" t="str">
        <f>IF(dati_pdc!C863&lt;&gt;"",dati_pdc!C863,"")</f>
        <v/>
      </c>
      <c r="E867" s="109" t="str">
        <f>IF(dati_pdc!D863&lt;&gt;"",dati_pdc!D863,"")</f>
        <v/>
      </c>
      <c r="F867" s="110" t="str">
        <f>IF(dati_pdc!$A863&lt;&gt;"",s_somma_pdc!B863,"")</f>
        <v/>
      </c>
      <c r="G867" s="110" t="str">
        <f>IF(dati_pdc!$A863&lt;&gt;"",s_somma_pdc!C863,"")</f>
        <v/>
      </c>
      <c r="H867" s="110" t="str">
        <f t="shared" si="104"/>
        <v/>
      </c>
      <c r="I867" s="111" t="str">
        <f t="shared" si="105"/>
        <v/>
      </c>
      <c r="J867" s="111"/>
      <c r="K867" s="111"/>
      <c r="L867" s="110" t="str">
        <f>IF(dati_pdc!$A863&lt;&gt;"",s_somma_pdc!D863,"")</f>
        <v/>
      </c>
      <c r="M867" s="110" t="str">
        <f t="shared" si="106"/>
        <v/>
      </c>
      <c r="N867" s="111" t="str">
        <f t="shared" si="107"/>
        <v/>
      </c>
      <c r="O867" s="111"/>
      <c r="P867" s="111"/>
      <c r="Q867" s="110" t="str">
        <f>IF(dati_pdc!$A863&lt;&gt;"",s_somma_pdc!E863,"")</f>
        <v/>
      </c>
      <c r="R867" s="110" t="str">
        <f t="shared" si="108"/>
        <v/>
      </c>
      <c r="S867" s="111" t="str">
        <f t="shared" si="109"/>
        <v/>
      </c>
      <c r="T867" s="111"/>
      <c r="U867" s="111"/>
      <c r="V867" s="110" t="str">
        <f>IF(dati_pdc!$A863&lt;&gt;"",s_somma_pdc!F863,"")</f>
        <v/>
      </c>
      <c r="W867" s="110" t="str">
        <f t="shared" si="110"/>
        <v/>
      </c>
      <c r="X867" s="111" t="str">
        <f t="shared" si="111"/>
        <v/>
      </c>
      <c r="Y867" s="86"/>
      <c r="Z867" s="86"/>
    </row>
    <row r="868" spans="2:26" ht="15.75" customHeight="1">
      <c r="B868" s="109" t="str">
        <f>IF(dati_pdc!A864&lt;&gt;"",IF(dati_pdc!D864=1,RIGHT(dati_pdc!A864,dati_pdc!E864),dati_pdc!A864),"")</f>
        <v/>
      </c>
      <c r="C868" s="109" t="str">
        <f>IF(dati_pdc!B864&lt;&gt;"",dati_pdc!B864,"")</f>
        <v/>
      </c>
      <c r="D868" s="109" t="str">
        <f>IF(dati_pdc!C864&lt;&gt;"",dati_pdc!C864,"")</f>
        <v/>
      </c>
      <c r="E868" s="109" t="str">
        <f>IF(dati_pdc!D864&lt;&gt;"",dati_pdc!D864,"")</f>
        <v/>
      </c>
      <c r="F868" s="110" t="str">
        <f>IF(dati_pdc!$A864&lt;&gt;"",s_somma_pdc!B864,"")</f>
        <v/>
      </c>
      <c r="G868" s="110" t="str">
        <f>IF(dati_pdc!$A864&lt;&gt;"",s_somma_pdc!C864,"")</f>
        <v/>
      </c>
      <c r="H868" s="110" t="str">
        <f t="shared" si="104"/>
        <v/>
      </c>
      <c r="I868" s="111" t="str">
        <f t="shared" si="105"/>
        <v/>
      </c>
      <c r="J868" s="111"/>
      <c r="K868" s="111"/>
      <c r="L868" s="110" t="str">
        <f>IF(dati_pdc!$A864&lt;&gt;"",s_somma_pdc!D864,"")</f>
        <v/>
      </c>
      <c r="M868" s="110" t="str">
        <f t="shared" si="106"/>
        <v/>
      </c>
      <c r="N868" s="111" t="str">
        <f t="shared" si="107"/>
        <v/>
      </c>
      <c r="O868" s="111"/>
      <c r="P868" s="111"/>
      <c r="Q868" s="110" t="str">
        <f>IF(dati_pdc!$A864&lt;&gt;"",s_somma_pdc!E864,"")</f>
        <v/>
      </c>
      <c r="R868" s="110" t="str">
        <f t="shared" si="108"/>
        <v/>
      </c>
      <c r="S868" s="111" t="str">
        <f t="shared" si="109"/>
        <v/>
      </c>
      <c r="T868" s="111"/>
      <c r="U868" s="111"/>
      <c r="V868" s="110" t="str">
        <f>IF(dati_pdc!$A864&lt;&gt;"",s_somma_pdc!F864,"")</f>
        <v/>
      </c>
      <c r="W868" s="110" t="str">
        <f t="shared" si="110"/>
        <v/>
      </c>
      <c r="X868" s="111" t="str">
        <f t="shared" si="111"/>
        <v/>
      </c>
      <c r="Y868" s="86"/>
      <c r="Z868" s="86"/>
    </row>
    <row r="869" spans="2:26" ht="15.75" customHeight="1">
      <c r="B869" s="109" t="str">
        <f>IF(dati_pdc!A865&lt;&gt;"",IF(dati_pdc!D865=1,RIGHT(dati_pdc!A865,dati_pdc!E865),dati_pdc!A865),"")</f>
        <v/>
      </c>
      <c r="C869" s="109" t="str">
        <f>IF(dati_pdc!B865&lt;&gt;"",dati_pdc!B865,"")</f>
        <v/>
      </c>
      <c r="D869" s="109" t="str">
        <f>IF(dati_pdc!C865&lt;&gt;"",dati_pdc!C865,"")</f>
        <v/>
      </c>
      <c r="E869" s="109" t="str">
        <f>IF(dati_pdc!D865&lt;&gt;"",dati_pdc!D865,"")</f>
        <v/>
      </c>
      <c r="F869" s="110" t="str">
        <f>IF(dati_pdc!$A865&lt;&gt;"",s_somma_pdc!B865,"")</f>
        <v/>
      </c>
      <c r="G869" s="110" t="str">
        <f>IF(dati_pdc!$A865&lt;&gt;"",s_somma_pdc!C865,"")</f>
        <v/>
      </c>
      <c r="H869" s="110" t="str">
        <f t="shared" si="104"/>
        <v/>
      </c>
      <c r="I869" s="111" t="str">
        <f t="shared" si="105"/>
        <v/>
      </c>
      <c r="J869" s="111"/>
      <c r="K869" s="111"/>
      <c r="L869" s="110" t="str">
        <f>IF(dati_pdc!$A865&lt;&gt;"",s_somma_pdc!D865,"")</f>
        <v/>
      </c>
      <c r="M869" s="110" t="str">
        <f t="shared" si="106"/>
        <v/>
      </c>
      <c r="N869" s="111" t="str">
        <f t="shared" si="107"/>
        <v/>
      </c>
      <c r="O869" s="111"/>
      <c r="P869" s="111"/>
      <c r="Q869" s="110" t="str">
        <f>IF(dati_pdc!$A865&lt;&gt;"",s_somma_pdc!E865,"")</f>
        <v/>
      </c>
      <c r="R869" s="110" t="str">
        <f t="shared" si="108"/>
        <v/>
      </c>
      <c r="S869" s="111" t="str">
        <f t="shared" si="109"/>
        <v/>
      </c>
      <c r="T869" s="111"/>
      <c r="U869" s="111"/>
      <c r="V869" s="110" t="str">
        <f>IF(dati_pdc!$A865&lt;&gt;"",s_somma_pdc!F865,"")</f>
        <v/>
      </c>
      <c r="W869" s="110" t="str">
        <f t="shared" si="110"/>
        <v/>
      </c>
      <c r="X869" s="111" t="str">
        <f t="shared" si="111"/>
        <v/>
      </c>
      <c r="Y869" s="86"/>
      <c r="Z869" s="86"/>
    </row>
    <row r="870" spans="2:26" ht="15.75" customHeight="1">
      <c r="B870" s="109" t="str">
        <f>IF(dati_pdc!A866&lt;&gt;"",IF(dati_pdc!D866=1,RIGHT(dati_pdc!A866,dati_pdc!E866),dati_pdc!A866),"")</f>
        <v/>
      </c>
      <c r="C870" s="109" t="str">
        <f>IF(dati_pdc!B866&lt;&gt;"",dati_pdc!B866,"")</f>
        <v/>
      </c>
      <c r="D870" s="109" t="str">
        <f>IF(dati_pdc!C866&lt;&gt;"",dati_pdc!C866,"")</f>
        <v/>
      </c>
      <c r="E870" s="109" t="str">
        <f>IF(dati_pdc!D866&lt;&gt;"",dati_pdc!D866,"")</f>
        <v/>
      </c>
      <c r="F870" s="110" t="str">
        <f>IF(dati_pdc!$A866&lt;&gt;"",s_somma_pdc!B866,"")</f>
        <v/>
      </c>
      <c r="G870" s="110" t="str">
        <f>IF(dati_pdc!$A866&lt;&gt;"",s_somma_pdc!C866,"")</f>
        <v/>
      </c>
      <c r="H870" s="110" t="str">
        <f t="shared" si="104"/>
        <v/>
      </c>
      <c r="I870" s="111" t="str">
        <f t="shared" si="105"/>
        <v/>
      </c>
      <c r="J870" s="111"/>
      <c r="K870" s="111"/>
      <c r="L870" s="110" t="str">
        <f>IF(dati_pdc!$A866&lt;&gt;"",s_somma_pdc!D866,"")</f>
        <v/>
      </c>
      <c r="M870" s="110" t="str">
        <f t="shared" si="106"/>
        <v/>
      </c>
      <c r="N870" s="111" t="str">
        <f t="shared" si="107"/>
        <v/>
      </c>
      <c r="O870" s="111"/>
      <c r="P870" s="111"/>
      <c r="Q870" s="110" t="str">
        <f>IF(dati_pdc!$A866&lt;&gt;"",s_somma_pdc!E866,"")</f>
        <v/>
      </c>
      <c r="R870" s="110" t="str">
        <f t="shared" si="108"/>
        <v/>
      </c>
      <c r="S870" s="111" t="str">
        <f t="shared" si="109"/>
        <v/>
      </c>
      <c r="T870" s="111"/>
      <c r="U870" s="111"/>
      <c r="V870" s="110" t="str">
        <f>IF(dati_pdc!$A866&lt;&gt;"",s_somma_pdc!F866,"")</f>
        <v/>
      </c>
      <c r="W870" s="110" t="str">
        <f t="shared" si="110"/>
        <v/>
      </c>
      <c r="X870" s="111" t="str">
        <f t="shared" si="111"/>
        <v/>
      </c>
      <c r="Y870" s="86"/>
      <c r="Z870" s="86"/>
    </row>
    <row r="871" spans="2:26" ht="15.75" customHeight="1">
      <c r="B871" s="109" t="str">
        <f>IF(dati_pdc!A867&lt;&gt;"",IF(dati_pdc!D867=1,RIGHT(dati_pdc!A867,dati_pdc!E867),dati_pdc!A867),"")</f>
        <v/>
      </c>
      <c r="C871" s="109" t="str">
        <f>IF(dati_pdc!B867&lt;&gt;"",dati_pdc!B867,"")</f>
        <v/>
      </c>
      <c r="D871" s="109" t="str">
        <f>IF(dati_pdc!C867&lt;&gt;"",dati_pdc!C867,"")</f>
        <v/>
      </c>
      <c r="E871" s="109" t="str">
        <f>IF(dati_pdc!D867&lt;&gt;"",dati_pdc!D867,"")</f>
        <v/>
      </c>
      <c r="F871" s="110" t="str">
        <f>IF(dati_pdc!$A867&lt;&gt;"",s_somma_pdc!B867,"")</f>
        <v/>
      </c>
      <c r="G871" s="110" t="str">
        <f>IF(dati_pdc!$A867&lt;&gt;"",s_somma_pdc!C867,"")</f>
        <v/>
      </c>
      <c r="H871" s="110" t="str">
        <f t="shared" si="104"/>
        <v/>
      </c>
      <c r="I871" s="111" t="str">
        <f t="shared" si="105"/>
        <v/>
      </c>
      <c r="J871" s="111"/>
      <c r="K871" s="111"/>
      <c r="L871" s="110" t="str">
        <f>IF(dati_pdc!$A867&lt;&gt;"",s_somma_pdc!D867,"")</f>
        <v/>
      </c>
      <c r="M871" s="110" t="str">
        <f t="shared" si="106"/>
        <v/>
      </c>
      <c r="N871" s="111" t="str">
        <f t="shared" si="107"/>
        <v/>
      </c>
      <c r="O871" s="111"/>
      <c r="P871" s="111"/>
      <c r="Q871" s="110" t="str">
        <f>IF(dati_pdc!$A867&lt;&gt;"",s_somma_pdc!E867,"")</f>
        <v/>
      </c>
      <c r="R871" s="110" t="str">
        <f t="shared" si="108"/>
        <v/>
      </c>
      <c r="S871" s="111" t="str">
        <f t="shared" si="109"/>
        <v/>
      </c>
      <c r="T871" s="111"/>
      <c r="U871" s="111"/>
      <c r="V871" s="110" t="str">
        <f>IF(dati_pdc!$A867&lt;&gt;"",s_somma_pdc!F867,"")</f>
        <v/>
      </c>
      <c r="W871" s="110" t="str">
        <f t="shared" si="110"/>
        <v/>
      </c>
      <c r="X871" s="111" t="str">
        <f t="shared" si="111"/>
        <v/>
      </c>
      <c r="Y871" s="86"/>
      <c r="Z871" s="86"/>
    </row>
    <row r="872" spans="2:26" ht="15.75" customHeight="1">
      <c r="B872" s="109" t="str">
        <f>IF(dati_pdc!A868&lt;&gt;"",IF(dati_pdc!D868=1,RIGHT(dati_pdc!A868,dati_pdc!E868),dati_pdc!A868),"")</f>
        <v/>
      </c>
      <c r="C872" s="109" t="str">
        <f>IF(dati_pdc!B868&lt;&gt;"",dati_pdc!B868,"")</f>
        <v/>
      </c>
      <c r="D872" s="109" t="str">
        <f>IF(dati_pdc!C868&lt;&gt;"",dati_pdc!C868,"")</f>
        <v/>
      </c>
      <c r="E872" s="109" t="str">
        <f>IF(dati_pdc!D868&lt;&gt;"",dati_pdc!D868,"")</f>
        <v/>
      </c>
      <c r="F872" s="110" t="str">
        <f>IF(dati_pdc!$A868&lt;&gt;"",s_somma_pdc!B868,"")</f>
        <v/>
      </c>
      <c r="G872" s="110" t="str">
        <f>IF(dati_pdc!$A868&lt;&gt;"",s_somma_pdc!C868,"")</f>
        <v/>
      </c>
      <c r="H872" s="110" t="str">
        <f t="shared" si="104"/>
        <v/>
      </c>
      <c r="I872" s="111" t="str">
        <f t="shared" si="105"/>
        <v/>
      </c>
      <c r="J872" s="111"/>
      <c r="K872" s="111"/>
      <c r="L872" s="110" t="str">
        <f>IF(dati_pdc!$A868&lt;&gt;"",s_somma_pdc!D868,"")</f>
        <v/>
      </c>
      <c r="M872" s="110" t="str">
        <f t="shared" si="106"/>
        <v/>
      </c>
      <c r="N872" s="111" t="str">
        <f t="shared" si="107"/>
        <v/>
      </c>
      <c r="O872" s="111"/>
      <c r="P872" s="111"/>
      <c r="Q872" s="110" t="str">
        <f>IF(dati_pdc!$A868&lt;&gt;"",s_somma_pdc!E868,"")</f>
        <v/>
      </c>
      <c r="R872" s="110" t="str">
        <f t="shared" si="108"/>
        <v/>
      </c>
      <c r="S872" s="111" t="str">
        <f t="shared" si="109"/>
        <v/>
      </c>
      <c r="T872" s="111"/>
      <c r="U872" s="111"/>
      <c r="V872" s="110" t="str">
        <f>IF(dati_pdc!$A868&lt;&gt;"",s_somma_pdc!F868,"")</f>
        <v/>
      </c>
      <c r="W872" s="110" t="str">
        <f t="shared" si="110"/>
        <v/>
      </c>
      <c r="X872" s="111" t="str">
        <f t="shared" si="111"/>
        <v/>
      </c>
      <c r="Y872" s="86"/>
      <c r="Z872" s="86"/>
    </row>
    <row r="873" spans="2:26" ht="15.75" customHeight="1">
      <c r="B873" s="109" t="str">
        <f>IF(dati_pdc!A869&lt;&gt;"",IF(dati_pdc!D869=1,RIGHT(dati_pdc!A869,dati_pdc!E869),dati_pdc!A869),"")</f>
        <v/>
      </c>
      <c r="C873" s="109" t="str">
        <f>IF(dati_pdc!B869&lt;&gt;"",dati_pdc!B869,"")</f>
        <v/>
      </c>
      <c r="D873" s="109" t="str">
        <f>IF(dati_pdc!C869&lt;&gt;"",dati_pdc!C869,"")</f>
        <v/>
      </c>
      <c r="E873" s="109" t="str">
        <f>IF(dati_pdc!D869&lt;&gt;"",dati_pdc!D869,"")</f>
        <v/>
      </c>
      <c r="F873" s="110" t="str">
        <f>IF(dati_pdc!$A869&lt;&gt;"",s_somma_pdc!B869,"")</f>
        <v/>
      </c>
      <c r="G873" s="110" t="str">
        <f>IF(dati_pdc!$A869&lt;&gt;"",s_somma_pdc!C869,"")</f>
        <v/>
      </c>
      <c r="H873" s="110" t="str">
        <f t="shared" si="104"/>
        <v/>
      </c>
      <c r="I873" s="111" t="str">
        <f t="shared" si="105"/>
        <v/>
      </c>
      <c r="J873" s="111"/>
      <c r="K873" s="111"/>
      <c r="L873" s="110" t="str">
        <f>IF(dati_pdc!$A869&lt;&gt;"",s_somma_pdc!D869,"")</f>
        <v/>
      </c>
      <c r="M873" s="110" t="str">
        <f t="shared" si="106"/>
        <v/>
      </c>
      <c r="N873" s="111" t="str">
        <f t="shared" si="107"/>
        <v/>
      </c>
      <c r="O873" s="111"/>
      <c r="P873" s="111"/>
      <c r="Q873" s="110" t="str">
        <f>IF(dati_pdc!$A869&lt;&gt;"",s_somma_pdc!E869,"")</f>
        <v/>
      </c>
      <c r="R873" s="110" t="str">
        <f t="shared" si="108"/>
        <v/>
      </c>
      <c r="S873" s="111" t="str">
        <f t="shared" si="109"/>
        <v/>
      </c>
      <c r="T873" s="111"/>
      <c r="U873" s="111"/>
      <c r="V873" s="110" t="str">
        <f>IF(dati_pdc!$A869&lt;&gt;"",s_somma_pdc!F869,"")</f>
        <v/>
      </c>
      <c r="W873" s="110" t="str">
        <f t="shared" si="110"/>
        <v/>
      </c>
      <c r="X873" s="111" t="str">
        <f t="shared" si="111"/>
        <v/>
      </c>
      <c r="Y873" s="86"/>
      <c r="Z873" s="86"/>
    </row>
    <row r="874" spans="2:26" ht="15.75" customHeight="1">
      <c r="B874" s="109" t="str">
        <f>IF(dati_pdc!A870&lt;&gt;"",IF(dati_pdc!D870=1,RIGHT(dati_pdc!A870,dati_pdc!E870),dati_pdc!A870),"")</f>
        <v/>
      </c>
      <c r="C874" s="109" t="str">
        <f>IF(dati_pdc!B870&lt;&gt;"",dati_pdc!B870,"")</f>
        <v/>
      </c>
      <c r="D874" s="109" t="str">
        <f>IF(dati_pdc!C870&lt;&gt;"",dati_pdc!C870,"")</f>
        <v/>
      </c>
      <c r="E874" s="109" t="str">
        <f>IF(dati_pdc!D870&lt;&gt;"",dati_pdc!D870,"")</f>
        <v/>
      </c>
      <c r="F874" s="110" t="str">
        <f>IF(dati_pdc!$A870&lt;&gt;"",s_somma_pdc!B870,"")</f>
        <v/>
      </c>
      <c r="G874" s="110" t="str">
        <f>IF(dati_pdc!$A870&lt;&gt;"",s_somma_pdc!C870,"")</f>
        <v/>
      </c>
      <c r="H874" s="110" t="str">
        <f t="shared" si="104"/>
        <v/>
      </c>
      <c r="I874" s="111" t="str">
        <f t="shared" si="105"/>
        <v/>
      </c>
      <c r="J874" s="111"/>
      <c r="K874" s="111"/>
      <c r="L874" s="110" t="str">
        <f>IF(dati_pdc!$A870&lt;&gt;"",s_somma_pdc!D870,"")</f>
        <v/>
      </c>
      <c r="M874" s="110" t="str">
        <f t="shared" si="106"/>
        <v/>
      </c>
      <c r="N874" s="111" t="str">
        <f t="shared" si="107"/>
        <v/>
      </c>
      <c r="O874" s="111"/>
      <c r="P874" s="111"/>
      <c r="Q874" s="110" t="str">
        <f>IF(dati_pdc!$A870&lt;&gt;"",s_somma_pdc!E870,"")</f>
        <v/>
      </c>
      <c r="R874" s="110" t="str">
        <f t="shared" si="108"/>
        <v/>
      </c>
      <c r="S874" s="111" t="str">
        <f t="shared" si="109"/>
        <v/>
      </c>
      <c r="T874" s="111"/>
      <c r="U874" s="111"/>
      <c r="V874" s="110" t="str">
        <f>IF(dati_pdc!$A870&lt;&gt;"",s_somma_pdc!F870,"")</f>
        <v/>
      </c>
      <c r="W874" s="110" t="str">
        <f t="shared" si="110"/>
        <v/>
      </c>
      <c r="X874" s="111" t="str">
        <f t="shared" si="111"/>
        <v/>
      </c>
      <c r="Y874" s="86"/>
      <c r="Z874" s="86"/>
    </row>
    <row r="875" spans="2:26" ht="15.75" customHeight="1">
      <c r="B875" s="109" t="str">
        <f>IF(dati_pdc!A871&lt;&gt;"",IF(dati_pdc!D871=1,RIGHT(dati_pdc!A871,dati_pdc!E871),dati_pdc!A871),"")</f>
        <v/>
      </c>
      <c r="C875" s="109" t="str">
        <f>IF(dati_pdc!B871&lt;&gt;"",dati_pdc!B871,"")</f>
        <v/>
      </c>
      <c r="D875" s="109" t="str">
        <f>IF(dati_pdc!C871&lt;&gt;"",dati_pdc!C871,"")</f>
        <v/>
      </c>
      <c r="E875" s="109" t="str">
        <f>IF(dati_pdc!D871&lt;&gt;"",dati_pdc!D871,"")</f>
        <v/>
      </c>
      <c r="F875" s="110" t="str">
        <f>IF(dati_pdc!$A871&lt;&gt;"",s_somma_pdc!B871,"")</f>
        <v/>
      </c>
      <c r="G875" s="110" t="str">
        <f>IF(dati_pdc!$A871&lt;&gt;"",s_somma_pdc!C871,"")</f>
        <v/>
      </c>
      <c r="H875" s="110" t="str">
        <f t="shared" si="104"/>
        <v/>
      </c>
      <c r="I875" s="111" t="str">
        <f t="shared" si="105"/>
        <v/>
      </c>
      <c r="J875" s="111"/>
      <c r="K875" s="111"/>
      <c r="L875" s="110" t="str">
        <f>IF(dati_pdc!$A871&lt;&gt;"",s_somma_pdc!D871,"")</f>
        <v/>
      </c>
      <c r="M875" s="110" t="str">
        <f t="shared" si="106"/>
        <v/>
      </c>
      <c r="N875" s="111" t="str">
        <f t="shared" si="107"/>
        <v/>
      </c>
      <c r="O875" s="111"/>
      <c r="P875" s="111"/>
      <c r="Q875" s="110" t="str">
        <f>IF(dati_pdc!$A871&lt;&gt;"",s_somma_pdc!E871,"")</f>
        <v/>
      </c>
      <c r="R875" s="110" t="str">
        <f t="shared" si="108"/>
        <v/>
      </c>
      <c r="S875" s="111" t="str">
        <f t="shared" si="109"/>
        <v/>
      </c>
      <c r="T875" s="111"/>
      <c r="U875" s="111"/>
      <c r="V875" s="110" t="str">
        <f>IF(dati_pdc!$A871&lt;&gt;"",s_somma_pdc!F871,"")</f>
        <v/>
      </c>
      <c r="W875" s="110" t="str">
        <f t="shared" si="110"/>
        <v/>
      </c>
      <c r="X875" s="111" t="str">
        <f t="shared" si="111"/>
        <v/>
      </c>
      <c r="Y875" s="86"/>
      <c r="Z875" s="86"/>
    </row>
    <row r="876" spans="2:26" ht="15.75" customHeight="1">
      <c r="B876" s="109" t="str">
        <f>IF(dati_pdc!A872&lt;&gt;"",IF(dati_pdc!D872=1,RIGHT(dati_pdc!A872,dati_pdc!E872),dati_pdc!A872),"")</f>
        <v/>
      </c>
      <c r="C876" s="109" t="str">
        <f>IF(dati_pdc!B872&lt;&gt;"",dati_pdc!B872,"")</f>
        <v/>
      </c>
      <c r="D876" s="109" t="str">
        <f>IF(dati_pdc!C872&lt;&gt;"",dati_pdc!C872,"")</f>
        <v/>
      </c>
      <c r="E876" s="109" t="str">
        <f>IF(dati_pdc!D872&lt;&gt;"",dati_pdc!D872,"")</f>
        <v/>
      </c>
      <c r="F876" s="110" t="str">
        <f>IF(dati_pdc!$A872&lt;&gt;"",s_somma_pdc!B872,"")</f>
        <v/>
      </c>
      <c r="G876" s="110" t="str">
        <f>IF(dati_pdc!$A872&lt;&gt;"",s_somma_pdc!C872,"")</f>
        <v/>
      </c>
      <c r="H876" s="110" t="str">
        <f t="shared" si="104"/>
        <v/>
      </c>
      <c r="I876" s="111" t="str">
        <f t="shared" si="105"/>
        <v/>
      </c>
      <c r="J876" s="111"/>
      <c r="K876" s="111"/>
      <c r="L876" s="110" t="str">
        <f>IF(dati_pdc!$A872&lt;&gt;"",s_somma_pdc!D872,"")</f>
        <v/>
      </c>
      <c r="M876" s="110" t="str">
        <f t="shared" si="106"/>
        <v/>
      </c>
      <c r="N876" s="111" t="str">
        <f t="shared" si="107"/>
        <v/>
      </c>
      <c r="O876" s="111"/>
      <c r="P876" s="111"/>
      <c r="Q876" s="110" t="str">
        <f>IF(dati_pdc!$A872&lt;&gt;"",s_somma_pdc!E872,"")</f>
        <v/>
      </c>
      <c r="R876" s="110" t="str">
        <f t="shared" si="108"/>
        <v/>
      </c>
      <c r="S876" s="111" t="str">
        <f t="shared" si="109"/>
        <v/>
      </c>
      <c r="T876" s="111"/>
      <c r="U876" s="111"/>
      <c r="V876" s="110" t="str">
        <f>IF(dati_pdc!$A872&lt;&gt;"",s_somma_pdc!F872,"")</f>
        <v/>
      </c>
      <c r="W876" s="110" t="str">
        <f t="shared" si="110"/>
        <v/>
      </c>
      <c r="X876" s="111" t="str">
        <f t="shared" si="111"/>
        <v/>
      </c>
      <c r="Y876" s="86"/>
      <c r="Z876" s="86"/>
    </row>
    <row r="877" spans="2:26" ht="15.75" customHeight="1">
      <c r="B877" s="109" t="str">
        <f>IF(dati_pdc!A873&lt;&gt;"",IF(dati_pdc!D873=1,RIGHT(dati_pdc!A873,dati_pdc!E873),dati_pdc!A873),"")</f>
        <v/>
      </c>
      <c r="C877" s="109" t="str">
        <f>IF(dati_pdc!B873&lt;&gt;"",dati_pdc!B873,"")</f>
        <v/>
      </c>
      <c r="D877" s="109" t="str">
        <f>IF(dati_pdc!C873&lt;&gt;"",dati_pdc!C873,"")</f>
        <v/>
      </c>
      <c r="E877" s="109" t="str">
        <f>IF(dati_pdc!D873&lt;&gt;"",dati_pdc!D873,"")</f>
        <v/>
      </c>
      <c r="F877" s="110" t="str">
        <f>IF(dati_pdc!$A873&lt;&gt;"",s_somma_pdc!B873,"")</f>
        <v/>
      </c>
      <c r="G877" s="110" t="str">
        <f>IF(dati_pdc!$A873&lt;&gt;"",s_somma_pdc!C873,"")</f>
        <v/>
      </c>
      <c r="H877" s="110" t="str">
        <f t="shared" si="104"/>
        <v/>
      </c>
      <c r="I877" s="111" t="str">
        <f t="shared" si="105"/>
        <v/>
      </c>
      <c r="J877" s="111"/>
      <c r="K877" s="111"/>
      <c r="L877" s="110" t="str">
        <f>IF(dati_pdc!$A873&lt;&gt;"",s_somma_pdc!D873,"")</f>
        <v/>
      </c>
      <c r="M877" s="110" t="str">
        <f t="shared" si="106"/>
        <v/>
      </c>
      <c r="N877" s="111" t="str">
        <f t="shared" si="107"/>
        <v/>
      </c>
      <c r="O877" s="111"/>
      <c r="P877" s="111"/>
      <c r="Q877" s="110" t="str">
        <f>IF(dati_pdc!$A873&lt;&gt;"",s_somma_pdc!E873,"")</f>
        <v/>
      </c>
      <c r="R877" s="110" t="str">
        <f t="shared" si="108"/>
        <v/>
      </c>
      <c r="S877" s="111" t="str">
        <f t="shared" si="109"/>
        <v/>
      </c>
      <c r="T877" s="111"/>
      <c r="U877" s="111"/>
      <c r="V877" s="110" t="str">
        <f>IF(dati_pdc!$A873&lt;&gt;"",s_somma_pdc!F873,"")</f>
        <v/>
      </c>
      <c r="W877" s="110" t="str">
        <f t="shared" si="110"/>
        <v/>
      </c>
      <c r="X877" s="111" t="str">
        <f t="shared" si="111"/>
        <v/>
      </c>
      <c r="Y877" s="86"/>
      <c r="Z877" s="86"/>
    </row>
    <row r="878" spans="2:26" ht="15.75" customHeight="1">
      <c r="B878" s="109" t="str">
        <f>IF(dati_pdc!A874&lt;&gt;"",IF(dati_pdc!D874=1,RIGHT(dati_pdc!A874,dati_pdc!E874),dati_pdc!A874),"")</f>
        <v/>
      </c>
      <c r="C878" s="109" t="str">
        <f>IF(dati_pdc!B874&lt;&gt;"",dati_pdc!B874,"")</f>
        <v/>
      </c>
      <c r="D878" s="109" t="str">
        <f>IF(dati_pdc!C874&lt;&gt;"",dati_pdc!C874,"")</f>
        <v/>
      </c>
      <c r="E878" s="109" t="str">
        <f>IF(dati_pdc!D874&lt;&gt;"",dati_pdc!D874,"")</f>
        <v/>
      </c>
      <c r="F878" s="110" t="str">
        <f>IF(dati_pdc!$A874&lt;&gt;"",s_somma_pdc!B874,"")</f>
        <v/>
      </c>
      <c r="G878" s="110" t="str">
        <f>IF(dati_pdc!$A874&lt;&gt;"",s_somma_pdc!C874,"")</f>
        <v/>
      </c>
      <c r="H878" s="110" t="str">
        <f t="shared" si="104"/>
        <v/>
      </c>
      <c r="I878" s="111" t="str">
        <f t="shared" si="105"/>
        <v/>
      </c>
      <c r="J878" s="111"/>
      <c r="K878" s="111"/>
      <c r="L878" s="110" t="str">
        <f>IF(dati_pdc!$A874&lt;&gt;"",s_somma_pdc!D874,"")</f>
        <v/>
      </c>
      <c r="M878" s="110" t="str">
        <f t="shared" si="106"/>
        <v/>
      </c>
      <c r="N878" s="111" t="str">
        <f t="shared" si="107"/>
        <v/>
      </c>
      <c r="O878" s="111"/>
      <c r="P878" s="111"/>
      <c r="Q878" s="110" t="str">
        <f>IF(dati_pdc!$A874&lt;&gt;"",s_somma_pdc!E874,"")</f>
        <v/>
      </c>
      <c r="R878" s="110" t="str">
        <f t="shared" si="108"/>
        <v/>
      </c>
      <c r="S878" s="111" t="str">
        <f t="shared" si="109"/>
        <v/>
      </c>
      <c r="T878" s="111"/>
      <c r="U878" s="111"/>
      <c r="V878" s="110" t="str">
        <f>IF(dati_pdc!$A874&lt;&gt;"",s_somma_pdc!F874,"")</f>
        <v/>
      </c>
      <c r="W878" s="110" t="str">
        <f t="shared" si="110"/>
        <v/>
      </c>
      <c r="X878" s="111" t="str">
        <f t="shared" si="111"/>
        <v/>
      </c>
      <c r="Y878" s="86"/>
      <c r="Z878" s="86"/>
    </row>
    <row r="879" spans="2:26" ht="15.75" customHeight="1">
      <c r="B879" s="109" t="str">
        <f>IF(dati_pdc!A875&lt;&gt;"",IF(dati_pdc!D875=1,RIGHT(dati_pdc!A875,dati_pdc!E875),dati_pdc!A875),"")</f>
        <v/>
      </c>
      <c r="C879" s="109" t="str">
        <f>IF(dati_pdc!B875&lt;&gt;"",dati_pdc!B875,"")</f>
        <v/>
      </c>
      <c r="D879" s="109" t="str">
        <f>IF(dati_pdc!C875&lt;&gt;"",dati_pdc!C875,"")</f>
        <v/>
      </c>
      <c r="E879" s="109" t="str">
        <f>IF(dati_pdc!D875&lt;&gt;"",dati_pdc!D875,"")</f>
        <v/>
      </c>
      <c r="F879" s="110" t="str">
        <f>IF(dati_pdc!$A875&lt;&gt;"",s_somma_pdc!B875,"")</f>
        <v/>
      </c>
      <c r="G879" s="110" t="str">
        <f>IF(dati_pdc!$A875&lt;&gt;"",s_somma_pdc!C875,"")</f>
        <v/>
      </c>
      <c r="H879" s="110" t="str">
        <f t="shared" si="104"/>
        <v/>
      </c>
      <c r="I879" s="111" t="str">
        <f t="shared" si="105"/>
        <v/>
      </c>
      <c r="J879" s="111"/>
      <c r="K879" s="111"/>
      <c r="L879" s="110" t="str">
        <f>IF(dati_pdc!$A875&lt;&gt;"",s_somma_pdc!D875,"")</f>
        <v/>
      </c>
      <c r="M879" s="110" t="str">
        <f t="shared" si="106"/>
        <v/>
      </c>
      <c r="N879" s="111" t="str">
        <f t="shared" si="107"/>
        <v/>
      </c>
      <c r="O879" s="111"/>
      <c r="P879" s="111"/>
      <c r="Q879" s="110" t="str">
        <f>IF(dati_pdc!$A875&lt;&gt;"",s_somma_pdc!E875,"")</f>
        <v/>
      </c>
      <c r="R879" s="110" t="str">
        <f t="shared" si="108"/>
        <v/>
      </c>
      <c r="S879" s="111" t="str">
        <f t="shared" si="109"/>
        <v/>
      </c>
      <c r="T879" s="111"/>
      <c r="U879" s="111"/>
      <c r="V879" s="110" t="str">
        <f>IF(dati_pdc!$A875&lt;&gt;"",s_somma_pdc!F875,"")</f>
        <v/>
      </c>
      <c r="W879" s="110" t="str">
        <f t="shared" si="110"/>
        <v/>
      </c>
      <c r="X879" s="111" t="str">
        <f t="shared" si="111"/>
        <v/>
      </c>
      <c r="Y879" s="86"/>
      <c r="Z879" s="86"/>
    </row>
    <row r="880" spans="2:26" ht="15.75" customHeight="1">
      <c r="B880" s="109" t="str">
        <f>IF(dati_pdc!A876&lt;&gt;"",IF(dati_pdc!D876=1,RIGHT(dati_pdc!A876,dati_pdc!E876),dati_pdc!A876),"")</f>
        <v/>
      </c>
      <c r="C880" s="109" t="str">
        <f>IF(dati_pdc!B876&lt;&gt;"",dati_pdc!B876,"")</f>
        <v/>
      </c>
      <c r="D880" s="109" t="str">
        <f>IF(dati_pdc!C876&lt;&gt;"",dati_pdc!C876,"")</f>
        <v/>
      </c>
      <c r="E880" s="109" t="str">
        <f>IF(dati_pdc!D876&lt;&gt;"",dati_pdc!D876,"")</f>
        <v/>
      </c>
      <c r="F880" s="110" t="str">
        <f>IF(dati_pdc!$A876&lt;&gt;"",s_somma_pdc!B876,"")</f>
        <v/>
      </c>
      <c r="G880" s="110" t="str">
        <f>IF(dati_pdc!$A876&lt;&gt;"",s_somma_pdc!C876,"")</f>
        <v/>
      </c>
      <c r="H880" s="110" t="str">
        <f t="shared" si="104"/>
        <v/>
      </c>
      <c r="I880" s="111" t="str">
        <f t="shared" si="105"/>
        <v/>
      </c>
      <c r="J880" s="111"/>
      <c r="K880" s="111"/>
      <c r="L880" s="110" t="str">
        <f>IF(dati_pdc!$A876&lt;&gt;"",s_somma_pdc!D876,"")</f>
        <v/>
      </c>
      <c r="M880" s="110" t="str">
        <f t="shared" si="106"/>
        <v/>
      </c>
      <c r="N880" s="111" t="str">
        <f t="shared" si="107"/>
        <v/>
      </c>
      <c r="O880" s="111"/>
      <c r="P880" s="111"/>
      <c r="Q880" s="110" t="str">
        <f>IF(dati_pdc!$A876&lt;&gt;"",s_somma_pdc!E876,"")</f>
        <v/>
      </c>
      <c r="R880" s="110" t="str">
        <f t="shared" si="108"/>
        <v/>
      </c>
      <c r="S880" s="111" t="str">
        <f t="shared" si="109"/>
        <v/>
      </c>
      <c r="T880" s="111"/>
      <c r="U880" s="111"/>
      <c r="V880" s="110" t="str">
        <f>IF(dati_pdc!$A876&lt;&gt;"",s_somma_pdc!F876,"")</f>
        <v/>
      </c>
      <c r="W880" s="110" t="str">
        <f t="shared" si="110"/>
        <v/>
      </c>
      <c r="X880" s="111" t="str">
        <f t="shared" si="111"/>
        <v/>
      </c>
      <c r="Y880" s="86"/>
      <c r="Z880" s="86"/>
    </row>
    <row r="881" spans="2:26" ht="15.75" customHeight="1">
      <c r="B881" s="109" t="str">
        <f>IF(dati_pdc!A877&lt;&gt;"",IF(dati_pdc!D877=1,RIGHT(dati_pdc!A877,dati_pdc!E877),dati_pdc!A877),"")</f>
        <v/>
      </c>
      <c r="C881" s="109" t="str">
        <f>IF(dati_pdc!B877&lt;&gt;"",dati_pdc!B877,"")</f>
        <v/>
      </c>
      <c r="D881" s="109" t="str">
        <f>IF(dati_pdc!C877&lt;&gt;"",dati_pdc!C877,"")</f>
        <v/>
      </c>
      <c r="E881" s="109" t="str">
        <f>IF(dati_pdc!D877&lt;&gt;"",dati_pdc!D877,"")</f>
        <v/>
      </c>
      <c r="F881" s="110" t="str">
        <f>IF(dati_pdc!$A877&lt;&gt;"",s_somma_pdc!B877,"")</f>
        <v/>
      </c>
      <c r="G881" s="110" t="str">
        <f>IF(dati_pdc!$A877&lt;&gt;"",s_somma_pdc!C877,"")</f>
        <v/>
      </c>
      <c r="H881" s="110" t="str">
        <f t="shared" si="104"/>
        <v/>
      </c>
      <c r="I881" s="111" t="str">
        <f t="shared" si="105"/>
        <v/>
      </c>
      <c r="J881" s="111"/>
      <c r="K881" s="111"/>
      <c r="L881" s="110" t="str">
        <f>IF(dati_pdc!$A877&lt;&gt;"",s_somma_pdc!D877,"")</f>
        <v/>
      </c>
      <c r="M881" s="110" t="str">
        <f t="shared" si="106"/>
        <v/>
      </c>
      <c r="N881" s="111" t="str">
        <f t="shared" si="107"/>
        <v/>
      </c>
      <c r="O881" s="111"/>
      <c r="P881" s="111"/>
      <c r="Q881" s="110" t="str">
        <f>IF(dati_pdc!$A877&lt;&gt;"",s_somma_pdc!E877,"")</f>
        <v/>
      </c>
      <c r="R881" s="110" t="str">
        <f t="shared" si="108"/>
        <v/>
      </c>
      <c r="S881" s="111" t="str">
        <f t="shared" si="109"/>
        <v/>
      </c>
      <c r="T881" s="111"/>
      <c r="U881" s="111"/>
      <c r="V881" s="110" t="str">
        <f>IF(dati_pdc!$A877&lt;&gt;"",s_somma_pdc!F877,"")</f>
        <v/>
      </c>
      <c r="W881" s="110" t="str">
        <f t="shared" si="110"/>
        <v/>
      </c>
      <c r="X881" s="111" t="str">
        <f t="shared" si="111"/>
        <v/>
      </c>
      <c r="Y881" s="86"/>
      <c r="Z881" s="86"/>
    </row>
    <row r="882" spans="2:26" ht="15.75" customHeight="1">
      <c r="B882" s="109" t="str">
        <f>IF(dati_pdc!A878&lt;&gt;"",IF(dati_pdc!D878=1,RIGHT(dati_pdc!A878,dati_pdc!E878),dati_pdc!A878),"")</f>
        <v/>
      </c>
      <c r="C882" s="109" t="str">
        <f>IF(dati_pdc!B878&lt;&gt;"",dati_pdc!B878,"")</f>
        <v/>
      </c>
      <c r="D882" s="109" t="str">
        <f>IF(dati_pdc!C878&lt;&gt;"",dati_pdc!C878,"")</f>
        <v/>
      </c>
      <c r="E882" s="109" t="str">
        <f>IF(dati_pdc!D878&lt;&gt;"",dati_pdc!D878,"")</f>
        <v/>
      </c>
      <c r="F882" s="110" t="str">
        <f>IF(dati_pdc!$A878&lt;&gt;"",s_somma_pdc!B878,"")</f>
        <v/>
      </c>
      <c r="G882" s="110" t="str">
        <f>IF(dati_pdc!$A878&lt;&gt;"",s_somma_pdc!C878,"")</f>
        <v/>
      </c>
      <c r="H882" s="110" t="str">
        <f t="shared" si="104"/>
        <v/>
      </c>
      <c r="I882" s="111" t="str">
        <f t="shared" si="105"/>
        <v/>
      </c>
      <c r="J882" s="111"/>
      <c r="K882" s="111"/>
      <c r="L882" s="110" t="str">
        <f>IF(dati_pdc!$A878&lt;&gt;"",s_somma_pdc!D878,"")</f>
        <v/>
      </c>
      <c r="M882" s="110" t="str">
        <f t="shared" si="106"/>
        <v/>
      </c>
      <c r="N882" s="111" t="str">
        <f t="shared" si="107"/>
        <v/>
      </c>
      <c r="O882" s="111"/>
      <c r="P882" s="111"/>
      <c r="Q882" s="110" t="str">
        <f>IF(dati_pdc!$A878&lt;&gt;"",s_somma_pdc!E878,"")</f>
        <v/>
      </c>
      <c r="R882" s="110" t="str">
        <f t="shared" si="108"/>
        <v/>
      </c>
      <c r="S882" s="111" t="str">
        <f t="shared" si="109"/>
        <v/>
      </c>
      <c r="T882" s="111"/>
      <c r="U882" s="111"/>
      <c r="V882" s="110" t="str">
        <f>IF(dati_pdc!$A878&lt;&gt;"",s_somma_pdc!F878,"")</f>
        <v/>
      </c>
      <c r="W882" s="110" t="str">
        <f t="shared" si="110"/>
        <v/>
      </c>
      <c r="X882" s="111" t="str">
        <f t="shared" si="111"/>
        <v/>
      </c>
      <c r="Y882" s="86"/>
      <c r="Z882" s="86"/>
    </row>
    <row r="883" spans="2:26" ht="15.75" customHeight="1">
      <c r="B883" s="109" t="str">
        <f>IF(dati_pdc!A879&lt;&gt;"",IF(dati_pdc!D879=1,RIGHT(dati_pdc!A879,dati_pdc!E879),dati_pdc!A879),"")</f>
        <v/>
      </c>
      <c r="C883" s="109" t="str">
        <f>IF(dati_pdc!B879&lt;&gt;"",dati_pdc!B879,"")</f>
        <v/>
      </c>
      <c r="D883" s="109" t="str">
        <f>IF(dati_pdc!C879&lt;&gt;"",dati_pdc!C879,"")</f>
        <v/>
      </c>
      <c r="E883" s="109" t="str">
        <f>IF(dati_pdc!D879&lt;&gt;"",dati_pdc!D879,"")</f>
        <v/>
      </c>
      <c r="F883" s="110" t="str">
        <f>IF(dati_pdc!$A879&lt;&gt;"",s_somma_pdc!B879,"")</f>
        <v/>
      </c>
      <c r="G883" s="110" t="str">
        <f>IF(dati_pdc!$A879&lt;&gt;"",s_somma_pdc!C879,"")</f>
        <v/>
      </c>
      <c r="H883" s="110" t="str">
        <f t="shared" si="104"/>
        <v/>
      </c>
      <c r="I883" s="111" t="str">
        <f t="shared" si="105"/>
        <v/>
      </c>
      <c r="J883" s="111"/>
      <c r="K883" s="111"/>
      <c r="L883" s="110" t="str">
        <f>IF(dati_pdc!$A879&lt;&gt;"",s_somma_pdc!D879,"")</f>
        <v/>
      </c>
      <c r="M883" s="110" t="str">
        <f t="shared" si="106"/>
        <v/>
      </c>
      <c r="N883" s="111" t="str">
        <f t="shared" si="107"/>
        <v/>
      </c>
      <c r="O883" s="111"/>
      <c r="P883" s="111"/>
      <c r="Q883" s="110" t="str">
        <f>IF(dati_pdc!$A879&lt;&gt;"",s_somma_pdc!E879,"")</f>
        <v/>
      </c>
      <c r="R883" s="110" t="str">
        <f t="shared" si="108"/>
        <v/>
      </c>
      <c r="S883" s="111" t="str">
        <f t="shared" si="109"/>
        <v/>
      </c>
      <c r="T883" s="111"/>
      <c r="U883" s="111"/>
      <c r="V883" s="110" t="str">
        <f>IF(dati_pdc!$A879&lt;&gt;"",s_somma_pdc!F879,"")</f>
        <v/>
      </c>
      <c r="W883" s="110" t="str">
        <f t="shared" si="110"/>
        <v/>
      </c>
      <c r="X883" s="111" t="str">
        <f t="shared" si="111"/>
        <v/>
      </c>
      <c r="Y883" s="86"/>
      <c r="Z883" s="86"/>
    </row>
    <row r="884" spans="2:26" ht="15.75" customHeight="1">
      <c r="B884" s="109" t="str">
        <f>IF(dati_pdc!A880&lt;&gt;"",IF(dati_pdc!D880=1,RIGHT(dati_pdc!A880,dati_pdc!E880),dati_pdc!A880),"")</f>
        <v/>
      </c>
      <c r="C884" s="109" t="str">
        <f>IF(dati_pdc!B880&lt;&gt;"",dati_pdc!B880,"")</f>
        <v/>
      </c>
      <c r="D884" s="109" t="str">
        <f>IF(dati_pdc!C880&lt;&gt;"",dati_pdc!C880,"")</f>
        <v/>
      </c>
      <c r="E884" s="109" t="str">
        <f>IF(dati_pdc!D880&lt;&gt;"",dati_pdc!D880,"")</f>
        <v/>
      </c>
      <c r="F884" s="110" t="str">
        <f>IF(dati_pdc!$A880&lt;&gt;"",s_somma_pdc!B880,"")</f>
        <v/>
      </c>
      <c r="G884" s="110" t="str">
        <f>IF(dati_pdc!$A880&lt;&gt;"",s_somma_pdc!C880,"")</f>
        <v/>
      </c>
      <c r="H884" s="110" t="str">
        <f t="shared" si="104"/>
        <v/>
      </c>
      <c r="I884" s="111" t="str">
        <f t="shared" si="105"/>
        <v/>
      </c>
      <c r="J884" s="111"/>
      <c r="K884" s="111"/>
      <c r="L884" s="110" t="str">
        <f>IF(dati_pdc!$A880&lt;&gt;"",s_somma_pdc!D880,"")</f>
        <v/>
      </c>
      <c r="M884" s="110" t="str">
        <f t="shared" si="106"/>
        <v/>
      </c>
      <c r="N884" s="111" t="str">
        <f t="shared" si="107"/>
        <v/>
      </c>
      <c r="O884" s="111"/>
      <c r="P884" s="111"/>
      <c r="Q884" s="110" t="str">
        <f>IF(dati_pdc!$A880&lt;&gt;"",s_somma_pdc!E880,"")</f>
        <v/>
      </c>
      <c r="R884" s="110" t="str">
        <f t="shared" si="108"/>
        <v/>
      </c>
      <c r="S884" s="111" t="str">
        <f t="shared" si="109"/>
        <v/>
      </c>
      <c r="T884" s="111"/>
      <c r="U884" s="111"/>
      <c r="V884" s="110" t="str">
        <f>IF(dati_pdc!$A880&lt;&gt;"",s_somma_pdc!F880,"")</f>
        <v/>
      </c>
      <c r="W884" s="110" t="str">
        <f t="shared" si="110"/>
        <v/>
      </c>
      <c r="X884" s="111" t="str">
        <f t="shared" si="111"/>
        <v/>
      </c>
      <c r="Y884" s="86"/>
      <c r="Z884" s="86"/>
    </row>
    <row r="885" spans="2:26" ht="15.75" customHeight="1">
      <c r="B885" s="109" t="str">
        <f>IF(dati_pdc!A881&lt;&gt;"",IF(dati_pdc!D881=1,RIGHT(dati_pdc!A881,dati_pdc!E881),dati_pdc!A881),"")</f>
        <v/>
      </c>
      <c r="C885" s="109" t="str">
        <f>IF(dati_pdc!B881&lt;&gt;"",dati_pdc!B881,"")</f>
        <v/>
      </c>
      <c r="D885" s="109" t="str">
        <f>IF(dati_pdc!C881&lt;&gt;"",dati_pdc!C881,"")</f>
        <v/>
      </c>
      <c r="E885" s="109" t="str">
        <f>IF(dati_pdc!D881&lt;&gt;"",dati_pdc!D881,"")</f>
        <v/>
      </c>
      <c r="F885" s="110" t="str">
        <f>IF(dati_pdc!$A881&lt;&gt;"",s_somma_pdc!B881,"")</f>
        <v/>
      </c>
      <c r="G885" s="110" t="str">
        <f>IF(dati_pdc!$A881&lt;&gt;"",s_somma_pdc!C881,"")</f>
        <v/>
      </c>
      <c r="H885" s="110" t="str">
        <f t="shared" si="104"/>
        <v/>
      </c>
      <c r="I885" s="111" t="str">
        <f t="shared" si="105"/>
        <v/>
      </c>
      <c r="J885" s="111"/>
      <c r="K885" s="111"/>
      <c r="L885" s="110" t="str">
        <f>IF(dati_pdc!$A881&lt;&gt;"",s_somma_pdc!D881,"")</f>
        <v/>
      </c>
      <c r="M885" s="110" t="str">
        <f t="shared" si="106"/>
        <v/>
      </c>
      <c r="N885" s="111" t="str">
        <f t="shared" si="107"/>
        <v/>
      </c>
      <c r="O885" s="111"/>
      <c r="P885" s="111"/>
      <c r="Q885" s="110" t="str">
        <f>IF(dati_pdc!$A881&lt;&gt;"",s_somma_pdc!E881,"")</f>
        <v/>
      </c>
      <c r="R885" s="110" t="str">
        <f t="shared" si="108"/>
        <v/>
      </c>
      <c r="S885" s="111" t="str">
        <f t="shared" si="109"/>
        <v/>
      </c>
      <c r="T885" s="111"/>
      <c r="U885" s="111"/>
      <c r="V885" s="110" t="str">
        <f>IF(dati_pdc!$A881&lt;&gt;"",s_somma_pdc!F881,"")</f>
        <v/>
      </c>
      <c r="W885" s="110" t="str">
        <f t="shared" si="110"/>
        <v/>
      </c>
      <c r="X885" s="111" t="str">
        <f t="shared" si="111"/>
        <v/>
      </c>
      <c r="Y885" s="86"/>
      <c r="Z885" s="86"/>
    </row>
    <row r="886" spans="2:26" ht="15.75" customHeight="1">
      <c r="B886" s="109" t="str">
        <f>IF(dati_pdc!A882&lt;&gt;"",IF(dati_pdc!D882=1,RIGHT(dati_pdc!A882,dati_pdc!E882),dati_pdc!A882),"")</f>
        <v/>
      </c>
      <c r="C886" s="109" t="str">
        <f>IF(dati_pdc!B882&lt;&gt;"",dati_pdc!B882,"")</f>
        <v/>
      </c>
      <c r="D886" s="109" t="str">
        <f>IF(dati_pdc!C882&lt;&gt;"",dati_pdc!C882,"")</f>
        <v/>
      </c>
      <c r="E886" s="109" t="str">
        <f>IF(dati_pdc!D882&lt;&gt;"",dati_pdc!D882,"")</f>
        <v/>
      </c>
      <c r="F886" s="110" t="str">
        <f>IF(dati_pdc!$A882&lt;&gt;"",s_somma_pdc!B882,"")</f>
        <v/>
      </c>
      <c r="G886" s="110" t="str">
        <f>IF(dati_pdc!$A882&lt;&gt;"",s_somma_pdc!C882,"")</f>
        <v/>
      </c>
      <c r="H886" s="110" t="str">
        <f t="shared" si="104"/>
        <v/>
      </c>
      <c r="I886" s="111" t="str">
        <f t="shared" si="105"/>
        <v/>
      </c>
      <c r="J886" s="111"/>
      <c r="K886" s="111"/>
      <c r="L886" s="110" t="str">
        <f>IF(dati_pdc!$A882&lt;&gt;"",s_somma_pdc!D882,"")</f>
        <v/>
      </c>
      <c r="M886" s="110" t="str">
        <f t="shared" si="106"/>
        <v/>
      </c>
      <c r="N886" s="111" t="str">
        <f t="shared" si="107"/>
        <v/>
      </c>
      <c r="O886" s="111"/>
      <c r="P886" s="111"/>
      <c r="Q886" s="110" t="str">
        <f>IF(dati_pdc!$A882&lt;&gt;"",s_somma_pdc!E882,"")</f>
        <v/>
      </c>
      <c r="R886" s="110" t="str">
        <f t="shared" si="108"/>
        <v/>
      </c>
      <c r="S886" s="111" t="str">
        <f t="shared" si="109"/>
        <v/>
      </c>
      <c r="T886" s="111"/>
      <c r="U886" s="111"/>
      <c r="V886" s="110" t="str">
        <f>IF(dati_pdc!$A882&lt;&gt;"",s_somma_pdc!F882,"")</f>
        <v/>
      </c>
      <c r="W886" s="110" t="str">
        <f t="shared" si="110"/>
        <v/>
      </c>
      <c r="X886" s="111" t="str">
        <f t="shared" si="111"/>
        <v/>
      </c>
      <c r="Y886" s="86"/>
      <c r="Z886" s="86"/>
    </row>
    <row r="887" spans="2:26" ht="15.75" customHeight="1">
      <c r="B887" s="109" t="str">
        <f>IF(dati_pdc!A883&lt;&gt;"",IF(dati_pdc!D883=1,RIGHT(dati_pdc!A883,dati_pdc!E883),dati_pdc!A883),"")</f>
        <v/>
      </c>
      <c r="C887" s="109" t="str">
        <f>IF(dati_pdc!B883&lt;&gt;"",dati_pdc!B883,"")</f>
        <v/>
      </c>
      <c r="D887" s="109" t="str">
        <f>IF(dati_pdc!C883&lt;&gt;"",dati_pdc!C883,"")</f>
        <v/>
      </c>
      <c r="E887" s="109" t="str">
        <f>IF(dati_pdc!D883&lt;&gt;"",dati_pdc!D883,"")</f>
        <v/>
      </c>
      <c r="F887" s="110" t="str">
        <f>IF(dati_pdc!$A883&lt;&gt;"",s_somma_pdc!B883,"")</f>
        <v/>
      </c>
      <c r="G887" s="110" t="str">
        <f>IF(dati_pdc!$A883&lt;&gt;"",s_somma_pdc!C883,"")</f>
        <v/>
      </c>
      <c r="H887" s="110" t="str">
        <f t="shared" si="104"/>
        <v/>
      </c>
      <c r="I887" s="111" t="str">
        <f t="shared" si="105"/>
        <v/>
      </c>
      <c r="J887" s="111"/>
      <c r="K887" s="111"/>
      <c r="L887" s="110" t="str">
        <f>IF(dati_pdc!$A883&lt;&gt;"",s_somma_pdc!D883,"")</f>
        <v/>
      </c>
      <c r="M887" s="110" t="str">
        <f t="shared" si="106"/>
        <v/>
      </c>
      <c r="N887" s="111" t="str">
        <f t="shared" si="107"/>
        <v/>
      </c>
      <c r="O887" s="111"/>
      <c r="P887" s="111"/>
      <c r="Q887" s="110" t="str">
        <f>IF(dati_pdc!$A883&lt;&gt;"",s_somma_pdc!E883,"")</f>
        <v/>
      </c>
      <c r="R887" s="110" t="str">
        <f t="shared" si="108"/>
        <v/>
      </c>
      <c r="S887" s="111" t="str">
        <f t="shared" si="109"/>
        <v/>
      </c>
      <c r="T887" s="111"/>
      <c r="U887" s="111"/>
      <c r="V887" s="110" t="str">
        <f>IF(dati_pdc!$A883&lt;&gt;"",s_somma_pdc!F883,"")</f>
        <v/>
      </c>
      <c r="W887" s="110" t="str">
        <f t="shared" si="110"/>
        <v/>
      </c>
      <c r="X887" s="111" t="str">
        <f t="shared" si="111"/>
        <v/>
      </c>
      <c r="Y887" s="86"/>
      <c r="Z887" s="86"/>
    </row>
    <row r="888" spans="2:26" ht="15.75" customHeight="1">
      <c r="B888" s="109" t="str">
        <f>IF(dati_pdc!A884&lt;&gt;"",IF(dati_pdc!D884=1,RIGHT(dati_pdc!A884,dati_pdc!E884),dati_pdc!A884),"")</f>
        <v/>
      </c>
      <c r="C888" s="109" t="str">
        <f>IF(dati_pdc!B884&lt;&gt;"",dati_pdc!B884,"")</f>
        <v/>
      </c>
      <c r="D888" s="109" t="str">
        <f>IF(dati_pdc!C884&lt;&gt;"",dati_pdc!C884,"")</f>
        <v/>
      </c>
      <c r="E888" s="109" t="str">
        <f>IF(dati_pdc!D884&lt;&gt;"",dati_pdc!D884,"")</f>
        <v/>
      </c>
      <c r="F888" s="110" t="str">
        <f>IF(dati_pdc!$A884&lt;&gt;"",s_somma_pdc!B884,"")</f>
        <v/>
      </c>
      <c r="G888" s="110" t="str">
        <f>IF(dati_pdc!$A884&lt;&gt;"",s_somma_pdc!C884,"")</f>
        <v/>
      </c>
      <c r="H888" s="110" t="str">
        <f t="shared" si="104"/>
        <v/>
      </c>
      <c r="I888" s="111" t="str">
        <f t="shared" si="105"/>
        <v/>
      </c>
      <c r="J888" s="111"/>
      <c r="K888" s="111"/>
      <c r="L888" s="110" t="str">
        <f>IF(dati_pdc!$A884&lt;&gt;"",s_somma_pdc!D884,"")</f>
        <v/>
      </c>
      <c r="M888" s="110" t="str">
        <f t="shared" si="106"/>
        <v/>
      </c>
      <c r="N888" s="111" t="str">
        <f t="shared" si="107"/>
        <v/>
      </c>
      <c r="O888" s="111"/>
      <c r="P888" s="111"/>
      <c r="Q888" s="110" t="str">
        <f>IF(dati_pdc!$A884&lt;&gt;"",s_somma_pdc!E884,"")</f>
        <v/>
      </c>
      <c r="R888" s="110" t="str">
        <f t="shared" si="108"/>
        <v/>
      </c>
      <c r="S888" s="111" t="str">
        <f t="shared" si="109"/>
        <v/>
      </c>
      <c r="T888" s="111"/>
      <c r="U888" s="111"/>
      <c r="V888" s="110" t="str">
        <f>IF(dati_pdc!$A884&lt;&gt;"",s_somma_pdc!F884,"")</f>
        <v/>
      </c>
      <c r="W888" s="110" t="str">
        <f t="shared" si="110"/>
        <v/>
      </c>
      <c r="X888" s="111" t="str">
        <f t="shared" si="111"/>
        <v/>
      </c>
      <c r="Y888" s="86"/>
      <c r="Z888" s="86"/>
    </row>
    <row r="889" spans="2:26" ht="15.75" customHeight="1">
      <c r="B889" s="109" t="str">
        <f>IF(dati_pdc!A885&lt;&gt;"",IF(dati_pdc!D885=1,RIGHT(dati_pdc!A885,dati_pdc!E885),dati_pdc!A885),"")</f>
        <v/>
      </c>
      <c r="C889" s="109" t="str">
        <f>IF(dati_pdc!B885&lt;&gt;"",dati_pdc!B885,"")</f>
        <v/>
      </c>
      <c r="D889" s="109" t="str">
        <f>IF(dati_pdc!C885&lt;&gt;"",dati_pdc!C885,"")</f>
        <v/>
      </c>
      <c r="E889" s="109" t="str">
        <f>IF(dati_pdc!D885&lt;&gt;"",dati_pdc!D885,"")</f>
        <v/>
      </c>
      <c r="F889" s="110" t="str">
        <f>IF(dati_pdc!$A885&lt;&gt;"",s_somma_pdc!B885,"")</f>
        <v/>
      </c>
      <c r="G889" s="110" t="str">
        <f>IF(dati_pdc!$A885&lt;&gt;"",s_somma_pdc!C885,"")</f>
        <v/>
      </c>
      <c r="H889" s="110" t="str">
        <f t="shared" si="104"/>
        <v/>
      </c>
      <c r="I889" s="111" t="str">
        <f t="shared" si="105"/>
        <v/>
      </c>
      <c r="J889" s="111"/>
      <c r="K889" s="111"/>
      <c r="L889" s="110" t="str">
        <f>IF(dati_pdc!$A885&lt;&gt;"",s_somma_pdc!D885,"")</f>
        <v/>
      </c>
      <c r="M889" s="110" t="str">
        <f t="shared" si="106"/>
        <v/>
      </c>
      <c r="N889" s="111" t="str">
        <f t="shared" si="107"/>
        <v/>
      </c>
      <c r="O889" s="111"/>
      <c r="P889" s="111"/>
      <c r="Q889" s="110" t="str">
        <f>IF(dati_pdc!$A885&lt;&gt;"",s_somma_pdc!E885,"")</f>
        <v/>
      </c>
      <c r="R889" s="110" t="str">
        <f t="shared" si="108"/>
        <v/>
      </c>
      <c r="S889" s="111" t="str">
        <f t="shared" si="109"/>
        <v/>
      </c>
      <c r="T889" s="111"/>
      <c r="U889" s="111"/>
      <c r="V889" s="110" t="str">
        <f>IF(dati_pdc!$A885&lt;&gt;"",s_somma_pdc!F885,"")</f>
        <v/>
      </c>
      <c r="W889" s="110" t="str">
        <f t="shared" si="110"/>
        <v/>
      </c>
      <c r="X889" s="111" t="str">
        <f t="shared" si="111"/>
        <v/>
      </c>
      <c r="Y889" s="86"/>
      <c r="Z889" s="86"/>
    </row>
    <row r="890" spans="2:26" ht="15.75" customHeight="1">
      <c r="B890" s="109" t="str">
        <f>IF(dati_pdc!A886&lt;&gt;"",IF(dati_pdc!D886=1,RIGHT(dati_pdc!A886,dati_pdc!E886),dati_pdc!A886),"")</f>
        <v/>
      </c>
      <c r="C890" s="109" t="str">
        <f>IF(dati_pdc!B886&lt;&gt;"",dati_pdc!B886,"")</f>
        <v/>
      </c>
      <c r="D890" s="109" t="str">
        <f>IF(dati_pdc!C886&lt;&gt;"",dati_pdc!C886,"")</f>
        <v/>
      </c>
      <c r="E890" s="109" t="str">
        <f>IF(dati_pdc!D886&lt;&gt;"",dati_pdc!D886,"")</f>
        <v/>
      </c>
      <c r="F890" s="110" t="str">
        <f>IF(dati_pdc!$A886&lt;&gt;"",s_somma_pdc!B886,"")</f>
        <v/>
      </c>
      <c r="G890" s="110" t="str">
        <f>IF(dati_pdc!$A886&lt;&gt;"",s_somma_pdc!C886,"")</f>
        <v/>
      </c>
      <c r="H890" s="110" t="str">
        <f t="shared" si="104"/>
        <v/>
      </c>
      <c r="I890" s="111" t="str">
        <f t="shared" si="105"/>
        <v/>
      </c>
      <c r="J890" s="111"/>
      <c r="K890" s="111"/>
      <c r="L890" s="110" t="str">
        <f>IF(dati_pdc!$A886&lt;&gt;"",s_somma_pdc!D886,"")</f>
        <v/>
      </c>
      <c r="M890" s="110" t="str">
        <f t="shared" si="106"/>
        <v/>
      </c>
      <c r="N890" s="111" t="str">
        <f t="shared" si="107"/>
        <v/>
      </c>
      <c r="O890" s="111"/>
      <c r="P890" s="111"/>
      <c r="Q890" s="110" t="str">
        <f>IF(dati_pdc!$A886&lt;&gt;"",s_somma_pdc!E886,"")</f>
        <v/>
      </c>
      <c r="R890" s="110" t="str">
        <f t="shared" si="108"/>
        <v/>
      </c>
      <c r="S890" s="111" t="str">
        <f t="shared" si="109"/>
        <v/>
      </c>
      <c r="T890" s="111"/>
      <c r="U890" s="111"/>
      <c r="V890" s="110" t="str">
        <f>IF(dati_pdc!$A886&lt;&gt;"",s_somma_pdc!F886,"")</f>
        <v/>
      </c>
      <c r="W890" s="110" t="str">
        <f t="shared" si="110"/>
        <v/>
      </c>
      <c r="X890" s="111" t="str">
        <f t="shared" si="111"/>
        <v/>
      </c>
      <c r="Y890" s="86"/>
      <c r="Z890" s="86"/>
    </row>
    <row r="891" spans="2:26" ht="15.75" customHeight="1">
      <c r="B891" s="109" t="str">
        <f>IF(dati_pdc!A887&lt;&gt;"",IF(dati_pdc!D887=1,RIGHT(dati_pdc!A887,dati_pdc!E887),dati_pdc!A887),"")</f>
        <v/>
      </c>
      <c r="C891" s="109" t="str">
        <f>IF(dati_pdc!B887&lt;&gt;"",dati_pdc!B887,"")</f>
        <v/>
      </c>
      <c r="D891" s="109" t="str">
        <f>IF(dati_pdc!C887&lt;&gt;"",dati_pdc!C887,"")</f>
        <v/>
      </c>
      <c r="E891" s="109" t="str">
        <f>IF(dati_pdc!D887&lt;&gt;"",dati_pdc!D887,"")</f>
        <v/>
      </c>
      <c r="F891" s="110" t="str">
        <f>IF(dati_pdc!$A887&lt;&gt;"",s_somma_pdc!B887,"")</f>
        <v/>
      </c>
      <c r="G891" s="110" t="str">
        <f>IF(dati_pdc!$A887&lt;&gt;"",s_somma_pdc!C887,"")</f>
        <v/>
      </c>
      <c r="H891" s="110" t="str">
        <f t="shared" si="104"/>
        <v/>
      </c>
      <c r="I891" s="111" t="str">
        <f t="shared" si="105"/>
        <v/>
      </c>
      <c r="J891" s="111"/>
      <c r="K891" s="111"/>
      <c r="L891" s="110" t="str">
        <f>IF(dati_pdc!$A887&lt;&gt;"",s_somma_pdc!D887,"")</f>
        <v/>
      </c>
      <c r="M891" s="110" t="str">
        <f t="shared" si="106"/>
        <v/>
      </c>
      <c r="N891" s="111" t="str">
        <f t="shared" si="107"/>
        <v/>
      </c>
      <c r="O891" s="111"/>
      <c r="P891" s="111"/>
      <c r="Q891" s="110" t="str">
        <f>IF(dati_pdc!$A887&lt;&gt;"",s_somma_pdc!E887,"")</f>
        <v/>
      </c>
      <c r="R891" s="110" t="str">
        <f t="shared" si="108"/>
        <v/>
      </c>
      <c r="S891" s="111" t="str">
        <f t="shared" si="109"/>
        <v/>
      </c>
      <c r="T891" s="111"/>
      <c r="U891" s="111"/>
      <c r="V891" s="110" t="str">
        <f>IF(dati_pdc!$A887&lt;&gt;"",s_somma_pdc!F887,"")</f>
        <v/>
      </c>
      <c r="W891" s="110" t="str">
        <f t="shared" si="110"/>
        <v/>
      </c>
      <c r="X891" s="111" t="str">
        <f t="shared" si="111"/>
        <v/>
      </c>
      <c r="Y891" s="86"/>
      <c r="Z891" s="86"/>
    </row>
    <row r="892" spans="2:26" ht="15.75" customHeight="1">
      <c r="B892" s="109" t="str">
        <f>IF(dati_pdc!A888&lt;&gt;"",IF(dati_pdc!D888=1,RIGHT(dati_pdc!A888,dati_pdc!E888),dati_pdc!A888),"")</f>
        <v/>
      </c>
      <c r="C892" s="109" t="str">
        <f>IF(dati_pdc!B888&lt;&gt;"",dati_pdc!B888,"")</f>
        <v/>
      </c>
      <c r="D892" s="109" t="str">
        <f>IF(dati_pdc!C888&lt;&gt;"",dati_pdc!C888,"")</f>
        <v/>
      </c>
      <c r="E892" s="109" t="str">
        <f>IF(dati_pdc!D888&lt;&gt;"",dati_pdc!D888,"")</f>
        <v/>
      </c>
      <c r="F892" s="110" t="str">
        <f>IF(dati_pdc!$A888&lt;&gt;"",s_somma_pdc!B888,"")</f>
        <v/>
      </c>
      <c r="G892" s="110" t="str">
        <f>IF(dati_pdc!$A888&lt;&gt;"",s_somma_pdc!C888,"")</f>
        <v/>
      </c>
      <c r="H892" s="110" t="str">
        <f t="shared" si="104"/>
        <v/>
      </c>
      <c r="I892" s="111" t="str">
        <f t="shared" si="105"/>
        <v/>
      </c>
      <c r="J892" s="111"/>
      <c r="K892" s="111"/>
      <c r="L892" s="110" t="str">
        <f>IF(dati_pdc!$A888&lt;&gt;"",s_somma_pdc!D888,"")</f>
        <v/>
      </c>
      <c r="M892" s="110" t="str">
        <f t="shared" si="106"/>
        <v/>
      </c>
      <c r="N892" s="111" t="str">
        <f t="shared" si="107"/>
        <v/>
      </c>
      <c r="O892" s="111"/>
      <c r="P892" s="111"/>
      <c r="Q892" s="110" t="str">
        <f>IF(dati_pdc!$A888&lt;&gt;"",s_somma_pdc!E888,"")</f>
        <v/>
      </c>
      <c r="R892" s="110" t="str">
        <f t="shared" si="108"/>
        <v/>
      </c>
      <c r="S892" s="111" t="str">
        <f t="shared" si="109"/>
        <v/>
      </c>
      <c r="T892" s="111"/>
      <c r="U892" s="111"/>
      <c r="V892" s="110" t="str">
        <f>IF(dati_pdc!$A888&lt;&gt;"",s_somma_pdc!F888,"")</f>
        <v/>
      </c>
      <c r="W892" s="110" t="str">
        <f t="shared" si="110"/>
        <v/>
      </c>
      <c r="X892" s="111" t="str">
        <f t="shared" si="111"/>
        <v/>
      </c>
      <c r="Y892" s="86"/>
      <c r="Z892" s="86"/>
    </row>
    <row r="893" spans="2:26" ht="15.75" customHeight="1">
      <c r="B893" s="109" t="str">
        <f>IF(dati_pdc!A889&lt;&gt;"",IF(dati_pdc!D889=1,RIGHT(dati_pdc!A889,dati_pdc!E889),dati_pdc!A889),"")</f>
        <v/>
      </c>
      <c r="C893" s="109" t="str">
        <f>IF(dati_pdc!B889&lt;&gt;"",dati_pdc!B889,"")</f>
        <v/>
      </c>
      <c r="D893" s="109" t="str">
        <f>IF(dati_pdc!C889&lt;&gt;"",dati_pdc!C889,"")</f>
        <v/>
      </c>
      <c r="E893" s="109" t="str">
        <f>IF(dati_pdc!D889&lt;&gt;"",dati_pdc!D889,"")</f>
        <v/>
      </c>
      <c r="F893" s="110" t="str">
        <f>IF(dati_pdc!$A889&lt;&gt;"",s_somma_pdc!B889,"")</f>
        <v/>
      </c>
      <c r="G893" s="110" t="str">
        <f>IF(dati_pdc!$A889&lt;&gt;"",s_somma_pdc!C889,"")</f>
        <v/>
      </c>
      <c r="H893" s="110" t="str">
        <f t="shared" si="104"/>
        <v/>
      </c>
      <c r="I893" s="111" t="str">
        <f t="shared" si="105"/>
        <v/>
      </c>
      <c r="J893" s="111"/>
      <c r="K893" s="111"/>
      <c r="L893" s="110" t="str">
        <f>IF(dati_pdc!$A889&lt;&gt;"",s_somma_pdc!D889,"")</f>
        <v/>
      </c>
      <c r="M893" s="110" t="str">
        <f t="shared" si="106"/>
        <v/>
      </c>
      <c r="N893" s="111" t="str">
        <f t="shared" si="107"/>
        <v/>
      </c>
      <c r="O893" s="111"/>
      <c r="P893" s="111"/>
      <c r="Q893" s="110" t="str">
        <f>IF(dati_pdc!$A889&lt;&gt;"",s_somma_pdc!E889,"")</f>
        <v/>
      </c>
      <c r="R893" s="110" t="str">
        <f t="shared" si="108"/>
        <v/>
      </c>
      <c r="S893" s="111" t="str">
        <f t="shared" si="109"/>
        <v/>
      </c>
      <c r="T893" s="111"/>
      <c r="U893" s="111"/>
      <c r="V893" s="110" t="str">
        <f>IF(dati_pdc!$A889&lt;&gt;"",s_somma_pdc!F889,"")</f>
        <v/>
      </c>
      <c r="W893" s="110" t="str">
        <f t="shared" si="110"/>
        <v/>
      </c>
      <c r="X893" s="111" t="str">
        <f t="shared" si="111"/>
        <v/>
      </c>
      <c r="Y893" s="86"/>
      <c r="Z893" s="86"/>
    </row>
    <row r="894" spans="2:26" ht="15.75" customHeight="1">
      <c r="B894" s="109" t="str">
        <f>IF(dati_pdc!A890&lt;&gt;"",IF(dati_pdc!D890=1,RIGHT(dati_pdc!A890,dati_pdc!E890),dati_pdc!A890),"")</f>
        <v/>
      </c>
      <c r="C894" s="109" t="str">
        <f>IF(dati_pdc!B890&lt;&gt;"",dati_pdc!B890,"")</f>
        <v/>
      </c>
      <c r="D894" s="109" t="str">
        <f>IF(dati_pdc!C890&lt;&gt;"",dati_pdc!C890,"")</f>
        <v/>
      </c>
      <c r="E894" s="109" t="str">
        <f>IF(dati_pdc!D890&lt;&gt;"",dati_pdc!D890,"")</f>
        <v/>
      </c>
      <c r="F894" s="110" t="str">
        <f>IF(dati_pdc!$A890&lt;&gt;"",s_somma_pdc!B890,"")</f>
        <v/>
      </c>
      <c r="G894" s="110" t="str">
        <f>IF(dati_pdc!$A890&lt;&gt;"",s_somma_pdc!C890,"")</f>
        <v/>
      </c>
      <c r="H894" s="110" t="str">
        <f t="shared" si="104"/>
        <v/>
      </c>
      <c r="I894" s="111" t="str">
        <f t="shared" si="105"/>
        <v/>
      </c>
      <c r="J894" s="111"/>
      <c r="K894" s="111"/>
      <c r="L894" s="110" t="str">
        <f>IF(dati_pdc!$A890&lt;&gt;"",s_somma_pdc!D890,"")</f>
        <v/>
      </c>
      <c r="M894" s="110" t="str">
        <f t="shared" si="106"/>
        <v/>
      </c>
      <c r="N894" s="111" t="str">
        <f t="shared" si="107"/>
        <v/>
      </c>
      <c r="O894" s="111"/>
      <c r="P894" s="111"/>
      <c r="Q894" s="110" t="str">
        <f>IF(dati_pdc!$A890&lt;&gt;"",s_somma_pdc!E890,"")</f>
        <v/>
      </c>
      <c r="R894" s="110" t="str">
        <f t="shared" si="108"/>
        <v/>
      </c>
      <c r="S894" s="111" t="str">
        <f t="shared" si="109"/>
        <v/>
      </c>
      <c r="T894" s="111"/>
      <c r="U894" s="111"/>
      <c r="V894" s="110" t="str">
        <f>IF(dati_pdc!$A890&lt;&gt;"",s_somma_pdc!F890,"")</f>
        <v/>
      </c>
      <c r="W894" s="110" t="str">
        <f t="shared" si="110"/>
        <v/>
      </c>
      <c r="X894" s="111" t="str">
        <f t="shared" si="111"/>
        <v/>
      </c>
      <c r="Y894" s="86"/>
      <c r="Z894" s="86"/>
    </row>
    <row r="895" spans="2:26" ht="15.75" customHeight="1">
      <c r="B895" s="109" t="str">
        <f>IF(dati_pdc!A891&lt;&gt;"",IF(dati_pdc!D891=1,RIGHT(dati_pdc!A891,dati_pdc!E891),dati_pdc!A891),"")</f>
        <v/>
      </c>
      <c r="C895" s="109" t="str">
        <f>IF(dati_pdc!B891&lt;&gt;"",dati_pdc!B891,"")</f>
        <v/>
      </c>
      <c r="D895" s="109" t="str">
        <f>IF(dati_pdc!C891&lt;&gt;"",dati_pdc!C891,"")</f>
        <v/>
      </c>
      <c r="E895" s="109" t="str">
        <f>IF(dati_pdc!D891&lt;&gt;"",dati_pdc!D891,"")</f>
        <v/>
      </c>
      <c r="F895" s="110" t="str">
        <f>IF(dati_pdc!$A891&lt;&gt;"",s_somma_pdc!B891,"")</f>
        <v/>
      </c>
      <c r="G895" s="110" t="str">
        <f>IF(dati_pdc!$A891&lt;&gt;"",s_somma_pdc!C891,"")</f>
        <v/>
      </c>
      <c r="H895" s="110" t="str">
        <f t="shared" si="104"/>
        <v/>
      </c>
      <c r="I895" s="111" t="str">
        <f t="shared" si="105"/>
        <v/>
      </c>
      <c r="J895" s="111"/>
      <c r="K895" s="111"/>
      <c r="L895" s="110" t="str">
        <f>IF(dati_pdc!$A891&lt;&gt;"",s_somma_pdc!D891,"")</f>
        <v/>
      </c>
      <c r="M895" s="110" t="str">
        <f t="shared" si="106"/>
        <v/>
      </c>
      <c r="N895" s="111" t="str">
        <f t="shared" si="107"/>
        <v/>
      </c>
      <c r="O895" s="111"/>
      <c r="P895" s="111"/>
      <c r="Q895" s="110" t="str">
        <f>IF(dati_pdc!$A891&lt;&gt;"",s_somma_pdc!E891,"")</f>
        <v/>
      </c>
      <c r="R895" s="110" t="str">
        <f t="shared" si="108"/>
        <v/>
      </c>
      <c r="S895" s="111" t="str">
        <f t="shared" si="109"/>
        <v/>
      </c>
      <c r="T895" s="111"/>
      <c r="U895" s="111"/>
      <c r="V895" s="110" t="str">
        <f>IF(dati_pdc!$A891&lt;&gt;"",s_somma_pdc!F891,"")</f>
        <v/>
      </c>
      <c r="W895" s="110" t="str">
        <f t="shared" si="110"/>
        <v/>
      </c>
      <c r="X895" s="111" t="str">
        <f t="shared" si="111"/>
        <v/>
      </c>
      <c r="Y895" s="86"/>
      <c r="Z895" s="86"/>
    </row>
    <row r="896" spans="2:26" ht="15.75" customHeight="1">
      <c r="B896" s="109" t="str">
        <f>IF(dati_pdc!A892&lt;&gt;"",IF(dati_pdc!D892=1,RIGHT(dati_pdc!A892,dati_pdc!E892),dati_pdc!A892),"")</f>
        <v/>
      </c>
      <c r="C896" s="109" t="str">
        <f>IF(dati_pdc!B892&lt;&gt;"",dati_pdc!B892,"")</f>
        <v/>
      </c>
      <c r="D896" s="109" t="str">
        <f>IF(dati_pdc!C892&lt;&gt;"",dati_pdc!C892,"")</f>
        <v/>
      </c>
      <c r="E896" s="109" t="str">
        <f>IF(dati_pdc!D892&lt;&gt;"",dati_pdc!D892,"")</f>
        <v/>
      </c>
      <c r="F896" s="110" t="str">
        <f>IF(dati_pdc!$A892&lt;&gt;"",s_somma_pdc!B892,"")</f>
        <v/>
      </c>
      <c r="G896" s="110" t="str">
        <f>IF(dati_pdc!$A892&lt;&gt;"",s_somma_pdc!C892,"")</f>
        <v/>
      </c>
      <c r="H896" s="110" t="str">
        <f t="shared" si="104"/>
        <v/>
      </c>
      <c r="I896" s="111" t="str">
        <f t="shared" si="105"/>
        <v/>
      </c>
      <c r="J896" s="111"/>
      <c r="K896" s="111"/>
      <c r="L896" s="110" t="str">
        <f>IF(dati_pdc!$A892&lt;&gt;"",s_somma_pdc!D892,"")</f>
        <v/>
      </c>
      <c r="M896" s="110" t="str">
        <f t="shared" si="106"/>
        <v/>
      </c>
      <c r="N896" s="111" t="str">
        <f t="shared" si="107"/>
        <v/>
      </c>
      <c r="O896" s="111"/>
      <c r="P896" s="111"/>
      <c r="Q896" s="110" t="str">
        <f>IF(dati_pdc!$A892&lt;&gt;"",s_somma_pdc!E892,"")</f>
        <v/>
      </c>
      <c r="R896" s="110" t="str">
        <f t="shared" si="108"/>
        <v/>
      </c>
      <c r="S896" s="111" t="str">
        <f t="shared" si="109"/>
        <v/>
      </c>
      <c r="T896" s="111"/>
      <c r="U896" s="111"/>
      <c r="V896" s="110" t="str">
        <f>IF(dati_pdc!$A892&lt;&gt;"",s_somma_pdc!F892,"")</f>
        <v/>
      </c>
      <c r="W896" s="110" t="str">
        <f t="shared" si="110"/>
        <v/>
      </c>
      <c r="X896" s="111" t="str">
        <f t="shared" si="111"/>
        <v/>
      </c>
      <c r="Y896" s="86"/>
      <c r="Z896" s="86"/>
    </row>
    <row r="897" spans="2:26" ht="15.75" customHeight="1">
      <c r="B897" s="109" t="str">
        <f>IF(dati_pdc!A893&lt;&gt;"",IF(dati_pdc!D893=1,RIGHT(dati_pdc!A893,dati_pdc!E893),dati_pdc!A893),"")</f>
        <v/>
      </c>
      <c r="C897" s="109" t="str">
        <f>IF(dati_pdc!B893&lt;&gt;"",dati_pdc!B893,"")</f>
        <v/>
      </c>
      <c r="D897" s="109" t="str">
        <f>IF(dati_pdc!C893&lt;&gt;"",dati_pdc!C893,"")</f>
        <v/>
      </c>
      <c r="E897" s="109" t="str">
        <f>IF(dati_pdc!D893&lt;&gt;"",dati_pdc!D893,"")</f>
        <v/>
      </c>
      <c r="F897" s="110" t="str">
        <f>IF(dati_pdc!$A893&lt;&gt;"",s_somma_pdc!B893,"")</f>
        <v/>
      </c>
      <c r="G897" s="110" t="str">
        <f>IF(dati_pdc!$A893&lt;&gt;"",s_somma_pdc!C893,"")</f>
        <v/>
      </c>
      <c r="H897" s="110" t="str">
        <f t="shared" si="104"/>
        <v/>
      </c>
      <c r="I897" s="111" t="str">
        <f t="shared" si="105"/>
        <v/>
      </c>
      <c r="J897" s="111"/>
      <c r="K897" s="111"/>
      <c r="L897" s="110" t="str">
        <f>IF(dati_pdc!$A893&lt;&gt;"",s_somma_pdc!D893,"")</f>
        <v/>
      </c>
      <c r="M897" s="110" t="str">
        <f t="shared" si="106"/>
        <v/>
      </c>
      <c r="N897" s="111" t="str">
        <f t="shared" si="107"/>
        <v/>
      </c>
      <c r="O897" s="111"/>
      <c r="P897" s="111"/>
      <c r="Q897" s="110" t="str">
        <f>IF(dati_pdc!$A893&lt;&gt;"",s_somma_pdc!E893,"")</f>
        <v/>
      </c>
      <c r="R897" s="110" t="str">
        <f t="shared" si="108"/>
        <v/>
      </c>
      <c r="S897" s="111" t="str">
        <f t="shared" si="109"/>
        <v/>
      </c>
      <c r="T897" s="111"/>
      <c r="U897" s="111"/>
      <c r="V897" s="110" t="str">
        <f>IF(dati_pdc!$A893&lt;&gt;"",s_somma_pdc!F893,"")</f>
        <v/>
      </c>
      <c r="W897" s="110" t="str">
        <f t="shared" si="110"/>
        <v/>
      </c>
      <c r="X897" s="111" t="str">
        <f t="shared" si="111"/>
        <v/>
      </c>
      <c r="Y897" s="86"/>
      <c r="Z897" s="86"/>
    </row>
    <row r="898" spans="2:26" ht="15.75" customHeight="1">
      <c r="B898" s="109" t="str">
        <f>IF(dati_pdc!A894&lt;&gt;"",IF(dati_pdc!D894=1,RIGHT(dati_pdc!A894,dati_pdc!E894),dati_pdc!A894),"")</f>
        <v/>
      </c>
      <c r="C898" s="109" t="str">
        <f>IF(dati_pdc!B894&lt;&gt;"",dati_pdc!B894,"")</f>
        <v/>
      </c>
      <c r="D898" s="109" t="str">
        <f>IF(dati_pdc!C894&lt;&gt;"",dati_pdc!C894,"")</f>
        <v/>
      </c>
      <c r="E898" s="109" t="str">
        <f>IF(dati_pdc!D894&lt;&gt;"",dati_pdc!D894,"")</f>
        <v/>
      </c>
      <c r="F898" s="110" t="str">
        <f>IF(dati_pdc!$A894&lt;&gt;"",s_somma_pdc!B894,"")</f>
        <v/>
      </c>
      <c r="G898" s="110" t="str">
        <f>IF(dati_pdc!$A894&lt;&gt;"",s_somma_pdc!C894,"")</f>
        <v/>
      </c>
      <c r="H898" s="110" t="str">
        <f t="shared" si="104"/>
        <v/>
      </c>
      <c r="I898" s="111" t="str">
        <f t="shared" si="105"/>
        <v/>
      </c>
      <c r="J898" s="111"/>
      <c r="K898" s="111"/>
      <c r="L898" s="110" t="str">
        <f>IF(dati_pdc!$A894&lt;&gt;"",s_somma_pdc!D894,"")</f>
        <v/>
      </c>
      <c r="M898" s="110" t="str">
        <f t="shared" si="106"/>
        <v/>
      </c>
      <c r="N898" s="111" t="str">
        <f t="shared" si="107"/>
        <v/>
      </c>
      <c r="O898" s="111"/>
      <c r="P898" s="111"/>
      <c r="Q898" s="110" t="str">
        <f>IF(dati_pdc!$A894&lt;&gt;"",s_somma_pdc!E894,"")</f>
        <v/>
      </c>
      <c r="R898" s="110" t="str">
        <f t="shared" si="108"/>
        <v/>
      </c>
      <c r="S898" s="111" t="str">
        <f t="shared" si="109"/>
        <v/>
      </c>
      <c r="T898" s="111"/>
      <c r="U898" s="111"/>
      <c r="V898" s="110" t="str">
        <f>IF(dati_pdc!$A894&lt;&gt;"",s_somma_pdc!F894,"")</f>
        <v/>
      </c>
      <c r="W898" s="110" t="str">
        <f t="shared" si="110"/>
        <v/>
      </c>
      <c r="X898" s="111" t="str">
        <f t="shared" si="111"/>
        <v/>
      </c>
      <c r="Y898" s="86"/>
      <c r="Z898" s="86"/>
    </row>
    <row r="899" spans="2:26" ht="15.75" customHeight="1">
      <c r="B899" s="109" t="str">
        <f>IF(dati_pdc!A895&lt;&gt;"",IF(dati_pdc!D895=1,RIGHT(dati_pdc!A895,dati_pdc!E895),dati_pdc!A895),"")</f>
        <v/>
      </c>
      <c r="C899" s="109" t="str">
        <f>IF(dati_pdc!B895&lt;&gt;"",dati_pdc!B895,"")</f>
        <v/>
      </c>
      <c r="D899" s="109" t="str">
        <f>IF(dati_pdc!C895&lt;&gt;"",dati_pdc!C895,"")</f>
        <v/>
      </c>
      <c r="E899" s="109" t="str">
        <f>IF(dati_pdc!D895&lt;&gt;"",dati_pdc!D895,"")</f>
        <v/>
      </c>
      <c r="F899" s="110" t="str">
        <f>IF(dati_pdc!$A895&lt;&gt;"",s_somma_pdc!B895,"")</f>
        <v/>
      </c>
      <c r="G899" s="110" t="str">
        <f>IF(dati_pdc!$A895&lt;&gt;"",s_somma_pdc!C895,"")</f>
        <v/>
      </c>
      <c r="H899" s="110" t="str">
        <f t="shared" si="104"/>
        <v/>
      </c>
      <c r="I899" s="111" t="str">
        <f t="shared" si="105"/>
        <v/>
      </c>
      <c r="J899" s="111"/>
      <c r="K899" s="111"/>
      <c r="L899" s="110" t="str">
        <f>IF(dati_pdc!$A895&lt;&gt;"",s_somma_pdc!D895,"")</f>
        <v/>
      </c>
      <c r="M899" s="110" t="str">
        <f t="shared" si="106"/>
        <v/>
      </c>
      <c r="N899" s="111" t="str">
        <f t="shared" si="107"/>
        <v/>
      </c>
      <c r="O899" s="111"/>
      <c r="P899" s="111"/>
      <c r="Q899" s="110" t="str">
        <f>IF(dati_pdc!$A895&lt;&gt;"",s_somma_pdc!E895,"")</f>
        <v/>
      </c>
      <c r="R899" s="110" t="str">
        <f t="shared" si="108"/>
        <v/>
      </c>
      <c r="S899" s="111" t="str">
        <f t="shared" si="109"/>
        <v/>
      </c>
      <c r="T899" s="111"/>
      <c r="U899" s="111"/>
      <c r="V899" s="110" t="str">
        <f>IF(dati_pdc!$A895&lt;&gt;"",s_somma_pdc!F895,"")</f>
        <v/>
      </c>
      <c r="W899" s="110" t="str">
        <f t="shared" si="110"/>
        <v/>
      </c>
      <c r="X899" s="111" t="str">
        <f t="shared" si="111"/>
        <v/>
      </c>
      <c r="Y899" s="86"/>
      <c r="Z899" s="86"/>
    </row>
    <row r="900" spans="2:26" ht="15.75" customHeight="1">
      <c r="B900" s="109" t="str">
        <f>IF(dati_pdc!A896&lt;&gt;"",IF(dati_pdc!D896=1,RIGHT(dati_pdc!A896,dati_pdc!E896),dati_pdc!A896),"")</f>
        <v/>
      </c>
      <c r="C900" s="109" t="str">
        <f>IF(dati_pdc!B896&lt;&gt;"",dati_pdc!B896,"")</f>
        <v/>
      </c>
      <c r="D900" s="109" t="str">
        <f>IF(dati_pdc!C896&lt;&gt;"",dati_pdc!C896,"")</f>
        <v/>
      </c>
      <c r="E900" s="109" t="str">
        <f>IF(dati_pdc!D896&lt;&gt;"",dati_pdc!D896,"")</f>
        <v/>
      </c>
      <c r="F900" s="110" t="str">
        <f>IF(dati_pdc!$A896&lt;&gt;"",s_somma_pdc!B896,"")</f>
        <v/>
      </c>
      <c r="G900" s="110" t="str">
        <f>IF(dati_pdc!$A896&lt;&gt;"",s_somma_pdc!C896,"")</f>
        <v/>
      </c>
      <c r="H900" s="110" t="str">
        <f t="shared" si="104"/>
        <v/>
      </c>
      <c r="I900" s="111" t="str">
        <f t="shared" si="105"/>
        <v/>
      </c>
      <c r="J900" s="111"/>
      <c r="K900" s="111"/>
      <c r="L900" s="110" t="str">
        <f>IF(dati_pdc!$A896&lt;&gt;"",s_somma_pdc!D896,"")</f>
        <v/>
      </c>
      <c r="M900" s="110" t="str">
        <f t="shared" si="106"/>
        <v/>
      </c>
      <c r="N900" s="111" t="str">
        <f t="shared" si="107"/>
        <v/>
      </c>
      <c r="O900" s="111"/>
      <c r="P900" s="111"/>
      <c r="Q900" s="110" t="str">
        <f>IF(dati_pdc!$A896&lt;&gt;"",s_somma_pdc!E896,"")</f>
        <v/>
      </c>
      <c r="R900" s="110" t="str">
        <f t="shared" si="108"/>
        <v/>
      </c>
      <c r="S900" s="111" t="str">
        <f t="shared" si="109"/>
        <v/>
      </c>
      <c r="T900" s="111"/>
      <c r="U900" s="111"/>
      <c r="V900" s="110" t="str">
        <f>IF(dati_pdc!$A896&lt;&gt;"",s_somma_pdc!F896,"")</f>
        <v/>
      </c>
      <c r="W900" s="110" t="str">
        <f t="shared" si="110"/>
        <v/>
      </c>
      <c r="X900" s="111" t="str">
        <f t="shared" si="111"/>
        <v/>
      </c>
      <c r="Y900" s="86"/>
      <c r="Z900" s="86"/>
    </row>
    <row r="901" spans="2:26" ht="15.75" customHeight="1">
      <c r="B901" s="109" t="str">
        <f>IF(dati_pdc!A897&lt;&gt;"",IF(dati_pdc!D897=1,RIGHT(dati_pdc!A897,dati_pdc!E897),dati_pdc!A897),"")</f>
        <v/>
      </c>
      <c r="C901" s="109" t="str">
        <f>IF(dati_pdc!B897&lt;&gt;"",dati_pdc!B897,"")</f>
        <v/>
      </c>
      <c r="D901" s="109" t="str">
        <f>IF(dati_pdc!C897&lt;&gt;"",dati_pdc!C897,"")</f>
        <v/>
      </c>
      <c r="E901" s="109" t="str">
        <f>IF(dati_pdc!D897&lt;&gt;"",dati_pdc!D897,"")</f>
        <v/>
      </c>
      <c r="F901" s="110" t="str">
        <f>IF(dati_pdc!$A897&lt;&gt;"",s_somma_pdc!B897,"")</f>
        <v/>
      </c>
      <c r="G901" s="110" t="str">
        <f>IF(dati_pdc!$A897&lt;&gt;"",s_somma_pdc!C897,"")</f>
        <v/>
      </c>
      <c r="H901" s="110" t="str">
        <f t="shared" si="104"/>
        <v/>
      </c>
      <c r="I901" s="111" t="str">
        <f t="shared" si="105"/>
        <v/>
      </c>
      <c r="J901" s="111"/>
      <c r="K901" s="111"/>
      <c r="L901" s="110" t="str">
        <f>IF(dati_pdc!$A897&lt;&gt;"",s_somma_pdc!D897,"")</f>
        <v/>
      </c>
      <c r="M901" s="110" t="str">
        <f t="shared" si="106"/>
        <v/>
      </c>
      <c r="N901" s="111" t="str">
        <f t="shared" si="107"/>
        <v/>
      </c>
      <c r="O901" s="111"/>
      <c r="P901" s="111"/>
      <c r="Q901" s="110" t="str">
        <f>IF(dati_pdc!$A897&lt;&gt;"",s_somma_pdc!E897,"")</f>
        <v/>
      </c>
      <c r="R901" s="110" t="str">
        <f t="shared" si="108"/>
        <v/>
      </c>
      <c r="S901" s="111" t="str">
        <f t="shared" si="109"/>
        <v/>
      </c>
      <c r="T901" s="111"/>
      <c r="U901" s="111"/>
      <c r="V901" s="110" t="str">
        <f>IF(dati_pdc!$A897&lt;&gt;"",s_somma_pdc!F897,"")</f>
        <v/>
      </c>
      <c r="W901" s="110" t="str">
        <f t="shared" si="110"/>
        <v/>
      </c>
      <c r="X901" s="111" t="str">
        <f t="shared" si="111"/>
        <v/>
      </c>
      <c r="Y901" s="86"/>
      <c r="Z901" s="86"/>
    </row>
    <row r="902" spans="2:26" ht="15.75" customHeight="1">
      <c r="B902" s="109" t="str">
        <f>IF(dati_pdc!A898&lt;&gt;"",IF(dati_pdc!D898=1,RIGHT(dati_pdc!A898,dati_pdc!E898),dati_pdc!A898),"")</f>
        <v/>
      </c>
      <c r="C902" s="109" t="str">
        <f>IF(dati_pdc!B898&lt;&gt;"",dati_pdc!B898,"")</f>
        <v/>
      </c>
      <c r="D902" s="109" t="str">
        <f>IF(dati_pdc!C898&lt;&gt;"",dati_pdc!C898,"")</f>
        <v/>
      </c>
      <c r="E902" s="109" t="str">
        <f>IF(dati_pdc!D898&lt;&gt;"",dati_pdc!D898,"")</f>
        <v/>
      </c>
      <c r="F902" s="110" t="str">
        <f>IF(dati_pdc!$A898&lt;&gt;"",s_somma_pdc!B898,"")</f>
        <v/>
      </c>
      <c r="G902" s="110" t="str">
        <f>IF(dati_pdc!$A898&lt;&gt;"",s_somma_pdc!C898,"")</f>
        <v/>
      </c>
      <c r="H902" s="110" t="str">
        <f t="shared" ref="H902:H965" si="112">IF(G902&lt;&gt;"",F902-G902,"")</f>
        <v/>
      </c>
      <c r="I902" s="111" t="str">
        <f t="shared" ref="I902:I965" si="113">IF(AND(G902&lt;&gt;"",G902&lt;&gt;0)=TRUE,H902/G902,"")</f>
        <v/>
      </c>
      <c r="J902" s="111"/>
      <c r="K902" s="111"/>
      <c r="L902" s="110" t="str">
        <f>IF(dati_pdc!$A898&lt;&gt;"",s_somma_pdc!D898,"")</f>
        <v/>
      </c>
      <c r="M902" s="110" t="str">
        <f t="shared" ref="M902:M965" si="114">IF(L902&lt;&gt;"",F902-L902,"")</f>
        <v/>
      </c>
      <c r="N902" s="111" t="str">
        <f t="shared" ref="N902:N965" si="115">IF(AND(L902&lt;&gt;"",L902&lt;&gt;0)=TRUE,M902/L902,"")</f>
        <v/>
      </c>
      <c r="O902" s="111"/>
      <c r="P902" s="111"/>
      <c r="Q902" s="110" t="str">
        <f>IF(dati_pdc!$A898&lt;&gt;"",s_somma_pdc!E898,"")</f>
        <v/>
      </c>
      <c r="R902" s="110" t="str">
        <f t="shared" ref="R902:R965" si="116">IF(Q902&lt;&gt;"",F902-Q902,"")</f>
        <v/>
      </c>
      <c r="S902" s="111" t="str">
        <f t="shared" ref="S902:S965" si="117">IF(AND(Q902&lt;&gt;"",Q902&lt;&gt;0)=TRUE,R902/Q902,"")</f>
        <v/>
      </c>
      <c r="T902" s="111"/>
      <c r="U902" s="111"/>
      <c r="V902" s="110" t="str">
        <f>IF(dati_pdc!$A898&lt;&gt;"",s_somma_pdc!F898,"")</f>
        <v/>
      </c>
      <c r="W902" s="110" t="str">
        <f t="shared" ref="W902:W965" si="118">IF(V902&lt;&gt;"",F902-V902,"")</f>
        <v/>
      </c>
      <c r="X902" s="111" t="str">
        <f t="shared" ref="X902:X965" si="119">IF(AND(V902&lt;&gt;"",V902&lt;&gt;0)=TRUE,W902/V902,"")</f>
        <v/>
      </c>
      <c r="Y902" s="86"/>
      <c r="Z902" s="86"/>
    </row>
    <row r="903" spans="2:26" ht="15.75" customHeight="1">
      <c r="B903" s="109" t="str">
        <f>IF(dati_pdc!A899&lt;&gt;"",IF(dati_pdc!D899=1,RIGHT(dati_pdc!A899,dati_pdc!E899),dati_pdc!A899),"")</f>
        <v/>
      </c>
      <c r="C903" s="109" t="str">
        <f>IF(dati_pdc!B899&lt;&gt;"",dati_pdc!B899,"")</f>
        <v/>
      </c>
      <c r="D903" s="109" t="str">
        <f>IF(dati_pdc!C899&lt;&gt;"",dati_pdc!C899,"")</f>
        <v/>
      </c>
      <c r="E903" s="109" t="str">
        <f>IF(dati_pdc!D899&lt;&gt;"",dati_pdc!D899,"")</f>
        <v/>
      </c>
      <c r="F903" s="110" t="str">
        <f>IF(dati_pdc!$A899&lt;&gt;"",s_somma_pdc!B899,"")</f>
        <v/>
      </c>
      <c r="G903" s="110" t="str">
        <f>IF(dati_pdc!$A899&lt;&gt;"",s_somma_pdc!C899,"")</f>
        <v/>
      </c>
      <c r="H903" s="110" t="str">
        <f t="shared" si="112"/>
        <v/>
      </c>
      <c r="I903" s="111" t="str">
        <f t="shared" si="113"/>
        <v/>
      </c>
      <c r="J903" s="111"/>
      <c r="K903" s="111"/>
      <c r="L903" s="110" t="str">
        <f>IF(dati_pdc!$A899&lt;&gt;"",s_somma_pdc!D899,"")</f>
        <v/>
      </c>
      <c r="M903" s="110" t="str">
        <f t="shared" si="114"/>
        <v/>
      </c>
      <c r="N903" s="111" t="str">
        <f t="shared" si="115"/>
        <v/>
      </c>
      <c r="O903" s="111"/>
      <c r="P903" s="111"/>
      <c r="Q903" s="110" t="str">
        <f>IF(dati_pdc!$A899&lt;&gt;"",s_somma_pdc!E899,"")</f>
        <v/>
      </c>
      <c r="R903" s="110" t="str">
        <f t="shared" si="116"/>
        <v/>
      </c>
      <c r="S903" s="111" t="str">
        <f t="shared" si="117"/>
        <v/>
      </c>
      <c r="T903" s="111"/>
      <c r="U903" s="111"/>
      <c r="V903" s="110" t="str">
        <f>IF(dati_pdc!$A899&lt;&gt;"",s_somma_pdc!F899,"")</f>
        <v/>
      </c>
      <c r="W903" s="110" t="str">
        <f t="shared" si="118"/>
        <v/>
      </c>
      <c r="X903" s="111" t="str">
        <f t="shared" si="119"/>
        <v/>
      </c>
      <c r="Y903" s="86"/>
      <c r="Z903" s="86"/>
    </row>
    <row r="904" spans="2:26" ht="15.75" customHeight="1">
      <c r="B904" s="109" t="str">
        <f>IF(dati_pdc!A900&lt;&gt;"",IF(dati_pdc!D900=1,RIGHT(dati_pdc!A900,dati_pdc!E900),dati_pdc!A900),"")</f>
        <v/>
      </c>
      <c r="C904" s="109" t="str">
        <f>IF(dati_pdc!B900&lt;&gt;"",dati_pdc!B900,"")</f>
        <v/>
      </c>
      <c r="D904" s="109" t="str">
        <f>IF(dati_pdc!C900&lt;&gt;"",dati_pdc!C900,"")</f>
        <v/>
      </c>
      <c r="E904" s="109" t="str">
        <f>IF(dati_pdc!D900&lt;&gt;"",dati_pdc!D900,"")</f>
        <v/>
      </c>
      <c r="F904" s="110" t="str">
        <f>IF(dati_pdc!$A900&lt;&gt;"",s_somma_pdc!B900,"")</f>
        <v/>
      </c>
      <c r="G904" s="110" t="str">
        <f>IF(dati_pdc!$A900&lt;&gt;"",s_somma_pdc!C900,"")</f>
        <v/>
      </c>
      <c r="H904" s="110" t="str">
        <f t="shared" si="112"/>
        <v/>
      </c>
      <c r="I904" s="111" t="str">
        <f t="shared" si="113"/>
        <v/>
      </c>
      <c r="J904" s="111"/>
      <c r="K904" s="111"/>
      <c r="L904" s="110" t="str">
        <f>IF(dati_pdc!$A900&lt;&gt;"",s_somma_pdc!D900,"")</f>
        <v/>
      </c>
      <c r="M904" s="110" t="str">
        <f t="shared" si="114"/>
        <v/>
      </c>
      <c r="N904" s="111" t="str">
        <f t="shared" si="115"/>
        <v/>
      </c>
      <c r="O904" s="111"/>
      <c r="P904" s="111"/>
      <c r="Q904" s="110" t="str">
        <f>IF(dati_pdc!$A900&lt;&gt;"",s_somma_pdc!E900,"")</f>
        <v/>
      </c>
      <c r="R904" s="110" t="str">
        <f t="shared" si="116"/>
        <v/>
      </c>
      <c r="S904" s="111" t="str">
        <f t="shared" si="117"/>
        <v/>
      </c>
      <c r="T904" s="111"/>
      <c r="U904" s="111"/>
      <c r="V904" s="110" t="str">
        <f>IF(dati_pdc!$A900&lt;&gt;"",s_somma_pdc!F900,"")</f>
        <v/>
      </c>
      <c r="W904" s="110" t="str">
        <f t="shared" si="118"/>
        <v/>
      </c>
      <c r="X904" s="111" t="str">
        <f t="shared" si="119"/>
        <v/>
      </c>
      <c r="Y904" s="86"/>
      <c r="Z904" s="86"/>
    </row>
    <row r="905" spans="2:26" ht="15.75" customHeight="1">
      <c r="B905" s="109" t="str">
        <f>IF(dati_pdc!A901&lt;&gt;"",IF(dati_pdc!D901=1,RIGHT(dati_pdc!A901,dati_pdc!E901),dati_pdc!A901),"")</f>
        <v/>
      </c>
      <c r="C905" s="109" t="str">
        <f>IF(dati_pdc!B901&lt;&gt;"",dati_pdc!B901,"")</f>
        <v/>
      </c>
      <c r="D905" s="109" t="str">
        <f>IF(dati_pdc!C901&lt;&gt;"",dati_pdc!C901,"")</f>
        <v/>
      </c>
      <c r="E905" s="109" t="str">
        <f>IF(dati_pdc!D901&lt;&gt;"",dati_pdc!D901,"")</f>
        <v/>
      </c>
      <c r="F905" s="110" t="str">
        <f>IF(dati_pdc!$A901&lt;&gt;"",s_somma_pdc!B901,"")</f>
        <v/>
      </c>
      <c r="G905" s="110" t="str">
        <f>IF(dati_pdc!$A901&lt;&gt;"",s_somma_pdc!C901,"")</f>
        <v/>
      </c>
      <c r="H905" s="110" t="str">
        <f t="shared" si="112"/>
        <v/>
      </c>
      <c r="I905" s="111" t="str">
        <f t="shared" si="113"/>
        <v/>
      </c>
      <c r="J905" s="111"/>
      <c r="K905" s="111"/>
      <c r="L905" s="110" t="str">
        <f>IF(dati_pdc!$A901&lt;&gt;"",s_somma_pdc!D901,"")</f>
        <v/>
      </c>
      <c r="M905" s="110" t="str">
        <f t="shared" si="114"/>
        <v/>
      </c>
      <c r="N905" s="111" t="str">
        <f t="shared" si="115"/>
        <v/>
      </c>
      <c r="O905" s="111"/>
      <c r="P905" s="111"/>
      <c r="Q905" s="110" t="str">
        <f>IF(dati_pdc!$A901&lt;&gt;"",s_somma_pdc!E901,"")</f>
        <v/>
      </c>
      <c r="R905" s="110" t="str">
        <f t="shared" si="116"/>
        <v/>
      </c>
      <c r="S905" s="111" t="str">
        <f t="shared" si="117"/>
        <v/>
      </c>
      <c r="T905" s="111"/>
      <c r="U905" s="111"/>
      <c r="V905" s="110" t="str">
        <f>IF(dati_pdc!$A901&lt;&gt;"",s_somma_pdc!F901,"")</f>
        <v/>
      </c>
      <c r="W905" s="110" t="str">
        <f t="shared" si="118"/>
        <v/>
      </c>
      <c r="X905" s="111" t="str">
        <f t="shared" si="119"/>
        <v/>
      </c>
      <c r="Y905" s="86"/>
      <c r="Z905" s="86"/>
    </row>
    <row r="906" spans="2:26" ht="15.75" customHeight="1">
      <c r="B906" s="109" t="str">
        <f>IF(dati_pdc!A902&lt;&gt;"",IF(dati_pdc!D902=1,RIGHT(dati_pdc!A902,dati_pdc!E902),dati_pdc!A902),"")</f>
        <v/>
      </c>
      <c r="C906" s="109" t="str">
        <f>IF(dati_pdc!B902&lt;&gt;"",dati_pdc!B902,"")</f>
        <v/>
      </c>
      <c r="D906" s="109" t="str">
        <f>IF(dati_pdc!C902&lt;&gt;"",dati_pdc!C902,"")</f>
        <v/>
      </c>
      <c r="E906" s="109" t="str">
        <f>IF(dati_pdc!D902&lt;&gt;"",dati_pdc!D902,"")</f>
        <v/>
      </c>
      <c r="F906" s="110" t="str">
        <f>IF(dati_pdc!$A902&lt;&gt;"",s_somma_pdc!B902,"")</f>
        <v/>
      </c>
      <c r="G906" s="110" t="str">
        <f>IF(dati_pdc!$A902&lt;&gt;"",s_somma_pdc!C902,"")</f>
        <v/>
      </c>
      <c r="H906" s="110" t="str">
        <f t="shared" si="112"/>
        <v/>
      </c>
      <c r="I906" s="111" t="str">
        <f t="shared" si="113"/>
        <v/>
      </c>
      <c r="J906" s="111"/>
      <c r="K906" s="111"/>
      <c r="L906" s="110" t="str">
        <f>IF(dati_pdc!$A902&lt;&gt;"",s_somma_pdc!D902,"")</f>
        <v/>
      </c>
      <c r="M906" s="110" t="str">
        <f t="shared" si="114"/>
        <v/>
      </c>
      <c r="N906" s="111" t="str">
        <f t="shared" si="115"/>
        <v/>
      </c>
      <c r="O906" s="111"/>
      <c r="P906" s="111"/>
      <c r="Q906" s="110" t="str">
        <f>IF(dati_pdc!$A902&lt;&gt;"",s_somma_pdc!E902,"")</f>
        <v/>
      </c>
      <c r="R906" s="110" t="str">
        <f t="shared" si="116"/>
        <v/>
      </c>
      <c r="S906" s="111" t="str">
        <f t="shared" si="117"/>
        <v/>
      </c>
      <c r="T906" s="111"/>
      <c r="U906" s="111"/>
      <c r="V906" s="110" t="str">
        <f>IF(dati_pdc!$A902&lt;&gt;"",s_somma_pdc!F902,"")</f>
        <v/>
      </c>
      <c r="W906" s="110" t="str">
        <f t="shared" si="118"/>
        <v/>
      </c>
      <c r="X906" s="111" t="str">
        <f t="shared" si="119"/>
        <v/>
      </c>
      <c r="Y906" s="86"/>
      <c r="Z906" s="86"/>
    </row>
    <row r="907" spans="2:26" ht="15.75" customHeight="1">
      <c r="B907" s="109" t="str">
        <f>IF(dati_pdc!A903&lt;&gt;"",IF(dati_pdc!D903=1,RIGHT(dati_pdc!A903,dati_pdc!E903),dati_pdc!A903),"")</f>
        <v/>
      </c>
      <c r="C907" s="109" t="str">
        <f>IF(dati_pdc!B903&lt;&gt;"",dati_pdc!B903,"")</f>
        <v/>
      </c>
      <c r="D907" s="109" t="str">
        <f>IF(dati_pdc!C903&lt;&gt;"",dati_pdc!C903,"")</f>
        <v/>
      </c>
      <c r="E907" s="109" t="str">
        <f>IF(dati_pdc!D903&lt;&gt;"",dati_pdc!D903,"")</f>
        <v/>
      </c>
      <c r="F907" s="110" t="str">
        <f>IF(dati_pdc!$A903&lt;&gt;"",s_somma_pdc!B903,"")</f>
        <v/>
      </c>
      <c r="G907" s="110" t="str">
        <f>IF(dati_pdc!$A903&lt;&gt;"",s_somma_pdc!C903,"")</f>
        <v/>
      </c>
      <c r="H907" s="110" t="str">
        <f t="shared" si="112"/>
        <v/>
      </c>
      <c r="I907" s="111" t="str">
        <f t="shared" si="113"/>
        <v/>
      </c>
      <c r="J907" s="111"/>
      <c r="K907" s="111"/>
      <c r="L907" s="110" t="str">
        <f>IF(dati_pdc!$A903&lt;&gt;"",s_somma_pdc!D903,"")</f>
        <v/>
      </c>
      <c r="M907" s="110" t="str">
        <f t="shared" si="114"/>
        <v/>
      </c>
      <c r="N907" s="111" t="str">
        <f t="shared" si="115"/>
        <v/>
      </c>
      <c r="O907" s="111"/>
      <c r="P907" s="111"/>
      <c r="Q907" s="110" t="str">
        <f>IF(dati_pdc!$A903&lt;&gt;"",s_somma_pdc!E903,"")</f>
        <v/>
      </c>
      <c r="R907" s="110" t="str">
        <f t="shared" si="116"/>
        <v/>
      </c>
      <c r="S907" s="111" t="str">
        <f t="shared" si="117"/>
        <v/>
      </c>
      <c r="T907" s="111"/>
      <c r="U907" s="111"/>
      <c r="V907" s="110" t="str">
        <f>IF(dati_pdc!$A903&lt;&gt;"",s_somma_pdc!F903,"")</f>
        <v/>
      </c>
      <c r="W907" s="110" t="str">
        <f t="shared" si="118"/>
        <v/>
      </c>
      <c r="X907" s="111" t="str">
        <f t="shared" si="119"/>
        <v/>
      </c>
      <c r="Y907" s="86"/>
      <c r="Z907" s="86"/>
    </row>
    <row r="908" spans="2:26" ht="15.75" customHeight="1">
      <c r="B908" s="109" t="str">
        <f>IF(dati_pdc!A904&lt;&gt;"",IF(dati_pdc!D904=1,RIGHT(dati_pdc!A904,dati_pdc!E904),dati_pdc!A904),"")</f>
        <v/>
      </c>
      <c r="C908" s="109" t="str">
        <f>IF(dati_pdc!B904&lt;&gt;"",dati_pdc!B904,"")</f>
        <v/>
      </c>
      <c r="D908" s="109" t="str">
        <f>IF(dati_pdc!C904&lt;&gt;"",dati_pdc!C904,"")</f>
        <v/>
      </c>
      <c r="E908" s="109" t="str">
        <f>IF(dati_pdc!D904&lt;&gt;"",dati_pdc!D904,"")</f>
        <v/>
      </c>
      <c r="F908" s="110" t="str">
        <f>IF(dati_pdc!$A904&lt;&gt;"",s_somma_pdc!B904,"")</f>
        <v/>
      </c>
      <c r="G908" s="110" t="str">
        <f>IF(dati_pdc!$A904&lt;&gt;"",s_somma_pdc!C904,"")</f>
        <v/>
      </c>
      <c r="H908" s="110" t="str">
        <f t="shared" si="112"/>
        <v/>
      </c>
      <c r="I908" s="111" t="str">
        <f t="shared" si="113"/>
        <v/>
      </c>
      <c r="J908" s="111"/>
      <c r="K908" s="111"/>
      <c r="L908" s="110" t="str">
        <f>IF(dati_pdc!$A904&lt;&gt;"",s_somma_pdc!D904,"")</f>
        <v/>
      </c>
      <c r="M908" s="110" t="str">
        <f t="shared" si="114"/>
        <v/>
      </c>
      <c r="N908" s="111" t="str">
        <f t="shared" si="115"/>
        <v/>
      </c>
      <c r="O908" s="111"/>
      <c r="P908" s="111"/>
      <c r="Q908" s="110" t="str">
        <f>IF(dati_pdc!$A904&lt;&gt;"",s_somma_pdc!E904,"")</f>
        <v/>
      </c>
      <c r="R908" s="110" t="str">
        <f t="shared" si="116"/>
        <v/>
      </c>
      <c r="S908" s="111" t="str">
        <f t="shared" si="117"/>
        <v/>
      </c>
      <c r="T908" s="111"/>
      <c r="U908" s="111"/>
      <c r="V908" s="110" t="str">
        <f>IF(dati_pdc!$A904&lt;&gt;"",s_somma_pdc!F904,"")</f>
        <v/>
      </c>
      <c r="W908" s="110" t="str">
        <f t="shared" si="118"/>
        <v/>
      </c>
      <c r="X908" s="111" t="str">
        <f t="shared" si="119"/>
        <v/>
      </c>
      <c r="Y908" s="86"/>
      <c r="Z908" s="86"/>
    </row>
    <row r="909" spans="2:26" ht="15.75" customHeight="1">
      <c r="B909" s="109" t="str">
        <f>IF(dati_pdc!A905&lt;&gt;"",IF(dati_pdc!D905=1,RIGHT(dati_pdc!A905,dati_pdc!E905),dati_pdc!A905),"")</f>
        <v/>
      </c>
      <c r="C909" s="109" t="str">
        <f>IF(dati_pdc!B905&lt;&gt;"",dati_pdc!B905,"")</f>
        <v/>
      </c>
      <c r="D909" s="109" t="str">
        <f>IF(dati_pdc!C905&lt;&gt;"",dati_pdc!C905,"")</f>
        <v/>
      </c>
      <c r="E909" s="109" t="str">
        <f>IF(dati_pdc!D905&lt;&gt;"",dati_pdc!D905,"")</f>
        <v/>
      </c>
      <c r="F909" s="110" t="str">
        <f>IF(dati_pdc!$A905&lt;&gt;"",s_somma_pdc!B905,"")</f>
        <v/>
      </c>
      <c r="G909" s="110" t="str">
        <f>IF(dati_pdc!$A905&lt;&gt;"",s_somma_pdc!C905,"")</f>
        <v/>
      </c>
      <c r="H909" s="110" t="str">
        <f t="shared" si="112"/>
        <v/>
      </c>
      <c r="I909" s="111" t="str">
        <f t="shared" si="113"/>
        <v/>
      </c>
      <c r="J909" s="111"/>
      <c r="K909" s="111"/>
      <c r="L909" s="110" t="str">
        <f>IF(dati_pdc!$A905&lt;&gt;"",s_somma_pdc!D905,"")</f>
        <v/>
      </c>
      <c r="M909" s="110" t="str">
        <f t="shared" si="114"/>
        <v/>
      </c>
      <c r="N909" s="111" t="str">
        <f t="shared" si="115"/>
        <v/>
      </c>
      <c r="O909" s="111"/>
      <c r="P909" s="111"/>
      <c r="Q909" s="110" t="str">
        <f>IF(dati_pdc!$A905&lt;&gt;"",s_somma_pdc!E905,"")</f>
        <v/>
      </c>
      <c r="R909" s="110" t="str">
        <f t="shared" si="116"/>
        <v/>
      </c>
      <c r="S909" s="111" t="str">
        <f t="shared" si="117"/>
        <v/>
      </c>
      <c r="T909" s="111"/>
      <c r="U909" s="111"/>
      <c r="V909" s="110" t="str">
        <f>IF(dati_pdc!$A905&lt;&gt;"",s_somma_pdc!F905,"")</f>
        <v/>
      </c>
      <c r="W909" s="110" t="str">
        <f t="shared" si="118"/>
        <v/>
      </c>
      <c r="X909" s="111" t="str">
        <f t="shared" si="119"/>
        <v/>
      </c>
      <c r="Y909" s="86"/>
      <c r="Z909" s="86"/>
    </row>
    <row r="910" spans="2:26" ht="15.75" customHeight="1">
      <c r="B910" s="109" t="str">
        <f>IF(dati_pdc!A906&lt;&gt;"",IF(dati_pdc!D906=1,RIGHT(dati_pdc!A906,dati_pdc!E906),dati_pdc!A906),"")</f>
        <v/>
      </c>
      <c r="C910" s="109" t="str">
        <f>IF(dati_pdc!B906&lt;&gt;"",dati_pdc!B906,"")</f>
        <v/>
      </c>
      <c r="D910" s="109" t="str">
        <f>IF(dati_pdc!C906&lt;&gt;"",dati_pdc!C906,"")</f>
        <v/>
      </c>
      <c r="E910" s="109" t="str">
        <f>IF(dati_pdc!D906&lt;&gt;"",dati_pdc!D906,"")</f>
        <v/>
      </c>
      <c r="F910" s="110" t="str">
        <f>IF(dati_pdc!$A906&lt;&gt;"",s_somma_pdc!B906,"")</f>
        <v/>
      </c>
      <c r="G910" s="110" t="str">
        <f>IF(dati_pdc!$A906&lt;&gt;"",s_somma_pdc!C906,"")</f>
        <v/>
      </c>
      <c r="H910" s="110" t="str">
        <f t="shared" si="112"/>
        <v/>
      </c>
      <c r="I910" s="111" t="str">
        <f t="shared" si="113"/>
        <v/>
      </c>
      <c r="J910" s="111"/>
      <c r="K910" s="111"/>
      <c r="L910" s="110" t="str">
        <f>IF(dati_pdc!$A906&lt;&gt;"",s_somma_pdc!D906,"")</f>
        <v/>
      </c>
      <c r="M910" s="110" t="str">
        <f t="shared" si="114"/>
        <v/>
      </c>
      <c r="N910" s="111" t="str">
        <f t="shared" si="115"/>
        <v/>
      </c>
      <c r="O910" s="111"/>
      <c r="P910" s="111"/>
      <c r="Q910" s="110" t="str">
        <f>IF(dati_pdc!$A906&lt;&gt;"",s_somma_pdc!E906,"")</f>
        <v/>
      </c>
      <c r="R910" s="110" t="str">
        <f t="shared" si="116"/>
        <v/>
      </c>
      <c r="S910" s="111" t="str">
        <f t="shared" si="117"/>
        <v/>
      </c>
      <c r="T910" s="111"/>
      <c r="U910" s="111"/>
      <c r="V910" s="110" t="str">
        <f>IF(dati_pdc!$A906&lt;&gt;"",s_somma_pdc!F906,"")</f>
        <v/>
      </c>
      <c r="W910" s="110" t="str">
        <f t="shared" si="118"/>
        <v/>
      </c>
      <c r="X910" s="111" t="str">
        <f t="shared" si="119"/>
        <v/>
      </c>
      <c r="Y910" s="86"/>
      <c r="Z910" s="86"/>
    </row>
    <row r="911" spans="2:26" ht="15.75" customHeight="1">
      <c r="B911" s="109" t="str">
        <f>IF(dati_pdc!A907&lt;&gt;"",IF(dati_pdc!D907=1,RIGHT(dati_pdc!A907,dati_pdc!E907),dati_pdc!A907),"")</f>
        <v/>
      </c>
      <c r="C911" s="109" t="str">
        <f>IF(dati_pdc!B907&lt;&gt;"",dati_pdc!B907,"")</f>
        <v/>
      </c>
      <c r="D911" s="109" t="str">
        <f>IF(dati_pdc!C907&lt;&gt;"",dati_pdc!C907,"")</f>
        <v/>
      </c>
      <c r="E911" s="109" t="str">
        <f>IF(dati_pdc!D907&lt;&gt;"",dati_pdc!D907,"")</f>
        <v/>
      </c>
      <c r="F911" s="110" t="str">
        <f>IF(dati_pdc!$A907&lt;&gt;"",s_somma_pdc!B907,"")</f>
        <v/>
      </c>
      <c r="G911" s="110" t="str">
        <f>IF(dati_pdc!$A907&lt;&gt;"",s_somma_pdc!C907,"")</f>
        <v/>
      </c>
      <c r="H911" s="110" t="str">
        <f t="shared" si="112"/>
        <v/>
      </c>
      <c r="I911" s="111" t="str">
        <f t="shared" si="113"/>
        <v/>
      </c>
      <c r="J911" s="111"/>
      <c r="K911" s="111"/>
      <c r="L911" s="110" t="str">
        <f>IF(dati_pdc!$A907&lt;&gt;"",s_somma_pdc!D907,"")</f>
        <v/>
      </c>
      <c r="M911" s="110" t="str">
        <f t="shared" si="114"/>
        <v/>
      </c>
      <c r="N911" s="111" t="str">
        <f t="shared" si="115"/>
        <v/>
      </c>
      <c r="O911" s="111"/>
      <c r="P911" s="111"/>
      <c r="Q911" s="110" t="str">
        <f>IF(dati_pdc!$A907&lt;&gt;"",s_somma_pdc!E907,"")</f>
        <v/>
      </c>
      <c r="R911" s="110" t="str">
        <f t="shared" si="116"/>
        <v/>
      </c>
      <c r="S911" s="111" t="str">
        <f t="shared" si="117"/>
        <v/>
      </c>
      <c r="T911" s="111"/>
      <c r="U911" s="111"/>
      <c r="V911" s="110" t="str">
        <f>IF(dati_pdc!$A907&lt;&gt;"",s_somma_pdc!F907,"")</f>
        <v/>
      </c>
      <c r="W911" s="110" t="str">
        <f t="shared" si="118"/>
        <v/>
      </c>
      <c r="X911" s="111" t="str">
        <f t="shared" si="119"/>
        <v/>
      </c>
      <c r="Y911" s="86"/>
      <c r="Z911" s="86"/>
    </row>
    <row r="912" spans="2:26" ht="15.75" customHeight="1">
      <c r="B912" s="109" t="str">
        <f>IF(dati_pdc!A908&lt;&gt;"",IF(dati_pdc!D908=1,RIGHT(dati_pdc!A908,dati_pdc!E908),dati_pdc!A908),"")</f>
        <v/>
      </c>
      <c r="C912" s="109" t="str">
        <f>IF(dati_pdc!B908&lt;&gt;"",dati_pdc!B908,"")</f>
        <v/>
      </c>
      <c r="D912" s="109" t="str">
        <f>IF(dati_pdc!C908&lt;&gt;"",dati_pdc!C908,"")</f>
        <v/>
      </c>
      <c r="E912" s="109" t="str">
        <f>IF(dati_pdc!D908&lt;&gt;"",dati_pdc!D908,"")</f>
        <v/>
      </c>
      <c r="F912" s="110" t="str">
        <f>IF(dati_pdc!$A908&lt;&gt;"",s_somma_pdc!B908,"")</f>
        <v/>
      </c>
      <c r="G912" s="110" t="str">
        <f>IF(dati_pdc!$A908&lt;&gt;"",s_somma_pdc!C908,"")</f>
        <v/>
      </c>
      <c r="H912" s="110" t="str">
        <f t="shared" si="112"/>
        <v/>
      </c>
      <c r="I912" s="111" t="str">
        <f t="shared" si="113"/>
        <v/>
      </c>
      <c r="J912" s="111"/>
      <c r="K912" s="111"/>
      <c r="L912" s="110" t="str">
        <f>IF(dati_pdc!$A908&lt;&gt;"",s_somma_pdc!D908,"")</f>
        <v/>
      </c>
      <c r="M912" s="110" t="str">
        <f t="shared" si="114"/>
        <v/>
      </c>
      <c r="N912" s="111" t="str">
        <f t="shared" si="115"/>
        <v/>
      </c>
      <c r="O912" s="111"/>
      <c r="P912" s="111"/>
      <c r="Q912" s="110" t="str">
        <f>IF(dati_pdc!$A908&lt;&gt;"",s_somma_pdc!E908,"")</f>
        <v/>
      </c>
      <c r="R912" s="110" t="str">
        <f t="shared" si="116"/>
        <v/>
      </c>
      <c r="S912" s="111" t="str">
        <f t="shared" si="117"/>
        <v/>
      </c>
      <c r="T912" s="111"/>
      <c r="U912" s="111"/>
      <c r="V912" s="110" t="str">
        <f>IF(dati_pdc!$A908&lt;&gt;"",s_somma_pdc!F908,"")</f>
        <v/>
      </c>
      <c r="W912" s="110" t="str">
        <f t="shared" si="118"/>
        <v/>
      </c>
      <c r="X912" s="111" t="str">
        <f t="shared" si="119"/>
        <v/>
      </c>
      <c r="Y912" s="86"/>
      <c r="Z912" s="86"/>
    </row>
    <row r="913" spans="2:26" ht="15.75" customHeight="1">
      <c r="B913" s="109" t="str">
        <f>IF(dati_pdc!A909&lt;&gt;"",IF(dati_pdc!D909=1,RIGHT(dati_pdc!A909,dati_pdc!E909),dati_pdc!A909),"")</f>
        <v/>
      </c>
      <c r="C913" s="109" t="str">
        <f>IF(dati_pdc!B909&lt;&gt;"",dati_pdc!B909,"")</f>
        <v/>
      </c>
      <c r="D913" s="109" t="str">
        <f>IF(dati_pdc!C909&lt;&gt;"",dati_pdc!C909,"")</f>
        <v/>
      </c>
      <c r="E913" s="109" t="str">
        <f>IF(dati_pdc!D909&lt;&gt;"",dati_pdc!D909,"")</f>
        <v/>
      </c>
      <c r="F913" s="110" t="str">
        <f>IF(dati_pdc!$A909&lt;&gt;"",s_somma_pdc!B909,"")</f>
        <v/>
      </c>
      <c r="G913" s="110" t="str">
        <f>IF(dati_pdc!$A909&lt;&gt;"",s_somma_pdc!C909,"")</f>
        <v/>
      </c>
      <c r="H913" s="110" t="str">
        <f t="shared" si="112"/>
        <v/>
      </c>
      <c r="I913" s="111" t="str">
        <f t="shared" si="113"/>
        <v/>
      </c>
      <c r="J913" s="111"/>
      <c r="K913" s="111"/>
      <c r="L913" s="110" t="str">
        <f>IF(dati_pdc!$A909&lt;&gt;"",s_somma_pdc!D909,"")</f>
        <v/>
      </c>
      <c r="M913" s="110" t="str">
        <f t="shared" si="114"/>
        <v/>
      </c>
      <c r="N913" s="111" t="str">
        <f t="shared" si="115"/>
        <v/>
      </c>
      <c r="O913" s="111"/>
      <c r="P913" s="111"/>
      <c r="Q913" s="110" t="str">
        <f>IF(dati_pdc!$A909&lt;&gt;"",s_somma_pdc!E909,"")</f>
        <v/>
      </c>
      <c r="R913" s="110" t="str">
        <f t="shared" si="116"/>
        <v/>
      </c>
      <c r="S913" s="111" t="str">
        <f t="shared" si="117"/>
        <v/>
      </c>
      <c r="T913" s="111"/>
      <c r="U913" s="111"/>
      <c r="V913" s="110" t="str">
        <f>IF(dati_pdc!$A909&lt;&gt;"",s_somma_pdc!F909,"")</f>
        <v/>
      </c>
      <c r="W913" s="110" t="str">
        <f t="shared" si="118"/>
        <v/>
      </c>
      <c r="X913" s="111" t="str">
        <f t="shared" si="119"/>
        <v/>
      </c>
      <c r="Y913" s="86"/>
      <c r="Z913" s="86"/>
    </row>
    <row r="914" spans="2:26" ht="15.75" customHeight="1">
      <c r="B914" s="109" t="str">
        <f>IF(dati_pdc!A910&lt;&gt;"",IF(dati_pdc!D910=1,RIGHT(dati_pdc!A910,dati_pdc!E910),dati_pdc!A910),"")</f>
        <v/>
      </c>
      <c r="C914" s="109" t="str">
        <f>IF(dati_pdc!B910&lt;&gt;"",dati_pdc!B910,"")</f>
        <v/>
      </c>
      <c r="D914" s="109" t="str">
        <f>IF(dati_pdc!C910&lt;&gt;"",dati_pdc!C910,"")</f>
        <v/>
      </c>
      <c r="E914" s="109" t="str">
        <f>IF(dati_pdc!D910&lt;&gt;"",dati_pdc!D910,"")</f>
        <v/>
      </c>
      <c r="F914" s="110" t="str">
        <f>IF(dati_pdc!$A910&lt;&gt;"",s_somma_pdc!B910,"")</f>
        <v/>
      </c>
      <c r="G914" s="110" t="str">
        <f>IF(dati_pdc!$A910&lt;&gt;"",s_somma_pdc!C910,"")</f>
        <v/>
      </c>
      <c r="H914" s="110" t="str">
        <f t="shared" si="112"/>
        <v/>
      </c>
      <c r="I914" s="111" t="str">
        <f t="shared" si="113"/>
        <v/>
      </c>
      <c r="J914" s="111"/>
      <c r="K914" s="111"/>
      <c r="L914" s="110" t="str">
        <f>IF(dati_pdc!$A910&lt;&gt;"",s_somma_pdc!D910,"")</f>
        <v/>
      </c>
      <c r="M914" s="110" t="str">
        <f t="shared" si="114"/>
        <v/>
      </c>
      <c r="N914" s="111" t="str">
        <f t="shared" si="115"/>
        <v/>
      </c>
      <c r="O914" s="111"/>
      <c r="P914" s="111"/>
      <c r="Q914" s="110" t="str">
        <f>IF(dati_pdc!$A910&lt;&gt;"",s_somma_pdc!E910,"")</f>
        <v/>
      </c>
      <c r="R914" s="110" t="str">
        <f t="shared" si="116"/>
        <v/>
      </c>
      <c r="S914" s="111" t="str">
        <f t="shared" si="117"/>
        <v/>
      </c>
      <c r="T914" s="111"/>
      <c r="U914" s="111"/>
      <c r="V914" s="110" t="str">
        <f>IF(dati_pdc!$A910&lt;&gt;"",s_somma_pdc!F910,"")</f>
        <v/>
      </c>
      <c r="W914" s="110" t="str">
        <f t="shared" si="118"/>
        <v/>
      </c>
      <c r="X914" s="111" t="str">
        <f t="shared" si="119"/>
        <v/>
      </c>
      <c r="Y914" s="86"/>
      <c r="Z914" s="86"/>
    </row>
    <row r="915" spans="2:26" ht="15.75" customHeight="1">
      <c r="B915" s="109" t="str">
        <f>IF(dati_pdc!A911&lt;&gt;"",IF(dati_pdc!D911=1,RIGHT(dati_pdc!A911,dati_pdc!E911),dati_pdc!A911),"")</f>
        <v/>
      </c>
      <c r="C915" s="109" t="str">
        <f>IF(dati_pdc!B911&lt;&gt;"",dati_pdc!B911,"")</f>
        <v/>
      </c>
      <c r="D915" s="109" t="str">
        <f>IF(dati_pdc!C911&lt;&gt;"",dati_pdc!C911,"")</f>
        <v/>
      </c>
      <c r="E915" s="109" t="str">
        <f>IF(dati_pdc!D911&lt;&gt;"",dati_pdc!D911,"")</f>
        <v/>
      </c>
      <c r="F915" s="110" t="str">
        <f>IF(dati_pdc!$A911&lt;&gt;"",s_somma_pdc!B911,"")</f>
        <v/>
      </c>
      <c r="G915" s="110" t="str">
        <f>IF(dati_pdc!$A911&lt;&gt;"",s_somma_pdc!C911,"")</f>
        <v/>
      </c>
      <c r="H915" s="110" t="str">
        <f t="shared" si="112"/>
        <v/>
      </c>
      <c r="I915" s="111" t="str">
        <f t="shared" si="113"/>
        <v/>
      </c>
      <c r="J915" s="111"/>
      <c r="K915" s="111"/>
      <c r="L915" s="110" t="str">
        <f>IF(dati_pdc!$A911&lt;&gt;"",s_somma_pdc!D911,"")</f>
        <v/>
      </c>
      <c r="M915" s="110" t="str">
        <f t="shared" si="114"/>
        <v/>
      </c>
      <c r="N915" s="111" t="str">
        <f t="shared" si="115"/>
        <v/>
      </c>
      <c r="O915" s="111"/>
      <c r="P915" s="111"/>
      <c r="Q915" s="110" t="str">
        <f>IF(dati_pdc!$A911&lt;&gt;"",s_somma_pdc!E911,"")</f>
        <v/>
      </c>
      <c r="R915" s="110" t="str">
        <f t="shared" si="116"/>
        <v/>
      </c>
      <c r="S915" s="111" t="str">
        <f t="shared" si="117"/>
        <v/>
      </c>
      <c r="T915" s="111"/>
      <c r="U915" s="111"/>
      <c r="V915" s="110" t="str">
        <f>IF(dati_pdc!$A911&lt;&gt;"",s_somma_pdc!F911,"")</f>
        <v/>
      </c>
      <c r="W915" s="110" t="str">
        <f t="shared" si="118"/>
        <v/>
      </c>
      <c r="X915" s="111" t="str">
        <f t="shared" si="119"/>
        <v/>
      </c>
      <c r="Y915" s="86"/>
      <c r="Z915" s="86"/>
    </row>
    <row r="916" spans="2:26" ht="15.75" customHeight="1">
      <c r="B916" s="109" t="str">
        <f>IF(dati_pdc!A912&lt;&gt;"",IF(dati_pdc!D912=1,RIGHT(dati_pdc!A912,dati_pdc!E912),dati_pdc!A912),"")</f>
        <v/>
      </c>
      <c r="C916" s="109" t="str">
        <f>IF(dati_pdc!B912&lt;&gt;"",dati_pdc!B912,"")</f>
        <v/>
      </c>
      <c r="D916" s="109" t="str">
        <f>IF(dati_pdc!C912&lt;&gt;"",dati_pdc!C912,"")</f>
        <v/>
      </c>
      <c r="E916" s="109" t="str">
        <f>IF(dati_pdc!D912&lt;&gt;"",dati_pdc!D912,"")</f>
        <v/>
      </c>
      <c r="F916" s="110" t="str">
        <f>IF(dati_pdc!$A912&lt;&gt;"",s_somma_pdc!B912,"")</f>
        <v/>
      </c>
      <c r="G916" s="110" t="str">
        <f>IF(dati_pdc!$A912&lt;&gt;"",s_somma_pdc!C912,"")</f>
        <v/>
      </c>
      <c r="H916" s="110" t="str">
        <f t="shared" si="112"/>
        <v/>
      </c>
      <c r="I916" s="111" t="str">
        <f t="shared" si="113"/>
        <v/>
      </c>
      <c r="J916" s="111"/>
      <c r="K916" s="111"/>
      <c r="L916" s="110" t="str">
        <f>IF(dati_pdc!$A912&lt;&gt;"",s_somma_pdc!D912,"")</f>
        <v/>
      </c>
      <c r="M916" s="110" t="str">
        <f t="shared" si="114"/>
        <v/>
      </c>
      <c r="N916" s="111" t="str">
        <f t="shared" si="115"/>
        <v/>
      </c>
      <c r="O916" s="111"/>
      <c r="P916" s="111"/>
      <c r="Q916" s="110" t="str">
        <f>IF(dati_pdc!$A912&lt;&gt;"",s_somma_pdc!E912,"")</f>
        <v/>
      </c>
      <c r="R916" s="110" t="str">
        <f t="shared" si="116"/>
        <v/>
      </c>
      <c r="S916" s="111" t="str">
        <f t="shared" si="117"/>
        <v/>
      </c>
      <c r="T916" s="111"/>
      <c r="U916" s="111"/>
      <c r="V916" s="110" t="str">
        <f>IF(dati_pdc!$A912&lt;&gt;"",s_somma_pdc!F912,"")</f>
        <v/>
      </c>
      <c r="W916" s="110" t="str">
        <f t="shared" si="118"/>
        <v/>
      </c>
      <c r="X916" s="111" t="str">
        <f t="shared" si="119"/>
        <v/>
      </c>
      <c r="Y916" s="86"/>
      <c r="Z916" s="86"/>
    </row>
    <row r="917" spans="2:26" ht="15.75" customHeight="1">
      <c r="B917" s="109" t="str">
        <f>IF(dati_pdc!A913&lt;&gt;"",IF(dati_pdc!D913=1,RIGHT(dati_pdc!A913,dati_pdc!E913),dati_pdc!A913),"")</f>
        <v/>
      </c>
      <c r="C917" s="109" t="str">
        <f>IF(dati_pdc!B913&lt;&gt;"",dati_pdc!B913,"")</f>
        <v/>
      </c>
      <c r="D917" s="109" t="str">
        <f>IF(dati_pdc!C913&lt;&gt;"",dati_pdc!C913,"")</f>
        <v/>
      </c>
      <c r="E917" s="109" t="str">
        <f>IF(dati_pdc!D913&lt;&gt;"",dati_pdc!D913,"")</f>
        <v/>
      </c>
      <c r="F917" s="110" t="str">
        <f>IF(dati_pdc!$A913&lt;&gt;"",s_somma_pdc!B913,"")</f>
        <v/>
      </c>
      <c r="G917" s="110" t="str">
        <f>IF(dati_pdc!$A913&lt;&gt;"",s_somma_pdc!C913,"")</f>
        <v/>
      </c>
      <c r="H917" s="110" t="str">
        <f t="shared" si="112"/>
        <v/>
      </c>
      <c r="I917" s="111" t="str">
        <f t="shared" si="113"/>
        <v/>
      </c>
      <c r="J917" s="111"/>
      <c r="K917" s="111"/>
      <c r="L917" s="110" t="str">
        <f>IF(dati_pdc!$A913&lt;&gt;"",s_somma_pdc!D913,"")</f>
        <v/>
      </c>
      <c r="M917" s="110" t="str">
        <f t="shared" si="114"/>
        <v/>
      </c>
      <c r="N917" s="111" t="str">
        <f t="shared" si="115"/>
        <v/>
      </c>
      <c r="O917" s="111"/>
      <c r="P917" s="111"/>
      <c r="Q917" s="110" t="str">
        <f>IF(dati_pdc!$A913&lt;&gt;"",s_somma_pdc!E913,"")</f>
        <v/>
      </c>
      <c r="R917" s="110" t="str">
        <f t="shared" si="116"/>
        <v/>
      </c>
      <c r="S917" s="111" t="str">
        <f t="shared" si="117"/>
        <v/>
      </c>
      <c r="T917" s="111"/>
      <c r="U917" s="111"/>
      <c r="V917" s="110" t="str">
        <f>IF(dati_pdc!$A913&lt;&gt;"",s_somma_pdc!F913,"")</f>
        <v/>
      </c>
      <c r="W917" s="110" t="str">
        <f t="shared" si="118"/>
        <v/>
      </c>
      <c r="X917" s="111" t="str">
        <f t="shared" si="119"/>
        <v/>
      </c>
      <c r="Y917" s="86"/>
      <c r="Z917" s="86"/>
    </row>
    <row r="918" spans="2:26" ht="15.75" customHeight="1">
      <c r="B918" s="109" t="str">
        <f>IF(dati_pdc!A914&lt;&gt;"",IF(dati_pdc!D914=1,RIGHT(dati_pdc!A914,dati_pdc!E914),dati_pdc!A914),"")</f>
        <v/>
      </c>
      <c r="C918" s="109" t="str">
        <f>IF(dati_pdc!B914&lt;&gt;"",dati_pdc!B914,"")</f>
        <v/>
      </c>
      <c r="D918" s="109" t="str">
        <f>IF(dati_pdc!C914&lt;&gt;"",dati_pdc!C914,"")</f>
        <v/>
      </c>
      <c r="E918" s="109" t="str">
        <f>IF(dati_pdc!D914&lt;&gt;"",dati_pdc!D914,"")</f>
        <v/>
      </c>
      <c r="F918" s="110" t="str">
        <f>IF(dati_pdc!$A914&lt;&gt;"",s_somma_pdc!B914,"")</f>
        <v/>
      </c>
      <c r="G918" s="110" t="str">
        <f>IF(dati_pdc!$A914&lt;&gt;"",s_somma_pdc!C914,"")</f>
        <v/>
      </c>
      <c r="H918" s="110" t="str">
        <f t="shared" si="112"/>
        <v/>
      </c>
      <c r="I918" s="111" t="str">
        <f t="shared" si="113"/>
        <v/>
      </c>
      <c r="J918" s="111"/>
      <c r="K918" s="111"/>
      <c r="L918" s="110" t="str">
        <f>IF(dati_pdc!$A914&lt;&gt;"",s_somma_pdc!D914,"")</f>
        <v/>
      </c>
      <c r="M918" s="110" t="str">
        <f t="shared" si="114"/>
        <v/>
      </c>
      <c r="N918" s="111" t="str">
        <f t="shared" si="115"/>
        <v/>
      </c>
      <c r="O918" s="111"/>
      <c r="P918" s="111"/>
      <c r="Q918" s="110" t="str">
        <f>IF(dati_pdc!$A914&lt;&gt;"",s_somma_pdc!E914,"")</f>
        <v/>
      </c>
      <c r="R918" s="110" t="str">
        <f t="shared" si="116"/>
        <v/>
      </c>
      <c r="S918" s="111" t="str">
        <f t="shared" si="117"/>
        <v/>
      </c>
      <c r="T918" s="111"/>
      <c r="U918" s="111"/>
      <c r="V918" s="110" t="str">
        <f>IF(dati_pdc!$A914&lt;&gt;"",s_somma_pdc!F914,"")</f>
        <v/>
      </c>
      <c r="W918" s="110" t="str">
        <f t="shared" si="118"/>
        <v/>
      </c>
      <c r="X918" s="111" t="str">
        <f t="shared" si="119"/>
        <v/>
      </c>
      <c r="Y918" s="86"/>
      <c r="Z918" s="86"/>
    </row>
    <row r="919" spans="2:26" ht="15.75" customHeight="1">
      <c r="B919" s="109" t="str">
        <f>IF(dati_pdc!A915&lt;&gt;"",IF(dati_pdc!D915=1,RIGHT(dati_pdc!A915,dati_pdc!E915),dati_pdc!A915),"")</f>
        <v/>
      </c>
      <c r="C919" s="109" t="str">
        <f>IF(dati_pdc!B915&lt;&gt;"",dati_pdc!B915,"")</f>
        <v/>
      </c>
      <c r="D919" s="109" t="str">
        <f>IF(dati_pdc!C915&lt;&gt;"",dati_pdc!C915,"")</f>
        <v/>
      </c>
      <c r="E919" s="109" t="str">
        <f>IF(dati_pdc!D915&lt;&gt;"",dati_pdc!D915,"")</f>
        <v/>
      </c>
      <c r="F919" s="110" t="str">
        <f>IF(dati_pdc!$A915&lt;&gt;"",s_somma_pdc!B915,"")</f>
        <v/>
      </c>
      <c r="G919" s="110" t="str">
        <f>IF(dati_pdc!$A915&lt;&gt;"",s_somma_pdc!C915,"")</f>
        <v/>
      </c>
      <c r="H919" s="110" t="str">
        <f t="shared" si="112"/>
        <v/>
      </c>
      <c r="I919" s="111" t="str">
        <f t="shared" si="113"/>
        <v/>
      </c>
      <c r="J919" s="111"/>
      <c r="K919" s="111"/>
      <c r="L919" s="110" t="str">
        <f>IF(dati_pdc!$A915&lt;&gt;"",s_somma_pdc!D915,"")</f>
        <v/>
      </c>
      <c r="M919" s="110" t="str">
        <f t="shared" si="114"/>
        <v/>
      </c>
      <c r="N919" s="111" t="str">
        <f t="shared" si="115"/>
        <v/>
      </c>
      <c r="O919" s="111"/>
      <c r="P919" s="111"/>
      <c r="Q919" s="110" t="str">
        <f>IF(dati_pdc!$A915&lt;&gt;"",s_somma_pdc!E915,"")</f>
        <v/>
      </c>
      <c r="R919" s="110" t="str">
        <f t="shared" si="116"/>
        <v/>
      </c>
      <c r="S919" s="111" t="str">
        <f t="shared" si="117"/>
        <v/>
      </c>
      <c r="T919" s="111"/>
      <c r="U919" s="111"/>
      <c r="V919" s="110" t="str">
        <f>IF(dati_pdc!$A915&lt;&gt;"",s_somma_pdc!F915,"")</f>
        <v/>
      </c>
      <c r="W919" s="110" t="str">
        <f t="shared" si="118"/>
        <v/>
      </c>
      <c r="X919" s="111" t="str">
        <f t="shared" si="119"/>
        <v/>
      </c>
      <c r="Y919" s="86"/>
      <c r="Z919" s="86"/>
    </row>
    <row r="920" spans="2:26" ht="15.75" customHeight="1">
      <c r="B920" s="109" t="str">
        <f>IF(dati_pdc!A916&lt;&gt;"",IF(dati_pdc!D916=1,RIGHT(dati_pdc!A916,dati_pdc!E916),dati_pdc!A916),"")</f>
        <v/>
      </c>
      <c r="C920" s="109" t="str">
        <f>IF(dati_pdc!B916&lt;&gt;"",dati_pdc!B916,"")</f>
        <v/>
      </c>
      <c r="D920" s="109" t="str">
        <f>IF(dati_pdc!C916&lt;&gt;"",dati_pdc!C916,"")</f>
        <v/>
      </c>
      <c r="E920" s="109" t="str">
        <f>IF(dati_pdc!D916&lt;&gt;"",dati_pdc!D916,"")</f>
        <v/>
      </c>
      <c r="F920" s="110" t="str">
        <f>IF(dati_pdc!$A916&lt;&gt;"",s_somma_pdc!B916,"")</f>
        <v/>
      </c>
      <c r="G920" s="110" t="str">
        <f>IF(dati_pdc!$A916&lt;&gt;"",s_somma_pdc!C916,"")</f>
        <v/>
      </c>
      <c r="H920" s="110" t="str">
        <f t="shared" si="112"/>
        <v/>
      </c>
      <c r="I920" s="111" t="str">
        <f t="shared" si="113"/>
        <v/>
      </c>
      <c r="J920" s="111"/>
      <c r="K920" s="111"/>
      <c r="L920" s="110" t="str">
        <f>IF(dati_pdc!$A916&lt;&gt;"",s_somma_pdc!D916,"")</f>
        <v/>
      </c>
      <c r="M920" s="110" t="str">
        <f t="shared" si="114"/>
        <v/>
      </c>
      <c r="N920" s="111" t="str">
        <f t="shared" si="115"/>
        <v/>
      </c>
      <c r="O920" s="111"/>
      <c r="P920" s="111"/>
      <c r="Q920" s="110" t="str">
        <f>IF(dati_pdc!$A916&lt;&gt;"",s_somma_pdc!E916,"")</f>
        <v/>
      </c>
      <c r="R920" s="110" t="str">
        <f t="shared" si="116"/>
        <v/>
      </c>
      <c r="S920" s="111" t="str">
        <f t="shared" si="117"/>
        <v/>
      </c>
      <c r="T920" s="111"/>
      <c r="U920" s="111"/>
      <c r="V920" s="110" t="str">
        <f>IF(dati_pdc!$A916&lt;&gt;"",s_somma_pdc!F916,"")</f>
        <v/>
      </c>
      <c r="W920" s="110" t="str">
        <f t="shared" si="118"/>
        <v/>
      </c>
      <c r="X920" s="111" t="str">
        <f t="shared" si="119"/>
        <v/>
      </c>
      <c r="Y920" s="86"/>
      <c r="Z920" s="86"/>
    </row>
    <row r="921" spans="2:26" ht="15.75" customHeight="1">
      <c r="B921" s="109" t="str">
        <f>IF(dati_pdc!A917&lt;&gt;"",IF(dati_pdc!D917=1,RIGHT(dati_pdc!A917,dati_pdc!E917),dati_pdc!A917),"")</f>
        <v/>
      </c>
      <c r="C921" s="109" t="str">
        <f>IF(dati_pdc!B917&lt;&gt;"",dati_pdc!B917,"")</f>
        <v/>
      </c>
      <c r="D921" s="109" t="str">
        <f>IF(dati_pdc!C917&lt;&gt;"",dati_pdc!C917,"")</f>
        <v/>
      </c>
      <c r="E921" s="109" t="str">
        <f>IF(dati_pdc!D917&lt;&gt;"",dati_pdc!D917,"")</f>
        <v/>
      </c>
      <c r="F921" s="110" t="str">
        <f>IF(dati_pdc!$A917&lt;&gt;"",s_somma_pdc!B917,"")</f>
        <v/>
      </c>
      <c r="G921" s="110" t="str">
        <f>IF(dati_pdc!$A917&lt;&gt;"",s_somma_pdc!C917,"")</f>
        <v/>
      </c>
      <c r="H921" s="110" t="str">
        <f t="shared" si="112"/>
        <v/>
      </c>
      <c r="I921" s="111" t="str">
        <f t="shared" si="113"/>
        <v/>
      </c>
      <c r="J921" s="111"/>
      <c r="K921" s="111"/>
      <c r="L921" s="110" t="str">
        <f>IF(dati_pdc!$A917&lt;&gt;"",s_somma_pdc!D917,"")</f>
        <v/>
      </c>
      <c r="M921" s="110" t="str">
        <f t="shared" si="114"/>
        <v/>
      </c>
      <c r="N921" s="111" t="str">
        <f t="shared" si="115"/>
        <v/>
      </c>
      <c r="O921" s="111"/>
      <c r="P921" s="111"/>
      <c r="Q921" s="110" t="str">
        <f>IF(dati_pdc!$A917&lt;&gt;"",s_somma_pdc!E917,"")</f>
        <v/>
      </c>
      <c r="R921" s="110" t="str">
        <f t="shared" si="116"/>
        <v/>
      </c>
      <c r="S921" s="111" t="str">
        <f t="shared" si="117"/>
        <v/>
      </c>
      <c r="T921" s="111"/>
      <c r="U921" s="111"/>
      <c r="V921" s="110" t="str">
        <f>IF(dati_pdc!$A917&lt;&gt;"",s_somma_pdc!F917,"")</f>
        <v/>
      </c>
      <c r="W921" s="110" t="str">
        <f t="shared" si="118"/>
        <v/>
      </c>
      <c r="X921" s="111" t="str">
        <f t="shared" si="119"/>
        <v/>
      </c>
      <c r="Y921" s="86"/>
      <c r="Z921" s="86"/>
    </row>
    <row r="922" spans="2:26" ht="15.75" customHeight="1">
      <c r="B922" s="109" t="str">
        <f>IF(dati_pdc!A918&lt;&gt;"",IF(dati_pdc!D918=1,RIGHT(dati_pdc!A918,dati_pdc!E918),dati_pdc!A918),"")</f>
        <v/>
      </c>
      <c r="C922" s="109" t="str">
        <f>IF(dati_pdc!B918&lt;&gt;"",dati_pdc!B918,"")</f>
        <v/>
      </c>
      <c r="D922" s="109" t="str">
        <f>IF(dati_pdc!C918&lt;&gt;"",dati_pdc!C918,"")</f>
        <v/>
      </c>
      <c r="E922" s="109" t="str">
        <f>IF(dati_pdc!D918&lt;&gt;"",dati_pdc!D918,"")</f>
        <v/>
      </c>
      <c r="F922" s="110" t="str">
        <f>IF(dati_pdc!$A918&lt;&gt;"",s_somma_pdc!B918,"")</f>
        <v/>
      </c>
      <c r="G922" s="110" t="str">
        <f>IF(dati_pdc!$A918&lt;&gt;"",s_somma_pdc!C918,"")</f>
        <v/>
      </c>
      <c r="H922" s="110" t="str">
        <f t="shared" si="112"/>
        <v/>
      </c>
      <c r="I922" s="111" t="str">
        <f t="shared" si="113"/>
        <v/>
      </c>
      <c r="J922" s="111"/>
      <c r="K922" s="111"/>
      <c r="L922" s="110" t="str">
        <f>IF(dati_pdc!$A918&lt;&gt;"",s_somma_pdc!D918,"")</f>
        <v/>
      </c>
      <c r="M922" s="110" t="str">
        <f t="shared" si="114"/>
        <v/>
      </c>
      <c r="N922" s="111" t="str">
        <f t="shared" si="115"/>
        <v/>
      </c>
      <c r="O922" s="111"/>
      <c r="P922" s="111"/>
      <c r="Q922" s="110" t="str">
        <f>IF(dati_pdc!$A918&lt;&gt;"",s_somma_pdc!E918,"")</f>
        <v/>
      </c>
      <c r="R922" s="110" t="str">
        <f t="shared" si="116"/>
        <v/>
      </c>
      <c r="S922" s="111" t="str">
        <f t="shared" si="117"/>
        <v/>
      </c>
      <c r="T922" s="111"/>
      <c r="U922" s="111"/>
      <c r="V922" s="110" t="str">
        <f>IF(dati_pdc!$A918&lt;&gt;"",s_somma_pdc!F918,"")</f>
        <v/>
      </c>
      <c r="W922" s="110" t="str">
        <f t="shared" si="118"/>
        <v/>
      </c>
      <c r="X922" s="111" t="str">
        <f t="shared" si="119"/>
        <v/>
      </c>
      <c r="Y922" s="86"/>
      <c r="Z922" s="86"/>
    </row>
    <row r="923" spans="2:26" ht="15.75" customHeight="1">
      <c r="B923" s="109" t="str">
        <f>IF(dati_pdc!A919&lt;&gt;"",IF(dati_pdc!D919=1,RIGHT(dati_pdc!A919,dati_pdc!E919),dati_pdc!A919),"")</f>
        <v/>
      </c>
      <c r="C923" s="109" t="str">
        <f>IF(dati_pdc!B919&lt;&gt;"",dati_pdc!B919,"")</f>
        <v/>
      </c>
      <c r="D923" s="109" t="str">
        <f>IF(dati_pdc!C919&lt;&gt;"",dati_pdc!C919,"")</f>
        <v/>
      </c>
      <c r="E923" s="109" t="str">
        <f>IF(dati_pdc!D919&lt;&gt;"",dati_pdc!D919,"")</f>
        <v/>
      </c>
      <c r="F923" s="110" t="str">
        <f>IF(dati_pdc!$A919&lt;&gt;"",s_somma_pdc!B919,"")</f>
        <v/>
      </c>
      <c r="G923" s="110" t="str">
        <f>IF(dati_pdc!$A919&lt;&gt;"",s_somma_pdc!C919,"")</f>
        <v/>
      </c>
      <c r="H923" s="110" t="str">
        <f t="shared" si="112"/>
        <v/>
      </c>
      <c r="I923" s="111" t="str">
        <f t="shared" si="113"/>
        <v/>
      </c>
      <c r="J923" s="111"/>
      <c r="K923" s="111"/>
      <c r="L923" s="110" t="str">
        <f>IF(dati_pdc!$A919&lt;&gt;"",s_somma_pdc!D919,"")</f>
        <v/>
      </c>
      <c r="M923" s="110" t="str">
        <f t="shared" si="114"/>
        <v/>
      </c>
      <c r="N923" s="111" t="str">
        <f t="shared" si="115"/>
        <v/>
      </c>
      <c r="O923" s="111"/>
      <c r="P923" s="111"/>
      <c r="Q923" s="110" t="str">
        <f>IF(dati_pdc!$A919&lt;&gt;"",s_somma_pdc!E919,"")</f>
        <v/>
      </c>
      <c r="R923" s="110" t="str">
        <f t="shared" si="116"/>
        <v/>
      </c>
      <c r="S923" s="111" t="str">
        <f t="shared" si="117"/>
        <v/>
      </c>
      <c r="T923" s="111"/>
      <c r="U923" s="111"/>
      <c r="V923" s="110" t="str">
        <f>IF(dati_pdc!$A919&lt;&gt;"",s_somma_pdc!F919,"")</f>
        <v/>
      </c>
      <c r="W923" s="110" t="str">
        <f t="shared" si="118"/>
        <v/>
      </c>
      <c r="X923" s="111" t="str">
        <f t="shared" si="119"/>
        <v/>
      </c>
      <c r="Y923" s="86"/>
      <c r="Z923" s="86"/>
    </row>
    <row r="924" spans="2:26" ht="15.75" customHeight="1">
      <c r="B924" s="109" t="str">
        <f>IF(dati_pdc!A920&lt;&gt;"",IF(dati_pdc!D920=1,RIGHT(dati_pdc!A920,dati_pdc!E920),dati_pdc!A920),"")</f>
        <v/>
      </c>
      <c r="C924" s="109" t="str">
        <f>IF(dati_pdc!B920&lt;&gt;"",dati_pdc!B920,"")</f>
        <v/>
      </c>
      <c r="D924" s="109" t="str">
        <f>IF(dati_pdc!C920&lt;&gt;"",dati_pdc!C920,"")</f>
        <v/>
      </c>
      <c r="E924" s="109" t="str">
        <f>IF(dati_pdc!D920&lt;&gt;"",dati_pdc!D920,"")</f>
        <v/>
      </c>
      <c r="F924" s="110" t="str">
        <f>IF(dati_pdc!$A920&lt;&gt;"",s_somma_pdc!B920,"")</f>
        <v/>
      </c>
      <c r="G924" s="110" t="str">
        <f>IF(dati_pdc!$A920&lt;&gt;"",s_somma_pdc!C920,"")</f>
        <v/>
      </c>
      <c r="H924" s="110" t="str">
        <f t="shared" si="112"/>
        <v/>
      </c>
      <c r="I924" s="111" t="str">
        <f t="shared" si="113"/>
        <v/>
      </c>
      <c r="J924" s="111"/>
      <c r="K924" s="111"/>
      <c r="L924" s="110" t="str">
        <f>IF(dati_pdc!$A920&lt;&gt;"",s_somma_pdc!D920,"")</f>
        <v/>
      </c>
      <c r="M924" s="110" t="str">
        <f t="shared" si="114"/>
        <v/>
      </c>
      <c r="N924" s="111" t="str">
        <f t="shared" si="115"/>
        <v/>
      </c>
      <c r="O924" s="111"/>
      <c r="P924" s="111"/>
      <c r="Q924" s="110" t="str">
        <f>IF(dati_pdc!$A920&lt;&gt;"",s_somma_pdc!E920,"")</f>
        <v/>
      </c>
      <c r="R924" s="110" t="str">
        <f t="shared" si="116"/>
        <v/>
      </c>
      <c r="S924" s="111" t="str">
        <f t="shared" si="117"/>
        <v/>
      </c>
      <c r="T924" s="111"/>
      <c r="U924" s="111"/>
      <c r="V924" s="110" t="str">
        <f>IF(dati_pdc!$A920&lt;&gt;"",s_somma_pdc!F920,"")</f>
        <v/>
      </c>
      <c r="W924" s="110" t="str">
        <f t="shared" si="118"/>
        <v/>
      </c>
      <c r="X924" s="111" t="str">
        <f t="shared" si="119"/>
        <v/>
      </c>
      <c r="Y924" s="86"/>
      <c r="Z924" s="86"/>
    </row>
    <row r="925" spans="2:26" ht="15.75" customHeight="1">
      <c r="B925" s="109" t="str">
        <f>IF(dati_pdc!A921&lt;&gt;"",IF(dati_pdc!D921=1,RIGHT(dati_pdc!A921,dati_pdc!E921),dati_pdc!A921),"")</f>
        <v/>
      </c>
      <c r="C925" s="109" t="str">
        <f>IF(dati_pdc!B921&lt;&gt;"",dati_pdc!B921,"")</f>
        <v/>
      </c>
      <c r="D925" s="109" t="str">
        <f>IF(dati_pdc!C921&lt;&gt;"",dati_pdc!C921,"")</f>
        <v/>
      </c>
      <c r="E925" s="109" t="str">
        <f>IF(dati_pdc!D921&lt;&gt;"",dati_pdc!D921,"")</f>
        <v/>
      </c>
      <c r="F925" s="110" t="str">
        <f>IF(dati_pdc!$A921&lt;&gt;"",s_somma_pdc!B921,"")</f>
        <v/>
      </c>
      <c r="G925" s="110" t="str">
        <f>IF(dati_pdc!$A921&lt;&gt;"",s_somma_pdc!C921,"")</f>
        <v/>
      </c>
      <c r="H925" s="110" t="str">
        <f t="shared" si="112"/>
        <v/>
      </c>
      <c r="I925" s="111" t="str">
        <f t="shared" si="113"/>
        <v/>
      </c>
      <c r="J925" s="111"/>
      <c r="K925" s="111"/>
      <c r="L925" s="110" t="str">
        <f>IF(dati_pdc!$A921&lt;&gt;"",s_somma_pdc!D921,"")</f>
        <v/>
      </c>
      <c r="M925" s="110" t="str">
        <f t="shared" si="114"/>
        <v/>
      </c>
      <c r="N925" s="111" t="str">
        <f t="shared" si="115"/>
        <v/>
      </c>
      <c r="O925" s="111"/>
      <c r="P925" s="111"/>
      <c r="Q925" s="110" t="str">
        <f>IF(dati_pdc!$A921&lt;&gt;"",s_somma_pdc!E921,"")</f>
        <v/>
      </c>
      <c r="R925" s="110" t="str">
        <f t="shared" si="116"/>
        <v/>
      </c>
      <c r="S925" s="111" t="str">
        <f t="shared" si="117"/>
        <v/>
      </c>
      <c r="T925" s="111"/>
      <c r="U925" s="111"/>
      <c r="V925" s="110" t="str">
        <f>IF(dati_pdc!$A921&lt;&gt;"",s_somma_pdc!F921,"")</f>
        <v/>
      </c>
      <c r="W925" s="110" t="str">
        <f t="shared" si="118"/>
        <v/>
      </c>
      <c r="X925" s="111" t="str">
        <f t="shared" si="119"/>
        <v/>
      </c>
      <c r="Y925" s="86"/>
      <c r="Z925" s="86"/>
    </row>
    <row r="926" spans="2:26" ht="15.75" customHeight="1">
      <c r="B926" s="109" t="str">
        <f>IF(dati_pdc!A922&lt;&gt;"",IF(dati_pdc!D922=1,RIGHT(dati_pdc!A922,dati_pdc!E922),dati_pdc!A922),"")</f>
        <v/>
      </c>
      <c r="C926" s="109" t="str">
        <f>IF(dati_pdc!B922&lt;&gt;"",dati_pdc!B922,"")</f>
        <v/>
      </c>
      <c r="D926" s="109" t="str">
        <f>IF(dati_pdc!C922&lt;&gt;"",dati_pdc!C922,"")</f>
        <v/>
      </c>
      <c r="E926" s="109" t="str">
        <f>IF(dati_pdc!D922&lt;&gt;"",dati_pdc!D922,"")</f>
        <v/>
      </c>
      <c r="F926" s="110" t="str">
        <f>IF(dati_pdc!$A922&lt;&gt;"",s_somma_pdc!B922,"")</f>
        <v/>
      </c>
      <c r="G926" s="110" t="str">
        <f>IF(dati_pdc!$A922&lt;&gt;"",s_somma_pdc!C922,"")</f>
        <v/>
      </c>
      <c r="H926" s="110" t="str">
        <f t="shared" si="112"/>
        <v/>
      </c>
      <c r="I926" s="111" t="str">
        <f t="shared" si="113"/>
        <v/>
      </c>
      <c r="J926" s="111"/>
      <c r="K926" s="111"/>
      <c r="L926" s="110" t="str">
        <f>IF(dati_pdc!$A922&lt;&gt;"",s_somma_pdc!D922,"")</f>
        <v/>
      </c>
      <c r="M926" s="110" t="str">
        <f t="shared" si="114"/>
        <v/>
      </c>
      <c r="N926" s="111" t="str">
        <f t="shared" si="115"/>
        <v/>
      </c>
      <c r="O926" s="111"/>
      <c r="P926" s="111"/>
      <c r="Q926" s="110" t="str">
        <f>IF(dati_pdc!$A922&lt;&gt;"",s_somma_pdc!E922,"")</f>
        <v/>
      </c>
      <c r="R926" s="110" t="str">
        <f t="shared" si="116"/>
        <v/>
      </c>
      <c r="S926" s="111" t="str">
        <f t="shared" si="117"/>
        <v/>
      </c>
      <c r="T926" s="111"/>
      <c r="U926" s="111"/>
      <c r="V926" s="110" t="str">
        <f>IF(dati_pdc!$A922&lt;&gt;"",s_somma_pdc!F922,"")</f>
        <v/>
      </c>
      <c r="W926" s="110" t="str">
        <f t="shared" si="118"/>
        <v/>
      </c>
      <c r="X926" s="111" t="str">
        <f t="shared" si="119"/>
        <v/>
      </c>
      <c r="Y926" s="86"/>
      <c r="Z926" s="86"/>
    </row>
    <row r="927" spans="2:26" ht="15.75" customHeight="1">
      <c r="B927" s="109" t="str">
        <f>IF(dati_pdc!A923&lt;&gt;"",IF(dati_pdc!D923=1,RIGHT(dati_pdc!A923,dati_pdc!E923),dati_pdc!A923),"")</f>
        <v/>
      </c>
      <c r="C927" s="109" t="str">
        <f>IF(dati_pdc!B923&lt;&gt;"",dati_pdc!B923,"")</f>
        <v/>
      </c>
      <c r="D927" s="109" t="str">
        <f>IF(dati_pdc!C923&lt;&gt;"",dati_pdc!C923,"")</f>
        <v/>
      </c>
      <c r="E927" s="109" t="str">
        <f>IF(dati_pdc!D923&lt;&gt;"",dati_pdc!D923,"")</f>
        <v/>
      </c>
      <c r="F927" s="110" t="str">
        <f>IF(dati_pdc!$A923&lt;&gt;"",s_somma_pdc!B923,"")</f>
        <v/>
      </c>
      <c r="G927" s="110" t="str">
        <f>IF(dati_pdc!$A923&lt;&gt;"",s_somma_pdc!C923,"")</f>
        <v/>
      </c>
      <c r="H927" s="110" t="str">
        <f t="shared" si="112"/>
        <v/>
      </c>
      <c r="I927" s="111" t="str">
        <f t="shared" si="113"/>
        <v/>
      </c>
      <c r="J927" s="111"/>
      <c r="K927" s="111"/>
      <c r="L927" s="110" t="str">
        <f>IF(dati_pdc!$A923&lt;&gt;"",s_somma_pdc!D923,"")</f>
        <v/>
      </c>
      <c r="M927" s="110" t="str">
        <f t="shared" si="114"/>
        <v/>
      </c>
      <c r="N927" s="111" t="str">
        <f t="shared" si="115"/>
        <v/>
      </c>
      <c r="O927" s="111"/>
      <c r="P927" s="111"/>
      <c r="Q927" s="110" t="str">
        <f>IF(dati_pdc!$A923&lt;&gt;"",s_somma_pdc!E923,"")</f>
        <v/>
      </c>
      <c r="R927" s="110" t="str">
        <f t="shared" si="116"/>
        <v/>
      </c>
      <c r="S927" s="111" t="str">
        <f t="shared" si="117"/>
        <v/>
      </c>
      <c r="T927" s="111"/>
      <c r="U927" s="111"/>
      <c r="V927" s="110" t="str">
        <f>IF(dati_pdc!$A923&lt;&gt;"",s_somma_pdc!F923,"")</f>
        <v/>
      </c>
      <c r="W927" s="110" t="str">
        <f t="shared" si="118"/>
        <v/>
      </c>
      <c r="X927" s="111" t="str">
        <f t="shared" si="119"/>
        <v/>
      </c>
      <c r="Y927" s="86"/>
      <c r="Z927" s="86"/>
    </row>
    <row r="928" spans="2:26" ht="15.75" customHeight="1">
      <c r="B928" s="109" t="str">
        <f>IF(dati_pdc!A924&lt;&gt;"",IF(dati_pdc!D924=1,RIGHT(dati_pdc!A924,dati_pdc!E924),dati_pdc!A924),"")</f>
        <v/>
      </c>
      <c r="C928" s="109" t="str">
        <f>IF(dati_pdc!B924&lt;&gt;"",dati_pdc!B924,"")</f>
        <v/>
      </c>
      <c r="D928" s="109" t="str">
        <f>IF(dati_pdc!C924&lt;&gt;"",dati_pdc!C924,"")</f>
        <v/>
      </c>
      <c r="E928" s="109" t="str">
        <f>IF(dati_pdc!D924&lt;&gt;"",dati_pdc!D924,"")</f>
        <v/>
      </c>
      <c r="F928" s="110" t="str">
        <f>IF(dati_pdc!$A924&lt;&gt;"",s_somma_pdc!B924,"")</f>
        <v/>
      </c>
      <c r="G928" s="110" t="str">
        <f>IF(dati_pdc!$A924&lt;&gt;"",s_somma_pdc!C924,"")</f>
        <v/>
      </c>
      <c r="H928" s="110" t="str">
        <f t="shared" si="112"/>
        <v/>
      </c>
      <c r="I928" s="111" t="str">
        <f t="shared" si="113"/>
        <v/>
      </c>
      <c r="J928" s="111"/>
      <c r="K928" s="111"/>
      <c r="L928" s="110" t="str">
        <f>IF(dati_pdc!$A924&lt;&gt;"",s_somma_pdc!D924,"")</f>
        <v/>
      </c>
      <c r="M928" s="110" t="str">
        <f t="shared" si="114"/>
        <v/>
      </c>
      <c r="N928" s="111" t="str">
        <f t="shared" si="115"/>
        <v/>
      </c>
      <c r="O928" s="111"/>
      <c r="P928" s="111"/>
      <c r="Q928" s="110" t="str">
        <f>IF(dati_pdc!$A924&lt;&gt;"",s_somma_pdc!E924,"")</f>
        <v/>
      </c>
      <c r="R928" s="110" t="str">
        <f t="shared" si="116"/>
        <v/>
      </c>
      <c r="S928" s="111" t="str">
        <f t="shared" si="117"/>
        <v/>
      </c>
      <c r="T928" s="111"/>
      <c r="U928" s="111"/>
      <c r="V928" s="110" t="str">
        <f>IF(dati_pdc!$A924&lt;&gt;"",s_somma_pdc!F924,"")</f>
        <v/>
      </c>
      <c r="W928" s="110" t="str">
        <f t="shared" si="118"/>
        <v/>
      </c>
      <c r="X928" s="111" t="str">
        <f t="shared" si="119"/>
        <v/>
      </c>
      <c r="Y928" s="86"/>
      <c r="Z928" s="86"/>
    </row>
    <row r="929" spans="2:26" ht="15.75" customHeight="1">
      <c r="B929" s="109" t="str">
        <f>IF(dati_pdc!A925&lt;&gt;"",IF(dati_pdc!D925=1,RIGHT(dati_pdc!A925,dati_pdc!E925),dati_pdc!A925),"")</f>
        <v/>
      </c>
      <c r="C929" s="109" t="str">
        <f>IF(dati_pdc!B925&lt;&gt;"",dati_pdc!B925,"")</f>
        <v/>
      </c>
      <c r="D929" s="109" t="str">
        <f>IF(dati_pdc!C925&lt;&gt;"",dati_pdc!C925,"")</f>
        <v/>
      </c>
      <c r="E929" s="109" t="str">
        <f>IF(dati_pdc!D925&lt;&gt;"",dati_pdc!D925,"")</f>
        <v/>
      </c>
      <c r="F929" s="110" t="str">
        <f>IF(dati_pdc!$A925&lt;&gt;"",s_somma_pdc!B925,"")</f>
        <v/>
      </c>
      <c r="G929" s="110" t="str">
        <f>IF(dati_pdc!$A925&lt;&gt;"",s_somma_pdc!C925,"")</f>
        <v/>
      </c>
      <c r="H929" s="110" t="str">
        <f t="shared" si="112"/>
        <v/>
      </c>
      <c r="I929" s="111" t="str">
        <f t="shared" si="113"/>
        <v/>
      </c>
      <c r="J929" s="111"/>
      <c r="K929" s="111"/>
      <c r="L929" s="110" t="str">
        <f>IF(dati_pdc!$A925&lt;&gt;"",s_somma_pdc!D925,"")</f>
        <v/>
      </c>
      <c r="M929" s="110" t="str">
        <f t="shared" si="114"/>
        <v/>
      </c>
      <c r="N929" s="111" t="str">
        <f t="shared" si="115"/>
        <v/>
      </c>
      <c r="O929" s="111"/>
      <c r="P929" s="111"/>
      <c r="Q929" s="110" t="str">
        <f>IF(dati_pdc!$A925&lt;&gt;"",s_somma_pdc!E925,"")</f>
        <v/>
      </c>
      <c r="R929" s="110" t="str">
        <f t="shared" si="116"/>
        <v/>
      </c>
      <c r="S929" s="111" t="str">
        <f t="shared" si="117"/>
        <v/>
      </c>
      <c r="T929" s="111"/>
      <c r="U929" s="111"/>
      <c r="V929" s="110" t="str">
        <f>IF(dati_pdc!$A925&lt;&gt;"",s_somma_pdc!F925,"")</f>
        <v/>
      </c>
      <c r="W929" s="110" t="str">
        <f t="shared" si="118"/>
        <v/>
      </c>
      <c r="X929" s="111" t="str">
        <f t="shared" si="119"/>
        <v/>
      </c>
      <c r="Y929" s="86"/>
      <c r="Z929" s="86"/>
    </row>
    <row r="930" spans="2:26" ht="15.75" customHeight="1">
      <c r="B930" s="109" t="str">
        <f>IF(dati_pdc!A926&lt;&gt;"",IF(dati_pdc!D926=1,RIGHT(dati_pdc!A926,dati_pdc!E926),dati_pdc!A926),"")</f>
        <v/>
      </c>
      <c r="C930" s="109" t="str">
        <f>IF(dati_pdc!B926&lt;&gt;"",dati_pdc!B926,"")</f>
        <v/>
      </c>
      <c r="D930" s="109" t="str">
        <f>IF(dati_pdc!C926&lt;&gt;"",dati_pdc!C926,"")</f>
        <v/>
      </c>
      <c r="E930" s="109" t="str">
        <f>IF(dati_pdc!D926&lt;&gt;"",dati_pdc!D926,"")</f>
        <v/>
      </c>
      <c r="F930" s="110" t="str">
        <f>IF(dati_pdc!$A926&lt;&gt;"",s_somma_pdc!B926,"")</f>
        <v/>
      </c>
      <c r="G930" s="110" t="str">
        <f>IF(dati_pdc!$A926&lt;&gt;"",s_somma_pdc!C926,"")</f>
        <v/>
      </c>
      <c r="H930" s="110" t="str">
        <f t="shared" si="112"/>
        <v/>
      </c>
      <c r="I930" s="111" t="str">
        <f t="shared" si="113"/>
        <v/>
      </c>
      <c r="J930" s="111"/>
      <c r="K930" s="111"/>
      <c r="L930" s="110" t="str">
        <f>IF(dati_pdc!$A926&lt;&gt;"",s_somma_pdc!D926,"")</f>
        <v/>
      </c>
      <c r="M930" s="110" t="str">
        <f t="shared" si="114"/>
        <v/>
      </c>
      <c r="N930" s="111" t="str">
        <f t="shared" si="115"/>
        <v/>
      </c>
      <c r="O930" s="111"/>
      <c r="P930" s="111"/>
      <c r="Q930" s="110" t="str">
        <f>IF(dati_pdc!$A926&lt;&gt;"",s_somma_pdc!E926,"")</f>
        <v/>
      </c>
      <c r="R930" s="110" t="str">
        <f t="shared" si="116"/>
        <v/>
      </c>
      <c r="S930" s="111" t="str">
        <f t="shared" si="117"/>
        <v/>
      </c>
      <c r="T930" s="111"/>
      <c r="U930" s="111"/>
      <c r="V930" s="110" t="str">
        <f>IF(dati_pdc!$A926&lt;&gt;"",s_somma_pdc!F926,"")</f>
        <v/>
      </c>
      <c r="W930" s="110" t="str">
        <f t="shared" si="118"/>
        <v/>
      </c>
      <c r="X930" s="111" t="str">
        <f t="shared" si="119"/>
        <v/>
      </c>
      <c r="Y930" s="86"/>
      <c r="Z930" s="86"/>
    </row>
    <row r="931" spans="2:26" ht="15.75" customHeight="1">
      <c r="B931" s="109" t="str">
        <f>IF(dati_pdc!A927&lt;&gt;"",IF(dati_pdc!D927=1,RIGHT(dati_pdc!A927,dati_pdc!E927),dati_pdc!A927),"")</f>
        <v/>
      </c>
      <c r="C931" s="109" t="str">
        <f>IF(dati_pdc!B927&lt;&gt;"",dati_pdc!B927,"")</f>
        <v/>
      </c>
      <c r="D931" s="109" t="str">
        <f>IF(dati_pdc!C927&lt;&gt;"",dati_pdc!C927,"")</f>
        <v/>
      </c>
      <c r="E931" s="109" t="str">
        <f>IF(dati_pdc!D927&lt;&gt;"",dati_pdc!D927,"")</f>
        <v/>
      </c>
      <c r="F931" s="110" t="str">
        <f>IF(dati_pdc!$A927&lt;&gt;"",s_somma_pdc!B927,"")</f>
        <v/>
      </c>
      <c r="G931" s="110" t="str">
        <f>IF(dati_pdc!$A927&lt;&gt;"",s_somma_pdc!C927,"")</f>
        <v/>
      </c>
      <c r="H931" s="110" t="str">
        <f t="shared" si="112"/>
        <v/>
      </c>
      <c r="I931" s="111" t="str">
        <f t="shared" si="113"/>
        <v/>
      </c>
      <c r="J931" s="111"/>
      <c r="K931" s="111"/>
      <c r="L931" s="110" t="str">
        <f>IF(dati_pdc!$A927&lt;&gt;"",s_somma_pdc!D927,"")</f>
        <v/>
      </c>
      <c r="M931" s="110" t="str">
        <f t="shared" si="114"/>
        <v/>
      </c>
      <c r="N931" s="111" t="str">
        <f t="shared" si="115"/>
        <v/>
      </c>
      <c r="O931" s="111"/>
      <c r="P931" s="111"/>
      <c r="Q931" s="110" t="str">
        <f>IF(dati_pdc!$A927&lt;&gt;"",s_somma_pdc!E927,"")</f>
        <v/>
      </c>
      <c r="R931" s="110" t="str">
        <f t="shared" si="116"/>
        <v/>
      </c>
      <c r="S931" s="111" t="str">
        <f t="shared" si="117"/>
        <v/>
      </c>
      <c r="T931" s="111"/>
      <c r="U931" s="111"/>
      <c r="V931" s="110" t="str">
        <f>IF(dati_pdc!$A927&lt;&gt;"",s_somma_pdc!F927,"")</f>
        <v/>
      </c>
      <c r="W931" s="110" t="str">
        <f t="shared" si="118"/>
        <v/>
      </c>
      <c r="X931" s="111" t="str">
        <f t="shared" si="119"/>
        <v/>
      </c>
      <c r="Y931" s="86"/>
      <c r="Z931" s="86"/>
    </row>
    <row r="932" spans="2:26" ht="15.75" customHeight="1">
      <c r="B932" s="109" t="str">
        <f>IF(dati_pdc!A928&lt;&gt;"",IF(dati_pdc!D928=1,RIGHT(dati_pdc!A928,dati_pdc!E928),dati_pdc!A928),"")</f>
        <v/>
      </c>
      <c r="C932" s="109" t="str">
        <f>IF(dati_pdc!B928&lt;&gt;"",dati_pdc!B928,"")</f>
        <v/>
      </c>
      <c r="D932" s="109" t="str">
        <f>IF(dati_pdc!C928&lt;&gt;"",dati_pdc!C928,"")</f>
        <v/>
      </c>
      <c r="E932" s="109" t="str">
        <f>IF(dati_pdc!D928&lt;&gt;"",dati_pdc!D928,"")</f>
        <v/>
      </c>
      <c r="F932" s="110" t="str">
        <f>IF(dati_pdc!$A928&lt;&gt;"",s_somma_pdc!B928,"")</f>
        <v/>
      </c>
      <c r="G932" s="110" t="str">
        <f>IF(dati_pdc!$A928&lt;&gt;"",s_somma_pdc!C928,"")</f>
        <v/>
      </c>
      <c r="H932" s="110" t="str">
        <f t="shared" si="112"/>
        <v/>
      </c>
      <c r="I932" s="111" t="str">
        <f t="shared" si="113"/>
        <v/>
      </c>
      <c r="J932" s="111"/>
      <c r="K932" s="111"/>
      <c r="L932" s="110" t="str">
        <f>IF(dati_pdc!$A928&lt;&gt;"",s_somma_pdc!D928,"")</f>
        <v/>
      </c>
      <c r="M932" s="110" t="str">
        <f t="shared" si="114"/>
        <v/>
      </c>
      <c r="N932" s="111" t="str">
        <f t="shared" si="115"/>
        <v/>
      </c>
      <c r="O932" s="111"/>
      <c r="P932" s="111"/>
      <c r="Q932" s="110" t="str">
        <f>IF(dati_pdc!$A928&lt;&gt;"",s_somma_pdc!E928,"")</f>
        <v/>
      </c>
      <c r="R932" s="110" t="str">
        <f t="shared" si="116"/>
        <v/>
      </c>
      <c r="S932" s="111" t="str">
        <f t="shared" si="117"/>
        <v/>
      </c>
      <c r="T932" s="111"/>
      <c r="U932" s="111"/>
      <c r="V932" s="110" t="str">
        <f>IF(dati_pdc!$A928&lt;&gt;"",s_somma_pdc!F928,"")</f>
        <v/>
      </c>
      <c r="W932" s="110" t="str">
        <f t="shared" si="118"/>
        <v/>
      </c>
      <c r="X932" s="111" t="str">
        <f t="shared" si="119"/>
        <v/>
      </c>
      <c r="Y932" s="86"/>
      <c r="Z932" s="86"/>
    </row>
    <row r="933" spans="2:26" ht="15.75" customHeight="1">
      <c r="B933" s="109" t="str">
        <f>IF(dati_pdc!A929&lt;&gt;"",IF(dati_pdc!D929=1,RIGHT(dati_pdc!A929,dati_pdc!E929),dati_pdc!A929),"")</f>
        <v/>
      </c>
      <c r="C933" s="109" t="str">
        <f>IF(dati_pdc!B929&lt;&gt;"",dati_pdc!B929,"")</f>
        <v/>
      </c>
      <c r="D933" s="109" t="str">
        <f>IF(dati_pdc!C929&lt;&gt;"",dati_pdc!C929,"")</f>
        <v/>
      </c>
      <c r="E933" s="109" t="str">
        <f>IF(dati_pdc!D929&lt;&gt;"",dati_pdc!D929,"")</f>
        <v/>
      </c>
      <c r="F933" s="110" t="str">
        <f>IF(dati_pdc!$A929&lt;&gt;"",s_somma_pdc!B929,"")</f>
        <v/>
      </c>
      <c r="G933" s="110" t="str">
        <f>IF(dati_pdc!$A929&lt;&gt;"",s_somma_pdc!C929,"")</f>
        <v/>
      </c>
      <c r="H933" s="110" t="str">
        <f t="shared" si="112"/>
        <v/>
      </c>
      <c r="I933" s="111" t="str">
        <f t="shared" si="113"/>
        <v/>
      </c>
      <c r="J933" s="111"/>
      <c r="K933" s="111"/>
      <c r="L933" s="110" t="str">
        <f>IF(dati_pdc!$A929&lt;&gt;"",s_somma_pdc!D929,"")</f>
        <v/>
      </c>
      <c r="M933" s="110" t="str">
        <f t="shared" si="114"/>
        <v/>
      </c>
      <c r="N933" s="111" t="str">
        <f t="shared" si="115"/>
        <v/>
      </c>
      <c r="O933" s="111"/>
      <c r="P933" s="111"/>
      <c r="Q933" s="110" t="str">
        <f>IF(dati_pdc!$A929&lt;&gt;"",s_somma_pdc!E929,"")</f>
        <v/>
      </c>
      <c r="R933" s="110" t="str">
        <f t="shared" si="116"/>
        <v/>
      </c>
      <c r="S933" s="111" t="str">
        <f t="shared" si="117"/>
        <v/>
      </c>
      <c r="T933" s="111"/>
      <c r="U933" s="111"/>
      <c r="V933" s="110" t="str">
        <f>IF(dati_pdc!$A929&lt;&gt;"",s_somma_pdc!F929,"")</f>
        <v/>
      </c>
      <c r="W933" s="110" t="str">
        <f t="shared" si="118"/>
        <v/>
      </c>
      <c r="X933" s="111" t="str">
        <f t="shared" si="119"/>
        <v/>
      </c>
      <c r="Y933" s="86"/>
      <c r="Z933" s="86"/>
    </row>
    <row r="934" spans="2:26" ht="15.75" customHeight="1">
      <c r="B934" s="109" t="str">
        <f>IF(dati_pdc!A930&lt;&gt;"",IF(dati_pdc!D930=1,RIGHT(dati_pdc!A930,dati_pdc!E930),dati_pdc!A930),"")</f>
        <v/>
      </c>
      <c r="C934" s="109" t="str">
        <f>IF(dati_pdc!B930&lt;&gt;"",dati_pdc!B930,"")</f>
        <v/>
      </c>
      <c r="D934" s="109" t="str">
        <f>IF(dati_pdc!C930&lt;&gt;"",dati_pdc!C930,"")</f>
        <v/>
      </c>
      <c r="E934" s="109" t="str">
        <f>IF(dati_pdc!D930&lt;&gt;"",dati_pdc!D930,"")</f>
        <v/>
      </c>
      <c r="F934" s="110" t="str">
        <f>IF(dati_pdc!$A930&lt;&gt;"",s_somma_pdc!B930,"")</f>
        <v/>
      </c>
      <c r="G934" s="110" t="str">
        <f>IF(dati_pdc!$A930&lt;&gt;"",s_somma_pdc!C930,"")</f>
        <v/>
      </c>
      <c r="H934" s="110" t="str">
        <f t="shared" si="112"/>
        <v/>
      </c>
      <c r="I934" s="111" t="str">
        <f t="shared" si="113"/>
        <v/>
      </c>
      <c r="J934" s="111"/>
      <c r="K934" s="111"/>
      <c r="L934" s="110" t="str">
        <f>IF(dati_pdc!$A930&lt;&gt;"",s_somma_pdc!D930,"")</f>
        <v/>
      </c>
      <c r="M934" s="110" t="str">
        <f t="shared" si="114"/>
        <v/>
      </c>
      <c r="N934" s="111" t="str">
        <f t="shared" si="115"/>
        <v/>
      </c>
      <c r="O934" s="111"/>
      <c r="P934" s="111"/>
      <c r="Q934" s="110" t="str">
        <f>IF(dati_pdc!$A930&lt;&gt;"",s_somma_pdc!E930,"")</f>
        <v/>
      </c>
      <c r="R934" s="110" t="str">
        <f t="shared" si="116"/>
        <v/>
      </c>
      <c r="S934" s="111" t="str">
        <f t="shared" si="117"/>
        <v/>
      </c>
      <c r="T934" s="111"/>
      <c r="U934" s="111"/>
      <c r="V934" s="110" t="str">
        <f>IF(dati_pdc!$A930&lt;&gt;"",s_somma_pdc!F930,"")</f>
        <v/>
      </c>
      <c r="W934" s="110" t="str">
        <f t="shared" si="118"/>
        <v/>
      </c>
      <c r="X934" s="111" t="str">
        <f t="shared" si="119"/>
        <v/>
      </c>
      <c r="Y934" s="86"/>
      <c r="Z934" s="86"/>
    </row>
    <row r="935" spans="2:26" ht="15.75" customHeight="1">
      <c r="B935" s="109" t="str">
        <f>IF(dati_pdc!A931&lt;&gt;"",IF(dati_pdc!D931=1,RIGHT(dati_pdc!A931,dati_pdc!E931),dati_pdc!A931),"")</f>
        <v/>
      </c>
      <c r="C935" s="109" t="str">
        <f>IF(dati_pdc!B931&lt;&gt;"",dati_pdc!B931,"")</f>
        <v/>
      </c>
      <c r="D935" s="109" t="str">
        <f>IF(dati_pdc!C931&lt;&gt;"",dati_pdc!C931,"")</f>
        <v/>
      </c>
      <c r="E935" s="109" t="str">
        <f>IF(dati_pdc!D931&lt;&gt;"",dati_pdc!D931,"")</f>
        <v/>
      </c>
      <c r="F935" s="110" t="str">
        <f>IF(dati_pdc!$A931&lt;&gt;"",s_somma_pdc!B931,"")</f>
        <v/>
      </c>
      <c r="G935" s="110" t="str">
        <f>IF(dati_pdc!$A931&lt;&gt;"",s_somma_pdc!C931,"")</f>
        <v/>
      </c>
      <c r="H935" s="110" t="str">
        <f t="shared" si="112"/>
        <v/>
      </c>
      <c r="I935" s="111" t="str">
        <f t="shared" si="113"/>
        <v/>
      </c>
      <c r="J935" s="111"/>
      <c r="K935" s="111"/>
      <c r="L935" s="110" t="str">
        <f>IF(dati_pdc!$A931&lt;&gt;"",s_somma_pdc!D931,"")</f>
        <v/>
      </c>
      <c r="M935" s="110" t="str">
        <f t="shared" si="114"/>
        <v/>
      </c>
      <c r="N935" s="111" t="str">
        <f t="shared" si="115"/>
        <v/>
      </c>
      <c r="O935" s="111"/>
      <c r="P935" s="111"/>
      <c r="Q935" s="110" t="str">
        <f>IF(dati_pdc!$A931&lt;&gt;"",s_somma_pdc!E931,"")</f>
        <v/>
      </c>
      <c r="R935" s="110" t="str">
        <f t="shared" si="116"/>
        <v/>
      </c>
      <c r="S935" s="111" t="str">
        <f t="shared" si="117"/>
        <v/>
      </c>
      <c r="T935" s="111"/>
      <c r="U935" s="111"/>
      <c r="V935" s="110" t="str">
        <f>IF(dati_pdc!$A931&lt;&gt;"",s_somma_pdc!F931,"")</f>
        <v/>
      </c>
      <c r="W935" s="110" t="str">
        <f t="shared" si="118"/>
        <v/>
      </c>
      <c r="X935" s="111" t="str">
        <f t="shared" si="119"/>
        <v/>
      </c>
      <c r="Y935" s="86"/>
      <c r="Z935" s="86"/>
    </row>
    <row r="936" spans="2:26" ht="15.75" customHeight="1">
      <c r="B936" s="109" t="str">
        <f>IF(dati_pdc!A932&lt;&gt;"",IF(dati_pdc!D932=1,RIGHT(dati_pdc!A932,dati_pdc!E932),dati_pdc!A932),"")</f>
        <v/>
      </c>
      <c r="C936" s="109" t="str">
        <f>IF(dati_pdc!B932&lt;&gt;"",dati_pdc!B932,"")</f>
        <v/>
      </c>
      <c r="D936" s="109" t="str">
        <f>IF(dati_pdc!C932&lt;&gt;"",dati_pdc!C932,"")</f>
        <v/>
      </c>
      <c r="E936" s="109" t="str">
        <f>IF(dati_pdc!D932&lt;&gt;"",dati_pdc!D932,"")</f>
        <v/>
      </c>
      <c r="F936" s="110" t="str">
        <f>IF(dati_pdc!$A932&lt;&gt;"",s_somma_pdc!B932,"")</f>
        <v/>
      </c>
      <c r="G936" s="110" t="str">
        <f>IF(dati_pdc!$A932&lt;&gt;"",s_somma_pdc!C932,"")</f>
        <v/>
      </c>
      <c r="H936" s="110" t="str">
        <f t="shared" si="112"/>
        <v/>
      </c>
      <c r="I936" s="111" t="str">
        <f t="shared" si="113"/>
        <v/>
      </c>
      <c r="J936" s="111"/>
      <c r="K936" s="111"/>
      <c r="L936" s="110" t="str">
        <f>IF(dati_pdc!$A932&lt;&gt;"",s_somma_pdc!D932,"")</f>
        <v/>
      </c>
      <c r="M936" s="110" t="str">
        <f t="shared" si="114"/>
        <v/>
      </c>
      <c r="N936" s="111" t="str">
        <f t="shared" si="115"/>
        <v/>
      </c>
      <c r="O936" s="111"/>
      <c r="P936" s="111"/>
      <c r="Q936" s="110" t="str">
        <f>IF(dati_pdc!$A932&lt;&gt;"",s_somma_pdc!E932,"")</f>
        <v/>
      </c>
      <c r="R936" s="110" t="str">
        <f t="shared" si="116"/>
        <v/>
      </c>
      <c r="S936" s="111" t="str">
        <f t="shared" si="117"/>
        <v/>
      </c>
      <c r="T936" s="111"/>
      <c r="U936" s="111"/>
      <c r="V936" s="110" t="str">
        <f>IF(dati_pdc!$A932&lt;&gt;"",s_somma_pdc!F932,"")</f>
        <v/>
      </c>
      <c r="W936" s="110" t="str">
        <f t="shared" si="118"/>
        <v/>
      </c>
      <c r="X936" s="111" t="str">
        <f t="shared" si="119"/>
        <v/>
      </c>
      <c r="Y936" s="86"/>
      <c r="Z936" s="86"/>
    </row>
    <row r="937" spans="2:26" ht="15.75" customHeight="1">
      <c r="B937" s="109" t="str">
        <f>IF(dati_pdc!A933&lt;&gt;"",IF(dati_pdc!D933=1,RIGHT(dati_pdc!A933,dati_pdc!E933),dati_pdc!A933),"")</f>
        <v/>
      </c>
      <c r="C937" s="109" t="str">
        <f>IF(dati_pdc!B933&lt;&gt;"",dati_pdc!B933,"")</f>
        <v/>
      </c>
      <c r="D937" s="109" t="str">
        <f>IF(dati_pdc!C933&lt;&gt;"",dati_pdc!C933,"")</f>
        <v/>
      </c>
      <c r="E937" s="109" t="str">
        <f>IF(dati_pdc!D933&lt;&gt;"",dati_pdc!D933,"")</f>
        <v/>
      </c>
      <c r="F937" s="110" t="str">
        <f>IF(dati_pdc!$A933&lt;&gt;"",s_somma_pdc!B933,"")</f>
        <v/>
      </c>
      <c r="G937" s="110" t="str">
        <f>IF(dati_pdc!$A933&lt;&gt;"",s_somma_pdc!C933,"")</f>
        <v/>
      </c>
      <c r="H937" s="110" t="str">
        <f t="shared" si="112"/>
        <v/>
      </c>
      <c r="I937" s="111" t="str">
        <f t="shared" si="113"/>
        <v/>
      </c>
      <c r="J937" s="111"/>
      <c r="K937" s="111"/>
      <c r="L937" s="110" t="str">
        <f>IF(dati_pdc!$A933&lt;&gt;"",s_somma_pdc!D933,"")</f>
        <v/>
      </c>
      <c r="M937" s="110" t="str">
        <f t="shared" si="114"/>
        <v/>
      </c>
      <c r="N937" s="111" t="str">
        <f t="shared" si="115"/>
        <v/>
      </c>
      <c r="O937" s="111"/>
      <c r="P937" s="111"/>
      <c r="Q937" s="110" t="str">
        <f>IF(dati_pdc!$A933&lt;&gt;"",s_somma_pdc!E933,"")</f>
        <v/>
      </c>
      <c r="R937" s="110" t="str">
        <f t="shared" si="116"/>
        <v/>
      </c>
      <c r="S937" s="111" t="str">
        <f t="shared" si="117"/>
        <v/>
      </c>
      <c r="T937" s="111"/>
      <c r="U937" s="111"/>
      <c r="V937" s="110" t="str">
        <f>IF(dati_pdc!$A933&lt;&gt;"",s_somma_pdc!F933,"")</f>
        <v/>
      </c>
      <c r="W937" s="110" t="str">
        <f t="shared" si="118"/>
        <v/>
      </c>
      <c r="X937" s="111" t="str">
        <f t="shared" si="119"/>
        <v/>
      </c>
      <c r="Y937" s="86"/>
      <c r="Z937" s="86"/>
    </row>
    <row r="938" spans="2:26" ht="15.75" customHeight="1">
      <c r="B938" s="109" t="str">
        <f>IF(dati_pdc!A934&lt;&gt;"",IF(dati_pdc!D934=1,RIGHT(dati_pdc!A934,dati_pdc!E934),dati_pdc!A934),"")</f>
        <v/>
      </c>
      <c r="C938" s="109" t="str">
        <f>IF(dati_pdc!B934&lt;&gt;"",dati_pdc!B934,"")</f>
        <v/>
      </c>
      <c r="D938" s="109" t="str">
        <f>IF(dati_pdc!C934&lt;&gt;"",dati_pdc!C934,"")</f>
        <v/>
      </c>
      <c r="E938" s="109" t="str">
        <f>IF(dati_pdc!D934&lt;&gt;"",dati_pdc!D934,"")</f>
        <v/>
      </c>
      <c r="F938" s="110" t="str">
        <f>IF(dati_pdc!$A934&lt;&gt;"",s_somma_pdc!B934,"")</f>
        <v/>
      </c>
      <c r="G938" s="110" t="str">
        <f>IF(dati_pdc!$A934&lt;&gt;"",s_somma_pdc!C934,"")</f>
        <v/>
      </c>
      <c r="H938" s="110" t="str">
        <f t="shared" si="112"/>
        <v/>
      </c>
      <c r="I938" s="111" t="str">
        <f t="shared" si="113"/>
        <v/>
      </c>
      <c r="J938" s="111"/>
      <c r="K938" s="111"/>
      <c r="L938" s="110" t="str">
        <f>IF(dati_pdc!$A934&lt;&gt;"",s_somma_pdc!D934,"")</f>
        <v/>
      </c>
      <c r="M938" s="110" t="str">
        <f t="shared" si="114"/>
        <v/>
      </c>
      <c r="N938" s="111" t="str">
        <f t="shared" si="115"/>
        <v/>
      </c>
      <c r="O938" s="111"/>
      <c r="P938" s="111"/>
      <c r="Q938" s="110" t="str">
        <f>IF(dati_pdc!$A934&lt;&gt;"",s_somma_pdc!E934,"")</f>
        <v/>
      </c>
      <c r="R938" s="110" t="str">
        <f t="shared" si="116"/>
        <v/>
      </c>
      <c r="S938" s="111" t="str">
        <f t="shared" si="117"/>
        <v/>
      </c>
      <c r="T938" s="111"/>
      <c r="U938" s="111"/>
      <c r="V938" s="110" t="str">
        <f>IF(dati_pdc!$A934&lt;&gt;"",s_somma_pdc!F934,"")</f>
        <v/>
      </c>
      <c r="W938" s="110" t="str">
        <f t="shared" si="118"/>
        <v/>
      </c>
      <c r="X938" s="111" t="str">
        <f t="shared" si="119"/>
        <v/>
      </c>
      <c r="Y938" s="86"/>
      <c r="Z938" s="86"/>
    </row>
    <row r="939" spans="2:26" ht="15.75" customHeight="1">
      <c r="B939" s="109" t="str">
        <f>IF(dati_pdc!A935&lt;&gt;"",IF(dati_pdc!D935=1,RIGHT(dati_pdc!A935,dati_pdc!E935),dati_pdc!A935),"")</f>
        <v/>
      </c>
      <c r="C939" s="109" t="str">
        <f>IF(dati_pdc!B935&lt;&gt;"",dati_pdc!B935,"")</f>
        <v/>
      </c>
      <c r="D939" s="109" t="str">
        <f>IF(dati_pdc!C935&lt;&gt;"",dati_pdc!C935,"")</f>
        <v/>
      </c>
      <c r="E939" s="109" t="str">
        <f>IF(dati_pdc!D935&lt;&gt;"",dati_pdc!D935,"")</f>
        <v/>
      </c>
      <c r="F939" s="110" t="str">
        <f>IF(dati_pdc!$A935&lt;&gt;"",s_somma_pdc!B935,"")</f>
        <v/>
      </c>
      <c r="G939" s="110" t="str">
        <f>IF(dati_pdc!$A935&lt;&gt;"",s_somma_pdc!C935,"")</f>
        <v/>
      </c>
      <c r="H939" s="110" t="str">
        <f t="shared" si="112"/>
        <v/>
      </c>
      <c r="I939" s="111" t="str">
        <f t="shared" si="113"/>
        <v/>
      </c>
      <c r="J939" s="111"/>
      <c r="K939" s="111"/>
      <c r="L939" s="110" t="str">
        <f>IF(dati_pdc!$A935&lt;&gt;"",s_somma_pdc!D935,"")</f>
        <v/>
      </c>
      <c r="M939" s="110" t="str">
        <f t="shared" si="114"/>
        <v/>
      </c>
      <c r="N939" s="111" t="str">
        <f t="shared" si="115"/>
        <v/>
      </c>
      <c r="O939" s="111"/>
      <c r="P939" s="111"/>
      <c r="Q939" s="110" t="str">
        <f>IF(dati_pdc!$A935&lt;&gt;"",s_somma_pdc!E935,"")</f>
        <v/>
      </c>
      <c r="R939" s="110" t="str">
        <f t="shared" si="116"/>
        <v/>
      </c>
      <c r="S939" s="111" t="str">
        <f t="shared" si="117"/>
        <v/>
      </c>
      <c r="T939" s="111"/>
      <c r="U939" s="111"/>
      <c r="V939" s="110" t="str">
        <f>IF(dati_pdc!$A935&lt;&gt;"",s_somma_pdc!F935,"")</f>
        <v/>
      </c>
      <c r="W939" s="110" t="str">
        <f t="shared" si="118"/>
        <v/>
      </c>
      <c r="X939" s="111" t="str">
        <f t="shared" si="119"/>
        <v/>
      </c>
      <c r="Y939" s="86"/>
      <c r="Z939" s="86"/>
    </row>
    <row r="940" spans="2:26" ht="15.75" customHeight="1">
      <c r="B940" s="109" t="str">
        <f>IF(dati_pdc!A936&lt;&gt;"",IF(dati_pdc!D936=1,RIGHT(dati_pdc!A936,dati_pdc!E936),dati_pdc!A936),"")</f>
        <v/>
      </c>
      <c r="C940" s="109" t="str">
        <f>IF(dati_pdc!B936&lt;&gt;"",dati_pdc!B936,"")</f>
        <v/>
      </c>
      <c r="D940" s="109" t="str">
        <f>IF(dati_pdc!C936&lt;&gt;"",dati_pdc!C936,"")</f>
        <v/>
      </c>
      <c r="E940" s="109" t="str">
        <f>IF(dati_pdc!D936&lt;&gt;"",dati_pdc!D936,"")</f>
        <v/>
      </c>
      <c r="F940" s="110" t="str">
        <f>IF(dati_pdc!$A936&lt;&gt;"",s_somma_pdc!B936,"")</f>
        <v/>
      </c>
      <c r="G940" s="110" t="str">
        <f>IF(dati_pdc!$A936&lt;&gt;"",s_somma_pdc!C936,"")</f>
        <v/>
      </c>
      <c r="H940" s="110" t="str">
        <f t="shared" si="112"/>
        <v/>
      </c>
      <c r="I940" s="111" t="str">
        <f t="shared" si="113"/>
        <v/>
      </c>
      <c r="J940" s="111"/>
      <c r="K940" s="111"/>
      <c r="L940" s="110" t="str">
        <f>IF(dati_pdc!$A936&lt;&gt;"",s_somma_pdc!D936,"")</f>
        <v/>
      </c>
      <c r="M940" s="110" t="str">
        <f t="shared" si="114"/>
        <v/>
      </c>
      <c r="N940" s="111" t="str">
        <f t="shared" si="115"/>
        <v/>
      </c>
      <c r="O940" s="111"/>
      <c r="P940" s="111"/>
      <c r="Q940" s="110" t="str">
        <f>IF(dati_pdc!$A936&lt;&gt;"",s_somma_pdc!E936,"")</f>
        <v/>
      </c>
      <c r="R940" s="110" t="str">
        <f t="shared" si="116"/>
        <v/>
      </c>
      <c r="S940" s="111" t="str">
        <f t="shared" si="117"/>
        <v/>
      </c>
      <c r="T940" s="111"/>
      <c r="U940" s="111"/>
      <c r="V940" s="110" t="str">
        <f>IF(dati_pdc!$A936&lt;&gt;"",s_somma_pdc!F936,"")</f>
        <v/>
      </c>
      <c r="W940" s="110" t="str">
        <f t="shared" si="118"/>
        <v/>
      </c>
      <c r="X940" s="111" t="str">
        <f t="shared" si="119"/>
        <v/>
      </c>
      <c r="Y940" s="86"/>
      <c r="Z940" s="86"/>
    </row>
    <row r="941" spans="2:26" ht="15.75" customHeight="1">
      <c r="B941" s="109" t="str">
        <f>IF(dati_pdc!A937&lt;&gt;"",IF(dati_pdc!D937=1,RIGHT(dati_pdc!A937,dati_pdc!E937),dati_pdc!A937),"")</f>
        <v/>
      </c>
      <c r="C941" s="109" t="str">
        <f>IF(dati_pdc!B937&lt;&gt;"",dati_pdc!B937,"")</f>
        <v/>
      </c>
      <c r="D941" s="109" t="str">
        <f>IF(dati_pdc!C937&lt;&gt;"",dati_pdc!C937,"")</f>
        <v/>
      </c>
      <c r="E941" s="109" t="str">
        <f>IF(dati_pdc!D937&lt;&gt;"",dati_pdc!D937,"")</f>
        <v/>
      </c>
      <c r="F941" s="110" t="str">
        <f>IF(dati_pdc!$A937&lt;&gt;"",s_somma_pdc!B937,"")</f>
        <v/>
      </c>
      <c r="G941" s="110" t="str">
        <f>IF(dati_pdc!$A937&lt;&gt;"",s_somma_pdc!C937,"")</f>
        <v/>
      </c>
      <c r="H941" s="110" t="str">
        <f t="shared" si="112"/>
        <v/>
      </c>
      <c r="I941" s="111" t="str">
        <f t="shared" si="113"/>
        <v/>
      </c>
      <c r="J941" s="111"/>
      <c r="K941" s="111"/>
      <c r="L941" s="110" t="str">
        <f>IF(dati_pdc!$A937&lt;&gt;"",s_somma_pdc!D937,"")</f>
        <v/>
      </c>
      <c r="M941" s="110" t="str">
        <f t="shared" si="114"/>
        <v/>
      </c>
      <c r="N941" s="111" t="str">
        <f t="shared" si="115"/>
        <v/>
      </c>
      <c r="O941" s="111"/>
      <c r="P941" s="111"/>
      <c r="Q941" s="110" t="str">
        <f>IF(dati_pdc!$A937&lt;&gt;"",s_somma_pdc!E937,"")</f>
        <v/>
      </c>
      <c r="R941" s="110" t="str">
        <f t="shared" si="116"/>
        <v/>
      </c>
      <c r="S941" s="111" t="str">
        <f t="shared" si="117"/>
        <v/>
      </c>
      <c r="T941" s="111"/>
      <c r="U941" s="111"/>
      <c r="V941" s="110" t="str">
        <f>IF(dati_pdc!$A937&lt;&gt;"",s_somma_pdc!F937,"")</f>
        <v/>
      </c>
      <c r="W941" s="110" t="str">
        <f t="shared" si="118"/>
        <v/>
      </c>
      <c r="X941" s="111" t="str">
        <f t="shared" si="119"/>
        <v/>
      </c>
      <c r="Y941" s="86"/>
      <c r="Z941" s="86"/>
    </row>
    <row r="942" spans="2:26" ht="15.75" customHeight="1">
      <c r="B942" s="109" t="str">
        <f>IF(dati_pdc!A938&lt;&gt;"",IF(dati_pdc!D938=1,RIGHT(dati_pdc!A938,dati_pdc!E938),dati_pdc!A938),"")</f>
        <v/>
      </c>
      <c r="C942" s="109" t="str">
        <f>IF(dati_pdc!B938&lt;&gt;"",dati_pdc!B938,"")</f>
        <v/>
      </c>
      <c r="D942" s="109" t="str">
        <f>IF(dati_pdc!C938&lt;&gt;"",dati_pdc!C938,"")</f>
        <v/>
      </c>
      <c r="E942" s="109" t="str">
        <f>IF(dati_pdc!D938&lt;&gt;"",dati_pdc!D938,"")</f>
        <v/>
      </c>
      <c r="F942" s="110" t="str">
        <f>IF(dati_pdc!$A938&lt;&gt;"",s_somma_pdc!B938,"")</f>
        <v/>
      </c>
      <c r="G942" s="110" t="str">
        <f>IF(dati_pdc!$A938&lt;&gt;"",s_somma_pdc!C938,"")</f>
        <v/>
      </c>
      <c r="H942" s="110" t="str">
        <f t="shared" si="112"/>
        <v/>
      </c>
      <c r="I942" s="111" t="str">
        <f t="shared" si="113"/>
        <v/>
      </c>
      <c r="J942" s="111"/>
      <c r="K942" s="111"/>
      <c r="L942" s="110" t="str">
        <f>IF(dati_pdc!$A938&lt;&gt;"",s_somma_pdc!D938,"")</f>
        <v/>
      </c>
      <c r="M942" s="110" t="str">
        <f t="shared" si="114"/>
        <v/>
      </c>
      <c r="N942" s="111" t="str">
        <f t="shared" si="115"/>
        <v/>
      </c>
      <c r="O942" s="111"/>
      <c r="P942" s="111"/>
      <c r="Q942" s="110" t="str">
        <f>IF(dati_pdc!$A938&lt;&gt;"",s_somma_pdc!E938,"")</f>
        <v/>
      </c>
      <c r="R942" s="110" t="str">
        <f t="shared" si="116"/>
        <v/>
      </c>
      <c r="S942" s="111" t="str">
        <f t="shared" si="117"/>
        <v/>
      </c>
      <c r="T942" s="111"/>
      <c r="U942" s="111"/>
      <c r="V942" s="110" t="str">
        <f>IF(dati_pdc!$A938&lt;&gt;"",s_somma_pdc!F938,"")</f>
        <v/>
      </c>
      <c r="W942" s="110" t="str">
        <f t="shared" si="118"/>
        <v/>
      </c>
      <c r="X942" s="111" t="str">
        <f t="shared" si="119"/>
        <v/>
      </c>
      <c r="Y942" s="86"/>
      <c r="Z942" s="86"/>
    </row>
    <row r="943" spans="2:26" ht="15.75" customHeight="1">
      <c r="B943" s="109" t="str">
        <f>IF(dati_pdc!A939&lt;&gt;"",IF(dati_pdc!D939=1,RIGHT(dati_pdc!A939,dati_pdc!E939),dati_pdc!A939),"")</f>
        <v/>
      </c>
      <c r="C943" s="109" t="str">
        <f>IF(dati_pdc!B939&lt;&gt;"",dati_pdc!B939,"")</f>
        <v/>
      </c>
      <c r="D943" s="109" t="str">
        <f>IF(dati_pdc!C939&lt;&gt;"",dati_pdc!C939,"")</f>
        <v/>
      </c>
      <c r="E943" s="109" t="str">
        <f>IF(dati_pdc!D939&lt;&gt;"",dati_pdc!D939,"")</f>
        <v/>
      </c>
      <c r="F943" s="110" t="str">
        <f>IF(dati_pdc!$A939&lt;&gt;"",s_somma_pdc!B939,"")</f>
        <v/>
      </c>
      <c r="G943" s="110" t="str">
        <f>IF(dati_pdc!$A939&lt;&gt;"",s_somma_pdc!C939,"")</f>
        <v/>
      </c>
      <c r="H943" s="110" t="str">
        <f t="shared" si="112"/>
        <v/>
      </c>
      <c r="I943" s="111" t="str">
        <f t="shared" si="113"/>
        <v/>
      </c>
      <c r="J943" s="111"/>
      <c r="K943" s="111"/>
      <c r="L943" s="110" t="str">
        <f>IF(dati_pdc!$A939&lt;&gt;"",s_somma_pdc!D939,"")</f>
        <v/>
      </c>
      <c r="M943" s="110" t="str">
        <f t="shared" si="114"/>
        <v/>
      </c>
      <c r="N943" s="111" t="str">
        <f t="shared" si="115"/>
        <v/>
      </c>
      <c r="O943" s="111"/>
      <c r="P943" s="111"/>
      <c r="Q943" s="110" t="str">
        <f>IF(dati_pdc!$A939&lt;&gt;"",s_somma_pdc!E939,"")</f>
        <v/>
      </c>
      <c r="R943" s="110" t="str">
        <f t="shared" si="116"/>
        <v/>
      </c>
      <c r="S943" s="111" t="str">
        <f t="shared" si="117"/>
        <v/>
      </c>
      <c r="T943" s="111"/>
      <c r="U943" s="111"/>
      <c r="V943" s="110" t="str">
        <f>IF(dati_pdc!$A939&lt;&gt;"",s_somma_pdc!F939,"")</f>
        <v/>
      </c>
      <c r="W943" s="110" t="str">
        <f t="shared" si="118"/>
        <v/>
      </c>
      <c r="X943" s="111" t="str">
        <f t="shared" si="119"/>
        <v/>
      </c>
      <c r="Y943" s="86"/>
      <c r="Z943" s="86"/>
    </row>
    <row r="944" spans="2:26" ht="15.75" customHeight="1">
      <c r="B944" s="109" t="str">
        <f>IF(dati_pdc!A940&lt;&gt;"",IF(dati_pdc!D940=1,RIGHT(dati_pdc!A940,dati_pdc!E940),dati_pdc!A940),"")</f>
        <v/>
      </c>
      <c r="C944" s="109" t="str">
        <f>IF(dati_pdc!B940&lt;&gt;"",dati_pdc!B940,"")</f>
        <v/>
      </c>
      <c r="D944" s="109" t="str">
        <f>IF(dati_pdc!C940&lt;&gt;"",dati_pdc!C940,"")</f>
        <v/>
      </c>
      <c r="E944" s="109" t="str">
        <f>IF(dati_pdc!D940&lt;&gt;"",dati_pdc!D940,"")</f>
        <v/>
      </c>
      <c r="F944" s="110" t="str">
        <f>IF(dati_pdc!$A940&lt;&gt;"",s_somma_pdc!B940,"")</f>
        <v/>
      </c>
      <c r="G944" s="110" t="str">
        <f>IF(dati_pdc!$A940&lt;&gt;"",s_somma_pdc!C940,"")</f>
        <v/>
      </c>
      <c r="H944" s="110" t="str">
        <f t="shared" si="112"/>
        <v/>
      </c>
      <c r="I944" s="111" t="str">
        <f t="shared" si="113"/>
        <v/>
      </c>
      <c r="J944" s="111"/>
      <c r="K944" s="111"/>
      <c r="L944" s="110" t="str">
        <f>IF(dati_pdc!$A940&lt;&gt;"",s_somma_pdc!D940,"")</f>
        <v/>
      </c>
      <c r="M944" s="110" t="str">
        <f t="shared" si="114"/>
        <v/>
      </c>
      <c r="N944" s="111" t="str">
        <f t="shared" si="115"/>
        <v/>
      </c>
      <c r="O944" s="111"/>
      <c r="P944" s="111"/>
      <c r="Q944" s="110" t="str">
        <f>IF(dati_pdc!$A940&lt;&gt;"",s_somma_pdc!E940,"")</f>
        <v/>
      </c>
      <c r="R944" s="110" t="str">
        <f t="shared" si="116"/>
        <v/>
      </c>
      <c r="S944" s="111" t="str">
        <f t="shared" si="117"/>
        <v/>
      </c>
      <c r="T944" s="111"/>
      <c r="U944" s="111"/>
      <c r="V944" s="110" t="str">
        <f>IF(dati_pdc!$A940&lt;&gt;"",s_somma_pdc!F940,"")</f>
        <v/>
      </c>
      <c r="W944" s="110" t="str">
        <f t="shared" si="118"/>
        <v/>
      </c>
      <c r="X944" s="111" t="str">
        <f t="shared" si="119"/>
        <v/>
      </c>
      <c r="Y944" s="86"/>
      <c r="Z944" s="86"/>
    </row>
    <row r="945" spans="2:26" ht="15.75" customHeight="1">
      <c r="B945" s="109" t="str">
        <f>IF(dati_pdc!A941&lt;&gt;"",IF(dati_pdc!D941=1,RIGHT(dati_pdc!A941,dati_pdc!E941),dati_pdc!A941),"")</f>
        <v/>
      </c>
      <c r="C945" s="109" t="str">
        <f>IF(dati_pdc!B941&lt;&gt;"",dati_pdc!B941,"")</f>
        <v/>
      </c>
      <c r="D945" s="109" t="str">
        <f>IF(dati_pdc!C941&lt;&gt;"",dati_pdc!C941,"")</f>
        <v/>
      </c>
      <c r="E945" s="109" t="str">
        <f>IF(dati_pdc!D941&lt;&gt;"",dati_pdc!D941,"")</f>
        <v/>
      </c>
      <c r="F945" s="110" t="str">
        <f>IF(dati_pdc!$A941&lt;&gt;"",s_somma_pdc!B941,"")</f>
        <v/>
      </c>
      <c r="G945" s="110" t="str">
        <f>IF(dati_pdc!$A941&lt;&gt;"",s_somma_pdc!C941,"")</f>
        <v/>
      </c>
      <c r="H945" s="110" t="str">
        <f t="shared" si="112"/>
        <v/>
      </c>
      <c r="I945" s="111" t="str">
        <f t="shared" si="113"/>
        <v/>
      </c>
      <c r="J945" s="111"/>
      <c r="K945" s="111"/>
      <c r="L945" s="110" t="str">
        <f>IF(dati_pdc!$A941&lt;&gt;"",s_somma_pdc!D941,"")</f>
        <v/>
      </c>
      <c r="M945" s="110" t="str">
        <f t="shared" si="114"/>
        <v/>
      </c>
      <c r="N945" s="111" t="str">
        <f t="shared" si="115"/>
        <v/>
      </c>
      <c r="O945" s="111"/>
      <c r="P945" s="111"/>
      <c r="Q945" s="110" t="str">
        <f>IF(dati_pdc!$A941&lt;&gt;"",s_somma_pdc!E941,"")</f>
        <v/>
      </c>
      <c r="R945" s="110" t="str">
        <f t="shared" si="116"/>
        <v/>
      </c>
      <c r="S945" s="111" t="str">
        <f t="shared" si="117"/>
        <v/>
      </c>
      <c r="T945" s="111"/>
      <c r="U945" s="111"/>
      <c r="V945" s="110" t="str">
        <f>IF(dati_pdc!$A941&lt;&gt;"",s_somma_pdc!F941,"")</f>
        <v/>
      </c>
      <c r="W945" s="110" t="str">
        <f t="shared" si="118"/>
        <v/>
      </c>
      <c r="X945" s="111" t="str">
        <f t="shared" si="119"/>
        <v/>
      </c>
      <c r="Y945" s="86"/>
      <c r="Z945" s="86"/>
    </row>
    <row r="946" spans="2:26" ht="15.75" customHeight="1">
      <c r="B946" s="109" t="str">
        <f>IF(dati_pdc!A942&lt;&gt;"",IF(dati_pdc!D942=1,RIGHT(dati_pdc!A942,dati_pdc!E942),dati_pdc!A942),"")</f>
        <v/>
      </c>
      <c r="C946" s="109" t="str">
        <f>IF(dati_pdc!B942&lt;&gt;"",dati_pdc!B942,"")</f>
        <v/>
      </c>
      <c r="D946" s="109" t="str">
        <f>IF(dati_pdc!C942&lt;&gt;"",dati_pdc!C942,"")</f>
        <v/>
      </c>
      <c r="E946" s="109" t="str">
        <f>IF(dati_pdc!D942&lt;&gt;"",dati_pdc!D942,"")</f>
        <v/>
      </c>
      <c r="F946" s="110" t="str">
        <f>IF(dati_pdc!$A942&lt;&gt;"",s_somma_pdc!B942,"")</f>
        <v/>
      </c>
      <c r="G946" s="110" t="str">
        <f>IF(dati_pdc!$A942&lt;&gt;"",s_somma_pdc!C942,"")</f>
        <v/>
      </c>
      <c r="H946" s="110" t="str">
        <f t="shared" si="112"/>
        <v/>
      </c>
      <c r="I946" s="111" t="str">
        <f t="shared" si="113"/>
        <v/>
      </c>
      <c r="J946" s="111"/>
      <c r="K946" s="111"/>
      <c r="L946" s="110" t="str">
        <f>IF(dati_pdc!$A942&lt;&gt;"",s_somma_pdc!D942,"")</f>
        <v/>
      </c>
      <c r="M946" s="110" t="str">
        <f t="shared" si="114"/>
        <v/>
      </c>
      <c r="N946" s="111" t="str">
        <f t="shared" si="115"/>
        <v/>
      </c>
      <c r="O946" s="111"/>
      <c r="P946" s="111"/>
      <c r="Q946" s="110" t="str">
        <f>IF(dati_pdc!$A942&lt;&gt;"",s_somma_pdc!E942,"")</f>
        <v/>
      </c>
      <c r="R946" s="110" t="str">
        <f t="shared" si="116"/>
        <v/>
      </c>
      <c r="S946" s="111" t="str">
        <f t="shared" si="117"/>
        <v/>
      </c>
      <c r="T946" s="111"/>
      <c r="U946" s="111"/>
      <c r="V946" s="110" t="str">
        <f>IF(dati_pdc!$A942&lt;&gt;"",s_somma_pdc!F942,"")</f>
        <v/>
      </c>
      <c r="W946" s="110" t="str">
        <f t="shared" si="118"/>
        <v/>
      </c>
      <c r="X946" s="111" t="str">
        <f t="shared" si="119"/>
        <v/>
      </c>
      <c r="Y946" s="86"/>
      <c r="Z946" s="86"/>
    </row>
    <row r="947" spans="2:26" ht="15.75" customHeight="1">
      <c r="B947" s="109" t="str">
        <f>IF(dati_pdc!A943&lt;&gt;"",IF(dati_pdc!D943=1,RIGHT(dati_pdc!A943,dati_pdc!E943),dati_pdc!A943),"")</f>
        <v/>
      </c>
      <c r="C947" s="109" t="str">
        <f>IF(dati_pdc!B943&lt;&gt;"",dati_pdc!B943,"")</f>
        <v/>
      </c>
      <c r="D947" s="109" t="str">
        <f>IF(dati_pdc!C943&lt;&gt;"",dati_pdc!C943,"")</f>
        <v/>
      </c>
      <c r="E947" s="109" t="str">
        <f>IF(dati_pdc!D943&lt;&gt;"",dati_pdc!D943,"")</f>
        <v/>
      </c>
      <c r="F947" s="110" t="str">
        <f>IF(dati_pdc!$A943&lt;&gt;"",s_somma_pdc!B943,"")</f>
        <v/>
      </c>
      <c r="G947" s="110" t="str">
        <f>IF(dati_pdc!$A943&lt;&gt;"",s_somma_pdc!C943,"")</f>
        <v/>
      </c>
      <c r="H947" s="110" t="str">
        <f t="shared" si="112"/>
        <v/>
      </c>
      <c r="I947" s="111" t="str">
        <f t="shared" si="113"/>
        <v/>
      </c>
      <c r="J947" s="111"/>
      <c r="K947" s="111"/>
      <c r="L947" s="110" t="str">
        <f>IF(dati_pdc!$A943&lt;&gt;"",s_somma_pdc!D943,"")</f>
        <v/>
      </c>
      <c r="M947" s="110" t="str">
        <f t="shared" si="114"/>
        <v/>
      </c>
      <c r="N947" s="111" t="str">
        <f t="shared" si="115"/>
        <v/>
      </c>
      <c r="O947" s="111"/>
      <c r="P947" s="111"/>
      <c r="Q947" s="110" t="str">
        <f>IF(dati_pdc!$A943&lt;&gt;"",s_somma_pdc!E943,"")</f>
        <v/>
      </c>
      <c r="R947" s="110" t="str">
        <f t="shared" si="116"/>
        <v/>
      </c>
      <c r="S947" s="111" t="str">
        <f t="shared" si="117"/>
        <v/>
      </c>
      <c r="T947" s="111"/>
      <c r="U947" s="111"/>
      <c r="V947" s="110" t="str">
        <f>IF(dati_pdc!$A943&lt;&gt;"",s_somma_pdc!F943,"")</f>
        <v/>
      </c>
      <c r="W947" s="110" t="str">
        <f t="shared" si="118"/>
        <v/>
      </c>
      <c r="X947" s="111" t="str">
        <f t="shared" si="119"/>
        <v/>
      </c>
      <c r="Y947" s="86"/>
      <c r="Z947" s="86"/>
    </row>
    <row r="948" spans="2:26" ht="15.75" customHeight="1">
      <c r="B948" s="109" t="str">
        <f>IF(dati_pdc!A944&lt;&gt;"",IF(dati_pdc!D944=1,RIGHT(dati_pdc!A944,dati_pdc!E944),dati_pdc!A944),"")</f>
        <v/>
      </c>
      <c r="C948" s="109" t="str">
        <f>IF(dati_pdc!B944&lt;&gt;"",dati_pdc!B944,"")</f>
        <v/>
      </c>
      <c r="D948" s="109" t="str">
        <f>IF(dati_pdc!C944&lt;&gt;"",dati_pdc!C944,"")</f>
        <v/>
      </c>
      <c r="E948" s="109" t="str">
        <f>IF(dati_pdc!D944&lt;&gt;"",dati_pdc!D944,"")</f>
        <v/>
      </c>
      <c r="F948" s="110" t="str">
        <f>IF(dati_pdc!$A944&lt;&gt;"",s_somma_pdc!B944,"")</f>
        <v/>
      </c>
      <c r="G948" s="110" t="str">
        <f>IF(dati_pdc!$A944&lt;&gt;"",s_somma_pdc!C944,"")</f>
        <v/>
      </c>
      <c r="H948" s="110" t="str">
        <f t="shared" si="112"/>
        <v/>
      </c>
      <c r="I948" s="111" t="str">
        <f t="shared" si="113"/>
        <v/>
      </c>
      <c r="J948" s="111"/>
      <c r="K948" s="111"/>
      <c r="L948" s="110" t="str">
        <f>IF(dati_pdc!$A944&lt;&gt;"",s_somma_pdc!D944,"")</f>
        <v/>
      </c>
      <c r="M948" s="110" t="str">
        <f t="shared" si="114"/>
        <v/>
      </c>
      <c r="N948" s="111" t="str">
        <f t="shared" si="115"/>
        <v/>
      </c>
      <c r="O948" s="111"/>
      <c r="P948" s="111"/>
      <c r="Q948" s="110" t="str">
        <f>IF(dati_pdc!$A944&lt;&gt;"",s_somma_pdc!E944,"")</f>
        <v/>
      </c>
      <c r="R948" s="110" t="str">
        <f t="shared" si="116"/>
        <v/>
      </c>
      <c r="S948" s="111" t="str">
        <f t="shared" si="117"/>
        <v/>
      </c>
      <c r="T948" s="111"/>
      <c r="U948" s="111"/>
      <c r="V948" s="110" t="str">
        <f>IF(dati_pdc!$A944&lt;&gt;"",s_somma_pdc!F944,"")</f>
        <v/>
      </c>
      <c r="W948" s="110" t="str">
        <f t="shared" si="118"/>
        <v/>
      </c>
      <c r="X948" s="111" t="str">
        <f t="shared" si="119"/>
        <v/>
      </c>
      <c r="Y948" s="86"/>
      <c r="Z948" s="86"/>
    </row>
    <row r="949" spans="2:26" ht="15.75" customHeight="1">
      <c r="B949" s="109" t="str">
        <f>IF(dati_pdc!A945&lt;&gt;"",IF(dati_pdc!D945=1,RIGHT(dati_pdc!A945,dati_pdc!E945),dati_pdc!A945),"")</f>
        <v/>
      </c>
      <c r="C949" s="109" t="str">
        <f>IF(dati_pdc!B945&lt;&gt;"",dati_pdc!B945,"")</f>
        <v/>
      </c>
      <c r="D949" s="109" t="str">
        <f>IF(dati_pdc!C945&lt;&gt;"",dati_pdc!C945,"")</f>
        <v/>
      </c>
      <c r="E949" s="109" t="str">
        <f>IF(dati_pdc!D945&lt;&gt;"",dati_pdc!D945,"")</f>
        <v/>
      </c>
      <c r="F949" s="110" t="str">
        <f>IF(dati_pdc!$A945&lt;&gt;"",s_somma_pdc!B945,"")</f>
        <v/>
      </c>
      <c r="G949" s="110" t="str">
        <f>IF(dati_pdc!$A945&lt;&gt;"",s_somma_pdc!C945,"")</f>
        <v/>
      </c>
      <c r="H949" s="110" t="str">
        <f t="shared" si="112"/>
        <v/>
      </c>
      <c r="I949" s="111" t="str">
        <f t="shared" si="113"/>
        <v/>
      </c>
      <c r="J949" s="111"/>
      <c r="K949" s="111"/>
      <c r="L949" s="110" t="str">
        <f>IF(dati_pdc!$A945&lt;&gt;"",s_somma_pdc!D945,"")</f>
        <v/>
      </c>
      <c r="M949" s="110" t="str">
        <f t="shared" si="114"/>
        <v/>
      </c>
      <c r="N949" s="111" t="str">
        <f t="shared" si="115"/>
        <v/>
      </c>
      <c r="O949" s="111"/>
      <c r="P949" s="111"/>
      <c r="Q949" s="110" t="str">
        <f>IF(dati_pdc!$A945&lt;&gt;"",s_somma_pdc!E945,"")</f>
        <v/>
      </c>
      <c r="R949" s="110" t="str">
        <f t="shared" si="116"/>
        <v/>
      </c>
      <c r="S949" s="111" t="str">
        <f t="shared" si="117"/>
        <v/>
      </c>
      <c r="T949" s="111"/>
      <c r="U949" s="111"/>
      <c r="V949" s="110" t="str">
        <f>IF(dati_pdc!$A945&lt;&gt;"",s_somma_pdc!F945,"")</f>
        <v/>
      </c>
      <c r="W949" s="110" t="str">
        <f t="shared" si="118"/>
        <v/>
      </c>
      <c r="X949" s="111" t="str">
        <f t="shared" si="119"/>
        <v/>
      </c>
      <c r="Y949" s="86"/>
      <c r="Z949" s="86"/>
    </row>
    <row r="950" spans="2:26" ht="15.75" customHeight="1">
      <c r="B950" s="109" t="str">
        <f>IF(dati_pdc!A946&lt;&gt;"",IF(dati_pdc!D946=1,RIGHT(dati_pdc!A946,dati_pdc!E946),dati_pdc!A946),"")</f>
        <v/>
      </c>
      <c r="C950" s="109" t="str">
        <f>IF(dati_pdc!B946&lt;&gt;"",dati_pdc!B946,"")</f>
        <v/>
      </c>
      <c r="D950" s="109" t="str">
        <f>IF(dati_pdc!C946&lt;&gt;"",dati_pdc!C946,"")</f>
        <v/>
      </c>
      <c r="E950" s="109" t="str">
        <f>IF(dati_pdc!D946&lt;&gt;"",dati_pdc!D946,"")</f>
        <v/>
      </c>
      <c r="F950" s="110" t="str">
        <f>IF(dati_pdc!$A946&lt;&gt;"",s_somma_pdc!B946,"")</f>
        <v/>
      </c>
      <c r="G950" s="110" t="str">
        <f>IF(dati_pdc!$A946&lt;&gt;"",s_somma_pdc!C946,"")</f>
        <v/>
      </c>
      <c r="H950" s="110" t="str">
        <f t="shared" si="112"/>
        <v/>
      </c>
      <c r="I950" s="111" t="str">
        <f t="shared" si="113"/>
        <v/>
      </c>
      <c r="J950" s="111"/>
      <c r="K950" s="111"/>
      <c r="L950" s="110" t="str">
        <f>IF(dati_pdc!$A946&lt;&gt;"",s_somma_pdc!D946,"")</f>
        <v/>
      </c>
      <c r="M950" s="110" t="str">
        <f t="shared" si="114"/>
        <v/>
      </c>
      <c r="N950" s="111" t="str">
        <f t="shared" si="115"/>
        <v/>
      </c>
      <c r="O950" s="111"/>
      <c r="P950" s="111"/>
      <c r="Q950" s="110" t="str">
        <f>IF(dati_pdc!$A946&lt;&gt;"",s_somma_pdc!E946,"")</f>
        <v/>
      </c>
      <c r="R950" s="110" t="str">
        <f t="shared" si="116"/>
        <v/>
      </c>
      <c r="S950" s="111" t="str">
        <f t="shared" si="117"/>
        <v/>
      </c>
      <c r="T950" s="111"/>
      <c r="U950" s="111"/>
      <c r="V950" s="110" t="str">
        <f>IF(dati_pdc!$A946&lt;&gt;"",s_somma_pdc!F946,"")</f>
        <v/>
      </c>
      <c r="W950" s="110" t="str">
        <f t="shared" si="118"/>
        <v/>
      </c>
      <c r="X950" s="111" t="str">
        <f t="shared" si="119"/>
        <v/>
      </c>
      <c r="Y950" s="86"/>
      <c r="Z950" s="86"/>
    </row>
    <row r="951" spans="2:26" ht="15.75" customHeight="1">
      <c r="B951" s="109" t="str">
        <f>IF(dati_pdc!A947&lt;&gt;"",IF(dati_pdc!D947=1,RIGHT(dati_pdc!A947,dati_pdc!E947),dati_pdc!A947),"")</f>
        <v/>
      </c>
      <c r="C951" s="109" t="str">
        <f>IF(dati_pdc!B947&lt;&gt;"",dati_pdc!B947,"")</f>
        <v/>
      </c>
      <c r="D951" s="109" t="str">
        <f>IF(dati_pdc!C947&lt;&gt;"",dati_pdc!C947,"")</f>
        <v/>
      </c>
      <c r="E951" s="109" t="str">
        <f>IF(dati_pdc!D947&lt;&gt;"",dati_pdc!D947,"")</f>
        <v/>
      </c>
      <c r="F951" s="110" t="str">
        <f>IF(dati_pdc!$A947&lt;&gt;"",s_somma_pdc!B947,"")</f>
        <v/>
      </c>
      <c r="G951" s="110" t="str">
        <f>IF(dati_pdc!$A947&lt;&gt;"",s_somma_pdc!C947,"")</f>
        <v/>
      </c>
      <c r="H951" s="110" t="str">
        <f t="shared" si="112"/>
        <v/>
      </c>
      <c r="I951" s="111" t="str">
        <f t="shared" si="113"/>
        <v/>
      </c>
      <c r="J951" s="111"/>
      <c r="K951" s="111"/>
      <c r="L951" s="110" t="str">
        <f>IF(dati_pdc!$A947&lt;&gt;"",s_somma_pdc!D947,"")</f>
        <v/>
      </c>
      <c r="M951" s="110" t="str">
        <f t="shared" si="114"/>
        <v/>
      </c>
      <c r="N951" s="111" t="str">
        <f t="shared" si="115"/>
        <v/>
      </c>
      <c r="O951" s="111"/>
      <c r="P951" s="111"/>
      <c r="Q951" s="110" t="str">
        <f>IF(dati_pdc!$A947&lt;&gt;"",s_somma_pdc!E947,"")</f>
        <v/>
      </c>
      <c r="R951" s="110" t="str">
        <f t="shared" si="116"/>
        <v/>
      </c>
      <c r="S951" s="111" t="str">
        <f t="shared" si="117"/>
        <v/>
      </c>
      <c r="T951" s="111"/>
      <c r="U951" s="111"/>
      <c r="V951" s="110" t="str">
        <f>IF(dati_pdc!$A947&lt;&gt;"",s_somma_pdc!F947,"")</f>
        <v/>
      </c>
      <c r="W951" s="110" t="str">
        <f t="shared" si="118"/>
        <v/>
      </c>
      <c r="X951" s="111" t="str">
        <f t="shared" si="119"/>
        <v/>
      </c>
      <c r="Y951" s="86"/>
      <c r="Z951" s="86"/>
    </row>
    <row r="952" spans="2:26" ht="15.75" customHeight="1">
      <c r="B952" s="109" t="str">
        <f>IF(dati_pdc!A948&lt;&gt;"",IF(dati_pdc!D948=1,RIGHT(dati_pdc!A948,dati_pdc!E948),dati_pdc!A948),"")</f>
        <v/>
      </c>
      <c r="C952" s="109" t="str">
        <f>IF(dati_pdc!B948&lt;&gt;"",dati_pdc!B948,"")</f>
        <v/>
      </c>
      <c r="D952" s="109" t="str">
        <f>IF(dati_pdc!C948&lt;&gt;"",dati_pdc!C948,"")</f>
        <v/>
      </c>
      <c r="E952" s="109" t="str">
        <f>IF(dati_pdc!D948&lt;&gt;"",dati_pdc!D948,"")</f>
        <v/>
      </c>
      <c r="F952" s="110" t="str">
        <f>IF(dati_pdc!$A948&lt;&gt;"",s_somma_pdc!B948,"")</f>
        <v/>
      </c>
      <c r="G952" s="110" t="str">
        <f>IF(dati_pdc!$A948&lt;&gt;"",s_somma_pdc!C948,"")</f>
        <v/>
      </c>
      <c r="H952" s="110" t="str">
        <f t="shared" si="112"/>
        <v/>
      </c>
      <c r="I952" s="111" t="str">
        <f t="shared" si="113"/>
        <v/>
      </c>
      <c r="J952" s="111"/>
      <c r="K952" s="111"/>
      <c r="L952" s="110" t="str">
        <f>IF(dati_pdc!$A948&lt;&gt;"",s_somma_pdc!D948,"")</f>
        <v/>
      </c>
      <c r="M952" s="110" t="str">
        <f t="shared" si="114"/>
        <v/>
      </c>
      <c r="N952" s="111" t="str">
        <f t="shared" si="115"/>
        <v/>
      </c>
      <c r="O952" s="111"/>
      <c r="P952" s="111"/>
      <c r="Q952" s="110" t="str">
        <f>IF(dati_pdc!$A948&lt;&gt;"",s_somma_pdc!E948,"")</f>
        <v/>
      </c>
      <c r="R952" s="110" t="str">
        <f t="shared" si="116"/>
        <v/>
      </c>
      <c r="S952" s="111" t="str">
        <f t="shared" si="117"/>
        <v/>
      </c>
      <c r="T952" s="111"/>
      <c r="U952" s="111"/>
      <c r="V952" s="110" t="str">
        <f>IF(dati_pdc!$A948&lt;&gt;"",s_somma_pdc!F948,"")</f>
        <v/>
      </c>
      <c r="W952" s="110" t="str">
        <f t="shared" si="118"/>
        <v/>
      </c>
      <c r="X952" s="111" t="str">
        <f t="shared" si="119"/>
        <v/>
      </c>
      <c r="Y952" s="86"/>
      <c r="Z952" s="86"/>
    </row>
    <row r="953" spans="2:26" ht="15.75" customHeight="1">
      <c r="B953" s="109" t="str">
        <f>IF(dati_pdc!A949&lt;&gt;"",IF(dati_pdc!D949=1,RIGHT(dati_pdc!A949,dati_pdc!E949),dati_pdc!A949),"")</f>
        <v/>
      </c>
      <c r="C953" s="109" t="str">
        <f>IF(dati_pdc!B949&lt;&gt;"",dati_pdc!B949,"")</f>
        <v/>
      </c>
      <c r="D953" s="109" t="str">
        <f>IF(dati_pdc!C949&lt;&gt;"",dati_pdc!C949,"")</f>
        <v/>
      </c>
      <c r="E953" s="109" t="str">
        <f>IF(dati_pdc!D949&lt;&gt;"",dati_pdc!D949,"")</f>
        <v/>
      </c>
      <c r="F953" s="110" t="str">
        <f>IF(dati_pdc!$A949&lt;&gt;"",s_somma_pdc!B949,"")</f>
        <v/>
      </c>
      <c r="G953" s="110" t="str">
        <f>IF(dati_pdc!$A949&lt;&gt;"",s_somma_pdc!C949,"")</f>
        <v/>
      </c>
      <c r="H953" s="110" t="str">
        <f t="shared" si="112"/>
        <v/>
      </c>
      <c r="I953" s="111" t="str">
        <f t="shared" si="113"/>
        <v/>
      </c>
      <c r="J953" s="111"/>
      <c r="K953" s="111"/>
      <c r="L953" s="110" t="str">
        <f>IF(dati_pdc!$A949&lt;&gt;"",s_somma_pdc!D949,"")</f>
        <v/>
      </c>
      <c r="M953" s="110" t="str">
        <f t="shared" si="114"/>
        <v/>
      </c>
      <c r="N953" s="111" t="str">
        <f t="shared" si="115"/>
        <v/>
      </c>
      <c r="O953" s="111"/>
      <c r="P953" s="111"/>
      <c r="Q953" s="110" t="str">
        <f>IF(dati_pdc!$A949&lt;&gt;"",s_somma_pdc!E949,"")</f>
        <v/>
      </c>
      <c r="R953" s="110" t="str">
        <f t="shared" si="116"/>
        <v/>
      </c>
      <c r="S953" s="111" t="str">
        <f t="shared" si="117"/>
        <v/>
      </c>
      <c r="T953" s="111"/>
      <c r="U953" s="111"/>
      <c r="V953" s="110" t="str">
        <f>IF(dati_pdc!$A949&lt;&gt;"",s_somma_pdc!F949,"")</f>
        <v/>
      </c>
      <c r="W953" s="110" t="str">
        <f t="shared" si="118"/>
        <v/>
      </c>
      <c r="X953" s="111" t="str">
        <f t="shared" si="119"/>
        <v/>
      </c>
      <c r="Y953" s="86"/>
      <c r="Z953" s="86"/>
    </row>
    <row r="954" spans="2:26" ht="15.75" customHeight="1">
      <c r="B954" s="109" t="str">
        <f>IF(dati_pdc!A950&lt;&gt;"",IF(dati_pdc!D950=1,RIGHT(dati_pdc!A950,dati_pdc!E950),dati_pdc!A950),"")</f>
        <v/>
      </c>
      <c r="C954" s="109" t="str">
        <f>IF(dati_pdc!B950&lt;&gt;"",dati_pdc!B950,"")</f>
        <v/>
      </c>
      <c r="D954" s="109" t="str">
        <f>IF(dati_pdc!C950&lt;&gt;"",dati_pdc!C950,"")</f>
        <v/>
      </c>
      <c r="E954" s="109" t="str">
        <f>IF(dati_pdc!D950&lt;&gt;"",dati_pdc!D950,"")</f>
        <v/>
      </c>
      <c r="F954" s="110" t="str">
        <f>IF(dati_pdc!$A950&lt;&gt;"",s_somma_pdc!B950,"")</f>
        <v/>
      </c>
      <c r="G954" s="110" t="str">
        <f>IF(dati_pdc!$A950&lt;&gt;"",s_somma_pdc!C950,"")</f>
        <v/>
      </c>
      <c r="H954" s="110" t="str">
        <f t="shared" si="112"/>
        <v/>
      </c>
      <c r="I954" s="111" t="str">
        <f t="shared" si="113"/>
        <v/>
      </c>
      <c r="J954" s="111"/>
      <c r="K954" s="111"/>
      <c r="L954" s="110" t="str">
        <f>IF(dati_pdc!$A950&lt;&gt;"",s_somma_pdc!D950,"")</f>
        <v/>
      </c>
      <c r="M954" s="110" t="str">
        <f t="shared" si="114"/>
        <v/>
      </c>
      <c r="N954" s="111" t="str">
        <f t="shared" si="115"/>
        <v/>
      </c>
      <c r="O954" s="111"/>
      <c r="P954" s="111"/>
      <c r="Q954" s="110" t="str">
        <f>IF(dati_pdc!$A950&lt;&gt;"",s_somma_pdc!E950,"")</f>
        <v/>
      </c>
      <c r="R954" s="110" t="str">
        <f t="shared" si="116"/>
        <v/>
      </c>
      <c r="S954" s="111" t="str">
        <f t="shared" si="117"/>
        <v/>
      </c>
      <c r="T954" s="111"/>
      <c r="U954" s="111"/>
      <c r="V954" s="110" t="str">
        <f>IF(dati_pdc!$A950&lt;&gt;"",s_somma_pdc!F950,"")</f>
        <v/>
      </c>
      <c r="W954" s="110" t="str">
        <f t="shared" si="118"/>
        <v/>
      </c>
      <c r="X954" s="111" t="str">
        <f t="shared" si="119"/>
        <v/>
      </c>
      <c r="Y954" s="86"/>
      <c r="Z954" s="86"/>
    </row>
    <row r="955" spans="2:26" ht="15.75" customHeight="1">
      <c r="B955" s="109" t="str">
        <f>IF(dati_pdc!A951&lt;&gt;"",IF(dati_pdc!D951=1,RIGHT(dati_pdc!A951,dati_pdc!E951),dati_pdc!A951),"")</f>
        <v/>
      </c>
      <c r="C955" s="109" t="str">
        <f>IF(dati_pdc!B951&lt;&gt;"",dati_pdc!B951,"")</f>
        <v/>
      </c>
      <c r="D955" s="109" t="str">
        <f>IF(dati_pdc!C951&lt;&gt;"",dati_pdc!C951,"")</f>
        <v/>
      </c>
      <c r="E955" s="109" t="str">
        <f>IF(dati_pdc!D951&lt;&gt;"",dati_pdc!D951,"")</f>
        <v/>
      </c>
      <c r="F955" s="110" t="str">
        <f>IF(dati_pdc!$A951&lt;&gt;"",s_somma_pdc!B951,"")</f>
        <v/>
      </c>
      <c r="G955" s="110" t="str">
        <f>IF(dati_pdc!$A951&lt;&gt;"",s_somma_pdc!C951,"")</f>
        <v/>
      </c>
      <c r="H955" s="110" t="str">
        <f t="shared" si="112"/>
        <v/>
      </c>
      <c r="I955" s="111" t="str">
        <f t="shared" si="113"/>
        <v/>
      </c>
      <c r="J955" s="111"/>
      <c r="K955" s="111"/>
      <c r="L955" s="110" t="str">
        <f>IF(dati_pdc!$A951&lt;&gt;"",s_somma_pdc!D951,"")</f>
        <v/>
      </c>
      <c r="M955" s="110" t="str">
        <f t="shared" si="114"/>
        <v/>
      </c>
      <c r="N955" s="111" t="str">
        <f t="shared" si="115"/>
        <v/>
      </c>
      <c r="O955" s="111"/>
      <c r="P955" s="111"/>
      <c r="Q955" s="110" t="str">
        <f>IF(dati_pdc!$A951&lt;&gt;"",s_somma_pdc!E951,"")</f>
        <v/>
      </c>
      <c r="R955" s="110" t="str">
        <f t="shared" si="116"/>
        <v/>
      </c>
      <c r="S955" s="111" t="str">
        <f t="shared" si="117"/>
        <v/>
      </c>
      <c r="T955" s="111"/>
      <c r="U955" s="111"/>
      <c r="V955" s="110" t="str">
        <f>IF(dati_pdc!$A951&lt;&gt;"",s_somma_pdc!F951,"")</f>
        <v/>
      </c>
      <c r="W955" s="110" t="str">
        <f t="shared" si="118"/>
        <v/>
      </c>
      <c r="X955" s="111" t="str">
        <f t="shared" si="119"/>
        <v/>
      </c>
      <c r="Y955" s="86"/>
      <c r="Z955" s="86"/>
    </row>
    <row r="956" spans="2:26" ht="15.75" customHeight="1">
      <c r="B956" s="109" t="str">
        <f>IF(dati_pdc!A952&lt;&gt;"",IF(dati_pdc!D952=1,RIGHT(dati_pdc!A952,dati_pdc!E952),dati_pdc!A952),"")</f>
        <v/>
      </c>
      <c r="C956" s="109" t="str">
        <f>IF(dati_pdc!B952&lt;&gt;"",dati_pdc!B952,"")</f>
        <v/>
      </c>
      <c r="D956" s="109" t="str">
        <f>IF(dati_pdc!C952&lt;&gt;"",dati_pdc!C952,"")</f>
        <v/>
      </c>
      <c r="E956" s="109" t="str">
        <f>IF(dati_pdc!D952&lt;&gt;"",dati_pdc!D952,"")</f>
        <v/>
      </c>
      <c r="F956" s="110" t="str">
        <f>IF(dati_pdc!$A952&lt;&gt;"",s_somma_pdc!B952,"")</f>
        <v/>
      </c>
      <c r="G956" s="110" t="str">
        <f>IF(dati_pdc!$A952&lt;&gt;"",s_somma_pdc!C952,"")</f>
        <v/>
      </c>
      <c r="H956" s="110" t="str">
        <f t="shared" si="112"/>
        <v/>
      </c>
      <c r="I956" s="111" t="str">
        <f t="shared" si="113"/>
        <v/>
      </c>
      <c r="J956" s="111"/>
      <c r="K956" s="111"/>
      <c r="L956" s="110" t="str">
        <f>IF(dati_pdc!$A952&lt;&gt;"",s_somma_pdc!D952,"")</f>
        <v/>
      </c>
      <c r="M956" s="110" t="str">
        <f t="shared" si="114"/>
        <v/>
      </c>
      <c r="N956" s="111" t="str">
        <f t="shared" si="115"/>
        <v/>
      </c>
      <c r="O956" s="111"/>
      <c r="P956" s="111"/>
      <c r="Q956" s="110" t="str">
        <f>IF(dati_pdc!$A952&lt;&gt;"",s_somma_pdc!E952,"")</f>
        <v/>
      </c>
      <c r="R956" s="110" t="str">
        <f t="shared" si="116"/>
        <v/>
      </c>
      <c r="S956" s="111" t="str">
        <f t="shared" si="117"/>
        <v/>
      </c>
      <c r="T956" s="111"/>
      <c r="U956" s="111"/>
      <c r="V956" s="110" t="str">
        <f>IF(dati_pdc!$A952&lt;&gt;"",s_somma_pdc!F952,"")</f>
        <v/>
      </c>
      <c r="W956" s="110" t="str">
        <f t="shared" si="118"/>
        <v/>
      </c>
      <c r="X956" s="111" t="str">
        <f t="shared" si="119"/>
        <v/>
      </c>
      <c r="Y956" s="86"/>
      <c r="Z956" s="86"/>
    </row>
    <row r="957" spans="2:26" ht="15.75" customHeight="1">
      <c r="B957" s="109" t="str">
        <f>IF(dati_pdc!A953&lt;&gt;"",IF(dati_pdc!D953=1,RIGHT(dati_pdc!A953,dati_pdc!E953),dati_pdc!A953),"")</f>
        <v/>
      </c>
      <c r="C957" s="109" t="str">
        <f>IF(dati_pdc!B953&lt;&gt;"",dati_pdc!B953,"")</f>
        <v/>
      </c>
      <c r="D957" s="109" t="str">
        <f>IF(dati_pdc!C953&lt;&gt;"",dati_pdc!C953,"")</f>
        <v/>
      </c>
      <c r="E957" s="109" t="str">
        <f>IF(dati_pdc!D953&lt;&gt;"",dati_pdc!D953,"")</f>
        <v/>
      </c>
      <c r="F957" s="110" t="str">
        <f>IF(dati_pdc!$A953&lt;&gt;"",s_somma_pdc!B953,"")</f>
        <v/>
      </c>
      <c r="G957" s="110" t="str">
        <f>IF(dati_pdc!$A953&lt;&gt;"",s_somma_pdc!C953,"")</f>
        <v/>
      </c>
      <c r="H957" s="110" t="str">
        <f t="shared" si="112"/>
        <v/>
      </c>
      <c r="I957" s="111" t="str">
        <f t="shared" si="113"/>
        <v/>
      </c>
      <c r="J957" s="111"/>
      <c r="K957" s="111"/>
      <c r="L957" s="110" t="str">
        <f>IF(dati_pdc!$A953&lt;&gt;"",s_somma_pdc!D953,"")</f>
        <v/>
      </c>
      <c r="M957" s="110" t="str">
        <f t="shared" si="114"/>
        <v/>
      </c>
      <c r="N957" s="111" t="str">
        <f t="shared" si="115"/>
        <v/>
      </c>
      <c r="O957" s="111"/>
      <c r="P957" s="111"/>
      <c r="Q957" s="110" t="str">
        <f>IF(dati_pdc!$A953&lt;&gt;"",s_somma_pdc!E953,"")</f>
        <v/>
      </c>
      <c r="R957" s="110" t="str">
        <f t="shared" si="116"/>
        <v/>
      </c>
      <c r="S957" s="111" t="str">
        <f t="shared" si="117"/>
        <v/>
      </c>
      <c r="T957" s="111"/>
      <c r="U957" s="111"/>
      <c r="V957" s="110" t="str">
        <f>IF(dati_pdc!$A953&lt;&gt;"",s_somma_pdc!F953,"")</f>
        <v/>
      </c>
      <c r="W957" s="110" t="str">
        <f t="shared" si="118"/>
        <v/>
      </c>
      <c r="X957" s="111" t="str">
        <f t="shared" si="119"/>
        <v/>
      </c>
      <c r="Y957" s="86"/>
      <c r="Z957" s="86"/>
    </row>
    <row r="958" spans="2:26" ht="15.75" customHeight="1">
      <c r="B958" s="109" t="str">
        <f>IF(dati_pdc!A954&lt;&gt;"",IF(dati_pdc!D954=1,RIGHT(dati_pdc!A954,dati_pdc!E954),dati_pdc!A954),"")</f>
        <v/>
      </c>
      <c r="C958" s="109" t="str">
        <f>IF(dati_pdc!B954&lt;&gt;"",dati_pdc!B954,"")</f>
        <v/>
      </c>
      <c r="D958" s="109" t="str">
        <f>IF(dati_pdc!C954&lt;&gt;"",dati_pdc!C954,"")</f>
        <v/>
      </c>
      <c r="E958" s="109" t="str">
        <f>IF(dati_pdc!D954&lt;&gt;"",dati_pdc!D954,"")</f>
        <v/>
      </c>
      <c r="F958" s="110" t="str">
        <f>IF(dati_pdc!$A954&lt;&gt;"",s_somma_pdc!B954,"")</f>
        <v/>
      </c>
      <c r="G958" s="110" t="str">
        <f>IF(dati_pdc!$A954&lt;&gt;"",s_somma_pdc!C954,"")</f>
        <v/>
      </c>
      <c r="H958" s="110" t="str">
        <f t="shared" si="112"/>
        <v/>
      </c>
      <c r="I958" s="111" t="str">
        <f t="shared" si="113"/>
        <v/>
      </c>
      <c r="J958" s="111"/>
      <c r="K958" s="111"/>
      <c r="L958" s="110" t="str">
        <f>IF(dati_pdc!$A954&lt;&gt;"",s_somma_pdc!D954,"")</f>
        <v/>
      </c>
      <c r="M958" s="110" t="str">
        <f t="shared" si="114"/>
        <v/>
      </c>
      <c r="N958" s="111" t="str">
        <f t="shared" si="115"/>
        <v/>
      </c>
      <c r="O958" s="111"/>
      <c r="P958" s="111"/>
      <c r="Q958" s="110" t="str">
        <f>IF(dati_pdc!$A954&lt;&gt;"",s_somma_pdc!E954,"")</f>
        <v/>
      </c>
      <c r="R958" s="110" t="str">
        <f t="shared" si="116"/>
        <v/>
      </c>
      <c r="S958" s="111" t="str">
        <f t="shared" si="117"/>
        <v/>
      </c>
      <c r="T958" s="111"/>
      <c r="U958" s="111"/>
      <c r="V958" s="110" t="str">
        <f>IF(dati_pdc!$A954&lt;&gt;"",s_somma_pdc!F954,"")</f>
        <v/>
      </c>
      <c r="W958" s="110" t="str">
        <f t="shared" si="118"/>
        <v/>
      </c>
      <c r="X958" s="111" t="str">
        <f t="shared" si="119"/>
        <v/>
      </c>
      <c r="Y958" s="86"/>
      <c r="Z958" s="86"/>
    </row>
    <row r="959" spans="2:26" ht="15.75" customHeight="1">
      <c r="B959" s="109" t="str">
        <f>IF(dati_pdc!A955&lt;&gt;"",IF(dati_pdc!D955=1,RIGHT(dati_pdc!A955,dati_pdc!E955),dati_pdc!A955),"")</f>
        <v/>
      </c>
      <c r="C959" s="109" t="str">
        <f>IF(dati_pdc!B955&lt;&gt;"",dati_pdc!B955,"")</f>
        <v/>
      </c>
      <c r="D959" s="109" t="str">
        <f>IF(dati_pdc!C955&lt;&gt;"",dati_pdc!C955,"")</f>
        <v/>
      </c>
      <c r="E959" s="109" t="str">
        <f>IF(dati_pdc!D955&lt;&gt;"",dati_pdc!D955,"")</f>
        <v/>
      </c>
      <c r="F959" s="110" t="str">
        <f>IF(dati_pdc!$A955&lt;&gt;"",s_somma_pdc!B955,"")</f>
        <v/>
      </c>
      <c r="G959" s="110" t="str">
        <f>IF(dati_pdc!$A955&lt;&gt;"",s_somma_pdc!C955,"")</f>
        <v/>
      </c>
      <c r="H959" s="110" t="str">
        <f t="shared" si="112"/>
        <v/>
      </c>
      <c r="I959" s="111" t="str">
        <f t="shared" si="113"/>
        <v/>
      </c>
      <c r="J959" s="111"/>
      <c r="K959" s="111"/>
      <c r="L959" s="110" t="str">
        <f>IF(dati_pdc!$A955&lt;&gt;"",s_somma_pdc!D955,"")</f>
        <v/>
      </c>
      <c r="M959" s="110" t="str">
        <f t="shared" si="114"/>
        <v/>
      </c>
      <c r="N959" s="111" t="str">
        <f t="shared" si="115"/>
        <v/>
      </c>
      <c r="O959" s="111"/>
      <c r="P959" s="111"/>
      <c r="Q959" s="110" t="str">
        <f>IF(dati_pdc!$A955&lt;&gt;"",s_somma_pdc!E955,"")</f>
        <v/>
      </c>
      <c r="R959" s="110" t="str">
        <f t="shared" si="116"/>
        <v/>
      </c>
      <c r="S959" s="111" t="str">
        <f t="shared" si="117"/>
        <v/>
      </c>
      <c r="T959" s="111"/>
      <c r="U959" s="111"/>
      <c r="V959" s="110" t="str">
        <f>IF(dati_pdc!$A955&lt;&gt;"",s_somma_pdc!F955,"")</f>
        <v/>
      </c>
      <c r="W959" s="110" t="str">
        <f t="shared" si="118"/>
        <v/>
      </c>
      <c r="X959" s="111" t="str">
        <f t="shared" si="119"/>
        <v/>
      </c>
      <c r="Y959" s="86"/>
      <c r="Z959" s="86"/>
    </row>
    <row r="960" spans="2:26" ht="15.75" customHeight="1">
      <c r="B960" s="109" t="str">
        <f>IF(dati_pdc!A956&lt;&gt;"",IF(dati_pdc!D956=1,RIGHT(dati_pdc!A956,dati_pdc!E956),dati_pdc!A956),"")</f>
        <v/>
      </c>
      <c r="C960" s="109" t="str">
        <f>IF(dati_pdc!B956&lt;&gt;"",dati_pdc!B956,"")</f>
        <v/>
      </c>
      <c r="D960" s="109" t="str">
        <f>IF(dati_pdc!C956&lt;&gt;"",dati_pdc!C956,"")</f>
        <v/>
      </c>
      <c r="E960" s="109" t="str">
        <f>IF(dati_pdc!D956&lt;&gt;"",dati_pdc!D956,"")</f>
        <v/>
      </c>
      <c r="F960" s="110" t="str">
        <f>IF(dati_pdc!$A956&lt;&gt;"",s_somma_pdc!B956,"")</f>
        <v/>
      </c>
      <c r="G960" s="110" t="str">
        <f>IF(dati_pdc!$A956&lt;&gt;"",s_somma_pdc!C956,"")</f>
        <v/>
      </c>
      <c r="H960" s="110" t="str">
        <f t="shared" si="112"/>
        <v/>
      </c>
      <c r="I960" s="111" t="str">
        <f t="shared" si="113"/>
        <v/>
      </c>
      <c r="J960" s="111"/>
      <c r="K960" s="111"/>
      <c r="L960" s="110" t="str">
        <f>IF(dati_pdc!$A956&lt;&gt;"",s_somma_pdc!D956,"")</f>
        <v/>
      </c>
      <c r="M960" s="110" t="str">
        <f t="shared" si="114"/>
        <v/>
      </c>
      <c r="N960" s="111" t="str">
        <f t="shared" si="115"/>
        <v/>
      </c>
      <c r="O960" s="111"/>
      <c r="P960" s="111"/>
      <c r="Q960" s="110" t="str">
        <f>IF(dati_pdc!$A956&lt;&gt;"",s_somma_pdc!E956,"")</f>
        <v/>
      </c>
      <c r="R960" s="110" t="str">
        <f t="shared" si="116"/>
        <v/>
      </c>
      <c r="S960" s="111" t="str">
        <f t="shared" si="117"/>
        <v/>
      </c>
      <c r="T960" s="111"/>
      <c r="U960" s="111"/>
      <c r="V960" s="110" t="str">
        <f>IF(dati_pdc!$A956&lt;&gt;"",s_somma_pdc!F956,"")</f>
        <v/>
      </c>
      <c r="W960" s="110" t="str">
        <f t="shared" si="118"/>
        <v/>
      </c>
      <c r="X960" s="111" t="str">
        <f t="shared" si="119"/>
        <v/>
      </c>
      <c r="Y960" s="86"/>
      <c r="Z960" s="86"/>
    </row>
    <row r="961" spans="2:26" ht="15.75" customHeight="1">
      <c r="B961" s="109" t="str">
        <f>IF(dati_pdc!A957&lt;&gt;"",IF(dati_pdc!D957=1,RIGHT(dati_pdc!A957,dati_pdc!E957),dati_pdc!A957),"")</f>
        <v/>
      </c>
      <c r="C961" s="109" t="str">
        <f>IF(dati_pdc!B957&lt;&gt;"",dati_pdc!B957,"")</f>
        <v/>
      </c>
      <c r="D961" s="109" t="str">
        <f>IF(dati_pdc!C957&lt;&gt;"",dati_pdc!C957,"")</f>
        <v/>
      </c>
      <c r="E961" s="109" t="str">
        <f>IF(dati_pdc!D957&lt;&gt;"",dati_pdc!D957,"")</f>
        <v/>
      </c>
      <c r="F961" s="110" t="str">
        <f>IF(dati_pdc!$A957&lt;&gt;"",s_somma_pdc!B957,"")</f>
        <v/>
      </c>
      <c r="G961" s="110" t="str">
        <f>IF(dati_pdc!$A957&lt;&gt;"",s_somma_pdc!C957,"")</f>
        <v/>
      </c>
      <c r="H961" s="110" t="str">
        <f t="shared" si="112"/>
        <v/>
      </c>
      <c r="I961" s="111" t="str">
        <f t="shared" si="113"/>
        <v/>
      </c>
      <c r="J961" s="111"/>
      <c r="K961" s="111"/>
      <c r="L961" s="110" t="str">
        <f>IF(dati_pdc!$A957&lt;&gt;"",s_somma_pdc!D957,"")</f>
        <v/>
      </c>
      <c r="M961" s="110" t="str">
        <f t="shared" si="114"/>
        <v/>
      </c>
      <c r="N961" s="111" t="str">
        <f t="shared" si="115"/>
        <v/>
      </c>
      <c r="O961" s="111"/>
      <c r="P961" s="111"/>
      <c r="Q961" s="110" t="str">
        <f>IF(dati_pdc!$A957&lt;&gt;"",s_somma_pdc!E957,"")</f>
        <v/>
      </c>
      <c r="R961" s="110" t="str">
        <f t="shared" si="116"/>
        <v/>
      </c>
      <c r="S961" s="111" t="str">
        <f t="shared" si="117"/>
        <v/>
      </c>
      <c r="T961" s="111"/>
      <c r="U961" s="111"/>
      <c r="V961" s="110" t="str">
        <f>IF(dati_pdc!$A957&lt;&gt;"",s_somma_pdc!F957,"")</f>
        <v/>
      </c>
      <c r="W961" s="110" t="str">
        <f t="shared" si="118"/>
        <v/>
      </c>
      <c r="X961" s="111" t="str">
        <f t="shared" si="119"/>
        <v/>
      </c>
      <c r="Y961" s="86"/>
      <c r="Z961" s="86"/>
    </row>
    <row r="962" spans="2:26" ht="15.75" customHeight="1">
      <c r="B962" s="109" t="str">
        <f>IF(dati_pdc!A958&lt;&gt;"",IF(dati_pdc!D958=1,RIGHT(dati_pdc!A958,dati_pdc!E958),dati_pdc!A958),"")</f>
        <v/>
      </c>
      <c r="C962" s="109" t="str">
        <f>IF(dati_pdc!B958&lt;&gt;"",dati_pdc!B958,"")</f>
        <v/>
      </c>
      <c r="D962" s="109" t="str">
        <f>IF(dati_pdc!C958&lt;&gt;"",dati_pdc!C958,"")</f>
        <v/>
      </c>
      <c r="E962" s="109" t="str">
        <f>IF(dati_pdc!D958&lt;&gt;"",dati_pdc!D958,"")</f>
        <v/>
      </c>
      <c r="F962" s="110" t="str">
        <f>IF(dati_pdc!$A958&lt;&gt;"",s_somma_pdc!B958,"")</f>
        <v/>
      </c>
      <c r="G962" s="110" t="str">
        <f>IF(dati_pdc!$A958&lt;&gt;"",s_somma_pdc!C958,"")</f>
        <v/>
      </c>
      <c r="H962" s="110" t="str">
        <f t="shared" si="112"/>
        <v/>
      </c>
      <c r="I962" s="111" t="str">
        <f t="shared" si="113"/>
        <v/>
      </c>
      <c r="J962" s="111"/>
      <c r="K962" s="111"/>
      <c r="L962" s="110" t="str">
        <f>IF(dati_pdc!$A958&lt;&gt;"",s_somma_pdc!D958,"")</f>
        <v/>
      </c>
      <c r="M962" s="110" t="str">
        <f t="shared" si="114"/>
        <v/>
      </c>
      <c r="N962" s="111" t="str">
        <f t="shared" si="115"/>
        <v/>
      </c>
      <c r="O962" s="111"/>
      <c r="P962" s="111"/>
      <c r="Q962" s="110" t="str">
        <f>IF(dati_pdc!$A958&lt;&gt;"",s_somma_pdc!E958,"")</f>
        <v/>
      </c>
      <c r="R962" s="110" t="str">
        <f t="shared" si="116"/>
        <v/>
      </c>
      <c r="S962" s="111" t="str">
        <f t="shared" si="117"/>
        <v/>
      </c>
      <c r="T962" s="111"/>
      <c r="U962" s="111"/>
      <c r="V962" s="110" t="str">
        <f>IF(dati_pdc!$A958&lt;&gt;"",s_somma_pdc!F958,"")</f>
        <v/>
      </c>
      <c r="W962" s="110" t="str">
        <f t="shared" si="118"/>
        <v/>
      </c>
      <c r="X962" s="111" t="str">
        <f t="shared" si="119"/>
        <v/>
      </c>
      <c r="Y962" s="86"/>
      <c r="Z962" s="86"/>
    </row>
    <row r="963" spans="2:26" ht="15.75" customHeight="1">
      <c r="B963" s="109" t="str">
        <f>IF(dati_pdc!A959&lt;&gt;"",IF(dati_pdc!D959=1,RIGHT(dati_pdc!A959,dati_pdc!E959),dati_pdc!A959),"")</f>
        <v/>
      </c>
      <c r="C963" s="109" t="str">
        <f>IF(dati_pdc!B959&lt;&gt;"",dati_pdc!B959,"")</f>
        <v/>
      </c>
      <c r="D963" s="109" t="str">
        <f>IF(dati_pdc!C959&lt;&gt;"",dati_pdc!C959,"")</f>
        <v/>
      </c>
      <c r="E963" s="109" t="str">
        <f>IF(dati_pdc!D959&lt;&gt;"",dati_pdc!D959,"")</f>
        <v/>
      </c>
      <c r="F963" s="110" t="str">
        <f>IF(dati_pdc!$A959&lt;&gt;"",s_somma_pdc!B959,"")</f>
        <v/>
      </c>
      <c r="G963" s="110" t="str">
        <f>IF(dati_pdc!$A959&lt;&gt;"",s_somma_pdc!C959,"")</f>
        <v/>
      </c>
      <c r="H963" s="110" t="str">
        <f t="shared" si="112"/>
        <v/>
      </c>
      <c r="I963" s="111" t="str">
        <f t="shared" si="113"/>
        <v/>
      </c>
      <c r="J963" s="111"/>
      <c r="K963" s="111"/>
      <c r="L963" s="110" t="str">
        <f>IF(dati_pdc!$A959&lt;&gt;"",s_somma_pdc!D959,"")</f>
        <v/>
      </c>
      <c r="M963" s="110" t="str">
        <f t="shared" si="114"/>
        <v/>
      </c>
      <c r="N963" s="111" t="str">
        <f t="shared" si="115"/>
        <v/>
      </c>
      <c r="O963" s="111"/>
      <c r="P963" s="111"/>
      <c r="Q963" s="110" t="str">
        <f>IF(dati_pdc!$A959&lt;&gt;"",s_somma_pdc!E959,"")</f>
        <v/>
      </c>
      <c r="R963" s="110" t="str">
        <f t="shared" si="116"/>
        <v/>
      </c>
      <c r="S963" s="111" t="str">
        <f t="shared" si="117"/>
        <v/>
      </c>
      <c r="T963" s="111"/>
      <c r="U963" s="111"/>
      <c r="V963" s="110" t="str">
        <f>IF(dati_pdc!$A959&lt;&gt;"",s_somma_pdc!F959,"")</f>
        <v/>
      </c>
      <c r="W963" s="110" t="str">
        <f t="shared" si="118"/>
        <v/>
      </c>
      <c r="X963" s="111" t="str">
        <f t="shared" si="119"/>
        <v/>
      </c>
      <c r="Y963" s="86"/>
      <c r="Z963" s="86"/>
    </row>
    <row r="964" spans="2:26" ht="15.75" customHeight="1">
      <c r="B964" s="109" t="str">
        <f>IF(dati_pdc!A960&lt;&gt;"",IF(dati_pdc!D960=1,RIGHT(dati_pdc!A960,dati_pdc!E960),dati_pdc!A960),"")</f>
        <v/>
      </c>
      <c r="C964" s="109" t="str">
        <f>IF(dati_pdc!B960&lt;&gt;"",dati_pdc!B960,"")</f>
        <v/>
      </c>
      <c r="D964" s="109" t="str">
        <f>IF(dati_pdc!C960&lt;&gt;"",dati_pdc!C960,"")</f>
        <v/>
      </c>
      <c r="E964" s="109" t="str">
        <f>IF(dati_pdc!D960&lt;&gt;"",dati_pdc!D960,"")</f>
        <v/>
      </c>
      <c r="F964" s="110" t="str">
        <f>IF(dati_pdc!$A960&lt;&gt;"",s_somma_pdc!B960,"")</f>
        <v/>
      </c>
      <c r="G964" s="110" t="str">
        <f>IF(dati_pdc!$A960&lt;&gt;"",s_somma_pdc!C960,"")</f>
        <v/>
      </c>
      <c r="H964" s="110" t="str">
        <f t="shared" si="112"/>
        <v/>
      </c>
      <c r="I964" s="111" t="str">
        <f t="shared" si="113"/>
        <v/>
      </c>
      <c r="J964" s="111"/>
      <c r="K964" s="111"/>
      <c r="L964" s="110" t="str">
        <f>IF(dati_pdc!$A960&lt;&gt;"",s_somma_pdc!D960,"")</f>
        <v/>
      </c>
      <c r="M964" s="110" t="str">
        <f t="shared" si="114"/>
        <v/>
      </c>
      <c r="N964" s="111" t="str">
        <f t="shared" si="115"/>
        <v/>
      </c>
      <c r="O964" s="111"/>
      <c r="P964" s="111"/>
      <c r="Q964" s="110" t="str">
        <f>IF(dati_pdc!$A960&lt;&gt;"",s_somma_pdc!E960,"")</f>
        <v/>
      </c>
      <c r="R964" s="110" t="str">
        <f t="shared" si="116"/>
        <v/>
      </c>
      <c r="S964" s="111" t="str">
        <f t="shared" si="117"/>
        <v/>
      </c>
      <c r="T964" s="111"/>
      <c r="U964" s="111"/>
      <c r="V964" s="110" t="str">
        <f>IF(dati_pdc!$A960&lt;&gt;"",s_somma_pdc!F960,"")</f>
        <v/>
      </c>
      <c r="W964" s="110" t="str">
        <f t="shared" si="118"/>
        <v/>
      </c>
      <c r="X964" s="111" t="str">
        <f t="shared" si="119"/>
        <v/>
      </c>
      <c r="Y964" s="86"/>
      <c r="Z964" s="86"/>
    </row>
    <row r="965" spans="2:26" ht="15.75" customHeight="1">
      <c r="B965" s="109" t="str">
        <f>IF(dati_pdc!A961&lt;&gt;"",IF(dati_pdc!D961=1,RIGHT(dati_pdc!A961,dati_pdc!E961),dati_pdc!A961),"")</f>
        <v/>
      </c>
      <c r="C965" s="109" t="str">
        <f>IF(dati_pdc!B961&lt;&gt;"",dati_pdc!B961,"")</f>
        <v/>
      </c>
      <c r="D965" s="109" t="str">
        <f>IF(dati_pdc!C961&lt;&gt;"",dati_pdc!C961,"")</f>
        <v/>
      </c>
      <c r="E965" s="109" t="str">
        <f>IF(dati_pdc!D961&lt;&gt;"",dati_pdc!D961,"")</f>
        <v/>
      </c>
      <c r="F965" s="110" t="str">
        <f>IF(dati_pdc!$A961&lt;&gt;"",s_somma_pdc!B961,"")</f>
        <v/>
      </c>
      <c r="G965" s="110" t="str">
        <f>IF(dati_pdc!$A961&lt;&gt;"",s_somma_pdc!C961,"")</f>
        <v/>
      </c>
      <c r="H965" s="110" t="str">
        <f t="shared" si="112"/>
        <v/>
      </c>
      <c r="I965" s="111" t="str">
        <f t="shared" si="113"/>
        <v/>
      </c>
      <c r="J965" s="111"/>
      <c r="K965" s="111"/>
      <c r="L965" s="110" t="str">
        <f>IF(dati_pdc!$A961&lt;&gt;"",s_somma_pdc!D961,"")</f>
        <v/>
      </c>
      <c r="M965" s="110" t="str">
        <f t="shared" si="114"/>
        <v/>
      </c>
      <c r="N965" s="111" t="str">
        <f t="shared" si="115"/>
        <v/>
      </c>
      <c r="O965" s="111"/>
      <c r="P965" s="111"/>
      <c r="Q965" s="110" t="str">
        <f>IF(dati_pdc!$A961&lt;&gt;"",s_somma_pdc!E961,"")</f>
        <v/>
      </c>
      <c r="R965" s="110" t="str">
        <f t="shared" si="116"/>
        <v/>
      </c>
      <c r="S965" s="111" t="str">
        <f t="shared" si="117"/>
        <v/>
      </c>
      <c r="T965" s="111"/>
      <c r="U965" s="111"/>
      <c r="V965" s="110" t="str">
        <f>IF(dati_pdc!$A961&lt;&gt;"",s_somma_pdc!F961,"")</f>
        <v/>
      </c>
      <c r="W965" s="110" t="str">
        <f t="shared" si="118"/>
        <v/>
      </c>
      <c r="X965" s="111" t="str">
        <f t="shared" si="119"/>
        <v/>
      </c>
      <c r="Y965" s="86"/>
      <c r="Z965" s="86"/>
    </row>
    <row r="966" spans="2:26" ht="15.75" customHeight="1">
      <c r="B966" s="109" t="str">
        <f>IF(dati_pdc!A962&lt;&gt;"",IF(dati_pdc!D962=1,RIGHT(dati_pdc!A962,dati_pdc!E962),dati_pdc!A962),"")</f>
        <v/>
      </c>
      <c r="C966" s="109" t="str">
        <f>IF(dati_pdc!B962&lt;&gt;"",dati_pdc!B962,"")</f>
        <v/>
      </c>
      <c r="D966" s="109" t="str">
        <f>IF(dati_pdc!C962&lt;&gt;"",dati_pdc!C962,"")</f>
        <v/>
      </c>
      <c r="E966" s="109" t="str">
        <f>IF(dati_pdc!D962&lt;&gt;"",dati_pdc!D962,"")</f>
        <v/>
      </c>
      <c r="F966" s="110" t="str">
        <f>IF(dati_pdc!$A962&lt;&gt;"",s_somma_pdc!B962,"")</f>
        <v/>
      </c>
      <c r="G966" s="110" t="str">
        <f>IF(dati_pdc!$A962&lt;&gt;"",s_somma_pdc!C962,"")</f>
        <v/>
      </c>
      <c r="H966" s="110" t="str">
        <f t="shared" ref="H966:H1029" si="120">IF(G966&lt;&gt;"",F966-G966,"")</f>
        <v/>
      </c>
      <c r="I966" s="111" t="str">
        <f t="shared" ref="I966:I1029" si="121">IF(AND(G966&lt;&gt;"",G966&lt;&gt;0)=TRUE,H966/G966,"")</f>
        <v/>
      </c>
      <c r="J966" s="111"/>
      <c r="K966" s="111"/>
      <c r="L966" s="110" t="str">
        <f>IF(dati_pdc!$A962&lt;&gt;"",s_somma_pdc!D962,"")</f>
        <v/>
      </c>
      <c r="M966" s="110" t="str">
        <f t="shared" ref="M966:M1029" si="122">IF(L966&lt;&gt;"",F966-L966,"")</f>
        <v/>
      </c>
      <c r="N966" s="111" t="str">
        <f t="shared" ref="N966:N1029" si="123">IF(AND(L966&lt;&gt;"",L966&lt;&gt;0)=TRUE,M966/L966,"")</f>
        <v/>
      </c>
      <c r="O966" s="111"/>
      <c r="P966" s="111"/>
      <c r="Q966" s="110" t="str">
        <f>IF(dati_pdc!$A962&lt;&gt;"",s_somma_pdc!E962,"")</f>
        <v/>
      </c>
      <c r="R966" s="110" t="str">
        <f t="shared" ref="R966:R1029" si="124">IF(Q966&lt;&gt;"",F966-Q966,"")</f>
        <v/>
      </c>
      <c r="S966" s="111" t="str">
        <f t="shared" ref="S966:S1029" si="125">IF(AND(Q966&lt;&gt;"",Q966&lt;&gt;0)=TRUE,R966/Q966,"")</f>
        <v/>
      </c>
      <c r="T966" s="111"/>
      <c r="U966" s="111"/>
      <c r="V966" s="110" t="str">
        <f>IF(dati_pdc!$A962&lt;&gt;"",s_somma_pdc!F962,"")</f>
        <v/>
      </c>
      <c r="W966" s="110" t="str">
        <f t="shared" ref="W966:W1029" si="126">IF(V966&lt;&gt;"",F966-V966,"")</f>
        <v/>
      </c>
      <c r="X966" s="111" t="str">
        <f t="shared" ref="X966:X1029" si="127">IF(AND(V966&lt;&gt;"",V966&lt;&gt;0)=TRUE,W966/V966,"")</f>
        <v/>
      </c>
      <c r="Y966" s="86"/>
      <c r="Z966" s="86"/>
    </row>
    <row r="967" spans="2:26" ht="15.75" customHeight="1">
      <c r="B967" s="109" t="str">
        <f>IF(dati_pdc!A963&lt;&gt;"",IF(dati_pdc!D963=1,RIGHT(dati_pdc!A963,dati_pdc!E963),dati_pdc!A963),"")</f>
        <v/>
      </c>
      <c r="C967" s="109" t="str">
        <f>IF(dati_pdc!B963&lt;&gt;"",dati_pdc!B963,"")</f>
        <v/>
      </c>
      <c r="D967" s="109" t="str">
        <f>IF(dati_pdc!C963&lt;&gt;"",dati_pdc!C963,"")</f>
        <v/>
      </c>
      <c r="E967" s="109" t="str">
        <f>IF(dati_pdc!D963&lt;&gt;"",dati_pdc!D963,"")</f>
        <v/>
      </c>
      <c r="F967" s="110" t="str">
        <f>IF(dati_pdc!$A963&lt;&gt;"",s_somma_pdc!B963,"")</f>
        <v/>
      </c>
      <c r="G967" s="110" t="str">
        <f>IF(dati_pdc!$A963&lt;&gt;"",s_somma_pdc!C963,"")</f>
        <v/>
      </c>
      <c r="H967" s="110" t="str">
        <f t="shared" si="120"/>
        <v/>
      </c>
      <c r="I967" s="111" t="str">
        <f t="shared" si="121"/>
        <v/>
      </c>
      <c r="J967" s="111"/>
      <c r="K967" s="111"/>
      <c r="L967" s="110" t="str">
        <f>IF(dati_pdc!$A963&lt;&gt;"",s_somma_pdc!D963,"")</f>
        <v/>
      </c>
      <c r="M967" s="110" t="str">
        <f t="shared" si="122"/>
        <v/>
      </c>
      <c r="N967" s="111" t="str">
        <f t="shared" si="123"/>
        <v/>
      </c>
      <c r="O967" s="111"/>
      <c r="P967" s="111"/>
      <c r="Q967" s="110" t="str">
        <f>IF(dati_pdc!$A963&lt;&gt;"",s_somma_pdc!E963,"")</f>
        <v/>
      </c>
      <c r="R967" s="110" t="str">
        <f t="shared" si="124"/>
        <v/>
      </c>
      <c r="S967" s="111" t="str">
        <f t="shared" si="125"/>
        <v/>
      </c>
      <c r="T967" s="111"/>
      <c r="U967" s="111"/>
      <c r="V967" s="110" t="str">
        <f>IF(dati_pdc!$A963&lt;&gt;"",s_somma_pdc!F963,"")</f>
        <v/>
      </c>
      <c r="W967" s="110" t="str">
        <f t="shared" si="126"/>
        <v/>
      </c>
      <c r="X967" s="111" t="str">
        <f t="shared" si="127"/>
        <v/>
      </c>
      <c r="Y967" s="86"/>
      <c r="Z967" s="86"/>
    </row>
    <row r="968" spans="2:26" ht="15.75" customHeight="1">
      <c r="B968" s="109" t="str">
        <f>IF(dati_pdc!A964&lt;&gt;"",IF(dati_pdc!D964=1,RIGHT(dati_pdc!A964,dati_pdc!E964),dati_pdc!A964),"")</f>
        <v/>
      </c>
      <c r="C968" s="109" t="str">
        <f>IF(dati_pdc!B964&lt;&gt;"",dati_pdc!B964,"")</f>
        <v/>
      </c>
      <c r="D968" s="109" t="str">
        <f>IF(dati_pdc!C964&lt;&gt;"",dati_pdc!C964,"")</f>
        <v/>
      </c>
      <c r="E968" s="109" t="str">
        <f>IF(dati_pdc!D964&lt;&gt;"",dati_pdc!D964,"")</f>
        <v/>
      </c>
      <c r="F968" s="110" t="str">
        <f>IF(dati_pdc!$A964&lt;&gt;"",s_somma_pdc!B964,"")</f>
        <v/>
      </c>
      <c r="G968" s="110" t="str">
        <f>IF(dati_pdc!$A964&lt;&gt;"",s_somma_pdc!C964,"")</f>
        <v/>
      </c>
      <c r="H968" s="110" t="str">
        <f t="shared" si="120"/>
        <v/>
      </c>
      <c r="I968" s="111" t="str">
        <f t="shared" si="121"/>
        <v/>
      </c>
      <c r="J968" s="111"/>
      <c r="K968" s="111"/>
      <c r="L968" s="110" t="str">
        <f>IF(dati_pdc!$A964&lt;&gt;"",s_somma_pdc!D964,"")</f>
        <v/>
      </c>
      <c r="M968" s="110" t="str">
        <f t="shared" si="122"/>
        <v/>
      </c>
      <c r="N968" s="111" t="str">
        <f t="shared" si="123"/>
        <v/>
      </c>
      <c r="O968" s="111"/>
      <c r="P968" s="111"/>
      <c r="Q968" s="110" t="str">
        <f>IF(dati_pdc!$A964&lt;&gt;"",s_somma_pdc!E964,"")</f>
        <v/>
      </c>
      <c r="R968" s="110" t="str">
        <f t="shared" si="124"/>
        <v/>
      </c>
      <c r="S968" s="111" t="str">
        <f t="shared" si="125"/>
        <v/>
      </c>
      <c r="T968" s="111"/>
      <c r="U968" s="111"/>
      <c r="V968" s="110" t="str">
        <f>IF(dati_pdc!$A964&lt;&gt;"",s_somma_pdc!F964,"")</f>
        <v/>
      </c>
      <c r="W968" s="110" t="str">
        <f t="shared" si="126"/>
        <v/>
      </c>
      <c r="X968" s="111" t="str">
        <f t="shared" si="127"/>
        <v/>
      </c>
      <c r="Y968" s="86"/>
      <c r="Z968" s="86"/>
    </row>
    <row r="969" spans="2:26" ht="15.75" customHeight="1">
      <c r="B969" s="109" t="str">
        <f>IF(dati_pdc!A965&lt;&gt;"",IF(dati_pdc!D965=1,RIGHT(dati_pdc!A965,dati_pdc!E965),dati_pdc!A965),"")</f>
        <v/>
      </c>
      <c r="C969" s="109" t="str">
        <f>IF(dati_pdc!B965&lt;&gt;"",dati_pdc!B965,"")</f>
        <v/>
      </c>
      <c r="D969" s="109" t="str">
        <f>IF(dati_pdc!C965&lt;&gt;"",dati_pdc!C965,"")</f>
        <v/>
      </c>
      <c r="E969" s="109" t="str">
        <f>IF(dati_pdc!D965&lt;&gt;"",dati_pdc!D965,"")</f>
        <v/>
      </c>
      <c r="F969" s="110" t="str">
        <f>IF(dati_pdc!$A965&lt;&gt;"",s_somma_pdc!B965,"")</f>
        <v/>
      </c>
      <c r="G969" s="110" t="str">
        <f>IF(dati_pdc!$A965&lt;&gt;"",s_somma_pdc!C965,"")</f>
        <v/>
      </c>
      <c r="H969" s="110" t="str">
        <f t="shared" si="120"/>
        <v/>
      </c>
      <c r="I969" s="111" t="str">
        <f t="shared" si="121"/>
        <v/>
      </c>
      <c r="J969" s="111"/>
      <c r="K969" s="111"/>
      <c r="L969" s="110" t="str">
        <f>IF(dati_pdc!$A965&lt;&gt;"",s_somma_pdc!D965,"")</f>
        <v/>
      </c>
      <c r="M969" s="110" t="str">
        <f t="shared" si="122"/>
        <v/>
      </c>
      <c r="N969" s="111" t="str">
        <f t="shared" si="123"/>
        <v/>
      </c>
      <c r="O969" s="111"/>
      <c r="P969" s="111"/>
      <c r="Q969" s="110" t="str">
        <f>IF(dati_pdc!$A965&lt;&gt;"",s_somma_pdc!E965,"")</f>
        <v/>
      </c>
      <c r="R969" s="110" t="str">
        <f t="shared" si="124"/>
        <v/>
      </c>
      <c r="S969" s="111" t="str">
        <f t="shared" si="125"/>
        <v/>
      </c>
      <c r="T969" s="111"/>
      <c r="U969" s="111"/>
      <c r="V969" s="110" t="str">
        <f>IF(dati_pdc!$A965&lt;&gt;"",s_somma_pdc!F965,"")</f>
        <v/>
      </c>
      <c r="W969" s="110" t="str">
        <f t="shared" si="126"/>
        <v/>
      </c>
      <c r="X969" s="111" t="str">
        <f t="shared" si="127"/>
        <v/>
      </c>
      <c r="Y969" s="86"/>
      <c r="Z969" s="86"/>
    </row>
    <row r="970" spans="2:26" ht="15.75" customHeight="1">
      <c r="B970" s="109" t="str">
        <f>IF(dati_pdc!A966&lt;&gt;"",IF(dati_pdc!D966=1,RIGHT(dati_pdc!A966,dati_pdc!E966),dati_pdc!A966),"")</f>
        <v/>
      </c>
      <c r="C970" s="109" t="str">
        <f>IF(dati_pdc!B966&lt;&gt;"",dati_pdc!B966,"")</f>
        <v/>
      </c>
      <c r="D970" s="109" t="str">
        <f>IF(dati_pdc!C966&lt;&gt;"",dati_pdc!C966,"")</f>
        <v/>
      </c>
      <c r="E970" s="109" t="str">
        <f>IF(dati_pdc!D966&lt;&gt;"",dati_pdc!D966,"")</f>
        <v/>
      </c>
      <c r="F970" s="110" t="str">
        <f>IF(dati_pdc!$A966&lt;&gt;"",s_somma_pdc!B966,"")</f>
        <v/>
      </c>
      <c r="G970" s="110" t="str">
        <f>IF(dati_pdc!$A966&lt;&gt;"",s_somma_pdc!C966,"")</f>
        <v/>
      </c>
      <c r="H970" s="110" t="str">
        <f t="shared" si="120"/>
        <v/>
      </c>
      <c r="I970" s="111" t="str">
        <f t="shared" si="121"/>
        <v/>
      </c>
      <c r="J970" s="111"/>
      <c r="K970" s="111"/>
      <c r="L970" s="110" t="str">
        <f>IF(dati_pdc!$A966&lt;&gt;"",s_somma_pdc!D966,"")</f>
        <v/>
      </c>
      <c r="M970" s="110" t="str">
        <f t="shared" si="122"/>
        <v/>
      </c>
      <c r="N970" s="111" t="str">
        <f t="shared" si="123"/>
        <v/>
      </c>
      <c r="O970" s="111"/>
      <c r="P970" s="111"/>
      <c r="Q970" s="110" t="str">
        <f>IF(dati_pdc!$A966&lt;&gt;"",s_somma_pdc!E966,"")</f>
        <v/>
      </c>
      <c r="R970" s="110" t="str">
        <f t="shared" si="124"/>
        <v/>
      </c>
      <c r="S970" s="111" t="str">
        <f t="shared" si="125"/>
        <v/>
      </c>
      <c r="T970" s="111"/>
      <c r="U970" s="111"/>
      <c r="V970" s="110" t="str">
        <f>IF(dati_pdc!$A966&lt;&gt;"",s_somma_pdc!F966,"")</f>
        <v/>
      </c>
      <c r="W970" s="110" t="str">
        <f t="shared" si="126"/>
        <v/>
      </c>
      <c r="X970" s="111" t="str">
        <f t="shared" si="127"/>
        <v/>
      </c>
      <c r="Y970" s="86"/>
      <c r="Z970" s="86"/>
    </row>
    <row r="971" spans="2:26" ht="15.75" customHeight="1">
      <c r="B971" s="109" t="str">
        <f>IF(dati_pdc!A967&lt;&gt;"",IF(dati_pdc!D967=1,RIGHT(dati_pdc!A967,dati_pdc!E967),dati_pdc!A967),"")</f>
        <v/>
      </c>
      <c r="C971" s="109" t="str">
        <f>IF(dati_pdc!B967&lt;&gt;"",dati_pdc!B967,"")</f>
        <v/>
      </c>
      <c r="D971" s="109" t="str">
        <f>IF(dati_pdc!C967&lt;&gt;"",dati_pdc!C967,"")</f>
        <v/>
      </c>
      <c r="E971" s="109" t="str">
        <f>IF(dati_pdc!D967&lt;&gt;"",dati_pdc!D967,"")</f>
        <v/>
      </c>
      <c r="F971" s="110" t="str">
        <f>IF(dati_pdc!$A967&lt;&gt;"",s_somma_pdc!B967,"")</f>
        <v/>
      </c>
      <c r="G971" s="110" t="str">
        <f>IF(dati_pdc!$A967&lt;&gt;"",s_somma_pdc!C967,"")</f>
        <v/>
      </c>
      <c r="H971" s="110" t="str">
        <f t="shared" si="120"/>
        <v/>
      </c>
      <c r="I971" s="111" t="str">
        <f t="shared" si="121"/>
        <v/>
      </c>
      <c r="J971" s="111"/>
      <c r="K971" s="111"/>
      <c r="L971" s="110" t="str">
        <f>IF(dati_pdc!$A967&lt;&gt;"",s_somma_pdc!D967,"")</f>
        <v/>
      </c>
      <c r="M971" s="110" t="str">
        <f t="shared" si="122"/>
        <v/>
      </c>
      <c r="N971" s="111" t="str">
        <f t="shared" si="123"/>
        <v/>
      </c>
      <c r="O971" s="111"/>
      <c r="P971" s="111"/>
      <c r="Q971" s="110" t="str">
        <f>IF(dati_pdc!$A967&lt;&gt;"",s_somma_pdc!E967,"")</f>
        <v/>
      </c>
      <c r="R971" s="110" t="str">
        <f t="shared" si="124"/>
        <v/>
      </c>
      <c r="S971" s="111" t="str">
        <f t="shared" si="125"/>
        <v/>
      </c>
      <c r="T971" s="111"/>
      <c r="U971" s="111"/>
      <c r="V971" s="110" t="str">
        <f>IF(dati_pdc!$A967&lt;&gt;"",s_somma_pdc!F967,"")</f>
        <v/>
      </c>
      <c r="W971" s="110" t="str">
        <f t="shared" si="126"/>
        <v/>
      </c>
      <c r="X971" s="111" t="str">
        <f t="shared" si="127"/>
        <v/>
      </c>
      <c r="Y971" s="86"/>
      <c r="Z971" s="86"/>
    </row>
    <row r="972" spans="2:26" ht="15.75" customHeight="1">
      <c r="B972" s="109" t="str">
        <f>IF(dati_pdc!A968&lt;&gt;"",IF(dati_pdc!D968=1,RIGHT(dati_pdc!A968,dati_pdc!E968),dati_pdc!A968),"")</f>
        <v/>
      </c>
      <c r="C972" s="109" t="str">
        <f>IF(dati_pdc!B968&lt;&gt;"",dati_pdc!B968,"")</f>
        <v/>
      </c>
      <c r="D972" s="109" t="str">
        <f>IF(dati_pdc!C968&lt;&gt;"",dati_pdc!C968,"")</f>
        <v/>
      </c>
      <c r="E972" s="109" t="str">
        <f>IF(dati_pdc!D968&lt;&gt;"",dati_pdc!D968,"")</f>
        <v/>
      </c>
      <c r="F972" s="110" t="str">
        <f>IF(dati_pdc!$A968&lt;&gt;"",s_somma_pdc!B968,"")</f>
        <v/>
      </c>
      <c r="G972" s="110" t="str">
        <f>IF(dati_pdc!$A968&lt;&gt;"",s_somma_pdc!C968,"")</f>
        <v/>
      </c>
      <c r="H972" s="110" t="str">
        <f t="shared" si="120"/>
        <v/>
      </c>
      <c r="I972" s="111" t="str">
        <f t="shared" si="121"/>
        <v/>
      </c>
      <c r="J972" s="111"/>
      <c r="K972" s="111"/>
      <c r="L972" s="110" t="str">
        <f>IF(dati_pdc!$A968&lt;&gt;"",s_somma_pdc!D968,"")</f>
        <v/>
      </c>
      <c r="M972" s="110" t="str">
        <f t="shared" si="122"/>
        <v/>
      </c>
      <c r="N972" s="111" t="str">
        <f t="shared" si="123"/>
        <v/>
      </c>
      <c r="O972" s="111"/>
      <c r="P972" s="111"/>
      <c r="Q972" s="110" t="str">
        <f>IF(dati_pdc!$A968&lt;&gt;"",s_somma_pdc!E968,"")</f>
        <v/>
      </c>
      <c r="R972" s="110" t="str">
        <f t="shared" si="124"/>
        <v/>
      </c>
      <c r="S972" s="111" t="str">
        <f t="shared" si="125"/>
        <v/>
      </c>
      <c r="T972" s="111"/>
      <c r="U972" s="111"/>
      <c r="V972" s="110" t="str">
        <f>IF(dati_pdc!$A968&lt;&gt;"",s_somma_pdc!F968,"")</f>
        <v/>
      </c>
      <c r="W972" s="110" t="str">
        <f t="shared" si="126"/>
        <v/>
      </c>
      <c r="X972" s="111" t="str">
        <f t="shared" si="127"/>
        <v/>
      </c>
      <c r="Y972" s="86"/>
      <c r="Z972" s="86"/>
    </row>
    <row r="973" spans="2:26" ht="15.75" customHeight="1">
      <c r="B973" s="109" t="str">
        <f>IF(dati_pdc!A969&lt;&gt;"",IF(dati_pdc!D969=1,RIGHT(dati_pdc!A969,dati_pdc!E969),dati_pdc!A969),"")</f>
        <v/>
      </c>
      <c r="C973" s="109" t="str">
        <f>IF(dati_pdc!B969&lt;&gt;"",dati_pdc!B969,"")</f>
        <v/>
      </c>
      <c r="D973" s="109" t="str">
        <f>IF(dati_pdc!C969&lt;&gt;"",dati_pdc!C969,"")</f>
        <v/>
      </c>
      <c r="E973" s="109" t="str">
        <f>IF(dati_pdc!D969&lt;&gt;"",dati_pdc!D969,"")</f>
        <v/>
      </c>
      <c r="F973" s="110" t="str">
        <f>IF(dati_pdc!$A969&lt;&gt;"",s_somma_pdc!B969,"")</f>
        <v/>
      </c>
      <c r="G973" s="110" t="str">
        <f>IF(dati_pdc!$A969&lt;&gt;"",s_somma_pdc!C969,"")</f>
        <v/>
      </c>
      <c r="H973" s="110" t="str">
        <f t="shared" si="120"/>
        <v/>
      </c>
      <c r="I973" s="111" t="str">
        <f t="shared" si="121"/>
        <v/>
      </c>
      <c r="J973" s="111"/>
      <c r="K973" s="111"/>
      <c r="L973" s="110" t="str">
        <f>IF(dati_pdc!$A969&lt;&gt;"",s_somma_pdc!D969,"")</f>
        <v/>
      </c>
      <c r="M973" s="110" t="str">
        <f t="shared" si="122"/>
        <v/>
      </c>
      <c r="N973" s="111" t="str">
        <f t="shared" si="123"/>
        <v/>
      </c>
      <c r="O973" s="111"/>
      <c r="P973" s="111"/>
      <c r="Q973" s="110" t="str">
        <f>IF(dati_pdc!$A969&lt;&gt;"",s_somma_pdc!E969,"")</f>
        <v/>
      </c>
      <c r="R973" s="110" t="str">
        <f t="shared" si="124"/>
        <v/>
      </c>
      <c r="S973" s="111" t="str">
        <f t="shared" si="125"/>
        <v/>
      </c>
      <c r="T973" s="111"/>
      <c r="U973" s="111"/>
      <c r="V973" s="110" t="str">
        <f>IF(dati_pdc!$A969&lt;&gt;"",s_somma_pdc!F969,"")</f>
        <v/>
      </c>
      <c r="W973" s="110" t="str">
        <f t="shared" si="126"/>
        <v/>
      </c>
      <c r="X973" s="111" t="str">
        <f t="shared" si="127"/>
        <v/>
      </c>
      <c r="Y973" s="86"/>
      <c r="Z973" s="86"/>
    </row>
    <row r="974" spans="2:26" ht="15.75" customHeight="1">
      <c r="B974" s="109" t="str">
        <f>IF(dati_pdc!A970&lt;&gt;"",IF(dati_pdc!D970=1,RIGHT(dati_pdc!A970,dati_pdc!E970),dati_pdc!A970),"")</f>
        <v/>
      </c>
      <c r="C974" s="109" t="str">
        <f>IF(dati_pdc!B970&lt;&gt;"",dati_pdc!B970,"")</f>
        <v/>
      </c>
      <c r="D974" s="109" t="str">
        <f>IF(dati_pdc!C970&lt;&gt;"",dati_pdc!C970,"")</f>
        <v/>
      </c>
      <c r="E974" s="109" t="str">
        <f>IF(dati_pdc!D970&lt;&gt;"",dati_pdc!D970,"")</f>
        <v/>
      </c>
      <c r="F974" s="110" t="str">
        <f>IF(dati_pdc!$A970&lt;&gt;"",s_somma_pdc!B970,"")</f>
        <v/>
      </c>
      <c r="G974" s="110" t="str">
        <f>IF(dati_pdc!$A970&lt;&gt;"",s_somma_pdc!C970,"")</f>
        <v/>
      </c>
      <c r="H974" s="110" t="str">
        <f t="shared" si="120"/>
        <v/>
      </c>
      <c r="I974" s="111" t="str">
        <f t="shared" si="121"/>
        <v/>
      </c>
      <c r="J974" s="111"/>
      <c r="K974" s="111"/>
      <c r="L974" s="110" t="str">
        <f>IF(dati_pdc!$A970&lt;&gt;"",s_somma_pdc!D970,"")</f>
        <v/>
      </c>
      <c r="M974" s="110" t="str">
        <f t="shared" si="122"/>
        <v/>
      </c>
      <c r="N974" s="111" t="str">
        <f t="shared" si="123"/>
        <v/>
      </c>
      <c r="O974" s="111"/>
      <c r="P974" s="111"/>
      <c r="Q974" s="110" t="str">
        <f>IF(dati_pdc!$A970&lt;&gt;"",s_somma_pdc!E970,"")</f>
        <v/>
      </c>
      <c r="R974" s="110" t="str">
        <f t="shared" si="124"/>
        <v/>
      </c>
      <c r="S974" s="111" t="str">
        <f t="shared" si="125"/>
        <v/>
      </c>
      <c r="T974" s="111"/>
      <c r="U974" s="111"/>
      <c r="V974" s="110" t="str">
        <f>IF(dati_pdc!$A970&lt;&gt;"",s_somma_pdc!F970,"")</f>
        <v/>
      </c>
      <c r="W974" s="110" t="str">
        <f t="shared" si="126"/>
        <v/>
      </c>
      <c r="X974" s="111" t="str">
        <f t="shared" si="127"/>
        <v/>
      </c>
      <c r="Y974" s="86"/>
      <c r="Z974" s="86"/>
    </row>
    <row r="975" spans="2:26" ht="15.75" customHeight="1">
      <c r="B975" s="109" t="str">
        <f>IF(dati_pdc!A971&lt;&gt;"",IF(dati_pdc!D971=1,RIGHT(dati_pdc!A971,dati_pdc!E971),dati_pdc!A971),"")</f>
        <v/>
      </c>
      <c r="C975" s="109" t="str">
        <f>IF(dati_pdc!B971&lt;&gt;"",dati_pdc!B971,"")</f>
        <v/>
      </c>
      <c r="D975" s="109" t="str">
        <f>IF(dati_pdc!C971&lt;&gt;"",dati_pdc!C971,"")</f>
        <v/>
      </c>
      <c r="E975" s="109" t="str">
        <f>IF(dati_pdc!D971&lt;&gt;"",dati_pdc!D971,"")</f>
        <v/>
      </c>
      <c r="F975" s="110" t="str">
        <f>IF(dati_pdc!$A971&lt;&gt;"",s_somma_pdc!B971,"")</f>
        <v/>
      </c>
      <c r="G975" s="110" t="str">
        <f>IF(dati_pdc!$A971&lt;&gt;"",s_somma_pdc!C971,"")</f>
        <v/>
      </c>
      <c r="H975" s="110" t="str">
        <f t="shared" si="120"/>
        <v/>
      </c>
      <c r="I975" s="111" t="str">
        <f t="shared" si="121"/>
        <v/>
      </c>
      <c r="J975" s="111"/>
      <c r="K975" s="111"/>
      <c r="L975" s="110" t="str">
        <f>IF(dati_pdc!$A971&lt;&gt;"",s_somma_pdc!D971,"")</f>
        <v/>
      </c>
      <c r="M975" s="110" t="str">
        <f t="shared" si="122"/>
        <v/>
      </c>
      <c r="N975" s="111" t="str">
        <f t="shared" si="123"/>
        <v/>
      </c>
      <c r="O975" s="111"/>
      <c r="P975" s="111"/>
      <c r="Q975" s="110" t="str">
        <f>IF(dati_pdc!$A971&lt;&gt;"",s_somma_pdc!E971,"")</f>
        <v/>
      </c>
      <c r="R975" s="110" t="str">
        <f t="shared" si="124"/>
        <v/>
      </c>
      <c r="S975" s="111" t="str">
        <f t="shared" si="125"/>
        <v/>
      </c>
      <c r="T975" s="111"/>
      <c r="U975" s="111"/>
      <c r="V975" s="110" t="str">
        <f>IF(dati_pdc!$A971&lt;&gt;"",s_somma_pdc!F971,"")</f>
        <v/>
      </c>
      <c r="W975" s="110" t="str">
        <f t="shared" si="126"/>
        <v/>
      </c>
      <c r="X975" s="111" t="str">
        <f t="shared" si="127"/>
        <v/>
      </c>
      <c r="Y975" s="86"/>
      <c r="Z975" s="86"/>
    </row>
    <row r="976" spans="2:26" ht="15.75" customHeight="1">
      <c r="B976" s="109" t="str">
        <f>IF(dati_pdc!A972&lt;&gt;"",IF(dati_pdc!D972=1,RIGHT(dati_pdc!A972,dati_pdc!E972),dati_pdc!A972),"")</f>
        <v/>
      </c>
      <c r="C976" s="109" t="str">
        <f>IF(dati_pdc!B972&lt;&gt;"",dati_pdc!B972,"")</f>
        <v/>
      </c>
      <c r="D976" s="109" t="str">
        <f>IF(dati_pdc!C972&lt;&gt;"",dati_pdc!C972,"")</f>
        <v/>
      </c>
      <c r="E976" s="109" t="str">
        <f>IF(dati_pdc!D972&lt;&gt;"",dati_pdc!D972,"")</f>
        <v/>
      </c>
      <c r="F976" s="110" t="str">
        <f>IF(dati_pdc!$A972&lt;&gt;"",s_somma_pdc!B972,"")</f>
        <v/>
      </c>
      <c r="G976" s="110" t="str">
        <f>IF(dati_pdc!$A972&lt;&gt;"",s_somma_pdc!C972,"")</f>
        <v/>
      </c>
      <c r="H976" s="110" t="str">
        <f t="shared" si="120"/>
        <v/>
      </c>
      <c r="I976" s="111" t="str">
        <f t="shared" si="121"/>
        <v/>
      </c>
      <c r="J976" s="111"/>
      <c r="K976" s="111"/>
      <c r="L976" s="110" t="str">
        <f>IF(dati_pdc!$A972&lt;&gt;"",s_somma_pdc!D972,"")</f>
        <v/>
      </c>
      <c r="M976" s="110" t="str">
        <f t="shared" si="122"/>
        <v/>
      </c>
      <c r="N976" s="111" t="str">
        <f t="shared" si="123"/>
        <v/>
      </c>
      <c r="O976" s="111"/>
      <c r="P976" s="111"/>
      <c r="Q976" s="110" t="str">
        <f>IF(dati_pdc!$A972&lt;&gt;"",s_somma_pdc!E972,"")</f>
        <v/>
      </c>
      <c r="R976" s="110" t="str">
        <f t="shared" si="124"/>
        <v/>
      </c>
      <c r="S976" s="111" t="str">
        <f t="shared" si="125"/>
        <v/>
      </c>
      <c r="T976" s="111"/>
      <c r="U976" s="111"/>
      <c r="V976" s="110" t="str">
        <f>IF(dati_pdc!$A972&lt;&gt;"",s_somma_pdc!F972,"")</f>
        <v/>
      </c>
      <c r="W976" s="110" t="str">
        <f t="shared" si="126"/>
        <v/>
      </c>
      <c r="X976" s="111" t="str">
        <f t="shared" si="127"/>
        <v/>
      </c>
      <c r="Y976" s="86"/>
      <c r="Z976" s="86"/>
    </row>
    <row r="977" spans="2:26" ht="15.75" customHeight="1">
      <c r="B977" s="109" t="str">
        <f>IF(dati_pdc!A973&lt;&gt;"",IF(dati_pdc!D973=1,RIGHT(dati_pdc!A973,dati_pdc!E973),dati_pdc!A973),"")</f>
        <v/>
      </c>
      <c r="C977" s="109" t="str">
        <f>IF(dati_pdc!B973&lt;&gt;"",dati_pdc!B973,"")</f>
        <v/>
      </c>
      <c r="D977" s="109" t="str">
        <f>IF(dati_pdc!C973&lt;&gt;"",dati_pdc!C973,"")</f>
        <v/>
      </c>
      <c r="E977" s="109" t="str">
        <f>IF(dati_pdc!D973&lt;&gt;"",dati_pdc!D973,"")</f>
        <v/>
      </c>
      <c r="F977" s="110" t="str">
        <f>IF(dati_pdc!$A973&lt;&gt;"",s_somma_pdc!B973,"")</f>
        <v/>
      </c>
      <c r="G977" s="110" t="str">
        <f>IF(dati_pdc!$A973&lt;&gt;"",s_somma_pdc!C973,"")</f>
        <v/>
      </c>
      <c r="H977" s="110" t="str">
        <f t="shared" si="120"/>
        <v/>
      </c>
      <c r="I977" s="111" t="str">
        <f t="shared" si="121"/>
        <v/>
      </c>
      <c r="J977" s="111"/>
      <c r="K977" s="111"/>
      <c r="L977" s="110" t="str">
        <f>IF(dati_pdc!$A973&lt;&gt;"",s_somma_pdc!D973,"")</f>
        <v/>
      </c>
      <c r="M977" s="110" t="str">
        <f t="shared" si="122"/>
        <v/>
      </c>
      <c r="N977" s="111" t="str">
        <f t="shared" si="123"/>
        <v/>
      </c>
      <c r="O977" s="111"/>
      <c r="P977" s="111"/>
      <c r="Q977" s="110" t="str">
        <f>IF(dati_pdc!$A973&lt;&gt;"",s_somma_pdc!E973,"")</f>
        <v/>
      </c>
      <c r="R977" s="110" t="str">
        <f t="shared" si="124"/>
        <v/>
      </c>
      <c r="S977" s="111" t="str">
        <f t="shared" si="125"/>
        <v/>
      </c>
      <c r="T977" s="111"/>
      <c r="U977" s="111"/>
      <c r="V977" s="110" t="str">
        <f>IF(dati_pdc!$A973&lt;&gt;"",s_somma_pdc!F973,"")</f>
        <v/>
      </c>
      <c r="W977" s="110" t="str">
        <f t="shared" si="126"/>
        <v/>
      </c>
      <c r="X977" s="111" t="str">
        <f t="shared" si="127"/>
        <v/>
      </c>
      <c r="Y977" s="86"/>
      <c r="Z977" s="86"/>
    </row>
    <row r="978" spans="2:26" ht="15.75" customHeight="1">
      <c r="B978" s="109" t="str">
        <f>IF(dati_pdc!A974&lt;&gt;"",IF(dati_pdc!D974=1,RIGHT(dati_pdc!A974,dati_pdc!E974),dati_pdc!A974),"")</f>
        <v/>
      </c>
      <c r="C978" s="109" t="str">
        <f>IF(dati_pdc!B974&lt;&gt;"",dati_pdc!B974,"")</f>
        <v/>
      </c>
      <c r="D978" s="109" t="str">
        <f>IF(dati_pdc!C974&lt;&gt;"",dati_pdc!C974,"")</f>
        <v/>
      </c>
      <c r="E978" s="109" t="str">
        <f>IF(dati_pdc!D974&lt;&gt;"",dati_pdc!D974,"")</f>
        <v/>
      </c>
      <c r="F978" s="110" t="str">
        <f>IF(dati_pdc!$A974&lt;&gt;"",s_somma_pdc!B974,"")</f>
        <v/>
      </c>
      <c r="G978" s="110" t="str">
        <f>IF(dati_pdc!$A974&lt;&gt;"",s_somma_pdc!C974,"")</f>
        <v/>
      </c>
      <c r="H978" s="110" t="str">
        <f t="shared" si="120"/>
        <v/>
      </c>
      <c r="I978" s="111" t="str">
        <f t="shared" si="121"/>
        <v/>
      </c>
      <c r="J978" s="111"/>
      <c r="K978" s="111"/>
      <c r="L978" s="110" t="str">
        <f>IF(dati_pdc!$A974&lt;&gt;"",s_somma_pdc!D974,"")</f>
        <v/>
      </c>
      <c r="M978" s="110" t="str">
        <f t="shared" si="122"/>
        <v/>
      </c>
      <c r="N978" s="111" t="str">
        <f t="shared" si="123"/>
        <v/>
      </c>
      <c r="O978" s="111"/>
      <c r="P978" s="111"/>
      <c r="Q978" s="110" t="str">
        <f>IF(dati_pdc!$A974&lt;&gt;"",s_somma_pdc!E974,"")</f>
        <v/>
      </c>
      <c r="R978" s="110" t="str">
        <f t="shared" si="124"/>
        <v/>
      </c>
      <c r="S978" s="111" t="str">
        <f t="shared" si="125"/>
        <v/>
      </c>
      <c r="T978" s="111"/>
      <c r="U978" s="111"/>
      <c r="V978" s="110" t="str">
        <f>IF(dati_pdc!$A974&lt;&gt;"",s_somma_pdc!F974,"")</f>
        <v/>
      </c>
      <c r="W978" s="110" t="str">
        <f t="shared" si="126"/>
        <v/>
      </c>
      <c r="X978" s="111" t="str">
        <f t="shared" si="127"/>
        <v/>
      </c>
      <c r="Y978" s="86"/>
      <c r="Z978" s="86"/>
    </row>
    <row r="979" spans="2:26" ht="15.75" customHeight="1">
      <c r="B979" s="109" t="str">
        <f>IF(dati_pdc!A975&lt;&gt;"",IF(dati_pdc!D975=1,RIGHT(dati_pdc!A975,dati_pdc!E975),dati_pdc!A975),"")</f>
        <v/>
      </c>
      <c r="C979" s="109" t="str">
        <f>IF(dati_pdc!B975&lt;&gt;"",dati_pdc!B975,"")</f>
        <v/>
      </c>
      <c r="D979" s="109" t="str">
        <f>IF(dati_pdc!C975&lt;&gt;"",dati_pdc!C975,"")</f>
        <v/>
      </c>
      <c r="E979" s="109" t="str">
        <f>IF(dati_pdc!D975&lt;&gt;"",dati_pdc!D975,"")</f>
        <v/>
      </c>
      <c r="F979" s="110" t="str">
        <f>IF(dati_pdc!$A975&lt;&gt;"",s_somma_pdc!B975,"")</f>
        <v/>
      </c>
      <c r="G979" s="110" t="str">
        <f>IF(dati_pdc!$A975&lt;&gt;"",s_somma_pdc!C975,"")</f>
        <v/>
      </c>
      <c r="H979" s="110" t="str">
        <f t="shared" si="120"/>
        <v/>
      </c>
      <c r="I979" s="111" t="str">
        <f t="shared" si="121"/>
        <v/>
      </c>
      <c r="J979" s="111"/>
      <c r="K979" s="111"/>
      <c r="L979" s="110" t="str">
        <f>IF(dati_pdc!$A975&lt;&gt;"",s_somma_pdc!D975,"")</f>
        <v/>
      </c>
      <c r="M979" s="110" t="str">
        <f t="shared" si="122"/>
        <v/>
      </c>
      <c r="N979" s="111" t="str">
        <f t="shared" si="123"/>
        <v/>
      </c>
      <c r="O979" s="111"/>
      <c r="P979" s="111"/>
      <c r="Q979" s="110" t="str">
        <f>IF(dati_pdc!$A975&lt;&gt;"",s_somma_pdc!E975,"")</f>
        <v/>
      </c>
      <c r="R979" s="110" t="str">
        <f t="shared" si="124"/>
        <v/>
      </c>
      <c r="S979" s="111" t="str">
        <f t="shared" si="125"/>
        <v/>
      </c>
      <c r="T979" s="111"/>
      <c r="U979" s="111"/>
      <c r="V979" s="110" t="str">
        <f>IF(dati_pdc!$A975&lt;&gt;"",s_somma_pdc!F975,"")</f>
        <v/>
      </c>
      <c r="W979" s="110" t="str">
        <f t="shared" si="126"/>
        <v/>
      </c>
      <c r="X979" s="111" t="str">
        <f t="shared" si="127"/>
        <v/>
      </c>
      <c r="Y979" s="86"/>
      <c r="Z979" s="86"/>
    </row>
    <row r="980" spans="2:26" ht="15.75" customHeight="1">
      <c r="B980" s="109" t="str">
        <f>IF(dati_pdc!A976&lt;&gt;"",IF(dati_pdc!D976=1,RIGHT(dati_pdc!A976,dati_pdc!E976),dati_pdc!A976),"")</f>
        <v/>
      </c>
      <c r="C980" s="109" t="str">
        <f>IF(dati_pdc!B976&lt;&gt;"",dati_pdc!B976,"")</f>
        <v/>
      </c>
      <c r="D980" s="109" t="str">
        <f>IF(dati_pdc!C976&lt;&gt;"",dati_pdc!C976,"")</f>
        <v/>
      </c>
      <c r="E980" s="109" t="str">
        <f>IF(dati_pdc!D976&lt;&gt;"",dati_pdc!D976,"")</f>
        <v/>
      </c>
      <c r="F980" s="110" t="str">
        <f>IF(dati_pdc!$A976&lt;&gt;"",s_somma_pdc!B976,"")</f>
        <v/>
      </c>
      <c r="G980" s="110" t="str">
        <f>IF(dati_pdc!$A976&lt;&gt;"",s_somma_pdc!C976,"")</f>
        <v/>
      </c>
      <c r="H980" s="110" t="str">
        <f t="shared" si="120"/>
        <v/>
      </c>
      <c r="I980" s="111" t="str">
        <f t="shared" si="121"/>
        <v/>
      </c>
      <c r="J980" s="111"/>
      <c r="K980" s="111"/>
      <c r="L980" s="110" t="str">
        <f>IF(dati_pdc!$A976&lt;&gt;"",s_somma_pdc!D976,"")</f>
        <v/>
      </c>
      <c r="M980" s="110" t="str">
        <f t="shared" si="122"/>
        <v/>
      </c>
      <c r="N980" s="111" t="str">
        <f t="shared" si="123"/>
        <v/>
      </c>
      <c r="O980" s="111"/>
      <c r="P980" s="111"/>
      <c r="Q980" s="110" t="str">
        <f>IF(dati_pdc!$A976&lt;&gt;"",s_somma_pdc!E976,"")</f>
        <v/>
      </c>
      <c r="R980" s="110" t="str">
        <f t="shared" si="124"/>
        <v/>
      </c>
      <c r="S980" s="111" t="str">
        <f t="shared" si="125"/>
        <v/>
      </c>
      <c r="T980" s="111"/>
      <c r="U980" s="111"/>
      <c r="V980" s="110" t="str">
        <f>IF(dati_pdc!$A976&lt;&gt;"",s_somma_pdc!F976,"")</f>
        <v/>
      </c>
      <c r="W980" s="110" t="str">
        <f t="shared" si="126"/>
        <v/>
      </c>
      <c r="X980" s="111" t="str">
        <f t="shared" si="127"/>
        <v/>
      </c>
      <c r="Y980" s="86"/>
      <c r="Z980" s="86"/>
    </row>
    <row r="981" spans="2:26" ht="15.75" customHeight="1">
      <c r="B981" s="109" t="str">
        <f>IF(dati_pdc!A977&lt;&gt;"",IF(dati_pdc!D977=1,RIGHT(dati_pdc!A977,dati_pdc!E977),dati_pdc!A977),"")</f>
        <v/>
      </c>
      <c r="C981" s="109" t="str">
        <f>IF(dati_pdc!B977&lt;&gt;"",dati_pdc!B977,"")</f>
        <v/>
      </c>
      <c r="D981" s="109" t="str">
        <f>IF(dati_pdc!C977&lt;&gt;"",dati_pdc!C977,"")</f>
        <v/>
      </c>
      <c r="E981" s="109" t="str">
        <f>IF(dati_pdc!D977&lt;&gt;"",dati_pdc!D977,"")</f>
        <v/>
      </c>
      <c r="F981" s="110" t="str">
        <f>IF(dati_pdc!$A977&lt;&gt;"",s_somma_pdc!B977,"")</f>
        <v/>
      </c>
      <c r="G981" s="110" t="str">
        <f>IF(dati_pdc!$A977&lt;&gt;"",s_somma_pdc!C977,"")</f>
        <v/>
      </c>
      <c r="H981" s="110" t="str">
        <f t="shared" si="120"/>
        <v/>
      </c>
      <c r="I981" s="111" t="str">
        <f t="shared" si="121"/>
        <v/>
      </c>
      <c r="J981" s="111"/>
      <c r="K981" s="111"/>
      <c r="L981" s="110" t="str">
        <f>IF(dati_pdc!$A977&lt;&gt;"",s_somma_pdc!D977,"")</f>
        <v/>
      </c>
      <c r="M981" s="110" t="str">
        <f t="shared" si="122"/>
        <v/>
      </c>
      <c r="N981" s="111" t="str">
        <f t="shared" si="123"/>
        <v/>
      </c>
      <c r="O981" s="111"/>
      <c r="P981" s="111"/>
      <c r="Q981" s="110" t="str">
        <f>IF(dati_pdc!$A977&lt;&gt;"",s_somma_pdc!E977,"")</f>
        <v/>
      </c>
      <c r="R981" s="110" t="str">
        <f t="shared" si="124"/>
        <v/>
      </c>
      <c r="S981" s="111" t="str">
        <f t="shared" si="125"/>
        <v/>
      </c>
      <c r="T981" s="111"/>
      <c r="U981" s="111"/>
      <c r="V981" s="110" t="str">
        <f>IF(dati_pdc!$A977&lt;&gt;"",s_somma_pdc!F977,"")</f>
        <v/>
      </c>
      <c r="W981" s="110" t="str">
        <f t="shared" si="126"/>
        <v/>
      </c>
      <c r="X981" s="111" t="str">
        <f t="shared" si="127"/>
        <v/>
      </c>
      <c r="Y981" s="86"/>
      <c r="Z981" s="86"/>
    </row>
    <row r="982" spans="2:26" ht="15.75" customHeight="1">
      <c r="B982" s="109" t="str">
        <f>IF(dati_pdc!A978&lt;&gt;"",IF(dati_pdc!D978=1,RIGHT(dati_pdc!A978,dati_pdc!E978),dati_pdc!A978),"")</f>
        <v/>
      </c>
      <c r="C982" s="109" t="str">
        <f>IF(dati_pdc!B978&lt;&gt;"",dati_pdc!B978,"")</f>
        <v/>
      </c>
      <c r="D982" s="109" t="str">
        <f>IF(dati_pdc!C978&lt;&gt;"",dati_pdc!C978,"")</f>
        <v/>
      </c>
      <c r="E982" s="109" t="str">
        <f>IF(dati_pdc!D978&lt;&gt;"",dati_pdc!D978,"")</f>
        <v/>
      </c>
      <c r="F982" s="110" t="str">
        <f>IF(dati_pdc!$A978&lt;&gt;"",s_somma_pdc!B978,"")</f>
        <v/>
      </c>
      <c r="G982" s="110" t="str">
        <f>IF(dati_pdc!$A978&lt;&gt;"",s_somma_pdc!C978,"")</f>
        <v/>
      </c>
      <c r="H982" s="110" t="str">
        <f t="shared" si="120"/>
        <v/>
      </c>
      <c r="I982" s="111" t="str">
        <f t="shared" si="121"/>
        <v/>
      </c>
      <c r="J982" s="111"/>
      <c r="K982" s="111"/>
      <c r="L982" s="110" t="str">
        <f>IF(dati_pdc!$A978&lt;&gt;"",s_somma_pdc!D978,"")</f>
        <v/>
      </c>
      <c r="M982" s="110" t="str">
        <f t="shared" si="122"/>
        <v/>
      </c>
      <c r="N982" s="111" t="str">
        <f t="shared" si="123"/>
        <v/>
      </c>
      <c r="O982" s="111"/>
      <c r="P982" s="111"/>
      <c r="Q982" s="110" t="str">
        <f>IF(dati_pdc!$A978&lt;&gt;"",s_somma_pdc!E978,"")</f>
        <v/>
      </c>
      <c r="R982" s="110" t="str">
        <f t="shared" si="124"/>
        <v/>
      </c>
      <c r="S982" s="111" t="str">
        <f t="shared" si="125"/>
        <v/>
      </c>
      <c r="T982" s="111"/>
      <c r="U982" s="111"/>
      <c r="V982" s="110" t="str">
        <f>IF(dati_pdc!$A978&lt;&gt;"",s_somma_pdc!F978,"")</f>
        <v/>
      </c>
      <c r="W982" s="110" t="str">
        <f t="shared" si="126"/>
        <v/>
      </c>
      <c r="X982" s="111" t="str">
        <f t="shared" si="127"/>
        <v/>
      </c>
      <c r="Y982" s="86"/>
      <c r="Z982" s="86"/>
    </row>
    <row r="983" spans="2:26" ht="15.75" customHeight="1">
      <c r="B983" s="109" t="str">
        <f>IF(dati_pdc!A979&lt;&gt;"",IF(dati_pdc!D979=1,RIGHT(dati_pdc!A979,dati_pdc!E979),dati_pdc!A979),"")</f>
        <v/>
      </c>
      <c r="C983" s="109" t="str">
        <f>IF(dati_pdc!B979&lt;&gt;"",dati_pdc!B979,"")</f>
        <v/>
      </c>
      <c r="D983" s="109" t="str">
        <f>IF(dati_pdc!C979&lt;&gt;"",dati_pdc!C979,"")</f>
        <v/>
      </c>
      <c r="E983" s="109" t="str">
        <f>IF(dati_pdc!D979&lt;&gt;"",dati_pdc!D979,"")</f>
        <v/>
      </c>
      <c r="F983" s="110" t="str">
        <f>IF(dati_pdc!$A979&lt;&gt;"",s_somma_pdc!B979,"")</f>
        <v/>
      </c>
      <c r="G983" s="110" t="str">
        <f>IF(dati_pdc!$A979&lt;&gt;"",s_somma_pdc!C979,"")</f>
        <v/>
      </c>
      <c r="H983" s="110" t="str">
        <f t="shared" si="120"/>
        <v/>
      </c>
      <c r="I983" s="111" t="str">
        <f t="shared" si="121"/>
        <v/>
      </c>
      <c r="J983" s="111"/>
      <c r="K983" s="111"/>
      <c r="L983" s="110" t="str">
        <f>IF(dati_pdc!$A979&lt;&gt;"",s_somma_pdc!D979,"")</f>
        <v/>
      </c>
      <c r="M983" s="110" t="str">
        <f t="shared" si="122"/>
        <v/>
      </c>
      <c r="N983" s="111" t="str">
        <f t="shared" si="123"/>
        <v/>
      </c>
      <c r="O983" s="111"/>
      <c r="P983" s="111"/>
      <c r="Q983" s="110" t="str">
        <f>IF(dati_pdc!$A979&lt;&gt;"",s_somma_pdc!E979,"")</f>
        <v/>
      </c>
      <c r="R983" s="110" t="str">
        <f t="shared" si="124"/>
        <v/>
      </c>
      <c r="S983" s="111" t="str">
        <f t="shared" si="125"/>
        <v/>
      </c>
      <c r="T983" s="111"/>
      <c r="U983" s="111"/>
      <c r="V983" s="110" t="str">
        <f>IF(dati_pdc!$A979&lt;&gt;"",s_somma_pdc!F979,"")</f>
        <v/>
      </c>
      <c r="W983" s="110" t="str">
        <f t="shared" si="126"/>
        <v/>
      </c>
      <c r="X983" s="111" t="str">
        <f t="shared" si="127"/>
        <v/>
      </c>
      <c r="Y983" s="86"/>
      <c r="Z983" s="86"/>
    </row>
    <row r="984" spans="2:26" ht="15.75" customHeight="1">
      <c r="B984" s="109" t="str">
        <f>IF(dati_pdc!A980&lt;&gt;"",IF(dati_pdc!D980=1,RIGHT(dati_pdc!A980,dati_pdc!E980),dati_pdc!A980),"")</f>
        <v/>
      </c>
      <c r="C984" s="109" t="str">
        <f>IF(dati_pdc!B980&lt;&gt;"",dati_pdc!B980,"")</f>
        <v/>
      </c>
      <c r="D984" s="109" t="str">
        <f>IF(dati_pdc!C980&lt;&gt;"",dati_pdc!C980,"")</f>
        <v/>
      </c>
      <c r="E984" s="109" t="str">
        <f>IF(dati_pdc!D980&lt;&gt;"",dati_pdc!D980,"")</f>
        <v/>
      </c>
      <c r="F984" s="110" t="str">
        <f>IF(dati_pdc!$A980&lt;&gt;"",s_somma_pdc!B980,"")</f>
        <v/>
      </c>
      <c r="G984" s="110" t="str">
        <f>IF(dati_pdc!$A980&lt;&gt;"",s_somma_pdc!C980,"")</f>
        <v/>
      </c>
      <c r="H984" s="110" t="str">
        <f t="shared" si="120"/>
        <v/>
      </c>
      <c r="I984" s="111" t="str">
        <f t="shared" si="121"/>
        <v/>
      </c>
      <c r="J984" s="111"/>
      <c r="K984" s="111"/>
      <c r="L984" s="110" t="str">
        <f>IF(dati_pdc!$A980&lt;&gt;"",s_somma_pdc!D980,"")</f>
        <v/>
      </c>
      <c r="M984" s="110" t="str">
        <f t="shared" si="122"/>
        <v/>
      </c>
      <c r="N984" s="111" t="str">
        <f t="shared" si="123"/>
        <v/>
      </c>
      <c r="O984" s="111"/>
      <c r="P984" s="111"/>
      <c r="Q984" s="110" t="str">
        <f>IF(dati_pdc!$A980&lt;&gt;"",s_somma_pdc!E980,"")</f>
        <v/>
      </c>
      <c r="R984" s="110" t="str">
        <f t="shared" si="124"/>
        <v/>
      </c>
      <c r="S984" s="111" t="str">
        <f t="shared" si="125"/>
        <v/>
      </c>
      <c r="T984" s="111"/>
      <c r="U984" s="111"/>
      <c r="V984" s="110" t="str">
        <f>IF(dati_pdc!$A980&lt;&gt;"",s_somma_pdc!F980,"")</f>
        <v/>
      </c>
      <c r="W984" s="110" t="str">
        <f t="shared" si="126"/>
        <v/>
      </c>
      <c r="X984" s="111" t="str">
        <f t="shared" si="127"/>
        <v/>
      </c>
      <c r="Y984" s="86"/>
      <c r="Z984" s="86"/>
    </row>
    <row r="985" spans="2:26" ht="15.75" customHeight="1">
      <c r="B985" s="109" t="str">
        <f>IF(dati_pdc!A981&lt;&gt;"",IF(dati_pdc!D981=1,RIGHT(dati_pdc!A981,dati_pdc!E981),dati_pdc!A981),"")</f>
        <v/>
      </c>
      <c r="C985" s="109" t="str">
        <f>IF(dati_pdc!B981&lt;&gt;"",dati_pdc!B981,"")</f>
        <v/>
      </c>
      <c r="D985" s="109" t="str">
        <f>IF(dati_pdc!C981&lt;&gt;"",dati_pdc!C981,"")</f>
        <v/>
      </c>
      <c r="E985" s="109" t="str">
        <f>IF(dati_pdc!D981&lt;&gt;"",dati_pdc!D981,"")</f>
        <v/>
      </c>
      <c r="F985" s="110" t="str">
        <f>IF(dati_pdc!$A981&lt;&gt;"",s_somma_pdc!B981,"")</f>
        <v/>
      </c>
      <c r="G985" s="110" t="str">
        <f>IF(dati_pdc!$A981&lt;&gt;"",s_somma_pdc!C981,"")</f>
        <v/>
      </c>
      <c r="H985" s="110" t="str">
        <f t="shared" si="120"/>
        <v/>
      </c>
      <c r="I985" s="111" t="str">
        <f t="shared" si="121"/>
        <v/>
      </c>
      <c r="J985" s="111"/>
      <c r="K985" s="111"/>
      <c r="L985" s="110" t="str">
        <f>IF(dati_pdc!$A981&lt;&gt;"",s_somma_pdc!D981,"")</f>
        <v/>
      </c>
      <c r="M985" s="110" t="str">
        <f t="shared" si="122"/>
        <v/>
      </c>
      <c r="N985" s="111" t="str">
        <f t="shared" si="123"/>
        <v/>
      </c>
      <c r="O985" s="111"/>
      <c r="P985" s="111"/>
      <c r="Q985" s="110" t="str">
        <f>IF(dati_pdc!$A981&lt;&gt;"",s_somma_pdc!E981,"")</f>
        <v/>
      </c>
      <c r="R985" s="110" t="str">
        <f t="shared" si="124"/>
        <v/>
      </c>
      <c r="S985" s="111" t="str">
        <f t="shared" si="125"/>
        <v/>
      </c>
      <c r="T985" s="111"/>
      <c r="U985" s="111"/>
      <c r="V985" s="110" t="str">
        <f>IF(dati_pdc!$A981&lt;&gt;"",s_somma_pdc!F981,"")</f>
        <v/>
      </c>
      <c r="W985" s="110" t="str">
        <f t="shared" si="126"/>
        <v/>
      </c>
      <c r="X985" s="111" t="str">
        <f t="shared" si="127"/>
        <v/>
      </c>
      <c r="Y985" s="86"/>
      <c r="Z985" s="86"/>
    </row>
    <row r="986" spans="2:26" ht="15.75" customHeight="1">
      <c r="B986" s="109" t="str">
        <f>IF(dati_pdc!A982&lt;&gt;"",IF(dati_pdc!D982=1,RIGHT(dati_pdc!A982,dati_pdc!E982),dati_pdc!A982),"")</f>
        <v/>
      </c>
      <c r="C986" s="109" t="str">
        <f>IF(dati_pdc!B982&lt;&gt;"",dati_pdc!B982,"")</f>
        <v/>
      </c>
      <c r="D986" s="109" t="str">
        <f>IF(dati_pdc!C982&lt;&gt;"",dati_pdc!C982,"")</f>
        <v/>
      </c>
      <c r="E986" s="109" t="str">
        <f>IF(dati_pdc!D982&lt;&gt;"",dati_pdc!D982,"")</f>
        <v/>
      </c>
      <c r="F986" s="110" t="str">
        <f>IF(dati_pdc!$A982&lt;&gt;"",s_somma_pdc!B982,"")</f>
        <v/>
      </c>
      <c r="G986" s="110" t="str">
        <f>IF(dati_pdc!$A982&lt;&gt;"",s_somma_pdc!C982,"")</f>
        <v/>
      </c>
      <c r="H986" s="110" t="str">
        <f t="shared" si="120"/>
        <v/>
      </c>
      <c r="I986" s="111" t="str">
        <f t="shared" si="121"/>
        <v/>
      </c>
      <c r="J986" s="111"/>
      <c r="K986" s="111"/>
      <c r="L986" s="110" t="str">
        <f>IF(dati_pdc!$A982&lt;&gt;"",s_somma_pdc!D982,"")</f>
        <v/>
      </c>
      <c r="M986" s="110" t="str">
        <f t="shared" si="122"/>
        <v/>
      </c>
      <c r="N986" s="111" t="str">
        <f t="shared" si="123"/>
        <v/>
      </c>
      <c r="O986" s="111"/>
      <c r="P986" s="111"/>
      <c r="Q986" s="110" t="str">
        <f>IF(dati_pdc!$A982&lt;&gt;"",s_somma_pdc!E982,"")</f>
        <v/>
      </c>
      <c r="R986" s="110" t="str">
        <f t="shared" si="124"/>
        <v/>
      </c>
      <c r="S986" s="111" t="str">
        <f t="shared" si="125"/>
        <v/>
      </c>
      <c r="T986" s="111"/>
      <c r="U986" s="111"/>
      <c r="V986" s="110" t="str">
        <f>IF(dati_pdc!$A982&lt;&gt;"",s_somma_pdc!F982,"")</f>
        <v/>
      </c>
      <c r="W986" s="110" t="str">
        <f t="shared" si="126"/>
        <v/>
      </c>
      <c r="X986" s="111" t="str">
        <f t="shared" si="127"/>
        <v/>
      </c>
      <c r="Y986" s="86"/>
      <c r="Z986" s="86"/>
    </row>
    <row r="987" spans="2:26" ht="15.75" customHeight="1">
      <c r="B987" s="109" t="str">
        <f>IF(dati_pdc!A983&lt;&gt;"",IF(dati_pdc!D983=1,RIGHT(dati_pdc!A983,dati_pdc!E983),dati_pdc!A983),"")</f>
        <v/>
      </c>
      <c r="C987" s="109" t="str">
        <f>IF(dati_pdc!B983&lt;&gt;"",dati_pdc!B983,"")</f>
        <v/>
      </c>
      <c r="D987" s="109" t="str">
        <f>IF(dati_pdc!C983&lt;&gt;"",dati_pdc!C983,"")</f>
        <v/>
      </c>
      <c r="E987" s="109" t="str">
        <f>IF(dati_pdc!D983&lt;&gt;"",dati_pdc!D983,"")</f>
        <v/>
      </c>
      <c r="F987" s="110" t="str">
        <f>IF(dati_pdc!$A983&lt;&gt;"",s_somma_pdc!B983,"")</f>
        <v/>
      </c>
      <c r="G987" s="110" t="str">
        <f>IF(dati_pdc!$A983&lt;&gt;"",s_somma_pdc!C983,"")</f>
        <v/>
      </c>
      <c r="H987" s="110" t="str">
        <f t="shared" si="120"/>
        <v/>
      </c>
      <c r="I987" s="111" t="str">
        <f t="shared" si="121"/>
        <v/>
      </c>
      <c r="J987" s="111"/>
      <c r="K987" s="111"/>
      <c r="L987" s="110" t="str">
        <f>IF(dati_pdc!$A983&lt;&gt;"",s_somma_pdc!D983,"")</f>
        <v/>
      </c>
      <c r="M987" s="110" t="str">
        <f t="shared" si="122"/>
        <v/>
      </c>
      <c r="N987" s="111" t="str">
        <f t="shared" si="123"/>
        <v/>
      </c>
      <c r="O987" s="111"/>
      <c r="P987" s="111"/>
      <c r="Q987" s="110" t="str">
        <f>IF(dati_pdc!$A983&lt;&gt;"",s_somma_pdc!E983,"")</f>
        <v/>
      </c>
      <c r="R987" s="110" t="str">
        <f t="shared" si="124"/>
        <v/>
      </c>
      <c r="S987" s="111" t="str">
        <f t="shared" si="125"/>
        <v/>
      </c>
      <c r="T987" s="111"/>
      <c r="U987" s="111"/>
      <c r="V987" s="110" t="str">
        <f>IF(dati_pdc!$A983&lt;&gt;"",s_somma_pdc!F983,"")</f>
        <v/>
      </c>
      <c r="W987" s="110" t="str">
        <f t="shared" si="126"/>
        <v/>
      </c>
      <c r="X987" s="111" t="str">
        <f t="shared" si="127"/>
        <v/>
      </c>
      <c r="Y987" s="86"/>
      <c r="Z987" s="86"/>
    </row>
    <row r="988" spans="2:26" ht="15.75" customHeight="1">
      <c r="B988" s="109" t="str">
        <f>IF(dati_pdc!A984&lt;&gt;"",IF(dati_pdc!D984=1,RIGHT(dati_pdc!A984,dati_pdc!E984),dati_pdc!A984),"")</f>
        <v/>
      </c>
      <c r="C988" s="109" t="str">
        <f>IF(dati_pdc!B984&lt;&gt;"",dati_pdc!B984,"")</f>
        <v/>
      </c>
      <c r="D988" s="109" t="str">
        <f>IF(dati_pdc!C984&lt;&gt;"",dati_pdc!C984,"")</f>
        <v/>
      </c>
      <c r="E988" s="109" t="str">
        <f>IF(dati_pdc!D984&lt;&gt;"",dati_pdc!D984,"")</f>
        <v/>
      </c>
      <c r="F988" s="110" t="str">
        <f>IF(dati_pdc!$A984&lt;&gt;"",s_somma_pdc!B984,"")</f>
        <v/>
      </c>
      <c r="G988" s="110" t="str">
        <f>IF(dati_pdc!$A984&lt;&gt;"",s_somma_pdc!C984,"")</f>
        <v/>
      </c>
      <c r="H988" s="110" t="str">
        <f t="shared" si="120"/>
        <v/>
      </c>
      <c r="I988" s="111" t="str">
        <f t="shared" si="121"/>
        <v/>
      </c>
      <c r="J988" s="111"/>
      <c r="K988" s="111"/>
      <c r="L988" s="110" t="str">
        <f>IF(dati_pdc!$A984&lt;&gt;"",s_somma_pdc!D984,"")</f>
        <v/>
      </c>
      <c r="M988" s="110" t="str">
        <f t="shared" si="122"/>
        <v/>
      </c>
      <c r="N988" s="111" t="str">
        <f t="shared" si="123"/>
        <v/>
      </c>
      <c r="O988" s="111"/>
      <c r="P988" s="111"/>
      <c r="Q988" s="110" t="str">
        <f>IF(dati_pdc!$A984&lt;&gt;"",s_somma_pdc!E984,"")</f>
        <v/>
      </c>
      <c r="R988" s="110" t="str">
        <f t="shared" si="124"/>
        <v/>
      </c>
      <c r="S988" s="111" t="str">
        <f t="shared" si="125"/>
        <v/>
      </c>
      <c r="T988" s="111"/>
      <c r="U988" s="111"/>
      <c r="V988" s="110" t="str">
        <f>IF(dati_pdc!$A984&lt;&gt;"",s_somma_pdc!F984,"")</f>
        <v/>
      </c>
      <c r="W988" s="110" t="str">
        <f t="shared" si="126"/>
        <v/>
      </c>
      <c r="X988" s="111" t="str">
        <f t="shared" si="127"/>
        <v/>
      </c>
      <c r="Y988" s="86"/>
      <c r="Z988" s="86"/>
    </row>
    <row r="989" spans="2:26" ht="15.75" customHeight="1">
      <c r="B989" s="109" t="str">
        <f>IF(dati_pdc!A985&lt;&gt;"",IF(dati_pdc!D985=1,RIGHT(dati_pdc!A985,dati_pdc!E985),dati_pdc!A985),"")</f>
        <v/>
      </c>
      <c r="C989" s="109" t="str">
        <f>IF(dati_pdc!B985&lt;&gt;"",dati_pdc!B985,"")</f>
        <v/>
      </c>
      <c r="D989" s="109" t="str">
        <f>IF(dati_pdc!C985&lt;&gt;"",dati_pdc!C985,"")</f>
        <v/>
      </c>
      <c r="E989" s="109" t="str">
        <f>IF(dati_pdc!D985&lt;&gt;"",dati_pdc!D985,"")</f>
        <v/>
      </c>
      <c r="F989" s="110" t="str">
        <f>IF(dati_pdc!$A985&lt;&gt;"",s_somma_pdc!B985,"")</f>
        <v/>
      </c>
      <c r="G989" s="110" t="str">
        <f>IF(dati_pdc!$A985&lt;&gt;"",s_somma_pdc!C985,"")</f>
        <v/>
      </c>
      <c r="H989" s="110" t="str">
        <f t="shared" si="120"/>
        <v/>
      </c>
      <c r="I989" s="111" t="str">
        <f t="shared" si="121"/>
        <v/>
      </c>
      <c r="J989" s="111"/>
      <c r="K989" s="111"/>
      <c r="L989" s="110" t="str">
        <f>IF(dati_pdc!$A985&lt;&gt;"",s_somma_pdc!D985,"")</f>
        <v/>
      </c>
      <c r="M989" s="110" t="str">
        <f t="shared" si="122"/>
        <v/>
      </c>
      <c r="N989" s="111" t="str">
        <f t="shared" si="123"/>
        <v/>
      </c>
      <c r="O989" s="111"/>
      <c r="P989" s="111"/>
      <c r="Q989" s="110" t="str">
        <f>IF(dati_pdc!$A985&lt;&gt;"",s_somma_pdc!E985,"")</f>
        <v/>
      </c>
      <c r="R989" s="110" t="str">
        <f t="shared" si="124"/>
        <v/>
      </c>
      <c r="S989" s="111" t="str">
        <f t="shared" si="125"/>
        <v/>
      </c>
      <c r="T989" s="111"/>
      <c r="U989" s="111"/>
      <c r="V989" s="110" t="str">
        <f>IF(dati_pdc!$A985&lt;&gt;"",s_somma_pdc!F985,"")</f>
        <v/>
      </c>
      <c r="W989" s="110" t="str">
        <f t="shared" si="126"/>
        <v/>
      </c>
      <c r="X989" s="111" t="str">
        <f t="shared" si="127"/>
        <v/>
      </c>
      <c r="Y989" s="86"/>
      <c r="Z989" s="86"/>
    </row>
    <row r="990" spans="2:26" ht="15.75" customHeight="1">
      <c r="B990" s="109" t="str">
        <f>IF(dati_pdc!A986&lt;&gt;"",IF(dati_pdc!D986=1,RIGHT(dati_pdc!A986,dati_pdc!E986),dati_pdc!A986),"")</f>
        <v/>
      </c>
      <c r="C990" s="109" t="str">
        <f>IF(dati_pdc!B986&lt;&gt;"",dati_pdc!B986,"")</f>
        <v/>
      </c>
      <c r="D990" s="109" t="str">
        <f>IF(dati_pdc!C986&lt;&gt;"",dati_pdc!C986,"")</f>
        <v/>
      </c>
      <c r="E990" s="109" t="str">
        <f>IF(dati_pdc!D986&lt;&gt;"",dati_pdc!D986,"")</f>
        <v/>
      </c>
      <c r="F990" s="110" t="str">
        <f>IF(dati_pdc!$A986&lt;&gt;"",s_somma_pdc!B986,"")</f>
        <v/>
      </c>
      <c r="G990" s="110" t="str">
        <f>IF(dati_pdc!$A986&lt;&gt;"",s_somma_pdc!C986,"")</f>
        <v/>
      </c>
      <c r="H990" s="110" t="str">
        <f t="shared" si="120"/>
        <v/>
      </c>
      <c r="I990" s="111" t="str">
        <f t="shared" si="121"/>
        <v/>
      </c>
      <c r="J990" s="111"/>
      <c r="K990" s="111"/>
      <c r="L990" s="110" t="str">
        <f>IF(dati_pdc!$A986&lt;&gt;"",s_somma_pdc!D986,"")</f>
        <v/>
      </c>
      <c r="M990" s="110" t="str">
        <f t="shared" si="122"/>
        <v/>
      </c>
      <c r="N990" s="111" t="str">
        <f t="shared" si="123"/>
        <v/>
      </c>
      <c r="O990" s="111"/>
      <c r="P990" s="111"/>
      <c r="Q990" s="110" t="str">
        <f>IF(dati_pdc!$A986&lt;&gt;"",s_somma_pdc!E986,"")</f>
        <v/>
      </c>
      <c r="R990" s="110" t="str">
        <f t="shared" si="124"/>
        <v/>
      </c>
      <c r="S990" s="111" t="str">
        <f t="shared" si="125"/>
        <v/>
      </c>
      <c r="T990" s="111"/>
      <c r="U990" s="111"/>
      <c r="V990" s="110" t="str">
        <f>IF(dati_pdc!$A986&lt;&gt;"",s_somma_pdc!F986,"")</f>
        <v/>
      </c>
      <c r="W990" s="110" t="str">
        <f t="shared" si="126"/>
        <v/>
      </c>
      <c r="X990" s="111" t="str">
        <f t="shared" si="127"/>
        <v/>
      </c>
      <c r="Y990" s="86"/>
      <c r="Z990" s="86"/>
    </row>
    <row r="991" spans="2:26" ht="15.75" customHeight="1">
      <c r="B991" s="109" t="str">
        <f>IF(dati_pdc!A987&lt;&gt;"",IF(dati_pdc!D987=1,RIGHT(dati_pdc!A987,dati_pdc!E987),dati_pdc!A987),"")</f>
        <v/>
      </c>
      <c r="C991" s="109" t="str">
        <f>IF(dati_pdc!B987&lt;&gt;"",dati_pdc!B987,"")</f>
        <v/>
      </c>
      <c r="D991" s="109" t="str">
        <f>IF(dati_pdc!C987&lt;&gt;"",dati_pdc!C987,"")</f>
        <v/>
      </c>
      <c r="E991" s="109" t="str">
        <f>IF(dati_pdc!D987&lt;&gt;"",dati_pdc!D987,"")</f>
        <v/>
      </c>
      <c r="F991" s="110" t="str">
        <f>IF(dati_pdc!$A987&lt;&gt;"",s_somma_pdc!B987,"")</f>
        <v/>
      </c>
      <c r="G991" s="110" t="str">
        <f>IF(dati_pdc!$A987&lt;&gt;"",s_somma_pdc!C987,"")</f>
        <v/>
      </c>
      <c r="H991" s="110" t="str">
        <f t="shared" si="120"/>
        <v/>
      </c>
      <c r="I991" s="111" t="str">
        <f t="shared" si="121"/>
        <v/>
      </c>
      <c r="J991" s="111"/>
      <c r="K991" s="111"/>
      <c r="L991" s="110" t="str">
        <f>IF(dati_pdc!$A987&lt;&gt;"",s_somma_pdc!D987,"")</f>
        <v/>
      </c>
      <c r="M991" s="110" t="str">
        <f t="shared" si="122"/>
        <v/>
      </c>
      <c r="N991" s="111" t="str">
        <f t="shared" si="123"/>
        <v/>
      </c>
      <c r="O991" s="111"/>
      <c r="P991" s="111"/>
      <c r="Q991" s="110" t="str">
        <f>IF(dati_pdc!$A987&lt;&gt;"",s_somma_pdc!E987,"")</f>
        <v/>
      </c>
      <c r="R991" s="110" t="str">
        <f t="shared" si="124"/>
        <v/>
      </c>
      <c r="S991" s="111" t="str">
        <f t="shared" si="125"/>
        <v/>
      </c>
      <c r="T991" s="111"/>
      <c r="U991" s="111"/>
      <c r="V991" s="110" t="str">
        <f>IF(dati_pdc!$A987&lt;&gt;"",s_somma_pdc!F987,"")</f>
        <v/>
      </c>
      <c r="W991" s="110" t="str">
        <f t="shared" si="126"/>
        <v/>
      </c>
      <c r="X991" s="111" t="str">
        <f t="shared" si="127"/>
        <v/>
      </c>
      <c r="Y991" s="86"/>
      <c r="Z991" s="86"/>
    </row>
    <row r="992" spans="2:26" ht="15.75" customHeight="1">
      <c r="B992" s="109" t="str">
        <f>IF(dati_pdc!A988&lt;&gt;"",IF(dati_pdc!D988=1,RIGHT(dati_pdc!A988,dati_pdc!E988),dati_pdc!A988),"")</f>
        <v/>
      </c>
      <c r="C992" s="109" t="str">
        <f>IF(dati_pdc!B988&lt;&gt;"",dati_pdc!B988,"")</f>
        <v/>
      </c>
      <c r="D992" s="109" t="str">
        <f>IF(dati_pdc!C988&lt;&gt;"",dati_pdc!C988,"")</f>
        <v/>
      </c>
      <c r="E992" s="109" t="str">
        <f>IF(dati_pdc!D988&lt;&gt;"",dati_pdc!D988,"")</f>
        <v/>
      </c>
      <c r="F992" s="110" t="str">
        <f>IF(dati_pdc!$A988&lt;&gt;"",s_somma_pdc!B988,"")</f>
        <v/>
      </c>
      <c r="G992" s="110" t="str">
        <f>IF(dati_pdc!$A988&lt;&gt;"",s_somma_pdc!C988,"")</f>
        <v/>
      </c>
      <c r="H992" s="110" t="str">
        <f t="shared" si="120"/>
        <v/>
      </c>
      <c r="I992" s="111" t="str">
        <f t="shared" si="121"/>
        <v/>
      </c>
      <c r="J992" s="111"/>
      <c r="K992" s="111"/>
      <c r="L992" s="110" t="str">
        <f>IF(dati_pdc!$A988&lt;&gt;"",s_somma_pdc!D988,"")</f>
        <v/>
      </c>
      <c r="M992" s="110" t="str">
        <f t="shared" si="122"/>
        <v/>
      </c>
      <c r="N992" s="111" t="str">
        <f t="shared" si="123"/>
        <v/>
      </c>
      <c r="O992" s="111"/>
      <c r="P992" s="111"/>
      <c r="Q992" s="110" t="str">
        <f>IF(dati_pdc!$A988&lt;&gt;"",s_somma_pdc!E988,"")</f>
        <v/>
      </c>
      <c r="R992" s="110" t="str">
        <f t="shared" si="124"/>
        <v/>
      </c>
      <c r="S992" s="111" t="str">
        <f t="shared" si="125"/>
        <v/>
      </c>
      <c r="T992" s="111"/>
      <c r="U992" s="111"/>
      <c r="V992" s="110" t="str">
        <f>IF(dati_pdc!$A988&lt;&gt;"",s_somma_pdc!F988,"")</f>
        <v/>
      </c>
      <c r="W992" s="110" t="str">
        <f t="shared" si="126"/>
        <v/>
      </c>
      <c r="X992" s="111" t="str">
        <f t="shared" si="127"/>
        <v/>
      </c>
      <c r="Y992" s="86"/>
      <c r="Z992" s="86"/>
    </row>
    <row r="993" spans="2:26" ht="15.75" customHeight="1">
      <c r="B993" s="109" t="str">
        <f>IF(dati_pdc!A989&lt;&gt;"",IF(dati_pdc!D989=1,RIGHT(dati_pdc!A989,dati_pdc!E989),dati_pdc!A989),"")</f>
        <v/>
      </c>
      <c r="C993" s="109" t="str">
        <f>IF(dati_pdc!B989&lt;&gt;"",dati_pdc!B989,"")</f>
        <v/>
      </c>
      <c r="D993" s="109" t="str">
        <f>IF(dati_pdc!C989&lt;&gt;"",dati_pdc!C989,"")</f>
        <v/>
      </c>
      <c r="E993" s="109" t="str">
        <f>IF(dati_pdc!D989&lt;&gt;"",dati_pdc!D989,"")</f>
        <v/>
      </c>
      <c r="F993" s="110" t="str">
        <f>IF(dati_pdc!$A989&lt;&gt;"",s_somma_pdc!B989,"")</f>
        <v/>
      </c>
      <c r="G993" s="110" t="str">
        <f>IF(dati_pdc!$A989&lt;&gt;"",s_somma_pdc!C989,"")</f>
        <v/>
      </c>
      <c r="H993" s="110" t="str">
        <f t="shared" si="120"/>
        <v/>
      </c>
      <c r="I993" s="111" t="str">
        <f t="shared" si="121"/>
        <v/>
      </c>
      <c r="J993" s="111"/>
      <c r="K993" s="111"/>
      <c r="L993" s="110" t="str">
        <f>IF(dati_pdc!$A989&lt;&gt;"",s_somma_pdc!D989,"")</f>
        <v/>
      </c>
      <c r="M993" s="110" t="str">
        <f t="shared" si="122"/>
        <v/>
      </c>
      <c r="N993" s="111" t="str">
        <f t="shared" si="123"/>
        <v/>
      </c>
      <c r="O993" s="111"/>
      <c r="P993" s="111"/>
      <c r="Q993" s="110" t="str">
        <f>IF(dati_pdc!$A989&lt;&gt;"",s_somma_pdc!E989,"")</f>
        <v/>
      </c>
      <c r="R993" s="110" t="str">
        <f t="shared" si="124"/>
        <v/>
      </c>
      <c r="S993" s="111" t="str">
        <f t="shared" si="125"/>
        <v/>
      </c>
      <c r="T993" s="111"/>
      <c r="U993" s="111"/>
      <c r="V993" s="110" t="str">
        <f>IF(dati_pdc!$A989&lt;&gt;"",s_somma_pdc!F989,"")</f>
        <v/>
      </c>
      <c r="W993" s="110" t="str">
        <f t="shared" si="126"/>
        <v/>
      </c>
      <c r="X993" s="111" t="str">
        <f t="shared" si="127"/>
        <v/>
      </c>
      <c r="Y993" s="86"/>
      <c r="Z993" s="86"/>
    </row>
    <row r="994" spans="2:26" ht="15.75" customHeight="1">
      <c r="B994" s="109" t="str">
        <f>IF(dati_pdc!A990&lt;&gt;"",IF(dati_pdc!D990=1,RIGHT(dati_pdc!A990,dati_pdc!E990),dati_pdc!A990),"")</f>
        <v/>
      </c>
      <c r="C994" s="109" t="str">
        <f>IF(dati_pdc!B990&lt;&gt;"",dati_pdc!B990,"")</f>
        <v/>
      </c>
      <c r="D994" s="109" t="str">
        <f>IF(dati_pdc!C990&lt;&gt;"",dati_pdc!C990,"")</f>
        <v/>
      </c>
      <c r="E994" s="109" t="str">
        <f>IF(dati_pdc!D990&lt;&gt;"",dati_pdc!D990,"")</f>
        <v/>
      </c>
      <c r="F994" s="110" t="str">
        <f>IF(dati_pdc!$A990&lt;&gt;"",s_somma_pdc!B990,"")</f>
        <v/>
      </c>
      <c r="G994" s="110" t="str">
        <f>IF(dati_pdc!$A990&lt;&gt;"",s_somma_pdc!C990,"")</f>
        <v/>
      </c>
      <c r="H994" s="110" t="str">
        <f t="shared" si="120"/>
        <v/>
      </c>
      <c r="I994" s="111" t="str">
        <f t="shared" si="121"/>
        <v/>
      </c>
      <c r="J994" s="111"/>
      <c r="K994" s="111"/>
      <c r="L994" s="110" t="str">
        <f>IF(dati_pdc!$A990&lt;&gt;"",s_somma_pdc!D990,"")</f>
        <v/>
      </c>
      <c r="M994" s="110" t="str">
        <f t="shared" si="122"/>
        <v/>
      </c>
      <c r="N994" s="111" t="str">
        <f t="shared" si="123"/>
        <v/>
      </c>
      <c r="O994" s="111"/>
      <c r="P994" s="111"/>
      <c r="Q994" s="110" t="str">
        <f>IF(dati_pdc!$A990&lt;&gt;"",s_somma_pdc!E990,"")</f>
        <v/>
      </c>
      <c r="R994" s="110" t="str">
        <f t="shared" si="124"/>
        <v/>
      </c>
      <c r="S994" s="111" t="str">
        <f t="shared" si="125"/>
        <v/>
      </c>
      <c r="T994" s="111"/>
      <c r="U994" s="111"/>
      <c r="V994" s="110" t="str">
        <f>IF(dati_pdc!$A990&lt;&gt;"",s_somma_pdc!F990,"")</f>
        <v/>
      </c>
      <c r="W994" s="110" t="str">
        <f t="shared" si="126"/>
        <v/>
      </c>
      <c r="X994" s="111" t="str">
        <f t="shared" si="127"/>
        <v/>
      </c>
      <c r="Y994" s="86"/>
      <c r="Z994" s="86"/>
    </row>
    <row r="995" spans="2:26" ht="15.75" customHeight="1">
      <c r="B995" s="109" t="str">
        <f>IF(dati_pdc!A991&lt;&gt;"",IF(dati_pdc!D991=1,RIGHT(dati_pdc!A991,dati_pdc!E991),dati_pdc!A991),"")</f>
        <v/>
      </c>
      <c r="C995" s="109" t="str">
        <f>IF(dati_pdc!B991&lt;&gt;"",dati_pdc!B991,"")</f>
        <v/>
      </c>
      <c r="D995" s="109" t="str">
        <f>IF(dati_pdc!C991&lt;&gt;"",dati_pdc!C991,"")</f>
        <v/>
      </c>
      <c r="E995" s="109" t="str">
        <f>IF(dati_pdc!D991&lt;&gt;"",dati_pdc!D991,"")</f>
        <v/>
      </c>
      <c r="F995" s="110" t="str">
        <f>IF(dati_pdc!$A991&lt;&gt;"",s_somma_pdc!B991,"")</f>
        <v/>
      </c>
      <c r="G995" s="110" t="str">
        <f>IF(dati_pdc!$A991&lt;&gt;"",s_somma_pdc!C991,"")</f>
        <v/>
      </c>
      <c r="H995" s="110" t="str">
        <f t="shared" si="120"/>
        <v/>
      </c>
      <c r="I995" s="111" t="str">
        <f t="shared" si="121"/>
        <v/>
      </c>
      <c r="J995" s="111"/>
      <c r="K995" s="111"/>
      <c r="L995" s="110" t="str">
        <f>IF(dati_pdc!$A991&lt;&gt;"",s_somma_pdc!D991,"")</f>
        <v/>
      </c>
      <c r="M995" s="110" t="str">
        <f t="shared" si="122"/>
        <v/>
      </c>
      <c r="N995" s="111" t="str">
        <f t="shared" si="123"/>
        <v/>
      </c>
      <c r="O995" s="111"/>
      <c r="P995" s="111"/>
      <c r="Q995" s="110" t="str">
        <f>IF(dati_pdc!$A991&lt;&gt;"",s_somma_pdc!E991,"")</f>
        <v/>
      </c>
      <c r="R995" s="110" t="str">
        <f t="shared" si="124"/>
        <v/>
      </c>
      <c r="S995" s="111" t="str">
        <f t="shared" si="125"/>
        <v/>
      </c>
      <c r="T995" s="111"/>
      <c r="U995" s="111"/>
      <c r="V995" s="110" t="str">
        <f>IF(dati_pdc!$A991&lt;&gt;"",s_somma_pdc!F991,"")</f>
        <v/>
      </c>
      <c r="W995" s="110" t="str">
        <f t="shared" si="126"/>
        <v/>
      </c>
      <c r="X995" s="111" t="str">
        <f t="shared" si="127"/>
        <v/>
      </c>
      <c r="Y995" s="86"/>
      <c r="Z995" s="86"/>
    </row>
    <row r="996" spans="2:26" ht="15.75" customHeight="1">
      <c r="B996" s="109" t="str">
        <f>IF(dati_pdc!A992&lt;&gt;"",IF(dati_pdc!D992=1,RIGHT(dati_pdc!A992,dati_pdc!E992),dati_pdc!A992),"")</f>
        <v/>
      </c>
      <c r="C996" s="109" t="str">
        <f>IF(dati_pdc!B992&lt;&gt;"",dati_pdc!B992,"")</f>
        <v/>
      </c>
      <c r="D996" s="109" t="str">
        <f>IF(dati_pdc!C992&lt;&gt;"",dati_pdc!C992,"")</f>
        <v/>
      </c>
      <c r="E996" s="109" t="str">
        <f>IF(dati_pdc!D992&lt;&gt;"",dati_pdc!D992,"")</f>
        <v/>
      </c>
      <c r="F996" s="110" t="str">
        <f>IF(dati_pdc!$A992&lt;&gt;"",s_somma_pdc!B992,"")</f>
        <v/>
      </c>
      <c r="G996" s="110" t="str">
        <f>IF(dati_pdc!$A992&lt;&gt;"",s_somma_pdc!C992,"")</f>
        <v/>
      </c>
      <c r="H996" s="110" t="str">
        <f t="shared" si="120"/>
        <v/>
      </c>
      <c r="I996" s="111" t="str">
        <f t="shared" si="121"/>
        <v/>
      </c>
      <c r="J996" s="111"/>
      <c r="K996" s="111"/>
      <c r="L996" s="110" t="str">
        <f>IF(dati_pdc!$A992&lt;&gt;"",s_somma_pdc!D992,"")</f>
        <v/>
      </c>
      <c r="M996" s="110" t="str">
        <f t="shared" si="122"/>
        <v/>
      </c>
      <c r="N996" s="111" t="str">
        <f t="shared" si="123"/>
        <v/>
      </c>
      <c r="O996" s="111"/>
      <c r="P996" s="111"/>
      <c r="Q996" s="110" t="str">
        <f>IF(dati_pdc!$A992&lt;&gt;"",s_somma_pdc!E992,"")</f>
        <v/>
      </c>
      <c r="R996" s="110" t="str">
        <f t="shared" si="124"/>
        <v/>
      </c>
      <c r="S996" s="111" t="str">
        <f t="shared" si="125"/>
        <v/>
      </c>
      <c r="T996" s="111"/>
      <c r="U996" s="111"/>
      <c r="V996" s="110" t="str">
        <f>IF(dati_pdc!$A992&lt;&gt;"",s_somma_pdc!F992,"")</f>
        <v/>
      </c>
      <c r="W996" s="110" t="str">
        <f t="shared" si="126"/>
        <v/>
      </c>
      <c r="X996" s="111" t="str">
        <f t="shared" si="127"/>
        <v/>
      </c>
      <c r="Y996" s="86"/>
      <c r="Z996" s="86"/>
    </row>
    <row r="997" spans="2:26" ht="15.75" customHeight="1">
      <c r="B997" s="109" t="str">
        <f>IF(dati_pdc!A993&lt;&gt;"",IF(dati_pdc!D993=1,RIGHT(dati_pdc!A993,dati_pdc!E993),dati_pdc!A993),"")</f>
        <v/>
      </c>
      <c r="C997" s="109" t="str">
        <f>IF(dati_pdc!B993&lt;&gt;"",dati_pdc!B993,"")</f>
        <v/>
      </c>
      <c r="D997" s="109" t="str">
        <f>IF(dati_pdc!C993&lt;&gt;"",dati_pdc!C993,"")</f>
        <v/>
      </c>
      <c r="E997" s="109" t="str">
        <f>IF(dati_pdc!D993&lt;&gt;"",dati_pdc!D993,"")</f>
        <v/>
      </c>
      <c r="F997" s="110" t="str">
        <f>IF(dati_pdc!$A993&lt;&gt;"",s_somma_pdc!B993,"")</f>
        <v/>
      </c>
      <c r="G997" s="110" t="str">
        <f>IF(dati_pdc!$A993&lt;&gt;"",s_somma_pdc!C993,"")</f>
        <v/>
      </c>
      <c r="H997" s="110" t="str">
        <f t="shared" si="120"/>
        <v/>
      </c>
      <c r="I997" s="111" t="str">
        <f t="shared" si="121"/>
        <v/>
      </c>
      <c r="J997" s="111"/>
      <c r="K997" s="111"/>
      <c r="L997" s="110" t="str">
        <f>IF(dati_pdc!$A993&lt;&gt;"",s_somma_pdc!D993,"")</f>
        <v/>
      </c>
      <c r="M997" s="110" t="str">
        <f t="shared" si="122"/>
        <v/>
      </c>
      <c r="N997" s="111" t="str">
        <f t="shared" si="123"/>
        <v/>
      </c>
      <c r="O997" s="111"/>
      <c r="P997" s="111"/>
      <c r="Q997" s="110" t="str">
        <f>IF(dati_pdc!$A993&lt;&gt;"",s_somma_pdc!E993,"")</f>
        <v/>
      </c>
      <c r="R997" s="110" t="str">
        <f t="shared" si="124"/>
        <v/>
      </c>
      <c r="S997" s="111" t="str">
        <f t="shared" si="125"/>
        <v/>
      </c>
      <c r="T997" s="111"/>
      <c r="U997" s="111"/>
      <c r="V997" s="110" t="str">
        <f>IF(dati_pdc!$A993&lt;&gt;"",s_somma_pdc!F993,"")</f>
        <v/>
      </c>
      <c r="W997" s="110" t="str">
        <f t="shared" si="126"/>
        <v/>
      </c>
      <c r="X997" s="111" t="str">
        <f t="shared" si="127"/>
        <v/>
      </c>
      <c r="Y997" s="86"/>
      <c r="Z997" s="86"/>
    </row>
    <row r="998" spans="2:26" ht="15.75" customHeight="1">
      <c r="B998" s="109" t="str">
        <f>IF(dati_pdc!A994&lt;&gt;"",IF(dati_pdc!D994=1,RIGHT(dati_pdc!A994,dati_pdc!E994),dati_pdc!A994),"")</f>
        <v/>
      </c>
      <c r="C998" s="109" t="str">
        <f>IF(dati_pdc!B994&lt;&gt;"",dati_pdc!B994,"")</f>
        <v/>
      </c>
      <c r="D998" s="109" t="str">
        <f>IF(dati_pdc!C994&lt;&gt;"",dati_pdc!C994,"")</f>
        <v/>
      </c>
      <c r="E998" s="109" t="str">
        <f>IF(dati_pdc!D994&lt;&gt;"",dati_pdc!D994,"")</f>
        <v/>
      </c>
      <c r="F998" s="110" t="str">
        <f>IF(dati_pdc!$A994&lt;&gt;"",s_somma_pdc!B994,"")</f>
        <v/>
      </c>
      <c r="G998" s="110" t="str">
        <f>IF(dati_pdc!$A994&lt;&gt;"",s_somma_pdc!C994,"")</f>
        <v/>
      </c>
      <c r="H998" s="110" t="str">
        <f t="shared" si="120"/>
        <v/>
      </c>
      <c r="I998" s="111" t="str">
        <f t="shared" si="121"/>
        <v/>
      </c>
      <c r="J998" s="111"/>
      <c r="K998" s="111"/>
      <c r="L998" s="110" t="str">
        <f>IF(dati_pdc!$A994&lt;&gt;"",s_somma_pdc!D994,"")</f>
        <v/>
      </c>
      <c r="M998" s="110" t="str">
        <f t="shared" si="122"/>
        <v/>
      </c>
      <c r="N998" s="111" t="str">
        <f t="shared" si="123"/>
        <v/>
      </c>
      <c r="O998" s="111"/>
      <c r="P998" s="111"/>
      <c r="Q998" s="110" t="str">
        <f>IF(dati_pdc!$A994&lt;&gt;"",s_somma_pdc!E994,"")</f>
        <v/>
      </c>
      <c r="R998" s="110" t="str">
        <f t="shared" si="124"/>
        <v/>
      </c>
      <c r="S998" s="111" t="str">
        <f t="shared" si="125"/>
        <v/>
      </c>
      <c r="T998" s="111"/>
      <c r="U998" s="111"/>
      <c r="V998" s="110" t="str">
        <f>IF(dati_pdc!$A994&lt;&gt;"",s_somma_pdc!F994,"")</f>
        <v/>
      </c>
      <c r="W998" s="110" t="str">
        <f t="shared" si="126"/>
        <v/>
      </c>
      <c r="X998" s="111" t="str">
        <f t="shared" si="127"/>
        <v/>
      </c>
      <c r="Y998" s="86"/>
      <c r="Z998" s="86"/>
    </row>
    <row r="999" spans="2:26" ht="15.75" customHeight="1">
      <c r="B999" s="109" t="str">
        <f>IF(dati_pdc!A995&lt;&gt;"",IF(dati_pdc!D995=1,RIGHT(dati_pdc!A995,dati_pdc!E995),dati_pdc!A995),"")</f>
        <v/>
      </c>
      <c r="C999" s="109" t="str">
        <f>IF(dati_pdc!B995&lt;&gt;"",dati_pdc!B995,"")</f>
        <v/>
      </c>
      <c r="D999" s="109" t="str">
        <f>IF(dati_pdc!C995&lt;&gt;"",dati_pdc!C995,"")</f>
        <v/>
      </c>
      <c r="E999" s="109" t="str">
        <f>IF(dati_pdc!D995&lt;&gt;"",dati_pdc!D995,"")</f>
        <v/>
      </c>
      <c r="F999" s="110" t="str">
        <f>IF(dati_pdc!$A995&lt;&gt;"",s_somma_pdc!B995,"")</f>
        <v/>
      </c>
      <c r="G999" s="110" t="str">
        <f>IF(dati_pdc!$A995&lt;&gt;"",s_somma_pdc!C995,"")</f>
        <v/>
      </c>
      <c r="H999" s="110" t="str">
        <f t="shared" si="120"/>
        <v/>
      </c>
      <c r="I999" s="111" t="str">
        <f t="shared" si="121"/>
        <v/>
      </c>
      <c r="J999" s="111"/>
      <c r="K999" s="111"/>
      <c r="L999" s="110" t="str">
        <f>IF(dati_pdc!$A995&lt;&gt;"",s_somma_pdc!D995,"")</f>
        <v/>
      </c>
      <c r="M999" s="110" t="str">
        <f t="shared" si="122"/>
        <v/>
      </c>
      <c r="N999" s="111" t="str">
        <f t="shared" si="123"/>
        <v/>
      </c>
      <c r="O999" s="111"/>
      <c r="P999" s="111"/>
      <c r="Q999" s="110" t="str">
        <f>IF(dati_pdc!$A995&lt;&gt;"",s_somma_pdc!E995,"")</f>
        <v/>
      </c>
      <c r="R999" s="110" t="str">
        <f t="shared" si="124"/>
        <v/>
      </c>
      <c r="S999" s="111" t="str">
        <f t="shared" si="125"/>
        <v/>
      </c>
      <c r="T999" s="111"/>
      <c r="U999" s="111"/>
      <c r="V999" s="110" t="str">
        <f>IF(dati_pdc!$A995&lt;&gt;"",s_somma_pdc!F995,"")</f>
        <v/>
      </c>
      <c r="W999" s="110" t="str">
        <f t="shared" si="126"/>
        <v/>
      </c>
      <c r="X999" s="111" t="str">
        <f t="shared" si="127"/>
        <v/>
      </c>
      <c r="Y999" s="86"/>
      <c r="Z999" s="86"/>
    </row>
    <row r="1000" spans="2:26" ht="15.75" customHeight="1">
      <c r="B1000" s="109" t="str">
        <f>IF(dati_pdc!A996&lt;&gt;"",IF(dati_pdc!D996=1,RIGHT(dati_pdc!A996,dati_pdc!E996),dati_pdc!A996),"")</f>
        <v/>
      </c>
      <c r="C1000" s="109" t="str">
        <f>IF(dati_pdc!B996&lt;&gt;"",dati_pdc!B996,"")</f>
        <v/>
      </c>
      <c r="D1000" s="109" t="str">
        <f>IF(dati_pdc!C996&lt;&gt;"",dati_pdc!C996,"")</f>
        <v/>
      </c>
      <c r="E1000" s="109" t="str">
        <f>IF(dati_pdc!D996&lt;&gt;"",dati_pdc!D996,"")</f>
        <v/>
      </c>
      <c r="F1000" s="110" t="str">
        <f>IF(dati_pdc!$A996&lt;&gt;"",s_somma_pdc!B996,"")</f>
        <v/>
      </c>
      <c r="G1000" s="110" t="str">
        <f>IF(dati_pdc!$A996&lt;&gt;"",s_somma_pdc!C996,"")</f>
        <v/>
      </c>
      <c r="H1000" s="110" t="str">
        <f t="shared" si="120"/>
        <v/>
      </c>
      <c r="I1000" s="111" t="str">
        <f t="shared" si="121"/>
        <v/>
      </c>
      <c r="J1000" s="111"/>
      <c r="K1000" s="111"/>
      <c r="L1000" s="110" t="str">
        <f>IF(dati_pdc!$A996&lt;&gt;"",s_somma_pdc!D996,"")</f>
        <v/>
      </c>
      <c r="M1000" s="110" t="str">
        <f t="shared" si="122"/>
        <v/>
      </c>
      <c r="N1000" s="111" t="str">
        <f t="shared" si="123"/>
        <v/>
      </c>
      <c r="O1000" s="111"/>
      <c r="P1000" s="111"/>
      <c r="Q1000" s="110" t="str">
        <f>IF(dati_pdc!$A996&lt;&gt;"",s_somma_pdc!E996,"")</f>
        <v/>
      </c>
      <c r="R1000" s="110" t="str">
        <f t="shared" si="124"/>
        <v/>
      </c>
      <c r="S1000" s="111" t="str">
        <f t="shared" si="125"/>
        <v/>
      </c>
      <c r="T1000" s="111"/>
      <c r="U1000" s="111"/>
      <c r="V1000" s="110" t="str">
        <f>IF(dati_pdc!$A996&lt;&gt;"",s_somma_pdc!F996,"")</f>
        <v/>
      </c>
      <c r="W1000" s="110" t="str">
        <f t="shared" si="126"/>
        <v/>
      </c>
      <c r="X1000" s="111" t="str">
        <f t="shared" si="127"/>
        <v/>
      </c>
      <c r="Y1000" s="86"/>
      <c r="Z1000" s="86"/>
    </row>
    <row r="1001" spans="2:26">
      <c r="B1001" s="109" t="str">
        <f>IF(dati_pdc!A997&lt;&gt;"",IF(dati_pdc!D997=1,RIGHT(dati_pdc!A997,dati_pdc!E997),dati_pdc!A997),"")</f>
        <v/>
      </c>
      <c r="C1001" s="109" t="str">
        <f>IF(dati_pdc!B997&lt;&gt;"",dati_pdc!B997,"")</f>
        <v/>
      </c>
      <c r="D1001" s="109" t="str">
        <f>IF(dati_pdc!C997&lt;&gt;"",dati_pdc!C997,"")</f>
        <v/>
      </c>
      <c r="E1001" s="109" t="str">
        <f>IF(dati_pdc!D997&lt;&gt;"",dati_pdc!D997,"")</f>
        <v/>
      </c>
      <c r="F1001" s="110" t="str">
        <f>IF(dati_pdc!$A997&lt;&gt;"",s_somma_pdc!B997,"")</f>
        <v/>
      </c>
      <c r="G1001" s="110" t="str">
        <f>IF(dati_pdc!$A997&lt;&gt;"",s_somma_pdc!C997,"")</f>
        <v/>
      </c>
      <c r="H1001" s="110" t="str">
        <f t="shared" si="120"/>
        <v/>
      </c>
      <c r="I1001" s="111" t="str">
        <f t="shared" si="121"/>
        <v/>
      </c>
      <c r="J1001" s="111"/>
      <c r="K1001" s="111"/>
      <c r="L1001" s="110" t="str">
        <f>IF(dati_pdc!$A997&lt;&gt;"",s_somma_pdc!D997,"")</f>
        <v/>
      </c>
      <c r="M1001" s="110" t="str">
        <f t="shared" si="122"/>
        <v/>
      </c>
      <c r="N1001" s="111" t="str">
        <f t="shared" si="123"/>
        <v/>
      </c>
      <c r="O1001" s="111"/>
      <c r="P1001" s="111"/>
      <c r="Q1001" s="110" t="str">
        <f>IF(dati_pdc!$A997&lt;&gt;"",s_somma_pdc!E997,"")</f>
        <v/>
      </c>
      <c r="R1001" s="110" t="str">
        <f t="shared" si="124"/>
        <v/>
      </c>
      <c r="S1001" s="111" t="str">
        <f t="shared" si="125"/>
        <v/>
      </c>
      <c r="T1001" s="111"/>
      <c r="U1001" s="111"/>
      <c r="V1001" s="110" t="str">
        <f>IF(dati_pdc!$A997&lt;&gt;"",s_somma_pdc!F997,"")</f>
        <v/>
      </c>
      <c r="W1001" s="110" t="str">
        <f t="shared" si="126"/>
        <v/>
      </c>
      <c r="X1001" s="111" t="str">
        <f t="shared" si="127"/>
        <v/>
      </c>
    </row>
    <row r="1002" spans="2:26">
      <c r="B1002" s="109" t="str">
        <f>IF(dati_pdc!A998&lt;&gt;"",IF(dati_pdc!D998=1,RIGHT(dati_pdc!A998,dati_pdc!E998),dati_pdc!A998),"")</f>
        <v/>
      </c>
      <c r="C1002" s="109" t="str">
        <f>IF(dati_pdc!B998&lt;&gt;"",dati_pdc!B998,"")</f>
        <v/>
      </c>
      <c r="D1002" s="109" t="str">
        <f>IF(dati_pdc!C998&lt;&gt;"",dati_pdc!C998,"")</f>
        <v/>
      </c>
      <c r="E1002" s="109" t="str">
        <f>IF(dati_pdc!D998&lt;&gt;"",dati_pdc!D998,"")</f>
        <v/>
      </c>
      <c r="F1002" s="110" t="str">
        <f>IF(dati_pdc!$A998&lt;&gt;"",s_somma_pdc!B998,"")</f>
        <v/>
      </c>
      <c r="G1002" s="110" t="str">
        <f>IF(dati_pdc!$A998&lt;&gt;"",s_somma_pdc!C998,"")</f>
        <v/>
      </c>
      <c r="H1002" s="110" t="str">
        <f t="shared" si="120"/>
        <v/>
      </c>
      <c r="I1002" s="111" t="str">
        <f t="shared" si="121"/>
        <v/>
      </c>
      <c r="J1002" s="111"/>
      <c r="K1002" s="111"/>
      <c r="L1002" s="110" t="str">
        <f>IF(dati_pdc!$A998&lt;&gt;"",s_somma_pdc!D998,"")</f>
        <v/>
      </c>
      <c r="M1002" s="110" t="str">
        <f t="shared" si="122"/>
        <v/>
      </c>
      <c r="N1002" s="111" t="str">
        <f t="shared" si="123"/>
        <v/>
      </c>
      <c r="O1002" s="111"/>
      <c r="P1002" s="111"/>
      <c r="Q1002" s="110" t="str">
        <f>IF(dati_pdc!$A998&lt;&gt;"",s_somma_pdc!E998,"")</f>
        <v/>
      </c>
      <c r="R1002" s="110" t="str">
        <f t="shared" si="124"/>
        <v/>
      </c>
      <c r="S1002" s="111" t="str">
        <f t="shared" si="125"/>
        <v/>
      </c>
      <c r="T1002" s="111"/>
      <c r="U1002" s="111"/>
      <c r="V1002" s="110" t="str">
        <f>IF(dati_pdc!$A998&lt;&gt;"",s_somma_pdc!F998,"")</f>
        <v/>
      </c>
      <c r="W1002" s="110" t="str">
        <f t="shared" si="126"/>
        <v/>
      </c>
      <c r="X1002" s="111" t="str">
        <f t="shared" si="127"/>
        <v/>
      </c>
    </row>
    <row r="1003" spans="2:26">
      <c r="B1003" s="109" t="str">
        <f>IF(dati_pdc!A999&lt;&gt;"",IF(dati_pdc!D999=1,RIGHT(dati_pdc!A999,dati_pdc!E999),dati_pdc!A999),"")</f>
        <v/>
      </c>
      <c r="C1003" s="109" t="str">
        <f>IF(dati_pdc!B999&lt;&gt;"",dati_pdc!B999,"")</f>
        <v/>
      </c>
      <c r="D1003" s="109" t="str">
        <f>IF(dati_pdc!C999&lt;&gt;"",dati_pdc!C999,"")</f>
        <v/>
      </c>
      <c r="E1003" s="109" t="str">
        <f>IF(dati_pdc!D999&lt;&gt;"",dati_pdc!D999,"")</f>
        <v/>
      </c>
      <c r="F1003" s="110" t="str">
        <f>IF(dati_pdc!$A999&lt;&gt;"",s_somma_pdc!B999,"")</f>
        <v/>
      </c>
      <c r="G1003" s="110" t="str">
        <f>IF(dati_pdc!$A999&lt;&gt;"",s_somma_pdc!C999,"")</f>
        <v/>
      </c>
      <c r="H1003" s="110" t="str">
        <f t="shared" si="120"/>
        <v/>
      </c>
      <c r="I1003" s="111" t="str">
        <f t="shared" si="121"/>
        <v/>
      </c>
      <c r="J1003" s="111"/>
      <c r="K1003" s="111"/>
      <c r="L1003" s="110" t="str">
        <f>IF(dati_pdc!$A999&lt;&gt;"",s_somma_pdc!D999,"")</f>
        <v/>
      </c>
      <c r="M1003" s="110" t="str">
        <f t="shared" si="122"/>
        <v/>
      </c>
      <c r="N1003" s="111" t="str">
        <f t="shared" si="123"/>
        <v/>
      </c>
      <c r="O1003" s="111"/>
      <c r="P1003" s="111"/>
      <c r="Q1003" s="110" t="str">
        <f>IF(dati_pdc!$A999&lt;&gt;"",s_somma_pdc!E999,"")</f>
        <v/>
      </c>
      <c r="R1003" s="110" t="str">
        <f t="shared" si="124"/>
        <v/>
      </c>
      <c r="S1003" s="111" t="str">
        <f t="shared" si="125"/>
        <v/>
      </c>
      <c r="T1003" s="111"/>
      <c r="U1003" s="111"/>
      <c r="V1003" s="110" t="str">
        <f>IF(dati_pdc!$A999&lt;&gt;"",s_somma_pdc!F999,"")</f>
        <v/>
      </c>
      <c r="W1003" s="110" t="str">
        <f t="shared" si="126"/>
        <v/>
      </c>
      <c r="X1003" s="111" t="str">
        <f t="shared" si="127"/>
        <v/>
      </c>
    </row>
    <row r="1004" spans="2:26">
      <c r="B1004" s="109" t="str">
        <f>IF(dati_pdc!A1000&lt;&gt;"",IF(dati_pdc!D1000=1,RIGHT(dati_pdc!A1000,dati_pdc!E1000),dati_pdc!A1000),"")</f>
        <v/>
      </c>
      <c r="C1004" s="109" t="str">
        <f>IF(dati_pdc!B1000&lt;&gt;"",dati_pdc!B1000,"")</f>
        <v/>
      </c>
      <c r="D1004" s="109" t="str">
        <f>IF(dati_pdc!C1000&lt;&gt;"",dati_pdc!C1000,"")</f>
        <v/>
      </c>
      <c r="E1004" s="109" t="str">
        <f>IF(dati_pdc!D1000&lt;&gt;"",dati_pdc!D1000,"")</f>
        <v/>
      </c>
      <c r="F1004" s="110" t="str">
        <f>IF(dati_pdc!$A1000&lt;&gt;"",s_somma_pdc!B1000,"")</f>
        <v/>
      </c>
      <c r="G1004" s="110" t="str">
        <f>IF(dati_pdc!$A1000&lt;&gt;"",s_somma_pdc!C1000,"")</f>
        <v/>
      </c>
      <c r="H1004" s="110" t="str">
        <f t="shared" si="120"/>
        <v/>
      </c>
      <c r="I1004" s="111" t="str">
        <f t="shared" si="121"/>
        <v/>
      </c>
      <c r="J1004" s="111"/>
      <c r="K1004" s="111"/>
      <c r="L1004" s="110" t="str">
        <f>IF(dati_pdc!$A1000&lt;&gt;"",s_somma_pdc!D1000,"")</f>
        <v/>
      </c>
      <c r="M1004" s="110" t="str">
        <f t="shared" si="122"/>
        <v/>
      </c>
      <c r="N1004" s="111" t="str">
        <f t="shared" si="123"/>
        <v/>
      </c>
      <c r="O1004" s="111"/>
      <c r="P1004" s="111"/>
      <c r="Q1004" s="110" t="str">
        <f>IF(dati_pdc!$A1000&lt;&gt;"",s_somma_pdc!E1000,"")</f>
        <v/>
      </c>
      <c r="R1004" s="110" t="str">
        <f t="shared" si="124"/>
        <v/>
      </c>
      <c r="S1004" s="111" t="str">
        <f t="shared" si="125"/>
        <v/>
      </c>
      <c r="T1004" s="111"/>
      <c r="U1004" s="111"/>
      <c r="V1004" s="110" t="str">
        <f>IF(dati_pdc!$A1000&lt;&gt;"",s_somma_pdc!F1000,"")</f>
        <v/>
      </c>
      <c r="W1004" s="110" t="str">
        <f t="shared" si="126"/>
        <v/>
      </c>
      <c r="X1004" s="111" t="str">
        <f t="shared" si="127"/>
        <v/>
      </c>
    </row>
    <row r="1005" spans="2:26">
      <c r="B1005" s="109" t="str">
        <f>IF(dati_pdc!A1001&lt;&gt;"",IF(dati_pdc!D1001=1,RIGHT(dati_pdc!A1001,dati_pdc!E1001),dati_pdc!A1001),"")</f>
        <v/>
      </c>
      <c r="C1005" s="109" t="str">
        <f>IF(dati_pdc!B1001&lt;&gt;"",dati_pdc!B1001,"")</f>
        <v/>
      </c>
      <c r="D1005" s="109" t="str">
        <f>IF(dati_pdc!C1001&lt;&gt;"",dati_pdc!C1001,"")</f>
        <v/>
      </c>
      <c r="E1005" s="109" t="str">
        <f>IF(dati_pdc!D1001&lt;&gt;"",dati_pdc!D1001,"")</f>
        <v/>
      </c>
      <c r="F1005" s="110" t="str">
        <f>IF(dati_pdc!$A1001&lt;&gt;"",s_somma_pdc!B1001,"")</f>
        <v/>
      </c>
      <c r="G1005" s="110" t="str">
        <f>IF(dati_pdc!$A1001&lt;&gt;"",s_somma_pdc!C1001,"")</f>
        <v/>
      </c>
      <c r="H1005" s="110" t="str">
        <f t="shared" si="120"/>
        <v/>
      </c>
      <c r="I1005" s="111" t="str">
        <f t="shared" si="121"/>
        <v/>
      </c>
      <c r="J1005" s="111"/>
      <c r="K1005" s="111"/>
      <c r="L1005" s="110" t="str">
        <f>IF(dati_pdc!$A1001&lt;&gt;"",s_somma_pdc!D1001,"")</f>
        <v/>
      </c>
      <c r="M1005" s="110" t="str">
        <f t="shared" si="122"/>
        <v/>
      </c>
      <c r="N1005" s="111" t="str">
        <f t="shared" si="123"/>
        <v/>
      </c>
      <c r="O1005" s="111"/>
      <c r="P1005" s="111"/>
      <c r="Q1005" s="110" t="str">
        <f>IF(dati_pdc!$A1001&lt;&gt;"",s_somma_pdc!E1001,"")</f>
        <v/>
      </c>
      <c r="R1005" s="110" t="str">
        <f t="shared" si="124"/>
        <v/>
      </c>
      <c r="S1005" s="111" t="str">
        <f t="shared" si="125"/>
        <v/>
      </c>
      <c r="T1005" s="111"/>
      <c r="U1005" s="111"/>
      <c r="V1005" s="110" t="str">
        <f>IF(dati_pdc!$A1001&lt;&gt;"",s_somma_pdc!F1001,"")</f>
        <v/>
      </c>
      <c r="W1005" s="110" t="str">
        <f t="shared" si="126"/>
        <v/>
      </c>
      <c r="X1005" s="111" t="str">
        <f t="shared" si="127"/>
        <v/>
      </c>
    </row>
    <row r="1006" spans="2:26">
      <c r="B1006" s="109" t="str">
        <f>IF(dati_pdc!A1002&lt;&gt;"",IF(dati_pdc!D1002=1,RIGHT(dati_pdc!A1002,dati_pdc!E1002),dati_pdc!A1002),"")</f>
        <v/>
      </c>
      <c r="C1006" s="109" t="str">
        <f>IF(dati_pdc!B1002&lt;&gt;"",dati_pdc!B1002,"")</f>
        <v/>
      </c>
      <c r="D1006" s="109" t="str">
        <f>IF(dati_pdc!C1002&lt;&gt;"",dati_pdc!C1002,"")</f>
        <v/>
      </c>
      <c r="E1006" s="109" t="str">
        <f>IF(dati_pdc!D1002&lt;&gt;"",dati_pdc!D1002,"")</f>
        <v/>
      </c>
      <c r="F1006" s="110" t="str">
        <f>IF(dati_pdc!$A1002&lt;&gt;"",s_somma_pdc!B1002,"")</f>
        <v/>
      </c>
      <c r="G1006" s="110" t="str">
        <f>IF(dati_pdc!$A1002&lt;&gt;"",s_somma_pdc!C1002,"")</f>
        <v/>
      </c>
      <c r="H1006" s="110" t="str">
        <f t="shared" si="120"/>
        <v/>
      </c>
      <c r="I1006" s="111" t="str">
        <f t="shared" si="121"/>
        <v/>
      </c>
      <c r="J1006" s="111"/>
      <c r="K1006" s="111"/>
      <c r="L1006" s="110" t="str">
        <f>IF(dati_pdc!$A1002&lt;&gt;"",s_somma_pdc!D1002,"")</f>
        <v/>
      </c>
      <c r="M1006" s="110" t="str">
        <f t="shared" si="122"/>
        <v/>
      </c>
      <c r="N1006" s="111" t="str">
        <f t="shared" si="123"/>
        <v/>
      </c>
      <c r="O1006" s="111"/>
      <c r="P1006" s="111"/>
      <c r="Q1006" s="110" t="str">
        <f>IF(dati_pdc!$A1002&lt;&gt;"",s_somma_pdc!E1002,"")</f>
        <v/>
      </c>
      <c r="R1006" s="110" t="str">
        <f t="shared" si="124"/>
        <v/>
      </c>
      <c r="S1006" s="111" t="str">
        <f t="shared" si="125"/>
        <v/>
      </c>
      <c r="T1006" s="111"/>
      <c r="U1006" s="111"/>
      <c r="V1006" s="110" t="str">
        <f>IF(dati_pdc!$A1002&lt;&gt;"",s_somma_pdc!F1002,"")</f>
        <v/>
      </c>
      <c r="W1006" s="110" t="str">
        <f t="shared" si="126"/>
        <v/>
      </c>
      <c r="X1006" s="111" t="str">
        <f t="shared" si="127"/>
        <v/>
      </c>
    </row>
    <row r="1007" spans="2:26">
      <c r="B1007" s="109" t="str">
        <f>IF(dati_pdc!A1003&lt;&gt;"",IF(dati_pdc!D1003=1,RIGHT(dati_pdc!A1003,dati_pdc!E1003),dati_pdc!A1003),"")</f>
        <v/>
      </c>
      <c r="C1007" s="109" t="str">
        <f>IF(dati_pdc!B1003&lt;&gt;"",dati_pdc!B1003,"")</f>
        <v/>
      </c>
      <c r="D1007" s="109" t="str">
        <f>IF(dati_pdc!C1003&lt;&gt;"",dati_pdc!C1003,"")</f>
        <v/>
      </c>
      <c r="E1007" s="109" t="str">
        <f>IF(dati_pdc!D1003&lt;&gt;"",dati_pdc!D1003,"")</f>
        <v/>
      </c>
      <c r="F1007" s="110" t="str">
        <f>IF(dati_pdc!$A1003&lt;&gt;"",s_somma_pdc!B1003,"")</f>
        <v/>
      </c>
      <c r="G1007" s="110" t="str">
        <f>IF(dati_pdc!$A1003&lt;&gt;"",s_somma_pdc!C1003,"")</f>
        <v/>
      </c>
      <c r="H1007" s="110" t="str">
        <f t="shared" si="120"/>
        <v/>
      </c>
      <c r="I1007" s="111" t="str">
        <f t="shared" si="121"/>
        <v/>
      </c>
      <c r="J1007" s="111"/>
      <c r="K1007" s="111"/>
      <c r="L1007" s="110" t="str">
        <f>IF(dati_pdc!$A1003&lt;&gt;"",s_somma_pdc!D1003,"")</f>
        <v/>
      </c>
      <c r="M1007" s="110" t="str">
        <f t="shared" si="122"/>
        <v/>
      </c>
      <c r="N1007" s="111" t="str">
        <f t="shared" si="123"/>
        <v/>
      </c>
      <c r="O1007" s="111"/>
      <c r="P1007" s="111"/>
      <c r="Q1007" s="110" t="str">
        <f>IF(dati_pdc!$A1003&lt;&gt;"",s_somma_pdc!E1003,"")</f>
        <v/>
      </c>
      <c r="R1007" s="110" t="str">
        <f t="shared" si="124"/>
        <v/>
      </c>
      <c r="S1007" s="111" t="str">
        <f t="shared" si="125"/>
        <v/>
      </c>
      <c r="T1007" s="111"/>
      <c r="U1007" s="111"/>
      <c r="V1007" s="110" t="str">
        <f>IF(dati_pdc!$A1003&lt;&gt;"",s_somma_pdc!F1003,"")</f>
        <v/>
      </c>
      <c r="W1007" s="110" t="str">
        <f t="shared" si="126"/>
        <v/>
      </c>
      <c r="X1007" s="111" t="str">
        <f t="shared" si="127"/>
        <v/>
      </c>
    </row>
    <row r="1008" spans="2:26">
      <c r="B1008" s="109" t="str">
        <f>IF(dati_pdc!A1004&lt;&gt;"",IF(dati_pdc!D1004=1,RIGHT(dati_pdc!A1004,dati_pdc!E1004),dati_pdc!A1004),"")</f>
        <v/>
      </c>
      <c r="C1008" s="109" t="str">
        <f>IF(dati_pdc!B1004&lt;&gt;"",dati_pdc!B1004,"")</f>
        <v/>
      </c>
      <c r="D1008" s="109" t="str">
        <f>IF(dati_pdc!C1004&lt;&gt;"",dati_pdc!C1004,"")</f>
        <v/>
      </c>
      <c r="E1008" s="109" t="str">
        <f>IF(dati_pdc!D1004&lt;&gt;"",dati_pdc!D1004,"")</f>
        <v/>
      </c>
      <c r="F1008" s="110" t="str">
        <f>IF(dati_pdc!$A1004&lt;&gt;"",s_somma_pdc!B1004,"")</f>
        <v/>
      </c>
      <c r="G1008" s="110" t="str">
        <f>IF(dati_pdc!$A1004&lt;&gt;"",s_somma_pdc!C1004,"")</f>
        <v/>
      </c>
      <c r="H1008" s="110" t="str">
        <f t="shared" si="120"/>
        <v/>
      </c>
      <c r="I1008" s="111" t="str">
        <f t="shared" si="121"/>
        <v/>
      </c>
      <c r="J1008" s="111"/>
      <c r="K1008" s="111"/>
      <c r="L1008" s="110" t="str">
        <f>IF(dati_pdc!$A1004&lt;&gt;"",s_somma_pdc!D1004,"")</f>
        <v/>
      </c>
      <c r="M1008" s="110" t="str">
        <f t="shared" si="122"/>
        <v/>
      </c>
      <c r="N1008" s="111" t="str">
        <f t="shared" si="123"/>
        <v/>
      </c>
      <c r="O1008" s="111"/>
      <c r="P1008" s="111"/>
      <c r="Q1008" s="110" t="str">
        <f>IF(dati_pdc!$A1004&lt;&gt;"",s_somma_pdc!E1004,"")</f>
        <v/>
      </c>
      <c r="R1008" s="110" t="str">
        <f t="shared" si="124"/>
        <v/>
      </c>
      <c r="S1008" s="111" t="str">
        <f t="shared" si="125"/>
        <v/>
      </c>
      <c r="T1008" s="111"/>
      <c r="U1008" s="111"/>
      <c r="V1008" s="110" t="str">
        <f>IF(dati_pdc!$A1004&lt;&gt;"",s_somma_pdc!F1004,"")</f>
        <v/>
      </c>
      <c r="W1008" s="110" t="str">
        <f t="shared" si="126"/>
        <v/>
      </c>
      <c r="X1008" s="111" t="str">
        <f t="shared" si="127"/>
        <v/>
      </c>
    </row>
    <row r="1009" spans="2:24">
      <c r="B1009" s="109" t="str">
        <f>IF(dati_pdc!A1005&lt;&gt;"",IF(dati_pdc!D1005=1,RIGHT(dati_pdc!A1005,dati_pdc!E1005),dati_pdc!A1005),"")</f>
        <v/>
      </c>
      <c r="C1009" s="109" t="str">
        <f>IF(dati_pdc!B1005&lt;&gt;"",dati_pdc!B1005,"")</f>
        <v/>
      </c>
      <c r="D1009" s="109" t="str">
        <f>IF(dati_pdc!C1005&lt;&gt;"",dati_pdc!C1005,"")</f>
        <v/>
      </c>
      <c r="E1009" s="109" t="str">
        <f>IF(dati_pdc!D1005&lt;&gt;"",dati_pdc!D1005,"")</f>
        <v/>
      </c>
      <c r="F1009" s="110" t="str">
        <f>IF(dati_pdc!$A1005&lt;&gt;"",s_somma_pdc!B1005,"")</f>
        <v/>
      </c>
      <c r="G1009" s="110" t="str">
        <f>IF(dati_pdc!$A1005&lt;&gt;"",s_somma_pdc!C1005,"")</f>
        <v/>
      </c>
      <c r="H1009" s="110" t="str">
        <f t="shared" si="120"/>
        <v/>
      </c>
      <c r="I1009" s="111" t="str">
        <f t="shared" si="121"/>
        <v/>
      </c>
      <c r="J1009" s="111"/>
      <c r="K1009" s="111"/>
      <c r="L1009" s="110" t="str">
        <f>IF(dati_pdc!$A1005&lt;&gt;"",s_somma_pdc!D1005,"")</f>
        <v/>
      </c>
      <c r="M1009" s="110" t="str">
        <f t="shared" si="122"/>
        <v/>
      </c>
      <c r="N1009" s="111" t="str">
        <f t="shared" si="123"/>
        <v/>
      </c>
      <c r="O1009" s="111"/>
      <c r="P1009" s="111"/>
      <c r="Q1009" s="110" t="str">
        <f>IF(dati_pdc!$A1005&lt;&gt;"",s_somma_pdc!E1005,"")</f>
        <v/>
      </c>
      <c r="R1009" s="110" t="str">
        <f t="shared" si="124"/>
        <v/>
      </c>
      <c r="S1009" s="111" t="str">
        <f t="shared" si="125"/>
        <v/>
      </c>
      <c r="T1009" s="111"/>
      <c r="U1009" s="111"/>
      <c r="V1009" s="110" t="str">
        <f>IF(dati_pdc!$A1005&lt;&gt;"",s_somma_pdc!F1005,"")</f>
        <v/>
      </c>
      <c r="W1009" s="110" t="str">
        <f t="shared" si="126"/>
        <v/>
      </c>
      <c r="X1009" s="111" t="str">
        <f t="shared" si="127"/>
        <v/>
      </c>
    </row>
    <row r="1010" spans="2:24">
      <c r="B1010" s="109" t="str">
        <f>IF(dati_pdc!A1006&lt;&gt;"",IF(dati_pdc!D1006=1,RIGHT(dati_pdc!A1006,dati_pdc!E1006),dati_pdc!A1006),"")</f>
        <v/>
      </c>
      <c r="C1010" s="109" t="str">
        <f>IF(dati_pdc!B1006&lt;&gt;"",dati_pdc!B1006,"")</f>
        <v/>
      </c>
      <c r="D1010" s="109" t="str">
        <f>IF(dati_pdc!C1006&lt;&gt;"",dati_pdc!C1006,"")</f>
        <v/>
      </c>
      <c r="E1010" s="109" t="str">
        <f>IF(dati_pdc!D1006&lt;&gt;"",dati_pdc!D1006,"")</f>
        <v/>
      </c>
      <c r="F1010" s="110" t="str">
        <f>IF(dati_pdc!$A1006&lt;&gt;"",s_somma_pdc!B1006,"")</f>
        <v/>
      </c>
      <c r="G1010" s="110" t="str">
        <f>IF(dati_pdc!$A1006&lt;&gt;"",s_somma_pdc!C1006,"")</f>
        <v/>
      </c>
      <c r="H1010" s="110" t="str">
        <f t="shared" si="120"/>
        <v/>
      </c>
      <c r="I1010" s="111" t="str">
        <f t="shared" si="121"/>
        <v/>
      </c>
      <c r="J1010" s="111"/>
      <c r="K1010" s="111"/>
      <c r="L1010" s="110" t="str">
        <f>IF(dati_pdc!$A1006&lt;&gt;"",s_somma_pdc!D1006,"")</f>
        <v/>
      </c>
      <c r="M1010" s="110" t="str">
        <f t="shared" si="122"/>
        <v/>
      </c>
      <c r="N1010" s="111" t="str">
        <f t="shared" si="123"/>
        <v/>
      </c>
      <c r="O1010" s="111"/>
      <c r="P1010" s="111"/>
      <c r="Q1010" s="110" t="str">
        <f>IF(dati_pdc!$A1006&lt;&gt;"",s_somma_pdc!E1006,"")</f>
        <v/>
      </c>
      <c r="R1010" s="110" t="str">
        <f t="shared" si="124"/>
        <v/>
      </c>
      <c r="S1010" s="111" t="str">
        <f t="shared" si="125"/>
        <v/>
      </c>
      <c r="T1010" s="111"/>
      <c r="U1010" s="111"/>
      <c r="V1010" s="110" t="str">
        <f>IF(dati_pdc!$A1006&lt;&gt;"",s_somma_pdc!F1006,"")</f>
        <v/>
      </c>
      <c r="W1010" s="110" t="str">
        <f t="shared" si="126"/>
        <v/>
      </c>
      <c r="X1010" s="111" t="str">
        <f t="shared" si="127"/>
        <v/>
      </c>
    </row>
    <row r="1011" spans="2:24">
      <c r="B1011" s="109" t="str">
        <f>IF(dati_pdc!A1007&lt;&gt;"",IF(dati_pdc!D1007=1,RIGHT(dati_pdc!A1007,dati_pdc!E1007),dati_pdc!A1007),"")</f>
        <v/>
      </c>
      <c r="C1011" s="109" t="str">
        <f>IF(dati_pdc!B1007&lt;&gt;"",dati_pdc!B1007,"")</f>
        <v/>
      </c>
      <c r="D1011" s="109" t="str">
        <f>IF(dati_pdc!C1007&lt;&gt;"",dati_pdc!C1007,"")</f>
        <v/>
      </c>
      <c r="E1011" s="109" t="str">
        <f>IF(dati_pdc!D1007&lt;&gt;"",dati_pdc!D1007,"")</f>
        <v/>
      </c>
      <c r="F1011" s="110" t="str">
        <f>IF(dati_pdc!$A1007&lt;&gt;"",s_somma_pdc!B1007,"")</f>
        <v/>
      </c>
      <c r="G1011" s="110" t="str">
        <f>IF(dati_pdc!$A1007&lt;&gt;"",s_somma_pdc!C1007,"")</f>
        <v/>
      </c>
      <c r="H1011" s="110" t="str">
        <f t="shared" si="120"/>
        <v/>
      </c>
      <c r="I1011" s="111" t="str">
        <f t="shared" si="121"/>
        <v/>
      </c>
      <c r="J1011" s="111"/>
      <c r="K1011" s="111"/>
      <c r="L1011" s="110" t="str">
        <f>IF(dati_pdc!$A1007&lt;&gt;"",s_somma_pdc!D1007,"")</f>
        <v/>
      </c>
      <c r="M1011" s="110" t="str">
        <f t="shared" si="122"/>
        <v/>
      </c>
      <c r="N1011" s="111" t="str">
        <f t="shared" si="123"/>
        <v/>
      </c>
      <c r="O1011" s="111"/>
      <c r="P1011" s="111"/>
      <c r="Q1011" s="110" t="str">
        <f>IF(dati_pdc!$A1007&lt;&gt;"",s_somma_pdc!E1007,"")</f>
        <v/>
      </c>
      <c r="R1011" s="110" t="str">
        <f t="shared" si="124"/>
        <v/>
      </c>
      <c r="S1011" s="111" t="str">
        <f t="shared" si="125"/>
        <v/>
      </c>
      <c r="T1011" s="111"/>
      <c r="U1011" s="111"/>
      <c r="V1011" s="110" t="str">
        <f>IF(dati_pdc!$A1007&lt;&gt;"",s_somma_pdc!F1007,"")</f>
        <v/>
      </c>
      <c r="W1011" s="110" t="str">
        <f t="shared" si="126"/>
        <v/>
      </c>
      <c r="X1011" s="111" t="str">
        <f t="shared" si="127"/>
        <v/>
      </c>
    </row>
    <row r="1012" spans="2:24">
      <c r="B1012" s="109" t="str">
        <f>IF(dati_pdc!A1008&lt;&gt;"",IF(dati_pdc!D1008=1,RIGHT(dati_pdc!A1008,dati_pdc!E1008),dati_pdc!A1008),"")</f>
        <v/>
      </c>
      <c r="C1012" s="109" t="str">
        <f>IF(dati_pdc!B1008&lt;&gt;"",dati_pdc!B1008,"")</f>
        <v/>
      </c>
      <c r="D1012" s="109" t="str">
        <f>IF(dati_pdc!C1008&lt;&gt;"",dati_pdc!C1008,"")</f>
        <v/>
      </c>
      <c r="E1012" s="109" t="str">
        <f>IF(dati_pdc!D1008&lt;&gt;"",dati_pdc!D1008,"")</f>
        <v/>
      </c>
      <c r="F1012" s="110" t="str">
        <f>IF(dati_pdc!$A1008&lt;&gt;"",s_somma_pdc!B1008,"")</f>
        <v/>
      </c>
      <c r="G1012" s="110" t="str">
        <f>IF(dati_pdc!$A1008&lt;&gt;"",s_somma_pdc!C1008,"")</f>
        <v/>
      </c>
      <c r="H1012" s="110" t="str">
        <f t="shared" si="120"/>
        <v/>
      </c>
      <c r="I1012" s="111" t="str">
        <f t="shared" si="121"/>
        <v/>
      </c>
      <c r="J1012" s="111"/>
      <c r="K1012" s="111"/>
      <c r="L1012" s="110" t="str">
        <f>IF(dati_pdc!$A1008&lt;&gt;"",s_somma_pdc!D1008,"")</f>
        <v/>
      </c>
      <c r="M1012" s="110" t="str">
        <f t="shared" si="122"/>
        <v/>
      </c>
      <c r="N1012" s="111" t="str">
        <f t="shared" si="123"/>
        <v/>
      </c>
      <c r="O1012" s="111"/>
      <c r="P1012" s="111"/>
      <c r="Q1012" s="110" t="str">
        <f>IF(dati_pdc!$A1008&lt;&gt;"",s_somma_pdc!E1008,"")</f>
        <v/>
      </c>
      <c r="R1012" s="110" t="str">
        <f t="shared" si="124"/>
        <v/>
      </c>
      <c r="S1012" s="111" t="str">
        <f t="shared" si="125"/>
        <v/>
      </c>
      <c r="T1012" s="111"/>
      <c r="U1012" s="111"/>
      <c r="V1012" s="110" t="str">
        <f>IF(dati_pdc!$A1008&lt;&gt;"",s_somma_pdc!F1008,"")</f>
        <v/>
      </c>
      <c r="W1012" s="110" t="str">
        <f t="shared" si="126"/>
        <v/>
      </c>
      <c r="X1012" s="111" t="str">
        <f t="shared" si="127"/>
        <v/>
      </c>
    </row>
    <row r="1013" spans="2:24">
      <c r="B1013" s="109" t="str">
        <f>IF(dati_pdc!A1009&lt;&gt;"",IF(dati_pdc!D1009=1,RIGHT(dati_pdc!A1009,dati_pdc!E1009),dati_pdc!A1009),"")</f>
        <v/>
      </c>
      <c r="C1013" s="109" t="str">
        <f>IF(dati_pdc!B1009&lt;&gt;"",dati_pdc!B1009,"")</f>
        <v/>
      </c>
      <c r="D1013" s="109" t="str">
        <f>IF(dati_pdc!C1009&lt;&gt;"",dati_pdc!C1009,"")</f>
        <v/>
      </c>
      <c r="E1013" s="109" t="str">
        <f>IF(dati_pdc!D1009&lt;&gt;"",dati_pdc!D1009,"")</f>
        <v/>
      </c>
      <c r="F1013" s="110" t="str">
        <f>IF(dati_pdc!$A1009&lt;&gt;"",s_somma_pdc!B1009,"")</f>
        <v/>
      </c>
      <c r="G1013" s="110" t="str">
        <f>IF(dati_pdc!$A1009&lt;&gt;"",s_somma_pdc!C1009,"")</f>
        <v/>
      </c>
      <c r="H1013" s="110" t="str">
        <f t="shared" si="120"/>
        <v/>
      </c>
      <c r="I1013" s="111" t="str">
        <f t="shared" si="121"/>
        <v/>
      </c>
      <c r="J1013" s="111"/>
      <c r="K1013" s="111"/>
      <c r="L1013" s="110" t="str">
        <f>IF(dati_pdc!$A1009&lt;&gt;"",s_somma_pdc!D1009,"")</f>
        <v/>
      </c>
      <c r="M1013" s="110" t="str">
        <f t="shared" si="122"/>
        <v/>
      </c>
      <c r="N1013" s="111" t="str">
        <f t="shared" si="123"/>
        <v/>
      </c>
      <c r="O1013" s="111"/>
      <c r="P1013" s="111"/>
      <c r="Q1013" s="110" t="str">
        <f>IF(dati_pdc!$A1009&lt;&gt;"",s_somma_pdc!E1009,"")</f>
        <v/>
      </c>
      <c r="R1013" s="110" t="str">
        <f t="shared" si="124"/>
        <v/>
      </c>
      <c r="S1013" s="111" t="str">
        <f t="shared" si="125"/>
        <v/>
      </c>
      <c r="T1013" s="111"/>
      <c r="U1013" s="111"/>
      <c r="V1013" s="110" t="str">
        <f>IF(dati_pdc!$A1009&lt;&gt;"",s_somma_pdc!F1009,"")</f>
        <v/>
      </c>
      <c r="W1013" s="110" t="str">
        <f t="shared" si="126"/>
        <v/>
      </c>
      <c r="X1013" s="111" t="str">
        <f t="shared" si="127"/>
        <v/>
      </c>
    </row>
    <row r="1014" spans="2:24">
      <c r="B1014" s="109" t="str">
        <f>IF(dati_pdc!A1010&lt;&gt;"",IF(dati_pdc!D1010=1,RIGHT(dati_pdc!A1010,dati_pdc!E1010),dati_pdc!A1010),"")</f>
        <v/>
      </c>
      <c r="C1014" s="109" t="str">
        <f>IF(dati_pdc!B1010&lt;&gt;"",dati_pdc!B1010,"")</f>
        <v/>
      </c>
      <c r="D1014" s="109" t="str">
        <f>IF(dati_pdc!C1010&lt;&gt;"",dati_pdc!C1010,"")</f>
        <v/>
      </c>
      <c r="E1014" s="109" t="str">
        <f>IF(dati_pdc!D1010&lt;&gt;"",dati_pdc!D1010,"")</f>
        <v/>
      </c>
      <c r="F1014" s="110" t="str">
        <f>IF(dati_pdc!$A1010&lt;&gt;"",s_somma_pdc!B1010,"")</f>
        <v/>
      </c>
      <c r="G1014" s="110" t="str">
        <f>IF(dati_pdc!$A1010&lt;&gt;"",s_somma_pdc!C1010,"")</f>
        <v/>
      </c>
      <c r="H1014" s="110" t="str">
        <f t="shared" si="120"/>
        <v/>
      </c>
      <c r="I1014" s="111" t="str">
        <f t="shared" si="121"/>
        <v/>
      </c>
      <c r="J1014" s="111"/>
      <c r="K1014" s="111"/>
      <c r="L1014" s="110" t="str">
        <f>IF(dati_pdc!$A1010&lt;&gt;"",s_somma_pdc!D1010,"")</f>
        <v/>
      </c>
      <c r="M1014" s="110" t="str">
        <f t="shared" si="122"/>
        <v/>
      </c>
      <c r="N1014" s="111" t="str">
        <f t="shared" si="123"/>
        <v/>
      </c>
      <c r="O1014" s="111"/>
      <c r="P1014" s="111"/>
      <c r="Q1014" s="110" t="str">
        <f>IF(dati_pdc!$A1010&lt;&gt;"",s_somma_pdc!E1010,"")</f>
        <v/>
      </c>
      <c r="R1014" s="110" t="str">
        <f t="shared" si="124"/>
        <v/>
      </c>
      <c r="S1014" s="111" t="str">
        <f t="shared" si="125"/>
        <v/>
      </c>
      <c r="T1014" s="111"/>
      <c r="U1014" s="111"/>
      <c r="V1014" s="110" t="str">
        <f>IF(dati_pdc!$A1010&lt;&gt;"",s_somma_pdc!F1010,"")</f>
        <v/>
      </c>
      <c r="W1014" s="110" t="str">
        <f t="shared" si="126"/>
        <v/>
      </c>
      <c r="X1014" s="111" t="str">
        <f t="shared" si="127"/>
        <v/>
      </c>
    </row>
    <row r="1015" spans="2:24">
      <c r="B1015" s="109" t="str">
        <f>IF(dati_pdc!A1011&lt;&gt;"",IF(dati_pdc!D1011=1,RIGHT(dati_pdc!A1011,dati_pdc!E1011),dati_pdc!A1011),"")</f>
        <v/>
      </c>
      <c r="C1015" s="109" t="str">
        <f>IF(dati_pdc!B1011&lt;&gt;"",dati_pdc!B1011,"")</f>
        <v/>
      </c>
      <c r="D1015" s="109" t="str">
        <f>IF(dati_pdc!C1011&lt;&gt;"",dati_pdc!C1011,"")</f>
        <v/>
      </c>
      <c r="E1015" s="109" t="str">
        <f>IF(dati_pdc!D1011&lt;&gt;"",dati_pdc!D1011,"")</f>
        <v/>
      </c>
      <c r="F1015" s="110" t="str">
        <f>IF(dati_pdc!$A1011&lt;&gt;"",s_somma_pdc!B1011,"")</f>
        <v/>
      </c>
      <c r="G1015" s="110" t="str">
        <f>IF(dati_pdc!$A1011&lt;&gt;"",s_somma_pdc!C1011,"")</f>
        <v/>
      </c>
      <c r="H1015" s="110" t="str">
        <f t="shared" si="120"/>
        <v/>
      </c>
      <c r="I1015" s="111" t="str">
        <f t="shared" si="121"/>
        <v/>
      </c>
      <c r="J1015" s="111"/>
      <c r="K1015" s="111"/>
      <c r="L1015" s="110" t="str">
        <f>IF(dati_pdc!$A1011&lt;&gt;"",s_somma_pdc!D1011,"")</f>
        <v/>
      </c>
      <c r="M1015" s="110" t="str">
        <f t="shared" si="122"/>
        <v/>
      </c>
      <c r="N1015" s="111" t="str">
        <f t="shared" si="123"/>
        <v/>
      </c>
      <c r="O1015" s="111"/>
      <c r="P1015" s="111"/>
      <c r="Q1015" s="110" t="str">
        <f>IF(dati_pdc!$A1011&lt;&gt;"",s_somma_pdc!E1011,"")</f>
        <v/>
      </c>
      <c r="R1015" s="110" t="str">
        <f t="shared" si="124"/>
        <v/>
      </c>
      <c r="S1015" s="111" t="str">
        <f t="shared" si="125"/>
        <v/>
      </c>
      <c r="T1015" s="111"/>
      <c r="U1015" s="111"/>
      <c r="V1015" s="110" t="str">
        <f>IF(dati_pdc!$A1011&lt;&gt;"",s_somma_pdc!F1011,"")</f>
        <v/>
      </c>
      <c r="W1015" s="110" t="str">
        <f t="shared" si="126"/>
        <v/>
      </c>
      <c r="X1015" s="111" t="str">
        <f t="shared" si="127"/>
        <v/>
      </c>
    </row>
    <row r="1016" spans="2:24">
      <c r="B1016" s="109" t="str">
        <f>IF(dati_pdc!A1012&lt;&gt;"",IF(dati_pdc!D1012=1,RIGHT(dati_pdc!A1012,dati_pdc!E1012),dati_pdc!A1012),"")</f>
        <v/>
      </c>
      <c r="C1016" s="109" t="str">
        <f>IF(dati_pdc!B1012&lt;&gt;"",dati_pdc!B1012,"")</f>
        <v/>
      </c>
      <c r="D1016" s="109" t="str">
        <f>IF(dati_pdc!C1012&lt;&gt;"",dati_pdc!C1012,"")</f>
        <v/>
      </c>
      <c r="E1016" s="109" t="str">
        <f>IF(dati_pdc!D1012&lt;&gt;"",dati_pdc!D1012,"")</f>
        <v/>
      </c>
      <c r="F1016" s="110" t="str">
        <f>IF(dati_pdc!$A1012&lt;&gt;"",s_somma_pdc!B1012,"")</f>
        <v/>
      </c>
      <c r="G1016" s="110" t="str">
        <f>IF(dati_pdc!$A1012&lt;&gt;"",s_somma_pdc!C1012,"")</f>
        <v/>
      </c>
      <c r="H1016" s="110" t="str">
        <f t="shared" si="120"/>
        <v/>
      </c>
      <c r="I1016" s="111" t="str">
        <f t="shared" si="121"/>
        <v/>
      </c>
      <c r="J1016" s="111"/>
      <c r="K1016" s="111"/>
      <c r="L1016" s="110" t="str">
        <f>IF(dati_pdc!$A1012&lt;&gt;"",s_somma_pdc!D1012,"")</f>
        <v/>
      </c>
      <c r="M1016" s="110" t="str">
        <f t="shared" si="122"/>
        <v/>
      </c>
      <c r="N1016" s="111" t="str">
        <f t="shared" si="123"/>
        <v/>
      </c>
      <c r="O1016" s="111"/>
      <c r="P1016" s="111"/>
      <c r="Q1016" s="110" t="str">
        <f>IF(dati_pdc!$A1012&lt;&gt;"",s_somma_pdc!E1012,"")</f>
        <v/>
      </c>
      <c r="R1016" s="110" t="str">
        <f t="shared" si="124"/>
        <v/>
      </c>
      <c r="S1016" s="111" t="str">
        <f t="shared" si="125"/>
        <v/>
      </c>
      <c r="T1016" s="111"/>
      <c r="U1016" s="111"/>
      <c r="V1016" s="110" t="str">
        <f>IF(dati_pdc!$A1012&lt;&gt;"",s_somma_pdc!F1012,"")</f>
        <v/>
      </c>
      <c r="W1016" s="110" t="str">
        <f t="shared" si="126"/>
        <v/>
      </c>
      <c r="X1016" s="111" t="str">
        <f t="shared" si="127"/>
        <v/>
      </c>
    </row>
    <row r="1017" spans="2:24">
      <c r="B1017" s="109" t="str">
        <f>IF(dati_pdc!A1013&lt;&gt;"",IF(dati_pdc!D1013=1,RIGHT(dati_pdc!A1013,dati_pdc!E1013),dati_pdc!A1013),"")</f>
        <v/>
      </c>
      <c r="C1017" s="109" t="str">
        <f>IF(dati_pdc!B1013&lt;&gt;"",dati_pdc!B1013,"")</f>
        <v/>
      </c>
      <c r="D1017" s="109" t="str">
        <f>IF(dati_pdc!C1013&lt;&gt;"",dati_pdc!C1013,"")</f>
        <v/>
      </c>
      <c r="E1017" s="109" t="str">
        <f>IF(dati_pdc!D1013&lt;&gt;"",dati_pdc!D1013,"")</f>
        <v/>
      </c>
      <c r="F1017" s="110" t="str">
        <f>IF(dati_pdc!$A1013&lt;&gt;"",s_somma_pdc!B1013,"")</f>
        <v/>
      </c>
      <c r="G1017" s="110" t="str">
        <f>IF(dati_pdc!$A1013&lt;&gt;"",s_somma_pdc!C1013,"")</f>
        <v/>
      </c>
      <c r="H1017" s="110" t="str">
        <f t="shared" si="120"/>
        <v/>
      </c>
      <c r="I1017" s="111" t="str">
        <f t="shared" si="121"/>
        <v/>
      </c>
      <c r="J1017" s="111"/>
      <c r="K1017" s="111"/>
      <c r="L1017" s="110" t="str">
        <f>IF(dati_pdc!$A1013&lt;&gt;"",s_somma_pdc!D1013,"")</f>
        <v/>
      </c>
      <c r="M1017" s="110" t="str">
        <f t="shared" si="122"/>
        <v/>
      </c>
      <c r="N1017" s="111" t="str">
        <f t="shared" si="123"/>
        <v/>
      </c>
      <c r="O1017" s="111"/>
      <c r="P1017" s="111"/>
      <c r="Q1017" s="110" t="str">
        <f>IF(dati_pdc!$A1013&lt;&gt;"",s_somma_pdc!E1013,"")</f>
        <v/>
      </c>
      <c r="R1017" s="110" t="str">
        <f t="shared" si="124"/>
        <v/>
      </c>
      <c r="S1017" s="111" t="str">
        <f t="shared" si="125"/>
        <v/>
      </c>
      <c r="T1017" s="111"/>
      <c r="U1017" s="111"/>
      <c r="V1017" s="110" t="str">
        <f>IF(dati_pdc!$A1013&lt;&gt;"",s_somma_pdc!F1013,"")</f>
        <v/>
      </c>
      <c r="W1017" s="110" t="str">
        <f t="shared" si="126"/>
        <v/>
      </c>
      <c r="X1017" s="111" t="str">
        <f t="shared" si="127"/>
        <v/>
      </c>
    </row>
    <row r="1018" spans="2:24">
      <c r="B1018" s="109" t="str">
        <f>IF(dati_pdc!A1014&lt;&gt;"",IF(dati_pdc!D1014=1,RIGHT(dati_pdc!A1014,dati_pdc!E1014),dati_pdc!A1014),"")</f>
        <v/>
      </c>
      <c r="C1018" s="109" t="str">
        <f>IF(dati_pdc!B1014&lt;&gt;"",dati_pdc!B1014,"")</f>
        <v/>
      </c>
      <c r="D1018" s="109" t="str">
        <f>IF(dati_pdc!C1014&lt;&gt;"",dati_pdc!C1014,"")</f>
        <v/>
      </c>
      <c r="E1018" s="109" t="str">
        <f>IF(dati_pdc!D1014&lt;&gt;"",dati_pdc!D1014,"")</f>
        <v/>
      </c>
      <c r="F1018" s="110" t="str">
        <f>IF(dati_pdc!$A1014&lt;&gt;"",s_somma_pdc!B1014,"")</f>
        <v/>
      </c>
      <c r="G1018" s="110" t="str">
        <f>IF(dati_pdc!$A1014&lt;&gt;"",s_somma_pdc!C1014,"")</f>
        <v/>
      </c>
      <c r="H1018" s="110" t="str">
        <f t="shared" si="120"/>
        <v/>
      </c>
      <c r="I1018" s="111" t="str">
        <f t="shared" si="121"/>
        <v/>
      </c>
      <c r="J1018" s="111"/>
      <c r="K1018" s="111"/>
      <c r="L1018" s="110" t="str">
        <f>IF(dati_pdc!$A1014&lt;&gt;"",s_somma_pdc!D1014,"")</f>
        <v/>
      </c>
      <c r="M1018" s="110" t="str">
        <f t="shared" si="122"/>
        <v/>
      </c>
      <c r="N1018" s="111" t="str">
        <f t="shared" si="123"/>
        <v/>
      </c>
      <c r="O1018" s="111"/>
      <c r="P1018" s="111"/>
      <c r="Q1018" s="110" t="str">
        <f>IF(dati_pdc!$A1014&lt;&gt;"",s_somma_pdc!E1014,"")</f>
        <v/>
      </c>
      <c r="R1018" s="110" t="str">
        <f t="shared" si="124"/>
        <v/>
      </c>
      <c r="S1018" s="111" t="str">
        <f t="shared" si="125"/>
        <v/>
      </c>
      <c r="T1018" s="111"/>
      <c r="U1018" s="111"/>
      <c r="V1018" s="110" t="str">
        <f>IF(dati_pdc!$A1014&lt;&gt;"",s_somma_pdc!F1014,"")</f>
        <v/>
      </c>
      <c r="W1018" s="110" t="str">
        <f t="shared" si="126"/>
        <v/>
      </c>
      <c r="X1018" s="111" t="str">
        <f t="shared" si="127"/>
        <v/>
      </c>
    </row>
    <row r="1019" spans="2:24">
      <c r="B1019" s="109" t="str">
        <f>IF(dati_pdc!A1015&lt;&gt;"",IF(dati_pdc!D1015=1,RIGHT(dati_pdc!A1015,dati_pdc!E1015),dati_pdc!A1015),"")</f>
        <v/>
      </c>
      <c r="C1019" s="109" t="str">
        <f>IF(dati_pdc!B1015&lt;&gt;"",dati_pdc!B1015,"")</f>
        <v/>
      </c>
      <c r="D1019" s="109" t="str">
        <f>IF(dati_pdc!C1015&lt;&gt;"",dati_pdc!C1015,"")</f>
        <v/>
      </c>
      <c r="E1019" s="109" t="str">
        <f>IF(dati_pdc!D1015&lt;&gt;"",dati_pdc!D1015,"")</f>
        <v/>
      </c>
      <c r="F1019" s="110" t="str">
        <f>IF(dati_pdc!$A1015&lt;&gt;"",s_somma_pdc!B1015,"")</f>
        <v/>
      </c>
      <c r="G1019" s="110" t="str">
        <f>IF(dati_pdc!$A1015&lt;&gt;"",s_somma_pdc!C1015,"")</f>
        <v/>
      </c>
      <c r="H1019" s="110" t="str">
        <f t="shared" si="120"/>
        <v/>
      </c>
      <c r="I1019" s="111" t="str">
        <f t="shared" si="121"/>
        <v/>
      </c>
      <c r="J1019" s="111"/>
      <c r="K1019" s="111"/>
      <c r="L1019" s="110" t="str">
        <f>IF(dati_pdc!$A1015&lt;&gt;"",s_somma_pdc!D1015,"")</f>
        <v/>
      </c>
      <c r="M1019" s="110" t="str">
        <f t="shared" si="122"/>
        <v/>
      </c>
      <c r="N1019" s="111" t="str">
        <f t="shared" si="123"/>
        <v/>
      </c>
      <c r="O1019" s="111"/>
      <c r="P1019" s="111"/>
      <c r="Q1019" s="110" t="str">
        <f>IF(dati_pdc!$A1015&lt;&gt;"",s_somma_pdc!E1015,"")</f>
        <v/>
      </c>
      <c r="R1019" s="110" t="str">
        <f t="shared" si="124"/>
        <v/>
      </c>
      <c r="S1019" s="111" t="str">
        <f t="shared" si="125"/>
        <v/>
      </c>
      <c r="T1019" s="111"/>
      <c r="U1019" s="111"/>
      <c r="V1019" s="110" t="str">
        <f>IF(dati_pdc!$A1015&lt;&gt;"",s_somma_pdc!F1015,"")</f>
        <v/>
      </c>
      <c r="W1019" s="110" t="str">
        <f t="shared" si="126"/>
        <v/>
      </c>
      <c r="X1019" s="111" t="str">
        <f t="shared" si="127"/>
        <v/>
      </c>
    </row>
    <row r="1020" spans="2:24">
      <c r="B1020" s="109" t="str">
        <f>IF(dati_pdc!A1016&lt;&gt;"",IF(dati_pdc!D1016=1,RIGHT(dati_pdc!A1016,dati_pdc!E1016),dati_pdc!A1016),"")</f>
        <v/>
      </c>
      <c r="C1020" s="109" t="str">
        <f>IF(dati_pdc!B1016&lt;&gt;"",dati_pdc!B1016,"")</f>
        <v/>
      </c>
      <c r="D1020" s="109" t="str">
        <f>IF(dati_pdc!C1016&lt;&gt;"",dati_pdc!C1016,"")</f>
        <v/>
      </c>
      <c r="E1020" s="109" t="str">
        <f>IF(dati_pdc!D1016&lt;&gt;"",dati_pdc!D1016,"")</f>
        <v/>
      </c>
      <c r="F1020" s="110" t="str">
        <f>IF(dati_pdc!$A1016&lt;&gt;"",s_somma_pdc!B1016,"")</f>
        <v/>
      </c>
      <c r="G1020" s="110" t="str">
        <f>IF(dati_pdc!$A1016&lt;&gt;"",s_somma_pdc!C1016,"")</f>
        <v/>
      </c>
      <c r="H1020" s="110" t="str">
        <f t="shared" si="120"/>
        <v/>
      </c>
      <c r="I1020" s="111" t="str">
        <f t="shared" si="121"/>
        <v/>
      </c>
      <c r="J1020" s="111"/>
      <c r="K1020" s="111"/>
      <c r="L1020" s="110" t="str">
        <f>IF(dati_pdc!$A1016&lt;&gt;"",s_somma_pdc!D1016,"")</f>
        <v/>
      </c>
      <c r="M1020" s="110" t="str">
        <f t="shared" si="122"/>
        <v/>
      </c>
      <c r="N1020" s="111" t="str">
        <f t="shared" si="123"/>
        <v/>
      </c>
      <c r="O1020" s="111"/>
      <c r="P1020" s="111"/>
      <c r="Q1020" s="110" t="str">
        <f>IF(dati_pdc!$A1016&lt;&gt;"",s_somma_pdc!E1016,"")</f>
        <v/>
      </c>
      <c r="R1020" s="110" t="str">
        <f t="shared" si="124"/>
        <v/>
      </c>
      <c r="S1020" s="111" t="str">
        <f t="shared" si="125"/>
        <v/>
      </c>
      <c r="T1020" s="111"/>
      <c r="U1020" s="111"/>
      <c r="V1020" s="110" t="str">
        <f>IF(dati_pdc!$A1016&lt;&gt;"",s_somma_pdc!F1016,"")</f>
        <v/>
      </c>
      <c r="W1020" s="110" t="str">
        <f t="shared" si="126"/>
        <v/>
      </c>
      <c r="X1020" s="111" t="str">
        <f t="shared" si="127"/>
        <v/>
      </c>
    </row>
    <row r="1021" spans="2:24">
      <c r="B1021" s="109" t="str">
        <f>IF(dati_pdc!A1017&lt;&gt;"",IF(dati_pdc!D1017=1,RIGHT(dati_pdc!A1017,dati_pdc!E1017),dati_pdc!A1017),"")</f>
        <v/>
      </c>
      <c r="C1021" s="109" t="str">
        <f>IF(dati_pdc!B1017&lt;&gt;"",dati_pdc!B1017,"")</f>
        <v/>
      </c>
      <c r="D1021" s="109" t="str">
        <f>IF(dati_pdc!C1017&lt;&gt;"",dati_pdc!C1017,"")</f>
        <v/>
      </c>
      <c r="E1021" s="109" t="str">
        <f>IF(dati_pdc!D1017&lt;&gt;"",dati_pdc!D1017,"")</f>
        <v/>
      </c>
      <c r="F1021" s="110" t="str">
        <f>IF(dati_pdc!$A1017&lt;&gt;"",s_somma_pdc!B1017,"")</f>
        <v/>
      </c>
      <c r="G1021" s="110" t="str">
        <f>IF(dati_pdc!$A1017&lt;&gt;"",s_somma_pdc!C1017,"")</f>
        <v/>
      </c>
      <c r="H1021" s="110" t="str">
        <f t="shared" si="120"/>
        <v/>
      </c>
      <c r="I1021" s="111" t="str">
        <f t="shared" si="121"/>
        <v/>
      </c>
      <c r="J1021" s="111"/>
      <c r="K1021" s="111"/>
      <c r="L1021" s="110" t="str">
        <f>IF(dati_pdc!$A1017&lt;&gt;"",s_somma_pdc!D1017,"")</f>
        <v/>
      </c>
      <c r="M1021" s="110" t="str">
        <f t="shared" si="122"/>
        <v/>
      </c>
      <c r="N1021" s="111" t="str">
        <f t="shared" si="123"/>
        <v/>
      </c>
      <c r="O1021" s="111"/>
      <c r="P1021" s="111"/>
      <c r="Q1021" s="110" t="str">
        <f>IF(dati_pdc!$A1017&lt;&gt;"",s_somma_pdc!E1017,"")</f>
        <v/>
      </c>
      <c r="R1021" s="110" t="str">
        <f t="shared" si="124"/>
        <v/>
      </c>
      <c r="S1021" s="111" t="str">
        <f t="shared" si="125"/>
        <v/>
      </c>
      <c r="T1021" s="111"/>
      <c r="U1021" s="111"/>
      <c r="V1021" s="110" t="str">
        <f>IF(dati_pdc!$A1017&lt;&gt;"",s_somma_pdc!F1017,"")</f>
        <v/>
      </c>
      <c r="W1021" s="110" t="str">
        <f t="shared" si="126"/>
        <v/>
      </c>
      <c r="X1021" s="111" t="str">
        <f t="shared" si="127"/>
        <v/>
      </c>
    </row>
    <row r="1022" spans="2:24">
      <c r="B1022" s="109" t="str">
        <f>IF(dati_pdc!A1018&lt;&gt;"",IF(dati_pdc!D1018=1,RIGHT(dati_pdc!A1018,dati_pdc!E1018),dati_pdc!A1018),"")</f>
        <v/>
      </c>
      <c r="C1022" s="109" t="str">
        <f>IF(dati_pdc!B1018&lt;&gt;"",dati_pdc!B1018,"")</f>
        <v/>
      </c>
      <c r="D1022" s="109" t="str">
        <f>IF(dati_pdc!C1018&lt;&gt;"",dati_pdc!C1018,"")</f>
        <v/>
      </c>
      <c r="E1022" s="109" t="str">
        <f>IF(dati_pdc!D1018&lt;&gt;"",dati_pdc!D1018,"")</f>
        <v/>
      </c>
      <c r="F1022" s="110" t="str">
        <f>IF(dati_pdc!$A1018&lt;&gt;"",s_somma_pdc!B1018,"")</f>
        <v/>
      </c>
      <c r="G1022" s="110" t="str">
        <f>IF(dati_pdc!$A1018&lt;&gt;"",s_somma_pdc!C1018,"")</f>
        <v/>
      </c>
      <c r="H1022" s="110" t="str">
        <f t="shared" si="120"/>
        <v/>
      </c>
      <c r="I1022" s="111" t="str">
        <f t="shared" si="121"/>
        <v/>
      </c>
      <c r="J1022" s="111"/>
      <c r="K1022" s="111"/>
      <c r="L1022" s="110" t="str">
        <f>IF(dati_pdc!$A1018&lt;&gt;"",s_somma_pdc!D1018,"")</f>
        <v/>
      </c>
      <c r="M1022" s="110" t="str">
        <f t="shared" si="122"/>
        <v/>
      </c>
      <c r="N1022" s="111" t="str">
        <f t="shared" si="123"/>
        <v/>
      </c>
      <c r="O1022" s="111"/>
      <c r="P1022" s="111"/>
      <c r="Q1022" s="110" t="str">
        <f>IF(dati_pdc!$A1018&lt;&gt;"",s_somma_pdc!E1018,"")</f>
        <v/>
      </c>
      <c r="R1022" s="110" t="str">
        <f t="shared" si="124"/>
        <v/>
      </c>
      <c r="S1022" s="111" t="str">
        <f t="shared" si="125"/>
        <v/>
      </c>
      <c r="T1022" s="111"/>
      <c r="U1022" s="111"/>
      <c r="V1022" s="110" t="str">
        <f>IF(dati_pdc!$A1018&lt;&gt;"",s_somma_pdc!F1018,"")</f>
        <v/>
      </c>
      <c r="W1022" s="110" t="str">
        <f t="shared" si="126"/>
        <v/>
      </c>
      <c r="X1022" s="111" t="str">
        <f t="shared" si="127"/>
        <v/>
      </c>
    </row>
    <row r="1023" spans="2:24">
      <c r="B1023" s="109" t="str">
        <f>IF(dati_pdc!A1019&lt;&gt;"",IF(dati_pdc!D1019=1,RIGHT(dati_pdc!A1019,dati_pdc!E1019),dati_pdc!A1019),"")</f>
        <v/>
      </c>
      <c r="C1023" s="109" t="str">
        <f>IF(dati_pdc!B1019&lt;&gt;"",dati_pdc!B1019,"")</f>
        <v/>
      </c>
      <c r="D1023" s="109" t="str">
        <f>IF(dati_pdc!C1019&lt;&gt;"",dati_pdc!C1019,"")</f>
        <v/>
      </c>
      <c r="E1023" s="109" t="str">
        <f>IF(dati_pdc!D1019&lt;&gt;"",dati_pdc!D1019,"")</f>
        <v/>
      </c>
      <c r="F1023" s="110" t="str">
        <f>IF(dati_pdc!$A1019&lt;&gt;"",s_somma_pdc!B1019,"")</f>
        <v/>
      </c>
      <c r="G1023" s="110" t="str">
        <f>IF(dati_pdc!$A1019&lt;&gt;"",s_somma_pdc!C1019,"")</f>
        <v/>
      </c>
      <c r="H1023" s="110" t="str">
        <f t="shared" si="120"/>
        <v/>
      </c>
      <c r="I1023" s="111" t="str">
        <f t="shared" si="121"/>
        <v/>
      </c>
      <c r="J1023" s="111"/>
      <c r="K1023" s="111"/>
      <c r="L1023" s="110" t="str">
        <f>IF(dati_pdc!$A1019&lt;&gt;"",s_somma_pdc!D1019,"")</f>
        <v/>
      </c>
      <c r="M1023" s="110" t="str">
        <f t="shared" si="122"/>
        <v/>
      </c>
      <c r="N1023" s="111" t="str">
        <f t="shared" si="123"/>
        <v/>
      </c>
      <c r="O1023" s="111"/>
      <c r="P1023" s="111"/>
      <c r="Q1023" s="110" t="str">
        <f>IF(dati_pdc!$A1019&lt;&gt;"",s_somma_pdc!E1019,"")</f>
        <v/>
      </c>
      <c r="R1023" s="110" t="str">
        <f t="shared" si="124"/>
        <v/>
      </c>
      <c r="S1023" s="111" t="str">
        <f t="shared" si="125"/>
        <v/>
      </c>
      <c r="T1023" s="111"/>
      <c r="U1023" s="111"/>
      <c r="V1023" s="110" t="str">
        <f>IF(dati_pdc!$A1019&lt;&gt;"",s_somma_pdc!F1019,"")</f>
        <v/>
      </c>
      <c r="W1023" s="110" t="str">
        <f t="shared" si="126"/>
        <v/>
      </c>
      <c r="X1023" s="111" t="str">
        <f t="shared" si="127"/>
        <v/>
      </c>
    </row>
    <row r="1024" spans="2:24">
      <c r="B1024" s="109" t="str">
        <f>IF(dati_pdc!A1020&lt;&gt;"",IF(dati_pdc!D1020=1,RIGHT(dati_pdc!A1020,dati_pdc!E1020),dati_pdc!A1020),"")</f>
        <v/>
      </c>
      <c r="C1024" s="109" t="str">
        <f>IF(dati_pdc!B1020&lt;&gt;"",dati_pdc!B1020,"")</f>
        <v/>
      </c>
      <c r="D1024" s="109" t="str">
        <f>IF(dati_pdc!C1020&lt;&gt;"",dati_pdc!C1020,"")</f>
        <v/>
      </c>
      <c r="E1024" s="109" t="str">
        <f>IF(dati_pdc!D1020&lt;&gt;"",dati_pdc!D1020,"")</f>
        <v/>
      </c>
      <c r="F1024" s="110" t="str">
        <f>IF(dati_pdc!$A1020&lt;&gt;"",s_somma_pdc!B1020,"")</f>
        <v/>
      </c>
      <c r="G1024" s="110" t="str">
        <f>IF(dati_pdc!$A1020&lt;&gt;"",s_somma_pdc!C1020,"")</f>
        <v/>
      </c>
      <c r="H1024" s="110" t="str">
        <f t="shared" si="120"/>
        <v/>
      </c>
      <c r="I1024" s="111" t="str">
        <f t="shared" si="121"/>
        <v/>
      </c>
      <c r="J1024" s="111"/>
      <c r="K1024" s="111"/>
      <c r="L1024" s="110" t="str">
        <f>IF(dati_pdc!$A1020&lt;&gt;"",s_somma_pdc!D1020,"")</f>
        <v/>
      </c>
      <c r="M1024" s="110" t="str">
        <f t="shared" si="122"/>
        <v/>
      </c>
      <c r="N1024" s="111" t="str">
        <f t="shared" si="123"/>
        <v/>
      </c>
      <c r="O1024" s="111"/>
      <c r="P1024" s="111"/>
      <c r="Q1024" s="110" t="str">
        <f>IF(dati_pdc!$A1020&lt;&gt;"",s_somma_pdc!E1020,"")</f>
        <v/>
      </c>
      <c r="R1024" s="110" t="str">
        <f t="shared" si="124"/>
        <v/>
      </c>
      <c r="S1024" s="111" t="str">
        <f t="shared" si="125"/>
        <v/>
      </c>
      <c r="T1024" s="111"/>
      <c r="U1024" s="111"/>
      <c r="V1024" s="110" t="str">
        <f>IF(dati_pdc!$A1020&lt;&gt;"",s_somma_pdc!F1020,"")</f>
        <v/>
      </c>
      <c r="W1024" s="110" t="str">
        <f t="shared" si="126"/>
        <v/>
      </c>
      <c r="X1024" s="111" t="str">
        <f t="shared" si="127"/>
        <v/>
      </c>
    </row>
    <row r="1025" spans="2:24">
      <c r="B1025" s="109" t="str">
        <f>IF(dati_pdc!A1021&lt;&gt;"",IF(dati_pdc!D1021=1,RIGHT(dati_pdc!A1021,dati_pdc!E1021),dati_pdc!A1021),"")</f>
        <v/>
      </c>
      <c r="C1025" s="109" t="str">
        <f>IF(dati_pdc!B1021&lt;&gt;"",dati_pdc!B1021,"")</f>
        <v/>
      </c>
      <c r="D1025" s="109" t="str">
        <f>IF(dati_pdc!C1021&lt;&gt;"",dati_pdc!C1021,"")</f>
        <v/>
      </c>
      <c r="E1025" s="109" t="str">
        <f>IF(dati_pdc!D1021&lt;&gt;"",dati_pdc!D1021,"")</f>
        <v/>
      </c>
      <c r="F1025" s="110" t="str">
        <f>IF(dati_pdc!$A1021&lt;&gt;"",s_somma_pdc!B1021,"")</f>
        <v/>
      </c>
      <c r="G1025" s="110" t="str">
        <f>IF(dati_pdc!$A1021&lt;&gt;"",s_somma_pdc!C1021,"")</f>
        <v/>
      </c>
      <c r="H1025" s="110" t="str">
        <f t="shared" si="120"/>
        <v/>
      </c>
      <c r="I1025" s="111" t="str">
        <f t="shared" si="121"/>
        <v/>
      </c>
      <c r="J1025" s="111"/>
      <c r="K1025" s="111"/>
      <c r="L1025" s="110" t="str">
        <f>IF(dati_pdc!$A1021&lt;&gt;"",s_somma_pdc!D1021,"")</f>
        <v/>
      </c>
      <c r="M1025" s="110" t="str">
        <f t="shared" si="122"/>
        <v/>
      </c>
      <c r="N1025" s="111" t="str">
        <f t="shared" si="123"/>
        <v/>
      </c>
      <c r="O1025" s="111"/>
      <c r="P1025" s="111"/>
      <c r="Q1025" s="110" t="str">
        <f>IF(dati_pdc!$A1021&lt;&gt;"",s_somma_pdc!E1021,"")</f>
        <v/>
      </c>
      <c r="R1025" s="110" t="str">
        <f t="shared" si="124"/>
        <v/>
      </c>
      <c r="S1025" s="111" t="str">
        <f t="shared" si="125"/>
        <v/>
      </c>
      <c r="T1025" s="111"/>
      <c r="U1025" s="111"/>
      <c r="V1025" s="110" t="str">
        <f>IF(dati_pdc!$A1021&lt;&gt;"",s_somma_pdc!F1021,"")</f>
        <v/>
      </c>
      <c r="W1025" s="110" t="str">
        <f t="shared" si="126"/>
        <v/>
      </c>
      <c r="X1025" s="111" t="str">
        <f t="shared" si="127"/>
        <v/>
      </c>
    </row>
    <row r="1026" spans="2:24">
      <c r="B1026" s="109" t="str">
        <f>IF(dati_pdc!A1022&lt;&gt;"",IF(dati_pdc!D1022=1,RIGHT(dati_pdc!A1022,dati_pdc!E1022),dati_pdc!A1022),"")</f>
        <v/>
      </c>
      <c r="C1026" s="109" t="str">
        <f>IF(dati_pdc!B1022&lt;&gt;"",dati_pdc!B1022,"")</f>
        <v/>
      </c>
      <c r="D1026" s="109" t="str">
        <f>IF(dati_pdc!C1022&lt;&gt;"",dati_pdc!C1022,"")</f>
        <v/>
      </c>
      <c r="E1026" s="109" t="str">
        <f>IF(dati_pdc!D1022&lt;&gt;"",dati_pdc!D1022,"")</f>
        <v/>
      </c>
      <c r="F1026" s="110" t="str">
        <f>IF(dati_pdc!$A1022&lt;&gt;"",s_somma_pdc!B1022,"")</f>
        <v/>
      </c>
      <c r="G1026" s="110" t="str">
        <f>IF(dati_pdc!$A1022&lt;&gt;"",s_somma_pdc!C1022,"")</f>
        <v/>
      </c>
      <c r="H1026" s="110" t="str">
        <f t="shared" si="120"/>
        <v/>
      </c>
      <c r="I1026" s="111" t="str">
        <f t="shared" si="121"/>
        <v/>
      </c>
      <c r="J1026" s="111"/>
      <c r="K1026" s="111"/>
      <c r="L1026" s="110" t="str">
        <f>IF(dati_pdc!$A1022&lt;&gt;"",s_somma_pdc!D1022,"")</f>
        <v/>
      </c>
      <c r="M1026" s="110" t="str">
        <f t="shared" si="122"/>
        <v/>
      </c>
      <c r="N1026" s="111" t="str">
        <f t="shared" si="123"/>
        <v/>
      </c>
      <c r="O1026" s="111"/>
      <c r="P1026" s="111"/>
      <c r="Q1026" s="110" t="str">
        <f>IF(dati_pdc!$A1022&lt;&gt;"",s_somma_pdc!E1022,"")</f>
        <v/>
      </c>
      <c r="R1026" s="110" t="str">
        <f t="shared" si="124"/>
        <v/>
      </c>
      <c r="S1026" s="111" t="str">
        <f t="shared" si="125"/>
        <v/>
      </c>
      <c r="T1026" s="111"/>
      <c r="U1026" s="111"/>
      <c r="V1026" s="110" t="str">
        <f>IF(dati_pdc!$A1022&lt;&gt;"",s_somma_pdc!F1022,"")</f>
        <v/>
      </c>
      <c r="W1026" s="110" t="str">
        <f t="shared" si="126"/>
        <v/>
      </c>
      <c r="X1026" s="111" t="str">
        <f t="shared" si="127"/>
        <v/>
      </c>
    </row>
    <row r="1027" spans="2:24">
      <c r="B1027" s="109" t="str">
        <f>IF(dati_pdc!A1023&lt;&gt;"",IF(dati_pdc!D1023=1,RIGHT(dati_pdc!A1023,dati_pdc!E1023),dati_pdc!A1023),"")</f>
        <v/>
      </c>
      <c r="C1027" s="109" t="str">
        <f>IF(dati_pdc!B1023&lt;&gt;"",dati_pdc!B1023,"")</f>
        <v/>
      </c>
      <c r="D1027" s="109" t="str">
        <f>IF(dati_pdc!C1023&lt;&gt;"",dati_pdc!C1023,"")</f>
        <v/>
      </c>
      <c r="E1027" s="109" t="str">
        <f>IF(dati_pdc!D1023&lt;&gt;"",dati_pdc!D1023,"")</f>
        <v/>
      </c>
      <c r="F1027" s="110" t="str">
        <f>IF(dati_pdc!$A1023&lt;&gt;"",s_somma_pdc!B1023,"")</f>
        <v/>
      </c>
      <c r="G1027" s="110" t="str">
        <f>IF(dati_pdc!$A1023&lt;&gt;"",s_somma_pdc!C1023,"")</f>
        <v/>
      </c>
      <c r="H1027" s="110" t="str">
        <f t="shared" si="120"/>
        <v/>
      </c>
      <c r="I1027" s="111" t="str">
        <f t="shared" si="121"/>
        <v/>
      </c>
      <c r="J1027" s="111"/>
      <c r="K1027" s="111"/>
      <c r="L1027" s="110" t="str">
        <f>IF(dati_pdc!$A1023&lt;&gt;"",s_somma_pdc!D1023,"")</f>
        <v/>
      </c>
      <c r="M1027" s="110" t="str">
        <f t="shared" si="122"/>
        <v/>
      </c>
      <c r="N1027" s="111" t="str">
        <f t="shared" si="123"/>
        <v/>
      </c>
      <c r="O1027" s="111"/>
      <c r="P1027" s="111"/>
      <c r="Q1027" s="110" t="str">
        <f>IF(dati_pdc!$A1023&lt;&gt;"",s_somma_pdc!E1023,"")</f>
        <v/>
      </c>
      <c r="R1027" s="110" t="str">
        <f t="shared" si="124"/>
        <v/>
      </c>
      <c r="S1027" s="111" t="str">
        <f t="shared" si="125"/>
        <v/>
      </c>
      <c r="T1027" s="111"/>
      <c r="U1027" s="111"/>
      <c r="V1027" s="110" t="str">
        <f>IF(dati_pdc!$A1023&lt;&gt;"",s_somma_pdc!F1023,"")</f>
        <v/>
      </c>
      <c r="W1027" s="110" t="str">
        <f t="shared" si="126"/>
        <v/>
      </c>
      <c r="X1027" s="111" t="str">
        <f t="shared" si="127"/>
        <v/>
      </c>
    </row>
    <row r="1028" spans="2:24">
      <c r="B1028" s="109" t="str">
        <f>IF(dati_pdc!A1024&lt;&gt;"",IF(dati_pdc!D1024=1,RIGHT(dati_pdc!A1024,dati_pdc!E1024),dati_pdc!A1024),"")</f>
        <v/>
      </c>
      <c r="C1028" s="109" t="str">
        <f>IF(dati_pdc!B1024&lt;&gt;"",dati_pdc!B1024,"")</f>
        <v/>
      </c>
      <c r="D1028" s="109" t="str">
        <f>IF(dati_pdc!C1024&lt;&gt;"",dati_pdc!C1024,"")</f>
        <v/>
      </c>
      <c r="E1028" s="109" t="str">
        <f>IF(dati_pdc!D1024&lt;&gt;"",dati_pdc!D1024,"")</f>
        <v/>
      </c>
      <c r="F1028" s="110" t="str">
        <f>IF(dati_pdc!$A1024&lt;&gt;"",s_somma_pdc!B1024,"")</f>
        <v/>
      </c>
      <c r="G1028" s="110" t="str">
        <f>IF(dati_pdc!$A1024&lt;&gt;"",s_somma_pdc!C1024,"")</f>
        <v/>
      </c>
      <c r="H1028" s="110" t="str">
        <f t="shared" si="120"/>
        <v/>
      </c>
      <c r="I1028" s="111" t="str">
        <f t="shared" si="121"/>
        <v/>
      </c>
      <c r="J1028" s="111"/>
      <c r="K1028" s="111"/>
      <c r="L1028" s="110" t="str">
        <f>IF(dati_pdc!$A1024&lt;&gt;"",s_somma_pdc!D1024,"")</f>
        <v/>
      </c>
      <c r="M1028" s="110" t="str">
        <f t="shared" si="122"/>
        <v/>
      </c>
      <c r="N1028" s="111" t="str">
        <f t="shared" si="123"/>
        <v/>
      </c>
      <c r="O1028" s="111"/>
      <c r="P1028" s="111"/>
      <c r="Q1028" s="110" t="str">
        <f>IF(dati_pdc!$A1024&lt;&gt;"",s_somma_pdc!E1024,"")</f>
        <v/>
      </c>
      <c r="R1028" s="110" t="str">
        <f t="shared" si="124"/>
        <v/>
      </c>
      <c r="S1028" s="111" t="str">
        <f t="shared" si="125"/>
        <v/>
      </c>
      <c r="T1028" s="111"/>
      <c r="U1028" s="111"/>
      <c r="V1028" s="110" t="str">
        <f>IF(dati_pdc!$A1024&lt;&gt;"",s_somma_pdc!F1024,"")</f>
        <v/>
      </c>
      <c r="W1028" s="110" t="str">
        <f t="shared" si="126"/>
        <v/>
      </c>
      <c r="X1028" s="111" t="str">
        <f t="shared" si="127"/>
        <v/>
      </c>
    </row>
    <row r="1029" spans="2:24">
      <c r="B1029" s="109" t="str">
        <f>IF(dati_pdc!A1025&lt;&gt;"",IF(dati_pdc!D1025=1,RIGHT(dati_pdc!A1025,dati_pdc!E1025),dati_pdc!A1025),"")</f>
        <v/>
      </c>
      <c r="C1029" s="109" t="str">
        <f>IF(dati_pdc!B1025&lt;&gt;"",dati_pdc!B1025,"")</f>
        <v/>
      </c>
      <c r="D1029" s="109" t="str">
        <f>IF(dati_pdc!C1025&lt;&gt;"",dati_pdc!C1025,"")</f>
        <v/>
      </c>
      <c r="E1029" s="109" t="str">
        <f>IF(dati_pdc!D1025&lt;&gt;"",dati_pdc!D1025,"")</f>
        <v/>
      </c>
      <c r="F1029" s="110" t="str">
        <f>IF(dati_pdc!$A1025&lt;&gt;"",s_somma_pdc!B1025,"")</f>
        <v/>
      </c>
      <c r="G1029" s="110" t="str">
        <f>IF(dati_pdc!$A1025&lt;&gt;"",s_somma_pdc!C1025,"")</f>
        <v/>
      </c>
      <c r="H1029" s="110" t="str">
        <f t="shared" si="120"/>
        <v/>
      </c>
      <c r="I1029" s="111" t="str">
        <f t="shared" si="121"/>
        <v/>
      </c>
      <c r="J1029" s="111"/>
      <c r="K1029" s="111"/>
      <c r="L1029" s="110" t="str">
        <f>IF(dati_pdc!$A1025&lt;&gt;"",s_somma_pdc!D1025,"")</f>
        <v/>
      </c>
      <c r="M1029" s="110" t="str">
        <f t="shared" si="122"/>
        <v/>
      </c>
      <c r="N1029" s="111" t="str">
        <f t="shared" si="123"/>
        <v/>
      </c>
      <c r="O1029" s="111"/>
      <c r="P1029" s="111"/>
      <c r="Q1029" s="110" t="str">
        <f>IF(dati_pdc!$A1025&lt;&gt;"",s_somma_pdc!E1025,"")</f>
        <v/>
      </c>
      <c r="R1029" s="110" t="str">
        <f t="shared" si="124"/>
        <v/>
      </c>
      <c r="S1029" s="111" t="str">
        <f t="shared" si="125"/>
        <v/>
      </c>
      <c r="T1029" s="111"/>
      <c r="U1029" s="111"/>
      <c r="V1029" s="110" t="str">
        <f>IF(dati_pdc!$A1025&lt;&gt;"",s_somma_pdc!F1025,"")</f>
        <v/>
      </c>
      <c r="W1029" s="110" t="str">
        <f t="shared" si="126"/>
        <v/>
      </c>
      <c r="X1029" s="111" t="str">
        <f t="shared" si="127"/>
        <v/>
      </c>
    </row>
    <row r="1030" spans="2:24">
      <c r="B1030" s="109" t="str">
        <f>IF(dati_pdc!A1026&lt;&gt;"",IF(dati_pdc!D1026=1,RIGHT(dati_pdc!A1026,dati_pdc!E1026),dati_pdc!A1026),"")</f>
        <v/>
      </c>
      <c r="C1030" s="109" t="str">
        <f>IF(dati_pdc!B1026&lt;&gt;"",dati_pdc!B1026,"")</f>
        <v/>
      </c>
      <c r="D1030" s="109" t="str">
        <f>IF(dati_pdc!C1026&lt;&gt;"",dati_pdc!C1026,"")</f>
        <v/>
      </c>
      <c r="E1030" s="109" t="str">
        <f>IF(dati_pdc!D1026&lt;&gt;"",dati_pdc!D1026,"")</f>
        <v/>
      </c>
      <c r="F1030" s="110" t="str">
        <f>IF(dati_pdc!$A1026&lt;&gt;"",s_somma_pdc!B1026,"")</f>
        <v/>
      </c>
      <c r="G1030" s="110" t="str">
        <f>IF(dati_pdc!$A1026&lt;&gt;"",s_somma_pdc!C1026,"")</f>
        <v/>
      </c>
      <c r="H1030" s="110" t="str">
        <f t="shared" ref="H1030:H1093" si="128">IF(G1030&lt;&gt;"",F1030-G1030,"")</f>
        <v/>
      </c>
      <c r="I1030" s="111" t="str">
        <f t="shared" ref="I1030:I1093" si="129">IF(AND(G1030&lt;&gt;"",G1030&lt;&gt;0)=TRUE,H1030/G1030,"")</f>
        <v/>
      </c>
      <c r="J1030" s="111"/>
      <c r="K1030" s="111"/>
      <c r="L1030" s="110" t="str">
        <f>IF(dati_pdc!$A1026&lt;&gt;"",s_somma_pdc!D1026,"")</f>
        <v/>
      </c>
      <c r="M1030" s="110" t="str">
        <f t="shared" ref="M1030:M1093" si="130">IF(L1030&lt;&gt;"",F1030-L1030,"")</f>
        <v/>
      </c>
      <c r="N1030" s="111" t="str">
        <f t="shared" ref="N1030:N1093" si="131">IF(AND(L1030&lt;&gt;"",L1030&lt;&gt;0)=TRUE,M1030/L1030,"")</f>
        <v/>
      </c>
      <c r="O1030" s="111"/>
      <c r="P1030" s="111"/>
      <c r="Q1030" s="110" t="str">
        <f>IF(dati_pdc!$A1026&lt;&gt;"",s_somma_pdc!E1026,"")</f>
        <v/>
      </c>
      <c r="R1030" s="110" t="str">
        <f t="shared" ref="R1030:R1093" si="132">IF(Q1030&lt;&gt;"",F1030-Q1030,"")</f>
        <v/>
      </c>
      <c r="S1030" s="111" t="str">
        <f t="shared" ref="S1030:S1093" si="133">IF(AND(Q1030&lt;&gt;"",Q1030&lt;&gt;0)=TRUE,R1030/Q1030,"")</f>
        <v/>
      </c>
      <c r="T1030" s="111"/>
      <c r="U1030" s="111"/>
      <c r="V1030" s="110" t="str">
        <f>IF(dati_pdc!$A1026&lt;&gt;"",s_somma_pdc!F1026,"")</f>
        <v/>
      </c>
      <c r="W1030" s="110" t="str">
        <f t="shared" ref="W1030:W1093" si="134">IF(V1030&lt;&gt;"",F1030-V1030,"")</f>
        <v/>
      </c>
      <c r="X1030" s="111" t="str">
        <f t="shared" ref="X1030:X1093" si="135">IF(AND(V1030&lt;&gt;"",V1030&lt;&gt;0)=TRUE,W1030/V1030,"")</f>
        <v/>
      </c>
    </row>
    <row r="1031" spans="2:24">
      <c r="B1031" s="109" t="str">
        <f>IF(dati_pdc!A1027&lt;&gt;"",IF(dati_pdc!D1027=1,RIGHT(dati_pdc!A1027,dati_pdc!E1027),dati_pdc!A1027),"")</f>
        <v/>
      </c>
      <c r="C1031" s="109" t="str">
        <f>IF(dati_pdc!B1027&lt;&gt;"",dati_pdc!B1027,"")</f>
        <v/>
      </c>
      <c r="D1031" s="109" t="str">
        <f>IF(dati_pdc!C1027&lt;&gt;"",dati_pdc!C1027,"")</f>
        <v/>
      </c>
      <c r="E1031" s="109" t="str">
        <f>IF(dati_pdc!D1027&lt;&gt;"",dati_pdc!D1027,"")</f>
        <v/>
      </c>
      <c r="F1031" s="110" t="str">
        <f>IF(dati_pdc!$A1027&lt;&gt;"",s_somma_pdc!B1027,"")</f>
        <v/>
      </c>
      <c r="G1031" s="110" t="str">
        <f>IF(dati_pdc!$A1027&lt;&gt;"",s_somma_pdc!C1027,"")</f>
        <v/>
      </c>
      <c r="H1031" s="110" t="str">
        <f t="shared" si="128"/>
        <v/>
      </c>
      <c r="I1031" s="111" t="str">
        <f t="shared" si="129"/>
        <v/>
      </c>
      <c r="J1031" s="111"/>
      <c r="K1031" s="111"/>
      <c r="L1031" s="110" t="str">
        <f>IF(dati_pdc!$A1027&lt;&gt;"",s_somma_pdc!D1027,"")</f>
        <v/>
      </c>
      <c r="M1031" s="110" t="str">
        <f t="shared" si="130"/>
        <v/>
      </c>
      <c r="N1031" s="111" t="str">
        <f t="shared" si="131"/>
        <v/>
      </c>
      <c r="O1031" s="111"/>
      <c r="P1031" s="111"/>
      <c r="Q1031" s="110" t="str">
        <f>IF(dati_pdc!$A1027&lt;&gt;"",s_somma_pdc!E1027,"")</f>
        <v/>
      </c>
      <c r="R1031" s="110" t="str">
        <f t="shared" si="132"/>
        <v/>
      </c>
      <c r="S1031" s="111" t="str">
        <f t="shared" si="133"/>
        <v/>
      </c>
      <c r="T1031" s="111"/>
      <c r="U1031" s="111"/>
      <c r="V1031" s="110" t="str">
        <f>IF(dati_pdc!$A1027&lt;&gt;"",s_somma_pdc!F1027,"")</f>
        <v/>
      </c>
      <c r="W1031" s="110" t="str">
        <f t="shared" si="134"/>
        <v/>
      </c>
      <c r="X1031" s="111" t="str">
        <f t="shared" si="135"/>
        <v/>
      </c>
    </row>
    <row r="1032" spans="2:24">
      <c r="B1032" s="109" t="str">
        <f>IF(dati_pdc!A1028&lt;&gt;"",IF(dati_pdc!D1028=1,RIGHT(dati_pdc!A1028,dati_pdc!E1028),dati_pdc!A1028),"")</f>
        <v/>
      </c>
      <c r="C1032" s="109" t="str">
        <f>IF(dati_pdc!B1028&lt;&gt;"",dati_pdc!B1028,"")</f>
        <v/>
      </c>
      <c r="D1032" s="109" t="str">
        <f>IF(dati_pdc!C1028&lt;&gt;"",dati_pdc!C1028,"")</f>
        <v/>
      </c>
      <c r="E1032" s="109" t="str">
        <f>IF(dati_pdc!D1028&lt;&gt;"",dati_pdc!D1028,"")</f>
        <v/>
      </c>
      <c r="F1032" s="110" t="str">
        <f>IF(dati_pdc!$A1028&lt;&gt;"",s_somma_pdc!B1028,"")</f>
        <v/>
      </c>
      <c r="G1032" s="110" t="str">
        <f>IF(dati_pdc!$A1028&lt;&gt;"",s_somma_pdc!C1028,"")</f>
        <v/>
      </c>
      <c r="H1032" s="110" t="str">
        <f t="shared" si="128"/>
        <v/>
      </c>
      <c r="I1032" s="111" t="str">
        <f t="shared" si="129"/>
        <v/>
      </c>
      <c r="J1032" s="111"/>
      <c r="K1032" s="111"/>
      <c r="L1032" s="110" t="str">
        <f>IF(dati_pdc!$A1028&lt;&gt;"",s_somma_pdc!D1028,"")</f>
        <v/>
      </c>
      <c r="M1032" s="110" t="str">
        <f t="shared" si="130"/>
        <v/>
      </c>
      <c r="N1032" s="111" t="str">
        <f t="shared" si="131"/>
        <v/>
      </c>
      <c r="O1032" s="111"/>
      <c r="P1032" s="111"/>
      <c r="Q1032" s="110" t="str">
        <f>IF(dati_pdc!$A1028&lt;&gt;"",s_somma_pdc!E1028,"")</f>
        <v/>
      </c>
      <c r="R1032" s="110" t="str">
        <f t="shared" si="132"/>
        <v/>
      </c>
      <c r="S1032" s="111" t="str">
        <f t="shared" si="133"/>
        <v/>
      </c>
      <c r="T1032" s="111"/>
      <c r="U1032" s="111"/>
      <c r="V1032" s="110" t="str">
        <f>IF(dati_pdc!$A1028&lt;&gt;"",s_somma_pdc!F1028,"")</f>
        <v/>
      </c>
      <c r="W1032" s="110" t="str">
        <f t="shared" si="134"/>
        <v/>
      </c>
      <c r="X1032" s="111" t="str">
        <f t="shared" si="135"/>
        <v/>
      </c>
    </row>
    <row r="1033" spans="2:24">
      <c r="B1033" s="109" t="str">
        <f>IF(dati_pdc!A1029&lt;&gt;"",IF(dati_pdc!D1029=1,RIGHT(dati_pdc!A1029,dati_pdc!E1029),dati_pdc!A1029),"")</f>
        <v/>
      </c>
      <c r="C1033" s="109" t="str">
        <f>IF(dati_pdc!B1029&lt;&gt;"",dati_pdc!B1029,"")</f>
        <v/>
      </c>
      <c r="D1033" s="109" t="str">
        <f>IF(dati_pdc!C1029&lt;&gt;"",dati_pdc!C1029,"")</f>
        <v/>
      </c>
      <c r="E1033" s="109" t="str">
        <f>IF(dati_pdc!D1029&lt;&gt;"",dati_pdc!D1029,"")</f>
        <v/>
      </c>
      <c r="F1033" s="110" t="str">
        <f>IF(dati_pdc!$A1029&lt;&gt;"",s_somma_pdc!B1029,"")</f>
        <v/>
      </c>
      <c r="G1033" s="110" t="str">
        <f>IF(dati_pdc!$A1029&lt;&gt;"",s_somma_pdc!C1029,"")</f>
        <v/>
      </c>
      <c r="H1033" s="110" t="str">
        <f t="shared" si="128"/>
        <v/>
      </c>
      <c r="I1033" s="111" t="str">
        <f t="shared" si="129"/>
        <v/>
      </c>
      <c r="J1033" s="111"/>
      <c r="K1033" s="111"/>
      <c r="L1033" s="110" t="str">
        <f>IF(dati_pdc!$A1029&lt;&gt;"",s_somma_pdc!D1029,"")</f>
        <v/>
      </c>
      <c r="M1033" s="110" t="str">
        <f t="shared" si="130"/>
        <v/>
      </c>
      <c r="N1033" s="111" t="str">
        <f t="shared" si="131"/>
        <v/>
      </c>
      <c r="O1033" s="111"/>
      <c r="P1033" s="111"/>
      <c r="Q1033" s="110" t="str">
        <f>IF(dati_pdc!$A1029&lt;&gt;"",s_somma_pdc!E1029,"")</f>
        <v/>
      </c>
      <c r="R1033" s="110" t="str">
        <f t="shared" si="132"/>
        <v/>
      </c>
      <c r="S1033" s="111" t="str">
        <f t="shared" si="133"/>
        <v/>
      </c>
      <c r="T1033" s="111"/>
      <c r="U1033" s="111"/>
      <c r="V1033" s="110" t="str">
        <f>IF(dati_pdc!$A1029&lt;&gt;"",s_somma_pdc!F1029,"")</f>
        <v/>
      </c>
      <c r="W1033" s="110" t="str">
        <f t="shared" si="134"/>
        <v/>
      </c>
      <c r="X1033" s="111" t="str">
        <f t="shared" si="135"/>
        <v/>
      </c>
    </row>
    <row r="1034" spans="2:24">
      <c r="B1034" s="109" t="str">
        <f>IF(dati_pdc!A1030&lt;&gt;"",IF(dati_pdc!D1030=1,RIGHT(dati_pdc!A1030,dati_pdc!E1030),dati_pdc!A1030),"")</f>
        <v/>
      </c>
      <c r="C1034" s="109" t="str">
        <f>IF(dati_pdc!B1030&lt;&gt;"",dati_pdc!B1030,"")</f>
        <v/>
      </c>
      <c r="D1034" s="109" t="str">
        <f>IF(dati_pdc!C1030&lt;&gt;"",dati_pdc!C1030,"")</f>
        <v/>
      </c>
      <c r="E1034" s="109" t="str">
        <f>IF(dati_pdc!D1030&lt;&gt;"",dati_pdc!D1030,"")</f>
        <v/>
      </c>
      <c r="F1034" s="110" t="str">
        <f>IF(dati_pdc!$A1030&lt;&gt;"",s_somma_pdc!B1030,"")</f>
        <v/>
      </c>
      <c r="G1034" s="110" t="str">
        <f>IF(dati_pdc!$A1030&lt;&gt;"",s_somma_pdc!C1030,"")</f>
        <v/>
      </c>
      <c r="H1034" s="110" t="str">
        <f t="shared" si="128"/>
        <v/>
      </c>
      <c r="I1034" s="111" t="str">
        <f t="shared" si="129"/>
        <v/>
      </c>
      <c r="J1034" s="111"/>
      <c r="K1034" s="111"/>
      <c r="L1034" s="110" t="str">
        <f>IF(dati_pdc!$A1030&lt;&gt;"",s_somma_pdc!D1030,"")</f>
        <v/>
      </c>
      <c r="M1034" s="110" t="str">
        <f t="shared" si="130"/>
        <v/>
      </c>
      <c r="N1034" s="111" t="str">
        <f t="shared" si="131"/>
        <v/>
      </c>
      <c r="O1034" s="111"/>
      <c r="P1034" s="111"/>
      <c r="Q1034" s="110" t="str">
        <f>IF(dati_pdc!$A1030&lt;&gt;"",s_somma_pdc!E1030,"")</f>
        <v/>
      </c>
      <c r="R1034" s="110" t="str">
        <f t="shared" si="132"/>
        <v/>
      </c>
      <c r="S1034" s="111" t="str">
        <f t="shared" si="133"/>
        <v/>
      </c>
      <c r="T1034" s="111"/>
      <c r="U1034" s="111"/>
      <c r="V1034" s="110" t="str">
        <f>IF(dati_pdc!$A1030&lt;&gt;"",s_somma_pdc!F1030,"")</f>
        <v/>
      </c>
      <c r="W1034" s="110" t="str">
        <f t="shared" si="134"/>
        <v/>
      </c>
      <c r="X1034" s="111" t="str">
        <f t="shared" si="135"/>
        <v/>
      </c>
    </row>
    <row r="1035" spans="2:24">
      <c r="B1035" s="109" t="str">
        <f>IF(dati_pdc!A1031&lt;&gt;"",IF(dati_pdc!D1031=1,RIGHT(dati_pdc!A1031,dati_pdc!E1031),dati_pdc!A1031),"")</f>
        <v/>
      </c>
      <c r="C1035" s="109" t="str">
        <f>IF(dati_pdc!B1031&lt;&gt;"",dati_pdc!B1031,"")</f>
        <v/>
      </c>
      <c r="D1035" s="109" t="str">
        <f>IF(dati_pdc!C1031&lt;&gt;"",dati_pdc!C1031,"")</f>
        <v/>
      </c>
      <c r="E1035" s="109" t="str">
        <f>IF(dati_pdc!D1031&lt;&gt;"",dati_pdc!D1031,"")</f>
        <v/>
      </c>
      <c r="F1035" s="110" t="str">
        <f>IF(dati_pdc!$A1031&lt;&gt;"",s_somma_pdc!B1031,"")</f>
        <v/>
      </c>
      <c r="G1035" s="110" t="str">
        <f>IF(dati_pdc!$A1031&lt;&gt;"",s_somma_pdc!C1031,"")</f>
        <v/>
      </c>
      <c r="H1035" s="110" t="str">
        <f t="shared" si="128"/>
        <v/>
      </c>
      <c r="I1035" s="111" t="str">
        <f t="shared" si="129"/>
        <v/>
      </c>
      <c r="J1035" s="111"/>
      <c r="K1035" s="111"/>
      <c r="L1035" s="110" t="str">
        <f>IF(dati_pdc!$A1031&lt;&gt;"",s_somma_pdc!D1031,"")</f>
        <v/>
      </c>
      <c r="M1035" s="110" t="str">
        <f t="shared" si="130"/>
        <v/>
      </c>
      <c r="N1035" s="111" t="str">
        <f t="shared" si="131"/>
        <v/>
      </c>
      <c r="O1035" s="111"/>
      <c r="P1035" s="111"/>
      <c r="Q1035" s="110" t="str">
        <f>IF(dati_pdc!$A1031&lt;&gt;"",s_somma_pdc!E1031,"")</f>
        <v/>
      </c>
      <c r="R1035" s="110" t="str">
        <f t="shared" si="132"/>
        <v/>
      </c>
      <c r="S1035" s="111" t="str">
        <f t="shared" si="133"/>
        <v/>
      </c>
      <c r="T1035" s="111"/>
      <c r="U1035" s="111"/>
      <c r="V1035" s="110" t="str">
        <f>IF(dati_pdc!$A1031&lt;&gt;"",s_somma_pdc!F1031,"")</f>
        <v/>
      </c>
      <c r="W1035" s="110" t="str">
        <f t="shared" si="134"/>
        <v/>
      </c>
      <c r="X1035" s="111" t="str">
        <f t="shared" si="135"/>
        <v/>
      </c>
    </row>
    <row r="1036" spans="2:24">
      <c r="B1036" s="109" t="str">
        <f>IF(dati_pdc!A1032&lt;&gt;"",IF(dati_pdc!D1032=1,RIGHT(dati_pdc!A1032,dati_pdc!E1032),dati_pdc!A1032),"")</f>
        <v/>
      </c>
      <c r="C1036" s="109" t="str">
        <f>IF(dati_pdc!B1032&lt;&gt;"",dati_pdc!B1032,"")</f>
        <v/>
      </c>
      <c r="D1036" s="109" t="str">
        <f>IF(dati_pdc!C1032&lt;&gt;"",dati_pdc!C1032,"")</f>
        <v/>
      </c>
      <c r="E1036" s="109" t="str">
        <f>IF(dati_pdc!D1032&lt;&gt;"",dati_pdc!D1032,"")</f>
        <v/>
      </c>
      <c r="F1036" s="110" t="str">
        <f>IF(dati_pdc!$A1032&lt;&gt;"",s_somma_pdc!B1032,"")</f>
        <v/>
      </c>
      <c r="G1036" s="110" t="str">
        <f>IF(dati_pdc!$A1032&lt;&gt;"",s_somma_pdc!C1032,"")</f>
        <v/>
      </c>
      <c r="H1036" s="110" t="str">
        <f t="shared" si="128"/>
        <v/>
      </c>
      <c r="I1036" s="111" t="str">
        <f t="shared" si="129"/>
        <v/>
      </c>
      <c r="J1036" s="111"/>
      <c r="K1036" s="111"/>
      <c r="L1036" s="110" t="str">
        <f>IF(dati_pdc!$A1032&lt;&gt;"",s_somma_pdc!D1032,"")</f>
        <v/>
      </c>
      <c r="M1036" s="110" t="str">
        <f t="shared" si="130"/>
        <v/>
      </c>
      <c r="N1036" s="111" t="str">
        <f t="shared" si="131"/>
        <v/>
      </c>
      <c r="O1036" s="111"/>
      <c r="P1036" s="111"/>
      <c r="Q1036" s="110" t="str">
        <f>IF(dati_pdc!$A1032&lt;&gt;"",s_somma_pdc!E1032,"")</f>
        <v/>
      </c>
      <c r="R1036" s="110" t="str">
        <f t="shared" si="132"/>
        <v/>
      </c>
      <c r="S1036" s="111" t="str">
        <f t="shared" si="133"/>
        <v/>
      </c>
      <c r="T1036" s="111"/>
      <c r="U1036" s="111"/>
      <c r="V1036" s="110" t="str">
        <f>IF(dati_pdc!$A1032&lt;&gt;"",s_somma_pdc!F1032,"")</f>
        <v/>
      </c>
      <c r="W1036" s="110" t="str">
        <f t="shared" si="134"/>
        <v/>
      </c>
      <c r="X1036" s="111" t="str">
        <f t="shared" si="135"/>
        <v/>
      </c>
    </row>
    <row r="1037" spans="2:24">
      <c r="B1037" s="109" t="str">
        <f>IF(dati_pdc!A1033&lt;&gt;"",IF(dati_pdc!D1033=1,RIGHT(dati_pdc!A1033,dati_pdc!E1033),dati_pdc!A1033),"")</f>
        <v/>
      </c>
      <c r="C1037" s="109" t="str">
        <f>IF(dati_pdc!B1033&lt;&gt;"",dati_pdc!B1033,"")</f>
        <v/>
      </c>
      <c r="D1037" s="109" t="str">
        <f>IF(dati_pdc!C1033&lt;&gt;"",dati_pdc!C1033,"")</f>
        <v/>
      </c>
      <c r="E1037" s="109" t="str">
        <f>IF(dati_pdc!D1033&lt;&gt;"",dati_pdc!D1033,"")</f>
        <v/>
      </c>
      <c r="F1037" s="110" t="str">
        <f>IF(dati_pdc!$A1033&lt;&gt;"",s_somma_pdc!B1033,"")</f>
        <v/>
      </c>
      <c r="G1037" s="110" t="str">
        <f>IF(dati_pdc!$A1033&lt;&gt;"",s_somma_pdc!C1033,"")</f>
        <v/>
      </c>
      <c r="H1037" s="110" t="str">
        <f t="shared" si="128"/>
        <v/>
      </c>
      <c r="I1037" s="111" t="str">
        <f t="shared" si="129"/>
        <v/>
      </c>
      <c r="J1037" s="111"/>
      <c r="K1037" s="111"/>
      <c r="L1037" s="110" t="str">
        <f>IF(dati_pdc!$A1033&lt;&gt;"",s_somma_pdc!D1033,"")</f>
        <v/>
      </c>
      <c r="M1037" s="110" t="str">
        <f t="shared" si="130"/>
        <v/>
      </c>
      <c r="N1037" s="111" t="str">
        <f t="shared" si="131"/>
        <v/>
      </c>
      <c r="O1037" s="111"/>
      <c r="P1037" s="111"/>
      <c r="Q1037" s="110" t="str">
        <f>IF(dati_pdc!$A1033&lt;&gt;"",s_somma_pdc!E1033,"")</f>
        <v/>
      </c>
      <c r="R1037" s="110" t="str">
        <f t="shared" si="132"/>
        <v/>
      </c>
      <c r="S1037" s="111" t="str">
        <f t="shared" si="133"/>
        <v/>
      </c>
      <c r="T1037" s="111"/>
      <c r="U1037" s="111"/>
      <c r="V1037" s="110" t="str">
        <f>IF(dati_pdc!$A1033&lt;&gt;"",s_somma_pdc!F1033,"")</f>
        <v/>
      </c>
      <c r="W1037" s="110" t="str">
        <f t="shared" si="134"/>
        <v/>
      </c>
      <c r="X1037" s="111" t="str">
        <f t="shared" si="135"/>
        <v/>
      </c>
    </row>
    <row r="1038" spans="2:24">
      <c r="B1038" s="109" t="str">
        <f>IF(dati_pdc!A1034&lt;&gt;"",IF(dati_pdc!D1034=1,RIGHT(dati_pdc!A1034,dati_pdc!E1034),dati_pdc!A1034),"")</f>
        <v/>
      </c>
      <c r="C1038" s="109" t="str">
        <f>IF(dati_pdc!B1034&lt;&gt;"",dati_pdc!B1034,"")</f>
        <v/>
      </c>
      <c r="D1038" s="109" t="str">
        <f>IF(dati_pdc!C1034&lt;&gt;"",dati_pdc!C1034,"")</f>
        <v/>
      </c>
      <c r="E1038" s="109" t="str">
        <f>IF(dati_pdc!D1034&lt;&gt;"",dati_pdc!D1034,"")</f>
        <v/>
      </c>
      <c r="F1038" s="110" t="str">
        <f>IF(dati_pdc!$A1034&lt;&gt;"",s_somma_pdc!B1034,"")</f>
        <v/>
      </c>
      <c r="G1038" s="110" t="str">
        <f>IF(dati_pdc!$A1034&lt;&gt;"",s_somma_pdc!C1034,"")</f>
        <v/>
      </c>
      <c r="H1038" s="110" t="str">
        <f t="shared" si="128"/>
        <v/>
      </c>
      <c r="I1038" s="111" t="str">
        <f t="shared" si="129"/>
        <v/>
      </c>
      <c r="J1038" s="111"/>
      <c r="K1038" s="111"/>
      <c r="L1038" s="110" t="str">
        <f>IF(dati_pdc!$A1034&lt;&gt;"",s_somma_pdc!D1034,"")</f>
        <v/>
      </c>
      <c r="M1038" s="110" t="str">
        <f t="shared" si="130"/>
        <v/>
      </c>
      <c r="N1038" s="111" t="str">
        <f t="shared" si="131"/>
        <v/>
      </c>
      <c r="O1038" s="111"/>
      <c r="P1038" s="111"/>
      <c r="Q1038" s="110" t="str">
        <f>IF(dati_pdc!$A1034&lt;&gt;"",s_somma_pdc!E1034,"")</f>
        <v/>
      </c>
      <c r="R1038" s="110" t="str">
        <f t="shared" si="132"/>
        <v/>
      </c>
      <c r="S1038" s="111" t="str">
        <f t="shared" si="133"/>
        <v/>
      </c>
      <c r="T1038" s="111"/>
      <c r="U1038" s="111"/>
      <c r="V1038" s="110" t="str">
        <f>IF(dati_pdc!$A1034&lt;&gt;"",s_somma_pdc!F1034,"")</f>
        <v/>
      </c>
      <c r="W1038" s="110" t="str">
        <f t="shared" si="134"/>
        <v/>
      </c>
      <c r="X1038" s="111" t="str">
        <f t="shared" si="135"/>
        <v/>
      </c>
    </row>
    <row r="1039" spans="2:24">
      <c r="B1039" s="109" t="str">
        <f>IF(dati_pdc!A1035&lt;&gt;"",IF(dati_pdc!D1035=1,RIGHT(dati_pdc!A1035,dati_pdc!E1035),dati_pdc!A1035),"")</f>
        <v/>
      </c>
      <c r="C1039" s="109" t="str">
        <f>IF(dati_pdc!B1035&lt;&gt;"",dati_pdc!B1035,"")</f>
        <v/>
      </c>
      <c r="D1039" s="109" t="str">
        <f>IF(dati_pdc!C1035&lt;&gt;"",dati_pdc!C1035,"")</f>
        <v/>
      </c>
      <c r="E1039" s="109" t="str">
        <f>IF(dati_pdc!D1035&lt;&gt;"",dati_pdc!D1035,"")</f>
        <v/>
      </c>
      <c r="F1039" s="110" t="str">
        <f>IF(dati_pdc!$A1035&lt;&gt;"",s_somma_pdc!B1035,"")</f>
        <v/>
      </c>
      <c r="G1039" s="110" t="str">
        <f>IF(dati_pdc!$A1035&lt;&gt;"",s_somma_pdc!C1035,"")</f>
        <v/>
      </c>
      <c r="H1039" s="110" t="str">
        <f t="shared" si="128"/>
        <v/>
      </c>
      <c r="I1039" s="111" t="str">
        <f t="shared" si="129"/>
        <v/>
      </c>
      <c r="J1039" s="111"/>
      <c r="K1039" s="111"/>
      <c r="L1039" s="110" t="str">
        <f>IF(dati_pdc!$A1035&lt;&gt;"",s_somma_pdc!D1035,"")</f>
        <v/>
      </c>
      <c r="M1039" s="110" t="str">
        <f t="shared" si="130"/>
        <v/>
      </c>
      <c r="N1039" s="111" t="str">
        <f t="shared" si="131"/>
        <v/>
      </c>
      <c r="O1039" s="111"/>
      <c r="P1039" s="111"/>
      <c r="Q1039" s="110" t="str">
        <f>IF(dati_pdc!$A1035&lt;&gt;"",s_somma_pdc!E1035,"")</f>
        <v/>
      </c>
      <c r="R1039" s="110" t="str">
        <f t="shared" si="132"/>
        <v/>
      </c>
      <c r="S1039" s="111" t="str">
        <f t="shared" si="133"/>
        <v/>
      </c>
      <c r="T1039" s="111"/>
      <c r="U1039" s="111"/>
      <c r="V1039" s="110" t="str">
        <f>IF(dati_pdc!$A1035&lt;&gt;"",s_somma_pdc!F1035,"")</f>
        <v/>
      </c>
      <c r="W1039" s="110" t="str">
        <f t="shared" si="134"/>
        <v/>
      </c>
      <c r="X1039" s="111" t="str">
        <f t="shared" si="135"/>
        <v/>
      </c>
    </row>
    <row r="1040" spans="2:24">
      <c r="B1040" s="109" t="str">
        <f>IF(dati_pdc!A1036&lt;&gt;"",IF(dati_pdc!D1036=1,RIGHT(dati_pdc!A1036,dati_pdc!E1036),dati_pdc!A1036),"")</f>
        <v/>
      </c>
      <c r="C1040" s="109" t="str">
        <f>IF(dati_pdc!B1036&lt;&gt;"",dati_pdc!B1036,"")</f>
        <v/>
      </c>
      <c r="D1040" s="109" t="str">
        <f>IF(dati_pdc!C1036&lt;&gt;"",dati_pdc!C1036,"")</f>
        <v/>
      </c>
      <c r="E1040" s="109" t="str">
        <f>IF(dati_pdc!D1036&lt;&gt;"",dati_pdc!D1036,"")</f>
        <v/>
      </c>
      <c r="F1040" s="110" t="str">
        <f>IF(dati_pdc!$A1036&lt;&gt;"",s_somma_pdc!B1036,"")</f>
        <v/>
      </c>
      <c r="G1040" s="110" t="str">
        <f>IF(dati_pdc!$A1036&lt;&gt;"",s_somma_pdc!C1036,"")</f>
        <v/>
      </c>
      <c r="H1040" s="110" t="str">
        <f t="shared" si="128"/>
        <v/>
      </c>
      <c r="I1040" s="111" t="str">
        <f t="shared" si="129"/>
        <v/>
      </c>
      <c r="J1040" s="111"/>
      <c r="K1040" s="111"/>
      <c r="L1040" s="110" t="str">
        <f>IF(dati_pdc!$A1036&lt;&gt;"",s_somma_pdc!D1036,"")</f>
        <v/>
      </c>
      <c r="M1040" s="110" t="str">
        <f t="shared" si="130"/>
        <v/>
      </c>
      <c r="N1040" s="111" t="str">
        <f t="shared" si="131"/>
        <v/>
      </c>
      <c r="O1040" s="111"/>
      <c r="P1040" s="111"/>
      <c r="Q1040" s="110" t="str">
        <f>IF(dati_pdc!$A1036&lt;&gt;"",s_somma_pdc!E1036,"")</f>
        <v/>
      </c>
      <c r="R1040" s="110" t="str">
        <f t="shared" si="132"/>
        <v/>
      </c>
      <c r="S1040" s="111" t="str">
        <f t="shared" si="133"/>
        <v/>
      </c>
      <c r="T1040" s="111"/>
      <c r="U1040" s="111"/>
      <c r="V1040" s="110" t="str">
        <f>IF(dati_pdc!$A1036&lt;&gt;"",s_somma_pdc!F1036,"")</f>
        <v/>
      </c>
      <c r="W1040" s="110" t="str">
        <f t="shared" si="134"/>
        <v/>
      </c>
      <c r="X1040" s="111" t="str">
        <f t="shared" si="135"/>
        <v/>
      </c>
    </row>
    <row r="1041" spans="2:24">
      <c r="B1041" s="109" t="str">
        <f>IF(dati_pdc!A1037&lt;&gt;"",IF(dati_pdc!D1037=1,RIGHT(dati_pdc!A1037,dati_pdc!E1037),dati_pdc!A1037),"")</f>
        <v/>
      </c>
      <c r="C1041" s="109" t="str">
        <f>IF(dati_pdc!B1037&lt;&gt;"",dati_pdc!B1037,"")</f>
        <v/>
      </c>
      <c r="D1041" s="109" t="str">
        <f>IF(dati_pdc!C1037&lt;&gt;"",dati_pdc!C1037,"")</f>
        <v/>
      </c>
      <c r="E1041" s="109" t="str">
        <f>IF(dati_pdc!D1037&lt;&gt;"",dati_pdc!D1037,"")</f>
        <v/>
      </c>
      <c r="F1041" s="110" t="str">
        <f>IF(dati_pdc!$A1037&lt;&gt;"",s_somma_pdc!B1037,"")</f>
        <v/>
      </c>
      <c r="G1041" s="110" t="str">
        <f>IF(dati_pdc!$A1037&lt;&gt;"",s_somma_pdc!C1037,"")</f>
        <v/>
      </c>
      <c r="H1041" s="110" t="str">
        <f t="shared" si="128"/>
        <v/>
      </c>
      <c r="I1041" s="111" t="str">
        <f t="shared" si="129"/>
        <v/>
      </c>
      <c r="J1041" s="111"/>
      <c r="K1041" s="111"/>
      <c r="L1041" s="110" t="str">
        <f>IF(dati_pdc!$A1037&lt;&gt;"",s_somma_pdc!D1037,"")</f>
        <v/>
      </c>
      <c r="M1041" s="110" t="str">
        <f t="shared" si="130"/>
        <v/>
      </c>
      <c r="N1041" s="111" t="str">
        <f t="shared" si="131"/>
        <v/>
      </c>
      <c r="O1041" s="111"/>
      <c r="P1041" s="111"/>
      <c r="Q1041" s="110" t="str">
        <f>IF(dati_pdc!$A1037&lt;&gt;"",s_somma_pdc!E1037,"")</f>
        <v/>
      </c>
      <c r="R1041" s="110" t="str">
        <f t="shared" si="132"/>
        <v/>
      </c>
      <c r="S1041" s="111" t="str">
        <f t="shared" si="133"/>
        <v/>
      </c>
      <c r="T1041" s="111"/>
      <c r="U1041" s="111"/>
      <c r="V1041" s="110" t="str">
        <f>IF(dati_pdc!$A1037&lt;&gt;"",s_somma_pdc!F1037,"")</f>
        <v/>
      </c>
      <c r="W1041" s="110" t="str">
        <f t="shared" si="134"/>
        <v/>
      </c>
      <c r="X1041" s="111" t="str">
        <f t="shared" si="135"/>
        <v/>
      </c>
    </row>
    <row r="1042" spans="2:24">
      <c r="B1042" s="109" t="str">
        <f>IF(dati_pdc!A1038&lt;&gt;"",IF(dati_pdc!D1038=1,RIGHT(dati_pdc!A1038,dati_pdc!E1038),dati_pdc!A1038),"")</f>
        <v/>
      </c>
      <c r="C1042" s="109" t="str">
        <f>IF(dati_pdc!B1038&lt;&gt;"",dati_pdc!B1038,"")</f>
        <v/>
      </c>
      <c r="D1042" s="109" t="str">
        <f>IF(dati_pdc!C1038&lt;&gt;"",dati_pdc!C1038,"")</f>
        <v/>
      </c>
      <c r="E1042" s="109" t="str">
        <f>IF(dati_pdc!D1038&lt;&gt;"",dati_pdc!D1038,"")</f>
        <v/>
      </c>
      <c r="F1042" s="110" t="str">
        <f>IF(dati_pdc!$A1038&lt;&gt;"",s_somma_pdc!B1038,"")</f>
        <v/>
      </c>
      <c r="G1042" s="110" t="str">
        <f>IF(dati_pdc!$A1038&lt;&gt;"",s_somma_pdc!C1038,"")</f>
        <v/>
      </c>
      <c r="H1042" s="110" t="str">
        <f t="shared" si="128"/>
        <v/>
      </c>
      <c r="I1042" s="111" t="str">
        <f t="shared" si="129"/>
        <v/>
      </c>
      <c r="J1042" s="111"/>
      <c r="K1042" s="111"/>
      <c r="L1042" s="110" t="str">
        <f>IF(dati_pdc!$A1038&lt;&gt;"",s_somma_pdc!D1038,"")</f>
        <v/>
      </c>
      <c r="M1042" s="110" t="str">
        <f t="shared" si="130"/>
        <v/>
      </c>
      <c r="N1042" s="111" t="str">
        <f t="shared" si="131"/>
        <v/>
      </c>
      <c r="O1042" s="111"/>
      <c r="P1042" s="111"/>
      <c r="Q1042" s="110" t="str">
        <f>IF(dati_pdc!$A1038&lt;&gt;"",s_somma_pdc!E1038,"")</f>
        <v/>
      </c>
      <c r="R1042" s="110" t="str">
        <f t="shared" si="132"/>
        <v/>
      </c>
      <c r="S1042" s="111" t="str">
        <f t="shared" si="133"/>
        <v/>
      </c>
      <c r="T1042" s="111"/>
      <c r="U1042" s="111"/>
      <c r="V1042" s="110" t="str">
        <f>IF(dati_pdc!$A1038&lt;&gt;"",s_somma_pdc!F1038,"")</f>
        <v/>
      </c>
      <c r="W1042" s="110" t="str">
        <f t="shared" si="134"/>
        <v/>
      </c>
      <c r="X1042" s="111" t="str">
        <f t="shared" si="135"/>
        <v/>
      </c>
    </row>
    <row r="1043" spans="2:24">
      <c r="B1043" s="109" t="str">
        <f>IF(dati_pdc!A1039&lt;&gt;"",IF(dati_pdc!D1039=1,RIGHT(dati_pdc!A1039,dati_pdc!E1039),dati_pdc!A1039),"")</f>
        <v/>
      </c>
      <c r="C1043" s="109" t="str">
        <f>IF(dati_pdc!B1039&lt;&gt;"",dati_pdc!B1039,"")</f>
        <v/>
      </c>
      <c r="D1043" s="109" t="str">
        <f>IF(dati_pdc!C1039&lt;&gt;"",dati_pdc!C1039,"")</f>
        <v/>
      </c>
      <c r="E1043" s="109" t="str">
        <f>IF(dati_pdc!D1039&lt;&gt;"",dati_pdc!D1039,"")</f>
        <v/>
      </c>
      <c r="F1043" s="110" t="str">
        <f>IF(dati_pdc!$A1039&lt;&gt;"",s_somma_pdc!B1039,"")</f>
        <v/>
      </c>
      <c r="G1043" s="110" t="str">
        <f>IF(dati_pdc!$A1039&lt;&gt;"",s_somma_pdc!C1039,"")</f>
        <v/>
      </c>
      <c r="H1043" s="110" t="str">
        <f t="shared" si="128"/>
        <v/>
      </c>
      <c r="I1043" s="111" t="str">
        <f t="shared" si="129"/>
        <v/>
      </c>
      <c r="J1043" s="111"/>
      <c r="K1043" s="111"/>
      <c r="L1043" s="110" t="str">
        <f>IF(dati_pdc!$A1039&lt;&gt;"",s_somma_pdc!D1039,"")</f>
        <v/>
      </c>
      <c r="M1043" s="110" t="str">
        <f t="shared" si="130"/>
        <v/>
      </c>
      <c r="N1043" s="111" t="str">
        <f t="shared" si="131"/>
        <v/>
      </c>
      <c r="O1043" s="111"/>
      <c r="P1043" s="111"/>
      <c r="Q1043" s="110" t="str">
        <f>IF(dati_pdc!$A1039&lt;&gt;"",s_somma_pdc!E1039,"")</f>
        <v/>
      </c>
      <c r="R1043" s="110" t="str">
        <f t="shared" si="132"/>
        <v/>
      </c>
      <c r="S1043" s="111" t="str">
        <f t="shared" si="133"/>
        <v/>
      </c>
      <c r="T1043" s="111"/>
      <c r="U1043" s="111"/>
      <c r="V1043" s="110" t="str">
        <f>IF(dati_pdc!$A1039&lt;&gt;"",s_somma_pdc!F1039,"")</f>
        <v/>
      </c>
      <c r="W1043" s="110" t="str">
        <f t="shared" si="134"/>
        <v/>
      </c>
      <c r="X1043" s="111" t="str">
        <f t="shared" si="135"/>
        <v/>
      </c>
    </row>
    <row r="1044" spans="2:24">
      <c r="B1044" s="109" t="str">
        <f>IF(dati_pdc!A1040&lt;&gt;"",IF(dati_pdc!D1040=1,RIGHT(dati_pdc!A1040,dati_pdc!E1040),dati_pdc!A1040),"")</f>
        <v/>
      </c>
      <c r="C1044" s="109" t="str">
        <f>IF(dati_pdc!B1040&lt;&gt;"",dati_pdc!B1040,"")</f>
        <v/>
      </c>
      <c r="D1044" s="109" t="str">
        <f>IF(dati_pdc!C1040&lt;&gt;"",dati_pdc!C1040,"")</f>
        <v/>
      </c>
      <c r="E1044" s="109" t="str">
        <f>IF(dati_pdc!D1040&lt;&gt;"",dati_pdc!D1040,"")</f>
        <v/>
      </c>
      <c r="F1044" s="110" t="str">
        <f>IF(dati_pdc!$A1040&lt;&gt;"",s_somma_pdc!B1040,"")</f>
        <v/>
      </c>
      <c r="G1044" s="110" t="str">
        <f>IF(dati_pdc!$A1040&lt;&gt;"",s_somma_pdc!C1040,"")</f>
        <v/>
      </c>
      <c r="H1044" s="110" t="str">
        <f t="shared" si="128"/>
        <v/>
      </c>
      <c r="I1044" s="111" t="str">
        <f t="shared" si="129"/>
        <v/>
      </c>
      <c r="J1044" s="111"/>
      <c r="K1044" s="111"/>
      <c r="L1044" s="110" t="str">
        <f>IF(dati_pdc!$A1040&lt;&gt;"",s_somma_pdc!D1040,"")</f>
        <v/>
      </c>
      <c r="M1044" s="110" t="str">
        <f t="shared" si="130"/>
        <v/>
      </c>
      <c r="N1044" s="111" t="str">
        <f t="shared" si="131"/>
        <v/>
      </c>
      <c r="O1044" s="111"/>
      <c r="P1044" s="111"/>
      <c r="Q1044" s="110" t="str">
        <f>IF(dati_pdc!$A1040&lt;&gt;"",s_somma_pdc!E1040,"")</f>
        <v/>
      </c>
      <c r="R1044" s="110" t="str">
        <f t="shared" si="132"/>
        <v/>
      </c>
      <c r="S1044" s="111" t="str">
        <f t="shared" si="133"/>
        <v/>
      </c>
      <c r="T1044" s="111"/>
      <c r="U1044" s="111"/>
      <c r="V1044" s="110" t="str">
        <f>IF(dati_pdc!$A1040&lt;&gt;"",s_somma_pdc!F1040,"")</f>
        <v/>
      </c>
      <c r="W1044" s="110" t="str">
        <f t="shared" si="134"/>
        <v/>
      </c>
      <c r="X1044" s="111" t="str">
        <f t="shared" si="135"/>
        <v/>
      </c>
    </row>
    <row r="1045" spans="2:24">
      <c r="B1045" s="109" t="str">
        <f>IF(dati_pdc!A1041&lt;&gt;"",IF(dati_pdc!D1041=1,RIGHT(dati_pdc!A1041,dati_pdc!E1041),dati_pdc!A1041),"")</f>
        <v/>
      </c>
      <c r="C1045" s="109" t="str">
        <f>IF(dati_pdc!B1041&lt;&gt;"",dati_pdc!B1041,"")</f>
        <v/>
      </c>
      <c r="D1045" s="109" t="str">
        <f>IF(dati_pdc!C1041&lt;&gt;"",dati_pdc!C1041,"")</f>
        <v/>
      </c>
      <c r="E1045" s="109" t="str">
        <f>IF(dati_pdc!D1041&lt;&gt;"",dati_pdc!D1041,"")</f>
        <v/>
      </c>
      <c r="F1045" s="110" t="str">
        <f>IF(dati_pdc!$A1041&lt;&gt;"",s_somma_pdc!B1041,"")</f>
        <v/>
      </c>
      <c r="G1045" s="110" t="str">
        <f>IF(dati_pdc!$A1041&lt;&gt;"",s_somma_pdc!C1041,"")</f>
        <v/>
      </c>
      <c r="H1045" s="110" t="str">
        <f t="shared" si="128"/>
        <v/>
      </c>
      <c r="I1045" s="111" t="str">
        <f t="shared" si="129"/>
        <v/>
      </c>
      <c r="J1045" s="111"/>
      <c r="K1045" s="111"/>
      <c r="L1045" s="110" t="str">
        <f>IF(dati_pdc!$A1041&lt;&gt;"",s_somma_pdc!D1041,"")</f>
        <v/>
      </c>
      <c r="M1045" s="110" t="str">
        <f t="shared" si="130"/>
        <v/>
      </c>
      <c r="N1045" s="111" t="str">
        <f t="shared" si="131"/>
        <v/>
      </c>
      <c r="O1045" s="111"/>
      <c r="P1045" s="111"/>
      <c r="Q1045" s="110" t="str">
        <f>IF(dati_pdc!$A1041&lt;&gt;"",s_somma_pdc!E1041,"")</f>
        <v/>
      </c>
      <c r="R1045" s="110" t="str">
        <f t="shared" si="132"/>
        <v/>
      </c>
      <c r="S1045" s="111" t="str">
        <f t="shared" si="133"/>
        <v/>
      </c>
      <c r="T1045" s="111"/>
      <c r="U1045" s="111"/>
      <c r="V1045" s="110" t="str">
        <f>IF(dati_pdc!$A1041&lt;&gt;"",s_somma_pdc!F1041,"")</f>
        <v/>
      </c>
      <c r="W1045" s="110" t="str">
        <f t="shared" si="134"/>
        <v/>
      </c>
      <c r="X1045" s="111" t="str">
        <f t="shared" si="135"/>
        <v/>
      </c>
    </row>
    <row r="1046" spans="2:24">
      <c r="B1046" s="109" t="str">
        <f>IF(dati_pdc!A1042&lt;&gt;"",IF(dati_pdc!D1042=1,RIGHT(dati_pdc!A1042,dati_pdc!E1042),dati_pdc!A1042),"")</f>
        <v/>
      </c>
      <c r="C1046" s="109" t="str">
        <f>IF(dati_pdc!B1042&lt;&gt;"",dati_pdc!B1042,"")</f>
        <v/>
      </c>
      <c r="D1046" s="109" t="str">
        <f>IF(dati_pdc!C1042&lt;&gt;"",dati_pdc!C1042,"")</f>
        <v/>
      </c>
      <c r="E1046" s="109" t="str">
        <f>IF(dati_pdc!D1042&lt;&gt;"",dati_pdc!D1042,"")</f>
        <v/>
      </c>
      <c r="F1046" s="110" t="str">
        <f>IF(dati_pdc!$A1042&lt;&gt;"",s_somma_pdc!B1042,"")</f>
        <v/>
      </c>
      <c r="G1046" s="110" t="str">
        <f>IF(dati_pdc!$A1042&lt;&gt;"",s_somma_pdc!C1042,"")</f>
        <v/>
      </c>
      <c r="H1046" s="110" t="str">
        <f t="shared" si="128"/>
        <v/>
      </c>
      <c r="I1046" s="111" t="str">
        <f t="shared" si="129"/>
        <v/>
      </c>
      <c r="J1046" s="111"/>
      <c r="K1046" s="111"/>
      <c r="L1046" s="110" t="str">
        <f>IF(dati_pdc!$A1042&lt;&gt;"",s_somma_pdc!D1042,"")</f>
        <v/>
      </c>
      <c r="M1046" s="110" t="str">
        <f t="shared" si="130"/>
        <v/>
      </c>
      <c r="N1046" s="111" t="str">
        <f t="shared" si="131"/>
        <v/>
      </c>
      <c r="O1046" s="111"/>
      <c r="P1046" s="111"/>
      <c r="Q1046" s="110" t="str">
        <f>IF(dati_pdc!$A1042&lt;&gt;"",s_somma_pdc!E1042,"")</f>
        <v/>
      </c>
      <c r="R1046" s="110" t="str">
        <f t="shared" si="132"/>
        <v/>
      </c>
      <c r="S1046" s="111" t="str">
        <f t="shared" si="133"/>
        <v/>
      </c>
      <c r="T1046" s="111"/>
      <c r="U1046" s="111"/>
      <c r="V1046" s="110" t="str">
        <f>IF(dati_pdc!$A1042&lt;&gt;"",s_somma_pdc!F1042,"")</f>
        <v/>
      </c>
      <c r="W1046" s="110" t="str">
        <f t="shared" si="134"/>
        <v/>
      </c>
      <c r="X1046" s="111" t="str">
        <f t="shared" si="135"/>
        <v/>
      </c>
    </row>
    <row r="1047" spans="2:24">
      <c r="B1047" s="109" t="str">
        <f>IF(dati_pdc!A1043&lt;&gt;"",IF(dati_pdc!D1043=1,RIGHT(dati_pdc!A1043,dati_pdc!E1043),dati_pdc!A1043),"")</f>
        <v/>
      </c>
      <c r="C1047" s="109" t="str">
        <f>IF(dati_pdc!B1043&lt;&gt;"",dati_pdc!B1043,"")</f>
        <v/>
      </c>
      <c r="D1047" s="109" t="str">
        <f>IF(dati_pdc!C1043&lt;&gt;"",dati_pdc!C1043,"")</f>
        <v/>
      </c>
      <c r="E1047" s="109" t="str">
        <f>IF(dati_pdc!D1043&lt;&gt;"",dati_pdc!D1043,"")</f>
        <v/>
      </c>
      <c r="F1047" s="110" t="str">
        <f>IF(dati_pdc!$A1043&lt;&gt;"",s_somma_pdc!B1043,"")</f>
        <v/>
      </c>
      <c r="G1047" s="110" t="str">
        <f>IF(dati_pdc!$A1043&lt;&gt;"",s_somma_pdc!C1043,"")</f>
        <v/>
      </c>
      <c r="H1047" s="110" t="str">
        <f t="shared" si="128"/>
        <v/>
      </c>
      <c r="I1047" s="111" t="str">
        <f t="shared" si="129"/>
        <v/>
      </c>
      <c r="J1047" s="111"/>
      <c r="K1047" s="111"/>
      <c r="L1047" s="110" t="str">
        <f>IF(dati_pdc!$A1043&lt;&gt;"",s_somma_pdc!D1043,"")</f>
        <v/>
      </c>
      <c r="M1047" s="110" t="str">
        <f t="shared" si="130"/>
        <v/>
      </c>
      <c r="N1047" s="111" t="str">
        <f t="shared" si="131"/>
        <v/>
      </c>
      <c r="O1047" s="111"/>
      <c r="P1047" s="111"/>
      <c r="Q1047" s="110" t="str">
        <f>IF(dati_pdc!$A1043&lt;&gt;"",s_somma_pdc!E1043,"")</f>
        <v/>
      </c>
      <c r="R1047" s="110" t="str">
        <f t="shared" si="132"/>
        <v/>
      </c>
      <c r="S1047" s="111" t="str">
        <f t="shared" si="133"/>
        <v/>
      </c>
      <c r="T1047" s="111"/>
      <c r="U1047" s="111"/>
      <c r="V1047" s="110" t="str">
        <f>IF(dati_pdc!$A1043&lt;&gt;"",s_somma_pdc!F1043,"")</f>
        <v/>
      </c>
      <c r="W1047" s="110" t="str">
        <f t="shared" si="134"/>
        <v/>
      </c>
      <c r="X1047" s="111" t="str">
        <f t="shared" si="135"/>
        <v/>
      </c>
    </row>
    <row r="1048" spans="2:24">
      <c r="B1048" s="109" t="str">
        <f>IF(dati_pdc!A1044&lt;&gt;"",IF(dati_pdc!D1044=1,RIGHT(dati_pdc!A1044,dati_pdc!E1044),dati_pdc!A1044),"")</f>
        <v/>
      </c>
      <c r="C1048" s="109" t="str">
        <f>IF(dati_pdc!B1044&lt;&gt;"",dati_pdc!B1044,"")</f>
        <v/>
      </c>
      <c r="D1048" s="109" t="str">
        <f>IF(dati_pdc!C1044&lt;&gt;"",dati_pdc!C1044,"")</f>
        <v/>
      </c>
      <c r="E1048" s="109" t="str">
        <f>IF(dati_pdc!D1044&lt;&gt;"",dati_pdc!D1044,"")</f>
        <v/>
      </c>
      <c r="F1048" s="110" t="str">
        <f>IF(dati_pdc!$A1044&lt;&gt;"",s_somma_pdc!B1044,"")</f>
        <v/>
      </c>
      <c r="G1048" s="110" t="str">
        <f>IF(dati_pdc!$A1044&lt;&gt;"",s_somma_pdc!C1044,"")</f>
        <v/>
      </c>
      <c r="H1048" s="110" t="str">
        <f t="shared" si="128"/>
        <v/>
      </c>
      <c r="I1048" s="111" t="str">
        <f t="shared" si="129"/>
        <v/>
      </c>
      <c r="J1048" s="111"/>
      <c r="K1048" s="111"/>
      <c r="L1048" s="110" t="str">
        <f>IF(dati_pdc!$A1044&lt;&gt;"",s_somma_pdc!D1044,"")</f>
        <v/>
      </c>
      <c r="M1048" s="110" t="str">
        <f t="shared" si="130"/>
        <v/>
      </c>
      <c r="N1048" s="111" t="str">
        <f t="shared" si="131"/>
        <v/>
      </c>
      <c r="O1048" s="111"/>
      <c r="P1048" s="111"/>
      <c r="Q1048" s="110" t="str">
        <f>IF(dati_pdc!$A1044&lt;&gt;"",s_somma_pdc!E1044,"")</f>
        <v/>
      </c>
      <c r="R1048" s="110" t="str">
        <f t="shared" si="132"/>
        <v/>
      </c>
      <c r="S1048" s="111" t="str">
        <f t="shared" si="133"/>
        <v/>
      </c>
      <c r="T1048" s="111"/>
      <c r="U1048" s="111"/>
      <c r="V1048" s="110" t="str">
        <f>IF(dati_pdc!$A1044&lt;&gt;"",s_somma_pdc!F1044,"")</f>
        <v/>
      </c>
      <c r="W1048" s="110" t="str">
        <f t="shared" si="134"/>
        <v/>
      </c>
      <c r="X1048" s="111" t="str">
        <f t="shared" si="135"/>
        <v/>
      </c>
    </row>
    <row r="1049" spans="2:24">
      <c r="B1049" s="109" t="str">
        <f>IF(dati_pdc!A1045&lt;&gt;"",IF(dati_pdc!D1045=1,RIGHT(dati_pdc!A1045,dati_pdc!E1045),dati_pdc!A1045),"")</f>
        <v/>
      </c>
      <c r="C1049" s="109" t="str">
        <f>IF(dati_pdc!B1045&lt;&gt;"",dati_pdc!B1045,"")</f>
        <v/>
      </c>
      <c r="D1049" s="109" t="str">
        <f>IF(dati_pdc!C1045&lt;&gt;"",dati_pdc!C1045,"")</f>
        <v/>
      </c>
      <c r="E1049" s="109" t="str">
        <f>IF(dati_pdc!D1045&lt;&gt;"",dati_pdc!D1045,"")</f>
        <v/>
      </c>
      <c r="F1049" s="110" t="str">
        <f>IF(dati_pdc!$A1045&lt;&gt;"",s_somma_pdc!B1045,"")</f>
        <v/>
      </c>
      <c r="G1049" s="110" t="str">
        <f>IF(dati_pdc!$A1045&lt;&gt;"",s_somma_pdc!C1045,"")</f>
        <v/>
      </c>
      <c r="H1049" s="110" t="str">
        <f t="shared" si="128"/>
        <v/>
      </c>
      <c r="I1049" s="111" t="str">
        <f t="shared" si="129"/>
        <v/>
      </c>
      <c r="J1049" s="111"/>
      <c r="K1049" s="111"/>
      <c r="L1049" s="110" t="str">
        <f>IF(dati_pdc!$A1045&lt;&gt;"",s_somma_pdc!D1045,"")</f>
        <v/>
      </c>
      <c r="M1049" s="110" t="str">
        <f t="shared" si="130"/>
        <v/>
      </c>
      <c r="N1049" s="111" t="str">
        <f t="shared" si="131"/>
        <v/>
      </c>
      <c r="O1049" s="111"/>
      <c r="P1049" s="111"/>
      <c r="Q1049" s="110" t="str">
        <f>IF(dati_pdc!$A1045&lt;&gt;"",s_somma_pdc!E1045,"")</f>
        <v/>
      </c>
      <c r="R1049" s="110" t="str">
        <f t="shared" si="132"/>
        <v/>
      </c>
      <c r="S1049" s="111" t="str">
        <f t="shared" si="133"/>
        <v/>
      </c>
      <c r="T1049" s="111"/>
      <c r="U1049" s="111"/>
      <c r="V1049" s="110" t="str">
        <f>IF(dati_pdc!$A1045&lt;&gt;"",s_somma_pdc!F1045,"")</f>
        <v/>
      </c>
      <c r="W1049" s="110" t="str">
        <f t="shared" si="134"/>
        <v/>
      </c>
      <c r="X1049" s="111" t="str">
        <f t="shared" si="135"/>
        <v/>
      </c>
    </row>
    <row r="1050" spans="2:24">
      <c r="B1050" s="109" t="str">
        <f>IF(dati_pdc!A1046&lt;&gt;"",IF(dati_pdc!D1046=1,RIGHT(dati_pdc!A1046,dati_pdc!E1046),dati_pdc!A1046),"")</f>
        <v/>
      </c>
      <c r="C1050" s="109" t="str">
        <f>IF(dati_pdc!B1046&lt;&gt;"",dati_pdc!B1046,"")</f>
        <v/>
      </c>
      <c r="D1050" s="109" t="str">
        <f>IF(dati_pdc!C1046&lt;&gt;"",dati_pdc!C1046,"")</f>
        <v/>
      </c>
      <c r="E1050" s="109" t="str">
        <f>IF(dati_pdc!D1046&lt;&gt;"",dati_pdc!D1046,"")</f>
        <v/>
      </c>
      <c r="F1050" s="110" t="str">
        <f>IF(dati_pdc!$A1046&lt;&gt;"",s_somma_pdc!B1046,"")</f>
        <v/>
      </c>
      <c r="G1050" s="110" t="str">
        <f>IF(dati_pdc!$A1046&lt;&gt;"",s_somma_pdc!C1046,"")</f>
        <v/>
      </c>
      <c r="H1050" s="110" t="str">
        <f t="shared" si="128"/>
        <v/>
      </c>
      <c r="I1050" s="111" t="str">
        <f t="shared" si="129"/>
        <v/>
      </c>
      <c r="J1050" s="111"/>
      <c r="K1050" s="111"/>
      <c r="L1050" s="110" t="str">
        <f>IF(dati_pdc!$A1046&lt;&gt;"",s_somma_pdc!D1046,"")</f>
        <v/>
      </c>
      <c r="M1050" s="110" t="str">
        <f t="shared" si="130"/>
        <v/>
      </c>
      <c r="N1050" s="111" t="str">
        <f t="shared" si="131"/>
        <v/>
      </c>
      <c r="O1050" s="111"/>
      <c r="P1050" s="111"/>
      <c r="Q1050" s="110" t="str">
        <f>IF(dati_pdc!$A1046&lt;&gt;"",s_somma_pdc!E1046,"")</f>
        <v/>
      </c>
      <c r="R1050" s="110" t="str">
        <f t="shared" si="132"/>
        <v/>
      </c>
      <c r="S1050" s="111" t="str">
        <f t="shared" si="133"/>
        <v/>
      </c>
      <c r="T1050" s="111"/>
      <c r="U1050" s="111"/>
      <c r="V1050" s="110" t="str">
        <f>IF(dati_pdc!$A1046&lt;&gt;"",s_somma_pdc!F1046,"")</f>
        <v/>
      </c>
      <c r="W1050" s="110" t="str">
        <f t="shared" si="134"/>
        <v/>
      </c>
      <c r="X1050" s="111" t="str">
        <f t="shared" si="135"/>
        <v/>
      </c>
    </row>
    <row r="1051" spans="2:24">
      <c r="B1051" s="109" t="str">
        <f>IF(dati_pdc!A1047&lt;&gt;"",IF(dati_pdc!D1047=1,RIGHT(dati_pdc!A1047,dati_pdc!E1047),dati_pdc!A1047),"")</f>
        <v/>
      </c>
      <c r="C1051" s="109" t="str">
        <f>IF(dati_pdc!B1047&lt;&gt;"",dati_pdc!B1047,"")</f>
        <v/>
      </c>
      <c r="D1051" s="109" t="str">
        <f>IF(dati_pdc!C1047&lt;&gt;"",dati_pdc!C1047,"")</f>
        <v/>
      </c>
      <c r="E1051" s="109" t="str">
        <f>IF(dati_pdc!D1047&lt;&gt;"",dati_pdc!D1047,"")</f>
        <v/>
      </c>
      <c r="F1051" s="110" t="str">
        <f>IF(dati_pdc!$A1047&lt;&gt;"",s_somma_pdc!B1047,"")</f>
        <v/>
      </c>
      <c r="G1051" s="110" t="str">
        <f>IF(dati_pdc!$A1047&lt;&gt;"",s_somma_pdc!C1047,"")</f>
        <v/>
      </c>
      <c r="H1051" s="110" t="str">
        <f t="shared" si="128"/>
        <v/>
      </c>
      <c r="I1051" s="111" t="str">
        <f t="shared" si="129"/>
        <v/>
      </c>
      <c r="J1051" s="111"/>
      <c r="K1051" s="111"/>
      <c r="L1051" s="110" t="str">
        <f>IF(dati_pdc!$A1047&lt;&gt;"",s_somma_pdc!D1047,"")</f>
        <v/>
      </c>
      <c r="M1051" s="110" t="str">
        <f t="shared" si="130"/>
        <v/>
      </c>
      <c r="N1051" s="111" t="str">
        <f t="shared" si="131"/>
        <v/>
      </c>
      <c r="O1051" s="111"/>
      <c r="P1051" s="111"/>
      <c r="Q1051" s="110" t="str">
        <f>IF(dati_pdc!$A1047&lt;&gt;"",s_somma_pdc!E1047,"")</f>
        <v/>
      </c>
      <c r="R1051" s="110" t="str">
        <f t="shared" si="132"/>
        <v/>
      </c>
      <c r="S1051" s="111" t="str">
        <f t="shared" si="133"/>
        <v/>
      </c>
      <c r="T1051" s="111"/>
      <c r="U1051" s="111"/>
      <c r="V1051" s="110" t="str">
        <f>IF(dati_pdc!$A1047&lt;&gt;"",s_somma_pdc!F1047,"")</f>
        <v/>
      </c>
      <c r="W1051" s="110" t="str">
        <f t="shared" si="134"/>
        <v/>
      </c>
      <c r="X1051" s="111" t="str">
        <f t="shared" si="135"/>
        <v/>
      </c>
    </row>
    <row r="1052" spans="2:24">
      <c r="B1052" s="109" t="str">
        <f>IF(dati_pdc!A1048&lt;&gt;"",IF(dati_pdc!D1048=1,RIGHT(dati_pdc!A1048,dati_pdc!E1048),dati_pdc!A1048),"")</f>
        <v/>
      </c>
      <c r="C1052" s="109" t="str">
        <f>IF(dati_pdc!B1048&lt;&gt;"",dati_pdc!B1048,"")</f>
        <v/>
      </c>
      <c r="D1052" s="109" t="str">
        <f>IF(dati_pdc!C1048&lt;&gt;"",dati_pdc!C1048,"")</f>
        <v/>
      </c>
      <c r="E1052" s="109" t="str">
        <f>IF(dati_pdc!D1048&lt;&gt;"",dati_pdc!D1048,"")</f>
        <v/>
      </c>
      <c r="F1052" s="110" t="str">
        <f>IF(dati_pdc!$A1048&lt;&gt;"",s_somma_pdc!B1048,"")</f>
        <v/>
      </c>
      <c r="G1052" s="110" t="str">
        <f>IF(dati_pdc!$A1048&lt;&gt;"",s_somma_pdc!C1048,"")</f>
        <v/>
      </c>
      <c r="H1052" s="110" t="str">
        <f t="shared" si="128"/>
        <v/>
      </c>
      <c r="I1052" s="111" t="str">
        <f t="shared" si="129"/>
        <v/>
      </c>
      <c r="J1052" s="111"/>
      <c r="K1052" s="111"/>
      <c r="L1052" s="110" t="str">
        <f>IF(dati_pdc!$A1048&lt;&gt;"",s_somma_pdc!D1048,"")</f>
        <v/>
      </c>
      <c r="M1052" s="110" t="str">
        <f t="shared" si="130"/>
        <v/>
      </c>
      <c r="N1052" s="111" t="str">
        <f t="shared" si="131"/>
        <v/>
      </c>
      <c r="O1052" s="111"/>
      <c r="P1052" s="111"/>
      <c r="Q1052" s="110" t="str">
        <f>IF(dati_pdc!$A1048&lt;&gt;"",s_somma_pdc!E1048,"")</f>
        <v/>
      </c>
      <c r="R1052" s="110" t="str">
        <f t="shared" si="132"/>
        <v/>
      </c>
      <c r="S1052" s="111" t="str">
        <f t="shared" si="133"/>
        <v/>
      </c>
      <c r="T1052" s="111"/>
      <c r="U1052" s="111"/>
      <c r="V1052" s="110" t="str">
        <f>IF(dati_pdc!$A1048&lt;&gt;"",s_somma_pdc!F1048,"")</f>
        <v/>
      </c>
      <c r="W1052" s="110" t="str">
        <f t="shared" si="134"/>
        <v/>
      </c>
      <c r="X1052" s="111" t="str">
        <f t="shared" si="135"/>
        <v/>
      </c>
    </row>
    <row r="1053" spans="2:24">
      <c r="B1053" s="109" t="str">
        <f>IF(dati_pdc!A1049&lt;&gt;"",IF(dati_pdc!D1049=1,RIGHT(dati_pdc!A1049,dati_pdc!E1049),dati_pdc!A1049),"")</f>
        <v/>
      </c>
      <c r="C1053" s="109" t="str">
        <f>IF(dati_pdc!B1049&lt;&gt;"",dati_pdc!B1049,"")</f>
        <v/>
      </c>
      <c r="D1053" s="109" t="str">
        <f>IF(dati_pdc!C1049&lt;&gt;"",dati_pdc!C1049,"")</f>
        <v/>
      </c>
      <c r="E1053" s="109" t="str">
        <f>IF(dati_pdc!D1049&lt;&gt;"",dati_pdc!D1049,"")</f>
        <v/>
      </c>
      <c r="F1053" s="110" t="str">
        <f>IF(dati_pdc!$A1049&lt;&gt;"",s_somma_pdc!B1049,"")</f>
        <v/>
      </c>
      <c r="G1053" s="110" t="str">
        <f>IF(dati_pdc!$A1049&lt;&gt;"",s_somma_pdc!C1049,"")</f>
        <v/>
      </c>
      <c r="H1053" s="110" t="str">
        <f t="shared" si="128"/>
        <v/>
      </c>
      <c r="I1053" s="111" t="str">
        <f t="shared" si="129"/>
        <v/>
      </c>
      <c r="J1053" s="111"/>
      <c r="K1053" s="111"/>
      <c r="L1053" s="110" t="str">
        <f>IF(dati_pdc!$A1049&lt;&gt;"",s_somma_pdc!D1049,"")</f>
        <v/>
      </c>
      <c r="M1053" s="110" t="str">
        <f t="shared" si="130"/>
        <v/>
      </c>
      <c r="N1053" s="111" t="str">
        <f t="shared" si="131"/>
        <v/>
      </c>
      <c r="O1053" s="111"/>
      <c r="P1053" s="111"/>
      <c r="Q1053" s="110" t="str">
        <f>IF(dati_pdc!$A1049&lt;&gt;"",s_somma_pdc!E1049,"")</f>
        <v/>
      </c>
      <c r="R1053" s="110" t="str">
        <f t="shared" si="132"/>
        <v/>
      </c>
      <c r="S1053" s="111" t="str">
        <f t="shared" si="133"/>
        <v/>
      </c>
      <c r="T1053" s="111"/>
      <c r="U1053" s="111"/>
      <c r="V1053" s="110" t="str">
        <f>IF(dati_pdc!$A1049&lt;&gt;"",s_somma_pdc!F1049,"")</f>
        <v/>
      </c>
      <c r="W1053" s="110" t="str">
        <f t="shared" si="134"/>
        <v/>
      </c>
      <c r="X1053" s="111" t="str">
        <f t="shared" si="135"/>
        <v/>
      </c>
    </row>
    <row r="1054" spans="2:24">
      <c r="B1054" s="109" t="str">
        <f>IF(dati_pdc!A1050&lt;&gt;"",IF(dati_pdc!D1050=1,RIGHT(dati_pdc!A1050,dati_pdc!E1050),dati_pdc!A1050),"")</f>
        <v/>
      </c>
      <c r="C1054" s="109" t="str">
        <f>IF(dati_pdc!B1050&lt;&gt;"",dati_pdc!B1050,"")</f>
        <v/>
      </c>
      <c r="D1054" s="109" t="str">
        <f>IF(dati_pdc!C1050&lt;&gt;"",dati_pdc!C1050,"")</f>
        <v/>
      </c>
      <c r="E1054" s="109" t="str">
        <f>IF(dati_pdc!D1050&lt;&gt;"",dati_pdc!D1050,"")</f>
        <v/>
      </c>
      <c r="F1054" s="110" t="str">
        <f>IF(dati_pdc!$A1050&lt;&gt;"",s_somma_pdc!B1050,"")</f>
        <v/>
      </c>
      <c r="G1054" s="110" t="str">
        <f>IF(dati_pdc!$A1050&lt;&gt;"",s_somma_pdc!C1050,"")</f>
        <v/>
      </c>
      <c r="H1054" s="110" t="str">
        <f t="shared" si="128"/>
        <v/>
      </c>
      <c r="I1054" s="111" t="str">
        <f t="shared" si="129"/>
        <v/>
      </c>
      <c r="J1054" s="111"/>
      <c r="K1054" s="111"/>
      <c r="L1054" s="110" t="str">
        <f>IF(dati_pdc!$A1050&lt;&gt;"",s_somma_pdc!D1050,"")</f>
        <v/>
      </c>
      <c r="M1054" s="110" t="str">
        <f t="shared" si="130"/>
        <v/>
      </c>
      <c r="N1054" s="111" t="str">
        <f t="shared" si="131"/>
        <v/>
      </c>
      <c r="O1054" s="111"/>
      <c r="P1054" s="111"/>
      <c r="Q1054" s="110" t="str">
        <f>IF(dati_pdc!$A1050&lt;&gt;"",s_somma_pdc!E1050,"")</f>
        <v/>
      </c>
      <c r="R1054" s="110" t="str">
        <f t="shared" si="132"/>
        <v/>
      </c>
      <c r="S1054" s="111" t="str">
        <f t="shared" si="133"/>
        <v/>
      </c>
      <c r="T1054" s="111"/>
      <c r="U1054" s="111"/>
      <c r="V1054" s="110" t="str">
        <f>IF(dati_pdc!$A1050&lt;&gt;"",s_somma_pdc!F1050,"")</f>
        <v/>
      </c>
      <c r="W1054" s="110" t="str">
        <f t="shared" si="134"/>
        <v/>
      </c>
      <c r="X1054" s="111" t="str">
        <f t="shared" si="135"/>
        <v/>
      </c>
    </row>
    <row r="1055" spans="2:24">
      <c r="B1055" s="109" t="str">
        <f>IF(dati_pdc!A1051&lt;&gt;"",IF(dati_pdc!D1051=1,RIGHT(dati_pdc!A1051,dati_pdc!E1051),dati_pdc!A1051),"")</f>
        <v/>
      </c>
      <c r="C1055" s="109" t="str">
        <f>IF(dati_pdc!B1051&lt;&gt;"",dati_pdc!B1051,"")</f>
        <v/>
      </c>
      <c r="D1055" s="109" t="str">
        <f>IF(dati_pdc!C1051&lt;&gt;"",dati_pdc!C1051,"")</f>
        <v/>
      </c>
      <c r="E1055" s="109" t="str">
        <f>IF(dati_pdc!D1051&lt;&gt;"",dati_pdc!D1051,"")</f>
        <v/>
      </c>
      <c r="F1055" s="110" t="str">
        <f>IF(dati_pdc!$A1051&lt;&gt;"",s_somma_pdc!B1051,"")</f>
        <v/>
      </c>
      <c r="G1055" s="110" t="str">
        <f>IF(dati_pdc!$A1051&lt;&gt;"",s_somma_pdc!C1051,"")</f>
        <v/>
      </c>
      <c r="H1055" s="110" t="str">
        <f t="shared" si="128"/>
        <v/>
      </c>
      <c r="I1055" s="111" t="str">
        <f t="shared" si="129"/>
        <v/>
      </c>
      <c r="J1055" s="111"/>
      <c r="K1055" s="111"/>
      <c r="L1055" s="110" t="str">
        <f>IF(dati_pdc!$A1051&lt;&gt;"",s_somma_pdc!D1051,"")</f>
        <v/>
      </c>
      <c r="M1055" s="110" t="str">
        <f t="shared" si="130"/>
        <v/>
      </c>
      <c r="N1055" s="111" t="str">
        <f t="shared" si="131"/>
        <v/>
      </c>
      <c r="O1055" s="111"/>
      <c r="P1055" s="111"/>
      <c r="Q1055" s="110" t="str">
        <f>IF(dati_pdc!$A1051&lt;&gt;"",s_somma_pdc!E1051,"")</f>
        <v/>
      </c>
      <c r="R1055" s="110" t="str">
        <f t="shared" si="132"/>
        <v/>
      </c>
      <c r="S1055" s="111" t="str">
        <f t="shared" si="133"/>
        <v/>
      </c>
      <c r="T1055" s="111"/>
      <c r="U1055" s="111"/>
      <c r="V1055" s="110" t="str">
        <f>IF(dati_pdc!$A1051&lt;&gt;"",s_somma_pdc!F1051,"")</f>
        <v/>
      </c>
      <c r="W1055" s="110" t="str">
        <f t="shared" si="134"/>
        <v/>
      </c>
      <c r="X1055" s="111" t="str">
        <f t="shared" si="135"/>
        <v/>
      </c>
    </row>
    <row r="1056" spans="2:24">
      <c r="B1056" s="109" t="str">
        <f>IF(dati_pdc!A1052&lt;&gt;"",IF(dati_pdc!D1052=1,RIGHT(dati_pdc!A1052,dati_pdc!E1052),dati_pdc!A1052),"")</f>
        <v/>
      </c>
      <c r="C1056" s="109" t="str">
        <f>IF(dati_pdc!B1052&lt;&gt;"",dati_pdc!B1052,"")</f>
        <v/>
      </c>
      <c r="D1056" s="109" t="str">
        <f>IF(dati_pdc!C1052&lt;&gt;"",dati_pdc!C1052,"")</f>
        <v/>
      </c>
      <c r="E1056" s="109" t="str">
        <f>IF(dati_pdc!D1052&lt;&gt;"",dati_pdc!D1052,"")</f>
        <v/>
      </c>
      <c r="F1056" s="110" t="str">
        <f>IF(dati_pdc!$A1052&lt;&gt;"",s_somma_pdc!B1052,"")</f>
        <v/>
      </c>
      <c r="G1056" s="110" t="str">
        <f>IF(dati_pdc!$A1052&lt;&gt;"",s_somma_pdc!C1052,"")</f>
        <v/>
      </c>
      <c r="H1056" s="110" t="str">
        <f t="shared" si="128"/>
        <v/>
      </c>
      <c r="I1056" s="111" t="str">
        <f t="shared" si="129"/>
        <v/>
      </c>
      <c r="J1056" s="111"/>
      <c r="K1056" s="111"/>
      <c r="L1056" s="110" t="str">
        <f>IF(dati_pdc!$A1052&lt;&gt;"",s_somma_pdc!D1052,"")</f>
        <v/>
      </c>
      <c r="M1056" s="110" t="str">
        <f t="shared" si="130"/>
        <v/>
      </c>
      <c r="N1056" s="111" t="str">
        <f t="shared" si="131"/>
        <v/>
      </c>
      <c r="O1056" s="111"/>
      <c r="P1056" s="111"/>
      <c r="Q1056" s="110" t="str">
        <f>IF(dati_pdc!$A1052&lt;&gt;"",s_somma_pdc!E1052,"")</f>
        <v/>
      </c>
      <c r="R1056" s="110" t="str">
        <f t="shared" si="132"/>
        <v/>
      </c>
      <c r="S1056" s="111" t="str">
        <f t="shared" si="133"/>
        <v/>
      </c>
      <c r="T1056" s="111"/>
      <c r="U1056" s="111"/>
      <c r="V1056" s="110" t="str">
        <f>IF(dati_pdc!$A1052&lt;&gt;"",s_somma_pdc!F1052,"")</f>
        <v/>
      </c>
      <c r="W1056" s="110" t="str">
        <f t="shared" si="134"/>
        <v/>
      </c>
      <c r="X1056" s="111" t="str">
        <f t="shared" si="135"/>
        <v/>
      </c>
    </row>
    <row r="1057" spans="2:24">
      <c r="B1057" s="109" t="str">
        <f>IF(dati_pdc!A1053&lt;&gt;"",IF(dati_pdc!D1053=1,RIGHT(dati_pdc!A1053,dati_pdc!E1053),dati_pdc!A1053),"")</f>
        <v/>
      </c>
      <c r="C1057" s="109" t="str">
        <f>IF(dati_pdc!B1053&lt;&gt;"",dati_pdc!B1053,"")</f>
        <v/>
      </c>
      <c r="D1057" s="109" t="str">
        <f>IF(dati_pdc!C1053&lt;&gt;"",dati_pdc!C1053,"")</f>
        <v/>
      </c>
      <c r="E1057" s="109" t="str">
        <f>IF(dati_pdc!D1053&lt;&gt;"",dati_pdc!D1053,"")</f>
        <v/>
      </c>
      <c r="F1057" s="110" t="str">
        <f>IF(dati_pdc!$A1053&lt;&gt;"",s_somma_pdc!B1053,"")</f>
        <v/>
      </c>
      <c r="G1057" s="110" t="str">
        <f>IF(dati_pdc!$A1053&lt;&gt;"",s_somma_pdc!C1053,"")</f>
        <v/>
      </c>
      <c r="H1057" s="110" t="str">
        <f t="shared" si="128"/>
        <v/>
      </c>
      <c r="I1057" s="111" t="str">
        <f t="shared" si="129"/>
        <v/>
      </c>
      <c r="J1057" s="111"/>
      <c r="K1057" s="111"/>
      <c r="L1057" s="110" t="str">
        <f>IF(dati_pdc!$A1053&lt;&gt;"",s_somma_pdc!D1053,"")</f>
        <v/>
      </c>
      <c r="M1057" s="110" t="str">
        <f t="shared" si="130"/>
        <v/>
      </c>
      <c r="N1057" s="111" t="str">
        <f t="shared" si="131"/>
        <v/>
      </c>
      <c r="O1057" s="111"/>
      <c r="P1057" s="111"/>
      <c r="Q1057" s="110" t="str">
        <f>IF(dati_pdc!$A1053&lt;&gt;"",s_somma_pdc!E1053,"")</f>
        <v/>
      </c>
      <c r="R1057" s="110" t="str">
        <f t="shared" si="132"/>
        <v/>
      </c>
      <c r="S1057" s="111" t="str">
        <f t="shared" si="133"/>
        <v/>
      </c>
      <c r="T1057" s="111"/>
      <c r="U1057" s="111"/>
      <c r="V1057" s="110" t="str">
        <f>IF(dati_pdc!$A1053&lt;&gt;"",s_somma_pdc!F1053,"")</f>
        <v/>
      </c>
      <c r="W1057" s="110" t="str">
        <f t="shared" si="134"/>
        <v/>
      </c>
      <c r="X1057" s="111" t="str">
        <f t="shared" si="135"/>
        <v/>
      </c>
    </row>
    <row r="1058" spans="2:24">
      <c r="B1058" s="109" t="str">
        <f>IF(dati_pdc!A1054&lt;&gt;"",IF(dati_pdc!D1054=1,RIGHT(dati_pdc!A1054,dati_pdc!E1054),dati_pdc!A1054),"")</f>
        <v/>
      </c>
      <c r="C1058" s="109" t="str">
        <f>IF(dati_pdc!B1054&lt;&gt;"",dati_pdc!B1054,"")</f>
        <v/>
      </c>
      <c r="D1058" s="109" t="str">
        <f>IF(dati_pdc!C1054&lt;&gt;"",dati_pdc!C1054,"")</f>
        <v/>
      </c>
      <c r="E1058" s="109" t="str">
        <f>IF(dati_pdc!D1054&lt;&gt;"",dati_pdc!D1054,"")</f>
        <v/>
      </c>
      <c r="F1058" s="110" t="str">
        <f>IF(dati_pdc!$A1054&lt;&gt;"",s_somma_pdc!B1054,"")</f>
        <v/>
      </c>
      <c r="G1058" s="110" t="str">
        <f>IF(dati_pdc!$A1054&lt;&gt;"",s_somma_pdc!C1054,"")</f>
        <v/>
      </c>
      <c r="H1058" s="110" t="str">
        <f t="shared" si="128"/>
        <v/>
      </c>
      <c r="I1058" s="111" t="str">
        <f t="shared" si="129"/>
        <v/>
      </c>
      <c r="J1058" s="111"/>
      <c r="K1058" s="111"/>
      <c r="L1058" s="110" t="str">
        <f>IF(dati_pdc!$A1054&lt;&gt;"",s_somma_pdc!D1054,"")</f>
        <v/>
      </c>
      <c r="M1058" s="110" t="str">
        <f t="shared" si="130"/>
        <v/>
      </c>
      <c r="N1058" s="111" t="str">
        <f t="shared" si="131"/>
        <v/>
      </c>
      <c r="O1058" s="111"/>
      <c r="P1058" s="111"/>
      <c r="Q1058" s="110" t="str">
        <f>IF(dati_pdc!$A1054&lt;&gt;"",s_somma_pdc!E1054,"")</f>
        <v/>
      </c>
      <c r="R1058" s="110" t="str">
        <f t="shared" si="132"/>
        <v/>
      </c>
      <c r="S1058" s="111" t="str">
        <f t="shared" si="133"/>
        <v/>
      </c>
      <c r="T1058" s="111"/>
      <c r="U1058" s="111"/>
      <c r="V1058" s="110" t="str">
        <f>IF(dati_pdc!$A1054&lt;&gt;"",s_somma_pdc!F1054,"")</f>
        <v/>
      </c>
      <c r="W1058" s="110" t="str">
        <f t="shared" si="134"/>
        <v/>
      </c>
      <c r="X1058" s="111" t="str">
        <f t="shared" si="135"/>
        <v/>
      </c>
    </row>
    <row r="1059" spans="2:24">
      <c r="B1059" s="109" t="str">
        <f>IF(dati_pdc!A1055&lt;&gt;"",IF(dati_pdc!D1055=1,RIGHT(dati_pdc!A1055,dati_pdc!E1055),dati_pdc!A1055),"")</f>
        <v/>
      </c>
      <c r="C1059" s="109" t="str">
        <f>IF(dati_pdc!B1055&lt;&gt;"",dati_pdc!B1055,"")</f>
        <v/>
      </c>
      <c r="D1059" s="109" t="str">
        <f>IF(dati_pdc!C1055&lt;&gt;"",dati_pdc!C1055,"")</f>
        <v/>
      </c>
      <c r="E1059" s="109" t="str">
        <f>IF(dati_pdc!D1055&lt;&gt;"",dati_pdc!D1055,"")</f>
        <v/>
      </c>
      <c r="F1059" s="110" t="str">
        <f>IF(dati_pdc!$A1055&lt;&gt;"",s_somma_pdc!B1055,"")</f>
        <v/>
      </c>
      <c r="G1059" s="110" t="str">
        <f>IF(dati_pdc!$A1055&lt;&gt;"",s_somma_pdc!C1055,"")</f>
        <v/>
      </c>
      <c r="H1059" s="110" t="str">
        <f t="shared" si="128"/>
        <v/>
      </c>
      <c r="I1059" s="111" t="str">
        <f t="shared" si="129"/>
        <v/>
      </c>
      <c r="J1059" s="111"/>
      <c r="K1059" s="111"/>
      <c r="L1059" s="110" t="str">
        <f>IF(dati_pdc!$A1055&lt;&gt;"",s_somma_pdc!D1055,"")</f>
        <v/>
      </c>
      <c r="M1059" s="110" t="str">
        <f t="shared" si="130"/>
        <v/>
      </c>
      <c r="N1059" s="111" t="str">
        <f t="shared" si="131"/>
        <v/>
      </c>
      <c r="O1059" s="111"/>
      <c r="P1059" s="111"/>
      <c r="Q1059" s="110" t="str">
        <f>IF(dati_pdc!$A1055&lt;&gt;"",s_somma_pdc!E1055,"")</f>
        <v/>
      </c>
      <c r="R1059" s="110" t="str">
        <f t="shared" si="132"/>
        <v/>
      </c>
      <c r="S1059" s="111" t="str">
        <f t="shared" si="133"/>
        <v/>
      </c>
      <c r="T1059" s="111"/>
      <c r="U1059" s="111"/>
      <c r="V1059" s="110" t="str">
        <f>IF(dati_pdc!$A1055&lt;&gt;"",s_somma_pdc!F1055,"")</f>
        <v/>
      </c>
      <c r="W1059" s="110" t="str">
        <f t="shared" si="134"/>
        <v/>
      </c>
      <c r="X1059" s="111" t="str">
        <f t="shared" si="135"/>
        <v/>
      </c>
    </row>
    <row r="1060" spans="2:24">
      <c r="B1060" s="109" t="str">
        <f>IF(dati_pdc!A1056&lt;&gt;"",IF(dati_pdc!D1056=1,RIGHT(dati_pdc!A1056,dati_pdc!E1056),dati_pdc!A1056),"")</f>
        <v/>
      </c>
      <c r="C1060" s="109" t="str">
        <f>IF(dati_pdc!B1056&lt;&gt;"",dati_pdc!B1056,"")</f>
        <v/>
      </c>
      <c r="D1060" s="109" t="str">
        <f>IF(dati_pdc!C1056&lt;&gt;"",dati_pdc!C1056,"")</f>
        <v/>
      </c>
      <c r="E1060" s="109" t="str">
        <f>IF(dati_pdc!D1056&lt;&gt;"",dati_pdc!D1056,"")</f>
        <v/>
      </c>
      <c r="F1060" s="110" t="str">
        <f>IF(dati_pdc!$A1056&lt;&gt;"",s_somma_pdc!B1056,"")</f>
        <v/>
      </c>
      <c r="G1060" s="110" t="str">
        <f>IF(dati_pdc!$A1056&lt;&gt;"",s_somma_pdc!C1056,"")</f>
        <v/>
      </c>
      <c r="H1060" s="110" t="str">
        <f t="shared" si="128"/>
        <v/>
      </c>
      <c r="I1060" s="111" t="str">
        <f t="shared" si="129"/>
        <v/>
      </c>
      <c r="J1060" s="111"/>
      <c r="K1060" s="111"/>
      <c r="L1060" s="110" t="str">
        <f>IF(dati_pdc!$A1056&lt;&gt;"",s_somma_pdc!D1056,"")</f>
        <v/>
      </c>
      <c r="M1060" s="110" t="str">
        <f t="shared" si="130"/>
        <v/>
      </c>
      <c r="N1060" s="111" t="str">
        <f t="shared" si="131"/>
        <v/>
      </c>
      <c r="O1060" s="111"/>
      <c r="P1060" s="111"/>
      <c r="Q1060" s="110" t="str">
        <f>IF(dati_pdc!$A1056&lt;&gt;"",s_somma_pdc!E1056,"")</f>
        <v/>
      </c>
      <c r="R1060" s="110" t="str">
        <f t="shared" si="132"/>
        <v/>
      </c>
      <c r="S1060" s="111" t="str">
        <f t="shared" si="133"/>
        <v/>
      </c>
      <c r="T1060" s="111"/>
      <c r="U1060" s="111"/>
      <c r="V1060" s="110" t="str">
        <f>IF(dati_pdc!$A1056&lt;&gt;"",s_somma_pdc!F1056,"")</f>
        <v/>
      </c>
      <c r="W1060" s="110" t="str">
        <f t="shared" si="134"/>
        <v/>
      </c>
      <c r="X1060" s="111" t="str">
        <f t="shared" si="135"/>
        <v/>
      </c>
    </row>
    <row r="1061" spans="2:24">
      <c r="B1061" s="109" t="str">
        <f>IF(dati_pdc!A1057&lt;&gt;"",IF(dati_pdc!D1057=1,RIGHT(dati_pdc!A1057,dati_pdc!E1057),dati_pdc!A1057),"")</f>
        <v/>
      </c>
      <c r="C1061" s="109" t="str">
        <f>IF(dati_pdc!B1057&lt;&gt;"",dati_pdc!B1057,"")</f>
        <v/>
      </c>
      <c r="D1061" s="109" t="str">
        <f>IF(dati_pdc!C1057&lt;&gt;"",dati_pdc!C1057,"")</f>
        <v/>
      </c>
      <c r="E1061" s="109" t="str">
        <f>IF(dati_pdc!D1057&lt;&gt;"",dati_pdc!D1057,"")</f>
        <v/>
      </c>
      <c r="F1061" s="110" t="str">
        <f>IF(dati_pdc!$A1057&lt;&gt;"",s_somma_pdc!B1057,"")</f>
        <v/>
      </c>
      <c r="G1061" s="110" t="str">
        <f>IF(dati_pdc!$A1057&lt;&gt;"",s_somma_pdc!C1057,"")</f>
        <v/>
      </c>
      <c r="H1061" s="110" t="str">
        <f t="shared" si="128"/>
        <v/>
      </c>
      <c r="I1061" s="111" t="str">
        <f t="shared" si="129"/>
        <v/>
      </c>
      <c r="J1061" s="111"/>
      <c r="K1061" s="111"/>
      <c r="L1061" s="110" t="str">
        <f>IF(dati_pdc!$A1057&lt;&gt;"",s_somma_pdc!D1057,"")</f>
        <v/>
      </c>
      <c r="M1061" s="110" t="str">
        <f t="shared" si="130"/>
        <v/>
      </c>
      <c r="N1061" s="111" t="str">
        <f t="shared" si="131"/>
        <v/>
      </c>
      <c r="O1061" s="111"/>
      <c r="P1061" s="111"/>
      <c r="Q1061" s="110" t="str">
        <f>IF(dati_pdc!$A1057&lt;&gt;"",s_somma_pdc!E1057,"")</f>
        <v/>
      </c>
      <c r="R1061" s="110" t="str">
        <f t="shared" si="132"/>
        <v/>
      </c>
      <c r="S1061" s="111" t="str">
        <f t="shared" si="133"/>
        <v/>
      </c>
      <c r="T1061" s="111"/>
      <c r="U1061" s="111"/>
      <c r="V1061" s="110" t="str">
        <f>IF(dati_pdc!$A1057&lt;&gt;"",s_somma_pdc!F1057,"")</f>
        <v/>
      </c>
      <c r="W1061" s="110" t="str">
        <f t="shared" si="134"/>
        <v/>
      </c>
      <c r="X1061" s="111" t="str">
        <f t="shared" si="135"/>
        <v/>
      </c>
    </row>
    <row r="1062" spans="2:24">
      <c r="B1062" s="109" t="str">
        <f>IF(dati_pdc!A1058&lt;&gt;"",IF(dati_pdc!D1058=1,RIGHT(dati_pdc!A1058,dati_pdc!E1058),dati_pdc!A1058),"")</f>
        <v/>
      </c>
      <c r="C1062" s="109" t="str">
        <f>IF(dati_pdc!B1058&lt;&gt;"",dati_pdc!B1058,"")</f>
        <v/>
      </c>
      <c r="D1062" s="109" t="str">
        <f>IF(dati_pdc!C1058&lt;&gt;"",dati_pdc!C1058,"")</f>
        <v/>
      </c>
      <c r="E1062" s="109" t="str">
        <f>IF(dati_pdc!D1058&lt;&gt;"",dati_pdc!D1058,"")</f>
        <v/>
      </c>
      <c r="F1062" s="110" t="str">
        <f>IF(dati_pdc!$A1058&lt;&gt;"",s_somma_pdc!B1058,"")</f>
        <v/>
      </c>
      <c r="G1062" s="110" t="str">
        <f>IF(dati_pdc!$A1058&lt;&gt;"",s_somma_pdc!C1058,"")</f>
        <v/>
      </c>
      <c r="H1062" s="110" t="str">
        <f t="shared" si="128"/>
        <v/>
      </c>
      <c r="I1062" s="111" t="str">
        <f t="shared" si="129"/>
        <v/>
      </c>
      <c r="J1062" s="111"/>
      <c r="K1062" s="111"/>
      <c r="L1062" s="110" t="str">
        <f>IF(dati_pdc!$A1058&lt;&gt;"",s_somma_pdc!D1058,"")</f>
        <v/>
      </c>
      <c r="M1062" s="110" t="str">
        <f t="shared" si="130"/>
        <v/>
      </c>
      <c r="N1062" s="111" t="str">
        <f t="shared" si="131"/>
        <v/>
      </c>
      <c r="O1062" s="111"/>
      <c r="P1062" s="111"/>
      <c r="Q1062" s="110" t="str">
        <f>IF(dati_pdc!$A1058&lt;&gt;"",s_somma_pdc!E1058,"")</f>
        <v/>
      </c>
      <c r="R1062" s="110" t="str">
        <f t="shared" si="132"/>
        <v/>
      </c>
      <c r="S1062" s="111" t="str">
        <f t="shared" si="133"/>
        <v/>
      </c>
      <c r="T1062" s="111"/>
      <c r="U1062" s="111"/>
      <c r="V1062" s="110" t="str">
        <f>IF(dati_pdc!$A1058&lt;&gt;"",s_somma_pdc!F1058,"")</f>
        <v/>
      </c>
      <c r="W1062" s="110" t="str">
        <f t="shared" si="134"/>
        <v/>
      </c>
      <c r="X1062" s="111" t="str">
        <f t="shared" si="135"/>
        <v/>
      </c>
    </row>
    <row r="1063" spans="2:24">
      <c r="B1063" s="109" t="str">
        <f>IF(dati_pdc!A1059&lt;&gt;"",IF(dati_pdc!D1059=1,RIGHT(dati_pdc!A1059,dati_pdc!E1059),dati_pdc!A1059),"")</f>
        <v/>
      </c>
      <c r="C1063" s="109" t="str">
        <f>IF(dati_pdc!B1059&lt;&gt;"",dati_pdc!B1059,"")</f>
        <v/>
      </c>
      <c r="D1063" s="109" t="str">
        <f>IF(dati_pdc!C1059&lt;&gt;"",dati_pdc!C1059,"")</f>
        <v/>
      </c>
      <c r="E1063" s="109" t="str">
        <f>IF(dati_pdc!D1059&lt;&gt;"",dati_pdc!D1059,"")</f>
        <v/>
      </c>
      <c r="F1063" s="110" t="str">
        <f>IF(dati_pdc!$A1059&lt;&gt;"",s_somma_pdc!B1059,"")</f>
        <v/>
      </c>
      <c r="G1063" s="110" t="str">
        <f>IF(dati_pdc!$A1059&lt;&gt;"",s_somma_pdc!C1059,"")</f>
        <v/>
      </c>
      <c r="H1063" s="110" t="str">
        <f t="shared" si="128"/>
        <v/>
      </c>
      <c r="I1063" s="111" t="str">
        <f t="shared" si="129"/>
        <v/>
      </c>
      <c r="J1063" s="111"/>
      <c r="K1063" s="111"/>
      <c r="L1063" s="110" t="str">
        <f>IF(dati_pdc!$A1059&lt;&gt;"",s_somma_pdc!D1059,"")</f>
        <v/>
      </c>
      <c r="M1063" s="110" t="str">
        <f t="shared" si="130"/>
        <v/>
      </c>
      <c r="N1063" s="111" t="str">
        <f t="shared" si="131"/>
        <v/>
      </c>
      <c r="O1063" s="111"/>
      <c r="P1063" s="111"/>
      <c r="Q1063" s="110" t="str">
        <f>IF(dati_pdc!$A1059&lt;&gt;"",s_somma_pdc!E1059,"")</f>
        <v/>
      </c>
      <c r="R1063" s="110" t="str">
        <f t="shared" si="132"/>
        <v/>
      </c>
      <c r="S1063" s="111" t="str">
        <f t="shared" si="133"/>
        <v/>
      </c>
      <c r="T1063" s="111"/>
      <c r="U1063" s="111"/>
      <c r="V1063" s="110" t="str">
        <f>IF(dati_pdc!$A1059&lt;&gt;"",s_somma_pdc!F1059,"")</f>
        <v/>
      </c>
      <c r="W1063" s="110" t="str">
        <f t="shared" si="134"/>
        <v/>
      </c>
      <c r="X1063" s="111" t="str">
        <f t="shared" si="135"/>
        <v/>
      </c>
    </row>
    <row r="1064" spans="2:24">
      <c r="B1064" s="109" t="str">
        <f>IF(dati_pdc!A1060&lt;&gt;"",IF(dati_pdc!D1060=1,RIGHT(dati_pdc!A1060,dati_pdc!E1060),dati_pdc!A1060),"")</f>
        <v/>
      </c>
      <c r="C1064" s="109" t="str">
        <f>IF(dati_pdc!B1060&lt;&gt;"",dati_pdc!B1060,"")</f>
        <v/>
      </c>
      <c r="D1064" s="109" t="str">
        <f>IF(dati_pdc!C1060&lt;&gt;"",dati_pdc!C1060,"")</f>
        <v/>
      </c>
      <c r="E1064" s="109" t="str">
        <f>IF(dati_pdc!D1060&lt;&gt;"",dati_pdc!D1060,"")</f>
        <v/>
      </c>
      <c r="F1064" s="110" t="str">
        <f>IF(dati_pdc!$A1060&lt;&gt;"",s_somma_pdc!B1060,"")</f>
        <v/>
      </c>
      <c r="G1064" s="110" t="str">
        <f>IF(dati_pdc!$A1060&lt;&gt;"",s_somma_pdc!C1060,"")</f>
        <v/>
      </c>
      <c r="H1064" s="110" t="str">
        <f t="shared" si="128"/>
        <v/>
      </c>
      <c r="I1064" s="111" t="str">
        <f t="shared" si="129"/>
        <v/>
      </c>
      <c r="J1064" s="111"/>
      <c r="K1064" s="111"/>
      <c r="L1064" s="110" t="str">
        <f>IF(dati_pdc!$A1060&lt;&gt;"",s_somma_pdc!D1060,"")</f>
        <v/>
      </c>
      <c r="M1064" s="110" t="str">
        <f t="shared" si="130"/>
        <v/>
      </c>
      <c r="N1064" s="111" t="str">
        <f t="shared" si="131"/>
        <v/>
      </c>
      <c r="O1064" s="111"/>
      <c r="P1064" s="111"/>
      <c r="Q1064" s="110" t="str">
        <f>IF(dati_pdc!$A1060&lt;&gt;"",s_somma_pdc!E1060,"")</f>
        <v/>
      </c>
      <c r="R1064" s="110" t="str">
        <f t="shared" si="132"/>
        <v/>
      </c>
      <c r="S1064" s="111" t="str">
        <f t="shared" si="133"/>
        <v/>
      </c>
      <c r="T1064" s="111"/>
      <c r="U1064" s="111"/>
      <c r="V1064" s="110" t="str">
        <f>IF(dati_pdc!$A1060&lt;&gt;"",s_somma_pdc!F1060,"")</f>
        <v/>
      </c>
      <c r="W1064" s="110" t="str">
        <f t="shared" si="134"/>
        <v/>
      </c>
      <c r="X1064" s="111" t="str">
        <f t="shared" si="135"/>
        <v/>
      </c>
    </row>
    <row r="1065" spans="2:24">
      <c r="B1065" s="109" t="str">
        <f>IF(dati_pdc!A1061&lt;&gt;"",IF(dati_pdc!D1061=1,RIGHT(dati_pdc!A1061,dati_pdc!E1061),dati_pdc!A1061),"")</f>
        <v/>
      </c>
      <c r="C1065" s="109" t="str">
        <f>IF(dati_pdc!B1061&lt;&gt;"",dati_pdc!B1061,"")</f>
        <v/>
      </c>
      <c r="D1065" s="109" t="str">
        <f>IF(dati_pdc!C1061&lt;&gt;"",dati_pdc!C1061,"")</f>
        <v/>
      </c>
      <c r="E1065" s="109" t="str">
        <f>IF(dati_pdc!D1061&lt;&gt;"",dati_pdc!D1061,"")</f>
        <v/>
      </c>
      <c r="F1065" s="110" t="str">
        <f>IF(dati_pdc!$A1061&lt;&gt;"",s_somma_pdc!B1061,"")</f>
        <v/>
      </c>
      <c r="G1065" s="110" t="str">
        <f>IF(dati_pdc!$A1061&lt;&gt;"",s_somma_pdc!C1061,"")</f>
        <v/>
      </c>
      <c r="H1065" s="110" t="str">
        <f t="shared" si="128"/>
        <v/>
      </c>
      <c r="I1065" s="111" t="str">
        <f t="shared" si="129"/>
        <v/>
      </c>
      <c r="J1065" s="111"/>
      <c r="K1065" s="111"/>
      <c r="L1065" s="110" t="str">
        <f>IF(dati_pdc!$A1061&lt;&gt;"",s_somma_pdc!D1061,"")</f>
        <v/>
      </c>
      <c r="M1065" s="110" t="str">
        <f t="shared" si="130"/>
        <v/>
      </c>
      <c r="N1065" s="111" t="str">
        <f t="shared" si="131"/>
        <v/>
      </c>
      <c r="O1065" s="111"/>
      <c r="P1065" s="111"/>
      <c r="Q1065" s="110" t="str">
        <f>IF(dati_pdc!$A1061&lt;&gt;"",s_somma_pdc!E1061,"")</f>
        <v/>
      </c>
      <c r="R1065" s="110" t="str">
        <f t="shared" si="132"/>
        <v/>
      </c>
      <c r="S1065" s="111" t="str">
        <f t="shared" si="133"/>
        <v/>
      </c>
      <c r="T1065" s="111"/>
      <c r="U1065" s="111"/>
      <c r="V1065" s="110" t="str">
        <f>IF(dati_pdc!$A1061&lt;&gt;"",s_somma_pdc!F1061,"")</f>
        <v/>
      </c>
      <c r="W1065" s="110" t="str">
        <f t="shared" si="134"/>
        <v/>
      </c>
      <c r="X1065" s="111" t="str">
        <f t="shared" si="135"/>
        <v/>
      </c>
    </row>
    <row r="1066" spans="2:24">
      <c r="B1066" s="109" t="str">
        <f>IF(dati_pdc!A1062&lt;&gt;"",IF(dati_pdc!D1062=1,RIGHT(dati_pdc!A1062,dati_pdc!E1062),dati_pdc!A1062),"")</f>
        <v/>
      </c>
      <c r="C1066" s="109" t="str">
        <f>IF(dati_pdc!B1062&lt;&gt;"",dati_pdc!B1062,"")</f>
        <v/>
      </c>
      <c r="D1066" s="109" t="str">
        <f>IF(dati_pdc!C1062&lt;&gt;"",dati_pdc!C1062,"")</f>
        <v/>
      </c>
      <c r="E1066" s="109" t="str">
        <f>IF(dati_pdc!D1062&lt;&gt;"",dati_pdc!D1062,"")</f>
        <v/>
      </c>
      <c r="F1066" s="110" t="str">
        <f>IF(dati_pdc!$A1062&lt;&gt;"",s_somma_pdc!B1062,"")</f>
        <v/>
      </c>
      <c r="G1066" s="110" t="str">
        <f>IF(dati_pdc!$A1062&lt;&gt;"",s_somma_pdc!C1062,"")</f>
        <v/>
      </c>
      <c r="H1066" s="110" t="str">
        <f t="shared" si="128"/>
        <v/>
      </c>
      <c r="I1066" s="111" t="str">
        <f t="shared" si="129"/>
        <v/>
      </c>
      <c r="J1066" s="111"/>
      <c r="K1066" s="111"/>
      <c r="L1066" s="110" t="str">
        <f>IF(dati_pdc!$A1062&lt;&gt;"",s_somma_pdc!D1062,"")</f>
        <v/>
      </c>
      <c r="M1066" s="110" t="str">
        <f t="shared" si="130"/>
        <v/>
      </c>
      <c r="N1066" s="111" t="str">
        <f t="shared" si="131"/>
        <v/>
      </c>
      <c r="O1066" s="111"/>
      <c r="P1066" s="111"/>
      <c r="Q1066" s="110" t="str">
        <f>IF(dati_pdc!$A1062&lt;&gt;"",s_somma_pdc!E1062,"")</f>
        <v/>
      </c>
      <c r="R1066" s="110" t="str">
        <f t="shared" si="132"/>
        <v/>
      </c>
      <c r="S1066" s="111" t="str">
        <f t="shared" si="133"/>
        <v/>
      </c>
      <c r="T1066" s="111"/>
      <c r="U1066" s="111"/>
      <c r="V1066" s="110" t="str">
        <f>IF(dati_pdc!$A1062&lt;&gt;"",s_somma_pdc!F1062,"")</f>
        <v/>
      </c>
      <c r="W1066" s="110" t="str">
        <f t="shared" si="134"/>
        <v/>
      </c>
      <c r="X1066" s="111" t="str">
        <f t="shared" si="135"/>
        <v/>
      </c>
    </row>
    <row r="1067" spans="2:24">
      <c r="B1067" s="109" t="str">
        <f>IF(dati_pdc!A1063&lt;&gt;"",IF(dati_pdc!D1063=1,RIGHT(dati_pdc!A1063,dati_pdc!E1063),dati_pdc!A1063),"")</f>
        <v/>
      </c>
      <c r="C1067" s="109" t="str">
        <f>IF(dati_pdc!B1063&lt;&gt;"",dati_pdc!B1063,"")</f>
        <v/>
      </c>
      <c r="D1067" s="109" t="str">
        <f>IF(dati_pdc!C1063&lt;&gt;"",dati_pdc!C1063,"")</f>
        <v/>
      </c>
      <c r="E1067" s="109" t="str">
        <f>IF(dati_pdc!D1063&lt;&gt;"",dati_pdc!D1063,"")</f>
        <v/>
      </c>
      <c r="F1067" s="110" t="str">
        <f>IF(dati_pdc!$A1063&lt;&gt;"",s_somma_pdc!B1063,"")</f>
        <v/>
      </c>
      <c r="G1067" s="110" t="str">
        <f>IF(dati_pdc!$A1063&lt;&gt;"",s_somma_pdc!C1063,"")</f>
        <v/>
      </c>
      <c r="H1067" s="110" t="str">
        <f t="shared" si="128"/>
        <v/>
      </c>
      <c r="I1067" s="111" t="str">
        <f t="shared" si="129"/>
        <v/>
      </c>
      <c r="J1067" s="111"/>
      <c r="K1067" s="111"/>
      <c r="L1067" s="110" t="str">
        <f>IF(dati_pdc!$A1063&lt;&gt;"",s_somma_pdc!D1063,"")</f>
        <v/>
      </c>
      <c r="M1067" s="110" t="str">
        <f t="shared" si="130"/>
        <v/>
      </c>
      <c r="N1067" s="111" t="str">
        <f t="shared" si="131"/>
        <v/>
      </c>
      <c r="O1067" s="111"/>
      <c r="P1067" s="111"/>
      <c r="Q1067" s="110" t="str">
        <f>IF(dati_pdc!$A1063&lt;&gt;"",s_somma_pdc!E1063,"")</f>
        <v/>
      </c>
      <c r="R1067" s="110" t="str">
        <f t="shared" si="132"/>
        <v/>
      </c>
      <c r="S1067" s="111" t="str">
        <f t="shared" si="133"/>
        <v/>
      </c>
      <c r="T1067" s="111"/>
      <c r="U1067" s="111"/>
      <c r="V1067" s="110" t="str">
        <f>IF(dati_pdc!$A1063&lt;&gt;"",s_somma_pdc!F1063,"")</f>
        <v/>
      </c>
      <c r="W1067" s="110" t="str">
        <f t="shared" si="134"/>
        <v/>
      </c>
      <c r="X1067" s="111" t="str">
        <f t="shared" si="135"/>
        <v/>
      </c>
    </row>
    <row r="1068" spans="2:24">
      <c r="B1068" s="109" t="str">
        <f>IF(dati_pdc!A1064&lt;&gt;"",IF(dati_pdc!D1064=1,RIGHT(dati_pdc!A1064,dati_pdc!E1064),dati_pdc!A1064),"")</f>
        <v/>
      </c>
      <c r="C1068" s="109" t="str">
        <f>IF(dati_pdc!B1064&lt;&gt;"",dati_pdc!B1064,"")</f>
        <v/>
      </c>
      <c r="D1068" s="109" t="str">
        <f>IF(dati_pdc!C1064&lt;&gt;"",dati_pdc!C1064,"")</f>
        <v/>
      </c>
      <c r="E1068" s="109" t="str">
        <f>IF(dati_pdc!D1064&lt;&gt;"",dati_pdc!D1064,"")</f>
        <v/>
      </c>
      <c r="F1068" s="110" t="str">
        <f>IF(dati_pdc!$A1064&lt;&gt;"",s_somma_pdc!B1064,"")</f>
        <v/>
      </c>
      <c r="G1068" s="110" t="str">
        <f>IF(dati_pdc!$A1064&lt;&gt;"",s_somma_pdc!C1064,"")</f>
        <v/>
      </c>
      <c r="H1068" s="110" t="str">
        <f t="shared" si="128"/>
        <v/>
      </c>
      <c r="I1068" s="111" t="str">
        <f t="shared" si="129"/>
        <v/>
      </c>
      <c r="J1068" s="111"/>
      <c r="K1068" s="111"/>
      <c r="L1068" s="110" t="str">
        <f>IF(dati_pdc!$A1064&lt;&gt;"",s_somma_pdc!D1064,"")</f>
        <v/>
      </c>
      <c r="M1068" s="110" t="str">
        <f t="shared" si="130"/>
        <v/>
      </c>
      <c r="N1068" s="111" t="str">
        <f t="shared" si="131"/>
        <v/>
      </c>
      <c r="O1068" s="111"/>
      <c r="P1068" s="111"/>
      <c r="Q1068" s="110" t="str">
        <f>IF(dati_pdc!$A1064&lt;&gt;"",s_somma_pdc!E1064,"")</f>
        <v/>
      </c>
      <c r="R1068" s="110" t="str">
        <f t="shared" si="132"/>
        <v/>
      </c>
      <c r="S1068" s="111" t="str">
        <f t="shared" si="133"/>
        <v/>
      </c>
      <c r="T1068" s="111"/>
      <c r="U1068" s="111"/>
      <c r="V1068" s="110" t="str">
        <f>IF(dati_pdc!$A1064&lt;&gt;"",s_somma_pdc!F1064,"")</f>
        <v/>
      </c>
      <c r="W1068" s="110" t="str">
        <f t="shared" si="134"/>
        <v/>
      </c>
      <c r="X1068" s="111" t="str">
        <f t="shared" si="135"/>
        <v/>
      </c>
    </row>
    <row r="1069" spans="2:24">
      <c r="B1069" s="109" t="str">
        <f>IF(dati_pdc!A1065&lt;&gt;"",IF(dati_pdc!D1065=1,RIGHT(dati_pdc!A1065,dati_pdc!E1065),dati_pdc!A1065),"")</f>
        <v/>
      </c>
      <c r="C1069" s="109" t="str">
        <f>IF(dati_pdc!B1065&lt;&gt;"",dati_pdc!B1065,"")</f>
        <v/>
      </c>
      <c r="D1069" s="109" t="str">
        <f>IF(dati_pdc!C1065&lt;&gt;"",dati_pdc!C1065,"")</f>
        <v/>
      </c>
      <c r="E1069" s="109" t="str">
        <f>IF(dati_pdc!D1065&lt;&gt;"",dati_pdc!D1065,"")</f>
        <v/>
      </c>
      <c r="F1069" s="110" t="str">
        <f>IF(dati_pdc!$A1065&lt;&gt;"",s_somma_pdc!B1065,"")</f>
        <v/>
      </c>
      <c r="G1069" s="110" t="str">
        <f>IF(dati_pdc!$A1065&lt;&gt;"",s_somma_pdc!C1065,"")</f>
        <v/>
      </c>
      <c r="H1069" s="110" t="str">
        <f t="shared" si="128"/>
        <v/>
      </c>
      <c r="I1069" s="111" t="str">
        <f t="shared" si="129"/>
        <v/>
      </c>
      <c r="J1069" s="111"/>
      <c r="K1069" s="111"/>
      <c r="L1069" s="110" t="str">
        <f>IF(dati_pdc!$A1065&lt;&gt;"",s_somma_pdc!D1065,"")</f>
        <v/>
      </c>
      <c r="M1069" s="110" t="str">
        <f t="shared" si="130"/>
        <v/>
      </c>
      <c r="N1069" s="111" t="str">
        <f t="shared" si="131"/>
        <v/>
      </c>
      <c r="O1069" s="111"/>
      <c r="P1069" s="111"/>
      <c r="Q1069" s="110" t="str">
        <f>IF(dati_pdc!$A1065&lt;&gt;"",s_somma_pdc!E1065,"")</f>
        <v/>
      </c>
      <c r="R1069" s="110" t="str">
        <f t="shared" si="132"/>
        <v/>
      </c>
      <c r="S1069" s="111" t="str">
        <f t="shared" si="133"/>
        <v/>
      </c>
      <c r="T1069" s="111"/>
      <c r="U1069" s="111"/>
      <c r="V1069" s="110" t="str">
        <f>IF(dati_pdc!$A1065&lt;&gt;"",s_somma_pdc!F1065,"")</f>
        <v/>
      </c>
      <c r="W1069" s="110" t="str">
        <f t="shared" si="134"/>
        <v/>
      </c>
      <c r="X1069" s="111" t="str">
        <f t="shared" si="135"/>
        <v/>
      </c>
    </row>
    <row r="1070" spans="2:24">
      <c r="B1070" s="109" t="str">
        <f>IF(dati_pdc!A1066&lt;&gt;"",IF(dati_pdc!D1066=1,RIGHT(dati_pdc!A1066,dati_pdc!E1066),dati_pdc!A1066),"")</f>
        <v/>
      </c>
      <c r="C1070" s="109" t="str">
        <f>IF(dati_pdc!B1066&lt;&gt;"",dati_pdc!B1066,"")</f>
        <v/>
      </c>
      <c r="D1070" s="109" t="str">
        <f>IF(dati_pdc!C1066&lt;&gt;"",dati_pdc!C1066,"")</f>
        <v/>
      </c>
      <c r="E1070" s="109" t="str">
        <f>IF(dati_pdc!D1066&lt;&gt;"",dati_pdc!D1066,"")</f>
        <v/>
      </c>
      <c r="F1070" s="110" t="str">
        <f>IF(dati_pdc!$A1066&lt;&gt;"",s_somma_pdc!B1066,"")</f>
        <v/>
      </c>
      <c r="G1070" s="110" t="str">
        <f>IF(dati_pdc!$A1066&lt;&gt;"",s_somma_pdc!C1066,"")</f>
        <v/>
      </c>
      <c r="H1070" s="110" t="str">
        <f t="shared" si="128"/>
        <v/>
      </c>
      <c r="I1070" s="111" t="str">
        <f t="shared" si="129"/>
        <v/>
      </c>
      <c r="J1070" s="111"/>
      <c r="K1070" s="111"/>
      <c r="L1070" s="110" t="str">
        <f>IF(dati_pdc!$A1066&lt;&gt;"",s_somma_pdc!D1066,"")</f>
        <v/>
      </c>
      <c r="M1070" s="110" t="str">
        <f t="shared" si="130"/>
        <v/>
      </c>
      <c r="N1070" s="111" t="str">
        <f t="shared" si="131"/>
        <v/>
      </c>
      <c r="O1070" s="111"/>
      <c r="P1070" s="111"/>
      <c r="Q1070" s="110" t="str">
        <f>IF(dati_pdc!$A1066&lt;&gt;"",s_somma_pdc!E1066,"")</f>
        <v/>
      </c>
      <c r="R1070" s="110" t="str">
        <f t="shared" si="132"/>
        <v/>
      </c>
      <c r="S1070" s="111" t="str">
        <f t="shared" si="133"/>
        <v/>
      </c>
      <c r="T1070" s="111"/>
      <c r="U1070" s="111"/>
      <c r="V1070" s="110" t="str">
        <f>IF(dati_pdc!$A1066&lt;&gt;"",s_somma_pdc!F1066,"")</f>
        <v/>
      </c>
      <c r="W1070" s="110" t="str">
        <f t="shared" si="134"/>
        <v/>
      </c>
      <c r="X1070" s="111" t="str">
        <f t="shared" si="135"/>
        <v/>
      </c>
    </row>
    <row r="1071" spans="2:24">
      <c r="B1071" s="109" t="str">
        <f>IF(dati_pdc!A1067&lt;&gt;"",IF(dati_pdc!D1067=1,RIGHT(dati_pdc!A1067,dati_pdc!E1067),dati_pdc!A1067),"")</f>
        <v/>
      </c>
      <c r="C1071" s="109" t="str">
        <f>IF(dati_pdc!B1067&lt;&gt;"",dati_pdc!B1067,"")</f>
        <v/>
      </c>
      <c r="D1071" s="109" t="str">
        <f>IF(dati_pdc!C1067&lt;&gt;"",dati_pdc!C1067,"")</f>
        <v/>
      </c>
      <c r="E1071" s="109" t="str">
        <f>IF(dati_pdc!D1067&lt;&gt;"",dati_pdc!D1067,"")</f>
        <v/>
      </c>
      <c r="F1071" s="110" t="str">
        <f>IF(dati_pdc!$A1067&lt;&gt;"",s_somma_pdc!B1067,"")</f>
        <v/>
      </c>
      <c r="G1071" s="110" t="str">
        <f>IF(dati_pdc!$A1067&lt;&gt;"",s_somma_pdc!C1067,"")</f>
        <v/>
      </c>
      <c r="H1071" s="110" t="str">
        <f t="shared" si="128"/>
        <v/>
      </c>
      <c r="I1071" s="111" t="str">
        <f t="shared" si="129"/>
        <v/>
      </c>
      <c r="J1071" s="111"/>
      <c r="K1071" s="111"/>
      <c r="L1071" s="110" t="str">
        <f>IF(dati_pdc!$A1067&lt;&gt;"",s_somma_pdc!D1067,"")</f>
        <v/>
      </c>
      <c r="M1071" s="110" t="str">
        <f t="shared" si="130"/>
        <v/>
      </c>
      <c r="N1071" s="111" t="str">
        <f t="shared" si="131"/>
        <v/>
      </c>
      <c r="O1071" s="111"/>
      <c r="P1071" s="111"/>
      <c r="Q1071" s="110" t="str">
        <f>IF(dati_pdc!$A1067&lt;&gt;"",s_somma_pdc!E1067,"")</f>
        <v/>
      </c>
      <c r="R1071" s="110" t="str">
        <f t="shared" si="132"/>
        <v/>
      </c>
      <c r="S1071" s="111" t="str">
        <f t="shared" si="133"/>
        <v/>
      </c>
      <c r="T1071" s="111"/>
      <c r="U1071" s="111"/>
      <c r="V1071" s="110" t="str">
        <f>IF(dati_pdc!$A1067&lt;&gt;"",s_somma_pdc!F1067,"")</f>
        <v/>
      </c>
      <c r="W1071" s="110" t="str">
        <f t="shared" si="134"/>
        <v/>
      </c>
      <c r="X1071" s="111" t="str">
        <f t="shared" si="135"/>
        <v/>
      </c>
    </row>
    <row r="1072" spans="2:24">
      <c r="B1072" s="109" t="str">
        <f>IF(dati_pdc!A1068&lt;&gt;"",IF(dati_pdc!D1068=1,RIGHT(dati_pdc!A1068,dati_pdc!E1068),dati_pdc!A1068),"")</f>
        <v/>
      </c>
      <c r="C1072" s="109" t="str">
        <f>IF(dati_pdc!B1068&lt;&gt;"",dati_pdc!B1068,"")</f>
        <v/>
      </c>
      <c r="D1072" s="109" t="str">
        <f>IF(dati_pdc!C1068&lt;&gt;"",dati_pdc!C1068,"")</f>
        <v/>
      </c>
      <c r="E1072" s="109" t="str">
        <f>IF(dati_pdc!D1068&lt;&gt;"",dati_pdc!D1068,"")</f>
        <v/>
      </c>
      <c r="F1072" s="110" t="str">
        <f>IF(dati_pdc!$A1068&lt;&gt;"",s_somma_pdc!B1068,"")</f>
        <v/>
      </c>
      <c r="G1072" s="110" t="str">
        <f>IF(dati_pdc!$A1068&lt;&gt;"",s_somma_pdc!C1068,"")</f>
        <v/>
      </c>
      <c r="H1072" s="110" t="str">
        <f t="shared" si="128"/>
        <v/>
      </c>
      <c r="I1072" s="111" t="str">
        <f t="shared" si="129"/>
        <v/>
      </c>
      <c r="J1072" s="111"/>
      <c r="K1072" s="111"/>
      <c r="L1072" s="110" t="str">
        <f>IF(dati_pdc!$A1068&lt;&gt;"",s_somma_pdc!D1068,"")</f>
        <v/>
      </c>
      <c r="M1072" s="110" t="str">
        <f t="shared" si="130"/>
        <v/>
      </c>
      <c r="N1072" s="111" t="str">
        <f t="shared" si="131"/>
        <v/>
      </c>
      <c r="O1072" s="111"/>
      <c r="P1072" s="111"/>
      <c r="Q1072" s="110" t="str">
        <f>IF(dati_pdc!$A1068&lt;&gt;"",s_somma_pdc!E1068,"")</f>
        <v/>
      </c>
      <c r="R1072" s="110" t="str">
        <f t="shared" si="132"/>
        <v/>
      </c>
      <c r="S1072" s="111" t="str">
        <f t="shared" si="133"/>
        <v/>
      </c>
      <c r="T1072" s="111"/>
      <c r="U1072" s="111"/>
      <c r="V1072" s="110" t="str">
        <f>IF(dati_pdc!$A1068&lt;&gt;"",s_somma_pdc!F1068,"")</f>
        <v/>
      </c>
      <c r="W1072" s="110" t="str">
        <f t="shared" si="134"/>
        <v/>
      </c>
      <c r="X1072" s="111" t="str">
        <f t="shared" si="135"/>
        <v/>
      </c>
    </row>
    <row r="1073" spans="2:24">
      <c r="B1073" s="109" t="str">
        <f>IF(dati_pdc!A1069&lt;&gt;"",IF(dati_pdc!D1069=1,RIGHT(dati_pdc!A1069,dati_pdc!E1069),dati_pdc!A1069),"")</f>
        <v/>
      </c>
      <c r="C1073" s="109" t="str">
        <f>IF(dati_pdc!B1069&lt;&gt;"",dati_pdc!B1069,"")</f>
        <v/>
      </c>
      <c r="D1073" s="109" t="str">
        <f>IF(dati_pdc!C1069&lt;&gt;"",dati_pdc!C1069,"")</f>
        <v/>
      </c>
      <c r="E1073" s="109" t="str">
        <f>IF(dati_pdc!D1069&lt;&gt;"",dati_pdc!D1069,"")</f>
        <v/>
      </c>
      <c r="F1073" s="110" t="str">
        <f>IF(dati_pdc!$A1069&lt;&gt;"",s_somma_pdc!B1069,"")</f>
        <v/>
      </c>
      <c r="G1073" s="110" t="str">
        <f>IF(dati_pdc!$A1069&lt;&gt;"",s_somma_pdc!C1069,"")</f>
        <v/>
      </c>
      <c r="H1073" s="110" t="str">
        <f t="shared" si="128"/>
        <v/>
      </c>
      <c r="I1073" s="111" t="str">
        <f t="shared" si="129"/>
        <v/>
      </c>
      <c r="J1073" s="111"/>
      <c r="K1073" s="111"/>
      <c r="L1073" s="110" t="str">
        <f>IF(dati_pdc!$A1069&lt;&gt;"",s_somma_pdc!D1069,"")</f>
        <v/>
      </c>
      <c r="M1073" s="110" t="str">
        <f t="shared" si="130"/>
        <v/>
      </c>
      <c r="N1073" s="111" t="str">
        <f t="shared" si="131"/>
        <v/>
      </c>
      <c r="O1073" s="111"/>
      <c r="P1073" s="111"/>
      <c r="Q1073" s="110" t="str">
        <f>IF(dati_pdc!$A1069&lt;&gt;"",s_somma_pdc!E1069,"")</f>
        <v/>
      </c>
      <c r="R1073" s="110" t="str">
        <f t="shared" si="132"/>
        <v/>
      </c>
      <c r="S1073" s="111" t="str">
        <f t="shared" si="133"/>
        <v/>
      </c>
      <c r="T1073" s="111"/>
      <c r="U1073" s="111"/>
      <c r="V1073" s="110" t="str">
        <f>IF(dati_pdc!$A1069&lt;&gt;"",s_somma_pdc!F1069,"")</f>
        <v/>
      </c>
      <c r="W1073" s="110" t="str">
        <f t="shared" si="134"/>
        <v/>
      </c>
      <c r="X1073" s="111" t="str">
        <f t="shared" si="135"/>
        <v/>
      </c>
    </row>
    <row r="1074" spans="2:24">
      <c r="B1074" s="109" t="str">
        <f>IF(dati_pdc!A1070&lt;&gt;"",IF(dati_pdc!D1070=1,RIGHT(dati_pdc!A1070,dati_pdc!E1070),dati_pdc!A1070),"")</f>
        <v/>
      </c>
      <c r="C1074" s="109" t="str">
        <f>IF(dati_pdc!B1070&lt;&gt;"",dati_pdc!B1070,"")</f>
        <v/>
      </c>
      <c r="D1074" s="109" t="str">
        <f>IF(dati_pdc!C1070&lt;&gt;"",dati_pdc!C1070,"")</f>
        <v/>
      </c>
      <c r="E1074" s="109" t="str">
        <f>IF(dati_pdc!D1070&lt;&gt;"",dati_pdc!D1070,"")</f>
        <v/>
      </c>
      <c r="F1074" s="110" t="str">
        <f>IF(dati_pdc!$A1070&lt;&gt;"",s_somma_pdc!B1070,"")</f>
        <v/>
      </c>
      <c r="G1074" s="110" t="str">
        <f>IF(dati_pdc!$A1070&lt;&gt;"",s_somma_pdc!C1070,"")</f>
        <v/>
      </c>
      <c r="H1074" s="110" t="str">
        <f t="shared" si="128"/>
        <v/>
      </c>
      <c r="I1074" s="111" t="str">
        <f t="shared" si="129"/>
        <v/>
      </c>
      <c r="J1074" s="111"/>
      <c r="K1074" s="111"/>
      <c r="L1074" s="110" t="str">
        <f>IF(dati_pdc!$A1070&lt;&gt;"",s_somma_pdc!D1070,"")</f>
        <v/>
      </c>
      <c r="M1074" s="110" t="str">
        <f t="shared" si="130"/>
        <v/>
      </c>
      <c r="N1074" s="111" t="str">
        <f t="shared" si="131"/>
        <v/>
      </c>
      <c r="O1074" s="111"/>
      <c r="P1074" s="111"/>
      <c r="Q1074" s="110" t="str">
        <f>IF(dati_pdc!$A1070&lt;&gt;"",s_somma_pdc!E1070,"")</f>
        <v/>
      </c>
      <c r="R1074" s="110" t="str">
        <f t="shared" si="132"/>
        <v/>
      </c>
      <c r="S1074" s="111" t="str">
        <f t="shared" si="133"/>
        <v/>
      </c>
      <c r="T1074" s="111"/>
      <c r="U1074" s="111"/>
      <c r="V1074" s="110" t="str">
        <f>IF(dati_pdc!$A1070&lt;&gt;"",s_somma_pdc!F1070,"")</f>
        <v/>
      </c>
      <c r="W1074" s="110" t="str">
        <f t="shared" si="134"/>
        <v/>
      </c>
      <c r="X1074" s="111" t="str">
        <f t="shared" si="135"/>
        <v/>
      </c>
    </row>
    <row r="1075" spans="2:24">
      <c r="B1075" s="109" t="str">
        <f>IF(dati_pdc!A1071&lt;&gt;"",IF(dati_pdc!D1071=1,RIGHT(dati_pdc!A1071,dati_pdc!E1071),dati_pdc!A1071),"")</f>
        <v/>
      </c>
      <c r="C1075" s="109" t="str">
        <f>IF(dati_pdc!B1071&lt;&gt;"",dati_pdc!B1071,"")</f>
        <v/>
      </c>
      <c r="D1075" s="109" t="str">
        <f>IF(dati_pdc!C1071&lt;&gt;"",dati_pdc!C1071,"")</f>
        <v/>
      </c>
      <c r="E1075" s="109" t="str">
        <f>IF(dati_pdc!D1071&lt;&gt;"",dati_pdc!D1071,"")</f>
        <v/>
      </c>
      <c r="F1075" s="110" t="str">
        <f>IF(dati_pdc!$A1071&lt;&gt;"",s_somma_pdc!B1071,"")</f>
        <v/>
      </c>
      <c r="G1075" s="110" t="str">
        <f>IF(dati_pdc!$A1071&lt;&gt;"",s_somma_pdc!C1071,"")</f>
        <v/>
      </c>
      <c r="H1075" s="110" t="str">
        <f t="shared" si="128"/>
        <v/>
      </c>
      <c r="I1075" s="111" t="str">
        <f t="shared" si="129"/>
        <v/>
      </c>
      <c r="J1075" s="111"/>
      <c r="K1075" s="111"/>
      <c r="L1075" s="110" t="str">
        <f>IF(dati_pdc!$A1071&lt;&gt;"",s_somma_pdc!D1071,"")</f>
        <v/>
      </c>
      <c r="M1075" s="110" t="str">
        <f t="shared" si="130"/>
        <v/>
      </c>
      <c r="N1075" s="111" t="str">
        <f t="shared" si="131"/>
        <v/>
      </c>
      <c r="O1075" s="111"/>
      <c r="P1075" s="111"/>
      <c r="Q1075" s="110" t="str">
        <f>IF(dati_pdc!$A1071&lt;&gt;"",s_somma_pdc!E1071,"")</f>
        <v/>
      </c>
      <c r="R1075" s="110" t="str">
        <f t="shared" si="132"/>
        <v/>
      </c>
      <c r="S1075" s="111" t="str">
        <f t="shared" si="133"/>
        <v/>
      </c>
      <c r="T1075" s="111"/>
      <c r="U1075" s="111"/>
      <c r="V1075" s="110" t="str">
        <f>IF(dati_pdc!$A1071&lt;&gt;"",s_somma_pdc!F1071,"")</f>
        <v/>
      </c>
      <c r="W1075" s="110" t="str">
        <f t="shared" si="134"/>
        <v/>
      </c>
      <c r="X1075" s="111" t="str">
        <f t="shared" si="135"/>
        <v/>
      </c>
    </row>
    <row r="1076" spans="2:24">
      <c r="B1076" s="109" t="str">
        <f>IF(dati_pdc!A1072&lt;&gt;"",IF(dati_pdc!D1072=1,RIGHT(dati_pdc!A1072,dati_pdc!E1072),dati_pdc!A1072),"")</f>
        <v/>
      </c>
      <c r="C1076" s="109" t="str">
        <f>IF(dati_pdc!B1072&lt;&gt;"",dati_pdc!B1072,"")</f>
        <v/>
      </c>
      <c r="D1076" s="109" t="str">
        <f>IF(dati_pdc!C1072&lt;&gt;"",dati_pdc!C1072,"")</f>
        <v/>
      </c>
      <c r="E1076" s="109" t="str">
        <f>IF(dati_pdc!D1072&lt;&gt;"",dati_pdc!D1072,"")</f>
        <v/>
      </c>
      <c r="F1076" s="110" t="str">
        <f>IF(dati_pdc!$A1072&lt;&gt;"",s_somma_pdc!B1072,"")</f>
        <v/>
      </c>
      <c r="G1076" s="110" t="str">
        <f>IF(dati_pdc!$A1072&lt;&gt;"",s_somma_pdc!C1072,"")</f>
        <v/>
      </c>
      <c r="H1076" s="110" t="str">
        <f t="shared" si="128"/>
        <v/>
      </c>
      <c r="I1076" s="111" t="str">
        <f t="shared" si="129"/>
        <v/>
      </c>
      <c r="J1076" s="111"/>
      <c r="K1076" s="111"/>
      <c r="L1076" s="110" t="str">
        <f>IF(dati_pdc!$A1072&lt;&gt;"",s_somma_pdc!D1072,"")</f>
        <v/>
      </c>
      <c r="M1076" s="110" t="str">
        <f t="shared" si="130"/>
        <v/>
      </c>
      <c r="N1076" s="111" t="str">
        <f t="shared" si="131"/>
        <v/>
      </c>
      <c r="O1076" s="111"/>
      <c r="P1076" s="111"/>
      <c r="Q1076" s="110" t="str">
        <f>IF(dati_pdc!$A1072&lt;&gt;"",s_somma_pdc!E1072,"")</f>
        <v/>
      </c>
      <c r="R1076" s="110" t="str">
        <f t="shared" si="132"/>
        <v/>
      </c>
      <c r="S1076" s="111" t="str">
        <f t="shared" si="133"/>
        <v/>
      </c>
      <c r="T1076" s="111"/>
      <c r="U1076" s="111"/>
      <c r="V1076" s="110" t="str">
        <f>IF(dati_pdc!$A1072&lt;&gt;"",s_somma_pdc!F1072,"")</f>
        <v/>
      </c>
      <c r="W1076" s="110" t="str">
        <f t="shared" si="134"/>
        <v/>
      </c>
      <c r="X1076" s="111" t="str">
        <f t="shared" si="135"/>
        <v/>
      </c>
    </row>
    <row r="1077" spans="2:24">
      <c r="B1077" s="109" t="str">
        <f>IF(dati_pdc!A1073&lt;&gt;"",IF(dati_pdc!D1073=1,RIGHT(dati_pdc!A1073,dati_pdc!E1073),dati_pdc!A1073),"")</f>
        <v/>
      </c>
      <c r="C1077" s="109" t="str">
        <f>IF(dati_pdc!B1073&lt;&gt;"",dati_pdc!B1073,"")</f>
        <v/>
      </c>
      <c r="D1077" s="109" t="str">
        <f>IF(dati_pdc!C1073&lt;&gt;"",dati_pdc!C1073,"")</f>
        <v/>
      </c>
      <c r="E1077" s="109" t="str">
        <f>IF(dati_pdc!D1073&lt;&gt;"",dati_pdc!D1073,"")</f>
        <v/>
      </c>
      <c r="F1077" s="110" t="str">
        <f>IF(dati_pdc!$A1073&lt;&gt;"",s_somma_pdc!B1073,"")</f>
        <v/>
      </c>
      <c r="G1077" s="110" t="str">
        <f>IF(dati_pdc!$A1073&lt;&gt;"",s_somma_pdc!C1073,"")</f>
        <v/>
      </c>
      <c r="H1077" s="110" t="str">
        <f t="shared" si="128"/>
        <v/>
      </c>
      <c r="I1077" s="111" t="str">
        <f t="shared" si="129"/>
        <v/>
      </c>
      <c r="J1077" s="111"/>
      <c r="K1077" s="111"/>
      <c r="L1077" s="110" t="str">
        <f>IF(dati_pdc!$A1073&lt;&gt;"",s_somma_pdc!D1073,"")</f>
        <v/>
      </c>
      <c r="M1077" s="110" t="str">
        <f t="shared" si="130"/>
        <v/>
      </c>
      <c r="N1077" s="111" t="str">
        <f t="shared" si="131"/>
        <v/>
      </c>
      <c r="O1077" s="111"/>
      <c r="P1077" s="111"/>
      <c r="Q1077" s="110" t="str">
        <f>IF(dati_pdc!$A1073&lt;&gt;"",s_somma_pdc!E1073,"")</f>
        <v/>
      </c>
      <c r="R1077" s="110" t="str">
        <f t="shared" si="132"/>
        <v/>
      </c>
      <c r="S1077" s="111" t="str">
        <f t="shared" si="133"/>
        <v/>
      </c>
      <c r="T1077" s="111"/>
      <c r="U1077" s="111"/>
      <c r="V1077" s="110" t="str">
        <f>IF(dati_pdc!$A1073&lt;&gt;"",s_somma_pdc!F1073,"")</f>
        <v/>
      </c>
      <c r="W1077" s="110" t="str">
        <f t="shared" si="134"/>
        <v/>
      </c>
      <c r="X1077" s="111" t="str">
        <f t="shared" si="135"/>
        <v/>
      </c>
    </row>
    <row r="1078" spans="2:24">
      <c r="B1078" s="109" t="str">
        <f>IF(dati_pdc!A1074&lt;&gt;"",IF(dati_pdc!D1074=1,RIGHT(dati_pdc!A1074,dati_pdc!E1074),dati_pdc!A1074),"")</f>
        <v/>
      </c>
      <c r="C1078" s="109" t="str">
        <f>IF(dati_pdc!B1074&lt;&gt;"",dati_pdc!B1074,"")</f>
        <v/>
      </c>
      <c r="D1078" s="109" t="str">
        <f>IF(dati_pdc!C1074&lt;&gt;"",dati_pdc!C1074,"")</f>
        <v/>
      </c>
      <c r="E1078" s="109" t="str">
        <f>IF(dati_pdc!D1074&lt;&gt;"",dati_pdc!D1074,"")</f>
        <v/>
      </c>
      <c r="F1078" s="110" t="str">
        <f>IF(dati_pdc!$A1074&lt;&gt;"",s_somma_pdc!B1074,"")</f>
        <v/>
      </c>
      <c r="G1078" s="110" t="str">
        <f>IF(dati_pdc!$A1074&lt;&gt;"",s_somma_pdc!C1074,"")</f>
        <v/>
      </c>
      <c r="H1078" s="110" t="str">
        <f t="shared" si="128"/>
        <v/>
      </c>
      <c r="I1078" s="111" t="str">
        <f t="shared" si="129"/>
        <v/>
      </c>
      <c r="J1078" s="111"/>
      <c r="K1078" s="111"/>
      <c r="L1078" s="110" t="str">
        <f>IF(dati_pdc!$A1074&lt;&gt;"",s_somma_pdc!D1074,"")</f>
        <v/>
      </c>
      <c r="M1078" s="110" t="str">
        <f t="shared" si="130"/>
        <v/>
      </c>
      <c r="N1078" s="111" t="str">
        <f t="shared" si="131"/>
        <v/>
      </c>
      <c r="O1078" s="111"/>
      <c r="P1078" s="111"/>
      <c r="Q1078" s="110" t="str">
        <f>IF(dati_pdc!$A1074&lt;&gt;"",s_somma_pdc!E1074,"")</f>
        <v/>
      </c>
      <c r="R1078" s="110" t="str">
        <f t="shared" si="132"/>
        <v/>
      </c>
      <c r="S1078" s="111" t="str">
        <f t="shared" si="133"/>
        <v/>
      </c>
      <c r="T1078" s="111"/>
      <c r="U1078" s="111"/>
      <c r="V1078" s="110" t="str">
        <f>IF(dati_pdc!$A1074&lt;&gt;"",s_somma_pdc!F1074,"")</f>
        <v/>
      </c>
      <c r="W1078" s="110" t="str">
        <f t="shared" si="134"/>
        <v/>
      </c>
      <c r="X1078" s="111" t="str">
        <f t="shared" si="135"/>
        <v/>
      </c>
    </row>
    <row r="1079" spans="2:24">
      <c r="B1079" s="109" t="str">
        <f>IF(dati_pdc!A1075&lt;&gt;"",IF(dati_pdc!D1075=1,RIGHT(dati_pdc!A1075,dati_pdc!E1075),dati_pdc!A1075),"")</f>
        <v/>
      </c>
      <c r="C1079" s="109" t="str">
        <f>IF(dati_pdc!B1075&lt;&gt;"",dati_pdc!B1075,"")</f>
        <v/>
      </c>
      <c r="D1079" s="109" t="str">
        <f>IF(dati_pdc!C1075&lt;&gt;"",dati_pdc!C1075,"")</f>
        <v/>
      </c>
      <c r="E1079" s="109" t="str">
        <f>IF(dati_pdc!D1075&lt;&gt;"",dati_pdc!D1075,"")</f>
        <v/>
      </c>
      <c r="F1079" s="110" t="str">
        <f>IF(dati_pdc!$A1075&lt;&gt;"",s_somma_pdc!B1075,"")</f>
        <v/>
      </c>
      <c r="G1079" s="110" t="str">
        <f>IF(dati_pdc!$A1075&lt;&gt;"",s_somma_pdc!C1075,"")</f>
        <v/>
      </c>
      <c r="H1079" s="110" t="str">
        <f t="shared" si="128"/>
        <v/>
      </c>
      <c r="I1079" s="111" t="str">
        <f t="shared" si="129"/>
        <v/>
      </c>
      <c r="J1079" s="111"/>
      <c r="K1079" s="111"/>
      <c r="L1079" s="110" t="str">
        <f>IF(dati_pdc!$A1075&lt;&gt;"",s_somma_pdc!D1075,"")</f>
        <v/>
      </c>
      <c r="M1079" s="110" t="str">
        <f t="shared" si="130"/>
        <v/>
      </c>
      <c r="N1079" s="111" t="str">
        <f t="shared" si="131"/>
        <v/>
      </c>
      <c r="O1079" s="111"/>
      <c r="P1079" s="111"/>
      <c r="Q1079" s="110" t="str">
        <f>IF(dati_pdc!$A1075&lt;&gt;"",s_somma_pdc!E1075,"")</f>
        <v/>
      </c>
      <c r="R1079" s="110" t="str">
        <f t="shared" si="132"/>
        <v/>
      </c>
      <c r="S1079" s="111" t="str">
        <f t="shared" si="133"/>
        <v/>
      </c>
      <c r="T1079" s="111"/>
      <c r="U1079" s="111"/>
      <c r="V1079" s="110" t="str">
        <f>IF(dati_pdc!$A1075&lt;&gt;"",s_somma_pdc!F1075,"")</f>
        <v/>
      </c>
      <c r="W1079" s="110" t="str">
        <f t="shared" si="134"/>
        <v/>
      </c>
      <c r="X1079" s="111" t="str">
        <f t="shared" si="135"/>
        <v/>
      </c>
    </row>
    <row r="1080" spans="2:24">
      <c r="B1080" s="109" t="str">
        <f>IF(dati_pdc!A1076&lt;&gt;"",IF(dati_pdc!D1076=1,RIGHT(dati_pdc!A1076,dati_pdc!E1076),dati_pdc!A1076),"")</f>
        <v/>
      </c>
      <c r="C1080" s="109" t="str">
        <f>IF(dati_pdc!B1076&lt;&gt;"",dati_pdc!B1076,"")</f>
        <v/>
      </c>
      <c r="D1080" s="109" t="str">
        <f>IF(dati_pdc!C1076&lt;&gt;"",dati_pdc!C1076,"")</f>
        <v/>
      </c>
      <c r="E1080" s="109" t="str">
        <f>IF(dati_pdc!D1076&lt;&gt;"",dati_pdc!D1076,"")</f>
        <v/>
      </c>
      <c r="F1080" s="110" t="str">
        <f>IF(dati_pdc!$A1076&lt;&gt;"",s_somma_pdc!B1076,"")</f>
        <v/>
      </c>
      <c r="G1080" s="110" t="str">
        <f>IF(dati_pdc!$A1076&lt;&gt;"",s_somma_pdc!C1076,"")</f>
        <v/>
      </c>
      <c r="H1080" s="110" t="str">
        <f t="shared" si="128"/>
        <v/>
      </c>
      <c r="I1080" s="111" t="str">
        <f t="shared" si="129"/>
        <v/>
      </c>
      <c r="J1080" s="111"/>
      <c r="K1080" s="111"/>
      <c r="L1080" s="110" t="str">
        <f>IF(dati_pdc!$A1076&lt;&gt;"",s_somma_pdc!D1076,"")</f>
        <v/>
      </c>
      <c r="M1080" s="110" t="str">
        <f t="shared" si="130"/>
        <v/>
      </c>
      <c r="N1080" s="111" t="str">
        <f t="shared" si="131"/>
        <v/>
      </c>
      <c r="O1080" s="111"/>
      <c r="P1080" s="111"/>
      <c r="Q1080" s="110" t="str">
        <f>IF(dati_pdc!$A1076&lt;&gt;"",s_somma_pdc!E1076,"")</f>
        <v/>
      </c>
      <c r="R1080" s="110" t="str">
        <f t="shared" si="132"/>
        <v/>
      </c>
      <c r="S1080" s="111" t="str">
        <f t="shared" si="133"/>
        <v/>
      </c>
      <c r="T1080" s="111"/>
      <c r="U1080" s="111"/>
      <c r="V1080" s="110" t="str">
        <f>IF(dati_pdc!$A1076&lt;&gt;"",s_somma_pdc!F1076,"")</f>
        <v/>
      </c>
      <c r="W1080" s="110" t="str">
        <f t="shared" si="134"/>
        <v/>
      </c>
      <c r="X1080" s="111" t="str">
        <f t="shared" si="135"/>
        <v/>
      </c>
    </row>
    <row r="1081" spans="2:24">
      <c r="B1081" s="109" t="str">
        <f>IF(dati_pdc!A1077&lt;&gt;"",IF(dati_pdc!D1077=1,RIGHT(dati_pdc!A1077,dati_pdc!E1077),dati_pdc!A1077),"")</f>
        <v/>
      </c>
      <c r="C1081" s="109" t="str">
        <f>IF(dati_pdc!B1077&lt;&gt;"",dati_pdc!B1077,"")</f>
        <v/>
      </c>
      <c r="D1081" s="109" t="str">
        <f>IF(dati_pdc!C1077&lt;&gt;"",dati_pdc!C1077,"")</f>
        <v/>
      </c>
      <c r="E1081" s="109" t="str">
        <f>IF(dati_pdc!D1077&lt;&gt;"",dati_pdc!D1077,"")</f>
        <v/>
      </c>
      <c r="F1081" s="110" t="str">
        <f>IF(dati_pdc!$A1077&lt;&gt;"",s_somma_pdc!B1077,"")</f>
        <v/>
      </c>
      <c r="G1081" s="110" t="str">
        <f>IF(dati_pdc!$A1077&lt;&gt;"",s_somma_pdc!C1077,"")</f>
        <v/>
      </c>
      <c r="H1081" s="110" t="str">
        <f t="shared" si="128"/>
        <v/>
      </c>
      <c r="I1081" s="111" t="str">
        <f t="shared" si="129"/>
        <v/>
      </c>
      <c r="J1081" s="111"/>
      <c r="K1081" s="111"/>
      <c r="L1081" s="110" t="str">
        <f>IF(dati_pdc!$A1077&lt;&gt;"",s_somma_pdc!D1077,"")</f>
        <v/>
      </c>
      <c r="M1081" s="110" t="str">
        <f t="shared" si="130"/>
        <v/>
      </c>
      <c r="N1081" s="111" t="str">
        <f t="shared" si="131"/>
        <v/>
      </c>
      <c r="O1081" s="111"/>
      <c r="P1081" s="111"/>
      <c r="Q1081" s="110" t="str">
        <f>IF(dati_pdc!$A1077&lt;&gt;"",s_somma_pdc!E1077,"")</f>
        <v/>
      </c>
      <c r="R1081" s="110" t="str">
        <f t="shared" si="132"/>
        <v/>
      </c>
      <c r="S1081" s="111" t="str">
        <f t="shared" si="133"/>
        <v/>
      </c>
      <c r="T1081" s="111"/>
      <c r="U1081" s="111"/>
      <c r="V1081" s="110" t="str">
        <f>IF(dati_pdc!$A1077&lt;&gt;"",s_somma_pdc!F1077,"")</f>
        <v/>
      </c>
      <c r="W1081" s="110" t="str">
        <f t="shared" si="134"/>
        <v/>
      </c>
      <c r="X1081" s="111" t="str">
        <f t="shared" si="135"/>
        <v/>
      </c>
    </row>
    <row r="1082" spans="2:24">
      <c r="B1082" s="109" t="str">
        <f>IF(dati_pdc!A1078&lt;&gt;"",IF(dati_pdc!D1078=1,RIGHT(dati_pdc!A1078,dati_pdc!E1078),dati_pdc!A1078),"")</f>
        <v/>
      </c>
      <c r="C1082" s="109" t="str">
        <f>IF(dati_pdc!B1078&lt;&gt;"",dati_pdc!B1078,"")</f>
        <v/>
      </c>
      <c r="D1082" s="109" t="str">
        <f>IF(dati_pdc!C1078&lt;&gt;"",dati_pdc!C1078,"")</f>
        <v/>
      </c>
      <c r="E1082" s="109" t="str">
        <f>IF(dati_pdc!D1078&lt;&gt;"",dati_pdc!D1078,"")</f>
        <v/>
      </c>
      <c r="F1082" s="110" t="str">
        <f>IF(dati_pdc!$A1078&lt;&gt;"",s_somma_pdc!B1078,"")</f>
        <v/>
      </c>
      <c r="G1082" s="110" t="str">
        <f>IF(dati_pdc!$A1078&lt;&gt;"",s_somma_pdc!C1078,"")</f>
        <v/>
      </c>
      <c r="H1082" s="110" t="str">
        <f t="shared" si="128"/>
        <v/>
      </c>
      <c r="I1082" s="111" t="str">
        <f t="shared" si="129"/>
        <v/>
      </c>
      <c r="J1082" s="111"/>
      <c r="K1082" s="111"/>
      <c r="L1082" s="110" t="str">
        <f>IF(dati_pdc!$A1078&lt;&gt;"",s_somma_pdc!D1078,"")</f>
        <v/>
      </c>
      <c r="M1082" s="110" t="str">
        <f t="shared" si="130"/>
        <v/>
      </c>
      <c r="N1082" s="111" t="str">
        <f t="shared" si="131"/>
        <v/>
      </c>
      <c r="O1082" s="111"/>
      <c r="P1082" s="111"/>
      <c r="Q1082" s="110" t="str">
        <f>IF(dati_pdc!$A1078&lt;&gt;"",s_somma_pdc!E1078,"")</f>
        <v/>
      </c>
      <c r="R1082" s="110" t="str">
        <f t="shared" si="132"/>
        <v/>
      </c>
      <c r="S1082" s="111" t="str">
        <f t="shared" si="133"/>
        <v/>
      </c>
      <c r="T1082" s="111"/>
      <c r="U1082" s="111"/>
      <c r="V1082" s="110" t="str">
        <f>IF(dati_pdc!$A1078&lt;&gt;"",s_somma_pdc!F1078,"")</f>
        <v/>
      </c>
      <c r="W1082" s="110" t="str">
        <f t="shared" si="134"/>
        <v/>
      </c>
      <c r="X1082" s="111" t="str">
        <f t="shared" si="135"/>
        <v/>
      </c>
    </row>
    <row r="1083" spans="2:24">
      <c r="B1083" s="109" t="str">
        <f>IF(dati_pdc!A1079&lt;&gt;"",IF(dati_pdc!D1079=1,RIGHT(dati_pdc!A1079,dati_pdc!E1079),dati_pdc!A1079),"")</f>
        <v/>
      </c>
      <c r="C1083" s="109" t="str">
        <f>IF(dati_pdc!B1079&lt;&gt;"",dati_pdc!B1079,"")</f>
        <v/>
      </c>
      <c r="D1083" s="109" t="str">
        <f>IF(dati_pdc!C1079&lt;&gt;"",dati_pdc!C1079,"")</f>
        <v/>
      </c>
      <c r="E1083" s="109" t="str">
        <f>IF(dati_pdc!D1079&lt;&gt;"",dati_pdc!D1079,"")</f>
        <v/>
      </c>
      <c r="F1083" s="110" t="str">
        <f>IF(dati_pdc!$A1079&lt;&gt;"",s_somma_pdc!B1079,"")</f>
        <v/>
      </c>
      <c r="G1083" s="110" t="str">
        <f>IF(dati_pdc!$A1079&lt;&gt;"",s_somma_pdc!C1079,"")</f>
        <v/>
      </c>
      <c r="H1083" s="110" t="str">
        <f t="shared" si="128"/>
        <v/>
      </c>
      <c r="I1083" s="111" t="str">
        <f t="shared" si="129"/>
        <v/>
      </c>
      <c r="J1083" s="111"/>
      <c r="K1083" s="111"/>
      <c r="L1083" s="110" t="str">
        <f>IF(dati_pdc!$A1079&lt;&gt;"",s_somma_pdc!D1079,"")</f>
        <v/>
      </c>
      <c r="M1083" s="110" t="str">
        <f t="shared" si="130"/>
        <v/>
      </c>
      <c r="N1083" s="111" t="str">
        <f t="shared" si="131"/>
        <v/>
      </c>
      <c r="O1083" s="111"/>
      <c r="P1083" s="111"/>
      <c r="Q1083" s="110" t="str">
        <f>IF(dati_pdc!$A1079&lt;&gt;"",s_somma_pdc!E1079,"")</f>
        <v/>
      </c>
      <c r="R1083" s="110" t="str">
        <f t="shared" si="132"/>
        <v/>
      </c>
      <c r="S1083" s="111" t="str">
        <f t="shared" si="133"/>
        <v/>
      </c>
      <c r="T1083" s="111"/>
      <c r="U1083" s="111"/>
      <c r="V1083" s="110" t="str">
        <f>IF(dati_pdc!$A1079&lt;&gt;"",s_somma_pdc!F1079,"")</f>
        <v/>
      </c>
      <c r="W1083" s="110" t="str">
        <f t="shared" si="134"/>
        <v/>
      </c>
      <c r="X1083" s="111" t="str">
        <f t="shared" si="135"/>
        <v/>
      </c>
    </row>
    <row r="1084" spans="2:24">
      <c r="B1084" s="109" t="str">
        <f>IF(dati_pdc!A1080&lt;&gt;"",IF(dati_pdc!D1080=1,RIGHT(dati_pdc!A1080,dati_pdc!E1080),dati_pdc!A1080),"")</f>
        <v/>
      </c>
      <c r="C1084" s="109" t="str">
        <f>IF(dati_pdc!B1080&lt;&gt;"",dati_pdc!B1080,"")</f>
        <v/>
      </c>
      <c r="D1084" s="109" t="str">
        <f>IF(dati_pdc!C1080&lt;&gt;"",dati_pdc!C1080,"")</f>
        <v/>
      </c>
      <c r="E1084" s="109" t="str">
        <f>IF(dati_pdc!D1080&lt;&gt;"",dati_pdc!D1080,"")</f>
        <v/>
      </c>
      <c r="F1084" s="110" t="str">
        <f>IF(dati_pdc!$A1080&lt;&gt;"",s_somma_pdc!B1080,"")</f>
        <v/>
      </c>
      <c r="G1084" s="110" t="str">
        <f>IF(dati_pdc!$A1080&lt;&gt;"",s_somma_pdc!C1080,"")</f>
        <v/>
      </c>
      <c r="H1084" s="110" t="str">
        <f t="shared" si="128"/>
        <v/>
      </c>
      <c r="I1084" s="111" t="str">
        <f t="shared" si="129"/>
        <v/>
      </c>
      <c r="J1084" s="111"/>
      <c r="K1084" s="111"/>
      <c r="L1084" s="110" t="str">
        <f>IF(dati_pdc!$A1080&lt;&gt;"",s_somma_pdc!D1080,"")</f>
        <v/>
      </c>
      <c r="M1084" s="110" t="str">
        <f t="shared" si="130"/>
        <v/>
      </c>
      <c r="N1084" s="111" t="str">
        <f t="shared" si="131"/>
        <v/>
      </c>
      <c r="O1084" s="111"/>
      <c r="P1084" s="111"/>
      <c r="Q1084" s="110" t="str">
        <f>IF(dati_pdc!$A1080&lt;&gt;"",s_somma_pdc!E1080,"")</f>
        <v/>
      </c>
      <c r="R1084" s="110" t="str">
        <f t="shared" si="132"/>
        <v/>
      </c>
      <c r="S1084" s="111" t="str">
        <f t="shared" si="133"/>
        <v/>
      </c>
      <c r="T1084" s="111"/>
      <c r="U1084" s="111"/>
      <c r="V1084" s="110" t="str">
        <f>IF(dati_pdc!$A1080&lt;&gt;"",s_somma_pdc!F1080,"")</f>
        <v/>
      </c>
      <c r="W1084" s="110" t="str">
        <f t="shared" si="134"/>
        <v/>
      </c>
      <c r="X1084" s="111" t="str">
        <f t="shared" si="135"/>
        <v/>
      </c>
    </row>
    <row r="1085" spans="2:24">
      <c r="B1085" s="109" t="str">
        <f>IF(dati_pdc!A1081&lt;&gt;"",IF(dati_pdc!D1081=1,RIGHT(dati_pdc!A1081,dati_pdc!E1081),dati_pdc!A1081),"")</f>
        <v/>
      </c>
      <c r="C1085" s="109" t="str">
        <f>IF(dati_pdc!B1081&lt;&gt;"",dati_pdc!B1081,"")</f>
        <v/>
      </c>
      <c r="D1085" s="109" t="str">
        <f>IF(dati_pdc!C1081&lt;&gt;"",dati_pdc!C1081,"")</f>
        <v/>
      </c>
      <c r="E1085" s="109" t="str">
        <f>IF(dati_pdc!D1081&lt;&gt;"",dati_pdc!D1081,"")</f>
        <v/>
      </c>
      <c r="F1085" s="110" t="str">
        <f>IF(dati_pdc!$A1081&lt;&gt;"",s_somma_pdc!B1081,"")</f>
        <v/>
      </c>
      <c r="G1085" s="110" t="str">
        <f>IF(dati_pdc!$A1081&lt;&gt;"",s_somma_pdc!C1081,"")</f>
        <v/>
      </c>
      <c r="H1085" s="110" t="str">
        <f t="shared" si="128"/>
        <v/>
      </c>
      <c r="I1085" s="111" t="str">
        <f t="shared" si="129"/>
        <v/>
      </c>
      <c r="J1085" s="111"/>
      <c r="K1085" s="111"/>
      <c r="L1085" s="110" t="str">
        <f>IF(dati_pdc!$A1081&lt;&gt;"",s_somma_pdc!D1081,"")</f>
        <v/>
      </c>
      <c r="M1085" s="110" t="str">
        <f t="shared" si="130"/>
        <v/>
      </c>
      <c r="N1085" s="111" t="str">
        <f t="shared" si="131"/>
        <v/>
      </c>
      <c r="O1085" s="111"/>
      <c r="P1085" s="111"/>
      <c r="Q1085" s="110" t="str">
        <f>IF(dati_pdc!$A1081&lt;&gt;"",s_somma_pdc!E1081,"")</f>
        <v/>
      </c>
      <c r="R1085" s="110" t="str">
        <f t="shared" si="132"/>
        <v/>
      </c>
      <c r="S1085" s="111" t="str">
        <f t="shared" si="133"/>
        <v/>
      </c>
      <c r="T1085" s="111"/>
      <c r="U1085" s="111"/>
      <c r="V1085" s="110" t="str">
        <f>IF(dati_pdc!$A1081&lt;&gt;"",s_somma_pdc!F1081,"")</f>
        <v/>
      </c>
      <c r="W1085" s="110" t="str">
        <f t="shared" si="134"/>
        <v/>
      </c>
      <c r="X1085" s="111" t="str">
        <f t="shared" si="135"/>
        <v/>
      </c>
    </row>
    <row r="1086" spans="2:24">
      <c r="B1086" s="109" t="str">
        <f>IF(dati_pdc!A1082&lt;&gt;"",IF(dati_pdc!D1082=1,RIGHT(dati_pdc!A1082,dati_pdc!E1082),dati_pdc!A1082),"")</f>
        <v/>
      </c>
      <c r="C1086" s="109" t="str">
        <f>IF(dati_pdc!B1082&lt;&gt;"",dati_pdc!B1082,"")</f>
        <v/>
      </c>
      <c r="D1086" s="109" t="str">
        <f>IF(dati_pdc!C1082&lt;&gt;"",dati_pdc!C1082,"")</f>
        <v/>
      </c>
      <c r="E1086" s="109" t="str">
        <f>IF(dati_pdc!D1082&lt;&gt;"",dati_pdc!D1082,"")</f>
        <v/>
      </c>
      <c r="F1086" s="110" t="str">
        <f>IF(dati_pdc!$A1082&lt;&gt;"",s_somma_pdc!B1082,"")</f>
        <v/>
      </c>
      <c r="G1086" s="110" t="str">
        <f>IF(dati_pdc!$A1082&lt;&gt;"",s_somma_pdc!C1082,"")</f>
        <v/>
      </c>
      <c r="H1086" s="110" t="str">
        <f t="shared" si="128"/>
        <v/>
      </c>
      <c r="I1086" s="111" t="str">
        <f t="shared" si="129"/>
        <v/>
      </c>
      <c r="J1086" s="111"/>
      <c r="K1086" s="111"/>
      <c r="L1086" s="110" t="str">
        <f>IF(dati_pdc!$A1082&lt;&gt;"",s_somma_pdc!D1082,"")</f>
        <v/>
      </c>
      <c r="M1086" s="110" t="str">
        <f t="shared" si="130"/>
        <v/>
      </c>
      <c r="N1086" s="111" t="str">
        <f t="shared" si="131"/>
        <v/>
      </c>
      <c r="O1086" s="111"/>
      <c r="P1086" s="111"/>
      <c r="Q1086" s="110" t="str">
        <f>IF(dati_pdc!$A1082&lt;&gt;"",s_somma_pdc!E1082,"")</f>
        <v/>
      </c>
      <c r="R1086" s="110" t="str">
        <f t="shared" si="132"/>
        <v/>
      </c>
      <c r="S1086" s="111" t="str">
        <f t="shared" si="133"/>
        <v/>
      </c>
      <c r="T1086" s="111"/>
      <c r="U1086" s="111"/>
      <c r="V1086" s="110" t="str">
        <f>IF(dati_pdc!$A1082&lt;&gt;"",s_somma_pdc!F1082,"")</f>
        <v/>
      </c>
      <c r="W1086" s="110" t="str">
        <f t="shared" si="134"/>
        <v/>
      </c>
      <c r="X1086" s="111" t="str">
        <f t="shared" si="135"/>
        <v/>
      </c>
    </row>
    <row r="1087" spans="2:24">
      <c r="B1087" s="109" t="str">
        <f>IF(dati_pdc!A1083&lt;&gt;"",IF(dati_pdc!D1083=1,RIGHT(dati_pdc!A1083,dati_pdc!E1083),dati_pdc!A1083),"")</f>
        <v/>
      </c>
      <c r="C1087" s="109" t="str">
        <f>IF(dati_pdc!B1083&lt;&gt;"",dati_pdc!B1083,"")</f>
        <v/>
      </c>
      <c r="D1087" s="109" t="str">
        <f>IF(dati_pdc!C1083&lt;&gt;"",dati_pdc!C1083,"")</f>
        <v/>
      </c>
      <c r="E1087" s="109" t="str">
        <f>IF(dati_pdc!D1083&lt;&gt;"",dati_pdc!D1083,"")</f>
        <v/>
      </c>
      <c r="F1087" s="110" t="str">
        <f>IF(dati_pdc!$A1083&lt;&gt;"",s_somma_pdc!B1083,"")</f>
        <v/>
      </c>
      <c r="G1087" s="110" t="str">
        <f>IF(dati_pdc!$A1083&lt;&gt;"",s_somma_pdc!C1083,"")</f>
        <v/>
      </c>
      <c r="H1087" s="110" t="str">
        <f t="shared" si="128"/>
        <v/>
      </c>
      <c r="I1087" s="111" t="str">
        <f t="shared" si="129"/>
        <v/>
      </c>
      <c r="J1087" s="111"/>
      <c r="K1087" s="111"/>
      <c r="L1087" s="110" t="str">
        <f>IF(dati_pdc!$A1083&lt;&gt;"",s_somma_pdc!D1083,"")</f>
        <v/>
      </c>
      <c r="M1087" s="110" t="str">
        <f t="shared" si="130"/>
        <v/>
      </c>
      <c r="N1087" s="111" t="str">
        <f t="shared" si="131"/>
        <v/>
      </c>
      <c r="O1087" s="111"/>
      <c r="P1087" s="111"/>
      <c r="Q1087" s="110" t="str">
        <f>IF(dati_pdc!$A1083&lt;&gt;"",s_somma_pdc!E1083,"")</f>
        <v/>
      </c>
      <c r="R1087" s="110" t="str">
        <f t="shared" si="132"/>
        <v/>
      </c>
      <c r="S1087" s="111" t="str">
        <f t="shared" si="133"/>
        <v/>
      </c>
      <c r="T1087" s="111"/>
      <c r="U1087" s="111"/>
      <c r="V1087" s="110" t="str">
        <f>IF(dati_pdc!$A1083&lt;&gt;"",s_somma_pdc!F1083,"")</f>
        <v/>
      </c>
      <c r="W1087" s="110" t="str">
        <f t="shared" si="134"/>
        <v/>
      </c>
      <c r="X1087" s="111" t="str">
        <f t="shared" si="135"/>
        <v/>
      </c>
    </row>
    <row r="1088" spans="2:24">
      <c r="B1088" s="109" t="str">
        <f>IF(dati_pdc!A1084&lt;&gt;"",IF(dati_pdc!D1084=1,RIGHT(dati_pdc!A1084,dati_pdc!E1084),dati_pdc!A1084),"")</f>
        <v/>
      </c>
      <c r="C1088" s="109" t="str">
        <f>IF(dati_pdc!B1084&lt;&gt;"",dati_pdc!B1084,"")</f>
        <v/>
      </c>
      <c r="D1088" s="109" t="str">
        <f>IF(dati_pdc!C1084&lt;&gt;"",dati_pdc!C1084,"")</f>
        <v/>
      </c>
      <c r="E1088" s="109" t="str">
        <f>IF(dati_pdc!D1084&lt;&gt;"",dati_pdc!D1084,"")</f>
        <v/>
      </c>
      <c r="F1088" s="110" t="str">
        <f>IF(dati_pdc!$A1084&lt;&gt;"",s_somma_pdc!B1084,"")</f>
        <v/>
      </c>
      <c r="G1088" s="110" t="str">
        <f>IF(dati_pdc!$A1084&lt;&gt;"",s_somma_pdc!C1084,"")</f>
        <v/>
      </c>
      <c r="H1088" s="110" t="str">
        <f t="shared" si="128"/>
        <v/>
      </c>
      <c r="I1088" s="111" t="str">
        <f t="shared" si="129"/>
        <v/>
      </c>
      <c r="J1088" s="111"/>
      <c r="K1088" s="111"/>
      <c r="L1088" s="110" t="str">
        <f>IF(dati_pdc!$A1084&lt;&gt;"",s_somma_pdc!D1084,"")</f>
        <v/>
      </c>
      <c r="M1088" s="110" t="str">
        <f t="shared" si="130"/>
        <v/>
      </c>
      <c r="N1088" s="111" t="str">
        <f t="shared" si="131"/>
        <v/>
      </c>
      <c r="O1088" s="111"/>
      <c r="P1088" s="111"/>
      <c r="Q1088" s="110" t="str">
        <f>IF(dati_pdc!$A1084&lt;&gt;"",s_somma_pdc!E1084,"")</f>
        <v/>
      </c>
      <c r="R1088" s="110" t="str">
        <f t="shared" si="132"/>
        <v/>
      </c>
      <c r="S1088" s="111" t="str">
        <f t="shared" si="133"/>
        <v/>
      </c>
      <c r="T1088" s="111"/>
      <c r="U1088" s="111"/>
      <c r="V1088" s="110" t="str">
        <f>IF(dati_pdc!$A1084&lt;&gt;"",s_somma_pdc!F1084,"")</f>
        <v/>
      </c>
      <c r="W1088" s="110" t="str">
        <f t="shared" si="134"/>
        <v/>
      </c>
      <c r="X1088" s="111" t="str">
        <f t="shared" si="135"/>
        <v/>
      </c>
    </row>
    <row r="1089" spans="2:24">
      <c r="B1089" s="109" t="str">
        <f>IF(dati_pdc!A1085&lt;&gt;"",IF(dati_pdc!D1085=1,RIGHT(dati_pdc!A1085,dati_pdc!E1085),dati_pdc!A1085),"")</f>
        <v/>
      </c>
      <c r="C1089" s="109" t="str">
        <f>IF(dati_pdc!B1085&lt;&gt;"",dati_pdc!B1085,"")</f>
        <v/>
      </c>
      <c r="D1089" s="109" t="str">
        <f>IF(dati_pdc!C1085&lt;&gt;"",dati_pdc!C1085,"")</f>
        <v/>
      </c>
      <c r="E1089" s="109" t="str">
        <f>IF(dati_pdc!D1085&lt;&gt;"",dati_pdc!D1085,"")</f>
        <v/>
      </c>
      <c r="F1089" s="110" t="str">
        <f>IF(dati_pdc!$A1085&lt;&gt;"",s_somma_pdc!B1085,"")</f>
        <v/>
      </c>
      <c r="G1089" s="110" t="str">
        <f>IF(dati_pdc!$A1085&lt;&gt;"",s_somma_pdc!C1085,"")</f>
        <v/>
      </c>
      <c r="H1089" s="110" t="str">
        <f t="shared" si="128"/>
        <v/>
      </c>
      <c r="I1089" s="111" t="str">
        <f t="shared" si="129"/>
        <v/>
      </c>
      <c r="J1089" s="111"/>
      <c r="K1089" s="111"/>
      <c r="L1089" s="110" t="str">
        <f>IF(dati_pdc!$A1085&lt;&gt;"",s_somma_pdc!D1085,"")</f>
        <v/>
      </c>
      <c r="M1089" s="110" t="str">
        <f t="shared" si="130"/>
        <v/>
      </c>
      <c r="N1089" s="111" t="str">
        <f t="shared" si="131"/>
        <v/>
      </c>
      <c r="O1089" s="111"/>
      <c r="P1089" s="111"/>
      <c r="Q1089" s="110" t="str">
        <f>IF(dati_pdc!$A1085&lt;&gt;"",s_somma_pdc!E1085,"")</f>
        <v/>
      </c>
      <c r="R1089" s="110" t="str">
        <f t="shared" si="132"/>
        <v/>
      </c>
      <c r="S1089" s="111" t="str">
        <f t="shared" si="133"/>
        <v/>
      </c>
      <c r="T1089" s="111"/>
      <c r="U1089" s="111"/>
      <c r="V1089" s="110" t="str">
        <f>IF(dati_pdc!$A1085&lt;&gt;"",s_somma_pdc!F1085,"")</f>
        <v/>
      </c>
      <c r="W1089" s="110" t="str">
        <f t="shared" si="134"/>
        <v/>
      </c>
      <c r="X1089" s="111" t="str">
        <f t="shared" si="135"/>
        <v/>
      </c>
    </row>
    <row r="1090" spans="2:24">
      <c r="B1090" s="109" t="str">
        <f>IF(dati_pdc!A1086&lt;&gt;"",IF(dati_pdc!D1086=1,RIGHT(dati_pdc!A1086,dati_pdc!E1086),dati_pdc!A1086),"")</f>
        <v/>
      </c>
      <c r="C1090" s="109" t="str">
        <f>IF(dati_pdc!B1086&lt;&gt;"",dati_pdc!B1086,"")</f>
        <v/>
      </c>
      <c r="D1090" s="109" t="str">
        <f>IF(dati_pdc!C1086&lt;&gt;"",dati_pdc!C1086,"")</f>
        <v/>
      </c>
      <c r="E1090" s="109" t="str">
        <f>IF(dati_pdc!D1086&lt;&gt;"",dati_pdc!D1086,"")</f>
        <v/>
      </c>
      <c r="F1090" s="110" t="str">
        <f>IF(dati_pdc!$A1086&lt;&gt;"",s_somma_pdc!B1086,"")</f>
        <v/>
      </c>
      <c r="G1090" s="110" t="str">
        <f>IF(dati_pdc!$A1086&lt;&gt;"",s_somma_pdc!C1086,"")</f>
        <v/>
      </c>
      <c r="H1090" s="110" t="str">
        <f t="shared" si="128"/>
        <v/>
      </c>
      <c r="I1090" s="111" t="str">
        <f t="shared" si="129"/>
        <v/>
      </c>
      <c r="J1090" s="111"/>
      <c r="K1090" s="111"/>
      <c r="L1090" s="110" t="str">
        <f>IF(dati_pdc!$A1086&lt;&gt;"",s_somma_pdc!D1086,"")</f>
        <v/>
      </c>
      <c r="M1090" s="110" t="str">
        <f t="shared" si="130"/>
        <v/>
      </c>
      <c r="N1090" s="111" t="str">
        <f t="shared" si="131"/>
        <v/>
      </c>
      <c r="O1090" s="111"/>
      <c r="P1090" s="111"/>
      <c r="Q1090" s="110" t="str">
        <f>IF(dati_pdc!$A1086&lt;&gt;"",s_somma_pdc!E1086,"")</f>
        <v/>
      </c>
      <c r="R1090" s="110" t="str">
        <f t="shared" si="132"/>
        <v/>
      </c>
      <c r="S1090" s="111" t="str">
        <f t="shared" si="133"/>
        <v/>
      </c>
      <c r="T1090" s="111"/>
      <c r="U1090" s="111"/>
      <c r="V1090" s="110" t="str">
        <f>IF(dati_pdc!$A1086&lt;&gt;"",s_somma_pdc!F1086,"")</f>
        <v/>
      </c>
      <c r="W1090" s="110" t="str">
        <f t="shared" si="134"/>
        <v/>
      </c>
      <c r="X1090" s="111" t="str">
        <f t="shared" si="135"/>
        <v/>
      </c>
    </row>
    <row r="1091" spans="2:24">
      <c r="B1091" s="109" t="str">
        <f>IF(dati_pdc!A1087&lt;&gt;"",IF(dati_pdc!D1087=1,RIGHT(dati_pdc!A1087,dati_pdc!E1087),dati_pdc!A1087),"")</f>
        <v/>
      </c>
      <c r="C1091" s="109" t="str">
        <f>IF(dati_pdc!B1087&lt;&gt;"",dati_pdc!B1087,"")</f>
        <v/>
      </c>
      <c r="D1091" s="109" t="str">
        <f>IF(dati_pdc!C1087&lt;&gt;"",dati_pdc!C1087,"")</f>
        <v/>
      </c>
      <c r="E1091" s="109" t="str">
        <f>IF(dati_pdc!D1087&lt;&gt;"",dati_pdc!D1087,"")</f>
        <v/>
      </c>
      <c r="F1091" s="110" t="str">
        <f>IF(dati_pdc!$A1087&lt;&gt;"",s_somma_pdc!B1087,"")</f>
        <v/>
      </c>
      <c r="G1091" s="110" t="str">
        <f>IF(dati_pdc!$A1087&lt;&gt;"",s_somma_pdc!C1087,"")</f>
        <v/>
      </c>
      <c r="H1091" s="110" t="str">
        <f t="shared" si="128"/>
        <v/>
      </c>
      <c r="I1091" s="111" t="str">
        <f t="shared" si="129"/>
        <v/>
      </c>
      <c r="J1091" s="111"/>
      <c r="K1091" s="111"/>
      <c r="L1091" s="110" t="str">
        <f>IF(dati_pdc!$A1087&lt;&gt;"",s_somma_pdc!D1087,"")</f>
        <v/>
      </c>
      <c r="M1091" s="110" t="str">
        <f t="shared" si="130"/>
        <v/>
      </c>
      <c r="N1091" s="111" t="str">
        <f t="shared" si="131"/>
        <v/>
      </c>
      <c r="O1091" s="111"/>
      <c r="P1091" s="111"/>
      <c r="Q1091" s="110" t="str">
        <f>IF(dati_pdc!$A1087&lt;&gt;"",s_somma_pdc!E1087,"")</f>
        <v/>
      </c>
      <c r="R1091" s="110" t="str">
        <f t="shared" si="132"/>
        <v/>
      </c>
      <c r="S1091" s="111" t="str">
        <f t="shared" si="133"/>
        <v/>
      </c>
      <c r="T1091" s="111"/>
      <c r="U1091" s="111"/>
      <c r="V1091" s="110" t="str">
        <f>IF(dati_pdc!$A1087&lt;&gt;"",s_somma_pdc!F1087,"")</f>
        <v/>
      </c>
      <c r="W1091" s="110" t="str">
        <f t="shared" si="134"/>
        <v/>
      </c>
      <c r="X1091" s="111" t="str">
        <f t="shared" si="135"/>
        <v/>
      </c>
    </row>
    <row r="1092" spans="2:24">
      <c r="B1092" s="109" t="str">
        <f>IF(dati_pdc!A1088&lt;&gt;"",IF(dati_pdc!D1088=1,RIGHT(dati_pdc!A1088,dati_pdc!E1088),dati_pdc!A1088),"")</f>
        <v/>
      </c>
      <c r="C1092" s="109" t="str">
        <f>IF(dati_pdc!B1088&lt;&gt;"",dati_pdc!B1088,"")</f>
        <v/>
      </c>
      <c r="D1092" s="109" t="str">
        <f>IF(dati_pdc!C1088&lt;&gt;"",dati_pdc!C1088,"")</f>
        <v/>
      </c>
      <c r="E1092" s="109" t="str">
        <f>IF(dati_pdc!D1088&lt;&gt;"",dati_pdc!D1088,"")</f>
        <v/>
      </c>
      <c r="F1092" s="110" t="str">
        <f>IF(dati_pdc!$A1088&lt;&gt;"",s_somma_pdc!B1088,"")</f>
        <v/>
      </c>
      <c r="G1092" s="110" t="str">
        <f>IF(dati_pdc!$A1088&lt;&gt;"",s_somma_pdc!C1088,"")</f>
        <v/>
      </c>
      <c r="H1092" s="110" t="str">
        <f t="shared" si="128"/>
        <v/>
      </c>
      <c r="I1092" s="111" t="str">
        <f t="shared" si="129"/>
        <v/>
      </c>
      <c r="J1092" s="111"/>
      <c r="K1092" s="111"/>
      <c r="L1092" s="110" t="str">
        <f>IF(dati_pdc!$A1088&lt;&gt;"",s_somma_pdc!D1088,"")</f>
        <v/>
      </c>
      <c r="M1092" s="110" t="str">
        <f t="shared" si="130"/>
        <v/>
      </c>
      <c r="N1092" s="111" t="str">
        <f t="shared" si="131"/>
        <v/>
      </c>
      <c r="O1092" s="111"/>
      <c r="P1092" s="111"/>
      <c r="Q1092" s="110" t="str">
        <f>IF(dati_pdc!$A1088&lt;&gt;"",s_somma_pdc!E1088,"")</f>
        <v/>
      </c>
      <c r="R1092" s="110" t="str">
        <f t="shared" si="132"/>
        <v/>
      </c>
      <c r="S1092" s="111" t="str">
        <f t="shared" si="133"/>
        <v/>
      </c>
      <c r="T1092" s="111"/>
      <c r="U1092" s="111"/>
      <c r="V1092" s="110" t="str">
        <f>IF(dati_pdc!$A1088&lt;&gt;"",s_somma_pdc!F1088,"")</f>
        <v/>
      </c>
      <c r="W1092" s="110" t="str">
        <f t="shared" si="134"/>
        <v/>
      </c>
      <c r="X1092" s="111" t="str">
        <f t="shared" si="135"/>
        <v/>
      </c>
    </row>
    <row r="1093" spans="2:24">
      <c r="B1093" s="109" t="str">
        <f>IF(dati_pdc!A1089&lt;&gt;"",IF(dati_pdc!D1089=1,RIGHT(dati_pdc!A1089,dati_pdc!E1089),dati_pdc!A1089),"")</f>
        <v/>
      </c>
      <c r="C1093" s="109" t="str">
        <f>IF(dati_pdc!B1089&lt;&gt;"",dati_pdc!B1089,"")</f>
        <v/>
      </c>
      <c r="D1093" s="109" t="str">
        <f>IF(dati_pdc!C1089&lt;&gt;"",dati_pdc!C1089,"")</f>
        <v/>
      </c>
      <c r="E1093" s="109" t="str">
        <f>IF(dati_pdc!D1089&lt;&gt;"",dati_pdc!D1089,"")</f>
        <v/>
      </c>
      <c r="F1093" s="110" t="str">
        <f>IF(dati_pdc!$A1089&lt;&gt;"",s_somma_pdc!B1089,"")</f>
        <v/>
      </c>
      <c r="G1093" s="110" t="str">
        <f>IF(dati_pdc!$A1089&lt;&gt;"",s_somma_pdc!C1089,"")</f>
        <v/>
      </c>
      <c r="H1093" s="110" t="str">
        <f t="shared" si="128"/>
        <v/>
      </c>
      <c r="I1093" s="111" t="str">
        <f t="shared" si="129"/>
        <v/>
      </c>
      <c r="J1093" s="111"/>
      <c r="K1093" s="111"/>
      <c r="L1093" s="110" t="str">
        <f>IF(dati_pdc!$A1089&lt;&gt;"",s_somma_pdc!D1089,"")</f>
        <v/>
      </c>
      <c r="M1093" s="110" t="str">
        <f t="shared" si="130"/>
        <v/>
      </c>
      <c r="N1093" s="111" t="str">
        <f t="shared" si="131"/>
        <v/>
      </c>
      <c r="O1093" s="111"/>
      <c r="P1093" s="111"/>
      <c r="Q1093" s="110" t="str">
        <f>IF(dati_pdc!$A1089&lt;&gt;"",s_somma_pdc!E1089,"")</f>
        <v/>
      </c>
      <c r="R1093" s="110" t="str">
        <f t="shared" si="132"/>
        <v/>
      </c>
      <c r="S1093" s="111" t="str">
        <f t="shared" si="133"/>
        <v/>
      </c>
      <c r="T1093" s="111"/>
      <c r="U1093" s="111"/>
      <c r="V1093" s="110" t="str">
        <f>IF(dati_pdc!$A1089&lt;&gt;"",s_somma_pdc!F1089,"")</f>
        <v/>
      </c>
      <c r="W1093" s="110" t="str">
        <f t="shared" si="134"/>
        <v/>
      </c>
      <c r="X1093" s="111" t="str">
        <f t="shared" si="135"/>
        <v/>
      </c>
    </row>
    <row r="1094" spans="2:24">
      <c r="B1094" s="109" t="str">
        <f>IF(dati_pdc!A1090&lt;&gt;"",IF(dati_pdc!D1090=1,RIGHT(dati_pdc!A1090,dati_pdc!E1090),dati_pdc!A1090),"")</f>
        <v/>
      </c>
      <c r="C1094" s="109" t="str">
        <f>IF(dati_pdc!B1090&lt;&gt;"",dati_pdc!B1090,"")</f>
        <v/>
      </c>
      <c r="D1094" s="109" t="str">
        <f>IF(dati_pdc!C1090&lt;&gt;"",dati_pdc!C1090,"")</f>
        <v/>
      </c>
      <c r="E1094" s="109" t="str">
        <f>IF(dati_pdc!D1090&lt;&gt;"",dati_pdc!D1090,"")</f>
        <v/>
      </c>
      <c r="F1094" s="110" t="str">
        <f>IF(dati_pdc!$A1090&lt;&gt;"",s_somma_pdc!B1090,"")</f>
        <v/>
      </c>
      <c r="G1094" s="110" t="str">
        <f>IF(dati_pdc!$A1090&lt;&gt;"",s_somma_pdc!C1090,"")</f>
        <v/>
      </c>
      <c r="H1094" s="110" t="str">
        <f t="shared" ref="H1094:H1157" si="136">IF(G1094&lt;&gt;"",F1094-G1094,"")</f>
        <v/>
      </c>
      <c r="I1094" s="111" t="str">
        <f t="shared" ref="I1094:I1157" si="137">IF(AND(G1094&lt;&gt;"",G1094&lt;&gt;0)=TRUE,H1094/G1094,"")</f>
        <v/>
      </c>
      <c r="J1094" s="111"/>
      <c r="K1094" s="111"/>
      <c r="L1094" s="110" t="str">
        <f>IF(dati_pdc!$A1090&lt;&gt;"",s_somma_pdc!D1090,"")</f>
        <v/>
      </c>
      <c r="M1094" s="110" t="str">
        <f t="shared" ref="M1094:M1157" si="138">IF(L1094&lt;&gt;"",F1094-L1094,"")</f>
        <v/>
      </c>
      <c r="N1094" s="111" t="str">
        <f t="shared" ref="N1094:N1157" si="139">IF(AND(L1094&lt;&gt;"",L1094&lt;&gt;0)=TRUE,M1094/L1094,"")</f>
        <v/>
      </c>
      <c r="O1094" s="111"/>
      <c r="P1094" s="111"/>
      <c r="Q1094" s="110" t="str">
        <f>IF(dati_pdc!$A1090&lt;&gt;"",s_somma_pdc!E1090,"")</f>
        <v/>
      </c>
      <c r="R1094" s="110" t="str">
        <f t="shared" ref="R1094:R1157" si="140">IF(Q1094&lt;&gt;"",F1094-Q1094,"")</f>
        <v/>
      </c>
      <c r="S1094" s="111" t="str">
        <f t="shared" ref="S1094:S1157" si="141">IF(AND(Q1094&lt;&gt;"",Q1094&lt;&gt;0)=TRUE,R1094/Q1094,"")</f>
        <v/>
      </c>
      <c r="T1094" s="111"/>
      <c r="U1094" s="111"/>
      <c r="V1094" s="110" t="str">
        <f>IF(dati_pdc!$A1090&lt;&gt;"",s_somma_pdc!F1090,"")</f>
        <v/>
      </c>
      <c r="W1094" s="110" t="str">
        <f t="shared" ref="W1094:W1157" si="142">IF(V1094&lt;&gt;"",F1094-V1094,"")</f>
        <v/>
      </c>
      <c r="X1094" s="111" t="str">
        <f t="shared" ref="X1094:X1157" si="143">IF(AND(V1094&lt;&gt;"",V1094&lt;&gt;0)=TRUE,W1094/V1094,"")</f>
        <v/>
      </c>
    </row>
    <row r="1095" spans="2:24">
      <c r="B1095" s="109" t="str">
        <f>IF(dati_pdc!A1091&lt;&gt;"",IF(dati_pdc!D1091=1,RIGHT(dati_pdc!A1091,dati_pdc!E1091),dati_pdc!A1091),"")</f>
        <v/>
      </c>
      <c r="C1095" s="109" t="str">
        <f>IF(dati_pdc!B1091&lt;&gt;"",dati_pdc!B1091,"")</f>
        <v/>
      </c>
      <c r="D1095" s="109" t="str">
        <f>IF(dati_pdc!C1091&lt;&gt;"",dati_pdc!C1091,"")</f>
        <v/>
      </c>
      <c r="E1095" s="109" t="str">
        <f>IF(dati_pdc!D1091&lt;&gt;"",dati_pdc!D1091,"")</f>
        <v/>
      </c>
      <c r="F1095" s="110" t="str">
        <f>IF(dati_pdc!$A1091&lt;&gt;"",s_somma_pdc!B1091,"")</f>
        <v/>
      </c>
      <c r="G1095" s="110" t="str">
        <f>IF(dati_pdc!$A1091&lt;&gt;"",s_somma_pdc!C1091,"")</f>
        <v/>
      </c>
      <c r="H1095" s="110" t="str">
        <f t="shared" si="136"/>
        <v/>
      </c>
      <c r="I1095" s="111" t="str">
        <f t="shared" si="137"/>
        <v/>
      </c>
      <c r="J1095" s="111"/>
      <c r="K1095" s="111"/>
      <c r="L1095" s="110" t="str">
        <f>IF(dati_pdc!$A1091&lt;&gt;"",s_somma_pdc!D1091,"")</f>
        <v/>
      </c>
      <c r="M1095" s="110" t="str">
        <f t="shared" si="138"/>
        <v/>
      </c>
      <c r="N1095" s="111" t="str">
        <f t="shared" si="139"/>
        <v/>
      </c>
      <c r="O1095" s="111"/>
      <c r="P1095" s="111"/>
      <c r="Q1095" s="110" t="str">
        <f>IF(dati_pdc!$A1091&lt;&gt;"",s_somma_pdc!E1091,"")</f>
        <v/>
      </c>
      <c r="R1095" s="110" t="str">
        <f t="shared" si="140"/>
        <v/>
      </c>
      <c r="S1095" s="111" t="str">
        <f t="shared" si="141"/>
        <v/>
      </c>
      <c r="T1095" s="111"/>
      <c r="U1095" s="111"/>
      <c r="V1095" s="110" t="str">
        <f>IF(dati_pdc!$A1091&lt;&gt;"",s_somma_pdc!F1091,"")</f>
        <v/>
      </c>
      <c r="W1095" s="110" t="str">
        <f t="shared" si="142"/>
        <v/>
      </c>
      <c r="X1095" s="111" t="str">
        <f t="shared" si="143"/>
        <v/>
      </c>
    </row>
    <row r="1096" spans="2:24">
      <c r="B1096" s="109" t="str">
        <f>IF(dati_pdc!A1092&lt;&gt;"",IF(dati_pdc!D1092=1,RIGHT(dati_pdc!A1092,dati_pdc!E1092),dati_pdc!A1092),"")</f>
        <v/>
      </c>
      <c r="C1096" s="109" t="str">
        <f>IF(dati_pdc!B1092&lt;&gt;"",dati_pdc!B1092,"")</f>
        <v/>
      </c>
      <c r="D1096" s="109" t="str">
        <f>IF(dati_pdc!C1092&lt;&gt;"",dati_pdc!C1092,"")</f>
        <v/>
      </c>
      <c r="E1096" s="109" t="str">
        <f>IF(dati_pdc!D1092&lt;&gt;"",dati_pdc!D1092,"")</f>
        <v/>
      </c>
      <c r="F1096" s="110" t="str">
        <f>IF(dati_pdc!$A1092&lt;&gt;"",s_somma_pdc!B1092,"")</f>
        <v/>
      </c>
      <c r="G1096" s="110" t="str">
        <f>IF(dati_pdc!$A1092&lt;&gt;"",s_somma_pdc!C1092,"")</f>
        <v/>
      </c>
      <c r="H1096" s="110" t="str">
        <f t="shared" si="136"/>
        <v/>
      </c>
      <c r="I1096" s="111" t="str">
        <f t="shared" si="137"/>
        <v/>
      </c>
      <c r="J1096" s="111"/>
      <c r="K1096" s="111"/>
      <c r="L1096" s="110" t="str">
        <f>IF(dati_pdc!$A1092&lt;&gt;"",s_somma_pdc!D1092,"")</f>
        <v/>
      </c>
      <c r="M1096" s="110" t="str">
        <f t="shared" si="138"/>
        <v/>
      </c>
      <c r="N1096" s="111" t="str">
        <f t="shared" si="139"/>
        <v/>
      </c>
      <c r="O1096" s="111"/>
      <c r="P1096" s="111"/>
      <c r="Q1096" s="110" t="str">
        <f>IF(dati_pdc!$A1092&lt;&gt;"",s_somma_pdc!E1092,"")</f>
        <v/>
      </c>
      <c r="R1096" s="110" t="str">
        <f t="shared" si="140"/>
        <v/>
      </c>
      <c r="S1096" s="111" t="str">
        <f t="shared" si="141"/>
        <v/>
      </c>
      <c r="T1096" s="111"/>
      <c r="U1096" s="111"/>
      <c r="V1096" s="110" t="str">
        <f>IF(dati_pdc!$A1092&lt;&gt;"",s_somma_pdc!F1092,"")</f>
        <v/>
      </c>
      <c r="W1096" s="110" t="str">
        <f t="shared" si="142"/>
        <v/>
      </c>
      <c r="X1096" s="111" t="str">
        <f t="shared" si="143"/>
        <v/>
      </c>
    </row>
    <row r="1097" spans="2:24">
      <c r="B1097" s="109" t="str">
        <f>IF(dati_pdc!A1093&lt;&gt;"",IF(dati_pdc!D1093=1,RIGHT(dati_pdc!A1093,dati_pdc!E1093),dati_pdc!A1093),"")</f>
        <v/>
      </c>
      <c r="C1097" s="109" t="str">
        <f>IF(dati_pdc!B1093&lt;&gt;"",dati_pdc!B1093,"")</f>
        <v/>
      </c>
      <c r="D1097" s="109" t="str">
        <f>IF(dati_pdc!C1093&lt;&gt;"",dati_pdc!C1093,"")</f>
        <v/>
      </c>
      <c r="E1097" s="109" t="str">
        <f>IF(dati_pdc!D1093&lt;&gt;"",dati_pdc!D1093,"")</f>
        <v/>
      </c>
      <c r="F1097" s="110" t="str">
        <f>IF(dati_pdc!$A1093&lt;&gt;"",s_somma_pdc!B1093,"")</f>
        <v/>
      </c>
      <c r="G1097" s="110" t="str">
        <f>IF(dati_pdc!$A1093&lt;&gt;"",s_somma_pdc!C1093,"")</f>
        <v/>
      </c>
      <c r="H1097" s="110" t="str">
        <f t="shared" si="136"/>
        <v/>
      </c>
      <c r="I1097" s="111" t="str">
        <f t="shared" si="137"/>
        <v/>
      </c>
      <c r="J1097" s="111"/>
      <c r="K1097" s="111"/>
      <c r="L1097" s="110" t="str">
        <f>IF(dati_pdc!$A1093&lt;&gt;"",s_somma_pdc!D1093,"")</f>
        <v/>
      </c>
      <c r="M1097" s="110" t="str">
        <f t="shared" si="138"/>
        <v/>
      </c>
      <c r="N1097" s="111" t="str">
        <f t="shared" si="139"/>
        <v/>
      </c>
      <c r="O1097" s="111"/>
      <c r="P1097" s="111"/>
      <c r="Q1097" s="110" t="str">
        <f>IF(dati_pdc!$A1093&lt;&gt;"",s_somma_pdc!E1093,"")</f>
        <v/>
      </c>
      <c r="R1097" s="110" t="str">
        <f t="shared" si="140"/>
        <v/>
      </c>
      <c r="S1097" s="111" t="str">
        <f t="shared" si="141"/>
        <v/>
      </c>
      <c r="T1097" s="111"/>
      <c r="U1097" s="111"/>
      <c r="V1097" s="110" t="str">
        <f>IF(dati_pdc!$A1093&lt;&gt;"",s_somma_pdc!F1093,"")</f>
        <v/>
      </c>
      <c r="W1097" s="110" t="str">
        <f t="shared" si="142"/>
        <v/>
      </c>
      <c r="X1097" s="111" t="str">
        <f t="shared" si="143"/>
        <v/>
      </c>
    </row>
    <row r="1098" spans="2:24">
      <c r="B1098" s="109" t="str">
        <f>IF(dati_pdc!A1094&lt;&gt;"",IF(dati_pdc!D1094=1,RIGHT(dati_pdc!A1094,dati_pdc!E1094),dati_pdc!A1094),"")</f>
        <v/>
      </c>
      <c r="C1098" s="109" t="str">
        <f>IF(dati_pdc!B1094&lt;&gt;"",dati_pdc!B1094,"")</f>
        <v/>
      </c>
      <c r="D1098" s="109" t="str">
        <f>IF(dati_pdc!C1094&lt;&gt;"",dati_pdc!C1094,"")</f>
        <v/>
      </c>
      <c r="E1098" s="109" t="str">
        <f>IF(dati_pdc!D1094&lt;&gt;"",dati_pdc!D1094,"")</f>
        <v/>
      </c>
      <c r="F1098" s="110" t="str">
        <f>IF(dati_pdc!$A1094&lt;&gt;"",s_somma_pdc!B1094,"")</f>
        <v/>
      </c>
      <c r="G1098" s="110" t="str">
        <f>IF(dati_pdc!$A1094&lt;&gt;"",s_somma_pdc!C1094,"")</f>
        <v/>
      </c>
      <c r="H1098" s="110" t="str">
        <f t="shared" si="136"/>
        <v/>
      </c>
      <c r="I1098" s="111" t="str">
        <f t="shared" si="137"/>
        <v/>
      </c>
      <c r="J1098" s="111"/>
      <c r="K1098" s="111"/>
      <c r="L1098" s="110" t="str">
        <f>IF(dati_pdc!$A1094&lt;&gt;"",s_somma_pdc!D1094,"")</f>
        <v/>
      </c>
      <c r="M1098" s="110" t="str">
        <f t="shared" si="138"/>
        <v/>
      </c>
      <c r="N1098" s="111" t="str">
        <f t="shared" si="139"/>
        <v/>
      </c>
      <c r="O1098" s="111"/>
      <c r="P1098" s="111"/>
      <c r="Q1098" s="110" t="str">
        <f>IF(dati_pdc!$A1094&lt;&gt;"",s_somma_pdc!E1094,"")</f>
        <v/>
      </c>
      <c r="R1098" s="110" t="str">
        <f t="shared" si="140"/>
        <v/>
      </c>
      <c r="S1098" s="111" t="str">
        <f t="shared" si="141"/>
        <v/>
      </c>
      <c r="T1098" s="111"/>
      <c r="U1098" s="111"/>
      <c r="V1098" s="110" t="str">
        <f>IF(dati_pdc!$A1094&lt;&gt;"",s_somma_pdc!F1094,"")</f>
        <v/>
      </c>
      <c r="W1098" s="110" t="str">
        <f t="shared" si="142"/>
        <v/>
      </c>
      <c r="X1098" s="111" t="str">
        <f t="shared" si="143"/>
        <v/>
      </c>
    </row>
    <row r="1099" spans="2:24">
      <c r="B1099" s="109" t="str">
        <f>IF(dati_pdc!A1095&lt;&gt;"",IF(dati_pdc!D1095=1,RIGHT(dati_pdc!A1095,dati_pdc!E1095),dati_pdc!A1095),"")</f>
        <v/>
      </c>
      <c r="C1099" s="109" t="str">
        <f>IF(dati_pdc!B1095&lt;&gt;"",dati_pdc!B1095,"")</f>
        <v/>
      </c>
      <c r="D1099" s="109" t="str">
        <f>IF(dati_pdc!C1095&lt;&gt;"",dati_pdc!C1095,"")</f>
        <v/>
      </c>
      <c r="E1099" s="109" t="str">
        <f>IF(dati_pdc!D1095&lt;&gt;"",dati_pdc!D1095,"")</f>
        <v/>
      </c>
      <c r="F1099" s="110" t="str">
        <f>IF(dati_pdc!$A1095&lt;&gt;"",s_somma_pdc!B1095,"")</f>
        <v/>
      </c>
      <c r="G1099" s="110" t="str">
        <f>IF(dati_pdc!$A1095&lt;&gt;"",s_somma_pdc!C1095,"")</f>
        <v/>
      </c>
      <c r="H1099" s="110" t="str">
        <f t="shared" si="136"/>
        <v/>
      </c>
      <c r="I1099" s="111" t="str">
        <f t="shared" si="137"/>
        <v/>
      </c>
      <c r="J1099" s="111"/>
      <c r="K1099" s="111"/>
      <c r="L1099" s="110" t="str">
        <f>IF(dati_pdc!$A1095&lt;&gt;"",s_somma_pdc!D1095,"")</f>
        <v/>
      </c>
      <c r="M1099" s="110" t="str">
        <f t="shared" si="138"/>
        <v/>
      </c>
      <c r="N1099" s="111" t="str">
        <f t="shared" si="139"/>
        <v/>
      </c>
      <c r="O1099" s="111"/>
      <c r="P1099" s="111"/>
      <c r="Q1099" s="110" t="str">
        <f>IF(dati_pdc!$A1095&lt;&gt;"",s_somma_pdc!E1095,"")</f>
        <v/>
      </c>
      <c r="R1099" s="110" t="str">
        <f t="shared" si="140"/>
        <v/>
      </c>
      <c r="S1099" s="111" t="str">
        <f t="shared" si="141"/>
        <v/>
      </c>
      <c r="T1099" s="111"/>
      <c r="U1099" s="111"/>
      <c r="V1099" s="110" t="str">
        <f>IF(dati_pdc!$A1095&lt;&gt;"",s_somma_pdc!F1095,"")</f>
        <v/>
      </c>
      <c r="W1099" s="110" t="str">
        <f t="shared" si="142"/>
        <v/>
      </c>
      <c r="X1099" s="111" t="str">
        <f t="shared" si="143"/>
        <v/>
      </c>
    </row>
    <row r="1100" spans="2:24">
      <c r="B1100" s="109" t="str">
        <f>IF(dati_pdc!A1096&lt;&gt;"",IF(dati_pdc!D1096=1,RIGHT(dati_pdc!A1096,dati_pdc!E1096),dati_pdc!A1096),"")</f>
        <v/>
      </c>
      <c r="C1100" s="109" t="str">
        <f>IF(dati_pdc!B1096&lt;&gt;"",dati_pdc!B1096,"")</f>
        <v/>
      </c>
      <c r="D1100" s="109" t="str">
        <f>IF(dati_pdc!C1096&lt;&gt;"",dati_pdc!C1096,"")</f>
        <v/>
      </c>
      <c r="E1100" s="109" t="str">
        <f>IF(dati_pdc!D1096&lt;&gt;"",dati_pdc!D1096,"")</f>
        <v/>
      </c>
      <c r="F1100" s="110" t="str">
        <f>IF(dati_pdc!$A1096&lt;&gt;"",s_somma_pdc!B1096,"")</f>
        <v/>
      </c>
      <c r="G1100" s="110" t="str">
        <f>IF(dati_pdc!$A1096&lt;&gt;"",s_somma_pdc!C1096,"")</f>
        <v/>
      </c>
      <c r="H1100" s="110" t="str">
        <f t="shared" si="136"/>
        <v/>
      </c>
      <c r="I1100" s="111" t="str">
        <f t="shared" si="137"/>
        <v/>
      </c>
      <c r="J1100" s="111"/>
      <c r="K1100" s="111"/>
      <c r="L1100" s="110" t="str">
        <f>IF(dati_pdc!$A1096&lt;&gt;"",s_somma_pdc!D1096,"")</f>
        <v/>
      </c>
      <c r="M1100" s="110" t="str">
        <f t="shared" si="138"/>
        <v/>
      </c>
      <c r="N1100" s="111" t="str">
        <f t="shared" si="139"/>
        <v/>
      </c>
      <c r="O1100" s="111"/>
      <c r="P1100" s="111"/>
      <c r="Q1100" s="110" t="str">
        <f>IF(dati_pdc!$A1096&lt;&gt;"",s_somma_pdc!E1096,"")</f>
        <v/>
      </c>
      <c r="R1100" s="110" t="str">
        <f t="shared" si="140"/>
        <v/>
      </c>
      <c r="S1100" s="111" t="str">
        <f t="shared" si="141"/>
        <v/>
      </c>
      <c r="T1100" s="111"/>
      <c r="U1100" s="111"/>
      <c r="V1100" s="110" t="str">
        <f>IF(dati_pdc!$A1096&lt;&gt;"",s_somma_pdc!F1096,"")</f>
        <v/>
      </c>
      <c r="W1100" s="110" t="str">
        <f t="shared" si="142"/>
        <v/>
      </c>
      <c r="X1100" s="111" t="str">
        <f t="shared" si="143"/>
        <v/>
      </c>
    </row>
    <row r="1101" spans="2:24">
      <c r="B1101" s="109" t="str">
        <f>IF(dati_pdc!A1097&lt;&gt;"",IF(dati_pdc!D1097=1,RIGHT(dati_pdc!A1097,dati_pdc!E1097),dati_pdc!A1097),"")</f>
        <v/>
      </c>
      <c r="C1101" s="109" t="str">
        <f>IF(dati_pdc!B1097&lt;&gt;"",dati_pdc!B1097,"")</f>
        <v/>
      </c>
      <c r="D1101" s="109" t="str">
        <f>IF(dati_pdc!C1097&lt;&gt;"",dati_pdc!C1097,"")</f>
        <v/>
      </c>
      <c r="E1101" s="109" t="str">
        <f>IF(dati_pdc!D1097&lt;&gt;"",dati_pdc!D1097,"")</f>
        <v/>
      </c>
      <c r="F1101" s="110" t="str">
        <f>IF(dati_pdc!$A1097&lt;&gt;"",s_somma_pdc!B1097,"")</f>
        <v/>
      </c>
      <c r="G1101" s="110" t="str">
        <f>IF(dati_pdc!$A1097&lt;&gt;"",s_somma_pdc!C1097,"")</f>
        <v/>
      </c>
      <c r="H1101" s="110" t="str">
        <f t="shared" si="136"/>
        <v/>
      </c>
      <c r="I1101" s="111" t="str">
        <f t="shared" si="137"/>
        <v/>
      </c>
      <c r="J1101" s="111"/>
      <c r="K1101" s="111"/>
      <c r="L1101" s="110" t="str">
        <f>IF(dati_pdc!$A1097&lt;&gt;"",s_somma_pdc!D1097,"")</f>
        <v/>
      </c>
      <c r="M1101" s="110" t="str">
        <f t="shared" si="138"/>
        <v/>
      </c>
      <c r="N1101" s="111" t="str">
        <f t="shared" si="139"/>
        <v/>
      </c>
      <c r="O1101" s="111"/>
      <c r="P1101" s="111"/>
      <c r="Q1101" s="110" t="str">
        <f>IF(dati_pdc!$A1097&lt;&gt;"",s_somma_pdc!E1097,"")</f>
        <v/>
      </c>
      <c r="R1101" s="110" t="str">
        <f t="shared" si="140"/>
        <v/>
      </c>
      <c r="S1101" s="111" t="str">
        <f t="shared" si="141"/>
        <v/>
      </c>
      <c r="T1101" s="111"/>
      <c r="U1101" s="111"/>
      <c r="V1101" s="110" t="str">
        <f>IF(dati_pdc!$A1097&lt;&gt;"",s_somma_pdc!F1097,"")</f>
        <v/>
      </c>
      <c r="W1101" s="110" t="str">
        <f t="shared" si="142"/>
        <v/>
      </c>
      <c r="X1101" s="111" t="str">
        <f t="shared" si="143"/>
        <v/>
      </c>
    </row>
    <row r="1102" spans="2:24">
      <c r="B1102" s="109" t="str">
        <f>IF(dati_pdc!A1098&lt;&gt;"",IF(dati_pdc!D1098=1,RIGHT(dati_pdc!A1098,dati_pdc!E1098),dati_pdc!A1098),"")</f>
        <v/>
      </c>
      <c r="C1102" s="109" t="str">
        <f>IF(dati_pdc!B1098&lt;&gt;"",dati_pdc!B1098,"")</f>
        <v/>
      </c>
      <c r="D1102" s="109" t="str">
        <f>IF(dati_pdc!C1098&lt;&gt;"",dati_pdc!C1098,"")</f>
        <v/>
      </c>
      <c r="E1102" s="109" t="str">
        <f>IF(dati_pdc!D1098&lt;&gt;"",dati_pdc!D1098,"")</f>
        <v/>
      </c>
      <c r="F1102" s="110" t="str">
        <f>IF(dati_pdc!$A1098&lt;&gt;"",s_somma_pdc!B1098,"")</f>
        <v/>
      </c>
      <c r="G1102" s="110" t="str">
        <f>IF(dati_pdc!$A1098&lt;&gt;"",s_somma_pdc!C1098,"")</f>
        <v/>
      </c>
      <c r="H1102" s="110" t="str">
        <f t="shared" si="136"/>
        <v/>
      </c>
      <c r="I1102" s="111" t="str">
        <f t="shared" si="137"/>
        <v/>
      </c>
      <c r="J1102" s="111"/>
      <c r="K1102" s="111"/>
      <c r="L1102" s="110" t="str">
        <f>IF(dati_pdc!$A1098&lt;&gt;"",s_somma_pdc!D1098,"")</f>
        <v/>
      </c>
      <c r="M1102" s="110" t="str">
        <f t="shared" si="138"/>
        <v/>
      </c>
      <c r="N1102" s="111" t="str">
        <f t="shared" si="139"/>
        <v/>
      </c>
      <c r="O1102" s="111"/>
      <c r="P1102" s="111"/>
      <c r="Q1102" s="110" t="str">
        <f>IF(dati_pdc!$A1098&lt;&gt;"",s_somma_pdc!E1098,"")</f>
        <v/>
      </c>
      <c r="R1102" s="110" t="str">
        <f t="shared" si="140"/>
        <v/>
      </c>
      <c r="S1102" s="111" t="str">
        <f t="shared" si="141"/>
        <v/>
      </c>
      <c r="T1102" s="111"/>
      <c r="U1102" s="111"/>
      <c r="V1102" s="110" t="str">
        <f>IF(dati_pdc!$A1098&lt;&gt;"",s_somma_pdc!F1098,"")</f>
        <v/>
      </c>
      <c r="W1102" s="110" t="str">
        <f t="shared" si="142"/>
        <v/>
      </c>
      <c r="X1102" s="111" t="str">
        <f t="shared" si="143"/>
        <v/>
      </c>
    </row>
    <row r="1103" spans="2:24">
      <c r="B1103" s="109" t="str">
        <f>IF(dati_pdc!A1099&lt;&gt;"",IF(dati_pdc!D1099=1,RIGHT(dati_pdc!A1099,dati_pdc!E1099),dati_pdc!A1099),"")</f>
        <v/>
      </c>
      <c r="C1103" s="109" t="str">
        <f>IF(dati_pdc!B1099&lt;&gt;"",dati_pdc!B1099,"")</f>
        <v/>
      </c>
      <c r="D1103" s="109" t="str">
        <f>IF(dati_pdc!C1099&lt;&gt;"",dati_pdc!C1099,"")</f>
        <v/>
      </c>
      <c r="E1103" s="109" t="str">
        <f>IF(dati_pdc!D1099&lt;&gt;"",dati_pdc!D1099,"")</f>
        <v/>
      </c>
      <c r="F1103" s="110" t="str">
        <f>IF(dati_pdc!$A1099&lt;&gt;"",s_somma_pdc!B1099,"")</f>
        <v/>
      </c>
      <c r="G1103" s="110" t="str">
        <f>IF(dati_pdc!$A1099&lt;&gt;"",s_somma_pdc!C1099,"")</f>
        <v/>
      </c>
      <c r="H1103" s="110" t="str">
        <f t="shared" si="136"/>
        <v/>
      </c>
      <c r="I1103" s="111" t="str">
        <f t="shared" si="137"/>
        <v/>
      </c>
      <c r="J1103" s="111"/>
      <c r="K1103" s="111"/>
      <c r="L1103" s="110" t="str">
        <f>IF(dati_pdc!$A1099&lt;&gt;"",s_somma_pdc!D1099,"")</f>
        <v/>
      </c>
      <c r="M1103" s="110" t="str">
        <f t="shared" si="138"/>
        <v/>
      </c>
      <c r="N1103" s="111" t="str">
        <f t="shared" si="139"/>
        <v/>
      </c>
      <c r="O1103" s="111"/>
      <c r="P1103" s="111"/>
      <c r="Q1103" s="110" t="str">
        <f>IF(dati_pdc!$A1099&lt;&gt;"",s_somma_pdc!E1099,"")</f>
        <v/>
      </c>
      <c r="R1103" s="110" t="str">
        <f t="shared" si="140"/>
        <v/>
      </c>
      <c r="S1103" s="111" t="str">
        <f t="shared" si="141"/>
        <v/>
      </c>
      <c r="T1103" s="111"/>
      <c r="U1103" s="111"/>
      <c r="V1103" s="110" t="str">
        <f>IF(dati_pdc!$A1099&lt;&gt;"",s_somma_pdc!F1099,"")</f>
        <v/>
      </c>
      <c r="W1103" s="110" t="str">
        <f t="shared" si="142"/>
        <v/>
      </c>
      <c r="X1103" s="111" t="str">
        <f t="shared" si="143"/>
        <v/>
      </c>
    </row>
    <row r="1104" spans="2:24">
      <c r="B1104" s="109" t="str">
        <f>IF(dati_pdc!A1100&lt;&gt;"",IF(dati_pdc!D1100=1,RIGHT(dati_pdc!A1100,dati_pdc!E1100),dati_pdc!A1100),"")</f>
        <v/>
      </c>
      <c r="C1104" s="109" t="str">
        <f>IF(dati_pdc!B1100&lt;&gt;"",dati_pdc!B1100,"")</f>
        <v/>
      </c>
      <c r="D1104" s="109" t="str">
        <f>IF(dati_pdc!C1100&lt;&gt;"",dati_pdc!C1100,"")</f>
        <v/>
      </c>
      <c r="E1104" s="109" t="str">
        <f>IF(dati_pdc!D1100&lt;&gt;"",dati_pdc!D1100,"")</f>
        <v/>
      </c>
      <c r="F1104" s="110" t="str">
        <f>IF(dati_pdc!$A1100&lt;&gt;"",s_somma_pdc!B1100,"")</f>
        <v/>
      </c>
      <c r="G1104" s="110" t="str">
        <f>IF(dati_pdc!$A1100&lt;&gt;"",s_somma_pdc!C1100,"")</f>
        <v/>
      </c>
      <c r="H1104" s="110" t="str">
        <f t="shared" si="136"/>
        <v/>
      </c>
      <c r="I1104" s="111" t="str">
        <f t="shared" si="137"/>
        <v/>
      </c>
      <c r="J1104" s="111"/>
      <c r="K1104" s="111"/>
      <c r="L1104" s="110" t="str">
        <f>IF(dati_pdc!$A1100&lt;&gt;"",s_somma_pdc!D1100,"")</f>
        <v/>
      </c>
      <c r="M1104" s="110" t="str">
        <f t="shared" si="138"/>
        <v/>
      </c>
      <c r="N1104" s="111" t="str">
        <f t="shared" si="139"/>
        <v/>
      </c>
      <c r="O1104" s="111"/>
      <c r="P1104" s="111"/>
      <c r="Q1104" s="110" t="str">
        <f>IF(dati_pdc!$A1100&lt;&gt;"",s_somma_pdc!E1100,"")</f>
        <v/>
      </c>
      <c r="R1104" s="110" t="str">
        <f t="shared" si="140"/>
        <v/>
      </c>
      <c r="S1104" s="111" t="str">
        <f t="shared" si="141"/>
        <v/>
      </c>
      <c r="T1104" s="111"/>
      <c r="U1104" s="111"/>
      <c r="V1104" s="110" t="str">
        <f>IF(dati_pdc!$A1100&lt;&gt;"",s_somma_pdc!F1100,"")</f>
        <v/>
      </c>
      <c r="W1104" s="110" t="str">
        <f t="shared" si="142"/>
        <v/>
      </c>
      <c r="X1104" s="111" t="str">
        <f t="shared" si="143"/>
        <v/>
      </c>
    </row>
    <row r="1105" spans="2:24">
      <c r="B1105" s="109" t="str">
        <f>IF(dati_pdc!A1101&lt;&gt;"",IF(dati_pdc!D1101=1,RIGHT(dati_pdc!A1101,dati_pdc!E1101),dati_pdc!A1101),"")</f>
        <v/>
      </c>
      <c r="C1105" s="109" t="str">
        <f>IF(dati_pdc!B1101&lt;&gt;"",dati_pdc!B1101,"")</f>
        <v/>
      </c>
      <c r="D1105" s="109" t="str">
        <f>IF(dati_pdc!C1101&lt;&gt;"",dati_pdc!C1101,"")</f>
        <v/>
      </c>
      <c r="E1105" s="109" t="str">
        <f>IF(dati_pdc!D1101&lt;&gt;"",dati_pdc!D1101,"")</f>
        <v/>
      </c>
      <c r="F1105" s="110" t="str">
        <f>IF(dati_pdc!$A1101&lt;&gt;"",s_somma_pdc!B1101,"")</f>
        <v/>
      </c>
      <c r="G1105" s="110" t="str">
        <f>IF(dati_pdc!$A1101&lt;&gt;"",s_somma_pdc!C1101,"")</f>
        <v/>
      </c>
      <c r="H1105" s="110" t="str">
        <f t="shared" si="136"/>
        <v/>
      </c>
      <c r="I1105" s="111" t="str">
        <f t="shared" si="137"/>
        <v/>
      </c>
      <c r="J1105" s="111"/>
      <c r="K1105" s="111"/>
      <c r="L1105" s="110" t="str">
        <f>IF(dati_pdc!$A1101&lt;&gt;"",s_somma_pdc!D1101,"")</f>
        <v/>
      </c>
      <c r="M1105" s="110" t="str">
        <f t="shared" si="138"/>
        <v/>
      </c>
      <c r="N1105" s="111" t="str">
        <f t="shared" si="139"/>
        <v/>
      </c>
      <c r="O1105" s="111"/>
      <c r="P1105" s="111"/>
      <c r="Q1105" s="110" t="str">
        <f>IF(dati_pdc!$A1101&lt;&gt;"",s_somma_pdc!E1101,"")</f>
        <v/>
      </c>
      <c r="R1105" s="110" t="str">
        <f t="shared" si="140"/>
        <v/>
      </c>
      <c r="S1105" s="111" t="str">
        <f t="shared" si="141"/>
        <v/>
      </c>
      <c r="T1105" s="111"/>
      <c r="U1105" s="111"/>
      <c r="V1105" s="110" t="str">
        <f>IF(dati_pdc!$A1101&lt;&gt;"",s_somma_pdc!F1101,"")</f>
        <v/>
      </c>
      <c r="W1105" s="110" t="str">
        <f t="shared" si="142"/>
        <v/>
      </c>
      <c r="X1105" s="111" t="str">
        <f t="shared" si="143"/>
        <v/>
      </c>
    </row>
    <row r="1106" spans="2:24">
      <c r="B1106" s="109" t="str">
        <f>IF(dati_pdc!A1102&lt;&gt;"",IF(dati_pdc!D1102=1,RIGHT(dati_pdc!A1102,dati_pdc!E1102),dati_pdc!A1102),"")</f>
        <v/>
      </c>
      <c r="C1106" s="109" t="str">
        <f>IF(dati_pdc!B1102&lt;&gt;"",dati_pdc!B1102,"")</f>
        <v/>
      </c>
      <c r="D1106" s="109" t="str">
        <f>IF(dati_pdc!C1102&lt;&gt;"",dati_pdc!C1102,"")</f>
        <v/>
      </c>
      <c r="E1106" s="109" t="str">
        <f>IF(dati_pdc!D1102&lt;&gt;"",dati_pdc!D1102,"")</f>
        <v/>
      </c>
      <c r="F1106" s="110" t="str">
        <f>IF(dati_pdc!$A1102&lt;&gt;"",s_somma_pdc!B1102,"")</f>
        <v/>
      </c>
      <c r="G1106" s="110" t="str">
        <f>IF(dati_pdc!$A1102&lt;&gt;"",s_somma_pdc!C1102,"")</f>
        <v/>
      </c>
      <c r="H1106" s="110" t="str">
        <f t="shared" si="136"/>
        <v/>
      </c>
      <c r="I1106" s="111" t="str">
        <f t="shared" si="137"/>
        <v/>
      </c>
      <c r="J1106" s="111"/>
      <c r="K1106" s="111"/>
      <c r="L1106" s="110" t="str">
        <f>IF(dati_pdc!$A1102&lt;&gt;"",s_somma_pdc!D1102,"")</f>
        <v/>
      </c>
      <c r="M1106" s="110" t="str">
        <f t="shared" si="138"/>
        <v/>
      </c>
      <c r="N1106" s="111" t="str">
        <f t="shared" si="139"/>
        <v/>
      </c>
      <c r="O1106" s="111"/>
      <c r="P1106" s="111"/>
      <c r="Q1106" s="110" t="str">
        <f>IF(dati_pdc!$A1102&lt;&gt;"",s_somma_pdc!E1102,"")</f>
        <v/>
      </c>
      <c r="R1106" s="110" t="str">
        <f t="shared" si="140"/>
        <v/>
      </c>
      <c r="S1106" s="111" t="str">
        <f t="shared" si="141"/>
        <v/>
      </c>
      <c r="T1106" s="111"/>
      <c r="U1106" s="111"/>
      <c r="V1106" s="110" t="str">
        <f>IF(dati_pdc!$A1102&lt;&gt;"",s_somma_pdc!F1102,"")</f>
        <v/>
      </c>
      <c r="W1106" s="110" t="str">
        <f t="shared" si="142"/>
        <v/>
      </c>
      <c r="X1106" s="111" t="str">
        <f t="shared" si="143"/>
        <v/>
      </c>
    </row>
    <row r="1107" spans="2:24">
      <c r="B1107" s="109" t="str">
        <f>IF(dati_pdc!A1103&lt;&gt;"",IF(dati_pdc!D1103=1,RIGHT(dati_pdc!A1103,dati_pdc!E1103),dati_pdc!A1103),"")</f>
        <v/>
      </c>
      <c r="C1107" s="109" t="str">
        <f>IF(dati_pdc!B1103&lt;&gt;"",dati_pdc!B1103,"")</f>
        <v/>
      </c>
      <c r="D1107" s="109" t="str">
        <f>IF(dati_pdc!C1103&lt;&gt;"",dati_pdc!C1103,"")</f>
        <v/>
      </c>
      <c r="E1107" s="109" t="str">
        <f>IF(dati_pdc!D1103&lt;&gt;"",dati_pdc!D1103,"")</f>
        <v/>
      </c>
      <c r="F1107" s="110" t="str">
        <f>IF(dati_pdc!$A1103&lt;&gt;"",s_somma_pdc!B1103,"")</f>
        <v/>
      </c>
      <c r="G1107" s="110" t="str">
        <f>IF(dati_pdc!$A1103&lt;&gt;"",s_somma_pdc!C1103,"")</f>
        <v/>
      </c>
      <c r="H1107" s="110" t="str">
        <f t="shared" si="136"/>
        <v/>
      </c>
      <c r="I1107" s="111" t="str">
        <f t="shared" si="137"/>
        <v/>
      </c>
      <c r="J1107" s="111"/>
      <c r="K1107" s="111"/>
      <c r="L1107" s="110" t="str">
        <f>IF(dati_pdc!$A1103&lt;&gt;"",s_somma_pdc!D1103,"")</f>
        <v/>
      </c>
      <c r="M1107" s="110" t="str">
        <f t="shared" si="138"/>
        <v/>
      </c>
      <c r="N1107" s="111" t="str">
        <f t="shared" si="139"/>
        <v/>
      </c>
      <c r="O1107" s="111"/>
      <c r="P1107" s="111"/>
      <c r="Q1107" s="110" t="str">
        <f>IF(dati_pdc!$A1103&lt;&gt;"",s_somma_pdc!E1103,"")</f>
        <v/>
      </c>
      <c r="R1107" s="110" t="str">
        <f t="shared" si="140"/>
        <v/>
      </c>
      <c r="S1107" s="111" t="str">
        <f t="shared" si="141"/>
        <v/>
      </c>
      <c r="T1107" s="111"/>
      <c r="U1107" s="111"/>
      <c r="V1107" s="110" t="str">
        <f>IF(dati_pdc!$A1103&lt;&gt;"",s_somma_pdc!F1103,"")</f>
        <v/>
      </c>
      <c r="W1107" s="110" t="str">
        <f t="shared" si="142"/>
        <v/>
      </c>
      <c r="X1107" s="111" t="str">
        <f t="shared" si="143"/>
        <v/>
      </c>
    </row>
    <row r="1108" spans="2:24">
      <c r="B1108" s="109" t="str">
        <f>IF(dati_pdc!A1104&lt;&gt;"",IF(dati_pdc!D1104=1,RIGHT(dati_pdc!A1104,dati_pdc!E1104),dati_pdc!A1104),"")</f>
        <v/>
      </c>
      <c r="C1108" s="109" t="str">
        <f>IF(dati_pdc!B1104&lt;&gt;"",dati_pdc!B1104,"")</f>
        <v/>
      </c>
      <c r="D1108" s="109" t="str">
        <f>IF(dati_pdc!C1104&lt;&gt;"",dati_pdc!C1104,"")</f>
        <v/>
      </c>
      <c r="E1108" s="109" t="str">
        <f>IF(dati_pdc!D1104&lt;&gt;"",dati_pdc!D1104,"")</f>
        <v/>
      </c>
      <c r="F1108" s="110" t="str">
        <f>IF(dati_pdc!$A1104&lt;&gt;"",s_somma_pdc!B1104,"")</f>
        <v/>
      </c>
      <c r="G1108" s="110" t="str">
        <f>IF(dati_pdc!$A1104&lt;&gt;"",s_somma_pdc!C1104,"")</f>
        <v/>
      </c>
      <c r="H1108" s="110" t="str">
        <f t="shared" si="136"/>
        <v/>
      </c>
      <c r="I1108" s="111" t="str">
        <f t="shared" si="137"/>
        <v/>
      </c>
      <c r="J1108" s="111"/>
      <c r="K1108" s="111"/>
      <c r="L1108" s="110" t="str">
        <f>IF(dati_pdc!$A1104&lt;&gt;"",s_somma_pdc!D1104,"")</f>
        <v/>
      </c>
      <c r="M1108" s="110" t="str">
        <f t="shared" si="138"/>
        <v/>
      </c>
      <c r="N1108" s="111" t="str">
        <f t="shared" si="139"/>
        <v/>
      </c>
      <c r="O1108" s="111"/>
      <c r="P1108" s="111"/>
      <c r="Q1108" s="110" t="str">
        <f>IF(dati_pdc!$A1104&lt;&gt;"",s_somma_pdc!E1104,"")</f>
        <v/>
      </c>
      <c r="R1108" s="110" t="str">
        <f t="shared" si="140"/>
        <v/>
      </c>
      <c r="S1108" s="111" t="str">
        <f t="shared" si="141"/>
        <v/>
      </c>
      <c r="T1108" s="111"/>
      <c r="U1108" s="111"/>
      <c r="V1108" s="110" t="str">
        <f>IF(dati_pdc!$A1104&lt;&gt;"",s_somma_pdc!F1104,"")</f>
        <v/>
      </c>
      <c r="W1108" s="110" t="str">
        <f t="shared" si="142"/>
        <v/>
      </c>
      <c r="X1108" s="111" t="str">
        <f t="shared" si="143"/>
        <v/>
      </c>
    </row>
    <row r="1109" spans="2:24">
      <c r="B1109" s="109" t="str">
        <f>IF(dati_pdc!A1105&lt;&gt;"",IF(dati_pdc!D1105=1,RIGHT(dati_pdc!A1105,dati_pdc!E1105),dati_pdc!A1105),"")</f>
        <v/>
      </c>
      <c r="C1109" s="109" t="str">
        <f>IF(dati_pdc!B1105&lt;&gt;"",dati_pdc!B1105,"")</f>
        <v/>
      </c>
      <c r="D1109" s="109" t="str">
        <f>IF(dati_pdc!C1105&lt;&gt;"",dati_pdc!C1105,"")</f>
        <v/>
      </c>
      <c r="E1109" s="109" t="str">
        <f>IF(dati_pdc!D1105&lt;&gt;"",dati_pdc!D1105,"")</f>
        <v/>
      </c>
      <c r="F1109" s="110" t="str">
        <f>IF(dati_pdc!$A1105&lt;&gt;"",s_somma_pdc!B1105,"")</f>
        <v/>
      </c>
      <c r="G1109" s="110" t="str">
        <f>IF(dati_pdc!$A1105&lt;&gt;"",s_somma_pdc!C1105,"")</f>
        <v/>
      </c>
      <c r="H1109" s="110" t="str">
        <f t="shared" si="136"/>
        <v/>
      </c>
      <c r="I1109" s="111" t="str">
        <f t="shared" si="137"/>
        <v/>
      </c>
      <c r="J1109" s="111"/>
      <c r="K1109" s="111"/>
      <c r="L1109" s="110" t="str">
        <f>IF(dati_pdc!$A1105&lt;&gt;"",s_somma_pdc!D1105,"")</f>
        <v/>
      </c>
      <c r="M1109" s="110" t="str">
        <f t="shared" si="138"/>
        <v/>
      </c>
      <c r="N1109" s="111" t="str">
        <f t="shared" si="139"/>
        <v/>
      </c>
      <c r="O1109" s="111"/>
      <c r="P1109" s="111"/>
      <c r="Q1109" s="110" t="str">
        <f>IF(dati_pdc!$A1105&lt;&gt;"",s_somma_pdc!E1105,"")</f>
        <v/>
      </c>
      <c r="R1109" s="110" t="str">
        <f t="shared" si="140"/>
        <v/>
      </c>
      <c r="S1109" s="111" t="str">
        <f t="shared" si="141"/>
        <v/>
      </c>
      <c r="T1109" s="111"/>
      <c r="U1109" s="111"/>
      <c r="V1109" s="110" t="str">
        <f>IF(dati_pdc!$A1105&lt;&gt;"",s_somma_pdc!F1105,"")</f>
        <v/>
      </c>
      <c r="W1109" s="110" t="str">
        <f t="shared" si="142"/>
        <v/>
      </c>
      <c r="X1109" s="111" t="str">
        <f t="shared" si="143"/>
        <v/>
      </c>
    </row>
    <row r="1110" spans="2:24">
      <c r="B1110" s="109" t="str">
        <f>IF(dati_pdc!A1106&lt;&gt;"",IF(dati_pdc!D1106=1,RIGHT(dati_pdc!A1106,dati_pdc!E1106),dati_pdc!A1106),"")</f>
        <v/>
      </c>
      <c r="C1110" s="109" t="str">
        <f>IF(dati_pdc!B1106&lt;&gt;"",dati_pdc!B1106,"")</f>
        <v/>
      </c>
      <c r="D1110" s="109" t="str">
        <f>IF(dati_pdc!C1106&lt;&gt;"",dati_pdc!C1106,"")</f>
        <v/>
      </c>
      <c r="E1110" s="109" t="str">
        <f>IF(dati_pdc!D1106&lt;&gt;"",dati_pdc!D1106,"")</f>
        <v/>
      </c>
      <c r="F1110" s="110" t="str">
        <f>IF(dati_pdc!$A1106&lt;&gt;"",s_somma_pdc!B1106,"")</f>
        <v/>
      </c>
      <c r="G1110" s="110" t="str">
        <f>IF(dati_pdc!$A1106&lt;&gt;"",s_somma_pdc!C1106,"")</f>
        <v/>
      </c>
      <c r="H1110" s="110" t="str">
        <f t="shared" si="136"/>
        <v/>
      </c>
      <c r="I1110" s="111" t="str">
        <f t="shared" si="137"/>
        <v/>
      </c>
      <c r="J1110" s="111"/>
      <c r="K1110" s="111"/>
      <c r="L1110" s="110" t="str">
        <f>IF(dati_pdc!$A1106&lt;&gt;"",s_somma_pdc!D1106,"")</f>
        <v/>
      </c>
      <c r="M1110" s="110" t="str">
        <f t="shared" si="138"/>
        <v/>
      </c>
      <c r="N1110" s="111" t="str">
        <f t="shared" si="139"/>
        <v/>
      </c>
      <c r="O1110" s="111"/>
      <c r="P1110" s="111"/>
      <c r="Q1110" s="110" t="str">
        <f>IF(dati_pdc!$A1106&lt;&gt;"",s_somma_pdc!E1106,"")</f>
        <v/>
      </c>
      <c r="R1110" s="110" t="str">
        <f t="shared" si="140"/>
        <v/>
      </c>
      <c r="S1110" s="111" t="str">
        <f t="shared" si="141"/>
        <v/>
      </c>
      <c r="T1110" s="111"/>
      <c r="U1110" s="111"/>
      <c r="V1110" s="110" t="str">
        <f>IF(dati_pdc!$A1106&lt;&gt;"",s_somma_pdc!F1106,"")</f>
        <v/>
      </c>
      <c r="W1110" s="110" t="str">
        <f t="shared" si="142"/>
        <v/>
      </c>
      <c r="X1110" s="111" t="str">
        <f t="shared" si="143"/>
        <v/>
      </c>
    </row>
    <row r="1111" spans="2:24">
      <c r="B1111" s="109" t="str">
        <f>IF(dati_pdc!A1107&lt;&gt;"",IF(dati_pdc!D1107=1,RIGHT(dati_pdc!A1107,dati_pdc!E1107),dati_pdc!A1107),"")</f>
        <v/>
      </c>
      <c r="C1111" s="109" t="str">
        <f>IF(dati_pdc!B1107&lt;&gt;"",dati_pdc!B1107,"")</f>
        <v/>
      </c>
      <c r="D1111" s="109" t="str">
        <f>IF(dati_pdc!C1107&lt;&gt;"",dati_pdc!C1107,"")</f>
        <v/>
      </c>
      <c r="E1111" s="109" t="str">
        <f>IF(dati_pdc!D1107&lt;&gt;"",dati_pdc!D1107,"")</f>
        <v/>
      </c>
      <c r="F1111" s="110" t="str">
        <f>IF(dati_pdc!$A1107&lt;&gt;"",s_somma_pdc!B1107,"")</f>
        <v/>
      </c>
      <c r="G1111" s="110" t="str">
        <f>IF(dati_pdc!$A1107&lt;&gt;"",s_somma_pdc!C1107,"")</f>
        <v/>
      </c>
      <c r="H1111" s="110" t="str">
        <f t="shared" si="136"/>
        <v/>
      </c>
      <c r="I1111" s="111" t="str">
        <f t="shared" si="137"/>
        <v/>
      </c>
      <c r="J1111" s="111"/>
      <c r="K1111" s="111"/>
      <c r="L1111" s="110" t="str">
        <f>IF(dati_pdc!$A1107&lt;&gt;"",s_somma_pdc!D1107,"")</f>
        <v/>
      </c>
      <c r="M1111" s="110" t="str">
        <f t="shared" si="138"/>
        <v/>
      </c>
      <c r="N1111" s="111" t="str">
        <f t="shared" si="139"/>
        <v/>
      </c>
      <c r="O1111" s="111"/>
      <c r="P1111" s="111"/>
      <c r="Q1111" s="110" t="str">
        <f>IF(dati_pdc!$A1107&lt;&gt;"",s_somma_pdc!E1107,"")</f>
        <v/>
      </c>
      <c r="R1111" s="110" t="str">
        <f t="shared" si="140"/>
        <v/>
      </c>
      <c r="S1111" s="111" t="str">
        <f t="shared" si="141"/>
        <v/>
      </c>
      <c r="T1111" s="111"/>
      <c r="U1111" s="111"/>
      <c r="V1111" s="110" t="str">
        <f>IF(dati_pdc!$A1107&lt;&gt;"",s_somma_pdc!F1107,"")</f>
        <v/>
      </c>
      <c r="W1111" s="110" t="str">
        <f t="shared" si="142"/>
        <v/>
      </c>
      <c r="X1111" s="111" t="str">
        <f t="shared" si="143"/>
        <v/>
      </c>
    </row>
    <row r="1112" spans="2:24">
      <c r="B1112" s="109" t="str">
        <f>IF(dati_pdc!A1108&lt;&gt;"",IF(dati_pdc!D1108=1,RIGHT(dati_pdc!A1108,dati_pdc!E1108),dati_pdc!A1108),"")</f>
        <v/>
      </c>
      <c r="C1112" s="109" t="str">
        <f>IF(dati_pdc!B1108&lt;&gt;"",dati_pdc!B1108,"")</f>
        <v/>
      </c>
      <c r="D1112" s="109" t="str">
        <f>IF(dati_pdc!C1108&lt;&gt;"",dati_pdc!C1108,"")</f>
        <v/>
      </c>
      <c r="E1112" s="109" t="str">
        <f>IF(dati_pdc!D1108&lt;&gt;"",dati_pdc!D1108,"")</f>
        <v/>
      </c>
      <c r="F1112" s="110" t="str">
        <f>IF(dati_pdc!$A1108&lt;&gt;"",s_somma_pdc!B1108,"")</f>
        <v/>
      </c>
      <c r="G1112" s="110" t="str">
        <f>IF(dati_pdc!$A1108&lt;&gt;"",s_somma_pdc!C1108,"")</f>
        <v/>
      </c>
      <c r="H1112" s="110" t="str">
        <f t="shared" si="136"/>
        <v/>
      </c>
      <c r="I1112" s="111" t="str">
        <f t="shared" si="137"/>
        <v/>
      </c>
      <c r="J1112" s="111"/>
      <c r="K1112" s="111"/>
      <c r="L1112" s="110" t="str">
        <f>IF(dati_pdc!$A1108&lt;&gt;"",s_somma_pdc!D1108,"")</f>
        <v/>
      </c>
      <c r="M1112" s="110" t="str">
        <f t="shared" si="138"/>
        <v/>
      </c>
      <c r="N1112" s="111" t="str">
        <f t="shared" si="139"/>
        <v/>
      </c>
      <c r="O1112" s="111"/>
      <c r="P1112" s="111"/>
      <c r="Q1112" s="110" t="str">
        <f>IF(dati_pdc!$A1108&lt;&gt;"",s_somma_pdc!E1108,"")</f>
        <v/>
      </c>
      <c r="R1112" s="110" t="str">
        <f t="shared" si="140"/>
        <v/>
      </c>
      <c r="S1112" s="111" t="str">
        <f t="shared" si="141"/>
        <v/>
      </c>
      <c r="T1112" s="111"/>
      <c r="U1112" s="111"/>
      <c r="V1112" s="110" t="str">
        <f>IF(dati_pdc!$A1108&lt;&gt;"",s_somma_pdc!F1108,"")</f>
        <v/>
      </c>
      <c r="W1112" s="110" t="str">
        <f t="shared" si="142"/>
        <v/>
      </c>
      <c r="X1112" s="111" t="str">
        <f t="shared" si="143"/>
        <v/>
      </c>
    </row>
    <row r="1113" spans="2:24">
      <c r="B1113" s="109" t="str">
        <f>IF(dati_pdc!A1109&lt;&gt;"",IF(dati_pdc!D1109=1,RIGHT(dati_pdc!A1109,dati_pdc!E1109),dati_pdc!A1109),"")</f>
        <v/>
      </c>
      <c r="C1113" s="109" t="str">
        <f>IF(dati_pdc!B1109&lt;&gt;"",dati_pdc!B1109,"")</f>
        <v/>
      </c>
      <c r="D1113" s="109" t="str">
        <f>IF(dati_pdc!C1109&lt;&gt;"",dati_pdc!C1109,"")</f>
        <v/>
      </c>
      <c r="E1113" s="109" t="str">
        <f>IF(dati_pdc!D1109&lt;&gt;"",dati_pdc!D1109,"")</f>
        <v/>
      </c>
      <c r="F1113" s="110" t="str">
        <f>IF(dati_pdc!$A1109&lt;&gt;"",s_somma_pdc!B1109,"")</f>
        <v/>
      </c>
      <c r="G1113" s="110" t="str">
        <f>IF(dati_pdc!$A1109&lt;&gt;"",s_somma_pdc!C1109,"")</f>
        <v/>
      </c>
      <c r="H1113" s="110" t="str">
        <f t="shared" si="136"/>
        <v/>
      </c>
      <c r="I1113" s="111" t="str">
        <f t="shared" si="137"/>
        <v/>
      </c>
      <c r="J1113" s="111"/>
      <c r="K1113" s="111"/>
      <c r="L1113" s="110" t="str">
        <f>IF(dati_pdc!$A1109&lt;&gt;"",s_somma_pdc!D1109,"")</f>
        <v/>
      </c>
      <c r="M1113" s="110" t="str">
        <f t="shared" si="138"/>
        <v/>
      </c>
      <c r="N1113" s="111" t="str">
        <f t="shared" si="139"/>
        <v/>
      </c>
      <c r="O1113" s="111"/>
      <c r="P1113" s="111"/>
      <c r="Q1113" s="110" t="str">
        <f>IF(dati_pdc!$A1109&lt;&gt;"",s_somma_pdc!E1109,"")</f>
        <v/>
      </c>
      <c r="R1113" s="110" t="str">
        <f t="shared" si="140"/>
        <v/>
      </c>
      <c r="S1113" s="111" t="str">
        <f t="shared" si="141"/>
        <v/>
      </c>
      <c r="T1113" s="111"/>
      <c r="U1113" s="111"/>
      <c r="V1113" s="110" t="str">
        <f>IF(dati_pdc!$A1109&lt;&gt;"",s_somma_pdc!F1109,"")</f>
        <v/>
      </c>
      <c r="W1113" s="110" t="str">
        <f t="shared" si="142"/>
        <v/>
      </c>
      <c r="X1113" s="111" t="str">
        <f t="shared" si="143"/>
        <v/>
      </c>
    </row>
    <row r="1114" spans="2:24">
      <c r="B1114" s="109" t="str">
        <f>IF(dati_pdc!A1110&lt;&gt;"",IF(dati_pdc!D1110=1,RIGHT(dati_pdc!A1110,dati_pdc!E1110),dati_pdc!A1110),"")</f>
        <v/>
      </c>
      <c r="C1114" s="109" t="str">
        <f>IF(dati_pdc!B1110&lt;&gt;"",dati_pdc!B1110,"")</f>
        <v/>
      </c>
      <c r="D1114" s="109" t="str">
        <f>IF(dati_pdc!C1110&lt;&gt;"",dati_pdc!C1110,"")</f>
        <v/>
      </c>
      <c r="E1114" s="109" t="str">
        <f>IF(dati_pdc!D1110&lt;&gt;"",dati_pdc!D1110,"")</f>
        <v/>
      </c>
      <c r="F1114" s="110" t="str">
        <f>IF(dati_pdc!$A1110&lt;&gt;"",s_somma_pdc!B1110,"")</f>
        <v/>
      </c>
      <c r="G1114" s="110" t="str">
        <f>IF(dati_pdc!$A1110&lt;&gt;"",s_somma_pdc!C1110,"")</f>
        <v/>
      </c>
      <c r="H1114" s="110" t="str">
        <f t="shared" si="136"/>
        <v/>
      </c>
      <c r="I1114" s="111" t="str">
        <f t="shared" si="137"/>
        <v/>
      </c>
      <c r="J1114" s="111"/>
      <c r="K1114" s="111"/>
      <c r="L1114" s="110" t="str">
        <f>IF(dati_pdc!$A1110&lt;&gt;"",s_somma_pdc!D1110,"")</f>
        <v/>
      </c>
      <c r="M1114" s="110" t="str">
        <f t="shared" si="138"/>
        <v/>
      </c>
      <c r="N1114" s="111" t="str">
        <f t="shared" si="139"/>
        <v/>
      </c>
      <c r="O1114" s="111"/>
      <c r="P1114" s="111"/>
      <c r="Q1114" s="110" t="str">
        <f>IF(dati_pdc!$A1110&lt;&gt;"",s_somma_pdc!E1110,"")</f>
        <v/>
      </c>
      <c r="R1114" s="110" t="str">
        <f t="shared" si="140"/>
        <v/>
      </c>
      <c r="S1114" s="111" t="str">
        <f t="shared" si="141"/>
        <v/>
      </c>
      <c r="T1114" s="111"/>
      <c r="U1114" s="111"/>
      <c r="V1114" s="110" t="str">
        <f>IF(dati_pdc!$A1110&lt;&gt;"",s_somma_pdc!F1110,"")</f>
        <v/>
      </c>
      <c r="W1114" s="110" t="str">
        <f t="shared" si="142"/>
        <v/>
      </c>
      <c r="X1114" s="111" t="str">
        <f t="shared" si="143"/>
        <v/>
      </c>
    </row>
    <row r="1115" spans="2:24">
      <c r="B1115" s="109" t="str">
        <f>IF(dati_pdc!A1111&lt;&gt;"",IF(dati_pdc!D1111=1,RIGHT(dati_pdc!A1111,dati_pdc!E1111),dati_pdc!A1111),"")</f>
        <v/>
      </c>
      <c r="C1115" s="109" t="str">
        <f>IF(dati_pdc!B1111&lt;&gt;"",dati_pdc!B1111,"")</f>
        <v/>
      </c>
      <c r="D1115" s="109" t="str">
        <f>IF(dati_pdc!C1111&lt;&gt;"",dati_pdc!C1111,"")</f>
        <v/>
      </c>
      <c r="E1115" s="109" t="str">
        <f>IF(dati_pdc!D1111&lt;&gt;"",dati_pdc!D1111,"")</f>
        <v/>
      </c>
      <c r="F1115" s="110" t="str">
        <f>IF(dati_pdc!$A1111&lt;&gt;"",s_somma_pdc!B1111,"")</f>
        <v/>
      </c>
      <c r="G1115" s="110" t="str">
        <f>IF(dati_pdc!$A1111&lt;&gt;"",s_somma_pdc!C1111,"")</f>
        <v/>
      </c>
      <c r="H1115" s="110" t="str">
        <f t="shared" si="136"/>
        <v/>
      </c>
      <c r="I1115" s="111" t="str">
        <f t="shared" si="137"/>
        <v/>
      </c>
      <c r="J1115" s="111"/>
      <c r="K1115" s="111"/>
      <c r="L1115" s="110" t="str">
        <f>IF(dati_pdc!$A1111&lt;&gt;"",s_somma_pdc!D1111,"")</f>
        <v/>
      </c>
      <c r="M1115" s="110" t="str">
        <f t="shared" si="138"/>
        <v/>
      </c>
      <c r="N1115" s="111" t="str">
        <f t="shared" si="139"/>
        <v/>
      </c>
      <c r="O1115" s="111"/>
      <c r="P1115" s="111"/>
      <c r="Q1115" s="110" t="str">
        <f>IF(dati_pdc!$A1111&lt;&gt;"",s_somma_pdc!E1111,"")</f>
        <v/>
      </c>
      <c r="R1115" s="110" t="str">
        <f t="shared" si="140"/>
        <v/>
      </c>
      <c r="S1115" s="111" t="str">
        <f t="shared" si="141"/>
        <v/>
      </c>
      <c r="T1115" s="111"/>
      <c r="U1115" s="111"/>
      <c r="V1115" s="110" t="str">
        <f>IF(dati_pdc!$A1111&lt;&gt;"",s_somma_pdc!F1111,"")</f>
        <v/>
      </c>
      <c r="W1115" s="110" t="str">
        <f t="shared" si="142"/>
        <v/>
      </c>
      <c r="X1115" s="111" t="str">
        <f t="shared" si="143"/>
        <v/>
      </c>
    </row>
    <row r="1116" spans="2:24">
      <c r="B1116" s="109" t="str">
        <f>IF(dati_pdc!A1112&lt;&gt;"",IF(dati_pdc!D1112=1,RIGHT(dati_pdc!A1112,dati_pdc!E1112),dati_pdc!A1112),"")</f>
        <v/>
      </c>
      <c r="C1116" s="109" t="str">
        <f>IF(dati_pdc!B1112&lt;&gt;"",dati_pdc!B1112,"")</f>
        <v/>
      </c>
      <c r="D1116" s="109" t="str">
        <f>IF(dati_pdc!C1112&lt;&gt;"",dati_pdc!C1112,"")</f>
        <v/>
      </c>
      <c r="E1116" s="109" t="str">
        <f>IF(dati_pdc!D1112&lt;&gt;"",dati_pdc!D1112,"")</f>
        <v/>
      </c>
      <c r="F1116" s="110" t="str">
        <f>IF(dati_pdc!$A1112&lt;&gt;"",s_somma_pdc!B1112,"")</f>
        <v/>
      </c>
      <c r="G1116" s="110" t="str">
        <f>IF(dati_pdc!$A1112&lt;&gt;"",s_somma_pdc!C1112,"")</f>
        <v/>
      </c>
      <c r="H1116" s="110" t="str">
        <f t="shared" si="136"/>
        <v/>
      </c>
      <c r="I1116" s="111" t="str">
        <f t="shared" si="137"/>
        <v/>
      </c>
      <c r="J1116" s="111"/>
      <c r="K1116" s="111"/>
      <c r="L1116" s="110" t="str">
        <f>IF(dati_pdc!$A1112&lt;&gt;"",s_somma_pdc!D1112,"")</f>
        <v/>
      </c>
      <c r="M1116" s="110" t="str">
        <f t="shared" si="138"/>
        <v/>
      </c>
      <c r="N1116" s="111" t="str">
        <f t="shared" si="139"/>
        <v/>
      </c>
      <c r="O1116" s="111"/>
      <c r="P1116" s="111"/>
      <c r="Q1116" s="110" t="str">
        <f>IF(dati_pdc!$A1112&lt;&gt;"",s_somma_pdc!E1112,"")</f>
        <v/>
      </c>
      <c r="R1116" s="110" t="str">
        <f t="shared" si="140"/>
        <v/>
      </c>
      <c r="S1116" s="111" t="str">
        <f t="shared" si="141"/>
        <v/>
      </c>
      <c r="T1116" s="111"/>
      <c r="U1116" s="111"/>
      <c r="V1116" s="110" t="str">
        <f>IF(dati_pdc!$A1112&lt;&gt;"",s_somma_pdc!F1112,"")</f>
        <v/>
      </c>
      <c r="W1116" s="110" t="str">
        <f t="shared" si="142"/>
        <v/>
      </c>
      <c r="X1116" s="111" t="str">
        <f t="shared" si="143"/>
        <v/>
      </c>
    </row>
    <row r="1117" spans="2:24">
      <c r="B1117" s="109" t="str">
        <f>IF(dati_pdc!A1113&lt;&gt;"",IF(dati_pdc!D1113=1,RIGHT(dati_pdc!A1113,dati_pdc!E1113),dati_pdc!A1113),"")</f>
        <v/>
      </c>
      <c r="C1117" s="109" t="str">
        <f>IF(dati_pdc!B1113&lt;&gt;"",dati_pdc!B1113,"")</f>
        <v/>
      </c>
      <c r="D1117" s="109" t="str">
        <f>IF(dati_pdc!C1113&lt;&gt;"",dati_pdc!C1113,"")</f>
        <v/>
      </c>
      <c r="E1117" s="109" t="str">
        <f>IF(dati_pdc!D1113&lt;&gt;"",dati_pdc!D1113,"")</f>
        <v/>
      </c>
      <c r="F1117" s="110" t="str">
        <f>IF(dati_pdc!$A1113&lt;&gt;"",s_somma_pdc!B1113,"")</f>
        <v/>
      </c>
      <c r="G1117" s="110" t="str">
        <f>IF(dati_pdc!$A1113&lt;&gt;"",s_somma_pdc!C1113,"")</f>
        <v/>
      </c>
      <c r="H1117" s="110" t="str">
        <f t="shared" si="136"/>
        <v/>
      </c>
      <c r="I1117" s="111" t="str">
        <f t="shared" si="137"/>
        <v/>
      </c>
      <c r="J1117" s="111"/>
      <c r="K1117" s="111"/>
      <c r="L1117" s="110" t="str">
        <f>IF(dati_pdc!$A1113&lt;&gt;"",s_somma_pdc!D1113,"")</f>
        <v/>
      </c>
      <c r="M1117" s="110" t="str">
        <f t="shared" si="138"/>
        <v/>
      </c>
      <c r="N1117" s="111" t="str">
        <f t="shared" si="139"/>
        <v/>
      </c>
      <c r="O1117" s="111"/>
      <c r="P1117" s="111"/>
      <c r="Q1117" s="110" t="str">
        <f>IF(dati_pdc!$A1113&lt;&gt;"",s_somma_pdc!E1113,"")</f>
        <v/>
      </c>
      <c r="R1117" s="110" t="str">
        <f t="shared" si="140"/>
        <v/>
      </c>
      <c r="S1117" s="111" t="str">
        <f t="shared" si="141"/>
        <v/>
      </c>
      <c r="T1117" s="111"/>
      <c r="U1117" s="111"/>
      <c r="V1117" s="110" t="str">
        <f>IF(dati_pdc!$A1113&lt;&gt;"",s_somma_pdc!F1113,"")</f>
        <v/>
      </c>
      <c r="W1117" s="110" t="str">
        <f t="shared" si="142"/>
        <v/>
      </c>
      <c r="X1117" s="111" t="str">
        <f t="shared" si="143"/>
        <v/>
      </c>
    </row>
    <row r="1118" spans="2:24">
      <c r="B1118" s="109" t="str">
        <f>IF(dati_pdc!A1114&lt;&gt;"",IF(dati_pdc!D1114=1,RIGHT(dati_pdc!A1114,dati_pdc!E1114),dati_pdc!A1114),"")</f>
        <v/>
      </c>
      <c r="C1118" s="109" t="str">
        <f>IF(dati_pdc!B1114&lt;&gt;"",dati_pdc!B1114,"")</f>
        <v/>
      </c>
      <c r="D1118" s="109" t="str">
        <f>IF(dati_pdc!C1114&lt;&gt;"",dati_pdc!C1114,"")</f>
        <v/>
      </c>
      <c r="E1118" s="109" t="str">
        <f>IF(dati_pdc!D1114&lt;&gt;"",dati_pdc!D1114,"")</f>
        <v/>
      </c>
      <c r="F1118" s="110" t="str">
        <f>IF(dati_pdc!$A1114&lt;&gt;"",s_somma_pdc!B1114,"")</f>
        <v/>
      </c>
      <c r="G1118" s="110" t="str">
        <f>IF(dati_pdc!$A1114&lt;&gt;"",s_somma_pdc!C1114,"")</f>
        <v/>
      </c>
      <c r="H1118" s="110" t="str">
        <f t="shared" si="136"/>
        <v/>
      </c>
      <c r="I1118" s="111" t="str">
        <f t="shared" si="137"/>
        <v/>
      </c>
      <c r="J1118" s="111"/>
      <c r="K1118" s="111"/>
      <c r="L1118" s="110" t="str">
        <f>IF(dati_pdc!$A1114&lt;&gt;"",s_somma_pdc!D1114,"")</f>
        <v/>
      </c>
      <c r="M1118" s="110" t="str">
        <f t="shared" si="138"/>
        <v/>
      </c>
      <c r="N1118" s="111" t="str">
        <f t="shared" si="139"/>
        <v/>
      </c>
      <c r="O1118" s="111"/>
      <c r="P1118" s="111"/>
      <c r="Q1118" s="110" t="str">
        <f>IF(dati_pdc!$A1114&lt;&gt;"",s_somma_pdc!E1114,"")</f>
        <v/>
      </c>
      <c r="R1118" s="110" t="str">
        <f t="shared" si="140"/>
        <v/>
      </c>
      <c r="S1118" s="111" t="str">
        <f t="shared" si="141"/>
        <v/>
      </c>
      <c r="T1118" s="111"/>
      <c r="U1118" s="111"/>
      <c r="V1118" s="110" t="str">
        <f>IF(dati_pdc!$A1114&lt;&gt;"",s_somma_pdc!F1114,"")</f>
        <v/>
      </c>
      <c r="W1118" s="110" t="str">
        <f t="shared" si="142"/>
        <v/>
      </c>
      <c r="X1118" s="111" t="str">
        <f t="shared" si="143"/>
        <v/>
      </c>
    </row>
    <row r="1119" spans="2:24">
      <c r="B1119" s="109" t="str">
        <f>IF(dati_pdc!A1115&lt;&gt;"",IF(dati_pdc!D1115=1,RIGHT(dati_pdc!A1115,dati_pdc!E1115),dati_pdc!A1115),"")</f>
        <v/>
      </c>
      <c r="C1119" s="109" t="str">
        <f>IF(dati_pdc!B1115&lt;&gt;"",dati_pdc!B1115,"")</f>
        <v/>
      </c>
      <c r="D1119" s="109" t="str">
        <f>IF(dati_pdc!C1115&lt;&gt;"",dati_pdc!C1115,"")</f>
        <v/>
      </c>
      <c r="E1119" s="109" t="str">
        <f>IF(dati_pdc!D1115&lt;&gt;"",dati_pdc!D1115,"")</f>
        <v/>
      </c>
      <c r="F1119" s="110" t="str">
        <f>IF(dati_pdc!$A1115&lt;&gt;"",s_somma_pdc!B1115,"")</f>
        <v/>
      </c>
      <c r="G1119" s="110" t="str">
        <f>IF(dati_pdc!$A1115&lt;&gt;"",s_somma_pdc!C1115,"")</f>
        <v/>
      </c>
      <c r="H1119" s="110" t="str">
        <f t="shared" si="136"/>
        <v/>
      </c>
      <c r="I1119" s="111" t="str">
        <f t="shared" si="137"/>
        <v/>
      </c>
      <c r="J1119" s="111"/>
      <c r="K1119" s="111"/>
      <c r="L1119" s="110" t="str">
        <f>IF(dati_pdc!$A1115&lt;&gt;"",s_somma_pdc!D1115,"")</f>
        <v/>
      </c>
      <c r="M1119" s="110" t="str">
        <f t="shared" si="138"/>
        <v/>
      </c>
      <c r="N1119" s="111" t="str">
        <f t="shared" si="139"/>
        <v/>
      </c>
      <c r="O1119" s="111"/>
      <c r="P1119" s="111"/>
      <c r="Q1119" s="110" t="str">
        <f>IF(dati_pdc!$A1115&lt;&gt;"",s_somma_pdc!E1115,"")</f>
        <v/>
      </c>
      <c r="R1119" s="110" t="str">
        <f t="shared" si="140"/>
        <v/>
      </c>
      <c r="S1119" s="111" t="str">
        <f t="shared" si="141"/>
        <v/>
      </c>
      <c r="T1119" s="111"/>
      <c r="U1119" s="111"/>
      <c r="V1119" s="110" t="str">
        <f>IF(dati_pdc!$A1115&lt;&gt;"",s_somma_pdc!F1115,"")</f>
        <v/>
      </c>
      <c r="W1119" s="110" t="str">
        <f t="shared" si="142"/>
        <v/>
      </c>
      <c r="X1119" s="111" t="str">
        <f t="shared" si="143"/>
        <v/>
      </c>
    </row>
    <row r="1120" spans="2:24">
      <c r="B1120" s="109" t="str">
        <f>IF(dati_pdc!A1116&lt;&gt;"",IF(dati_pdc!D1116=1,RIGHT(dati_pdc!A1116,dati_pdc!E1116),dati_pdc!A1116),"")</f>
        <v/>
      </c>
      <c r="C1120" s="109" t="str">
        <f>IF(dati_pdc!B1116&lt;&gt;"",dati_pdc!B1116,"")</f>
        <v/>
      </c>
      <c r="D1120" s="109" t="str">
        <f>IF(dati_pdc!C1116&lt;&gt;"",dati_pdc!C1116,"")</f>
        <v/>
      </c>
      <c r="E1120" s="109" t="str">
        <f>IF(dati_pdc!D1116&lt;&gt;"",dati_pdc!D1116,"")</f>
        <v/>
      </c>
      <c r="F1120" s="110" t="str">
        <f>IF(dati_pdc!$A1116&lt;&gt;"",s_somma_pdc!B1116,"")</f>
        <v/>
      </c>
      <c r="G1120" s="110" t="str">
        <f>IF(dati_pdc!$A1116&lt;&gt;"",s_somma_pdc!C1116,"")</f>
        <v/>
      </c>
      <c r="H1120" s="110" t="str">
        <f t="shared" si="136"/>
        <v/>
      </c>
      <c r="I1120" s="111" t="str">
        <f t="shared" si="137"/>
        <v/>
      </c>
      <c r="J1120" s="111"/>
      <c r="K1120" s="111"/>
      <c r="L1120" s="110" t="str">
        <f>IF(dati_pdc!$A1116&lt;&gt;"",s_somma_pdc!D1116,"")</f>
        <v/>
      </c>
      <c r="M1120" s="110" t="str">
        <f t="shared" si="138"/>
        <v/>
      </c>
      <c r="N1120" s="111" t="str">
        <f t="shared" si="139"/>
        <v/>
      </c>
      <c r="O1120" s="111"/>
      <c r="P1120" s="111"/>
      <c r="Q1120" s="110" t="str">
        <f>IF(dati_pdc!$A1116&lt;&gt;"",s_somma_pdc!E1116,"")</f>
        <v/>
      </c>
      <c r="R1120" s="110" t="str">
        <f t="shared" si="140"/>
        <v/>
      </c>
      <c r="S1120" s="111" t="str">
        <f t="shared" si="141"/>
        <v/>
      </c>
      <c r="T1120" s="111"/>
      <c r="U1120" s="111"/>
      <c r="V1120" s="110" t="str">
        <f>IF(dati_pdc!$A1116&lt;&gt;"",s_somma_pdc!F1116,"")</f>
        <v/>
      </c>
      <c r="W1120" s="110" t="str">
        <f t="shared" si="142"/>
        <v/>
      </c>
      <c r="X1120" s="111" t="str">
        <f t="shared" si="143"/>
        <v/>
      </c>
    </row>
    <row r="1121" spans="2:24">
      <c r="B1121" s="109" t="str">
        <f>IF(dati_pdc!A1117&lt;&gt;"",IF(dati_pdc!D1117=1,RIGHT(dati_pdc!A1117,dati_pdc!E1117),dati_pdc!A1117),"")</f>
        <v/>
      </c>
      <c r="C1121" s="109" t="str">
        <f>IF(dati_pdc!B1117&lt;&gt;"",dati_pdc!B1117,"")</f>
        <v/>
      </c>
      <c r="D1121" s="109" t="str">
        <f>IF(dati_pdc!C1117&lt;&gt;"",dati_pdc!C1117,"")</f>
        <v/>
      </c>
      <c r="E1121" s="109" t="str">
        <f>IF(dati_pdc!D1117&lt;&gt;"",dati_pdc!D1117,"")</f>
        <v/>
      </c>
      <c r="F1121" s="110" t="str">
        <f>IF(dati_pdc!$A1117&lt;&gt;"",s_somma_pdc!B1117,"")</f>
        <v/>
      </c>
      <c r="G1121" s="110" t="str">
        <f>IF(dati_pdc!$A1117&lt;&gt;"",s_somma_pdc!C1117,"")</f>
        <v/>
      </c>
      <c r="H1121" s="110" t="str">
        <f t="shared" si="136"/>
        <v/>
      </c>
      <c r="I1121" s="111" t="str">
        <f t="shared" si="137"/>
        <v/>
      </c>
      <c r="J1121" s="111"/>
      <c r="K1121" s="111"/>
      <c r="L1121" s="110" t="str">
        <f>IF(dati_pdc!$A1117&lt;&gt;"",s_somma_pdc!D1117,"")</f>
        <v/>
      </c>
      <c r="M1121" s="110" t="str">
        <f t="shared" si="138"/>
        <v/>
      </c>
      <c r="N1121" s="111" t="str">
        <f t="shared" si="139"/>
        <v/>
      </c>
      <c r="O1121" s="111"/>
      <c r="P1121" s="111"/>
      <c r="Q1121" s="110" t="str">
        <f>IF(dati_pdc!$A1117&lt;&gt;"",s_somma_pdc!E1117,"")</f>
        <v/>
      </c>
      <c r="R1121" s="110" t="str">
        <f t="shared" si="140"/>
        <v/>
      </c>
      <c r="S1121" s="111" t="str">
        <f t="shared" si="141"/>
        <v/>
      </c>
      <c r="T1121" s="111"/>
      <c r="U1121" s="111"/>
      <c r="V1121" s="110" t="str">
        <f>IF(dati_pdc!$A1117&lt;&gt;"",s_somma_pdc!F1117,"")</f>
        <v/>
      </c>
      <c r="W1121" s="110" t="str">
        <f t="shared" si="142"/>
        <v/>
      </c>
      <c r="X1121" s="111" t="str">
        <f t="shared" si="143"/>
        <v/>
      </c>
    </row>
    <row r="1122" spans="2:24">
      <c r="B1122" s="109" t="str">
        <f>IF(dati_pdc!A1118&lt;&gt;"",IF(dati_pdc!D1118=1,RIGHT(dati_pdc!A1118,dati_pdc!E1118),dati_pdc!A1118),"")</f>
        <v/>
      </c>
      <c r="C1122" s="109" t="str">
        <f>IF(dati_pdc!B1118&lt;&gt;"",dati_pdc!B1118,"")</f>
        <v/>
      </c>
      <c r="D1122" s="109" t="str">
        <f>IF(dati_pdc!C1118&lt;&gt;"",dati_pdc!C1118,"")</f>
        <v/>
      </c>
      <c r="E1122" s="109" t="str">
        <f>IF(dati_pdc!D1118&lt;&gt;"",dati_pdc!D1118,"")</f>
        <v/>
      </c>
      <c r="F1122" s="110" t="str">
        <f>IF(dati_pdc!$A1118&lt;&gt;"",s_somma_pdc!B1118,"")</f>
        <v/>
      </c>
      <c r="G1122" s="110" t="str">
        <f>IF(dati_pdc!$A1118&lt;&gt;"",s_somma_pdc!C1118,"")</f>
        <v/>
      </c>
      <c r="H1122" s="110" t="str">
        <f t="shared" si="136"/>
        <v/>
      </c>
      <c r="I1122" s="111" t="str">
        <f t="shared" si="137"/>
        <v/>
      </c>
      <c r="J1122" s="111"/>
      <c r="K1122" s="111"/>
      <c r="L1122" s="110" t="str">
        <f>IF(dati_pdc!$A1118&lt;&gt;"",s_somma_pdc!D1118,"")</f>
        <v/>
      </c>
      <c r="M1122" s="110" t="str">
        <f t="shared" si="138"/>
        <v/>
      </c>
      <c r="N1122" s="111" t="str">
        <f t="shared" si="139"/>
        <v/>
      </c>
      <c r="O1122" s="111"/>
      <c r="P1122" s="111"/>
      <c r="Q1122" s="110" t="str">
        <f>IF(dati_pdc!$A1118&lt;&gt;"",s_somma_pdc!E1118,"")</f>
        <v/>
      </c>
      <c r="R1122" s="110" t="str">
        <f t="shared" si="140"/>
        <v/>
      </c>
      <c r="S1122" s="111" t="str">
        <f t="shared" si="141"/>
        <v/>
      </c>
      <c r="T1122" s="111"/>
      <c r="U1122" s="111"/>
      <c r="V1122" s="110" t="str">
        <f>IF(dati_pdc!$A1118&lt;&gt;"",s_somma_pdc!F1118,"")</f>
        <v/>
      </c>
      <c r="W1122" s="110" t="str">
        <f t="shared" si="142"/>
        <v/>
      </c>
      <c r="X1122" s="111" t="str">
        <f t="shared" si="143"/>
        <v/>
      </c>
    </row>
    <row r="1123" spans="2:24">
      <c r="B1123" s="109" t="str">
        <f>IF(dati_pdc!A1119&lt;&gt;"",IF(dati_pdc!D1119=1,RIGHT(dati_pdc!A1119,dati_pdc!E1119),dati_pdc!A1119),"")</f>
        <v/>
      </c>
      <c r="C1123" s="109" t="str">
        <f>IF(dati_pdc!B1119&lt;&gt;"",dati_pdc!B1119,"")</f>
        <v/>
      </c>
      <c r="D1123" s="109" t="str">
        <f>IF(dati_pdc!C1119&lt;&gt;"",dati_pdc!C1119,"")</f>
        <v/>
      </c>
      <c r="E1123" s="109" t="str">
        <f>IF(dati_pdc!D1119&lt;&gt;"",dati_pdc!D1119,"")</f>
        <v/>
      </c>
      <c r="F1123" s="110" t="str">
        <f>IF(dati_pdc!$A1119&lt;&gt;"",s_somma_pdc!B1119,"")</f>
        <v/>
      </c>
      <c r="G1123" s="110" t="str">
        <f>IF(dati_pdc!$A1119&lt;&gt;"",s_somma_pdc!C1119,"")</f>
        <v/>
      </c>
      <c r="H1123" s="110" t="str">
        <f t="shared" si="136"/>
        <v/>
      </c>
      <c r="I1123" s="111" t="str">
        <f t="shared" si="137"/>
        <v/>
      </c>
      <c r="J1123" s="111"/>
      <c r="K1123" s="111"/>
      <c r="L1123" s="110" t="str">
        <f>IF(dati_pdc!$A1119&lt;&gt;"",s_somma_pdc!D1119,"")</f>
        <v/>
      </c>
      <c r="M1123" s="110" t="str">
        <f t="shared" si="138"/>
        <v/>
      </c>
      <c r="N1123" s="111" t="str">
        <f t="shared" si="139"/>
        <v/>
      </c>
      <c r="O1123" s="111"/>
      <c r="P1123" s="111"/>
      <c r="Q1123" s="110" t="str">
        <f>IF(dati_pdc!$A1119&lt;&gt;"",s_somma_pdc!E1119,"")</f>
        <v/>
      </c>
      <c r="R1123" s="110" t="str">
        <f t="shared" si="140"/>
        <v/>
      </c>
      <c r="S1123" s="111" t="str">
        <f t="shared" si="141"/>
        <v/>
      </c>
      <c r="T1123" s="111"/>
      <c r="U1123" s="111"/>
      <c r="V1123" s="110" t="str">
        <f>IF(dati_pdc!$A1119&lt;&gt;"",s_somma_pdc!F1119,"")</f>
        <v/>
      </c>
      <c r="W1123" s="110" t="str">
        <f t="shared" si="142"/>
        <v/>
      </c>
      <c r="X1123" s="111" t="str">
        <f t="shared" si="143"/>
        <v/>
      </c>
    </row>
    <row r="1124" spans="2:24">
      <c r="B1124" s="109" t="str">
        <f>IF(dati_pdc!A1120&lt;&gt;"",IF(dati_pdc!D1120=1,RIGHT(dati_pdc!A1120,dati_pdc!E1120),dati_pdc!A1120),"")</f>
        <v/>
      </c>
      <c r="C1124" s="109" t="str">
        <f>IF(dati_pdc!B1120&lt;&gt;"",dati_pdc!B1120,"")</f>
        <v/>
      </c>
      <c r="D1124" s="109" t="str">
        <f>IF(dati_pdc!C1120&lt;&gt;"",dati_pdc!C1120,"")</f>
        <v/>
      </c>
      <c r="E1124" s="109" t="str">
        <f>IF(dati_pdc!D1120&lt;&gt;"",dati_pdc!D1120,"")</f>
        <v/>
      </c>
      <c r="F1124" s="110" t="str">
        <f>IF(dati_pdc!$A1120&lt;&gt;"",s_somma_pdc!B1120,"")</f>
        <v/>
      </c>
      <c r="G1124" s="110" t="str">
        <f>IF(dati_pdc!$A1120&lt;&gt;"",s_somma_pdc!C1120,"")</f>
        <v/>
      </c>
      <c r="H1124" s="110" t="str">
        <f t="shared" si="136"/>
        <v/>
      </c>
      <c r="I1124" s="111" t="str">
        <f t="shared" si="137"/>
        <v/>
      </c>
      <c r="J1124" s="111"/>
      <c r="K1124" s="111"/>
      <c r="L1124" s="110" t="str">
        <f>IF(dati_pdc!$A1120&lt;&gt;"",s_somma_pdc!D1120,"")</f>
        <v/>
      </c>
      <c r="M1124" s="110" t="str">
        <f t="shared" si="138"/>
        <v/>
      </c>
      <c r="N1124" s="111" t="str">
        <f t="shared" si="139"/>
        <v/>
      </c>
      <c r="O1124" s="111"/>
      <c r="P1124" s="111"/>
      <c r="Q1124" s="110" t="str">
        <f>IF(dati_pdc!$A1120&lt;&gt;"",s_somma_pdc!E1120,"")</f>
        <v/>
      </c>
      <c r="R1124" s="110" t="str">
        <f t="shared" si="140"/>
        <v/>
      </c>
      <c r="S1124" s="111" t="str">
        <f t="shared" si="141"/>
        <v/>
      </c>
      <c r="T1124" s="111"/>
      <c r="U1124" s="111"/>
      <c r="V1124" s="110" t="str">
        <f>IF(dati_pdc!$A1120&lt;&gt;"",s_somma_pdc!F1120,"")</f>
        <v/>
      </c>
      <c r="W1124" s="110" t="str">
        <f t="shared" si="142"/>
        <v/>
      </c>
      <c r="X1124" s="111" t="str">
        <f t="shared" si="143"/>
        <v/>
      </c>
    </row>
    <row r="1125" spans="2:24">
      <c r="B1125" s="109" t="str">
        <f>IF(dati_pdc!A1121&lt;&gt;"",IF(dati_pdc!D1121=1,RIGHT(dati_pdc!A1121,dati_pdc!E1121),dati_pdc!A1121),"")</f>
        <v/>
      </c>
      <c r="C1125" s="109" t="str">
        <f>IF(dati_pdc!B1121&lt;&gt;"",dati_pdc!B1121,"")</f>
        <v/>
      </c>
      <c r="D1125" s="109" t="str">
        <f>IF(dati_pdc!C1121&lt;&gt;"",dati_pdc!C1121,"")</f>
        <v/>
      </c>
      <c r="E1125" s="109" t="str">
        <f>IF(dati_pdc!D1121&lt;&gt;"",dati_pdc!D1121,"")</f>
        <v/>
      </c>
      <c r="F1125" s="110" t="str">
        <f>IF(dati_pdc!$A1121&lt;&gt;"",s_somma_pdc!B1121,"")</f>
        <v/>
      </c>
      <c r="G1125" s="110" t="str">
        <f>IF(dati_pdc!$A1121&lt;&gt;"",s_somma_pdc!C1121,"")</f>
        <v/>
      </c>
      <c r="H1125" s="110" t="str">
        <f t="shared" si="136"/>
        <v/>
      </c>
      <c r="I1125" s="111" t="str">
        <f t="shared" si="137"/>
        <v/>
      </c>
      <c r="J1125" s="111"/>
      <c r="K1125" s="111"/>
      <c r="L1125" s="110" t="str">
        <f>IF(dati_pdc!$A1121&lt;&gt;"",s_somma_pdc!D1121,"")</f>
        <v/>
      </c>
      <c r="M1125" s="110" t="str">
        <f t="shared" si="138"/>
        <v/>
      </c>
      <c r="N1125" s="111" t="str">
        <f t="shared" si="139"/>
        <v/>
      </c>
      <c r="O1125" s="111"/>
      <c r="P1125" s="111"/>
      <c r="Q1125" s="110" t="str">
        <f>IF(dati_pdc!$A1121&lt;&gt;"",s_somma_pdc!E1121,"")</f>
        <v/>
      </c>
      <c r="R1125" s="110" t="str">
        <f t="shared" si="140"/>
        <v/>
      </c>
      <c r="S1125" s="111" t="str">
        <f t="shared" si="141"/>
        <v/>
      </c>
      <c r="T1125" s="111"/>
      <c r="U1125" s="111"/>
      <c r="V1125" s="110" t="str">
        <f>IF(dati_pdc!$A1121&lt;&gt;"",s_somma_pdc!F1121,"")</f>
        <v/>
      </c>
      <c r="W1125" s="110" t="str">
        <f t="shared" si="142"/>
        <v/>
      </c>
      <c r="X1125" s="111" t="str">
        <f t="shared" si="143"/>
        <v/>
      </c>
    </row>
    <row r="1126" spans="2:24">
      <c r="B1126" s="109" t="str">
        <f>IF(dati_pdc!A1122&lt;&gt;"",IF(dati_pdc!D1122=1,RIGHT(dati_pdc!A1122,dati_pdc!E1122),dati_pdc!A1122),"")</f>
        <v/>
      </c>
      <c r="C1126" s="109" t="str">
        <f>IF(dati_pdc!B1122&lt;&gt;"",dati_pdc!B1122,"")</f>
        <v/>
      </c>
      <c r="D1126" s="109" t="str">
        <f>IF(dati_pdc!C1122&lt;&gt;"",dati_pdc!C1122,"")</f>
        <v/>
      </c>
      <c r="E1126" s="109" t="str">
        <f>IF(dati_pdc!D1122&lt;&gt;"",dati_pdc!D1122,"")</f>
        <v/>
      </c>
      <c r="F1126" s="110" t="str">
        <f>IF(dati_pdc!$A1122&lt;&gt;"",s_somma_pdc!B1122,"")</f>
        <v/>
      </c>
      <c r="G1126" s="110" t="str">
        <f>IF(dati_pdc!$A1122&lt;&gt;"",s_somma_pdc!C1122,"")</f>
        <v/>
      </c>
      <c r="H1126" s="110" t="str">
        <f t="shared" si="136"/>
        <v/>
      </c>
      <c r="I1126" s="111" t="str">
        <f t="shared" si="137"/>
        <v/>
      </c>
      <c r="J1126" s="111"/>
      <c r="K1126" s="111"/>
      <c r="L1126" s="110" t="str">
        <f>IF(dati_pdc!$A1122&lt;&gt;"",s_somma_pdc!D1122,"")</f>
        <v/>
      </c>
      <c r="M1126" s="110" t="str">
        <f t="shared" si="138"/>
        <v/>
      </c>
      <c r="N1126" s="111" t="str">
        <f t="shared" si="139"/>
        <v/>
      </c>
      <c r="O1126" s="111"/>
      <c r="P1126" s="111"/>
      <c r="Q1126" s="110" t="str">
        <f>IF(dati_pdc!$A1122&lt;&gt;"",s_somma_pdc!E1122,"")</f>
        <v/>
      </c>
      <c r="R1126" s="110" t="str">
        <f t="shared" si="140"/>
        <v/>
      </c>
      <c r="S1126" s="111" t="str">
        <f t="shared" si="141"/>
        <v/>
      </c>
      <c r="T1126" s="111"/>
      <c r="U1126" s="111"/>
      <c r="V1126" s="110" t="str">
        <f>IF(dati_pdc!$A1122&lt;&gt;"",s_somma_pdc!F1122,"")</f>
        <v/>
      </c>
      <c r="W1126" s="110" t="str">
        <f t="shared" si="142"/>
        <v/>
      </c>
      <c r="X1126" s="111" t="str">
        <f t="shared" si="143"/>
        <v/>
      </c>
    </row>
    <row r="1127" spans="2:24">
      <c r="B1127" s="109" t="str">
        <f>IF(dati_pdc!A1123&lt;&gt;"",IF(dati_pdc!D1123=1,RIGHT(dati_pdc!A1123,dati_pdc!E1123),dati_pdc!A1123),"")</f>
        <v/>
      </c>
      <c r="C1127" s="109" t="str">
        <f>IF(dati_pdc!B1123&lt;&gt;"",dati_pdc!B1123,"")</f>
        <v/>
      </c>
      <c r="D1127" s="109" t="str">
        <f>IF(dati_pdc!C1123&lt;&gt;"",dati_pdc!C1123,"")</f>
        <v/>
      </c>
      <c r="E1127" s="109" t="str">
        <f>IF(dati_pdc!D1123&lt;&gt;"",dati_pdc!D1123,"")</f>
        <v/>
      </c>
      <c r="F1127" s="110" t="str">
        <f>IF(dati_pdc!$A1123&lt;&gt;"",s_somma_pdc!B1123,"")</f>
        <v/>
      </c>
      <c r="G1127" s="110" t="str">
        <f>IF(dati_pdc!$A1123&lt;&gt;"",s_somma_pdc!C1123,"")</f>
        <v/>
      </c>
      <c r="H1127" s="110" t="str">
        <f t="shared" si="136"/>
        <v/>
      </c>
      <c r="I1127" s="111" t="str">
        <f t="shared" si="137"/>
        <v/>
      </c>
      <c r="J1127" s="111"/>
      <c r="K1127" s="111"/>
      <c r="L1127" s="110" t="str">
        <f>IF(dati_pdc!$A1123&lt;&gt;"",s_somma_pdc!D1123,"")</f>
        <v/>
      </c>
      <c r="M1127" s="110" t="str">
        <f t="shared" si="138"/>
        <v/>
      </c>
      <c r="N1127" s="111" t="str">
        <f t="shared" si="139"/>
        <v/>
      </c>
      <c r="O1127" s="111"/>
      <c r="P1127" s="111"/>
      <c r="Q1127" s="110" t="str">
        <f>IF(dati_pdc!$A1123&lt;&gt;"",s_somma_pdc!E1123,"")</f>
        <v/>
      </c>
      <c r="R1127" s="110" t="str">
        <f t="shared" si="140"/>
        <v/>
      </c>
      <c r="S1127" s="111" t="str">
        <f t="shared" si="141"/>
        <v/>
      </c>
      <c r="T1127" s="111"/>
      <c r="U1127" s="111"/>
      <c r="V1127" s="110" t="str">
        <f>IF(dati_pdc!$A1123&lt;&gt;"",s_somma_pdc!F1123,"")</f>
        <v/>
      </c>
      <c r="W1127" s="110" t="str">
        <f t="shared" si="142"/>
        <v/>
      </c>
      <c r="X1127" s="111" t="str">
        <f t="shared" si="143"/>
        <v/>
      </c>
    </row>
    <row r="1128" spans="2:24">
      <c r="B1128" s="109" t="str">
        <f>IF(dati_pdc!A1124&lt;&gt;"",IF(dati_pdc!D1124=1,RIGHT(dati_pdc!A1124,dati_pdc!E1124),dati_pdc!A1124),"")</f>
        <v/>
      </c>
      <c r="C1128" s="109" t="str">
        <f>IF(dati_pdc!B1124&lt;&gt;"",dati_pdc!B1124,"")</f>
        <v/>
      </c>
      <c r="D1128" s="109" t="str">
        <f>IF(dati_pdc!C1124&lt;&gt;"",dati_pdc!C1124,"")</f>
        <v/>
      </c>
      <c r="E1128" s="109" t="str">
        <f>IF(dati_pdc!D1124&lt;&gt;"",dati_pdc!D1124,"")</f>
        <v/>
      </c>
      <c r="F1128" s="110" t="str">
        <f>IF(dati_pdc!$A1124&lt;&gt;"",s_somma_pdc!B1124,"")</f>
        <v/>
      </c>
      <c r="G1128" s="110" t="str">
        <f>IF(dati_pdc!$A1124&lt;&gt;"",s_somma_pdc!C1124,"")</f>
        <v/>
      </c>
      <c r="H1128" s="110" t="str">
        <f t="shared" si="136"/>
        <v/>
      </c>
      <c r="I1128" s="111" t="str">
        <f t="shared" si="137"/>
        <v/>
      </c>
      <c r="J1128" s="111"/>
      <c r="K1128" s="111"/>
      <c r="L1128" s="110" t="str">
        <f>IF(dati_pdc!$A1124&lt;&gt;"",s_somma_pdc!D1124,"")</f>
        <v/>
      </c>
      <c r="M1128" s="110" t="str">
        <f t="shared" si="138"/>
        <v/>
      </c>
      <c r="N1128" s="111" t="str">
        <f t="shared" si="139"/>
        <v/>
      </c>
      <c r="O1128" s="111"/>
      <c r="P1128" s="111"/>
      <c r="Q1128" s="110" t="str">
        <f>IF(dati_pdc!$A1124&lt;&gt;"",s_somma_pdc!E1124,"")</f>
        <v/>
      </c>
      <c r="R1128" s="110" t="str">
        <f t="shared" si="140"/>
        <v/>
      </c>
      <c r="S1128" s="111" t="str">
        <f t="shared" si="141"/>
        <v/>
      </c>
      <c r="T1128" s="111"/>
      <c r="U1128" s="111"/>
      <c r="V1128" s="110" t="str">
        <f>IF(dati_pdc!$A1124&lt;&gt;"",s_somma_pdc!F1124,"")</f>
        <v/>
      </c>
      <c r="W1128" s="110" t="str">
        <f t="shared" si="142"/>
        <v/>
      </c>
      <c r="X1128" s="111" t="str">
        <f t="shared" si="143"/>
        <v/>
      </c>
    </row>
    <row r="1129" spans="2:24">
      <c r="B1129" s="109" t="str">
        <f>IF(dati_pdc!A1125&lt;&gt;"",IF(dati_pdc!D1125=1,RIGHT(dati_pdc!A1125,dati_pdc!E1125),dati_pdc!A1125),"")</f>
        <v/>
      </c>
      <c r="C1129" s="109" t="str">
        <f>IF(dati_pdc!B1125&lt;&gt;"",dati_pdc!B1125,"")</f>
        <v/>
      </c>
      <c r="D1129" s="109" t="str">
        <f>IF(dati_pdc!C1125&lt;&gt;"",dati_pdc!C1125,"")</f>
        <v/>
      </c>
      <c r="E1129" s="109" t="str">
        <f>IF(dati_pdc!D1125&lt;&gt;"",dati_pdc!D1125,"")</f>
        <v/>
      </c>
      <c r="F1129" s="110" t="str">
        <f>IF(dati_pdc!$A1125&lt;&gt;"",s_somma_pdc!B1125,"")</f>
        <v/>
      </c>
      <c r="G1129" s="110" t="str">
        <f>IF(dati_pdc!$A1125&lt;&gt;"",s_somma_pdc!C1125,"")</f>
        <v/>
      </c>
      <c r="H1129" s="110" t="str">
        <f t="shared" si="136"/>
        <v/>
      </c>
      <c r="I1129" s="111" t="str">
        <f t="shared" si="137"/>
        <v/>
      </c>
      <c r="J1129" s="111"/>
      <c r="K1129" s="111"/>
      <c r="L1129" s="110" t="str">
        <f>IF(dati_pdc!$A1125&lt;&gt;"",s_somma_pdc!D1125,"")</f>
        <v/>
      </c>
      <c r="M1129" s="110" t="str">
        <f t="shared" si="138"/>
        <v/>
      </c>
      <c r="N1129" s="111" t="str">
        <f t="shared" si="139"/>
        <v/>
      </c>
      <c r="O1129" s="111"/>
      <c r="P1129" s="111"/>
      <c r="Q1129" s="110" t="str">
        <f>IF(dati_pdc!$A1125&lt;&gt;"",s_somma_pdc!E1125,"")</f>
        <v/>
      </c>
      <c r="R1129" s="110" t="str">
        <f t="shared" si="140"/>
        <v/>
      </c>
      <c r="S1129" s="111" t="str">
        <f t="shared" si="141"/>
        <v/>
      </c>
      <c r="T1129" s="111"/>
      <c r="U1129" s="111"/>
      <c r="V1129" s="110" t="str">
        <f>IF(dati_pdc!$A1125&lt;&gt;"",s_somma_pdc!F1125,"")</f>
        <v/>
      </c>
      <c r="W1129" s="110" t="str">
        <f t="shared" si="142"/>
        <v/>
      </c>
      <c r="X1129" s="111" t="str">
        <f t="shared" si="143"/>
        <v/>
      </c>
    </row>
    <row r="1130" spans="2:24">
      <c r="B1130" s="109" t="str">
        <f>IF(dati_pdc!A1126&lt;&gt;"",IF(dati_pdc!D1126=1,RIGHT(dati_pdc!A1126,dati_pdc!E1126),dati_pdc!A1126),"")</f>
        <v/>
      </c>
      <c r="C1130" s="109" t="str">
        <f>IF(dati_pdc!B1126&lt;&gt;"",dati_pdc!B1126,"")</f>
        <v/>
      </c>
      <c r="D1130" s="109" t="str">
        <f>IF(dati_pdc!C1126&lt;&gt;"",dati_pdc!C1126,"")</f>
        <v/>
      </c>
      <c r="E1130" s="109" t="str">
        <f>IF(dati_pdc!D1126&lt;&gt;"",dati_pdc!D1126,"")</f>
        <v/>
      </c>
      <c r="F1130" s="110" t="str">
        <f>IF(dati_pdc!$A1126&lt;&gt;"",s_somma_pdc!B1126,"")</f>
        <v/>
      </c>
      <c r="G1130" s="110" t="str">
        <f>IF(dati_pdc!$A1126&lt;&gt;"",s_somma_pdc!C1126,"")</f>
        <v/>
      </c>
      <c r="H1130" s="110" t="str">
        <f t="shared" si="136"/>
        <v/>
      </c>
      <c r="I1130" s="111" t="str">
        <f t="shared" si="137"/>
        <v/>
      </c>
      <c r="J1130" s="111"/>
      <c r="K1130" s="111"/>
      <c r="L1130" s="110" t="str">
        <f>IF(dati_pdc!$A1126&lt;&gt;"",s_somma_pdc!D1126,"")</f>
        <v/>
      </c>
      <c r="M1130" s="110" t="str">
        <f t="shared" si="138"/>
        <v/>
      </c>
      <c r="N1130" s="111" t="str">
        <f t="shared" si="139"/>
        <v/>
      </c>
      <c r="O1130" s="111"/>
      <c r="P1130" s="111"/>
      <c r="Q1130" s="110" t="str">
        <f>IF(dati_pdc!$A1126&lt;&gt;"",s_somma_pdc!E1126,"")</f>
        <v/>
      </c>
      <c r="R1130" s="110" t="str">
        <f t="shared" si="140"/>
        <v/>
      </c>
      <c r="S1130" s="111" t="str">
        <f t="shared" si="141"/>
        <v/>
      </c>
      <c r="T1130" s="111"/>
      <c r="U1130" s="111"/>
      <c r="V1130" s="110" t="str">
        <f>IF(dati_pdc!$A1126&lt;&gt;"",s_somma_pdc!F1126,"")</f>
        <v/>
      </c>
      <c r="W1130" s="110" t="str">
        <f t="shared" si="142"/>
        <v/>
      </c>
      <c r="X1130" s="111" t="str">
        <f t="shared" si="143"/>
        <v/>
      </c>
    </row>
    <row r="1131" spans="2:24">
      <c r="B1131" s="109" t="str">
        <f>IF(dati_pdc!A1127&lt;&gt;"",IF(dati_pdc!D1127=1,RIGHT(dati_pdc!A1127,dati_pdc!E1127),dati_pdc!A1127),"")</f>
        <v/>
      </c>
      <c r="C1131" s="109" t="str">
        <f>IF(dati_pdc!B1127&lt;&gt;"",dati_pdc!B1127,"")</f>
        <v/>
      </c>
      <c r="D1131" s="109" t="str">
        <f>IF(dati_pdc!C1127&lt;&gt;"",dati_pdc!C1127,"")</f>
        <v/>
      </c>
      <c r="E1131" s="109" t="str">
        <f>IF(dati_pdc!D1127&lt;&gt;"",dati_pdc!D1127,"")</f>
        <v/>
      </c>
      <c r="F1131" s="110" t="str">
        <f>IF(dati_pdc!$A1127&lt;&gt;"",s_somma_pdc!B1127,"")</f>
        <v/>
      </c>
      <c r="G1131" s="110" t="str">
        <f>IF(dati_pdc!$A1127&lt;&gt;"",s_somma_pdc!C1127,"")</f>
        <v/>
      </c>
      <c r="H1131" s="110" t="str">
        <f t="shared" si="136"/>
        <v/>
      </c>
      <c r="I1131" s="111" t="str">
        <f t="shared" si="137"/>
        <v/>
      </c>
      <c r="J1131" s="111"/>
      <c r="K1131" s="111"/>
      <c r="L1131" s="110" t="str">
        <f>IF(dati_pdc!$A1127&lt;&gt;"",s_somma_pdc!D1127,"")</f>
        <v/>
      </c>
      <c r="M1131" s="110" t="str">
        <f t="shared" si="138"/>
        <v/>
      </c>
      <c r="N1131" s="111" t="str">
        <f t="shared" si="139"/>
        <v/>
      </c>
      <c r="O1131" s="111"/>
      <c r="P1131" s="111"/>
      <c r="Q1131" s="110" t="str">
        <f>IF(dati_pdc!$A1127&lt;&gt;"",s_somma_pdc!E1127,"")</f>
        <v/>
      </c>
      <c r="R1131" s="110" t="str">
        <f t="shared" si="140"/>
        <v/>
      </c>
      <c r="S1131" s="111" t="str">
        <f t="shared" si="141"/>
        <v/>
      </c>
      <c r="T1131" s="111"/>
      <c r="U1131" s="111"/>
      <c r="V1131" s="110" t="str">
        <f>IF(dati_pdc!$A1127&lt;&gt;"",s_somma_pdc!F1127,"")</f>
        <v/>
      </c>
      <c r="W1131" s="110" t="str">
        <f t="shared" si="142"/>
        <v/>
      </c>
      <c r="X1131" s="111" t="str">
        <f t="shared" si="143"/>
        <v/>
      </c>
    </row>
    <row r="1132" spans="2:24">
      <c r="B1132" s="109" t="str">
        <f>IF(dati_pdc!A1128&lt;&gt;"",IF(dati_pdc!D1128=1,RIGHT(dati_pdc!A1128,dati_pdc!E1128),dati_pdc!A1128),"")</f>
        <v/>
      </c>
      <c r="C1132" s="109" t="str">
        <f>IF(dati_pdc!B1128&lt;&gt;"",dati_pdc!B1128,"")</f>
        <v/>
      </c>
      <c r="D1132" s="109" t="str">
        <f>IF(dati_pdc!C1128&lt;&gt;"",dati_pdc!C1128,"")</f>
        <v/>
      </c>
      <c r="E1132" s="109" t="str">
        <f>IF(dati_pdc!D1128&lt;&gt;"",dati_pdc!D1128,"")</f>
        <v/>
      </c>
      <c r="F1132" s="110" t="str">
        <f>IF(dati_pdc!$A1128&lt;&gt;"",s_somma_pdc!B1128,"")</f>
        <v/>
      </c>
      <c r="G1132" s="110" t="str">
        <f>IF(dati_pdc!$A1128&lt;&gt;"",s_somma_pdc!C1128,"")</f>
        <v/>
      </c>
      <c r="H1132" s="110" t="str">
        <f t="shared" si="136"/>
        <v/>
      </c>
      <c r="I1132" s="111" t="str">
        <f t="shared" si="137"/>
        <v/>
      </c>
      <c r="J1132" s="111"/>
      <c r="K1132" s="111"/>
      <c r="L1132" s="110" t="str">
        <f>IF(dati_pdc!$A1128&lt;&gt;"",s_somma_pdc!D1128,"")</f>
        <v/>
      </c>
      <c r="M1132" s="110" t="str">
        <f t="shared" si="138"/>
        <v/>
      </c>
      <c r="N1132" s="111" t="str">
        <f t="shared" si="139"/>
        <v/>
      </c>
      <c r="O1132" s="111"/>
      <c r="P1132" s="111"/>
      <c r="Q1132" s="110" t="str">
        <f>IF(dati_pdc!$A1128&lt;&gt;"",s_somma_pdc!E1128,"")</f>
        <v/>
      </c>
      <c r="R1132" s="110" t="str">
        <f t="shared" si="140"/>
        <v/>
      </c>
      <c r="S1132" s="111" t="str">
        <f t="shared" si="141"/>
        <v/>
      </c>
      <c r="T1132" s="111"/>
      <c r="U1132" s="111"/>
      <c r="V1132" s="110" t="str">
        <f>IF(dati_pdc!$A1128&lt;&gt;"",s_somma_pdc!F1128,"")</f>
        <v/>
      </c>
      <c r="W1132" s="110" t="str">
        <f t="shared" si="142"/>
        <v/>
      </c>
      <c r="X1132" s="111" t="str">
        <f t="shared" si="143"/>
        <v/>
      </c>
    </row>
    <row r="1133" spans="2:24">
      <c r="B1133" s="109" t="str">
        <f>IF(dati_pdc!A1129&lt;&gt;"",IF(dati_pdc!D1129=1,RIGHT(dati_pdc!A1129,dati_pdc!E1129),dati_pdc!A1129),"")</f>
        <v/>
      </c>
      <c r="C1133" s="109" t="str">
        <f>IF(dati_pdc!B1129&lt;&gt;"",dati_pdc!B1129,"")</f>
        <v/>
      </c>
      <c r="D1133" s="109" t="str">
        <f>IF(dati_pdc!C1129&lt;&gt;"",dati_pdc!C1129,"")</f>
        <v/>
      </c>
      <c r="E1133" s="109" t="str">
        <f>IF(dati_pdc!D1129&lt;&gt;"",dati_pdc!D1129,"")</f>
        <v/>
      </c>
      <c r="F1133" s="110" t="str">
        <f>IF(dati_pdc!$A1129&lt;&gt;"",s_somma_pdc!B1129,"")</f>
        <v/>
      </c>
      <c r="G1133" s="110" t="str">
        <f>IF(dati_pdc!$A1129&lt;&gt;"",s_somma_pdc!C1129,"")</f>
        <v/>
      </c>
      <c r="H1133" s="110" t="str">
        <f t="shared" si="136"/>
        <v/>
      </c>
      <c r="I1133" s="111" t="str">
        <f t="shared" si="137"/>
        <v/>
      </c>
      <c r="J1133" s="111"/>
      <c r="K1133" s="111"/>
      <c r="L1133" s="110" t="str">
        <f>IF(dati_pdc!$A1129&lt;&gt;"",s_somma_pdc!D1129,"")</f>
        <v/>
      </c>
      <c r="M1133" s="110" t="str">
        <f t="shared" si="138"/>
        <v/>
      </c>
      <c r="N1133" s="111" t="str">
        <f t="shared" si="139"/>
        <v/>
      </c>
      <c r="O1133" s="111"/>
      <c r="P1133" s="111"/>
      <c r="Q1133" s="110" t="str">
        <f>IF(dati_pdc!$A1129&lt;&gt;"",s_somma_pdc!E1129,"")</f>
        <v/>
      </c>
      <c r="R1133" s="110" t="str">
        <f t="shared" si="140"/>
        <v/>
      </c>
      <c r="S1133" s="111" t="str">
        <f t="shared" si="141"/>
        <v/>
      </c>
      <c r="T1133" s="111"/>
      <c r="U1133" s="111"/>
      <c r="V1133" s="110" t="str">
        <f>IF(dati_pdc!$A1129&lt;&gt;"",s_somma_pdc!F1129,"")</f>
        <v/>
      </c>
      <c r="W1133" s="110" t="str">
        <f t="shared" si="142"/>
        <v/>
      </c>
      <c r="X1133" s="111" t="str">
        <f t="shared" si="143"/>
        <v/>
      </c>
    </row>
    <row r="1134" spans="2:24">
      <c r="B1134" s="109" t="str">
        <f>IF(dati_pdc!A1130&lt;&gt;"",IF(dati_pdc!D1130=1,RIGHT(dati_pdc!A1130,dati_pdc!E1130),dati_pdc!A1130),"")</f>
        <v/>
      </c>
      <c r="C1134" s="109" t="str">
        <f>IF(dati_pdc!B1130&lt;&gt;"",dati_pdc!B1130,"")</f>
        <v/>
      </c>
      <c r="D1134" s="109" t="str">
        <f>IF(dati_pdc!C1130&lt;&gt;"",dati_pdc!C1130,"")</f>
        <v/>
      </c>
      <c r="E1134" s="109" t="str">
        <f>IF(dati_pdc!D1130&lt;&gt;"",dati_pdc!D1130,"")</f>
        <v/>
      </c>
      <c r="F1134" s="110" t="str">
        <f>IF(dati_pdc!$A1130&lt;&gt;"",s_somma_pdc!B1130,"")</f>
        <v/>
      </c>
      <c r="G1134" s="110" t="str">
        <f>IF(dati_pdc!$A1130&lt;&gt;"",s_somma_pdc!C1130,"")</f>
        <v/>
      </c>
      <c r="H1134" s="110" t="str">
        <f t="shared" si="136"/>
        <v/>
      </c>
      <c r="I1134" s="111" t="str">
        <f t="shared" si="137"/>
        <v/>
      </c>
      <c r="J1134" s="111"/>
      <c r="K1134" s="111"/>
      <c r="L1134" s="110" t="str">
        <f>IF(dati_pdc!$A1130&lt;&gt;"",s_somma_pdc!D1130,"")</f>
        <v/>
      </c>
      <c r="M1134" s="110" t="str">
        <f t="shared" si="138"/>
        <v/>
      </c>
      <c r="N1134" s="111" t="str">
        <f t="shared" si="139"/>
        <v/>
      </c>
      <c r="O1134" s="111"/>
      <c r="P1134" s="111"/>
      <c r="Q1134" s="110" t="str">
        <f>IF(dati_pdc!$A1130&lt;&gt;"",s_somma_pdc!E1130,"")</f>
        <v/>
      </c>
      <c r="R1134" s="110" t="str">
        <f t="shared" si="140"/>
        <v/>
      </c>
      <c r="S1134" s="111" t="str">
        <f t="shared" si="141"/>
        <v/>
      </c>
      <c r="T1134" s="111"/>
      <c r="U1134" s="111"/>
      <c r="V1134" s="110" t="str">
        <f>IF(dati_pdc!$A1130&lt;&gt;"",s_somma_pdc!F1130,"")</f>
        <v/>
      </c>
      <c r="W1134" s="110" t="str">
        <f t="shared" si="142"/>
        <v/>
      </c>
      <c r="X1134" s="111" t="str">
        <f t="shared" si="143"/>
        <v/>
      </c>
    </row>
    <row r="1135" spans="2:24">
      <c r="B1135" s="109" t="str">
        <f>IF(dati_pdc!A1131&lt;&gt;"",IF(dati_pdc!D1131=1,RIGHT(dati_pdc!A1131,dati_pdc!E1131),dati_pdc!A1131),"")</f>
        <v/>
      </c>
      <c r="C1135" s="109" t="str">
        <f>IF(dati_pdc!B1131&lt;&gt;"",dati_pdc!B1131,"")</f>
        <v/>
      </c>
      <c r="D1135" s="109" t="str">
        <f>IF(dati_pdc!C1131&lt;&gt;"",dati_pdc!C1131,"")</f>
        <v/>
      </c>
      <c r="E1135" s="109" t="str">
        <f>IF(dati_pdc!D1131&lt;&gt;"",dati_pdc!D1131,"")</f>
        <v/>
      </c>
      <c r="F1135" s="110" t="str">
        <f>IF(dati_pdc!$A1131&lt;&gt;"",s_somma_pdc!B1131,"")</f>
        <v/>
      </c>
      <c r="G1135" s="110" t="str">
        <f>IF(dati_pdc!$A1131&lt;&gt;"",s_somma_pdc!C1131,"")</f>
        <v/>
      </c>
      <c r="H1135" s="110" t="str">
        <f t="shared" si="136"/>
        <v/>
      </c>
      <c r="I1135" s="111" t="str">
        <f t="shared" si="137"/>
        <v/>
      </c>
      <c r="J1135" s="111"/>
      <c r="K1135" s="111"/>
      <c r="L1135" s="110" t="str">
        <f>IF(dati_pdc!$A1131&lt;&gt;"",s_somma_pdc!D1131,"")</f>
        <v/>
      </c>
      <c r="M1135" s="110" t="str">
        <f t="shared" si="138"/>
        <v/>
      </c>
      <c r="N1135" s="111" t="str">
        <f t="shared" si="139"/>
        <v/>
      </c>
      <c r="O1135" s="111"/>
      <c r="P1135" s="111"/>
      <c r="Q1135" s="110" t="str">
        <f>IF(dati_pdc!$A1131&lt;&gt;"",s_somma_pdc!E1131,"")</f>
        <v/>
      </c>
      <c r="R1135" s="110" t="str">
        <f t="shared" si="140"/>
        <v/>
      </c>
      <c r="S1135" s="111" t="str">
        <f t="shared" si="141"/>
        <v/>
      </c>
      <c r="T1135" s="111"/>
      <c r="U1135" s="111"/>
      <c r="V1135" s="110" t="str">
        <f>IF(dati_pdc!$A1131&lt;&gt;"",s_somma_pdc!F1131,"")</f>
        <v/>
      </c>
      <c r="W1135" s="110" t="str">
        <f t="shared" si="142"/>
        <v/>
      </c>
      <c r="X1135" s="111" t="str">
        <f t="shared" si="143"/>
        <v/>
      </c>
    </row>
    <row r="1136" spans="2:24">
      <c r="B1136" s="109" t="str">
        <f>IF(dati_pdc!A1132&lt;&gt;"",IF(dati_pdc!D1132=1,RIGHT(dati_pdc!A1132,dati_pdc!E1132),dati_pdc!A1132),"")</f>
        <v/>
      </c>
      <c r="C1136" s="109" t="str">
        <f>IF(dati_pdc!B1132&lt;&gt;"",dati_pdc!B1132,"")</f>
        <v/>
      </c>
      <c r="D1136" s="109" t="str">
        <f>IF(dati_pdc!C1132&lt;&gt;"",dati_pdc!C1132,"")</f>
        <v/>
      </c>
      <c r="E1136" s="109" t="str">
        <f>IF(dati_pdc!D1132&lt;&gt;"",dati_pdc!D1132,"")</f>
        <v/>
      </c>
      <c r="F1136" s="110" t="str">
        <f>IF(dati_pdc!$A1132&lt;&gt;"",s_somma_pdc!B1132,"")</f>
        <v/>
      </c>
      <c r="G1136" s="110" t="str">
        <f>IF(dati_pdc!$A1132&lt;&gt;"",s_somma_pdc!C1132,"")</f>
        <v/>
      </c>
      <c r="H1136" s="110" t="str">
        <f t="shared" si="136"/>
        <v/>
      </c>
      <c r="I1136" s="111" t="str">
        <f t="shared" si="137"/>
        <v/>
      </c>
      <c r="J1136" s="111"/>
      <c r="K1136" s="111"/>
      <c r="L1136" s="110" t="str">
        <f>IF(dati_pdc!$A1132&lt;&gt;"",s_somma_pdc!D1132,"")</f>
        <v/>
      </c>
      <c r="M1136" s="110" t="str">
        <f t="shared" si="138"/>
        <v/>
      </c>
      <c r="N1136" s="111" t="str">
        <f t="shared" si="139"/>
        <v/>
      </c>
      <c r="O1136" s="111"/>
      <c r="P1136" s="111"/>
      <c r="Q1136" s="110" t="str">
        <f>IF(dati_pdc!$A1132&lt;&gt;"",s_somma_pdc!E1132,"")</f>
        <v/>
      </c>
      <c r="R1136" s="110" t="str">
        <f t="shared" si="140"/>
        <v/>
      </c>
      <c r="S1136" s="111" t="str">
        <f t="shared" si="141"/>
        <v/>
      </c>
      <c r="T1136" s="111"/>
      <c r="U1136" s="111"/>
      <c r="V1136" s="110" t="str">
        <f>IF(dati_pdc!$A1132&lt;&gt;"",s_somma_pdc!F1132,"")</f>
        <v/>
      </c>
      <c r="W1136" s="110" t="str">
        <f t="shared" si="142"/>
        <v/>
      </c>
      <c r="X1136" s="111" t="str">
        <f t="shared" si="143"/>
        <v/>
      </c>
    </row>
    <row r="1137" spans="2:24">
      <c r="B1137" s="109" t="str">
        <f>IF(dati_pdc!A1133&lt;&gt;"",IF(dati_pdc!D1133=1,RIGHT(dati_pdc!A1133,dati_pdc!E1133),dati_pdc!A1133),"")</f>
        <v/>
      </c>
      <c r="C1137" s="109" t="str">
        <f>IF(dati_pdc!B1133&lt;&gt;"",dati_pdc!B1133,"")</f>
        <v/>
      </c>
      <c r="D1137" s="109" t="str">
        <f>IF(dati_pdc!C1133&lt;&gt;"",dati_pdc!C1133,"")</f>
        <v/>
      </c>
      <c r="E1137" s="109" t="str">
        <f>IF(dati_pdc!D1133&lt;&gt;"",dati_pdc!D1133,"")</f>
        <v/>
      </c>
      <c r="F1137" s="110" t="str">
        <f>IF(dati_pdc!$A1133&lt;&gt;"",s_somma_pdc!B1133,"")</f>
        <v/>
      </c>
      <c r="G1137" s="110" t="str">
        <f>IF(dati_pdc!$A1133&lt;&gt;"",s_somma_pdc!C1133,"")</f>
        <v/>
      </c>
      <c r="H1137" s="110" t="str">
        <f t="shared" si="136"/>
        <v/>
      </c>
      <c r="I1137" s="111" t="str">
        <f t="shared" si="137"/>
        <v/>
      </c>
      <c r="J1137" s="111"/>
      <c r="K1137" s="111"/>
      <c r="L1137" s="110" t="str">
        <f>IF(dati_pdc!$A1133&lt;&gt;"",s_somma_pdc!D1133,"")</f>
        <v/>
      </c>
      <c r="M1137" s="110" t="str">
        <f t="shared" si="138"/>
        <v/>
      </c>
      <c r="N1137" s="111" t="str">
        <f t="shared" si="139"/>
        <v/>
      </c>
      <c r="O1137" s="111"/>
      <c r="P1137" s="111"/>
      <c r="Q1137" s="110" t="str">
        <f>IF(dati_pdc!$A1133&lt;&gt;"",s_somma_pdc!E1133,"")</f>
        <v/>
      </c>
      <c r="R1137" s="110" t="str">
        <f t="shared" si="140"/>
        <v/>
      </c>
      <c r="S1137" s="111" t="str">
        <f t="shared" si="141"/>
        <v/>
      </c>
      <c r="T1137" s="111"/>
      <c r="U1137" s="111"/>
      <c r="V1137" s="110" t="str">
        <f>IF(dati_pdc!$A1133&lt;&gt;"",s_somma_pdc!F1133,"")</f>
        <v/>
      </c>
      <c r="W1137" s="110" t="str">
        <f t="shared" si="142"/>
        <v/>
      </c>
      <c r="X1137" s="111" t="str">
        <f t="shared" si="143"/>
        <v/>
      </c>
    </row>
    <row r="1138" spans="2:24">
      <c r="B1138" s="109" t="str">
        <f>IF(dati_pdc!A1134&lt;&gt;"",IF(dati_pdc!D1134=1,RIGHT(dati_pdc!A1134,dati_pdc!E1134),dati_pdc!A1134),"")</f>
        <v/>
      </c>
      <c r="C1138" s="109" t="str">
        <f>IF(dati_pdc!B1134&lt;&gt;"",dati_pdc!B1134,"")</f>
        <v/>
      </c>
      <c r="D1138" s="109" t="str">
        <f>IF(dati_pdc!C1134&lt;&gt;"",dati_pdc!C1134,"")</f>
        <v/>
      </c>
      <c r="E1138" s="109" t="str">
        <f>IF(dati_pdc!D1134&lt;&gt;"",dati_pdc!D1134,"")</f>
        <v/>
      </c>
      <c r="F1138" s="110" t="str">
        <f>IF(dati_pdc!$A1134&lt;&gt;"",s_somma_pdc!B1134,"")</f>
        <v/>
      </c>
      <c r="G1138" s="110" t="str">
        <f>IF(dati_pdc!$A1134&lt;&gt;"",s_somma_pdc!C1134,"")</f>
        <v/>
      </c>
      <c r="H1138" s="110" t="str">
        <f t="shared" si="136"/>
        <v/>
      </c>
      <c r="I1138" s="111" t="str">
        <f t="shared" si="137"/>
        <v/>
      </c>
      <c r="J1138" s="111"/>
      <c r="K1138" s="111"/>
      <c r="L1138" s="110" t="str">
        <f>IF(dati_pdc!$A1134&lt;&gt;"",s_somma_pdc!D1134,"")</f>
        <v/>
      </c>
      <c r="M1138" s="110" t="str">
        <f t="shared" si="138"/>
        <v/>
      </c>
      <c r="N1138" s="111" t="str">
        <f t="shared" si="139"/>
        <v/>
      </c>
      <c r="O1138" s="111"/>
      <c r="P1138" s="111"/>
      <c r="Q1138" s="110" t="str">
        <f>IF(dati_pdc!$A1134&lt;&gt;"",s_somma_pdc!E1134,"")</f>
        <v/>
      </c>
      <c r="R1138" s="110" t="str">
        <f t="shared" si="140"/>
        <v/>
      </c>
      <c r="S1138" s="111" t="str">
        <f t="shared" si="141"/>
        <v/>
      </c>
      <c r="T1138" s="111"/>
      <c r="U1138" s="111"/>
      <c r="V1138" s="110" t="str">
        <f>IF(dati_pdc!$A1134&lt;&gt;"",s_somma_pdc!F1134,"")</f>
        <v/>
      </c>
      <c r="W1138" s="110" t="str">
        <f t="shared" si="142"/>
        <v/>
      </c>
      <c r="X1138" s="111" t="str">
        <f t="shared" si="143"/>
        <v/>
      </c>
    </row>
    <row r="1139" spans="2:24">
      <c r="B1139" s="109" t="str">
        <f>IF(dati_pdc!A1135&lt;&gt;"",IF(dati_pdc!D1135=1,RIGHT(dati_pdc!A1135,dati_pdc!E1135),dati_pdc!A1135),"")</f>
        <v/>
      </c>
      <c r="C1139" s="109" t="str">
        <f>IF(dati_pdc!B1135&lt;&gt;"",dati_pdc!B1135,"")</f>
        <v/>
      </c>
      <c r="D1139" s="109" t="str">
        <f>IF(dati_pdc!C1135&lt;&gt;"",dati_pdc!C1135,"")</f>
        <v/>
      </c>
      <c r="E1139" s="109" t="str">
        <f>IF(dati_pdc!D1135&lt;&gt;"",dati_pdc!D1135,"")</f>
        <v/>
      </c>
      <c r="F1139" s="110" t="str">
        <f>IF(dati_pdc!$A1135&lt;&gt;"",s_somma_pdc!B1135,"")</f>
        <v/>
      </c>
      <c r="G1139" s="110" t="str">
        <f>IF(dati_pdc!$A1135&lt;&gt;"",s_somma_pdc!C1135,"")</f>
        <v/>
      </c>
      <c r="H1139" s="110" t="str">
        <f t="shared" si="136"/>
        <v/>
      </c>
      <c r="I1139" s="111" t="str">
        <f t="shared" si="137"/>
        <v/>
      </c>
      <c r="J1139" s="111"/>
      <c r="K1139" s="111"/>
      <c r="L1139" s="110" t="str">
        <f>IF(dati_pdc!$A1135&lt;&gt;"",s_somma_pdc!D1135,"")</f>
        <v/>
      </c>
      <c r="M1139" s="110" t="str">
        <f t="shared" si="138"/>
        <v/>
      </c>
      <c r="N1139" s="111" t="str">
        <f t="shared" si="139"/>
        <v/>
      </c>
      <c r="O1139" s="111"/>
      <c r="P1139" s="111"/>
      <c r="Q1139" s="110" t="str">
        <f>IF(dati_pdc!$A1135&lt;&gt;"",s_somma_pdc!E1135,"")</f>
        <v/>
      </c>
      <c r="R1139" s="110" t="str">
        <f t="shared" si="140"/>
        <v/>
      </c>
      <c r="S1139" s="111" t="str">
        <f t="shared" si="141"/>
        <v/>
      </c>
      <c r="T1139" s="111"/>
      <c r="U1139" s="111"/>
      <c r="V1139" s="110" t="str">
        <f>IF(dati_pdc!$A1135&lt;&gt;"",s_somma_pdc!F1135,"")</f>
        <v/>
      </c>
      <c r="W1139" s="110" t="str">
        <f t="shared" si="142"/>
        <v/>
      </c>
      <c r="X1139" s="111" t="str">
        <f t="shared" si="143"/>
        <v/>
      </c>
    </row>
    <row r="1140" spans="2:24">
      <c r="B1140" s="109" t="str">
        <f>IF(dati_pdc!A1136&lt;&gt;"",IF(dati_pdc!D1136=1,RIGHT(dati_pdc!A1136,dati_pdc!E1136),dati_pdc!A1136),"")</f>
        <v/>
      </c>
      <c r="C1140" s="109" t="str">
        <f>IF(dati_pdc!B1136&lt;&gt;"",dati_pdc!B1136,"")</f>
        <v/>
      </c>
      <c r="D1140" s="109" t="str">
        <f>IF(dati_pdc!C1136&lt;&gt;"",dati_pdc!C1136,"")</f>
        <v/>
      </c>
      <c r="E1140" s="109" t="str">
        <f>IF(dati_pdc!D1136&lt;&gt;"",dati_pdc!D1136,"")</f>
        <v/>
      </c>
      <c r="F1140" s="110" t="str">
        <f>IF(dati_pdc!$A1136&lt;&gt;"",s_somma_pdc!B1136,"")</f>
        <v/>
      </c>
      <c r="G1140" s="110" t="str">
        <f>IF(dati_pdc!$A1136&lt;&gt;"",s_somma_pdc!C1136,"")</f>
        <v/>
      </c>
      <c r="H1140" s="110" t="str">
        <f t="shared" si="136"/>
        <v/>
      </c>
      <c r="I1140" s="111" t="str">
        <f t="shared" si="137"/>
        <v/>
      </c>
      <c r="J1140" s="111"/>
      <c r="K1140" s="111"/>
      <c r="L1140" s="110" t="str">
        <f>IF(dati_pdc!$A1136&lt;&gt;"",s_somma_pdc!D1136,"")</f>
        <v/>
      </c>
      <c r="M1140" s="110" t="str">
        <f t="shared" si="138"/>
        <v/>
      </c>
      <c r="N1140" s="111" t="str">
        <f t="shared" si="139"/>
        <v/>
      </c>
      <c r="O1140" s="111"/>
      <c r="P1140" s="111"/>
      <c r="Q1140" s="110" t="str">
        <f>IF(dati_pdc!$A1136&lt;&gt;"",s_somma_pdc!E1136,"")</f>
        <v/>
      </c>
      <c r="R1140" s="110" t="str">
        <f t="shared" si="140"/>
        <v/>
      </c>
      <c r="S1140" s="111" t="str">
        <f t="shared" si="141"/>
        <v/>
      </c>
      <c r="T1140" s="111"/>
      <c r="U1140" s="111"/>
      <c r="V1140" s="110" t="str">
        <f>IF(dati_pdc!$A1136&lt;&gt;"",s_somma_pdc!F1136,"")</f>
        <v/>
      </c>
      <c r="W1140" s="110" t="str">
        <f t="shared" si="142"/>
        <v/>
      </c>
      <c r="X1140" s="111" t="str">
        <f t="shared" si="143"/>
        <v/>
      </c>
    </row>
    <row r="1141" spans="2:24">
      <c r="B1141" s="109" t="str">
        <f>IF(dati_pdc!A1137&lt;&gt;"",IF(dati_pdc!D1137=1,RIGHT(dati_pdc!A1137,dati_pdc!E1137),dati_pdc!A1137),"")</f>
        <v/>
      </c>
      <c r="C1141" s="109" t="str">
        <f>IF(dati_pdc!B1137&lt;&gt;"",dati_pdc!B1137,"")</f>
        <v/>
      </c>
      <c r="D1141" s="109" t="str">
        <f>IF(dati_pdc!C1137&lt;&gt;"",dati_pdc!C1137,"")</f>
        <v/>
      </c>
      <c r="E1141" s="109" t="str">
        <f>IF(dati_pdc!D1137&lt;&gt;"",dati_pdc!D1137,"")</f>
        <v/>
      </c>
      <c r="F1141" s="110" t="str">
        <f>IF(dati_pdc!$A1137&lt;&gt;"",s_somma_pdc!B1137,"")</f>
        <v/>
      </c>
      <c r="G1141" s="110" t="str">
        <f>IF(dati_pdc!$A1137&lt;&gt;"",s_somma_pdc!C1137,"")</f>
        <v/>
      </c>
      <c r="H1141" s="110" t="str">
        <f t="shared" si="136"/>
        <v/>
      </c>
      <c r="I1141" s="111" t="str">
        <f t="shared" si="137"/>
        <v/>
      </c>
      <c r="J1141" s="111"/>
      <c r="K1141" s="111"/>
      <c r="L1141" s="110" t="str">
        <f>IF(dati_pdc!$A1137&lt;&gt;"",s_somma_pdc!D1137,"")</f>
        <v/>
      </c>
      <c r="M1141" s="110" t="str">
        <f t="shared" si="138"/>
        <v/>
      </c>
      <c r="N1141" s="111" t="str">
        <f t="shared" si="139"/>
        <v/>
      </c>
      <c r="O1141" s="111"/>
      <c r="P1141" s="111"/>
      <c r="Q1141" s="110" t="str">
        <f>IF(dati_pdc!$A1137&lt;&gt;"",s_somma_pdc!E1137,"")</f>
        <v/>
      </c>
      <c r="R1141" s="110" t="str">
        <f t="shared" si="140"/>
        <v/>
      </c>
      <c r="S1141" s="111" t="str">
        <f t="shared" si="141"/>
        <v/>
      </c>
      <c r="T1141" s="111"/>
      <c r="U1141" s="111"/>
      <c r="V1141" s="110" t="str">
        <f>IF(dati_pdc!$A1137&lt;&gt;"",s_somma_pdc!F1137,"")</f>
        <v/>
      </c>
      <c r="W1141" s="110" t="str">
        <f t="shared" si="142"/>
        <v/>
      </c>
      <c r="X1141" s="111" t="str">
        <f t="shared" si="143"/>
        <v/>
      </c>
    </row>
    <row r="1142" spans="2:24">
      <c r="B1142" s="109" t="str">
        <f>IF(dati_pdc!A1138&lt;&gt;"",IF(dati_pdc!D1138=1,RIGHT(dati_pdc!A1138,dati_pdc!E1138),dati_pdc!A1138),"")</f>
        <v/>
      </c>
      <c r="C1142" s="109" t="str">
        <f>IF(dati_pdc!B1138&lt;&gt;"",dati_pdc!B1138,"")</f>
        <v/>
      </c>
      <c r="D1142" s="109" t="str">
        <f>IF(dati_pdc!C1138&lt;&gt;"",dati_pdc!C1138,"")</f>
        <v/>
      </c>
      <c r="E1142" s="109" t="str">
        <f>IF(dati_pdc!D1138&lt;&gt;"",dati_pdc!D1138,"")</f>
        <v/>
      </c>
      <c r="F1142" s="110" t="str">
        <f>IF(dati_pdc!$A1138&lt;&gt;"",s_somma_pdc!B1138,"")</f>
        <v/>
      </c>
      <c r="G1142" s="110" t="str">
        <f>IF(dati_pdc!$A1138&lt;&gt;"",s_somma_pdc!C1138,"")</f>
        <v/>
      </c>
      <c r="H1142" s="110" t="str">
        <f t="shared" si="136"/>
        <v/>
      </c>
      <c r="I1142" s="111" t="str">
        <f t="shared" si="137"/>
        <v/>
      </c>
      <c r="J1142" s="111"/>
      <c r="K1142" s="111"/>
      <c r="L1142" s="110" t="str">
        <f>IF(dati_pdc!$A1138&lt;&gt;"",s_somma_pdc!D1138,"")</f>
        <v/>
      </c>
      <c r="M1142" s="110" t="str">
        <f t="shared" si="138"/>
        <v/>
      </c>
      <c r="N1142" s="111" t="str">
        <f t="shared" si="139"/>
        <v/>
      </c>
      <c r="O1142" s="111"/>
      <c r="P1142" s="111"/>
      <c r="Q1142" s="110" t="str">
        <f>IF(dati_pdc!$A1138&lt;&gt;"",s_somma_pdc!E1138,"")</f>
        <v/>
      </c>
      <c r="R1142" s="110" t="str">
        <f t="shared" si="140"/>
        <v/>
      </c>
      <c r="S1142" s="111" t="str">
        <f t="shared" si="141"/>
        <v/>
      </c>
      <c r="T1142" s="111"/>
      <c r="U1142" s="111"/>
      <c r="V1142" s="110" t="str">
        <f>IF(dati_pdc!$A1138&lt;&gt;"",s_somma_pdc!F1138,"")</f>
        <v/>
      </c>
      <c r="W1142" s="110" t="str">
        <f t="shared" si="142"/>
        <v/>
      </c>
      <c r="X1142" s="111" t="str">
        <f t="shared" si="143"/>
        <v/>
      </c>
    </row>
    <row r="1143" spans="2:24">
      <c r="B1143" s="109" t="str">
        <f>IF(dati_pdc!A1139&lt;&gt;"",IF(dati_pdc!D1139=1,RIGHT(dati_pdc!A1139,dati_pdc!E1139),dati_pdc!A1139),"")</f>
        <v/>
      </c>
      <c r="C1143" s="109" t="str">
        <f>IF(dati_pdc!B1139&lt;&gt;"",dati_pdc!B1139,"")</f>
        <v/>
      </c>
      <c r="D1143" s="109" t="str">
        <f>IF(dati_pdc!C1139&lt;&gt;"",dati_pdc!C1139,"")</f>
        <v/>
      </c>
      <c r="E1143" s="109" t="str">
        <f>IF(dati_pdc!D1139&lt;&gt;"",dati_pdc!D1139,"")</f>
        <v/>
      </c>
      <c r="F1143" s="110" t="str">
        <f>IF(dati_pdc!$A1139&lt;&gt;"",s_somma_pdc!B1139,"")</f>
        <v/>
      </c>
      <c r="G1143" s="110" t="str">
        <f>IF(dati_pdc!$A1139&lt;&gt;"",s_somma_pdc!C1139,"")</f>
        <v/>
      </c>
      <c r="H1143" s="110" t="str">
        <f t="shared" si="136"/>
        <v/>
      </c>
      <c r="I1143" s="111" t="str">
        <f t="shared" si="137"/>
        <v/>
      </c>
      <c r="J1143" s="111"/>
      <c r="K1143" s="111"/>
      <c r="L1143" s="110" t="str">
        <f>IF(dati_pdc!$A1139&lt;&gt;"",s_somma_pdc!D1139,"")</f>
        <v/>
      </c>
      <c r="M1143" s="110" t="str">
        <f t="shared" si="138"/>
        <v/>
      </c>
      <c r="N1143" s="111" t="str">
        <f t="shared" si="139"/>
        <v/>
      </c>
      <c r="O1143" s="111"/>
      <c r="P1143" s="111"/>
      <c r="Q1143" s="110" t="str">
        <f>IF(dati_pdc!$A1139&lt;&gt;"",s_somma_pdc!E1139,"")</f>
        <v/>
      </c>
      <c r="R1143" s="110" t="str">
        <f t="shared" si="140"/>
        <v/>
      </c>
      <c r="S1143" s="111" t="str">
        <f t="shared" si="141"/>
        <v/>
      </c>
      <c r="T1143" s="111"/>
      <c r="U1143" s="111"/>
      <c r="V1143" s="110" t="str">
        <f>IF(dati_pdc!$A1139&lt;&gt;"",s_somma_pdc!F1139,"")</f>
        <v/>
      </c>
      <c r="W1143" s="110" t="str">
        <f t="shared" si="142"/>
        <v/>
      </c>
      <c r="X1143" s="111" t="str">
        <f t="shared" si="143"/>
        <v/>
      </c>
    </row>
    <row r="1144" spans="2:24">
      <c r="B1144" s="109" t="str">
        <f>IF(dati_pdc!A1140&lt;&gt;"",IF(dati_pdc!D1140=1,RIGHT(dati_pdc!A1140,dati_pdc!E1140),dati_pdc!A1140),"")</f>
        <v/>
      </c>
      <c r="C1144" s="109" t="str">
        <f>IF(dati_pdc!B1140&lt;&gt;"",dati_pdc!B1140,"")</f>
        <v/>
      </c>
      <c r="D1144" s="109" t="str">
        <f>IF(dati_pdc!C1140&lt;&gt;"",dati_pdc!C1140,"")</f>
        <v/>
      </c>
      <c r="E1144" s="109" t="str">
        <f>IF(dati_pdc!D1140&lt;&gt;"",dati_pdc!D1140,"")</f>
        <v/>
      </c>
      <c r="F1144" s="110" t="str">
        <f>IF(dati_pdc!$A1140&lt;&gt;"",s_somma_pdc!B1140,"")</f>
        <v/>
      </c>
      <c r="G1144" s="110" t="str">
        <f>IF(dati_pdc!$A1140&lt;&gt;"",s_somma_pdc!C1140,"")</f>
        <v/>
      </c>
      <c r="H1144" s="110" t="str">
        <f t="shared" si="136"/>
        <v/>
      </c>
      <c r="I1144" s="111" t="str">
        <f t="shared" si="137"/>
        <v/>
      </c>
      <c r="J1144" s="111"/>
      <c r="K1144" s="111"/>
      <c r="L1144" s="110" t="str">
        <f>IF(dati_pdc!$A1140&lt;&gt;"",s_somma_pdc!D1140,"")</f>
        <v/>
      </c>
      <c r="M1144" s="110" t="str">
        <f t="shared" si="138"/>
        <v/>
      </c>
      <c r="N1144" s="111" t="str">
        <f t="shared" si="139"/>
        <v/>
      </c>
      <c r="O1144" s="111"/>
      <c r="P1144" s="111"/>
      <c r="Q1144" s="110" t="str">
        <f>IF(dati_pdc!$A1140&lt;&gt;"",s_somma_pdc!E1140,"")</f>
        <v/>
      </c>
      <c r="R1144" s="110" t="str">
        <f t="shared" si="140"/>
        <v/>
      </c>
      <c r="S1144" s="111" t="str">
        <f t="shared" si="141"/>
        <v/>
      </c>
      <c r="T1144" s="111"/>
      <c r="U1144" s="111"/>
      <c r="V1144" s="110" t="str">
        <f>IF(dati_pdc!$A1140&lt;&gt;"",s_somma_pdc!F1140,"")</f>
        <v/>
      </c>
      <c r="W1144" s="110" t="str">
        <f t="shared" si="142"/>
        <v/>
      </c>
      <c r="X1144" s="111" t="str">
        <f t="shared" si="143"/>
        <v/>
      </c>
    </row>
    <row r="1145" spans="2:24">
      <c r="B1145" s="109" t="str">
        <f>IF(dati_pdc!A1141&lt;&gt;"",IF(dati_pdc!D1141=1,RIGHT(dati_pdc!A1141,dati_pdc!E1141),dati_pdc!A1141),"")</f>
        <v/>
      </c>
      <c r="C1145" s="109" t="str">
        <f>IF(dati_pdc!B1141&lt;&gt;"",dati_pdc!B1141,"")</f>
        <v/>
      </c>
      <c r="D1145" s="109" t="str">
        <f>IF(dati_pdc!C1141&lt;&gt;"",dati_pdc!C1141,"")</f>
        <v/>
      </c>
      <c r="E1145" s="109" t="str">
        <f>IF(dati_pdc!D1141&lt;&gt;"",dati_pdc!D1141,"")</f>
        <v/>
      </c>
      <c r="F1145" s="110" t="str">
        <f>IF(dati_pdc!$A1141&lt;&gt;"",s_somma_pdc!B1141,"")</f>
        <v/>
      </c>
      <c r="G1145" s="110" t="str">
        <f>IF(dati_pdc!$A1141&lt;&gt;"",s_somma_pdc!C1141,"")</f>
        <v/>
      </c>
      <c r="H1145" s="110" t="str">
        <f t="shared" si="136"/>
        <v/>
      </c>
      <c r="I1145" s="111" t="str">
        <f t="shared" si="137"/>
        <v/>
      </c>
      <c r="J1145" s="111"/>
      <c r="K1145" s="111"/>
      <c r="L1145" s="110" t="str">
        <f>IF(dati_pdc!$A1141&lt;&gt;"",s_somma_pdc!D1141,"")</f>
        <v/>
      </c>
      <c r="M1145" s="110" t="str">
        <f t="shared" si="138"/>
        <v/>
      </c>
      <c r="N1145" s="111" t="str">
        <f t="shared" si="139"/>
        <v/>
      </c>
      <c r="O1145" s="111"/>
      <c r="P1145" s="111"/>
      <c r="Q1145" s="110" t="str">
        <f>IF(dati_pdc!$A1141&lt;&gt;"",s_somma_pdc!E1141,"")</f>
        <v/>
      </c>
      <c r="R1145" s="110" t="str">
        <f t="shared" si="140"/>
        <v/>
      </c>
      <c r="S1145" s="111" t="str">
        <f t="shared" si="141"/>
        <v/>
      </c>
      <c r="T1145" s="111"/>
      <c r="U1145" s="111"/>
      <c r="V1145" s="110" t="str">
        <f>IF(dati_pdc!$A1141&lt;&gt;"",s_somma_pdc!F1141,"")</f>
        <v/>
      </c>
      <c r="W1145" s="110" t="str">
        <f t="shared" si="142"/>
        <v/>
      </c>
      <c r="X1145" s="111" t="str">
        <f t="shared" si="143"/>
        <v/>
      </c>
    </row>
    <row r="1146" spans="2:24">
      <c r="B1146" s="109" t="str">
        <f>IF(dati_pdc!A1142&lt;&gt;"",IF(dati_pdc!D1142=1,RIGHT(dati_pdc!A1142,dati_pdc!E1142),dati_pdc!A1142),"")</f>
        <v/>
      </c>
      <c r="C1146" s="109" t="str">
        <f>IF(dati_pdc!B1142&lt;&gt;"",dati_pdc!B1142,"")</f>
        <v/>
      </c>
      <c r="D1146" s="109" t="str">
        <f>IF(dati_pdc!C1142&lt;&gt;"",dati_pdc!C1142,"")</f>
        <v/>
      </c>
      <c r="E1146" s="109" t="str">
        <f>IF(dati_pdc!D1142&lt;&gt;"",dati_pdc!D1142,"")</f>
        <v/>
      </c>
      <c r="F1146" s="110" t="str">
        <f>IF(dati_pdc!$A1142&lt;&gt;"",s_somma_pdc!B1142,"")</f>
        <v/>
      </c>
      <c r="G1146" s="110" t="str">
        <f>IF(dati_pdc!$A1142&lt;&gt;"",s_somma_pdc!C1142,"")</f>
        <v/>
      </c>
      <c r="H1146" s="110" t="str">
        <f t="shared" si="136"/>
        <v/>
      </c>
      <c r="I1146" s="111" t="str">
        <f t="shared" si="137"/>
        <v/>
      </c>
      <c r="J1146" s="111"/>
      <c r="K1146" s="111"/>
      <c r="L1146" s="110" t="str">
        <f>IF(dati_pdc!$A1142&lt;&gt;"",s_somma_pdc!D1142,"")</f>
        <v/>
      </c>
      <c r="M1146" s="110" t="str">
        <f t="shared" si="138"/>
        <v/>
      </c>
      <c r="N1146" s="111" t="str">
        <f t="shared" si="139"/>
        <v/>
      </c>
      <c r="O1146" s="111"/>
      <c r="P1146" s="111"/>
      <c r="Q1146" s="110" t="str">
        <f>IF(dati_pdc!$A1142&lt;&gt;"",s_somma_pdc!E1142,"")</f>
        <v/>
      </c>
      <c r="R1146" s="110" t="str">
        <f t="shared" si="140"/>
        <v/>
      </c>
      <c r="S1146" s="111" t="str">
        <f t="shared" si="141"/>
        <v/>
      </c>
      <c r="T1146" s="111"/>
      <c r="U1146" s="111"/>
      <c r="V1146" s="110" t="str">
        <f>IF(dati_pdc!$A1142&lt;&gt;"",s_somma_pdc!F1142,"")</f>
        <v/>
      </c>
      <c r="W1146" s="110" t="str">
        <f t="shared" si="142"/>
        <v/>
      </c>
      <c r="X1146" s="111" t="str">
        <f t="shared" si="143"/>
        <v/>
      </c>
    </row>
    <row r="1147" spans="2:24">
      <c r="B1147" s="109" t="str">
        <f>IF(dati_pdc!A1143&lt;&gt;"",IF(dati_pdc!D1143=1,RIGHT(dati_pdc!A1143,dati_pdc!E1143),dati_pdc!A1143),"")</f>
        <v/>
      </c>
      <c r="C1147" s="109" t="str">
        <f>IF(dati_pdc!B1143&lt;&gt;"",dati_pdc!B1143,"")</f>
        <v/>
      </c>
      <c r="D1147" s="109" t="str">
        <f>IF(dati_pdc!C1143&lt;&gt;"",dati_pdc!C1143,"")</f>
        <v/>
      </c>
      <c r="E1147" s="109" t="str">
        <f>IF(dati_pdc!D1143&lt;&gt;"",dati_pdc!D1143,"")</f>
        <v/>
      </c>
      <c r="F1147" s="110" t="str">
        <f>IF(dati_pdc!$A1143&lt;&gt;"",s_somma_pdc!B1143,"")</f>
        <v/>
      </c>
      <c r="G1147" s="110" t="str">
        <f>IF(dati_pdc!$A1143&lt;&gt;"",s_somma_pdc!C1143,"")</f>
        <v/>
      </c>
      <c r="H1147" s="110" t="str">
        <f t="shared" si="136"/>
        <v/>
      </c>
      <c r="I1147" s="111" t="str">
        <f t="shared" si="137"/>
        <v/>
      </c>
      <c r="J1147" s="111"/>
      <c r="K1147" s="111"/>
      <c r="L1147" s="110" t="str">
        <f>IF(dati_pdc!$A1143&lt;&gt;"",s_somma_pdc!D1143,"")</f>
        <v/>
      </c>
      <c r="M1147" s="110" t="str">
        <f t="shared" si="138"/>
        <v/>
      </c>
      <c r="N1147" s="111" t="str">
        <f t="shared" si="139"/>
        <v/>
      </c>
      <c r="O1147" s="111"/>
      <c r="P1147" s="111"/>
      <c r="Q1147" s="110" t="str">
        <f>IF(dati_pdc!$A1143&lt;&gt;"",s_somma_pdc!E1143,"")</f>
        <v/>
      </c>
      <c r="R1147" s="110" t="str">
        <f t="shared" si="140"/>
        <v/>
      </c>
      <c r="S1147" s="111" t="str">
        <f t="shared" si="141"/>
        <v/>
      </c>
      <c r="T1147" s="111"/>
      <c r="U1147" s="111"/>
      <c r="V1147" s="110" t="str">
        <f>IF(dati_pdc!$A1143&lt;&gt;"",s_somma_pdc!F1143,"")</f>
        <v/>
      </c>
      <c r="W1147" s="110" t="str">
        <f t="shared" si="142"/>
        <v/>
      </c>
      <c r="X1147" s="111" t="str">
        <f t="shared" si="143"/>
        <v/>
      </c>
    </row>
    <row r="1148" spans="2:24">
      <c r="B1148" s="109" t="str">
        <f>IF(dati_pdc!A1144&lt;&gt;"",IF(dati_pdc!D1144=1,RIGHT(dati_pdc!A1144,dati_pdc!E1144),dati_pdc!A1144),"")</f>
        <v/>
      </c>
      <c r="C1148" s="109" t="str">
        <f>IF(dati_pdc!B1144&lt;&gt;"",dati_pdc!B1144,"")</f>
        <v/>
      </c>
      <c r="D1148" s="109" t="str">
        <f>IF(dati_pdc!C1144&lt;&gt;"",dati_pdc!C1144,"")</f>
        <v/>
      </c>
      <c r="E1148" s="109" t="str">
        <f>IF(dati_pdc!D1144&lt;&gt;"",dati_pdc!D1144,"")</f>
        <v/>
      </c>
      <c r="F1148" s="110" t="str">
        <f>IF(dati_pdc!$A1144&lt;&gt;"",s_somma_pdc!B1144,"")</f>
        <v/>
      </c>
      <c r="G1148" s="110" t="str">
        <f>IF(dati_pdc!$A1144&lt;&gt;"",s_somma_pdc!C1144,"")</f>
        <v/>
      </c>
      <c r="H1148" s="110" t="str">
        <f t="shared" si="136"/>
        <v/>
      </c>
      <c r="I1148" s="111" t="str">
        <f t="shared" si="137"/>
        <v/>
      </c>
      <c r="J1148" s="111"/>
      <c r="K1148" s="111"/>
      <c r="L1148" s="110" t="str">
        <f>IF(dati_pdc!$A1144&lt;&gt;"",s_somma_pdc!D1144,"")</f>
        <v/>
      </c>
      <c r="M1148" s="110" t="str">
        <f t="shared" si="138"/>
        <v/>
      </c>
      <c r="N1148" s="111" t="str">
        <f t="shared" si="139"/>
        <v/>
      </c>
      <c r="O1148" s="111"/>
      <c r="P1148" s="111"/>
      <c r="Q1148" s="110" t="str">
        <f>IF(dati_pdc!$A1144&lt;&gt;"",s_somma_pdc!E1144,"")</f>
        <v/>
      </c>
      <c r="R1148" s="110" t="str">
        <f t="shared" si="140"/>
        <v/>
      </c>
      <c r="S1148" s="111" t="str">
        <f t="shared" si="141"/>
        <v/>
      </c>
      <c r="T1148" s="111"/>
      <c r="U1148" s="111"/>
      <c r="V1148" s="110" t="str">
        <f>IF(dati_pdc!$A1144&lt;&gt;"",s_somma_pdc!F1144,"")</f>
        <v/>
      </c>
      <c r="W1148" s="110" t="str">
        <f t="shared" si="142"/>
        <v/>
      </c>
      <c r="X1148" s="111" t="str">
        <f t="shared" si="143"/>
        <v/>
      </c>
    </row>
    <row r="1149" spans="2:24">
      <c r="B1149" s="109" t="str">
        <f>IF(dati_pdc!A1145&lt;&gt;"",IF(dati_pdc!D1145=1,RIGHT(dati_pdc!A1145,dati_pdc!E1145),dati_pdc!A1145),"")</f>
        <v/>
      </c>
      <c r="C1149" s="109" t="str">
        <f>IF(dati_pdc!B1145&lt;&gt;"",dati_pdc!B1145,"")</f>
        <v/>
      </c>
      <c r="D1149" s="109" t="str">
        <f>IF(dati_pdc!C1145&lt;&gt;"",dati_pdc!C1145,"")</f>
        <v/>
      </c>
      <c r="E1149" s="109" t="str">
        <f>IF(dati_pdc!D1145&lt;&gt;"",dati_pdc!D1145,"")</f>
        <v/>
      </c>
      <c r="F1149" s="110" t="str">
        <f>IF(dati_pdc!$A1145&lt;&gt;"",s_somma_pdc!B1145,"")</f>
        <v/>
      </c>
      <c r="G1149" s="110" t="str">
        <f>IF(dati_pdc!$A1145&lt;&gt;"",s_somma_pdc!C1145,"")</f>
        <v/>
      </c>
      <c r="H1149" s="110" t="str">
        <f t="shared" si="136"/>
        <v/>
      </c>
      <c r="I1149" s="111" t="str">
        <f t="shared" si="137"/>
        <v/>
      </c>
      <c r="J1149" s="111"/>
      <c r="K1149" s="111"/>
      <c r="L1149" s="110" t="str">
        <f>IF(dati_pdc!$A1145&lt;&gt;"",s_somma_pdc!D1145,"")</f>
        <v/>
      </c>
      <c r="M1149" s="110" t="str">
        <f t="shared" si="138"/>
        <v/>
      </c>
      <c r="N1149" s="111" t="str">
        <f t="shared" si="139"/>
        <v/>
      </c>
      <c r="O1149" s="111"/>
      <c r="P1149" s="111"/>
      <c r="Q1149" s="110" t="str">
        <f>IF(dati_pdc!$A1145&lt;&gt;"",s_somma_pdc!E1145,"")</f>
        <v/>
      </c>
      <c r="R1149" s="110" t="str">
        <f t="shared" si="140"/>
        <v/>
      </c>
      <c r="S1149" s="111" t="str">
        <f t="shared" si="141"/>
        <v/>
      </c>
      <c r="T1149" s="111"/>
      <c r="U1149" s="111"/>
      <c r="V1149" s="110" t="str">
        <f>IF(dati_pdc!$A1145&lt;&gt;"",s_somma_pdc!F1145,"")</f>
        <v/>
      </c>
      <c r="W1149" s="110" t="str">
        <f t="shared" si="142"/>
        <v/>
      </c>
      <c r="X1149" s="111" t="str">
        <f t="shared" si="143"/>
        <v/>
      </c>
    </row>
    <row r="1150" spans="2:24">
      <c r="B1150" s="109" t="str">
        <f>IF(dati_pdc!A1146&lt;&gt;"",IF(dati_pdc!D1146=1,RIGHT(dati_pdc!A1146,dati_pdc!E1146),dati_pdc!A1146),"")</f>
        <v/>
      </c>
      <c r="C1150" s="109" t="str">
        <f>IF(dati_pdc!B1146&lt;&gt;"",dati_pdc!B1146,"")</f>
        <v/>
      </c>
      <c r="D1150" s="109" t="str">
        <f>IF(dati_pdc!C1146&lt;&gt;"",dati_pdc!C1146,"")</f>
        <v/>
      </c>
      <c r="E1150" s="109" t="str">
        <f>IF(dati_pdc!D1146&lt;&gt;"",dati_pdc!D1146,"")</f>
        <v/>
      </c>
      <c r="F1150" s="110" t="str">
        <f>IF(dati_pdc!$A1146&lt;&gt;"",s_somma_pdc!B1146,"")</f>
        <v/>
      </c>
      <c r="G1150" s="110" t="str">
        <f>IF(dati_pdc!$A1146&lt;&gt;"",s_somma_pdc!C1146,"")</f>
        <v/>
      </c>
      <c r="H1150" s="110" t="str">
        <f t="shared" si="136"/>
        <v/>
      </c>
      <c r="I1150" s="111" t="str">
        <f t="shared" si="137"/>
        <v/>
      </c>
      <c r="J1150" s="111"/>
      <c r="K1150" s="111"/>
      <c r="L1150" s="110" t="str">
        <f>IF(dati_pdc!$A1146&lt;&gt;"",s_somma_pdc!D1146,"")</f>
        <v/>
      </c>
      <c r="M1150" s="110" t="str">
        <f t="shared" si="138"/>
        <v/>
      </c>
      <c r="N1150" s="111" t="str">
        <f t="shared" si="139"/>
        <v/>
      </c>
      <c r="O1150" s="111"/>
      <c r="P1150" s="111"/>
      <c r="Q1150" s="110" t="str">
        <f>IF(dati_pdc!$A1146&lt;&gt;"",s_somma_pdc!E1146,"")</f>
        <v/>
      </c>
      <c r="R1150" s="110" t="str">
        <f t="shared" si="140"/>
        <v/>
      </c>
      <c r="S1150" s="111" t="str">
        <f t="shared" si="141"/>
        <v/>
      </c>
      <c r="T1150" s="111"/>
      <c r="U1150" s="111"/>
      <c r="V1150" s="110" t="str">
        <f>IF(dati_pdc!$A1146&lt;&gt;"",s_somma_pdc!F1146,"")</f>
        <v/>
      </c>
      <c r="W1150" s="110" t="str">
        <f t="shared" si="142"/>
        <v/>
      </c>
      <c r="X1150" s="111" t="str">
        <f t="shared" si="143"/>
        <v/>
      </c>
    </row>
    <row r="1151" spans="2:24">
      <c r="B1151" s="109" t="str">
        <f>IF(dati_pdc!A1147&lt;&gt;"",IF(dati_pdc!D1147=1,RIGHT(dati_pdc!A1147,dati_pdc!E1147),dati_pdc!A1147),"")</f>
        <v/>
      </c>
      <c r="C1151" s="109" t="str">
        <f>IF(dati_pdc!B1147&lt;&gt;"",dati_pdc!B1147,"")</f>
        <v/>
      </c>
      <c r="D1151" s="109" t="str">
        <f>IF(dati_pdc!C1147&lt;&gt;"",dati_pdc!C1147,"")</f>
        <v/>
      </c>
      <c r="E1151" s="109" t="str">
        <f>IF(dati_pdc!D1147&lt;&gt;"",dati_pdc!D1147,"")</f>
        <v/>
      </c>
      <c r="F1151" s="110" t="str">
        <f>IF(dati_pdc!$A1147&lt;&gt;"",s_somma_pdc!B1147,"")</f>
        <v/>
      </c>
      <c r="G1151" s="110" t="str">
        <f>IF(dati_pdc!$A1147&lt;&gt;"",s_somma_pdc!C1147,"")</f>
        <v/>
      </c>
      <c r="H1151" s="110" t="str">
        <f t="shared" si="136"/>
        <v/>
      </c>
      <c r="I1151" s="111" t="str">
        <f t="shared" si="137"/>
        <v/>
      </c>
      <c r="J1151" s="111"/>
      <c r="K1151" s="111"/>
      <c r="L1151" s="110" t="str">
        <f>IF(dati_pdc!$A1147&lt;&gt;"",s_somma_pdc!D1147,"")</f>
        <v/>
      </c>
      <c r="M1151" s="110" t="str">
        <f t="shared" si="138"/>
        <v/>
      </c>
      <c r="N1151" s="111" t="str">
        <f t="shared" si="139"/>
        <v/>
      </c>
      <c r="O1151" s="111"/>
      <c r="P1151" s="111"/>
      <c r="Q1151" s="110" t="str">
        <f>IF(dati_pdc!$A1147&lt;&gt;"",s_somma_pdc!E1147,"")</f>
        <v/>
      </c>
      <c r="R1151" s="110" t="str">
        <f t="shared" si="140"/>
        <v/>
      </c>
      <c r="S1151" s="111" t="str">
        <f t="shared" si="141"/>
        <v/>
      </c>
      <c r="T1151" s="111"/>
      <c r="U1151" s="111"/>
      <c r="V1151" s="110" t="str">
        <f>IF(dati_pdc!$A1147&lt;&gt;"",s_somma_pdc!F1147,"")</f>
        <v/>
      </c>
      <c r="W1151" s="110" t="str">
        <f t="shared" si="142"/>
        <v/>
      </c>
      <c r="X1151" s="111" t="str">
        <f t="shared" si="143"/>
        <v/>
      </c>
    </row>
    <row r="1152" spans="2:24">
      <c r="B1152" s="109" t="str">
        <f>IF(dati_pdc!A1148&lt;&gt;"",IF(dati_pdc!D1148=1,RIGHT(dati_pdc!A1148,dati_pdc!E1148),dati_pdc!A1148),"")</f>
        <v/>
      </c>
      <c r="C1152" s="109" t="str">
        <f>IF(dati_pdc!B1148&lt;&gt;"",dati_pdc!B1148,"")</f>
        <v/>
      </c>
      <c r="D1152" s="109" t="str">
        <f>IF(dati_pdc!C1148&lt;&gt;"",dati_pdc!C1148,"")</f>
        <v/>
      </c>
      <c r="E1152" s="109" t="str">
        <f>IF(dati_pdc!D1148&lt;&gt;"",dati_pdc!D1148,"")</f>
        <v/>
      </c>
      <c r="F1152" s="110" t="str">
        <f>IF(dati_pdc!$A1148&lt;&gt;"",s_somma_pdc!B1148,"")</f>
        <v/>
      </c>
      <c r="G1152" s="110" t="str">
        <f>IF(dati_pdc!$A1148&lt;&gt;"",s_somma_pdc!C1148,"")</f>
        <v/>
      </c>
      <c r="H1152" s="110" t="str">
        <f t="shared" si="136"/>
        <v/>
      </c>
      <c r="I1152" s="111" t="str">
        <f t="shared" si="137"/>
        <v/>
      </c>
      <c r="J1152" s="111"/>
      <c r="K1152" s="111"/>
      <c r="L1152" s="110" t="str">
        <f>IF(dati_pdc!$A1148&lt;&gt;"",s_somma_pdc!D1148,"")</f>
        <v/>
      </c>
      <c r="M1152" s="110" t="str">
        <f t="shared" si="138"/>
        <v/>
      </c>
      <c r="N1152" s="111" t="str">
        <f t="shared" si="139"/>
        <v/>
      </c>
      <c r="O1152" s="111"/>
      <c r="P1152" s="111"/>
      <c r="Q1152" s="110" t="str">
        <f>IF(dati_pdc!$A1148&lt;&gt;"",s_somma_pdc!E1148,"")</f>
        <v/>
      </c>
      <c r="R1152" s="110" t="str">
        <f t="shared" si="140"/>
        <v/>
      </c>
      <c r="S1152" s="111" t="str">
        <f t="shared" si="141"/>
        <v/>
      </c>
      <c r="T1152" s="111"/>
      <c r="U1152" s="111"/>
      <c r="V1152" s="110" t="str">
        <f>IF(dati_pdc!$A1148&lt;&gt;"",s_somma_pdc!F1148,"")</f>
        <v/>
      </c>
      <c r="W1152" s="110" t="str">
        <f t="shared" si="142"/>
        <v/>
      </c>
      <c r="X1152" s="111" t="str">
        <f t="shared" si="143"/>
        <v/>
      </c>
    </row>
    <row r="1153" spans="2:24">
      <c r="B1153" s="109" t="str">
        <f>IF(dati_pdc!A1149&lt;&gt;"",IF(dati_pdc!D1149=1,RIGHT(dati_pdc!A1149,dati_pdc!E1149),dati_pdc!A1149),"")</f>
        <v/>
      </c>
      <c r="C1153" s="109" t="str">
        <f>IF(dati_pdc!B1149&lt;&gt;"",dati_pdc!B1149,"")</f>
        <v/>
      </c>
      <c r="D1153" s="109" t="str">
        <f>IF(dati_pdc!C1149&lt;&gt;"",dati_pdc!C1149,"")</f>
        <v/>
      </c>
      <c r="E1153" s="109" t="str">
        <f>IF(dati_pdc!D1149&lt;&gt;"",dati_pdc!D1149,"")</f>
        <v/>
      </c>
      <c r="F1153" s="110" t="str">
        <f>IF(dati_pdc!$A1149&lt;&gt;"",s_somma_pdc!B1149,"")</f>
        <v/>
      </c>
      <c r="G1153" s="110" t="str">
        <f>IF(dati_pdc!$A1149&lt;&gt;"",s_somma_pdc!C1149,"")</f>
        <v/>
      </c>
      <c r="H1153" s="110" t="str">
        <f t="shared" si="136"/>
        <v/>
      </c>
      <c r="I1153" s="111" t="str">
        <f t="shared" si="137"/>
        <v/>
      </c>
      <c r="J1153" s="111"/>
      <c r="K1153" s="111"/>
      <c r="L1153" s="110" t="str">
        <f>IF(dati_pdc!$A1149&lt;&gt;"",s_somma_pdc!D1149,"")</f>
        <v/>
      </c>
      <c r="M1153" s="110" t="str">
        <f t="shared" si="138"/>
        <v/>
      </c>
      <c r="N1153" s="111" t="str">
        <f t="shared" si="139"/>
        <v/>
      </c>
      <c r="O1153" s="111"/>
      <c r="P1153" s="111"/>
      <c r="Q1153" s="110" t="str">
        <f>IF(dati_pdc!$A1149&lt;&gt;"",s_somma_pdc!E1149,"")</f>
        <v/>
      </c>
      <c r="R1153" s="110" t="str">
        <f t="shared" si="140"/>
        <v/>
      </c>
      <c r="S1153" s="111" t="str">
        <f t="shared" si="141"/>
        <v/>
      </c>
      <c r="T1153" s="111"/>
      <c r="U1153" s="111"/>
      <c r="V1153" s="110" t="str">
        <f>IF(dati_pdc!$A1149&lt;&gt;"",s_somma_pdc!F1149,"")</f>
        <v/>
      </c>
      <c r="W1153" s="110" t="str">
        <f t="shared" si="142"/>
        <v/>
      </c>
      <c r="X1153" s="111" t="str">
        <f t="shared" si="143"/>
        <v/>
      </c>
    </row>
    <row r="1154" spans="2:24">
      <c r="B1154" s="109" t="str">
        <f>IF(dati_pdc!A1150&lt;&gt;"",IF(dati_pdc!D1150=1,RIGHT(dati_pdc!A1150,dati_pdc!E1150),dati_pdc!A1150),"")</f>
        <v/>
      </c>
      <c r="C1154" s="109" t="str">
        <f>IF(dati_pdc!B1150&lt;&gt;"",dati_pdc!B1150,"")</f>
        <v/>
      </c>
      <c r="D1154" s="109" t="str">
        <f>IF(dati_pdc!C1150&lt;&gt;"",dati_pdc!C1150,"")</f>
        <v/>
      </c>
      <c r="E1154" s="109" t="str">
        <f>IF(dati_pdc!D1150&lt;&gt;"",dati_pdc!D1150,"")</f>
        <v/>
      </c>
      <c r="F1154" s="110" t="str">
        <f>IF(dati_pdc!$A1150&lt;&gt;"",s_somma_pdc!B1150,"")</f>
        <v/>
      </c>
      <c r="G1154" s="110" t="str">
        <f>IF(dati_pdc!$A1150&lt;&gt;"",s_somma_pdc!C1150,"")</f>
        <v/>
      </c>
      <c r="H1154" s="110" t="str">
        <f t="shared" si="136"/>
        <v/>
      </c>
      <c r="I1154" s="111" t="str">
        <f t="shared" si="137"/>
        <v/>
      </c>
      <c r="J1154" s="111"/>
      <c r="K1154" s="111"/>
      <c r="L1154" s="110" t="str">
        <f>IF(dati_pdc!$A1150&lt;&gt;"",s_somma_pdc!D1150,"")</f>
        <v/>
      </c>
      <c r="M1154" s="110" t="str">
        <f t="shared" si="138"/>
        <v/>
      </c>
      <c r="N1154" s="111" t="str">
        <f t="shared" si="139"/>
        <v/>
      </c>
      <c r="O1154" s="111"/>
      <c r="P1154" s="111"/>
      <c r="Q1154" s="110" t="str">
        <f>IF(dati_pdc!$A1150&lt;&gt;"",s_somma_pdc!E1150,"")</f>
        <v/>
      </c>
      <c r="R1154" s="110" t="str">
        <f t="shared" si="140"/>
        <v/>
      </c>
      <c r="S1154" s="111" t="str">
        <f t="shared" si="141"/>
        <v/>
      </c>
      <c r="T1154" s="111"/>
      <c r="U1154" s="111"/>
      <c r="V1154" s="110" t="str">
        <f>IF(dati_pdc!$A1150&lt;&gt;"",s_somma_pdc!F1150,"")</f>
        <v/>
      </c>
      <c r="W1154" s="110" t="str">
        <f t="shared" si="142"/>
        <v/>
      </c>
      <c r="X1154" s="111" t="str">
        <f t="shared" si="143"/>
        <v/>
      </c>
    </row>
    <row r="1155" spans="2:24">
      <c r="B1155" s="109" t="str">
        <f>IF(dati_pdc!A1151&lt;&gt;"",IF(dati_pdc!D1151=1,RIGHT(dati_pdc!A1151,dati_pdc!E1151),dati_pdc!A1151),"")</f>
        <v/>
      </c>
      <c r="C1155" s="109" t="str">
        <f>IF(dati_pdc!B1151&lt;&gt;"",dati_pdc!B1151,"")</f>
        <v/>
      </c>
      <c r="D1155" s="109" t="str">
        <f>IF(dati_pdc!C1151&lt;&gt;"",dati_pdc!C1151,"")</f>
        <v/>
      </c>
      <c r="E1155" s="109" t="str">
        <f>IF(dati_pdc!D1151&lt;&gt;"",dati_pdc!D1151,"")</f>
        <v/>
      </c>
      <c r="F1155" s="110" t="str">
        <f>IF(dati_pdc!$A1151&lt;&gt;"",s_somma_pdc!B1151,"")</f>
        <v/>
      </c>
      <c r="G1155" s="110" t="str">
        <f>IF(dati_pdc!$A1151&lt;&gt;"",s_somma_pdc!C1151,"")</f>
        <v/>
      </c>
      <c r="H1155" s="110" t="str">
        <f t="shared" si="136"/>
        <v/>
      </c>
      <c r="I1155" s="111" t="str">
        <f t="shared" si="137"/>
        <v/>
      </c>
      <c r="J1155" s="111"/>
      <c r="K1155" s="111"/>
      <c r="L1155" s="110" t="str">
        <f>IF(dati_pdc!$A1151&lt;&gt;"",s_somma_pdc!D1151,"")</f>
        <v/>
      </c>
      <c r="M1155" s="110" t="str">
        <f t="shared" si="138"/>
        <v/>
      </c>
      <c r="N1155" s="111" t="str">
        <f t="shared" si="139"/>
        <v/>
      </c>
      <c r="O1155" s="111"/>
      <c r="P1155" s="111"/>
      <c r="Q1155" s="110" t="str">
        <f>IF(dati_pdc!$A1151&lt;&gt;"",s_somma_pdc!E1151,"")</f>
        <v/>
      </c>
      <c r="R1155" s="110" t="str">
        <f t="shared" si="140"/>
        <v/>
      </c>
      <c r="S1155" s="111" t="str">
        <f t="shared" si="141"/>
        <v/>
      </c>
      <c r="T1155" s="111"/>
      <c r="U1155" s="111"/>
      <c r="V1155" s="110" t="str">
        <f>IF(dati_pdc!$A1151&lt;&gt;"",s_somma_pdc!F1151,"")</f>
        <v/>
      </c>
      <c r="W1155" s="110" t="str">
        <f t="shared" si="142"/>
        <v/>
      </c>
      <c r="X1155" s="111" t="str">
        <f t="shared" si="143"/>
        <v/>
      </c>
    </row>
    <row r="1156" spans="2:24">
      <c r="B1156" s="109" t="str">
        <f>IF(dati_pdc!A1152&lt;&gt;"",IF(dati_pdc!D1152=1,RIGHT(dati_pdc!A1152,dati_pdc!E1152),dati_pdc!A1152),"")</f>
        <v/>
      </c>
      <c r="C1156" s="109" t="str">
        <f>IF(dati_pdc!B1152&lt;&gt;"",dati_pdc!B1152,"")</f>
        <v/>
      </c>
      <c r="D1156" s="109" t="str">
        <f>IF(dati_pdc!C1152&lt;&gt;"",dati_pdc!C1152,"")</f>
        <v/>
      </c>
      <c r="E1156" s="109" t="str">
        <f>IF(dati_pdc!D1152&lt;&gt;"",dati_pdc!D1152,"")</f>
        <v/>
      </c>
      <c r="F1156" s="110" t="str">
        <f>IF(dati_pdc!$A1152&lt;&gt;"",s_somma_pdc!B1152,"")</f>
        <v/>
      </c>
      <c r="G1156" s="110" t="str">
        <f>IF(dati_pdc!$A1152&lt;&gt;"",s_somma_pdc!C1152,"")</f>
        <v/>
      </c>
      <c r="H1156" s="110" t="str">
        <f t="shared" si="136"/>
        <v/>
      </c>
      <c r="I1156" s="111" t="str">
        <f t="shared" si="137"/>
        <v/>
      </c>
      <c r="J1156" s="111"/>
      <c r="K1156" s="111"/>
      <c r="L1156" s="110" t="str">
        <f>IF(dati_pdc!$A1152&lt;&gt;"",s_somma_pdc!D1152,"")</f>
        <v/>
      </c>
      <c r="M1156" s="110" t="str">
        <f t="shared" si="138"/>
        <v/>
      </c>
      <c r="N1156" s="111" t="str">
        <f t="shared" si="139"/>
        <v/>
      </c>
      <c r="O1156" s="111"/>
      <c r="P1156" s="111"/>
      <c r="Q1156" s="110" t="str">
        <f>IF(dati_pdc!$A1152&lt;&gt;"",s_somma_pdc!E1152,"")</f>
        <v/>
      </c>
      <c r="R1156" s="110" t="str">
        <f t="shared" si="140"/>
        <v/>
      </c>
      <c r="S1156" s="111" t="str">
        <f t="shared" si="141"/>
        <v/>
      </c>
      <c r="T1156" s="111"/>
      <c r="U1156" s="111"/>
      <c r="V1156" s="110" t="str">
        <f>IF(dati_pdc!$A1152&lt;&gt;"",s_somma_pdc!F1152,"")</f>
        <v/>
      </c>
      <c r="W1156" s="110" t="str">
        <f t="shared" si="142"/>
        <v/>
      </c>
      <c r="X1156" s="111" t="str">
        <f t="shared" si="143"/>
        <v/>
      </c>
    </row>
    <row r="1157" spans="2:24">
      <c r="B1157" s="109" t="str">
        <f>IF(dati_pdc!A1153&lt;&gt;"",IF(dati_pdc!D1153=1,RIGHT(dati_pdc!A1153,dati_pdc!E1153),dati_pdc!A1153),"")</f>
        <v/>
      </c>
      <c r="C1157" s="109" t="str">
        <f>IF(dati_pdc!B1153&lt;&gt;"",dati_pdc!B1153,"")</f>
        <v/>
      </c>
      <c r="D1157" s="109" t="str">
        <f>IF(dati_pdc!C1153&lt;&gt;"",dati_pdc!C1153,"")</f>
        <v/>
      </c>
      <c r="E1157" s="109" t="str">
        <f>IF(dati_pdc!D1153&lt;&gt;"",dati_pdc!D1153,"")</f>
        <v/>
      </c>
      <c r="F1157" s="110" t="str">
        <f>IF(dati_pdc!$A1153&lt;&gt;"",s_somma_pdc!B1153,"")</f>
        <v/>
      </c>
      <c r="G1157" s="110" t="str">
        <f>IF(dati_pdc!$A1153&lt;&gt;"",s_somma_pdc!C1153,"")</f>
        <v/>
      </c>
      <c r="H1157" s="110" t="str">
        <f t="shared" si="136"/>
        <v/>
      </c>
      <c r="I1157" s="111" t="str">
        <f t="shared" si="137"/>
        <v/>
      </c>
      <c r="J1157" s="111"/>
      <c r="K1157" s="111"/>
      <c r="L1157" s="110" t="str">
        <f>IF(dati_pdc!$A1153&lt;&gt;"",s_somma_pdc!D1153,"")</f>
        <v/>
      </c>
      <c r="M1157" s="110" t="str">
        <f t="shared" si="138"/>
        <v/>
      </c>
      <c r="N1157" s="111" t="str">
        <f t="shared" si="139"/>
        <v/>
      </c>
      <c r="O1157" s="111"/>
      <c r="P1157" s="111"/>
      <c r="Q1157" s="110" t="str">
        <f>IF(dati_pdc!$A1153&lt;&gt;"",s_somma_pdc!E1153,"")</f>
        <v/>
      </c>
      <c r="R1157" s="110" t="str">
        <f t="shared" si="140"/>
        <v/>
      </c>
      <c r="S1157" s="111" t="str">
        <f t="shared" si="141"/>
        <v/>
      </c>
      <c r="T1157" s="111"/>
      <c r="U1157" s="111"/>
      <c r="V1157" s="110" t="str">
        <f>IF(dati_pdc!$A1153&lt;&gt;"",s_somma_pdc!F1153,"")</f>
        <v/>
      </c>
      <c r="W1157" s="110" t="str">
        <f t="shared" si="142"/>
        <v/>
      </c>
      <c r="X1157" s="111" t="str">
        <f t="shared" si="143"/>
        <v/>
      </c>
    </row>
    <row r="1158" spans="2:24">
      <c r="B1158" s="109" t="str">
        <f>IF(dati_pdc!A1154&lt;&gt;"",IF(dati_pdc!D1154=1,RIGHT(dati_pdc!A1154,dati_pdc!E1154),dati_pdc!A1154),"")</f>
        <v/>
      </c>
      <c r="C1158" s="109" t="str">
        <f>IF(dati_pdc!B1154&lt;&gt;"",dati_pdc!B1154,"")</f>
        <v/>
      </c>
      <c r="D1158" s="109" t="str">
        <f>IF(dati_pdc!C1154&lt;&gt;"",dati_pdc!C1154,"")</f>
        <v/>
      </c>
      <c r="E1158" s="109" t="str">
        <f>IF(dati_pdc!D1154&lt;&gt;"",dati_pdc!D1154,"")</f>
        <v/>
      </c>
      <c r="F1158" s="110" t="str">
        <f>IF(dati_pdc!$A1154&lt;&gt;"",s_somma_pdc!B1154,"")</f>
        <v/>
      </c>
      <c r="G1158" s="110" t="str">
        <f>IF(dati_pdc!$A1154&lt;&gt;"",s_somma_pdc!C1154,"")</f>
        <v/>
      </c>
      <c r="H1158" s="110" t="str">
        <f t="shared" ref="H1158:H1221" si="144">IF(G1158&lt;&gt;"",F1158-G1158,"")</f>
        <v/>
      </c>
      <c r="I1158" s="111" t="str">
        <f t="shared" ref="I1158:I1221" si="145">IF(AND(G1158&lt;&gt;"",G1158&lt;&gt;0)=TRUE,H1158/G1158,"")</f>
        <v/>
      </c>
      <c r="J1158" s="111"/>
      <c r="K1158" s="111"/>
      <c r="L1158" s="110" t="str">
        <f>IF(dati_pdc!$A1154&lt;&gt;"",s_somma_pdc!D1154,"")</f>
        <v/>
      </c>
      <c r="M1158" s="110" t="str">
        <f t="shared" ref="M1158:M1221" si="146">IF(L1158&lt;&gt;"",F1158-L1158,"")</f>
        <v/>
      </c>
      <c r="N1158" s="111" t="str">
        <f t="shared" ref="N1158:N1221" si="147">IF(AND(L1158&lt;&gt;"",L1158&lt;&gt;0)=TRUE,M1158/L1158,"")</f>
        <v/>
      </c>
      <c r="O1158" s="111"/>
      <c r="P1158" s="111"/>
      <c r="Q1158" s="110" t="str">
        <f>IF(dati_pdc!$A1154&lt;&gt;"",s_somma_pdc!E1154,"")</f>
        <v/>
      </c>
      <c r="R1158" s="110" t="str">
        <f t="shared" ref="R1158:R1221" si="148">IF(Q1158&lt;&gt;"",F1158-Q1158,"")</f>
        <v/>
      </c>
      <c r="S1158" s="111" t="str">
        <f t="shared" ref="S1158:S1221" si="149">IF(AND(Q1158&lt;&gt;"",Q1158&lt;&gt;0)=TRUE,R1158/Q1158,"")</f>
        <v/>
      </c>
      <c r="T1158" s="111"/>
      <c r="U1158" s="111"/>
      <c r="V1158" s="110" t="str">
        <f>IF(dati_pdc!$A1154&lt;&gt;"",s_somma_pdc!F1154,"")</f>
        <v/>
      </c>
      <c r="W1158" s="110" t="str">
        <f t="shared" ref="W1158:W1221" si="150">IF(V1158&lt;&gt;"",F1158-V1158,"")</f>
        <v/>
      </c>
      <c r="X1158" s="111" t="str">
        <f t="shared" ref="X1158:X1221" si="151">IF(AND(V1158&lt;&gt;"",V1158&lt;&gt;0)=TRUE,W1158/V1158,"")</f>
        <v/>
      </c>
    </row>
    <row r="1159" spans="2:24">
      <c r="B1159" s="109" t="str">
        <f>IF(dati_pdc!A1155&lt;&gt;"",IF(dati_pdc!D1155=1,RIGHT(dati_pdc!A1155,dati_pdc!E1155),dati_pdc!A1155),"")</f>
        <v/>
      </c>
      <c r="C1159" s="109" t="str">
        <f>IF(dati_pdc!B1155&lt;&gt;"",dati_pdc!B1155,"")</f>
        <v/>
      </c>
      <c r="D1159" s="109" t="str">
        <f>IF(dati_pdc!C1155&lt;&gt;"",dati_pdc!C1155,"")</f>
        <v/>
      </c>
      <c r="E1159" s="109" t="str">
        <f>IF(dati_pdc!D1155&lt;&gt;"",dati_pdc!D1155,"")</f>
        <v/>
      </c>
      <c r="F1159" s="110" t="str">
        <f>IF(dati_pdc!$A1155&lt;&gt;"",s_somma_pdc!B1155,"")</f>
        <v/>
      </c>
      <c r="G1159" s="110" t="str">
        <f>IF(dati_pdc!$A1155&lt;&gt;"",s_somma_pdc!C1155,"")</f>
        <v/>
      </c>
      <c r="H1159" s="110" t="str">
        <f t="shared" si="144"/>
        <v/>
      </c>
      <c r="I1159" s="111" t="str">
        <f t="shared" si="145"/>
        <v/>
      </c>
      <c r="J1159" s="111"/>
      <c r="K1159" s="111"/>
      <c r="L1159" s="110" t="str">
        <f>IF(dati_pdc!$A1155&lt;&gt;"",s_somma_pdc!D1155,"")</f>
        <v/>
      </c>
      <c r="M1159" s="110" t="str">
        <f t="shared" si="146"/>
        <v/>
      </c>
      <c r="N1159" s="111" t="str">
        <f t="shared" si="147"/>
        <v/>
      </c>
      <c r="O1159" s="111"/>
      <c r="P1159" s="111"/>
      <c r="Q1159" s="110" t="str">
        <f>IF(dati_pdc!$A1155&lt;&gt;"",s_somma_pdc!E1155,"")</f>
        <v/>
      </c>
      <c r="R1159" s="110" t="str">
        <f t="shared" si="148"/>
        <v/>
      </c>
      <c r="S1159" s="111" t="str">
        <f t="shared" si="149"/>
        <v/>
      </c>
      <c r="T1159" s="111"/>
      <c r="U1159" s="111"/>
      <c r="V1159" s="110" t="str">
        <f>IF(dati_pdc!$A1155&lt;&gt;"",s_somma_pdc!F1155,"")</f>
        <v/>
      </c>
      <c r="W1159" s="110" t="str">
        <f t="shared" si="150"/>
        <v/>
      </c>
      <c r="X1159" s="111" t="str">
        <f t="shared" si="151"/>
        <v/>
      </c>
    </row>
    <row r="1160" spans="2:24">
      <c r="B1160" s="109" t="str">
        <f>IF(dati_pdc!A1156&lt;&gt;"",IF(dati_pdc!D1156=1,RIGHT(dati_pdc!A1156,dati_pdc!E1156),dati_pdc!A1156),"")</f>
        <v/>
      </c>
      <c r="C1160" s="109" t="str">
        <f>IF(dati_pdc!B1156&lt;&gt;"",dati_pdc!B1156,"")</f>
        <v/>
      </c>
      <c r="D1160" s="109" t="str">
        <f>IF(dati_pdc!C1156&lt;&gt;"",dati_pdc!C1156,"")</f>
        <v/>
      </c>
      <c r="E1160" s="109" t="str">
        <f>IF(dati_pdc!D1156&lt;&gt;"",dati_pdc!D1156,"")</f>
        <v/>
      </c>
      <c r="F1160" s="110" t="str">
        <f>IF(dati_pdc!$A1156&lt;&gt;"",s_somma_pdc!B1156,"")</f>
        <v/>
      </c>
      <c r="G1160" s="110" t="str">
        <f>IF(dati_pdc!$A1156&lt;&gt;"",s_somma_pdc!C1156,"")</f>
        <v/>
      </c>
      <c r="H1160" s="110" t="str">
        <f t="shared" si="144"/>
        <v/>
      </c>
      <c r="I1160" s="111" t="str">
        <f t="shared" si="145"/>
        <v/>
      </c>
      <c r="J1160" s="111"/>
      <c r="K1160" s="111"/>
      <c r="L1160" s="110" t="str">
        <f>IF(dati_pdc!$A1156&lt;&gt;"",s_somma_pdc!D1156,"")</f>
        <v/>
      </c>
      <c r="M1160" s="110" t="str">
        <f t="shared" si="146"/>
        <v/>
      </c>
      <c r="N1160" s="111" t="str">
        <f t="shared" si="147"/>
        <v/>
      </c>
      <c r="O1160" s="111"/>
      <c r="P1160" s="111"/>
      <c r="Q1160" s="110" t="str">
        <f>IF(dati_pdc!$A1156&lt;&gt;"",s_somma_pdc!E1156,"")</f>
        <v/>
      </c>
      <c r="R1160" s="110" t="str">
        <f t="shared" si="148"/>
        <v/>
      </c>
      <c r="S1160" s="111" t="str">
        <f t="shared" si="149"/>
        <v/>
      </c>
      <c r="T1160" s="111"/>
      <c r="U1160" s="111"/>
      <c r="V1160" s="110" t="str">
        <f>IF(dati_pdc!$A1156&lt;&gt;"",s_somma_pdc!F1156,"")</f>
        <v/>
      </c>
      <c r="W1160" s="110" t="str">
        <f t="shared" si="150"/>
        <v/>
      </c>
      <c r="X1160" s="111" t="str">
        <f t="shared" si="151"/>
        <v/>
      </c>
    </row>
    <row r="1161" spans="2:24">
      <c r="B1161" s="109" t="str">
        <f>IF(dati_pdc!A1157&lt;&gt;"",IF(dati_pdc!D1157=1,RIGHT(dati_pdc!A1157,dati_pdc!E1157),dati_pdc!A1157),"")</f>
        <v/>
      </c>
      <c r="C1161" s="109" t="str">
        <f>IF(dati_pdc!B1157&lt;&gt;"",dati_pdc!B1157,"")</f>
        <v/>
      </c>
      <c r="D1161" s="109" t="str">
        <f>IF(dati_pdc!C1157&lt;&gt;"",dati_pdc!C1157,"")</f>
        <v/>
      </c>
      <c r="E1161" s="109" t="str">
        <f>IF(dati_pdc!D1157&lt;&gt;"",dati_pdc!D1157,"")</f>
        <v/>
      </c>
      <c r="F1161" s="110" t="str">
        <f>IF(dati_pdc!$A1157&lt;&gt;"",s_somma_pdc!B1157,"")</f>
        <v/>
      </c>
      <c r="G1161" s="110" t="str">
        <f>IF(dati_pdc!$A1157&lt;&gt;"",s_somma_pdc!C1157,"")</f>
        <v/>
      </c>
      <c r="H1161" s="110" t="str">
        <f t="shared" si="144"/>
        <v/>
      </c>
      <c r="I1161" s="111" t="str">
        <f t="shared" si="145"/>
        <v/>
      </c>
      <c r="J1161" s="111"/>
      <c r="K1161" s="111"/>
      <c r="L1161" s="110" t="str">
        <f>IF(dati_pdc!$A1157&lt;&gt;"",s_somma_pdc!D1157,"")</f>
        <v/>
      </c>
      <c r="M1161" s="110" t="str">
        <f t="shared" si="146"/>
        <v/>
      </c>
      <c r="N1161" s="111" t="str">
        <f t="shared" si="147"/>
        <v/>
      </c>
      <c r="O1161" s="111"/>
      <c r="P1161" s="111"/>
      <c r="Q1161" s="110" t="str">
        <f>IF(dati_pdc!$A1157&lt;&gt;"",s_somma_pdc!E1157,"")</f>
        <v/>
      </c>
      <c r="R1161" s="110" t="str">
        <f t="shared" si="148"/>
        <v/>
      </c>
      <c r="S1161" s="111" t="str">
        <f t="shared" si="149"/>
        <v/>
      </c>
      <c r="T1161" s="111"/>
      <c r="U1161" s="111"/>
      <c r="V1161" s="110" t="str">
        <f>IF(dati_pdc!$A1157&lt;&gt;"",s_somma_pdc!F1157,"")</f>
        <v/>
      </c>
      <c r="W1161" s="110" t="str">
        <f t="shared" si="150"/>
        <v/>
      </c>
      <c r="X1161" s="111" t="str">
        <f t="shared" si="151"/>
        <v/>
      </c>
    </row>
    <row r="1162" spans="2:24">
      <c r="B1162" s="109" t="str">
        <f>IF(dati_pdc!A1158&lt;&gt;"",IF(dati_pdc!D1158=1,RIGHT(dati_pdc!A1158,dati_pdc!E1158),dati_pdc!A1158),"")</f>
        <v/>
      </c>
      <c r="C1162" s="109" t="str">
        <f>IF(dati_pdc!B1158&lt;&gt;"",dati_pdc!B1158,"")</f>
        <v/>
      </c>
      <c r="D1162" s="109" t="str">
        <f>IF(dati_pdc!C1158&lt;&gt;"",dati_pdc!C1158,"")</f>
        <v/>
      </c>
      <c r="E1162" s="109" t="str">
        <f>IF(dati_pdc!D1158&lt;&gt;"",dati_pdc!D1158,"")</f>
        <v/>
      </c>
      <c r="F1162" s="110" t="str">
        <f>IF(dati_pdc!$A1158&lt;&gt;"",s_somma_pdc!B1158,"")</f>
        <v/>
      </c>
      <c r="G1162" s="110" t="str">
        <f>IF(dati_pdc!$A1158&lt;&gt;"",s_somma_pdc!C1158,"")</f>
        <v/>
      </c>
      <c r="H1162" s="110" t="str">
        <f t="shared" si="144"/>
        <v/>
      </c>
      <c r="I1162" s="111" t="str">
        <f t="shared" si="145"/>
        <v/>
      </c>
      <c r="J1162" s="111"/>
      <c r="K1162" s="111"/>
      <c r="L1162" s="110" t="str">
        <f>IF(dati_pdc!$A1158&lt;&gt;"",s_somma_pdc!D1158,"")</f>
        <v/>
      </c>
      <c r="M1162" s="110" t="str">
        <f t="shared" si="146"/>
        <v/>
      </c>
      <c r="N1162" s="111" t="str">
        <f t="shared" si="147"/>
        <v/>
      </c>
      <c r="O1162" s="111"/>
      <c r="P1162" s="111"/>
      <c r="Q1162" s="110" t="str">
        <f>IF(dati_pdc!$A1158&lt;&gt;"",s_somma_pdc!E1158,"")</f>
        <v/>
      </c>
      <c r="R1162" s="110" t="str">
        <f t="shared" si="148"/>
        <v/>
      </c>
      <c r="S1162" s="111" t="str">
        <f t="shared" si="149"/>
        <v/>
      </c>
      <c r="T1162" s="111"/>
      <c r="U1162" s="111"/>
      <c r="V1162" s="110" t="str">
        <f>IF(dati_pdc!$A1158&lt;&gt;"",s_somma_pdc!F1158,"")</f>
        <v/>
      </c>
      <c r="W1162" s="110" t="str">
        <f t="shared" si="150"/>
        <v/>
      </c>
      <c r="X1162" s="111" t="str">
        <f t="shared" si="151"/>
        <v/>
      </c>
    </row>
    <row r="1163" spans="2:24">
      <c r="B1163" s="109" t="str">
        <f>IF(dati_pdc!A1159&lt;&gt;"",IF(dati_pdc!D1159=1,RIGHT(dati_pdc!A1159,dati_pdc!E1159),dati_pdc!A1159),"")</f>
        <v/>
      </c>
      <c r="C1163" s="109" t="str">
        <f>IF(dati_pdc!B1159&lt;&gt;"",dati_pdc!B1159,"")</f>
        <v/>
      </c>
      <c r="D1163" s="109" t="str">
        <f>IF(dati_pdc!C1159&lt;&gt;"",dati_pdc!C1159,"")</f>
        <v/>
      </c>
      <c r="E1163" s="109" t="str">
        <f>IF(dati_pdc!D1159&lt;&gt;"",dati_pdc!D1159,"")</f>
        <v/>
      </c>
      <c r="F1163" s="110" t="str">
        <f>IF(dati_pdc!$A1159&lt;&gt;"",s_somma_pdc!B1159,"")</f>
        <v/>
      </c>
      <c r="G1163" s="110" t="str">
        <f>IF(dati_pdc!$A1159&lt;&gt;"",s_somma_pdc!C1159,"")</f>
        <v/>
      </c>
      <c r="H1163" s="110" t="str">
        <f t="shared" si="144"/>
        <v/>
      </c>
      <c r="I1163" s="111" t="str">
        <f t="shared" si="145"/>
        <v/>
      </c>
      <c r="J1163" s="111"/>
      <c r="K1163" s="111"/>
      <c r="L1163" s="110" t="str">
        <f>IF(dati_pdc!$A1159&lt;&gt;"",s_somma_pdc!D1159,"")</f>
        <v/>
      </c>
      <c r="M1163" s="110" t="str">
        <f t="shared" si="146"/>
        <v/>
      </c>
      <c r="N1163" s="111" t="str">
        <f t="shared" si="147"/>
        <v/>
      </c>
      <c r="O1163" s="111"/>
      <c r="P1163" s="111"/>
      <c r="Q1163" s="110" t="str">
        <f>IF(dati_pdc!$A1159&lt;&gt;"",s_somma_pdc!E1159,"")</f>
        <v/>
      </c>
      <c r="R1163" s="110" t="str">
        <f t="shared" si="148"/>
        <v/>
      </c>
      <c r="S1163" s="111" t="str">
        <f t="shared" si="149"/>
        <v/>
      </c>
      <c r="T1163" s="111"/>
      <c r="U1163" s="111"/>
      <c r="V1163" s="110" t="str">
        <f>IF(dati_pdc!$A1159&lt;&gt;"",s_somma_pdc!F1159,"")</f>
        <v/>
      </c>
      <c r="W1163" s="110" t="str">
        <f t="shared" si="150"/>
        <v/>
      </c>
      <c r="X1163" s="111" t="str">
        <f t="shared" si="151"/>
        <v/>
      </c>
    </row>
    <row r="1164" spans="2:24">
      <c r="B1164" s="109" t="str">
        <f>IF(dati_pdc!A1160&lt;&gt;"",IF(dati_pdc!D1160=1,RIGHT(dati_pdc!A1160,dati_pdc!E1160),dati_pdc!A1160),"")</f>
        <v/>
      </c>
      <c r="C1164" s="109" t="str">
        <f>IF(dati_pdc!B1160&lt;&gt;"",dati_pdc!B1160,"")</f>
        <v/>
      </c>
      <c r="D1164" s="109" t="str">
        <f>IF(dati_pdc!C1160&lt;&gt;"",dati_pdc!C1160,"")</f>
        <v/>
      </c>
      <c r="E1164" s="109" t="str">
        <f>IF(dati_pdc!D1160&lt;&gt;"",dati_pdc!D1160,"")</f>
        <v/>
      </c>
      <c r="F1164" s="110" t="str">
        <f>IF(dati_pdc!$A1160&lt;&gt;"",s_somma_pdc!B1160,"")</f>
        <v/>
      </c>
      <c r="G1164" s="110" t="str">
        <f>IF(dati_pdc!$A1160&lt;&gt;"",s_somma_pdc!C1160,"")</f>
        <v/>
      </c>
      <c r="H1164" s="110" t="str">
        <f t="shared" si="144"/>
        <v/>
      </c>
      <c r="I1164" s="111" t="str">
        <f t="shared" si="145"/>
        <v/>
      </c>
      <c r="J1164" s="111"/>
      <c r="K1164" s="111"/>
      <c r="L1164" s="110" t="str">
        <f>IF(dati_pdc!$A1160&lt;&gt;"",s_somma_pdc!D1160,"")</f>
        <v/>
      </c>
      <c r="M1164" s="110" t="str">
        <f t="shared" si="146"/>
        <v/>
      </c>
      <c r="N1164" s="111" t="str">
        <f t="shared" si="147"/>
        <v/>
      </c>
      <c r="O1164" s="111"/>
      <c r="P1164" s="111"/>
      <c r="Q1164" s="110" t="str">
        <f>IF(dati_pdc!$A1160&lt;&gt;"",s_somma_pdc!E1160,"")</f>
        <v/>
      </c>
      <c r="R1164" s="110" t="str">
        <f t="shared" si="148"/>
        <v/>
      </c>
      <c r="S1164" s="111" t="str">
        <f t="shared" si="149"/>
        <v/>
      </c>
      <c r="T1164" s="111"/>
      <c r="U1164" s="111"/>
      <c r="V1164" s="110" t="str">
        <f>IF(dati_pdc!$A1160&lt;&gt;"",s_somma_pdc!F1160,"")</f>
        <v/>
      </c>
      <c r="W1164" s="110" t="str">
        <f t="shared" si="150"/>
        <v/>
      </c>
      <c r="X1164" s="111" t="str">
        <f t="shared" si="151"/>
        <v/>
      </c>
    </row>
    <row r="1165" spans="2:24">
      <c r="B1165" s="109" t="str">
        <f>IF(dati_pdc!A1161&lt;&gt;"",IF(dati_pdc!D1161=1,RIGHT(dati_pdc!A1161,dati_pdc!E1161),dati_pdc!A1161),"")</f>
        <v/>
      </c>
      <c r="C1165" s="109" t="str">
        <f>IF(dati_pdc!B1161&lt;&gt;"",dati_pdc!B1161,"")</f>
        <v/>
      </c>
      <c r="D1165" s="109" t="str">
        <f>IF(dati_pdc!C1161&lt;&gt;"",dati_pdc!C1161,"")</f>
        <v/>
      </c>
      <c r="E1165" s="109" t="str">
        <f>IF(dati_pdc!D1161&lt;&gt;"",dati_pdc!D1161,"")</f>
        <v/>
      </c>
      <c r="F1165" s="110" t="str">
        <f>IF(dati_pdc!$A1161&lt;&gt;"",s_somma_pdc!B1161,"")</f>
        <v/>
      </c>
      <c r="G1165" s="110" t="str">
        <f>IF(dati_pdc!$A1161&lt;&gt;"",s_somma_pdc!C1161,"")</f>
        <v/>
      </c>
      <c r="H1165" s="110" t="str">
        <f t="shared" si="144"/>
        <v/>
      </c>
      <c r="I1165" s="111" t="str">
        <f t="shared" si="145"/>
        <v/>
      </c>
      <c r="J1165" s="111"/>
      <c r="K1165" s="111"/>
      <c r="L1165" s="110" t="str">
        <f>IF(dati_pdc!$A1161&lt;&gt;"",s_somma_pdc!D1161,"")</f>
        <v/>
      </c>
      <c r="M1165" s="110" t="str">
        <f t="shared" si="146"/>
        <v/>
      </c>
      <c r="N1165" s="111" t="str">
        <f t="shared" si="147"/>
        <v/>
      </c>
      <c r="O1165" s="111"/>
      <c r="P1165" s="111"/>
      <c r="Q1165" s="110" t="str">
        <f>IF(dati_pdc!$A1161&lt;&gt;"",s_somma_pdc!E1161,"")</f>
        <v/>
      </c>
      <c r="R1165" s="110" t="str">
        <f t="shared" si="148"/>
        <v/>
      </c>
      <c r="S1165" s="111" t="str">
        <f t="shared" si="149"/>
        <v/>
      </c>
      <c r="T1165" s="111"/>
      <c r="U1165" s="111"/>
      <c r="V1165" s="110" t="str">
        <f>IF(dati_pdc!$A1161&lt;&gt;"",s_somma_pdc!F1161,"")</f>
        <v/>
      </c>
      <c r="W1165" s="110" t="str">
        <f t="shared" si="150"/>
        <v/>
      </c>
      <c r="X1165" s="111" t="str">
        <f t="shared" si="151"/>
        <v/>
      </c>
    </row>
    <row r="1166" spans="2:24">
      <c r="B1166" s="109" t="str">
        <f>IF(dati_pdc!A1162&lt;&gt;"",IF(dati_pdc!D1162=1,RIGHT(dati_pdc!A1162,dati_pdc!E1162),dati_pdc!A1162),"")</f>
        <v/>
      </c>
      <c r="C1166" s="109" t="str">
        <f>IF(dati_pdc!B1162&lt;&gt;"",dati_pdc!B1162,"")</f>
        <v/>
      </c>
      <c r="D1166" s="109" t="str">
        <f>IF(dati_pdc!C1162&lt;&gt;"",dati_pdc!C1162,"")</f>
        <v/>
      </c>
      <c r="E1166" s="109" t="str">
        <f>IF(dati_pdc!D1162&lt;&gt;"",dati_pdc!D1162,"")</f>
        <v/>
      </c>
      <c r="F1166" s="110" t="str">
        <f>IF(dati_pdc!$A1162&lt;&gt;"",s_somma_pdc!B1162,"")</f>
        <v/>
      </c>
      <c r="G1166" s="110" t="str">
        <f>IF(dati_pdc!$A1162&lt;&gt;"",s_somma_pdc!C1162,"")</f>
        <v/>
      </c>
      <c r="H1166" s="110" t="str">
        <f t="shared" si="144"/>
        <v/>
      </c>
      <c r="I1166" s="111" t="str">
        <f t="shared" si="145"/>
        <v/>
      </c>
      <c r="J1166" s="111"/>
      <c r="K1166" s="111"/>
      <c r="L1166" s="110" t="str">
        <f>IF(dati_pdc!$A1162&lt;&gt;"",s_somma_pdc!D1162,"")</f>
        <v/>
      </c>
      <c r="M1166" s="110" t="str">
        <f t="shared" si="146"/>
        <v/>
      </c>
      <c r="N1166" s="111" t="str">
        <f t="shared" si="147"/>
        <v/>
      </c>
      <c r="O1166" s="111"/>
      <c r="P1166" s="111"/>
      <c r="Q1166" s="110" t="str">
        <f>IF(dati_pdc!$A1162&lt;&gt;"",s_somma_pdc!E1162,"")</f>
        <v/>
      </c>
      <c r="R1166" s="110" t="str">
        <f t="shared" si="148"/>
        <v/>
      </c>
      <c r="S1166" s="111" t="str">
        <f t="shared" si="149"/>
        <v/>
      </c>
      <c r="T1166" s="111"/>
      <c r="U1166" s="111"/>
      <c r="V1166" s="110" t="str">
        <f>IF(dati_pdc!$A1162&lt;&gt;"",s_somma_pdc!F1162,"")</f>
        <v/>
      </c>
      <c r="W1166" s="110" t="str">
        <f t="shared" si="150"/>
        <v/>
      </c>
      <c r="X1166" s="111" t="str">
        <f t="shared" si="151"/>
        <v/>
      </c>
    </row>
    <row r="1167" spans="2:24">
      <c r="B1167" s="109" t="str">
        <f>IF(dati_pdc!A1163&lt;&gt;"",IF(dati_pdc!D1163=1,RIGHT(dati_pdc!A1163,dati_pdc!E1163),dati_pdc!A1163),"")</f>
        <v/>
      </c>
      <c r="C1167" s="109" t="str">
        <f>IF(dati_pdc!B1163&lt;&gt;"",dati_pdc!B1163,"")</f>
        <v/>
      </c>
      <c r="D1167" s="109" t="str">
        <f>IF(dati_pdc!C1163&lt;&gt;"",dati_pdc!C1163,"")</f>
        <v/>
      </c>
      <c r="E1167" s="109" t="str">
        <f>IF(dati_pdc!D1163&lt;&gt;"",dati_pdc!D1163,"")</f>
        <v/>
      </c>
      <c r="F1167" s="110" t="str">
        <f>IF(dati_pdc!$A1163&lt;&gt;"",s_somma_pdc!B1163,"")</f>
        <v/>
      </c>
      <c r="G1167" s="110" t="str">
        <f>IF(dati_pdc!$A1163&lt;&gt;"",s_somma_pdc!C1163,"")</f>
        <v/>
      </c>
      <c r="H1167" s="110" t="str">
        <f t="shared" si="144"/>
        <v/>
      </c>
      <c r="I1167" s="111" t="str">
        <f t="shared" si="145"/>
        <v/>
      </c>
      <c r="J1167" s="111"/>
      <c r="K1167" s="111"/>
      <c r="L1167" s="110" t="str">
        <f>IF(dati_pdc!$A1163&lt;&gt;"",s_somma_pdc!D1163,"")</f>
        <v/>
      </c>
      <c r="M1167" s="110" t="str">
        <f t="shared" si="146"/>
        <v/>
      </c>
      <c r="N1167" s="111" t="str">
        <f t="shared" si="147"/>
        <v/>
      </c>
      <c r="O1167" s="111"/>
      <c r="P1167" s="111"/>
      <c r="Q1167" s="110" t="str">
        <f>IF(dati_pdc!$A1163&lt;&gt;"",s_somma_pdc!E1163,"")</f>
        <v/>
      </c>
      <c r="R1167" s="110" t="str">
        <f t="shared" si="148"/>
        <v/>
      </c>
      <c r="S1167" s="111" t="str">
        <f t="shared" si="149"/>
        <v/>
      </c>
      <c r="T1167" s="111"/>
      <c r="U1167" s="111"/>
      <c r="V1167" s="110" t="str">
        <f>IF(dati_pdc!$A1163&lt;&gt;"",s_somma_pdc!F1163,"")</f>
        <v/>
      </c>
      <c r="W1167" s="110" t="str">
        <f t="shared" si="150"/>
        <v/>
      </c>
      <c r="X1167" s="111" t="str">
        <f t="shared" si="151"/>
        <v/>
      </c>
    </row>
    <row r="1168" spans="2:24">
      <c r="B1168" s="109" t="str">
        <f>IF(dati_pdc!A1164&lt;&gt;"",IF(dati_pdc!D1164=1,RIGHT(dati_pdc!A1164,dati_pdc!E1164),dati_pdc!A1164),"")</f>
        <v/>
      </c>
      <c r="C1168" s="109" t="str">
        <f>IF(dati_pdc!B1164&lt;&gt;"",dati_pdc!B1164,"")</f>
        <v/>
      </c>
      <c r="D1168" s="109" t="str">
        <f>IF(dati_pdc!C1164&lt;&gt;"",dati_pdc!C1164,"")</f>
        <v/>
      </c>
      <c r="E1168" s="109" t="str">
        <f>IF(dati_pdc!D1164&lt;&gt;"",dati_pdc!D1164,"")</f>
        <v/>
      </c>
      <c r="F1168" s="110" t="str">
        <f>IF(dati_pdc!$A1164&lt;&gt;"",s_somma_pdc!B1164,"")</f>
        <v/>
      </c>
      <c r="G1168" s="110" t="str">
        <f>IF(dati_pdc!$A1164&lt;&gt;"",s_somma_pdc!C1164,"")</f>
        <v/>
      </c>
      <c r="H1168" s="110" t="str">
        <f t="shared" si="144"/>
        <v/>
      </c>
      <c r="I1168" s="111" t="str">
        <f t="shared" si="145"/>
        <v/>
      </c>
      <c r="J1168" s="111"/>
      <c r="K1168" s="111"/>
      <c r="L1168" s="110" t="str">
        <f>IF(dati_pdc!$A1164&lt;&gt;"",s_somma_pdc!D1164,"")</f>
        <v/>
      </c>
      <c r="M1168" s="110" t="str">
        <f t="shared" si="146"/>
        <v/>
      </c>
      <c r="N1168" s="111" t="str">
        <f t="shared" si="147"/>
        <v/>
      </c>
      <c r="O1168" s="111"/>
      <c r="P1168" s="111"/>
      <c r="Q1168" s="110" t="str">
        <f>IF(dati_pdc!$A1164&lt;&gt;"",s_somma_pdc!E1164,"")</f>
        <v/>
      </c>
      <c r="R1168" s="110" t="str">
        <f t="shared" si="148"/>
        <v/>
      </c>
      <c r="S1168" s="111" t="str">
        <f t="shared" si="149"/>
        <v/>
      </c>
      <c r="T1168" s="111"/>
      <c r="U1168" s="111"/>
      <c r="V1168" s="110" t="str">
        <f>IF(dati_pdc!$A1164&lt;&gt;"",s_somma_pdc!F1164,"")</f>
        <v/>
      </c>
      <c r="W1168" s="110" t="str">
        <f t="shared" si="150"/>
        <v/>
      </c>
      <c r="X1168" s="111" t="str">
        <f t="shared" si="151"/>
        <v/>
      </c>
    </row>
    <row r="1169" spans="2:24">
      <c r="B1169" s="109" t="str">
        <f>IF(dati_pdc!A1165&lt;&gt;"",IF(dati_pdc!D1165=1,RIGHT(dati_pdc!A1165,dati_pdc!E1165),dati_pdc!A1165),"")</f>
        <v/>
      </c>
      <c r="C1169" s="109" t="str">
        <f>IF(dati_pdc!B1165&lt;&gt;"",dati_pdc!B1165,"")</f>
        <v/>
      </c>
      <c r="D1169" s="109" t="str">
        <f>IF(dati_pdc!C1165&lt;&gt;"",dati_pdc!C1165,"")</f>
        <v/>
      </c>
      <c r="E1169" s="109" t="str">
        <f>IF(dati_pdc!D1165&lt;&gt;"",dati_pdc!D1165,"")</f>
        <v/>
      </c>
      <c r="F1169" s="110" t="str">
        <f>IF(dati_pdc!$A1165&lt;&gt;"",s_somma_pdc!B1165,"")</f>
        <v/>
      </c>
      <c r="G1169" s="110" t="str">
        <f>IF(dati_pdc!$A1165&lt;&gt;"",s_somma_pdc!C1165,"")</f>
        <v/>
      </c>
      <c r="H1169" s="110" t="str">
        <f t="shared" si="144"/>
        <v/>
      </c>
      <c r="I1169" s="111" t="str">
        <f t="shared" si="145"/>
        <v/>
      </c>
      <c r="J1169" s="111"/>
      <c r="K1169" s="111"/>
      <c r="L1169" s="110" t="str">
        <f>IF(dati_pdc!$A1165&lt;&gt;"",s_somma_pdc!D1165,"")</f>
        <v/>
      </c>
      <c r="M1169" s="110" t="str">
        <f t="shared" si="146"/>
        <v/>
      </c>
      <c r="N1169" s="111" t="str">
        <f t="shared" si="147"/>
        <v/>
      </c>
      <c r="O1169" s="111"/>
      <c r="P1169" s="111"/>
      <c r="Q1169" s="110" t="str">
        <f>IF(dati_pdc!$A1165&lt;&gt;"",s_somma_pdc!E1165,"")</f>
        <v/>
      </c>
      <c r="R1169" s="110" t="str">
        <f t="shared" si="148"/>
        <v/>
      </c>
      <c r="S1169" s="111" t="str">
        <f t="shared" si="149"/>
        <v/>
      </c>
      <c r="T1169" s="111"/>
      <c r="U1169" s="111"/>
      <c r="V1169" s="110" t="str">
        <f>IF(dati_pdc!$A1165&lt;&gt;"",s_somma_pdc!F1165,"")</f>
        <v/>
      </c>
      <c r="W1169" s="110" t="str">
        <f t="shared" si="150"/>
        <v/>
      </c>
      <c r="X1169" s="111" t="str">
        <f t="shared" si="151"/>
        <v/>
      </c>
    </row>
    <row r="1170" spans="2:24">
      <c r="B1170" s="109" t="str">
        <f>IF(dati_pdc!A1166&lt;&gt;"",IF(dati_pdc!D1166=1,RIGHT(dati_pdc!A1166,dati_pdc!E1166),dati_pdc!A1166),"")</f>
        <v/>
      </c>
      <c r="C1170" s="109" t="str">
        <f>IF(dati_pdc!B1166&lt;&gt;"",dati_pdc!B1166,"")</f>
        <v/>
      </c>
      <c r="D1170" s="109" t="str">
        <f>IF(dati_pdc!C1166&lt;&gt;"",dati_pdc!C1166,"")</f>
        <v/>
      </c>
      <c r="E1170" s="109" t="str">
        <f>IF(dati_pdc!D1166&lt;&gt;"",dati_pdc!D1166,"")</f>
        <v/>
      </c>
      <c r="F1170" s="110" t="str">
        <f>IF(dati_pdc!$A1166&lt;&gt;"",s_somma_pdc!B1166,"")</f>
        <v/>
      </c>
      <c r="G1170" s="110" t="str">
        <f>IF(dati_pdc!$A1166&lt;&gt;"",s_somma_pdc!C1166,"")</f>
        <v/>
      </c>
      <c r="H1170" s="110" t="str">
        <f t="shared" si="144"/>
        <v/>
      </c>
      <c r="I1170" s="111" t="str">
        <f t="shared" si="145"/>
        <v/>
      </c>
      <c r="J1170" s="111"/>
      <c r="K1170" s="111"/>
      <c r="L1170" s="110" t="str">
        <f>IF(dati_pdc!$A1166&lt;&gt;"",s_somma_pdc!D1166,"")</f>
        <v/>
      </c>
      <c r="M1170" s="110" t="str">
        <f t="shared" si="146"/>
        <v/>
      </c>
      <c r="N1170" s="111" t="str">
        <f t="shared" si="147"/>
        <v/>
      </c>
      <c r="O1170" s="111"/>
      <c r="P1170" s="111"/>
      <c r="Q1170" s="110" t="str">
        <f>IF(dati_pdc!$A1166&lt;&gt;"",s_somma_pdc!E1166,"")</f>
        <v/>
      </c>
      <c r="R1170" s="110" t="str">
        <f t="shared" si="148"/>
        <v/>
      </c>
      <c r="S1170" s="111" t="str">
        <f t="shared" si="149"/>
        <v/>
      </c>
      <c r="T1170" s="111"/>
      <c r="U1170" s="111"/>
      <c r="V1170" s="110" t="str">
        <f>IF(dati_pdc!$A1166&lt;&gt;"",s_somma_pdc!F1166,"")</f>
        <v/>
      </c>
      <c r="W1170" s="110" t="str">
        <f t="shared" si="150"/>
        <v/>
      </c>
      <c r="X1170" s="111" t="str">
        <f t="shared" si="151"/>
        <v/>
      </c>
    </row>
    <row r="1171" spans="2:24">
      <c r="B1171" s="109" t="str">
        <f>IF(dati_pdc!A1167&lt;&gt;"",IF(dati_pdc!D1167=1,RIGHT(dati_pdc!A1167,dati_pdc!E1167),dati_pdc!A1167),"")</f>
        <v/>
      </c>
      <c r="C1171" s="109" t="str">
        <f>IF(dati_pdc!B1167&lt;&gt;"",dati_pdc!B1167,"")</f>
        <v/>
      </c>
      <c r="D1171" s="109" t="str">
        <f>IF(dati_pdc!C1167&lt;&gt;"",dati_pdc!C1167,"")</f>
        <v/>
      </c>
      <c r="E1171" s="109" t="str">
        <f>IF(dati_pdc!D1167&lt;&gt;"",dati_pdc!D1167,"")</f>
        <v/>
      </c>
      <c r="F1171" s="110" t="str">
        <f>IF(dati_pdc!$A1167&lt;&gt;"",s_somma_pdc!B1167,"")</f>
        <v/>
      </c>
      <c r="G1171" s="110" t="str">
        <f>IF(dati_pdc!$A1167&lt;&gt;"",s_somma_pdc!C1167,"")</f>
        <v/>
      </c>
      <c r="H1171" s="110" t="str">
        <f t="shared" si="144"/>
        <v/>
      </c>
      <c r="I1171" s="111" t="str">
        <f t="shared" si="145"/>
        <v/>
      </c>
      <c r="J1171" s="111"/>
      <c r="K1171" s="111"/>
      <c r="L1171" s="110" t="str">
        <f>IF(dati_pdc!$A1167&lt;&gt;"",s_somma_pdc!D1167,"")</f>
        <v/>
      </c>
      <c r="M1171" s="110" t="str">
        <f t="shared" si="146"/>
        <v/>
      </c>
      <c r="N1171" s="111" t="str">
        <f t="shared" si="147"/>
        <v/>
      </c>
      <c r="O1171" s="111"/>
      <c r="P1171" s="111"/>
      <c r="Q1171" s="110" t="str">
        <f>IF(dati_pdc!$A1167&lt;&gt;"",s_somma_pdc!E1167,"")</f>
        <v/>
      </c>
      <c r="R1171" s="110" t="str">
        <f t="shared" si="148"/>
        <v/>
      </c>
      <c r="S1171" s="111" t="str">
        <f t="shared" si="149"/>
        <v/>
      </c>
      <c r="T1171" s="111"/>
      <c r="U1171" s="111"/>
      <c r="V1171" s="110" t="str">
        <f>IF(dati_pdc!$A1167&lt;&gt;"",s_somma_pdc!F1167,"")</f>
        <v/>
      </c>
      <c r="W1171" s="110" t="str">
        <f t="shared" si="150"/>
        <v/>
      </c>
      <c r="X1171" s="111" t="str">
        <f t="shared" si="151"/>
        <v/>
      </c>
    </row>
    <row r="1172" spans="2:24">
      <c r="B1172" s="109" t="str">
        <f>IF(dati_pdc!A1168&lt;&gt;"",IF(dati_pdc!D1168=1,RIGHT(dati_pdc!A1168,dati_pdc!E1168),dati_pdc!A1168),"")</f>
        <v/>
      </c>
      <c r="C1172" s="109" t="str">
        <f>IF(dati_pdc!B1168&lt;&gt;"",dati_pdc!B1168,"")</f>
        <v/>
      </c>
      <c r="D1172" s="109" t="str">
        <f>IF(dati_pdc!C1168&lt;&gt;"",dati_pdc!C1168,"")</f>
        <v/>
      </c>
      <c r="E1172" s="109" t="str">
        <f>IF(dati_pdc!D1168&lt;&gt;"",dati_pdc!D1168,"")</f>
        <v/>
      </c>
      <c r="F1172" s="110" t="str">
        <f>IF(dati_pdc!$A1168&lt;&gt;"",s_somma_pdc!B1168,"")</f>
        <v/>
      </c>
      <c r="G1172" s="110" t="str">
        <f>IF(dati_pdc!$A1168&lt;&gt;"",s_somma_pdc!C1168,"")</f>
        <v/>
      </c>
      <c r="H1172" s="110" t="str">
        <f t="shared" si="144"/>
        <v/>
      </c>
      <c r="I1172" s="111" t="str">
        <f t="shared" si="145"/>
        <v/>
      </c>
      <c r="J1172" s="111"/>
      <c r="K1172" s="111"/>
      <c r="L1172" s="110" t="str">
        <f>IF(dati_pdc!$A1168&lt;&gt;"",s_somma_pdc!D1168,"")</f>
        <v/>
      </c>
      <c r="M1172" s="110" t="str">
        <f t="shared" si="146"/>
        <v/>
      </c>
      <c r="N1172" s="111" t="str">
        <f t="shared" si="147"/>
        <v/>
      </c>
      <c r="O1172" s="111"/>
      <c r="P1172" s="111"/>
      <c r="Q1172" s="110" t="str">
        <f>IF(dati_pdc!$A1168&lt;&gt;"",s_somma_pdc!E1168,"")</f>
        <v/>
      </c>
      <c r="R1172" s="110" t="str">
        <f t="shared" si="148"/>
        <v/>
      </c>
      <c r="S1172" s="111" t="str">
        <f t="shared" si="149"/>
        <v/>
      </c>
      <c r="T1172" s="111"/>
      <c r="U1172" s="111"/>
      <c r="V1172" s="110" t="str">
        <f>IF(dati_pdc!$A1168&lt;&gt;"",s_somma_pdc!F1168,"")</f>
        <v/>
      </c>
      <c r="W1172" s="110" t="str">
        <f t="shared" si="150"/>
        <v/>
      </c>
      <c r="X1172" s="111" t="str">
        <f t="shared" si="151"/>
        <v/>
      </c>
    </row>
    <row r="1173" spans="2:24">
      <c r="B1173" s="109" t="str">
        <f>IF(dati_pdc!A1169&lt;&gt;"",IF(dati_pdc!D1169=1,RIGHT(dati_pdc!A1169,dati_pdc!E1169),dati_pdc!A1169),"")</f>
        <v/>
      </c>
      <c r="C1173" s="109" t="str">
        <f>IF(dati_pdc!B1169&lt;&gt;"",dati_pdc!B1169,"")</f>
        <v/>
      </c>
      <c r="D1173" s="109" t="str">
        <f>IF(dati_pdc!C1169&lt;&gt;"",dati_pdc!C1169,"")</f>
        <v/>
      </c>
      <c r="E1173" s="109" t="str">
        <f>IF(dati_pdc!D1169&lt;&gt;"",dati_pdc!D1169,"")</f>
        <v/>
      </c>
      <c r="F1173" s="110" t="str">
        <f>IF(dati_pdc!$A1169&lt;&gt;"",s_somma_pdc!B1169,"")</f>
        <v/>
      </c>
      <c r="G1173" s="110" t="str">
        <f>IF(dati_pdc!$A1169&lt;&gt;"",s_somma_pdc!C1169,"")</f>
        <v/>
      </c>
      <c r="H1173" s="110" t="str">
        <f t="shared" si="144"/>
        <v/>
      </c>
      <c r="I1173" s="111" t="str">
        <f t="shared" si="145"/>
        <v/>
      </c>
      <c r="J1173" s="111"/>
      <c r="K1173" s="111"/>
      <c r="L1173" s="110" t="str">
        <f>IF(dati_pdc!$A1169&lt;&gt;"",s_somma_pdc!D1169,"")</f>
        <v/>
      </c>
      <c r="M1173" s="110" t="str">
        <f t="shared" si="146"/>
        <v/>
      </c>
      <c r="N1173" s="111" t="str">
        <f t="shared" si="147"/>
        <v/>
      </c>
      <c r="O1173" s="111"/>
      <c r="P1173" s="111"/>
      <c r="Q1173" s="110" t="str">
        <f>IF(dati_pdc!$A1169&lt;&gt;"",s_somma_pdc!E1169,"")</f>
        <v/>
      </c>
      <c r="R1173" s="110" t="str">
        <f t="shared" si="148"/>
        <v/>
      </c>
      <c r="S1173" s="111" t="str">
        <f t="shared" si="149"/>
        <v/>
      </c>
      <c r="T1173" s="111"/>
      <c r="U1173" s="111"/>
      <c r="V1173" s="110" t="str">
        <f>IF(dati_pdc!$A1169&lt;&gt;"",s_somma_pdc!F1169,"")</f>
        <v/>
      </c>
      <c r="W1173" s="110" t="str">
        <f t="shared" si="150"/>
        <v/>
      </c>
      <c r="X1173" s="111" t="str">
        <f t="shared" si="151"/>
        <v/>
      </c>
    </row>
    <row r="1174" spans="2:24">
      <c r="B1174" s="109" t="str">
        <f>IF(dati_pdc!A1170&lt;&gt;"",IF(dati_pdc!D1170=1,RIGHT(dati_pdc!A1170,dati_pdc!E1170),dati_pdc!A1170),"")</f>
        <v/>
      </c>
      <c r="C1174" s="109" t="str">
        <f>IF(dati_pdc!B1170&lt;&gt;"",dati_pdc!B1170,"")</f>
        <v/>
      </c>
      <c r="D1174" s="109" t="str">
        <f>IF(dati_pdc!C1170&lt;&gt;"",dati_pdc!C1170,"")</f>
        <v/>
      </c>
      <c r="E1174" s="109" t="str">
        <f>IF(dati_pdc!D1170&lt;&gt;"",dati_pdc!D1170,"")</f>
        <v/>
      </c>
      <c r="F1174" s="110" t="str">
        <f>IF(dati_pdc!$A1170&lt;&gt;"",s_somma_pdc!B1170,"")</f>
        <v/>
      </c>
      <c r="G1174" s="110" t="str">
        <f>IF(dati_pdc!$A1170&lt;&gt;"",s_somma_pdc!C1170,"")</f>
        <v/>
      </c>
      <c r="H1174" s="110" t="str">
        <f t="shared" si="144"/>
        <v/>
      </c>
      <c r="I1174" s="111" t="str">
        <f t="shared" si="145"/>
        <v/>
      </c>
      <c r="J1174" s="111"/>
      <c r="K1174" s="111"/>
      <c r="L1174" s="110" t="str">
        <f>IF(dati_pdc!$A1170&lt;&gt;"",s_somma_pdc!D1170,"")</f>
        <v/>
      </c>
      <c r="M1174" s="110" t="str">
        <f t="shared" si="146"/>
        <v/>
      </c>
      <c r="N1174" s="111" t="str">
        <f t="shared" si="147"/>
        <v/>
      </c>
      <c r="O1174" s="111"/>
      <c r="P1174" s="111"/>
      <c r="Q1174" s="110" t="str">
        <f>IF(dati_pdc!$A1170&lt;&gt;"",s_somma_pdc!E1170,"")</f>
        <v/>
      </c>
      <c r="R1174" s="110" t="str">
        <f t="shared" si="148"/>
        <v/>
      </c>
      <c r="S1174" s="111" t="str">
        <f t="shared" si="149"/>
        <v/>
      </c>
      <c r="T1174" s="111"/>
      <c r="U1174" s="111"/>
      <c r="V1174" s="110" t="str">
        <f>IF(dati_pdc!$A1170&lt;&gt;"",s_somma_pdc!F1170,"")</f>
        <v/>
      </c>
      <c r="W1174" s="110" t="str">
        <f t="shared" si="150"/>
        <v/>
      </c>
      <c r="X1174" s="111" t="str">
        <f t="shared" si="151"/>
        <v/>
      </c>
    </row>
    <row r="1175" spans="2:24">
      <c r="B1175" s="109" t="str">
        <f>IF(dati_pdc!A1171&lt;&gt;"",IF(dati_pdc!D1171=1,RIGHT(dati_pdc!A1171,dati_pdc!E1171),dati_pdc!A1171),"")</f>
        <v/>
      </c>
      <c r="C1175" s="109" t="str">
        <f>IF(dati_pdc!B1171&lt;&gt;"",dati_pdc!B1171,"")</f>
        <v/>
      </c>
      <c r="D1175" s="109" t="str">
        <f>IF(dati_pdc!C1171&lt;&gt;"",dati_pdc!C1171,"")</f>
        <v/>
      </c>
      <c r="E1175" s="109" t="str">
        <f>IF(dati_pdc!D1171&lt;&gt;"",dati_pdc!D1171,"")</f>
        <v/>
      </c>
      <c r="F1175" s="110" t="str">
        <f>IF(dati_pdc!$A1171&lt;&gt;"",s_somma_pdc!B1171,"")</f>
        <v/>
      </c>
      <c r="G1175" s="110" t="str">
        <f>IF(dati_pdc!$A1171&lt;&gt;"",s_somma_pdc!C1171,"")</f>
        <v/>
      </c>
      <c r="H1175" s="110" t="str">
        <f t="shared" si="144"/>
        <v/>
      </c>
      <c r="I1175" s="111" t="str">
        <f t="shared" si="145"/>
        <v/>
      </c>
      <c r="J1175" s="111"/>
      <c r="K1175" s="111"/>
      <c r="L1175" s="110" t="str">
        <f>IF(dati_pdc!$A1171&lt;&gt;"",s_somma_pdc!D1171,"")</f>
        <v/>
      </c>
      <c r="M1175" s="110" t="str">
        <f t="shared" si="146"/>
        <v/>
      </c>
      <c r="N1175" s="111" t="str">
        <f t="shared" si="147"/>
        <v/>
      </c>
      <c r="O1175" s="111"/>
      <c r="P1175" s="111"/>
      <c r="Q1175" s="110" t="str">
        <f>IF(dati_pdc!$A1171&lt;&gt;"",s_somma_pdc!E1171,"")</f>
        <v/>
      </c>
      <c r="R1175" s="110" t="str">
        <f t="shared" si="148"/>
        <v/>
      </c>
      <c r="S1175" s="111" t="str">
        <f t="shared" si="149"/>
        <v/>
      </c>
      <c r="T1175" s="111"/>
      <c r="U1175" s="111"/>
      <c r="V1175" s="110" t="str">
        <f>IF(dati_pdc!$A1171&lt;&gt;"",s_somma_pdc!F1171,"")</f>
        <v/>
      </c>
      <c r="W1175" s="110" t="str">
        <f t="shared" si="150"/>
        <v/>
      </c>
      <c r="X1175" s="111" t="str">
        <f t="shared" si="151"/>
        <v/>
      </c>
    </row>
    <row r="1176" spans="2:24">
      <c r="B1176" s="109" t="str">
        <f>IF(dati_pdc!A1172&lt;&gt;"",IF(dati_pdc!D1172=1,RIGHT(dati_pdc!A1172,dati_pdc!E1172),dati_pdc!A1172),"")</f>
        <v/>
      </c>
      <c r="C1176" s="109" t="str">
        <f>IF(dati_pdc!B1172&lt;&gt;"",dati_pdc!B1172,"")</f>
        <v/>
      </c>
      <c r="D1176" s="109" t="str">
        <f>IF(dati_pdc!C1172&lt;&gt;"",dati_pdc!C1172,"")</f>
        <v/>
      </c>
      <c r="E1176" s="109" t="str">
        <f>IF(dati_pdc!D1172&lt;&gt;"",dati_pdc!D1172,"")</f>
        <v/>
      </c>
      <c r="F1176" s="110" t="str">
        <f>IF(dati_pdc!$A1172&lt;&gt;"",s_somma_pdc!B1172,"")</f>
        <v/>
      </c>
      <c r="G1176" s="110" t="str">
        <f>IF(dati_pdc!$A1172&lt;&gt;"",s_somma_pdc!C1172,"")</f>
        <v/>
      </c>
      <c r="H1176" s="110" t="str">
        <f t="shared" si="144"/>
        <v/>
      </c>
      <c r="I1176" s="111" t="str">
        <f t="shared" si="145"/>
        <v/>
      </c>
      <c r="J1176" s="111"/>
      <c r="K1176" s="111"/>
      <c r="L1176" s="110" t="str">
        <f>IF(dati_pdc!$A1172&lt;&gt;"",s_somma_pdc!D1172,"")</f>
        <v/>
      </c>
      <c r="M1176" s="110" t="str">
        <f t="shared" si="146"/>
        <v/>
      </c>
      <c r="N1176" s="111" t="str">
        <f t="shared" si="147"/>
        <v/>
      </c>
      <c r="O1176" s="111"/>
      <c r="P1176" s="111"/>
      <c r="Q1176" s="110" t="str">
        <f>IF(dati_pdc!$A1172&lt;&gt;"",s_somma_pdc!E1172,"")</f>
        <v/>
      </c>
      <c r="R1176" s="110" t="str">
        <f t="shared" si="148"/>
        <v/>
      </c>
      <c r="S1176" s="111" t="str">
        <f t="shared" si="149"/>
        <v/>
      </c>
      <c r="T1176" s="111"/>
      <c r="U1176" s="111"/>
      <c r="V1176" s="110" t="str">
        <f>IF(dati_pdc!$A1172&lt;&gt;"",s_somma_pdc!F1172,"")</f>
        <v/>
      </c>
      <c r="W1176" s="110" t="str">
        <f t="shared" si="150"/>
        <v/>
      </c>
      <c r="X1176" s="111" t="str">
        <f t="shared" si="151"/>
        <v/>
      </c>
    </row>
    <row r="1177" spans="2:24">
      <c r="B1177" s="109" t="str">
        <f>IF(dati_pdc!A1173&lt;&gt;"",IF(dati_pdc!D1173=1,RIGHT(dati_pdc!A1173,dati_pdc!E1173),dati_pdc!A1173),"")</f>
        <v/>
      </c>
      <c r="C1177" s="109" t="str">
        <f>IF(dati_pdc!B1173&lt;&gt;"",dati_pdc!B1173,"")</f>
        <v/>
      </c>
      <c r="D1177" s="109" t="str">
        <f>IF(dati_pdc!C1173&lt;&gt;"",dati_pdc!C1173,"")</f>
        <v/>
      </c>
      <c r="E1177" s="109" t="str">
        <f>IF(dati_pdc!D1173&lt;&gt;"",dati_pdc!D1173,"")</f>
        <v/>
      </c>
      <c r="F1177" s="110" t="str">
        <f>IF(dati_pdc!$A1173&lt;&gt;"",s_somma_pdc!B1173,"")</f>
        <v/>
      </c>
      <c r="G1177" s="110" t="str">
        <f>IF(dati_pdc!$A1173&lt;&gt;"",s_somma_pdc!C1173,"")</f>
        <v/>
      </c>
      <c r="H1177" s="110" t="str">
        <f t="shared" si="144"/>
        <v/>
      </c>
      <c r="I1177" s="111" t="str">
        <f t="shared" si="145"/>
        <v/>
      </c>
      <c r="J1177" s="111"/>
      <c r="K1177" s="111"/>
      <c r="L1177" s="110" t="str">
        <f>IF(dati_pdc!$A1173&lt;&gt;"",s_somma_pdc!D1173,"")</f>
        <v/>
      </c>
      <c r="M1177" s="110" t="str">
        <f t="shared" si="146"/>
        <v/>
      </c>
      <c r="N1177" s="111" t="str">
        <f t="shared" si="147"/>
        <v/>
      </c>
      <c r="O1177" s="111"/>
      <c r="P1177" s="111"/>
      <c r="Q1177" s="110" t="str">
        <f>IF(dati_pdc!$A1173&lt;&gt;"",s_somma_pdc!E1173,"")</f>
        <v/>
      </c>
      <c r="R1177" s="110" t="str">
        <f t="shared" si="148"/>
        <v/>
      </c>
      <c r="S1177" s="111" t="str">
        <f t="shared" si="149"/>
        <v/>
      </c>
      <c r="T1177" s="111"/>
      <c r="U1177" s="111"/>
      <c r="V1177" s="110" t="str">
        <f>IF(dati_pdc!$A1173&lt;&gt;"",s_somma_pdc!F1173,"")</f>
        <v/>
      </c>
      <c r="W1177" s="110" t="str">
        <f t="shared" si="150"/>
        <v/>
      </c>
      <c r="X1177" s="111" t="str">
        <f t="shared" si="151"/>
        <v/>
      </c>
    </row>
    <row r="1178" spans="2:24">
      <c r="B1178" s="109" t="str">
        <f>IF(dati_pdc!A1174&lt;&gt;"",IF(dati_pdc!D1174=1,RIGHT(dati_pdc!A1174,dati_pdc!E1174),dati_pdc!A1174),"")</f>
        <v/>
      </c>
      <c r="C1178" s="109" t="str">
        <f>IF(dati_pdc!B1174&lt;&gt;"",dati_pdc!B1174,"")</f>
        <v/>
      </c>
      <c r="D1178" s="109" t="str">
        <f>IF(dati_pdc!C1174&lt;&gt;"",dati_pdc!C1174,"")</f>
        <v/>
      </c>
      <c r="E1178" s="109" t="str">
        <f>IF(dati_pdc!D1174&lt;&gt;"",dati_pdc!D1174,"")</f>
        <v/>
      </c>
      <c r="F1178" s="110" t="str">
        <f>IF(dati_pdc!$A1174&lt;&gt;"",s_somma_pdc!B1174,"")</f>
        <v/>
      </c>
      <c r="G1178" s="110" t="str">
        <f>IF(dati_pdc!$A1174&lt;&gt;"",s_somma_pdc!C1174,"")</f>
        <v/>
      </c>
      <c r="H1178" s="110" t="str">
        <f t="shared" si="144"/>
        <v/>
      </c>
      <c r="I1178" s="111" t="str">
        <f t="shared" si="145"/>
        <v/>
      </c>
      <c r="J1178" s="111"/>
      <c r="K1178" s="111"/>
      <c r="L1178" s="110" t="str">
        <f>IF(dati_pdc!$A1174&lt;&gt;"",s_somma_pdc!D1174,"")</f>
        <v/>
      </c>
      <c r="M1178" s="110" t="str">
        <f t="shared" si="146"/>
        <v/>
      </c>
      <c r="N1178" s="111" t="str">
        <f t="shared" si="147"/>
        <v/>
      </c>
      <c r="O1178" s="111"/>
      <c r="P1178" s="111"/>
      <c r="Q1178" s="110" t="str">
        <f>IF(dati_pdc!$A1174&lt;&gt;"",s_somma_pdc!E1174,"")</f>
        <v/>
      </c>
      <c r="R1178" s="110" t="str">
        <f t="shared" si="148"/>
        <v/>
      </c>
      <c r="S1178" s="111" t="str">
        <f t="shared" si="149"/>
        <v/>
      </c>
      <c r="T1178" s="111"/>
      <c r="U1178" s="111"/>
      <c r="V1178" s="110" t="str">
        <f>IF(dati_pdc!$A1174&lt;&gt;"",s_somma_pdc!F1174,"")</f>
        <v/>
      </c>
      <c r="W1178" s="110" t="str">
        <f t="shared" si="150"/>
        <v/>
      </c>
      <c r="X1178" s="111" t="str">
        <f t="shared" si="151"/>
        <v/>
      </c>
    </row>
    <row r="1179" spans="2:24">
      <c r="B1179" s="109" t="str">
        <f>IF(dati_pdc!A1175&lt;&gt;"",IF(dati_pdc!D1175=1,RIGHT(dati_pdc!A1175,dati_pdc!E1175),dati_pdc!A1175),"")</f>
        <v/>
      </c>
      <c r="C1179" s="109" t="str">
        <f>IF(dati_pdc!B1175&lt;&gt;"",dati_pdc!B1175,"")</f>
        <v/>
      </c>
      <c r="D1179" s="109" t="str">
        <f>IF(dati_pdc!C1175&lt;&gt;"",dati_pdc!C1175,"")</f>
        <v/>
      </c>
      <c r="E1179" s="109" t="str">
        <f>IF(dati_pdc!D1175&lt;&gt;"",dati_pdc!D1175,"")</f>
        <v/>
      </c>
      <c r="F1179" s="110" t="str">
        <f>IF(dati_pdc!$A1175&lt;&gt;"",s_somma_pdc!B1175,"")</f>
        <v/>
      </c>
      <c r="G1179" s="110" t="str">
        <f>IF(dati_pdc!$A1175&lt;&gt;"",s_somma_pdc!C1175,"")</f>
        <v/>
      </c>
      <c r="H1179" s="110" t="str">
        <f t="shared" si="144"/>
        <v/>
      </c>
      <c r="I1179" s="111" t="str">
        <f t="shared" si="145"/>
        <v/>
      </c>
      <c r="J1179" s="111"/>
      <c r="K1179" s="111"/>
      <c r="L1179" s="110" t="str">
        <f>IF(dati_pdc!$A1175&lt;&gt;"",s_somma_pdc!D1175,"")</f>
        <v/>
      </c>
      <c r="M1179" s="110" t="str">
        <f t="shared" si="146"/>
        <v/>
      </c>
      <c r="N1179" s="111" t="str">
        <f t="shared" si="147"/>
        <v/>
      </c>
      <c r="O1179" s="111"/>
      <c r="P1179" s="111"/>
      <c r="Q1179" s="110" t="str">
        <f>IF(dati_pdc!$A1175&lt;&gt;"",s_somma_pdc!E1175,"")</f>
        <v/>
      </c>
      <c r="R1179" s="110" t="str">
        <f t="shared" si="148"/>
        <v/>
      </c>
      <c r="S1179" s="111" t="str">
        <f t="shared" si="149"/>
        <v/>
      </c>
      <c r="T1179" s="111"/>
      <c r="U1179" s="111"/>
      <c r="V1179" s="110" t="str">
        <f>IF(dati_pdc!$A1175&lt;&gt;"",s_somma_pdc!F1175,"")</f>
        <v/>
      </c>
      <c r="W1179" s="110" t="str">
        <f t="shared" si="150"/>
        <v/>
      </c>
      <c r="X1179" s="111" t="str">
        <f t="shared" si="151"/>
        <v/>
      </c>
    </row>
    <row r="1180" spans="2:24">
      <c r="B1180" s="109" t="str">
        <f>IF(dati_pdc!A1176&lt;&gt;"",IF(dati_pdc!D1176=1,RIGHT(dati_pdc!A1176,dati_pdc!E1176),dati_pdc!A1176),"")</f>
        <v/>
      </c>
      <c r="C1180" s="109" t="str">
        <f>IF(dati_pdc!B1176&lt;&gt;"",dati_pdc!B1176,"")</f>
        <v/>
      </c>
      <c r="D1180" s="109" t="str">
        <f>IF(dati_pdc!C1176&lt;&gt;"",dati_pdc!C1176,"")</f>
        <v/>
      </c>
      <c r="E1180" s="109" t="str">
        <f>IF(dati_pdc!D1176&lt;&gt;"",dati_pdc!D1176,"")</f>
        <v/>
      </c>
      <c r="F1180" s="110" t="str">
        <f>IF(dati_pdc!$A1176&lt;&gt;"",s_somma_pdc!B1176,"")</f>
        <v/>
      </c>
      <c r="G1180" s="110" t="str">
        <f>IF(dati_pdc!$A1176&lt;&gt;"",s_somma_pdc!C1176,"")</f>
        <v/>
      </c>
      <c r="H1180" s="110" t="str">
        <f t="shared" si="144"/>
        <v/>
      </c>
      <c r="I1180" s="111" t="str">
        <f t="shared" si="145"/>
        <v/>
      </c>
      <c r="J1180" s="111"/>
      <c r="K1180" s="111"/>
      <c r="L1180" s="110" t="str">
        <f>IF(dati_pdc!$A1176&lt;&gt;"",s_somma_pdc!D1176,"")</f>
        <v/>
      </c>
      <c r="M1180" s="110" t="str">
        <f t="shared" si="146"/>
        <v/>
      </c>
      <c r="N1180" s="111" t="str">
        <f t="shared" si="147"/>
        <v/>
      </c>
      <c r="O1180" s="111"/>
      <c r="P1180" s="111"/>
      <c r="Q1180" s="110" t="str">
        <f>IF(dati_pdc!$A1176&lt;&gt;"",s_somma_pdc!E1176,"")</f>
        <v/>
      </c>
      <c r="R1180" s="110" t="str">
        <f t="shared" si="148"/>
        <v/>
      </c>
      <c r="S1180" s="111" t="str">
        <f t="shared" si="149"/>
        <v/>
      </c>
      <c r="T1180" s="111"/>
      <c r="U1180" s="111"/>
      <c r="V1180" s="110" t="str">
        <f>IF(dati_pdc!$A1176&lt;&gt;"",s_somma_pdc!F1176,"")</f>
        <v/>
      </c>
      <c r="W1180" s="110" t="str">
        <f t="shared" si="150"/>
        <v/>
      </c>
      <c r="X1180" s="111" t="str">
        <f t="shared" si="151"/>
        <v/>
      </c>
    </row>
    <row r="1181" spans="2:24">
      <c r="B1181" s="109" t="str">
        <f>IF(dati_pdc!A1177&lt;&gt;"",IF(dati_pdc!D1177=1,RIGHT(dati_pdc!A1177,dati_pdc!E1177),dati_pdc!A1177),"")</f>
        <v/>
      </c>
      <c r="C1181" s="109" t="str">
        <f>IF(dati_pdc!B1177&lt;&gt;"",dati_pdc!B1177,"")</f>
        <v/>
      </c>
      <c r="D1181" s="109" t="str">
        <f>IF(dati_pdc!C1177&lt;&gt;"",dati_pdc!C1177,"")</f>
        <v/>
      </c>
      <c r="E1181" s="109" t="str">
        <f>IF(dati_pdc!D1177&lt;&gt;"",dati_pdc!D1177,"")</f>
        <v/>
      </c>
      <c r="F1181" s="110" t="str">
        <f>IF(dati_pdc!$A1177&lt;&gt;"",s_somma_pdc!B1177,"")</f>
        <v/>
      </c>
      <c r="G1181" s="110" t="str">
        <f>IF(dati_pdc!$A1177&lt;&gt;"",s_somma_pdc!C1177,"")</f>
        <v/>
      </c>
      <c r="H1181" s="110" t="str">
        <f t="shared" si="144"/>
        <v/>
      </c>
      <c r="I1181" s="111" t="str">
        <f t="shared" si="145"/>
        <v/>
      </c>
      <c r="J1181" s="111"/>
      <c r="K1181" s="111"/>
      <c r="L1181" s="110" t="str">
        <f>IF(dati_pdc!$A1177&lt;&gt;"",s_somma_pdc!D1177,"")</f>
        <v/>
      </c>
      <c r="M1181" s="110" t="str">
        <f t="shared" si="146"/>
        <v/>
      </c>
      <c r="N1181" s="111" t="str">
        <f t="shared" si="147"/>
        <v/>
      </c>
      <c r="O1181" s="111"/>
      <c r="P1181" s="111"/>
      <c r="Q1181" s="110" t="str">
        <f>IF(dati_pdc!$A1177&lt;&gt;"",s_somma_pdc!E1177,"")</f>
        <v/>
      </c>
      <c r="R1181" s="110" t="str">
        <f t="shared" si="148"/>
        <v/>
      </c>
      <c r="S1181" s="111" t="str">
        <f t="shared" si="149"/>
        <v/>
      </c>
      <c r="T1181" s="111"/>
      <c r="U1181" s="111"/>
      <c r="V1181" s="110" t="str">
        <f>IF(dati_pdc!$A1177&lt;&gt;"",s_somma_pdc!F1177,"")</f>
        <v/>
      </c>
      <c r="W1181" s="110" t="str">
        <f t="shared" si="150"/>
        <v/>
      </c>
      <c r="X1181" s="111" t="str">
        <f t="shared" si="151"/>
        <v/>
      </c>
    </row>
    <row r="1182" spans="2:24">
      <c r="B1182" s="109" t="str">
        <f>IF(dati_pdc!A1178&lt;&gt;"",IF(dati_pdc!D1178=1,RIGHT(dati_pdc!A1178,dati_pdc!E1178),dati_pdc!A1178),"")</f>
        <v/>
      </c>
      <c r="C1182" s="109" t="str">
        <f>IF(dati_pdc!B1178&lt;&gt;"",dati_pdc!B1178,"")</f>
        <v/>
      </c>
      <c r="D1182" s="109" t="str">
        <f>IF(dati_pdc!C1178&lt;&gt;"",dati_pdc!C1178,"")</f>
        <v/>
      </c>
      <c r="E1182" s="109" t="str">
        <f>IF(dati_pdc!D1178&lt;&gt;"",dati_pdc!D1178,"")</f>
        <v/>
      </c>
      <c r="F1182" s="110" t="str">
        <f>IF(dati_pdc!$A1178&lt;&gt;"",s_somma_pdc!B1178,"")</f>
        <v/>
      </c>
      <c r="G1182" s="110" t="str">
        <f>IF(dati_pdc!$A1178&lt;&gt;"",s_somma_pdc!C1178,"")</f>
        <v/>
      </c>
      <c r="H1182" s="110" t="str">
        <f t="shared" si="144"/>
        <v/>
      </c>
      <c r="I1182" s="111" t="str">
        <f t="shared" si="145"/>
        <v/>
      </c>
      <c r="J1182" s="111"/>
      <c r="K1182" s="111"/>
      <c r="L1182" s="110" t="str">
        <f>IF(dati_pdc!$A1178&lt;&gt;"",s_somma_pdc!D1178,"")</f>
        <v/>
      </c>
      <c r="M1182" s="110" t="str">
        <f t="shared" si="146"/>
        <v/>
      </c>
      <c r="N1182" s="111" t="str">
        <f t="shared" si="147"/>
        <v/>
      </c>
      <c r="O1182" s="111"/>
      <c r="P1182" s="111"/>
      <c r="Q1182" s="110" t="str">
        <f>IF(dati_pdc!$A1178&lt;&gt;"",s_somma_pdc!E1178,"")</f>
        <v/>
      </c>
      <c r="R1182" s="110" t="str">
        <f t="shared" si="148"/>
        <v/>
      </c>
      <c r="S1182" s="111" t="str">
        <f t="shared" si="149"/>
        <v/>
      </c>
      <c r="T1182" s="111"/>
      <c r="U1182" s="111"/>
      <c r="V1182" s="110" t="str">
        <f>IF(dati_pdc!$A1178&lt;&gt;"",s_somma_pdc!F1178,"")</f>
        <v/>
      </c>
      <c r="W1182" s="110" t="str">
        <f t="shared" si="150"/>
        <v/>
      </c>
      <c r="X1182" s="111" t="str">
        <f t="shared" si="151"/>
        <v/>
      </c>
    </row>
    <row r="1183" spans="2:24">
      <c r="B1183" s="109" t="str">
        <f>IF(dati_pdc!A1179&lt;&gt;"",IF(dati_pdc!D1179=1,RIGHT(dati_pdc!A1179,dati_pdc!E1179),dati_pdc!A1179),"")</f>
        <v/>
      </c>
      <c r="C1183" s="109" t="str">
        <f>IF(dati_pdc!B1179&lt;&gt;"",dati_pdc!B1179,"")</f>
        <v/>
      </c>
      <c r="D1183" s="109" t="str">
        <f>IF(dati_pdc!C1179&lt;&gt;"",dati_pdc!C1179,"")</f>
        <v/>
      </c>
      <c r="E1183" s="109" t="str">
        <f>IF(dati_pdc!D1179&lt;&gt;"",dati_pdc!D1179,"")</f>
        <v/>
      </c>
      <c r="F1183" s="110" t="str">
        <f>IF(dati_pdc!$A1179&lt;&gt;"",s_somma_pdc!B1179,"")</f>
        <v/>
      </c>
      <c r="G1183" s="110" t="str">
        <f>IF(dati_pdc!$A1179&lt;&gt;"",s_somma_pdc!C1179,"")</f>
        <v/>
      </c>
      <c r="H1183" s="110" t="str">
        <f t="shared" si="144"/>
        <v/>
      </c>
      <c r="I1183" s="111" t="str">
        <f t="shared" si="145"/>
        <v/>
      </c>
      <c r="J1183" s="111"/>
      <c r="K1183" s="111"/>
      <c r="L1183" s="110" t="str">
        <f>IF(dati_pdc!$A1179&lt;&gt;"",s_somma_pdc!D1179,"")</f>
        <v/>
      </c>
      <c r="M1183" s="110" t="str">
        <f t="shared" si="146"/>
        <v/>
      </c>
      <c r="N1183" s="111" t="str">
        <f t="shared" si="147"/>
        <v/>
      </c>
      <c r="O1183" s="111"/>
      <c r="P1183" s="111"/>
      <c r="Q1183" s="110" t="str">
        <f>IF(dati_pdc!$A1179&lt;&gt;"",s_somma_pdc!E1179,"")</f>
        <v/>
      </c>
      <c r="R1183" s="110" t="str">
        <f t="shared" si="148"/>
        <v/>
      </c>
      <c r="S1183" s="111" t="str">
        <f t="shared" si="149"/>
        <v/>
      </c>
      <c r="T1183" s="111"/>
      <c r="U1183" s="111"/>
      <c r="V1183" s="110" t="str">
        <f>IF(dati_pdc!$A1179&lt;&gt;"",s_somma_pdc!F1179,"")</f>
        <v/>
      </c>
      <c r="W1183" s="110" t="str">
        <f t="shared" si="150"/>
        <v/>
      </c>
      <c r="X1183" s="111" t="str">
        <f t="shared" si="151"/>
        <v/>
      </c>
    </row>
    <row r="1184" spans="2:24">
      <c r="B1184" s="109" t="str">
        <f>IF(dati_pdc!A1180&lt;&gt;"",IF(dati_pdc!D1180=1,RIGHT(dati_pdc!A1180,dati_pdc!E1180),dati_pdc!A1180),"")</f>
        <v/>
      </c>
      <c r="C1184" s="109" t="str">
        <f>IF(dati_pdc!B1180&lt;&gt;"",dati_pdc!B1180,"")</f>
        <v/>
      </c>
      <c r="D1184" s="109" t="str">
        <f>IF(dati_pdc!C1180&lt;&gt;"",dati_pdc!C1180,"")</f>
        <v/>
      </c>
      <c r="E1184" s="109" t="str">
        <f>IF(dati_pdc!D1180&lt;&gt;"",dati_pdc!D1180,"")</f>
        <v/>
      </c>
      <c r="F1184" s="110" t="str">
        <f>IF(dati_pdc!$A1180&lt;&gt;"",s_somma_pdc!B1180,"")</f>
        <v/>
      </c>
      <c r="G1184" s="110" t="str">
        <f>IF(dati_pdc!$A1180&lt;&gt;"",s_somma_pdc!C1180,"")</f>
        <v/>
      </c>
      <c r="H1184" s="110" t="str">
        <f t="shared" si="144"/>
        <v/>
      </c>
      <c r="I1184" s="111" t="str">
        <f t="shared" si="145"/>
        <v/>
      </c>
      <c r="J1184" s="111"/>
      <c r="K1184" s="111"/>
      <c r="L1184" s="110" t="str">
        <f>IF(dati_pdc!$A1180&lt;&gt;"",s_somma_pdc!D1180,"")</f>
        <v/>
      </c>
      <c r="M1184" s="110" t="str">
        <f t="shared" si="146"/>
        <v/>
      </c>
      <c r="N1184" s="111" t="str">
        <f t="shared" si="147"/>
        <v/>
      </c>
      <c r="O1184" s="111"/>
      <c r="P1184" s="111"/>
      <c r="Q1184" s="110" t="str">
        <f>IF(dati_pdc!$A1180&lt;&gt;"",s_somma_pdc!E1180,"")</f>
        <v/>
      </c>
      <c r="R1184" s="110" t="str">
        <f t="shared" si="148"/>
        <v/>
      </c>
      <c r="S1184" s="111" t="str">
        <f t="shared" si="149"/>
        <v/>
      </c>
      <c r="T1184" s="111"/>
      <c r="U1184" s="111"/>
      <c r="V1184" s="110" t="str">
        <f>IF(dati_pdc!$A1180&lt;&gt;"",s_somma_pdc!F1180,"")</f>
        <v/>
      </c>
      <c r="W1184" s="110" t="str">
        <f t="shared" si="150"/>
        <v/>
      </c>
      <c r="X1184" s="111" t="str">
        <f t="shared" si="151"/>
        <v/>
      </c>
    </row>
    <row r="1185" spans="2:24">
      <c r="B1185" s="109" t="str">
        <f>IF(dati_pdc!A1181&lt;&gt;"",IF(dati_pdc!D1181=1,RIGHT(dati_pdc!A1181,dati_pdc!E1181),dati_pdc!A1181),"")</f>
        <v/>
      </c>
      <c r="C1185" s="109" t="str">
        <f>IF(dati_pdc!B1181&lt;&gt;"",dati_pdc!B1181,"")</f>
        <v/>
      </c>
      <c r="D1185" s="109" t="str">
        <f>IF(dati_pdc!C1181&lt;&gt;"",dati_pdc!C1181,"")</f>
        <v/>
      </c>
      <c r="E1185" s="109" t="str">
        <f>IF(dati_pdc!D1181&lt;&gt;"",dati_pdc!D1181,"")</f>
        <v/>
      </c>
      <c r="F1185" s="110" t="str">
        <f>IF(dati_pdc!$A1181&lt;&gt;"",s_somma_pdc!B1181,"")</f>
        <v/>
      </c>
      <c r="G1185" s="110" t="str">
        <f>IF(dati_pdc!$A1181&lt;&gt;"",s_somma_pdc!C1181,"")</f>
        <v/>
      </c>
      <c r="H1185" s="110" t="str">
        <f t="shared" si="144"/>
        <v/>
      </c>
      <c r="I1185" s="111" t="str">
        <f t="shared" si="145"/>
        <v/>
      </c>
      <c r="J1185" s="111"/>
      <c r="K1185" s="111"/>
      <c r="L1185" s="110" t="str">
        <f>IF(dati_pdc!$A1181&lt;&gt;"",s_somma_pdc!D1181,"")</f>
        <v/>
      </c>
      <c r="M1185" s="110" t="str">
        <f t="shared" si="146"/>
        <v/>
      </c>
      <c r="N1185" s="111" t="str">
        <f t="shared" si="147"/>
        <v/>
      </c>
      <c r="O1185" s="111"/>
      <c r="P1185" s="111"/>
      <c r="Q1185" s="110" t="str">
        <f>IF(dati_pdc!$A1181&lt;&gt;"",s_somma_pdc!E1181,"")</f>
        <v/>
      </c>
      <c r="R1185" s="110" t="str">
        <f t="shared" si="148"/>
        <v/>
      </c>
      <c r="S1185" s="111" t="str">
        <f t="shared" si="149"/>
        <v/>
      </c>
      <c r="T1185" s="111"/>
      <c r="U1185" s="111"/>
      <c r="V1185" s="110" t="str">
        <f>IF(dati_pdc!$A1181&lt;&gt;"",s_somma_pdc!F1181,"")</f>
        <v/>
      </c>
      <c r="W1185" s="110" t="str">
        <f t="shared" si="150"/>
        <v/>
      </c>
      <c r="X1185" s="111" t="str">
        <f t="shared" si="151"/>
        <v/>
      </c>
    </row>
    <row r="1186" spans="2:24">
      <c r="B1186" s="109" t="str">
        <f>IF(dati_pdc!A1182&lt;&gt;"",IF(dati_pdc!D1182=1,RIGHT(dati_pdc!A1182,dati_pdc!E1182),dati_pdc!A1182),"")</f>
        <v/>
      </c>
      <c r="C1186" s="109" t="str">
        <f>IF(dati_pdc!B1182&lt;&gt;"",dati_pdc!B1182,"")</f>
        <v/>
      </c>
      <c r="D1186" s="109" t="str">
        <f>IF(dati_pdc!C1182&lt;&gt;"",dati_pdc!C1182,"")</f>
        <v/>
      </c>
      <c r="E1186" s="109" t="str">
        <f>IF(dati_pdc!D1182&lt;&gt;"",dati_pdc!D1182,"")</f>
        <v/>
      </c>
      <c r="F1186" s="110" t="str">
        <f>IF(dati_pdc!$A1182&lt;&gt;"",s_somma_pdc!B1182,"")</f>
        <v/>
      </c>
      <c r="G1186" s="110" t="str">
        <f>IF(dati_pdc!$A1182&lt;&gt;"",s_somma_pdc!C1182,"")</f>
        <v/>
      </c>
      <c r="H1186" s="110" t="str">
        <f t="shared" si="144"/>
        <v/>
      </c>
      <c r="I1186" s="111" t="str">
        <f t="shared" si="145"/>
        <v/>
      </c>
      <c r="J1186" s="111"/>
      <c r="K1186" s="111"/>
      <c r="L1186" s="110" t="str">
        <f>IF(dati_pdc!$A1182&lt;&gt;"",s_somma_pdc!D1182,"")</f>
        <v/>
      </c>
      <c r="M1186" s="110" t="str">
        <f t="shared" si="146"/>
        <v/>
      </c>
      <c r="N1186" s="111" t="str">
        <f t="shared" si="147"/>
        <v/>
      </c>
      <c r="O1186" s="111"/>
      <c r="P1186" s="111"/>
      <c r="Q1186" s="110" t="str">
        <f>IF(dati_pdc!$A1182&lt;&gt;"",s_somma_pdc!E1182,"")</f>
        <v/>
      </c>
      <c r="R1186" s="110" t="str">
        <f t="shared" si="148"/>
        <v/>
      </c>
      <c r="S1186" s="111" t="str">
        <f t="shared" si="149"/>
        <v/>
      </c>
      <c r="T1186" s="111"/>
      <c r="U1186" s="111"/>
      <c r="V1186" s="110" t="str">
        <f>IF(dati_pdc!$A1182&lt;&gt;"",s_somma_pdc!F1182,"")</f>
        <v/>
      </c>
      <c r="W1186" s="110" t="str">
        <f t="shared" si="150"/>
        <v/>
      </c>
      <c r="X1186" s="111" t="str">
        <f t="shared" si="151"/>
        <v/>
      </c>
    </row>
    <row r="1187" spans="2:24">
      <c r="B1187" s="109" t="str">
        <f>IF(dati_pdc!A1183&lt;&gt;"",IF(dati_pdc!D1183=1,RIGHT(dati_pdc!A1183,dati_pdc!E1183),dati_pdc!A1183),"")</f>
        <v/>
      </c>
      <c r="C1187" s="109" t="str">
        <f>IF(dati_pdc!B1183&lt;&gt;"",dati_pdc!B1183,"")</f>
        <v/>
      </c>
      <c r="D1187" s="109" t="str">
        <f>IF(dati_pdc!C1183&lt;&gt;"",dati_pdc!C1183,"")</f>
        <v/>
      </c>
      <c r="E1187" s="109" t="str">
        <f>IF(dati_pdc!D1183&lt;&gt;"",dati_pdc!D1183,"")</f>
        <v/>
      </c>
      <c r="F1187" s="110" t="str">
        <f>IF(dati_pdc!$A1183&lt;&gt;"",s_somma_pdc!B1183,"")</f>
        <v/>
      </c>
      <c r="G1187" s="110" t="str">
        <f>IF(dati_pdc!$A1183&lt;&gt;"",s_somma_pdc!C1183,"")</f>
        <v/>
      </c>
      <c r="H1187" s="110" t="str">
        <f t="shared" si="144"/>
        <v/>
      </c>
      <c r="I1187" s="111" t="str">
        <f t="shared" si="145"/>
        <v/>
      </c>
      <c r="J1187" s="111"/>
      <c r="K1187" s="111"/>
      <c r="L1187" s="110" t="str">
        <f>IF(dati_pdc!$A1183&lt;&gt;"",s_somma_pdc!D1183,"")</f>
        <v/>
      </c>
      <c r="M1187" s="110" t="str">
        <f t="shared" si="146"/>
        <v/>
      </c>
      <c r="N1187" s="111" t="str">
        <f t="shared" si="147"/>
        <v/>
      </c>
      <c r="O1187" s="111"/>
      <c r="P1187" s="111"/>
      <c r="Q1187" s="110" t="str">
        <f>IF(dati_pdc!$A1183&lt;&gt;"",s_somma_pdc!E1183,"")</f>
        <v/>
      </c>
      <c r="R1187" s="110" t="str">
        <f t="shared" si="148"/>
        <v/>
      </c>
      <c r="S1187" s="111" t="str">
        <f t="shared" si="149"/>
        <v/>
      </c>
      <c r="T1187" s="111"/>
      <c r="U1187" s="111"/>
      <c r="V1187" s="110" t="str">
        <f>IF(dati_pdc!$A1183&lt;&gt;"",s_somma_pdc!F1183,"")</f>
        <v/>
      </c>
      <c r="W1187" s="110" t="str">
        <f t="shared" si="150"/>
        <v/>
      </c>
      <c r="X1187" s="111" t="str">
        <f t="shared" si="151"/>
        <v/>
      </c>
    </row>
    <row r="1188" spans="2:24">
      <c r="B1188" s="109" t="str">
        <f>IF(dati_pdc!A1184&lt;&gt;"",IF(dati_pdc!D1184=1,RIGHT(dati_pdc!A1184,dati_pdc!E1184),dati_pdc!A1184),"")</f>
        <v/>
      </c>
      <c r="C1188" s="109" t="str">
        <f>IF(dati_pdc!B1184&lt;&gt;"",dati_pdc!B1184,"")</f>
        <v/>
      </c>
      <c r="D1188" s="109" t="str">
        <f>IF(dati_pdc!C1184&lt;&gt;"",dati_pdc!C1184,"")</f>
        <v/>
      </c>
      <c r="E1188" s="109" t="str">
        <f>IF(dati_pdc!D1184&lt;&gt;"",dati_pdc!D1184,"")</f>
        <v/>
      </c>
      <c r="F1188" s="110" t="str">
        <f>IF(dati_pdc!$A1184&lt;&gt;"",s_somma_pdc!B1184,"")</f>
        <v/>
      </c>
      <c r="G1188" s="110" t="str">
        <f>IF(dati_pdc!$A1184&lt;&gt;"",s_somma_pdc!C1184,"")</f>
        <v/>
      </c>
      <c r="H1188" s="110" t="str">
        <f t="shared" si="144"/>
        <v/>
      </c>
      <c r="I1188" s="111" t="str">
        <f t="shared" si="145"/>
        <v/>
      </c>
      <c r="J1188" s="111"/>
      <c r="K1188" s="111"/>
      <c r="L1188" s="110" t="str">
        <f>IF(dati_pdc!$A1184&lt;&gt;"",s_somma_pdc!D1184,"")</f>
        <v/>
      </c>
      <c r="M1188" s="110" t="str">
        <f t="shared" si="146"/>
        <v/>
      </c>
      <c r="N1188" s="111" t="str">
        <f t="shared" si="147"/>
        <v/>
      </c>
      <c r="O1188" s="111"/>
      <c r="P1188" s="111"/>
      <c r="Q1188" s="110" t="str">
        <f>IF(dati_pdc!$A1184&lt;&gt;"",s_somma_pdc!E1184,"")</f>
        <v/>
      </c>
      <c r="R1188" s="110" t="str">
        <f t="shared" si="148"/>
        <v/>
      </c>
      <c r="S1188" s="111" t="str">
        <f t="shared" si="149"/>
        <v/>
      </c>
      <c r="T1188" s="111"/>
      <c r="U1188" s="111"/>
      <c r="V1188" s="110" t="str">
        <f>IF(dati_pdc!$A1184&lt;&gt;"",s_somma_pdc!F1184,"")</f>
        <v/>
      </c>
      <c r="W1188" s="110" t="str">
        <f t="shared" si="150"/>
        <v/>
      </c>
      <c r="X1188" s="111" t="str">
        <f t="shared" si="151"/>
        <v/>
      </c>
    </row>
    <row r="1189" spans="2:24">
      <c r="B1189" s="109" t="str">
        <f>IF(dati_pdc!A1185&lt;&gt;"",IF(dati_pdc!D1185=1,RIGHT(dati_pdc!A1185,dati_pdc!E1185),dati_pdc!A1185),"")</f>
        <v/>
      </c>
      <c r="C1189" s="109" t="str">
        <f>IF(dati_pdc!B1185&lt;&gt;"",dati_pdc!B1185,"")</f>
        <v/>
      </c>
      <c r="D1189" s="109" t="str">
        <f>IF(dati_pdc!C1185&lt;&gt;"",dati_pdc!C1185,"")</f>
        <v/>
      </c>
      <c r="E1189" s="109" t="str">
        <f>IF(dati_pdc!D1185&lt;&gt;"",dati_pdc!D1185,"")</f>
        <v/>
      </c>
      <c r="F1189" s="110" t="str">
        <f>IF(dati_pdc!$A1185&lt;&gt;"",s_somma_pdc!B1185,"")</f>
        <v/>
      </c>
      <c r="G1189" s="110" t="str">
        <f>IF(dati_pdc!$A1185&lt;&gt;"",s_somma_pdc!C1185,"")</f>
        <v/>
      </c>
      <c r="H1189" s="110" t="str">
        <f t="shared" si="144"/>
        <v/>
      </c>
      <c r="I1189" s="111" t="str">
        <f t="shared" si="145"/>
        <v/>
      </c>
      <c r="J1189" s="111"/>
      <c r="K1189" s="111"/>
      <c r="L1189" s="110" t="str">
        <f>IF(dati_pdc!$A1185&lt;&gt;"",s_somma_pdc!D1185,"")</f>
        <v/>
      </c>
      <c r="M1189" s="110" t="str">
        <f t="shared" si="146"/>
        <v/>
      </c>
      <c r="N1189" s="111" t="str">
        <f t="shared" si="147"/>
        <v/>
      </c>
      <c r="O1189" s="111"/>
      <c r="P1189" s="111"/>
      <c r="Q1189" s="110" t="str">
        <f>IF(dati_pdc!$A1185&lt;&gt;"",s_somma_pdc!E1185,"")</f>
        <v/>
      </c>
      <c r="R1189" s="110" t="str">
        <f t="shared" si="148"/>
        <v/>
      </c>
      <c r="S1189" s="111" t="str">
        <f t="shared" si="149"/>
        <v/>
      </c>
      <c r="T1189" s="111"/>
      <c r="U1189" s="111"/>
      <c r="V1189" s="110" t="str">
        <f>IF(dati_pdc!$A1185&lt;&gt;"",s_somma_pdc!F1185,"")</f>
        <v/>
      </c>
      <c r="W1189" s="110" t="str">
        <f t="shared" si="150"/>
        <v/>
      </c>
      <c r="X1189" s="111" t="str">
        <f t="shared" si="151"/>
        <v/>
      </c>
    </row>
    <row r="1190" spans="2:24">
      <c r="B1190" s="109" t="str">
        <f>IF(dati_pdc!A1186&lt;&gt;"",IF(dati_pdc!D1186=1,RIGHT(dati_pdc!A1186,dati_pdc!E1186),dati_pdc!A1186),"")</f>
        <v/>
      </c>
      <c r="C1190" s="109" t="str">
        <f>IF(dati_pdc!B1186&lt;&gt;"",dati_pdc!B1186,"")</f>
        <v/>
      </c>
      <c r="D1190" s="109" t="str">
        <f>IF(dati_pdc!C1186&lt;&gt;"",dati_pdc!C1186,"")</f>
        <v/>
      </c>
      <c r="E1190" s="109" t="str">
        <f>IF(dati_pdc!D1186&lt;&gt;"",dati_pdc!D1186,"")</f>
        <v/>
      </c>
      <c r="F1190" s="110" t="str">
        <f>IF(dati_pdc!$A1186&lt;&gt;"",s_somma_pdc!B1186,"")</f>
        <v/>
      </c>
      <c r="G1190" s="110" t="str">
        <f>IF(dati_pdc!$A1186&lt;&gt;"",s_somma_pdc!C1186,"")</f>
        <v/>
      </c>
      <c r="H1190" s="110" t="str">
        <f t="shared" si="144"/>
        <v/>
      </c>
      <c r="I1190" s="111" t="str">
        <f t="shared" si="145"/>
        <v/>
      </c>
      <c r="J1190" s="111"/>
      <c r="K1190" s="111"/>
      <c r="L1190" s="110" t="str">
        <f>IF(dati_pdc!$A1186&lt;&gt;"",s_somma_pdc!D1186,"")</f>
        <v/>
      </c>
      <c r="M1190" s="110" t="str">
        <f t="shared" si="146"/>
        <v/>
      </c>
      <c r="N1190" s="111" t="str">
        <f t="shared" si="147"/>
        <v/>
      </c>
      <c r="O1190" s="111"/>
      <c r="P1190" s="111"/>
      <c r="Q1190" s="110" t="str">
        <f>IF(dati_pdc!$A1186&lt;&gt;"",s_somma_pdc!E1186,"")</f>
        <v/>
      </c>
      <c r="R1190" s="110" t="str">
        <f t="shared" si="148"/>
        <v/>
      </c>
      <c r="S1190" s="111" t="str">
        <f t="shared" si="149"/>
        <v/>
      </c>
      <c r="T1190" s="111"/>
      <c r="U1190" s="111"/>
      <c r="V1190" s="110" t="str">
        <f>IF(dati_pdc!$A1186&lt;&gt;"",s_somma_pdc!F1186,"")</f>
        <v/>
      </c>
      <c r="W1190" s="110" t="str">
        <f t="shared" si="150"/>
        <v/>
      </c>
      <c r="X1190" s="111" t="str">
        <f t="shared" si="151"/>
        <v/>
      </c>
    </row>
    <row r="1191" spans="2:24">
      <c r="B1191" s="109" t="str">
        <f>IF(dati_pdc!A1187&lt;&gt;"",IF(dati_pdc!D1187=1,RIGHT(dati_pdc!A1187,dati_pdc!E1187),dati_pdc!A1187),"")</f>
        <v/>
      </c>
      <c r="C1191" s="109" t="str">
        <f>IF(dati_pdc!B1187&lt;&gt;"",dati_pdc!B1187,"")</f>
        <v/>
      </c>
      <c r="D1191" s="109" t="str">
        <f>IF(dati_pdc!C1187&lt;&gt;"",dati_pdc!C1187,"")</f>
        <v/>
      </c>
      <c r="E1191" s="109" t="str">
        <f>IF(dati_pdc!D1187&lt;&gt;"",dati_pdc!D1187,"")</f>
        <v/>
      </c>
      <c r="F1191" s="110" t="str">
        <f>IF(dati_pdc!$A1187&lt;&gt;"",s_somma_pdc!B1187,"")</f>
        <v/>
      </c>
      <c r="G1191" s="110" t="str">
        <f>IF(dati_pdc!$A1187&lt;&gt;"",s_somma_pdc!C1187,"")</f>
        <v/>
      </c>
      <c r="H1191" s="110" t="str">
        <f t="shared" si="144"/>
        <v/>
      </c>
      <c r="I1191" s="111" t="str">
        <f t="shared" si="145"/>
        <v/>
      </c>
      <c r="J1191" s="111"/>
      <c r="K1191" s="111"/>
      <c r="L1191" s="110" t="str">
        <f>IF(dati_pdc!$A1187&lt;&gt;"",s_somma_pdc!D1187,"")</f>
        <v/>
      </c>
      <c r="M1191" s="110" t="str">
        <f t="shared" si="146"/>
        <v/>
      </c>
      <c r="N1191" s="111" t="str">
        <f t="shared" si="147"/>
        <v/>
      </c>
      <c r="O1191" s="111"/>
      <c r="P1191" s="111"/>
      <c r="Q1191" s="110" t="str">
        <f>IF(dati_pdc!$A1187&lt;&gt;"",s_somma_pdc!E1187,"")</f>
        <v/>
      </c>
      <c r="R1191" s="110" t="str">
        <f t="shared" si="148"/>
        <v/>
      </c>
      <c r="S1191" s="111" t="str">
        <f t="shared" si="149"/>
        <v/>
      </c>
      <c r="T1191" s="111"/>
      <c r="U1191" s="111"/>
      <c r="V1191" s="110" t="str">
        <f>IF(dati_pdc!$A1187&lt;&gt;"",s_somma_pdc!F1187,"")</f>
        <v/>
      </c>
      <c r="W1191" s="110" t="str">
        <f t="shared" si="150"/>
        <v/>
      </c>
      <c r="X1191" s="111" t="str">
        <f t="shared" si="151"/>
        <v/>
      </c>
    </row>
    <row r="1192" spans="2:24">
      <c r="B1192" s="109" t="str">
        <f>IF(dati_pdc!A1188&lt;&gt;"",IF(dati_pdc!D1188=1,RIGHT(dati_pdc!A1188,dati_pdc!E1188),dati_pdc!A1188),"")</f>
        <v/>
      </c>
      <c r="C1192" s="109" t="str">
        <f>IF(dati_pdc!B1188&lt;&gt;"",dati_pdc!B1188,"")</f>
        <v/>
      </c>
      <c r="D1192" s="109" t="str">
        <f>IF(dati_pdc!C1188&lt;&gt;"",dati_pdc!C1188,"")</f>
        <v/>
      </c>
      <c r="E1192" s="109" t="str">
        <f>IF(dati_pdc!D1188&lt;&gt;"",dati_pdc!D1188,"")</f>
        <v/>
      </c>
      <c r="F1192" s="110" t="str">
        <f>IF(dati_pdc!$A1188&lt;&gt;"",s_somma_pdc!B1188,"")</f>
        <v/>
      </c>
      <c r="G1192" s="110" t="str">
        <f>IF(dati_pdc!$A1188&lt;&gt;"",s_somma_pdc!C1188,"")</f>
        <v/>
      </c>
      <c r="H1192" s="110" t="str">
        <f t="shared" si="144"/>
        <v/>
      </c>
      <c r="I1192" s="111" t="str">
        <f t="shared" si="145"/>
        <v/>
      </c>
      <c r="J1192" s="111"/>
      <c r="K1192" s="111"/>
      <c r="L1192" s="110" t="str">
        <f>IF(dati_pdc!$A1188&lt;&gt;"",s_somma_pdc!D1188,"")</f>
        <v/>
      </c>
      <c r="M1192" s="110" t="str">
        <f t="shared" si="146"/>
        <v/>
      </c>
      <c r="N1192" s="111" t="str">
        <f t="shared" si="147"/>
        <v/>
      </c>
      <c r="O1192" s="111"/>
      <c r="P1192" s="111"/>
      <c r="Q1192" s="110" t="str">
        <f>IF(dati_pdc!$A1188&lt;&gt;"",s_somma_pdc!E1188,"")</f>
        <v/>
      </c>
      <c r="R1192" s="110" t="str">
        <f t="shared" si="148"/>
        <v/>
      </c>
      <c r="S1192" s="111" t="str">
        <f t="shared" si="149"/>
        <v/>
      </c>
      <c r="T1192" s="111"/>
      <c r="U1192" s="111"/>
      <c r="V1192" s="110" t="str">
        <f>IF(dati_pdc!$A1188&lt;&gt;"",s_somma_pdc!F1188,"")</f>
        <v/>
      </c>
      <c r="W1192" s="110" t="str">
        <f t="shared" si="150"/>
        <v/>
      </c>
      <c r="X1192" s="111" t="str">
        <f t="shared" si="151"/>
        <v/>
      </c>
    </row>
    <row r="1193" spans="2:24">
      <c r="B1193" s="109" t="str">
        <f>IF(dati_pdc!A1189&lt;&gt;"",IF(dati_pdc!D1189=1,RIGHT(dati_pdc!A1189,dati_pdc!E1189),dati_pdc!A1189),"")</f>
        <v/>
      </c>
      <c r="C1193" s="109" t="str">
        <f>IF(dati_pdc!B1189&lt;&gt;"",dati_pdc!B1189,"")</f>
        <v/>
      </c>
      <c r="D1193" s="109" t="str">
        <f>IF(dati_pdc!C1189&lt;&gt;"",dati_pdc!C1189,"")</f>
        <v/>
      </c>
      <c r="E1193" s="109" t="str">
        <f>IF(dati_pdc!D1189&lt;&gt;"",dati_pdc!D1189,"")</f>
        <v/>
      </c>
      <c r="F1193" s="110" t="str">
        <f>IF(dati_pdc!$A1189&lt;&gt;"",s_somma_pdc!B1189,"")</f>
        <v/>
      </c>
      <c r="G1193" s="110" t="str">
        <f>IF(dati_pdc!$A1189&lt;&gt;"",s_somma_pdc!C1189,"")</f>
        <v/>
      </c>
      <c r="H1193" s="110" t="str">
        <f t="shared" si="144"/>
        <v/>
      </c>
      <c r="I1193" s="111" t="str">
        <f t="shared" si="145"/>
        <v/>
      </c>
      <c r="J1193" s="111"/>
      <c r="K1193" s="111"/>
      <c r="L1193" s="110" t="str">
        <f>IF(dati_pdc!$A1189&lt;&gt;"",s_somma_pdc!D1189,"")</f>
        <v/>
      </c>
      <c r="M1193" s="110" t="str">
        <f t="shared" si="146"/>
        <v/>
      </c>
      <c r="N1193" s="111" t="str">
        <f t="shared" si="147"/>
        <v/>
      </c>
      <c r="O1193" s="111"/>
      <c r="P1193" s="111"/>
      <c r="Q1193" s="110" t="str">
        <f>IF(dati_pdc!$A1189&lt;&gt;"",s_somma_pdc!E1189,"")</f>
        <v/>
      </c>
      <c r="R1193" s="110" t="str">
        <f t="shared" si="148"/>
        <v/>
      </c>
      <c r="S1193" s="111" t="str">
        <f t="shared" si="149"/>
        <v/>
      </c>
      <c r="T1193" s="111"/>
      <c r="U1193" s="111"/>
      <c r="V1193" s="110" t="str">
        <f>IF(dati_pdc!$A1189&lt;&gt;"",s_somma_pdc!F1189,"")</f>
        <v/>
      </c>
      <c r="W1193" s="110" t="str">
        <f t="shared" si="150"/>
        <v/>
      </c>
      <c r="X1193" s="111" t="str">
        <f t="shared" si="151"/>
        <v/>
      </c>
    </row>
    <row r="1194" spans="2:24">
      <c r="B1194" s="109" t="str">
        <f>IF(dati_pdc!A1190&lt;&gt;"",IF(dati_pdc!D1190=1,RIGHT(dati_pdc!A1190,dati_pdc!E1190),dati_pdc!A1190),"")</f>
        <v/>
      </c>
      <c r="C1194" s="109" t="str">
        <f>IF(dati_pdc!B1190&lt;&gt;"",dati_pdc!B1190,"")</f>
        <v/>
      </c>
      <c r="D1194" s="109" t="str">
        <f>IF(dati_pdc!C1190&lt;&gt;"",dati_pdc!C1190,"")</f>
        <v/>
      </c>
      <c r="E1194" s="109" t="str">
        <f>IF(dati_pdc!D1190&lt;&gt;"",dati_pdc!D1190,"")</f>
        <v/>
      </c>
      <c r="F1194" s="110" t="str">
        <f>IF(dati_pdc!$A1190&lt;&gt;"",s_somma_pdc!B1190,"")</f>
        <v/>
      </c>
      <c r="G1194" s="110" t="str">
        <f>IF(dati_pdc!$A1190&lt;&gt;"",s_somma_pdc!C1190,"")</f>
        <v/>
      </c>
      <c r="H1194" s="110" t="str">
        <f t="shared" si="144"/>
        <v/>
      </c>
      <c r="I1194" s="111" t="str">
        <f t="shared" si="145"/>
        <v/>
      </c>
      <c r="J1194" s="111"/>
      <c r="K1194" s="111"/>
      <c r="L1194" s="110" t="str">
        <f>IF(dati_pdc!$A1190&lt;&gt;"",s_somma_pdc!D1190,"")</f>
        <v/>
      </c>
      <c r="M1194" s="110" t="str">
        <f t="shared" si="146"/>
        <v/>
      </c>
      <c r="N1194" s="111" t="str">
        <f t="shared" si="147"/>
        <v/>
      </c>
      <c r="O1194" s="111"/>
      <c r="P1194" s="111"/>
      <c r="Q1194" s="110" t="str">
        <f>IF(dati_pdc!$A1190&lt;&gt;"",s_somma_pdc!E1190,"")</f>
        <v/>
      </c>
      <c r="R1194" s="110" t="str">
        <f t="shared" si="148"/>
        <v/>
      </c>
      <c r="S1194" s="111" t="str">
        <f t="shared" si="149"/>
        <v/>
      </c>
      <c r="T1194" s="111"/>
      <c r="U1194" s="111"/>
      <c r="V1194" s="110" t="str">
        <f>IF(dati_pdc!$A1190&lt;&gt;"",s_somma_pdc!F1190,"")</f>
        <v/>
      </c>
      <c r="W1194" s="110" t="str">
        <f t="shared" si="150"/>
        <v/>
      </c>
      <c r="X1194" s="111" t="str">
        <f t="shared" si="151"/>
        <v/>
      </c>
    </row>
    <row r="1195" spans="2:24">
      <c r="B1195" s="109" t="str">
        <f>IF(dati_pdc!A1191&lt;&gt;"",IF(dati_pdc!D1191=1,RIGHT(dati_pdc!A1191,dati_pdc!E1191),dati_pdc!A1191),"")</f>
        <v/>
      </c>
      <c r="C1195" s="109" t="str">
        <f>IF(dati_pdc!B1191&lt;&gt;"",dati_pdc!B1191,"")</f>
        <v/>
      </c>
      <c r="D1195" s="109" t="str">
        <f>IF(dati_pdc!C1191&lt;&gt;"",dati_pdc!C1191,"")</f>
        <v/>
      </c>
      <c r="E1195" s="109" t="str">
        <f>IF(dati_pdc!D1191&lt;&gt;"",dati_pdc!D1191,"")</f>
        <v/>
      </c>
      <c r="F1195" s="110" t="str">
        <f>IF(dati_pdc!$A1191&lt;&gt;"",s_somma_pdc!B1191,"")</f>
        <v/>
      </c>
      <c r="G1195" s="110" t="str">
        <f>IF(dati_pdc!$A1191&lt;&gt;"",s_somma_pdc!C1191,"")</f>
        <v/>
      </c>
      <c r="H1195" s="110" t="str">
        <f t="shared" si="144"/>
        <v/>
      </c>
      <c r="I1195" s="111" t="str">
        <f t="shared" si="145"/>
        <v/>
      </c>
      <c r="J1195" s="111"/>
      <c r="K1195" s="111"/>
      <c r="L1195" s="110" t="str">
        <f>IF(dati_pdc!$A1191&lt;&gt;"",s_somma_pdc!D1191,"")</f>
        <v/>
      </c>
      <c r="M1195" s="110" t="str">
        <f t="shared" si="146"/>
        <v/>
      </c>
      <c r="N1195" s="111" t="str">
        <f t="shared" si="147"/>
        <v/>
      </c>
      <c r="O1195" s="111"/>
      <c r="P1195" s="111"/>
      <c r="Q1195" s="110" t="str">
        <f>IF(dati_pdc!$A1191&lt;&gt;"",s_somma_pdc!E1191,"")</f>
        <v/>
      </c>
      <c r="R1195" s="110" t="str">
        <f t="shared" si="148"/>
        <v/>
      </c>
      <c r="S1195" s="111" t="str">
        <f t="shared" si="149"/>
        <v/>
      </c>
      <c r="T1195" s="111"/>
      <c r="U1195" s="111"/>
      <c r="V1195" s="110" t="str">
        <f>IF(dati_pdc!$A1191&lt;&gt;"",s_somma_pdc!F1191,"")</f>
        <v/>
      </c>
      <c r="W1195" s="110" t="str">
        <f t="shared" si="150"/>
        <v/>
      </c>
      <c r="X1195" s="111" t="str">
        <f t="shared" si="151"/>
        <v/>
      </c>
    </row>
    <row r="1196" spans="2:24">
      <c r="B1196" s="109" t="str">
        <f>IF(dati_pdc!A1192&lt;&gt;"",IF(dati_pdc!D1192=1,RIGHT(dati_pdc!A1192,dati_pdc!E1192),dati_pdc!A1192),"")</f>
        <v/>
      </c>
      <c r="C1196" s="109" t="str">
        <f>IF(dati_pdc!B1192&lt;&gt;"",dati_pdc!B1192,"")</f>
        <v/>
      </c>
      <c r="D1196" s="109" t="str">
        <f>IF(dati_pdc!C1192&lt;&gt;"",dati_pdc!C1192,"")</f>
        <v/>
      </c>
      <c r="E1196" s="109" t="str">
        <f>IF(dati_pdc!D1192&lt;&gt;"",dati_pdc!D1192,"")</f>
        <v/>
      </c>
      <c r="F1196" s="110" t="str">
        <f>IF(dati_pdc!$A1192&lt;&gt;"",s_somma_pdc!B1192,"")</f>
        <v/>
      </c>
      <c r="G1196" s="110" t="str">
        <f>IF(dati_pdc!$A1192&lt;&gt;"",s_somma_pdc!C1192,"")</f>
        <v/>
      </c>
      <c r="H1196" s="110" t="str">
        <f t="shared" si="144"/>
        <v/>
      </c>
      <c r="I1196" s="111" t="str">
        <f t="shared" si="145"/>
        <v/>
      </c>
      <c r="J1196" s="111"/>
      <c r="K1196" s="111"/>
      <c r="L1196" s="110" t="str">
        <f>IF(dati_pdc!$A1192&lt;&gt;"",s_somma_pdc!D1192,"")</f>
        <v/>
      </c>
      <c r="M1196" s="110" t="str">
        <f t="shared" si="146"/>
        <v/>
      </c>
      <c r="N1196" s="111" t="str">
        <f t="shared" si="147"/>
        <v/>
      </c>
      <c r="O1196" s="111"/>
      <c r="P1196" s="111"/>
      <c r="Q1196" s="110" t="str">
        <f>IF(dati_pdc!$A1192&lt;&gt;"",s_somma_pdc!E1192,"")</f>
        <v/>
      </c>
      <c r="R1196" s="110" t="str">
        <f t="shared" si="148"/>
        <v/>
      </c>
      <c r="S1196" s="111" t="str">
        <f t="shared" si="149"/>
        <v/>
      </c>
      <c r="T1196" s="111"/>
      <c r="U1196" s="111"/>
      <c r="V1196" s="110" t="str">
        <f>IF(dati_pdc!$A1192&lt;&gt;"",s_somma_pdc!F1192,"")</f>
        <v/>
      </c>
      <c r="W1196" s="110" t="str">
        <f t="shared" si="150"/>
        <v/>
      </c>
      <c r="X1196" s="111" t="str">
        <f t="shared" si="151"/>
        <v/>
      </c>
    </row>
    <row r="1197" spans="2:24">
      <c r="B1197" s="109" t="str">
        <f>IF(dati_pdc!A1193&lt;&gt;"",IF(dati_pdc!D1193=1,RIGHT(dati_pdc!A1193,dati_pdc!E1193),dati_pdc!A1193),"")</f>
        <v/>
      </c>
      <c r="C1197" s="109" t="str">
        <f>IF(dati_pdc!B1193&lt;&gt;"",dati_pdc!B1193,"")</f>
        <v/>
      </c>
      <c r="D1197" s="109" t="str">
        <f>IF(dati_pdc!C1193&lt;&gt;"",dati_pdc!C1193,"")</f>
        <v/>
      </c>
      <c r="E1197" s="109" t="str">
        <f>IF(dati_pdc!D1193&lt;&gt;"",dati_pdc!D1193,"")</f>
        <v/>
      </c>
      <c r="F1197" s="110" t="str">
        <f>IF(dati_pdc!$A1193&lt;&gt;"",s_somma_pdc!B1193,"")</f>
        <v/>
      </c>
      <c r="G1197" s="110" t="str">
        <f>IF(dati_pdc!$A1193&lt;&gt;"",s_somma_pdc!C1193,"")</f>
        <v/>
      </c>
      <c r="H1197" s="110" t="str">
        <f t="shared" si="144"/>
        <v/>
      </c>
      <c r="I1197" s="111" t="str">
        <f t="shared" si="145"/>
        <v/>
      </c>
      <c r="J1197" s="111"/>
      <c r="K1197" s="111"/>
      <c r="L1197" s="110" t="str">
        <f>IF(dati_pdc!$A1193&lt;&gt;"",s_somma_pdc!D1193,"")</f>
        <v/>
      </c>
      <c r="M1197" s="110" t="str">
        <f t="shared" si="146"/>
        <v/>
      </c>
      <c r="N1197" s="111" t="str">
        <f t="shared" si="147"/>
        <v/>
      </c>
      <c r="O1197" s="111"/>
      <c r="P1197" s="111"/>
      <c r="Q1197" s="110" t="str">
        <f>IF(dati_pdc!$A1193&lt;&gt;"",s_somma_pdc!E1193,"")</f>
        <v/>
      </c>
      <c r="R1197" s="110" t="str">
        <f t="shared" si="148"/>
        <v/>
      </c>
      <c r="S1197" s="111" t="str">
        <f t="shared" si="149"/>
        <v/>
      </c>
      <c r="T1197" s="111"/>
      <c r="U1197" s="111"/>
      <c r="V1197" s="110" t="str">
        <f>IF(dati_pdc!$A1193&lt;&gt;"",s_somma_pdc!F1193,"")</f>
        <v/>
      </c>
      <c r="W1197" s="110" t="str">
        <f t="shared" si="150"/>
        <v/>
      </c>
      <c r="X1197" s="111" t="str">
        <f t="shared" si="151"/>
        <v/>
      </c>
    </row>
    <row r="1198" spans="2:24">
      <c r="B1198" s="109" t="str">
        <f>IF(dati_pdc!A1194&lt;&gt;"",IF(dati_pdc!D1194=1,RIGHT(dati_pdc!A1194,dati_pdc!E1194),dati_pdc!A1194),"")</f>
        <v/>
      </c>
      <c r="C1198" s="109" t="str">
        <f>IF(dati_pdc!B1194&lt;&gt;"",dati_pdc!B1194,"")</f>
        <v/>
      </c>
      <c r="D1198" s="109" t="str">
        <f>IF(dati_pdc!C1194&lt;&gt;"",dati_pdc!C1194,"")</f>
        <v/>
      </c>
      <c r="E1198" s="109" t="str">
        <f>IF(dati_pdc!D1194&lt;&gt;"",dati_pdc!D1194,"")</f>
        <v/>
      </c>
      <c r="F1198" s="110" t="str">
        <f>IF(dati_pdc!$A1194&lt;&gt;"",s_somma_pdc!B1194,"")</f>
        <v/>
      </c>
      <c r="G1198" s="110" t="str">
        <f>IF(dati_pdc!$A1194&lt;&gt;"",s_somma_pdc!C1194,"")</f>
        <v/>
      </c>
      <c r="H1198" s="110" t="str">
        <f t="shared" si="144"/>
        <v/>
      </c>
      <c r="I1198" s="111" t="str">
        <f t="shared" si="145"/>
        <v/>
      </c>
      <c r="J1198" s="111"/>
      <c r="K1198" s="111"/>
      <c r="L1198" s="110" t="str">
        <f>IF(dati_pdc!$A1194&lt;&gt;"",s_somma_pdc!D1194,"")</f>
        <v/>
      </c>
      <c r="M1198" s="110" t="str">
        <f t="shared" si="146"/>
        <v/>
      </c>
      <c r="N1198" s="111" t="str">
        <f t="shared" si="147"/>
        <v/>
      </c>
      <c r="O1198" s="111"/>
      <c r="P1198" s="111"/>
      <c r="Q1198" s="110" t="str">
        <f>IF(dati_pdc!$A1194&lt;&gt;"",s_somma_pdc!E1194,"")</f>
        <v/>
      </c>
      <c r="R1198" s="110" t="str">
        <f t="shared" si="148"/>
        <v/>
      </c>
      <c r="S1198" s="111" t="str">
        <f t="shared" si="149"/>
        <v/>
      </c>
      <c r="T1198" s="111"/>
      <c r="U1198" s="111"/>
      <c r="V1198" s="110" t="str">
        <f>IF(dati_pdc!$A1194&lt;&gt;"",s_somma_pdc!F1194,"")</f>
        <v/>
      </c>
      <c r="W1198" s="110" t="str">
        <f t="shared" si="150"/>
        <v/>
      </c>
      <c r="X1198" s="111" t="str">
        <f t="shared" si="151"/>
        <v/>
      </c>
    </row>
    <row r="1199" spans="2:24">
      <c r="B1199" s="109" t="str">
        <f>IF(dati_pdc!A1195&lt;&gt;"",IF(dati_pdc!D1195=1,RIGHT(dati_pdc!A1195,dati_pdc!E1195),dati_pdc!A1195),"")</f>
        <v/>
      </c>
      <c r="C1199" s="109" t="str">
        <f>IF(dati_pdc!B1195&lt;&gt;"",dati_pdc!B1195,"")</f>
        <v/>
      </c>
      <c r="D1199" s="109" t="str">
        <f>IF(dati_pdc!C1195&lt;&gt;"",dati_pdc!C1195,"")</f>
        <v/>
      </c>
      <c r="E1199" s="109" t="str">
        <f>IF(dati_pdc!D1195&lt;&gt;"",dati_pdc!D1195,"")</f>
        <v/>
      </c>
      <c r="F1199" s="110" t="str">
        <f>IF(dati_pdc!$A1195&lt;&gt;"",s_somma_pdc!B1195,"")</f>
        <v/>
      </c>
      <c r="G1199" s="110" t="str">
        <f>IF(dati_pdc!$A1195&lt;&gt;"",s_somma_pdc!C1195,"")</f>
        <v/>
      </c>
      <c r="H1199" s="110" t="str">
        <f t="shared" si="144"/>
        <v/>
      </c>
      <c r="I1199" s="111" t="str">
        <f t="shared" si="145"/>
        <v/>
      </c>
      <c r="J1199" s="111"/>
      <c r="K1199" s="111"/>
      <c r="L1199" s="110" t="str">
        <f>IF(dati_pdc!$A1195&lt;&gt;"",s_somma_pdc!D1195,"")</f>
        <v/>
      </c>
      <c r="M1199" s="110" t="str">
        <f t="shared" si="146"/>
        <v/>
      </c>
      <c r="N1199" s="111" t="str">
        <f t="shared" si="147"/>
        <v/>
      </c>
      <c r="O1199" s="111"/>
      <c r="P1199" s="111"/>
      <c r="Q1199" s="110" t="str">
        <f>IF(dati_pdc!$A1195&lt;&gt;"",s_somma_pdc!E1195,"")</f>
        <v/>
      </c>
      <c r="R1199" s="110" t="str">
        <f t="shared" si="148"/>
        <v/>
      </c>
      <c r="S1199" s="111" t="str">
        <f t="shared" si="149"/>
        <v/>
      </c>
      <c r="T1199" s="111"/>
      <c r="U1199" s="111"/>
      <c r="V1199" s="110" t="str">
        <f>IF(dati_pdc!$A1195&lt;&gt;"",s_somma_pdc!F1195,"")</f>
        <v/>
      </c>
      <c r="W1199" s="110" t="str">
        <f t="shared" si="150"/>
        <v/>
      </c>
      <c r="X1199" s="111" t="str">
        <f t="shared" si="151"/>
        <v/>
      </c>
    </row>
    <row r="1200" spans="2:24">
      <c r="B1200" s="109" t="str">
        <f>IF(dati_pdc!A1196&lt;&gt;"",IF(dati_pdc!D1196=1,RIGHT(dati_pdc!A1196,dati_pdc!E1196),dati_pdc!A1196),"")</f>
        <v/>
      </c>
      <c r="C1200" s="109" t="str">
        <f>IF(dati_pdc!B1196&lt;&gt;"",dati_pdc!B1196,"")</f>
        <v/>
      </c>
      <c r="D1200" s="109" t="str">
        <f>IF(dati_pdc!C1196&lt;&gt;"",dati_pdc!C1196,"")</f>
        <v/>
      </c>
      <c r="E1200" s="109" t="str">
        <f>IF(dati_pdc!D1196&lt;&gt;"",dati_pdc!D1196,"")</f>
        <v/>
      </c>
      <c r="F1200" s="110" t="str">
        <f>IF(dati_pdc!$A1196&lt;&gt;"",s_somma_pdc!B1196,"")</f>
        <v/>
      </c>
      <c r="G1200" s="110" t="str">
        <f>IF(dati_pdc!$A1196&lt;&gt;"",s_somma_pdc!C1196,"")</f>
        <v/>
      </c>
      <c r="H1200" s="110" t="str">
        <f t="shared" si="144"/>
        <v/>
      </c>
      <c r="I1200" s="111" t="str">
        <f t="shared" si="145"/>
        <v/>
      </c>
      <c r="J1200" s="111"/>
      <c r="K1200" s="111"/>
      <c r="L1200" s="110" t="str">
        <f>IF(dati_pdc!$A1196&lt;&gt;"",s_somma_pdc!D1196,"")</f>
        <v/>
      </c>
      <c r="M1200" s="110" t="str">
        <f t="shared" si="146"/>
        <v/>
      </c>
      <c r="N1200" s="111" t="str">
        <f t="shared" si="147"/>
        <v/>
      </c>
      <c r="O1200" s="111"/>
      <c r="P1200" s="111"/>
      <c r="Q1200" s="110" t="str">
        <f>IF(dati_pdc!$A1196&lt;&gt;"",s_somma_pdc!E1196,"")</f>
        <v/>
      </c>
      <c r="R1200" s="110" t="str">
        <f t="shared" si="148"/>
        <v/>
      </c>
      <c r="S1200" s="111" t="str">
        <f t="shared" si="149"/>
        <v/>
      </c>
      <c r="T1200" s="111"/>
      <c r="U1200" s="111"/>
      <c r="V1200" s="110" t="str">
        <f>IF(dati_pdc!$A1196&lt;&gt;"",s_somma_pdc!F1196,"")</f>
        <v/>
      </c>
      <c r="W1200" s="110" t="str">
        <f t="shared" si="150"/>
        <v/>
      </c>
      <c r="X1200" s="111" t="str">
        <f t="shared" si="151"/>
        <v/>
      </c>
    </row>
    <row r="1201" spans="2:24">
      <c r="B1201" s="109" t="str">
        <f>IF(dati_pdc!A1197&lt;&gt;"",IF(dati_pdc!D1197=1,RIGHT(dati_pdc!A1197,dati_pdc!E1197),dati_pdc!A1197),"")</f>
        <v/>
      </c>
      <c r="C1201" s="109" t="str">
        <f>IF(dati_pdc!B1197&lt;&gt;"",dati_pdc!B1197,"")</f>
        <v/>
      </c>
      <c r="D1201" s="109" t="str">
        <f>IF(dati_pdc!C1197&lt;&gt;"",dati_pdc!C1197,"")</f>
        <v/>
      </c>
      <c r="E1201" s="109" t="str">
        <f>IF(dati_pdc!D1197&lt;&gt;"",dati_pdc!D1197,"")</f>
        <v/>
      </c>
      <c r="F1201" s="110" t="str">
        <f>IF(dati_pdc!$A1197&lt;&gt;"",s_somma_pdc!B1197,"")</f>
        <v/>
      </c>
      <c r="G1201" s="110" t="str">
        <f>IF(dati_pdc!$A1197&lt;&gt;"",s_somma_pdc!C1197,"")</f>
        <v/>
      </c>
      <c r="H1201" s="110" t="str">
        <f t="shared" si="144"/>
        <v/>
      </c>
      <c r="I1201" s="111" t="str">
        <f t="shared" si="145"/>
        <v/>
      </c>
      <c r="J1201" s="111"/>
      <c r="K1201" s="111"/>
      <c r="L1201" s="110" t="str">
        <f>IF(dati_pdc!$A1197&lt;&gt;"",s_somma_pdc!D1197,"")</f>
        <v/>
      </c>
      <c r="M1201" s="110" t="str">
        <f t="shared" si="146"/>
        <v/>
      </c>
      <c r="N1201" s="111" t="str">
        <f t="shared" si="147"/>
        <v/>
      </c>
      <c r="O1201" s="111"/>
      <c r="P1201" s="111"/>
      <c r="Q1201" s="110" t="str">
        <f>IF(dati_pdc!$A1197&lt;&gt;"",s_somma_pdc!E1197,"")</f>
        <v/>
      </c>
      <c r="R1201" s="110" t="str">
        <f t="shared" si="148"/>
        <v/>
      </c>
      <c r="S1201" s="111" t="str">
        <f t="shared" si="149"/>
        <v/>
      </c>
      <c r="T1201" s="111"/>
      <c r="U1201" s="111"/>
      <c r="V1201" s="110" t="str">
        <f>IF(dati_pdc!$A1197&lt;&gt;"",s_somma_pdc!F1197,"")</f>
        <v/>
      </c>
      <c r="W1201" s="110" t="str">
        <f t="shared" si="150"/>
        <v/>
      </c>
      <c r="X1201" s="111" t="str">
        <f t="shared" si="151"/>
        <v/>
      </c>
    </row>
    <row r="1202" spans="2:24">
      <c r="B1202" s="109" t="str">
        <f>IF(dati_pdc!A1198&lt;&gt;"",IF(dati_pdc!D1198=1,RIGHT(dati_pdc!A1198,dati_pdc!E1198),dati_pdc!A1198),"")</f>
        <v/>
      </c>
      <c r="C1202" s="109" t="str">
        <f>IF(dati_pdc!B1198&lt;&gt;"",dati_pdc!B1198,"")</f>
        <v/>
      </c>
      <c r="D1202" s="109" t="str">
        <f>IF(dati_pdc!C1198&lt;&gt;"",dati_pdc!C1198,"")</f>
        <v/>
      </c>
      <c r="E1202" s="109" t="str">
        <f>IF(dati_pdc!D1198&lt;&gt;"",dati_pdc!D1198,"")</f>
        <v/>
      </c>
      <c r="F1202" s="110" t="str">
        <f>IF(dati_pdc!$A1198&lt;&gt;"",s_somma_pdc!B1198,"")</f>
        <v/>
      </c>
      <c r="G1202" s="110" t="str">
        <f>IF(dati_pdc!$A1198&lt;&gt;"",s_somma_pdc!C1198,"")</f>
        <v/>
      </c>
      <c r="H1202" s="110" t="str">
        <f t="shared" si="144"/>
        <v/>
      </c>
      <c r="I1202" s="111" t="str">
        <f t="shared" si="145"/>
        <v/>
      </c>
      <c r="J1202" s="111"/>
      <c r="K1202" s="111"/>
      <c r="L1202" s="110" t="str">
        <f>IF(dati_pdc!$A1198&lt;&gt;"",s_somma_pdc!D1198,"")</f>
        <v/>
      </c>
      <c r="M1202" s="110" t="str">
        <f t="shared" si="146"/>
        <v/>
      </c>
      <c r="N1202" s="111" t="str">
        <f t="shared" si="147"/>
        <v/>
      </c>
      <c r="O1202" s="111"/>
      <c r="P1202" s="111"/>
      <c r="Q1202" s="110" t="str">
        <f>IF(dati_pdc!$A1198&lt;&gt;"",s_somma_pdc!E1198,"")</f>
        <v/>
      </c>
      <c r="R1202" s="110" t="str">
        <f t="shared" si="148"/>
        <v/>
      </c>
      <c r="S1202" s="111" t="str">
        <f t="shared" si="149"/>
        <v/>
      </c>
      <c r="T1202" s="111"/>
      <c r="U1202" s="111"/>
      <c r="V1202" s="110" t="str">
        <f>IF(dati_pdc!$A1198&lt;&gt;"",s_somma_pdc!F1198,"")</f>
        <v/>
      </c>
      <c r="W1202" s="110" t="str">
        <f t="shared" si="150"/>
        <v/>
      </c>
      <c r="X1202" s="111" t="str">
        <f t="shared" si="151"/>
        <v/>
      </c>
    </row>
    <row r="1203" spans="2:24">
      <c r="B1203" s="109" t="str">
        <f>IF(dati_pdc!A1199&lt;&gt;"",IF(dati_pdc!D1199=1,RIGHT(dati_pdc!A1199,dati_pdc!E1199),dati_pdc!A1199),"")</f>
        <v/>
      </c>
      <c r="C1203" s="109" t="str">
        <f>IF(dati_pdc!B1199&lt;&gt;"",dati_pdc!B1199,"")</f>
        <v/>
      </c>
      <c r="D1203" s="109" t="str">
        <f>IF(dati_pdc!C1199&lt;&gt;"",dati_pdc!C1199,"")</f>
        <v/>
      </c>
      <c r="E1203" s="109" t="str">
        <f>IF(dati_pdc!D1199&lt;&gt;"",dati_pdc!D1199,"")</f>
        <v/>
      </c>
      <c r="F1203" s="110" t="str">
        <f>IF(dati_pdc!$A1199&lt;&gt;"",s_somma_pdc!B1199,"")</f>
        <v/>
      </c>
      <c r="G1203" s="110" t="str">
        <f>IF(dati_pdc!$A1199&lt;&gt;"",s_somma_pdc!C1199,"")</f>
        <v/>
      </c>
      <c r="H1203" s="110" t="str">
        <f t="shared" si="144"/>
        <v/>
      </c>
      <c r="I1203" s="111" t="str">
        <f t="shared" si="145"/>
        <v/>
      </c>
      <c r="J1203" s="111"/>
      <c r="K1203" s="111"/>
      <c r="L1203" s="110" t="str">
        <f>IF(dati_pdc!$A1199&lt;&gt;"",s_somma_pdc!D1199,"")</f>
        <v/>
      </c>
      <c r="M1203" s="110" t="str">
        <f t="shared" si="146"/>
        <v/>
      </c>
      <c r="N1203" s="111" t="str">
        <f t="shared" si="147"/>
        <v/>
      </c>
      <c r="O1203" s="111"/>
      <c r="P1203" s="111"/>
      <c r="Q1203" s="110" t="str">
        <f>IF(dati_pdc!$A1199&lt;&gt;"",s_somma_pdc!E1199,"")</f>
        <v/>
      </c>
      <c r="R1203" s="110" t="str">
        <f t="shared" si="148"/>
        <v/>
      </c>
      <c r="S1203" s="111" t="str">
        <f t="shared" si="149"/>
        <v/>
      </c>
      <c r="T1203" s="111"/>
      <c r="U1203" s="111"/>
      <c r="V1203" s="110" t="str">
        <f>IF(dati_pdc!$A1199&lt;&gt;"",s_somma_pdc!F1199,"")</f>
        <v/>
      </c>
      <c r="W1203" s="110" t="str">
        <f t="shared" si="150"/>
        <v/>
      </c>
      <c r="X1203" s="111" t="str">
        <f t="shared" si="151"/>
        <v/>
      </c>
    </row>
    <row r="1204" spans="2:24">
      <c r="B1204" s="109" t="str">
        <f>IF(dati_pdc!A1200&lt;&gt;"",IF(dati_pdc!D1200=1,RIGHT(dati_pdc!A1200,dati_pdc!E1200),dati_pdc!A1200),"")</f>
        <v/>
      </c>
      <c r="C1204" s="109" t="str">
        <f>IF(dati_pdc!B1200&lt;&gt;"",dati_pdc!B1200,"")</f>
        <v/>
      </c>
      <c r="D1204" s="109" t="str">
        <f>IF(dati_pdc!C1200&lt;&gt;"",dati_pdc!C1200,"")</f>
        <v/>
      </c>
      <c r="E1204" s="109" t="str">
        <f>IF(dati_pdc!D1200&lt;&gt;"",dati_pdc!D1200,"")</f>
        <v/>
      </c>
      <c r="F1204" s="110" t="str">
        <f>IF(dati_pdc!$A1200&lt;&gt;"",s_somma_pdc!B1200,"")</f>
        <v/>
      </c>
      <c r="G1204" s="110" t="str">
        <f>IF(dati_pdc!$A1200&lt;&gt;"",s_somma_pdc!C1200,"")</f>
        <v/>
      </c>
      <c r="H1204" s="110" t="str">
        <f t="shared" si="144"/>
        <v/>
      </c>
      <c r="I1204" s="111" t="str">
        <f t="shared" si="145"/>
        <v/>
      </c>
      <c r="J1204" s="111"/>
      <c r="K1204" s="111"/>
      <c r="L1204" s="110" t="str">
        <f>IF(dati_pdc!$A1200&lt;&gt;"",s_somma_pdc!D1200,"")</f>
        <v/>
      </c>
      <c r="M1204" s="110" t="str">
        <f t="shared" si="146"/>
        <v/>
      </c>
      <c r="N1204" s="111" t="str">
        <f t="shared" si="147"/>
        <v/>
      </c>
      <c r="O1204" s="111"/>
      <c r="P1204" s="111"/>
      <c r="Q1204" s="110" t="str">
        <f>IF(dati_pdc!$A1200&lt;&gt;"",s_somma_pdc!E1200,"")</f>
        <v/>
      </c>
      <c r="R1204" s="110" t="str">
        <f t="shared" si="148"/>
        <v/>
      </c>
      <c r="S1204" s="111" t="str">
        <f t="shared" si="149"/>
        <v/>
      </c>
      <c r="T1204" s="111"/>
      <c r="U1204" s="111"/>
      <c r="V1204" s="110" t="str">
        <f>IF(dati_pdc!$A1200&lt;&gt;"",s_somma_pdc!F1200,"")</f>
        <v/>
      </c>
      <c r="W1204" s="110" t="str">
        <f t="shared" si="150"/>
        <v/>
      </c>
      <c r="X1204" s="111" t="str">
        <f t="shared" si="151"/>
        <v/>
      </c>
    </row>
    <row r="1205" spans="2:24">
      <c r="B1205" s="109" t="str">
        <f>IF(dati_pdc!A1201&lt;&gt;"",IF(dati_pdc!D1201=1,RIGHT(dati_pdc!A1201,dati_pdc!E1201),dati_pdc!A1201),"")</f>
        <v/>
      </c>
      <c r="C1205" s="109" t="str">
        <f>IF(dati_pdc!B1201&lt;&gt;"",dati_pdc!B1201,"")</f>
        <v/>
      </c>
      <c r="D1205" s="109" t="str">
        <f>IF(dati_pdc!C1201&lt;&gt;"",dati_pdc!C1201,"")</f>
        <v/>
      </c>
      <c r="E1205" s="109" t="str">
        <f>IF(dati_pdc!D1201&lt;&gt;"",dati_pdc!D1201,"")</f>
        <v/>
      </c>
      <c r="F1205" s="110" t="str">
        <f>IF(dati_pdc!$A1201&lt;&gt;"",s_somma_pdc!B1201,"")</f>
        <v/>
      </c>
      <c r="G1205" s="110" t="str">
        <f>IF(dati_pdc!$A1201&lt;&gt;"",s_somma_pdc!C1201,"")</f>
        <v/>
      </c>
      <c r="H1205" s="110" t="str">
        <f t="shared" si="144"/>
        <v/>
      </c>
      <c r="I1205" s="111" t="str">
        <f t="shared" si="145"/>
        <v/>
      </c>
      <c r="J1205" s="111"/>
      <c r="K1205" s="111"/>
      <c r="L1205" s="110" t="str">
        <f>IF(dati_pdc!$A1201&lt;&gt;"",s_somma_pdc!D1201,"")</f>
        <v/>
      </c>
      <c r="M1205" s="110" t="str">
        <f t="shared" si="146"/>
        <v/>
      </c>
      <c r="N1205" s="111" t="str">
        <f t="shared" si="147"/>
        <v/>
      </c>
      <c r="O1205" s="111"/>
      <c r="P1205" s="111"/>
      <c r="Q1205" s="110" t="str">
        <f>IF(dati_pdc!$A1201&lt;&gt;"",s_somma_pdc!E1201,"")</f>
        <v/>
      </c>
      <c r="R1205" s="110" t="str">
        <f t="shared" si="148"/>
        <v/>
      </c>
      <c r="S1205" s="111" t="str">
        <f t="shared" si="149"/>
        <v/>
      </c>
      <c r="T1205" s="111"/>
      <c r="U1205" s="111"/>
      <c r="V1205" s="110" t="str">
        <f>IF(dati_pdc!$A1201&lt;&gt;"",s_somma_pdc!F1201,"")</f>
        <v/>
      </c>
      <c r="W1205" s="110" t="str">
        <f t="shared" si="150"/>
        <v/>
      </c>
      <c r="X1205" s="111" t="str">
        <f t="shared" si="151"/>
        <v/>
      </c>
    </row>
    <row r="1206" spans="2:24">
      <c r="B1206" s="109" t="str">
        <f>IF(dati_pdc!A1202&lt;&gt;"",IF(dati_pdc!D1202=1,RIGHT(dati_pdc!A1202,dati_pdc!E1202),dati_pdc!A1202),"")</f>
        <v/>
      </c>
      <c r="C1206" s="109" t="str">
        <f>IF(dati_pdc!B1202&lt;&gt;"",dati_pdc!B1202,"")</f>
        <v/>
      </c>
      <c r="D1206" s="109" t="str">
        <f>IF(dati_pdc!C1202&lt;&gt;"",dati_pdc!C1202,"")</f>
        <v/>
      </c>
      <c r="E1206" s="109" t="str">
        <f>IF(dati_pdc!D1202&lt;&gt;"",dati_pdc!D1202,"")</f>
        <v/>
      </c>
      <c r="F1206" s="110" t="str">
        <f>IF(dati_pdc!$A1202&lt;&gt;"",s_somma_pdc!B1202,"")</f>
        <v/>
      </c>
      <c r="G1206" s="110" t="str">
        <f>IF(dati_pdc!$A1202&lt;&gt;"",s_somma_pdc!C1202,"")</f>
        <v/>
      </c>
      <c r="H1206" s="110" t="str">
        <f t="shared" si="144"/>
        <v/>
      </c>
      <c r="I1206" s="111" t="str">
        <f t="shared" si="145"/>
        <v/>
      </c>
      <c r="J1206" s="111"/>
      <c r="K1206" s="111"/>
      <c r="L1206" s="110" t="str">
        <f>IF(dati_pdc!$A1202&lt;&gt;"",s_somma_pdc!D1202,"")</f>
        <v/>
      </c>
      <c r="M1206" s="110" t="str">
        <f t="shared" si="146"/>
        <v/>
      </c>
      <c r="N1206" s="111" t="str">
        <f t="shared" si="147"/>
        <v/>
      </c>
      <c r="O1206" s="111"/>
      <c r="P1206" s="111"/>
      <c r="Q1206" s="110" t="str">
        <f>IF(dati_pdc!$A1202&lt;&gt;"",s_somma_pdc!E1202,"")</f>
        <v/>
      </c>
      <c r="R1206" s="110" t="str">
        <f t="shared" si="148"/>
        <v/>
      </c>
      <c r="S1206" s="111" t="str">
        <f t="shared" si="149"/>
        <v/>
      </c>
      <c r="T1206" s="111"/>
      <c r="U1206" s="111"/>
      <c r="V1206" s="110" t="str">
        <f>IF(dati_pdc!$A1202&lt;&gt;"",s_somma_pdc!F1202,"")</f>
        <v/>
      </c>
      <c r="W1206" s="110" t="str">
        <f t="shared" si="150"/>
        <v/>
      </c>
      <c r="X1206" s="111" t="str">
        <f t="shared" si="151"/>
        <v/>
      </c>
    </row>
    <row r="1207" spans="2:24">
      <c r="B1207" s="109" t="str">
        <f>IF(dati_pdc!A1203&lt;&gt;"",IF(dati_pdc!D1203=1,RIGHT(dati_pdc!A1203,dati_pdc!E1203),dati_pdc!A1203),"")</f>
        <v/>
      </c>
      <c r="C1207" s="109" t="str">
        <f>IF(dati_pdc!B1203&lt;&gt;"",dati_pdc!B1203,"")</f>
        <v/>
      </c>
      <c r="D1207" s="109" t="str">
        <f>IF(dati_pdc!C1203&lt;&gt;"",dati_pdc!C1203,"")</f>
        <v/>
      </c>
      <c r="E1207" s="109" t="str">
        <f>IF(dati_pdc!D1203&lt;&gt;"",dati_pdc!D1203,"")</f>
        <v/>
      </c>
      <c r="F1207" s="110" t="str">
        <f>IF(dati_pdc!$A1203&lt;&gt;"",s_somma_pdc!B1203,"")</f>
        <v/>
      </c>
      <c r="G1207" s="110" t="str">
        <f>IF(dati_pdc!$A1203&lt;&gt;"",s_somma_pdc!C1203,"")</f>
        <v/>
      </c>
      <c r="H1207" s="110" t="str">
        <f t="shared" si="144"/>
        <v/>
      </c>
      <c r="I1207" s="111" t="str">
        <f t="shared" si="145"/>
        <v/>
      </c>
      <c r="J1207" s="111"/>
      <c r="K1207" s="111"/>
      <c r="L1207" s="110" t="str">
        <f>IF(dati_pdc!$A1203&lt;&gt;"",s_somma_pdc!D1203,"")</f>
        <v/>
      </c>
      <c r="M1207" s="110" t="str">
        <f t="shared" si="146"/>
        <v/>
      </c>
      <c r="N1207" s="111" t="str">
        <f t="shared" si="147"/>
        <v/>
      </c>
      <c r="O1207" s="111"/>
      <c r="P1207" s="111"/>
      <c r="Q1207" s="110" t="str">
        <f>IF(dati_pdc!$A1203&lt;&gt;"",s_somma_pdc!E1203,"")</f>
        <v/>
      </c>
      <c r="R1207" s="110" t="str">
        <f t="shared" si="148"/>
        <v/>
      </c>
      <c r="S1207" s="111" t="str">
        <f t="shared" si="149"/>
        <v/>
      </c>
      <c r="T1207" s="111"/>
      <c r="U1207" s="111"/>
      <c r="V1207" s="110" t="str">
        <f>IF(dati_pdc!$A1203&lt;&gt;"",s_somma_pdc!F1203,"")</f>
        <v/>
      </c>
      <c r="W1207" s="110" t="str">
        <f t="shared" si="150"/>
        <v/>
      </c>
      <c r="X1207" s="111" t="str">
        <f t="shared" si="151"/>
        <v/>
      </c>
    </row>
    <row r="1208" spans="2:24">
      <c r="B1208" s="109" t="str">
        <f>IF(dati_pdc!A1204&lt;&gt;"",IF(dati_pdc!D1204=1,RIGHT(dati_pdc!A1204,dati_pdc!E1204),dati_pdc!A1204),"")</f>
        <v/>
      </c>
      <c r="C1208" s="109" t="str">
        <f>IF(dati_pdc!B1204&lt;&gt;"",dati_pdc!B1204,"")</f>
        <v/>
      </c>
      <c r="D1208" s="109" t="str">
        <f>IF(dati_pdc!C1204&lt;&gt;"",dati_pdc!C1204,"")</f>
        <v/>
      </c>
      <c r="E1208" s="109" t="str">
        <f>IF(dati_pdc!D1204&lt;&gt;"",dati_pdc!D1204,"")</f>
        <v/>
      </c>
      <c r="F1208" s="110" t="str">
        <f>IF(dati_pdc!$A1204&lt;&gt;"",s_somma_pdc!B1204,"")</f>
        <v/>
      </c>
      <c r="G1208" s="110" t="str">
        <f>IF(dati_pdc!$A1204&lt;&gt;"",s_somma_pdc!C1204,"")</f>
        <v/>
      </c>
      <c r="H1208" s="110" t="str">
        <f t="shared" si="144"/>
        <v/>
      </c>
      <c r="I1208" s="111" t="str">
        <f t="shared" si="145"/>
        <v/>
      </c>
      <c r="J1208" s="111"/>
      <c r="K1208" s="111"/>
      <c r="L1208" s="110" t="str">
        <f>IF(dati_pdc!$A1204&lt;&gt;"",s_somma_pdc!D1204,"")</f>
        <v/>
      </c>
      <c r="M1208" s="110" t="str">
        <f t="shared" si="146"/>
        <v/>
      </c>
      <c r="N1208" s="111" t="str">
        <f t="shared" si="147"/>
        <v/>
      </c>
      <c r="O1208" s="111"/>
      <c r="P1208" s="111"/>
      <c r="Q1208" s="110" t="str">
        <f>IF(dati_pdc!$A1204&lt;&gt;"",s_somma_pdc!E1204,"")</f>
        <v/>
      </c>
      <c r="R1208" s="110" t="str">
        <f t="shared" si="148"/>
        <v/>
      </c>
      <c r="S1208" s="111" t="str">
        <f t="shared" si="149"/>
        <v/>
      </c>
      <c r="T1208" s="111"/>
      <c r="U1208" s="111"/>
      <c r="V1208" s="110" t="str">
        <f>IF(dati_pdc!$A1204&lt;&gt;"",s_somma_pdc!F1204,"")</f>
        <v/>
      </c>
      <c r="W1208" s="110" t="str">
        <f t="shared" si="150"/>
        <v/>
      </c>
      <c r="X1208" s="111" t="str">
        <f t="shared" si="151"/>
        <v/>
      </c>
    </row>
    <row r="1209" spans="2:24">
      <c r="B1209" s="109" t="str">
        <f>IF(dati_pdc!A1205&lt;&gt;"",IF(dati_pdc!D1205=1,RIGHT(dati_pdc!A1205,dati_pdc!E1205),dati_pdc!A1205),"")</f>
        <v/>
      </c>
      <c r="C1209" s="109" t="str">
        <f>IF(dati_pdc!B1205&lt;&gt;"",dati_pdc!B1205,"")</f>
        <v/>
      </c>
      <c r="D1209" s="109" t="str">
        <f>IF(dati_pdc!C1205&lt;&gt;"",dati_pdc!C1205,"")</f>
        <v/>
      </c>
      <c r="E1209" s="109" t="str">
        <f>IF(dati_pdc!D1205&lt;&gt;"",dati_pdc!D1205,"")</f>
        <v/>
      </c>
      <c r="F1209" s="110" t="str">
        <f>IF(dati_pdc!$A1205&lt;&gt;"",s_somma_pdc!B1205,"")</f>
        <v/>
      </c>
      <c r="G1209" s="110" t="str">
        <f>IF(dati_pdc!$A1205&lt;&gt;"",s_somma_pdc!C1205,"")</f>
        <v/>
      </c>
      <c r="H1209" s="110" t="str">
        <f t="shared" si="144"/>
        <v/>
      </c>
      <c r="I1209" s="111" t="str">
        <f t="shared" si="145"/>
        <v/>
      </c>
      <c r="J1209" s="111"/>
      <c r="K1209" s="111"/>
      <c r="L1209" s="110" t="str">
        <f>IF(dati_pdc!$A1205&lt;&gt;"",s_somma_pdc!D1205,"")</f>
        <v/>
      </c>
      <c r="M1209" s="110" t="str">
        <f t="shared" si="146"/>
        <v/>
      </c>
      <c r="N1209" s="111" t="str">
        <f t="shared" si="147"/>
        <v/>
      </c>
      <c r="O1209" s="111"/>
      <c r="P1209" s="111"/>
      <c r="Q1209" s="110" t="str">
        <f>IF(dati_pdc!$A1205&lt;&gt;"",s_somma_pdc!E1205,"")</f>
        <v/>
      </c>
      <c r="R1209" s="110" t="str">
        <f t="shared" si="148"/>
        <v/>
      </c>
      <c r="S1209" s="111" t="str">
        <f t="shared" si="149"/>
        <v/>
      </c>
      <c r="T1209" s="111"/>
      <c r="U1209" s="111"/>
      <c r="V1209" s="110" t="str">
        <f>IF(dati_pdc!$A1205&lt;&gt;"",s_somma_pdc!F1205,"")</f>
        <v/>
      </c>
      <c r="W1209" s="110" t="str">
        <f t="shared" si="150"/>
        <v/>
      </c>
      <c r="X1209" s="111" t="str">
        <f t="shared" si="151"/>
        <v/>
      </c>
    </row>
    <row r="1210" spans="2:24">
      <c r="B1210" s="109" t="str">
        <f>IF(dati_pdc!A1206&lt;&gt;"",IF(dati_pdc!D1206=1,RIGHT(dati_pdc!A1206,dati_pdc!E1206),dati_pdc!A1206),"")</f>
        <v/>
      </c>
      <c r="C1210" s="109" t="str">
        <f>IF(dati_pdc!B1206&lt;&gt;"",dati_pdc!B1206,"")</f>
        <v/>
      </c>
      <c r="D1210" s="109" t="str">
        <f>IF(dati_pdc!C1206&lt;&gt;"",dati_pdc!C1206,"")</f>
        <v/>
      </c>
      <c r="E1210" s="109" t="str">
        <f>IF(dati_pdc!D1206&lt;&gt;"",dati_pdc!D1206,"")</f>
        <v/>
      </c>
      <c r="F1210" s="110" t="str">
        <f>IF(dati_pdc!$A1206&lt;&gt;"",s_somma_pdc!B1206,"")</f>
        <v/>
      </c>
      <c r="G1210" s="110" t="str">
        <f>IF(dati_pdc!$A1206&lt;&gt;"",s_somma_pdc!C1206,"")</f>
        <v/>
      </c>
      <c r="H1210" s="110" t="str">
        <f t="shared" si="144"/>
        <v/>
      </c>
      <c r="I1210" s="111" t="str">
        <f t="shared" si="145"/>
        <v/>
      </c>
      <c r="J1210" s="111"/>
      <c r="K1210" s="111"/>
      <c r="L1210" s="110" t="str">
        <f>IF(dati_pdc!$A1206&lt;&gt;"",s_somma_pdc!D1206,"")</f>
        <v/>
      </c>
      <c r="M1210" s="110" t="str">
        <f t="shared" si="146"/>
        <v/>
      </c>
      <c r="N1210" s="111" t="str">
        <f t="shared" si="147"/>
        <v/>
      </c>
      <c r="O1210" s="111"/>
      <c r="P1210" s="111"/>
      <c r="Q1210" s="110" t="str">
        <f>IF(dati_pdc!$A1206&lt;&gt;"",s_somma_pdc!E1206,"")</f>
        <v/>
      </c>
      <c r="R1210" s="110" t="str">
        <f t="shared" si="148"/>
        <v/>
      </c>
      <c r="S1210" s="111" t="str">
        <f t="shared" si="149"/>
        <v/>
      </c>
      <c r="T1210" s="111"/>
      <c r="U1210" s="111"/>
      <c r="V1210" s="110" t="str">
        <f>IF(dati_pdc!$A1206&lt;&gt;"",s_somma_pdc!F1206,"")</f>
        <v/>
      </c>
      <c r="W1210" s="110" t="str">
        <f t="shared" si="150"/>
        <v/>
      </c>
      <c r="X1210" s="111" t="str">
        <f t="shared" si="151"/>
        <v/>
      </c>
    </row>
    <row r="1211" spans="2:24">
      <c r="B1211" s="109" t="str">
        <f>IF(dati_pdc!A1207&lt;&gt;"",IF(dati_pdc!D1207=1,RIGHT(dati_pdc!A1207,dati_pdc!E1207),dati_pdc!A1207),"")</f>
        <v/>
      </c>
      <c r="C1211" s="109" t="str">
        <f>IF(dati_pdc!B1207&lt;&gt;"",dati_pdc!B1207,"")</f>
        <v/>
      </c>
      <c r="D1211" s="109" t="str">
        <f>IF(dati_pdc!C1207&lt;&gt;"",dati_pdc!C1207,"")</f>
        <v/>
      </c>
      <c r="E1211" s="109" t="str">
        <f>IF(dati_pdc!D1207&lt;&gt;"",dati_pdc!D1207,"")</f>
        <v/>
      </c>
      <c r="F1211" s="110" t="str">
        <f>IF(dati_pdc!$A1207&lt;&gt;"",s_somma_pdc!B1207,"")</f>
        <v/>
      </c>
      <c r="G1211" s="110" t="str">
        <f>IF(dati_pdc!$A1207&lt;&gt;"",s_somma_pdc!C1207,"")</f>
        <v/>
      </c>
      <c r="H1211" s="110" t="str">
        <f t="shared" si="144"/>
        <v/>
      </c>
      <c r="I1211" s="111" t="str">
        <f t="shared" si="145"/>
        <v/>
      </c>
      <c r="J1211" s="111"/>
      <c r="K1211" s="111"/>
      <c r="L1211" s="110" t="str">
        <f>IF(dati_pdc!$A1207&lt;&gt;"",s_somma_pdc!D1207,"")</f>
        <v/>
      </c>
      <c r="M1211" s="110" t="str">
        <f t="shared" si="146"/>
        <v/>
      </c>
      <c r="N1211" s="111" t="str">
        <f t="shared" si="147"/>
        <v/>
      </c>
      <c r="O1211" s="111"/>
      <c r="P1211" s="111"/>
      <c r="Q1211" s="110" t="str">
        <f>IF(dati_pdc!$A1207&lt;&gt;"",s_somma_pdc!E1207,"")</f>
        <v/>
      </c>
      <c r="R1211" s="110" t="str">
        <f t="shared" si="148"/>
        <v/>
      </c>
      <c r="S1211" s="111" t="str">
        <f t="shared" si="149"/>
        <v/>
      </c>
      <c r="T1211" s="111"/>
      <c r="U1211" s="111"/>
      <c r="V1211" s="110" t="str">
        <f>IF(dati_pdc!$A1207&lt;&gt;"",s_somma_pdc!F1207,"")</f>
        <v/>
      </c>
      <c r="W1211" s="110" t="str">
        <f t="shared" si="150"/>
        <v/>
      </c>
      <c r="X1211" s="111" t="str">
        <f t="shared" si="151"/>
        <v/>
      </c>
    </row>
    <row r="1212" spans="2:24">
      <c r="B1212" s="109" t="str">
        <f>IF(dati_pdc!A1208&lt;&gt;"",IF(dati_pdc!D1208=1,RIGHT(dati_pdc!A1208,dati_pdc!E1208),dati_pdc!A1208),"")</f>
        <v/>
      </c>
      <c r="C1212" s="109" t="str">
        <f>IF(dati_pdc!B1208&lt;&gt;"",dati_pdc!B1208,"")</f>
        <v/>
      </c>
      <c r="D1212" s="109" t="str">
        <f>IF(dati_pdc!C1208&lt;&gt;"",dati_pdc!C1208,"")</f>
        <v/>
      </c>
      <c r="E1212" s="109" t="str">
        <f>IF(dati_pdc!D1208&lt;&gt;"",dati_pdc!D1208,"")</f>
        <v/>
      </c>
      <c r="F1212" s="110" t="str">
        <f>IF(dati_pdc!$A1208&lt;&gt;"",s_somma_pdc!B1208,"")</f>
        <v/>
      </c>
      <c r="G1212" s="110" t="str">
        <f>IF(dati_pdc!$A1208&lt;&gt;"",s_somma_pdc!C1208,"")</f>
        <v/>
      </c>
      <c r="H1212" s="110" t="str">
        <f t="shared" si="144"/>
        <v/>
      </c>
      <c r="I1212" s="111" t="str">
        <f t="shared" si="145"/>
        <v/>
      </c>
      <c r="J1212" s="111"/>
      <c r="K1212" s="111"/>
      <c r="L1212" s="110" t="str">
        <f>IF(dati_pdc!$A1208&lt;&gt;"",s_somma_pdc!D1208,"")</f>
        <v/>
      </c>
      <c r="M1212" s="110" t="str">
        <f t="shared" si="146"/>
        <v/>
      </c>
      <c r="N1212" s="111" t="str">
        <f t="shared" si="147"/>
        <v/>
      </c>
      <c r="O1212" s="111"/>
      <c r="P1212" s="111"/>
      <c r="Q1212" s="110" t="str">
        <f>IF(dati_pdc!$A1208&lt;&gt;"",s_somma_pdc!E1208,"")</f>
        <v/>
      </c>
      <c r="R1212" s="110" t="str">
        <f t="shared" si="148"/>
        <v/>
      </c>
      <c r="S1212" s="111" t="str">
        <f t="shared" si="149"/>
        <v/>
      </c>
      <c r="T1212" s="111"/>
      <c r="U1212" s="111"/>
      <c r="V1212" s="110" t="str">
        <f>IF(dati_pdc!$A1208&lt;&gt;"",s_somma_pdc!F1208,"")</f>
        <v/>
      </c>
      <c r="W1212" s="110" t="str">
        <f t="shared" si="150"/>
        <v/>
      </c>
      <c r="X1212" s="111" t="str">
        <f t="shared" si="151"/>
        <v/>
      </c>
    </row>
    <row r="1213" spans="2:24">
      <c r="B1213" s="109" t="str">
        <f>IF(dati_pdc!A1209&lt;&gt;"",IF(dati_pdc!D1209=1,RIGHT(dati_pdc!A1209,dati_pdc!E1209),dati_pdc!A1209),"")</f>
        <v/>
      </c>
      <c r="C1213" s="109" t="str">
        <f>IF(dati_pdc!B1209&lt;&gt;"",dati_pdc!B1209,"")</f>
        <v/>
      </c>
      <c r="D1213" s="109" t="str">
        <f>IF(dati_pdc!C1209&lt;&gt;"",dati_pdc!C1209,"")</f>
        <v/>
      </c>
      <c r="E1213" s="109" t="str">
        <f>IF(dati_pdc!D1209&lt;&gt;"",dati_pdc!D1209,"")</f>
        <v/>
      </c>
      <c r="F1213" s="110" t="str">
        <f>IF(dati_pdc!$A1209&lt;&gt;"",s_somma_pdc!B1209,"")</f>
        <v/>
      </c>
      <c r="G1213" s="110" t="str">
        <f>IF(dati_pdc!$A1209&lt;&gt;"",s_somma_pdc!C1209,"")</f>
        <v/>
      </c>
      <c r="H1213" s="110" t="str">
        <f t="shared" si="144"/>
        <v/>
      </c>
      <c r="I1213" s="111" t="str">
        <f t="shared" si="145"/>
        <v/>
      </c>
      <c r="J1213" s="111"/>
      <c r="K1213" s="111"/>
      <c r="L1213" s="110" t="str">
        <f>IF(dati_pdc!$A1209&lt;&gt;"",s_somma_pdc!D1209,"")</f>
        <v/>
      </c>
      <c r="M1213" s="110" t="str">
        <f t="shared" si="146"/>
        <v/>
      </c>
      <c r="N1213" s="111" t="str">
        <f t="shared" si="147"/>
        <v/>
      </c>
      <c r="O1213" s="111"/>
      <c r="P1213" s="111"/>
      <c r="Q1213" s="110" t="str">
        <f>IF(dati_pdc!$A1209&lt;&gt;"",s_somma_pdc!E1209,"")</f>
        <v/>
      </c>
      <c r="R1213" s="110" t="str">
        <f t="shared" si="148"/>
        <v/>
      </c>
      <c r="S1213" s="111" t="str">
        <f t="shared" si="149"/>
        <v/>
      </c>
      <c r="T1213" s="111"/>
      <c r="U1213" s="111"/>
      <c r="V1213" s="110" t="str">
        <f>IF(dati_pdc!$A1209&lt;&gt;"",s_somma_pdc!F1209,"")</f>
        <v/>
      </c>
      <c r="W1213" s="110" t="str">
        <f t="shared" si="150"/>
        <v/>
      </c>
      <c r="X1213" s="111" t="str">
        <f t="shared" si="151"/>
        <v/>
      </c>
    </row>
    <row r="1214" spans="2:24">
      <c r="B1214" s="109" t="str">
        <f>IF(dati_pdc!A1210&lt;&gt;"",IF(dati_pdc!D1210=1,RIGHT(dati_pdc!A1210,dati_pdc!E1210),dati_pdc!A1210),"")</f>
        <v/>
      </c>
      <c r="C1214" s="109" t="str">
        <f>IF(dati_pdc!B1210&lt;&gt;"",dati_pdc!B1210,"")</f>
        <v/>
      </c>
      <c r="D1214" s="109" t="str">
        <f>IF(dati_pdc!C1210&lt;&gt;"",dati_pdc!C1210,"")</f>
        <v/>
      </c>
      <c r="E1214" s="109" t="str">
        <f>IF(dati_pdc!D1210&lt;&gt;"",dati_pdc!D1210,"")</f>
        <v/>
      </c>
      <c r="F1214" s="110" t="str">
        <f>IF(dati_pdc!$A1210&lt;&gt;"",s_somma_pdc!B1210,"")</f>
        <v/>
      </c>
      <c r="G1214" s="110" t="str">
        <f>IF(dati_pdc!$A1210&lt;&gt;"",s_somma_pdc!C1210,"")</f>
        <v/>
      </c>
      <c r="H1214" s="110" t="str">
        <f t="shared" si="144"/>
        <v/>
      </c>
      <c r="I1214" s="111" t="str">
        <f t="shared" si="145"/>
        <v/>
      </c>
      <c r="J1214" s="111"/>
      <c r="K1214" s="111"/>
      <c r="L1214" s="110" t="str">
        <f>IF(dati_pdc!$A1210&lt;&gt;"",s_somma_pdc!D1210,"")</f>
        <v/>
      </c>
      <c r="M1214" s="110" t="str">
        <f t="shared" si="146"/>
        <v/>
      </c>
      <c r="N1214" s="111" t="str">
        <f t="shared" si="147"/>
        <v/>
      </c>
      <c r="O1214" s="111"/>
      <c r="P1214" s="111"/>
      <c r="Q1214" s="110" t="str">
        <f>IF(dati_pdc!$A1210&lt;&gt;"",s_somma_pdc!E1210,"")</f>
        <v/>
      </c>
      <c r="R1214" s="110" t="str">
        <f t="shared" si="148"/>
        <v/>
      </c>
      <c r="S1214" s="111" t="str">
        <f t="shared" si="149"/>
        <v/>
      </c>
      <c r="T1214" s="111"/>
      <c r="U1214" s="111"/>
      <c r="V1214" s="110" t="str">
        <f>IF(dati_pdc!$A1210&lt;&gt;"",s_somma_pdc!F1210,"")</f>
        <v/>
      </c>
      <c r="W1214" s="110" t="str">
        <f t="shared" si="150"/>
        <v/>
      </c>
      <c r="X1214" s="111" t="str">
        <f t="shared" si="151"/>
        <v/>
      </c>
    </row>
    <row r="1215" spans="2:24">
      <c r="B1215" s="109" t="str">
        <f>IF(dati_pdc!A1211&lt;&gt;"",IF(dati_pdc!D1211=1,RIGHT(dati_pdc!A1211,dati_pdc!E1211),dati_pdc!A1211),"")</f>
        <v/>
      </c>
      <c r="C1215" s="109" t="str">
        <f>IF(dati_pdc!B1211&lt;&gt;"",dati_pdc!B1211,"")</f>
        <v/>
      </c>
      <c r="D1215" s="109" t="str">
        <f>IF(dati_pdc!C1211&lt;&gt;"",dati_pdc!C1211,"")</f>
        <v/>
      </c>
      <c r="E1215" s="109" t="str">
        <f>IF(dati_pdc!D1211&lt;&gt;"",dati_pdc!D1211,"")</f>
        <v/>
      </c>
      <c r="F1215" s="110" t="str">
        <f>IF(dati_pdc!$A1211&lt;&gt;"",s_somma_pdc!B1211,"")</f>
        <v/>
      </c>
      <c r="G1215" s="110" t="str">
        <f>IF(dati_pdc!$A1211&lt;&gt;"",s_somma_pdc!C1211,"")</f>
        <v/>
      </c>
      <c r="H1215" s="110" t="str">
        <f t="shared" si="144"/>
        <v/>
      </c>
      <c r="I1215" s="111" t="str">
        <f t="shared" si="145"/>
        <v/>
      </c>
      <c r="J1215" s="111"/>
      <c r="K1215" s="111"/>
      <c r="L1215" s="110" t="str">
        <f>IF(dati_pdc!$A1211&lt;&gt;"",s_somma_pdc!D1211,"")</f>
        <v/>
      </c>
      <c r="M1215" s="110" t="str">
        <f t="shared" si="146"/>
        <v/>
      </c>
      <c r="N1215" s="111" t="str">
        <f t="shared" si="147"/>
        <v/>
      </c>
      <c r="O1215" s="111"/>
      <c r="P1215" s="111"/>
      <c r="Q1215" s="110" t="str">
        <f>IF(dati_pdc!$A1211&lt;&gt;"",s_somma_pdc!E1211,"")</f>
        <v/>
      </c>
      <c r="R1215" s="110" t="str">
        <f t="shared" si="148"/>
        <v/>
      </c>
      <c r="S1215" s="111" t="str">
        <f t="shared" si="149"/>
        <v/>
      </c>
      <c r="T1215" s="111"/>
      <c r="U1215" s="111"/>
      <c r="V1215" s="110" t="str">
        <f>IF(dati_pdc!$A1211&lt;&gt;"",s_somma_pdc!F1211,"")</f>
        <v/>
      </c>
      <c r="W1215" s="110" t="str">
        <f t="shared" si="150"/>
        <v/>
      </c>
      <c r="X1215" s="111" t="str">
        <f t="shared" si="151"/>
        <v/>
      </c>
    </row>
    <row r="1216" spans="2:24">
      <c r="B1216" s="109" t="str">
        <f>IF(dati_pdc!A1212&lt;&gt;"",IF(dati_pdc!D1212=1,RIGHT(dati_pdc!A1212,dati_pdc!E1212),dati_pdc!A1212),"")</f>
        <v/>
      </c>
      <c r="C1216" s="109" t="str">
        <f>IF(dati_pdc!B1212&lt;&gt;"",dati_pdc!B1212,"")</f>
        <v/>
      </c>
      <c r="D1216" s="109" t="str">
        <f>IF(dati_pdc!C1212&lt;&gt;"",dati_pdc!C1212,"")</f>
        <v/>
      </c>
      <c r="E1216" s="109" t="str">
        <f>IF(dati_pdc!D1212&lt;&gt;"",dati_pdc!D1212,"")</f>
        <v/>
      </c>
      <c r="F1216" s="110" t="str">
        <f>IF(dati_pdc!$A1212&lt;&gt;"",s_somma_pdc!B1212,"")</f>
        <v/>
      </c>
      <c r="G1216" s="110" t="str">
        <f>IF(dati_pdc!$A1212&lt;&gt;"",s_somma_pdc!C1212,"")</f>
        <v/>
      </c>
      <c r="H1216" s="110" t="str">
        <f t="shared" si="144"/>
        <v/>
      </c>
      <c r="I1216" s="111" t="str">
        <f t="shared" si="145"/>
        <v/>
      </c>
      <c r="J1216" s="111"/>
      <c r="K1216" s="111"/>
      <c r="L1216" s="110" t="str">
        <f>IF(dati_pdc!$A1212&lt;&gt;"",s_somma_pdc!D1212,"")</f>
        <v/>
      </c>
      <c r="M1216" s="110" t="str">
        <f t="shared" si="146"/>
        <v/>
      </c>
      <c r="N1216" s="111" t="str">
        <f t="shared" si="147"/>
        <v/>
      </c>
      <c r="O1216" s="111"/>
      <c r="P1216" s="111"/>
      <c r="Q1216" s="110" t="str">
        <f>IF(dati_pdc!$A1212&lt;&gt;"",s_somma_pdc!E1212,"")</f>
        <v/>
      </c>
      <c r="R1216" s="110" t="str">
        <f t="shared" si="148"/>
        <v/>
      </c>
      <c r="S1216" s="111" t="str">
        <f t="shared" si="149"/>
        <v/>
      </c>
      <c r="T1216" s="111"/>
      <c r="U1216" s="111"/>
      <c r="V1216" s="110" t="str">
        <f>IF(dati_pdc!$A1212&lt;&gt;"",s_somma_pdc!F1212,"")</f>
        <v/>
      </c>
      <c r="W1216" s="110" t="str">
        <f t="shared" si="150"/>
        <v/>
      </c>
      <c r="X1216" s="111" t="str">
        <f t="shared" si="151"/>
        <v/>
      </c>
    </row>
    <row r="1217" spans="2:24">
      <c r="B1217" s="109" t="str">
        <f>IF(dati_pdc!A1213&lt;&gt;"",IF(dati_pdc!D1213=1,RIGHT(dati_pdc!A1213,dati_pdc!E1213),dati_pdc!A1213),"")</f>
        <v/>
      </c>
      <c r="C1217" s="109" t="str">
        <f>IF(dati_pdc!B1213&lt;&gt;"",dati_pdc!B1213,"")</f>
        <v/>
      </c>
      <c r="D1217" s="109" t="str">
        <f>IF(dati_pdc!C1213&lt;&gt;"",dati_pdc!C1213,"")</f>
        <v/>
      </c>
      <c r="E1217" s="109" t="str">
        <f>IF(dati_pdc!D1213&lt;&gt;"",dati_pdc!D1213,"")</f>
        <v/>
      </c>
      <c r="F1217" s="110" t="str">
        <f>IF(dati_pdc!$A1213&lt;&gt;"",s_somma_pdc!B1213,"")</f>
        <v/>
      </c>
      <c r="G1217" s="110" t="str">
        <f>IF(dati_pdc!$A1213&lt;&gt;"",s_somma_pdc!C1213,"")</f>
        <v/>
      </c>
      <c r="H1217" s="110" t="str">
        <f t="shared" si="144"/>
        <v/>
      </c>
      <c r="I1217" s="111" t="str">
        <f t="shared" si="145"/>
        <v/>
      </c>
      <c r="J1217" s="111"/>
      <c r="K1217" s="111"/>
      <c r="L1217" s="110" t="str">
        <f>IF(dati_pdc!$A1213&lt;&gt;"",s_somma_pdc!D1213,"")</f>
        <v/>
      </c>
      <c r="M1217" s="110" t="str">
        <f t="shared" si="146"/>
        <v/>
      </c>
      <c r="N1217" s="111" t="str">
        <f t="shared" si="147"/>
        <v/>
      </c>
      <c r="O1217" s="111"/>
      <c r="P1217" s="111"/>
      <c r="Q1217" s="110" t="str">
        <f>IF(dati_pdc!$A1213&lt;&gt;"",s_somma_pdc!E1213,"")</f>
        <v/>
      </c>
      <c r="R1217" s="110" t="str">
        <f t="shared" si="148"/>
        <v/>
      </c>
      <c r="S1217" s="111" t="str">
        <f t="shared" si="149"/>
        <v/>
      </c>
      <c r="T1217" s="111"/>
      <c r="U1217" s="111"/>
      <c r="V1217" s="110" t="str">
        <f>IF(dati_pdc!$A1213&lt;&gt;"",s_somma_pdc!F1213,"")</f>
        <v/>
      </c>
      <c r="W1217" s="110" t="str">
        <f t="shared" si="150"/>
        <v/>
      </c>
      <c r="X1217" s="111" t="str">
        <f t="shared" si="151"/>
        <v/>
      </c>
    </row>
    <row r="1218" spans="2:24">
      <c r="B1218" s="109" t="str">
        <f>IF(dati_pdc!A1214&lt;&gt;"",IF(dati_pdc!D1214=1,RIGHT(dati_pdc!A1214,dati_pdc!E1214),dati_pdc!A1214),"")</f>
        <v/>
      </c>
      <c r="C1218" s="109" t="str">
        <f>IF(dati_pdc!B1214&lt;&gt;"",dati_pdc!B1214,"")</f>
        <v/>
      </c>
      <c r="D1218" s="109" t="str">
        <f>IF(dati_pdc!C1214&lt;&gt;"",dati_pdc!C1214,"")</f>
        <v/>
      </c>
      <c r="E1218" s="109" t="str">
        <f>IF(dati_pdc!D1214&lt;&gt;"",dati_pdc!D1214,"")</f>
        <v/>
      </c>
      <c r="F1218" s="110" t="str">
        <f>IF(dati_pdc!$A1214&lt;&gt;"",s_somma_pdc!B1214,"")</f>
        <v/>
      </c>
      <c r="G1218" s="110" t="str">
        <f>IF(dati_pdc!$A1214&lt;&gt;"",s_somma_pdc!C1214,"")</f>
        <v/>
      </c>
      <c r="H1218" s="110" t="str">
        <f t="shared" si="144"/>
        <v/>
      </c>
      <c r="I1218" s="111" t="str">
        <f t="shared" si="145"/>
        <v/>
      </c>
      <c r="J1218" s="111"/>
      <c r="K1218" s="111"/>
      <c r="L1218" s="110" t="str">
        <f>IF(dati_pdc!$A1214&lt;&gt;"",s_somma_pdc!D1214,"")</f>
        <v/>
      </c>
      <c r="M1218" s="110" t="str">
        <f t="shared" si="146"/>
        <v/>
      </c>
      <c r="N1218" s="111" t="str">
        <f t="shared" si="147"/>
        <v/>
      </c>
      <c r="O1218" s="111"/>
      <c r="P1218" s="111"/>
      <c r="Q1218" s="110" t="str">
        <f>IF(dati_pdc!$A1214&lt;&gt;"",s_somma_pdc!E1214,"")</f>
        <v/>
      </c>
      <c r="R1218" s="110" t="str">
        <f t="shared" si="148"/>
        <v/>
      </c>
      <c r="S1218" s="111" t="str">
        <f t="shared" si="149"/>
        <v/>
      </c>
      <c r="T1218" s="111"/>
      <c r="U1218" s="111"/>
      <c r="V1218" s="110" t="str">
        <f>IF(dati_pdc!$A1214&lt;&gt;"",s_somma_pdc!F1214,"")</f>
        <v/>
      </c>
      <c r="W1218" s="110" t="str">
        <f t="shared" si="150"/>
        <v/>
      </c>
      <c r="X1218" s="111" t="str">
        <f t="shared" si="151"/>
        <v/>
      </c>
    </row>
    <row r="1219" spans="2:24">
      <c r="B1219" s="109" t="str">
        <f>IF(dati_pdc!A1215&lt;&gt;"",IF(dati_pdc!D1215=1,RIGHT(dati_pdc!A1215,dati_pdc!E1215),dati_pdc!A1215),"")</f>
        <v/>
      </c>
      <c r="C1219" s="109" t="str">
        <f>IF(dati_pdc!B1215&lt;&gt;"",dati_pdc!B1215,"")</f>
        <v/>
      </c>
      <c r="D1219" s="109" t="str">
        <f>IF(dati_pdc!C1215&lt;&gt;"",dati_pdc!C1215,"")</f>
        <v/>
      </c>
      <c r="E1219" s="109" t="str">
        <f>IF(dati_pdc!D1215&lt;&gt;"",dati_pdc!D1215,"")</f>
        <v/>
      </c>
      <c r="F1219" s="110" t="str">
        <f>IF(dati_pdc!$A1215&lt;&gt;"",s_somma_pdc!B1215,"")</f>
        <v/>
      </c>
      <c r="G1219" s="110" t="str">
        <f>IF(dati_pdc!$A1215&lt;&gt;"",s_somma_pdc!C1215,"")</f>
        <v/>
      </c>
      <c r="H1219" s="110" t="str">
        <f t="shared" si="144"/>
        <v/>
      </c>
      <c r="I1219" s="111" t="str">
        <f t="shared" si="145"/>
        <v/>
      </c>
      <c r="J1219" s="111"/>
      <c r="K1219" s="111"/>
      <c r="L1219" s="110" t="str">
        <f>IF(dati_pdc!$A1215&lt;&gt;"",s_somma_pdc!D1215,"")</f>
        <v/>
      </c>
      <c r="M1219" s="110" t="str">
        <f t="shared" si="146"/>
        <v/>
      </c>
      <c r="N1219" s="111" t="str">
        <f t="shared" si="147"/>
        <v/>
      </c>
      <c r="O1219" s="111"/>
      <c r="P1219" s="111"/>
      <c r="Q1219" s="110" t="str">
        <f>IF(dati_pdc!$A1215&lt;&gt;"",s_somma_pdc!E1215,"")</f>
        <v/>
      </c>
      <c r="R1219" s="110" t="str">
        <f t="shared" si="148"/>
        <v/>
      </c>
      <c r="S1219" s="111" t="str">
        <f t="shared" si="149"/>
        <v/>
      </c>
      <c r="T1219" s="111"/>
      <c r="U1219" s="111"/>
      <c r="V1219" s="110" t="str">
        <f>IF(dati_pdc!$A1215&lt;&gt;"",s_somma_pdc!F1215,"")</f>
        <v/>
      </c>
      <c r="W1219" s="110" t="str">
        <f t="shared" si="150"/>
        <v/>
      </c>
      <c r="X1219" s="111" t="str">
        <f t="shared" si="151"/>
        <v/>
      </c>
    </row>
    <row r="1220" spans="2:24">
      <c r="B1220" s="109" t="str">
        <f>IF(dati_pdc!A1216&lt;&gt;"",IF(dati_pdc!D1216=1,RIGHT(dati_pdc!A1216,dati_pdc!E1216),dati_pdc!A1216),"")</f>
        <v/>
      </c>
      <c r="C1220" s="109" t="str">
        <f>IF(dati_pdc!B1216&lt;&gt;"",dati_pdc!B1216,"")</f>
        <v/>
      </c>
      <c r="D1220" s="109" t="str">
        <f>IF(dati_pdc!C1216&lt;&gt;"",dati_pdc!C1216,"")</f>
        <v/>
      </c>
      <c r="E1220" s="109" t="str">
        <f>IF(dati_pdc!D1216&lt;&gt;"",dati_pdc!D1216,"")</f>
        <v/>
      </c>
      <c r="F1220" s="110" t="str">
        <f>IF(dati_pdc!$A1216&lt;&gt;"",s_somma_pdc!B1216,"")</f>
        <v/>
      </c>
      <c r="G1220" s="110" t="str">
        <f>IF(dati_pdc!$A1216&lt;&gt;"",s_somma_pdc!C1216,"")</f>
        <v/>
      </c>
      <c r="H1220" s="110" t="str">
        <f t="shared" si="144"/>
        <v/>
      </c>
      <c r="I1220" s="111" t="str">
        <f t="shared" si="145"/>
        <v/>
      </c>
      <c r="J1220" s="111"/>
      <c r="K1220" s="111"/>
      <c r="L1220" s="110" t="str">
        <f>IF(dati_pdc!$A1216&lt;&gt;"",s_somma_pdc!D1216,"")</f>
        <v/>
      </c>
      <c r="M1220" s="110" t="str">
        <f t="shared" si="146"/>
        <v/>
      </c>
      <c r="N1220" s="111" t="str">
        <f t="shared" si="147"/>
        <v/>
      </c>
      <c r="O1220" s="111"/>
      <c r="P1220" s="111"/>
      <c r="Q1220" s="110" t="str">
        <f>IF(dati_pdc!$A1216&lt;&gt;"",s_somma_pdc!E1216,"")</f>
        <v/>
      </c>
      <c r="R1220" s="110" t="str">
        <f t="shared" si="148"/>
        <v/>
      </c>
      <c r="S1220" s="111" t="str">
        <f t="shared" si="149"/>
        <v/>
      </c>
      <c r="T1220" s="111"/>
      <c r="U1220" s="111"/>
      <c r="V1220" s="110" t="str">
        <f>IF(dati_pdc!$A1216&lt;&gt;"",s_somma_pdc!F1216,"")</f>
        <v/>
      </c>
      <c r="W1220" s="110" t="str">
        <f t="shared" si="150"/>
        <v/>
      </c>
      <c r="X1220" s="111" t="str">
        <f t="shared" si="151"/>
        <v/>
      </c>
    </row>
    <row r="1221" spans="2:24">
      <c r="B1221" s="109" t="str">
        <f>IF(dati_pdc!A1217&lt;&gt;"",IF(dati_pdc!D1217=1,RIGHT(dati_pdc!A1217,dati_pdc!E1217),dati_pdc!A1217),"")</f>
        <v/>
      </c>
      <c r="C1221" s="109" t="str">
        <f>IF(dati_pdc!B1217&lt;&gt;"",dati_pdc!B1217,"")</f>
        <v/>
      </c>
      <c r="D1221" s="109" t="str">
        <f>IF(dati_pdc!C1217&lt;&gt;"",dati_pdc!C1217,"")</f>
        <v/>
      </c>
      <c r="E1221" s="109" t="str">
        <f>IF(dati_pdc!D1217&lt;&gt;"",dati_pdc!D1217,"")</f>
        <v/>
      </c>
      <c r="F1221" s="110" t="str">
        <f>IF(dati_pdc!$A1217&lt;&gt;"",s_somma_pdc!B1217,"")</f>
        <v/>
      </c>
      <c r="G1221" s="110" t="str">
        <f>IF(dati_pdc!$A1217&lt;&gt;"",s_somma_pdc!C1217,"")</f>
        <v/>
      </c>
      <c r="H1221" s="110" t="str">
        <f t="shared" si="144"/>
        <v/>
      </c>
      <c r="I1221" s="111" t="str">
        <f t="shared" si="145"/>
        <v/>
      </c>
      <c r="J1221" s="111"/>
      <c r="K1221" s="111"/>
      <c r="L1221" s="110" t="str">
        <f>IF(dati_pdc!$A1217&lt;&gt;"",s_somma_pdc!D1217,"")</f>
        <v/>
      </c>
      <c r="M1221" s="110" t="str">
        <f t="shared" si="146"/>
        <v/>
      </c>
      <c r="N1221" s="111" t="str">
        <f t="shared" si="147"/>
        <v/>
      </c>
      <c r="O1221" s="111"/>
      <c r="P1221" s="111"/>
      <c r="Q1221" s="110" t="str">
        <f>IF(dati_pdc!$A1217&lt;&gt;"",s_somma_pdc!E1217,"")</f>
        <v/>
      </c>
      <c r="R1221" s="110" t="str">
        <f t="shared" si="148"/>
        <v/>
      </c>
      <c r="S1221" s="111" t="str">
        <f t="shared" si="149"/>
        <v/>
      </c>
      <c r="T1221" s="111"/>
      <c r="U1221" s="111"/>
      <c r="V1221" s="110" t="str">
        <f>IF(dati_pdc!$A1217&lt;&gt;"",s_somma_pdc!F1217,"")</f>
        <v/>
      </c>
      <c r="W1221" s="110" t="str">
        <f t="shared" si="150"/>
        <v/>
      </c>
      <c r="X1221" s="111" t="str">
        <f t="shared" si="151"/>
        <v/>
      </c>
    </row>
    <row r="1222" spans="2:24">
      <c r="B1222" s="109" t="str">
        <f>IF(dati_pdc!A1218&lt;&gt;"",IF(dati_pdc!D1218=1,RIGHT(dati_pdc!A1218,dati_pdc!E1218),dati_pdc!A1218),"")</f>
        <v/>
      </c>
      <c r="C1222" s="109" t="str">
        <f>IF(dati_pdc!B1218&lt;&gt;"",dati_pdc!B1218,"")</f>
        <v/>
      </c>
      <c r="D1222" s="109" t="str">
        <f>IF(dati_pdc!C1218&lt;&gt;"",dati_pdc!C1218,"")</f>
        <v/>
      </c>
      <c r="E1222" s="109" t="str">
        <f>IF(dati_pdc!D1218&lt;&gt;"",dati_pdc!D1218,"")</f>
        <v/>
      </c>
      <c r="F1222" s="110" t="str">
        <f>IF(dati_pdc!$A1218&lt;&gt;"",s_somma_pdc!B1218,"")</f>
        <v/>
      </c>
      <c r="G1222" s="110" t="str">
        <f>IF(dati_pdc!$A1218&lt;&gt;"",s_somma_pdc!C1218,"")</f>
        <v/>
      </c>
      <c r="H1222" s="110" t="str">
        <f t="shared" ref="H1222:H1285" si="152">IF(G1222&lt;&gt;"",F1222-G1222,"")</f>
        <v/>
      </c>
      <c r="I1222" s="111" t="str">
        <f t="shared" ref="I1222:I1285" si="153">IF(AND(G1222&lt;&gt;"",G1222&lt;&gt;0)=TRUE,H1222/G1222,"")</f>
        <v/>
      </c>
      <c r="J1222" s="111"/>
      <c r="K1222" s="111"/>
      <c r="L1222" s="110" t="str">
        <f>IF(dati_pdc!$A1218&lt;&gt;"",s_somma_pdc!D1218,"")</f>
        <v/>
      </c>
      <c r="M1222" s="110" t="str">
        <f t="shared" ref="M1222:M1285" si="154">IF(L1222&lt;&gt;"",F1222-L1222,"")</f>
        <v/>
      </c>
      <c r="N1222" s="111" t="str">
        <f t="shared" ref="N1222:N1285" si="155">IF(AND(L1222&lt;&gt;"",L1222&lt;&gt;0)=TRUE,M1222/L1222,"")</f>
        <v/>
      </c>
      <c r="O1222" s="111"/>
      <c r="P1222" s="111"/>
      <c r="Q1222" s="110" t="str">
        <f>IF(dati_pdc!$A1218&lt;&gt;"",s_somma_pdc!E1218,"")</f>
        <v/>
      </c>
      <c r="R1222" s="110" t="str">
        <f t="shared" ref="R1222:R1285" si="156">IF(Q1222&lt;&gt;"",F1222-Q1222,"")</f>
        <v/>
      </c>
      <c r="S1222" s="111" t="str">
        <f t="shared" ref="S1222:S1285" si="157">IF(AND(Q1222&lt;&gt;"",Q1222&lt;&gt;0)=TRUE,R1222/Q1222,"")</f>
        <v/>
      </c>
      <c r="T1222" s="111"/>
      <c r="U1222" s="111"/>
      <c r="V1222" s="110" t="str">
        <f>IF(dati_pdc!$A1218&lt;&gt;"",s_somma_pdc!F1218,"")</f>
        <v/>
      </c>
      <c r="W1222" s="110" t="str">
        <f t="shared" ref="W1222:W1285" si="158">IF(V1222&lt;&gt;"",F1222-V1222,"")</f>
        <v/>
      </c>
      <c r="X1222" s="111" t="str">
        <f t="shared" ref="X1222:X1285" si="159">IF(AND(V1222&lt;&gt;"",V1222&lt;&gt;0)=TRUE,W1222/V1222,"")</f>
        <v/>
      </c>
    </row>
    <row r="1223" spans="2:24">
      <c r="B1223" s="109" t="str">
        <f>IF(dati_pdc!A1219&lt;&gt;"",IF(dati_pdc!D1219=1,RIGHT(dati_pdc!A1219,dati_pdc!E1219),dati_pdc!A1219),"")</f>
        <v/>
      </c>
      <c r="C1223" s="109" t="str">
        <f>IF(dati_pdc!B1219&lt;&gt;"",dati_pdc!B1219,"")</f>
        <v/>
      </c>
      <c r="D1223" s="109" t="str">
        <f>IF(dati_pdc!C1219&lt;&gt;"",dati_pdc!C1219,"")</f>
        <v/>
      </c>
      <c r="E1223" s="109" t="str">
        <f>IF(dati_pdc!D1219&lt;&gt;"",dati_pdc!D1219,"")</f>
        <v/>
      </c>
      <c r="F1223" s="110" t="str">
        <f>IF(dati_pdc!$A1219&lt;&gt;"",s_somma_pdc!B1219,"")</f>
        <v/>
      </c>
      <c r="G1223" s="110" t="str">
        <f>IF(dati_pdc!$A1219&lt;&gt;"",s_somma_pdc!C1219,"")</f>
        <v/>
      </c>
      <c r="H1223" s="110" t="str">
        <f t="shared" si="152"/>
        <v/>
      </c>
      <c r="I1223" s="111" t="str">
        <f t="shared" si="153"/>
        <v/>
      </c>
      <c r="J1223" s="111"/>
      <c r="K1223" s="111"/>
      <c r="L1223" s="110" t="str">
        <f>IF(dati_pdc!$A1219&lt;&gt;"",s_somma_pdc!D1219,"")</f>
        <v/>
      </c>
      <c r="M1223" s="110" t="str">
        <f t="shared" si="154"/>
        <v/>
      </c>
      <c r="N1223" s="111" t="str">
        <f t="shared" si="155"/>
        <v/>
      </c>
      <c r="O1223" s="111"/>
      <c r="P1223" s="111"/>
      <c r="Q1223" s="110" t="str">
        <f>IF(dati_pdc!$A1219&lt;&gt;"",s_somma_pdc!E1219,"")</f>
        <v/>
      </c>
      <c r="R1223" s="110" t="str">
        <f t="shared" si="156"/>
        <v/>
      </c>
      <c r="S1223" s="111" t="str">
        <f t="shared" si="157"/>
        <v/>
      </c>
      <c r="T1223" s="111"/>
      <c r="U1223" s="111"/>
      <c r="V1223" s="110" t="str">
        <f>IF(dati_pdc!$A1219&lt;&gt;"",s_somma_pdc!F1219,"")</f>
        <v/>
      </c>
      <c r="W1223" s="110" t="str">
        <f t="shared" si="158"/>
        <v/>
      </c>
      <c r="X1223" s="111" t="str">
        <f t="shared" si="159"/>
        <v/>
      </c>
    </row>
    <row r="1224" spans="2:24">
      <c r="B1224" s="109" t="str">
        <f>IF(dati_pdc!A1220&lt;&gt;"",IF(dati_pdc!D1220=1,RIGHT(dati_pdc!A1220,dati_pdc!E1220),dati_pdc!A1220),"")</f>
        <v/>
      </c>
      <c r="C1224" s="109" t="str">
        <f>IF(dati_pdc!B1220&lt;&gt;"",dati_pdc!B1220,"")</f>
        <v/>
      </c>
      <c r="D1224" s="109" t="str">
        <f>IF(dati_pdc!C1220&lt;&gt;"",dati_pdc!C1220,"")</f>
        <v/>
      </c>
      <c r="E1224" s="109" t="str">
        <f>IF(dati_pdc!D1220&lt;&gt;"",dati_pdc!D1220,"")</f>
        <v/>
      </c>
      <c r="F1224" s="110" t="str">
        <f>IF(dati_pdc!$A1220&lt;&gt;"",s_somma_pdc!B1220,"")</f>
        <v/>
      </c>
      <c r="G1224" s="110" t="str">
        <f>IF(dati_pdc!$A1220&lt;&gt;"",s_somma_pdc!C1220,"")</f>
        <v/>
      </c>
      <c r="H1224" s="110" t="str">
        <f t="shared" si="152"/>
        <v/>
      </c>
      <c r="I1224" s="111" t="str">
        <f t="shared" si="153"/>
        <v/>
      </c>
      <c r="J1224" s="111"/>
      <c r="K1224" s="111"/>
      <c r="L1224" s="110" t="str">
        <f>IF(dati_pdc!$A1220&lt;&gt;"",s_somma_pdc!D1220,"")</f>
        <v/>
      </c>
      <c r="M1224" s="110" t="str">
        <f t="shared" si="154"/>
        <v/>
      </c>
      <c r="N1224" s="111" t="str">
        <f t="shared" si="155"/>
        <v/>
      </c>
      <c r="O1224" s="111"/>
      <c r="P1224" s="111"/>
      <c r="Q1224" s="110" t="str">
        <f>IF(dati_pdc!$A1220&lt;&gt;"",s_somma_pdc!E1220,"")</f>
        <v/>
      </c>
      <c r="R1224" s="110" t="str">
        <f t="shared" si="156"/>
        <v/>
      </c>
      <c r="S1224" s="111" t="str">
        <f t="shared" si="157"/>
        <v/>
      </c>
      <c r="T1224" s="111"/>
      <c r="U1224" s="111"/>
      <c r="V1224" s="110" t="str">
        <f>IF(dati_pdc!$A1220&lt;&gt;"",s_somma_pdc!F1220,"")</f>
        <v/>
      </c>
      <c r="W1224" s="110" t="str">
        <f t="shared" si="158"/>
        <v/>
      </c>
      <c r="X1224" s="111" t="str">
        <f t="shared" si="159"/>
        <v/>
      </c>
    </row>
    <row r="1225" spans="2:24">
      <c r="B1225" s="109" t="str">
        <f>IF(dati_pdc!A1221&lt;&gt;"",IF(dati_pdc!D1221=1,RIGHT(dati_pdc!A1221,dati_pdc!E1221),dati_pdc!A1221),"")</f>
        <v/>
      </c>
      <c r="C1225" s="109" t="str">
        <f>IF(dati_pdc!B1221&lt;&gt;"",dati_pdc!B1221,"")</f>
        <v/>
      </c>
      <c r="D1225" s="109" t="str">
        <f>IF(dati_pdc!C1221&lt;&gt;"",dati_pdc!C1221,"")</f>
        <v/>
      </c>
      <c r="E1225" s="109" t="str">
        <f>IF(dati_pdc!D1221&lt;&gt;"",dati_pdc!D1221,"")</f>
        <v/>
      </c>
      <c r="F1225" s="110" t="str">
        <f>IF(dati_pdc!$A1221&lt;&gt;"",s_somma_pdc!B1221,"")</f>
        <v/>
      </c>
      <c r="G1225" s="110" t="str">
        <f>IF(dati_pdc!$A1221&lt;&gt;"",s_somma_pdc!C1221,"")</f>
        <v/>
      </c>
      <c r="H1225" s="110" t="str">
        <f t="shared" si="152"/>
        <v/>
      </c>
      <c r="I1225" s="111" t="str">
        <f t="shared" si="153"/>
        <v/>
      </c>
      <c r="J1225" s="111"/>
      <c r="K1225" s="111"/>
      <c r="L1225" s="110" t="str">
        <f>IF(dati_pdc!$A1221&lt;&gt;"",s_somma_pdc!D1221,"")</f>
        <v/>
      </c>
      <c r="M1225" s="110" t="str">
        <f t="shared" si="154"/>
        <v/>
      </c>
      <c r="N1225" s="111" t="str">
        <f t="shared" si="155"/>
        <v/>
      </c>
      <c r="O1225" s="111"/>
      <c r="P1225" s="111"/>
      <c r="Q1225" s="110" t="str">
        <f>IF(dati_pdc!$A1221&lt;&gt;"",s_somma_pdc!E1221,"")</f>
        <v/>
      </c>
      <c r="R1225" s="110" t="str">
        <f t="shared" si="156"/>
        <v/>
      </c>
      <c r="S1225" s="111" t="str">
        <f t="shared" si="157"/>
        <v/>
      </c>
      <c r="T1225" s="111"/>
      <c r="U1225" s="111"/>
      <c r="V1225" s="110" t="str">
        <f>IF(dati_pdc!$A1221&lt;&gt;"",s_somma_pdc!F1221,"")</f>
        <v/>
      </c>
      <c r="W1225" s="110" t="str">
        <f t="shared" si="158"/>
        <v/>
      </c>
      <c r="X1225" s="111" t="str">
        <f t="shared" si="159"/>
        <v/>
      </c>
    </row>
    <row r="1226" spans="2:24">
      <c r="B1226" s="109" t="str">
        <f>IF(dati_pdc!A1222&lt;&gt;"",IF(dati_pdc!D1222=1,RIGHT(dati_pdc!A1222,dati_pdc!E1222),dati_pdc!A1222),"")</f>
        <v/>
      </c>
      <c r="C1226" s="109" t="str">
        <f>IF(dati_pdc!B1222&lt;&gt;"",dati_pdc!B1222,"")</f>
        <v/>
      </c>
      <c r="D1226" s="109" t="str">
        <f>IF(dati_pdc!C1222&lt;&gt;"",dati_pdc!C1222,"")</f>
        <v/>
      </c>
      <c r="E1226" s="109" t="str">
        <f>IF(dati_pdc!D1222&lt;&gt;"",dati_pdc!D1222,"")</f>
        <v/>
      </c>
      <c r="F1226" s="110" t="str">
        <f>IF(dati_pdc!$A1222&lt;&gt;"",s_somma_pdc!B1222,"")</f>
        <v/>
      </c>
      <c r="G1226" s="110" t="str">
        <f>IF(dati_pdc!$A1222&lt;&gt;"",s_somma_pdc!C1222,"")</f>
        <v/>
      </c>
      <c r="H1226" s="110" t="str">
        <f t="shared" si="152"/>
        <v/>
      </c>
      <c r="I1226" s="111" t="str">
        <f t="shared" si="153"/>
        <v/>
      </c>
      <c r="J1226" s="111"/>
      <c r="K1226" s="111"/>
      <c r="L1226" s="110" t="str">
        <f>IF(dati_pdc!$A1222&lt;&gt;"",s_somma_pdc!D1222,"")</f>
        <v/>
      </c>
      <c r="M1226" s="110" t="str">
        <f t="shared" si="154"/>
        <v/>
      </c>
      <c r="N1226" s="111" t="str">
        <f t="shared" si="155"/>
        <v/>
      </c>
      <c r="O1226" s="111"/>
      <c r="P1226" s="111"/>
      <c r="Q1226" s="110" t="str">
        <f>IF(dati_pdc!$A1222&lt;&gt;"",s_somma_pdc!E1222,"")</f>
        <v/>
      </c>
      <c r="R1226" s="110" t="str">
        <f t="shared" si="156"/>
        <v/>
      </c>
      <c r="S1226" s="111" t="str">
        <f t="shared" si="157"/>
        <v/>
      </c>
      <c r="T1226" s="111"/>
      <c r="U1226" s="111"/>
      <c r="V1226" s="110" t="str">
        <f>IF(dati_pdc!$A1222&lt;&gt;"",s_somma_pdc!F1222,"")</f>
        <v/>
      </c>
      <c r="W1226" s="110" t="str">
        <f t="shared" si="158"/>
        <v/>
      </c>
      <c r="X1226" s="111" t="str">
        <f t="shared" si="159"/>
        <v/>
      </c>
    </row>
    <row r="1227" spans="2:24">
      <c r="B1227" s="109" t="str">
        <f>IF(dati_pdc!A1223&lt;&gt;"",IF(dati_pdc!D1223=1,RIGHT(dati_pdc!A1223,dati_pdc!E1223),dati_pdc!A1223),"")</f>
        <v/>
      </c>
      <c r="C1227" s="109" t="str">
        <f>IF(dati_pdc!B1223&lt;&gt;"",dati_pdc!B1223,"")</f>
        <v/>
      </c>
      <c r="D1227" s="109" t="str">
        <f>IF(dati_pdc!C1223&lt;&gt;"",dati_pdc!C1223,"")</f>
        <v/>
      </c>
      <c r="E1227" s="109" t="str">
        <f>IF(dati_pdc!D1223&lt;&gt;"",dati_pdc!D1223,"")</f>
        <v/>
      </c>
      <c r="F1227" s="110" t="str">
        <f>IF(dati_pdc!$A1223&lt;&gt;"",s_somma_pdc!B1223,"")</f>
        <v/>
      </c>
      <c r="G1227" s="110" t="str">
        <f>IF(dati_pdc!$A1223&lt;&gt;"",s_somma_pdc!C1223,"")</f>
        <v/>
      </c>
      <c r="H1227" s="110" t="str">
        <f t="shared" si="152"/>
        <v/>
      </c>
      <c r="I1227" s="111" t="str">
        <f t="shared" si="153"/>
        <v/>
      </c>
      <c r="J1227" s="111"/>
      <c r="K1227" s="111"/>
      <c r="L1227" s="110" t="str">
        <f>IF(dati_pdc!$A1223&lt;&gt;"",s_somma_pdc!D1223,"")</f>
        <v/>
      </c>
      <c r="M1227" s="110" t="str">
        <f t="shared" si="154"/>
        <v/>
      </c>
      <c r="N1227" s="111" t="str">
        <f t="shared" si="155"/>
        <v/>
      </c>
      <c r="O1227" s="111"/>
      <c r="P1227" s="111"/>
      <c r="Q1227" s="110" t="str">
        <f>IF(dati_pdc!$A1223&lt;&gt;"",s_somma_pdc!E1223,"")</f>
        <v/>
      </c>
      <c r="R1227" s="110" t="str">
        <f t="shared" si="156"/>
        <v/>
      </c>
      <c r="S1227" s="111" t="str">
        <f t="shared" si="157"/>
        <v/>
      </c>
      <c r="T1227" s="111"/>
      <c r="U1227" s="111"/>
      <c r="V1227" s="110" t="str">
        <f>IF(dati_pdc!$A1223&lt;&gt;"",s_somma_pdc!F1223,"")</f>
        <v/>
      </c>
      <c r="W1227" s="110" t="str">
        <f t="shared" si="158"/>
        <v/>
      </c>
      <c r="X1227" s="111" t="str">
        <f t="shared" si="159"/>
        <v/>
      </c>
    </row>
    <row r="1228" spans="2:24">
      <c r="B1228" s="109" t="str">
        <f>IF(dati_pdc!A1224&lt;&gt;"",IF(dati_pdc!D1224=1,RIGHT(dati_pdc!A1224,dati_pdc!E1224),dati_pdc!A1224),"")</f>
        <v/>
      </c>
      <c r="C1228" s="109" t="str">
        <f>IF(dati_pdc!B1224&lt;&gt;"",dati_pdc!B1224,"")</f>
        <v/>
      </c>
      <c r="D1228" s="109" t="str">
        <f>IF(dati_pdc!C1224&lt;&gt;"",dati_pdc!C1224,"")</f>
        <v/>
      </c>
      <c r="E1228" s="109" t="str">
        <f>IF(dati_pdc!D1224&lt;&gt;"",dati_pdc!D1224,"")</f>
        <v/>
      </c>
      <c r="F1228" s="110" t="str">
        <f>IF(dati_pdc!$A1224&lt;&gt;"",s_somma_pdc!B1224,"")</f>
        <v/>
      </c>
      <c r="G1228" s="110" t="str">
        <f>IF(dati_pdc!$A1224&lt;&gt;"",s_somma_pdc!C1224,"")</f>
        <v/>
      </c>
      <c r="H1228" s="110" t="str">
        <f t="shared" si="152"/>
        <v/>
      </c>
      <c r="I1228" s="111" t="str">
        <f t="shared" si="153"/>
        <v/>
      </c>
      <c r="J1228" s="111"/>
      <c r="K1228" s="111"/>
      <c r="L1228" s="110" t="str">
        <f>IF(dati_pdc!$A1224&lt;&gt;"",s_somma_pdc!D1224,"")</f>
        <v/>
      </c>
      <c r="M1228" s="110" t="str">
        <f t="shared" si="154"/>
        <v/>
      </c>
      <c r="N1228" s="111" t="str">
        <f t="shared" si="155"/>
        <v/>
      </c>
      <c r="O1228" s="111"/>
      <c r="P1228" s="111"/>
      <c r="Q1228" s="110" t="str">
        <f>IF(dati_pdc!$A1224&lt;&gt;"",s_somma_pdc!E1224,"")</f>
        <v/>
      </c>
      <c r="R1228" s="110" t="str">
        <f t="shared" si="156"/>
        <v/>
      </c>
      <c r="S1228" s="111" t="str">
        <f t="shared" si="157"/>
        <v/>
      </c>
      <c r="T1228" s="111"/>
      <c r="U1228" s="111"/>
      <c r="V1228" s="110" t="str">
        <f>IF(dati_pdc!$A1224&lt;&gt;"",s_somma_pdc!F1224,"")</f>
        <v/>
      </c>
      <c r="W1228" s="110" t="str">
        <f t="shared" si="158"/>
        <v/>
      </c>
      <c r="X1228" s="111" t="str">
        <f t="shared" si="159"/>
        <v/>
      </c>
    </row>
    <row r="1229" spans="2:24">
      <c r="B1229" s="109" t="str">
        <f>IF(dati_pdc!A1225&lt;&gt;"",IF(dati_pdc!D1225=1,RIGHT(dati_pdc!A1225,dati_pdc!E1225),dati_pdc!A1225),"")</f>
        <v/>
      </c>
      <c r="C1229" s="109" t="str">
        <f>IF(dati_pdc!B1225&lt;&gt;"",dati_pdc!B1225,"")</f>
        <v/>
      </c>
      <c r="D1229" s="109" t="str">
        <f>IF(dati_pdc!C1225&lt;&gt;"",dati_pdc!C1225,"")</f>
        <v/>
      </c>
      <c r="E1229" s="109" t="str">
        <f>IF(dati_pdc!D1225&lt;&gt;"",dati_pdc!D1225,"")</f>
        <v/>
      </c>
      <c r="F1229" s="110" t="str">
        <f>IF(dati_pdc!$A1225&lt;&gt;"",s_somma_pdc!B1225,"")</f>
        <v/>
      </c>
      <c r="G1229" s="110" t="str">
        <f>IF(dati_pdc!$A1225&lt;&gt;"",s_somma_pdc!C1225,"")</f>
        <v/>
      </c>
      <c r="H1229" s="110" t="str">
        <f t="shared" si="152"/>
        <v/>
      </c>
      <c r="I1229" s="111" t="str">
        <f t="shared" si="153"/>
        <v/>
      </c>
      <c r="J1229" s="111"/>
      <c r="K1229" s="111"/>
      <c r="L1229" s="110" t="str">
        <f>IF(dati_pdc!$A1225&lt;&gt;"",s_somma_pdc!D1225,"")</f>
        <v/>
      </c>
      <c r="M1229" s="110" t="str">
        <f t="shared" si="154"/>
        <v/>
      </c>
      <c r="N1229" s="111" t="str">
        <f t="shared" si="155"/>
        <v/>
      </c>
      <c r="O1229" s="111"/>
      <c r="P1229" s="111"/>
      <c r="Q1229" s="110" t="str">
        <f>IF(dati_pdc!$A1225&lt;&gt;"",s_somma_pdc!E1225,"")</f>
        <v/>
      </c>
      <c r="R1229" s="110" t="str">
        <f t="shared" si="156"/>
        <v/>
      </c>
      <c r="S1229" s="111" t="str">
        <f t="shared" si="157"/>
        <v/>
      </c>
      <c r="T1229" s="111"/>
      <c r="U1229" s="111"/>
      <c r="V1229" s="110" t="str">
        <f>IF(dati_pdc!$A1225&lt;&gt;"",s_somma_pdc!F1225,"")</f>
        <v/>
      </c>
      <c r="W1229" s="110" t="str">
        <f t="shared" si="158"/>
        <v/>
      </c>
      <c r="X1229" s="111" t="str">
        <f t="shared" si="159"/>
        <v/>
      </c>
    </row>
    <row r="1230" spans="2:24">
      <c r="B1230" s="109" t="str">
        <f>IF(dati_pdc!A1226&lt;&gt;"",IF(dati_pdc!D1226=1,RIGHT(dati_pdc!A1226,dati_pdc!E1226),dati_pdc!A1226),"")</f>
        <v/>
      </c>
      <c r="C1230" s="109" t="str">
        <f>IF(dati_pdc!B1226&lt;&gt;"",dati_pdc!B1226,"")</f>
        <v/>
      </c>
      <c r="D1230" s="109" t="str">
        <f>IF(dati_pdc!C1226&lt;&gt;"",dati_pdc!C1226,"")</f>
        <v/>
      </c>
      <c r="E1230" s="109" t="str">
        <f>IF(dati_pdc!D1226&lt;&gt;"",dati_pdc!D1226,"")</f>
        <v/>
      </c>
      <c r="F1230" s="110" t="str">
        <f>IF(dati_pdc!$A1226&lt;&gt;"",s_somma_pdc!B1226,"")</f>
        <v/>
      </c>
      <c r="G1230" s="110" t="str">
        <f>IF(dati_pdc!$A1226&lt;&gt;"",s_somma_pdc!C1226,"")</f>
        <v/>
      </c>
      <c r="H1230" s="110" t="str">
        <f t="shared" si="152"/>
        <v/>
      </c>
      <c r="I1230" s="111" t="str">
        <f t="shared" si="153"/>
        <v/>
      </c>
      <c r="J1230" s="111"/>
      <c r="K1230" s="111"/>
      <c r="L1230" s="110" t="str">
        <f>IF(dati_pdc!$A1226&lt;&gt;"",s_somma_pdc!D1226,"")</f>
        <v/>
      </c>
      <c r="M1230" s="110" t="str">
        <f t="shared" si="154"/>
        <v/>
      </c>
      <c r="N1230" s="111" t="str">
        <f t="shared" si="155"/>
        <v/>
      </c>
      <c r="O1230" s="111"/>
      <c r="P1230" s="111"/>
      <c r="Q1230" s="110" t="str">
        <f>IF(dati_pdc!$A1226&lt;&gt;"",s_somma_pdc!E1226,"")</f>
        <v/>
      </c>
      <c r="R1230" s="110" t="str">
        <f t="shared" si="156"/>
        <v/>
      </c>
      <c r="S1230" s="111" t="str">
        <f t="shared" si="157"/>
        <v/>
      </c>
      <c r="T1230" s="111"/>
      <c r="U1230" s="111"/>
      <c r="V1230" s="110" t="str">
        <f>IF(dati_pdc!$A1226&lt;&gt;"",s_somma_pdc!F1226,"")</f>
        <v/>
      </c>
      <c r="W1230" s="110" t="str">
        <f t="shared" si="158"/>
        <v/>
      </c>
      <c r="X1230" s="111" t="str">
        <f t="shared" si="159"/>
        <v/>
      </c>
    </row>
    <row r="1231" spans="2:24">
      <c r="B1231" s="109" t="str">
        <f>IF(dati_pdc!A1227&lt;&gt;"",IF(dati_pdc!D1227=1,RIGHT(dati_pdc!A1227,dati_pdc!E1227),dati_pdc!A1227),"")</f>
        <v/>
      </c>
      <c r="C1231" s="109" t="str">
        <f>IF(dati_pdc!B1227&lt;&gt;"",dati_pdc!B1227,"")</f>
        <v/>
      </c>
      <c r="D1231" s="109" t="str">
        <f>IF(dati_pdc!C1227&lt;&gt;"",dati_pdc!C1227,"")</f>
        <v/>
      </c>
      <c r="E1231" s="109" t="str">
        <f>IF(dati_pdc!D1227&lt;&gt;"",dati_pdc!D1227,"")</f>
        <v/>
      </c>
      <c r="F1231" s="110" t="str">
        <f>IF(dati_pdc!$A1227&lt;&gt;"",s_somma_pdc!B1227,"")</f>
        <v/>
      </c>
      <c r="G1231" s="110" t="str">
        <f>IF(dati_pdc!$A1227&lt;&gt;"",s_somma_pdc!C1227,"")</f>
        <v/>
      </c>
      <c r="H1231" s="110" t="str">
        <f t="shared" si="152"/>
        <v/>
      </c>
      <c r="I1231" s="111" t="str">
        <f t="shared" si="153"/>
        <v/>
      </c>
      <c r="J1231" s="111"/>
      <c r="K1231" s="111"/>
      <c r="L1231" s="110" t="str">
        <f>IF(dati_pdc!$A1227&lt;&gt;"",s_somma_pdc!D1227,"")</f>
        <v/>
      </c>
      <c r="M1231" s="110" t="str">
        <f t="shared" si="154"/>
        <v/>
      </c>
      <c r="N1231" s="111" t="str">
        <f t="shared" si="155"/>
        <v/>
      </c>
      <c r="O1231" s="111"/>
      <c r="P1231" s="111"/>
      <c r="Q1231" s="110" t="str">
        <f>IF(dati_pdc!$A1227&lt;&gt;"",s_somma_pdc!E1227,"")</f>
        <v/>
      </c>
      <c r="R1231" s="110" t="str">
        <f t="shared" si="156"/>
        <v/>
      </c>
      <c r="S1231" s="111" t="str">
        <f t="shared" si="157"/>
        <v/>
      </c>
      <c r="T1231" s="111"/>
      <c r="U1231" s="111"/>
      <c r="V1231" s="110" t="str">
        <f>IF(dati_pdc!$A1227&lt;&gt;"",s_somma_pdc!F1227,"")</f>
        <v/>
      </c>
      <c r="W1231" s="110" t="str">
        <f t="shared" si="158"/>
        <v/>
      </c>
      <c r="X1231" s="111" t="str">
        <f t="shared" si="159"/>
        <v/>
      </c>
    </row>
    <row r="1232" spans="2:24">
      <c r="B1232" s="109" t="str">
        <f>IF(dati_pdc!A1228&lt;&gt;"",IF(dati_pdc!D1228=1,RIGHT(dati_pdc!A1228,dati_pdc!E1228),dati_pdc!A1228),"")</f>
        <v/>
      </c>
      <c r="C1232" s="109" t="str">
        <f>IF(dati_pdc!B1228&lt;&gt;"",dati_pdc!B1228,"")</f>
        <v/>
      </c>
      <c r="D1232" s="109" t="str">
        <f>IF(dati_pdc!C1228&lt;&gt;"",dati_pdc!C1228,"")</f>
        <v/>
      </c>
      <c r="E1232" s="109" t="str">
        <f>IF(dati_pdc!D1228&lt;&gt;"",dati_pdc!D1228,"")</f>
        <v/>
      </c>
      <c r="F1232" s="110" t="str">
        <f>IF(dati_pdc!$A1228&lt;&gt;"",s_somma_pdc!B1228,"")</f>
        <v/>
      </c>
      <c r="G1232" s="110" t="str">
        <f>IF(dati_pdc!$A1228&lt;&gt;"",s_somma_pdc!C1228,"")</f>
        <v/>
      </c>
      <c r="H1232" s="110" t="str">
        <f t="shared" si="152"/>
        <v/>
      </c>
      <c r="I1232" s="111" t="str">
        <f t="shared" si="153"/>
        <v/>
      </c>
      <c r="J1232" s="111"/>
      <c r="K1232" s="111"/>
      <c r="L1232" s="110" t="str">
        <f>IF(dati_pdc!$A1228&lt;&gt;"",s_somma_pdc!D1228,"")</f>
        <v/>
      </c>
      <c r="M1232" s="110" t="str">
        <f t="shared" si="154"/>
        <v/>
      </c>
      <c r="N1232" s="111" t="str">
        <f t="shared" si="155"/>
        <v/>
      </c>
      <c r="O1232" s="111"/>
      <c r="P1232" s="111"/>
      <c r="Q1232" s="110" t="str">
        <f>IF(dati_pdc!$A1228&lt;&gt;"",s_somma_pdc!E1228,"")</f>
        <v/>
      </c>
      <c r="R1232" s="110" t="str">
        <f t="shared" si="156"/>
        <v/>
      </c>
      <c r="S1232" s="111" t="str">
        <f t="shared" si="157"/>
        <v/>
      </c>
      <c r="T1232" s="111"/>
      <c r="U1232" s="111"/>
      <c r="V1232" s="110" t="str">
        <f>IF(dati_pdc!$A1228&lt;&gt;"",s_somma_pdc!F1228,"")</f>
        <v/>
      </c>
      <c r="W1232" s="110" t="str">
        <f t="shared" si="158"/>
        <v/>
      </c>
      <c r="X1232" s="111" t="str">
        <f t="shared" si="159"/>
        <v/>
      </c>
    </row>
    <row r="1233" spans="2:24">
      <c r="B1233" s="109" t="str">
        <f>IF(dati_pdc!A1229&lt;&gt;"",IF(dati_pdc!D1229=1,RIGHT(dati_pdc!A1229,dati_pdc!E1229),dati_pdc!A1229),"")</f>
        <v/>
      </c>
      <c r="C1233" s="109" t="str">
        <f>IF(dati_pdc!B1229&lt;&gt;"",dati_pdc!B1229,"")</f>
        <v/>
      </c>
      <c r="D1233" s="109" t="str">
        <f>IF(dati_pdc!C1229&lt;&gt;"",dati_pdc!C1229,"")</f>
        <v/>
      </c>
      <c r="E1233" s="109" t="str">
        <f>IF(dati_pdc!D1229&lt;&gt;"",dati_pdc!D1229,"")</f>
        <v/>
      </c>
      <c r="F1233" s="110" t="str">
        <f>IF(dati_pdc!$A1229&lt;&gt;"",s_somma_pdc!B1229,"")</f>
        <v/>
      </c>
      <c r="G1233" s="110" t="str">
        <f>IF(dati_pdc!$A1229&lt;&gt;"",s_somma_pdc!C1229,"")</f>
        <v/>
      </c>
      <c r="H1233" s="110" t="str">
        <f t="shared" si="152"/>
        <v/>
      </c>
      <c r="I1233" s="111" t="str">
        <f t="shared" si="153"/>
        <v/>
      </c>
      <c r="J1233" s="111"/>
      <c r="K1233" s="111"/>
      <c r="L1233" s="110" t="str">
        <f>IF(dati_pdc!$A1229&lt;&gt;"",s_somma_pdc!D1229,"")</f>
        <v/>
      </c>
      <c r="M1233" s="110" t="str">
        <f t="shared" si="154"/>
        <v/>
      </c>
      <c r="N1233" s="111" t="str">
        <f t="shared" si="155"/>
        <v/>
      </c>
      <c r="O1233" s="111"/>
      <c r="P1233" s="111"/>
      <c r="Q1233" s="110" t="str">
        <f>IF(dati_pdc!$A1229&lt;&gt;"",s_somma_pdc!E1229,"")</f>
        <v/>
      </c>
      <c r="R1233" s="110" t="str">
        <f t="shared" si="156"/>
        <v/>
      </c>
      <c r="S1233" s="111" t="str">
        <f t="shared" si="157"/>
        <v/>
      </c>
      <c r="T1233" s="111"/>
      <c r="U1233" s="111"/>
      <c r="V1233" s="110" t="str">
        <f>IF(dati_pdc!$A1229&lt;&gt;"",s_somma_pdc!F1229,"")</f>
        <v/>
      </c>
      <c r="W1233" s="110" t="str">
        <f t="shared" si="158"/>
        <v/>
      </c>
      <c r="X1233" s="111" t="str">
        <f t="shared" si="159"/>
        <v/>
      </c>
    </row>
    <row r="1234" spans="2:24">
      <c r="B1234" s="109" t="str">
        <f>IF(dati_pdc!A1230&lt;&gt;"",IF(dati_pdc!D1230=1,RIGHT(dati_pdc!A1230,dati_pdc!E1230),dati_pdc!A1230),"")</f>
        <v/>
      </c>
      <c r="C1234" s="109" t="str">
        <f>IF(dati_pdc!B1230&lt;&gt;"",dati_pdc!B1230,"")</f>
        <v/>
      </c>
      <c r="D1234" s="109" t="str">
        <f>IF(dati_pdc!C1230&lt;&gt;"",dati_pdc!C1230,"")</f>
        <v/>
      </c>
      <c r="E1234" s="109" t="str">
        <f>IF(dati_pdc!D1230&lt;&gt;"",dati_pdc!D1230,"")</f>
        <v/>
      </c>
      <c r="F1234" s="110" t="str">
        <f>IF(dati_pdc!$A1230&lt;&gt;"",s_somma_pdc!B1230,"")</f>
        <v/>
      </c>
      <c r="G1234" s="110" t="str">
        <f>IF(dati_pdc!$A1230&lt;&gt;"",s_somma_pdc!C1230,"")</f>
        <v/>
      </c>
      <c r="H1234" s="110" t="str">
        <f t="shared" si="152"/>
        <v/>
      </c>
      <c r="I1234" s="111" t="str">
        <f t="shared" si="153"/>
        <v/>
      </c>
      <c r="J1234" s="111"/>
      <c r="K1234" s="111"/>
      <c r="L1234" s="110" t="str">
        <f>IF(dati_pdc!$A1230&lt;&gt;"",s_somma_pdc!D1230,"")</f>
        <v/>
      </c>
      <c r="M1234" s="110" t="str">
        <f t="shared" si="154"/>
        <v/>
      </c>
      <c r="N1234" s="111" t="str">
        <f t="shared" si="155"/>
        <v/>
      </c>
      <c r="O1234" s="111"/>
      <c r="P1234" s="111"/>
      <c r="Q1234" s="110" t="str">
        <f>IF(dati_pdc!$A1230&lt;&gt;"",s_somma_pdc!E1230,"")</f>
        <v/>
      </c>
      <c r="R1234" s="110" t="str">
        <f t="shared" si="156"/>
        <v/>
      </c>
      <c r="S1234" s="111" t="str">
        <f t="shared" si="157"/>
        <v/>
      </c>
      <c r="T1234" s="111"/>
      <c r="U1234" s="111"/>
      <c r="V1234" s="110" t="str">
        <f>IF(dati_pdc!$A1230&lt;&gt;"",s_somma_pdc!F1230,"")</f>
        <v/>
      </c>
      <c r="W1234" s="110" t="str">
        <f t="shared" si="158"/>
        <v/>
      </c>
      <c r="X1234" s="111" t="str">
        <f t="shared" si="159"/>
        <v/>
      </c>
    </row>
    <row r="1235" spans="2:24">
      <c r="B1235" s="109" t="str">
        <f>IF(dati_pdc!A1231&lt;&gt;"",IF(dati_pdc!D1231=1,RIGHT(dati_pdc!A1231,dati_pdc!E1231),dati_pdc!A1231),"")</f>
        <v/>
      </c>
      <c r="C1235" s="109" t="str">
        <f>IF(dati_pdc!B1231&lt;&gt;"",dati_pdc!B1231,"")</f>
        <v/>
      </c>
      <c r="D1235" s="109" t="str">
        <f>IF(dati_pdc!C1231&lt;&gt;"",dati_pdc!C1231,"")</f>
        <v/>
      </c>
      <c r="E1235" s="109" t="str">
        <f>IF(dati_pdc!D1231&lt;&gt;"",dati_pdc!D1231,"")</f>
        <v/>
      </c>
      <c r="F1235" s="110" t="str">
        <f>IF(dati_pdc!$A1231&lt;&gt;"",s_somma_pdc!B1231,"")</f>
        <v/>
      </c>
      <c r="G1235" s="110" t="str">
        <f>IF(dati_pdc!$A1231&lt;&gt;"",s_somma_pdc!C1231,"")</f>
        <v/>
      </c>
      <c r="H1235" s="110" t="str">
        <f t="shared" si="152"/>
        <v/>
      </c>
      <c r="I1235" s="111" t="str">
        <f t="shared" si="153"/>
        <v/>
      </c>
      <c r="J1235" s="111"/>
      <c r="K1235" s="111"/>
      <c r="L1235" s="110" t="str">
        <f>IF(dati_pdc!$A1231&lt;&gt;"",s_somma_pdc!D1231,"")</f>
        <v/>
      </c>
      <c r="M1235" s="110" t="str">
        <f t="shared" si="154"/>
        <v/>
      </c>
      <c r="N1235" s="111" t="str">
        <f t="shared" si="155"/>
        <v/>
      </c>
      <c r="O1235" s="111"/>
      <c r="P1235" s="111"/>
      <c r="Q1235" s="110" t="str">
        <f>IF(dati_pdc!$A1231&lt;&gt;"",s_somma_pdc!E1231,"")</f>
        <v/>
      </c>
      <c r="R1235" s="110" t="str">
        <f t="shared" si="156"/>
        <v/>
      </c>
      <c r="S1235" s="111" t="str">
        <f t="shared" si="157"/>
        <v/>
      </c>
      <c r="T1235" s="111"/>
      <c r="U1235" s="111"/>
      <c r="V1235" s="110" t="str">
        <f>IF(dati_pdc!$A1231&lt;&gt;"",s_somma_pdc!F1231,"")</f>
        <v/>
      </c>
      <c r="W1235" s="110" t="str">
        <f t="shared" si="158"/>
        <v/>
      </c>
      <c r="X1235" s="111" t="str">
        <f t="shared" si="159"/>
        <v/>
      </c>
    </row>
    <row r="1236" spans="2:24">
      <c r="B1236" s="109" t="str">
        <f>IF(dati_pdc!A1232&lt;&gt;"",IF(dati_pdc!D1232=1,RIGHT(dati_pdc!A1232,dati_pdc!E1232),dati_pdc!A1232),"")</f>
        <v/>
      </c>
      <c r="C1236" s="109" t="str">
        <f>IF(dati_pdc!B1232&lt;&gt;"",dati_pdc!B1232,"")</f>
        <v/>
      </c>
      <c r="D1236" s="109" t="str">
        <f>IF(dati_pdc!C1232&lt;&gt;"",dati_pdc!C1232,"")</f>
        <v/>
      </c>
      <c r="E1236" s="109" t="str">
        <f>IF(dati_pdc!D1232&lt;&gt;"",dati_pdc!D1232,"")</f>
        <v/>
      </c>
      <c r="F1236" s="110" t="str">
        <f>IF(dati_pdc!$A1232&lt;&gt;"",s_somma_pdc!B1232,"")</f>
        <v/>
      </c>
      <c r="G1236" s="110" t="str">
        <f>IF(dati_pdc!$A1232&lt;&gt;"",s_somma_pdc!C1232,"")</f>
        <v/>
      </c>
      <c r="H1236" s="110" t="str">
        <f t="shared" si="152"/>
        <v/>
      </c>
      <c r="I1236" s="111" t="str">
        <f t="shared" si="153"/>
        <v/>
      </c>
      <c r="J1236" s="111"/>
      <c r="K1236" s="111"/>
      <c r="L1236" s="110" t="str">
        <f>IF(dati_pdc!$A1232&lt;&gt;"",s_somma_pdc!D1232,"")</f>
        <v/>
      </c>
      <c r="M1236" s="110" t="str">
        <f t="shared" si="154"/>
        <v/>
      </c>
      <c r="N1236" s="111" t="str">
        <f t="shared" si="155"/>
        <v/>
      </c>
      <c r="O1236" s="111"/>
      <c r="P1236" s="111"/>
      <c r="Q1236" s="110" t="str">
        <f>IF(dati_pdc!$A1232&lt;&gt;"",s_somma_pdc!E1232,"")</f>
        <v/>
      </c>
      <c r="R1236" s="110" t="str">
        <f t="shared" si="156"/>
        <v/>
      </c>
      <c r="S1236" s="111" t="str">
        <f t="shared" si="157"/>
        <v/>
      </c>
      <c r="T1236" s="111"/>
      <c r="U1236" s="111"/>
      <c r="V1236" s="110" t="str">
        <f>IF(dati_pdc!$A1232&lt;&gt;"",s_somma_pdc!F1232,"")</f>
        <v/>
      </c>
      <c r="W1236" s="110" t="str">
        <f t="shared" si="158"/>
        <v/>
      </c>
      <c r="X1236" s="111" t="str">
        <f t="shared" si="159"/>
        <v/>
      </c>
    </row>
    <row r="1237" spans="2:24">
      <c r="B1237" s="109" t="str">
        <f>IF(dati_pdc!A1233&lt;&gt;"",IF(dati_pdc!D1233=1,RIGHT(dati_pdc!A1233,dati_pdc!E1233),dati_pdc!A1233),"")</f>
        <v/>
      </c>
      <c r="C1237" s="109" t="str">
        <f>IF(dati_pdc!B1233&lt;&gt;"",dati_pdc!B1233,"")</f>
        <v/>
      </c>
      <c r="D1237" s="109" t="str">
        <f>IF(dati_pdc!C1233&lt;&gt;"",dati_pdc!C1233,"")</f>
        <v/>
      </c>
      <c r="E1237" s="109" t="str">
        <f>IF(dati_pdc!D1233&lt;&gt;"",dati_pdc!D1233,"")</f>
        <v/>
      </c>
      <c r="F1237" s="110" t="str">
        <f>IF(dati_pdc!$A1233&lt;&gt;"",s_somma_pdc!B1233,"")</f>
        <v/>
      </c>
      <c r="G1237" s="110" t="str">
        <f>IF(dati_pdc!$A1233&lt;&gt;"",s_somma_pdc!C1233,"")</f>
        <v/>
      </c>
      <c r="H1237" s="110" t="str">
        <f t="shared" si="152"/>
        <v/>
      </c>
      <c r="I1237" s="111" t="str">
        <f t="shared" si="153"/>
        <v/>
      </c>
      <c r="J1237" s="111"/>
      <c r="K1237" s="111"/>
      <c r="L1237" s="110" t="str">
        <f>IF(dati_pdc!$A1233&lt;&gt;"",s_somma_pdc!D1233,"")</f>
        <v/>
      </c>
      <c r="M1237" s="110" t="str">
        <f t="shared" si="154"/>
        <v/>
      </c>
      <c r="N1237" s="111" t="str">
        <f t="shared" si="155"/>
        <v/>
      </c>
      <c r="O1237" s="111"/>
      <c r="P1237" s="111"/>
      <c r="Q1237" s="110" t="str">
        <f>IF(dati_pdc!$A1233&lt;&gt;"",s_somma_pdc!E1233,"")</f>
        <v/>
      </c>
      <c r="R1237" s="110" t="str">
        <f t="shared" si="156"/>
        <v/>
      </c>
      <c r="S1237" s="111" t="str">
        <f t="shared" si="157"/>
        <v/>
      </c>
      <c r="T1237" s="111"/>
      <c r="U1237" s="111"/>
      <c r="V1237" s="110" t="str">
        <f>IF(dati_pdc!$A1233&lt;&gt;"",s_somma_pdc!F1233,"")</f>
        <v/>
      </c>
      <c r="W1237" s="110" t="str">
        <f t="shared" si="158"/>
        <v/>
      </c>
      <c r="X1237" s="111" t="str">
        <f t="shared" si="159"/>
        <v/>
      </c>
    </row>
    <row r="1238" spans="2:24">
      <c r="B1238" s="109" t="str">
        <f>IF(dati_pdc!A1234&lt;&gt;"",IF(dati_pdc!D1234=1,RIGHT(dati_pdc!A1234,dati_pdc!E1234),dati_pdc!A1234),"")</f>
        <v/>
      </c>
      <c r="C1238" s="109" t="str">
        <f>IF(dati_pdc!B1234&lt;&gt;"",dati_pdc!B1234,"")</f>
        <v/>
      </c>
      <c r="D1238" s="109" t="str">
        <f>IF(dati_pdc!C1234&lt;&gt;"",dati_pdc!C1234,"")</f>
        <v/>
      </c>
      <c r="E1238" s="109" t="str">
        <f>IF(dati_pdc!D1234&lt;&gt;"",dati_pdc!D1234,"")</f>
        <v/>
      </c>
      <c r="F1238" s="110" t="str">
        <f>IF(dati_pdc!$A1234&lt;&gt;"",s_somma_pdc!B1234,"")</f>
        <v/>
      </c>
      <c r="G1238" s="110" t="str">
        <f>IF(dati_pdc!$A1234&lt;&gt;"",s_somma_pdc!C1234,"")</f>
        <v/>
      </c>
      <c r="H1238" s="110" t="str">
        <f t="shared" si="152"/>
        <v/>
      </c>
      <c r="I1238" s="111" t="str">
        <f t="shared" si="153"/>
        <v/>
      </c>
      <c r="J1238" s="111"/>
      <c r="K1238" s="111"/>
      <c r="L1238" s="110" t="str">
        <f>IF(dati_pdc!$A1234&lt;&gt;"",s_somma_pdc!D1234,"")</f>
        <v/>
      </c>
      <c r="M1238" s="110" t="str">
        <f t="shared" si="154"/>
        <v/>
      </c>
      <c r="N1238" s="111" t="str">
        <f t="shared" si="155"/>
        <v/>
      </c>
      <c r="O1238" s="111"/>
      <c r="P1238" s="111"/>
      <c r="Q1238" s="110" t="str">
        <f>IF(dati_pdc!$A1234&lt;&gt;"",s_somma_pdc!E1234,"")</f>
        <v/>
      </c>
      <c r="R1238" s="110" t="str">
        <f t="shared" si="156"/>
        <v/>
      </c>
      <c r="S1238" s="111" t="str">
        <f t="shared" si="157"/>
        <v/>
      </c>
      <c r="T1238" s="111"/>
      <c r="U1238" s="111"/>
      <c r="V1238" s="110" t="str">
        <f>IF(dati_pdc!$A1234&lt;&gt;"",s_somma_pdc!F1234,"")</f>
        <v/>
      </c>
      <c r="W1238" s="110" t="str">
        <f t="shared" si="158"/>
        <v/>
      </c>
      <c r="X1238" s="111" t="str">
        <f t="shared" si="159"/>
        <v/>
      </c>
    </row>
    <row r="1239" spans="2:24">
      <c r="B1239" s="109" t="str">
        <f>IF(dati_pdc!A1235&lt;&gt;"",IF(dati_pdc!D1235=1,RIGHT(dati_pdc!A1235,dati_pdc!E1235),dati_pdc!A1235),"")</f>
        <v/>
      </c>
      <c r="C1239" s="109" t="str">
        <f>IF(dati_pdc!B1235&lt;&gt;"",dati_pdc!B1235,"")</f>
        <v/>
      </c>
      <c r="D1239" s="109" t="str">
        <f>IF(dati_pdc!C1235&lt;&gt;"",dati_pdc!C1235,"")</f>
        <v/>
      </c>
      <c r="E1239" s="109" t="str">
        <f>IF(dati_pdc!D1235&lt;&gt;"",dati_pdc!D1235,"")</f>
        <v/>
      </c>
      <c r="F1239" s="110" t="str">
        <f>IF(dati_pdc!$A1235&lt;&gt;"",s_somma_pdc!B1235,"")</f>
        <v/>
      </c>
      <c r="G1239" s="110" t="str">
        <f>IF(dati_pdc!$A1235&lt;&gt;"",s_somma_pdc!C1235,"")</f>
        <v/>
      </c>
      <c r="H1239" s="110" t="str">
        <f t="shared" si="152"/>
        <v/>
      </c>
      <c r="I1239" s="111" t="str">
        <f t="shared" si="153"/>
        <v/>
      </c>
      <c r="J1239" s="111"/>
      <c r="K1239" s="111"/>
      <c r="L1239" s="110" t="str">
        <f>IF(dati_pdc!$A1235&lt;&gt;"",s_somma_pdc!D1235,"")</f>
        <v/>
      </c>
      <c r="M1239" s="110" t="str">
        <f t="shared" si="154"/>
        <v/>
      </c>
      <c r="N1239" s="111" t="str">
        <f t="shared" si="155"/>
        <v/>
      </c>
      <c r="O1239" s="111"/>
      <c r="P1239" s="111"/>
      <c r="Q1239" s="110" t="str">
        <f>IF(dati_pdc!$A1235&lt;&gt;"",s_somma_pdc!E1235,"")</f>
        <v/>
      </c>
      <c r="R1239" s="110" t="str">
        <f t="shared" si="156"/>
        <v/>
      </c>
      <c r="S1239" s="111" t="str">
        <f t="shared" si="157"/>
        <v/>
      </c>
      <c r="T1239" s="111"/>
      <c r="U1239" s="111"/>
      <c r="V1239" s="110" t="str">
        <f>IF(dati_pdc!$A1235&lt;&gt;"",s_somma_pdc!F1235,"")</f>
        <v/>
      </c>
      <c r="W1239" s="110" t="str">
        <f t="shared" si="158"/>
        <v/>
      </c>
      <c r="X1239" s="111" t="str">
        <f t="shared" si="159"/>
        <v/>
      </c>
    </row>
    <row r="1240" spans="2:24">
      <c r="B1240" s="109" t="str">
        <f>IF(dati_pdc!A1236&lt;&gt;"",IF(dati_pdc!D1236=1,RIGHT(dati_pdc!A1236,dati_pdc!E1236),dati_pdc!A1236),"")</f>
        <v/>
      </c>
      <c r="C1240" s="109" t="str">
        <f>IF(dati_pdc!B1236&lt;&gt;"",dati_pdc!B1236,"")</f>
        <v/>
      </c>
      <c r="D1240" s="109" t="str">
        <f>IF(dati_pdc!C1236&lt;&gt;"",dati_pdc!C1236,"")</f>
        <v/>
      </c>
      <c r="E1240" s="109" t="str">
        <f>IF(dati_pdc!D1236&lt;&gt;"",dati_pdc!D1236,"")</f>
        <v/>
      </c>
      <c r="F1240" s="110" t="str">
        <f>IF(dati_pdc!$A1236&lt;&gt;"",s_somma_pdc!B1236,"")</f>
        <v/>
      </c>
      <c r="G1240" s="110" t="str">
        <f>IF(dati_pdc!$A1236&lt;&gt;"",s_somma_pdc!C1236,"")</f>
        <v/>
      </c>
      <c r="H1240" s="110" t="str">
        <f t="shared" si="152"/>
        <v/>
      </c>
      <c r="I1240" s="111" t="str">
        <f t="shared" si="153"/>
        <v/>
      </c>
      <c r="J1240" s="111"/>
      <c r="K1240" s="111"/>
      <c r="L1240" s="110" t="str">
        <f>IF(dati_pdc!$A1236&lt;&gt;"",s_somma_pdc!D1236,"")</f>
        <v/>
      </c>
      <c r="M1240" s="110" t="str">
        <f t="shared" si="154"/>
        <v/>
      </c>
      <c r="N1240" s="111" t="str">
        <f t="shared" si="155"/>
        <v/>
      </c>
      <c r="O1240" s="111"/>
      <c r="P1240" s="111"/>
      <c r="Q1240" s="110" t="str">
        <f>IF(dati_pdc!$A1236&lt;&gt;"",s_somma_pdc!E1236,"")</f>
        <v/>
      </c>
      <c r="R1240" s="110" t="str">
        <f t="shared" si="156"/>
        <v/>
      </c>
      <c r="S1240" s="111" t="str">
        <f t="shared" si="157"/>
        <v/>
      </c>
      <c r="T1240" s="111"/>
      <c r="U1240" s="111"/>
      <c r="V1240" s="110" t="str">
        <f>IF(dati_pdc!$A1236&lt;&gt;"",s_somma_pdc!F1236,"")</f>
        <v/>
      </c>
      <c r="W1240" s="110" t="str">
        <f t="shared" si="158"/>
        <v/>
      </c>
      <c r="X1240" s="111" t="str">
        <f t="shared" si="159"/>
        <v/>
      </c>
    </row>
    <row r="1241" spans="2:24">
      <c r="B1241" s="109" t="str">
        <f>IF(dati_pdc!A1237&lt;&gt;"",IF(dati_pdc!D1237=1,RIGHT(dati_pdc!A1237,dati_pdc!E1237),dati_pdc!A1237),"")</f>
        <v/>
      </c>
      <c r="C1241" s="109" t="str">
        <f>IF(dati_pdc!B1237&lt;&gt;"",dati_pdc!B1237,"")</f>
        <v/>
      </c>
      <c r="D1241" s="109" t="str">
        <f>IF(dati_pdc!C1237&lt;&gt;"",dati_pdc!C1237,"")</f>
        <v/>
      </c>
      <c r="E1241" s="109" t="str">
        <f>IF(dati_pdc!D1237&lt;&gt;"",dati_pdc!D1237,"")</f>
        <v/>
      </c>
      <c r="F1241" s="110" t="str">
        <f>IF(dati_pdc!$A1237&lt;&gt;"",s_somma_pdc!B1237,"")</f>
        <v/>
      </c>
      <c r="G1241" s="110" t="str">
        <f>IF(dati_pdc!$A1237&lt;&gt;"",s_somma_pdc!C1237,"")</f>
        <v/>
      </c>
      <c r="H1241" s="110" t="str">
        <f t="shared" si="152"/>
        <v/>
      </c>
      <c r="I1241" s="111" t="str">
        <f t="shared" si="153"/>
        <v/>
      </c>
      <c r="J1241" s="111"/>
      <c r="K1241" s="111"/>
      <c r="L1241" s="110" t="str">
        <f>IF(dati_pdc!$A1237&lt;&gt;"",s_somma_pdc!D1237,"")</f>
        <v/>
      </c>
      <c r="M1241" s="110" t="str">
        <f t="shared" si="154"/>
        <v/>
      </c>
      <c r="N1241" s="111" t="str">
        <f t="shared" si="155"/>
        <v/>
      </c>
      <c r="O1241" s="111"/>
      <c r="P1241" s="111"/>
      <c r="Q1241" s="110" t="str">
        <f>IF(dati_pdc!$A1237&lt;&gt;"",s_somma_pdc!E1237,"")</f>
        <v/>
      </c>
      <c r="R1241" s="110" t="str">
        <f t="shared" si="156"/>
        <v/>
      </c>
      <c r="S1241" s="111" t="str">
        <f t="shared" si="157"/>
        <v/>
      </c>
      <c r="T1241" s="111"/>
      <c r="U1241" s="111"/>
      <c r="V1241" s="110" t="str">
        <f>IF(dati_pdc!$A1237&lt;&gt;"",s_somma_pdc!F1237,"")</f>
        <v/>
      </c>
      <c r="W1241" s="110" t="str">
        <f t="shared" si="158"/>
        <v/>
      </c>
      <c r="X1241" s="111" t="str">
        <f t="shared" si="159"/>
        <v/>
      </c>
    </row>
    <row r="1242" spans="2:24">
      <c r="B1242" s="109" t="str">
        <f>IF(dati_pdc!A1238&lt;&gt;"",IF(dati_pdc!D1238=1,RIGHT(dati_pdc!A1238,dati_pdc!E1238),dati_pdc!A1238),"")</f>
        <v/>
      </c>
      <c r="C1242" s="109" t="str">
        <f>IF(dati_pdc!B1238&lt;&gt;"",dati_pdc!B1238,"")</f>
        <v/>
      </c>
      <c r="D1242" s="109" t="str">
        <f>IF(dati_pdc!C1238&lt;&gt;"",dati_pdc!C1238,"")</f>
        <v/>
      </c>
      <c r="E1242" s="109" t="str">
        <f>IF(dati_pdc!D1238&lt;&gt;"",dati_pdc!D1238,"")</f>
        <v/>
      </c>
      <c r="F1242" s="110" t="str">
        <f>IF(dati_pdc!$A1238&lt;&gt;"",s_somma_pdc!B1238,"")</f>
        <v/>
      </c>
      <c r="G1242" s="110" t="str">
        <f>IF(dati_pdc!$A1238&lt;&gt;"",s_somma_pdc!C1238,"")</f>
        <v/>
      </c>
      <c r="H1242" s="110" t="str">
        <f t="shared" si="152"/>
        <v/>
      </c>
      <c r="I1242" s="111" t="str">
        <f t="shared" si="153"/>
        <v/>
      </c>
      <c r="J1242" s="111"/>
      <c r="K1242" s="111"/>
      <c r="L1242" s="110" t="str">
        <f>IF(dati_pdc!$A1238&lt;&gt;"",s_somma_pdc!D1238,"")</f>
        <v/>
      </c>
      <c r="M1242" s="110" t="str">
        <f t="shared" si="154"/>
        <v/>
      </c>
      <c r="N1242" s="111" t="str">
        <f t="shared" si="155"/>
        <v/>
      </c>
      <c r="O1242" s="111"/>
      <c r="P1242" s="111"/>
      <c r="Q1242" s="110" t="str">
        <f>IF(dati_pdc!$A1238&lt;&gt;"",s_somma_pdc!E1238,"")</f>
        <v/>
      </c>
      <c r="R1242" s="110" t="str">
        <f t="shared" si="156"/>
        <v/>
      </c>
      <c r="S1242" s="111" t="str">
        <f t="shared" si="157"/>
        <v/>
      </c>
      <c r="T1242" s="111"/>
      <c r="U1242" s="111"/>
      <c r="V1242" s="110" t="str">
        <f>IF(dati_pdc!$A1238&lt;&gt;"",s_somma_pdc!F1238,"")</f>
        <v/>
      </c>
      <c r="W1242" s="110" t="str">
        <f t="shared" si="158"/>
        <v/>
      </c>
      <c r="X1242" s="111" t="str">
        <f t="shared" si="159"/>
        <v/>
      </c>
    </row>
    <row r="1243" spans="2:24">
      <c r="B1243" s="109" t="str">
        <f>IF(dati_pdc!A1239&lt;&gt;"",IF(dati_pdc!D1239=1,RIGHT(dati_pdc!A1239,dati_pdc!E1239),dati_pdc!A1239),"")</f>
        <v/>
      </c>
      <c r="C1243" s="109" t="str">
        <f>IF(dati_pdc!B1239&lt;&gt;"",dati_pdc!B1239,"")</f>
        <v/>
      </c>
      <c r="D1243" s="109" t="str">
        <f>IF(dati_pdc!C1239&lt;&gt;"",dati_pdc!C1239,"")</f>
        <v/>
      </c>
      <c r="E1243" s="109" t="str">
        <f>IF(dati_pdc!D1239&lt;&gt;"",dati_pdc!D1239,"")</f>
        <v/>
      </c>
      <c r="F1243" s="110" t="str">
        <f>IF(dati_pdc!$A1239&lt;&gt;"",s_somma_pdc!B1239,"")</f>
        <v/>
      </c>
      <c r="G1243" s="110" t="str">
        <f>IF(dati_pdc!$A1239&lt;&gt;"",s_somma_pdc!C1239,"")</f>
        <v/>
      </c>
      <c r="H1243" s="110" t="str">
        <f t="shared" si="152"/>
        <v/>
      </c>
      <c r="I1243" s="111" t="str">
        <f t="shared" si="153"/>
        <v/>
      </c>
      <c r="J1243" s="111"/>
      <c r="K1243" s="111"/>
      <c r="L1243" s="110" t="str">
        <f>IF(dati_pdc!$A1239&lt;&gt;"",s_somma_pdc!D1239,"")</f>
        <v/>
      </c>
      <c r="M1243" s="110" t="str">
        <f t="shared" si="154"/>
        <v/>
      </c>
      <c r="N1243" s="111" t="str">
        <f t="shared" si="155"/>
        <v/>
      </c>
      <c r="O1243" s="111"/>
      <c r="P1243" s="111"/>
      <c r="Q1243" s="110" t="str">
        <f>IF(dati_pdc!$A1239&lt;&gt;"",s_somma_pdc!E1239,"")</f>
        <v/>
      </c>
      <c r="R1243" s="110" t="str">
        <f t="shared" si="156"/>
        <v/>
      </c>
      <c r="S1243" s="111" t="str">
        <f t="shared" si="157"/>
        <v/>
      </c>
      <c r="T1243" s="111"/>
      <c r="U1243" s="111"/>
      <c r="V1243" s="110" t="str">
        <f>IF(dati_pdc!$A1239&lt;&gt;"",s_somma_pdc!F1239,"")</f>
        <v/>
      </c>
      <c r="W1243" s="110" t="str">
        <f t="shared" si="158"/>
        <v/>
      </c>
      <c r="X1243" s="111" t="str">
        <f t="shared" si="159"/>
        <v/>
      </c>
    </row>
    <row r="1244" spans="2:24">
      <c r="B1244" s="109" t="str">
        <f>IF(dati_pdc!A1240&lt;&gt;"",IF(dati_pdc!D1240=1,RIGHT(dati_pdc!A1240,dati_pdc!E1240),dati_pdc!A1240),"")</f>
        <v/>
      </c>
      <c r="C1244" s="109" t="str">
        <f>IF(dati_pdc!B1240&lt;&gt;"",dati_pdc!B1240,"")</f>
        <v/>
      </c>
      <c r="D1244" s="109" t="str">
        <f>IF(dati_pdc!C1240&lt;&gt;"",dati_pdc!C1240,"")</f>
        <v/>
      </c>
      <c r="E1244" s="109" t="str">
        <f>IF(dati_pdc!D1240&lt;&gt;"",dati_pdc!D1240,"")</f>
        <v/>
      </c>
      <c r="F1244" s="110" t="str">
        <f>IF(dati_pdc!$A1240&lt;&gt;"",s_somma_pdc!B1240,"")</f>
        <v/>
      </c>
      <c r="G1244" s="110" t="str">
        <f>IF(dati_pdc!$A1240&lt;&gt;"",s_somma_pdc!C1240,"")</f>
        <v/>
      </c>
      <c r="H1244" s="110" t="str">
        <f t="shared" si="152"/>
        <v/>
      </c>
      <c r="I1244" s="111" t="str">
        <f t="shared" si="153"/>
        <v/>
      </c>
      <c r="J1244" s="111"/>
      <c r="K1244" s="111"/>
      <c r="L1244" s="110" t="str">
        <f>IF(dati_pdc!$A1240&lt;&gt;"",s_somma_pdc!D1240,"")</f>
        <v/>
      </c>
      <c r="M1244" s="110" t="str">
        <f t="shared" si="154"/>
        <v/>
      </c>
      <c r="N1244" s="111" t="str">
        <f t="shared" si="155"/>
        <v/>
      </c>
      <c r="O1244" s="111"/>
      <c r="P1244" s="111"/>
      <c r="Q1244" s="110" t="str">
        <f>IF(dati_pdc!$A1240&lt;&gt;"",s_somma_pdc!E1240,"")</f>
        <v/>
      </c>
      <c r="R1244" s="110" t="str">
        <f t="shared" si="156"/>
        <v/>
      </c>
      <c r="S1244" s="111" t="str">
        <f t="shared" si="157"/>
        <v/>
      </c>
      <c r="T1244" s="111"/>
      <c r="U1244" s="111"/>
      <c r="V1244" s="110" t="str">
        <f>IF(dati_pdc!$A1240&lt;&gt;"",s_somma_pdc!F1240,"")</f>
        <v/>
      </c>
      <c r="W1244" s="110" t="str">
        <f t="shared" si="158"/>
        <v/>
      </c>
      <c r="X1244" s="111" t="str">
        <f t="shared" si="159"/>
        <v/>
      </c>
    </row>
    <row r="1245" spans="2:24">
      <c r="B1245" s="109" t="str">
        <f>IF(dati_pdc!A1241&lt;&gt;"",IF(dati_pdc!D1241=1,RIGHT(dati_pdc!A1241,dati_pdc!E1241),dati_pdc!A1241),"")</f>
        <v/>
      </c>
      <c r="C1245" s="109" t="str">
        <f>IF(dati_pdc!B1241&lt;&gt;"",dati_pdc!B1241,"")</f>
        <v/>
      </c>
      <c r="D1245" s="109" t="str">
        <f>IF(dati_pdc!C1241&lt;&gt;"",dati_pdc!C1241,"")</f>
        <v/>
      </c>
      <c r="E1245" s="109" t="str">
        <f>IF(dati_pdc!D1241&lt;&gt;"",dati_pdc!D1241,"")</f>
        <v/>
      </c>
      <c r="F1245" s="110" t="str">
        <f>IF(dati_pdc!$A1241&lt;&gt;"",s_somma_pdc!B1241,"")</f>
        <v/>
      </c>
      <c r="G1245" s="110" t="str">
        <f>IF(dati_pdc!$A1241&lt;&gt;"",s_somma_pdc!C1241,"")</f>
        <v/>
      </c>
      <c r="H1245" s="110" t="str">
        <f t="shared" si="152"/>
        <v/>
      </c>
      <c r="I1245" s="111" t="str">
        <f t="shared" si="153"/>
        <v/>
      </c>
      <c r="J1245" s="111"/>
      <c r="K1245" s="111"/>
      <c r="L1245" s="110" t="str">
        <f>IF(dati_pdc!$A1241&lt;&gt;"",s_somma_pdc!D1241,"")</f>
        <v/>
      </c>
      <c r="M1245" s="110" t="str">
        <f t="shared" si="154"/>
        <v/>
      </c>
      <c r="N1245" s="111" t="str">
        <f t="shared" si="155"/>
        <v/>
      </c>
      <c r="O1245" s="111"/>
      <c r="P1245" s="111"/>
      <c r="Q1245" s="110" t="str">
        <f>IF(dati_pdc!$A1241&lt;&gt;"",s_somma_pdc!E1241,"")</f>
        <v/>
      </c>
      <c r="R1245" s="110" t="str">
        <f t="shared" si="156"/>
        <v/>
      </c>
      <c r="S1245" s="111" t="str">
        <f t="shared" si="157"/>
        <v/>
      </c>
      <c r="T1245" s="111"/>
      <c r="U1245" s="111"/>
      <c r="V1245" s="110" t="str">
        <f>IF(dati_pdc!$A1241&lt;&gt;"",s_somma_pdc!F1241,"")</f>
        <v/>
      </c>
      <c r="W1245" s="110" t="str">
        <f t="shared" si="158"/>
        <v/>
      </c>
      <c r="X1245" s="111" t="str">
        <f t="shared" si="159"/>
        <v/>
      </c>
    </row>
    <row r="1246" spans="2:24">
      <c r="B1246" s="109" t="str">
        <f>IF(dati_pdc!A1242&lt;&gt;"",IF(dati_pdc!D1242=1,RIGHT(dati_pdc!A1242,dati_pdc!E1242),dati_pdc!A1242),"")</f>
        <v/>
      </c>
      <c r="C1246" s="109" t="str">
        <f>IF(dati_pdc!B1242&lt;&gt;"",dati_pdc!B1242,"")</f>
        <v/>
      </c>
      <c r="D1246" s="109" t="str">
        <f>IF(dati_pdc!C1242&lt;&gt;"",dati_pdc!C1242,"")</f>
        <v/>
      </c>
      <c r="E1246" s="109" t="str">
        <f>IF(dati_pdc!D1242&lt;&gt;"",dati_pdc!D1242,"")</f>
        <v/>
      </c>
      <c r="F1246" s="110" t="str">
        <f>IF(dati_pdc!$A1242&lt;&gt;"",s_somma_pdc!B1242,"")</f>
        <v/>
      </c>
      <c r="G1246" s="110" t="str">
        <f>IF(dati_pdc!$A1242&lt;&gt;"",s_somma_pdc!C1242,"")</f>
        <v/>
      </c>
      <c r="H1246" s="110" t="str">
        <f t="shared" si="152"/>
        <v/>
      </c>
      <c r="I1246" s="111" t="str">
        <f t="shared" si="153"/>
        <v/>
      </c>
      <c r="J1246" s="111"/>
      <c r="K1246" s="111"/>
      <c r="L1246" s="110" t="str">
        <f>IF(dati_pdc!$A1242&lt;&gt;"",s_somma_pdc!D1242,"")</f>
        <v/>
      </c>
      <c r="M1246" s="110" t="str">
        <f t="shared" si="154"/>
        <v/>
      </c>
      <c r="N1246" s="111" t="str">
        <f t="shared" si="155"/>
        <v/>
      </c>
      <c r="O1246" s="111"/>
      <c r="P1246" s="111"/>
      <c r="Q1246" s="110" t="str">
        <f>IF(dati_pdc!$A1242&lt;&gt;"",s_somma_pdc!E1242,"")</f>
        <v/>
      </c>
      <c r="R1246" s="110" t="str">
        <f t="shared" si="156"/>
        <v/>
      </c>
      <c r="S1246" s="111" t="str">
        <f t="shared" si="157"/>
        <v/>
      </c>
      <c r="T1246" s="111"/>
      <c r="U1246" s="111"/>
      <c r="V1246" s="110" t="str">
        <f>IF(dati_pdc!$A1242&lt;&gt;"",s_somma_pdc!F1242,"")</f>
        <v/>
      </c>
      <c r="W1246" s="110" t="str">
        <f t="shared" si="158"/>
        <v/>
      </c>
      <c r="X1246" s="111" t="str">
        <f t="shared" si="159"/>
        <v/>
      </c>
    </row>
    <row r="1247" spans="2:24">
      <c r="B1247" s="109" t="str">
        <f>IF(dati_pdc!A1243&lt;&gt;"",IF(dati_pdc!D1243=1,RIGHT(dati_pdc!A1243,dati_pdc!E1243),dati_pdc!A1243),"")</f>
        <v/>
      </c>
      <c r="C1247" s="109" t="str">
        <f>IF(dati_pdc!B1243&lt;&gt;"",dati_pdc!B1243,"")</f>
        <v/>
      </c>
      <c r="D1247" s="109" t="str">
        <f>IF(dati_pdc!C1243&lt;&gt;"",dati_pdc!C1243,"")</f>
        <v/>
      </c>
      <c r="E1247" s="109" t="str">
        <f>IF(dati_pdc!D1243&lt;&gt;"",dati_pdc!D1243,"")</f>
        <v/>
      </c>
      <c r="F1247" s="110" t="str">
        <f>IF(dati_pdc!$A1243&lt;&gt;"",s_somma_pdc!B1243,"")</f>
        <v/>
      </c>
      <c r="G1247" s="110" t="str">
        <f>IF(dati_pdc!$A1243&lt;&gt;"",s_somma_pdc!C1243,"")</f>
        <v/>
      </c>
      <c r="H1247" s="110" t="str">
        <f t="shared" si="152"/>
        <v/>
      </c>
      <c r="I1247" s="111" t="str">
        <f t="shared" si="153"/>
        <v/>
      </c>
      <c r="J1247" s="111"/>
      <c r="K1247" s="111"/>
      <c r="L1247" s="110" t="str">
        <f>IF(dati_pdc!$A1243&lt;&gt;"",s_somma_pdc!D1243,"")</f>
        <v/>
      </c>
      <c r="M1247" s="110" t="str">
        <f t="shared" si="154"/>
        <v/>
      </c>
      <c r="N1247" s="111" t="str">
        <f t="shared" si="155"/>
        <v/>
      </c>
      <c r="O1247" s="111"/>
      <c r="P1247" s="111"/>
      <c r="Q1247" s="110" t="str">
        <f>IF(dati_pdc!$A1243&lt;&gt;"",s_somma_pdc!E1243,"")</f>
        <v/>
      </c>
      <c r="R1247" s="110" t="str">
        <f t="shared" si="156"/>
        <v/>
      </c>
      <c r="S1247" s="111" t="str">
        <f t="shared" si="157"/>
        <v/>
      </c>
      <c r="T1247" s="111"/>
      <c r="U1247" s="111"/>
      <c r="V1247" s="110" t="str">
        <f>IF(dati_pdc!$A1243&lt;&gt;"",s_somma_pdc!F1243,"")</f>
        <v/>
      </c>
      <c r="W1247" s="110" t="str">
        <f t="shared" si="158"/>
        <v/>
      </c>
      <c r="X1247" s="111" t="str">
        <f t="shared" si="159"/>
        <v/>
      </c>
    </row>
    <row r="1248" spans="2:24">
      <c r="B1248" s="109" t="str">
        <f>IF(dati_pdc!A1244&lt;&gt;"",IF(dati_pdc!D1244=1,RIGHT(dati_pdc!A1244,dati_pdc!E1244),dati_pdc!A1244),"")</f>
        <v/>
      </c>
      <c r="C1248" s="109" t="str">
        <f>IF(dati_pdc!B1244&lt;&gt;"",dati_pdc!B1244,"")</f>
        <v/>
      </c>
      <c r="D1248" s="109" t="str">
        <f>IF(dati_pdc!C1244&lt;&gt;"",dati_pdc!C1244,"")</f>
        <v/>
      </c>
      <c r="E1248" s="109" t="str">
        <f>IF(dati_pdc!D1244&lt;&gt;"",dati_pdc!D1244,"")</f>
        <v/>
      </c>
      <c r="F1248" s="110" t="str">
        <f>IF(dati_pdc!$A1244&lt;&gt;"",s_somma_pdc!B1244,"")</f>
        <v/>
      </c>
      <c r="G1248" s="110" t="str">
        <f>IF(dati_pdc!$A1244&lt;&gt;"",s_somma_pdc!C1244,"")</f>
        <v/>
      </c>
      <c r="H1248" s="110" t="str">
        <f t="shared" si="152"/>
        <v/>
      </c>
      <c r="I1248" s="111" t="str">
        <f t="shared" si="153"/>
        <v/>
      </c>
      <c r="J1248" s="111"/>
      <c r="K1248" s="111"/>
      <c r="L1248" s="110" t="str">
        <f>IF(dati_pdc!$A1244&lt;&gt;"",s_somma_pdc!D1244,"")</f>
        <v/>
      </c>
      <c r="M1248" s="110" t="str">
        <f t="shared" si="154"/>
        <v/>
      </c>
      <c r="N1248" s="111" t="str">
        <f t="shared" si="155"/>
        <v/>
      </c>
      <c r="O1248" s="111"/>
      <c r="P1248" s="111"/>
      <c r="Q1248" s="110" t="str">
        <f>IF(dati_pdc!$A1244&lt;&gt;"",s_somma_pdc!E1244,"")</f>
        <v/>
      </c>
      <c r="R1248" s="110" t="str">
        <f t="shared" si="156"/>
        <v/>
      </c>
      <c r="S1248" s="111" t="str">
        <f t="shared" si="157"/>
        <v/>
      </c>
      <c r="T1248" s="111"/>
      <c r="U1248" s="111"/>
      <c r="V1248" s="110" t="str">
        <f>IF(dati_pdc!$A1244&lt;&gt;"",s_somma_pdc!F1244,"")</f>
        <v/>
      </c>
      <c r="W1248" s="110" t="str">
        <f t="shared" si="158"/>
        <v/>
      </c>
      <c r="X1248" s="111" t="str">
        <f t="shared" si="159"/>
        <v/>
      </c>
    </row>
    <row r="1249" spans="2:24">
      <c r="B1249" s="109" t="str">
        <f>IF(dati_pdc!A1245&lt;&gt;"",IF(dati_pdc!D1245=1,RIGHT(dati_pdc!A1245,dati_pdc!E1245),dati_pdc!A1245),"")</f>
        <v/>
      </c>
      <c r="C1249" s="109" t="str">
        <f>IF(dati_pdc!B1245&lt;&gt;"",dati_pdc!B1245,"")</f>
        <v/>
      </c>
      <c r="D1249" s="109" t="str">
        <f>IF(dati_pdc!C1245&lt;&gt;"",dati_pdc!C1245,"")</f>
        <v/>
      </c>
      <c r="E1249" s="109" t="str">
        <f>IF(dati_pdc!D1245&lt;&gt;"",dati_pdc!D1245,"")</f>
        <v/>
      </c>
      <c r="F1249" s="110" t="str">
        <f>IF(dati_pdc!$A1245&lt;&gt;"",s_somma_pdc!B1245,"")</f>
        <v/>
      </c>
      <c r="G1249" s="110" t="str">
        <f>IF(dati_pdc!$A1245&lt;&gt;"",s_somma_pdc!C1245,"")</f>
        <v/>
      </c>
      <c r="H1249" s="110" t="str">
        <f t="shared" si="152"/>
        <v/>
      </c>
      <c r="I1249" s="111" t="str">
        <f t="shared" si="153"/>
        <v/>
      </c>
      <c r="J1249" s="111"/>
      <c r="K1249" s="111"/>
      <c r="L1249" s="110" t="str">
        <f>IF(dati_pdc!$A1245&lt;&gt;"",s_somma_pdc!D1245,"")</f>
        <v/>
      </c>
      <c r="M1249" s="110" t="str">
        <f t="shared" si="154"/>
        <v/>
      </c>
      <c r="N1249" s="111" t="str">
        <f t="shared" si="155"/>
        <v/>
      </c>
      <c r="O1249" s="111"/>
      <c r="P1249" s="111"/>
      <c r="Q1249" s="110" t="str">
        <f>IF(dati_pdc!$A1245&lt;&gt;"",s_somma_pdc!E1245,"")</f>
        <v/>
      </c>
      <c r="R1249" s="110" t="str">
        <f t="shared" si="156"/>
        <v/>
      </c>
      <c r="S1249" s="111" t="str">
        <f t="shared" si="157"/>
        <v/>
      </c>
      <c r="T1249" s="111"/>
      <c r="U1249" s="111"/>
      <c r="V1249" s="110" t="str">
        <f>IF(dati_pdc!$A1245&lt;&gt;"",s_somma_pdc!F1245,"")</f>
        <v/>
      </c>
      <c r="W1249" s="110" t="str">
        <f t="shared" si="158"/>
        <v/>
      </c>
      <c r="X1249" s="111" t="str">
        <f t="shared" si="159"/>
        <v/>
      </c>
    </row>
    <row r="1250" spans="2:24">
      <c r="B1250" s="109" t="str">
        <f>IF(dati_pdc!A1246&lt;&gt;"",IF(dati_pdc!D1246=1,RIGHT(dati_pdc!A1246,dati_pdc!E1246),dati_pdc!A1246),"")</f>
        <v/>
      </c>
      <c r="C1250" s="109" t="str">
        <f>IF(dati_pdc!B1246&lt;&gt;"",dati_pdc!B1246,"")</f>
        <v/>
      </c>
      <c r="D1250" s="109" t="str">
        <f>IF(dati_pdc!C1246&lt;&gt;"",dati_pdc!C1246,"")</f>
        <v/>
      </c>
      <c r="E1250" s="109" t="str">
        <f>IF(dati_pdc!D1246&lt;&gt;"",dati_pdc!D1246,"")</f>
        <v/>
      </c>
      <c r="F1250" s="110" t="str">
        <f>IF(dati_pdc!$A1246&lt;&gt;"",s_somma_pdc!B1246,"")</f>
        <v/>
      </c>
      <c r="G1250" s="110" t="str">
        <f>IF(dati_pdc!$A1246&lt;&gt;"",s_somma_pdc!C1246,"")</f>
        <v/>
      </c>
      <c r="H1250" s="110" t="str">
        <f t="shared" si="152"/>
        <v/>
      </c>
      <c r="I1250" s="111" t="str">
        <f t="shared" si="153"/>
        <v/>
      </c>
      <c r="J1250" s="111"/>
      <c r="K1250" s="111"/>
      <c r="L1250" s="110" t="str">
        <f>IF(dati_pdc!$A1246&lt;&gt;"",s_somma_pdc!D1246,"")</f>
        <v/>
      </c>
      <c r="M1250" s="110" t="str">
        <f t="shared" si="154"/>
        <v/>
      </c>
      <c r="N1250" s="111" t="str">
        <f t="shared" si="155"/>
        <v/>
      </c>
      <c r="O1250" s="111"/>
      <c r="P1250" s="111"/>
      <c r="Q1250" s="110" t="str">
        <f>IF(dati_pdc!$A1246&lt;&gt;"",s_somma_pdc!E1246,"")</f>
        <v/>
      </c>
      <c r="R1250" s="110" t="str">
        <f t="shared" si="156"/>
        <v/>
      </c>
      <c r="S1250" s="111" t="str">
        <f t="shared" si="157"/>
        <v/>
      </c>
      <c r="T1250" s="111"/>
      <c r="U1250" s="111"/>
      <c r="V1250" s="110" t="str">
        <f>IF(dati_pdc!$A1246&lt;&gt;"",s_somma_pdc!F1246,"")</f>
        <v/>
      </c>
      <c r="W1250" s="110" t="str">
        <f t="shared" si="158"/>
        <v/>
      </c>
      <c r="X1250" s="111" t="str">
        <f t="shared" si="159"/>
        <v/>
      </c>
    </row>
    <row r="1251" spans="2:24">
      <c r="B1251" s="109" t="str">
        <f>IF(dati_pdc!A1247&lt;&gt;"",IF(dati_pdc!D1247=1,RIGHT(dati_pdc!A1247,dati_pdc!E1247),dati_pdc!A1247),"")</f>
        <v/>
      </c>
      <c r="C1251" s="109" t="str">
        <f>IF(dati_pdc!B1247&lt;&gt;"",dati_pdc!B1247,"")</f>
        <v/>
      </c>
      <c r="D1251" s="109" t="str">
        <f>IF(dati_pdc!C1247&lt;&gt;"",dati_pdc!C1247,"")</f>
        <v/>
      </c>
      <c r="E1251" s="109" t="str">
        <f>IF(dati_pdc!D1247&lt;&gt;"",dati_pdc!D1247,"")</f>
        <v/>
      </c>
      <c r="F1251" s="110" t="str">
        <f>IF(dati_pdc!$A1247&lt;&gt;"",s_somma_pdc!B1247,"")</f>
        <v/>
      </c>
      <c r="G1251" s="110" t="str">
        <f>IF(dati_pdc!$A1247&lt;&gt;"",s_somma_pdc!C1247,"")</f>
        <v/>
      </c>
      <c r="H1251" s="110" t="str">
        <f t="shared" si="152"/>
        <v/>
      </c>
      <c r="I1251" s="111" t="str">
        <f t="shared" si="153"/>
        <v/>
      </c>
      <c r="J1251" s="111"/>
      <c r="K1251" s="111"/>
      <c r="L1251" s="110" t="str">
        <f>IF(dati_pdc!$A1247&lt;&gt;"",s_somma_pdc!D1247,"")</f>
        <v/>
      </c>
      <c r="M1251" s="110" t="str">
        <f t="shared" si="154"/>
        <v/>
      </c>
      <c r="N1251" s="111" t="str">
        <f t="shared" si="155"/>
        <v/>
      </c>
      <c r="O1251" s="111"/>
      <c r="P1251" s="111"/>
      <c r="Q1251" s="110" t="str">
        <f>IF(dati_pdc!$A1247&lt;&gt;"",s_somma_pdc!E1247,"")</f>
        <v/>
      </c>
      <c r="R1251" s="110" t="str">
        <f t="shared" si="156"/>
        <v/>
      </c>
      <c r="S1251" s="111" t="str">
        <f t="shared" si="157"/>
        <v/>
      </c>
      <c r="T1251" s="111"/>
      <c r="U1251" s="111"/>
      <c r="V1251" s="110" t="str">
        <f>IF(dati_pdc!$A1247&lt;&gt;"",s_somma_pdc!F1247,"")</f>
        <v/>
      </c>
      <c r="W1251" s="110" t="str">
        <f t="shared" si="158"/>
        <v/>
      </c>
      <c r="X1251" s="111" t="str">
        <f t="shared" si="159"/>
        <v/>
      </c>
    </row>
    <row r="1252" spans="2:24">
      <c r="B1252" s="109" t="str">
        <f>IF(dati_pdc!A1248&lt;&gt;"",IF(dati_pdc!D1248=1,RIGHT(dati_pdc!A1248,dati_pdc!E1248),dati_pdc!A1248),"")</f>
        <v/>
      </c>
      <c r="C1252" s="109" t="str">
        <f>IF(dati_pdc!B1248&lt;&gt;"",dati_pdc!B1248,"")</f>
        <v/>
      </c>
      <c r="D1252" s="109" t="str">
        <f>IF(dati_pdc!C1248&lt;&gt;"",dati_pdc!C1248,"")</f>
        <v/>
      </c>
      <c r="E1252" s="109" t="str">
        <f>IF(dati_pdc!D1248&lt;&gt;"",dati_pdc!D1248,"")</f>
        <v/>
      </c>
      <c r="F1252" s="110" t="str">
        <f>IF(dati_pdc!$A1248&lt;&gt;"",s_somma_pdc!B1248,"")</f>
        <v/>
      </c>
      <c r="G1252" s="110" t="str">
        <f>IF(dati_pdc!$A1248&lt;&gt;"",s_somma_pdc!C1248,"")</f>
        <v/>
      </c>
      <c r="H1252" s="110" t="str">
        <f t="shared" si="152"/>
        <v/>
      </c>
      <c r="I1252" s="111" t="str">
        <f t="shared" si="153"/>
        <v/>
      </c>
      <c r="J1252" s="111"/>
      <c r="K1252" s="111"/>
      <c r="L1252" s="110" t="str">
        <f>IF(dati_pdc!$A1248&lt;&gt;"",s_somma_pdc!D1248,"")</f>
        <v/>
      </c>
      <c r="M1252" s="110" t="str">
        <f t="shared" si="154"/>
        <v/>
      </c>
      <c r="N1252" s="111" t="str">
        <f t="shared" si="155"/>
        <v/>
      </c>
      <c r="O1252" s="111"/>
      <c r="P1252" s="111"/>
      <c r="Q1252" s="110" t="str">
        <f>IF(dati_pdc!$A1248&lt;&gt;"",s_somma_pdc!E1248,"")</f>
        <v/>
      </c>
      <c r="R1252" s="110" t="str">
        <f t="shared" si="156"/>
        <v/>
      </c>
      <c r="S1252" s="111" t="str">
        <f t="shared" si="157"/>
        <v/>
      </c>
      <c r="T1252" s="111"/>
      <c r="U1252" s="111"/>
      <c r="V1252" s="110" t="str">
        <f>IF(dati_pdc!$A1248&lt;&gt;"",s_somma_pdc!F1248,"")</f>
        <v/>
      </c>
      <c r="W1252" s="110" t="str">
        <f t="shared" si="158"/>
        <v/>
      </c>
      <c r="X1252" s="111" t="str">
        <f t="shared" si="159"/>
        <v/>
      </c>
    </row>
    <row r="1253" spans="2:24">
      <c r="B1253" s="109" t="str">
        <f>IF(dati_pdc!A1249&lt;&gt;"",IF(dati_pdc!D1249=1,RIGHT(dati_pdc!A1249,dati_pdc!E1249),dati_pdc!A1249),"")</f>
        <v/>
      </c>
      <c r="C1253" s="109" t="str">
        <f>IF(dati_pdc!B1249&lt;&gt;"",dati_pdc!B1249,"")</f>
        <v/>
      </c>
      <c r="D1253" s="109" t="str">
        <f>IF(dati_pdc!C1249&lt;&gt;"",dati_pdc!C1249,"")</f>
        <v/>
      </c>
      <c r="E1253" s="109" t="str">
        <f>IF(dati_pdc!D1249&lt;&gt;"",dati_pdc!D1249,"")</f>
        <v/>
      </c>
      <c r="F1253" s="110" t="str">
        <f>IF(dati_pdc!$A1249&lt;&gt;"",s_somma_pdc!B1249,"")</f>
        <v/>
      </c>
      <c r="G1253" s="110" t="str">
        <f>IF(dati_pdc!$A1249&lt;&gt;"",s_somma_pdc!C1249,"")</f>
        <v/>
      </c>
      <c r="H1253" s="110" t="str">
        <f t="shared" si="152"/>
        <v/>
      </c>
      <c r="I1253" s="111" t="str">
        <f t="shared" si="153"/>
        <v/>
      </c>
      <c r="J1253" s="111"/>
      <c r="K1253" s="111"/>
      <c r="L1253" s="110" t="str">
        <f>IF(dati_pdc!$A1249&lt;&gt;"",s_somma_pdc!D1249,"")</f>
        <v/>
      </c>
      <c r="M1253" s="110" t="str">
        <f t="shared" si="154"/>
        <v/>
      </c>
      <c r="N1253" s="111" t="str">
        <f t="shared" si="155"/>
        <v/>
      </c>
      <c r="O1253" s="111"/>
      <c r="P1253" s="111"/>
      <c r="Q1253" s="110" t="str">
        <f>IF(dati_pdc!$A1249&lt;&gt;"",s_somma_pdc!E1249,"")</f>
        <v/>
      </c>
      <c r="R1253" s="110" t="str">
        <f t="shared" si="156"/>
        <v/>
      </c>
      <c r="S1253" s="111" t="str">
        <f t="shared" si="157"/>
        <v/>
      </c>
      <c r="T1253" s="111"/>
      <c r="U1253" s="111"/>
      <c r="V1253" s="110" t="str">
        <f>IF(dati_pdc!$A1249&lt;&gt;"",s_somma_pdc!F1249,"")</f>
        <v/>
      </c>
      <c r="W1253" s="110" t="str">
        <f t="shared" si="158"/>
        <v/>
      </c>
      <c r="X1253" s="111" t="str">
        <f t="shared" si="159"/>
        <v/>
      </c>
    </row>
    <row r="1254" spans="2:24">
      <c r="B1254" s="109" t="str">
        <f>IF(dati_pdc!A1250&lt;&gt;"",IF(dati_pdc!D1250=1,RIGHT(dati_pdc!A1250,dati_pdc!E1250),dati_pdc!A1250),"")</f>
        <v/>
      </c>
      <c r="C1254" s="109" t="str">
        <f>IF(dati_pdc!B1250&lt;&gt;"",dati_pdc!B1250,"")</f>
        <v/>
      </c>
      <c r="D1254" s="109" t="str">
        <f>IF(dati_pdc!C1250&lt;&gt;"",dati_pdc!C1250,"")</f>
        <v/>
      </c>
      <c r="E1254" s="109" t="str">
        <f>IF(dati_pdc!D1250&lt;&gt;"",dati_pdc!D1250,"")</f>
        <v/>
      </c>
      <c r="F1254" s="110" t="str">
        <f>IF(dati_pdc!$A1250&lt;&gt;"",s_somma_pdc!B1250,"")</f>
        <v/>
      </c>
      <c r="G1254" s="110" t="str">
        <f>IF(dati_pdc!$A1250&lt;&gt;"",s_somma_pdc!C1250,"")</f>
        <v/>
      </c>
      <c r="H1254" s="110" t="str">
        <f t="shared" si="152"/>
        <v/>
      </c>
      <c r="I1254" s="111" t="str">
        <f t="shared" si="153"/>
        <v/>
      </c>
      <c r="J1254" s="111"/>
      <c r="K1254" s="111"/>
      <c r="L1254" s="110" t="str">
        <f>IF(dati_pdc!$A1250&lt;&gt;"",s_somma_pdc!D1250,"")</f>
        <v/>
      </c>
      <c r="M1254" s="110" t="str">
        <f t="shared" si="154"/>
        <v/>
      </c>
      <c r="N1254" s="111" t="str">
        <f t="shared" si="155"/>
        <v/>
      </c>
      <c r="O1254" s="111"/>
      <c r="P1254" s="111"/>
      <c r="Q1254" s="110" t="str">
        <f>IF(dati_pdc!$A1250&lt;&gt;"",s_somma_pdc!E1250,"")</f>
        <v/>
      </c>
      <c r="R1254" s="110" t="str">
        <f t="shared" si="156"/>
        <v/>
      </c>
      <c r="S1254" s="111" t="str">
        <f t="shared" si="157"/>
        <v/>
      </c>
      <c r="T1254" s="111"/>
      <c r="U1254" s="111"/>
      <c r="V1254" s="110" t="str">
        <f>IF(dati_pdc!$A1250&lt;&gt;"",s_somma_pdc!F1250,"")</f>
        <v/>
      </c>
      <c r="W1254" s="110" t="str">
        <f t="shared" si="158"/>
        <v/>
      </c>
      <c r="X1254" s="111" t="str">
        <f t="shared" si="159"/>
        <v/>
      </c>
    </row>
    <row r="1255" spans="2:24">
      <c r="B1255" s="109" t="str">
        <f>IF(dati_pdc!A1251&lt;&gt;"",IF(dati_pdc!D1251=1,RIGHT(dati_pdc!A1251,dati_pdc!E1251),dati_pdc!A1251),"")</f>
        <v/>
      </c>
      <c r="C1255" s="109" t="str">
        <f>IF(dati_pdc!B1251&lt;&gt;"",dati_pdc!B1251,"")</f>
        <v/>
      </c>
      <c r="D1255" s="109" t="str">
        <f>IF(dati_pdc!C1251&lt;&gt;"",dati_pdc!C1251,"")</f>
        <v/>
      </c>
      <c r="E1255" s="109" t="str">
        <f>IF(dati_pdc!D1251&lt;&gt;"",dati_pdc!D1251,"")</f>
        <v/>
      </c>
      <c r="F1255" s="110" t="str">
        <f>IF(dati_pdc!$A1251&lt;&gt;"",s_somma_pdc!B1251,"")</f>
        <v/>
      </c>
      <c r="G1255" s="110" t="str">
        <f>IF(dati_pdc!$A1251&lt;&gt;"",s_somma_pdc!C1251,"")</f>
        <v/>
      </c>
      <c r="H1255" s="110" t="str">
        <f t="shared" si="152"/>
        <v/>
      </c>
      <c r="I1255" s="111" t="str">
        <f t="shared" si="153"/>
        <v/>
      </c>
      <c r="J1255" s="111"/>
      <c r="K1255" s="111"/>
      <c r="L1255" s="110" t="str">
        <f>IF(dati_pdc!$A1251&lt;&gt;"",s_somma_pdc!D1251,"")</f>
        <v/>
      </c>
      <c r="M1255" s="110" t="str">
        <f t="shared" si="154"/>
        <v/>
      </c>
      <c r="N1255" s="111" t="str">
        <f t="shared" si="155"/>
        <v/>
      </c>
      <c r="O1255" s="111"/>
      <c r="P1255" s="111"/>
      <c r="Q1255" s="110" t="str">
        <f>IF(dati_pdc!$A1251&lt;&gt;"",s_somma_pdc!E1251,"")</f>
        <v/>
      </c>
      <c r="R1255" s="110" t="str">
        <f t="shared" si="156"/>
        <v/>
      </c>
      <c r="S1255" s="111" t="str">
        <f t="shared" si="157"/>
        <v/>
      </c>
      <c r="T1255" s="111"/>
      <c r="U1255" s="111"/>
      <c r="V1255" s="110" t="str">
        <f>IF(dati_pdc!$A1251&lt;&gt;"",s_somma_pdc!F1251,"")</f>
        <v/>
      </c>
      <c r="W1255" s="110" t="str">
        <f t="shared" si="158"/>
        <v/>
      </c>
      <c r="X1255" s="111" t="str">
        <f t="shared" si="159"/>
        <v/>
      </c>
    </row>
    <row r="1256" spans="2:24">
      <c r="B1256" s="109" t="str">
        <f>IF(dati_pdc!A1252&lt;&gt;"",IF(dati_pdc!D1252=1,RIGHT(dati_pdc!A1252,dati_pdc!E1252),dati_pdc!A1252),"")</f>
        <v/>
      </c>
      <c r="C1256" s="109" t="str">
        <f>IF(dati_pdc!B1252&lt;&gt;"",dati_pdc!B1252,"")</f>
        <v/>
      </c>
      <c r="D1256" s="109" t="str">
        <f>IF(dati_pdc!C1252&lt;&gt;"",dati_pdc!C1252,"")</f>
        <v/>
      </c>
      <c r="E1256" s="109" t="str">
        <f>IF(dati_pdc!D1252&lt;&gt;"",dati_pdc!D1252,"")</f>
        <v/>
      </c>
      <c r="F1256" s="110" t="str">
        <f>IF(dati_pdc!$A1252&lt;&gt;"",s_somma_pdc!B1252,"")</f>
        <v/>
      </c>
      <c r="G1256" s="110" t="str">
        <f>IF(dati_pdc!$A1252&lt;&gt;"",s_somma_pdc!C1252,"")</f>
        <v/>
      </c>
      <c r="H1256" s="110" t="str">
        <f t="shared" si="152"/>
        <v/>
      </c>
      <c r="I1256" s="111" t="str">
        <f t="shared" si="153"/>
        <v/>
      </c>
      <c r="J1256" s="111"/>
      <c r="K1256" s="111"/>
      <c r="L1256" s="110" t="str">
        <f>IF(dati_pdc!$A1252&lt;&gt;"",s_somma_pdc!D1252,"")</f>
        <v/>
      </c>
      <c r="M1256" s="110" t="str">
        <f t="shared" si="154"/>
        <v/>
      </c>
      <c r="N1256" s="111" t="str">
        <f t="shared" si="155"/>
        <v/>
      </c>
      <c r="O1256" s="111"/>
      <c r="P1256" s="111"/>
      <c r="Q1256" s="110" t="str">
        <f>IF(dati_pdc!$A1252&lt;&gt;"",s_somma_pdc!E1252,"")</f>
        <v/>
      </c>
      <c r="R1256" s="110" t="str">
        <f t="shared" si="156"/>
        <v/>
      </c>
      <c r="S1256" s="111" t="str">
        <f t="shared" si="157"/>
        <v/>
      </c>
      <c r="T1256" s="111"/>
      <c r="U1256" s="111"/>
      <c r="V1256" s="110" t="str">
        <f>IF(dati_pdc!$A1252&lt;&gt;"",s_somma_pdc!F1252,"")</f>
        <v/>
      </c>
      <c r="W1256" s="110" t="str">
        <f t="shared" si="158"/>
        <v/>
      </c>
      <c r="X1256" s="111" t="str">
        <f t="shared" si="159"/>
        <v/>
      </c>
    </row>
    <row r="1257" spans="2:24">
      <c r="B1257" s="109" t="str">
        <f>IF(dati_pdc!A1253&lt;&gt;"",IF(dati_pdc!D1253=1,RIGHT(dati_pdc!A1253,dati_pdc!E1253),dati_pdc!A1253),"")</f>
        <v/>
      </c>
      <c r="C1257" s="109" t="str">
        <f>IF(dati_pdc!B1253&lt;&gt;"",dati_pdc!B1253,"")</f>
        <v/>
      </c>
      <c r="D1257" s="109" t="str">
        <f>IF(dati_pdc!C1253&lt;&gt;"",dati_pdc!C1253,"")</f>
        <v/>
      </c>
      <c r="E1257" s="109" t="str">
        <f>IF(dati_pdc!D1253&lt;&gt;"",dati_pdc!D1253,"")</f>
        <v/>
      </c>
      <c r="F1257" s="110" t="str">
        <f>IF(dati_pdc!$A1253&lt;&gt;"",s_somma_pdc!B1253,"")</f>
        <v/>
      </c>
      <c r="G1257" s="110" t="str">
        <f>IF(dati_pdc!$A1253&lt;&gt;"",s_somma_pdc!C1253,"")</f>
        <v/>
      </c>
      <c r="H1257" s="110" t="str">
        <f t="shared" si="152"/>
        <v/>
      </c>
      <c r="I1257" s="111" t="str">
        <f t="shared" si="153"/>
        <v/>
      </c>
      <c r="J1257" s="111"/>
      <c r="K1257" s="111"/>
      <c r="L1257" s="110" t="str">
        <f>IF(dati_pdc!$A1253&lt;&gt;"",s_somma_pdc!D1253,"")</f>
        <v/>
      </c>
      <c r="M1257" s="110" t="str">
        <f t="shared" si="154"/>
        <v/>
      </c>
      <c r="N1257" s="111" t="str">
        <f t="shared" si="155"/>
        <v/>
      </c>
      <c r="O1257" s="111"/>
      <c r="P1257" s="111"/>
      <c r="Q1257" s="110" t="str">
        <f>IF(dati_pdc!$A1253&lt;&gt;"",s_somma_pdc!E1253,"")</f>
        <v/>
      </c>
      <c r="R1257" s="110" t="str">
        <f t="shared" si="156"/>
        <v/>
      </c>
      <c r="S1257" s="111" t="str">
        <f t="shared" si="157"/>
        <v/>
      </c>
      <c r="T1257" s="111"/>
      <c r="U1257" s="111"/>
      <c r="V1257" s="110" t="str">
        <f>IF(dati_pdc!$A1253&lt;&gt;"",s_somma_pdc!F1253,"")</f>
        <v/>
      </c>
      <c r="W1257" s="110" t="str">
        <f t="shared" si="158"/>
        <v/>
      </c>
      <c r="X1257" s="111" t="str">
        <f t="shared" si="159"/>
        <v/>
      </c>
    </row>
    <row r="1258" spans="2:24">
      <c r="B1258" s="109" t="str">
        <f>IF(dati_pdc!A1254&lt;&gt;"",IF(dati_pdc!D1254=1,RIGHT(dati_pdc!A1254,dati_pdc!E1254),dati_pdc!A1254),"")</f>
        <v/>
      </c>
      <c r="C1258" s="109" t="str">
        <f>IF(dati_pdc!B1254&lt;&gt;"",dati_pdc!B1254,"")</f>
        <v/>
      </c>
      <c r="D1258" s="109" t="str">
        <f>IF(dati_pdc!C1254&lt;&gt;"",dati_pdc!C1254,"")</f>
        <v/>
      </c>
      <c r="E1258" s="109" t="str">
        <f>IF(dati_pdc!D1254&lt;&gt;"",dati_pdc!D1254,"")</f>
        <v/>
      </c>
      <c r="F1258" s="110" t="str">
        <f>IF(dati_pdc!$A1254&lt;&gt;"",s_somma_pdc!B1254,"")</f>
        <v/>
      </c>
      <c r="G1258" s="110" t="str">
        <f>IF(dati_pdc!$A1254&lt;&gt;"",s_somma_pdc!C1254,"")</f>
        <v/>
      </c>
      <c r="H1258" s="110" t="str">
        <f t="shared" si="152"/>
        <v/>
      </c>
      <c r="I1258" s="111" t="str">
        <f t="shared" si="153"/>
        <v/>
      </c>
      <c r="J1258" s="111"/>
      <c r="K1258" s="111"/>
      <c r="L1258" s="110" t="str">
        <f>IF(dati_pdc!$A1254&lt;&gt;"",s_somma_pdc!D1254,"")</f>
        <v/>
      </c>
      <c r="M1258" s="110" t="str">
        <f t="shared" si="154"/>
        <v/>
      </c>
      <c r="N1258" s="111" t="str">
        <f t="shared" si="155"/>
        <v/>
      </c>
      <c r="O1258" s="111"/>
      <c r="P1258" s="111"/>
      <c r="Q1258" s="110" t="str">
        <f>IF(dati_pdc!$A1254&lt;&gt;"",s_somma_pdc!E1254,"")</f>
        <v/>
      </c>
      <c r="R1258" s="110" t="str">
        <f t="shared" si="156"/>
        <v/>
      </c>
      <c r="S1258" s="111" t="str">
        <f t="shared" si="157"/>
        <v/>
      </c>
      <c r="T1258" s="111"/>
      <c r="U1258" s="111"/>
      <c r="V1258" s="110" t="str">
        <f>IF(dati_pdc!$A1254&lt;&gt;"",s_somma_pdc!F1254,"")</f>
        <v/>
      </c>
      <c r="W1258" s="110" t="str">
        <f t="shared" si="158"/>
        <v/>
      </c>
      <c r="X1258" s="111" t="str">
        <f t="shared" si="159"/>
        <v/>
      </c>
    </row>
    <row r="1259" spans="2:24">
      <c r="B1259" s="109" t="str">
        <f>IF(dati_pdc!A1255&lt;&gt;"",IF(dati_pdc!D1255=1,RIGHT(dati_pdc!A1255,dati_pdc!E1255),dati_pdc!A1255),"")</f>
        <v/>
      </c>
      <c r="C1259" s="109" t="str">
        <f>IF(dati_pdc!B1255&lt;&gt;"",dati_pdc!B1255,"")</f>
        <v/>
      </c>
      <c r="D1259" s="109" t="str">
        <f>IF(dati_pdc!C1255&lt;&gt;"",dati_pdc!C1255,"")</f>
        <v/>
      </c>
      <c r="E1259" s="109" t="str">
        <f>IF(dati_pdc!D1255&lt;&gt;"",dati_pdc!D1255,"")</f>
        <v/>
      </c>
      <c r="F1259" s="110" t="str">
        <f>IF(dati_pdc!$A1255&lt;&gt;"",s_somma_pdc!B1255,"")</f>
        <v/>
      </c>
      <c r="G1259" s="110" t="str">
        <f>IF(dati_pdc!$A1255&lt;&gt;"",s_somma_pdc!C1255,"")</f>
        <v/>
      </c>
      <c r="H1259" s="110" t="str">
        <f t="shared" si="152"/>
        <v/>
      </c>
      <c r="I1259" s="111" t="str">
        <f t="shared" si="153"/>
        <v/>
      </c>
      <c r="J1259" s="111"/>
      <c r="K1259" s="111"/>
      <c r="L1259" s="110" t="str">
        <f>IF(dati_pdc!$A1255&lt;&gt;"",s_somma_pdc!D1255,"")</f>
        <v/>
      </c>
      <c r="M1259" s="110" t="str">
        <f t="shared" si="154"/>
        <v/>
      </c>
      <c r="N1259" s="111" t="str">
        <f t="shared" si="155"/>
        <v/>
      </c>
      <c r="O1259" s="111"/>
      <c r="P1259" s="111"/>
      <c r="Q1259" s="110" t="str">
        <f>IF(dati_pdc!$A1255&lt;&gt;"",s_somma_pdc!E1255,"")</f>
        <v/>
      </c>
      <c r="R1259" s="110" t="str">
        <f t="shared" si="156"/>
        <v/>
      </c>
      <c r="S1259" s="111" t="str">
        <f t="shared" si="157"/>
        <v/>
      </c>
      <c r="T1259" s="111"/>
      <c r="U1259" s="111"/>
      <c r="V1259" s="110" t="str">
        <f>IF(dati_pdc!$A1255&lt;&gt;"",s_somma_pdc!F1255,"")</f>
        <v/>
      </c>
      <c r="W1259" s="110" t="str">
        <f t="shared" si="158"/>
        <v/>
      </c>
      <c r="X1259" s="111" t="str">
        <f t="shared" si="159"/>
        <v/>
      </c>
    </row>
    <row r="1260" spans="2:24">
      <c r="B1260" s="109" t="str">
        <f>IF(dati_pdc!A1256&lt;&gt;"",IF(dati_pdc!D1256=1,RIGHT(dati_pdc!A1256,dati_pdc!E1256),dati_pdc!A1256),"")</f>
        <v/>
      </c>
      <c r="C1260" s="109" t="str">
        <f>IF(dati_pdc!B1256&lt;&gt;"",dati_pdc!B1256,"")</f>
        <v/>
      </c>
      <c r="D1260" s="109" t="str">
        <f>IF(dati_pdc!C1256&lt;&gt;"",dati_pdc!C1256,"")</f>
        <v/>
      </c>
      <c r="E1260" s="109" t="str">
        <f>IF(dati_pdc!D1256&lt;&gt;"",dati_pdc!D1256,"")</f>
        <v/>
      </c>
      <c r="F1260" s="110" t="str">
        <f>IF(dati_pdc!$A1256&lt;&gt;"",s_somma_pdc!B1256,"")</f>
        <v/>
      </c>
      <c r="G1260" s="110" t="str">
        <f>IF(dati_pdc!$A1256&lt;&gt;"",s_somma_pdc!C1256,"")</f>
        <v/>
      </c>
      <c r="H1260" s="110" t="str">
        <f t="shared" si="152"/>
        <v/>
      </c>
      <c r="I1260" s="111" t="str">
        <f t="shared" si="153"/>
        <v/>
      </c>
      <c r="J1260" s="111"/>
      <c r="K1260" s="111"/>
      <c r="L1260" s="110" t="str">
        <f>IF(dati_pdc!$A1256&lt;&gt;"",s_somma_pdc!D1256,"")</f>
        <v/>
      </c>
      <c r="M1260" s="110" t="str">
        <f t="shared" si="154"/>
        <v/>
      </c>
      <c r="N1260" s="111" t="str">
        <f t="shared" si="155"/>
        <v/>
      </c>
      <c r="O1260" s="111"/>
      <c r="P1260" s="111"/>
      <c r="Q1260" s="110" t="str">
        <f>IF(dati_pdc!$A1256&lt;&gt;"",s_somma_pdc!E1256,"")</f>
        <v/>
      </c>
      <c r="R1260" s="110" t="str">
        <f t="shared" si="156"/>
        <v/>
      </c>
      <c r="S1260" s="111" t="str">
        <f t="shared" si="157"/>
        <v/>
      </c>
      <c r="T1260" s="111"/>
      <c r="U1260" s="111"/>
      <c r="V1260" s="110" t="str">
        <f>IF(dati_pdc!$A1256&lt;&gt;"",s_somma_pdc!F1256,"")</f>
        <v/>
      </c>
      <c r="W1260" s="110" t="str">
        <f t="shared" si="158"/>
        <v/>
      </c>
      <c r="X1260" s="111" t="str">
        <f t="shared" si="159"/>
        <v/>
      </c>
    </row>
    <row r="1261" spans="2:24">
      <c r="B1261" s="109" t="str">
        <f>IF(dati_pdc!A1257&lt;&gt;"",IF(dati_pdc!D1257=1,RIGHT(dati_pdc!A1257,dati_pdc!E1257),dati_pdc!A1257),"")</f>
        <v/>
      </c>
      <c r="C1261" s="109" t="str">
        <f>IF(dati_pdc!B1257&lt;&gt;"",dati_pdc!B1257,"")</f>
        <v/>
      </c>
      <c r="D1261" s="109" t="str">
        <f>IF(dati_pdc!C1257&lt;&gt;"",dati_pdc!C1257,"")</f>
        <v/>
      </c>
      <c r="E1261" s="109" t="str">
        <f>IF(dati_pdc!D1257&lt;&gt;"",dati_pdc!D1257,"")</f>
        <v/>
      </c>
      <c r="F1261" s="110" t="str">
        <f>IF(dati_pdc!$A1257&lt;&gt;"",s_somma_pdc!B1257,"")</f>
        <v/>
      </c>
      <c r="G1261" s="110" t="str">
        <f>IF(dati_pdc!$A1257&lt;&gt;"",s_somma_pdc!C1257,"")</f>
        <v/>
      </c>
      <c r="H1261" s="110" t="str">
        <f t="shared" si="152"/>
        <v/>
      </c>
      <c r="I1261" s="111" t="str">
        <f t="shared" si="153"/>
        <v/>
      </c>
      <c r="J1261" s="111"/>
      <c r="K1261" s="111"/>
      <c r="L1261" s="110" t="str">
        <f>IF(dati_pdc!$A1257&lt;&gt;"",s_somma_pdc!D1257,"")</f>
        <v/>
      </c>
      <c r="M1261" s="110" t="str">
        <f t="shared" si="154"/>
        <v/>
      </c>
      <c r="N1261" s="111" t="str">
        <f t="shared" si="155"/>
        <v/>
      </c>
      <c r="O1261" s="111"/>
      <c r="P1261" s="111"/>
      <c r="Q1261" s="110" t="str">
        <f>IF(dati_pdc!$A1257&lt;&gt;"",s_somma_pdc!E1257,"")</f>
        <v/>
      </c>
      <c r="R1261" s="110" t="str">
        <f t="shared" si="156"/>
        <v/>
      </c>
      <c r="S1261" s="111" t="str">
        <f t="shared" si="157"/>
        <v/>
      </c>
      <c r="T1261" s="111"/>
      <c r="U1261" s="111"/>
      <c r="V1261" s="110" t="str">
        <f>IF(dati_pdc!$A1257&lt;&gt;"",s_somma_pdc!F1257,"")</f>
        <v/>
      </c>
      <c r="W1261" s="110" t="str">
        <f t="shared" si="158"/>
        <v/>
      </c>
      <c r="X1261" s="111" t="str">
        <f t="shared" si="159"/>
        <v/>
      </c>
    </row>
    <row r="1262" spans="2:24">
      <c r="B1262" s="109" t="str">
        <f>IF(dati_pdc!A1258&lt;&gt;"",IF(dati_pdc!D1258=1,RIGHT(dati_pdc!A1258,dati_pdc!E1258),dati_pdc!A1258),"")</f>
        <v/>
      </c>
      <c r="C1262" s="109" t="str">
        <f>IF(dati_pdc!B1258&lt;&gt;"",dati_pdc!B1258,"")</f>
        <v/>
      </c>
      <c r="D1262" s="109" t="str">
        <f>IF(dati_pdc!C1258&lt;&gt;"",dati_pdc!C1258,"")</f>
        <v/>
      </c>
      <c r="E1262" s="109" t="str">
        <f>IF(dati_pdc!D1258&lt;&gt;"",dati_pdc!D1258,"")</f>
        <v/>
      </c>
      <c r="F1262" s="110" t="str">
        <f>IF(dati_pdc!$A1258&lt;&gt;"",s_somma_pdc!B1258,"")</f>
        <v/>
      </c>
      <c r="G1262" s="110" t="str">
        <f>IF(dati_pdc!$A1258&lt;&gt;"",s_somma_pdc!C1258,"")</f>
        <v/>
      </c>
      <c r="H1262" s="110" t="str">
        <f t="shared" si="152"/>
        <v/>
      </c>
      <c r="I1262" s="111" t="str">
        <f t="shared" si="153"/>
        <v/>
      </c>
      <c r="J1262" s="111"/>
      <c r="K1262" s="111"/>
      <c r="L1262" s="110" t="str">
        <f>IF(dati_pdc!$A1258&lt;&gt;"",s_somma_pdc!D1258,"")</f>
        <v/>
      </c>
      <c r="M1262" s="110" t="str">
        <f t="shared" si="154"/>
        <v/>
      </c>
      <c r="N1262" s="111" t="str">
        <f t="shared" si="155"/>
        <v/>
      </c>
      <c r="O1262" s="111"/>
      <c r="P1262" s="111"/>
      <c r="Q1262" s="110" t="str">
        <f>IF(dati_pdc!$A1258&lt;&gt;"",s_somma_pdc!E1258,"")</f>
        <v/>
      </c>
      <c r="R1262" s="110" t="str">
        <f t="shared" si="156"/>
        <v/>
      </c>
      <c r="S1262" s="111" t="str">
        <f t="shared" si="157"/>
        <v/>
      </c>
      <c r="T1262" s="111"/>
      <c r="U1262" s="111"/>
      <c r="V1262" s="110" t="str">
        <f>IF(dati_pdc!$A1258&lt;&gt;"",s_somma_pdc!F1258,"")</f>
        <v/>
      </c>
      <c r="W1262" s="110" t="str">
        <f t="shared" si="158"/>
        <v/>
      </c>
      <c r="X1262" s="111" t="str">
        <f t="shared" si="159"/>
        <v/>
      </c>
    </row>
    <row r="1263" spans="2:24">
      <c r="B1263" s="109" t="str">
        <f>IF(dati_pdc!A1259&lt;&gt;"",IF(dati_pdc!D1259=1,RIGHT(dati_pdc!A1259,dati_pdc!E1259),dati_pdc!A1259),"")</f>
        <v/>
      </c>
      <c r="C1263" s="109" t="str">
        <f>IF(dati_pdc!B1259&lt;&gt;"",dati_pdc!B1259,"")</f>
        <v/>
      </c>
      <c r="D1263" s="109" t="str">
        <f>IF(dati_pdc!C1259&lt;&gt;"",dati_pdc!C1259,"")</f>
        <v/>
      </c>
      <c r="E1263" s="109" t="str">
        <f>IF(dati_pdc!D1259&lt;&gt;"",dati_pdc!D1259,"")</f>
        <v/>
      </c>
      <c r="F1263" s="110" t="str">
        <f>IF(dati_pdc!$A1259&lt;&gt;"",s_somma_pdc!B1259,"")</f>
        <v/>
      </c>
      <c r="G1263" s="110" t="str">
        <f>IF(dati_pdc!$A1259&lt;&gt;"",s_somma_pdc!C1259,"")</f>
        <v/>
      </c>
      <c r="H1263" s="110" t="str">
        <f t="shared" si="152"/>
        <v/>
      </c>
      <c r="I1263" s="111" t="str">
        <f t="shared" si="153"/>
        <v/>
      </c>
      <c r="J1263" s="111"/>
      <c r="K1263" s="111"/>
      <c r="L1263" s="110" t="str">
        <f>IF(dati_pdc!$A1259&lt;&gt;"",s_somma_pdc!D1259,"")</f>
        <v/>
      </c>
      <c r="M1263" s="110" t="str">
        <f t="shared" si="154"/>
        <v/>
      </c>
      <c r="N1263" s="111" t="str">
        <f t="shared" si="155"/>
        <v/>
      </c>
      <c r="O1263" s="111"/>
      <c r="P1263" s="111"/>
      <c r="Q1263" s="110" t="str">
        <f>IF(dati_pdc!$A1259&lt;&gt;"",s_somma_pdc!E1259,"")</f>
        <v/>
      </c>
      <c r="R1263" s="110" t="str">
        <f t="shared" si="156"/>
        <v/>
      </c>
      <c r="S1263" s="111" t="str">
        <f t="shared" si="157"/>
        <v/>
      </c>
      <c r="T1263" s="111"/>
      <c r="U1263" s="111"/>
      <c r="V1263" s="110" t="str">
        <f>IF(dati_pdc!$A1259&lt;&gt;"",s_somma_pdc!F1259,"")</f>
        <v/>
      </c>
      <c r="W1263" s="110" t="str">
        <f t="shared" si="158"/>
        <v/>
      </c>
      <c r="X1263" s="111" t="str">
        <f t="shared" si="159"/>
        <v/>
      </c>
    </row>
    <row r="1264" spans="2:24">
      <c r="B1264" s="109" t="str">
        <f>IF(dati_pdc!A1260&lt;&gt;"",IF(dati_pdc!D1260=1,RIGHT(dati_pdc!A1260,dati_pdc!E1260),dati_pdc!A1260),"")</f>
        <v/>
      </c>
      <c r="C1264" s="109" t="str">
        <f>IF(dati_pdc!B1260&lt;&gt;"",dati_pdc!B1260,"")</f>
        <v/>
      </c>
      <c r="D1264" s="109" t="str">
        <f>IF(dati_pdc!C1260&lt;&gt;"",dati_pdc!C1260,"")</f>
        <v/>
      </c>
      <c r="E1264" s="109" t="str">
        <f>IF(dati_pdc!D1260&lt;&gt;"",dati_pdc!D1260,"")</f>
        <v/>
      </c>
      <c r="F1264" s="110" t="str">
        <f>IF(dati_pdc!$A1260&lt;&gt;"",s_somma_pdc!B1260,"")</f>
        <v/>
      </c>
      <c r="G1264" s="110" t="str">
        <f>IF(dati_pdc!$A1260&lt;&gt;"",s_somma_pdc!C1260,"")</f>
        <v/>
      </c>
      <c r="H1264" s="110" t="str">
        <f t="shared" si="152"/>
        <v/>
      </c>
      <c r="I1264" s="111" t="str">
        <f t="shared" si="153"/>
        <v/>
      </c>
      <c r="J1264" s="111"/>
      <c r="K1264" s="111"/>
      <c r="L1264" s="110" t="str">
        <f>IF(dati_pdc!$A1260&lt;&gt;"",s_somma_pdc!D1260,"")</f>
        <v/>
      </c>
      <c r="M1264" s="110" t="str">
        <f t="shared" si="154"/>
        <v/>
      </c>
      <c r="N1264" s="111" t="str">
        <f t="shared" si="155"/>
        <v/>
      </c>
      <c r="O1264" s="111"/>
      <c r="P1264" s="111"/>
      <c r="Q1264" s="110" t="str">
        <f>IF(dati_pdc!$A1260&lt;&gt;"",s_somma_pdc!E1260,"")</f>
        <v/>
      </c>
      <c r="R1264" s="110" t="str">
        <f t="shared" si="156"/>
        <v/>
      </c>
      <c r="S1264" s="111" t="str">
        <f t="shared" si="157"/>
        <v/>
      </c>
      <c r="T1264" s="111"/>
      <c r="U1264" s="111"/>
      <c r="V1264" s="110" t="str">
        <f>IF(dati_pdc!$A1260&lt;&gt;"",s_somma_pdc!F1260,"")</f>
        <v/>
      </c>
      <c r="W1264" s="110" t="str">
        <f t="shared" si="158"/>
        <v/>
      </c>
      <c r="X1264" s="111" t="str">
        <f t="shared" si="159"/>
        <v/>
      </c>
    </row>
    <row r="1265" spans="2:24">
      <c r="B1265" s="109" t="str">
        <f>IF(dati_pdc!A1261&lt;&gt;"",IF(dati_pdc!D1261=1,RIGHT(dati_pdc!A1261,dati_pdc!E1261),dati_pdc!A1261),"")</f>
        <v/>
      </c>
      <c r="C1265" s="109" t="str">
        <f>IF(dati_pdc!B1261&lt;&gt;"",dati_pdc!B1261,"")</f>
        <v/>
      </c>
      <c r="D1265" s="109" t="str">
        <f>IF(dati_pdc!C1261&lt;&gt;"",dati_pdc!C1261,"")</f>
        <v/>
      </c>
      <c r="E1265" s="109" t="str">
        <f>IF(dati_pdc!D1261&lt;&gt;"",dati_pdc!D1261,"")</f>
        <v/>
      </c>
      <c r="F1265" s="110" t="str">
        <f>IF(dati_pdc!$A1261&lt;&gt;"",s_somma_pdc!B1261,"")</f>
        <v/>
      </c>
      <c r="G1265" s="110" t="str">
        <f>IF(dati_pdc!$A1261&lt;&gt;"",s_somma_pdc!C1261,"")</f>
        <v/>
      </c>
      <c r="H1265" s="110" t="str">
        <f t="shared" si="152"/>
        <v/>
      </c>
      <c r="I1265" s="111" t="str">
        <f t="shared" si="153"/>
        <v/>
      </c>
      <c r="J1265" s="111"/>
      <c r="K1265" s="111"/>
      <c r="L1265" s="110" t="str">
        <f>IF(dati_pdc!$A1261&lt;&gt;"",s_somma_pdc!D1261,"")</f>
        <v/>
      </c>
      <c r="M1265" s="110" t="str">
        <f t="shared" si="154"/>
        <v/>
      </c>
      <c r="N1265" s="111" t="str">
        <f t="shared" si="155"/>
        <v/>
      </c>
      <c r="O1265" s="111"/>
      <c r="P1265" s="111"/>
      <c r="Q1265" s="110" t="str">
        <f>IF(dati_pdc!$A1261&lt;&gt;"",s_somma_pdc!E1261,"")</f>
        <v/>
      </c>
      <c r="R1265" s="110" t="str">
        <f t="shared" si="156"/>
        <v/>
      </c>
      <c r="S1265" s="111" t="str">
        <f t="shared" si="157"/>
        <v/>
      </c>
      <c r="T1265" s="111"/>
      <c r="U1265" s="111"/>
      <c r="V1265" s="110" t="str">
        <f>IF(dati_pdc!$A1261&lt;&gt;"",s_somma_pdc!F1261,"")</f>
        <v/>
      </c>
      <c r="W1265" s="110" t="str">
        <f t="shared" si="158"/>
        <v/>
      </c>
      <c r="X1265" s="111" t="str">
        <f t="shared" si="159"/>
        <v/>
      </c>
    </row>
    <row r="1266" spans="2:24">
      <c r="B1266" s="109" t="str">
        <f>IF(dati_pdc!A1262&lt;&gt;"",IF(dati_pdc!D1262=1,RIGHT(dati_pdc!A1262,dati_pdc!E1262),dati_pdc!A1262),"")</f>
        <v/>
      </c>
      <c r="C1266" s="109" t="str">
        <f>IF(dati_pdc!B1262&lt;&gt;"",dati_pdc!B1262,"")</f>
        <v/>
      </c>
      <c r="D1266" s="109" t="str">
        <f>IF(dati_pdc!C1262&lt;&gt;"",dati_pdc!C1262,"")</f>
        <v/>
      </c>
      <c r="E1266" s="109" t="str">
        <f>IF(dati_pdc!D1262&lt;&gt;"",dati_pdc!D1262,"")</f>
        <v/>
      </c>
      <c r="F1266" s="110" t="str">
        <f>IF(dati_pdc!$A1262&lt;&gt;"",s_somma_pdc!B1262,"")</f>
        <v/>
      </c>
      <c r="G1266" s="110" t="str">
        <f>IF(dati_pdc!$A1262&lt;&gt;"",s_somma_pdc!C1262,"")</f>
        <v/>
      </c>
      <c r="H1266" s="110" t="str">
        <f t="shared" si="152"/>
        <v/>
      </c>
      <c r="I1266" s="111" t="str">
        <f t="shared" si="153"/>
        <v/>
      </c>
      <c r="J1266" s="111"/>
      <c r="K1266" s="111"/>
      <c r="L1266" s="110" t="str">
        <f>IF(dati_pdc!$A1262&lt;&gt;"",s_somma_pdc!D1262,"")</f>
        <v/>
      </c>
      <c r="M1266" s="110" t="str">
        <f t="shared" si="154"/>
        <v/>
      </c>
      <c r="N1266" s="111" t="str">
        <f t="shared" si="155"/>
        <v/>
      </c>
      <c r="O1266" s="111"/>
      <c r="P1266" s="111"/>
      <c r="Q1266" s="110" t="str">
        <f>IF(dati_pdc!$A1262&lt;&gt;"",s_somma_pdc!E1262,"")</f>
        <v/>
      </c>
      <c r="R1266" s="110" t="str">
        <f t="shared" si="156"/>
        <v/>
      </c>
      <c r="S1266" s="111" t="str">
        <f t="shared" si="157"/>
        <v/>
      </c>
      <c r="T1266" s="111"/>
      <c r="U1266" s="111"/>
      <c r="V1266" s="110" t="str">
        <f>IF(dati_pdc!$A1262&lt;&gt;"",s_somma_pdc!F1262,"")</f>
        <v/>
      </c>
      <c r="W1266" s="110" t="str">
        <f t="shared" si="158"/>
        <v/>
      </c>
      <c r="X1266" s="111" t="str">
        <f t="shared" si="159"/>
        <v/>
      </c>
    </row>
    <row r="1267" spans="2:24">
      <c r="B1267" s="109" t="str">
        <f>IF(dati_pdc!A1263&lt;&gt;"",IF(dati_pdc!D1263=1,RIGHT(dati_pdc!A1263,dati_pdc!E1263),dati_pdc!A1263),"")</f>
        <v/>
      </c>
      <c r="C1267" s="109" t="str">
        <f>IF(dati_pdc!B1263&lt;&gt;"",dati_pdc!B1263,"")</f>
        <v/>
      </c>
      <c r="D1267" s="109" t="str">
        <f>IF(dati_pdc!C1263&lt;&gt;"",dati_pdc!C1263,"")</f>
        <v/>
      </c>
      <c r="E1267" s="109" t="str">
        <f>IF(dati_pdc!D1263&lt;&gt;"",dati_pdc!D1263,"")</f>
        <v/>
      </c>
      <c r="F1267" s="110" t="str">
        <f>IF(dati_pdc!$A1263&lt;&gt;"",s_somma_pdc!B1263,"")</f>
        <v/>
      </c>
      <c r="G1267" s="110" t="str">
        <f>IF(dati_pdc!$A1263&lt;&gt;"",s_somma_pdc!C1263,"")</f>
        <v/>
      </c>
      <c r="H1267" s="110" t="str">
        <f t="shared" si="152"/>
        <v/>
      </c>
      <c r="I1267" s="111" t="str">
        <f t="shared" si="153"/>
        <v/>
      </c>
      <c r="J1267" s="111"/>
      <c r="K1267" s="111"/>
      <c r="L1267" s="110" t="str">
        <f>IF(dati_pdc!$A1263&lt;&gt;"",s_somma_pdc!D1263,"")</f>
        <v/>
      </c>
      <c r="M1267" s="110" t="str">
        <f t="shared" si="154"/>
        <v/>
      </c>
      <c r="N1267" s="111" t="str">
        <f t="shared" si="155"/>
        <v/>
      </c>
      <c r="O1267" s="111"/>
      <c r="P1267" s="111"/>
      <c r="Q1267" s="110" t="str">
        <f>IF(dati_pdc!$A1263&lt;&gt;"",s_somma_pdc!E1263,"")</f>
        <v/>
      </c>
      <c r="R1267" s="110" t="str">
        <f t="shared" si="156"/>
        <v/>
      </c>
      <c r="S1267" s="111" t="str">
        <f t="shared" si="157"/>
        <v/>
      </c>
      <c r="T1267" s="111"/>
      <c r="U1267" s="111"/>
      <c r="V1267" s="110" t="str">
        <f>IF(dati_pdc!$A1263&lt;&gt;"",s_somma_pdc!F1263,"")</f>
        <v/>
      </c>
      <c r="W1267" s="110" t="str">
        <f t="shared" si="158"/>
        <v/>
      </c>
      <c r="X1267" s="111" t="str">
        <f t="shared" si="159"/>
        <v/>
      </c>
    </row>
    <row r="1268" spans="2:24">
      <c r="B1268" s="109" t="str">
        <f>IF(dati_pdc!A1264&lt;&gt;"",IF(dati_pdc!D1264=1,RIGHT(dati_pdc!A1264,dati_pdc!E1264),dati_pdc!A1264),"")</f>
        <v/>
      </c>
      <c r="C1268" s="109" t="str">
        <f>IF(dati_pdc!B1264&lt;&gt;"",dati_pdc!B1264,"")</f>
        <v/>
      </c>
      <c r="D1268" s="109" t="str">
        <f>IF(dati_pdc!C1264&lt;&gt;"",dati_pdc!C1264,"")</f>
        <v/>
      </c>
      <c r="E1268" s="109" t="str">
        <f>IF(dati_pdc!D1264&lt;&gt;"",dati_pdc!D1264,"")</f>
        <v/>
      </c>
      <c r="F1268" s="110" t="str">
        <f>IF(dati_pdc!$A1264&lt;&gt;"",s_somma_pdc!B1264,"")</f>
        <v/>
      </c>
      <c r="G1268" s="110" t="str">
        <f>IF(dati_pdc!$A1264&lt;&gt;"",s_somma_pdc!C1264,"")</f>
        <v/>
      </c>
      <c r="H1268" s="110" t="str">
        <f t="shared" si="152"/>
        <v/>
      </c>
      <c r="I1268" s="111" t="str">
        <f t="shared" si="153"/>
        <v/>
      </c>
      <c r="J1268" s="111"/>
      <c r="K1268" s="111"/>
      <c r="L1268" s="110" t="str">
        <f>IF(dati_pdc!$A1264&lt;&gt;"",s_somma_pdc!D1264,"")</f>
        <v/>
      </c>
      <c r="M1268" s="110" t="str">
        <f t="shared" si="154"/>
        <v/>
      </c>
      <c r="N1268" s="111" t="str">
        <f t="shared" si="155"/>
        <v/>
      </c>
      <c r="O1268" s="111"/>
      <c r="P1268" s="111"/>
      <c r="Q1268" s="110" t="str">
        <f>IF(dati_pdc!$A1264&lt;&gt;"",s_somma_pdc!E1264,"")</f>
        <v/>
      </c>
      <c r="R1268" s="110" t="str">
        <f t="shared" si="156"/>
        <v/>
      </c>
      <c r="S1268" s="111" t="str">
        <f t="shared" si="157"/>
        <v/>
      </c>
      <c r="T1268" s="111"/>
      <c r="U1268" s="111"/>
      <c r="V1268" s="110" t="str">
        <f>IF(dati_pdc!$A1264&lt;&gt;"",s_somma_pdc!F1264,"")</f>
        <v/>
      </c>
      <c r="W1268" s="110" t="str">
        <f t="shared" si="158"/>
        <v/>
      </c>
      <c r="X1268" s="111" t="str">
        <f t="shared" si="159"/>
        <v/>
      </c>
    </row>
    <row r="1269" spans="2:24">
      <c r="B1269" s="109" t="str">
        <f>IF(dati_pdc!A1265&lt;&gt;"",IF(dati_pdc!D1265=1,RIGHT(dati_pdc!A1265,dati_pdc!E1265),dati_pdc!A1265),"")</f>
        <v/>
      </c>
      <c r="C1269" s="109" t="str">
        <f>IF(dati_pdc!B1265&lt;&gt;"",dati_pdc!B1265,"")</f>
        <v/>
      </c>
      <c r="D1269" s="109" t="str">
        <f>IF(dati_pdc!C1265&lt;&gt;"",dati_pdc!C1265,"")</f>
        <v/>
      </c>
      <c r="E1269" s="109" t="str">
        <f>IF(dati_pdc!D1265&lt;&gt;"",dati_pdc!D1265,"")</f>
        <v/>
      </c>
      <c r="F1269" s="110" t="str">
        <f>IF(dati_pdc!$A1265&lt;&gt;"",s_somma_pdc!B1265,"")</f>
        <v/>
      </c>
      <c r="G1269" s="110" t="str">
        <f>IF(dati_pdc!$A1265&lt;&gt;"",s_somma_pdc!C1265,"")</f>
        <v/>
      </c>
      <c r="H1269" s="110" t="str">
        <f t="shared" si="152"/>
        <v/>
      </c>
      <c r="I1269" s="111" t="str">
        <f t="shared" si="153"/>
        <v/>
      </c>
      <c r="J1269" s="111"/>
      <c r="K1269" s="111"/>
      <c r="L1269" s="110" t="str">
        <f>IF(dati_pdc!$A1265&lt;&gt;"",s_somma_pdc!D1265,"")</f>
        <v/>
      </c>
      <c r="M1269" s="110" t="str">
        <f t="shared" si="154"/>
        <v/>
      </c>
      <c r="N1269" s="111" t="str">
        <f t="shared" si="155"/>
        <v/>
      </c>
      <c r="O1269" s="111"/>
      <c r="P1269" s="111"/>
      <c r="Q1269" s="110" t="str">
        <f>IF(dati_pdc!$A1265&lt;&gt;"",s_somma_pdc!E1265,"")</f>
        <v/>
      </c>
      <c r="R1269" s="110" t="str">
        <f t="shared" si="156"/>
        <v/>
      </c>
      <c r="S1269" s="111" t="str">
        <f t="shared" si="157"/>
        <v/>
      </c>
      <c r="T1269" s="111"/>
      <c r="U1269" s="111"/>
      <c r="V1269" s="110" t="str">
        <f>IF(dati_pdc!$A1265&lt;&gt;"",s_somma_pdc!F1265,"")</f>
        <v/>
      </c>
      <c r="W1269" s="110" t="str">
        <f t="shared" si="158"/>
        <v/>
      </c>
      <c r="X1269" s="111" t="str">
        <f t="shared" si="159"/>
        <v/>
      </c>
    </row>
    <row r="1270" spans="2:24">
      <c r="B1270" s="109" t="str">
        <f>IF(dati_pdc!A1266&lt;&gt;"",IF(dati_pdc!D1266=1,RIGHT(dati_pdc!A1266,dati_pdc!E1266),dati_pdc!A1266),"")</f>
        <v/>
      </c>
      <c r="C1270" s="109" t="str">
        <f>IF(dati_pdc!B1266&lt;&gt;"",dati_pdc!B1266,"")</f>
        <v/>
      </c>
      <c r="D1270" s="109" t="str">
        <f>IF(dati_pdc!C1266&lt;&gt;"",dati_pdc!C1266,"")</f>
        <v/>
      </c>
      <c r="E1270" s="109" t="str">
        <f>IF(dati_pdc!D1266&lt;&gt;"",dati_pdc!D1266,"")</f>
        <v/>
      </c>
      <c r="F1270" s="110" t="str">
        <f>IF(dati_pdc!$A1266&lt;&gt;"",s_somma_pdc!B1266,"")</f>
        <v/>
      </c>
      <c r="G1270" s="110" t="str">
        <f>IF(dati_pdc!$A1266&lt;&gt;"",s_somma_pdc!C1266,"")</f>
        <v/>
      </c>
      <c r="H1270" s="110" t="str">
        <f t="shared" si="152"/>
        <v/>
      </c>
      <c r="I1270" s="111" t="str">
        <f t="shared" si="153"/>
        <v/>
      </c>
      <c r="J1270" s="111"/>
      <c r="K1270" s="111"/>
      <c r="L1270" s="110" t="str">
        <f>IF(dati_pdc!$A1266&lt;&gt;"",s_somma_pdc!D1266,"")</f>
        <v/>
      </c>
      <c r="M1270" s="110" t="str">
        <f t="shared" si="154"/>
        <v/>
      </c>
      <c r="N1270" s="111" t="str">
        <f t="shared" si="155"/>
        <v/>
      </c>
      <c r="O1270" s="111"/>
      <c r="P1270" s="111"/>
      <c r="Q1270" s="110" t="str">
        <f>IF(dati_pdc!$A1266&lt;&gt;"",s_somma_pdc!E1266,"")</f>
        <v/>
      </c>
      <c r="R1270" s="110" t="str">
        <f t="shared" si="156"/>
        <v/>
      </c>
      <c r="S1270" s="111" t="str">
        <f t="shared" si="157"/>
        <v/>
      </c>
      <c r="T1270" s="111"/>
      <c r="U1270" s="111"/>
      <c r="V1270" s="110" t="str">
        <f>IF(dati_pdc!$A1266&lt;&gt;"",s_somma_pdc!F1266,"")</f>
        <v/>
      </c>
      <c r="W1270" s="110" t="str">
        <f t="shared" si="158"/>
        <v/>
      </c>
      <c r="X1270" s="111" t="str">
        <f t="shared" si="159"/>
        <v/>
      </c>
    </row>
    <row r="1271" spans="2:24">
      <c r="B1271" s="109" t="str">
        <f>IF(dati_pdc!A1267&lt;&gt;"",IF(dati_pdc!D1267=1,RIGHT(dati_pdc!A1267,dati_pdc!E1267),dati_pdc!A1267),"")</f>
        <v/>
      </c>
      <c r="C1271" s="109" t="str">
        <f>IF(dati_pdc!B1267&lt;&gt;"",dati_pdc!B1267,"")</f>
        <v/>
      </c>
      <c r="D1271" s="109" t="str">
        <f>IF(dati_pdc!C1267&lt;&gt;"",dati_pdc!C1267,"")</f>
        <v/>
      </c>
      <c r="E1271" s="109" t="str">
        <f>IF(dati_pdc!D1267&lt;&gt;"",dati_pdc!D1267,"")</f>
        <v/>
      </c>
      <c r="F1271" s="110" t="str">
        <f>IF(dati_pdc!$A1267&lt;&gt;"",s_somma_pdc!B1267,"")</f>
        <v/>
      </c>
      <c r="G1271" s="110" t="str">
        <f>IF(dati_pdc!$A1267&lt;&gt;"",s_somma_pdc!C1267,"")</f>
        <v/>
      </c>
      <c r="H1271" s="110" t="str">
        <f t="shared" si="152"/>
        <v/>
      </c>
      <c r="I1271" s="111" t="str">
        <f t="shared" si="153"/>
        <v/>
      </c>
      <c r="J1271" s="111"/>
      <c r="K1271" s="111"/>
      <c r="L1271" s="110" t="str">
        <f>IF(dati_pdc!$A1267&lt;&gt;"",s_somma_pdc!D1267,"")</f>
        <v/>
      </c>
      <c r="M1271" s="110" t="str">
        <f t="shared" si="154"/>
        <v/>
      </c>
      <c r="N1271" s="111" t="str">
        <f t="shared" si="155"/>
        <v/>
      </c>
      <c r="O1271" s="111"/>
      <c r="P1271" s="111"/>
      <c r="Q1271" s="110" t="str">
        <f>IF(dati_pdc!$A1267&lt;&gt;"",s_somma_pdc!E1267,"")</f>
        <v/>
      </c>
      <c r="R1271" s="110" t="str">
        <f t="shared" si="156"/>
        <v/>
      </c>
      <c r="S1271" s="111" t="str">
        <f t="shared" si="157"/>
        <v/>
      </c>
      <c r="T1271" s="111"/>
      <c r="U1271" s="111"/>
      <c r="V1271" s="110" t="str">
        <f>IF(dati_pdc!$A1267&lt;&gt;"",s_somma_pdc!F1267,"")</f>
        <v/>
      </c>
      <c r="W1271" s="110" t="str">
        <f t="shared" si="158"/>
        <v/>
      </c>
      <c r="X1271" s="111" t="str">
        <f t="shared" si="159"/>
        <v/>
      </c>
    </row>
    <row r="1272" spans="2:24">
      <c r="B1272" s="109" t="str">
        <f>IF(dati_pdc!A1268&lt;&gt;"",IF(dati_pdc!D1268=1,RIGHT(dati_pdc!A1268,dati_pdc!E1268),dati_pdc!A1268),"")</f>
        <v/>
      </c>
      <c r="C1272" s="109" t="str">
        <f>IF(dati_pdc!B1268&lt;&gt;"",dati_pdc!B1268,"")</f>
        <v/>
      </c>
      <c r="D1272" s="109" t="str">
        <f>IF(dati_pdc!C1268&lt;&gt;"",dati_pdc!C1268,"")</f>
        <v/>
      </c>
      <c r="E1272" s="109" t="str">
        <f>IF(dati_pdc!D1268&lt;&gt;"",dati_pdc!D1268,"")</f>
        <v/>
      </c>
      <c r="F1272" s="110" t="str">
        <f>IF(dati_pdc!$A1268&lt;&gt;"",s_somma_pdc!B1268,"")</f>
        <v/>
      </c>
      <c r="G1272" s="110" t="str">
        <f>IF(dati_pdc!$A1268&lt;&gt;"",s_somma_pdc!C1268,"")</f>
        <v/>
      </c>
      <c r="H1272" s="110" t="str">
        <f t="shared" si="152"/>
        <v/>
      </c>
      <c r="I1272" s="111" t="str">
        <f t="shared" si="153"/>
        <v/>
      </c>
      <c r="J1272" s="111"/>
      <c r="K1272" s="111"/>
      <c r="L1272" s="110" t="str">
        <f>IF(dati_pdc!$A1268&lt;&gt;"",s_somma_pdc!D1268,"")</f>
        <v/>
      </c>
      <c r="M1272" s="110" t="str">
        <f t="shared" si="154"/>
        <v/>
      </c>
      <c r="N1272" s="111" t="str">
        <f t="shared" si="155"/>
        <v/>
      </c>
      <c r="O1272" s="111"/>
      <c r="P1272" s="111"/>
      <c r="Q1272" s="110" t="str">
        <f>IF(dati_pdc!$A1268&lt;&gt;"",s_somma_pdc!E1268,"")</f>
        <v/>
      </c>
      <c r="R1272" s="110" t="str">
        <f t="shared" si="156"/>
        <v/>
      </c>
      <c r="S1272" s="111" t="str">
        <f t="shared" si="157"/>
        <v/>
      </c>
      <c r="T1272" s="111"/>
      <c r="U1272" s="111"/>
      <c r="V1272" s="110" t="str">
        <f>IF(dati_pdc!$A1268&lt;&gt;"",s_somma_pdc!F1268,"")</f>
        <v/>
      </c>
      <c r="W1272" s="110" t="str">
        <f t="shared" si="158"/>
        <v/>
      </c>
      <c r="X1272" s="111" t="str">
        <f t="shared" si="159"/>
        <v/>
      </c>
    </row>
    <row r="1273" spans="2:24">
      <c r="B1273" s="109" t="str">
        <f>IF(dati_pdc!A1269&lt;&gt;"",IF(dati_pdc!D1269=1,RIGHT(dati_pdc!A1269,dati_pdc!E1269),dati_pdc!A1269),"")</f>
        <v/>
      </c>
      <c r="C1273" s="109" t="str">
        <f>IF(dati_pdc!B1269&lt;&gt;"",dati_pdc!B1269,"")</f>
        <v/>
      </c>
      <c r="D1273" s="109" t="str">
        <f>IF(dati_pdc!C1269&lt;&gt;"",dati_pdc!C1269,"")</f>
        <v/>
      </c>
      <c r="E1273" s="109" t="str">
        <f>IF(dati_pdc!D1269&lt;&gt;"",dati_pdc!D1269,"")</f>
        <v/>
      </c>
      <c r="F1273" s="110" t="str">
        <f>IF(dati_pdc!$A1269&lt;&gt;"",s_somma_pdc!B1269,"")</f>
        <v/>
      </c>
      <c r="G1273" s="110" t="str">
        <f>IF(dati_pdc!$A1269&lt;&gt;"",s_somma_pdc!C1269,"")</f>
        <v/>
      </c>
      <c r="H1273" s="110" t="str">
        <f t="shared" si="152"/>
        <v/>
      </c>
      <c r="I1273" s="111" t="str">
        <f t="shared" si="153"/>
        <v/>
      </c>
      <c r="J1273" s="111"/>
      <c r="K1273" s="111"/>
      <c r="L1273" s="110" t="str">
        <f>IF(dati_pdc!$A1269&lt;&gt;"",s_somma_pdc!D1269,"")</f>
        <v/>
      </c>
      <c r="M1273" s="110" t="str">
        <f t="shared" si="154"/>
        <v/>
      </c>
      <c r="N1273" s="111" t="str">
        <f t="shared" si="155"/>
        <v/>
      </c>
      <c r="O1273" s="111"/>
      <c r="P1273" s="111"/>
      <c r="Q1273" s="110" t="str">
        <f>IF(dati_pdc!$A1269&lt;&gt;"",s_somma_pdc!E1269,"")</f>
        <v/>
      </c>
      <c r="R1273" s="110" t="str">
        <f t="shared" si="156"/>
        <v/>
      </c>
      <c r="S1273" s="111" t="str">
        <f t="shared" si="157"/>
        <v/>
      </c>
      <c r="T1273" s="111"/>
      <c r="U1273" s="111"/>
      <c r="V1273" s="110" t="str">
        <f>IF(dati_pdc!$A1269&lt;&gt;"",s_somma_pdc!F1269,"")</f>
        <v/>
      </c>
      <c r="W1273" s="110" t="str">
        <f t="shared" si="158"/>
        <v/>
      </c>
      <c r="X1273" s="111" t="str">
        <f t="shared" si="159"/>
        <v/>
      </c>
    </row>
    <row r="1274" spans="2:24">
      <c r="B1274" s="109" t="str">
        <f>IF(dati_pdc!A1270&lt;&gt;"",IF(dati_pdc!D1270=1,RIGHT(dati_pdc!A1270,dati_pdc!E1270),dati_pdc!A1270),"")</f>
        <v/>
      </c>
      <c r="C1274" s="109" t="str">
        <f>IF(dati_pdc!B1270&lt;&gt;"",dati_pdc!B1270,"")</f>
        <v/>
      </c>
      <c r="D1274" s="109" t="str">
        <f>IF(dati_pdc!C1270&lt;&gt;"",dati_pdc!C1270,"")</f>
        <v/>
      </c>
      <c r="E1274" s="109" t="str">
        <f>IF(dati_pdc!D1270&lt;&gt;"",dati_pdc!D1270,"")</f>
        <v/>
      </c>
      <c r="F1274" s="110" t="str">
        <f>IF(dati_pdc!$A1270&lt;&gt;"",s_somma_pdc!B1270,"")</f>
        <v/>
      </c>
      <c r="G1274" s="110" t="str">
        <f>IF(dati_pdc!$A1270&lt;&gt;"",s_somma_pdc!C1270,"")</f>
        <v/>
      </c>
      <c r="H1274" s="110" t="str">
        <f t="shared" si="152"/>
        <v/>
      </c>
      <c r="I1274" s="111" t="str">
        <f t="shared" si="153"/>
        <v/>
      </c>
      <c r="J1274" s="111"/>
      <c r="K1274" s="111"/>
      <c r="L1274" s="110" t="str">
        <f>IF(dati_pdc!$A1270&lt;&gt;"",s_somma_pdc!D1270,"")</f>
        <v/>
      </c>
      <c r="M1274" s="110" t="str">
        <f t="shared" si="154"/>
        <v/>
      </c>
      <c r="N1274" s="111" t="str">
        <f t="shared" si="155"/>
        <v/>
      </c>
      <c r="O1274" s="111"/>
      <c r="P1274" s="111"/>
      <c r="Q1274" s="110" t="str">
        <f>IF(dati_pdc!$A1270&lt;&gt;"",s_somma_pdc!E1270,"")</f>
        <v/>
      </c>
      <c r="R1274" s="110" t="str">
        <f t="shared" si="156"/>
        <v/>
      </c>
      <c r="S1274" s="111" t="str">
        <f t="shared" si="157"/>
        <v/>
      </c>
      <c r="T1274" s="111"/>
      <c r="U1274" s="111"/>
      <c r="V1274" s="110" t="str">
        <f>IF(dati_pdc!$A1270&lt;&gt;"",s_somma_pdc!F1270,"")</f>
        <v/>
      </c>
      <c r="W1274" s="110" t="str">
        <f t="shared" si="158"/>
        <v/>
      </c>
      <c r="X1274" s="111" t="str">
        <f t="shared" si="159"/>
        <v/>
      </c>
    </row>
    <row r="1275" spans="2:24">
      <c r="B1275" s="109" t="str">
        <f>IF(dati_pdc!A1271&lt;&gt;"",IF(dati_pdc!D1271=1,RIGHT(dati_pdc!A1271,dati_pdc!E1271),dati_pdc!A1271),"")</f>
        <v/>
      </c>
      <c r="C1275" s="109" t="str">
        <f>IF(dati_pdc!B1271&lt;&gt;"",dati_pdc!B1271,"")</f>
        <v/>
      </c>
      <c r="D1275" s="109" t="str">
        <f>IF(dati_pdc!C1271&lt;&gt;"",dati_pdc!C1271,"")</f>
        <v/>
      </c>
      <c r="E1275" s="109" t="str">
        <f>IF(dati_pdc!D1271&lt;&gt;"",dati_pdc!D1271,"")</f>
        <v/>
      </c>
      <c r="F1275" s="110" t="str">
        <f>IF(dati_pdc!$A1271&lt;&gt;"",s_somma_pdc!B1271,"")</f>
        <v/>
      </c>
      <c r="G1275" s="110" t="str">
        <f>IF(dati_pdc!$A1271&lt;&gt;"",s_somma_pdc!C1271,"")</f>
        <v/>
      </c>
      <c r="H1275" s="110" t="str">
        <f t="shared" si="152"/>
        <v/>
      </c>
      <c r="I1275" s="111" t="str">
        <f t="shared" si="153"/>
        <v/>
      </c>
      <c r="J1275" s="111"/>
      <c r="K1275" s="111"/>
      <c r="L1275" s="110" t="str">
        <f>IF(dati_pdc!$A1271&lt;&gt;"",s_somma_pdc!D1271,"")</f>
        <v/>
      </c>
      <c r="M1275" s="110" t="str">
        <f t="shared" si="154"/>
        <v/>
      </c>
      <c r="N1275" s="111" t="str">
        <f t="shared" si="155"/>
        <v/>
      </c>
      <c r="O1275" s="111"/>
      <c r="P1275" s="111"/>
      <c r="Q1275" s="110" t="str">
        <f>IF(dati_pdc!$A1271&lt;&gt;"",s_somma_pdc!E1271,"")</f>
        <v/>
      </c>
      <c r="R1275" s="110" t="str">
        <f t="shared" si="156"/>
        <v/>
      </c>
      <c r="S1275" s="111" t="str">
        <f t="shared" si="157"/>
        <v/>
      </c>
      <c r="T1275" s="111"/>
      <c r="U1275" s="111"/>
      <c r="V1275" s="110" t="str">
        <f>IF(dati_pdc!$A1271&lt;&gt;"",s_somma_pdc!F1271,"")</f>
        <v/>
      </c>
      <c r="W1275" s="110" t="str">
        <f t="shared" si="158"/>
        <v/>
      </c>
      <c r="X1275" s="111" t="str">
        <f t="shared" si="159"/>
        <v/>
      </c>
    </row>
    <row r="1276" spans="2:24">
      <c r="B1276" s="109" t="str">
        <f>IF(dati_pdc!A1272&lt;&gt;"",IF(dati_pdc!D1272=1,RIGHT(dati_pdc!A1272,dati_pdc!E1272),dati_pdc!A1272),"")</f>
        <v/>
      </c>
      <c r="C1276" s="109" t="str">
        <f>IF(dati_pdc!B1272&lt;&gt;"",dati_pdc!B1272,"")</f>
        <v/>
      </c>
      <c r="D1276" s="109" t="str">
        <f>IF(dati_pdc!C1272&lt;&gt;"",dati_pdc!C1272,"")</f>
        <v/>
      </c>
      <c r="E1276" s="109" t="str">
        <f>IF(dati_pdc!D1272&lt;&gt;"",dati_pdc!D1272,"")</f>
        <v/>
      </c>
      <c r="F1276" s="110" t="str">
        <f>IF(dati_pdc!$A1272&lt;&gt;"",s_somma_pdc!B1272,"")</f>
        <v/>
      </c>
      <c r="G1276" s="110" t="str">
        <f>IF(dati_pdc!$A1272&lt;&gt;"",s_somma_pdc!C1272,"")</f>
        <v/>
      </c>
      <c r="H1276" s="110" t="str">
        <f t="shared" si="152"/>
        <v/>
      </c>
      <c r="I1276" s="111" t="str">
        <f t="shared" si="153"/>
        <v/>
      </c>
      <c r="J1276" s="111"/>
      <c r="K1276" s="111"/>
      <c r="L1276" s="110" t="str">
        <f>IF(dati_pdc!$A1272&lt;&gt;"",s_somma_pdc!D1272,"")</f>
        <v/>
      </c>
      <c r="M1276" s="110" t="str">
        <f t="shared" si="154"/>
        <v/>
      </c>
      <c r="N1276" s="111" t="str">
        <f t="shared" si="155"/>
        <v/>
      </c>
      <c r="O1276" s="111"/>
      <c r="P1276" s="111"/>
      <c r="Q1276" s="110" t="str">
        <f>IF(dati_pdc!$A1272&lt;&gt;"",s_somma_pdc!E1272,"")</f>
        <v/>
      </c>
      <c r="R1276" s="110" t="str">
        <f t="shared" si="156"/>
        <v/>
      </c>
      <c r="S1276" s="111" t="str">
        <f t="shared" si="157"/>
        <v/>
      </c>
      <c r="T1276" s="111"/>
      <c r="U1276" s="111"/>
      <c r="V1276" s="110" t="str">
        <f>IF(dati_pdc!$A1272&lt;&gt;"",s_somma_pdc!F1272,"")</f>
        <v/>
      </c>
      <c r="W1276" s="110" t="str">
        <f t="shared" si="158"/>
        <v/>
      </c>
      <c r="X1276" s="111" t="str">
        <f t="shared" si="159"/>
        <v/>
      </c>
    </row>
    <row r="1277" spans="2:24">
      <c r="B1277" s="109" t="str">
        <f>IF(dati_pdc!A1273&lt;&gt;"",IF(dati_pdc!D1273=1,RIGHT(dati_pdc!A1273,dati_pdc!E1273),dati_pdc!A1273),"")</f>
        <v/>
      </c>
      <c r="C1277" s="109" t="str">
        <f>IF(dati_pdc!B1273&lt;&gt;"",dati_pdc!B1273,"")</f>
        <v/>
      </c>
      <c r="D1277" s="109" t="str">
        <f>IF(dati_pdc!C1273&lt;&gt;"",dati_pdc!C1273,"")</f>
        <v/>
      </c>
      <c r="E1277" s="109" t="str">
        <f>IF(dati_pdc!D1273&lt;&gt;"",dati_pdc!D1273,"")</f>
        <v/>
      </c>
      <c r="F1277" s="110" t="str">
        <f>IF(dati_pdc!$A1273&lt;&gt;"",s_somma_pdc!B1273,"")</f>
        <v/>
      </c>
      <c r="G1277" s="110" t="str">
        <f>IF(dati_pdc!$A1273&lt;&gt;"",s_somma_pdc!C1273,"")</f>
        <v/>
      </c>
      <c r="H1277" s="110" t="str">
        <f t="shared" si="152"/>
        <v/>
      </c>
      <c r="I1277" s="111" t="str">
        <f t="shared" si="153"/>
        <v/>
      </c>
      <c r="J1277" s="111"/>
      <c r="K1277" s="111"/>
      <c r="L1277" s="110" t="str">
        <f>IF(dati_pdc!$A1273&lt;&gt;"",s_somma_pdc!D1273,"")</f>
        <v/>
      </c>
      <c r="M1277" s="110" t="str">
        <f t="shared" si="154"/>
        <v/>
      </c>
      <c r="N1277" s="111" t="str">
        <f t="shared" si="155"/>
        <v/>
      </c>
      <c r="O1277" s="111"/>
      <c r="P1277" s="111"/>
      <c r="Q1277" s="110" t="str">
        <f>IF(dati_pdc!$A1273&lt;&gt;"",s_somma_pdc!E1273,"")</f>
        <v/>
      </c>
      <c r="R1277" s="110" t="str">
        <f t="shared" si="156"/>
        <v/>
      </c>
      <c r="S1277" s="111" t="str">
        <f t="shared" si="157"/>
        <v/>
      </c>
      <c r="T1277" s="111"/>
      <c r="U1277" s="111"/>
      <c r="V1277" s="110" t="str">
        <f>IF(dati_pdc!$A1273&lt;&gt;"",s_somma_pdc!F1273,"")</f>
        <v/>
      </c>
      <c r="W1277" s="110" t="str">
        <f t="shared" si="158"/>
        <v/>
      </c>
      <c r="X1277" s="111" t="str">
        <f t="shared" si="159"/>
        <v/>
      </c>
    </row>
    <row r="1278" spans="2:24">
      <c r="B1278" s="109" t="str">
        <f>IF(dati_pdc!A1274&lt;&gt;"",IF(dati_pdc!D1274=1,RIGHT(dati_pdc!A1274,dati_pdc!E1274),dati_pdc!A1274),"")</f>
        <v/>
      </c>
      <c r="C1278" s="109" t="str">
        <f>IF(dati_pdc!B1274&lt;&gt;"",dati_pdc!B1274,"")</f>
        <v/>
      </c>
      <c r="D1278" s="109" t="str">
        <f>IF(dati_pdc!C1274&lt;&gt;"",dati_pdc!C1274,"")</f>
        <v/>
      </c>
      <c r="E1278" s="109" t="str">
        <f>IF(dati_pdc!D1274&lt;&gt;"",dati_pdc!D1274,"")</f>
        <v/>
      </c>
      <c r="F1278" s="110" t="str">
        <f>IF(dati_pdc!$A1274&lt;&gt;"",s_somma_pdc!B1274,"")</f>
        <v/>
      </c>
      <c r="G1278" s="110" t="str">
        <f>IF(dati_pdc!$A1274&lt;&gt;"",s_somma_pdc!C1274,"")</f>
        <v/>
      </c>
      <c r="H1278" s="110" t="str">
        <f t="shared" si="152"/>
        <v/>
      </c>
      <c r="I1278" s="111" t="str">
        <f t="shared" si="153"/>
        <v/>
      </c>
      <c r="J1278" s="111"/>
      <c r="K1278" s="111"/>
      <c r="L1278" s="110" t="str">
        <f>IF(dati_pdc!$A1274&lt;&gt;"",s_somma_pdc!D1274,"")</f>
        <v/>
      </c>
      <c r="M1278" s="110" t="str">
        <f t="shared" si="154"/>
        <v/>
      </c>
      <c r="N1278" s="111" t="str">
        <f t="shared" si="155"/>
        <v/>
      </c>
      <c r="O1278" s="111"/>
      <c r="P1278" s="111"/>
      <c r="Q1278" s="110" t="str">
        <f>IF(dati_pdc!$A1274&lt;&gt;"",s_somma_pdc!E1274,"")</f>
        <v/>
      </c>
      <c r="R1278" s="110" t="str">
        <f t="shared" si="156"/>
        <v/>
      </c>
      <c r="S1278" s="111" t="str">
        <f t="shared" si="157"/>
        <v/>
      </c>
      <c r="T1278" s="111"/>
      <c r="U1278" s="111"/>
      <c r="V1278" s="110" t="str">
        <f>IF(dati_pdc!$A1274&lt;&gt;"",s_somma_pdc!F1274,"")</f>
        <v/>
      </c>
      <c r="W1278" s="110" t="str">
        <f t="shared" si="158"/>
        <v/>
      </c>
      <c r="X1278" s="111" t="str">
        <f t="shared" si="159"/>
        <v/>
      </c>
    </row>
    <row r="1279" spans="2:24">
      <c r="B1279" s="109" t="str">
        <f>IF(dati_pdc!A1275&lt;&gt;"",IF(dati_pdc!D1275=1,RIGHT(dati_pdc!A1275,dati_pdc!E1275),dati_pdc!A1275),"")</f>
        <v/>
      </c>
      <c r="C1279" s="109" t="str">
        <f>IF(dati_pdc!B1275&lt;&gt;"",dati_pdc!B1275,"")</f>
        <v/>
      </c>
      <c r="D1279" s="109" t="str">
        <f>IF(dati_pdc!C1275&lt;&gt;"",dati_pdc!C1275,"")</f>
        <v/>
      </c>
      <c r="E1279" s="109" t="str">
        <f>IF(dati_pdc!D1275&lt;&gt;"",dati_pdc!D1275,"")</f>
        <v/>
      </c>
      <c r="F1279" s="110" t="str">
        <f>IF(dati_pdc!$A1275&lt;&gt;"",s_somma_pdc!B1275,"")</f>
        <v/>
      </c>
      <c r="G1279" s="110" t="str">
        <f>IF(dati_pdc!$A1275&lt;&gt;"",s_somma_pdc!C1275,"")</f>
        <v/>
      </c>
      <c r="H1279" s="110" t="str">
        <f t="shared" si="152"/>
        <v/>
      </c>
      <c r="I1279" s="111" t="str">
        <f t="shared" si="153"/>
        <v/>
      </c>
      <c r="J1279" s="111"/>
      <c r="K1279" s="111"/>
      <c r="L1279" s="110" t="str">
        <f>IF(dati_pdc!$A1275&lt;&gt;"",s_somma_pdc!D1275,"")</f>
        <v/>
      </c>
      <c r="M1279" s="110" t="str">
        <f t="shared" si="154"/>
        <v/>
      </c>
      <c r="N1279" s="111" t="str">
        <f t="shared" si="155"/>
        <v/>
      </c>
      <c r="O1279" s="111"/>
      <c r="P1279" s="111"/>
      <c r="Q1279" s="110" t="str">
        <f>IF(dati_pdc!$A1275&lt;&gt;"",s_somma_pdc!E1275,"")</f>
        <v/>
      </c>
      <c r="R1279" s="110" t="str">
        <f t="shared" si="156"/>
        <v/>
      </c>
      <c r="S1279" s="111" t="str">
        <f t="shared" si="157"/>
        <v/>
      </c>
      <c r="T1279" s="111"/>
      <c r="U1279" s="111"/>
      <c r="V1279" s="110" t="str">
        <f>IF(dati_pdc!$A1275&lt;&gt;"",s_somma_pdc!F1275,"")</f>
        <v/>
      </c>
      <c r="W1279" s="110" t="str">
        <f t="shared" si="158"/>
        <v/>
      </c>
      <c r="X1279" s="111" t="str">
        <f t="shared" si="159"/>
        <v/>
      </c>
    </row>
    <row r="1280" spans="2:24">
      <c r="B1280" s="109" t="str">
        <f>IF(dati_pdc!A1276&lt;&gt;"",IF(dati_pdc!D1276=1,RIGHT(dati_pdc!A1276,dati_pdc!E1276),dati_pdc!A1276),"")</f>
        <v/>
      </c>
      <c r="C1280" s="109" t="str">
        <f>IF(dati_pdc!B1276&lt;&gt;"",dati_pdc!B1276,"")</f>
        <v/>
      </c>
      <c r="D1280" s="109" t="str">
        <f>IF(dati_pdc!C1276&lt;&gt;"",dati_pdc!C1276,"")</f>
        <v/>
      </c>
      <c r="E1280" s="109" t="str">
        <f>IF(dati_pdc!D1276&lt;&gt;"",dati_pdc!D1276,"")</f>
        <v/>
      </c>
      <c r="F1280" s="110" t="str">
        <f>IF(dati_pdc!$A1276&lt;&gt;"",s_somma_pdc!B1276,"")</f>
        <v/>
      </c>
      <c r="G1280" s="110" t="str">
        <f>IF(dati_pdc!$A1276&lt;&gt;"",s_somma_pdc!C1276,"")</f>
        <v/>
      </c>
      <c r="H1280" s="110" t="str">
        <f t="shared" si="152"/>
        <v/>
      </c>
      <c r="I1280" s="111" t="str">
        <f t="shared" si="153"/>
        <v/>
      </c>
      <c r="J1280" s="111"/>
      <c r="K1280" s="111"/>
      <c r="L1280" s="110" t="str">
        <f>IF(dati_pdc!$A1276&lt;&gt;"",s_somma_pdc!D1276,"")</f>
        <v/>
      </c>
      <c r="M1280" s="110" t="str">
        <f t="shared" si="154"/>
        <v/>
      </c>
      <c r="N1280" s="111" t="str">
        <f t="shared" si="155"/>
        <v/>
      </c>
      <c r="O1280" s="111"/>
      <c r="P1280" s="111"/>
      <c r="Q1280" s="110" t="str">
        <f>IF(dati_pdc!$A1276&lt;&gt;"",s_somma_pdc!E1276,"")</f>
        <v/>
      </c>
      <c r="R1280" s="110" t="str">
        <f t="shared" si="156"/>
        <v/>
      </c>
      <c r="S1280" s="111" t="str">
        <f t="shared" si="157"/>
        <v/>
      </c>
      <c r="T1280" s="111"/>
      <c r="U1280" s="111"/>
      <c r="V1280" s="110" t="str">
        <f>IF(dati_pdc!$A1276&lt;&gt;"",s_somma_pdc!F1276,"")</f>
        <v/>
      </c>
      <c r="W1280" s="110" t="str">
        <f t="shared" si="158"/>
        <v/>
      </c>
      <c r="X1280" s="111" t="str">
        <f t="shared" si="159"/>
        <v/>
      </c>
    </row>
    <row r="1281" spans="2:24">
      <c r="B1281" s="109" t="str">
        <f>IF(dati_pdc!A1277&lt;&gt;"",IF(dati_pdc!D1277=1,RIGHT(dati_pdc!A1277,dati_pdc!E1277),dati_pdc!A1277),"")</f>
        <v/>
      </c>
      <c r="C1281" s="109" t="str">
        <f>IF(dati_pdc!B1277&lt;&gt;"",dati_pdc!B1277,"")</f>
        <v/>
      </c>
      <c r="D1281" s="109" t="str">
        <f>IF(dati_pdc!C1277&lt;&gt;"",dati_pdc!C1277,"")</f>
        <v/>
      </c>
      <c r="E1281" s="109" t="str">
        <f>IF(dati_pdc!D1277&lt;&gt;"",dati_pdc!D1277,"")</f>
        <v/>
      </c>
      <c r="F1281" s="110" t="str">
        <f>IF(dati_pdc!$A1277&lt;&gt;"",s_somma_pdc!B1277,"")</f>
        <v/>
      </c>
      <c r="G1281" s="110" t="str">
        <f>IF(dati_pdc!$A1277&lt;&gt;"",s_somma_pdc!C1277,"")</f>
        <v/>
      </c>
      <c r="H1281" s="110" t="str">
        <f t="shared" si="152"/>
        <v/>
      </c>
      <c r="I1281" s="111" t="str">
        <f t="shared" si="153"/>
        <v/>
      </c>
      <c r="J1281" s="111"/>
      <c r="K1281" s="111"/>
      <c r="L1281" s="110" t="str">
        <f>IF(dati_pdc!$A1277&lt;&gt;"",s_somma_pdc!D1277,"")</f>
        <v/>
      </c>
      <c r="M1281" s="110" t="str">
        <f t="shared" si="154"/>
        <v/>
      </c>
      <c r="N1281" s="111" t="str">
        <f t="shared" si="155"/>
        <v/>
      </c>
      <c r="O1281" s="111"/>
      <c r="P1281" s="111"/>
      <c r="Q1281" s="110" t="str">
        <f>IF(dati_pdc!$A1277&lt;&gt;"",s_somma_pdc!E1277,"")</f>
        <v/>
      </c>
      <c r="R1281" s="110" t="str">
        <f t="shared" si="156"/>
        <v/>
      </c>
      <c r="S1281" s="111" t="str">
        <f t="shared" si="157"/>
        <v/>
      </c>
      <c r="T1281" s="111"/>
      <c r="U1281" s="111"/>
      <c r="V1281" s="110" t="str">
        <f>IF(dati_pdc!$A1277&lt;&gt;"",s_somma_pdc!F1277,"")</f>
        <v/>
      </c>
      <c r="W1281" s="110" t="str">
        <f t="shared" si="158"/>
        <v/>
      </c>
      <c r="X1281" s="111" t="str">
        <f t="shared" si="159"/>
        <v/>
      </c>
    </row>
    <row r="1282" spans="2:24">
      <c r="B1282" s="109" t="str">
        <f>IF(dati_pdc!A1278&lt;&gt;"",IF(dati_pdc!D1278=1,RIGHT(dati_pdc!A1278,dati_pdc!E1278),dati_pdc!A1278),"")</f>
        <v/>
      </c>
      <c r="C1282" s="109" t="str">
        <f>IF(dati_pdc!B1278&lt;&gt;"",dati_pdc!B1278,"")</f>
        <v/>
      </c>
      <c r="D1282" s="109" t="str">
        <f>IF(dati_pdc!C1278&lt;&gt;"",dati_pdc!C1278,"")</f>
        <v/>
      </c>
      <c r="E1282" s="109" t="str">
        <f>IF(dati_pdc!D1278&lt;&gt;"",dati_pdc!D1278,"")</f>
        <v/>
      </c>
      <c r="F1282" s="110" t="str">
        <f>IF(dati_pdc!$A1278&lt;&gt;"",s_somma_pdc!B1278,"")</f>
        <v/>
      </c>
      <c r="G1282" s="110" t="str">
        <f>IF(dati_pdc!$A1278&lt;&gt;"",s_somma_pdc!C1278,"")</f>
        <v/>
      </c>
      <c r="H1282" s="110" t="str">
        <f t="shared" si="152"/>
        <v/>
      </c>
      <c r="I1282" s="111" t="str">
        <f t="shared" si="153"/>
        <v/>
      </c>
      <c r="J1282" s="111"/>
      <c r="K1282" s="111"/>
      <c r="L1282" s="110" t="str">
        <f>IF(dati_pdc!$A1278&lt;&gt;"",s_somma_pdc!D1278,"")</f>
        <v/>
      </c>
      <c r="M1282" s="110" t="str">
        <f t="shared" si="154"/>
        <v/>
      </c>
      <c r="N1282" s="111" t="str">
        <f t="shared" si="155"/>
        <v/>
      </c>
      <c r="O1282" s="111"/>
      <c r="P1282" s="111"/>
      <c r="Q1282" s="110" t="str">
        <f>IF(dati_pdc!$A1278&lt;&gt;"",s_somma_pdc!E1278,"")</f>
        <v/>
      </c>
      <c r="R1282" s="110" t="str">
        <f t="shared" si="156"/>
        <v/>
      </c>
      <c r="S1282" s="111" t="str">
        <f t="shared" si="157"/>
        <v/>
      </c>
      <c r="T1282" s="111"/>
      <c r="U1282" s="111"/>
      <c r="V1282" s="110" t="str">
        <f>IF(dati_pdc!$A1278&lt;&gt;"",s_somma_pdc!F1278,"")</f>
        <v/>
      </c>
      <c r="W1282" s="110" t="str">
        <f t="shared" si="158"/>
        <v/>
      </c>
      <c r="X1282" s="111" t="str">
        <f t="shared" si="159"/>
        <v/>
      </c>
    </row>
    <row r="1283" spans="2:24">
      <c r="B1283" s="109" t="str">
        <f>IF(dati_pdc!A1279&lt;&gt;"",IF(dati_pdc!D1279=1,RIGHT(dati_pdc!A1279,dati_pdc!E1279),dati_pdc!A1279),"")</f>
        <v/>
      </c>
      <c r="C1283" s="109" t="str">
        <f>IF(dati_pdc!B1279&lt;&gt;"",dati_pdc!B1279,"")</f>
        <v/>
      </c>
      <c r="D1283" s="109" t="str">
        <f>IF(dati_pdc!C1279&lt;&gt;"",dati_pdc!C1279,"")</f>
        <v/>
      </c>
      <c r="E1283" s="109" t="str">
        <f>IF(dati_pdc!D1279&lt;&gt;"",dati_pdc!D1279,"")</f>
        <v/>
      </c>
      <c r="F1283" s="110" t="str">
        <f>IF(dati_pdc!$A1279&lt;&gt;"",s_somma_pdc!B1279,"")</f>
        <v/>
      </c>
      <c r="G1283" s="110" t="str">
        <f>IF(dati_pdc!$A1279&lt;&gt;"",s_somma_pdc!C1279,"")</f>
        <v/>
      </c>
      <c r="H1283" s="110" t="str">
        <f t="shared" si="152"/>
        <v/>
      </c>
      <c r="I1283" s="111" t="str">
        <f t="shared" si="153"/>
        <v/>
      </c>
      <c r="J1283" s="111"/>
      <c r="K1283" s="111"/>
      <c r="L1283" s="110" t="str">
        <f>IF(dati_pdc!$A1279&lt;&gt;"",s_somma_pdc!D1279,"")</f>
        <v/>
      </c>
      <c r="M1283" s="110" t="str">
        <f t="shared" si="154"/>
        <v/>
      </c>
      <c r="N1283" s="111" t="str">
        <f t="shared" si="155"/>
        <v/>
      </c>
      <c r="O1283" s="111"/>
      <c r="P1283" s="111"/>
      <c r="Q1283" s="110" t="str">
        <f>IF(dati_pdc!$A1279&lt;&gt;"",s_somma_pdc!E1279,"")</f>
        <v/>
      </c>
      <c r="R1283" s="110" t="str">
        <f t="shared" si="156"/>
        <v/>
      </c>
      <c r="S1283" s="111" t="str">
        <f t="shared" si="157"/>
        <v/>
      </c>
      <c r="T1283" s="111"/>
      <c r="U1283" s="111"/>
      <c r="V1283" s="110" t="str">
        <f>IF(dati_pdc!$A1279&lt;&gt;"",s_somma_pdc!F1279,"")</f>
        <v/>
      </c>
      <c r="W1283" s="110" t="str">
        <f t="shared" si="158"/>
        <v/>
      </c>
      <c r="X1283" s="111" t="str">
        <f t="shared" si="159"/>
        <v/>
      </c>
    </row>
    <row r="1284" spans="2:24">
      <c r="B1284" s="109" t="str">
        <f>IF(dati_pdc!A1280&lt;&gt;"",IF(dati_pdc!D1280=1,RIGHT(dati_pdc!A1280,dati_pdc!E1280),dati_pdc!A1280),"")</f>
        <v/>
      </c>
      <c r="C1284" s="109" t="str">
        <f>IF(dati_pdc!B1280&lt;&gt;"",dati_pdc!B1280,"")</f>
        <v/>
      </c>
      <c r="D1284" s="109" t="str">
        <f>IF(dati_pdc!C1280&lt;&gt;"",dati_pdc!C1280,"")</f>
        <v/>
      </c>
      <c r="E1284" s="109" t="str">
        <f>IF(dati_pdc!D1280&lt;&gt;"",dati_pdc!D1280,"")</f>
        <v/>
      </c>
      <c r="F1284" s="110" t="str">
        <f>IF(dati_pdc!$A1280&lt;&gt;"",s_somma_pdc!B1280,"")</f>
        <v/>
      </c>
      <c r="G1284" s="110" t="str">
        <f>IF(dati_pdc!$A1280&lt;&gt;"",s_somma_pdc!C1280,"")</f>
        <v/>
      </c>
      <c r="H1284" s="110" t="str">
        <f t="shared" si="152"/>
        <v/>
      </c>
      <c r="I1284" s="111" t="str">
        <f t="shared" si="153"/>
        <v/>
      </c>
      <c r="J1284" s="111"/>
      <c r="K1284" s="111"/>
      <c r="L1284" s="110" t="str">
        <f>IF(dati_pdc!$A1280&lt;&gt;"",s_somma_pdc!D1280,"")</f>
        <v/>
      </c>
      <c r="M1284" s="110" t="str">
        <f t="shared" si="154"/>
        <v/>
      </c>
      <c r="N1284" s="111" t="str">
        <f t="shared" si="155"/>
        <v/>
      </c>
      <c r="O1284" s="111"/>
      <c r="P1284" s="111"/>
      <c r="Q1284" s="110" t="str">
        <f>IF(dati_pdc!$A1280&lt;&gt;"",s_somma_pdc!E1280,"")</f>
        <v/>
      </c>
      <c r="R1284" s="110" t="str">
        <f t="shared" si="156"/>
        <v/>
      </c>
      <c r="S1284" s="111" t="str">
        <f t="shared" si="157"/>
        <v/>
      </c>
      <c r="T1284" s="111"/>
      <c r="U1284" s="111"/>
      <c r="V1284" s="110" t="str">
        <f>IF(dati_pdc!$A1280&lt;&gt;"",s_somma_pdc!F1280,"")</f>
        <v/>
      </c>
      <c r="W1284" s="110" t="str">
        <f t="shared" si="158"/>
        <v/>
      </c>
      <c r="X1284" s="111" t="str">
        <f t="shared" si="159"/>
        <v/>
      </c>
    </row>
    <row r="1285" spans="2:24">
      <c r="B1285" s="109" t="str">
        <f>IF(dati_pdc!A1281&lt;&gt;"",IF(dati_pdc!D1281=1,RIGHT(dati_pdc!A1281,dati_pdc!E1281),dati_pdc!A1281),"")</f>
        <v/>
      </c>
      <c r="C1285" s="109" t="str">
        <f>IF(dati_pdc!B1281&lt;&gt;"",dati_pdc!B1281,"")</f>
        <v/>
      </c>
      <c r="D1285" s="109" t="str">
        <f>IF(dati_pdc!C1281&lt;&gt;"",dati_pdc!C1281,"")</f>
        <v/>
      </c>
      <c r="E1285" s="109" t="str">
        <f>IF(dati_pdc!D1281&lt;&gt;"",dati_pdc!D1281,"")</f>
        <v/>
      </c>
      <c r="F1285" s="110" t="str">
        <f>IF(dati_pdc!$A1281&lt;&gt;"",s_somma_pdc!B1281,"")</f>
        <v/>
      </c>
      <c r="G1285" s="110" t="str">
        <f>IF(dati_pdc!$A1281&lt;&gt;"",s_somma_pdc!C1281,"")</f>
        <v/>
      </c>
      <c r="H1285" s="110" t="str">
        <f t="shared" si="152"/>
        <v/>
      </c>
      <c r="I1285" s="111" t="str">
        <f t="shared" si="153"/>
        <v/>
      </c>
      <c r="J1285" s="111"/>
      <c r="K1285" s="111"/>
      <c r="L1285" s="110" t="str">
        <f>IF(dati_pdc!$A1281&lt;&gt;"",s_somma_pdc!D1281,"")</f>
        <v/>
      </c>
      <c r="M1285" s="110" t="str">
        <f t="shared" si="154"/>
        <v/>
      </c>
      <c r="N1285" s="111" t="str">
        <f t="shared" si="155"/>
        <v/>
      </c>
      <c r="O1285" s="111"/>
      <c r="P1285" s="111"/>
      <c r="Q1285" s="110" t="str">
        <f>IF(dati_pdc!$A1281&lt;&gt;"",s_somma_pdc!E1281,"")</f>
        <v/>
      </c>
      <c r="R1285" s="110" t="str">
        <f t="shared" si="156"/>
        <v/>
      </c>
      <c r="S1285" s="111" t="str">
        <f t="shared" si="157"/>
        <v/>
      </c>
      <c r="T1285" s="111"/>
      <c r="U1285" s="111"/>
      <c r="V1285" s="110" t="str">
        <f>IF(dati_pdc!$A1281&lt;&gt;"",s_somma_pdc!F1281,"")</f>
        <v/>
      </c>
      <c r="W1285" s="110" t="str">
        <f t="shared" si="158"/>
        <v/>
      </c>
      <c r="X1285" s="111" t="str">
        <f t="shared" si="159"/>
        <v/>
      </c>
    </row>
    <row r="1286" spans="2:24">
      <c r="B1286" s="109" t="str">
        <f>IF(dati_pdc!A1282&lt;&gt;"",IF(dati_pdc!D1282=1,RIGHT(dati_pdc!A1282,dati_pdc!E1282),dati_pdc!A1282),"")</f>
        <v/>
      </c>
      <c r="C1286" s="109" t="str">
        <f>IF(dati_pdc!B1282&lt;&gt;"",dati_pdc!B1282,"")</f>
        <v/>
      </c>
      <c r="D1286" s="109" t="str">
        <f>IF(dati_pdc!C1282&lt;&gt;"",dati_pdc!C1282,"")</f>
        <v/>
      </c>
      <c r="E1286" s="109" t="str">
        <f>IF(dati_pdc!D1282&lt;&gt;"",dati_pdc!D1282,"")</f>
        <v/>
      </c>
      <c r="F1286" s="110" t="str">
        <f>IF(dati_pdc!$A1282&lt;&gt;"",s_somma_pdc!B1282,"")</f>
        <v/>
      </c>
      <c r="G1286" s="110" t="str">
        <f>IF(dati_pdc!$A1282&lt;&gt;"",s_somma_pdc!C1282,"")</f>
        <v/>
      </c>
      <c r="H1286" s="110" t="str">
        <f t="shared" ref="H1286:H1349" si="160">IF(G1286&lt;&gt;"",F1286-G1286,"")</f>
        <v/>
      </c>
      <c r="I1286" s="111" t="str">
        <f t="shared" ref="I1286:I1349" si="161">IF(AND(G1286&lt;&gt;"",G1286&lt;&gt;0)=TRUE,H1286/G1286,"")</f>
        <v/>
      </c>
      <c r="J1286" s="111"/>
      <c r="K1286" s="111"/>
      <c r="L1286" s="110" t="str">
        <f>IF(dati_pdc!$A1282&lt;&gt;"",s_somma_pdc!D1282,"")</f>
        <v/>
      </c>
      <c r="M1286" s="110" t="str">
        <f t="shared" ref="M1286:M1349" si="162">IF(L1286&lt;&gt;"",F1286-L1286,"")</f>
        <v/>
      </c>
      <c r="N1286" s="111" t="str">
        <f t="shared" ref="N1286:N1349" si="163">IF(AND(L1286&lt;&gt;"",L1286&lt;&gt;0)=TRUE,M1286/L1286,"")</f>
        <v/>
      </c>
      <c r="O1286" s="111"/>
      <c r="P1286" s="111"/>
      <c r="Q1286" s="110" t="str">
        <f>IF(dati_pdc!$A1282&lt;&gt;"",s_somma_pdc!E1282,"")</f>
        <v/>
      </c>
      <c r="R1286" s="110" t="str">
        <f t="shared" ref="R1286:R1349" si="164">IF(Q1286&lt;&gt;"",F1286-Q1286,"")</f>
        <v/>
      </c>
      <c r="S1286" s="111" t="str">
        <f t="shared" ref="S1286:S1349" si="165">IF(AND(Q1286&lt;&gt;"",Q1286&lt;&gt;0)=TRUE,R1286/Q1286,"")</f>
        <v/>
      </c>
      <c r="T1286" s="111"/>
      <c r="U1286" s="111"/>
      <c r="V1286" s="110" t="str">
        <f>IF(dati_pdc!$A1282&lt;&gt;"",s_somma_pdc!F1282,"")</f>
        <v/>
      </c>
      <c r="W1286" s="110" t="str">
        <f t="shared" ref="W1286:W1349" si="166">IF(V1286&lt;&gt;"",F1286-V1286,"")</f>
        <v/>
      </c>
      <c r="X1286" s="111" t="str">
        <f t="shared" ref="X1286:X1349" si="167">IF(AND(V1286&lt;&gt;"",V1286&lt;&gt;0)=TRUE,W1286/V1286,"")</f>
        <v/>
      </c>
    </row>
    <row r="1287" spans="2:24">
      <c r="B1287" s="109" t="str">
        <f>IF(dati_pdc!A1283&lt;&gt;"",IF(dati_pdc!D1283=1,RIGHT(dati_pdc!A1283,dati_pdc!E1283),dati_pdc!A1283),"")</f>
        <v/>
      </c>
      <c r="C1287" s="109" t="str">
        <f>IF(dati_pdc!B1283&lt;&gt;"",dati_pdc!B1283,"")</f>
        <v/>
      </c>
      <c r="D1287" s="109" t="str">
        <f>IF(dati_pdc!C1283&lt;&gt;"",dati_pdc!C1283,"")</f>
        <v/>
      </c>
      <c r="E1287" s="109" t="str">
        <f>IF(dati_pdc!D1283&lt;&gt;"",dati_pdc!D1283,"")</f>
        <v/>
      </c>
      <c r="F1287" s="110" t="str">
        <f>IF(dati_pdc!$A1283&lt;&gt;"",s_somma_pdc!B1283,"")</f>
        <v/>
      </c>
      <c r="G1287" s="110" t="str">
        <f>IF(dati_pdc!$A1283&lt;&gt;"",s_somma_pdc!C1283,"")</f>
        <v/>
      </c>
      <c r="H1287" s="110" t="str">
        <f t="shared" si="160"/>
        <v/>
      </c>
      <c r="I1287" s="111" t="str">
        <f t="shared" si="161"/>
        <v/>
      </c>
      <c r="J1287" s="111"/>
      <c r="K1287" s="111"/>
      <c r="L1287" s="110" t="str">
        <f>IF(dati_pdc!$A1283&lt;&gt;"",s_somma_pdc!D1283,"")</f>
        <v/>
      </c>
      <c r="M1287" s="110" t="str">
        <f t="shared" si="162"/>
        <v/>
      </c>
      <c r="N1287" s="111" t="str">
        <f t="shared" si="163"/>
        <v/>
      </c>
      <c r="O1287" s="111"/>
      <c r="P1287" s="111"/>
      <c r="Q1287" s="110" t="str">
        <f>IF(dati_pdc!$A1283&lt;&gt;"",s_somma_pdc!E1283,"")</f>
        <v/>
      </c>
      <c r="R1287" s="110" t="str">
        <f t="shared" si="164"/>
        <v/>
      </c>
      <c r="S1287" s="111" t="str">
        <f t="shared" si="165"/>
        <v/>
      </c>
      <c r="T1287" s="111"/>
      <c r="U1287" s="111"/>
      <c r="V1287" s="110" t="str">
        <f>IF(dati_pdc!$A1283&lt;&gt;"",s_somma_pdc!F1283,"")</f>
        <v/>
      </c>
      <c r="W1287" s="110" t="str">
        <f t="shared" si="166"/>
        <v/>
      </c>
      <c r="X1287" s="111" t="str">
        <f t="shared" si="167"/>
        <v/>
      </c>
    </row>
    <row r="1288" spans="2:24">
      <c r="B1288" s="109" t="str">
        <f>IF(dati_pdc!A1284&lt;&gt;"",IF(dati_pdc!D1284=1,RIGHT(dati_pdc!A1284,dati_pdc!E1284),dati_pdc!A1284),"")</f>
        <v/>
      </c>
      <c r="C1288" s="109" t="str">
        <f>IF(dati_pdc!B1284&lt;&gt;"",dati_pdc!B1284,"")</f>
        <v/>
      </c>
      <c r="D1288" s="109" t="str">
        <f>IF(dati_pdc!C1284&lt;&gt;"",dati_pdc!C1284,"")</f>
        <v/>
      </c>
      <c r="E1288" s="109" t="str">
        <f>IF(dati_pdc!D1284&lt;&gt;"",dati_pdc!D1284,"")</f>
        <v/>
      </c>
      <c r="F1288" s="110" t="str">
        <f>IF(dati_pdc!$A1284&lt;&gt;"",s_somma_pdc!B1284,"")</f>
        <v/>
      </c>
      <c r="G1288" s="110" t="str">
        <f>IF(dati_pdc!$A1284&lt;&gt;"",s_somma_pdc!C1284,"")</f>
        <v/>
      </c>
      <c r="H1288" s="110" t="str">
        <f t="shared" si="160"/>
        <v/>
      </c>
      <c r="I1288" s="111" t="str">
        <f t="shared" si="161"/>
        <v/>
      </c>
      <c r="J1288" s="111"/>
      <c r="K1288" s="111"/>
      <c r="L1288" s="110" t="str">
        <f>IF(dati_pdc!$A1284&lt;&gt;"",s_somma_pdc!D1284,"")</f>
        <v/>
      </c>
      <c r="M1288" s="110" t="str">
        <f t="shared" si="162"/>
        <v/>
      </c>
      <c r="N1288" s="111" t="str">
        <f t="shared" si="163"/>
        <v/>
      </c>
      <c r="O1288" s="111"/>
      <c r="P1288" s="111"/>
      <c r="Q1288" s="110" t="str">
        <f>IF(dati_pdc!$A1284&lt;&gt;"",s_somma_pdc!E1284,"")</f>
        <v/>
      </c>
      <c r="R1288" s="110" t="str">
        <f t="shared" si="164"/>
        <v/>
      </c>
      <c r="S1288" s="111" t="str">
        <f t="shared" si="165"/>
        <v/>
      </c>
      <c r="T1288" s="111"/>
      <c r="U1288" s="111"/>
      <c r="V1288" s="110" t="str">
        <f>IF(dati_pdc!$A1284&lt;&gt;"",s_somma_pdc!F1284,"")</f>
        <v/>
      </c>
      <c r="W1288" s="110" t="str">
        <f t="shared" si="166"/>
        <v/>
      </c>
      <c r="X1288" s="111" t="str">
        <f t="shared" si="167"/>
        <v/>
      </c>
    </row>
    <row r="1289" spans="2:24">
      <c r="B1289" s="109" t="str">
        <f>IF(dati_pdc!A1285&lt;&gt;"",IF(dati_pdc!D1285=1,RIGHT(dati_pdc!A1285,dati_pdc!E1285),dati_pdc!A1285),"")</f>
        <v/>
      </c>
      <c r="C1289" s="109" t="str">
        <f>IF(dati_pdc!B1285&lt;&gt;"",dati_pdc!B1285,"")</f>
        <v/>
      </c>
      <c r="D1289" s="109" t="str">
        <f>IF(dati_pdc!C1285&lt;&gt;"",dati_pdc!C1285,"")</f>
        <v/>
      </c>
      <c r="E1289" s="109" t="str">
        <f>IF(dati_pdc!D1285&lt;&gt;"",dati_pdc!D1285,"")</f>
        <v/>
      </c>
      <c r="F1289" s="110" t="str">
        <f>IF(dati_pdc!$A1285&lt;&gt;"",s_somma_pdc!B1285,"")</f>
        <v/>
      </c>
      <c r="G1289" s="110" t="str">
        <f>IF(dati_pdc!$A1285&lt;&gt;"",s_somma_pdc!C1285,"")</f>
        <v/>
      </c>
      <c r="H1289" s="110" t="str">
        <f t="shared" si="160"/>
        <v/>
      </c>
      <c r="I1289" s="111" t="str">
        <f t="shared" si="161"/>
        <v/>
      </c>
      <c r="J1289" s="111"/>
      <c r="K1289" s="111"/>
      <c r="L1289" s="110" t="str">
        <f>IF(dati_pdc!$A1285&lt;&gt;"",s_somma_pdc!D1285,"")</f>
        <v/>
      </c>
      <c r="M1289" s="110" t="str">
        <f t="shared" si="162"/>
        <v/>
      </c>
      <c r="N1289" s="111" t="str">
        <f t="shared" si="163"/>
        <v/>
      </c>
      <c r="O1289" s="111"/>
      <c r="P1289" s="111"/>
      <c r="Q1289" s="110" t="str">
        <f>IF(dati_pdc!$A1285&lt;&gt;"",s_somma_pdc!E1285,"")</f>
        <v/>
      </c>
      <c r="R1289" s="110" t="str">
        <f t="shared" si="164"/>
        <v/>
      </c>
      <c r="S1289" s="111" t="str">
        <f t="shared" si="165"/>
        <v/>
      </c>
      <c r="T1289" s="111"/>
      <c r="U1289" s="111"/>
      <c r="V1289" s="110" t="str">
        <f>IF(dati_pdc!$A1285&lt;&gt;"",s_somma_pdc!F1285,"")</f>
        <v/>
      </c>
      <c r="W1289" s="110" t="str">
        <f t="shared" si="166"/>
        <v/>
      </c>
      <c r="X1289" s="111" t="str">
        <f t="shared" si="167"/>
        <v/>
      </c>
    </row>
    <row r="1290" spans="2:24">
      <c r="B1290" s="109" t="str">
        <f>IF(dati_pdc!A1286&lt;&gt;"",IF(dati_pdc!D1286=1,RIGHT(dati_pdc!A1286,dati_pdc!E1286),dati_pdc!A1286),"")</f>
        <v/>
      </c>
      <c r="C1290" s="109" t="str">
        <f>IF(dati_pdc!B1286&lt;&gt;"",dati_pdc!B1286,"")</f>
        <v/>
      </c>
      <c r="D1290" s="109" t="str">
        <f>IF(dati_pdc!C1286&lt;&gt;"",dati_pdc!C1286,"")</f>
        <v/>
      </c>
      <c r="E1290" s="109" t="str">
        <f>IF(dati_pdc!D1286&lt;&gt;"",dati_pdc!D1286,"")</f>
        <v/>
      </c>
      <c r="F1290" s="110" t="str">
        <f>IF(dati_pdc!$A1286&lt;&gt;"",s_somma_pdc!B1286,"")</f>
        <v/>
      </c>
      <c r="G1290" s="110" t="str">
        <f>IF(dati_pdc!$A1286&lt;&gt;"",s_somma_pdc!C1286,"")</f>
        <v/>
      </c>
      <c r="H1290" s="110" t="str">
        <f t="shared" si="160"/>
        <v/>
      </c>
      <c r="I1290" s="111" t="str">
        <f t="shared" si="161"/>
        <v/>
      </c>
      <c r="J1290" s="111"/>
      <c r="K1290" s="111"/>
      <c r="L1290" s="110" t="str">
        <f>IF(dati_pdc!$A1286&lt;&gt;"",s_somma_pdc!D1286,"")</f>
        <v/>
      </c>
      <c r="M1290" s="110" t="str">
        <f t="shared" si="162"/>
        <v/>
      </c>
      <c r="N1290" s="111" t="str">
        <f t="shared" si="163"/>
        <v/>
      </c>
      <c r="O1290" s="111"/>
      <c r="P1290" s="111"/>
      <c r="Q1290" s="110" t="str">
        <f>IF(dati_pdc!$A1286&lt;&gt;"",s_somma_pdc!E1286,"")</f>
        <v/>
      </c>
      <c r="R1290" s="110" t="str">
        <f t="shared" si="164"/>
        <v/>
      </c>
      <c r="S1290" s="111" t="str">
        <f t="shared" si="165"/>
        <v/>
      </c>
      <c r="T1290" s="111"/>
      <c r="U1290" s="111"/>
      <c r="V1290" s="110" t="str">
        <f>IF(dati_pdc!$A1286&lt;&gt;"",s_somma_pdc!F1286,"")</f>
        <v/>
      </c>
      <c r="W1290" s="110" t="str">
        <f t="shared" si="166"/>
        <v/>
      </c>
      <c r="X1290" s="111" t="str">
        <f t="shared" si="167"/>
        <v/>
      </c>
    </row>
    <row r="1291" spans="2:24">
      <c r="B1291" s="109" t="str">
        <f>IF(dati_pdc!A1287&lt;&gt;"",IF(dati_pdc!D1287=1,RIGHT(dati_pdc!A1287,dati_pdc!E1287),dati_pdc!A1287),"")</f>
        <v/>
      </c>
      <c r="C1291" s="109" t="str">
        <f>IF(dati_pdc!B1287&lt;&gt;"",dati_pdc!B1287,"")</f>
        <v/>
      </c>
      <c r="D1291" s="109" t="str">
        <f>IF(dati_pdc!C1287&lt;&gt;"",dati_pdc!C1287,"")</f>
        <v/>
      </c>
      <c r="E1291" s="109" t="str">
        <f>IF(dati_pdc!D1287&lt;&gt;"",dati_pdc!D1287,"")</f>
        <v/>
      </c>
      <c r="F1291" s="110" t="str">
        <f>IF(dati_pdc!$A1287&lt;&gt;"",s_somma_pdc!B1287,"")</f>
        <v/>
      </c>
      <c r="G1291" s="110" t="str">
        <f>IF(dati_pdc!$A1287&lt;&gt;"",s_somma_pdc!C1287,"")</f>
        <v/>
      </c>
      <c r="H1291" s="110" t="str">
        <f t="shared" si="160"/>
        <v/>
      </c>
      <c r="I1291" s="111" t="str">
        <f t="shared" si="161"/>
        <v/>
      </c>
      <c r="J1291" s="111"/>
      <c r="K1291" s="111"/>
      <c r="L1291" s="110" t="str">
        <f>IF(dati_pdc!$A1287&lt;&gt;"",s_somma_pdc!D1287,"")</f>
        <v/>
      </c>
      <c r="M1291" s="110" t="str">
        <f t="shared" si="162"/>
        <v/>
      </c>
      <c r="N1291" s="111" t="str">
        <f t="shared" si="163"/>
        <v/>
      </c>
      <c r="O1291" s="111"/>
      <c r="P1291" s="111"/>
      <c r="Q1291" s="110" t="str">
        <f>IF(dati_pdc!$A1287&lt;&gt;"",s_somma_pdc!E1287,"")</f>
        <v/>
      </c>
      <c r="R1291" s="110" t="str">
        <f t="shared" si="164"/>
        <v/>
      </c>
      <c r="S1291" s="111" t="str">
        <f t="shared" si="165"/>
        <v/>
      </c>
      <c r="T1291" s="111"/>
      <c r="U1291" s="111"/>
      <c r="V1291" s="110" t="str">
        <f>IF(dati_pdc!$A1287&lt;&gt;"",s_somma_pdc!F1287,"")</f>
        <v/>
      </c>
      <c r="W1291" s="110" t="str">
        <f t="shared" si="166"/>
        <v/>
      </c>
      <c r="X1291" s="111" t="str">
        <f t="shared" si="167"/>
        <v/>
      </c>
    </row>
    <row r="1292" spans="2:24">
      <c r="B1292" s="109" t="str">
        <f>IF(dati_pdc!A1288&lt;&gt;"",IF(dati_pdc!D1288=1,RIGHT(dati_pdc!A1288,dati_pdc!E1288),dati_pdc!A1288),"")</f>
        <v/>
      </c>
      <c r="C1292" s="109" t="str">
        <f>IF(dati_pdc!B1288&lt;&gt;"",dati_pdc!B1288,"")</f>
        <v/>
      </c>
      <c r="D1292" s="109" t="str">
        <f>IF(dati_pdc!C1288&lt;&gt;"",dati_pdc!C1288,"")</f>
        <v/>
      </c>
      <c r="E1292" s="109" t="str">
        <f>IF(dati_pdc!D1288&lt;&gt;"",dati_pdc!D1288,"")</f>
        <v/>
      </c>
      <c r="F1292" s="110" t="str">
        <f>IF(dati_pdc!$A1288&lt;&gt;"",s_somma_pdc!B1288,"")</f>
        <v/>
      </c>
      <c r="G1292" s="110" t="str">
        <f>IF(dati_pdc!$A1288&lt;&gt;"",s_somma_pdc!C1288,"")</f>
        <v/>
      </c>
      <c r="H1292" s="110" t="str">
        <f t="shared" si="160"/>
        <v/>
      </c>
      <c r="I1292" s="111" t="str">
        <f t="shared" si="161"/>
        <v/>
      </c>
      <c r="J1292" s="111"/>
      <c r="K1292" s="111"/>
      <c r="L1292" s="110" t="str">
        <f>IF(dati_pdc!$A1288&lt;&gt;"",s_somma_pdc!D1288,"")</f>
        <v/>
      </c>
      <c r="M1292" s="110" t="str">
        <f t="shared" si="162"/>
        <v/>
      </c>
      <c r="N1292" s="111" t="str">
        <f t="shared" si="163"/>
        <v/>
      </c>
      <c r="O1292" s="111"/>
      <c r="P1292" s="111"/>
      <c r="Q1292" s="110" t="str">
        <f>IF(dati_pdc!$A1288&lt;&gt;"",s_somma_pdc!E1288,"")</f>
        <v/>
      </c>
      <c r="R1292" s="110" t="str">
        <f t="shared" si="164"/>
        <v/>
      </c>
      <c r="S1292" s="111" t="str">
        <f t="shared" si="165"/>
        <v/>
      </c>
      <c r="T1292" s="111"/>
      <c r="U1292" s="111"/>
      <c r="V1292" s="110" t="str">
        <f>IF(dati_pdc!$A1288&lt;&gt;"",s_somma_pdc!F1288,"")</f>
        <v/>
      </c>
      <c r="W1292" s="110" t="str">
        <f t="shared" si="166"/>
        <v/>
      </c>
      <c r="X1292" s="111" t="str">
        <f t="shared" si="167"/>
        <v/>
      </c>
    </row>
    <row r="1293" spans="2:24">
      <c r="B1293" s="109" t="str">
        <f>IF(dati_pdc!A1289&lt;&gt;"",IF(dati_pdc!D1289=1,RIGHT(dati_pdc!A1289,dati_pdc!E1289),dati_pdc!A1289),"")</f>
        <v/>
      </c>
      <c r="C1293" s="109" t="str">
        <f>IF(dati_pdc!B1289&lt;&gt;"",dati_pdc!B1289,"")</f>
        <v/>
      </c>
      <c r="D1293" s="109" t="str">
        <f>IF(dati_pdc!C1289&lt;&gt;"",dati_pdc!C1289,"")</f>
        <v/>
      </c>
      <c r="E1293" s="109" t="str">
        <f>IF(dati_pdc!D1289&lt;&gt;"",dati_pdc!D1289,"")</f>
        <v/>
      </c>
      <c r="F1293" s="110" t="str">
        <f>IF(dati_pdc!$A1289&lt;&gt;"",s_somma_pdc!B1289,"")</f>
        <v/>
      </c>
      <c r="G1293" s="110" t="str">
        <f>IF(dati_pdc!$A1289&lt;&gt;"",s_somma_pdc!C1289,"")</f>
        <v/>
      </c>
      <c r="H1293" s="110" t="str">
        <f t="shared" si="160"/>
        <v/>
      </c>
      <c r="I1293" s="111" t="str">
        <f t="shared" si="161"/>
        <v/>
      </c>
      <c r="J1293" s="111"/>
      <c r="K1293" s="111"/>
      <c r="L1293" s="110" t="str">
        <f>IF(dati_pdc!$A1289&lt;&gt;"",s_somma_pdc!D1289,"")</f>
        <v/>
      </c>
      <c r="M1293" s="110" t="str">
        <f t="shared" si="162"/>
        <v/>
      </c>
      <c r="N1293" s="111" t="str">
        <f t="shared" si="163"/>
        <v/>
      </c>
      <c r="O1293" s="111"/>
      <c r="P1293" s="111"/>
      <c r="Q1293" s="110" t="str">
        <f>IF(dati_pdc!$A1289&lt;&gt;"",s_somma_pdc!E1289,"")</f>
        <v/>
      </c>
      <c r="R1293" s="110" t="str">
        <f t="shared" si="164"/>
        <v/>
      </c>
      <c r="S1293" s="111" t="str">
        <f t="shared" si="165"/>
        <v/>
      </c>
      <c r="T1293" s="111"/>
      <c r="U1293" s="111"/>
      <c r="V1293" s="110" t="str">
        <f>IF(dati_pdc!$A1289&lt;&gt;"",s_somma_pdc!F1289,"")</f>
        <v/>
      </c>
      <c r="W1293" s="110" t="str">
        <f t="shared" si="166"/>
        <v/>
      </c>
      <c r="X1293" s="111" t="str">
        <f t="shared" si="167"/>
        <v/>
      </c>
    </row>
    <row r="1294" spans="2:24">
      <c r="B1294" s="109" t="str">
        <f>IF(dati_pdc!A1290&lt;&gt;"",IF(dati_pdc!D1290=1,RIGHT(dati_pdc!A1290,dati_pdc!E1290),dati_pdc!A1290),"")</f>
        <v/>
      </c>
      <c r="C1294" s="109" t="str">
        <f>IF(dati_pdc!B1290&lt;&gt;"",dati_pdc!B1290,"")</f>
        <v/>
      </c>
      <c r="D1294" s="109" t="str">
        <f>IF(dati_pdc!C1290&lt;&gt;"",dati_pdc!C1290,"")</f>
        <v/>
      </c>
      <c r="E1294" s="109" t="str">
        <f>IF(dati_pdc!D1290&lt;&gt;"",dati_pdc!D1290,"")</f>
        <v/>
      </c>
      <c r="F1294" s="110" t="str">
        <f>IF(dati_pdc!$A1290&lt;&gt;"",s_somma_pdc!B1290,"")</f>
        <v/>
      </c>
      <c r="G1294" s="110" t="str">
        <f>IF(dati_pdc!$A1290&lt;&gt;"",s_somma_pdc!C1290,"")</f>
        <v/>
      </c>
      <c r="H1294" s="110" t="str">
        <f t="shared" si="160"/>
        <v/>
      </c>
      <c r="I1294" s="111" t="str">
        <f t="shared" si="161"/>
        <v/>
      </c>
      <c r="J1294" s="111"/>
      <c r="K1294" s="111"/>
      <c r="L1294" s="110" t="str">
        <f>IF(dati_pdc!$A1290&lt;&gt;"",s_somma_pdc!D1290,"")</f>
        <v/>
      </c>
      <c r="M1294" s="110" t="str">
        <f t="shared" si="162"/>
        <v/>
      </c>
      <c r="N1294" s="111" t="str">
        <f t="shared" si="163"/>
        <v/>
      </c>
      <c r="O1294" s="111"/>
      <c r="P1294" s="111"/>
      <c r="Q1294" s="110" t="str">
        <f>IF(dati_pdc!$A1290&lt;&gt;"",s_somma_pdc!E1290,"")</f>
        <v/>
      </c>
      <c r="R1294" s="110" t="str">
        <f t="shared" si="164"/>
        <v/>
      </c>
      <c r="S1294" s="111" t="str">
        <f t="shared" si="165"/>
        <v/>
      </c>
      <c r="T1294" s="111"/>
      <c r="U1294" s="111"/>
      <c r="V1294" s="110" t="str">
        <f>IF(dati_pdc!$A1290&lt;&gt;"",s_somma_pdc!F1290,"")</f>
        <v/>
      </c>
      <c r="W1294" s="110" t="str">
        <f t="shared" si="166"/>
        <v/>
      </c>
      <c r="X1294" s="111" t="str">
        <f t="shared" si="167"/>
        <v/>
      </c>
    </row>
    <row r="1295" spans="2:24">
      <c r="B1295" s="109" t="str">
        <f>IF(dati_pdc!A1291&lt;&gt;"",IF(dati_pdc!D1291=1,RIGHT(dati_pdc!A1291,dati_pdc!E1291),dati_pdc!A1291),"")</f>
        <v/>
      </c>
      <c r="C1295" s="109" t="str">
        <f>IF(dati_pdc!B1291&lt;&gt;"",dati_pdc!B1291,"")</f>
        <v/>
      </c>
      <c r="D1295" s="109" t="str">
        <f>IF(dati_pdc!C1291&lt;&gt;"",dati_pdc!C1291,"")</f>
        <v/>
      </c>
      <c r="E1295" s="109" t="str">
        <f>IF(dati_pdc!D1291&lt;&gt;"",dati_pdc!D1291,"")</f>
        <v/>
      </c>
      <c r="F1295" s="110" t="str">
        <f>IF(dati_pdc!$A1291&lt;&gt;"",s_somma_pdc!B1291,"")</f>
        <v/>
      </c>
      <c r="G1295" s="110" t="str">
        <f>IF(dati_pdc!$A1291&lt;&gt;"",s_somma_pdc!C1291,"")</f>
        <v/>
      </c>
      <c r="H1295" s="110" t="str">
        <f t="shared" si="160"/>
        <v/>
      </c>
      <c r="I1295" s="111" t="str">
        <f t="shared" si="161"/>
        <v/>
      </c>
      <c r="J1295" s="111"/>
      <c r="K1295" s="111"/>
      <c r="L1295" s="110" t="str">
        <f>IF(dati_pdc!$A1291&lt;&gt;"",s_somma_pdc!D1291,"")</f>
        <v/>
      </c>
      <c r="M1295" s="110" t="str">
        <f t="shared" si="162"/>
        <v/>
      </c>
      <c r="N1295" s="111" t="str">
        <f t="shared" si="163"/>
        <v/>
      </c>
      <c r="O1295" s="111"/>
      <c r="P1295" s="111"/>
      <c r="Q1295" s="110" t="str">
        <f>IF(dati_pdc!$A1291&lt;&gt;"",s_somma_pdc!E1291,"")</f>
        <v/>
      </c>
      <c r="R1295" s="110" t="str">
        <f t="shared" si="164"/>
        <v/>
      </c>
      <c r="S1295" s="111" t="str">
        <f t="shared" si="165"/>
        <v/>
      </c>
      <c r="T1295" s="111"/>
      <c r="U1295" s="111"/>
      <c r="V1295" s="110" t="str">
        <f>IF(dati_pdc!$A1291&lt;&gt;"",s_somma_pdc!F1291,"")</f>
        <v/>
      </c>
      <c r="W1295" s="110" t="str">
        <f t="shared" si="166"/>
        <v/>
      </c>
      <c r="X1295" s="111" t="str">
        <f t="shared" si="167"/>
        <v/>
      </c>
    </row>
    <row r="1296" spans="2:24">
      <c r="B1296" s="109" t="str">
        <f>IF(dati_pdc!A1292&lt;&gt;"",IF(dati_pdc!D1292=1,RIGHT(dati_pdc!A1292,dati_pdc!E1292),dati_pdc!A1292),"")</f>
        <v/>
      </c>
      <c r="C1296" s="109" t="str">
        <f>IF(dati_pdc!B1292&lt;&gt;"",dati_pdc!B1292,"")</f>
        <v/>
      </c>
      <c r="D1296" s="109" t="str">
        <f>IF(dati_pdc!C1292&lt;&gt;"",dati_pdc!C1292,"")</f>
        <v/>
      </c>
      <c r="E1296" s="109" t="str">
        <f>IF(dati_pdc!D1292&lt;&gt;"",dati_pdc!D1292,"")</f>
        <v/>
      </c>
      <c r="F1296" s="110" t="str">
        <f>IF(dati_pdc!$A1292&lt;&gt;"",s_somma_pdc!B1292,"")</f>
        <v/>
      </c>
      <c r="G1296" s="110" t="str">
        <f>IF(dati_pdc!$A1292&lt;&gt;"",s_somma_pdc!C1292,"")</f>
        <v/>
      </c>
      <c r="H1296" s="110" t="str">
        <f t="shared" si="160"/>
        <v/>
      </c>
      <c r="I1296" s="111" t="str">
        <f t="shared" si="161"/>
        <v/>
      </c>
      <c r="J1296" s="111"/>
      <c r="K1296" s="111"/>
      <c r="L1296" s="110" t="str">
        <f>IF(dati_pdc!$A1292&lt;&gt;"",s_somma_pdc!D1292,"")</f>
        <v/>
      </c>
      <c r="M1296" s="110" t="str">
        <f t="shared" si="162"/>
        <v/>
      </c>
      <c r="N1296" s="111" t="str">
        <f t="shared" si="163"/>
        <v/>
      </c>
      <c r="O1296" s="111"/>
      <c r="P1296" s="111"/>
      <c r="Q1296" s="110" t="str">
        <f>IF(dati_pdc!$A1292&lt;&gt;"",s_somma_pdc!E1292,"")</f>
        <v/>
      </c>
      <c r="R1296" s="110" t="str">
        <f t="shared" si="164"/>
        <v/>
      </c>
      <c r="S1296" s="111" t="str">
        <f t="shared" si="165"/>
        <v/>
      </c>
      <c r="T1296" s="111"/>
      <c r="U1296" s="111"/>
      <c r="V1296" s="110" t="str">
        <f>IF(dati_pdc!$A1292&lt;&gt;"",s_somma_pdc!F1292,"")</f>
        <v/>
      </c>
      <c r="W1296" s="110" t="str">
        <f t="shared" si="166"/>
        <v/>
      </c>
      <c r="X1296" s="111" t="str">
        <f t="shared" si="167"/>
        <v/>
      </c>
    </row>
    <row r="1297" spans="2:24">
      <c r="B1297" s="109" t="str">
        <f>IF(dati_pdc!A1293&lt;&gt;"",IF(dati_pdc!D1293=1,RIGHT(dati_pdc!A1293,dati_pdc!E1293),dati_pdc!A1293),"")</f>
        <v/>
      </c>
      <c r="C1297" s="109" t="str">
        <f>IF(dati_pdc!B1293&lt;&gt;"",dati_pdc!B1293,"")</f>
        <v/>
      </c>
      <c r="D1297" s="109" t="str">
        <f>IF(dati_pdc!C1293&lt;&gt;"",dati_pdc!C1293,"")</f>
        <v/>
      </c>
      <c r="E1297" s="109" t="str">
        <f>IF(dati_pdc!D1293&lt;&gt;"",dati_pdc!D1293,"")</f>
        <v/>
      </c>
      <c r="F1297" s="110" t="str">
        <f>IF(dati_pdc!$A1293&lt;&gt;"",s_somma_pdc!B1293,"")</f>
        <v/>
      </c>
      <c r="G1297" s="110" t="str">
        <f>IF(dati_pdc!$A1293&lt;&gt;"",s_somma_pdc!C1293,"")</f>
        <v/>
      </c>
      <c r="H1297" s="110" t="str">
        <f t="shared" si="160"/>
        <v/>
      </c>
      <c r="I1297" s="111" t="str">
        <f t="shared" si="161"/>
        <v/>
      </c>
      <c r="J1297" s="111"/>
      <c r="K1297" s="111"/>
      <c r="L1297" s="110" t="str">
        <f>IF(dati_pdc!$A1293&lt;&gt;"",s_somma_pdc!D1293,"")</f>
        <v/>
      </c>
      <c r="M1297" s="110" t="str">
        <f t="shared" si="162"/>
        <v/>
      </c>
      <c r="N1297" s="111" t="str">
        <f t="shared" si="163"/>
        <v/>
      </c>
      <c r="O1297" s="111"/>
      <c r="P1297" s="111"/>
      <c r="Q1297" s="110" t="str">
        <f>IF(dati_pdc!$A1293&lt;&gt;"",s_somma_pdc!E1293,"")</f>
        <v/>
      </c>
      <c r="R1297" s="110" t="str">
        <f t="shared" si="164"/>
        <v/>
      </c>
      <c r="S1297" s="111" t="str">
        <f t="shared" si="165"/>
        <v/>
      </c>
      <c r="T1297" s="111"/>
      <c r="U1297" s="111"/>
      <c r="V1297" s="110" t="str">
        <f>IF(dati_pdc!$A1293&lt;&gt;"",s_somma_pdc!F1293,"")</f>
        <v/>
      </c>
      <c r="W1297" s="110" t="str">
        <f t="shared" si="166"/>
        <v/>
      </c>
      <c r="X1297" s="111" t="str">
        <f t="shared" si="167"/>
        <v/>
      </c>
    </row>
    <row r="1298" spans="2:24">
      <c r="B1298" s="109" t="str">
        <f>IF(dati_pdc!A1294&lt;&gt;"",IF(dati_pdc!D1294=1,RIGHT(dati_pdc!A1294,dati_pdc!E1294),dati_pdc!A1294),"")</f>
        <v/>
      </c>
      <c r="C1298" s="109" t="str">
        <f>IF(dati_pdc!B1294&lt;&gt;"",dati_pdc!B1294,"")</f>
        <v/>
      </c>
      <c r="D1298" s="109" t="str">
        <f>IF(dati_pdc!C1294&lt;&gt;"",dati_pdc!C1294,"")</f>
        <v/>
      </c>
      <c r="E1298" s="109" t="str">
        <f>IF(dati_pdc!D1294&lt;&gt;"",dati_pdc!D1294,"")</f>
        <v/>
      </c>
      <c r="F1298" s="110" t="str">
        <f>IF(dati_pdc!$A1294&lt;&gt;"",s_somma_pdc!B1294,"")</f>
        <v/>
      </c>
      <c r="G1298" s="110" t="str">
        <f>IF(dati_pdc!$A1294&lt;&gt;"",s_somma_pdc!C1294,"")</f>
        <v/>
      </c>
      <c r="H1298" s="110" t="str">
        <f t="shared" si="160"/>
        <v/>
      </c>
      <c r="I1298" s="111" t="str">
        <f t="shared" si="161"/>
        <v/>
      </c>
      <c r="J1298" s="111"/>
      <c r="K1298" s="111"/>
      <c r="L1298" s="110" t="str">
        <f>IF(dati_pdc!$A1294&lt;&gt;"",s_somma_pdc!D1294,"")</f>
        <v/>
      </c>
      <c r="M1298" s="110" t="str">
        <f t="shared" si="162"/>
        <v/>
      </c>
      <c r="N1298" s="111" t="str">
        <f t="shared" si="163"/>
        <v/>
      </c>
      <c r="O1298" s="111"/>
      <c r="P1298" s="111"/>
      <c r="Q1298" s="110" t="str">
        <f>IF(dati_pdc!$A1294&lt;&gt;"",s_somma_pdc!E1294,"")</f>
        <v/>
      </c>
      <c r="R1298" s="110" t="str">
        <f t="shared" si="164"/>
        <v/>
      </c>
      <c r="S1298" s="111" t="str">
        <f t="shared" si="165"/>
        <v/>
      </c>
      <c r="T1298" s="111"/>
      <c r="U1298" s="111"/>
      <c r="V1298" s="110" t="str">
        <f>IF(dati_pdc!$A1294&lt;&gt;"",s_somma_pdc!F1294,"")</f>
        <v/>
      </c>
      <c r="W1298" s="110" t="str">
        <f t="shared" si="166"/>
        <v/>
      </c>
      <c r="X1298" s="111" t="str">
        <f t="shared" si="167"/>
        <v/>
      </c>
    </row>
    <row r="1299" spans="2:24">
      <c r="B1299" s="109" t="str">
        <f>IF(dati_pdc!A1295&lt;&gt;"",IF(dati_pdc!D1295=1,RIGHT(dati_pdc!A1295,dati_pdc!E1295),dati_pdc!A1295),"")</f>
        <v/>
      </c>
      <c r="C1299" s="109" t="str">
        <f>IF(dati_pdc!B1295&lt;&gt;"",dati_pdc!B1295,"")</f>
        <v/>
      </c>
      <c r="D1299" s="109" t="str">
        <f>IF(dati_pdc!C1295&lt;&gt;"",dati_pdc!C1295,"")</f>
        <v/>
      </c>
      <c r="E1299" s="109" t="str">
        <f>IF(dati_pdc!D1295&lt;&gt;"",dati_pdc!D1295,"")</f>
        <v/>
      </c>
      <c r="F1299" s="110" t="str">
        <f>IF(dati_pdc!$A1295&lt;&gt;"",s_somma_pdc!B1295,"")</f>
        <v/>
      </c>
      <c r="G1299" s="110" t="str">
        <f>IF(dati_pdc!$A1295&lt;&gt;"",s_somma_pdc!C1295,"")</f>
        <v/>
      </c>
      <c r="H1299" s="110" t="str">
        <f t="shared" si="160"/>
        <v/>
      </c>
      <c r="I1299" s="111" t="str">
        <f t="shared" si="161"/>
        <v/>
      </c>
      <c r="J1299" s="111"/>
      <c r="K1299" s="111"/>
      <c r="L1299" s="110" t="str">
        <f>IF(dati_pdc!$A1295&lt;&gt;"",s_somma_pdc!D1295,"")</f>
        <v/>
      </c>
      <c r="M1299" s="110" t="str">
        <f t="shared" si="162"/>
        <v/>
      </c>
      <c r="N1299" s="111" t="str">
        <f t="shared" si="163"/>
        <v/>
      </c>
      <c r="O1299" s="111"/>
      <c r="P1299" s="111"/>
      <c r="Q1299" s="110" t="str">
        <f>IF(dati_pdc!$A1295&lt;&gt;"",s_somma_pdc!E1295,"")</f>
        <v/>
      </c>
      <c r="R1299" s="110" t="str">
        <f t="shared" si="164"/>
        <v/>
      </c>
      <c r="S1299" s="111" t="str">
        <f t="shared" si="165"/>
        <v/>
      </c>
      <c r="T1299" s="111"/>
      <c r="U1299" s="111"/>
      <c r="V1299" s="110" t="str">
        <f>IF(dati_pdc!$A1295&lt;&gt;"",s_somma_pdc!F1295,"")</f>
        <v/>
      </c>
      <c r="W1299" s="110" t="str">
        <f t="shared" si="166"/>
        <v/>
      </c>
      <c r="X1299" s="111" t="str">
        <f t="shared" si="167"/>
        <v/>
      </c>
    </row>
    <row r="1300" spans="2:24">
      <c r="B1300" s="109" t="str">
        <f>IF(dati_pdc!A1296&lt;&gt;"",IF(dati_pdc!D1296=1,RIGHT(dati_pdc!A1296,dati_pdc!E1296),dati_pdc!A1296),"")</f>
        <v/>
      </c>
      <c r="C1300" s="109" t="str">
        <f>IF(dati_pdc!B1296&lt;&gt;"",dati_pdc!B1296,"")</f>
        <v/>
      </c>
      <c r="D1300" s="109" t="str">
        <f>IF(dati_pdc!C1296&lt;&gt;"",dati_pdc!C1296,"")</f>
        <v/>
      </c>
      <c r="E1300" s="109" t="str">
        <f>IF(dati_pdc!D1296&lt;&gt;"",dati_pdc!D1296,"")</f>
        <v/>
      </c>
      <c r="F1300" s="110" t="str">
        <f>IF(dati_pdc!$A1296&lt;&gt;"",s_somma_pdc!B1296,"")</f>
        <v/>
      </c>
      <c r="G1300" s="110" t="str">
        <f>IF(dati_pdc!$A1296&lt;&gt;"",s_somma_pdc!C1296,"")</f>
        <v/>
      </c>
      <c r="H1300" s="110" t="str">
        <f t="shared" si="160"/>
        <v/>
      </c>
      <c r="I1300" s="111" t="str">
        <f t="shared" si="161"/>
        <v/>
      </c>
      <c r="J1300" s="111"/>
      <c r="K1300" s="111"/>
      <c r="L1300" s="110" t="str">
        <f>IF(dati_pdc!$A1296&lt;&gt;"",s_somma_pdc!D1296,"")</f>
        <v/>
      </c>
      <c r="M1300" s="110" t="str">
        <f t="shared" si="162"/>
        <v/>
      </c>
      <c r="N1300" s="111" t="str">
        <f t="shared" si="163"/>
        <v/>
      </c>
      <c r="O1300" s="111"/>
      <c r="P1300" s="111"/>
      <c r="Q1300" s="110" t="str">
        <f>IF(dati_pdc!$A1296&lt;&gt;"",s_somma_pdc!E1296,"")</f>
        <v/>
      </c>
      <c r="R1300" s="110" t="str">
        <f t="shared" si="164"/>
        <v/>
      </c>
      <c r="S1300" s="111" t="str">
        <f t="shared" si="165"/>
        <v/>
      </c>
      <c r="T1300" s="111"/>
      <c r="U1300" s="111"/>
      <c r="V1300" s="110" t="str">
        <f>IF(dati_pdc!$A1296&lt;&gt;"",s_somma_pdc!F1296,"")</f>
        <v/>
      </c>
      <c r="W1300" s="110" t="str">
        <f t="shared" si="166"/>
        <v/>
      </c>
      <c r="X1300" s="111" t="str">
        <f t="shared" si="167"/>
        <v/>
      </c>
    </row>
    <row r="1301" spans="2:24">
      <c r="B1301" s="109" t="str">
        <f>IF(dati_pdc!A1297&lt;&gt;"",IF(dati_pdc!D1297=1,RIGHT(dati_pdc!A1297,dati_pdc!E1297),dati_pdc!A1297),"")</f>
        <v/>
      </c>
      <c r="C1301" s="109" t="str">
        <f>IF(dati_pdc!B1297&lt;&gt;"",dati_pdc!B1297,"")</f>
        <v/>
      </c>
      <c r="D1301" s="109" t="str">
        <f>IF(dati_pdc!C1297&lt;&gt;"",dati_pdc!C1297,"")</f>
        <v/>
      </c>
      <c r="E1301" s="109" t="str">
        <f>IF(dati_pdc!D1297&lt;&gt;"",dati_pdc!D1297,"")</f>
        <v/>
      </c>
      <c r="F1301" s="110" t="str">
        <f>IF(dati_pdc!$A1297&lt;&gt;"",s_somma_pdc!B1297,"")</f>
        <v/>
      </c>
      <c r="G1301" s="110" t="str">
        <f>IF(dati_pdc!$A1297&lt;&gt;"",s_somma_pdc!C1297,"")</f>
        <v/>
      </c>
      <c r="H1301" s="110" t="str">
        <f t="shared" si="160"/>
        <v/>
      </c>
      <c r="I1301" s="111" t="str">
        <f t="shared" si="161"/>
        <v/>
      </c>
      <c r="J1301" s="111"/>
      <c r="K1301" s="111"/>
      <c r="L1301" s="110" t="str">
        <f>IF(dati_pdc!$A1297&lt;&gt;"",s_somma_pdc!D1297,"")</f>
        <v/>
      </c>
      <c r="M1301" s="110" t="str">
        <f t="shared" si="162"/>
        <v/>
      </c>
      <c r="N1301" s="111" t="str">
        <f t="shared" si="163"/>
        <v/>
      </c>
      <c r="O1301" s="111"/>
      <c r="P1301" s="111"/>
      <c r="Q1301" s="110" t="str">
        <f>IF(dati_pdc!$A1297&lt;&gt;"",s_somma_pdc!E1297,"")</f>
        <v/>
      </c>
      <c r="R1301" s="110" t="str">
        <f t="shared" si="164"/>
        <v/>
      </c>
      <c r="S1301" s="111" t="str">
        <f t="shared" si="165"/>
        <v/>
      </c>
      <c r="T1301" s="111"/>
      <c r="U1301" s="111"/>
      <c r="V1301" s="110" t="str">
        <f>IF(dati_pdc!$A1297&lt;&gt;"",s_somma_pdc!F1297,"")</f>
        <v/>
      </c>
      <c r="W1301" s="110" t="str">
        <f t="shared" si="166"/>
        <v/>
      </c>
      <c r="X1301" s="111" t="str">
        <f t="shared" si="167"/>
        <v/>
      </c>
    </row>
    <row r="1302" spans="2:24">
      <c r="B1302" s="109" t="str">
        <f>IF(dati_pdc!A1298&lt;&gt;"",IF(dati_pdc!D1298=1,RIGHT(dati_pdc!A1298,dati_pdc!E1298),dati_pdc!A1298),"")</f>
        <v/>
      </c>
      <c r="C1302" s="109" t="str">
        <f>IF(dati_pdc!B1298&lt;&gt;"",dati_pdc!B1298,"")</f>
        <v/>
      </c>
      <c r="D1302" s="109" t="str">
        <f>IF(dati_pdc!C1298&lt;&gt;"",dati_pdc!C1298,"")</f>
        <v/>
      </c>
      <c r="E1302" s="109" t="str">
        <f>IF(dati_pdc!D1298&lt;&gt;"",dati_pdc!D1298,"")</f>
        <v/>
      </c>
      <c r="F1302" s="110" t="str">
        <f>IF(dati_pdc!$A1298&lt;&gt;"",s_somma_pdc!B1298,"")</f>
        <v/>
      </c>
      <c r="G1302" s="110" t="str">
        <f>IF(dati_pdc!$A1298&lt;&gt;"",s_somma_pdc!C1298,"")</f>
        <v/>
      </c>
      <c r="H1302" s="110" t="str">
        <f t="shared" si="160"/>
        <v/>
      </c>
      <c r="I1302" s="111" t="str">
        <f t="shared" si="161"/>
        <v/>
      </c>
      <c r="J1302" s="111"/>
      <c r="K1302" s="111"/>
      <c r="L1302" s="110" t="str">
        <f>IF(dati_pdc!$A1298&lt;&gt;"",s_somma_pdc!D1298,"")</f>
        <v/>
      </c>
      <c r="M1302" s="110" t="str">
        <f t="shared" si="162"/>
        <v/>
      </c>
      <c r="N1302" s="111" t="str">
        <f t="shared" si="163"/>
        <v/>
      </c>
      <c r="O1302" s="111"/>
      <c r="P1302" s="111"/>
      <c r="Q1302" s="110" t="str">
        <f>IF(dati_pdc!$A1298&lt;&gt;"",s_somma_pdc!E1298,"")</f>
        <v/>
      </c>
      <c r="R1302" s="110" t="str">
        <f t="shared" si="164"/>
        <v/>
      </c>
      <c r="S1302" s="111" t="str">
        <f t="shared" si="165"/>
        <v/>
      </c>
      <c r="T1302" s="111"/>
      <c r="U1302" s="111"/>
      <c r="V1302" s="110" t="str">
        <f>IF(dati_pdc!$A1298&lt;&gt;"",s_somma_pdc!F1298,"")</f>
        <v/>
      </c>
      <c r="W1302" s="110" t="str">
        <f t="shared" si="166"/>
        <v/>
      </c>
      <c r="X1302" s="111" t="str">
        <f t="shared" si="167"/>
        <v/>
      </c>
    </row>
    <row r="1303" spans="2:24">
      <c r="B1303" s="109" t="str">
        <f>IF(dati_pdc!A1299&lt;&gt;"",IF(dati_pdc!D1299=1,RIGHT(dati_pdc!A1299,dati_pdc!E1299),dati_pdc!A1299),"")</f>
        <v/>
      </c>
      <c r="C1303" s="109" t="str">
        <f>IF(dati_pdc!B1299&lt;&gt;"",dati_pdc!B1299,"")</f>
        <v/>
      </c>
      <c r="D1303" s="109" t="str">
        <f>IF(dati_pdc!C1299&lt;&gt;"",dati_pdc!C1299,"")</f>
        <v/>
      </c>
      <c r="E1303" s="109" t="str">
        <f>IF(dati_pdc!D1299&lt;&gt;"",dati_pdc!D1299,"")</f>
        <v/>
      </c>
      <c r="F1303" s="110" t="str">
        <f>IF(dati_pdc!$A1299&lt;&gt;"",s_somma_pdc!B1299,"")</f>
        <v/>
      </c>
      <c r="G1303" s="110" t="str">
        <f>IF(dati_pdc!$A1299&lt;&gt;"",s_somma_pdc!C1299,"")</f>
        <v/>
      </c>
      <c r="H1303" s="110" t="str">
        <f t="shared" si="160"/>
        <v/>
      </c>
      <c r="I1303" s="111" t="str">
        <f t="shared" si="161"/>
        <v/>
      </c>
      <c r="J1303" s="111"/>
      <c r="K1303" s="111"/>
      <c r="L1303" s="110" t="str">
        <f>IF(dati_pdc!$A1299&lt;&gt;"",s_somma_pdc!D1299,"")</f>
        <v/>
      </c>
      <c r="M1303" s="110" t="str">
        <f t="shared" si="162"/>
        <v/>
      </c>
      <c r="N1303" s="111" t="str">
        <f t="shared" si="163"/>
        <v/>
      </c>
      <c r="O1303" s="111"/>
      <c r="P1303" s="111"/>
      <c r="Q1303" s="110" t="str">
        <f>IF(dati_pdc!$A1299&lt;&gt;"",s_somma_pdc!E1299,"")</f>
        <v/>
      </c>
      <c r="R1303" s="110" t="str">
        <f t="shared" si="164"/>
        <v/>
      </c>
      <c r="S1303" s="111" t="str">
        <f t="shared" si="165"/>
        <v/>
      </c>
      <c r="T1303" s="111"/>
      <c r="U1303" s="111"/>
      <c r="V1303" s="110" t="str">
        <f>IF(dati_pdc!$A1299&lt;&gt;"",s_somma_pdc!F1299,"")</f>
        <v/>
      </c>
      <c r="W1303" s="110" t="str">
        <f t="shared" si="166"/>
        <v/>
      </c>
      <c r="X1303" s="111" t="str">
        <f t="shared" si="167"/>
        <v/>
      </c>
    </row>
    <row r="1304" spans="2:24">
      <c r="B1304" s="109" t="str">
        <f>IF(dati_pdc!A1300&lt;&gt;"",IF(dati_pdc!D1300=1,RIGHT(dati_pdc!A1300,dati_pdc!E1300),dati_pdc!A1300),"")</f>
        <v/>
      </c>
      <c r="C1304" s="109" t="str">
        <f>IF(dati_pdc!B1300&lt;&gt;"",dati_pdc!B1300,"")</f>
        <v/>
      </c>
      <c r="D1304" s="109" t="str">
        <f>IF(dati_pdc!C1300&lt;&gt;"",dati_pdc!C1300,"")</f>
        <v/>
      </c>
      <c r="E1304" s="109" t="str">
        <f>IF(dati_pdc!D1300&lt;&gt;"",dati_pdc!D1300,"")</f>
        <v/>
      </c>
      <c r="F1304" s="110" t="str">
        <f>IF(dati_pdc!$A1300&lt;&gt;"",s_somma_pdc!B1300,"")</f>
        <v/>
      </c>
      <c r="G1304" s="110" t="str">
        <f>IF(dati_pdc!$A1300&lt;&gt;"",s_somma_pdc!C1300,"")</f>
        <v/>
      </c>
      <c r="H1304" s="110" t="str">
        <f t="shared" si="160"/>
        <v/>
      </c>
      <c r="I1304" s="111" t="str">
        <f t="shared" si="161"/>
        <v/>
      </c>
      <c r="J1304" s="111"/>
      <c r="K1304" s="111"/>
      <c r="L1304" s="110" t="str">
        <f>IF(dati_pdc!$A1300&lt;&gt;"",s_somma_pdc!D1300,"")</f>
        <v/>
      </c>
      <c r="M1304" s="110" t="str">
        <f t="shared" si="162"/>
        <v/>
      </c>
      <c r="N1304" s="111" t="str">
        <f t="shared" si="163"/>
        <v/>
      </c>
      <c r="O1304" s="111"/>
      <c r="P1304" s="111"/>
      <c r="Q1304" s="110" t="str">
        <f>IF(dati_pdc!$A1300&lt;&gt;"",s_somma_pdc!E1300,"")</f>
        <v/>
      </c>
      <c r="R1304" s="110" t="str">
        <f t="shared" si="164"/>
        <v/>
      </c>
      <c r="S1304" s="111" t="str">
        <f t="shared" si="165"/>
        <v/>
      </c>
      <c r="T1304" s="111"/>
      <c r="U1304" s="111"/>
      <c r="V1304" s="110" t="str">
        <f>IF(dati_pdc!$A1300&lt;&gt;"",s_somma_pdc!F1300,"")</f>
        <v/>
      </c>
      <c r="W1304" s="110" t="str">
        <f t="shared" si="166"/>
        <v/>
      </c>
      <c r="X1304" s="111" t="str">
        <f t="shared" si="167"/>
        <v/>
      </c>
    </row>
    <row r="1305" spans="2:24">
      <c r="B1305" s="109" t="str">
        <f>IF(dati_pdc!A1301&lt;&gt;"",IF(dati_pdc!D1301=1,RIGHT(dati_pdc!A1301,dati_pdc!E1301),dati_pdc!A1301),"")</f>
        <v/>
      </c>
      <c r="C1305" s="109" t="str">
        <f>IF(dati_pdc!B1301&lt;&gt;"",dati_pdc!B1301,"")</f>
        <v/>
      </c>
      <c r="D1305" s="109" t="str">
        <f>IF(dati_pdc!C1301&lt;&gt;"",dati_pdc!C1301,"")</f>
        <v/>
      </c>
      <c r="E1305" s="109" t="str">
        <f>IF(dati_pdc!D1301&lt;&gt;"",dati_pdc!D1301,"")</f>
        <v/>
      </c>
      <c r="F1305" s="110" t="str">
        <f>IF(dati_pdc!$A1301&lt;&gt;"",s_somma_pdc!B1301,"")</f>
        <v/>
      </c>
      <c r="G1305" s="110" t="str">
        <f>IF(dati_pdc!$A1301&lt;&gt;"",s_somma_pdc!C1301,"")</f>
        <v/>
      </c>
      <c r="H1305" s="110" t="str">
        <f t="shared" si="160"/>
        <v/>
      </c>
      <c r="I1305" s="111" t="str">
        <f t="shared" si="161"/>
        <v/>
      </c>
      <c r="J1305" s="111"/>
      <c r="K1305" s="111"/>
      <c r="L1305" s="110" t="str">
        <f>IF(dati_pdc!$A1301&lt;&gt;"",s_somma_pdc!D1301,"")</f>
        <v/>
      </c>
      <c r="M1305" s="110" t="str">
        <f t="shared" si="162"/>
        <v/>
      </c>
      <c r="N1305" s="111" t="str">
        <f t="shared" si="163"/>
        <v/>
      </c>
      <c r="O1305" s="111"/>
      <c r="P1305" s="111"/>
      <c r="Q1305" s="110" t="str">
        <f>IF(dati_pdc!$A1301&lt;&gt;"",s_somma_pdc!E1301,"")</f>
        <v/>
      </c>
      <c r="R1305" s="110" t="str">
        <f t="shared" si="164"/>
        <v/>
      </c>
      <c r="S1305" s="111" t="str">
        <f t="shared" si="165"/>
        <v/>
      </c>
      <c r="T1305" s="111"/>
      <c r="U1305" s="111"/>
      <c r="V1305" s="110" t="str">
        <f>IF(dati_pdc!$A1301&lt;&gt;"",s_somma_pdc!F1301,"")</f>
        <v/>
      </c>
      <c r="W1305" s="110" t="str">
        <f t="shared" si="166"/>
        <v/>
      </c>
      <c r="X1305" s="111" t="str">
        <f t="shared" si="167"/>
        <v/>
      </c>
    </row>
    <row r="1306" spans="2:24">
      <c r="B1306" s="109" t="str">
        <f>IF(dati_pdc!A1302&lt;&gt;"",IF(dati_pdc!D1302=1,RIGHT(dati_pdc!A1302,dati_pdc!E1302),dati_pdc!A1302),"")</f>
        <v/>
      </c>
      <c r="C1306" s="109" t="str">
        <f>IF(dati_pdc!B1302&lt;&gt;"",dati_pdc!B1302,"")</f>
        <v/>
      </c>
      <c r="D1306" s="109" t="str">
        <f>IF(dati_pdc!C1302&lt;&gt;"",dati_pdc!C1302,"")</f>
        <v/>
      </c>
      <c r="E1306" s="109" t="str">
        <f>IF(dati_pdc!D1302&lt;&gt;"",dati_pdc!D1302,"")</f>
        <v/>
      </c>
      <c r="F1306" s="110" t="str">
        <f>IF(dati_pdc!$A1302&lt;&gt;"",s_somma_pdc!B1302,"")</f>
        <v/>
      </c>
      <c r="G1306" s="110" t="str">
        <f>IF(dati_pdc!$A1302&lt;&gt;"",s_somma_pdc!C1302,"")</f>
        <v/>
      </c>
      <c r="H1306" s="110" t="str">
        <f t="shared" si="160"/>
        <v/>
      </c>
      <c r="I1306" s="111" t="str">
        <f t="shared" si="161"/>
        <v/>
      </c>
      <c r="J1306" s="111"/>
      <c r="K1306" s="111"/>
      <c r="L1306" s="110" t="str">
        <f>IF(dati_pdc!$A1302&lt;&gt;"",s_somma_pdc!D1302,"")</f>
        <v/>
      </c>
      <c r="M1306" s="110" t="str">
        <f t="shared" si="162"/>
        <v/>
      </c>
      <c r="N1306" s="111" t="str">
        <f t="shared" si="163"/>
        <v/>
      </c>
      <c r="O1306" s="111"/>
      <c r="P1306" s="111"/>
      <c r="Q1306" s="110" t="str">
        <f>IF(dati_pdc!$A1302&lt;&gt;"",s_somma_pdc!E1302,"")</f>
        <v/>
      </c>
      <c r="R1306" s="110" t="str">
        <f t="shared" si="164"/>
        <v/>
      </c>
      <c r="S1306" s="111" t="str">
        <f t="shared" si="165"/>
        <v/>
      </c>
      <c r="T1306" s="111"/>
      <c r="U1306" s="111"/>
      <c r="V1306" s="110" t="str">
        <f>IF(dati_pdc!$A1302&lt;&gt;"",s_somma_pdc!F1302,"")</f>
        <v/>
      </c>
      <c r="W1306" s="110" t="str">
        <f t="shared" si="166"/>
        <v/>
      </c>
      <c r="X1306" s="111" t="str">
        <f t="shared" si="167"/>
        <v/>
      </c>
    </row>
    <row r="1307" spans="2:24">
      <c r="B1307" s="109" t="str">
        <f>IF(dati_pdc!A1303&lt;&gt;"",IF(dati_pdc!D1303=1,RIGHT(dati_pdc!A1303,dati_pdc!E1303),dati_pdc!A1303),"")</f>
        <v/>
      </c>
      <c r="C1307" s="109" t="str">
        <f>IF(dati_pdc!B1303&lt;&gt;"",dati_pdc!B1303,"")</f>
        <v/>
      </c>
      <c r="D1307" s="109" t="str">
        <f>IF(dati_pdc!C1303&lt;&gt;"",dati_pdc!C1303,"")</f>
        <v/>
      </c>
      <c r="E1307" s="109" t="str">
        <f>IF(dati_pdc!D1303&lt;&gt;"",dati_pdc!D1303,"")</f>
        <v/>
      </c>
      <c r="F1307" s="110" t="str">
        <f>IF(dati_pdc!$A1303&lt;&gt;"",s_somma_pdc!B1303,"")</f>
        <v/>
      </c>
      <c r="G1307" s="110" t="str">
        <f>IF(dati_pdc!$A1303&lt;&gt;"",s_somma_pdc!C1303,"")</f>
        <v/>
      </c>
      <c r="H1307" s="110" t="str">
        <f t="shared" si="160"/>
        <v/>
      </c>
      <c r="I1307" s="111" t="str">
        <f t="shared" si="161"/>
        <v/>
      </c>
      <c r="J1307" s="111"/>
      <c r="K1307" s="111"/>
      <c r="L1307" s="110" t="str">
        <f>IF(dati_pdc!$A1303&lt;&gt;"",s_somma_pdc!D1303,"")</f>
        <v/>
      </c>
      <c r="M1307" s="110" t="str">
        <f t="shared" si="162"/>
        <v/>
      </c>
      <c r="N1307" s="111" t="str">
        <f t="shared" si="163"/>
        <v/>
      </c>
      <c r="O1307" s="111"/>
      <c r="P1307" s="111"/>
      <c r="Q1307" s="110" t="str">
        <f>IF(dati_pdc!$A1303&lt;&gt;"",s_somma_pdc!E1303,"")</f>
        <v/>
      </c>
      <c r="R1307" s="110" t="str">
        <f t="shared" si="164"/>
        <v/>
      </c>
      <c r="S1307" s="111" t="str">
        <f t="shared" si="165"/>
        <v/>
      </c>
      <c r="T1307" s="111"/>
      <c r="U1307" s="111"/>
      <c r="V1307" s="110" t="str">
        <f>IF(dati_pdc!$A1303&lt;&gt;"",s_somma_pdc!F1303,"")</f>
        <v/>
      </c>
      <c r="W1307" s="110" t="str">
        <f t="shared" si="166"/>
        <v/>
      </c>
      <c r="X1307" s="111" t="str">
        <f t="shared" si="167"/>
        <v/>
      </c>
    </row>
    <row r="1308" spans="2:24">
      <c r="B1308" s="109" t="str">
        <f>IF(dati_pdc!A1304&lt;&gt;"",IF(dati_pdc!D1304=1,RIGHT(dati_pdc!A1304,dati_pdc!E1304),dati_pdc!A1304),"")</f>
        <v/>
      </c>
      <c r="C1308" s="109" t="str">
        <f>IF(dati_pdc!B1304&lt;&gt;"",dati_pdc!B1304,"")</f>
        <v/>
      </c>
      <c r="D1308" s="109" t="str">
        <f>IF(dati_pdc!C1304&lt;&gt;"",dati_pdc!C1304,"")</f>
        <v/>
      </c>
      <c r="E1308" s="109" t="str">
        <f>IF(dati_pdc!D1304&lt;&gt;"",dati_pdc!D1304,"")</f>
        <v/>
      </c>
      <c r="F1308" s="110" t="str">
        <f>IF(dati_pdc!$A1304&lt;&gt;"",s_somma_pdc!B1304,"")</f>
        <v/>
      </c>
      <c r="G1308" s="110" t="str">
        <f>IF(dati_pdc!$A1304&lt;&gt;"",s_somma_pdc!C1304,"")</f>
        <v/>
      </c>
      <c r="H1308" s="110" t="str">
        <f t="shared" si="160"/>
        <v/>
      </c>
      <c r="I1308" s="111" t="str">
        <f t="shared" si="161"/>
        <v/>
      </c>
      <c r="J1308" s="111"/>
      <c r="K1308" s="111"/>
      <c r="L1308" s="110" t="str">
        <f>IF(dati_pdc!$A1304&lt;&gt;"",s_somma_pdc!D1304,"")</f>
        <v/>
      </c>
      <c r="M1308" s="110" t="str">
        <f t="shared" si="162"/>
        <v/>
      </c>
      <c r="N1308" s="111" t="str">
        <f t="shared" si="163"/>
        <v/>
      </c>
      <c r="O1308" s="111"/>
      <c r="P1308" s="111"/>
      <c r="Q1308" s="110" t="str">
        <f>IF(dati_pdc!$A1304&lt;&gt;"",s_somma_pdc!E1304,"")</f>
        <v/>
      </c>
      <c r="R1308" s="110" t="str">
        <f t="shared" si="164"/>
        <v/>
      </c>
      <c r="S1308" s="111" t="str">
        <f t="shared" si="165"/>
        <v/>
      </c>
      <c r="T1308" s="111"/>
      <c r="U1308" s="111"/>
      <c r="V1308" s="110" t="str">
        <f>IF(dati_pdc!$A1304&lt;&gt;"",s_somma_pdc!F1304,"")</f>
        <v/>
      </c>
      <c r="W1308" s="110" t="str">
        <f t="shared" si="166"/>
        <v/>
      </c>
      <c r="X1308" s="111" t="str">
        <f t="shared" si="167"/>
        <v/>
      </c>
    </row>
    <row r="1309" spans="2:24">
      <c r="B1309" s="109" t="str">
        <f>IF(dati_pdc!A1305&lt;&gt;"",IF(dati_pdc!D1305=1,RIGHT(dati_pdc!A1305,dati_pdc!E1305),dati_pdc!A1305),"")</f>
        <v/>
      </c>
      <c r="C1309" s="109" t="str">
        <f>IF(dati_pdc!B1305&lt;&gt;"",dati_pdc!B1305,"")</f>
        <v/>
      </c>
      <c r="D1309" s="109" t="str">
        <f>IF(dati_pdc!C1305&lt;&gt;"",dati_pdc!C1305,"")</f>
        <v/>
      </c>
      <c r="E1309" s="109" t="str">
        <f>IF(dati_pdc!D1305&lt;&gt;"",dati_pdc!D1305,"")</f>
        <v/>
      </c>
      <c r="F1309" s="110" t="str">
        <f>IF(dati_pdc!$A1305&lt;&gt;"",s_somma_pdc!B1305,"")</f>
        <v/>
      </c>
      <c r="G1309" s="110" t="str">
        <f>IF(dati_pdc!$A1305&lt;&gt;"",s_somma_pdc!C1305,"")</f>
        <v/>
      </c>
      <c r="H1309" s="110" t="str">
        <f t="shared" si="160"/>
        <v/>
      </c>
      <c r="I1309" s="111" t="str">
        <f t="shared" si="161"/>
        <v/>
      </c>
      <c r="J1309" s="111"/>
      <c r="K1309" s="111"/>
      <c r="L1309" s="110" t="str">
        <f>IF(dati_pdc!$A1305&lt;&gt;"",s_somma_pdc!D1305,"")</f>
        <v/>
      </c>
      <c r="M1309" s="110" t="str">
        <f t="shared" si="162"/>
        <v/>
      </c>
      <c r="N1309" s="111" t="str">
        <f t="shared" si="163"/>
        <v/>
      </c>
      <c r="O1309" s="111"/>
      <c r="P1309" s="111"/>
      <c r="Q1309" s="110" t="str">
        <f>IF(dati_pdc!$A1305&lt;&gt;"",s_somma_pdc!E1305,"")</f>
        <v/>
      </c>
      <c r="R1309" s="110" t="str">
        <f t="shared" si="164"/>
        <v/>
      </c>
      <c r="S1309" s="111" t="str">
        <f t="shared" si="165"/>
        <v/>
      </c>
      <c r="T1309" s="111"/>
      <c r="U1309" s="111"/>
      <c r="V1309" s="110" t="str">
        <f>IF(dati_pdc!$A1305&lt;&gt;"",s_somma_pdc!F1305,"")</f>
        <v/>
      </c>
      <c r="W1309" s="110" t="str">
        <f t="shared" si="166"/>
        <v/>
      </c>
      <c r="X1309" s="111" t="str">
        <f t="shared" si="167"/>
        <v/>
      </c>
    </row>
    <row r="1310" spans="2:24">
      <c r="B1310" s="109" t="str">
        <f>IF(dati_pdc!A1306&lt;&gt;"",IF(dati_pdc!D1306=1,RIGHT(dati_pdc!A1306,dati_pdc!E1306),dati_pdc!A1306),"")</f>
        <v/>
      </c>
      <c r="C1310" s="109" t="str">
        <f>IF(dati_pdc!B1306&lt;&gt;"",dati_pdc!B1306,"")</f>
        <v/>
      </c>
      <c r="D1310" s="109" t="str">
        <f>IF(dati_pdc!C1306&lt;&gt;"",dati_pdc!C1306,"")</f>
        <v/>
      </c>
      <c r="E1310" s="109" t="str">
        <f>IF(dati_pdc!D1306&lt;&gt;"",dati_pdc!D1306,"")</f>
        <v/>
      </c>
      <c r="F1310" s="110" t="str">
        <f>IF(dati_pdc!$A1306&lt;&gt;"",s_somma_pdc!B1306,"")</f>
        <v/>
      </c>
      <c r="G1310" s="110" t="str">
        <f>IF(dati_pdc!$A1306&lt;&gt;"",s_somma_pdc!C1306,"")</f>
        <v/>
      </c>
      <c r="H1310" s="110" t="str">
        <f t="shared" si="160"/>
        <v/>
      </c>
      <c r="I1310" s="111" t="str">
        <f t="shared" si="161"/>
        <v/>
      </c>
      <c r="J1310" s="111"/>
      <c r="K1310" s="111"/>
      <c r="L1310" s="110" t="str">
        <f>IF(dati_pdc!$A1306&lt;&gt;"",s_somma_pdc!D1306,"")</f>
        <v/>
      </c>
      <c r="M1310" s="110" t="str">
        <f t="shared" si="162"/>
        <v/>
      </c>
      <c r="N1310" s="111" t="str">
        <f t="shared" si="163"/>
        <v/>
      </c>
      <c r="O1310" s="111"/>
      <c r="P1310" s="111"/>
      <c r="Q1310" s="110" t="str">
        <f>IF(dati_pdc!$A1306&lt;&gt;"",s_somma_pdc!E1306,"")</f>
        <v/>
      </c>
      <c r="R1310" s="110" t="str">
        <f t="shared" si="164"/>
        <v/>
      </c>
      <c r="S1310" s="111" t="str">
        <f t="shared" si="165"/>
        <v/>
      </c>
      <c r="T1310" s="111"/>
      <c r="U1310" s="111"/>
      <c r="V1310" s="110" t="str">
        <f>IF(dati_pdc!$A1306&lt;&gt;"",s_somma_pdc!F1306,"")</f>
        <v/>
      </c>
      <c r="W1310" s="110" t="str">
        <f t="shared" si="166"/>
        <v/>
      </c>
      <c r="X1310" s="111" t="str">
        <f t="shared" si="167"/>
        <v/>
      </c>
    </row>
    <row r="1311" spans="2:24">
      <c r="B1311" s="109" t="str">
        <f>IF(dati_pdc!A1307&lt;&gt;"",IF(dati_pdc!D1307=1,RIGHT(dati_pdc!A1307,dati_pdc!E1307),dati_pdc!A1307),"")</f>
        <v/>
      </c>
      <c r="C1311" s="109" t="str">
        <f>IF(dati_pdc!B1307&lt;&gt;"",dati_pdc!B1307,"")</f>
        <v/>
      </c>
      <c r="D1311" s="109" t="str">
        <f>IF(dati_pdc!C1307&lt;&gt;"",dati_pdc!C1307,"")</f>
        <v/>
      </c>
      <c r="E1311" s="109" t="str">
        <f>IF(dati_pdc!D1307&lt;&gt;"",dati_pdc!D1307,"")</f>
        <v/>
      </c>
      <c r="F1311" s="110" t="str">
        <f>IF(dati_pdc!$A1307&lt;&gt;"",s_somma_pdc!B1307,"")</f>
        <v/>
      </c>
      <c r="G1311" s="110" t="str">
        <f>IF(dati_pdc!$A1307&lt;&gt;"",s_somma_pdc!C1307,"")</f>
        <v/>
      </c>
      <c r="H1311" s="110" t="str">
        <f t="shared" si="160"/>
        <v/>
      </c>
      <c r="I1311" s="111" t="str">
        <f t="shared" si="161"/>
        <v/>
      </c>
      <c r="J1311" s="111"/>
      <c r="K1311" s="111"/>
      <c r="L1311" s="110" t="str">
        <f>IF(dati_pdc!$A1307&lt;&gt;"",s_somma_pdc!D1307,"")</f>
        <v/>
      </c>
      <c r="M1311" s="110" t="str">
        <f t="shared" si="162"/>
        <v/>
      </c>
      <c r="N1311" s="111" t="str">
        <f t="shared" si="163"/>
        <v/>
      </c>
      <c r="O1311" s="111"/>
      <c r="P1311" s="111"/>
      <c r="Q1311" s="110" t="str">
        <f>IF(dati_pdc!$A1307&lt;&gt;"",s_somma_pdc!E1307,"")</f>
        <v/>
      </c>
      <c r="R1311" s="110" t="str">
        <f t="shared" si="164"/>
        <v/>
      </c>
      <c r="S1311" s="111" t="str">
        <f t="shared" si="165"/>
        <v/>
      </c>
      <c r="T1311" s="111"/>
      <c r="U1311" s="111"/>
      <c r="V1311" s="110" t="str">
        <f>IF(dati_pdc!$A1307&lt;&gt;"",s_somma_pdc!F1307,"")</f>
        <v/>
      </c>
      <c r="W1311" s="110" t="str">
        <f t="shared" si="166"/>
        <v/>
      </c>
      <c r="X1311" s="111" t="str">
        <f t="shared" si="167"/>
        <v/>
      </c>
    </row>
    <row r="1312" spans="2:24">
      <c r="B1312" s="109" t="str">
        <f>IF(dati_pdc!A1308&lt;&gt;"",IF(dati_pdc!D1308=1,RIGHT(dati_pdc!A1308,dati_pdc!E1308),dati_pdc!A1308),"")</f>
        <v/>
      </c>
      <c r="C1312" s="109" t="str">
        <f>IF(dati_pdc!B1308&lt;&gt;"",dati_pdc!B1308,"")</f>
        <v/>
      </c>
      <c r="D1312" s="109" t="str">
        <f>IF(dati_pdc!C1308&lt;&gt;"",dati_pdc!C1308,"")</f>
        <v/>
      </c>
      <c r="E1312" s="109" t="str">
        <f>IF(dati_pdc!D1308&lt;&gt;"",dati_pdc!D1308,"")</f>
        <v/>
      </c>
      <c r="F1312" s="110" t="str">
        <f>IF(dati_pdc!$A1308&lt;&gt;"",s_somma_pdc!B1308,"")</f>
        <v/>
      </c>
      <c r="G1312" s="110" t="str">
        <f>IF(dati_pdc!$A1308&lt;&gt;"",s_somma_pdc!C1308,"")</f>
        <v/>
      </c>
      <c r="H1312" s="110" t="str">
        <f t="shared" si="160"/>
        <v/>
      </c>
      <c r="I1312" s="111" t="str">
        <f t="shared" si="161"/>
        <v/>
      </c>
      <c r="J1312" s="111"/>
      <c r="K1312" s="111"/>
      <c r="L1312" s="110" t="str">
        <f>IF(dati_pdc!$A1308&lt;&gt;"",s_somma_pdc!D1308,"")</f>
        <v/>
      </c>
      <c r="M1312" s="110" t="str">
        <f t="shared" si="162"/>
        <v/>
      </c>
      <c r="N1312" s="111" t="str">
        <f t="shared" si="163"/>
        <v/>
      </c>
      <c r="O1312" s="111"/>
      <c r="P1312" s="111"/>
      <c r="Q1312" s="110" t="str">
        <f>IF(dati_pdc!$A1308&lt;&gt;"",s_somma_pdc!E1308,"")</f>
        <v/>
      </c>
      <c r="R1312" s="110" t="str">
        <f t="shared" si="164"/>
        <v/>
      </c>
      <c r="S1312" s="111" t="str">
        <f t="shared" si="165"/>
        <v/>
      </c>
      <c r="T1312" s="111"/>
      <c r="U1312" s="111"/>
      <c r="V1312" s="110" t="str">
        <f>IF(dati_pdc!$A1308&lt;&gt;"",s_somma_pdc!F1308,"")</f>
        <v/>
      </c>
      <c r="W1312" s="110" t="str">
        <f t="shared" si="166"/>
        <v/>
      </c>
      <c r="X1312" s="111" t="str">
        <f t="shared" si="167"/>
        <v/>
      </c>
    </row>
    <row r="1313" spans="2:24">
      <c r="B1313" s="109" t="str">
        <f>IF(dati_pdc!A1309&lt;&gt;"",IF(dati_pdc!D1309=1,RIGHT(dati_pdc!A1309,dati_pdc!E1309),dati_pdc!A1309),"")</f>
        <v/>
      </c>
      <c r="C1313" s="109" t="str">
        <f>IF(dati_pdc!B1309&lt;&gt;"",dati_pdc!B1309,"")</f>
        <v/>
      </c>
      <c r="D1313" s="109" t="str">
        <f>IF(dati_pdc!C1309&lt;&gt;"",dati_pdc!C1309,"")</f>
        <v/>
      </c>
      <c r="E1313" s="109" t="str">
        <f>IF(dati_pdc!D1309&lt;&gt;"",dati_pdc!D1309,"")</f>
        <v/>
      </c>
      <c r="F1313" s="110" t="str">
        <f>IF(dati_pdc!$A1309&lt;&gt;"",s_somma_pdc!B1309,"")</f>
        <v/>
      </c>
      <c r="G1313" s="110" t="str">
        <f>IF(dati_pdc!$A1309&lt;&gt;"",s_somma_pdc!C1309,"")</f>
        <v/>
      </c>
      <c r="H1313" s="110" t="str">
        <f t="shared" si="160"/>
        <v/>
      </c>
      <c r="I1313" s="111" t="str">
        <f t="shared" si="161"/>
        <v/>
      </c>
      <c r="J1313" s="111"/>
      <c r="K1313" s="111"/>
      <c r="L1313" s="110" t="str">
        <f>IF(dati_pdc!$A1309&lt;&gt;"",s_somma_pdc!D1309,"")</f>
        <v/>
      </c>
      <c r="M1313" s="110" t="str">
        <f t="shared" si="162"/>
        <v/>
      </c>
      <c r="N1313" s="111" t="str">
        <f t="shared" si="163"/>
        <v/>
      </c>
      <c r="O1313" s="111"/>
      <c r="P1313" s="111"/>
      <c r="Q1313" s="110" t="str">
        <f>IF(dati_pdc!$A1309&lt;&gt;"",s_somma_pdc!E1309,"")</f>
        <v/>
      </c>
      <c r="R1313" s="110" t="str">
        <f t="shared" si="164"/>
        <v/>
      </c>
      <c r="S1313" s="111" t="str">
        <f t="shared" si="165"/>
        <v/>
      </c>
      <c r="T1313" s="111"/>
      <c r="U1313" s="111"/>
      <c r="V1313" s="110" t="str">
        <f>IF(dati_pdc!$A1309&lt;&gt;"",s_somma_pdc!F1309,"")</f>
        <v/>
      </c>
      <c r="W1313" s="110" t="str">
        <f t="shared" si="166"/>
        <v/>
      </c>
      <c r="X1313" s="111" t="str">
        <f t="shared" si="167"/>
        <v/>
      </c>
    </row>
    <row r="1314" spans="2:24">
      <c r="B1314" s="109" t="str">
        <f>IF(dati_pdc!A1310&lt;&gt;"",IF(dati_pdc!D1310=1,RIGHT(dati_pdc!A1310,dati_pdc!E1310),dati_pdc!A1310),"")</f>
        <v/>
      </c>
      <c r="C1314" s="109" t="str">
        <f>IF(dati_pdc!B1310&lt;&gt;"",dati_pdc!B1310,"")</f>
        <v/>
      </c>
      <c r="D1314" s="109" t="str">
        <f>IF(dati_pdc!C1310&lt;&gt;"",dati_pdc!C1310,"")</f>
        <v/>
      </c>
      <c r="E1314" s="109" t="str">
        <f>IF(dati_pdc!D1310&lt;&gt;"",dati_pdc!D1310,"")</f>
        <v/>
      </c>
      <c r="F1314" s="110" t="str">
        <f>IF(dati_pdc!$A1310&lt;&gt;"",s_somma_pdc!B1310,"")</f>
        <v/>
      </c>
      <c r="G1314" s="110" t="str">
        <f>IF(dati_pdc!$A1310&lt;&gt;"",s_somma_pdc!C1310,"")</f>
        <v/>
      </c>
      <c r="H1314" s="110" t="str">
        <f t="shared" si="160"/>
        <v/>
      </c>
      <c r="I1314" s="111" t="str">
        <f t="shared" si="161"/>
        <v/>
      </c>
      <c r="J1314" s="111"/>
      <c r="K1314" s="111"/>
      <c r="L1314" s="110" t="str">
        <f>IF(dati_pdc!$A1310&lt;&gt;"",s_somma_pdc!D1310,"")</f>
        <v/>
      </c>
      <c r="M1314" s="110" t="str">
        <f t="shared" si="162"/>
        <v/>
      </c>
      <c r="N1314" s="111" t="str">
        <f t="shared" si="163"/>
        <v/>
      </c>
      <c r="O1314" s="111"/>
      <c r="P1314" s="111"/>
      <c r="Q1314" s="110" t="str">
        <f>IF(dati_pdc!$A1310&lt;&gt;"",s_somma_pdc!E1310,"")</f>
        <v/>
      </c>
      <c r="R1314" s="110" t="str">
        <f t="shared" si="164"/>
        <v/>
      </c>
      <c r="S1314" s="111" t="str">
        <f t="shared" si="165"/>
        <v/>
      </c>
      <c r="T1314" s="111"/>
      <c r="U1314" s="111"/>
      <c r="V1314" s="110" t="str">
        <f>IF(dati_pdc!$A1310&lt;&gt;"",s_somma_pdc!F1310,"")</f>
        <v/>
      </c>
      <c r="W1314" s="110" t="str">
        <f t="shared" si="166"/>
        <v/>
      </c>
      <c r="X1314" s="111" t="str">
        <f t="shared" si="167"/>
        <v/>
      </c>
    </row>
    <row r="1315" spans="2:24">
      <c r="B1315" s="109" t="str">
        <f>IF(dati_pdc!A1311&lt;&gt;"",IF(dati_pdc!D1311=1,RIGHT(dati_pdc!A1311,dati_pdc!E1311),dati_pdc!A1311),"")</f>
        <v/>
      </c>
      <c r="C1315" s="109" t="str">
        <f>IF(dati_pdc!B1311&lt;&gt;"",dati_pdc!B1311,"")</f>
        <v/>
      </c>
      <c r="D1315" s="109" t="str">
        <f>IF(dati_pdc!C1311&lt;&gt;"",dati_pdc!C1311,"")</f>
        <v/>
      </c>
      <c r="E1315" s="109" t="str">
        <f>IF(dati_pdc!D1311&lt;&gt;"",dati_pdc!D1311,"")</f>
        <v/>
      </c>
      <c r="F1315" s="110" t="str">
        <f>IF(dati_pdc!$A1311&lt;&gt;"",s_somma_pdc!B1311,"")</f>
        <v/>
      </c>
      <c r="G1315" s="110" t="str">
        <f>IF(dati_pdc!$A1311&lt;&gt;"",s_somma_pdc!C1311,"")</f>
        <v/>
      </c>
      <c r="H1315" s="110" t="str">
        <f t="shared" si="160"/>
        <v/>
      </c>
      <c r="I1315" s="111" t="str">
        <f t="shared" si="161"/>
        <v/>
      </c>
      <c r="J1315" s="111"/>
      <c r="K1315" s="111"/>
      <c r="L1315" s="110" t="str">
        <f>IF(dati_pdc!$A1311&lt;&gt;"",s_somma_pdc!D1311,"")</f>
        <v/>
      </c>
      <c r="M1315" s="110" t="str">
        <f t="shared" si="162"/>
        <v/>
      </c>
      <c r="N1315" s="111" t="str">
        <f t="shared" si="163"/>
        <v/>
      </c>
      <c r="O1315" s="111"/>
      <c r="P1315" s="111"/>
      <c r="Q1315" s="110" t="str">
        <f>IF(dati_pdc!$A1311&lt;&gt;"",s_somma_pdc!E1311,"")</f>
        <v/>
      </c>
      <c r="R1315" s="110" t="str">
        <f t="shared" si="164"/>
        <v/>
      </c>
      <c r="S1315" s="111" t="str">
        <f t="shared" si="165"/>
        <v/>
      </c>
      <c r="T1315" s="111"/>
      <c r="U1315" s="111"/>
      <c r="V1315" s="110" t="str">
        <f>IF(dati_pdc!$A1311&lt;&gt;"",s_somma_pdc!F1311,"")</f>
        <v/>
      </c>
      <c r="W1315" s="110" t="str">
        <f t="shared" si="166"/>
        <v/>
      </c>
      <c r="X1315" s="111" t="str">
        <f t="shared" si="167"/>
        <v/>
      </c>
    </row>
    <row r="1316" spans="2:24">
      <c r="B1316" s="109" t="str">
        <f>IF(dati_pdc!A1312&lt;&gt;"",IF(dati_pdc!D1312=1,RIGHT(dati_pdc!A1312,dati_pdc!E1312),dati_pdc!A1312),"")</f>
        <v/>
      </c>
      <c r="C1316" s="109" t="str">
        <f>IF(dati_pdc!B1312&lt;&gt;"",dati_pdc!B1312,"")</f>
        <v/>
      </c>
      <c r="D1316" s="109" t="str">
        <f>IF(dati_pdc!C1312&lt;&gt;"",dati_pdc!C1312,"")</f>
        <v/>
      </c>
      <c r="E1316" s="109" t="str">
        <f>IF(dati_pdc!D1312&lt;&gt;"",dati_pdc!D1312,"")</f>
        <v/>
      </c>
      <c r="F1316" s="110" t="str">
        <f>IF(dati_pdc!$A1312&lt;&gt;"",s_somma_pdc!B1312,"")</f>
        <v/>
      </c>
      <c r="G1316" s="110" t="str">
        <f>IF(dati_pdc!$A1312&lt;&gt;"",s_somma_pdc!C1312,"")</f>
        <v/>
      </c>
      <c r="H1316" s="110" t="str">
        <f t="shared" si="160"/>
        <v/>
      </c>
      <c r="I1316" s="111" t="str">
        <f t="shared" si="161"/>
        <v/>
      </c>
      <c r="J1316" s="111"/>
      <c r="K1316" s="111"/>
      <c r="L1316" s="110" t="str">
        <f>IF(dati_pdc!$A1312&lt;&gt;"",s_somma_pdc!D1312,"")</f>
        <v/>
      </c>
      <c r="M1316" s="110" t="str">
        <f t="shared" si="162"/>
        <v/>
      </c>
      <c r="N1316" s="111" t="str">
        <f t="shared" si="163"/>
        <v/>
      </c>
      <c r="O1316" s="111"/>
      <c r="P1316" s="111"/>
      <c r="Q1316" s="110" t="str">
        <f>IF(dati_pdc!$A1312&lt;&gt;"",s_somma_pdc!E1312,"")</f>
        <v/>
      </c>
      <c r="R1316" s="110" t="str">
        <f t="shared" si="164"/>
        <v/>
      </c>
      <c r="S1316" s="111" t="str">
        <f t="shared" si="165"/>
        <v/>
      </c>
      <c r="T1316" s="111"/>
      <c r="U1316" s="111"/>
      <c r="V1316" s="110" t="str">
        <f>IF(dati_pdc!$A1312&lt;&gt;"",s_somma_pdc!F1312,"")</f>
        <v/>
      </c>
      <c r="W1316" s="110" t="str">
        <f t="shared" si="166"/>
        <v/>
      </c>
      <c r="X1316" s="111" t="str">
        <f t="shared" si="167"/>
        <v/>
      </c>
    </row>
    <row r="1317" spans="2:24">
      <c r="B1317" s="109" t="str">
        <f>IF(dati_pdc!A1313&lt;&gt;"",IF(dati_pdc!D1313=1,RIGHT(dati_pdc!A1313,dati_pdc!E1313),dati_pdc!A1313),"")</f>
        <v/>
      </c>
      <c r="C1317" s="109" t="str">
        <f>IF(dati_pdc!B1313&lt;&gt;"",dati_pdc!B1313,"")</f>
        <v/>
      </c>
      <c r="D1317" s="109" t="str">
        <f>IF(dati_pdc!C1313&lt;&gt;"",dati_pdc!C1313,"")</f>
        <v/>
      </c>
      <c r="E1317" s="109" t="str">
        <f>IF(dati_pdc!D1313&lt;&gt;"",dati_pdc!D1313,"")</f>
        <v/>
      </c>
      <c r="F1317" s="110" t="str">
        <f>IF(dati_pdc!$A1313&lt;&gt;"",s_somma_pdc!B1313,"")</f>
        <v/>
      </c>
      <c r="G1317" s="110" t="str">
        <f>IF(dati_pdc!$A1313&lt;&gt;"",s_somma_pdc!C1313,"")</f>
        <v/>
      </c>
      <c r="H1317" s="110" t="str">
        <f t="shared" si="160"/>
        <v/>
      </c>
      <c r="I1317" s="111" t="str">
        <f t="shared" si="161"/>
        <v/>
      </c>
      <c r="J1317" s="111"/>
      <c r="K1317" s="111"/>
      <c r="L1317" s="110" t="str">
        <f>IF(dati_pdc!$A1313&lt;&gt;"",s_somma_pdc!D1313,"")</f>
        <v/>
      </c>
      <c r="M1317" s="110" t="str">
        <f t="shared" si="162"/>
        <v/>
      </c>
      <c r="N1317" s="111" t="str">
        <f t="shared" si="163"/>
        <v/>
      </c>
      <c r="O1317" s="111"/>
      <c r="P1317" s="111"/>
      <c r="Q1317" s="110" t="str">
        <f>IF(dati_pdc!$A1313&lt;&gt;"",s_somma_pdc!E1313,"")</f>
        <v/>
      </c>
      <c r="R1317" s="110" t="str">
        <f t="shared" si="164"/>
        <v/>
      </c>
      <c r="S1317" s="111" t="str">
        <f t="shared" si="165"/>
        <v/>
      </c>
      <c r="T1317" s="111"/>
      <c r="U1317" s="111"/>
      <c r="V1317" s="110" t="str">
        <f>IF(dati_pdc!$A1313&lt;&gt;"",s_somma_pdc!F1313,"")</f>
        <v/>
      </c>
      <c r="W1317" s="110" t="str">
        <f t="shared" si="166"/>
        <v/>
      </c>
      <c r="X1317" s="111" t="str">
        <f t="shared" si="167"/>
        <v/>
      </c>
    </row>
    <row r="1318" spans="2:24">
      <c r="B1318" s="109" t="str">
        <f>IF(dati_pdc!A1314&lt;&gt;"",IF(dati_pdc!D1314=1,RIGHT(dati_pdc!A1314,dati_pdc!E1314),dati_pdc!A1314),"")</f>
        <v/>
      </c>
      <c r="C1318" s="109" t="str">
        <f>IF(dati_pdc!B1314&lt;&gt;"",dati_pdc!B1314,"")</f>
        <v/>
      </c>
      <c r="D1318" s="109" t="str">
        <f>IF(dati_pdc!C1314&lt;&gt;"",dati_pdc!C1314,"")</f>
        <v/>
      </c>
      <c r="E1318" s="109" t="str">
        <f>IF(dati_pdc!D1314&lt;&gt;"",dati_pdc!D1314,"")</f>
        <v/>
      </c>
      <c r="F1318" s="110" t="str">
        <f>IF(dati_pdc!$A1314&lt;&gt;"",s_somma_pdc!B1314,"")</f>
        <v/>
      </c>
      <c r="G1318" s="110" t="str">
        <f>IF(dati_pdc!$A1314&lt;&gt;"",s_somma_pdc!C1314,"")</f>
        <v/>
      </c>
      <c r="H1318" s="110" t="str">
        <f t="shared" si="160"/>
        <v/>
      </c>
      <c r="I1318" s="111" t="str">
        <f t="shared" si="161"/>
        <v/>
      </c>
      <c r="J1318" s="111"/>
      <c r="K1318" s="111"/>
      <c r="L1318" s="110" t="str">
        <f>IF(dati_pdc!$A1314&lt;&gt;"",s_somma_pdc!D1314,"")</f>
        <v/>
      </c>
      <c r="M1318" s="110" t="str">
        <f t="shared" si="162"/>
        <v/>
      </c>
      <c r="N1318" s="111" t="str">
        <f t="shared" si="163"/>
        <v/>
      </c>
      <c r="O1318" s="111"/>
      <c r="P1318" s="111"/>
      <c r="Q1318" s="110" t="str">
        <f>IF(dati_pdc!$A1314&lt;&gt;"",s_somma_pdc!E1314,"")</f>
        <v/>
      </c>
      <c r="R1318" s="110" t="str">
        <f t="shared" si="164"/>
        <v/>
      </c>
      <c r="S1318" s="111" t="str">
        <f t="shared" si="165"/>
        <v/>
      </c>
      <c r="T1318" s="111"/>
      <c r="U1318" s="111"/>
      <c r="V1318" s="110" t="str">
        <f>IF(dati_pdc!$A1314&lt;&gt;"",s_somma_pdc!F1314,"")</f>
        <v/>
      </c>
      <c r="W1318" s="110" t="str">
        <f t="shared" si="166"/>
        <v/>
      </c>
      <c r="X1318" s="111" t="str">
        <f t="shared" si="167"/>
        <v/>
      </c>
    </row>
    <row r="1319" spans="2:24">
      <c r="B1319" s="109" t="str">
        <f>IF(dati_pdc!A1315&lt;&gt;"",IF(dati_pdc!D1315=1,RIGHT(dati_pdc!A1315,dati_pdc!E1315),dati_pdc!A1315),"")</f>
        <v/>
      </c>
      <c r="C1319" s="109" t="str">
        <f>IF(dati_pdc!B1315&lt;&gt;"",dati_pdc!B1315,"")</f>
        <v/>
      </c>
      <c r="D1319" s="109" t="str">
        <f>IF(dati_pdc!C1315&lt;&gt;"",dati_pdc!C1315,"")</f>
        <v/>
      </c>
      <c r="E1319" s="109" t="str">
        <f>IF(dati_pdc!D1315&lt;&gt;"",dati_pdc!D1315,"")</f>
        <v/>
      </c>
      <c r="F1319" s="110" t="str">
        <f>IF(dati_pdc!$A1315&lt;&gt;"",s_somma_pdc!B1315,"")</f>
        <v/>
      </c>
      <c r="G1319" s="110" t="str">
        <f>IF(dati_pdc!$A1315&lt;&gt;"",s_somma_pdc!C1315,"")</f>
        <v/>
      </c>
      <c r="H1319" s="110" t="str">
        <f t="shared" si="160"/>
        <v/>
      </c>
      <c r="I1319" s="111" t="str">
        <f t="shared" si="161"/>
        <v/>
      </c>
      <c r="J1319" s="111"/>
      <c r="K1319" s="111"/>
      <c r="L1319" s="110" t="str">
        <f>IF(dati_pdc!$A1315&lt;&gt;"",s_somma_pdc!D1315,"")</f>
        <v/>
      </c>
      <c r="M1319" s="110" t="str">
        <f t="shared" si="162"/>
        <v/>
      </c>
      <c r="N1319" s="111" t="str">
        <f t="shared" si="163"/>
        <v/>
      </c>
      <c r="O1319" s="111"/>
      <c r="P1319" s="111"/>
      <c r="Q1319" s="110" t="str">
        <f>IF(dati_pdc!$A1315&lt;&gt;"",s_somma_pdc!E1315,"")</f>
        <v/>
      </c>
      <c r="R1319" s="110" t="str">
        <f t="shared" si="164"/>
        <v/>
      </c>
      <c r="S1319" s="111" t="str">
        <f t="shared" si="165"/>
        <v/>
      </c>
      <c r="T1319" s="111"/>
      <c r="U1319" s="111"/>
      <c r="V1319" s="110" t="str">
        <f>IF(dati_pdc!$A1315&lt;&gt;"",s_somma_pdc!F1315,"")</f>
        <v/>
      </c>
      <c r="W1319" s="110" t="str">
        <f t="shared" si="166"/>
        <v/>
      </c>
      <c r="X1319" s="111" t="str">
        <f t="shared" si="167"/>
        <v/>
      </c>
    </row>
    <row r="1320" spans="2:24">
      <c r="B1320" s="109" t="str">
        <f>IF(dati_pdc!A1316&lt;&gt;"",IF(dati_pdc!D1316=1,RIGHT(dati_pdc!A1316,dati_pdc!E1316),dati_pdc!A1316),"")</f>
        <v/>
      </c>
      <c r="C1320" s="109" t="str">
        <f>IF(dati_pdc!B1316&lt;&gt;"",dati_pdc!B1316,"")</f>
        <v/>
      </c>
      <c r="D1320" s="109" t="str">
        <f>IF(dati_pdc!C1316&lt;&gt;"",dati_pdc!C1316,"")</f>
        <v/>
      </c>
      <c r="E1320" s="109" t="str">
        <f>IF(dati_pdc!D1316&lt;&gt;"",dati_pdc!D1316,"")</f>
        <v/>
      </c>
      <c r="F1320" s="110" t="str">
        <f>IF(dati_pdc!$A1316&lt;&gt;"",s_somma_pdc!B1316,"")</f>
        <v/>
      </c>
      <c r="G1320" s="110" t="str">
        <f>IF(dati_pdc!$A1316&lt;&gt;"",s_somma_pdc!C1316,"")</f>
        <v/>
      </c>
      <c r="H1320" s="110" t="str">
        <f t="shared" si="160"/>
        <v/>
      </c>
      <c r="I1320" s="111" t="str">
        <f t="shared" si="161"/>
        <v/>
      </c>
      <c r="J1320" s="111"/>
      <c r="K1320" s="111"/>
      <c r="L1320" s="110" t="str">
        <f>IF(dati_pdc!$A1316&lt;&gt;"",s_somma_pdc!D1316,"")</f>
        <v/>
      </c>
      <c r="M1320" s="110" t="str">
        <f t="shared" si="162"/>
        <v/>
      </c>
      <c r="N1320" s="111" t="str">
        <f t="shared" si="163"/>
        <v/>
      </c>
      <c r="O1320" s="111"/>
      <c r="P1320" s="111"/>
      <c r="Q1320" s="110" t="str">
        <f>IF(dati_pdc!$A1316&lt;&gt;"",s_somma_pdc!E1316,"")</f>
        <v/>
      </c>
      <c r="R1320" s="110" t="str">
        <f t="shared" si="164"/>
        <v/>
      </c>
      <c r="S1320" s="111" t="str">
        <f t="shared" si="165"/>
        <v/>
      </c>
      <c r="T1320" s="111"/>
      <c r="U1320" s="111"/>
      <c r="V1320" s="110" t="str">
        <f>IF(dati_pdc!$A1316&lt;&gt;"",s_somma_pdc!F1316,"")</f>
        <v/>
      </c>
      <c r="W1320" s="110" t="str">
        <f t="shared" si="166"/>
        <v/>
      </c>
      <c r="X1320" s="111" t="str">
        <f t="shared" si="167"/>
        <v/>
      </c>
    </row>
    <row r="1321" spans="2:24">
      <c r="B1321" s="109" t="str">
        <f>IF(dati_pdc!A1317&lt;&gt;"",IF(dati_pdc!D1317=1,RIGHT(dati_pdc!A1317,dati_pdc!E1317),dati_pdc!A1317),"")</f>
        <v/>
      </c>
      <c r="C1321" s="109" t="str">
        <f>IF(dati_pdc!B1317&lt;&gt;"",dati_pdc!B1317,"")</f>
        <v/>
      </c>
      <c r="D1321" s="109" t="str">
        <f>IF(dati_pdc!C1317&lt;&gt;"",dati_pdc!C1317,"")</f>
        <v/>
      </c>
      <c r="E1321" s="109" t="str">
        <f>IF(dati_pdc!D1317&lt;&gt;"",dati_pdc!D1317,"")</f>
        <v/>
      </c>
      <c r="F1321" s="110" t="str">
        <f>IF(dati_pdc!$A1317&lt;&gt;"",s_somma_pdc!B1317,"")</f>
        <v/>
      </c>
      <c r="G1321" s="110" t="str">
        <f>IF(dati_pdc!$A1317&lt;&gt;"",s_somma_pdc!C1317,"")</f>
        <v/>
      </c>
      <c r="H1321" s="110" t="str">
        <f t="shared" si="160"/>
        <v/>
      </c>
      <c r="I1321" s="111" t="str">
        <f t="shared" si="161"/>
        <v/>
      </c>
      <c r="J1321" s="111"/>
      <c r="K1321" s="111"/>
      <c r="L1321" s="110" t="str">
        <f>IF(dati_pdc!$A1317&lt;&gt;"",s_somma_pdc!D1317,"")</f>
        <v/>
      </c>
      <c r="M1321" s="110" t="str">
        <f t="shared" si="162"/>
        <v/>
      </c>
      <c r="N1321" s="111" t="str">
        <f t="shared" si="163"/>
        <v/>
      </c>
      <c r="O1321" s="111"/>
      <c r="P1321" s="111"/>
      <c r="Q1321" s="110" t="str">
        <f>IF(dati_pdc!$A1317&lt;&gt;"",s_somma_pdc!E1317,"")</f>
        <v/>
      </c>
      <c r="R1321" s="110" t="str">
        <f t="shared" si="164"/>
        <v/>
      </c>
      <c r="S1321" s="111" t="str">
        <f t="shared" si="165"/>
        <v/>
      </c>
      <c r="T1321" s="111"/>
      <c r="U1321" s="111"/>
      <c r="V1321" s="110" t="str">
        <f>IF(dati_pdc!$A1317&lt;&gt;"",s_somma_pdc!F1317,"")</f>
        <v/>
      </c>
      <c r="W1321" s="110" t="str">
        <f t="shared" si="166"/>
        <v/>
      </c>
      <c r="X1321" s="111" t="str">
        <f t="shared" si="167"/>
        <v/>
      </c>
    </row>
    <row r="1322" spans="2:24">
      <c r="B1322" s="109" t="str">
        <f>IF(dati_pdc!A1318&lt;&gt;"",IF(dati_pdc!D1318=1,RIGHT(dati_pdc!A1318,dati_pdc!E1318),dati_pdc!A1318),"")</f>
        <v/>
      </c>
      <c r="C1322" s="109" t="str">
        <f>IF(dati_pdc!B1318&lt;&gt;"",dati_pdc!B1318,"")</f>
        <v/>
      </c>
      <c r="D1322" s="109" t="str">
        <f>IF(dati_pdc!C1318&lt;&gt;"",dati_pdc!C1318,"")</f>
        <v/>
      </c>
      <c r="E1322" s="109" t="str">
        <f>IF(dati_pdc!D1318&lt;&gt;"",dati_pdc!D1318,"")</f>
        <v/>
      </c>
      <c r="F1322" s="110" t="str">
        <f>IF(dati_pdc!$A1318&lt;&gt;"",s_somma_pdc!B1318,"")</f>
        <v/>
      </c>
      <c r="G1322" s="110" t="str">
        <f>IF(dati_pdc!$A1318&lt;&gt;"",s_somma_pdc!C1318,"")</f>
        <v/>
      </c>
      <c r="H1322" s="110" t="str">
        <f t="shared" si="160"/>
        <v/>
      </c>
      <c r="I1322" s="111" t="str">
        <f t="shared" si="161"/>
        <v/>
      </c>
      <c r="J1322" s="111"/>
      <c r="K1322" s="111"/>
      <c r="L1322" s="110" t="str">
        <f>IF(dati_pdc!$A1318&lt;&gt;"",s_somma_pdc!D1318,"")</f>
        <v/>
      </c>
      <c r="M1322" s="110" t="str">
        <f t="shared" si="162"/>
        <v/>
      </c>
      <c r="N1322" s="111" t="str">
        <f t="shared" si="163"/>
        <v/>
      </c>
      <c r="O1322" s="111"/>
      <c r="P1322" s="111"/>
      <c r="Q1322" s="110" t="str">
        <f>IF(dati_pdc!$A1318&lt;&gt;"",s_somma_pdc!E1318,"")</f>
        <v/>
      </c>
      <c r="R1322" s="110" t="str">
        <f t="shared" si="164"/>
        <v/>
      </c>
      <c r="S1322" s="111" t="str">
        <f t="shared" si="165"/>
        <v/>
      </c>
      <c r="T1322" s="111"/>
      <c r="U1322" s="111"/>
      <c r="V1322" s="110" t="str">
        <f>IF(dati_pdc!$A1318&lt;&gt;"",s_somma_pdc!F1318,"")</f>
        <v/>
      </c>
      <c r="W1322" s="110" t="str">
        <f t="shared" si="166"/>
        <v/>
      </c>
      <c r="X1322" s="111" t="str">
        <f t="shared" si="167"/>
        <v/>
      </c>
    </row>
    <row r="1323" spans="2:24">
      <c r="B1323" s="109" t="str">
        <f>IF(dati_pdc!A1319&lt;&gt;"",IF(dati_pdc!D1319=1,RIGHT(dati_pdc!A1319,dati_pdc!E1319),dati_pdc!A1319),"")</f>
        <v/>
      </c>
      <c r="C1323" s="109" t="str">
        <f>IF(dati_pdc!B1319&lt;&gt;"",dati_pdc!B1319,"")</f>
        <v/>
      </c>
      <c r="D1323" s="109" t="str">
        <f>IF(dati_pdc!C1319&lt;&gt;"",dati_pdc!C1319,"")</f>
        <v/>
      </c>
      <c r="E1323" s="109" t="str">
        <f>IF(dati_pdc!D1319&lt;&gt;"",dati_pdc!D1319,"")</f>
        <v/>
      </c>
      <c r="F1323" s="110" t="str">
        <f>IF(dati_pdc!$A1319&lt;&gt;"",s_somma_pdc!B1319,"")</f>
        <v/>
      </c>
      <c r="G1323" s="110" t="str">
        <f>IF(dati_pdc!$A1319&lt;&gt;"",s_somma_pdc!C1319,"")</f>
        <v/>
      </c>
      <c r="H1323" s="110" t="str">
        <f t="shared" si="160"/>
        <v/>
      </c>
      <c r="I1323" s="111" t="str">
        <f t="shared" si="161"/>
        <v/>
      </c>
      <c r="J1323" s="111"/>
      <c r="K1323" s="111"/>
      <c r="L1323" s="110" t="str">
        <f>IF(dati_pdc!$A1319&lt;&gt;"",s_somma_pdc!D1319,"")</f>
        <v/>
      </c>
      <c r="M1323" s="110" t="str">
        <f t="shared" si="162"/>
        <v/>
      </c>
      <c r="N1323" s="111" t="str">
        <f t="shared" si="163"/>
        <v/>
      </c>
      <c r="O1323" s="111"/>
      <c r="P1323" s="111"/>
      <c r="Q1323" s="110" t="str">
        <f>IF(dati_pdc!$A1319&lt;&gt;"",s_somma_pdc!E1319,"")</f>
        <v/>
      </c>
      <c r="R1323" s="110" t="str">
        <f t="shared" si="164"/>
        <v/>
      </c>
      <c r="S1323" s="111" t="str">
        <f t="shared" si="165"/>
        <v/>
      </c>
      <c r="T1323" s="111"/>
      <c r="U1323" s="111"/>
      <c r="V1323" s="110" t="str">
        <f>IF(dati_pdc!$A1319&lt;&gt;"",s_somma_pdc!F1319,"")</f>
        <v/>
      </c>
      <c r="W1323" s="110" t="str">
        <f t="shared" si="166"/>
        <v/>
      </c>
      <c r="X1323" s="111" t="str">
        <f t="shared" si="167"/>
        <v/>
      </c>
    </row>
    <row r="1324" spans="2:24">
      <c r="B1324" s="109" t="str">
        <f>IF(dati_pdc!A1320&lt;&gt;"",IF(dati_pdc!D1320=1,RIGHT(dati_pdc!A1320,dati_pdc!E1320),dati_pdc!A1320),"")</f>
        <v/>
      </c>
      <c r="C1324" s="109" t="str">
        <f>IF(dati_pdc!B1320&lt;&gt;"",dati_pdc!B1320,"")</f>
        <v/>
      </c>
      <c r="D1324" s="109" t="str">
        <f>IF(dati_pdc!C1320&lt;&gt;"",dati_pdc!C1320,"")</f>
        <v/>
      </c>
      <c r="E1324" s="109" t="str">
        <f>IF(dati_pdc!D1320&lt;&gt;"",dati_pdc!D1320,"")</f>
        <v/>
      </c>
      <c r="F1324" s="110" t="str">
        <f>IF(dati_pdc!$A1320&lt;&gt;"",s_somma_pdc!B1320,"")</f>
        <v/>
      </c>
      <c r="G1324" s="110" t="str">
        <f>IF(dati_pdc!$A1320&lt;&gt;"",s_somma_pdc!C1320,"")</f>
        <v/>
      </c>
      <c r="H1324" s="110" t="str">
        <f t="shared" si="160"/>
        <v/>
      </c>
      <c r="I1324" s="111" t="str">
        <f t="shared" si="161"/>
        <v/>
      </c>
      <c r="J1324" s="111"/>
      <c r="K1324" s="111"/>
      <c r="L1324" s="110" t="str">
        <f>IF(dati_pdc!$A1320&lt;&gt;"",s_somma_pdc!D1320,"")</f>
        <v/>
      </c>
      <c r="M1324" s="110" t="str">
        <f t="shared" si="162"/>
        <v/>
      </c>
      <c r="N1324" s="111" t="str">
        <f t="shared" si="163"/>
        <v/>
      </c>
      <c r="O1324" s="111"/>
      <c r="P1324" s="111"/>
      <c r="Q1324" s="110" t="str">
        <f>IF(dati_pdc!$A1320&lt;&gt;"",s_somma_pdc!E1320,"")</f>
        <v/>
      </c>
      <c r="R1324" s="110" t="str">
        <f t="shared" si="164"/>
        <v/>
      </c>
      <c r="S1324" s="111" t="str">
        <f t="shared" si="165"/>
        <v/>
      </c>
      <c r="T1324" s="111"/>
      <c r="U1324" s="111"/>
      <c r="V1324" s="110" t="str">
        <f>IF(dati_pdc!$A1320&lt;&gt;"",s_somma_pdc!F1320,"")</f>
        <v/>
      </c>
      <c r="W1324" s="110" t="str">
        <f t="shared" si="166"/>
        <v/>
      </c>
      <c r="X1324" s="111" t="str">
        <f t="shared" si="167"/>
        <v/>
      </c>
    </row>
    <row r="1325" spans="2:24">
      <c r="B1325" s="109" t="str">
        <f>IF(dati_pdc!A1321&lt;&gt;"",IF(dati_pdc!D1321=1,RIGHT(dati_pdc!A1321,dati_pdc!E1321),dati_pdc!A1321),"")</f>
        <v/>
      </c>
      <c r="C1325" s="109" t="str">
        <f>IF(dati_pdc!B1321&lt;&gt;"",dati_pdc!B1321,"")</f>
        <v/>
      </c>
      <c r="D1325" s="109" t="str">
        <f>IF(dati_pdc!C1321&lt;&gt;"",dati_pdc!C1321,"")</f>
        <v/>
      </c>
      <c r="E1325" s="109" t="str">
        <f>IF(dati_pdc!D1321&lt;&gt;"",dati_pdc!D1321,"")</f>
        <v/>
      </c>
      <c r="F1325" s="110" t="str">
        <f>IF(dati_pdc!$A1321&lt;&gt;"",s_somma_pdc!B1321,"")</f>
        <v/>
      </c>
      <c r="G1325" s="110" t="str">
        <f>IF(dati_pdc!$A1321&lt;&gt;"",s_somma_pdc!C1321,"")</f>
        <v/>
      </c>
      <c r="H1325" s="110" t="str">
        <f t="shared" si="160"/>
        <v/>
      </c>
      <c r="I1325" s="111" t="str">
        <f t="shared" si="161"/>
        <v/>
      </c>
      <c r="J1325" s="111"/>
      <c r="K1325" s="111"/>
      <c r="L1325" s="110" t="str">
        <f>IF(dati_pdc!$A1321&lt;&gt;"",s_somma_pdc!D1321,"")</f>
        <v/>
      </c>
      <c r="M1325" s="110" t="str">
        <f t="shared" si="162"/>
        <v/>
      </c>
      <c r="N1325" s="111" t="str">
        <f t="shared" si="163"/>
        <v/>
      </c>
      <c r="O1325" s="111"/>
      <c r="P1325" s="111"/>
      <c r="Q1325" s="110" t="str">
        <f>IF(dati_pdc!$A1321&lt;&gt;"",s_somma_pdc!E1321,"")</f>
        <v/>
      </c>
      <c r="R1325" s="110" t="str">
        <f t="shared" si="164"/>
        <v/>
      </c>
      <c r="S1325" s="111" t="str">
        <f t="shared" si="165"/>
        <v/>
      </c>
      <c r="T1325" s="111"/>
      <c r="U1325" s="111"/>
      <c r="V1325" s="110" t="str">
        <f>IF(dati_pdc!$A1321&lt;&gt;"",s_somma_pdc!F1321,"")</f>
        <v/>
      </c>
      <c r="W1325" s="110" t="str">
        <f t="shared" si="166"/>
        <v/>
      </c>
      <c r="X1325" s="111" t="str">
        <f t="shared" si="167"/>
        <v/>
      </c>
    </row>
    <row r="1326" spans="2:24">
      <c r="B1326" s="109" t="str">
        <f>IF(dati_pdc!A1322&lt;&gt;"",IF(dati_pdc!D1322=1,RIGHT(dati_pdc!A1322,dati_pdc!E1322),dati_pdc!A1322),"")</f>
        <v/>
      </c>
      <c r="C1326" s="109" t="str">
        <f>IF(dati_pdc!B1322&lt;&gt;"",dati_pdc!B1322,"")</f>
        <v/>
      </c>
      <c r="D1326" s="109" t="str">
        <f>IF(dati_pdc!C1322&lt;&gt;"",dati_pdc!C1322,"")</f>
        <v/>
      </c>
      <c r="E1326" s="109" t="str">
        <f>IF(dati_pdc!D1322&lt;&gt;"",dati_pdc!D1322,"")</f>
        <v/>
      </c>
      <c r="F1326" s="110" t="str">
        <f>IF(dati_pdc!$A1322&lt;&gt;"",s_somma_pdc!B1322,"")</f>
        <v/>
      </c>
      <c r="G1326" s="110" t="str">
        <f>IF(dati_pdc!$A1322&lt;&gt;"",s_somma_pdc!C1322,"")</f>
        <v/>
      </c>
      <c r="H1326" s="110" t="str">
        <f t="shared" si="160"/>
        <v/>
      </c>
      <c r="I1326" s="111" t="str">
        <f t="shared" si="161"/>
        <v/>
      </c>
      <c r="J1326" s="111"/>
      <c r="K1326" s="111"/>
      <c r="L1326" s="110" t="str">
        <f>IF(dati_pdc!$A1322&lt;&gt;"",s_somma_pdc!D1322,"")</f>
        <v/>
      </c>
      <c r="M1326" s="110" t="str">
        <f t="shared" si="162"/>
        <v/>
      </c>
      <c r="N1326" s="111" t="str">
        <f t="shared" si="163"/>
        <v/>
      </c>
      <c r="O1326" s="111"/>
      <c r="P1326" s="111"/>
      <c r="Q1326" s="110" t="str">
        <f>IF(dati_pdc!$A1322&lt;&gt;"",s_somma_pdc!E1322,"")</f>
        <v/>
      </c>
      <c r="R1326" s="110" t="str">
        <f t="shared" si="164"/>
        <v/>
      </c>
      <c r="S1326" s="111" t="str">
        <f t="shared" si="165"/>
        <v/>
      </c>
      <c r="T1326" s="111"/>
      <c r="U1326" s="111"/>
      <c r="V1326" s="110" t="str">
        <f>IF(dati_pdc!$A1322&lt;&gt;"",s_somma_pdc!F1322,"")</f>
        <v/>
      </c>
      <c r="W1326" s="110" t="str">
        <f t="shared" si="166"/>
        <v/>
      </c>
      <c r="X1326" s="111" t="str">
        <f t="shared" si="167"/>
        <v/>
      </c>
    </row>
    <row r="1327" spans="2:24">
      <c r="B1327" s="109" t="str">
        <f>IF(dati_pdc!A1323&lt;&gt;"",IF(dati_pdc!D1323=1,RIGHT(dati_pdc!A1323,dati_pdc!E1323),dati_pdc!A1323),"")</f>
        <v/>
      </c>
      <c r="C1327" s="109" t="str">
        <f>IF(dati_pdc!B1323&lt;&gt;"",dati_pdc!B1323,"")</f>
        <v/>
      </c>
      <c r="D1327" s="109" t="str">
        <f>IF(dati_pdc!C1323&lt;&gt;"",dati_pdc!C1323,"")</f>
        <v/>
      </c>
      <c r="E1327" s="109" t="str">
        <f>IF(dati_pdc!D1323&lt;&gt;"",dati_pdc!D1323,"")</f>
        <v/>
      </c>
      <c r="F1327" s="110" t="str">
        <f>IF(dati_pdc!$A1323&lt;&gt;"",s_somma_pdc!B1323,"")</f>
        <v/>
      </c>
      <c r="G1327" s="110" t="str">
        <f>IF(dati_pdc!$A1323&lt;&gt;"",s_somma_pdc!C1323,"")</f>
        <v/>
      </c>
      <c r="H1327" s="110" t="str">
        <f t="shared" si="160"/>
        <v/>
      </c>
      <c r="I1327" s="111" t="str">
        <f t="shared" si="161"/>
        <v/>
      </c>
      <c r="J1327" s="111"/>
      <c r="K1327" s="111"/>
      <c r="L1327" s="110" t="str">
        <f>IF(dati_pdc!$A1323&lt;&gt;"",s_somma_pdc!D1323,"")</f>
        <v/>
      </c>
      <c r="M1327" s="110" t="str">
        <f t="shared" si="162"/>
        <v/>
      </c>
      <c r="N1327" s="111" t="str">
        <f t="shared" si="163"/>
        <v/>
      </c>
      <c r="O1327" s="111"/>
      <c r="P1327" s="111"/>
      <c r="Q1327" s="110" t="str">
        <f>IF(dati_pdc!$A1323&lt;&gt;"",s_somma_pdc!E1323,"")</f>
        <v/>
      </c>
      <c r="R1327" s="110" t="str">
        <f t="shared" si="164"/>
        <v/>
      </c>
      <c r="S1327" s="111" t="str">
        <f t="shared" si="165"/>
        <v/>
      </c>
      <c r="T1327" s="111"/>
      <c r="U1327" s="111"/>
      <c r="V1327" s="110" t="str">
        <f>IF(dati_pdc!$A1323&lt;&gt;"",s_somma_pdc!F1323,"")</f>
        <v/>
      </c>
      <c r="W1327" s="110" t="str">
        <f t="shared" si="166"/>
        <v/>
      </c>
      <c r="X1327" s="111" t="str">
        <f t="shared" si="167"/>
        <v/>
      </c>
    </row>
    <row r="1328" spans="2:24">
      <c r="B1328" s="109" t="str">
        <f>IF(dati_pdc!A1324&lt;&gt;"",IF(dati_pdc!D1324=1,RIGHT(dati_pdc!A1324,dati_pdc!E1324),dati_pdc!A1324),"")</f>
        <v/>
      </c>
      <c r="C1328" s="109" t="str">
        <f>IF(dati_pdc!B1324&lt;&gt;"",dati_pdc!B1324,"")</f>
        <v/>
      </c>
      <c r="D1328" s="109" t="str">
        <f>IF(dati_pdc!C1324&lt;&gt;"",dati_pdc!C1324,"")</f>
        <v/>
      </c>
      <c r="E1328" s="109" t="str">
        <f>IF(dati_pdc!D1324&lt;&gt;"",dati_pdc!D1324,"")</f>
        <v/>
      </c>
      <c r="F1328" s="110" t="str">
        <f>IF(dati_pdc!$A1324&lt;&gt;"",s_somma_pdc!B1324,"")</f>
        <v/>
      </c>
      <c r="G1328" s="110" t="str">
        <f>IF(dati_pdc!$A1324&lt;&gt;"",s_somma_pdc!C1324,"")</f>
        <v/>
      </c>
      <c r="H1328" s="110" t="str">
        <f t="shared" si="160"/>
        <v/>
      </c>
      <c r="I1328" s="111" t="str">
        <f t="shared" si="161"/>
        <v/>
      </c>
      <c r="J1328" s="111"/>
      <c r="K1328" s="111"/>
      <c r="L1328" s="110" t="str">
        <f>IF(dati_pdc!$A1324&lt;&gt;"",s_somma_pdc!D1324,"")</f>
        <v/>
      </c>
      <c r="M1328" s="110" t="str">
        <f t="shared" si="162"/>
        <v/>
      </c>
      <c r="N1328" s="111" t="str">
        <f t="shared" si="163"/>
        <v/>
      </c>
      <c r="O1328" s="111"/>
      <c r="P1328" s="111"/>
      <c r="Q1328" s="110" t="str">
        <f>IF(dati_pdc!$A1324&lt;&gt;"",s_somma_pdc!E1324,"")</f>
        <v/>
      </c>
      <c r="R1328" s="110" t="str">
        <f t="shared" si="164"/>
        <v/>
      </c>
      <c r="S1328" s="111" t="str">
        <f t="shared" si="165"/>
        <v/>
      </c>
      <c r="T1328" s="111"/>
      <c r="U1328" s="111"/>
      <c r="V1328" s="110" t="str">
        <f>IF(dati_pdc!$A1324&lt;&gt;"",s_somma_pdc!F1324,"")</f>
        <v/>
      </c>
      <c r="W1328" s="110" t="str">
        <f t="shared" si="166"/>
        <v/>
      </c>
      <c r="X1328" s="111" t="str">
        <f t="shared" si="167"/>
        <v/>
      </c>
    </row>
    <row r="1329" spans="2:24">
      <c r="B1329" s="109" t="str">
        <f>IF(dati_pdc!A1325&lt;&gt;"",IF(dati_pdc!D1325=1,RIGHT(dati_pdc!A1325,dati_pdc!E1325),dati_pdc!A1325),"")</f>
        <v/>
      </c>
      <c r="C1329" s="109" t="str">
        <f>IF(dati_pdc!B1325&lt;&gt;"",dati_pdc!B1325,"")</f>
        <v/>
      </c>
      <c r="D1329" s="109" t="str">
        <f>IF(dati_pdc!C1325&lt;&gt;"",dati_pdc!C1325,"")</f>
        <v/>
      </c>
      <c r="E1329" s="109" t="str">
        <f>IF(dati_pdc!D1325&lt;&gt;"",dati_pdc!D1325,"")</f>
        <v/>
      </c>
      <c r="F1329" s="110" t="str">
        <f>IF(dati_pdc!$A1325&lt;&gt;"",s_somma_pdc!B1325,"")</f>
        <v/>
      </c>
      <c r="G1329" s="110" t="str">
        <f>IF(dati_pdc!$A1325&lt;&gt;"",s_somma_pdc!C1325,"")</f>
        <v/>
      </c>
      <c r="H1329" s="110" t="str">
        <f t="shared" si="160"/>
        <v/>
      </c>
      <c r="I1329" s="111" t="str">
        <f t="shared" si="161"/>
        <v/>
      </c>
      <c r="J1329" s="111"/>
      <c r="K1329" s="111"/>
      <c r="L1329" s="110" t="str">
        <f>IF(dati_pdc!$A1325&lt;&gt;"",s_somma_pdc!D1325,"")</f>
        <v/>
      </c>
      <c r="M1329" s="110" t="str">
        <f t="shared" si="162"/>
        <v/>
      </c>
      <c r="N1329" s="111" t="str">
        <f t="shared" si="163"/>
        <v/>
      </c>
      <c r="O1329" s="111"/>
      <c r="P1329" s="111"/>
      <c r="Q1329" s="110" t="str">
        <f>IF(dati_pdc!$A1325&lt;&gt;"",s_somma_pdc!E1325,"")</f>
        <v/>
      </c>
      <c r="R1329" s="110" t="str">
        <f t="shared" si="164"/>
        <v/>
      </c>
      <c r="S1329" s="111" t="str">
        <f t="shared" si="165"/>
        <v/>
      </c>
      <c r="T1329" s="111"/>
      <c r="U1329" s="111"/>
      <c r="V1329" s="110" t="str">
        <f>IF(dati_pdc!$A1325&lt;&gt;"",s_somma_pdc!F1325,"")</f>
        <v/>
      </c>
      <c r="W1329" s="110" t="str">
        <f t="shared" si="166"/>
        <v/>
      </c>
      <c r="X1329" s="111" t="str">
        <f t="shared" si="167"/>
        <v/>
      </c>
    </row>
    <row r="1330" spans="2:24">
      <c r="B1330" s="109" t="str">
        <f>IF(dati_pdc!A1326&lt;&gt;"",IF(dati_pdc!D1326=1,RIGHT(dati_pdc!A1326,dati_pdc!E1326),dati_pdc!A1326),"")</f>
        <v/>
      </c>
      <c r="C1330" s="109" t="str">
        <f>IF(dati_pdc!B1326&lt;&gt;"",dati_pdc!B1326,"")</f>
        <v/>
      </c>
      <c r="D1330" s="109" t="str">
        <f>IF(dati_pdc!C1326&lt;&gt;"",dati_pdc!C1326,"")</f>
        <v/>
      </c>
      <c r="E1330" s="109" t="str">
        <f>IF(dati_pdc!D1326&lt;&gt;"",dati_pdc!D1326,"")</f>
        <v/>
      </c>
      <c r="F1330" s="110" t="str">
        <f>IF(dati_pdc!$A1326&lt;&gt;"",s_somma_pdc!B1326,"")</f>
        <v/>
      </c>
      <c r="G1330" s="110" t="str">
        <f>IF(dati_pdc!$A1326&lt;&gt;"",s_somma_pdc!C1326,"")</f>
        <v/>
      </c>
      <c r="H1330" s="110" t="str">
        <f t="shared" si="160"/>
        <v/>
      </c>
      <c r="I1330" s="111" t="str">
        <f t="shared" si="161"/>
        <v/>
      </c>
      <c r="J1330" s="111"/>
      <c r="K1330" s="111"/>
      <c r="L1330" s="110" t="str">
        <f>IF(dati_pdc!$A1326&lt;&gt;"",s_somma_pdc!D1326,"")</f>
        <v/>
      </c>
      <c r="M1330" s="110" t="str">
        <f t="shared" si="162"/>
        <v/>
      </c>
      <c r="N1330" s="111" t="str">
        <f t="shared" si="163"/>
        <v/>
      </c>
      <c r="O1330" s="111"/>
      <c r="P1330" s="111"/>
      <c r="Q1330" s="110" t="str">
        <f>IF(dati_pdc!$A1326&lt;&gt;"",s_somma_pdc!E1326,"")</f>
        <v/>
      </c>
      <c r="R1330" s="110" t="str">
        <f t="shared" si="164"/>
        <v/>
      </c>
      <c r="S1330" s="111" t="str">
        <f t="shared" si="165"/>
        <v/>
      </c>
      <c r="T1330" s="111"/>
      <c r="U1330" s="111"/>
      <c r="V1330" s="110" t="str">
        <f>IF(dati_pdc!$A1326&lt;&gt;"",s_somma_pdc!F1326,"")</f>
        <v/>
      </c>
      <c r="W1330" s="110" t="str">
        <f t="shared" si="166"/>
        <v/>
      </c>
      <c r="X1330" s="111" t="str">
        <f t="shared" si="167"/>
        <v/>
      </c>
    </row>
    <row r="1331" spans="2:24">
      <c r="B1331" s="109" t="str">
        <f>IF(dati_pdc!A1327&lt;&gt;"",IF(dati_pdc!D1327=1,RIGHT(dati_pdc!A1327,dati_pdc!E1327),dati_pdc!A1327),"")</f>
        <v/>
      </c>
      <c r="C1331" s="109" t="str">
        <f>IF(dati_pdc!B1327&lt;&gt;"",dati_pdc!B1327,"")</f>
        <v/>
      </c>
      <c r="D1331" s="109" t="str">
        <f>IF(dati_pdc!C1327&lt;&gt;"",dati_pdc!C1327,"")</f>
        <v/>
      </c>
      <c r="E1331" s="109" t="str">
        <f>IF(dati_pdc!D1327&lt;&gt;"",dati_pdc!D1327,"")</f>
        <v/>
      </c>
      <c r="F1331" s="110" t="str">
        <f>IF(dati_pdc!$A1327&lt;&gt;"",s_somma_pdc!B1327,"")</f>
        <v/>
      </c>
      <c r="G1331" s="110" t="str">
        <f>IF(dati_pdc!$A1327&lt;&gt;"",s_somma_pdc!C1327,"")</f>
        <v/>
      </c>
      <c r="H1331" s="110" t="str">
        <f t="shared" si="160"/>
        <v/>
      </c>
      <c r="I1331" s="111" t="str">
        <f t="shared" si="161"/>
        <v/>
      </c>
      <c r="J1331" s="111"/>
      <c r="K1331" s="111"/>
      <c r="L1331" s="110" t="str">
        <f>IF(dati_pdc!$A1327&lt;&gt;"",s_somma_pdc!D1327,"")</f>
        <v/>
      </c>
      <c r="M1331" s="110" t="str">
        <f t="shared" si="162"/>
        <v/>
      </c>
      <c r="N1331" s="111" t="str">
        <f t="shared" si="163"/>
        <v/>
      </c>
      <c r="O1331" s="111"/>
      <c r="P1331" s="111"/>
      <c r="Q1331" s="110" t="str">
        <f>IF(dati_pdc!$A1327&lt;&gt;"",s_somma_pdc!E1327,"")</f>
        <v/>
      </c>
      <c r="R1331" s="110" t="str">
        <f t="shared" si="164"/>
        <v/>
      </c>
      <c r="S1331" s="111" t="str">
        <f t="shared" si="165"/>
        <v/>
      </c>
      <c r="T1331" s="111"/>
      <c r="U1331" s="111"/>
      <c r="V1331" s="110" t="str">
        <f>IF(dati_pdc!$A1327&lt;&gt;"",s_somma_pdc!F1327,"")</f>
        <v/>
      </c>
      <c r="W1331" s="110" t="str">
        <f t="shared" si="166"/>
        <v/>
      </c>
      <c r="X1331" s="111" t="str">
        <f t="shared" si="167"/>
        <v/>
      </c>
    </row>
    <row r="1332" spans="2:24">
      <c r="B1332" s="109" t="str">
        <f>IF(dati_pdc!A1328&lt;&gt;"",IF(dati_pdc!D1328=1,RIGHT(dati_pdc!A1328,dati_pdc!E1328),dati_pdc!A1328),"")</f>
        <v/>
      </c>
      <c r="C1332" s="109" t="str">
        <f>IF(dati_pdc!B1328&lt;&gt;"",dati_pdc!B1328,"")</f>
        <v/>
      </c>
      <c r="D1332" s="109" t="str">
        <f>IF(dati_pdc!C1328&lt;&gt;"",dati_pdc!C1328,"")</f>
        <v/>
      </c>
      <c r="E1332" s="109" t="str">
        <f>IF(dati_pdc!D1328&lt;&gt;"",dati_pdc!D1328,"")</f>
        <v/>
      </c>
      <c r="F1332" s="110" t="str">
        <f>IF(dati_pdc!$A1328&lt;&gt;"",s_somma_pdc!B1328,"")</f>
        <v/>
      </c>
      <c r="G1332" s="110" t="str">
        <f>IF(dati_pdc!$A1328&lt;&gt;"",s_somma_pdc!C1328,"")</f>
        <v/>
      </c>
      <c r="H1332" s="110" t="str">
        <f t="shared" si="160"/>
        <v/>
      </c>
      <c r="I1332" s="111" t="str">
        <f t="shared" si="161"/>
        <v/>
      </c>
      <c r="J1332" s="111"/>
      <c r="K1332" s="111"/>
      <c r="L1332" s="110" t="str">
        <f>IF(dati_pdc!$A1328&lt;&gt;"",s_somma_pdc!D1328,"")</f>
        <v/>
      </c>
      <c r="M1332" s="110" t="str">
        <f t="shared" si="162"/>
        <v/>
      </c>
      <c r="N1332" s="111" t="str">
        <f t="shared" si="163"/>
        <v/>
      </c>
      <c r="O1332" s="111"/>
      <c r="P1332" s="111"/>
      <c r="Q1332" s="110" t="str">
        <f>IF(dati_pdc!$A1328&lt;&gt;"",s_somma_pdc!E1328,"")</f>
        <v/>
      </c>
      <c r="R1332" s="110" t="str">
        <f t="shared" si="164"/>
        <v/>
      </c>
      <c r="S1332" s="111" t="str">
        <f t="shared" si="165"/>
        <v/>
      </c>
      <c r="T1332" s="111"/>
      <c r="U1332" s="111"/>
      <c r="V1332" s="110" t="str">
        <f>IF(dati_pdc!$A1328&lt;&gt;"",s_somma_pdc!F1328,"")</f>
        <v/>
      </c>
      <c r="W1332" s="110" t="str">
        <f t="shared" si="166"/>
        <v/>
      </c>
      <c r="X1332" s="111" t="str">
        <f t="shared" si="167"/>
        <v/>
      </c>
    </row>
    <row r="1333" spans="2:24">
      <c r="B1333" s="109" t="str">
        <f>IF(dati_pdc!A1329&lt;&gt;"",IF(dati_pdc!D1329=1,RIGHT(dati_pdc!A1329,dati_pdc!E1329),dati_pdc!A1329),"")</f>
        <v/>
      </c>
      <c r="C1333" s="109" t="str">
        <f>IF(dati_pdc!B1329&lt;&gt;"",dati_pdc!B1329,"")</f>
        <v/>
      </c>
      <c r="D1333" s="109" t="str">
        <f>IF(dati_pdc!C1329&lt;&gt;"",dati_pdc!C1329,"")</f>
        <v/>
      </c>
      <c r="E1333" s="109" t="str">
        <f>IF(dati_pdc!D1329&lt;&gt;"",dati_pdc!D1329,"")</f>
        <v/>
      </c>
      <c r="F1333" s="110" t="str">
        <f>IF(dati_pdc!$A1329&lt;&gt;"",s_somma_pdc!B1329,"")</f>
        <v/>
      </c>
      <c r="G1333" s="110" t="str">
        <f>IF(dati_pdc!$A1329&lt;&gt;"",s_somma_pdc!C1329,"")</f>
        <v/>
      </c>
      <c r="H1333" s="110" t="str">
        <f t="shared" si="160"/>
        <v/>
      </c>
      <c r="I1333" s="111" t="str">
        <f t="shared" si="161"/>
        <v/>
      </c>
      <c r="J1333" s="111"/>
      <c r="K1333" s="111"/>
      <c r="L1333" s="110" t="str">
        <f>IF(dati_pdc!$A1329&lt;&gt;"",s_somma_pdc!D1329,"")</f>
        <v/>
      </c>
      <c r="M1333" s="110" t="str">
        <f t="shared" si="162"/>
        <v/>
      </c>
      <c r="N1333" s="111" t="str">
        <f t="shared" si="163"/>
        <v/>
      </c>
      <c r="O1333" s="111"/>
      <c r="P1333" s="111"/>
      <c r="Q1333" s="110" t="str">
        <f>IF(dati_pdc!$A1329&lt;&gt;"",s_somma_pdc!E1329,"")</f>
        <v/>
      </c>
      <c r="R1333" s="110" t="str">
        <f t="shared" si="164"/>
        <v/>
      </c>
      <c r="S1333" s="111" t="str">
        <f t="shared" si="165"/>
        <v/>
      </c>
      <c r="T1333" s="111"/>
      <c r="U1333" s="111"/>
      <c r="V1333" s="110" t="str">
        <f>IF(dati_pdc!$A1329&lt;&gt;"",s_somma_pdc!F1329,"")</f>
        <v/>
      </c>
      <c r="W1333" s="110" t="str">
        <f t="shared" si="166"/>
        <v/>
      </c>
      <c r="X1333" s="111" t="str">
        <f t="shared" si="167"/>
        <v/>
      </c>
    </row>
    <row r="1334" spans="2:24">
      <c r="B1334" s="109" t="str">
        <f>IF(dati_pdc!A1330&lt;&gt;"",IF(dati_pdc!D1330=1,RIGHT(dati_pdc!A1330,dati_pdc!E1330),dati_pdc!A1330),"")</f>
        <v/>
      </c>
      <c r="C1334" s="109" t="str">
        <f>IF(dati_pdc!B1330&lt;&gt;"",dati_pdc!B1330,"")</f>
        <v/>
      </c>
      <c r="D1334" s="109" t="str">
        <f>IF(dati_pdc!C1330&lt;&gt;"",dati_pdc!C1330,"")</f>
        <v/>
      </c>
      <c r="E1334" s="109" t="str">
        <f>IF(dati_pdc!D1330&lt;&gt;"",dati_pdc!D1330,"")</f>
        <v/>
      </c>
      <c r="F1334" s="110" t="str">
        <f>IF(dati_pdc!$A1330&lt;&gt;"",s_somma_pdc!B1330,"")</f>
        <v/>
      </c>
      <c r="G1334" s="110" t="str">
        <f>IF(dati_pdc!$A1330&lt;&gt;"",s_somma_pdc!C1330,"")</f>
        <v/>
      </c>
      <c r="H1334" s="110" t="str">
        <f t="shared" si="160"/>
        <v/>
      </c>
      <c r="I1334" s="111" t="str">
        <f t="shared" si="161"/>
        <v/>
      </c>
      <c r="J1334" s="111"/>
      <c r="K1334" s="111"/>
      <c r="L1334" s="110" t="str">
        <f>IF(dati_pdc!$A1330&lt;&gt;"",s_somma_pdc!D1330,"")</f>
        <v/>
      </c>
      <c r="M1334" s="110" t="str">
        <f t="shared" si="162"/>
        <v/>
      </c>
      <c r="N1334" s="111" t="str">
        <f t="shared" si="163"/>
        <v/>
      </c>
      <c r="O1334" s="111"/>
      <c r="P1334" s="111"/>
      <c r="Q1334" s="110" t="str">
        <f>IF(dati_pdc!$A1330&lt;&gt;"",s_somma_pdc!E1330,"")</f>
        <v/>
      </c>
      <c r="R1334" s="110" t="str">
        <f t="shared" si="164"/>
        <v/>
      </c>
      <c r="S1334" s="111" t="str">
        <f t="shared" si="165"/>
        <v/>
      </c>
      <c r="T1334" s="111"/>
      <c r="U1334" s="111"/>
      <c r="V1334" s="110" t="str">
        <f>IF(dati_pdc!$A1330&lt;&gt;"",s_somma_pdc!F1330,"")</f>
        <v/>
      </c>
      <c r="W1334" s="110" t="str">
        <f t="shared" si="166"/>
        <v/>
      </c>
      <c r="X1334" s="111" t="str">
        <f t="shared" si="167"/>
        <v/>
      </c>
    </row>
    <row r="1335" spans="2:24">
      <c r="B1335" s="109" t="str">
        <f>IF(dati_pdc!A1331&lt;&gt;"",IF(dati_pdc!D1331=1,RIGHT(dati_pdc!A1331,dati_pdc!E1331),dati_pdc!A1331),"")</f>
        <v/>
      </c>
      <c r="C1335" s="109" t="str">
        <f>IF(dati_pdc!B1331&lt;&gt;"",dati_pdc!B1331,"")</f>
        <v/>
      </c>
      <c r="D1335" s="109" t="str">
        <f>IF(dati_pdc!C1331&lt;&gt;"",dati_pdc!C1331,"")</f>
        <v/>
      </c>
      <c r="E1335" s="109" t="str">
        <f>IF(dati_pdc!D1331&lt;&gt;"",dati_pdc!D1331,"")</f>
        <v/>
      </c>
      <c r="F1335" s="110" t="str">
        <f>IF(dati_pdc!$A1331&lt;&gt;"",s_somma_pdc!B1331,"")</f>
        <v/>
      </c>
      <c r="G1335" s="110" t="str">
        <f>IF(dati_pdc!$A1331&lt;&gt;"",s_somma_pdc!C1331,"")</f>
        <v/>
      </c>
      <c r="H1335" s="110" t="str">
        <f t="shared" si="160"/>
        <v/>
      </c>
      <c r="I1335" s="111" t="str">
        <f t="shared" si="161"/>
        <v/>
      </c>
      <c r="J1335" s="111"/>
      <c r="K1335" s="111"/>
      <c r="L1335" s="110" t="str">
        <f>IF(dati_pdc!$A1331&lt;&gt;"",s_somma_pdc!D1331,"")</f>
        <v/>
      </c>
      <c r="M1335" s="110" t="str">
        <f t="shared" si="162"/>
        <v/>
      </c>
      <c r="N1335" s="111" t="str">
        <f t="shared" si="163"/>
        <v/>
      </c>
      <c r="O1335" s="111"/>
      <c r="P1335" s="111"/>
      <c r="Q1335" s="110" t="str">
        <f>IF(dati_pdc!$A1331&lt;&gt;"",s_somma_pdc!E1331,"")</f>
        <v/>
      </c>
      <c r="R1335" s="110" t="str">
        <f t="shared" si="164"/>
        <v/>
      </c>
      <c r="S1335" s="111" t="str">
        <f t="shared" si="165"/>
        <v/>
      </c>
      <c r="T1335" s="111"/>
      <c r="U1335" s="111"/>
      <c r="V1335" s="110" t="str">
        <f>IF(dati_pdc!$A1331&lt;&gt;"",s_somma_pdc!F1331,"")</f>
        <v/>
      </c>
      <c r="W1335" s="110" t="str">
        <f t="shared" si="166"/>
        <v/>
      </c>
      <c r="X1335" s="111" t="str">
        <f t="shared" si="167"/>
        <v/>
      </c>
    </row>
    <row r="1336" spans="2:24">
      <c r="B1336" s="109" t="str">
        <f>IF(dati_pdc!A1332&lt;&gt;"",IF(dati_pdc!D1332=1,RIGHT(dati_pdc!A1332,dati_pdc!E1332),dati_pdc!A1332),"")</f>
        <v/>
      </c>
      <c r="C1336" s="109" t="str">
        <f>IF(dati_pdc!B1332&lt;&gt;"",dati_pdc!B1332,"")</f>
        <v/>
      </c>
      <c r="D1336" s="109" t="str">
        <f>IF(dati_pdc!C1332&lt;&gt;"",dati_pdc!C1332,"")</f>
        <v/>
      </c>
      <c r="E1336" s="109" t="str">
        <f>IF(dati_pdc!D1332&lt;&gt;"",dati_pdc!D1332,"")</f>
        <v/>
      </c>
      <c r="F1336" s="110" t="str">
        <f>IF(dati_pdc!$A1332&lt;&gt;"",s_somma_pdc!B1332,"")</f>
        <v/>
      </c>
      <c r="G1336" s="110" t="str">
        <f>IF(dati_pdc!$A1332&lt;&gt;"",s_somma_pdc!C1332,"")</f>
        <v/>
      </c>
      <c r="H1336" s="110" t="str">
        <f t="shared" si="160"/>
        <v/>
      </c>
      <c r="I1336" s="111" t="str">
        <f t="shared" si="161"/>
        <v/>
      </c>
      <c r="J1336" s="111"/>
      <c r="K1336" s="111"/>
      <c r="L1336" s="110" t="str">
        <f>IF(dati_pdc!$A1332&lt;&gt;"",s_somma_pdc!D1332,"")</f>
        <v/>
      </c>
      <c r="M1336" s="110" t="str">
        <f t="shared" si="162"/>
        <v/>
      </c>
      <c r="N1336" s="111" t="str">
        <f t="shared" si="163"/>
        <v/>
      </c>
      <c r="O1336" s="111"/>
      <c r="P1336" s="111"/>
      <c r="Q1336" s="110" t="str">
        <f>IF(dati_pdc!$A1332&lt;&gt;"",s_somma_pdc!E1332,"")</f>
        <v/>
      </c>
      <c r="R1336" s="110" t="str">
        <f t="shared" si="164"/>
        <v/>
      </c>
      <c r="S1336" s="111" t="str">
        <f t="shared" si="165"/>
        <v/>
      </c>
      <c r="T1336" s="111"/>
      <c r="U1336" s="111"/>
      <c r="V1336" s="110" t="str">
        <f>IF(dati_pdc!$A1332&lt;&gt;"",s_somma_pdc!F1332,"")</f>
        <v/>
      </c>
      <c r="W1336" s="110" t="str">
        <f t="shared" si="166"/>
        <v/>
      </c>
      <c r="X1336" s="111" t="str">
        <f t="shared" si="167"/>
        <v/>
      </c>
    </row>
    <row r="1337" spans="2:24">
      <c r="B1337" s="109" t="str">
        <f>IF(dati_pdc!A1333&lt;&gt;"",IF(dati_pdc!D1333=1,RIGHT(dati_pdc!A1333,dati_pdc!E1333),dati_pdc!A1333),"")</f>
        <v/>
      </c>
      <c r="C1337" s="109" t="str">
        <f>IF(dati_pdc!B1333&lt;&gt;"",dati_pdc!B1333,"")</f>
        <v/>
      </c>
      <c r="D1337" s="109" t="str">
        <f>IF(dati_pdc!C1333&lt;&gt;"",dati_pdc!C1333,"")</f>
        <v/>
      </c>
      <c r="E1337" s="109" t="str">
        <f>IF(dati_pdc!D1333&lt;&gt;"",dati_pdc!D1333,"")</f>
        <v/>
      </c>
      <c r="F1337" s="110" t="str">
        <f>IF(dati_pdc!$A1333&lt;&gt;"",s_somma_pdc!B1333,"")</f>
        <v/>
      </c>
      <c r="G1337" s="110" t="str">
        <f>IF(dati_pdc!$A1333&lt;&gt;"",s_somma_pdc!C1333,"")</f>
        <v/>
      </c>
      <c r="H1337" s="110" t="str">
        <f t="shared" si="160"/>
        <v/>
      </c>
      <c r="I1337" s="111" t="str">
        <f t="shared" si="161"/>
        <v/>
      </c>
      <c r="J1337" s="111"/>
      <c r="K1337" s="111"/>
      <c r="L1337" s="110" t="str">
        <f>IF(dati_pdc!$A1333&lt;&gt;"",s_somma_pdc!D1333,"")</f>
        <v/>
      </c>
      <c r="M1337" s="110" t="str">
        <f t="shared" si="162"/>
        <v/>
      </c>
      <c r="N1337" s="111" t="str">
        <f t="shared" si="163"/>
        <v/>
      </c>
      <c r="O1337" s="111"/>
      <c r="P1337" s="111"/>
      <c r="Q1337" s="110" t="str">
        <f>IF(dati_pdc!$A1333&lt;&gt;"",s_somma_pdc!E1333,"")</f>
        <v/>
      </c>
      <c r="R1337" s="110" t="str">
        <f t="shared" si="164"/>
        <v/>
      </c>
      <c r="S1337" s="111" t="str">
        <f t="shared" si="165"/>
        <v/>
      </c>
      <c r="T1337" s="111"/>
      <c r="U1337" s="111"/>
      <c r="V1337" s="110" t="str">
        <f>IF(dati_pdc!$A1333&lt;&gt;"",s_somma_pdc!F1333,"")</f>
        <v/>
      </c>
      <c r="W1337" s="110" t="str">
        <f t="shared" si="166"/>
        <v/>
      </c>
      <c r="X1337" s="111" t="str">
        <f t="shared" si="167"/>
        <v/>
      </c>
    </row>
    <row r="1338" spans="2:24">
      <c r="B1338" s="109" t="str">
        <f>IF(dati_pdc!A1334&lt;&gt;"",IF(dati_pdc!D1334=1,RIGHT(dati_pdc!A1334,dati_pdc!E1334),dati_pdc!A1334),"")</f>
        <v/>
      </c>
      <c r="C1338" s="109" t="str">
        <f>IF(dati_pdc!B1334&lt;&gt;"",dati_pdc!B1334,"")</f>
        <v/>
      </c>
      <c r="D1338" s="109" t="str">
        <f>IF(dati_pdc!C1334&lt;&gt;"",dati_pdc!C1334,"")</f>
        <v/>
      </c>
      <c r="E1338" s="109" t="str">
        <f>IF(dati_pdc!D1334&lt;&gt;"",dati_pdc!D1334,"")</f>
        <v/>
      </c>
      <c r="F1338" s="110" t="str">
        <f>IF(dati_pdc!$A1334&lt;&gt;"",s_somma_pdc!B1334,"")</f>
        <v/>
      </c>
      <c r="G1338" s="110" t="str">
        <f>IF(dati_pdc!$A1334&lt;&gt;"",s_somma_pdc!C1334,"")</f>
        <v/>
      </c>
      <c r="H1338" s="110" t="str">
        <f t="shared" si="160"/>
        <v/>
      </c>
      <c r="I1338" s="111" t="str">
        <f t="shared" si="161"/>
        <v/>
      </c>
      <c r="J1338" s="111"/>
      <c r="K1338" s="111"/>
      <c r="L1338" s="110" t="str">
        <f>IF(dati_pdc!$A1334&lt;&gt;"",s_somma_pdc!D1334,"")</f>
        <v/>
      </c>
      <c r="M1338" s="110" t="str">
        <f t="shared" si="162"/>
        <v/>
      </c>
      <c r="N1338" s="111" t="str">
        <f t="shared" si="163"/>
        <v/>
      </c>
      <c r="O1338" s="111"/>
      <c r="P1338" s="111"/>
      <c r="Q1338" s="110" t="str">
        <f>IF(dati_pdc!$A1334&lt;&gt;"",s_somma_pdc!E1334,"")</f>
        <v/>
      </c>
      <c r="R1338" s="110" t="str">
        <f t="shared" si="164"/>
        <v/>
      </c>
      <c r="S1338" s="111" t="str">
        <f t="shared" si="165"/>
        <v/>
      </c>
      <c r="T1338" s="111"/>
      <c r="U1338" s="111"/>
      <c r="V1338" s="110" t="str">
        <f>IF(dati_pdc!$A1334&lt;&gt;"",s_somma_pdc!F1334,"")</f>
        <v/>
      </c>
      <c r="W1338" s="110" t="str">
        <f t="shared" si="166"/>
        <v/>
      </c>
      <c r="X1338" s="111" t="str">
        <f t="shared" si="167"/>
        <v/>
      </c>
    </row>
    <row r="1339" spans="2:24">
      <c r="B1339" s="109" t="str">
        <f>IF(dati_pdc!A1335&lt;&gt;"",IF(dati_pdc!D1335=1,RIGHT(dati_pdc!A1335,dati_pdc!E1335),dati_pdc!A1335),"")</f>
        <v/>
      </c>
      <c r="C1339" s="109" t="str">
        <f>IF(dati_pdc!B1335&lt;&gt;"",dati_pdc!B1335,"")</f>
        <v/>
      </c>
      <c r="D1339" s="109" t="str">
        <f>IF(dati_pdc!C1335&lt;&gt;"",dati_pdc!C1335,"")</f>
        <v/>
      </c>
      <c r="E1339" s="109" t="str">
        <f>IF(dati_pdc!D1335&lt;&gt;"",dati_pdc!D1335,"")</f>
        <v/>
      </c>
      <c r="F1339" s="110" t="str">
        <f>IF(dati_pdc!$A1335&lt;&gt;"",s_somma_pdc!B1335,"")</f>
        <v/>
      </c>
      <c r="G1339" s="110" t="str">
        <f>IF(dati_pdc!$A1335&lt;&gt;"",s_somma_pdc!C1335,"")</f>
        <v/>
      </c>
      <c r="H1339" s="110" t="str">
        <f t="shared" si="160"/>
        <v/>
      </c>
      <c r="I1339" s="111" t="str">
        <f t="shared" si="161"/>
        <v/>
      </c>
      <c r="J1339" s="111"/>
      <c r="K1339" s="111"/>
      <c r="L1339" s="110" t="str">
        <f>IF(dati_pdc!$A1335&lt;&gt;"",s_somma_pdc!D1335,"")</f>
        <v/>
      </c>
      <c r="M1339" s="110" t="str">
        <f t="shared" si="162"/>
        <v/>
      </c>
      <c r="N1339" s="111" t="str">
        <f t="shared" si="163"/>
        <v/>
      </c>
      <c r="O1339" s="111"/>
      <c r="P1339" s="111"/>
      <c r="Q1339" s="110" t="str">
        <f>IF(dati_pdc!$A1335&lt;&gt;"",s_somma_pdc!E1335,"")</f>
        <v/>
      </c>
      <c r="R1339" s="110" t="str">
        <f t="shared" si="164"/>
        <v/>
      </c>
      <c r="S1339" s="111" t="str">
        <f t="shared" si="165"/>
        <v/>
      </c>
      <c r="T1339" s="111"/>
      <c r="U1339" s="111"/>
      <c r="V1339" s="110" t="str">
        <f>IF(dati_pdc!$A1335&lt;&gt;"",s_somma_pdc!F1335,"")</f>
        <v/>
      </c>
      <c r="W1339" s="110" t="str">
        <f t="shared" si="166"/>
        <v/>
      </c>
      <c r="X1339" s="111" t="str">
        <f t="shared" si="167"/>
        <v/>
      </c>
    </row>
    <row r="1340" spans="2:24">
      <c r="B1340" s="109" t="str">
        <f>IF(dati_pdc!A1336&lt;&gt;"",IF(dati_pdc!D1336=1,RIGHT(dati_pdc!A1336,dati_pdc!E1336),dati_pdc!A1336),"")</f>
        <v/>
      </c>
      <c r="C1340" s="109" t="str">
        <f>IF(dati_pdc!B1336&lt;&gt;"",dati_pdc!B1336,"")</f>
        <v/>
      </c>
      <c r="D1340" s="109" t="str">
        <f>IF(dati_pdc!C1336&lt;&gt;"",dati_pdc!C1336,"")</f>
        <v/>
      </c>
      <c r="E1340" s="109" t="str">
        <f>IF(dati_pdc!D1336&lt;&gt;"",dati_pdc!D1336,"")</f>
        <v/>
      </c>
      <c r="F1340" s="110" t="str">
        <f>IF(dati_pdc!$A1336&lt;&gt;"",s_somma_pdc!B1336,"")</f>
        <v/>
      </c>
      <c r="G1340" s="110" t="str">
        <f>IF(dati_pdc!$A1336&lt;&gt;"",s_somma_pdc!C1336,"")</f>
        <v/>
      </c>
      <c r="H1340" s="110" t="str">
        <f t="shared" si="160"/>
        <v/>
      </c>
      <c r="I1340" s="111" t="str">
        <f t="shared" si="161"/>
        <v/>
      </c>
      <c r="J1340" s="111"/>
      <c r="K1340" s="111"/>
      <c r="L1340" s="110" t="str">
        <f>IF(dati_pdc!$A1336&lt;&gt;"",s_somma_pdc!D1336,"")</f>
        <v/>
      </c>
      <c r="M1340" s="110" t="str">
        <f t="shared" si="162"/>
        <v/>
      </c>
      <c r="N1340" s="111" t="str">
        <f t="shared" si="163"/>
        <v/>
      </c>
      <c r="O1340" s="111"/>
      <c r="P1340" s="111"/>
      <c r="Q1340" s="110" t="str">
        <f>IF(dati_pdc!$A1336&lt;&gt;"",s_somma_pdc!E1336,"")</f>
        <v/>
      </c>
      <c r="R1340" s="110" t="str">
        <f t="shared" si="164"/>
        <v/>
      </c>
      <c r="S1340" s="111" t="str">
        <f t="shared" si="165"/>
        <v/>
      </c>
      <c r="T1340" s="111"/>
      <c r="U1340" s="111"/>
      <c r="V1340" s="110" t="str">
        <f>IF(dati_pdc!$A1336&lt;&gt;"",s_somma_pdc!F1336,"")</f>
        <v/>
      </c>
      <c r="W1340" s="110" t="str">
        <f t="shared" si="166"/>
        <v/>
      </c>
      <c r="X1340" s="111" t="str">
        <f t="shared" si="167"/>
        <v/>
      </c>
    </row>
    <row r="1341" spans="2:24">
      <c r="B1341" s="109" t="str">
        <f>IF(dati_pdc!A1337&lt;&gt;"",IF(dati_pdc!D1337=1,RIGHT(dati_pdc!A1337,dati_pdc!E1337),dati_pdc!A1337),"")</f>
        <v/>
      </c>
      <c r="C1341" s="109" t="str">
        <f>IF(dati_pdc!B1337&lt;&gt;"",dati_pdc!B1337,"")</f>
        <v/>
      </c>
      <c r="D1341" s="109" t="str">
        <f>IF(dati_pdc!C1337&lt;&gt;"",dati_pdc!C1337,"")</f>
        <v/>
      </c>
      <c r="E1341" s="109" t="str">
        <f>IF(dati_pdc!D1337&lt;&gt;"",dati_pdc!D1337,"")</f>
        <v/>
      </c>
      <c r="F1341" s="110" t="str">
        <f>IF(dati_pdc!$A1337&lt;&gt;"",s_somma_pdc!B1337,"")</f>
        <v/>
      </c>
      <c r="G1341" s="110" t="str">
        <f>IF(dati_pdc!$A1337&lt;&gt;"",s_somma_pdc!C1337,"")</f>
        <v/>
      </c>
      <c r="H1341" s="110" t="str">
        <f t="shared" si="160"/>
        <v/>
      </c>
      <c r="I1341" s="111" t="str">
        <f t="shared" si="161"/>
        <v/>
      </c>
      <c r="J1341" s="111"/>
      <c r="K1341" s="111"/>
      <c r="L1341" s="110" t="str">
        <f>IF(dati_pdc!$A1337&lt;&gt;"",s_somma_pdc!D1337,"")</f>
        <v/>
      </c>
      <c r="M1341" s="110" t="str">
        <f t="shared" si="162"/>
        <v/>
      </c>
      <c r="N1341" s="111" t="str">
        <f t="shared" si="163"/>
        <v/>
      </c>
      <c r="O1341" s="111"/>
      <c r="P1341" s="111"/>
      <c r="Q1341" s="110" t="str">
        <f>IF(dati_pdc!$A1337&lt;&gt;"",s_somma_pdc!E1337,"")</f>
        <v/>
      </c>
      <c r="R1341" s="110" t="str">
        <f t="shared" si="164"/>
        <v/>
      </c>
      <c r="S1341" s="111" t="str">
        <f t="shared" si="165"/>
        <v/>
      </c>
      <c r="T1341" s="111"/>
      <c r="U1341" s="111"/>
      <c r="V1341" s="110" t="str">
        <f>IF(dati_pdc!$A1337&lt;&gt;"",s_somma_pdc!F1337,"")</f>
        <v/>
      </c>
      <c r="W1341" s="110" t="str">
        <f t="shared" si="166"/>
        <v/>
      </c>
      <c r="X1341" s="111" t="str">
        <f t="shared" si="167"/>
        <v/>
      </c>
    </row>
    <row r="1342" spans="2:24">
      <c r="B1342" s="109" t="str">
        <f>IF(dati_pdc!A1338&lt;&gt;"",IF(dati_pdc!D1338=1,RIGHT(dati_pdc!A1338,dati_pdc!E1338),dati_pdc!A1338),"")</f>
        <v/>
      </c>
      <c r="C1342" s="109" t="str">
        <f>IF(dati_pdc!B1338&lt;&gt;"",dati_pdc!B1338,"")</f>
        <v/>
      </c>
      <c r="D1342" s="109" t="str">
        <f>IF(dati_pdc!C1338&lt;&gt;"",dati_pdc!C1338,"")</f>
        <v/>
      </c>
      <c r="E1342" s="109" t="str">
        <f>IF(dati_pdc!D1338&lt;&gt;"",dati_pdc!D1338,"")</f>
        <v/>
      </c>
      <c r="F1342" s="110" t="str">
        <f>IF(dati_pdc!$A1338&lt;&gt;"",s_somma_pdc!B1338,"")</f>
        <v/>
      </c>
      <c r="G1342" s="110" t="str">
        <f>IF(dati_pdc!$A1338&lt;&gt;"",s_somma_pdc!C1338,"")</f>
        <v/>
      </c>
      <c r="H1342" s="110" t="str">
        <f t="shared" si="160"/>
        <v/>
      </c>
      <c r="I1342" s="111" t="str">
        <f t="shared" si="161"/>
        <v/>
      </c>
      <c r="J1342" s="111"/>
      <c r="K1342" s="111"/>
      <c r="L1342" s="110" t="str">
        <f>IF(dati_pdc!$A1338&lt;&gt;"",s_somma_pdc!D1338,"")</f>
        <v/>
      </c>
      <c r="M1342" s="110" t="str">
        <f t="shared" si="162"/>
        <v/>
      </c>
      <c r="N1342" s="111" t="str">
        <f t="shared" si="163"/>
        <v/>
      </c>
      <c r="O1342" s="111"/>
      <c r="P1342" s="111"/>
      <c r="Q1342" s="110" t="str">
        <f>IF(dati_pdc!$A1338&lt;&gt;"",s_somma_pdc!E1338,"")</f>
        <v/>
      </c>
      <c r="R1342" s="110" t="str">
        <f t="shared" si="164"/>
        <v/>
      </c>
      <c r="S1342" s="111" t="str">
        <f t="shared" si="165"/>
        <v/>
      </c>
      <c r="T1342" s="111"/>
      <c r="U1342" s="111"/>
      <c r="V1342" s="110" t="str">
        <f>IF(dati_pdc!$A1338&lt;&gt;"",s_somma_pdc!F1338,"")</f>
        <v/>
      </c>
      <c r="W1342" s="110" t="str">
        <f t="shared" si="166"/>
        <v/>
      </c>
      <c r="X1342" s="111" t="str">
        <f t="shared" si="167"/>
        <v/>
      </c>
    </row>
    <row r="1343" spans="2:24">
      <c r="B1343" s="109" t="str">
        <f>IF(dati_pdc!A1339&lt;&gt;"",IF(dati_pdc!D1339=1,RIGHT(dati_pdc!A1339,dati_pdc!E1339),dati_pdc!A1339),"")</f>
        <v/>
      </c>
      <c r="C1343" s="109" t="str">
        <f>IF(dati_pdc!B1339&lt;&gt;"",dati_pdc!B1339,"")</f>
        <v/>
      </c>
      <c r="D1343" s="109" t="str">
        <f>IF(dati_pdc!C1339&lt;&gt;"",dati_pdc!C1339,"")</f>
        <v/>
      </c>
      <c r="E1343" s="109" t="str">
        <f>IF(dati_pdc!D1339&lt;&gt;"",dati_pdc!D1339,"")</f>
        <v/>
      </c>
      <c r="F1343" s="110" t="str">
        <f>IF(dati_pdc!$A1339&lt;&gt;"",s_somma_pdc!B1339,"")</f>
        <v/>
      </c>
      <c r="G1343" s="110" t="str">
        <f>IF(dati_pdc!$A1339&lt;&gt;"",s_somma_pdc!C1339,"")</f>
        <v/>
      </c>
      <c r="H1343" s="110" t="str">
        <f t="shared" si="160"/>
        <v/>
      </c>
      <c r="I1343" s="111" t="str">
        <f t="shared" si="161"/>
        <v/>
      </c>
      <c r="J1343" s="111"/>
      <c r="K1343" s="111"/>
      <c r="L1343" s="110" t="str">
        <f>IF(dati_pdc!$A1339&lt;&gt;"",s_somma_pdc!D1339,"")</f>
        <v/>
      </c>
      <c r="M1343" s="110" t="str">
        <f t="shared" si="162"/>
        <v/>
      </c>
      <c r="N1343" s="111" t="str">
        <f t="shared" si="163"/>
        <v/>
      </c>
      <c r="O1343" s="111"/>
      <c r="P1343" s="111"/>
      <c r="Q1343" s="110" t="str">
        <f>IF(dati_pdc!$A1339&lt;&gt;"",s_somma_pdc!E1339,"")</f>
        <v/>
      </c>
      <c r="R1343" s="110" t="str">
        <f t="shared" si="164"/>
        <v/>
      </c>
      <c r="S1343" s="111" t="str">
        <f t="shared" si="165"/>
        <v/>
      </c>
      <c r="T1343" s="111"/>
      <c r="U1343" s="111"/>
      <c r="V1343" s="110" t="str">
        <f>IF(dati_pdc!$A1339&lt;&gt;"",s_somma_pdc!F1339,"")</f>
        <v/>
      </c>
      <c r="W1343" s="110" t="str">
        <f t="shared" si="166"/>
        <v/>
      </c>
      <c r="X1343" s="111" t="str">
        <f t="shared" si="167"/>
        <v/>
      </c>
    </row>
    <row r="1344" spans="2:24">
      <c r="B1344" s="109" t="str">
        <f>IF(dati_pdc!A1340&lt;&gt;"",IF(dati_pdc!D1340=1,RIGHT(dati_pdc!A1340,dati_pdc!E1340),dati_pdc!A1340),"")</f>
        <v/>
      </c>
      <c r="C1344" s="109" t="str">
        <f>IF(dati_pdc!B1340&lt;&gt;"",dati_pdc!B1340,"")</f>
        <v/>
      </c>
      <c r="D1344" s="109" t="str">
        <f>IF(dati_pdc!C1340&lt;&gt;"",dati_pdc!C1340,"")</f>
        <v/>
      </c>
      <c r="E1344" s="109" t="str">
        <f>IF(dati_pdc!D1340&lt;&gt;"",dati_pdc!D1340,"")</f>
        <v/>
      </c>
      <c r="F1344" s="110" t="str">
        <f>IF(dati_pdc!$A1340&lt;&gt;"",s_somma_pdc!B1340,"")</f>
        <v/>
      </c>
      <c r="G1344" s="110" t="str">
        <f>IF(dati_pdc!$A1340&lt;&gt;"",s_somma_pdc!C1340,"")</f>
        <v/>
      </c>
      <c r="H1344" s="110" t="str">
        <f t="shared" si="160"/>
        <v/>
      </c>
      <c r="I1344" s="111" t="str">
        <f t="shared" si="161"/>
        <v/>
      </c>
      <c r="J1344" s="111"/>
      <c r="K1344" s="111"/>
      <c r="L1344" s="110" t="str">
        <f>IF(dati_pdc!$A1340&lt;&gt;"",s_somma_pdc!D1340,"")</f>
        <v/>
      </c>
      <c r="M1344" s="110" t="str">
        <f t="shared" si="162"/>
        <v/>
      </c>
      <c r="N1344" s="111" t="str">
        <f t="shared" si="163"/>
        <v/>
      </c>
      <c r="O1344" s="111"/>
      <c r="P1344" s="111"/>
      <c r="Q1344" s="110" t="str">
        <f>IF(dati_pdc!$A1340&lt;&gt;"",s_somma_pdc!E1340,"")</f>
        <v/>
      </c>
      <c r="R1344" s="110" t="str">
        <f t="shared" si="164"/>
        <v/>
      </c>
      <c r="S1344" s="111" t="str">
        <f t="shared" si="165"/>
        <v/>
      </c>
      <c r="T1344" s="111"/>
      <c r="U1344" s="111"/>
      <c r="V1344" s="110" t="str">
        <f>IF(dati_pdc!$A1340&lt;&gt;"",s_somma_pdc!F1340,"")</f>
        <v/>
      </c>
      <c r="W1344" s="110" t="str">
        <f t="shared" si="166"/>
        <v/>
      </c>
      <c r="X1344" s="111" t="str">
        <f t="shared" si="167"/>
        <v/>
      </c>
    </row>
    <row r="1345" spans="2:24">
      <c r="B1345" s="109" t="str">
        <f>IF(dati_pdc!A1341&lt;&gt;"",IF(dati_pdc!D1341=1,RIGHT(dati_pdc!A1341,dati_pdc!E1341),dati_pdc!A1341),"")</f>
        <v/>
      </c>
      <c r="C1345" s="109" t="str">
        <f>IF(dati_pdc!B1341&lt;&gt;"",dati_pdc!B1341,"")</f>
        <v/>
      </c>
      <c r="D1345" s="109" t="str">
        <f>IF(dati_pdc!C1341&lt;&gt;"",dati_pdc!C1341,"")</f>
        <v/>
      </c>
      <c r="E1345" s="109" t="str">
        <f>IF(dati_pdc!D1341&lt;&gt;"",dati_pdc!D1341,"")</f>
        <v/>
      </c>
      <c r="F1345" s="110" t="str">
        <f>IF(dati_pdc!$A1341&lt;&gt;"",s_somma_pdc!B1341,"")</f>
        <v/>
      </c>
      <c r="G1345" s="110" t="str">
        <f>IF(dati_pdc!$A1341&lt;&gt;"",s_somma_pdc!C1341,"")</f>
        <v/>
      </c>
      <c r="H1345" s="110" t="str">
        <f t="shared" si="160"/>
        <v/>
      </c>
      <c r="I1345" s="111" t="str">
        <f t="shared" si="161"/>
        <v/>
      </c>
      <c r="J1345" s="111"/>
      <c r="K1345" s="111"/>
      <c r="L1345" s="110" t="str">
        <f>IF(dati_pdc!$A1341&lt;&gt;"",s_somma_pdc!D1341,"")</f>
        <v/>
      </c>
      <c r="M1345" s="110" t="str">
        <f t="shared" si="162"/>
        <v/>
      </c>
      <c r="N1345" s="111" t="str">
        <f t="shared" si="163"/>
        <v/>
      </c>
      <c r="O1345" s="111"/>
      <c r="P1345" s="111"/>
      <c r="Q1345" s="110" t="str">
        <f>IF(dati_pdc!$A1341&lt;&gt;"",s_somma_pdc!E1341,"")</f>
        <v/>
      </c>
      <c r="R1345" s="110" t="str">
        <f t="shared" si="164"/>
        <v/>
      </c>
      <c r="S1345" s="111" t="str">
        <f t="shared" si="165"/>
        <v/>
      </c>
      <c r="T1345" s="111"/>
      <c r="U1345" s="111"/>
      <c r="V1345" s="110" t="str">
        <f>IF(dati_pdc!$A1341&lt;&gt;"",s_somma_pdc!F1341,"")</f>
        <v/>
      </c>
      <c r="W1345" s="110" t="str">
        <f t="shared" si="166"/>
        <v/>
      </c>
      <c r="X1345" s="111" t="str">
        <f t="shared" si="167"/>
        <v/>
      </c>
    </row>
    <row r="1346" spans="2:24">
      <c r="B1346" s="109" t="str">
        <f>IF(dati_pdc!A1342&lt;&gt;"",IF(dati_pdc!D1342=1,RIGHT(dati_pdc!A1342,dati_pdc!E1342),dati_pdc!A1342),"")</f>
        <v/>
      </c>
      <c r="C1346" s="109" t="str">
        <f>IF(dati_pdc!B1342&lt;&gt;"",dati_pdc!B1342,"")</f>
        <v/>
      </c>
      <c r="D1346" s="109" t="str">
        <f>IF(dati_pdc!C1342&lt;&gt;"",dati_pdc!C1342,"")</f>
        <v/>
      </c>
      <c r="E1346" s="109" t="str">
        <f>IF(dati_pdc!D1342&lt;&gt;"",dati_pdc!D1342,"")</f>
        <v/>
      </c>
      <c r="F1346" s="110" t="str">
        <f>IF(dati_pdc!$A1342&lt;&gt;"",s_somma_pdc!B1342,"")</f>
        <v/>
      </c>
      <c r="G1346" s="110" t="str">
        <f>IF(dati_pdc!$A1342&lt;&gt;"",s_somma_pdc!C1342,"")</f>
        <v/>
      </c>
      <c r="H1346" s="110" t="str">
        <f t="shared" si="160"/>
        <v/>
      </c>
      <c r="I1346" s="111" t="str">
        <f t="shared" si="161"/>
        <v/>
      </c>
      <c r="J1346" s="111"/>
      <c r="K1346" s="111"/>
      <c r="L1346" s="110" t="str">
        <f>IF(dati_pdc!$A1342&lt;&gt;"",s_somma_pdc!D1342,"")</f>
        <v/>
      </c>
      <c r="M1346" s="110" t="str">
        <f t="shared" si="162"/>
        <v/>
      </c>
      <c r="N1346" s="111" t="str">
        <f t="shared" si="163"/>
        <v/>
      </c>
      <c r="O1346" s="111"/>
      <c r="P1346" s="111"/>
      <c r="Q1346" s="110" t="str">
        <f>IF(dati_pdc!$A1342&lt;&gt;"",s_somma_pdc!E1342,"")</f>
        <v/>
      </c>
      <c r="R1346" s="110" t="str">
        <f t="shared" si="164"/>
        <v/>
      </c>
      <c r="S1346" s="111" t="str">
        <f t="shared" si="165"/>
        <v/>
      </c>
      <c r="T1346" s="111"/>
      <c r="U1346" s="111"/>
      <c r="V1346" s="110" t="str">
        <f>IF(dati_pdc!$A1342&lt;&gt;"",s_somma_pdc!F1342,"")</f>
        <v/>
      </c>
      <c r="W1346" s="110" t="str">
        <f t="shared" si="166"/>
        <v/>
      </c>
      <c r="X1346" s="111" t="str">
        <f t="shared" si="167"/>
        <v/>
      </c>
    </row>
    <row r="1347" spans="2:24">
      <c r="B1347" s="109" t="str">
        <f>IF(dati_pdc!A1343&lt;&gt;"",IF(dati_pdc!D1343=1,RIGHT(dati_pdc!A1343,dati_pdc!E1343),dati_pdc!A1343),"")</f>
        <v/>
      </c>
      <c r="C1347" s="109" t="str">
        <f>IF(dati_pdc!B1343&lt;&gt;"",dati_pdc!B1343,"")</f>
        <v/>
      </c>
      <c r="D1347" s="109" t="str">
        <f>IF(dati_pdc!C1343&lt;&gt;"",dati_pdc!C1343,"")</f>
        <v/>
      </c>
      <c r="E1347" s="109" t="str">
        <f>IF(dati_pdc!D1343&lt;&gt;"",dati_pdc!D1343,"")</f>
        <v/>
      </c>
      <c r="F1347" s="110" t="str">
        <f>IF(dati_pdc!$A1343&lt;&gt;"",s_somma_pdc!B1343,"")</f>
        <v/>
      </c>
      <c r="G1347" s="110" t="str">
        <f>IF(dati_pdc!$A1343&lt;&gt;"",s_somma_pdc!C1343,"")</f>
        <v/>
      </c>
      <c r="H1347" s="110" t="str">
        <f t="shared" si="160"/>
        <v/>
      </c>
      <c r="I1347" s="111" t="str">
        <f t="shared" si="161"/>
        <v/>
      </c>
      <c r="J1347" s="111"/>
      <c r="K1347" s="111"/>
      <c r="L1347" s="110" t="str">
        <f>IF(dati_pdc!$A1343&lt;&gt;"",s_somma_pdc!D1343,"")</f>
        <v/>
      </c>
      <c r="M1347" s="110" t="str">
        <f t="shared" si="162"/>
        <v/>
      </c>
      <c r="N1347" s="111" t="str">
        <f t="shared" si="163"/>
        <v/>
      </c>
      <c r="O1347" s="111"/>
      <c r="P1347" s="111"/>
      <c r="Q1347" s="110" t="str">
        <f>IF(dati_pdc!$A1343&lt;&gt;"",s_somma_pdc!E1343,"")</f>
        <v/>
      </c>
      <c r="R1347" s="110" t="str">
        <f t="shared" si="164"/>
        <v/>
      </c>
      <c r="S1347" s="111" t="str">
        <f t="shared" si="165"/>
        <v/>
      </c>
      <c r="T1347" s="111"/>
      <c r="U1347" s="111"/>
      <c r="V1347" s="110" t="str">
        <f>IF(dati_pdc!$A1343&lt;&gt;"",s_somma_pdc!F1343,"")</f>
        <v/>
      </c>
      <c r="W1347" s="110" t="str">
        <f t="shared" si="166"/>
        <v/>
      </c>
      <c r="X1347" s="111" t="str">
        <f t="shared" si="167"/>
        <v/>
      </c>
    </row>
    <row r="1348" spans="2:24">
      <c r="B1348" s="109" t="str">
        <f>IF(dati_pdc!A1344&lt;&gt;"",IF(dati_pdc!D1344=1,RIGHT(dati_pdc!A1344,dati_pdc!E1344),dati_pdc!A1344),"")</f>
        <v/>
      </c>
      <c r="C1348" s="109" t="str">
        <f>IF(dati_pdc!B1344&lt;&gt;"",dati_pdc!B1344,"")</f>
        <v/>
      </c>
      <c r="D1348" s="109" t="str">
        <f>IF(dati_pdc!C1344&lt;&gt;"",dati_pdc!C1344,"")</f>
        <v/>
      </c>
      <c r="E1348" s="109" t="str">
        <f>IF(dati_pdc!D1344&lt;&gt;"",dati_pdc!D1344,"")</f>
        <v/>
      </c>
      <c r="F1348" s="110" t="str">
        <f>IF(dati_pdc!$A1344&lt;&gt;"",s_somma_pdc!B1344,"")</f>
        <v/>
      </c>
      <c r="G1348" s="110" t="str">
        <f>IF(dati_pdc!$A1344&lt;&gt;"",s_somma_pdc!C1344,"")</f>
        <v/>
      </c>
      <c r="H1348" s="110" t="str">
        <f t="shared" si="160"/>
        <v/>
      </c>
      <c r="I1348" s="111" t="str">
        <f t="shared" si="161"/>
        <v/>
      </c>
      <c r="J1348" s="111"/>
      <c r="K1348" s="111"/>
      <c r="L1348" s="110" t="str">
        <f>IF(dati_pdc!$A1344&lt;&gt;"",s_somma_pdc!D1344,"")</f>
        <v/>
      </c>
      <c r="M1348" s="110" t="str">
        <f t="shared" si="162"/>
        <v/>
      </c>
      <c r="N1348" s="111" t="str">
        <f t="shared" si="163"/>
        <v/>
      </c>
      <c r="O1348" s="111"/>
      <c r="P1348" s="111"/>
      <c r="Q1348" s="110" t="str">
        <f>IF(dati_pdc!$A1344&lt;&gt;"",s_somma_pdc!E1344,"")</f>
        <v/>
      </c>
      <c r="R1348" s="110" t="str">
        <f t="shared" si="164"/>
        <v/>
      </c>
      <c r="S1348" s="111" t="str">
        <f t="shared" si="165"/>
        <v/>
      </c>
      <c r="T1348" s="111"/>
      <c r="U1348" s="111"/>
      <c r="V1348" s="110" t="str">
        <f>IF(dati_pdc!$A1344&lt;&gt;"",s_somma_pdc!F1344,"")</f>
        <v/>
      </c>
      <c r="W1348" s="110" t="str">
        <f t="shared" si="166"/>
        <v/>
      </c>
      <c r="X1348" s="111" t="str">
        <f t="shared" si="167"/>
        <v/>
      </c>
    </row>
    <row r="1349" spans="2:24">
      <c r="B1349" s="109" t="str">
        <f>IF(dati_pdc!A1345&lt;&gt;"",IF(dati_pdc!D1345=1,RIGHT(dati_pdc!A1345,dati_pdc!E1345),dati_pdc!A1345),"")</f>
        <v/>
      </c>
      <c r="C1349" s="109" t="str">
        <f>IF(dati_pdc!B1345&lt;&gt;"",dati_pdc!B1345,"")</f>
        <v/>
      </c>
      <c r="D1349" s="109" t="str">
        <f>IF(dati_pdc!C1345&lt;&gt;"",dati_pdc!C1345,"")</f>
        <v/>
      </c>
      <c r="E1349" s="109" t="str">
        <f>IF(dati_pdc!D1345&lt;&gt;"",dati_pdc!D1345,"")</f>
        <v/>
      </c>
      <c r="F1349" s="110" t="str">
        <f>IF(dati_pdc!$A1345&lt;&gt;"",s_somma_pdc!B1345,"")</f>
        <v/>
      </c>
      <c r="G1349" s="110" t="str">
        <f>IF(dati_pdc!$A1345&lt;&gt;"",s_somma_pdc!C1345,"")</f>
        <v/>
      </c>
      <c r="H1349" s="110" t="str">
        <f t="shared" si="160"/>
        <v/>
      </c>
      <c r="I1349" s="111" t="str">
        <f t="shared" si="161"/>
        <v/>
      </c>
      <c r="J1349" s="111"/>
      <c r="K1349" s="111"/>
      <c r="L1349" s="110" t="str">
        <f>IF(dati_pdc!$A1345&lt;&gt;"",s_somma_pdc!D1345,"")</f>
        <v/>
      </c>
      <c r="M1349" s="110" t="str">
        <f t="shared" si="162"/>
        <v/>
      </c>
      <c r="N1349" s="111" t="str">
        <f t="shared" si="163"/>
        <v/>
      </c>
      <c r="O1349" s="111"/>
      <c r="P1349" s="111"/>
      <c r="Q1349" s="110" t="str">
        <f>IF(dati_pdc!$A1345&lt;&gt;"",s_somma_pdc!E1345,"")</f>
        <v/>
      </c>
      <c r="R1349" s="110" t="str">
        <f t="shared" si="164"/>
        <v/>
      </c>
      <c r="S1349" s="111" t="str">
        <f t="shared" si="165"/>
        <v/>
      </c>
      <c r="T1349" s="111"/>
      <c r="U1349" s="111"/>
      <c r="V1349" s="110" t="str">
        <f>IF(dati_pdc!$A1345&lt;&gt;"",s_somma_pdc!F1345,"")</f>
        <v/>
      </c>
      <c r="W1349" s="110" t="str">
        <f t="shared" si="166"/>
        <v/>
      </c>
      <c r="X1349" s="111" t="str">
        <f t="shared" si="167"/>
        <v/>
      </c>
    </row>
    <row r="1350" spans="2:24">
      <c r="B1350" s="109" t="str">
        <f>IF(dati_pdc!A1346&lt;&gt;"",IF(dati_pdc!D1346=1,RIGHT(dati_pdc!A1346,dati_pdc!E1346),dati_pdc!A1346),"")</f>
        <v/>
      </c>
      <c r="C1350" s="109" t="str">
        <f>IF(dati_pdc!B1346&lt;&gt;"",dati_pdc!B1346,"")</f>
        <v/>
      </c>
      <c r="D1350" s="109" t="str">
        <f>IF(dati_pdc!C1346&lt;&gt;"",dati_pdc!C1346,"")</f>
        <v/>
      </c>
      <c r="E1350" s="109" t="str">
        <f>IF(dati_pdc!D1346&lt;&gt;"",dati_pdc!D1346,"")</f>
        <v/>
      </c>
      <c r="F1350" s="110" t="str">
        <f>IF(dati_pdc!$A1346&lt;&gt;"",s_somma_pdc!B1346,"")</f>
        <v/>
      </c>
      <c r="G1350" s="110" t="str">
        <f>IF(dati_pdc!$A1346&lt;&gt;"",s_somma_pdc!C1346,"")</f>
        <v/>
      </c>
      <c r="H1350" s="110" t="str">
        <f t="shared" ref="H1350:H1413" si="168">IF(G1350&lt;&gt;"",F1350-G1350,"")</f>
        <v/>
      </c>
      <c r="I1350" s="111" t="str">
        <f t="shared" ref="I1350:I1413" si="169">IF(AND(G1350&lt;&gt;"",G1350&lt;&gt;0)=TRUE,H1350/G1350,"")</f>
        <v/>
      </c>
      <c r="J1350" s="111"/>
      <c r="K1350" s="111"/>
      <c r="L1350" s="110" t="str">
        <f>IF(dati_pdc!$A1346&lt;&gt;"",s_somma_pdc!D1346,"")</f>
        <v/>
      </c>
      <c r="M1350" s="110" t="str">
        <f t="shared" ref="M1350:M1413" si="170">IF(L1350&lt;&gt;"",F1350-L1350,"")</f>
        <v/>
      </c>
      <c r="N1350" s="111" t="str">
        <f t="shared" ref="N1350:N1413" si="171">IF(AND(L1350&lt;&gt;"",L1350&lt;&gt;0)=TRUE,M1350/L1350,"")</f>
        <v/>
      </c>
      <c r="O1350" s="111"/>
      <c r="P1350" s="111"/>
      <c r="Q1350" s="110" t="str">
        <f>IF(dati_pdc!$A1346&lt;&gt;"",s_somma_pdc!E1346,"")</f>
        <v/>
      </c>
      <c r="R1350" s="110" t="str">
        <f t="shared" ref="R1350:R1413" si="172">IF(Q1350&lt;&gt;"",F1350-Q1350,"")</f>
        <v/>
      </c>
      <c r="S1350" s="111" t="str">
        <f t="shared" ref="S1350:S1413" si="173">IF(AND(Q1350&lt;&gt;"",Q1350&lt;&gt;0)=TRUE,R1350/Q1350,"")</f>
        <v/>
      </c>
      <c r="T1350" s="111"/>
      <c r="U1350" s="111"/>
      <c r="V1350" s="110" t="str">
        <f>IF(dati_pdc!$A1346&lt;&gt;"",s_somma_pdc!F1346,"")</f>
        <v/>
      </c>
      <c r="W1350" s="110" t="str">
        <f t="shared" ref="W1350:W1413" si="174">IF(V1350&lt;&gt;"",F1350-V1350,"")</f>
        <v/>
      </c>
      <c r="X1350" s="111" t="str">
        <f t="shared" ref="X1350:X1413" si="175">IF(AND(V1350&lt;&gt;"",V1350&lt;&gt;0)=TRUE,W1350/V1350,"")</f>
        <v/>
      </c>
    </row>
    <row r="1351" spans="2:24">
      <c r="B1351" s="109" t="str">
        <f>IF(dati_pdc!A1347&lt;&gt;"",IF(dati_pdc!D1347=1,RIGHT(dati_pdc!A1347,dati_pdc!E1347),dati_pdc!A1347),"")</f>
        <v/>
      </c>
      <c r="C1351" s="109" t="str">
        <f>IF(dati_pdc!B1347&lt;&gt;"",dati_pdc!B1347,"")</f>
        <v/>
      </c>
      <c r="D1351" s="109" t="str">
        <f>IF(dati_pdc!C1347&lt;&gt;"",dati_pdc!C1347,"")</f>
        <v/>
      </c>
      <c r="E1351" s="109" t="str">
        <f>IF(dati_pdc!D1347&lt;&gt;"",dati_pdc!D1347,"")</f>
        <v/>
      </c>
      <c r="F1351" s="110" t="str">
        <f>IF(dati_pdc!$A1347&lt;&gt;"",s_somma_pdc!B1347,"")</f>
        <v/>
      </c>
      <c r="G1351" s="110" t="str">
        <f>IF(dati_pdc!$A1347&lt;&gt;"",s_somma_pdc!C1347,"")</f>
        <v/>
      </c>
      <c r="H1351" s="110" t="str">
        <f t="shared" si="168"/>
        <v/>
      </c>
      <c r="I1351" s="111" t="str">
        <f t="shared" si="169"/>
        <v/>
      </c>
      <c r="J1351" s="111"/>
      <c r="K1351" s="111"/>
      <c r="L1351" s="110" t="str">
        <f>IF(dati_pdc!$A1347&lt;&gt;"",s_somma_pdc!D1347,"")</f>
        <v/>
      </c>
      <c r="M1351" s="110" t="str">
        <f t="shared" si="170"/>
        <v/>
      </c>
      <c r="N1351" s="111" t="str">
        <f t="shared" si="171"/>
        <v/>
      </c>
      <c r="O1351" s="111"/>
      <c r="P1351" s="111"/>
      <c r="Q1351" s="110" t="str">
        <f>IF(dati_pdc!$A1347&lt;&gt;"",s_somma_pdc!E1347,"")</f>
        <v/>
      </c>
      <c r="R1351" s="110" t="str">
        <f t="shared" si="172"/>
        <v/>
      </c>
      <c r="S1351" s="111" t="str">
        <f t="shared" si="173"/>
        <v/>
      </c>
      <c r="T1351" s="111"/>
      <c r="U1351" s="111"/>
      <c r="V1351" s="110" t="str">
        <f>IF(dati_pdc!$A1347&lt;&gt;"",s_somma_pdc!F1347,"")</f>
        <v/>
      </c>
      <c r="W1351" s="110" t="str">
        <f t="shared" si="174"/>
        <v/>
      </c>
      <c r="X1351" s="111" t="str">
        <f t="shared" si="175"/>
        <v/>
      </c>
    </row>
    <row r="1352" spans="2:24">
      <c r="B1352" s="109" t="str">
        <f>IF(dati_pdc!A1348&lt;&gt;"",IF(dati_pdc!D1348=1,RIGHT(dati_pdc!A1348,dati_pdc!E1348),dati_pdc!A1348),"")</f>
        <v/>
      </c>
      <c r="C1352" s="109" t="str">
        <f>IF(dati_pdc!B1348&lt;&gt;"",dati_pdc!B1348,"")</f>
        <v/>
      </c>
      <c r="D1352" s="109" t="str">
        <f>IF(dati_pdc!C1348&lt;&gt;"",dati_pdc!C1348,"")</f>
        <v/>
      </c>
      <c r="E1352" s="109" t="str">
        <f>IF(dati_pdc!D1348&lt;&gt;"",dati_pdc!D1348,"")</f>
        <v/>
      </c>
      <c r="F1352" s="110" t="str">
        <f>IF(dati_pdc!$A1348&lt;&gt;"",s_somma_pdc!B1348,"")</f>
        <v/>
      </c>
      <c r="G1352" s="110" t="str">
        <f>IF(dati_pdc!$A1348&lt;&gt;"",s_somma_pdc!C1348,"")</f>
        <v/>
      </c>
      <c r="H1352" s="110" t="str">
        <f t="shared" si="168"/>
        <v/>
      </c>
      <c r="I1352" s="111" t="str">
        <f t="shared" si="169"/>
        <v/>
      </c>
      <c r="J1352" s="111"/>
      <c r="K1352" s="111"/>
      <c r="L1352" s="110" t="str">
        <f>IF(dati_pdc!$A1348&lt;&gt;"",s_somma_pdc!D1348,"")</f>
        <v/>
      </c>
      <c r="M1352" s="110" t="str">
        <f t="shared" si="170"/>
        <v/>
      </c>
      <c r="N1352" s="111" t="str">
        <f t="shared" si="171"/>
        <v/>
      </c>
      <c r="O1352" s="111"/>
      <c r="P1352" s="111"/>
      <c r="Q1352" s="110" t="str">
        <f>IF(dati_pdc!$A1348&lt;&gt;"",s_somma_pdc!E1348,"")</f>
        <v/>
      </c>
      <c r="R1352" s="110" t="str">
        <f t="shared" si="172"/>
        <v/>
      </c>
      <c r="S1352" s="111" t="str">
        <f t="shared" si="173"/>
        <v/>
      </c>
      <c r="T1352" s="111"/>
      <c r="U1352" s="111"/>
      <c r="V1352" s="110" t="str">
        <f>IF(dati_pdc!$A1348&lt;&gt;"",s_somma_pdc!F1348,"")</f>
        <v/>
      </c>
      <c r="W1352" s="110" t="str">
        <f t="shared" si="174"/>
        <v/>
      </c>
      <c r="X1352" s="111" t="str">
        <f t="shared" si="175"/>
        <v/>
      </c>
    </row>
    <row r="1353" spans="2:24">
      <c r="B1353" s="109" t="str">
        <f>IF(dati_pdc!A1349&lt;&gt;"",IF(dati_pdc!D1349=1,RIGHT(dati_pdc!A1349,dati_pdc!E1349),dati_pdc!A1349),"")</f>
        <v/>
      </c>
      <c r="C1353" s="109" t="str">
        <f>IF(dati_pdc!B1349&lt;&gt;"",dati_pdc!B1349,"")</f>
        <v/>
      </c>
      <c r="D1353" s="109" t="str">
        <f>IF(dati_pdc!C1349&lt;&gt;"",dati_pdc!C1349,"")</f>
        <v/>
      </c>
      <c r="E1353" s="109" t="str">
        <f>IF(dati_pdc!D1349&lt;&gt;"",dati_pdc!D1349,"")</f>
        <v/>
      </c>
      <c r="F1353" s="110" t="str">
        <f>IF(dati_pdc!$A1349&lt;&gt;"",s_somma_pdc!B1349,"")</f>
        <v/>
      </c>
      <c r="G1353" s="110" t="str">
        <f>IF(dati_pdc!$A1349&lt;&gt;"",s_somma_pdc!C1349,"")</f>
        <v/>
      </c>
      <c r="H1353" s="110" t="str">
        <f t="shared" si="168"/>
        <v/>
      </c>
      <c r="I1353" s="111" t="str">
        <f t="shared" si="169"/>
        <v/>
      </c>
      <c r="J1353" s="111"/>
      <c r="K1353" s="111"/>
      <c r="L1353" s="110" t="str">
        <f>IF(dati_pdc!$A1349&lt;&gt;"",s_somma_pdc!D1349,"")</f>
        <v/>
      </c>
      <c r="M1353" s="110" t="str">
        <f t="shared" si="170"/>
        <v/>
      </c>
      <c r="N1353" s="111" t="str">
        <f t="shared" si="171"/>
        <v/>
      </c>
      <c r="O1353" s="111"/>
      <c r="P1353" s="111"/>
      <c r="Q1353" s="110" t="str">
        <f>IF(dati_pdc!$A1349&lt;&gt;"",s_somma_pdc!E1349,"")</f>
        <v/>
      </c>
      <c r="R1353" s="110" t="str">
        <f t="shared" si="172"/>
        <v/>
      </c>
      <c r="S1353" s="111" t="str">
        <f t="shared" si="173"/>
        <v/>
      </c>
      <c r="T1353" s="111"/>
      <c r="U1353" s="111"/>
      <c r="V1353" s="110" t="str">
        <f>IF(dati_pdc!$A1349&lt;&gt;"",s_somma_pdc!F1349,"")</f>
        <v/>
      </c>
      <c r="W1353" s="110" t="str">
        <f t="shared" si="174"/>
        <v/>
      </c>
      <c r="X1353" s="111" t="str">
        <f t="shared" si="175"/>
        <v/>
      </c>
    </row>
    <row r="1354" spans="2:24">
      <c r="B1354" s="109" t="str">
        <f>IF(dati_pdc!A1350&lt;&gt;"",IF(dati_pdc!D1350=1,RIGHT(dati_pdc!A1350,dati_pdc!E1350),dati_pdc!A1350),"")</f>
        <v/>
      </c>
      <c r="C1354" s="109" t="str">
        <f>IF(dati_pdc!B1350&lt;&gt;"",dati_pdc!B1350,"")</f>
        <v/>
      </c>
      <c r="D1354" s="109" t="str">
        <f>IF(dati_pdc!C1350&lt;&gt;"",dati_pdc!C1350,"")</f>
        <v/>
      </c>
      <c r="E1354" s="109" t="str">
        <f>IF(dati_pdc!D1350&lt;&gt;"",dati_pdc!D1350,"")</f>
        <v/>
      </c>
      <c r="F1354" s="110" t="str">
        <f>IF(dati_pdc!$A1350&lt;&gt;"",s_somma_pdc!B1350,"")</f>
        <v/>
      </c>
      <c r="G1354" s="110" t="str">
        <f>IF(dati_pdc!$A1350&lt;&gt;"",s_somma_pdc!C1350,"")</f>
        <v/>
      </c>
      <c r="H1354" s="110" t="str">
        <f t="shared" si="168"/>
        <v/>
      </c>
      <c r="I1354" s="111" t="str">
        <f t="shared" si="169"/>
        <v/>
      </c>
      <c r="J1354" s="111"/>
      <c r="K1354" s="111"/>
      <c r="L1354" s="110" t="str">
        <f>IF(dati_pdc!$A1350&lt;&gt;"",s_somma_pdc!D1350,"")</f>
        <v/>
      </c>
      <c r="M1354" s="110" t="str">
        <f t="shared" si="170"/>
        <v/>
      </c>
      <c r="N1354" s="111" t="str">
        <f t="shared" si="171"/>
        <v/>
      </c>
      <c r="O1354" s="111"/>
      <c r="P1354" s="111"/>
      <c r="Q1354" s="110" t="str">
        <f>IF(dati_pdc!$A1350&lt;&gt;"",s_somma_pdc!E1350,"")</f>
        <v/>
      </c>
      <c r="R1354" s="110" t="str">
        <f t="shared" si="172"/>
        <v/>
      </c>
      <c r="S1354" s="111" t="str">
        <f t="shared" si="173"/>
        <v/>
      </c>
      <c r="T1354" s="111"/>
      <c r="U1354" s="111"/>
      <c r="V1354" s="110" t="str">
        <f>IF(dati_pdc!$A1350&lt;&gt;"",s_somma_pdc!F1350,"")</f>
        <v/>
      </c>
      <c r="W1354" s="110" t="str">
        <f t="shared" si="174"/>
        <v/>
      </c>
      <c r="X1354" s="111" t="str">
        <f t="shared" si="175"/>
        <v/>
      </c>
    </row>
    <row r="1355" spans="2:24">
      <c r="B1355" s="109" t="str">
        <f>IF(dati_pdc!A1351&lt;&gt;"",IF(dati_pdc!D1351=1,RIGHT(dati_pdc!A1351,dati_pdc!E1351),dati_pdc!A1351),"")</f>
        <v/>
      </c>
      <c r="C1355" s="109" t="str">
        <f>IF(dati_pdc!B1351&lt;&gt;"",dati_pdc!B1351,"")</f>
        <v/>
      </c>
      <c r="D1355" s="109" t="str">
        <f>IF(dati_pdc!C1351&lt;&gt;"",dati_pdc!C1351,"")</f>
        <v/>
      </c>
      <c r="E1355" s="109" t="str">
        <f>IF(dati_pdc!D1351&lt;&gt;"",dati_pdc!D1351,"")</f>
        <v/>
      </c>
      <c r="F1355" s="110" t="str">
        <f>IF(dati_pdc!$A1351&lt;&gt;"",s_somma_pdc!B1351,"")</f>
        <v/>
      </c>
      <c r="G1355" s="110" t="str">
        <f>IF(dati_pdc!$A1351&lt;&gt;"",s_somma_pdc!C1351,"")</f>
        <v/>
      </c>
      <c r="H1355" s="110" t="str">
        <f t="shared" si="168"/>
        <v/>
      </c>
      <c r="I1355" s="111" t="str">
        <f t="shared" si="169"/>
        <v/>
      </c>
      <c r="J1355" s="111"/>
      <c r="K1355" s="111"/>
      <c r="L1355" s="110" t="str">
        <f>IF(dati_pdc!$A1351&lt;&gt;"",s_somma_pdc!D1351,"")</f>
        <v/>
      </c>
      <c r="M1355" s="110" t="str">
        <f t="shared" si="170"/>
        <v/>
      </c>
      <c r="N1355" s="111" t="str">
        <f t="shared" si="171"/>
        <v/>
      </c>
      <c r="O1355" s="111"/>
      <c r="P1355" s="111"/>
      <c r="Q1355" s="110" t="str">
        <f>IF(dati_pdc!$A1351&lt;&gt;"",s_somma_pdc!E1351,"")</f>
        <v/>
      </c>
      <c r="R1355" s="110" t="str">
        <f t="shared" si="172"/>
        <v/>
      </c>
      <c r="S1355" s="111" t="str">
        <f t="shared" si="173"/>
        <v/>
      </c>
      <c r="T1355" s="111"/>
      <c r="U1355" s="111"/>
      <c r="V1355" s="110" t="str">
        <f>IF(dati_pdc!$A1351&lt;&gt;"",s_somma_pdc!F1351,"")</f>
        <v/>
      </c>
      <c r="W1355" s="110" t="str">
        <f t="shared" si="174"/>
        <v/>
      </c>
      <c r="X1355" s="111" t="str">
        <f t="shared" si="175"/>
        <v/>
      </c>
    </row>
    <row r="1356" spans="2:24">
      <c r="B1356" s="109" t="str">
        <f>IF(dati_pdc!A1352&lt;&gt;"",IF(dati_pdc!D1352=1,RIGHT(dati_pdc!A1352,dati_pdc!E1352),dati_pdc!A1352),"")</f>
        <v/>
      </c>
      <c r="C1356" s="109" t="str">
        <f>IF(dati_pdc!B1352&lt;&gt;"",dati_pdc!B1352,"")</f>
        <v/>
      </c>
      <c r="D1356" s="109" t="str">
        <f>IF(dati_pdc!C1352&lt;&gt;"",dati_pdc!C1352,"")</f>
        <v/>
      </c>
      <c r="E1356" s="109" t="str">
        <f>IF(dati_pdc!D1352&lt;&gt;"",dati_pdc!D1352,"")</f>
        <v/>
      </c>
      <c r="F1356" s="110" t="str">
        <f>IF(dati_pdc!$A1352&lt;&gt;"",s_somma_pdc!B1352,"")</f>
        <v/>
      </c>
      <c r="G1356" s="110" t="str">
        <f>IF(dati_pdc!$A1352&lt;&gt;"",s_somma_pdc!C1352,"")</f>
        <v/>
      </c>
      <c r="H1356" s="110" t="str">
        <f t="shared" si="168"/>
        <v/>
      </c>
      <c r="I1356" s="111" t="str">
        <f t="shared" si="169"/>
        <v/>
      </c>
      <c r="J1356" s="111"/>
      <c r="K1356" s="111"/>
      <c r="L1356" s="110" t="str">
        <f>IF(dati_pdc!$A1352&lt;&gt;"",s_somma_pdc!D1352,"")</f>
        <v/>
      </c>
      <c r="M1356" s="110" t="str">
        <f t="shared" si="170"/>
        <v/>
      </c>
      <c r="N1356" s="111" t="str">
        <f t="shared" si="171"/>
        <v/>
      </c>
      <c r="O1356" s="111"/>
      <c r="P1356" s="111"/>
      <c r="Q1356" s="110" t="str">
        <f>IF(dati_pdc!$A1352&lt;&gt;"",s_somma_pdc!E1352,"")</f>
        <v/>
      </c>
      <c r="R1356" s="110" t="str">
        <f t="shared" si="172"/>
        <v/>
      </c>
      <c r="S1356" s="111" t="str">
        <f t="shared" si="173"/>
        <v/>
      </c>
      <c r="T1356" s="111"/>
      <c r="U1356" s="111"/>
      <c r="V1356" s="110" t="str">
        <f>IF(dati_pdc!$A1352&lt;&gt;"",s_somma_pdc!F1352,"")</f>
        <v/>
      </c>
      <c r="W1356" s="110" t="str">
        <f t="shared" si="174"/>
        <v/>
      </c>
      <c r="X1356" s="111" t="str">
        <f t="shared" si="175"/>
        <v/>
      </c>
    </row>
    <row r="1357" spans="2:24">
      <c r="B1357" s="109" t="str">
        <f>IF(dati_pdc!A1353&lt;&gt;"",IF(dati_pdc!D1353=1,RIGHT(dati_pdc!A1353,dati_pdc!E1353),dati_pdc!A1353),"")</f>
        <v/>
      </c>
      <c r="C1357" s="109" t="str">
        <f>IF(dati_pdc!B1353&lt;&gt;"",dati_pdc!B1353,"")</f>
        <v/>
      </c>
      <c r="D1357" s="109" t="str">
        <f>IF(dati_pdc!C1353&lt;&gt;"",dati_pdc!C1353,"")</f>
        <v/>
      </c>
      <c r="E1357" s="109" t="str">
        <f>IF(dati_pdc!D1353&lt;&gt;"",dati_pdc!D1353,"")</f>
        <v/>
      </c>
      <c r="F1357" s="110" t="str">
        <f>IF(dati_pdc!$A1353&lt;&gt;"",s_somma_pdc!B1353,"")</f>
        <v/>
      </c>
      <c r="G1357" s="110" t="str">
        <f>IF(dati_pdc!$A1353&lt;&gt;"",s_somma_pdc!C1353,"")</f>
        <v/>
      </c>
      <c r="H1357" s="110" t="str">
        <f t="shared" si="168"/>
        <v/>
      </c>
      <c r="I1357" s="111" t="str">
        <f t="shared" si="169"/>
        <v/>
      </c>
      <c r="J1357" s="111"/>
      <c r="K1357" s="111"/>
      <c r="L1357" s="110" t="str">
        <f>IF(dati_pdc!$A1353&lt;&gt;"",s_somma_pdc!D1353,"")</f>
        <v/>
      </c>
      <c r="M1357" s="110" t="str">
        <f t="shared" si="170"/>
        <v/>
      </c>
      <c r="N1357" s="111" t="str">
        <f t="shared" si="171"/>
        <v/>
      </c>
      <c r="O1357" s="111"/>
      <c r="P1357" s="111"/>
      <c r="Q1357" s="110" t="str">
        <f>IF(dati_pdc!$A1353&lt;&gt;"",s_somma_pdc!E1353,"")</f>
        <v/>
      </c>
      <c r="R1357" s="110" t="str">
        <f t="shared" si="172"/>
        <v/>
      </c>
      <c r="S1357" s="111" t="str">
        <f t="shared" si="173"/>
        <v/>
      </c>
      <c r="T1357" s="111"/>
      <c r="U1357" s="111"/>
      <c r="V1357" s="110" t="str">
        <f>IF(dati_pdc!$A1353&lt;&gt;"",s_somma_pdc!F1353,"")</f>
        <v/>
      </c>
      <c r="W1357" s="110" t="str">
        <f t="shared" si="174"/>
        <v/>
      </c>
      <c r="X1357" s="111" t="str">
        <f t="shared" si="175"/>
        <v/>
      </c>
    </row>
    <row r="1358" spans="2:24">
      <c r="B1358" s="109" t="str">
        <f>IF(dati_pdc!A1354&lt;&gt;"",IF(dati_pdc!D1354=1,RIGHT(dati_pdc!A1354,dati_pdc!E1354),dati_pdc!A1354),"")</f>
        <v/>
      </c>
      <c r="C1358" s="109" t="str">
        <f>IF(dati_pdc!B1354&lt;&gt;"",dati_pdc!B1354,"")</f>
        <v/>
      </c>
      <c r="D1358" s="109" t="str">
        <f>IF(dati_pdc!C1354&lt;&gt;"",dati_pdc!C1354,"")</f>
        <v/>
      </c>
      <c r="E1358" s="109" t="str">
        <f>IF(dati_pdc!D1354&lt;&gt;"",dati_pdc!D1354,"")</f>
        <v/>
      </c>
      <c r="F1358" s="110" t="str">
        <f>IF(dati_pdc!$A1354&lt;&gt;"",s_somma_pdc!B1354,"")</f>
        <v/>
      </c>
      <c r="G1358" s="110" t="str">
        <f>IF(dati_pdc!$A1354&lt;&gt;"",s_somma_pdc!C1354,"")</f>
        <v/>
      </c>
      <c r="H1358" s="110" t="str">
        <f t="shared" si="168"/>
        <v/>
      </c>
      <c r="I1358" s="111" t="str">
        <f t="shared" si="169"/>
        <v/>
      </c>
      <c r="J1358" s="111"/>
      <c r="K1358" s="111"/>
      <c r="L1358" s="110" t="str">
        <f>IF(dati_pdc!$A1354&lt;&gt;"",s_somma_pdc!D1354,"")</f>
        <v/>
      </c>
      <c r="M1358" s="110" t="str">
        <f t="shared" si="170"/>
        <v/>
      </c>
      <c r="N1358" s="111" t="str">
        <f t="shared" si="171"/>
        <v/>
      </c>
      <c r="O1358" s="111"/>
      <c r="P1358" s="111"/>
      <c r="Q1358" s="110" t="str">
        <f>IF(dati_pdc!$A1354&lt;&gt;"",s_somma_pdc!E1354,"")</f>
        <v/>
      </c>
      <c r="R1358" s="110" t="str">
        <f t="shared" si="172"/>
        <v/>
      </c>
      <c r="S1358" s="111" t="str">
        <f t="shared" si="173"/>
        <v/>
      </c>
      <c r="T1358" s="111"/>
      <c r="U1358" s="111"/>
      <c r="V1358" s="110" t="str">
        <f>IF(dati_pdc!$A1354&lt;&gt;"",s_somma_pdc!F1354,"")</f>
        <v/>
      </c>
      <c r="W1358" s="110" t="str">
        <f t="shared" si="174"/>
        <v/>
      </c>
      <c r="X1358" s="111" t="str">
        <f t="shared" si="175"/>
        <v/>
      </c>
    </row>
    <row r="1359" spans="2:24">
      <c r="B1359" s="109" t="str">
        <f>IF(dati_pdc!A1355&lt;&gt;"",IF(dati_pdc!D1355=1,RIGHT(dati_pdc!A1355,dati_pdc!E1355),dati_pdc!A1355),"")</f>
        <v/>
      </c>
      <c r="C1359" s="109" t="str">
        <f>IF(dati_pdc!B1355&lt;&gt;"",dati_pdc!B1355,"")</f>
        <v/>
      </c>
      <c r="D1359" s="109" t="str">
        <f>IF(dati_pdc!C1355&lt;&gt;"",dati_pdc!C1355,"")</f>
        <v/>
      </c>
      <c r="E1359" s="109" t="str">
        <f>IF(dati_pdc!D1355&lt;&gt;"",dati_pdc!D1355,"")</f>
        <v/>
      </c>
      <c r="F1359" s="110" t="str">
        <f>IF(dati_pdc!$A1355&lt;&gt;"",s_somma_pdc!B1355,"")</f>
        <v/>
      </c>
      <c r="G1359" s="110" t="str">
        <f>IF(dati_pdc!$A1355&lt;&gt;"",s_somma_pdc!C1355,"")</f>
        <v/>
      </c>
      <c r="H1359" s="110" t="str">
        <f t="shared" si="168"/>
        <v/>
      </c>
      <c r="I1359" s="111" t="str">
        <f t="shared" si="169"/>
        <v/>
      </c>
      <c r="J1359" s="111"/>
      <c r="K1359" s="111"/>
      <c r="L1359" s="110" t="str">
        <f>IF(dati_pdc!$A1355&lt;&gt;"",s_somma_pdc!D1355,"")</f>
        <v/>
      </c>
      <c r="M1359" s="110" t="str">
        <f t="shared" si="170"/>
        <v/>
      </c>
      <c r="N1359" s="111" t="str">
        <f t="shared" si="171"/>
        <v/>
      </c>
      <c r="O1359" s="111"/>
      <c r="P1359" s="111"/>
      <c r="Q1359" s="110" t="str">
        <f>IF(dati_pdc!$A1355&lt;&gt;"",s_somma_pdc!E1355,"")</f>
        <v/>
      </c>
      <c r="R1359" s="110" t="str">
        <f t="shared" si="172"/>
        <v/>
      </c>
      <c r="S1359" s="111" t="str">
        <f t="shared" si="173"/>
        <v/>
      </c>
      <c r="T1359" s="111"/>
      <c r="U1359" s="111"/>
      <c r="V1359" s="110" t="str">
        <f>IF(dati_pdc!$A1355&lt;&gt;"",s_somma_pdc!F1355,"")</f>
        <v/>
      </c>
      <c r="W1359" s="110" t="str">
        <f t="shared" si="174"/>
        <v/>
      </c>
      <c r="X1359" s="111" t="str">
        <f t="shared" si="175"/>
        <v/>
      </c>
    </row>
    <row r="1360" spans="2:24">
      <c r="B1360" s="109" t="str">
        <f>IF(dati_pdc!A1356&lt;&gt;"",IF(dati_pdc!D1356=1,RIGHT(dati_pdc!A1356,dati_pdc!E1356),dati_pdc!A1356),"")</f>
        <v/>
      </c>
      <c r="C1360" s="109" t="str">
        <f>IF(dati_pdc!B1356&lt;&gt;"",dati_pdc!B1356,"")</f>
        <v/>
      </c>
      <c r="D1360" s="109" t="str">
        <f>IF(dati_pdc!C1356&lt;&gt;"",dati_pdc!C1356,"")</f>
        <v/>
      </c>
      <c r="E1360" s="109" t="str">
        <f>IF(dati_pdc!D1356&lt;&gt;"",dati_pdc!D1356,"")</f>
        <v/>
      </c>
      <c r="F1360" s="110" t="str">
        <f>IF(dati_pdc!$A1356&lt;&gt;"",s_somma_pdc!B1356,"")</f>
        <v/>
      </c>
      <c r="G1360" s="110" t="str">
        <f>IF(dati_pdc!$A1356&lt;&gt;"",s_somma_pdc!C1356,"")</f>
        <v/>
      </c>
      <c r="H1360" s="110" t="str">
        <f t="shared" si="168"/>
        <v/>
      </c>
      <c r="I1360" s="111" t="str">
        <f t="shared" si="169"/>
        <v/>
      </c>
      <c r="J1360" s="111"/>
      <c r="K1360" s="111"/>
      <c r="L1360" s="110" t="str">
        <f>IF(dati_pdc!$A1356&lt;&gt;"",s_somma_pdc!D1356,"")</f>
        <v/>
      </c>
      <c r="M1360" s="110" t="str">
        <f t="shared" si="170"/>
        <v/>
      </c>
      <c r="N1360" s="111" t="str">
        <f t="shared" si="171"/>
        <v/>
      </c>
      <c r="O1360" s="111"/>
      <c r="P1360" s="111"/>
      <c r="Q1360" s="110" t="str">
        <f>IF(dati_pdc!$A1356&lt;&gt;"",s_somma_pdc!E1356,"")</f>
        <v/>
      </c>
      <c r="R1360" s="110" t="str">
        <f t="shared" si="172"/>
        <v/>
      </c>
      <c r="S1360" s="111" t="str">
        <f t="shared" si="173"/>
        <v/>
      </c>
      <c r="T1360" s="111"/>
      <c r="U1360" s="111"/>
      <c r="V1360" s="110" t="str">
        <f>IF(dati_pdc!$A1356&lt;&gt;"",s_somma_pdc!F1356,"")</f>
        <v/>
      </c>
      <c r="W1360" s="110" t="str">
        <f t="shared" si="174"/>
        <v/>
      </c>
      <c r="X1360" s="111" t="str">
        <f t="shared" si="175"/>
        <v/>
      </c>
    </row>
    <row r="1361" spans="2:24">
      <c r="B1361" s="109" t="str">
        <f>IF(dati_pdc!A1357&lt;&gt;"",IF(dati_pdc!D1357=1,RIGHT(dati_pdc!A1357,dati_pdc!E1357),dati_pdc!A1357),"")</f>
        <v/>
      </c>
      <c r="C1361" s="109" t="str">
        <f>IF(dati_pdc!B1357&lt;&gt;"",dati_pdc!B1357,"")</f>
        <v/>
      </c>
      <c r="D1361" s="109" t="str">
        <f>IF(dati_pdc!C1357&lt;&gt;"",dati_pdc!C1357,"")</f>
        <v/>
      </c>
      <c r="E1361" s="109" t="str">
        <f>IF(dati_pdc!D1357&lt;&gt;"",dati_pdc!D1357,"")</f>
        <v/>
      </c>
      <c r="F1361" s="110" t="str">
        <f>IF(dati_pdc!$A1357&lt;&gt;"",s_somma_pdc!B1357,"")</f>
        <v/>
      </c>
      <c r="G1361" s="110" t="str">
        <f>IF(dati_pdc!$A1357&lt;&gt;"",s_somma_pdc!C1357,"")</f>
        <v/>
      </c>
      <c r="H1361" s="110" t="str">
        <f t="shared" si="168"/>
        <v/>
      </c>
      <c r="I1361" s="111" t="str">
        <f t="shared" si="169"/>
        <v/>
      </c>
      <c r="J1361" s="111"/>
      <c r="K1361" s="111"/>
      <c r="L1361" s="110" t="str">
        <f>IF(dati_pdc!$A1357&lt;&gt;"",s_somma_pdc!D1357,"")</f>
        <v/>
      </c>
      <c r="M1361" s="110" t="str">
        <f t="shared" si="170"/>
        <v/>
      </c>
      <c r="N1361" s="111" t="str">
        <f t="shared" si="171"/>
        <v/>
      </c>
      <c r="O1361" s="111"/>
      <c r="P1361" s="111"/>
      <c r="Q1361" s="110" t="str">
        <f>IF(dati_pdc!$A1357&lt;&gt;"",s_somma_pdc!E1357,"")</f>
        <v/>
      </c>
      <c r="R1361" s="110" t="str">
        <f t="shared" si="172"/>
        <v/>
      </c>
      <c r="S1361" s="111" t="str">
        <f t="shared" si="173"/>
        <v/>
      </c>
      <c r="T1361" s="111"/>
      <c r="U1361" s="111"/>
      <c r="V1361" s="110" t="str">
        <f>IF(dati_pdc!$A1357&lt;&gt;"",s_somma_pdc!F1357,"")</f>
        <v/>
      </c>
      <c r="W1361" s="110" t="str">
        <f t="shared" si="174"/>
        <v/>
      </c>
      <c r="X1361" s="111" t="str">
        <f t="shared" si="175"/>
        <v/>
      </c>
    </row>
    <row r="1362" spans="2:24">
      <c r="B1362" s="109" t="str">
        <f>IF(dati_pdc!A1358&lt;&gt;"",IF(dati_pdc!D1358=1,RIGHT(dati_pdc!A1358,dati_pdc!E1358),dati_pdc!A1358),"")</f>
        <v/>
      </c>
      <c r="C1362" s="109" t="str">
        <f>IF(dati_pdc!B1358&lt;&gt;"",dati_pdc!B1358,"")</f>
        <v/>
      </c>
      <c r="D1362" s="109" t="str">
        <f>IF(dati_pdc!C1358&lt;&gt;"",dati_pdc!C1358,"")</f>
        <v/>
      </c>
      <c r="E1362" s="109" t="str">
        <f>IF(dati_pdc!D1358&lt;&gt;"",dati_pdc!D1358,"")</f>
        <v/>
      </c>
      <c r="F1362" s="110" t="str">
        <f>IF(dati_pdc!$A1358&lt;&gt;"",s_somma_pdc!B1358,"")</f>
        <v/>
      </c>
      <c r="G1362" s="110" t="str">
        <f>IF(dati_pdc!$A1358&lt;&gt;"",s_somma_pdc!C1358,"")</f>
        <v/>
      </c>
      <c r="H1362" s="110" t="str">
        <f t="shared" si="168"/>
        <v/>
      </c>
      <c r="I1362" s="111" t="str">
        <f t="shared" si="169"/>
        <v/>
      </c>
      <c r="J1362" s="111"/>
      <c r="K1362" s="111"/>
      <c r="L1362" s="110" t="str">
        <f>IF(dati_pdc!$A1358&lt;&gt;"",s_somma_pdc!D1358,"")</f>
        <v/>
      </c>
      <c r="M1362" s="110" t="str">
        <f t="shared" si="170"/>
        <v/>
      </c>
      <c r="N1362" s="111" t="str">
        <f t="shared" si="171"/>
        <v/>
      </c>
      <c r="O1362" s="111"/>
      <c r="P1362" s="111"/>
      <c r="Q1362" s="110" t="str">
        <f>IF(dati_pdc!$A1358&lt;&gt;"",s_somma_pdc!E1358,"")</f>
        <v/>
      </c>
      <c r="R1362" s="110" t="str">
        <f t="shared" si="172"/>
        <v/>
      </c>
      <c r="S1362" s="111" t="str">
        <f t="shared" si="173"/>
        <v/>
      </c>
      <c r="T1362" s="111"/>
      <c r="U1362" s="111"/>
      <c r="V1362" s="110" t="str">
        <f>IF(dati_pdc!$A1358&lt;&gt;"",s_somma_pdc!F1358,"")</f>
        <v/>
      </c>
      <c r="W1362" s="110" t="str">
        <f t="shared" si="174"/>
        <v/>
      </c>
      <c r="X1362" s="111" t="str">
        <f t="shared" si="175"/>
        <v/>
      </c>
    </row>
    <row r="1363" spans="2:24">
      <c r="B1363" s="109" t="str">
        <f>IF(dati_pdc!A1359&lt;&gt;"",IF(dati_pdc!D1359=1,RIGHT(dati_pdc!A1359,dati_pdc!E1359),dati_pdc!A1359),"")</f>
        <v/>
      </c>
      <c r="C1363" s="109" t="str">
        <f>IF(dati_pdc!B1359&lt;&gt;"",dati_pdc!B1359,"")</f>
        <v/>
      </c>
      <c r="D1363" s="109" t="str">
        <f>IF(dati_pdc!C1359&lt;&gt;"",dati_pdc!C1359,"")</f>
        <v/>
      </c>
      <c r="E1363" s="109" t="str">
        <f>IF(dati_pdc!D1359&lt;&gt;"",dati_pdc!D1359,"")</f>
        <v/>
      </c>
      <c r="F1363" s="110" t="str">
        <f>IF(dati_pdc!$A1359&lt;&gt;"",s_somma_pdc!B1359,"")</f>
        <v/>
      </c>
      <c r="G1363" s="110" t="str">
        <f>IF(dati_pdc!$A1359&lt;&gt;"",s_somma_pdc!C1359,"")</f>
        <v/>
      </c>
      <c r="H1363" s="110" t="str">
        <f t="shared" si="168"/>
        <v/>
      </c>
      <c r="I1363" s="111" t="str">
        <f t="shared" si="169"/>
        <v/>
      </c>
      <c r="J1363" s="111"/>
      <c r="K1363" s="111"/>
      <c r="L1363" s="110" t="str">
        <f>IF(dati_pdc!$A1359&lt;&gt;"",s_somma_pdc!D1359,"")</f>
        <v/>
      </c>
      <c r="M1363" s="110" t="str">
        <f t="shared" si="170"/>
        <v/>
      </c>
      <c r="N1363" s="111" t="str">
        <f t="shared" si="171"/>
        <v/>
      </c>
      <c r="O1363" s="111"/>
      <c r="P1363" s="111"/>
      <c r="Q1363" s="110" t="str">
        <f>IF(dati_pdc!$A1359&lt;&gt;"",s_somma_pdc!E1359,"")</f>
        <v/>
      </c>
      <c r="R1363" s="110" t="str">
        <f t="shared" si="172"/>
        <v/>
      </c>
      <c r="S1363" s="111" t="str">
        <f t="shared" si="173"/>
        <v/>
      </c>
      <c r="T1363" s="111"/>
      <c r="U1363" s="111"/>
      <c r="V1363" s="110" t="str">
        <f>IF(dati_pdc!$A1359&lt;&gt;"",s_somma_pdc!F1359,"")</f>
        <v/>
      </c>
      <c r="W1363" s="110" t="str">
        <f t="shared" si="174"/>
        <v/>
      </c>
      <c r="X1363" s="111" t="str">
        <f t="shared" si="175"/>
        <v/>
      </c>
    </row>
    <row r="1364" spans="2:24">
      <c r="B1364" s="109" t="str">
        <f>IF(dati_pdc!A1360&lt;&gt;"",IF(dati_pdc!D1360=1,RIGHT(dati_pdc!A1360,dati_pdc!E1360),dati_pdc!A1360),"")</f>
        <v/>
      </c>
      <c r="C1364" s="109" t="str">
        <f>IF(dati_pdc!B1360&lt;&gt;"",dati_pdc!B1360,"")</f>
        <v/>
      </c>
      <c r="D1364" s="109" t="str">
        <f>IF(dati_pdc!C1360&lt;&gt;"",dati_pdc!C1360,"")</f>
        <v/>
      </c>
      <c r="E1364" s="109" t="str">
        <f>IF(dati_pdc!D1360&lt;&gt;"",dati_pdc!D1360,"")</f>
        <v/>
      </c>
      <c r="F1364" s="110" t="str">
        <f>IF(dati_pdc!$A1360&lt;&gt;"",s_somma_pdc!B1360,"")</f>
        <v/>
      </c>
      <c r="G1364" s="110" t="str">
        <f>IF(dati_pdc!$A1360&lt;&gt;"",s_somma_pdc!C1360,"")</f>
        <v/>
      </c>
      <c r="H1364" s="110" t="str">
        <f t="shared" si="168"/>
        <v/>
      </c>
      <c r="I1364" s="111" t="str">
        <f t="shared" si="169"/>
        <v/>
      </c>
      <c r="J1364" s="111"/>
      <c r="K1364" s="111"/>
      <c r="L1364" s="110" t="str">
        <f>IF(dati_pdc!$A1360&lt;&gt;"",s_somma_pdc!D1360,"")</f>
        <v/>
      </c>
      <c r="M1364" s="110" t="str">
        <f t="shared" si="170"/>
        <v/>
      </c>
      <c r="N1364" s="111" t="str">
        <f t="shared" si="171"/>
        <v/>
      </c>
      <c r="O1364" s="111"/>
      <c r="P1364" s="111"/>
      <c r="Q1364" s="110" t="str">
        <f>IF(dati_pdc!$A1360&lt;&gt;"",s_somma_pdc!E1360,"")</f>
        <v/>
      </c>
      <c r="R1364" s="110" t="str">
        <f t="shared" si="172"/>
        <v/>
      </c>
      <c r="S1364" s="111" t="str">
        <f t="shared" si="173"/>
        <v/>
      </c>
      <c r="T1364" s="111"/>
      <c r="U1364" s="111"/>
      <c r="V1364" s="110" t="str">
        <f>IF(dati_pdc!$A1360&lt;&gt;"",s_somma_pdc!F1360,"")</f>
        <v/>
      </c>
      <c r="W1364" s="110" t="str">
        <f t="shared" si="174"/>
        <v/>
      </c>
      <c r="X1364" s="111" t="str">
        <f t="shared" si="175"/>
        <v/>
      </c>
    </row>
    <row r="1365" spans="2:24">
      <c r="B1365" s="109" t="str">
        <f>IF(dati_pdc!A1361&lt;&gt;"",IF(dati_pdc!D1361=1,RIGHT(dati_pdc!A1361,dati_pdc!E1361),dati_pdc!A1361),"")</f>
        <v/>
      </c>
      <c r="C1365" s="109" t="str">
        <f>IF(dati_pdc!B1361&lt;&gt;"",dati_pdc!B1361,"")</f>
        <v/>
      </c>
      <c r="D1365" s="109" t="str">
        <f>IF(dati_pdc!C1361&lt;&gt;"",dati_pdc!C1361,"")</f>
        <v/>
      </c>
      <c r="E1365" s="109" t="str">
        <f>IF(dati_pdc!D1361&lt;&gt;"",dati_pdc!D1361,"")</f>
        <v/>
      </c>
      <c r="F1365" s="110" t="str">
        <f>IF(dati_pdc!$A1361&lt;&gt;"",s_somma_pdc!B1361,"")</f>
        <v/>
      </c>
      <c r="G1365" s="110" t="str">
        <f>IF(dati_pdc!$A1361&lt;&gt;"",s_somma_pdc!C1361,"")</f>
        <v/>
      </c>
      <c r="H1365" s="110" t="str">
        <f t="shared" si="168"/>
        <v/>
      </c>
      <c r="I1365" s="111" t="str">
        <f t="shared" si="169"/>
        <v/>
      </c>
      <c r="J1365" s="111"/>
      <c r="K1365" s="111"/>
      <c r="L1365" s="110" t="str">
        <f>IF(dati_pdc!$A1361&lt;&gt;"",s_somma_pdc!D1361,"")</f>
        <v/>
      </c>
      <c r="M1365" s="110" t="str">
        <f t="shared" si="170"/>
        <v/>
      </c>
      <c r="N1365" s="111" t="str">
        <f t="shared" si="171"/>
        <v/>
      </c>
      <c r="O1365" s="111"/>
      <c r="P1365" s="111"/>
      <c r="Q1365" s="110" t="str">
        <f>IF(dati_pdc!$A1361&lt;&gt;"",s_somma_pdc!E1361,"")</f>
        <v/>
      </c>
      <c r="R1365" s="110" t="str">
        <f t="shared" si="172"/>
        <v/>
      </c>
      <c r="S1365" s="111" t="str">
        <f t="shared" si="173"/>
        <v/>
      </c>
      <c r="T1365" s="111"/>
      <c r="U1365" s="111"/>
      <c r="V1365" s="110" t="str">
        <f>IF(dati_pdc!$A1361&lt;&gt;"",s_somma_pdc!F1361,"")</f>
        <v/>
      </c>
      <c r="W1365" s="110" t="str">
        <f t="shared" si="174"/>
        <v/>
      </c>
      <c r="X1365" s="111" t="str">
        <f t="shared" si="175"/>
        <v/>
      </c>
    </row>
    <row r="1366" spans="2:24">
      <c r="B1366" s="109" t="str">
        <f>IF(dati_pdc!A1362&lt;&gt;"",IF(dati_pdc!D1362=1,RIGHT(dati_pdc!A1362,dati_pdc!E1362),dati_pdc!A1362),"")</f>
        <v/>
      </c>
      <c r="C1366" s="109" t="str">
        <f>IF(dati_pdc!B1362&lt;&gt;"",dati_pdc!B1362,"")</f>
        <v/>
      </c>
      <c r="D1366" s="109" t="str">
        <f>IF(dati_pdc!C1362&lt;&gt;"",dati_pdc!C1362,"")</f>
        <v/>
      </c>
      <c r="E1366" s="109" t="str">
        <f>IF(dati_pdc!D1362&lt;&gt;"",dati_pdc!D1362,"")</f>
        <v/>
      </c>
      <c r="F1366" s="110" t="str">
        <f>IF(dati_pdc!$A1362&lt;&gt;"",s_somma_pdc!B1362,"")</f>
        <v/>
      </c>
      <c r="G1366" s="110" t="str">
        <f>IF(dati_pdc!$A1362&lt;&gt;"",s_somma_pdc!C1362,"")</f>
        <v/>
      </c>
      <c r="H1366" s="110" t="str">
        <f t="shared" si="168"/>
        <v/>
      </c>
      <c r="I1366" s="111" t="str">
        <f t="shared" si="169"/>
        <v/>
      </c>
      <c r="J1366" s="111"/>
      <c r="K1366" s="111"/>
      <c r="L1366" s="110" t="str">
        <f>IF(dati_pdc!$A1362&lt;&gt;"",s_somma_pdc!D1362,"")</f>
        <v/>
      </c>
      <c r="M1366" s="110" t="str">
        <f t="shared" si="170"/>
        <v/>
      </c>
      <c r="N1366" s="111" t="str">
        <f t="shared" si="171"/>
        <v/>
      </c>
      <c r="O1366" s="111"/>
      <c r="P1366" s="111"/>
      <c r="Q1366" s="110" t="str">
        <f>IF(dati_pdc!$A1362&lt;&gt;"",s_somma_pdc!E1362,"")</f>
        <v/>
      </c>
      <c r="R1366" s="110" t="str">
        <f t="shared" si="172"/>
        <v/>
      </c>
      <c r="S1366" s="111" t="str">
        <f t="shared" si="173"/>
        <v/>
      </c>
      <c r="T1366" s="111"/>
      <c r="U1366" s="111"/>
      <c r="V1366" s="110" t="str">
        <f>IF(dati_pdc!$A1362&lt;&gt;"",s_somma_pdc!F1362,"")</f>
        <v/>
      </c>
      <c r="W1366" s="110" t="str">
        <f t="shared" si="174"/>
        <v/>
      </c>
      <c r="X1366" s="111" t="str">
        <f t="shared" si="175"/>
        <v/>
      </c>
    </row>
    <row r="1367" spans="2:24">
      <c r="B1367" s="109" t="str">
        <f>IF(dati_pdc!A1363&lt;&gt;"",IF(dati_pdc!D1363=1,RIGHT(dati_pdc!A1363,dati_pdc!E1363),dati_pdc!A1363),"")</f>
        <v/>
      </c>
      <c r="C1367" s="109" t="str">
        <f>IF(dati_pdc!B1363&lt;&gt;"",dati_pdc!B1363,"")</f>
        <v/>
      </c>
      <c r="D1367" s="109" t="str">
        <f>IF(dati_pdc!C1363&lt;&gt;"",dati_pdc!C1363,"")</f>
        <v/>
      </c>
      <c r="E1367" s="109" t="str">
        <f>IF(dati_pdc!D1363&lt;&gt;"",dati_pdc!D1363,"")</f>
        <v/>
      </c>
      <c r="F1367" s="110" t="str">
        <f>IF(dati_pdc!$A1363&lt;&gt;"",s_somma_pdc!B1363,"")</f>
        <v/>
      </c>
      <c r="G1367" s="110" t="str">
        <f>IF(dati_pdc!$A1363&lt;&gt;"",s_somma_pdc!C1363,"")</f>
        <v/>
      </c>
      <c r="H1367" s="110" t="str">
        <f t="shared" si="168"/>
        <v/>
      </c>
      <c r="I1367" s="111" t="str">
        <f t="shared" si="169"/>
        <v/>
      </c>
      <c r="J1367" s="111"/>
      <c r="K1367" s="111"/>
      <c r="L1367" s="110" t="str">
        <f>IF(dati_pdc!$A1363&lt;&gt;"",s_somma_pdc!D1363,"")</f>
        <v/>
      </c>
      <c r="M1367" s="110" t="str">
        <f t="shared" si="170"/>
        <v/>
      </c>
      <c r="N1367" s="111" t="str">
        <f t="shared" si="171"/>
        <v/>
      </c>
      <c r="O1367" s="111"/>
      <c r="P1367" s="111"/>
      <c r="Q1367" s="110" t="str">
        <f>IF(dati_pdc!$A1363&lt;&gt;"",s_somma_pdc!E1363,"")</f>
        <v/>
      </c>
      <c r="R1367" s="110" t="str">
        <f t="shared" si="172"/>
        <v/>
      </c>
      <c r="S1367" s="111" t="str">
        <f t="shared" si="173"/>
        <v/>
      </c>
      <c r="T1367" s="111"/>
      <c r="U1367" s="111"/>
      <c r="V1367" s="110" t="str">
        <f>IF(dati_pdc!$A1363&lt;&gt;"",s_somma_pdc!F1363,"")</f>
        <v/>
      </c>
      <c r="W1367" s="110" t="str">
        <f t="shared" si="174"/>
        <v/>
      </c>
      <c r="X1367" s="111" t="str">
        <f t="shared" si="175"/>
        <v/>
      </c>
    </row>
    <row r="1368" spans="2:24">
      <c r="B1368" s="109" t="str">
        <f>IF(dati_pdc!A1364&lt;&gt;"",IF(dati_pdc!D1364=1,RIGHT(dati_pdc!A1364,dati_pdc!E1364),dati_pdc!A1364),"")</f>
        <v/>
      </c>
      <c r="C1368" s="109" t="str">
        <f>IF(dati_pdc!B1364&lt;&gt;"",dati_pdc!B1364,"")</f>
        <v/>
      </c>
      <c r="D1368" s="109" t="str">
        <f>IF(dati_pdc!C1364&lt;&gt;"",dati_pdc!C1364,"")</f>
        <v/>
      </c>
      <c r="E1368" s="109" t="str">
        <f>IF(dati_pdc!D1364&lt;&gt;"",dati_pdc!D1364,"")</f>
        <v/>
      </c>
      <c r="F1368" s="110" t="str">
        <f>IF(dati_pdc!$A1364&lt;&gt;"",s_somma_pdc!B1364,"")</f>
        <v/>
      </c>
      <c r="G1368" s="110" t="str">
        <f>IF(dati_pdc!$A1364&lt;&gt;"",s_somma_pdc!C1364,"")</f>
        <v/>
      </c>
      <c r="H1368" s="110" t="str">
        <f t="shared" si="168"/>
        <v/>
      </c>
      <c r="I1368" s="111" t="str">
        <f t="shared" si="169"/>
        <v/>
      </c>
      <c r="J1368" s="111"/>
      <c r="K1368" s="111"/>
      <c r="L1368" s="110" t="str">
        <f>IF(dati_pdc!$A1364&lt;&gt;"",s_somma_pdc!D1364,"")</f>
        <v/>
      </c>
      <c r="M1368" s="110" t="str">
        <f t="shared" si="170"/>
        <v/>
      </c>
      <c r="N1368" s="111" t="str">
        <f t="shared" si="171"/>
        <v/>
      </c>
      <c r="O1368" s="111"/>
      <c r="P1368" s="111"/>
      <c r="Q1368" s="110" t="str">
        <f>IF(dati_pdc!$A1364&lt;&gt;"",s_somma_pdc!E1364,"")</f>
        <v/>
      </c>
      <c r="R1368" s="110" t="str">
        <f t="shared" si="172"/>
        <v/>
      </c>
      <c r="S1368" s="111" t="str">
        <f t="shared" si="173"/>
        <v/>
      </c>
      <c r="T1368" s="111"/>
      <c r="U1368" s="111"/>
      <c r="V1368" s="110" t="str">
        <f>IF(dati_pdc!$A1364&lt;&gt;"",s_somma_pdc!F1364,"")</f>
        <v/>
      </c>
      <c r="W1368" s="110" t="str">
        <f t="shared" si="174"/>
        <v/>
      </c>
      <c r="X1368" s="111" t="str">
        <f t="shared" si="175"/>
        <v/>
      </c>
    </row>
    <row r="1369" spans="2:24">
      <c r="B1369" s="109" t="str">
        <f>IF(dati_pdc!A1365&lt;&gt;"",IF(dati_pdc!D1365=1,RIGHT(dati_pdc!A1365,dati_pdc!E1365),dati_pdc!A1365),"")</f>
        <v/>
      </c>
      <c r="C1369" s="109" t="str">
        <f>IF(dati_pdc!B1365&lt;&gt;"",dati_pdc!B1365,"")</f>
        <v/>
      </c>
      <c r="D1369" s="109" t="str">
        <f>IF(dati_pdc!C1365&lt;&gt;"",dati_pdc!C1365,"")</f>
        <v/>
      </c>
      <c r="E1369" s="109" t="str">
        <f>IF(dati_pdc!D1365&lt;&gt;"",dati_pdc!D1365,"")</f>
        <v/>
      </c>
      <c r="F1369" s="110" t="str">
        <f>IF(dati_pdc!$A1365&lt;&gt;"",s_somma_pdc!B1365,"")</f>
        <v/>
      </c>
      <c r="G1369" s="110" t="str">
        <f>IF(dati_pdc!$A1365&lt;&gt;"",s_somma_pdc!C1365,"")</f>
        <v/>
      </c>
      <c r="H1369" s="110" t="str">
        <f t="shared" si="168"/>
        <v/>
      </c>
      <c r="I1369" s="111" t="str">
        <f t="shared" si="169"/>
        <v/>
      </c>
      <c r="J1369" s="111"/>
      <c r="K1369" s="111"/>
      <c r="L1369" s="110" t="str">
        <f>IF(dati_pdc!$A1365&lt;&gt;"",s_somma_pdc!D1365,"")</f>
        <v/>
      </c>
      <c r="M1369" s="110" t="str">
        <f t="shared" si="170"/>
        <v/>
      </c>
      <c r="N1369" s="111" t="str">
        <f t="shared" si="171"/>
        <v/>
      </c>
      <c r="O1369" s="111"/>
      <c r="P1369" s="111"/>
      <c r="Q1369" s="110" t="str">
        <f>IF(dati_pdc!$A1365&lt;&gt;"",s_somma_pdc!E1365,"")</f>
        <v/>
      </c>
      <c r="R1369" s="110" t="str">
        <f t="shared" si="172"/>
        <v/>
      </c>
      <c r="S1369" s="111" t="str">
        <f t="shared" si="173"/>
        <v/>
      </c>
      <c r="T1369" s="111"/>
      <c r="U1369" s="111"/>
      <c r="V1369" s="110" t="str">
        <f>IF(dati_pdc!$A1365&lt;&gt;"",s_somma_pdc!F1365,"")</f>
        <v/>
      </c>
      <c r="W1369" s="110" t="str">
        <f t="shared" si="174"/>
        <v/>
      </c>
      <c r="X1369" s="111" t="str">
        <f t="shared" si="175"/>
        <v/>
      </c>
    </row>
    <row r="1370" spans="2:24">
      <c r="B1370" s="109" t="str">
        <f>IF(dati_pdc!A1366&lt;&gt;"",IF(dati_pdc!D1366=1,RIGHT(dati_pdc!A1366,dati_pdc!E1366),dati_pdc!A1366),"")</f>
        <v/>
      </c>
      <c r="C1370" s="109" t="str">
        <f>IF(dati_pdc!B1366&lt;&gt;"",dati_pdc!B1366,"")</f>
        <v/>
      </c>
      <c r="D1370" s="109" t="str">
        <f>IF(dati_pdc!C1366&lt;&gt;"",dati_pdc!C1366,"")</f>
        <v/>
      </c>
      <c r="E1370" s="109" t="str">
        <f>IF(dati_pdc!D1366&lt;&gt;"",dati_pdc!D1366,"")</f>
        <v/>
      </c>
      <c r="F1370" s="110" t="str">
        <f>IF(dati_pdc!$A1366&lt;&gt;"",s_somma_pdc!B1366,"")</f>
        <v/>
      </c>
      <c r="G1370" s="110" t="str">
        <f>IF(dati_pdc!$A1366&lt;&gt;"",s_somma_pdc!C1366,"")</f>
        <v/>
      </c>
      <c r="H1370" s="110" t="str">
        <f t="shared" si="168"/>
        <v/>
      </c>
      <c r="I1370" s="111" t="str">
        <f t="shared" si="169"/>
        <v/>
      </c>
      <c r="J1370" s="111"/>
      <c r="K1370" s="111"/>
      <c r="L1370" s="110" t="str">
        <f>IF(dati_pdc!$A1366&lt;&gt;"",s_somma_pdc!D1366,"")</f>
        <v/>
      </c>
      <c r="M1370" s="110" t="str">
        <f t="shared" si="170"/>
        <v/>
      </c>
      <c r="N1370" s="111" t="str">
        <f t="shared" si="171"/>
        <v/>
      </c>
      <c r="O1370" s="111"/>
      <c r="P1370" s="111"/>
      <c r="Q1370" s="110" t="str">
        <f>IF(dati_pdc!$A1366&lt;&gt;"",s_somma_pdc!E1366,"")</f>
        <v/>
      </c>
      <c r="R1370" s="110" t="str">
        <f t="shared" si="172"/>
        <v/>
      </c>
      <c r="S1370" s="111" t="str">
        <f t="shared" si="173"/>
        <v/>
      </c>
      <c r="T1370" s="111"/>
      <c r="U1370" s="111"/>
      <c r="V1370" s="110" t="str">
        <f>IF(dati_pdc!$A1366&lt;&gt;"",s_somma_pdc!F1366,"")</f>
        <v/>
      </c>
      <c r="W1370" s="110" t="str">
        <f t="shared" si="174"/>
        <v/>
      </c>
      <c r="X1370" s="111" t="str">
        <f t="shared" si="175"/>
        <v/>
      </c>
    </row>
    <row r="1371" spans="2:24">
      <c r="B1371" s="109" t="str">
        <f>IF(dati_pdc!A1367&lt;&gt;"",IF(dati_pdc!D1367=1,RIGHT(dati_pdc!A1367,dati_pdc!E1367),dati_pdc!A1367),"")</f>
        <v/>
      </c>
      <c r="C1371" s="109" t="str">
        <f>IF(dati_pdc!B1367&lt;&gt;"",dati_pdc!B1367,"")</f>
        <v/>
      </c>
      <c r="D1371" s="109" t="str">
        <f>IF(dati_pdc!C1367&lt;&gt;"",dati_pdc!C1367,"")</f>
        <v/>
      </c>
      <c r="E1371" s="109" t="str">
        <f>IF(dati_pdc!D1367&lt;&gt;"",dati_pdc!D1367,"")</f>
        <v/>
      </c>
      <c r="F1371" s="110" t="str">
        <f>IF(dati_pdc!$A1367&lt;&gt;"",s_somma_pdc!B1367,"")</f>
        <v/>
      </c>
      <c r="G1371" s="110" t="str">
        <f>IF(dati_pdc!$A1367&lt;&gt;"",s_somma_pdc!C1367,"")</f>
        <v/>
      </c>
      <c r="H1371" s="110" t="str">
        <f t="shared" si="168"/>
        <v/>
      </c>
      <c r="I1371" s="111" t="str">
        <f t="shared" si="169"/>
        <v/>
      </c>
      <c r="J1371" s="111"/>
      <c r="K1371" s="111"/>
      <c r="L1371" s="110" t="str">
        <f>IF(dati_pdc!$A1367&lt;&gt;"",s_somma_pdc!D1367,"")</f>
        <v/>
      </c>
      <c r="M1371" s="110" t="str">
        <f t="shared" si="170"/>
        <v/>
      </c>
      <c r="N1371" s="111" t="str">
        <f t="shared" si="171"/>
        <v/>
      </c>
      <c r="O1371" s="111"/>
      <c r="P1371" s="111"/>
      <c r="Q1371" s="110" t="str">
        <f>IF(dati_pdc!$A1367&lt;&gt;"",s_somma_pdc!E1367,"")</f>
        <v/>
      </c>
      <c r="R1371" s="110" t="str">
        <f t="shared" si="172"/>
        <v/>
      </c>
      <c r="S1371" s="111" t="str">
        <f t="shared" si="173"/>
        <v/>
      </c>
      <c r="T1371" s="111"/>
      <c r="U1371" s="111"/>
      <c r="V1371" s="110" t="str">
        <f>IF(dati_pdc!$A1367&lt;&gt;"",s_somma_pdc!F1367,"")</f>
        <v/>
      </c>
      <c r="W1371" s="110" t="str">
        <f t="shared" si="174"/>
        <v/>
      </c>
      <c r="X1371" s="111" t="str">
        <f t="shared" si="175"/>
        <v/>
      </c>
    </row>
    <row r="1372" spans="2:24">
      <c r="B1372" s="109" t="str">
        <f>IF(dati_pdc!A1368&lt;&gt;"",IF(dati_pdc!D1368=1,RIGHT(dati_pdc!A1368,dati_pdc!E1368),dati_pdc!A1368),"")</f>
        <v/>
      </c>
      <c r="C1372" s="109" t="str">
        <f>IF(dati_pdc!B1368&lt;&gt;"",dati_pdc!B1368,"")</f>
        <v/>
      </c>
      <c r="D1372" s="109" t="str">
        <f>IF(dati_pdc!C1368&lt;&gt;"",dati_pdc!C1368,"")</f>
        <v/>
      </c>
      <c r="E1372" s="109" t="str">
        <f>IF(dati_pdc!D1368&lt;&gt;"",dati_pdc!D1368,"")</f>
        <v/>
      </c>
      <c r="F1372" s="110" t="str">
        <f>IF(dati_pdc!$A1368&lt;&gt;"",s_somma_pdc!B1368,"")</f>
        <v/>
      </c>
      <c r="G1372" s="110" t="str">
        <f>IF(dati_pdc!$A1368&lt;&gt;"",s_somma_pdc!C1368,"")</f>
        <v/>
      </c>
      <c r="H1372" s="110" t="str">
        <f t="shared" si="168"/>
        <v/>
      </c>
      <c r="I1372" s="111" t="str">
        <f t="shared" si="169"/>
        <v/>
      </c>
      <c r="J1372" s="111"/>
      <c r="K1372" s="111"/>
      <c r="L1372" s="110" t="str">
        <f>IF(dati_pdc!$A1368&lt;&gt;"",s_somma_pdc!D1368,"")</f>
        <v/>
      </c>
      <c r="M1372" s="110" t="str">
        <f t="shared" si="170"/>
        <v/>
      </c>
      <c r="N1372" s="111" t="str">
        <f t="shared" si="171"/>
        <v/>
      </c>
      <c r="O1372" s="111"/>
      <c r="P1372" s="111"/>
      <c r="Q1372" s="110" t="str">
        <f>IF(dati_pdc!$A1368&lt;&gt;"",s_somma_pdc!E1368,"")</f>
        <v/>
      </c>
      <c r="R1372" s="110" t="str">
        <f t="shared" si="172"/>
        <v/>
      </c>
      <c r="S1372" s="111" t="str">
        <f t="shared" si="173"/>
        <v/>
      </c>
      <c r="T1372" s="111"/>
      <c r="U1372" s="111"/>
      <c r="V1372" s="110" t="str">
        <f>IF(dati_pdc!$A1368&lt;&gt;"",s_somma_pdc!F1368,"")</f>
        <v/>
      </c>
      <c r="W1372" s="110" t="str">
        <f t="shared" si="174"/>
        <v/>
      </c>
      <c r="X1372" s="111" t="str">
        <f t="shared" si="175"/>
        <v/>
      </c>
    </row>
    <row r="1373" spans="2:24">
      <c r="B1373" s="109" t="str">
        <f>IF(dati_pdc!A1369&lt;&gt;"",IF(dati_pdc!D1369=1,RIGHT(dati_pdc!A1369,dati_pdc!E1369),dati_pdc!A1369),"")</f>
        <v/>
      </c>
      <c r="C1373" s="109" t="str">
        <f>IF(dati_pdc!B1369&lt;&gt;"",dati_pdc!B1369,"")</f>
        <v/>
      </c>
      <c r="D1373" s="109" t="str">
        <f>IF(dati_pdc!C1369&lt;&gt;"",dati_pdc!C1369,"")</f>
        <v/>
      </c>
      <c r="E1373" s="109" t="str">
        <f>IF(dati_pdc!D1369&lt;&gt;"",dati_pdc!D1369,"")</f>
        <v/>
      </c>
      <c r="F1373" s="110" t="str">
        <f>IF(dati_pdc!$A1369&lt;&gt;"",s_somma_pdc!B1369,"")</f>
        <v/>
      </c>
      <c r="G1373" s="110" t="str">
        <f>IF(dati_pdc!$A1369&lt;&gt;"",s_somma_pdc!C1369,"")</f>
        <v/>
      </c>
      <c r="H1373" s="110" t="str">
        <f t="shared" si="168"/>
        <v/>
      </c>
      <c r="I1373" s="111" t="str">
        <f t="shared" si="169"/>
        <v/>
      </c>
      <c r="J1373" s="111"/>
      <c r="K1373" s="111"/>
      <c r="L1373" s="110" t="str">
        <f>IF(dati_pdc!$A1369&lt;&gt;"",s_somma_pdc!D1369,"")</f>
        <v/>
      </c>
      <c r="M1373" s="110" t="str">
        <f t="shared" si="170"/>
        <v/>
      </c>
      <c r="N1373" s="111" t="str">
        <f t="shared" si="171"/>
        <v/>
      </c>
      <c r="O1373" s="111"/>
      <c r="P1373" s="111"/>
      <c r="Q1373" s="110" t="str">
        <f>IF(dati_pdc!$A1369&lt;&gt;"",s_somma_pdc!E1369,"")</f>
        <v/>
      </c>
      <c r="R1373" s="110" t="str">
        <f t="shared" si="172"/>
        <v/>
      </c>
      <c r="S1373" s="111" t="str">
        <f t="shared" si="173"/>
        <v/>
      </c>
      <c r="T1373" s="111"/>
      <c r="U1373" s="111"/>
      <c r="V1373" s="110" t="str">
        <f>IF(dati_pdc!$A1369&lt;&gt;"",s_somma_pdc!F1369,"")</f>
        <v/>
      </c>
      <c r="W1373" s="110" t="str">
        <f t="shared" si="174"/>
        <v/>
      </c>
      <c r="X1373" s="111" t="str">
        <f t="shared" si="175"/>
        <v/>
      </c>
    </row>
    <row r="1374" spans="2:24">
      <c r="B1374" s="109" t="str">
        <f>IF(dati_pdc!A1370&lt;&gt;"",IF(dati_pdc!D1370=1,RIGHT(dati_pdc!A1370,dati_pdc!E1370),dati_pdc!A1370),"")</f>
        <v/>
      </c>
      <c r="C1374" s="109" t="str">
        <f>IF(dati_pdc!B1370&lt;&gt;"",dati_pdc!B1370,"")</f>
        <v/>
      </c>
      <c r="D1374" s="109" t="str">
        <f>IF(dati_pdc!C1370&lt;&gt;"",dati_pdc!C1370,"")</f>
        <v/>
      </c>
      <c r="E1374" s="109" t="str">
        <f>IF(dati_pdc!D1370&lt;&gt;"",dati_pdc!D1370,"")</f>
        <v/>
      </c>
      <c r="F1374" s="110" t="str">
        <f>IF(dati_pdc!$A1370&lt;&gt;"",s_somma_pdc!B1370,"")</f>
        <v/>
      </c>
      <c r="G1374" s="110" t="str">
        <f>IF(dati_pdc!$A1370&lt;&gt;"",s_somma_pdc!C1370,"")</f>
        <v/>
      </c>
      <c r="H1374" s="110" t="str">
        <f t="shared" si="168"/>
        <v/>
      </c>
      <c r="I1374" s="111" t="str">
        <f t="shared" si="169"/>
        <v/>
      </c>
      <c r="J1374" s="111"/>
      <c r="K1374" s="111"/>
      <c r="L1374" s="110" t="str">
        <f>IF(dati_pdc!$A1370&lt;&gt;"",s_somma_pdc!D1370,"")</f>
        <v/>
      </c>
      <c r="M1374" s="110" t="str">
        <f t="shared" si="170"/>
        <v/>
      </c>
      <c r="N1374" s="111" t="str">
        <f t="shared" si="171"/>
        <v/>
      </c>
      <c r="O1374" s="111"/>
      <c r="P1374" s="111"/>
      <c r="Q1374" s="110" t="str">
        <f>IF(dati_pdc!$A1370&lt;&gt;"",s_somma_pdc!E1370,"")</f>
        <v/>
      </c>
      <c r="R1374" s="110" t="str">
        <f t="shared" si="172"/>
        <v/>
      </c>
      <c r="S1374" s="111" t="str">
        <f t="shared" si="173"/>
        <v/>
      </c>
      <c r="T1374" s="111"/>
      <c r="U1374" s="111"/>
      <c r="V1374" s="110" t="str">
        <f>IF(dati_pdc!$A1370&lt;&gt;"",s_somma_pdc!F1370,"")</f>
        <v/>
      </c>
      <c r="W1374" s="110" t="str">
        <f t="shared" si="174"/>
        <v/>
      </c>
      <c r="X1374" s="111" t="str">
        <f t="shared" si="175"/>
        <v/>
      </c>
    </row>
    <row r="1375" spans="2:24">
      <c r="B1375" s="109" t="str">
        <f>IF(dati_pdc!A1371&lt;&gt;"",IF(dati_pdc!D1371=1,RIGHT(dati_pdc!A1371,dati_pdc!E1371),dati_pdc!A1371),"")</f>
        <v/>
      </c>
      <c r="C1375" s="109" t="str">
        <f>IF(dati_pdc!B1371&lt;&gt;"",dati_pdc!B1371,"")</f>
        <v/>
      </c>
      <c r="D1375" s="109" t="str">
        <f>IF(dati_pdc!C1371&lt;&gt;"",dati_pdc!C1371,"")</f>
        <v/>
      </c>
      <c r="E1375" s="109" t="str">
        <f>IF(dati_pdc!D1371&lt;&gt;"",dati_pdc!D1371,"")</f>
        <v/>
      </c>
      <c r="F1375" s="110" t="str">
        <f>IF(dati_pdc!$A1371&lt;&gt;"",s_somma_pdc!B1371,"")</f>
        <v/>
      </c>
      <c r="G1375" s="110" t="str">
        <f>IF(dati_pdc!$A1371&lt;&gt;"",s_somma_pdc!C1371,"")</f>
        <v/>
      </c>
      <c r="H1375" s="110" t="str">
        <f t="shared" si="168"/>
        <v/>
      </c>
      <c r="I1375" s="111" t="str">
        <f t="shared" si="169"/>
        <v/>
      </c>
      <c r="J1375" s="111"/>
      <c r="K1375" s="111"/>
      <c r="L1375" s="110" t="str">
        <f>IF(dati_pdc!$A1371&lt;&gt;"",s_somma_pdc!D1371,"")</f>
        <v/>
      </c>
      <c r="M1375" s="110" t="str">
        <f t="shared" si="170"/>
        <v/>
      </c>
      <c r="N1375" s="111" t="str">
        <f t="shared" si="171"/>
        <v/>
      </c>
      <c r="O1375" s="111"/>
      <c r="P1375" s="111"/>
      <c r="Q1375" s="110" t="str">
        <f>IF(dati_pdc!$A1371&lt;&gt;"",s_somma_pdc!E1371,"")</f>
        <v/>
      </c>
      <c r="R1375" s="110" t="str">
        <f t="shared" si="172"/>
        <v/>
      </c>
      <c r="S1375" s="111" t="str">
        <f t="shared" si="173"/>
        <v/>
      </c>
      <c r="T1375" s="111"/>
      <c r="U1375" s="111"/>
      <c r="V1375" s="110" t="str">
        <f>IF(dati_pdc!$A1371&lt;&gt;"",s_somma_pdc!F1371,"")</f>
        <v/>
      </c>
      <c r="W1375" s="110" t="str">
        <f t="shared" si="174"/>
        <v/>
      </c>
      <c r="X1375" s="111" t="str">
        <f t="shared" si="175"/>
        <v/>
      </c>
    </row>
    <row r="1376" spans="2:24">
      <c r="B1376" s="109" t="str">
        <f>IF(dati_pdc!A1372&lt;&gt;"",IF(dati_pdc!D1372=1,RIGHT(dati_pdc!A1372,dati_pdc!E1372),dati_pdc!A1372),"")</f>
        <v/>
      </c>
      <c r="C1376" s="109" t="str">
        <f>IF(dati_pdc!B1372&lt;&gt;"",dati_pdc!B1372,"")</f>
        <v/>
      </c>
      <c r="D1376" s="109" t="str">
        <f>IF(dati_pdc!C1372&lt;&gt;"",dati_pdc!C1372,"")</f>
        <v/>
      </c>
      <c r="E1376" s="109" t="str">
        <f>IF(dati_pdc!D1372&lt;&gt;"",dati_pdc!D1372,"")</f>
        <v/>
      </c>
      <c r="F1376" s="110" t="str">
        <f>IF(dati_pdc!$A1372&lt;&gt;"",s_somma_pdc!B1372,"")</f>
        <v/>
      </c>
      <c r="G1376" s="110" t="str">
        <f>IF(dati_pdc!$A1372&lt;&gt;"",s_somma_pdc!C1372,"")</f>
        <v/>
      </c>
      <c r="H1376" s="110" t="str">
        <f t="shared" si="168"/>
        <v/>
      </c>
      <c r="I1376" s="111" t="str">
        <f t="shared" si="169"/>
        <v/>
      </c>
      <c r="J1376" s="111"/>
      <c r="K1376" s="111"/>
      <c r="L1376" s="110" t="str">
        <f>IF(dati_pdc!$A1372&lt;&gt;"",s_somma_pdc!D1372,"")</f>
        <v/>
      </c>
      <c r="M1376" s="110" t="str">
        <f t="shared" si="170"/>
        <v/>
      </c>
      <c r="N1376" s="111" t="str">
        <f t="shared" si="171"/>
        <v/>
      </c>
      <c r="O1376" s="111"/>
      <c r="P1376" s="111"/>
      <c r="Q1376" s="110" t="str">
        <f>IF(dati_pdc!$A1372&lt;&gt;"",s_somma_pdc!E1372,"")</f>
        <v/>
      </c>
      <c r="R1376" s="110" t="str">
        <f t="shared" si="172"/>
        <v/>
      </c>
      <c r="S1376" s="111" t="str">
        <f t="shared" si="173"/>
        <v/>
      </c>
      <c r="T1376" s="111"/>
      <c r="U1376" s="111"/>
      <c r="V1376" s="110" t="str">
        <f>IF(dati_pdc!$A1372&lt;&gt;"",s_somma_pdc!F1372,"")</f>
        <v/>
      </c>
      <c r="W1376" s="110" t="str">
        <f t="shared" si="174"/>
        <v/>
      </c>
      <c r="X1376" s="111" t="str">
        <f t="shared" si="175"/>
        <v/>
      </c>
    </row>
    <row r="1377" spans="2:24">
      <c r="B1377" s="109" t="str">
        <f>IF(dati_pdc!A1373&lt;&gt;"",IF(dati_pdc!D1373=1,RIGHT(dati_pdc!A1373,dati_pdc!E1373),dati_pdc!A1373),"")</f>
        <v/>
      </c>
      <c r="C1377" s="109" t="str">
        <f>IF(dati_pdc!B1373&lt;&gt;"",dati_pdc!B1373,"")</f>
        <v/>
      </c>
      <c r="D1377" s="109" t="str">
        <f>IF(dati_pdc!C1373&lt;&gt;"",dati_pdc!C1373,"")</f>
        <v/>
      </c>
      <c r="E1377" s="109" t="str">
        <f>IF(dati_pdc!D1373&lt;&gt;"",dati_pdc!D1373,"")</f>
        <v/>
      </c>
      <c r="F1377" s="110" t="str">
        <f>IF(dati_pdc!$A1373&lt;&gt;"",s_somma_pdc!B1373,"")</f>
        <v/>
      </c>
      <c r="G1377" s="110" t="str">
        <f>IF(dati_pdc!$A1373&lt;&gt;"",s_somma_pdc!C1373,"")</f>
        <v/>
      </c>
      <c r="H1377" s="110" t="str">
        <f t="shared" si="168"/>
        <v/>
      </c>
      <c r="I1377" s="111" t="str">
        <f t="shared" si="169"/>
        <v/>
      </c>
      <c r="J1377" s="111"/>
      <c r="K1377" s="111"/>
      <c r="L1377" s="110" t="str">
        <f>IF(dati_pdc!$A1373&lt;&gt;"",s_somma_pdc!D1373,"")</f>
        <v/>
      </c>
      <c r="M1377" s="110" t="str">
        <f t="shared" si="170"/>
        <v/>
      </c>
      <c r="N1377" s="111" t="str">
        <f t="shared" si="171"/>
        <v/>
      </c>
      <c r="O1377" s="111"/>
      <c r="P1377" s="111"/>
      <c r="Q1377" s="110" t="str">
        <f>IF(dati_pdc!$A1373&lt;&gt;"",s_somma_pdc!E1373,"")</f>
        <v/>
      </c>
      <c r="R1377" s="110" t="str">
        <f t="shared" si="172"/>
        <v/>
      </c>
      <c r="S1377" s="111" t="str">
        <f t="shared" si="173"/>
        <v/>
      </c>
      <c r="T1377" s="111"/>
      <c r="U1377" s="111"/>
      <c r="V1377" s="110" t="str">
        <f>IF(dati_pdc!$A1373&lt;&gt;"",s_somma_pdc!F1373,"")</f>
        <v/>
      </c>
      <c r="W1377" s="110" t="str">
        <f t="shared" si="174"/>
        <v/>
      </c>
      <c r="X1377" s="111" t="str">
        <f t="shared" si="175"/>
        <v/>
      </c>
    </row>
    <row r="1378" spans="2:24">
      <c r="B1378" s="109" t="str">
        <f>IF(dati_pdc!A1374&lt;&gt;"",IF(dati_pdc!D1374=1,RIGHT(dati_pdc!A1374,dati_pdc!E1374),dati_pdc!A1374),"")</f>
        <v/>
      </c>
      <c r="C1378" s="109" t="str">
        <f>IF(dati_pdc!B1374&lt;&gt;"",dati_pdc!B1374,"")</f>
        <v/>
      </c>
      <c r="D1378" s="109" t="str">
        <f>IF(dati_pdc!C1374&lt;&gt;"",dati_pdc!C1374,"")</f>
        <v/>
      </c>
      <c r="E1378" s="109" t="str">
        <f>IF(dati_pdc!D1374&lt;&gt;"",dati_pdc!D1374,"")</f>
        <v/>
      </c>
      <c r="F1378" s="110" t="str">
        <f>IF(dati_pdc!$A1374&lt;&gt;"",s_somma_pdc!B1374,"")</f>
        <v/>
      </c>
      <c r="G1378" s="110" t="str">
        <f>IF(dati_pdc!$A1374&lt;&gt;"",s_somma_pdc!C1374,"")</f>
        <v/>
      </c>
      <c r="H1378" s="110" t="str">
        <f t="shared" si="168"/>
        <v/>
      </c>
      <c r="I1378" s="111" t="str">
        <f t="shared" si="169"/>
        <v/>
      </c>
      <c r="J1378" s="111"/>
      <c r="K1378" s="111"/>
      <c r="L1378" s="110" t="str">
        <f>IF(dati_pdc!$A1374&lt;&gt;"",s_somma_pdc!D1374,"")</f>
        <v/>
      </c>
      <c r="M1378" s="110" t="str">
        <f t="shared" si="170"/>
        <v/>
      </c>
      <c r="N1378" s="111" t="str">
        <f t="shared" si="171"/>
        <v/>
      </c>
      <c r="O1378" s="111"/>
      <c r="P1378" s="111"/>
      <c r="Q1378" s="110" t="str">
        <f>IF(dati_pdc!$A1374&lt;&gt;"",s_somma_pdc!E1374,"")</f>
        <v/>
      </c>
      <c r="R1378" s="110" t="str">
        <f t="shared" si="172"/>
        <v/>
      </c>
      <c r="S1378" s="111" t="str">
        <f t="shared" si="173"/>
        <v/>
      </c>
      <c r="T1378" s="111"/>
      <c r="U1378" s="111"/>
      <c r="V1378" s="110" t="str">
        <f>IF(dati_pdc!$A1374&lt;&gt;"",s_somma_pdc!F1374,"")</f>
        <v/>
      </c>
      <c r="W1378" s="110" t="str">
        <f t="shared" si="174"/>
        <v/>
      </c>
      <c r="X1378" s="111" t="str">
        <f t="shared" si="175"/>
        <v/>
      </c>
    </row>
    <row r="1379" spans="2:24">
      <c r="B1379" s="109" t="str">
        <f>IF(dati_pdc!A1375&lt;&gt;"",IF(dati_pdc!D1375=1,RIGHT(dati_pdc!A1375,dati_pdc!E1375),dati_pdc!A1375),"")</f>
        <v/>
      </c>
      <c r="C1379" s="109" t="str">
        <f>IF(dati_pdc!B1375&lt;&gt;"",dati_pdc!B1375,"")</f>
        <v/>
      </c>
      <c r="D1379" s="109" t="str">
        <f>IF(dati_pdc!C1375&lt;&gt;"",dati_pdc!C1375,"")</f>
        <v/>
      </c>
      <c r="E1379" s="109" t="str">
        <f>IF(dati_pdc!D1375&lt;&gt;"",dati_pdc!D1375,"")</f>
        <v/>
      </c>
      <c r="F1379" s="110" t="str">
        <f>IF(dati_pdc!$A1375&lt;&gt;"",s_somma_pdc!B1375,"")</f>
        <v/>
      </c>
      <c r="G1379" s="110" t="str">
        <f>IF(dati_pdc!$A1375&lt;&gt;"",s_somma_pdc!C1375,"")</f>
        <v/>
      </c>
      <c r="H1379" s="110" t="str">
        <f t="shared" si="168"/>
        <v/>
      </c>
      <c r="I1379" s="111" t="str">
        <f t="shared" si="169"/>
        <v/>
      </c>
      <c r="J1379" s="111"/>
      <c r="K1379" s="111"/>
      <c r="L1379" s="110" t="str">
        <f>IF(dati_pdc!$A1375&lt;&gt;"",s_somma_pdc!D1375,"")</f>
        <v/>
      </c>
      <c r="M1379" s="110" t="str">
        <f t="shared" si="170"/>
        <v/>
      </c>
      <c r="N1379" s="111" t="str">
        <f t="shared" si="171"/>
        <v/>
      </c>
      <c r="O1379" s="111"/>
      <c r="P1379" s="111"/>
      <c r="Q1379" s="110" t="str">
        <f>IF(dati_pdc!$A1375&lt;&gt;"",s_somma_pdc!E1375,"")</f>
        <v/>
      </c>
      <c r="R1379" s="110" t="str">
        <f t="shared" si="172"/>
        <v/>
      </c>
      <c r="S1379" s="111" t="str">
        <f t="shared" si="173"/>
        <v/>
      </c>
      <c r="T1379" s="111"/>
      <c r="U1379" s="111"/>
      <c r="V1379" s="110" t="str">
        <f>IF(dati_pdc!$A1375&lt;&gt;"",s_somma_pdc!F1375,"")</f>
        <v/>
      </c>
      <c r="W1379" s="110" t="str">
        <f t="shared" si="174"/>
        <v/>
      </c>
      <c r="X1379" s="111" t="str">
        <f t="shared" si="175"/>
        <v/>
      </c>
    </row>
    <row r="1380" spans="2:24">
      <c r="B1380" s="109" t="str">
        <f>IF(dati_pdc!A1376&lt;&gt;"",IF(dati_pdc!D1376=1,RIGHT(dati_pdc!A1376,dati_pdc!E1376),dati_pdc!A1376),"")</f>
        <v/>
      </c>
      <c r="C1380" s="109" t="str">
        <f>IF(dati_pdc!B1376&lt;&gt;"",dati_pdc!B1376,"")</f>
        <v/>
      </c>
      <c r="D1380" s="109" t="str">
        <f>IF(dati_pdc!C1376&lt;&gt;"",dati_pdc!C1376,"")</f>
        <v/>
      </c>
      <c r="E1380" s="109" t="str">
        <f>IF(dati_pdc!D1376&lt;&gt;"",dati_pdc!D1376,"")</f>
        <v/>
      </c>
      <c r="F1380" s="110" t="str">
        <f>IF(dati_pdc!$A1376&lt;&gt;"",s_somma_pdc!B1376,"")</f>
        <v/>
      </c>
      <c r="G1380" s="110" t="str">
        <f>IF(dati_pdc!$A1376&lt;&gt;"",s_somma_pdc!C1376,"")</f>
        <v/>
      </c>
      <c r="H1380" s="110" t="str">
        <f t="shared" si="168"/>
        <v/>
      </c>
      <c r="I1380" s="111" t="str">
        <f t="shared" si="169"/>
        <v/>
      </c>
      <c r="J1380" s="111"/>
      <c r="K1380" s="111"/>
      <c r="L1380" s="110" t="str">
        <f>IF(dati_pdc!$A1376&lt;&gt;"",s_somma_pdc!D1376,"")</f>
        <v/>
      </c>
      <c r="M1380" s="110" t="str">
        <f t="shared" si="170"/>
        <v/>
      </c>
      <c r="N1380" s="111" t="str">
        <f t="shared" si="171"/>
        <v/>
      </c>
      <c r="O1380" s="111"/>
      <c r="P1380" s="111"/>
      <c r="Q1380" s="110" t="str">
        <f>IF(dati_pdc!$A1376&lt;&gt;"",s_somma_pdc!E1376,"")</f>
        <v/>
      </c>
      <c r="R1380" s="110" t="str">
        <f t="shared" si="172"/>
        <v/>
      </c>
      <c r="S1380" s="111" t="str">
        <f t="shared" si="173"/>
        <v/>
      </c>
      <c r="T1380" s="111"/>
      <c r="U1380" s="111"/>
      <c r="V1380" s="110" t="str">
        <f>IF(dati_pdc!$A1376&lt;&gt;"",s_somma_pdc!F1376,"")</f>
        <v/>
      </c>
      <c r="W1380" s="110" t="str">
        <f t="shared" si="174"/>
        <v/>
      </c>
      <c r="X1380" s="111" t="str">
        <f t="shared" si="175"/>
        <v/>
      </c>
    </row>
    <row r="1381" spans="2:24">
      <c r="B1381" s="109" t="str">
        <f>IF(dati_pdc!A1377&lt;&gt;"",IF(dati_pdc!D1377=1,RIGHT(dati_pdc!A1377,dati_pdc!E1377),dati_pdc!A1377),"")</f>
        <v/>
      </c>
      <c r="C1381" s="109" t="str">
        <f>IF(dati_pdc!B1377&lt;&gt;"",dati_pdc!B1377,"")</f>
        <v/>
      </c>
      <c r="D1381" s="109" t="str">
        <f>IF(dati_pdc!C1377&lt;&gt;"",dati_pdc!C1377,"")</f>
        <v/>
      </c>
      <c r="E1381" s="109" t="str">
        <f>IF(dati_pdc!D1377&lt;&gt;"",dati_pdc!D1377,"")</f>
        <v/>
      </c>
      <c r="F1381" s="110" t="str">
        <f>IF(dati_pdc!$A1377&lt;&gt;"",s_somma_pdc!B1377,"")</f>
        <v/>
      </c>
      <c r="G1381" s="110" t="str">
        <f>IF(dati_pdc!$A1377&lt;&gt;"",s_somma_pdc!C1377,"")</f>
        <v/>
      </c>
      <c r="H1381" s="110" t="str">
        <f t="shared" si="168"/>
        <v/>
      </c>
      <c r="I1381" s="111" t="str">
        <f t="shared" si="169"/>
        <v/>
      </c>
      <c r="J1381" s="111"/>
      <c r="K1381" s="111"/>
      <c r="L1381" s="110" t="str">
        <f>IF(dati_pdc!$A1377&lt;&gt;"",s_somma_pdc!D1377,"")</f>
        <v/>
      </c>
      <c r="M1381" s="110" t="str">
        <f t="shared" si="170"/>
        <v/>
      </c>
      <c r="N1381" s="111" t="str">
        <f t="shared" si="171"/>
        <v/>
      </c>
      <c r="O1381" s="111"/>
      <c r="P1381" s="111"/>
      <c r="Q1381" s="110" t="str">
        <f>IF(dati_pdc!$A1377&lt;&gt;"",s_somma_pdc!E1377,"")</f>
        <v/>
      </c>
      <c r="R1381" s="110" t="str">
        <f t="shared" si="172"/>
        <v/>
      </c>
      <c r="S1381" s="111" t="str">
        <f t="shared" si="173"/>
        <v/>
      </c>
      <c r="T1381" s="111"/>
      <c r="U1381" s="111"/>
      <c r="V1381" s="110" t="str">
        <f>IF(dati_pdc!$A1377&lt;&gt;"",s_somma_pdc!F1377,"")</f>
        <v/>
      </c>
      <c r="W1381" s="110" t="str">
        <f t="shared" si="174"/>
        <v/>
      </c>
      <c r="X1381" s="111" t="str">
        <f t="shared" si="175"/>
        <v/>
      </c>
    </row>
    <row r="1382" spans="2:24">
      <c r="B1382" s="109" t="str">
        <f>IF(dati_pdc!A1378&lt;&gt;"",IF(dati_pdc!D1378=1,RIGHT(dati_pdc!A1378,dati_pdc!E1378),dati_pdc!A1378),"")</f>
        <v/>
      </c>
      <c r="C1382" s="109" t="str">
        <f>IF(dati_pdc!B1378&lt;&gt;"",dati_pdc!B1378,"")</f>
        <v/>
      </c>
      <c r="D1382" s="109" t="str">
        <f>IF(dati_pdc!C1378&lt;&gt;"",dati_pdc!C1378,"")</f>
        <v/>
      </c>
      <c r="E1382" s="109" t="str">
        <f>IF(dati_pdc!D1378&lt;&gt;"",dati_pdc!D1378,"")</f>
        <v/>
      </c>
      <c r="F1382" s="110" t="str">
        <f>IF(dati_pdc!$A1378&lt;&gt;"",s_somma_pdc!B1378,"")</f>
        <v/>
      </c>
      <c r="G1382" s="110" t="str">
        <f>IF(dati_pdc!$A1378&lt;&gt;"",s_somma_pdc!C1378,"")</f>
        <v/>
      </c>
      <c r="H1382" s="110" t="str">
        <f t="shared" si="168"/>
        <v/>
      </c>
      <c r="I1382" s="111" t="str">
        <f t="shared" si="169"/>
        <v/>
      </c>
      <c r="J1382" s="111"/>
      <c r="K1382" s="111"/>
      <c r="L1382" s="110" t="str">
        <f>IF(dati_pdc!$A1378&lt;&gt;"",s_somma_pdc!D1378,"")</f>
        <v/>
      </c>
      <c r="M1382" s="110" t="str">
        <f t="shared" si="170"/>
        <v/>
      </c>
      <c r="N1382" s="111" t="str">
        <f t="shared" si="171"/>
        <v/>
      </c>
      <c r="O1382" s="111"/>
      <c r="P1382" s="111"/>
      <c r="Q1382" s="110" t="str">
        <f>IF(dati_pdc!$A1378&lt;&gt;"",s_somma_pdc!E1378,"")</f>
        <v/>
      </c>
      <c r="R1382" s="110" t="str">
        <f t="shared" si="172"/>
        <v/>
      </c>
      <c r="S1382" s="111" t="str">
        <f t="shared" si="173"/>
        <v/>
      </c>
      <c r="T1382" s="111"/>
      <c r="U1382" s="111"/>
      <c r="V1382" s="110" t="str">
        <f>IF(dati_pdc!$A1378&lt;&gt;"",s_somma_pdc!F1378,"")</f>
        <v/>
      </c>
      <c r="W1382" s="110" t="str">
        <f t="shared" si="174"/>
        <v/>
      </c>
      <c r="X1382" s="111" t="str">
        <f t="shared" si="175"/>
        <v/>
      </c>
    </row>
    <row r="1383" spans="2:24">
      <c r="B1383" s="109" t="str">
        <f>IF(dati_pdc!A1379&lt;&gt;"",IF(dati_pdc!D1379=1,RIGHT(dati_pdc!A1379,dati_pdc!E1379),dati_pdc!A1379),"")</f>
        <v/>
      </c>
      <c r="C1383" s="109" t="str">
        <f>IF(dati_pdc!B1379&lt;&gt;"",dati_pdc!B1379,"")</f>
        <v/>
      </c>
      <c r="D1383" s="109" t="str">
        <f>IF(dati_pdc!C1379&lt;&gt;"",dati_pdc!C1379,"")</f>
        <v/>
      </c>
      <c r="E1383" s="109" t="str">
        <f>IF(dati_pdc!D1379&lt;&gt;"",dati_pdc!D1379,"")</f>
        <v/>
      </c>
      <c r="F1383" s="110" t="str">
        <f>IF(dati_pdc!$A1379&lt;&gt;"",s_somma_pdc!B1379,"")</f>
        <v/>
      </c>
      <c r="G1383" s="110" t="str">
        <f>IF(dati_pdc!$A1379&lt;&gt;"",s_somma_pdc!C1379,"")</f>
        <v/>
      </c>
      <c r="H1383" s="110" t="str">
        <f t="shared" si="168"/>
        <v/>
      </c>
      <c r="I1383" s="111" t="str">
        <f t="shared" si="169"/>
        <v/>
      </c>
      <c r="J1383" s="111"/>
      <c r="K1383" s="111"/>
      <c r="L1383" s="110" t="str">
        <f>IF(dati_pdc!$A1379&lt;&gt;"",s_somma_pdc!D1379,"")</f>
        <v/>
      </c>
      <c r="M1383" s="110" t="str">
        <f t="shared" si="170"/>
        <v/>
      </c>
      <c r="N1383" s="111" t="str">
        <f t="shared" si="171"/>
        <v/>
      </c>
      <c r="O1383" s="111"/>
      <c r="P1383" s="111"/>
      <c r="Q1383" s="110" t="str">
        <f>IF(dati_pdc!$A1379&lt;&gt;"",s_somma_pdc!E1379,"")</f>
        <v/>
      </c>
      <c r="R1383" s="110" t="str">
        <f t="shared" si="172"/>
        <v/>
      </c>
      <c r="S1383" s="111" t="str">
        <f t="shared" si="173"/>
        <v/>
      </c>
      <c r="T1383" s="111"/>
      <c r="U1383" s="111"/>
      <c r="V1383" s="110" t="str">
        <f>IF(dati_pdc!$A1379&lt;&gt;"",s_somma_pdc!F1379,"")</f>
        <v/>
      </c>
      <c r="W1383" s="110" t="str">
        <f t="shared" si="174"/>
        <v/>
      </c>
      <c r="X1383" s="111" t="str">
        <f t="shared" si="175"/>
        <v/>
      </c>
    </row>
    <row r="1384" spans="2:24">
      <c r="B1384" s="109" t="str">
        <f>IF(dati_pdc!A1380&lt;&gt;"",IF(dati_pdc!D1380=1,RIGHT(dati_pdc!A1380,dati_pdc!E1380),dati_pdc!A1380),"")</f>
        <v/>
      </c>
      <c r="C1384" s="109" t="str">
        <f>IF(dati_pdc!B1380&lt;&gt;"",dati_pdc!B1380,"")</f>
        <v/>
      </c>
      <c r="D1384" s="109" t="str">
        <f>IF(dati_pdc!C1380&lt;&gt;"",dati_pdc!C1380,"")</f>
        <v/>
      </c>
      <c r="E1384" s="109" t="str">
        <f>IF(dati_pdc!D1380&lt;&gt;"",dati_pdc!D1380,"")</f>
        <v/>
      </c>
      <c r="F1384" s="110" t="str">
        <f>IF(dati_pdc!$A1380&lt;&gt;"",s_somma_pdc!B1380,"")</f>
        <v/>
      </c>
      <c r="G1384" s="110" t="str">
        <f>IF(dati_pdc!$A1380&lt;&gt;"",s_somma_pdc!C1380,"")</f>
        <v/>
      </c>
      <c r="H1384" s="110" t="str">
        <f t="shared" si="168"/>
        <v/>
      </c>
      <c r="I1384" s="111" t="str">
        <f t="shared" si="169"/>
        <v/>
      </c>
      <c r="J1384" s="111"/>
      <c r="K1384" s="111"/>
      <c r="L1384" s="110" t="str">
        <f>IF(dati_pdc!$A1380&lt;&gt;"",s_somma_pdc!D1380,"")</f>
        <v/>
      </c>
      <c r="M1384" s="110" t="str">
        <f t="shared" si="170"/>
        <v/>
      </c>
      <c r="N1384" s="111" t="str">
        <f t="shared" si="171"/>
        <v/>
      </c>
      <c r="O1384" s="111"/>
      <c r="P1384" s="111"/>
      <c r="Q1384" s="110" t="str">
        <f>IF(dati_pdc!$A1380&lt;&gt;"",s_somma_pdc!E1380,"")</f>
        <v/>
      </c>
      <c r="R1384" s="110" t="str">
        <f t="shared" si="172"/>
        <v/>
      </c>
      <c r="S1384" s="111" t="str">
        <f t="shared" si="173"/>
        <v/>
      </c>
      <c r="T1384" s="111"/>
      <c r="U1384" s="111"/>
      <c r="V1384" s="110" t="str">
        <f>IF(dati_pdc!$A1380&lt;&gt;"",s_somma_pdc!F1380,"")</f>
        <v/>
      </c>
      <c r="W1384" s="110" t="str">
        <f t="shared" si="174"/>
        <v/>
      </c>
      <c r="X1384" s="111" t="str">
        <f t="shared" si="175"/>
        <v/>
      </c>
    </row>
    <row r="1385" spans="2:24">
      <c r="B1385" s="109" t="str">
        <f>IF(dati_pdc!A1381&lt;&gt;"",IF(dati_pdc!D1381=1,RIGHT(dati_pdc!A1381,dati_pdc!E1381),dati_pdc!A1381),"")</f>
        <v/>
      </c>
      <c r="C1385" s="109" t="str">
        <f>IF(dati_pdc!B1381&lt;&gt;"",dati_pdc!B1381,"")</f>
        <v/>
      </c>
      <c r="D1385" s="109" t="str">
        <f>IF(dati_pdc!C1381&lt;&gt;"",dati_pdc!C1381,"")</f>
        <v/>
      </c>
      <c r="E1385" s="109" t="str">
        <f>IF(dati_pdc!D1381&lt;&gt;"",dati_pdc!D1381,"")</f>
        <v/>
      </c>
      <c r="F1385" s="110" t="str">
        <f>IF(dati_pdc!$A1381&lt;&gt;"",s_somma_pdc!B1381,"")</f>
        <v/>
      </c>
      <c r="G1385" s="110" t="str">
        <f>IF(dati_pdc!$A1381&lt;&gt;"",s_somma_pdc!C1381,"")</f>
        <v/>
      </c>
      <c r="H1385" s="110" t="str">
        <f t="shared" si="168"/>
        <v/>
      </c>
      <c r="I1385" s="111" t="str">
        <f t="shared" si="169"/>
        <v/>
      </c>
      <c r="J1385" s="111"/>
      <c r="K1385" s="111"/>
      <c r="L1385" s="110" t="str">
        <f>IF(dati_pdc!$A1381&lt;&gt;"",s_somma_pdc!D1381,"")</f>
        <v/>
      </c>
      <c r="M1385" s="110" t="str">
        <f t="shared" si="170"/>
        <v/>
      </c>
      <c r="N1385" s="111" t="str">
        <f t="shared" si="171"/>
        <v/>
      </c>
      <c r="O1385" s="111"/>
      <c r="P1385" s="111"/>
      <c r="Q1385" s="110" t="str">
        <f>IF(dati_pdc!$A1381&lt;&gt;"",s_somma_pdc!E1381,"")</f>
        <v/>
      </c>
      <c r="R1385" s="110" t="str">
        <f t="shared" si="172"/>
        <v/>
      </c>
      <c r="S1385" s="111" t="str">
        <f t="shared" si="173"/>
        <v/>
      </c>
      <c r="T1385" s="111"/>
      <c r="U1385" s="111"/>
      <c r="V1385" s="110" t="str">
        <f>IF(dati_pdc!$A1381&lt;&gt;"",s_somma_pdc!F1381,"")</f>
        <v/>
      </c>
      <c r="W1385" s="110" t="str">
        <f t="shared" si="174"/>
        <v/>
      </c>
      <c r="X1385" s="111" t="str">
        <f t="shared" si="175"/>
        <v/>
      </c>
    </row>
    <row r="1386" spans="2:24">
      <c r="B1386" s="109" t="str">
        <f>IF(dati_pdc!A1382&lt;&gt;"",IF(dati_pdc!D1382=1,RIGHT(dati_pdc!A1382,dati_pdc!E1382),dati_pdc!A1382),"")</f>
        <v/>
      </c>
      <c r="C1386" s="109" t="str">
        <f>IF(dati_pdc!B1382&lt;&gt;"",dati_pdc!B1382,"")</f>
        <v/>
      </c>
      <c r="D1386" s="109" t="str">
        <f>IF(dati_pdc!C1382&lt;&gt;"",dati_pdc!C1382,"")</f>
        <v/>
      </c>
      <c r="E1386" s="109" t="str">
        <f>IF(dati_pdc!D1382&lt;&gt;"",dati_pdc!D1382,"")</f>
        <v/>
      </c>
      <c r="F1386" s="110" t="str">
        <f>IF(dati_pdc!$A1382&lt;&gt;"",s_somma_pdc!B1382,"")</f>
        <v/>
      </c>
      <c r="G1386" s="110" t="str">
        <f>IF(dati_pdc!$A1382&lt;&gt;"",s_somma_pdc!C1382,"")</f>
        <v/>
      </c>
      <c r="H1386" s="110" t="str">
        <f t="shared" si="168"/>
        <v/>
      </c>
      <c r="I1386" s="111" t="str">
        <f t="shared" si="169"/>
        <v/>
      </c>
      <c r="J1386" s="111"/>
      <c r="K1386" s="111"/>
      <c r="L1386" s="110" t="str">
        <f>IF(dati_pdc!$A1382&lt;&gt;"",s_somma_pdc!D1382,"")</f>
        <v/>
      </c>
      <c r="M1386" s="110" t="str">
        <f t="shared" si="170"/>
        <v/>
      </c>
      <c r="N1386" s="111" t="str">
        <f t="shared" si="171"/>
        <v/>
      </c>
      <c r="O1386" s="111"/>
      <c r="P1386" s="111"/>
      <c r="Q1386" s="110" t="str">
        <f>IF(dati_pdc!$A1382&lt;&gt;"",s_somma_pdc!E1382,"")</f>
        <v/>
      </c>
      <c r="R1386" s="110" t="str">
        <f t="shared" si="172"/>
        <v/>
      </c>
      <c r="S1386" s="111" t="str">
        <f t="shared" si="173"/>
        <v/>
      </c>
      <c r="T1386" s="111"/>
      <c r="U1386" s="111"/>
      <c r="V1386" s="110" t="str">
        <f>IF(dati_pdc!$A1382&lt;&gt;"",s_somma_pdc!F1382,"")</f>
        <v/>
      </c>
      <c r="W1386" s="110" t="str">
        <f t="shared" si="174"/>
        <v/>
      </c>
      <c r="X1386" s="111" t="str">
        <f t="shared" si="175"/>
        <v/>
      </c>
    </row>
    <row r="1387" spans="2:24">
      <c r="B1387" s="109" t="str">
        <f>IF(dati_pdc!A1383&lt;&gt;"",IF(dati_pdc!D1383=1,RIGHT(dati_pdc!A1383,dati_pdc!E1383),dati_pdc!A1383),"")</f>
        <v/>
      </c>
      <c r="C1387" s="109" t="str">
        <f>IF(dati_pdc!B1383&lt;&gt;"",dati_pdc!B1383,"")</f>
        <v/>
      </c>
      <c r="D1387" s="109" t="str">
        <f>IF(dati_pdc!C1383&lt;&gt;"",dati_pdc!C1383,"")</f>
        <v/>
      </c>
      <c r="E1387" s="109" t="str">
        <f>IF(dati_pdc!D1383&lt;&gt;"",dati_pdc!D1383,"")</f>
        <v/>
      </c>
      <c r="F1387" s="110" t="str">
        <f>IF(dati_pdc!$A1383&lt;&gt;"",s_somma_pdc!B1383,"")</f>
        <v/>
      </c>
      <c r="G1387" s="110" t="str">
        <f>IF(dati_pdc!$A1383&lt;&gt;"",s_somma_pdc!C1383,"")</f>
        <v/>
      </c>
      <c r="H1387" s="110" t="str">
        <f t="shared" si="168"/>
        <v/>
      </c>
      <c r="I1387" s="111" t="str">
        <f t="shared" si="169"/>
        <v/>
      </c>
      <c r="J1387" s="111"/>
      <c r="K1387" s="111"/>
      <c r="L1387" s="110" t="str">
        <f>IF(dati_pdc!$A1383&lt;&gt;"",s_somma_pdc!D1383,"")</f>
        <v/>
      </c>
      <c r="M1387" s="110" t="str">
        <f t="shared" si="170"/>
        <v/>
      </c>
      <c r="N1387" s="111" t="str">
        <f t="shared" si="171"/>
        <v/>
      </c>
      <c r="O1387" s="111"/>
      <c r="P1387" s="111"/>
      <c r="Q1387" s="110" t="str">
        <f>IF(dati_pdc!$A1383&lt;&gt;"",s_somma_pdc!E1383,"")</f>
        <v/>
      </c>
      <c r="R1387" s="110" t="str">
        <f t="shared" si="172"/>
        <v/>
      </c>
      <c r="S1387" s="111" t="str">
        <f t="shared" si="173"/>
        <v/>
      </c>
      <c r="T1387" s="111"/>
      <c r="U1387" s="111"/>
      <c r="V1387" s="110" t="str">
        <f>IF(dati_pdc!$A1383&lt;&gt;"",s_somma_pdc!F1383,"")</f>
        <v/>
      </c>
      <c r="W1387" s="110" t="str">
        <f t="shared" si="174"/>
        <v/>
      </c>
      <c r="X1387" s="111" t="str">
        <f t="shared" si="175"/>
        <v/>
      </c>
    </row>
    <row r="1388" spans="2:24">
      <c r="B1388" s="109" t="str">
        <f>IF(dati_pdc!A1384&lt;&gt;"",IF(dati_pdc!D1384=1,RIGHT(dati_pdc!A1384,dati_pdc!E1384),dati_pdc!A1384),"")</f>
        <v/>
      </c>
      <c r="C1388" s="109" t="str">
        <f>IF(dati_pdc!B1384&lt;&gt;"",dati_pdc!B1384,"")</f>
        <v/>
      </c>
      <c r="D1388" s="109" t="str">
        <f>IF(dati_pdc!C1384&lt;&gt;"",dati_pdc!C1384,"")</f>
        <v/>
      </c>
      <c r="E1388" s="109" t="str">
        <f>IF(dati_pdc!D1384&lt;&gt;"",dati_pdc!D1384,"")</f>
        <v/>
      </c>
      <c r="F1388" s="110" t="str">
        <f>IF(dati_pdc!$A1384&lt;&gt;"",s_somma_pdc!B1384,"")</f>
        <v/>
      </c>
      <c r="G1388" s="110" t="str">
        <f>IF(dati_pdc!$A1384&lt;&gt;"",s_somma_pdc!C1384,"")</f>
        <v/>
      </c>
      <c r="H1388" s="110" t="str">
        <f t="shared" si="168"/>
        <v/>
      </c>
      <c r="I1388" s="111" t="str">
        <f t="shared" si="169"/>
        <v/>
      </c>
      <c r="J1388" s="111"/>
      <c r="K1388" s="111"/>
      <c r="L1388" s="110" t="str">
        <f>IF(dati_pdc!$A1384&lt;&gt;"",s_somma_pdc!D1384,"")</f>
        <v/>
      </c>
      <c r="M1388" s="110" t="str">
        <f t="shared" si="170"/>
        <v/>
      </c>
      <c r="N1388" s="111" t="str">
        <f t="shared" si="171"/>
        <v/>
      </c>
      <c r="O1388" s="111"/>
      <c r="P1388" s="111"/>
      <c r="Q1388" s="110" t="str">
        <f>IF(dati_pdc!$A1384&lt;&gt;"",s_somma_pdc!E1384,"")</f>
        <v/>
      </c>
      <c r="R1388" s="110" t="str">
        <f t="shared" si="172"/>
        <v/>
      </c>
      <c r="S1388" s="111" t="str">
        <f t="shared" si="173"/>
        <v/>
      </c>
      <c r="T1388" s="111"/>
      <c r="U1388" s="111"/>
      <c r="V1388" s="110" t="str">
        <f>IF(dati_pdc!$A1384&lt;&gt;"",s_somma_pdc!F1384,"")</f>
        <v/>
      </c>
      <c r="W1388" s="110" t="str">
        <f t="shared" si="174"/>
        <v/>
      </c>
      <c r="X1388" s="111" t="str">
        <f t="shared" si="175"/>
        <v/>
      </c>
    </row>
    <row r="1389" spans="2:24">
      <c r="B1389" s="109" t="str">
        <f>IF(dati_pdc!A1385&lt;&gt;"",IF(dati_pdc!D1385=1,RIGHT(dati_pdc!A1385,dati_pdc!E1385),dati_pdc!A1385),"")</f>
        <v/>
      </c>
      <c r="C1389" s="109" t="str">
        <f>IF(dati_pdc!B1385&lt;&gt;"",dati_pdc!B1385,"")</f>
        <v/>
      </c>
      <c r="D1389" s="109" t="str">
        <f>IF(dati_pdc!C1385&lt;&gt;"",dati_pdc!C1385,"")</f>
        <v/>
      </c>
      <c r="E1389" s="109" t="str">
        <f>IF(dati_pdc!D1385&lt;&gt;"",dati_pdc!D1385,"")</f>
        <v/>
      </c>
      <c r="F1389" s="110" t="str">
        <f>IF(dati_pdc!$A1385&lt;&gt;"",s_somma_pdc!B1385,"")</f>
        <v/>
      </c>
      <c r="G1389" s="110" t="str">
        <f>IF(dati_pdc!$A1385&lt;&gt;"",s_somma_pdc!C1385,"")</f>
        <v/>
      </c>
      <c r="H1389" s="110" t="str">
        <f t="shared" si="168"/>
        <v/>
      </c>
      <c r="I1389" s="111" t="str">
        <f t="shared" si="169"/>
        <v/>
      </c>
      <c r="J1389" s="111"/>
      <c r="K1389" s="111"/>
      <c r="L1389" s="110" t="str">
        <f>IF(dati_pdc!$A1385&lt;&gt;"",s_somma_pdc!D1385,"")</f>
        <v/>
      </c>
      <c r="M1389" s="110" t="str">
        <f t="shared" si="170"/>
        <v/>
      </c>
      <c r="N1389" s="111" t="str">
        <f t="shared" si="171"/>
        <v/>
      </c>
      <c r="O1389" s="111"/>
      <c r="P1389" s="111"/>
      <c r="Q1389" s="110" t="str">
        <f>IF(dati_pdc!$A1385&lt;&gt;"",s_somma_pdc!E1385,"")</f>
        <v/>
      </c>
      <c r="R1389" s="110" t="str">
        <f t="shared" si="172"/>
        <v/>
      </c>
      <c r="S1389" s="111" t="str">
        <f t="shared" si="173"/>
        <v/>
      </c>
      <c r="T1389" s="111"/>
      <c r="U1389" s="111"/>
      <c r="V1389" s="110" t="str">
        <f>IF(dati_pdc!$A1385&lt;&gt;"",s_somma_pdc!F1385,"")</f>
        <v/>
      </c>
      <c r="W1389" s="110" t="str">
        <f t="shared" si="174"/>
        <v/>
      </c>
      <c r="X1389" s="111" t="str">
        <f t="shared" si="175"/>
        <v/>
      </c>
    </row>
    <row r="1390" spans="2:24">
      <c r="B1390" s="109" t="str">
        <f>IF(dati_pdc!A1386&lt;&gt;"",IF(dati_pdc!D1386=1,RIGHT(dati_pdc!A1386,dati_pdc!E1386),dati_pdc!A1386),"")</f>
        <v/>
      </c>
      <c r="C1390" s="109" t="str">
        <f>IF(dati_pdc!B1386&lt;&gt;"",dati_pdc!B1386,"")</f>
        <v/>
      </c>
      <c r="D1390" s="109" t="str">
        <f>IF(dati_pdc!C1386&lt;&gt;"",dati_pdc!C1386,"")</f>
        <v/>
      </c>
      <c r="E1390" s="109" t="str">
        <f>IF(dati_pdc!D1386&lt;&gt;"",dati_pdc!D1386,"")</f>
        <v/>
      </c>
      <c r="F1390" s="110" t="str">
        <f>IF(dati_pdc!$A1386&lt;&gt;"",s_somma_pdc!B1386,"")</f>
        <v/>
      </c>
      <c r="G1390" s="110" t="str">
        <f>IF(dati_pdc!$A1386&lt;&gt;"",s_somma_pdc!C1386,"")</f>
        <v/>
      </c>
      <c r="H1390" s="110" t="str">
        <f t="shared" si="168"/>
        <v/>
      </c>
      <c r="I1390" s="111" t="str">
        <f t="shared" si="169"/>
        <v/>
      </c>
      <c r="J1390" s="111"/>
      <c r="K1390" s="111"/>
      <c r="L1390" s="110" t="str">
        <f>IF(dati_pdc!$A1386&lt;&gt;"",s_somma_pdc!D1386,"")</f>
        <v/>
      </c>
      <c r="M1390" s="110" t="str">
        <f t="shared" si="170"/>
        <v/>
      </c>
      <c r="N1390" s="111" t="str">
        <f t="shared" si="171"/>
        <v/>
      </c>
      <c r="O1390" s="111"/>
      <c r="P1390" s="111"/>
      <c r="Q1390" s="110" t="str">
        <f>IF(dati_pdc!$A1386&lt;&gt;"",s_somma_pdc!E1386,"")</f>
        <v/>
      </c>
      <c r="R1390" s="110" t="str">
        <f t="shared" si="172"/>
        <v/>
      </c>
      <c r="S1390" s="111" t="str">
        <f t="shared" si="173"/>
        <v/>
      </c>
      <c r="T1390" s="111"/>
      <c r="U1390" s="111"/>
      <c r="V1390" s="110" t="str">
        <f>IF(dati_pdc!$A1386&lt;&gt;"",s_somma_pdc!F1386,"")</f>
        <v/>
      </c>
      <c r="W1390" s="110" t="str">
        <f t="shared" si="174"/>
        <v/>
      </c>
      <c r="X1390" s="111" t="str">
        <f t="shared" si="175"/>
        <v/>
      </c>
    </row>
    <row r="1391" spans="2:24">
      <c r="B1391" s="109" t="str">
        <f>IF(dati_pdc!A1387&lt;&gt;"",IF(dati_pdc!D1387=1,RIGHT(dati_pdc!A1387,dati_pdc!E1387),dati_pdc!A1387),"")</f>
        <v/>
      </c>
      <c r="C1391" s="109" t="str">
        <f>IF(dati_pdc!B1387&lt;&gt;"",dati_pdc!B1387,"")</f>
        <v/>
      </c>
      <c r="D1391" s="109" t="str">
        <f>IF(dati_pdc!C1387&lt;&gt;"",dati_pdc!C1387,"")</f>
        <v/>
      </c>
      <c r="E1391" s="109" t="str">
        <f>IF(dati_pdc!D1387&lt;&gt;"",dati_pdc!D1387,"")</f>
        <v/>
      </c>
      <c r="F1391" s="110" t="str">
        <f>IF(dati_pdc!$A1387&lt;&gt;"",s_somma_pdc!B1387,"")</f>
        <v/>
      </c>
      <c r="G1391" s="110" t="str">
        <f>IF(dati_pdc!$A1387&lt;&gt;"",s_somma_pdc!C1387,"")</f>
        <v/>
      </c>
      <c r="H1391" s="110" t="str">
        <f t="shared" si="168"/>
        <v/>
      </c>
      <c r="I1391" s="111" t="str">
        <f t="shared" si="169"/>
        <v/>
      </c>
      <c r="J1391" s="111"/>
      <c r="K1391" s="111"/>
      <c r="L1391" s="110" t="str">
        <f>IF(dati_pdc!$A1387&lt;&gt;"",s_somma_pdc!D1387,"")</f>
        <v/>
      </c>
      <c r="M1391" s="110" t="str">
        <f t="shared" si="170"/>
        <v/>
      </c>
      <c r="N1391" s="111" t="str">
        <f t="shared" si="171"/>
        <v/>
      </c>
      <c r="O1391" s="111"/>
      <c r="P1391" s="111"/>
      <c r="Q1391" s="110" t="str">
        <f>IF(dati_pdc!$A1387&lt;&gt;"",s_somma_pdc!E1387,"")</f>
        <v/>
      </c>
      <c r="R1391" s="110" t="str">
        <f t="shared" si="172"/>
        <v/>
      </c>
      <c r="S1391" s="111" t="str">
        <f t="shared" si="173"/>
        <v/>
      </c>
      <c r="T1391" s="111"/>
      <c r="U1391" s="111"/>
      <c r="V1391" s="110" t="str">
        <f>IF(dati_pdc!$A1387&lt;&gt;"",s_somma_pdc!F1387,"")</f>
        <v/>
      </c>
      <c r="W1391" s="110" t="str">
        <f t="shared" si="174"/>
        <v/>
      </c>
      <c r="X1391" s="111" t="str">
        <f t="shared" si="175"/>
        <v/>
      </c>
    </row>
    <row r="1392" spans="2:24">
      <c r="B1392" s="109" t="str">
        <f>IF(dati_pdc!A1388&lt;&gt;"",IF(dati_pdc!D1388=1,RIGHT(dati_pdc!A1388,dati_pdc!E1388),dati_pdc!A1388),"")</f>
        <v/>
      </c>
      <c r="C1392" s="109" t="str">
        <f>IF(dati_pdc!B1388&lt;&gt;"",dati_pdc!B1388,"")</f>
        <v/>
      </c>
      <c r="D1392" s="109" t="str">
        <f>IF(dati_pdc!C1388&lt;&gt;"",dati_pdc!C1388,"")</f>
        <v/>
      </c>
      <c r="E1392" s="109" t="str">
        <f>IF(dati_pdc!D1388&lt;&gt;"",dati_pdc!D1388,"")</f>
        <v/>
      </c>
      <c r="F1392" s="110" t="str">
        <f>IF(dati_pdc!$A1388&lt;&gt;"",s_somma_pdc!B1388,"")</f>
        <v/>
      </c>
      <c r="G1392" s="110" t="str">
        <f>IF(dati_pdc!$A1388&lt;&gt;"",s_somma_pdc!C1388,"")</f>
        <v/>
      </c>
      <c r="H1392" s="110" t="str">
        <f t="shared" si="168"/>
        <v/>
      </c>
      <c r="I1392" s="111" t="str">
        <f t="shared" si="169"/>
        <v/>
      </c>
      <c r="J1392" s="111"/>
      <c r="K1392" s="111"/>
      <c r="L1392" s="110" t="str">
        <f>IF(dati_pdc!$A1388&lt;&gt;"",s_somma_pdc!D1388,"")</f>
        <v/>
      </c>
      <c r="M1392" s="110" t="str">
        <f t="shared" si="170"/>
        <v/>
      </c>
      <c r="N1392" s="111" t="str">
        <f t="shared" si="171"/>
        <v/>
      </c>
      <c r="O1392" s="111"/>
      <c r="P1392" s="111"/>
      <c r="Q1392" s="110" t="str">
        <f>IF(dati_pdc!$A1388&lt;&gt;"",s_somma_pdc!E1388,"")</f>
        <v/>
      </c>
      <c r="R1392" s="110" t="str">
        <f t="shared" si="172"/>
        <v/>
      </c>
      <c r="S1392" s="111" t="str">
        <f t="shared" si="173"/>
        <v/>
      </c>
      <c r="T1392" s="111"/>
      <c r="U1392" s="111"/>
      <c r="V1392" s="110" t="str">
        <f>IF(dati_pdc!$A1388&lt;&gt;"",s_somma_pdc!F1388,"")</f>
        <v/>
      </c>
      <c r="W1392" s="110" t="str">
        <f t="shared" si="174"/>
        <v/>
      </c>
      <c r="X1392" s="111" t="str">
        <f t="shared" si="175"/>
        <v/>
      </c>
    </row>
    <row r="1393" spans="2:24">
      <c r="B1393" s="109" t="str">
        <f>IF(dati_pdc!A1389&lt;&gt;"",IF(dati_pdc!D1389=1,RIGHT(dati_pdc!A1389,dati_pdc!E1389),dati_pdc!A1389),"")</f>
        <v/>
      </c>
      <c r="C1393" s="109" t="str">
        <f>IF(dati_pdc!B1389&lt;&gt;"",dati_pdc!B1389,"")</f>
        <v/>
      </c>
      <c r="D1393" s="109" t="str">
        <f>IF(dati_pdc!C1389&lt;&gt;"",dati_pdc!C1389,"")</f>
        <v/>
      </c>
      <c r="E1393" s="109" t="str">
        <f>IF(dati_pdc!D1389&lt;&gt;"",dati_pdc!D1389,"")</f>
        <v/>
      </c>
      <c r="F1393" s="110" t="str">
        <f>IF(dati_pdc!$A1389&lt;&gt;"",s_somma_pdc!B1389,"")</f>
        <v/>
      </c>
      <c r="G1393" s="110" t="str">
        <f>IF(dati_pdc!$A1389&lt;&gt;"",s_somma_pdc!C1389,"")</f>
        <v/>
      </c>
      <c r="H1393" s="110" t="str">
        <f t="shared" si="168"/>
        <v/>
      </c>
      <c r="I1393" s="111" t="str">
        <f t="shared" si="169"/>
        <v/>
      </c>
      <c r="J1393" s="111"/>
      <c r="K1393" s="111"/>
      <c r="L1393" s="110" t="str">
        <f>IF(dati_pdc!$A1389&lt;&gt;"",s_somma_pdc!D1389,"")</f>
        <v/>
      </c>
      <c r="M1393" s="110" t="str">
        <f t="shared" si="170"/>
        <v/>
      </c>
      <c r="N1393" s="111" t="str">
        <f t="shared" si="171"/>
        <v/>
      </c>
      <c r="O1393" s="111"/>
      <c r="P1393" s="111"/>
      <c r="Q1393" s="110" t="str">
        <f>IF(dati_pdc!$A1389&lt;&gt;"",s_somma_pdc!E1389,"")</f>
        <v/>
      </c>
      <c r="R1393" s="110" t="str">
        <f t="shared" si="172"/>
        <v/>
      </c>
      <c r="S1393" s="111" t="str">
        <f t="shared" si="173"/>
        <v/>
      </c>
      <c r="T1393" s="111"/>
      <c r="U1393" s="111"/>
      <c r="V1393" s="110" t="str">
        <f>IF(dati_pdc!$A1389&lt;&gt;"",s_somma_pdc!F1389,"")</f>
        <v/>
      </c>
      <c r="W1393" s="110" t="str">
        <f t="shared" si="174"/>
        <v/>
      </c>
      <c r="X1393" s="111" t="str">
        <f t="shared" si="175"/>
        <v/>
      </c>
    </row>
    <row r="1394" spans="2:24">
      <c r="B1394" s="109" t="str">
        <f>IF(dati_pdc!A1390&lt;&gt;"",IF(dati_pdc!D1390=1,RIGHT(dati_pdc!A1390,dati_pdc!E1390),dati_pdc!A1390),"")</f>
        <v/>
      </c>
      <c r="C1394" s="109" t="str">
        <f>IF(dati_pdc!B1390&lt;&gt;"",dati_pdc!B1390,"")</f>
        <v/>
      </c>
      <c r="D1394" s="109" t="str">
        <f>IF(dati_pdc!C1390&lt;&gt;"",dati_pdc!C1390,"")</f>
        <v/>
      </c>
      <c r="E1394" s="109" t="str">
        <f>IF(dati_pdc!D1390&lt;&gt;"",dati_pdc!D1390,"")</f>
        <v/>
      </c>
      <c r="F1394" s="110" t="str">
        <f>IF(dati_pdc!$A1390&lt;&gt;"",s_somma_pdc!B1390,"")</f>
        <v/>
      </c>
      <c r="G1394" s="110" t="str">
        <f>IF(dati_pdc!$A1390&lt;&gt;"",s_somma_pdc!C1390,"")</f>
        <v/>
      </c>
      <c r="H1394" s="110" t="str">
        <f t="shared" si="168"/>
        <v/>
      </c>
      <c r="I1394" s="111" t="str">
        <f t="shared" si="169"/>
        <v/>
      </c>
      <c r="J1394" s="111"/>
      <c r="K1394" s="111"/>
      <c r="L1394" s="110" t="str">
        <f>IF(dati_pdc!$A1390&lt;&gt;"",s_somma_pdc!D1390,"")</f>
        <v/>
      </c>
      <c r="M1394" s="110" t="str">
        <f t="shared" si="170"/>
        <v/>
      </c>
      <c r="N1394" s="111" t="str">
        <f t="shared" si="171"/>
        <v/>
      </c>
      <c r="O1394" s="111"/>
      <c r="P1394" s="111"/>
      <c r="Q1394" s="110" t="str">
        <f>IF(dati_pdc!$A1390&lt;&gt;"",s_somma_pdc!E1390,"")</f>
        <v/>
      </c>
      <c r="R1394" s="110" t="str">
        <f t="shared" si="172"/>
        <v/>
      </c>
      <c r="S1394" s="111" t="str">
        <f t="shared" si="173"/>
        <v/>
      </c>
      <c r="T1394" s="111"/>
      <c r="U1394" s="111"/>
      <c r="V1394" s="110" t="str">
        <f>IF(dati_pdc!$A1390&lt;&gt;"",s_somma_pdc!F1390,"")</f>
        <v/>
      </c>
      <c r="W1394" s="110" t="str">
        <f t="shared" si="174"/>
        <v/>
      </c>
      <c r="X1394" s="111" t="str">
        <f t="shared" si="175"/>
        <v/>
      </c>
    </row>
    <row r="1395" spans="2:24">
      <c r="B1395" s="109" t="str">
        <f>IF(dati_pdc!A1391&lt;&gt;"",IF(dati_pdc!D1391=1,RIGHT(dati_pdc!A1391,dati_pdc!E1391),dati_pdc!A1391),"")</f>
        <v/>
      </c>
      <c r="C1395" s="109" t="str">
        <f>IF(dati_pdc!B1391&lt;&gt;"",dati_pdc!B1391,"")</f>
        <v/>
      </c>
      <c r="D1395" s="109" t="str">
        <f>IF(dati_pdc!C1391&lt;&gt;"",dati_pdc!C1391,"")</f>
        <v/>
      </c>
      <c r="E1395" s="109" t="str">
        <f>IF(dati_pdc!D1391&lt;&gt;"",dati_pdc!D1391,"")</f>
        <v/>
      </c>
      <c r="F1395" s="110" t="str">
        <f>IF(dati_pdc!$A1391&lt;&gt;"",s_somma_pdc!B1391,"")</f>
        <v/>
      </c>
      <c r="G1395" s="110" t="str">
        <f>IF(dati_pdc!$A1391&lt;&gt;"",s_somma_pdc!C1391,"")</f>
        <v/>
      </c>
      <c r="H1395" s="110" t="str">
        <f t="shared" si="168"/>
        <v/>
      </c>
      <c r="I1395" s="111" t="str">
        <f t="shared" si="169"/>
        <v/>
      </c>
      <c r="J1395" s="111"/>
      <c r="K1395" s="111"/>
      <c r="L1395" s="110" t="str">
        <f>IF(dati_pdc!$A1391&lt;&gt;"",s_somma_pdc!D1391,"")</f>
        <v/>
      </c>
      <c r="M1395" s="110" t="str">
        <f t="shared" si="170"/>
        <v/>
      </c>
      <c r="N1395" s="111" t="str">
        <f t="shared" si="171"/>
        <v/>
      </c>
      <c r="O1395" s="111"/>
      <c r="P1395" s="111"/>
      <c r="Q1395" s="110" t="str">
        <f>IF(dati_pdc!$A1391&lt;&gt;"",s_somma_pdc!E1391,"")</f>
        <v/>
      </c>
      <c r="R1395" s="110" t="str">
        <f t="shared" si="172"/>
        <v/>
      </c>
      <c r="S1395" s="111" t="str">
        <f t="shared" si="173"/>
        <v/>
      </c>
      <c r="T1395" s="111"/>
      <c r="U1395" s="111"/>
      <c r="V1395" s="110" t="str">
        <f>IF(dati_pdc!$A1391&lt;&gt;"",s_somma_pdc!F1391,"")</f>
        <v/>
      </c>
      <c r="W1395" s="110" t="str">
        <f t="shared" si="174"/>
        <v/>
      </c>
      <c r="X1395" s="111" t="str">
        <f t="shared" si="175"/>
        <v/>
      </c>
    </row>
    <row r="1396" spans="2:24">
      <c r="B1396" s="109" t="str">
        <f>IF(dati_pdc!A1392&lt;&gt;"",IF(dati_pdc!D1392=1,RIGHT(dati_pdc!A1392,dati_pdc!E1392),dati_pdc!A1392),"")</f>
        <v/>
      </c>
      <c r="C1396" s="109" t="str">
        <f>IF(dati_pdc!B1392&lt;&gt;"",dati_pdc!B1392,"")</f>
        <v/>
      </c>
      <c r="D1396" s="109" t="str">
        <f>IF(dati_pdc!C1392&lt;&gt;"",dati_pdc!C1392,"")</f>
        <v/>
      </c>
      <c r="E1396" s="109" t="str">
        <f>IF(dati_pdc!D1392&lt;&gt;"",dati_pdc!D1392,"")</f>
        <v/>
      </c>
      <c r="F1396" s="110" t="str">
        <f>IF(dati_pdc!$A1392&lt;&gt;"",s_somma_pdc!B1392,"")</f>
        <v/>
      </c>
      <c r="G1396" s="110" t="str">
        <f>IF(dati_pdc!$A1392&lt;&gt;"",s_somma_pdc!C1392,"")</f>
        <v/>
      </c>
      <c r="H1396" s="110" t="str">
        <f t="shared" si="168"/>
        <v/>
      </c>
      <c r="I1396" s="111" t="str">
        <f t="shared" si="169"/>
        <v/>
      </c>
      <c r="J1396" s="111"/>
      <c r="K1396" s="111"/>
      <c r="L1396" s="110" t="str">
        <f>IF(dati_pdc!$A1392&lt;&gt;"",s_somma_pdc!D1392,"")</f>
        <v/>
      </c>
      <c r="M1396" s="110" t="str">
        <f t="shared" si="170"/>
        <v/>
      </c>
      <c r="N1396" s="111" t="str">
        <f t="shared" si="171"/>
        <v/>
      </c>
      <c r="O1396" s="111"/>
      <c r="P1396" s="111"/>
      <c r="Q1396" s="110" t="str">
        <f>IF(dati_pdc!$A1392&lt;&gt;"",s_somma_pdc!E1392,"")</f>
        <v/>
      </c>
      <c r="R1396" s="110" t="str">
        <f t="shared" si="172"/>
        <v/>
      </c>
      <c r="S1396" s="111" t="str">
        <f t="shared" si="173"/>
        <v/>
      </c>
      <c r="T1396" s="111"/>
      <c r="U1396" s="111"/>
      <c r="V1396" s="110" t="str">
        <f>IF(dati_pdc!$A1392&lt;&gt;"",s_somma_pdc!F1392,"")</f>
        <v/>
      </c>
      <c r="W1396" s="110" t="str">
        <f t="shared" si="174"/>
        <v/>
      </c>
      <c r="X1396" s="111" t="str">
        <f t="shared" si="175"/>
        <v/>
      </c>
    </row>
    <row r="1397" spans="2:24">
      <c r="B1397" s="109" t="str">
        <f>IF(dati_pdc!A1393&lt;&gt;"",IF(dati_pdc!D1393=1,RIGHT(dati_pdc!A1393,dati_pdc!E1393),dati_pdc!A1393),"")</f>
        <v/>
      </c>
      <c r="C1397" s="109" t="str">
        <f>IF(dati_pdc!B1393&lt;&gt;"",dati_pdc!B1393,"")</f>
        <v/>
      </c>
      <c r="D1397" s="109" t="str">
        <f>IF(dati_pdc!C1393&lt;&gt;"",dati_pdc!C1393,"")</f>
        <v/>
      </c>
      <c r="E1397" s="109" t="str">
        <f>IF(dati_pdc!D1393&lt;&gt;"",dati_pdc!D1393,"")</f>
        <v/>
      </c>
      <c r="F1397" s="110" t="str">
        <f>IF(dati_pdc!$A1393&lt;&gt;"",s_somma_pdc!B1393,"")</f>
        <v/>
      </c>
      <c r="G1397" s="110" t="str">
        <f>IF(dati_pdc!$A1393&lt;&gt;"",s_somma_pdc!C1393,"")</f>
        <v/>
      </c>
      <c r="H1397" s="110" t="str">
        <f t="shared" si="168"/>
        <v/>
      </c>
      <c r="I1397" s="111" t="str">
        <f t="shared" si="169"/>
        <v/>
      </c>
      <c r="J1397" s="111"/>
      <c r="K1397" s="111"/>
      <c r="L1397" s="110" t="str">
        <f>IF(dati_pdc!$A1393&lt;&gt;"",s_somma_pdc!D1393,"")</f>
        <v/>
      </c>
      <c r="M1397" s="110" t="str">
        <f t="shared" si="170"/>
        <v/>
      </c>
      <c r="N1397" s="111" t="str">
        <f t="shared" si="171"/>
        <v/>
      </c>
      <c r="O1397" s="111"/>
      <c r="P1397" s="111"/>
      <c r="Q1397" s="110" t="str">
        <f>IF(dati_pdc!$A1393&lt;&gt;"",s_somma_pdc!E1393,"")</f>
        <v/>
      </c>
      <c r="R1397" s="110" t="str">
        <f t="shared" si="172"/>
        <v/>
      </c>
      <c r="S1397" s="111" t="str">
        <f t="shared" si="173"/>
        <v/>
      </c>
      <c r="T1397" s="111"/>
      <c r="U1397" s="111"/>
      <c r="V1397" s="110" t="str">
        <f>IF(dati_pdc!$A1393&lt;&gt;"",s_somma_pdc!F1393,"")</f>
        <v/>
      </c>
      <c r="W1397" s="110" t="str">
        <f t="shared" si="174"/>
        <v/>
      </c>
      <c r="X1397" s="111" t="str">
        <f t="shared" si="175"/>
        <v/>
      </c>
    </row>
    <row r="1398" spans="2:24">
      <c r="B1398" s="109" t="str">
        <f>IF(dati_pdc!A1394&lt;&gt;"",IF(dati_pdc!D1394=1,RIGHT(dati_pdc!A1394,dati_pdc!E1394),dati_pdc!A1394),"")</f>
        <v/>
      </c>
      <c r="C1398" s="109" t="str">
        <f>IF(dati_pdc!B1394&lt;&gt;"",dati_pdc!B1394,"")</f>
        <v/>
      </c>
      <c r="D1398" s="109" t="str">
        <f>IF(dati_pdc!C1394&lt;&gt;"",dati_pdc!C1394,"")</f>
        <v/>
      </c>
      <c r="E1398" s="109" t="str">
        <f>IF(dati_pdc!D1394&lt;&gt;"",dati_pdc!D1394,"")</f>
        <v/>
      </c>
      <c r="F1398" s="110" t="str">
        <f>IF(dati_pdc!$A1394&lt;&gt;"",s_somma_pdc!B1394,"")</f>
        <v/>
      </c>
      <c r="G1398" s="110" t="str">
        <f>IF(dati_pdc!$A1394&lt;&gt;"",s_somma_pdc!C1394,"")</f>
        <v/>
      </c>
      <c r="H1398" s="110" t="str">
        <f t="shared" si="168"/>
        <v/>
      </c>
      <c r="I1398" s="111" t="str">
        <f t="shared" si="169"/>
        <v/>
      </c>
      <c r="J1398" s="111"/>
      <c r="K1398" s="111"/>
      <c r="L1398" s="110" t="str">
        <f>IF(dati_pdc!$A1394&lt;&gt;"",s_somma_pdc!D1394,"")</f>
        <v/>
      </c>
      <c r="M1398" s="110" t="str">
        <f t="shared" si="170"/>
        <v/>
      </c>
      <c r="N1398" s="111" t="str">
        <f t="shared" si="171"/>
        <v/>
      </c>
      <c r="O1398" s="111"/>
      <c r="P1398" s="111"/>
      <c r="Q1398" s="110" t="str">
        <f>IF(dati_pdc!$A1394&lt;&gt;"",s_somma_pdc!E1394,"")</f>
        <v/>
      </c>
      <c r="R1398" s="110" t="str">
        <f t="shared" si="172"/>
        <v/>
      </c>
      <c r="S1398" s="111" t="str">
        <f t="shared" si="173"/>
        <v/>
      </c>
      <c r="T1398" s="111"/>
      <c r="U1398" s="111"/>
      <c r="V1398" s="110" t="str">
        <f>IF(dati_pdc!$A1394&lt;&gt;"",s_somma_pdc!F1394,"")</f>
        <v/>
      </c>
      <c r="W1398" s="110" t="str">
        <f t="shared" si="174"/>
        <v/>
      </c>
      <c r="X1398" s="111" t="str">
        <f t="shared" si="175"/>
        <v/>
      </c>
    </row>
    <row r="1399" spans="2:24">
      <c r="B1399" s="109" t="str">
        <f>IF(dati_pdc!A1395&lt;&gt;"",IF(dati_pdc!D1395=1,RIGHT(dati_pdc!A1395,dati_pdc!E1395),dati_pdc!A1395),"")</f>
        <v/>
      </c>
      <c r="C1399" s="109" t="str">
        <f>IF(dati_pdc!B1395&lt;&gt;"",dati_pdc!B1395,"")</f>
        <v/>
      </c>
      <c r="D1399" s="109" t="str">
        <f>IF(dati_pdc!C1395&lt;&gt;"",dati_pdc!C1395,"")</f>
        <v/>
      </c>
      <c r="E1399" s="109" t="str">
        <f>IF(dati_pdc!D1395&lt;&gt;"",dati_pdc!D1395,"")</f>
        <v/>
      </c>
      <c r="F1399" s="110" t="str">
        <f>IF(dati_pdc!$A1395&lt;&gt;"",s_somma_pdc!B1395,"")</f>
        <v/>
      </c>
      <c r="G1399" s="110" t="str">
        <f>IF(dati_pdc!$A1395&lt;&gt;"",s_somma_pdc!C1395,"")</f>
        <v/>
      </c>
      <c r="H1399" s="110" t="str">
        <f t="shared" si="168"/>
        <v/>
      </c>
      <c r="I1399" s="111" t="str">
        <f t="shared" si="169"/>
        <v/>
      </c>
      <c r="J1399" s="111"/>
      <c r="K1399" s="111"/>
      <c r="L1399" s="110" t="str">
        <f>IF(dati_pdc!$A1395&lt;&gt;"",s_somma_pdc!D1395,"")</f>
        <v/>
      </c>
      <c r="M1399" s="110" t="str">
        <f t="shared" si="170"/>
        <v/>
      </c>
      <c r="N1399" s="111" t="str">
        <f t="shared" si="171"/>
        <v/>
      </c>
      <c r="O1399" s="111"/>
      <c r="P1399" s="111"/>
      <c r="Q1399" s="110" t="str">
        <f>IF(dati_pdc!$A1395&lt;&gt;"",s_somma_pdc!E1395,"")</f>
        <v/>
      </c>
      <c r="R1399" s="110" t="str">
        <f t="shared" si="172"/>
        <v/>
      </c>
      <c r="S1399" s="111" t="str">
        <f t="shared" si="173"/>
        <v/>
      </c>
      <c r="T1399" s="111"/>
      <c r="U1399" s="111"/>
      <c r="V1399" s="110" t="str">
        <f>IF(dati_pdc!$A1395&lt;&gt;"",s_somma_pdc!F1395,"")</f>
        <v/>
      </c>
      <c r="W1399" s="110" t="str">
        <f t="shared" si="174"/>
        <v/>
      </c>
      <c r="X1399" s="111" t="str">
        <f t="shared" si="175"/>
        <v/>
      </c>
    </row>
    <row r="1400" spans="2:24">
      <c r="B1400" s="109" t="str">
        <f>IF(dati_pdc!A1396&lt;&gt;"",IF(dati_pdc!D1396=1,RIGHT(dati_pdc!A1396,dati_pdc!E1396),dati_pdc!A1396),"")</f>
        <v/>
      </c>
      <c r="C1400" s="109" t="str">
        <f>IF(dati_pdc!B1396&lt;&gt;"",dati_pdc!B1396,"")</f>
        <v/>
      </c>
      <c r="D1400" s="109" t="str">
        <f>IF(dati_pdc!C1396&lt;&gt;"",dati_pdc!C1396,"")</f>
        <v/>
      </c>
      <c r="E1400" s="109" t="str">
        <f>IF(dati_pdc!D1396&lt;&gt;"",dati_pdc!D1396,"")</f>
        <v/>
      </c>
      <c r="F1400" s="110" t="str">
        <f>IF(dati_pdc!$A1396&lt;&gt;"",s_somma_pdc!B1396,"")</f>
        <v/>
      </c>
      <c r="G1400" s="110" t="str">
        <f>IF(dati_pdc!$A1396&lt;&gt;"",s_somma_pdc!C1396,"")</f>
        <v/>
      </c>
      <c r="H1400" s="110" t="str">
        <f t="shared" si="168"/>
        <v/>
      </c>
      <c r="I1400" s="111" t="str">
        <f t="shared" si="169"/>
        <v/>
      </c>
      <c r="J1400" s="111"/>
      <c r="K1400" s="111"/>
      <c r="L1400" s="110" t="str">
        <f>IF(dati_pdc!$A1396&lt;&gt;"",s_somma_pdc!D1396,"")</f>
        <v/>
      </c>
      <c r="M1400" s="110" t="str">
        <f t="shared" si="170"/>
        <v/>
      </c>
      <c r="N1400" s="111" t="str">
        <f t="shared" si="171"/>
        <v/>
      </c>
      <c r="O1400" s="111"/>
      <c r="P1400" s="111"/>
      <c r="Q1400" s="110" t="str">
        <f>IF(dati_pdc!$A1396&lt;&gt;"",s_somma_pdc!E1396,"")</f>
        <v/>
      </c>
      <c r="R1400" s="110" t="str">
        <f t="shared" si="172"/>
        <v/>
      </c>
      <c r="S1400" s="111" t="str">
        <f t="shared" si="173"/>
        <v/>
      </c>
      <c r="T1400" s="111"/>
      <c r="U1400" s="111"/>
      <c r="V1400" s="110" t="str">
        <f>IF(dati_pdc!$A1396&lt;&gt;"",s_somma_pdc!F1396,"")</f>
        <v/>
      </c>
      <c r="W1400" s="110" t="str">
        <f t="shared" si="174"/>
        <v/>
      </c>
      <c r="X1400" s="111" t="str">
        <f t="shared" si="175"/>
        <v/>
      </c>
    </row>
    <row r="1401" spans="2:24">
      <c r="B1401" s="109" t="str">
        <f>IF(dati_pdc!A1397&lt;&gt;"",IF(dati_pdc!D1397=1,RIGHT(dati_pdc!A1397,dati_pdc!E1397),dati_pdc!A1397),"")</f>
        <v/>
      </c>
      <c r="C1401" s="109" t="str">
        <f>IF(dati_pdc!B1397&lt;&gt;"",dati_pdc!B1397,"")</f>
        <v/>
      </c>
      <c r="D1401" s="109" t="str">
        <f>IF(dati_pdc!C1397&lt;&gt;"",dati_pdc!C1397,"")</f>
        <v/>
      </c>
      <c r="E1401" s="109" t="str">
        <f>IF(dati_pdc!D1397&lt;&gt;"",dati_pdc!D1397,"")</f>
        <v/>
      </c>
      <c r="F1401" s="110" t="str">
        <f>IF(dati_pdc!$A1397&lt;&gt;"",s_somma_pdc!B1397,"")</f>
        <v/>
      </c>
      <c r="G1401" s="110" t="str">
        <f>IF(dati_pdc!$A1397&lt;&gt;"",s_somma_pdc!C1397,"")</f>
        <v/>
      </c>
      <c r="H1401" s="110" t="str">
        <f t="shared" si="168"/>
        <v/>
      </c>
      <c r="I1401" s="111" t="str">
        <f t="shared" si="169"/>
        <v/>
      </c>
      <c r="J1401" s="111"/>
      <c r="K1401" s="111"/>
      <c r="L1401" s="110" t="str">
        <f>IF(dati_pdc!$A1397&lt;&gt;"",s_somma_pdc!D1397,"")</f>
        <v/>
      </c>
      <c r="M1401" s="110" t="str">
        <f t="shared" si="170"/>
        <v/>
      </c>
      <c r="N1401" s="111" t="str">
        <f t="shared" si="171"/>
        <v/>
      </c>
      <c r="O1401" s="111"/>
      <c r="P1401" s="111"/>
      <c r="Q1401" s="110" t="str">
        <f>IF(dati_pdc!$A1397&lt;&gt;"",s_somma_pdc!E1397,"")</f>
        <v/>
      </c>
      <c r="R1401" s="110" t="str">
        <f t="shared" si="172"/>
        <v/>
      </c>
      <c r="S1401" s="111" t="str">
        <f t="shared" si="173"/>
        <v/>
      </c>
      <c r="T1401" s="111"/>
      <c r="U1401" s="111"/>
      <c r="V1401" s="110" t="str">
        <f>IF(dati_pdc!$A1397&lt;&gt;"",s_somma_pdc!F1397,"")</f>
        <v/>
      </c>
      <c r="W1401" s="110" t="str">
        <f t="shared" si="174"/>
        <v/>
      </c>
      <c r="X1401" s="111" t="str">
        <f t="shared" si="175"/>
        <v/>
      </c>
    </row>
    <row r="1402" spans="2:24">
      <c r="B1402" s="109" t="str">
        <f>IF(dati_pdc!A1398&lt;&gt;"",IF(dati_pdc!D1398=1,RIGHT(dati_pdc!A1398,dati_pdc!E1398),dati_pdc!A1398),"")</f>
        <v/>
      </c>
      <c r="C1402" s="109" t="str">
        <f>IF(dati_pdc!B1398&lt;&gt;"",dati_pdc!B1398,"")</f>
        <v/>
      </c>
      <c r="D1402" s="109" t="str">
        <f>IF(dati_pdc!C1398&lt;&gt;"",dati_pdc!C1398,"")</f>
        <v/>
      </c>
      <c r="E1402" s="109" t="str">
        <f>IF(dati_pdc!D1398&lt;&gt;"",dati_pdc!D1398,"")</f>
        <v/>
      </c>
      <c r="F1402" s="110" t="str">
        <f>IF(dati_pdc!$A1398&lt;&gt;"",s_somma_pdc!B1398,"")</f>
        <v/>
      </c>
      <c r="G1402" s="110" t="str">
        <f>IF(dati_pdc!$A1398&lt;&gt;"",s_somma_pdc!C1398,"")</f>
        <v/>
      </c>
      <c r="H1402" s="110" t="str">
        <f t="shared" si="168"/>
        <v/>
      </c>
      <c r="I1402" s="111" t="str">
        <f t="shared" si="169"/>
        <v/>
      </c>
      <c r="J1402" s="111"/>
      <c r="K1402" s="111"/>
      <c r="L1402" s="110" t="str">
        <f>IF(dati_pdc!$A1398&lt;&gt;"",s_somma_pdc!D1398,"")</f>
        <v/>
      </c>
      <c r="M1402" s="110" t="str">
        <f t="shared" si="170"/>
        <v/>
      </c>
      <c r="N1402" s="111" t="str">
        <f t="shared" si="171"/>
        <v/>
      </c>
      <c r="O1402" s="111"/>
      <c r="P1402" s="111"/>
      <c r="Q1402" s="110" t="str">
        <f>IF(dati_pdc!$A1398&lt;&gt;"",s_somma_pdc!E1398,"")</f>
        <v/>
      </c>
      <c r="R1402" s="110" t="str">
        <f t="shared" si="172"/>
        <v/>
      </c>
      <c r="S1402" s="111" t="str">
        <f t="shared" si="173"/>
        <v/>
      </c>
      <c r="T1402" s="111"/>
      <c r="U1402" s="111"/>
      <c r="V1402" s="110" t="str">
        <f>IF(dati_pdc!$A1398&lt;&gt;"",s_somma_pdc!F1398,"")</f>
        <v/>
      </c>
      <c r="W1402" s="110" t="str">
        <f t="shared" si="174"/>
        <v/>
      </c>
      <c r="X1402" s="111" t="str">
        <f t="shared" si="175"/>
        <v/>
      </c>
    </row>
    <row r="1403" spans="2:24">
      <c r="B1403" s="109" t="str">
        <f>IF(dati_pdc!A1399&lt;&gt;"",IF(dati_pdc!D1399=1,RIGHT(dati_pdc!A1399,dati_pdc!E1399),dati_pdc!A1399),"")</f>
        <v/>
      </c>
      <c r="C1403" s="109" t="str">
        <f>IF(dati_pdc!B1399&lt;&gt;"",dati_pdc!B1399,"")</f>
        <v/>
      </c>
      <c r="D1403" s="109" t="str">
        <f>IF(dati_pdc!C1399&lt;&gt;"",dati_pdc!C1399,"")</f>
        <v/>
      </c>
      <c r="E1403" s="109" t="str">
        <f>IF(dati_pdc!D1399&lt;&gt;"",dati_pdc!D1399,"")</f>
        <v/>
      </c>
      <c r="F1403" s="110" t="str">
        <f>IF(dati_pdc!$A1399&lt;&gt;"",s_somma_pdc!B1399,"")</f>
        <v/>
      </c>
      <c r="G1403" s="110" t="str">
        <f>IF(dati_pdc!$A1399&lt;&gt;"",s_somma_pdc!C1399,"")</f>
        <v/>
      </c>
      <c r="H1403" s="110" t="str">
        <f t="shared" si="168"/>
        <v/>
      </c>
      <c r="I1403" s="111" t="str">
        <f t="shared" si="169"/>
        <v/>
      </c>
      <c r="J1403" s="111"/>
      <c r="K1403" s="111"/>
      <c r="L1403" s="110" t="str">
        <f>IF(dati_pdc!$A1399&lt;&gt;"",s_somma_pdc!D1399,"")</f>
        <v/>
      </c>
      <c r="M1403" s="110" t="str">
        <f t="shared" si="170"/>
        <v/>
      </c>
      <c r="N1403" s="111" t="str">
        <f t="shared" si="171"/>
        <v/>
      </c>
      <c r="O1403" s="111"/>
      <c r="P1403" s="111"/>
      <c r="Q1403" s="110" t="str">
        <f>IF(dati_pdc!$A1399&lt;&gt;"",s_somma_pdc!E1399,"")</f>
        <v/>
      </c>
      <c r="R1403" s="110" t="str">
        <f t="shared" si="172"/>
        <v/>
      </c>
      <c r="S1403" s="111" t="str">
        <f t="shared" si="173"/>
        <v/>
      </c>
      <c r="T1403" s="111"/>
      <c r="U1403" s="111"/>
      <c r="V1403" s="110" t="str">
        <f>IF(dati_pdc!$A1399&lt;&gt;"",s_somma_pdc!F1399,"")</f>
        <v/>
      </c>
      <c r="W1403" s="110" t="str">
        <f t="shared" si="174"/>
        <v/>
      </c>
      <c r="X1403" s="111" t="str">
        <f t="shared" si="175"/>
        <v/>
      </c>
    </row>
    <row r="1404" spans="2:24">
      <c r="B1404" s="109" t="str">
        <f>IF(dati_pdc!A1400&lt;&gt;"",IF(dati_pdc!D1400=1,RIGHT(dati_pdc!A1400,dati_pdc!E1400),dati_pdc!A1400),"")</f>
        <v/>
      </c>
      <c r="C1404" s="109" t="str">
        <f>IF(dati_pdc!B1400&lt;&gt;"",dati_pdc!B1400,"")</f>
        <v/>
      </c>
      <c r="D1404" s="109" t="str">
        <f>IF(dati_pdc!C1400&lt;&gt;"",dati_pdc!C1400,"")</f>
        <v/>
      </c>
      <c r="E1404" s="109" t="str">
        <f>IF(dati_pdc!D1400&lt;&gt;"",dati_pdc!D1400,"")</f>
        <v/>
      </c>
      <c r="F1404" s="110" t="str">
        <f>IF(dati_pdc!$A1400&lt;&gt;"",s_somma_pdc!B1400,"")</f>
        <v/>
      </c>
      <c r="G1404" s="110" t="str">
        <f>IF(dati_pdc!$A1400&lt;&gt;"",s_somma_pdc!C1400,"")</f>
        <v/>
      </c>
      <c r="H1404" s="110" t="str">
        <f t="shared" si="168"/>
        <v/>
      </c>
      <c r="I1404" s="111" t="str">
        <f t="shared" si="169"/>
        <v/>
      </c>
      <c r="J1404" s="111"/>
      <c r="K1404" s="111"/>
      <c r="L1404" s="110" t="str">
        <f>IF(dati_pdc!$A1400&lt;&gt;"",s_somma_pdc!D1400,"")</f>
        <v/>
      </c>
      <c r="M1404" s="110" t="str">
        <f t="shared" si="170"/>
        <v/>
      </c>
      <c r="N1404" s="111" t="str">
        <f t="shared" si="171"/>
        <v/>
      </c>
      <c r="O1404" s="111"/>
      <c r="P1404" s="111"/>
      <c r="Q1404" s="110" t="str">
        <f>IF(dati_pdc!$A1400&lt;&gt;"",s_somma_pdc!E1400,"")</f>
        <v/>
      </c>
      <c r="R1404" s="110" t="str">
        <f t="shared" si="172"/>
        <v/>
      </c>
      <c r="S1404" s="111" t="str">
        <f t="shared" si="173"/>
        <v/>
      </c>
      <c r="T1404" s="111"/>
      <c r="U1404" s="111"/>
      <c r="V1404" s="110" t="str">
        <f>IF(dati_pdc!$A1400&lt;&gt;"",s_somma_pdc!F1400,"")</f>
        <v/>
      </c>
      <c r="W1404" s="110" t="str">
        <f t="shared" si="174"/>
        <v/>
      </c>
      <c r="X1404" s="111" t="str">
        <f t="shared" si="175"/>
        <v/>
      </c>
    </row>
    <row r="1405" spans="2:24">
      <c r="B1405" s="109" t="str">
        <f>IF(dati_pdc!A1401&lt;&gt;"",IF(dati_pdc!D1401=1,RIGHT(dati_pdc!A1401,dati_pdc!E1401),dati_pdc!A1401),"")</f>
        <v/>
      </c>
      <c r="C1405" s="109" t="str">
        <f>IF(dati_pdc!B1401&lt;&gt;"",dati_pdc!B1401,"")</f>
        <v/>
      </c>
      <c r="D1405" s="109" t="str">
        <f>IF(dati_pdc!C1401&lt;&gt;"",dati_pdc!C1401,"")</f>
        <v/>
      </c>
      <c r="E1405" s="109" t="str">
        <f>IF(dati_pdc!D1401&lt;&gt;"",dati_pdc!D1401,"")</f>
        <v/>
      </c>
      <c r="F1405" s="110" t="str">
        <f>IF(dati_pdc!$A1401&lt;&gt;"",s_somma_pdc!B1401,"")</f>
        <v/>
      </c>
      <c r="G1405" s="110" t="str">
        <f>IF(dati_pdc!$A1401&lt;&gt;"",s_somma_pdc!C1401,"")</f>
        <v/>
      </c>
      <c r="H1405" s="110" t="str">
        <f t="shared" si="168"/>
        <v/>
      </c>
      <c r="I1405" s="111" t="str">
        <f t="shared" si="169"/>
        <v/>
      </c>
      <c r="J1405" s="111"/>
      <c r="K1405" s="111"/>
      <c r="L1405" s="110" t="str">
        <f>IF(dati_pdc!$A1401&lt;&gt;"",s_somma_pdc!D1401,"")</f>
        <v/>
      </c>
      <c r="M1405" s="110" t="str">
        <f t="shared" si="170"/>
        <v/>
      </c>
      <c r="N1405" s="111" t="str">
        <f t="shared" si="171"/>
        <v/>
      </c>
      <c r="O1405" s="111"/>
      <c r="P1405" s="111"/>
      <c r="Q1405" s="110" t="str">
        <f>IF(dati_pdc!$A1401&lt;&gt;"",s_somma_pdc!E1401,"")</f>
        <v/>
      </c>
      <c r="R1405" s="110" t="str">
        <f t="shared" si="172"/>
        <v/>
      </c>
      <c r="S1405" s="111" t="str">
        <f t="shared" si="173"/>
        <v/>
      </c>
      <c r="T1405" s="111"/>
      <c r="U1405" s="111"/>
      <c r="V1405" s="110" t="str">
        <f>IF(dati_pdc!$A1401&lt;&gt;"",s_somma_pdc!F1401,"")</f>
        <v/>
      </c>
      <c r="W1405" s="110" t="str">
        <f t="shared" si="174"/>
        <v/>
      </c>
      <c r="X1405" s="111" t="str">
        <f t="shared" si="175"/>
        <v/>
      </c>
    </row>
    <row r="1406" spans="2:24">
      <c r="B1406" s="109" t="str">
        <f>IF(dati_pdc!A1402&lt;&gt;"",IF(dati_pdc!D1402=1,RIGHT(dati_pdc!A1402,dati_pdc!E1402),dati_pdc!A1402),"")</f>
        <v/>
      </c>
      <c r="C1406" s="109" t="str">
        <f>IF(dati_pdc!B1402&lt;&gt;"",dati_pdc!B1402,"")</f>
        <v/>
      </c>
      <c r="D1406" s="109" t="str">
        <f>IF(dati_pdc!C1402&lt;&gt;"",dati_pdc!C1402,"")</f>
        <v/>
      </c>
      <c r="E1406" s="109" t="str">
        <f>IF(dati_pdc!D1402&lt;&gt;"",dati_pdc!D1402,"")</f>
        <v/>
      </c>
      <c r="F1406" s="110" t="str">
        <f>IF(dati_pdc!$A1402&lt;&gt;"",s_somma_pdc!B1402,"")</f>
        <v/>
      </c>
      <c r="G1406" s="110" t="str">
        <f>IF(dati_pdc!$A1402&lt;&gt;"",s_somma_pdc!C1402,"")</f>
        <v/>
      </c>
      <c r="H1406" s="110" t="str">
        <f t="shared" si="168"/>
        <v/>
      </c>
      <c r="I1406" s="111" t="str">
        <f t="shared" si="169"/>
        <v/>
      </c>
      <c r="J1406" s="111"/>
      <c r="K1406" s="111"/>
      <c r="L1406" s="110" t="str">
        <f>IF(dati_pdc!$A1402&lt;&gt;"",s_somma_pdc!D1402,"")</f>
        <v/>
      </c>
      <c r="M1406" s="110" t="str">
        <f t="shared" si="170"/>
        <v/>
      </c>
      <c r="N1406" s="111" t="str">
        <f t="shared" si="171"/>
        <v/>
      </c>
      <c r="O1406" s="111"/>
      <c r="P1406" s="111"/>
      <c r="Q1406" s="110" t="str">
        <f>IF(dati_pdc!$A1402&lt;&gt;"",s_somma_pdc!E1402,"")</f>
        <v/>
      </c>
      <c r="R1406" s="110" t="str">
        <f t="shared" si="172"/>
        <v/>
      </c>
      <c r="S1406" s="111" t="str">
        <f t="shared" si="173"/>
        <v/>
      </c>
      <c r="T1406" s="111"/>
      <c r="U1406" s="111"/>
      <c r="V1406" s="110" t="str">
        <f>IF(dati_pdc!$A1402&lt;&gt;"",s_somma_pdc!F1402,"")</f>
        <v/>
      </c>
      <c r="W1406" s="110" t="str">
        <f t="shared" si="174"/>
        <v/>
      </c>
      <c r="X1406" s="111" t="str">
        <f t="shared" si="175"/>
        <v/>
      </c>
    </row>
    <row r="1407" spans="2:24">
      <c r="B1407" s="109" t="str">
        <f>IF(dati_pdc!A1403&lt;&gt;"",IF(dati_pdc!D1403=1,RIGHT(dati_pdc!A1403,dati_pdc!E1403),dati_pdc!A1403),"")</f>
        <v/>
      </c>
      <c r="C1407" s="109" t="str">
        <f>IF(dati_pdc!B1403&lt;&gt;"",dati_pdc!B1403,"")</f>
        <v/>
      </c>
      <c r="D1407" s="109" t="str">
        <f>IF(dati_pdc!C1403&lt;&gt;"",dati_pdc!C1403,"")</f>
        <v/>
      </c>
      <c r="E1407" s="109" t="str">
        <f>IF(dati_pdc!D1403&lt;&gt;"",dati_pdc!D1403,"")</f>
        <v/>
      </c>
      <c r="F1407" s="110" t="str">
        <f>IF(dati_pdc!$A1403&lt;&gt;"",s_somma_pdc!B1403,"")</f>
        <v/>
      </c>
      <c r="G1407" s="110" t="str">
        <f>IF(dati_pdc!$A1403&lt;&gt;"",s_somma_pdc!C1403,"")</f>
        <v/>
      </c>
      <c r="H1407" s="110" t="str">
        <f t="shared" si="168"/>
        <v/>
      </c>
      <c r="I1407" s="111" t="str">
        <f t="shared" si="169"/>
        <v/>
      </c>
      <c r="J1407" s="111"/>
      <c r="K1407" s="111"/>
      <c r="L1407" s="110" t="str">
        <f>IF(dati_pdc!$A1403&lt;&gt;"",s_somma_pdc!D1403,"")</f>
        <v/>
      </c>
      <c r="M1407" s="110" t="str">
        <f t="shared" si="170"/>
        <v/>
      </c>
      <c r="N1407" s="111" t="str">
        <f t="shared" si="171"/>
        <v/>
      </c>
      <c r="O1407" s="111"/>
      <c r="P1407" s="111"/>
      <c r="Q1407" s="110" t="str">
        <f>IF(dati_pdc!$A1403&lt;&gt;"",s_somma_pdc!E1403,"")</f>
        <v/>
      </c>
      <c r="R1407" s="110" t="str">
        <f t="shared" si="172"/>
        <v/>
      </c>
      <c r="S1407" s="111" t="str">
        <f t="shared" si="173"/>
        <v/>
      </c>
      <c r="T1407" s="111"/>
      <c r="U1407" s="111"/>
      <c r="V1407" s="110" t="str">
        <f>IF(dati_pdc!$A1403&lt;&gt;"",s_somma_pdc!F1403,"")</f>
        <v/>
      </c>
      <c r="W1407" s="110" t="str">
        <f t="shared" si="174"/>
        <v/>
      </c>
      <c r="X1407" s="111" t="str">
        <f t="shared" si="175"/>
        <v/>
      </c>
    </row>
    <row r="1408" spans="2:24">
      <c r="B1408" s="109" t="str">
        <f>IF(dati_pdc!A1404&lt;&gt;"",IF(dati_pdc!D1404=1,RIGHT(dati_pdc!A1404,dati_pdc!E1404),dati_pdc!A1404),"")</f>
        <v/>
      </c>
      <c r="C1408" s="109" t="str">
        <f>IF(dati_pdc!B1404&lt;&gt;"",dati_pdc!B1404,"")</f>
        <v/>
      </c>
      <c r="D1408" s="109" t="str">
        <f>IF(dati_pdc!C1404&lt;&gt;"",dati_pdc!C1404,"")</f>
        <v/>
      </c>
      <c r="E1408" s="109" t="str">
        <f>IF(dati_pdc!D1404&lt;&gt;"",dati_pdc!D1404,"")</f>
        <v/>
      </c>
      <c r="F1408" s="110" t="str">
        <f>IF(dati_pdc!$A1404&lt;&gt;"",s_somma_pdc!B1404,"")</f>
        <v/>
      </c>
      <c r="G1408" s="110" t="str">
        <f>IF(dati_pdc!$A1404&lt;&gt;"",s_somma_pdc!C1404,"")</f>
        <v/>
      </c>
      <c r="H1408" s="110" t="str">
        <f t="shared" si="168"/>
        <v/>
      </c>
      <c r="I1408" s="111" t="str">
        <f t="shared" si="169"/>
        <v/>
      </c>
      <c r="J1408" s="111"/>
      <c r="K1408" s="111"/>
      <c r="L1408" s="110" t="str">
        <f>IF(dati_pdc!$A1404&lt;&gt;"",s_somma_pdc!D1404,"")</f>
        <v/>
      </c>
      <c r="M1408" s="110" t="str">
        <f t="shared" si="170"/>
        <v/>
      </c>
      <c r="N1408" s="111" t="str">
        <f t="shared" si="171"/>
        <v/>
      </c>
      <c r="O1408" s="111"/>
      <c r="P1408" s="111"/>
      <c r="Q1408" s="110" t="str">
        <f>IF(dati_pdc!$A1404&lt;&gt;"",s_somma_pdc!E1404,"")</f>
        <v/>
      </c>
      <c r="R1408" s="110" t="str">
        <f t="shared" si="172"/>
        <v/>
      </c>
      <c r="S1408" s="111" t="str">
        <f t="shared" si="173"/>
        <v/>
      </c>
      <c r="T1408" s="111"/>
      <c r="U1408" s="111"/>
      <c r="V1408" s="110" t="str">
        <f>IF(dati_pdc!$A1404&lt;&gt;"",s_somma_pdc!F1404,"")</f>
        <v/>
      </c>
      <c r="W1408" s="110" t="str">
        <f t="shared" si="174"/>
        <v/>
      </c>
      <c r="X1408" s="111" t="str">
        <f t="shared" si="175"/>
        <v/>
      </c>
    </row>
    <row r="1409" spans="2:24">
      <c r="B1409" s="109" t="str">
        <f>IF(dati_pdc!A1405&lt;&gt;"",IF(dati_pdc!D1405=1,RIGHT(dati_pdc!A1405,dati_pdc!E1405),dati_pdc!A1405),"")</f>
        <v/>
      </c>
      <c r="C1409" s="109" t="str">
        <f>IF(dati_pdc!B1405&lt;&gt;"",dati_pdc!B1405,"")</f>
        <v/>
      </c>
      <c r="D1409" s="109" t="str">
        <f>IF(dati_pdc!C1405&lt;&gt;"",dati_pdc!C1405,"")</f>
        <v/>
      </c>
      <c r="E1409" s="109" t="str">
        <f>IF(dati_pdc!D1405&lt;&gt;"",dati_pdc!D1405,"")</f>
        <v/>
      </c>
      <c r="F1409" s="110" t="str">
        <f>IF(dati_pdc!$A1405&lt;&gt;"",s_somma_pdc!B1405,"")</f>
        <v/>
      </c>
      <c r="G1409" s="110" t="str">
        <f>IF(dati_pdc!$A1405&lt;&gt;"",s_somma_pdc!C1405,"")</f>
        <v/>
      </c>
      <c r="H1409" s="110" t="str">
        <f t="shared" si="168"/>
        <v/>
      </c>
      <c r="I1409" s="111" t="str">
        <f t="shared" si="169"/>
        <v/>
      </c>
      <c r="J1409" s="111"/>
      <c r="K1409" s="111"/>
      <c r="L1409" s="110" t="str">
        <f>IF(dati_pdc!$A1405&lt;&gt;"",s_somma_pdc!D1405,"")</f>
        <v/>
      </c>
      <c r="M1409" s="110" t="str">
        <f t="shared" si="170"/>
        <v/>
      </c>
      <c r="N1409" s="111" t="str">
        <f t="shared" si="171"/>
        <v/>
      </c>
      <c r="O1409" s="111"/>
      <c r="P1409" s="111"/>
      <c r="Q1409" s="110" t="str">
        <f>IF(dati_pdc!$A1405&lt;&gt;"",s_somma_pdc!E1405,"")</f>
        <v/>
      </c>
      <c r="R1409" s="110" t="str">
        <f t="shared" si="172"/>
        <v/>
      </c>
      <c r="S1409" s="111" t="str">
        <f t="shared" si="173"/>
        <v/>
      </c>
      <c r="T1409" s="111"/>
      <c r="U1409" s="111"/>
      <c r="V1409" s="110" t="str">
        <f>IF(dati_pdc!$A1405&lt;&gt;"",s_somma_pdc!F1405,"")</f>
        <v/>
      </c>
      <c r="W1409" s="110" t="str">
        <f t="shared" si="174"/>
        <v/>
      </c>
      <c r="X1409" s="111" t="str">
        <f t="shared" si="175"/>
        <v/>
      </c>
    </row>
    <row r="1410" spans="2:24">
      <c r="B1410" s="109" t="str">
        <f>IF(dati_pdc!A1406&lt;&gt;"",IF(dati_pdc!D1406=1,RIGHT(dati_pdc!A1406,dati_pdc!E1406),dati_pdc!A1406),"")</f>
        <v/>
      </c>
      <c r="C1410" s="109" t="str">
        <f>IF(dati_pdc!B1406&lt;&gt;"",dati_pdc!B1406,"")</f>
        <v/>
      </c>
      <c r="D1410" s="109" t="str">
        <f>IF(dati_pdc!C1406&lt;&gt;"",dati_pdc!C1406,"")</f>
        <v/>
      </c>
      <c r="E1410" s="109" t="str">
        <f>IF(dati_pdc!D1406&lt;&gt;"",dati_pdc!D1406,"")</f>
        <v/>
      </c>
      <c r="F1410" s="110" t="str">
        <f>IF(dati_pdc!$A1406&lt;&gt;"",s_somma_pdc!B1406,"")</f>
        <v/>
      </c>
      <c r="G1410" s="110" t="str">
        <f>IF(dati_pdc!$A1406&lt;&gt;"",s_somma_pdc!C1406,"")</f>
        <v/>
      </c>
      <c r="H1410" s="110" t="str">
        <f t="shared" si="168"/>
        <v/>
      </c>
      <c r="I1410" s="111" t="str">
        <f t="shared" si="169"/>
        <v/>
      </c>
      <c r="J1410" s="111"/>
      <c r="K1410" s="111"/>
      <c r="L1410" s="110" t="str">
        <f>IF(dati_pdc!$A1406&lt;&gt;"",s_somma_pdc!D1406,"")</f>
        <v/>
      </c>
      <c r="M1410" s="110" t="str">
        <f t="shared" si="170"/>
        <v/>
      </c>
      <c r="N1410" s="111" t="str">
        <f t="shared" si="171"/>
        <v/>
      </c>
      <c r="O1410" s="111"/>
      <c r="P1410" s="111"/>
      <c r="Q1410" s="110" t="str">
        <f>IF(dati_pdc!$A1406&lt;&gt;"",s_somma_pdc!E1406,"")</f>
        <v/>
      </c>
      <c r="R1410" s="110" t="str">
        <f t="shared" si="172"/>
        <v/>
      </c>
      <c r="S1410" s="111" t="str">
        <f t="shared" si="173"/>
        <v/>
      </c>
      <c r="T1410" s="111"/>
      <c r="U1410" s="111"/>
      <c r="V1410" s="110" t="str">
        <f>IF(dati_pdc!$A1406&lt;&gt;"",s_somma_pdc!F1406,"")</f>
        <v/>
      </c>
      <c r="W1410" s="110" t="str">
        <f t="shared" si="174"/>
        <v/>
      </c>
      <c r="X1410" s="111" t="str">
        <f t="shared" si="175"/>
        <v/>
      </c>
    </row>
    <row r="1411" spans="2:24">
      <c r="B1411" s="109" t="str">
        <f>IF(dati_pdc!A1407&lt;&gt;"",IF(dati_pdc!D1407=1,RIGHT(dati_pdc!A1407,dati_pdc!E1407),dati_pdc!A1407),"")</f>
        <v/>
      </c>
      <c r="C1411" s="109" t="str">
        <f>IF(dati_pdc!B1407&lt;&gt;"",dati_pdc!B1407,"")</f>
        <v/>
      </c>
      <c r="D1411" s="109" t="str">
        <f>IF(dati_pdc!C1407&lt;&gt;"",dati_pdc!C1407,"")</f>
        <v/>
      </c>
      <c r="E1411" s="109" t="str">
        <f>IF(dati_pdc!D1407&lt;&gt;"",dati_pdc!D1407,"")</f>
        <v/>
      </c>
      <c r="F1411" s="110" t="str">
        <f>IF(dati_pdc!$A1407&lt;&gt;"",s_somma_pdc!B1407,"")</f>
        <v/>
      </c>
      <c r="G1411" s="110" t="str">
        <f>IF(dati_pdc!$A1407&lt;&gt;"",s_somma_pdc!C1407,"")</f>
        <v/>
      </c>
      <c r="H1411" s="110" t="str">
        <f t="shared" si="168"/>
        <v/>
      </c>
      <c r="I1411" s="111" t="str">
        <f t="shared" si="169"/>
        <v/>
      </c>
      <c r="J1411" s="111"/>
      <c r="K1411" s="111"/>
      <c r="L1411" s="110" t="str">
        <f>IF(dati_pdc!$A1407&lt;&gt;"",s_somma_pdc!D1407,"")</f>
        <v/>
      </c>
      <c r="M1411" s="110" t="str">
        <f t="shared" si="170"/>
        <v/>
      </c>
      <c r="N1411" s="111" t="str">
        <f t="shared" si="171"/>
        <v/>
      </c>
      <c r="O1411" s="111"/>
      <c r="P1411" s="111"/>
      <c r="Q1411" s="110" t="str">
        <f>IF(dati_pdc!$A1407&lt;&gt;"",s_somma_pdc!E1407,"")</f>
        <v/>
      </c>
      <c r="R1411" s="110" t="str">
        <f t="shared" si="172"/>
        <v/>
      </c>
      <c r="S1411" s="111" t="str">
        <f t="shared" si="173"/>
        <v/>
      </c>
      <c r="T1411" s="111"/>
      <c r="U1411" s="111"/>
      <c r="V1411" s="110" t="str">
        <f>IF(dati_pdc!$A1407&lt;&gt;"",s_somma_pdc!F1407,"")</f>
        <v/>
      </c>
      <c r="W1411" s="110" t="str">
        <f t="shared" si="174"/>
        <v/>
      </c>
      <c r="X1411" s="111" t="str">
        <f t="shared" si="175"/>
        <v/>
      </c>
    </row>
    <row r="1412" spans="2:24">
      <c r="B1412" s="109" t="str">
        <f>IF(dati_pdc!A1408&lt;&gt;"",IF(dati_pdc!D1408=1,RIGHT(dati_pdc!A1408,dati_pdc!E1408),dati_pdc!A1408),"")</f>
        <v/>
      </c>
      <c r="C1412" s="109" t="str">
        <f>IF(dati_pdc!B1408&lt;&gt;"",dati_pdc!B1408,"")</f>
        <v/>
      </c>
      <c r="D1412" s="109" t="str">
        <f>IF(dati_pdc!C1408&lt;&gt;"",dati_pdc!C1408,"")</f>
        <v/>
      </c>
      <c r="E1412" s="109" t="str">
        <f>IF(dati_pdc!D1408&lt;&gt;"",dati_pdc!D1408,"")</f>
        <v/>
      </c>
      <c r="F1412" s="110" t="str">
        <f>IF(dati_pdc!$A1408&lt;&gt;"",s_somma_pdc!B1408,"")</f>
        <v/>
      </c>
      <c r="G1412" s="110" t="str">
        <f>IF(dati_pdc!$A1408&lt;&gt;"",s_somma_pdc!C1408,"")</f>
        <v/>
      </c>
      <c r="H1412" s="110" t="str">
        <f t="shared" si="168"/>
        <v/>
      </c>
      <c r="I1412" s="111" t="str">
        <f t="shared" si="169"/>
        <v/>
      </c>
      <c r="J1412" s="111"/>
      <c r="K1412" s="111"/>
      <c r="L1412" s="110" t="str">
        <f>IF(dati_pdc!$A1408&lt;&gt;"",s_somma_pdc!D1408,"")</f>
        <v/>
      </c>
      <c r="M1412" s="110" t="str">
        <f t="shared" si="170"/>
        <v/>
      </c>
      <c r="N1412" s="111" t="str">
        <f t="shared" si="171"/>
        <v/>
      </c>
      <c r="O1412" s="111"/>
      <c r="P1412" s="111"/>
      <c r="Q1412" s="110" t="str">
        <f>IF(dati_pdc!$A1408&lt;&gt;"",s_somma_pdc!E1408,"")</f>
        <v/>
      </c>
      <c r="R1412" s="110" t="str">
        <f t="shared" si="172"/>
        <v/>
      </c>
      <c r="S1412" s="111" t="str">
        <f t="shared" si="173"/>
        <v/>
      </c>
      <c r="T1412" s="111"/>
      <c r="U1412" s="111"/>
      <c r="V1412" s="110" t="str">
        <f>IF(dati_pdc!$A1408&lt;&gt;"",s_somma_pdc!F1408,"")</f>
        <v/>
      </c>
      <c r="W1412" s="110" t="str">
        <f t="shared" si="174"/>
        <v/>
      </c>
      <c r="X1412" s="111" t="str">
        <f t="shared" si="175"/>
        <v/>
      </c>
    </row>
    <row r="1413" spans="2:24">
      <c r="B1413" s="109" t="str">
        <f>IF(dati_pdc!A1409&lt;&gt;"",IF(dati_pdc!D1409=1,RIGHT(dati_pdc!A1409,dati_pdc!E1409),dati_pdc!A1409),"")</f>
        <v/>
      </c>
      <c r="C1413" s="109" t="str">
        <f>IF(dati_pdc!B1409&lt;&gt;"",dati_pdc!B1409,"")</f>
        <v/>
      </c>
      <c r="D1413" s="109" t="str">
        <f>IF(dati_pdc!C1409&lt;&gt;"",dati_pdc!C1409,"")</f>
        <v/>
      </c>
      <c r="E1413" s="109" t="str">
        <f>IF(dati_pdc!D1409&lt;&gt;"",dati_pdc!D1409,"")</f>
        <v/>
      </c>
      <c r="F1413" s="110" t="str">
        <f>IF(dati_pdc!$A1409&lt;&gt;"",s_somma_pdc!B1409,"")</f>
        <v/>
      </c>
      <c r="G1413" s="110" t="str">
        <f>IF(dati_pdc!$A1409&lt;&gt;"",s_somma_pdc!C1409,"")</f>
        <v/>
      </c>
      <c r="H1413" s="110" t="str">
        <f t="shared" si="168"/>
        <v/>
      </c>
      <c r="I1413" s="111" t="str">
        <f t="shared" si="169"/>
        <v/>
      </c>
      <c r="J1413" s="111"/>
      <c r="K1413" s="111"/>
      <c r="L1413" s="110" t="str">
        <f>IF(dati_pdc!$A1409&lt;&gt;"",s_somma_pdc!D1409,"")</f>
        <v/>
      </c>
      <c r="M1413" s="110" t="str">
        <f t="shared" si="170"/>
        <v/>
      </c>
      <c r="N1413" s="111" t="str">
        <f t="shared" si="171"/>
        <v/>
      </c>
      <c r="O1413" s="111"/>
      <c r="P1413" s="111"/>
      <c r="Q1413" s="110" t="str">
        <f>IF(dati_pdc!$A1409&lt;&gt;"",s_somma_pdc!E1409,"")</f>
        <v/>
      </c>
      <c r="R1413" s="110" t="str">
        <f t="shared" si="172"/>
        <v/>
      </c>
      <c r="S1413" s="111" t="str">
        <f t="shared" si="173"/>
        <v/>
      </c>
      <c r="T1413" s="111"/>
      <c r="U1413" s="111"/>
      <c r="V1413" s="110" t="str">
        <f>IF(dati_pdc!$A1409&lt;&gt;"",s_somma_pdc!F1409,"")</f>
        <v/>
      </c>
      <c r="W1413" s="110" t="str">
        <f t="shared" si="174"/>
        <v/>
      </c>
      <c r="X1413" s="111" t="str">
        <f t="shared" si="175"/>
        <v/>
      </c>
    </row>
    <row r="1414" spans="2:24">
      <c r="B1414" s="109" t="str">
        <f>IF(dati_pdc!A1410&lt;&gt;"",IF(dati_pdc!D1410=1,RIGHT(dati_pdc!A1410,dati_pdc!E1410),dati_pdc!A1410),"")</f>
        <v/>
      </c>
      <c r="C1414" s="109" t="str">
        <f>IF(dati_pdc!B1410&lt;&gt;"",dati_pdc!B1410,"")</f>
        <v/>
      </c>
      <c r="D1414" s="109" t="str">
        <f>IF(dati_pdc!C1410&lt;&gt;"",dati_pdc!C1410,"")</f>
        <v/>
      </c>
      <c r="E1414" s="109" t="str">
        <f>IF(dati_pdc!D1410&lt;&gt;"",dati_pdc!D1410,"")</f>
        <v/>
      </c>
      <c r="F1414" s="110" t="str">
        <f>IF(dati_pdc!$A1410&lt;&gt;"",s_somma_pdc!B1410,"")</f>
        <v/>
      </c>
      <c r="G1414" s="110" t="str">
        <f>IF(dati_pdc!$A1410&lt;&gt;"",s_somma_pdc!C1410,"")</f>
        <v/>
      </c>
      <c r="H1414" s="110" t="str">
        <f t="shared" ref="H1414:H1477" si="176">IF(G1414&lt;&gt;"",F1414-G1414,"")</f>
        <v/>
      </c>
      <c r="I1414" s="111" t="str">
        <f t="shared" ref="I1414:I1477" si="177">IF(AND(G1414&lt;&gt;"",G1414&lt;&gt;0)=TRUE,H1414/G1414,"")</f>
        <v/>
      </c>
      <c r="J1414" s="111"/>
      <c r="K1414" s="111"/>
      <c r="L1414" s="110" t="str">
        <f>IF(dati_pdc!$A1410&lt;&gt;"",s_somma_pdc!D1410,"")</f>
        <v/>
      </c>
      <c r="M1414" s="110" t="str">
        <f t="shared" ref="M1414:M1477" si="178">IF(L1414&lt;&gt;"",F1414-L1414,"")</f>
        <v/>
      </c>
      <c r="N1414" s="111" t="str">
        <f t="shared" ref="N1414:N1477" si="179">IF(AND(L1414&lt;&gt;"",L1414&lt;&gt;0)=TRUE,M1414/L1414,"")</f>
        <v/>
      </c>
      <c r="O1414" s="111"/>
      <c r="P1414" s="111"/>
      <c r="Q1414" s="110" t="str">
        <f>IF(dati_pdc!$A1410&lt;&gt;"",s_somma_pdc!E1410,"")</f>
        <v/>
      </c>
      <c r="R1414" s="110" t="str">
        <f t="shared" ref="R1414:R1477" si="180">IF(Q1414&lt;&gt;"",F1414-Q1414,"")</f>
        <v/>
      </c>
      <c r="S1414" s="111" t="str">
        <f t="shared" ref="S1414:S1477" si="181">IF(AND(Q1414&lt;&gt;"",Q1414&lt;&gt;0)=TRUE,R1414/Q1414,"")</f>
        <v/>
      </c>
      <c r="T1414" s="111"/>
      <c r="U1414" s="111"/>
      <c r="V1414" s="110" t="str">
        <f>IF(dati_pdc!$A1410&lt;&gt;"",s_somma_pdc!F1410,"")</f>
        <v/>
      </c>
      <c r="W1414" s="110" t="str">
        <f t="shared" ref="W1414:W1477" si="182">IF(V1414&lt;&gt;"",F1414-V1414,"")</f>
        <v/>
      </c>
      <c r="X1414" s="111" t="str">
        <f t="shared" ref="X1414:X1477" si="183">IF(AND(V1414&lt;&gt;"",V1414&lt;&gt;0)=TRUE,W1414/V1414,"")</f>
        <v/>
      </c>
    </row>
    <row r="1415" spans="2:24">
      <c r="B1415" s="109" t="str">
        <f>IF(dati_pdc!A1411&lt;&gt;"",IF(dati_pdc!D1411=1,RIGHT(dati_pdc!A1411,dati_pdc!E1411),dati_pdc!A1411),"")</f>
        <v/>
      </c>
      <c r="C1415" s="109" t="str">
        <f>IF(dati_pdc!B1411&lt;&gt;"",dati_pdc!B1411,"")</f>
        <v/>
      </c>
      <c r="D1415" s="109" t="str">
        <f>IF(dati_pdc!C1411&lt;&gt;"",dati_pdc!C1411,"")</f>
        <v/>
      </c>
      <c r="E1415" s="109" t="str">
        <f>IF(dati_pdc!D1411&lt;&gt;"",dati_pdc!D1411,"")</f>
        <v/>
      </c>
      <c r="F1415" s="110" t="str">
        <f>IF(dati_pdc!$A1411&lt;&gt;"",s_somma_pdc!B1411,"")</f>
        <v/>
      </c>
      <c r="G1415" s="110" t="str">
        <f>IF(dati_pdc!$A1411&lt;&gt;"",s_somma_pdc!C1411,"")</f>
        <v/>
      </c>
      <c r="H1415" s="110" t="str">
        <f t="shared" si="176"/>
        <v/>
      </c>
      <c r="I1415" s="111" t="str">
        <f t="shared" si="177"/>
        <v/>
      </c>
      <c r="J1415" s="111"/>
      <c r="K1415" s="111"/>
      <c r="L1415" s="110" t="str">
        <f>IF(dati_pdc!$A1411&lt;&gt;"",s_somma_pdc!D1411,"")</f>
        <v/>
      </c>
      <c r="M1415" s="110" t="str">
        <f t="shared" si="178"/>
        <v/>
      </c>
      <c r="N1415" s="111" t="str">
        <f t="shared" si="179"/>
        <v/>
      </c>
      <c r="O1415" s="111"/>
      <c r="P1415" s="111"/>
      <c r="Q1415" s="110" t="str">
        <f>IF(dati_pdc!$A1411&lt;&gt;"",s_somma_pdc!E1411,"")</f>
        <v/>
      </c>
      <c r="R1415" s="110" t="str">
        <f t="shared" si="180"/>
        <v/>
      </c>
      <c r="S1415" s="111" t="str">
        <f t="shared" si="181"/>
        <v/>
      </c>
      <c r="T1415" s="111"/>
      <c r="U1415" s="111"/>
      <c r="V1415" s="110" t="str">
        <f>IF(dati_pdc!$A1411&lt;&gt;"",s_somma_pdc!F1411,"")</f>
        <v/>
      </c>
      <c r="W1415" s="110" t="str">
        <f t="shared" si="182"/>
        <v/>
      </c>
      <c r="X1415" s="111" t="str">
        <f t="shared" si="183"/>
        <v/>
      </c>
    </row>
    <row r="1416" spans="2:24">
      <c r="B1416" s="109" t="str">
        <f>IF(dati_pdc!A1412&lt;&gt;"",IF(dati_pdc!D1412=1,RIGHT(dati_pdc!A1412,dati_pdc!E1412),dati_pdc!A1412),"")</f>
        <v/>
      </c>
      <c r="C1416" s="109" t="str">
        <f>IF(dati_pdc!B1412&lt;&gt;"",dati_pdc!B1412,"")</f>
        <v/>
      </c>
      <c r="D1416" s="109" t="str">
        <f>IF(dati_pdc!C1412&lt;&gt;"",dati_pdc!C1412,"")</f>
        <v/>
      </c>
      <c r="E1416" s="109" t="str">
        <f>IF(dati_pdc!D1412&lt;&gt;"",dati_pdc!D1412,"")</f>
        <v/>
      </c>
      <c r="F1416" s="110" t="str">
        <f>IF(dati_pdc!$A1412&lt;&gt;"",s_somma_pdc!B1412,"")</f>
        <v/>
      </c>
      <c r="G1416" s="110" t="str">
        <f>IF(dati_pdc!$A1412&lt;&gt;"",s_somma_pdc!C1412,"")</f>
        <v/>
      </c>
      <c r="H1416" s="110" t="str">
        <f t="shared" si="176"/>
        <v/>
      </c>
      <c r="I1416" s="111" t="str">
        <f t="shared" si="177"/>
        <v/>
      </c>
      <c r="J1416" s="111"/>
      <c r="K1416" s="111"/>
      <c r="L1416" s="110" t="str">
        <f>IF(dati_pdc!$A1412&lt;&gt;"",s_somma_pdc!D1412,"")</f>
        <v/>
      </c>
      <c r="M1416" s="110" t="str">
        <f t="shared" si="178"/>
        <v/>
      </c>
      <c r="N1416" s="111" t="str">
        <f t="shared" si="179"/>
        <v/>
      </c>
      <c r="O1416" s="111"/>
      <c r="P1416" s="111"/>
      <c r="Q1416" s="110" t="str">
        <f>IF(dati_pdc!$A1412&lt;&gt;"",s_somma_pdc!E1412,"")</f>
        <v/>
      </c>
      <c r="R1416" s="110" t="str">
        <f t="shared" si="180"/>
        <v/>
      </c>
      <c r="S1416" s="111" t="str">
        <f t="shared" si="181"/>
        <v/>
      </c>
      <c r="T1416" s="111"/>
      <c r="U1416" s="111"/>
      <c r="V1416" s="110" t="str">
        <f>IF(dati_pdc!$A1412&lt;&gt;"",s_somma_pdc!F1412,"")</f>
        <v/>
      </c>
      <c r="W1416" s="110" t="str">
        <f t="shared" si="182"/>
        <v/>
      </c>
      <c r="X1416" s="111" t="str">
        <f t="shared" si="183"/>
        <v/>
      </c>
    </row>
    <row r="1417" spans="2:24">
      <c r="B1417" s="109" t="str">
        <f>IF(dati_pdc!A1413&lt;&gt;"",IF(dati_pdc!D1413=1,RIGHT(dati_pdc!A1413,dati_pdc!E1413),dati_pdc!A1413),"")</f>
        <v/>
      </c>
      <c r="C1417" s="109" t="str">
        <f>IF(dati_pdc!B1413&lt;&gt;"",dati_pdc!B1413,"")</f>
        <v/>
      </c>
      <c r="D1417" s="109" t="str">
        <f>IF(dati_pdc!C1413&lt;&gt;"",dati_pdc!C1413,"")</f>
        <v/>
      </c>
      <c r="E1417" s="109" t="str">
        <f>IF(dati_pdc!D1413&lt;&gt;"",dati_pdc!D1413,"")</f>
        <v/>
      </c>
      <c r="F1417" s="110" t="str">
        <f>IF(dati_pdc!$A1413&lt;&gt;"",s_somma_pdc!B1413,"")</f>
        <v/>
      </c>
      <c r="G1417" s="110" t="str">
        <f>IF(dati_pdc!$A1413&lt;&gt;"",s_somma_pdc!C1413,"")</f>
        <v/>
      </c>
      <c r="H1417" s="110" t="str">
        <f t="shared" si="176"/>
        <v/>
      </c>
      <c r="I1417" s="111" t="str">
        <f t="shared" si="177"/>
        <v/>
      </c>
      <c r="J1417" s="111"/>
      <c r="K1417" s="111"/>
      <c r="L1417" s="110" t="str">
        <f>IF(dati_pdc!$A1413&lt;&gt;"",s_somma_pdc!D1413,"")</f>
        <v/>
      </c>
      <c r="M1417" s="110" t="str">
        <f t="shared" si="178"/>
        <v/>
      </c>
      <c r="N1417" s="111" t="str">
        <f t="shared" si="179"/>
        <v/>
      </c>
      <c r="O1417" s="111"/>
      <c r="P1417" s="111"/>
      <c r="Q1417" s="110" t="str">
        <f>IF(dati_pdc!$A1413&lt;&gt;"",s_somma_pdc!E1413,"")</f>
        <v/>
      </c>
      <c r="R1417" s="110" t="str">
        <f t="shared" si="180"/>
        <v/>
      </c>
      <c r="S1417" s="111" t="str">
        <f t="shared" si="181"/>
        <v/>
      </c>
      <c r="T1417" s="111"/>
      <c r="U1417" s="111"/>
      <c r="V1417" s="110" t="str">
        <f>IF(dati_pdc!$A1413&lt;&gt;"",s_somma_pdc!F1413,"")</f>
        <v/>
      </c>
      <c r="W1417" s="110" t="str">
        <f t="shared" si="182"/>
        <v/>
      </c>
      <c r="X1417" s="111" t="str">
        <f t="shared" si="183"/>
        <v/>
      </c>
    </row>
    <row r="1418" spans="2:24">
      <c r="B1418" s="109" t="str">
        <f>IF(dati_pdc!A1414&lt;&gt;"",IF(dati_pdc!D1414=1,RIGHT(dati_pdc!A1414,dati_pdc!E1414),dati_pdc!A1414),"")</f>
        <v/>
      </c>
      <c r="C1418" s="109" t="str">
        <f>IF(dati_pdc!B1414&lt;&gt;"",dati_pdc!B1414,"")</f>
        <v/>
      </c>
      <c r="D1418" s="109" t="str">
        <f>IF(dati_pdc!C1414&lt;&gt;"",dati_pdc!C1414,"")</f>
        <v/>
      </c>
      <c r="E1418" s="109" t="str">
        <f>IF(dati_pdc!D1414&lt;&gt;"",dati_pdc!D1414,"")</f>
        <v/>
      </c>
      <c r="F1418" s="110" t="str">
        <f>IF(dati_pdc!$A1414&lt;&gt;"",s_somma_pdc!B1414,"")</f>
        <v/>
      </c>
      <c r="G1418" s="110" t="str">
        <f>IF(dati_pdc!$A1414&lt;&gt;"",s_somma_pdc!C1414,"")</f>
        <v/>
      </c>
      <c r="H1418" s="110" t="str">
        <f t="shared" si="176"/>
        <v/>
      </c>
      <c r="I1418" s="111" t="str">
        <f t="shared" si="177"/>
        <v/>
      </c>
      <c r="J1418" s="111"/>
      <c r="K1418" s="111"/>
      <c r="L1418" s="110" t="str">
        <f>IF(dati_pdc!$A1414&lt;&gt;"",s_somma_pdc!D1414,"")</f>
        <v/>
      </c>
      <c r="M1418" s="110" t="str">
        <f t="shared" si="178"/>
        <v/>
      </c>
      <c r="N1418" s="111" t="str">
        <f t="shared" si="179"/>
        <v/>
      </c>
      <c r="O1418" s="111"/>
      <c r="P1418" s="111"/>
      <c r="Q1418" s="110" t="str">
        <f>IF(dati_pdc!$A1414&lt;&gt;"",s_somma_pdc!E1414,"")</f>
        <v/>
      </c>
      <c r="R1418" s="110" t="str">
        <f t="shared" si="180"/>
        <v/>
      </c>
      <c r="S1418" s="111" t="str">
        <f t="shared" si="181"/>
        <v/>
      </c>
      <c r="T1418" s="111"/>
      <c r="U1418" s="111"/>
      <c r="V1418" s="110" t="str">
        <f>IF(dati_pdc!$A1414&lt;&gt;"",s_somma_pdc!F1414,"")</f>
        <v/>
      </c>
      <c r="W1418" s="110" t="str">
        <f t="shared" si="182"/>
        <v/>
      </c>
      <c r="X1418" s="111" t="str">
        <f t="shared" si="183"/>
        <v/>
      </c>
    </row>
    <row r="1419" spans="2:24">
      <c r="B1419" s="109" t="str">
        <f>IF(dati_pdc!A1415&lt;&gt;"",IF(dati_pdc!D1415=1,RIGHT(dati_pdc!A1415,dati_pdc!E1415),dati_pdc!A1415),"")</f>
        <v/>
      </c>
      <c r="C1419" s="109" t="str">
        <f>IF(dati_pdc!B1415&lt;&gt;"",dati_pdc!B1415,"")</f>
        <v/>
      </c>
      <c r="D1419" s="109" t="str">
        <f>IF(dati_pdc!C1415&lt;&gt;"",dati_pdc!C1415,"")</f>
        <v/>
      </c>
      <c r="E1419" s="109" t="str">
        <f>IF(dati_pdc!D1415&lt;&gt;"",dati_pdc!D1415,"")</f>
        <v/>
      </c>
      <c r="F1419" s="110" t="str">
        <f>IF(dati_pdc!$A1415&lt;&gt;"",s_somma_pdc!B1415,"")</f>
        <v/>
      </c>
      <c r="G1419" s="110" t="str">
        <f>IF(dati_pdc!$A1415&lt;&gt;"",s_somma_pdc!C1415,"")</f>
        <v/>
      </c>
      <c r="H1419" s="110" t="str">
        <f t="shared" si="176"/>
        <v/>
      </c>
      <c r="I1419" s="111" t="str">
        <f t="shared" si="177"/>
        <v/>
      </c>
      <c r="J1419" s="111"/>
      <c r="K1419" s="111"/>
      <c r="L1419" s="110" t="str">
        <f>IF(dati_pdc!$A1415&lt;&gt;"",s_somma_pdc!D1415,"")</f>
        <v/>
      </c>
      <c r="M1419" s="110" t="str">
        <f t="shared" si="178"/>
        <v/>
      </c>
      <c r="N1419" s="111" t="str">
        <f t="shared" si="179"/>
        <v/>
      </c>
      <c r="O1419" s="111"/>
      <c r="P1419" s="111"/>
      <c r="Q1419" s="110" t="str">
        <f>IF(dati_pdc!$A1415&lt;&gt;"",s_somma_pdc!E1415,"")</f>
        <v/>
      </c>
      <c r="R1419" s="110" t="str">
        <f t="shared" si="180"/>
        <v/>
      </c>
      <c r="S1419" s="111" t="str">
        <f t="shared" si="181"/>
        <v/>
      </c>
      <c r="T1419" s="111"/>
      <c r="U1419" s="111"/>
      <c r="V1419" s="110" t="str">
        <f>IF(dati_pdc!$A1415&lt;&gt;"",s_somma_pdc!F1415,"")</f>
        <v/>
      </c>
      <c r="W1419" s="110" t="str">
        <f t="shared" si="182"/>
        <v/>
      </c>
      <c r="X1419" s="111" t="str">
        <f t="shared" si="183"/>
        <v/>
      </c>
    </row>
    <row r="1420" spans="2:24">
      <c r="B1420" s="109" t="str">
        <f>IF(dati_pdc!A1416&lt;&gt;"",IF(dati_pdc!D1416=1,RIGHT(dati_pdc!A1416,dati_pdc!E1416),dati_pdc!A1416),"")</f>
        <v/>
      </c>
      <c r="C1420" s="109" t="str">
        <f>IF(dati_pdc!B1416&lt;&gt;"",dati_pdc!B1416,"")</f>
        <v/>
      </c>
      <c r="D1420" s="109" t="str">
        <f>IF(dati_pdc!C1416&lt;&gt;"",dati_pdc!C1416,"")</f>
        <v/>
      </c>
      <c r="E1420" s="109" t="str">
        <f>IF(dati_pdc!D1416&lt;&gt;"",dati_pdc!D1416,"")</f>
        <v/>
      </c>
      <c r="F1420" s="110" t="str">
        <f>IF(dati_pdc!$A1416&lt;&gt;"",s_somma_pdc!B1416,"")</f>
        <v/>
      </c>
      <c r="G1420" s="110" t="str">
        <f>IF(dati_pdc!$A1416&lt;&gt;"",s_somma_pdc!C1416,"")</f>
        <v/>
      </c>
      <c r="H1420" s="110" t="str">
        <f t="shared" si="176"/>
        <v/>
      </c>
      <c r="I1420" s="111" t="str">
        <f t="shared" si="177"/>
        <v/>
      </c>
      <c r="J1420" s="111"/>
      <c r="K1420" s="111"/>
      <c r="L1420" s="110" t="str">
        <f>IF(dati_pdc!$A1416&lt;&gt;"",s_somma_pdc!D1416,"")</f>
        <v/>
      </c>
      <c r="M1420" s="110" t="str">
        <f t="shared" si="178"/>
        <v/>
      </c>
      <c r="N1420" s="111" t="str">
        <f t="shared" si="179"/>
        <v/>
      </c>
      <c r="O1420" s="111"/>
      <c r="P1420" s="111"/>
      <c r="Q1420" s="110" t="str">
        <f>IF(dati_pdc!$A1416&lt;&gt;"",s_somma_pdc!E1416,"")</f>
        <v/>
      </c>
      <c r="R1420" s="110" t="str">
        <f t="shared" si="180"/>
        <v/>
      </c>
      <c r="S1420" s="111" t="str">
        <f t="shared" si="181"/>
        <v/>
      </c>
      <c r="T1420" s="111"/>
      <c r="U1420" s="111"/>
      <c r="V1420" s="110" t="str">
        <f>IF(dati_pdc!$A1416&lt;&gt;"",s_somma_pdc!F1416,"")</f>
        <v/>
      </c>
      <c r="W1420" s="110" t="str">
        <f t="shared" si="182"/>
        <v/>
      </c>
      <c r="X1420" s="111" t="str">
        <f t="shared" si="183"/>
        <v/>
      </c>
    </row>
    <row r="1421" spans="2:24">
      <c r="B1421" s="109" t="str">
        <f>IF(dati_pdc!A1417&lt;&gt;"",IF(dati_pdc!D1417=1,RIGHT(dati_pdc!A1417,dati_pdc!E1417),dati_pdc!A1417),"")</f>
        <v/>
      </c>
      <c r="C1421" s="109" t="str">
        <f>IF(dati_pdc!B1417&lt;&gt;"",dati_pdc!B1417,"")</f>
        <v/>
      </c>
      <c r="D1421" s="109" t="str">
        <f>IF(dati_pdc!C1417&lt;&gt;"",dati_pdc!C1417,"")</f>
        <v/>
      </c>
      <c r="E1421" s="109" t="str">
        <f>IF(dati_pdc!D1417&lt;&gt;"",dati_pdc!D1417,"")</f>
        <v/>
      </c>
      <c r="F1421" s="110" t="str">
        <f>IF(dati_pdc!$A1417&lt;&gt;"",s_somma_pdc!B1417,"")</f>
        <v/>
      </c>
      <c r="G1421" s="110" t="str">
        <f>IF(dati_pdc!$A1417&lt;&gt;"",s_somma_pdc!C1417,"")</f>
        <v/>
      </c>
      <c r="H1421" s="110" t="str">
        <f t="shared" si="176"/>
        <v/>
      </c>
      <c r="I1421" s="111" t="str">
        <f t="shared" si="177"/>
        <v/>
      </c>
      <c r="J1421" s="111"/>
      <c r="K1421" s="111"/>
      <c r="L1421" s="110" t="str">
        <f>IF(dati_pdc!$A1417&lt;&gt;"",s_somma_pdc!D1417,"")</f>
        <v/>
      </c>
      <c r="M1421" s="110" t="str">
        <f t="shared" si="178"/>
        <v/>
      </c>
      <c r="N1421" s="111" t="str">
        <f t="shared" si="179"/>
        <v/>
      </c>
      <c r="O1421" s="111"/>
      <c r="P1421" s="111"/>
      <c r="Q1421" s="110" t="str">
        <f>IF(dati_pdc!$A1417&lt;&gt;"",s_somma_pdc!E1417,"")</f>
        <v/>
      </c>
      <c r="R1421" s="110" t="str">
        <f t="shared" si="180"/>
        <v/>
      </c>
      <c r="S1421" s="111" t="str">
        <f t="shared" si="181"/>
        <v/>
      </c>
      <c r="T1421" s="111"/>
      <c r="U1421" s="111"/>
      <c r="V1421" s="110" t="str">
        <f>IF(dati_pdc!$A1417&lt;&gt;"",s_somma_pdc!F1417,"")</f>
        <v/>
      </c>
      <c r="W1421" s="110" t="str">
        <f t="shared" si="182"/>
        <v/>
      </c>
      <c r="X1421" s="111" t="str">
        <f t="shared" si="183"/>
        <v/>
      </c>
    </row>
    <row r="1422" spans="2:24">
      <c r="B1422" s="109" t="str">
        <f>IF(dati_pdc!A1418&lt;&gt;"",IF(dati_pdc!D1418=1,RIGHT(dati_pdc!A1418,dati_pdc!E1418),dati_pdc!A1418),"")</f>
        <v/>
      </c>
      <c r="C1422" s="109" t="str">
        <f>IF(dati_pdc!B1418&lt;&gt;"",dati_pdc!B1418,"")</f>
        <v/>
      </c>
      <c r="D1422" s="109" t="str">
        <f>IF(dati_pdc!C1418&lt;&gt;"",dati_pdc!C1418,"")</f>
        <v/>
      </c>
      <c r="E1422" s="109" t="str">
        <f>IF(dati_pdc!D1418&lt;&gt;"",dati_pdc!D1418,"")</f>
        <v/>
      </c>
      <c r="F1422" s="110" t="str">
        <f>IF(dati_pdc!$A1418&lt;&gt;"",s_somma_pdc!B1418,"")</f>
        <v/>
      </c>
      <c r="G1422" s="110" t="str">
        <f>IF(dati_pdc!$A1418&lt;&gt;"",s_somma_pdc!C1418,"")</f>
        <v/>
      </c>
      <c r="H1422" s="110" t="str">
        <f t="shared" si="176"/>
        <v/>
      </c>
      <c r="I1422" s="111" t="str">
        <f t="shared" si="177"/>
        <v/>
      </c>
      <c r="J1422" s="111"/>
      <c r="K1422" s="111"/>
      <c r="L1422" s="110" t="str">
        <f>IF(dati_pdc!$A1418&lt;&gt;"",s_somma_pdc!D1418,"")</f>
        <v/>
      </c>
      <c r="M1422" s="110" t="str">
        <f t="shared" si="178"/>
        <v/>
      </c>
      <c r="N1422" s="111" t="str">
        <f t="shared" si="179"/>
        <v/>
      </c>
      <c r="O1422" s="111"/>
      <c r="P1422" s="111"/>
      <c r="Q1422" s="110" t="str">
        <f>IF(dati_pdc!$A1418&lt;&gt;"",s_somma_pdc!E1418,"")</f>
        <v/>
      </c>
      <c r="R1422" s="110" t="str">
        <f t="shared" si="180"/>
        <v/>
      </c>
      <c r="S1422" s="111" t="str">
        <f t="shared" si="181"/>
        <v/>
      </c>
      <c r="T1422" s="111"/>
      <c r="U1422" s="111"/>
      <c r="V1422" s="110" t="str">
        <f>IF(dati_pdc!$A1418&lt;&gt;"",s_somma_pdc!F1418,"")</f>
        <v/>
      </c>
      <c r="W1422" s="110" t="str">
        <f t="shared" si="182"/>
        <v/>
      </c>
      <c r="X1422" s="111" t="str">
        <f t="shared" si="183"/>
        <v/>
      </c>
    </row>
    <row r="1423" spans="2:24">
      <c r="B1423" s="109" t="str">
        <f>IF(dati_pdc!A1419&lt;&gt;"",IF(dati_pdc!D1419=1,RIGHT(dati_pdc!A1419,dati_pdc!E1419),dati_pdc!A1419),"")</f>
        <v/>
      </c>
      <c r="C1423" s="109" t="str">
        <f>IF(dati_pdc!B1419&lt;&gt;"",dati_pdc!B1419,"")</f>
        <v/>
      </c>
      <c r="D1423" s="109" t="str">
        <f>IF(dati_pdc!C1419&lt;&gt;"",dati_pdc!C1419,"")</f>
        <v/>
      </c>
      <c r="E1423" s="109" t="str">
        <f>IF(dati_pdc!D1419&lt;&gt;"",dati_pdc!D1419,"")</f>
        <v/>
      </c>
      <c r="F1423" s="110" t="str">
        <f>IF(dati_pdc!$A1419&lt;&gt;"",s_somma_pdc!B1419,"")</f>
        <v/>
      </c>
      <c r="G1423" s="110" t="str">
        <f>IF(dati_pdc!$A1419&lt;&gt;"",s_somma_pdc!C1419,"")</f>
        <v/>
      </c>
      <c r="H1423" s="110" t="str">
        <f t="shared" si="176"/>
        <v/>
      </c>
      <c r="I1423" s="111" t="str">
        <f t="shared" si="177"/>
        <v/>
      </c>
      <c r="J1423" s="111"/>
      <c r="K1423" s="111"/>
      <c r="L1423" s="110" t="str">
        <f>IF(dati_pdc!$A1419&lt;&gt;"",s_somma_pdc!D1419,"")</f>
        <v/>
      </c>
      <c r="M1423" s="110" t="str">
        <f t="shared" si="178"/>
        <v/>
      </c>
      <c r="N1423" s="111" t="str">
        <f t="shared" si="179"/>
        <v/>
      </c>
      <c r="O1423" s="111"/>
      <c r="P1423" s="111"/>
      <c r="Q1423" s="110" t="str">
        <f>IF(dati_pdc!$A1419&lt;&gt;"",s_somma_pdc!E1419,"")</f>
        <v/>
      </c>
      <c r="R1423" s="110" t="str">
        <f t="shared" si="180"/>
        <v/>
      </c>
      <c r="S1423" s="111" t="str">
        <f t="shared" si="181"/>
        <v/>
      </c>
      <c r="T1423" s="111"/>
      <c r="U1423" s="111"/>
      <c r="V1423" s="110" t="str">
        <f>IF(dati_pdc!$A1419&lt;&gt;"",s_somma_pdc!F1419,"")</f>
        <v/>
      </c>
      <c r="W1423" s="110" t="str">
        <f t="shared" si="182"/>
        <v/>
      </c>
      <c r="X1423" s="111" t="str">
        <f t="shared" si="183"/>
        <v/>
      </c>
    </row>
    <row r="1424" spans="2:24">
      <c r="B1424" s="109" t="str">
        <f>IF(dati_pdc!A1420&lt;&gt;"",IF(dati_pdc!D1420=1,RIGHT(dati_pdc!A1420,dati_pdc!E1420),dati_pdc!A1420),"")</f>
        <v/>
      </c>
      <c r="C1424" s="109" t="str">
        <f>IF(dati_pdc!B1420&lt;&gt;"",dati_pdc!B1420,"")</f>
        <v/>
      </c>
      <c r="D1424" s="109" t="str">
        <f>IF(dati_pdc!C1420&lt;&gt;"",dati_pdc!C1420,"")</f>
        <v/>
      </c>
      <c r="E1424" s="109" t="str">
        <f>IF(dati_pdc!D1420&lt;&gt;"",dati_pdc!D1420,"")</f>
        <v/>
      </c>
      <c r="F1424" s="110" t="str">
        <f>IF(dati_pdc!$A1420&lt;&gt;"",s_somma_pdc!B1420,"")</f>
        <v/>
      </c>
      <c r="G1424" s="110" t="str">
        <f>IF(dati_pdc!$A1420&lt;&gt;"",s_somma_pdc!C1420,"")</f>
        <v/>
      </c>
      <c r="H1424" s="110" t="str">
        <f t="shared" si="176"/>
        <v/>
      </c>
      <c r="I1424" s="111" t="str">
        <f t="shared" si="177"/>
        <v/>
      </c>
      <c r="J1424" s="111"/>
      <c r="K1424" s="111"/>
      <c r="L1424" s="110" t="str">
        <f>IF(dati_pdc!$A1420&lt;&gt;"",s_somma_pdc!D1420,"")</f>
        <v/>
      </c>
      <c r="M1424" s="110" t="str">
        <f t="shared" si="178"/>
        <v/>
      </c>
      <c r="N1424" s="111" t="str">
        <f t="shared" si="179"/>
        <v/>
      </c>
      <c r="O1424" s="111"/>
      <c r="P1424" s="111"/>
      <c r="Q1424" s="110" t="str">
        <f>IF(dati_pdc!$A1420&lt;&gt;"",s_somma_pdc!E1420,"")</f>
        <v/>
      </c>
      <c r="R1424" s="110" t="str">
        <f t="shared" si="180"/>
        <v/>
      </c>
      <c r="S1424" s="111" t="str">
        <f t="shared" si="181"/>
        <v/>
      </c>
      <c r="T1424" s="111"/>
      <c r="U1424" s="111"/>
      <c r="V1424" s="110" t="str">
        <f>IF(dati_pdc!$A1420&lt;&gt;"",s_somma_pdc!F1420,"")</f>
        <v/>
      </c>
      <c r="W1424" s="110" t="str">
        <f t="shared" si="182"/>
        <v/>
      </c>
      <c r="X1424" s="111" t="str">
        <f t="shared" si="183"/>
        <v/>
      </c>
    </row>
    <row r="1425" spans="2:24">
      <c r="B1425" s="109" t="str">
        <f>IF(dati_pdc!A1421&lt;&gt;"",IF(dati_pdc!D1421=1,RIGHT(dati_pdc!A1421,dati_pdc!E1421),dati_pdc!A1421),"")</f>
        <v/>
      </c>
      <c r="C1425" s="109" t="str">
        <f>IF(dati_pdc!B1421&lt;&gt;"",dati_pdc!B1421,"")</f>
        <v/>
      </c>
      <c r="D1425" s="109" t="str">
        <f>IF(dati_pdc!C1421&lt;&gt;"",dati_pdc!C1421,"")</f>
        <v/>
      </c>
      <c r="E1425" s="109" t="str">
        <f>IF(dati_pdc!D1421&lt;&gt;"",dati_pdc!D1421,"")</f>
        <v/>
      </c>
      <c r="F1425" s="110" t="str">
        <f>IF(dati_pdc!$A1421&lt;&gt;"",s_somma_pdc!B1421,"")</f>
        <v/>
      </c>
      <c r="G1425" s="110" t="str">
        <f>IF(dati_pdc!$A1421&lt;&gt;"",s_somma_pdc!C1421,"")</f>
        <v/>
      </c>
      <c r="H1425" s="110" t="str">
        <f t="shared" si="176"/>
        <v/>
      </c>
      <c r="I1425" s="111" t="str">
        <f t="shared" si="177"/>
        <v/>
      </c>
      <c r="J1425" s="111"/>
      <c r="K1425" s="111"/>
      <c r="L1425" s="110" t="str">
        <f>IF(dati_pdc!$A1421&lt;&gt;"",s_somma_pdc!D1421,"")</f>
        <v/>
      </c>
      <c r="M1425" s="110" t="str">
        <f t="shared" si="178"/>
        <v/>
      </c>
      <c r="N1425" s="111" t="str">
        <f t="shared" si="179"/>
        <v/>
      </c>
      <c r="O1425" s="111"/>
      <c r="P1425" s="111"/>
      <c r="Q1425" s="110" t="str">
        <f>IF(dati_pdc!$A1421&lt;&gt;"",s_somma_pdc!E1421,"")</f>
        <v/>
      </c>
      <c r="R1425" s="110" t="str">
        <f t="shared" si="180"/>
        <v/>
      </c>
      <c r="S1425" s="111" t="str">
        <f t="shared" si="181"/>
        <v/>
      </c>
      <c r="T1425" s="111"/>
      <c r="U1425" s="111"/>
      <c r="V1425" s="110" t="str">
        <f>IF(dati_pdc!$A1421&lt;&gt;"",s_somma_pdc!F1421,"")</f>
        <v/>
      </c>
      <c r="W1425" s="110" t="str">
        <f t="shared" si="182"/>
        <v/>
      </c>
      <c r="X1425" s="111" t="str">
        <f t="shared" si="183"/>
        <v/>
      </c>
    </row>
    <row r="1426" spans="2:24">
      <c r="B1426" s="109" t="str">
        <f>IF(dati_pdc!A1422&lt;&gt;"",IF(dati_pdc!D1422=1,RIGHT(dati_pdc!A1422,dati_pdc!E1422),dati_pdc!A1422),"")</f>
        <v/>
      </c>
      <c r="C1426" s="109" t="str">
        <f>IF(dati_pdc!B1422&lt;&gt;"",dati_pdc!B1422,"")</f>
        <v/>
      </c>
      <c r="D1426" s="109" t="str">
        <f>IF(dati_pdc!C1422&lt;&gt;"",dati_pdc!C1422,"")</f>
        <v/>
      </c>
      <c r="E1426" s="109" t="str">
        <f>IF(dati_pdc!D1422&lt;&gt;"",dati_pdc!D1422,"")</f>
        <v/>
      </c>
      <c r="F1426" s="110" t="str">
        <f>IF(dati_pdc!$A1422&lt;&gt;"",s_somma_pdc!B1422,"")</f>
        <v/>
      </c>
      <c r="G1426" s="110" t="str">
        <f>IF(dati_pdc!$A1422&lt;&gt;"",s_somma_pdc!C1422,"")</f>
        <v/>
      </c>
      <c r="H1426" s="110" t="str">
        <f t="shared" si="176"/>
        <v/>
      </c>
      <c r="I1426" s="111" t="str">
        <f t="shared" si="177"/>
        <v/>
      </c>
      <c r="J1426" s="111"/>
      <c r="K1426" s="111"/>
      <c r="L1426" s="110" t="str">
        <f>IF(dati_pdc!$A1422&lt;&gt;"",s_somma_pdc!D1422,"")</f>
        <v/>
      </c>
      <c r="M1426" s="110" t="str">
        <f t="shared" si="178"/>
        <v/>
      </c>
      <c r="N1426" s="111" t="str">
        <f t="shared" si="179"/>
        <v/>
      </c>
      <c r="O1426" s="111"/>
      <c r="P1426" s="111"/>
      <c r="Q1426" s="110" t="str">
        <f>IF(dati_pdc!$A1422&lt;&gt;"",s_somma_pdc!E1422,"")</f>
        <v/>
      </c>
      <c r="R1426" s="110" t="str">
        <f t="shared" si="180"/>
        <v/>
      </c>
      <c r="S1426" s="111" t="str">
        <f t="shared" si="181"/>
        <v/>
      </c>
      <c r="T1426" s="111"/>
      <c r="U1426" s="111"/>
      <c r="V1426" s="110" t="str">
        <f>IF(dati_pdc!$A1422&lt;&gt;"",s_somma_pdc!F1422,"")</f>
        <v/>
      </c>
      <c r="W1426" s="110" t="str">
        <f t="shared" si="182"/>
        <v/>
      </c>
      <c r="X1426" s="111" t="str">
        <f t="shared" si="183"/>
        <v/>
      </c>
    </row>
    <row r="1427" spans="2:24">
      <c r="B1427" s="109" t="str">
        <f>IF(dati_pdc!A1423&lt;&gt;"",IF(dati_pdc!D1423=1,RIGHT(dati_pdc!A1423,dati_pdc!E1423),dati_pdc!A1423),"")</f>
        <v/>
      </c>
      <c r="C1427" s="109" t="str">
        <f>IF(dati_pdc!B1423&lt;&gt;"",dati_pdc!B1423,"")</f>
        <v/>
      </c>
      <c r="D1427" s="109" t="str">
        <f>IF(dati_pdc!C1423&lt;&gt;"",dati_pdc!C1423,"")</f>
        <v/>
      </c>
      <c r="E1427" s="109" t="str">
        <f>IF(dati_pdc!D1423&lt;&gt;"",dati_pdc!D1423,"")</f>
        <v/>
      </c>
      <c r="F1427" s="110" t="str">
        <f>IF(dati_pdc!$A1423&lt;&gt;"",s_somma_pdc!B1423,"")</f>
        <v/>
      </c>
      <c r="G1427" s="110" t="str">
        <f>IF(dati_pdc!$A1423&lt;&gt;"",s_somma_pdc!C1423,"")</f>
        <v/>
      </c>
      <c r="H1427" s="110" t="str">
        <f t="shared" si="176"/>
        <v/>
      </c>
      <c r="I1427" s="111" t="str">
        <f t="shared" si="177"/>
        <v/>
      </c>
      <c r="J1427" s="111"/>
      <c r="K1427" s="111"/>
      <c r="L1427" s="110" t="str">
        <f>IF(dati_pdc!$A1423&lt;&gt;"",s_somma_pdc!D1423,"")</f>
        <v/>
      </c>
      <c r="M1427" s="110" t="str">
        <f t="shared" si="178"/>
        <v/>
      </c>
      <c r="N1427" s="111" t="str">
        <f t="shared" si="179"/>
        <v/>
      </c>
      <c r="O1427" s="111"/>
      <c r="P1427" s="111"/>
      <c r="Q1427" s="110" t="str">
        <f>IF(dati_pdc!$A1423&lt;&gt;"",s_somma_pdc!E1423,"")</f>
        <v/>
      </c>
      <c r="R1427" s="110" t="str">
        <f t="shared" si="180"/>
        <v/>
      </c>
      <c r="S1427" s="111" t="str">
        <f t="shared" si="181"/>
        <v/>
      </c>
      <c r="T1427" s="111"/>
      <c r="U1427" s="111"/>
      <c r="V1427" s="110" t="str">
        <f>IF(dati_pdc!$A1423&lt;&gt;"",s_somma_pdc!F1423,"")</f>
        <v/>
      </c>
      <c r="W1427" s="110" t="str">
        <f t="shared" si="182"/>
        <v/>
      </c>
      <c r="X1427" s="111" t="str">
        <f t="shared" si="183"/>
        <v/>
      </c>
    </row>
    <row r="1428" spans="2:24">
      <c r="B1428" s="109" t="str">
        <f>IF(dati_pdc!A1424&lt;&gt;"",IF(dati_pdc!D1424=1,RIGHT(dati_pdc!A1424,dati_pdc!E1424),dati_pdc!A1424),"")</f>
        <v/>
      </c>
      <c r="C1428" s="109" t="str">
        <f>IF(dati_pdc!B1424&lt;&gt;"",dati_pdc!B1424,"")</f>
        <v/>
      </c>
      <c r="D1428" s="109" t="str">
        <f>IF(dati_pdc!C1424&lt;&gt;"",dati_pdc!C1424,"")</f>
        <v/>
      </c>
      <c r="E1428" s="109" t="str">
        <f>IF(dati_pdc!D1424&lt;&gt;"",dati_pdc!D1424,"")</f>
        <v/>
      </c>
      <c r="F1428" s="110" t="str">
        <f>IF(dati_pdc!$A1424&lt;&gt;"",s_somma_pdc!B1424,"")</f>
        <v/>
      </c>
      <c r="G1428" s="110" t="str">
        <f>IF(dati_pdc!$A1424&lt;&gt;"",s_somma_pdc!C1424,"")</f>
        <v/>
      </c>
      <c r="H1428" s="110" t="str">
        <f t="shared" si="176"/>
        <v/>
      </c>
      <c r="I1428" s="111" t="str">
        <f t="shared" si="177"/>
        <v/>
      </c>
      <c r="J1428" s="111"/>
      <c r="K1428" s="111"/>
      <c r="L1428" s="110" t="str">
        <f>IF(dati_pdc!$A1424&lt;&gt;"",s_somma_pdc!D1424,"")</f>
        <v/>
      </c>
      <c r="M1428" s="110" t="str">
        <f t="shared" si="178"/>
        <v/>
      </c>
      <c r="N1428" s="111" t="str">
        <f t="shared" si="179"/>
        <v/>
      </c>
      <c r="O1428" s="111"/>
      <c r="P1428" s="111"/>
      <c r="Q1428" s="110" t="str">
        <f>IF(dati_pdc!$A1424&lt;&gt;"",s_somma_pdc!E1424,"")</f>
        <v/>
      </c>
      <c r="R1428" s="110" t="str">
        <f t="shared" si="180"/>
        <v/>
      </c>
      <c r="S1428" s="111" t="str">
        <f t="shared" si="181"/>
        <v/>
      </c>
      <c r="T1428" s="111"/>
      <c r="U1428" s="111"/>
      <c r="V1428" s="110" t="str">
        <f>IF(dati_pdc!$A1424&lt;&gt;"",s_somma_pdc!F1424,"")</f>
        <v/>
      </c>
      <c r="W1428" s="110" t="str">
        <f t="shared" si="182"/>
        <v/>
      </c>
      <c r="X1428" s="111" t="str">
        <f t="shared" si="183"/>
        <v/>
      </c>
    </row>
    <row r="1429" spans="2:24">
      <c r="B1429" s="109" t="str">
        <f>IF(dati_pdc!A1425&lt;&gt;"",IF(dati_pdc!D1425=1,RIGHT(dati_pdc!A1425,dati_pdc!E1425),dati_pdc!A1425),"")</f>
        <v/>
      </c>
      <c r="C1429" s="109" t="str">
        <f>IF(dati_pdc!B1425&lt;&gt;"",dati_pdc!B1425,"")</f>
        <v/>
      </c>
      <c r="D1429" s="109" t="str">
        <f>IF(dati_pdc!C1425&lt;&gt;"",dati_pdc!C1425,"")</f>
        <v/>
      </c>
      <c r="E1429" s="109" t="str">
        <f>IF(dati_pdc!D1425&lt;&gt;"",dati_pdc!D1425,"")</f>
        <v/>
      </c>
      <c r="F1429" s="110" t="str">
        <f>IF(dati_pdc!$A1425&lt;&gt;"",s_somma_pdc!B1425,"")</f>
        <v/>
      </c>
      <c r="G1429" s="110" t="str">
        <f>IF(dati_pdc!$A1425&lt;&gt;"",s_somma_pdc!C1425,"")</f>
        <v/>
      </c>
      <c r="H1429" s="110" t="str">
        <f t="shared" si="176"/>
        <v/>
      </c>
      <c r="I1429" s="111" t="str">
        <f t="shared" si="177"/>
        <v/>
      </c>
      <c r="J1429" s="111"/>
      <c r="K1429" s="111"/>
      <c r="L1429" s="110" t="str">
        <f>IF(dati_pdc!$A1425&lt;&gt;"",s_somma_pdc!D1425,"")</f>
        <v/>
      </c>
      <c r="M1429" s="110" t="str">
        <f t="shared" si="178"/>
        <v/>
      </c>
      <c r="N1429" s="111" t="str">
        <f t="shared" si="179"/>
        <v/>
      </c>
      <c r="O1429" s="111"/>
      <c r="P1429" s="111"/>
      <c r="Q1429" s="110" t="str">
        <f>IF(dati_pdc!$A1425&lt;&gt;"",s_somma_pdc!E1425,"")</f>
        <v/>
      </c>
      <c r="R1429" s="110" t="str">
        <f t="shared" si="180"/>
        <v/>
      </c>
      <c r="S1429" s="111" t="str">
        <f t="shared" si="181"/>
        <v/>
      </c>
      <c r="T1429" s="111"/>
      <c r="U1429" s="111"/>
      <c r="V1429" s="110" t="str">
        <f>IF(dati_pdc!$A1425&lt;&gt;"",s_somma_pdc!F1425,"")</f>
        <v/>
      </c>
      <c r="W1429" s="110" t="str">
        <f t="shared" si="182"/>
        <v/>
      </c>
      <c r="X1429" s="111" t="str">
        <f t="shared" si="183"/>
        <v/>
      </c>
    </row>
    <row r="1430" spans="2:24">
      <c r="B1430" s="109" t="str">
        <f>IF(dati_pdc!A1426&lt;&gt;"",IF(dati_pdc!D1426=1,RIGHT(dati_pdc!A1426,dati_pdc!E1426),dati_pdc!A1426),"")</f>
        <v/>
      </c>
      <c r="C1430" s="109" t="str">
        <f>IF(dati_pdc!B1426&lt;&gt;"",dati_pdc!B1426,"")</f>
        <v/>
      </c>
      <c r="D1430" s="109" t="str">
        <f>IF(dati_pdc!C1426&lt;&gt;"",dati_pdc!C1426,"")</f>
        <v/>
      </c>
      <c r="E1430" s="109" t="str">
        <f>IF(dati_pdc!D1426&lt;&gt;"",dati_pdc!D1426,"")</f>
        <v/>
      </c>
      <c r="F1430" s="110" t="str">
        <f>IF(dati_pdc!$A1426&lt;&gt;"",s_somma_pdc!B1426,"")</f>
        <v/>
      </c>
      <c r="G1430" s="110" t="str">
        <f>IF(dati_pdc!$A1426&lt;&gt;"",s_somma_pdc!C1426,"")</f>
        <v/>
      </c>
      <c r="H1430" s="110" t="str">
        <f t="shared" si="176"/>
        <v/>
      </c>
      <c r="I1430" s="111" t="str">
        <f t="shared" si="177"/>
        <v/>
      </c>
      <c r="J1430" s="111"/>
      <c r="K1430" s="111"/>
      <c r="L1430" s="110" t="str">
        <f>IF(dati_pdc!$A1426&lt;&gt;"",s_somma_pdc!D1426,"")</f>
        <v/>
      </c>
      <c r="M1430" s="110" t="str">
        <f t="shared" si="178"/>
        <v/>
      </c>
      <c r="N1430" s="111" t="str">
        <f t="shared" si="179"/>
        <v/>
      </c>
      <c r="O1430" s="111"/>
      <c r="P1430" s="111"/>
      <c r="Q1430" s="110" t="str">
        <f>IF(dati_pdc!$A1426&lt;&gt;"",s_somma_pdc!E1426,"")</f>
        <v/>
      </c>
      <c r="R1430" s="110" t="str">
        <f t="shared" si="180"/>
        <v/>
      </c>
      <c r="S1430" s="111" t="str">
        <f t="shared" si="181"/>
        <v/>
      </c>
      <c r="T1430" s="111"/>
      <c r="U1430" s="111"/>
      <c r="V1430" s="110" t="str">
        <f>IF(dati_pdc!$A1426&lt;&gt;"",s_somma_pdc!F1426,"")</f>
        <v/>
      </c>
      <c r="W1430" s="110" t="str">
        <f t="shared" si="182"/>
        <v/>
      </c>
      <c r="X1430" s="111" t="str">
        <f t="shared" si="183"/>
        <v/>
      </c>
    </row>
    <row r="1431" spans="2:24">
      <c r="B1431" s="109" t="str">
        <f>IF(dati_pdc!A1427&lt;&gt;"",IF(dati_pdc!D1427=1,RIGHT(dati_pdc!A1427,dati_pdc!E1427),dati_pdc!A1427),"")</f>
        <v/>
      </c>
      <c r="C1431" s="109" t="str">
        <f>IF(dati_pdc!B1427&lt;&gt;"",dati_pdc!B1427,"")</f>
        <v/>
      </c>
      <c r="D1431" s="109" t="str">
        <f>IF(dati_pdc!C1427&lt;&gt;"",dati_pdc!C1427,"")</f>
        <v/>
      </c>
      <c r="E1431" s="109" t="str">
        <f>IF(dati_pdc!D1427&lt;&gt;"",dati_pdc!D1427,"")</f>
        <v/>
      </c>
      <c r="F1431" s="110" t="str">
        <f>IF(dati_pdc!$A1427&lt;&gt;"",s_somma_pdc!B1427,"")</f>
        <v/>
      </c>
      <c r="G1431" s="110" t="str">
        <f>IF(dati_pdc!$A1427&lt;&gt;"",s_somma_pdc!C1427,"")</f>
        <v/>
      </c>
      <c r="H1431" s="110" t="str">
        <f t="shared" si="176"/>
        <v/>
      </c>
      <c r="I1431" s="111" t="str">
        <f t="shared" si="177"/>
        <v/>
      </c>
      <c r="J1431" s="111"/>
      <c r="K1431" s="111"/>
      <c r="L1431" s="110" t="str">
        <f>IF(dati_pdc!$A1427&lt;&gt;"",s_somma_pdc!D1427,"")</f>
        <v/>
      </c>
      <c r="M1431" s="110" t="str">
        <f t="shared" si="178"/>
        <v/>
      </c>
      <c r="N1431" s="111" t="str">
        <f t="shared" si="179"/>
        <v/>
      </c>
      <c r="O1431" s="111"/>
      <c r="P1431" s="111"/>
      <c r="Q1431" s="110" t="str">
        <f>IF(dati_pdc!$A1427&lt;&gt;"",s_somma_pdc!E1427,"")</f>
        <v/>
      </c>
      <c r="R1431" s="110" t="str">
        <f t="shared" si="180"/>
        <v/>
      </c>
      <c r="S1431" s="111" t="str">
        <f t="shared" si="181"/>
        <v/>
      </c>
      <c r="T1431" s="111"/>
      <c r="U1431" s="111"/>
      <c r="V1431" s="110" t="str">
        <f>IF(dati_pdc!$A1427&lt;&gt;"",s_somma_pdc!F1427,"")</f>
        <v/>
      </c>
      <c r="W1431" s="110" t="str">
        <f t="shared" si="182"/>
        <v/>
      </c>
      <c r="X1431" s="111" t="str">
        <f t="shared" si="183"/>
        <v/>
      </c>
    </row>
    <row r="1432" spans="2:24">
      <c r="B1432" s="109" t="str">
        <f>IF(dati_pdc!A1428&lt;&gt;"",IF(dati_pdc!D1428=1,RIGHT(dati_pdc!A1428,dati_pdc!E1428),dati_pdc!A1428),"")</f>
        <v/>
      </c>
      <c r="C1432" s="109" t="str">
        <f>IF(dati_pdc!B1428&lt;&gt;"",dati_pdc!B1428,"")</f>
        <v/>
      </c>
      <c r="D1432" s="109" t="str">
        <f>IF(dati_pdc!C1428&lt;&gt;"",dati_pdc!C1428,"")</f>
        <v/>
      </c>
      <c r="E1432" s="109" t="str">
        <f>IF(dati_pdc!D1428&lt;&gt;"",dati_pdc!D1428,"")</f>
        <v/>
      </c>
      <c r="F1432" s="110" t="str">
        <f>IF(dati_pdc!$A1428&lt;&gt;"",s_somma_pdc!B1428,"")</f>
        <v/>
      </c>
      <c r="G1432" s="110" t="str">
        <f>IF(dati_pdc!$A1428&lt;&gt;"",s_somma_pdc!C1428,"")</f>
        <v/>
      </c>
      <c r="H1432" s="110" t="str">
        <f t="shared" si="176"/>
        <v/>
      </c>
      <c r="I1432" s="111" t="str">
        <f t="shared" si="177"/>
        <v/>
      </c>
      <c r="J1432" s="111"/>
      <c r="K1432" s="111"/>
      <c r="L1432" s="110" t="str">
        <f>IF(dati_pdc!$A1428&lt;&gt;"",s_somma_pdc!D1428,"")</f>
        <v/>
      </c>
      <c r="M1432" s="110" t="str">
        <f t="shared" si="178"/>
        <v/>
      </c>
      <c r="N1432" s="111" t="str">
        <f t="shared" si="179"/>
        <v/>
      </c>
      <c r="O1432" s="111"/>
      <c r="P1432" s="111"/>
      <c r="Q1432" s="110" t="str">
        <f>IF(dati_pdc!$A1428&lt;&gt;"",s_somma_pdc!E1428,"")</f>
        <v/>
      </c>
      <c r="R1432" s="110" t="str">
        <f t="shared" si="180"/>
        <v/>
      </c>
      <c r="S1432" s="111" t="str">
        <f t="shared" si="181"/>
        <v/>
      </c>
      <c r="T1432" s="111"/>
      <c r="U1432" s="111"/>
      <c r="V1432" s="110" t="str">
        <f>IF(dati_pdc!$A1428&lt;&gt;"",s_somma_pdc!F1428,"")</f>
        <v/>
      </c>
      <c r="W1432" s="110" t="str">
        <f t="shared" si="182"/>
        <v/>
      </c>
      <c r="X1432" s="111" t="str">
        <f t="shared" si="183"/>
        <v/>
      </c>
    </row>
    <row r="1433" spans="2:24">
      <c r="B1433" s="109" t="str">
        <f>IF(dati_pdc!A1429&lt;&gt;"",IF(dati_pdc!D1429=1,RIGHT(dati_pdc!A1429,dati_pdc!E1429),dati_pdc!A1429),"")</f>
        <v/>
      </c>
      <c r="C1433" s="109" t="str">
        <f>IF(dati_pdc!B1429&lt;&gt;"",dati_pdc!B1429,"")</f>
        <v/>
      </c>
      <c r="D1433" s="109" t="str">
        <f>IF(dati_pdc!C1429&lt;&gt;"",dati_pdc!C1429,"")</f>
        <v/>
      </c>
      <c r="E1433" s="109" t="str">
        <f>IF(dati_pdc!D1429&lt;&gt;"",dati_pdc!D1429,"")</f>
        <v/>
      </c>
      <c r="F1433" s="110" t="str">
        <f>IF(dati_pdc!$A1429&lt;&gt;"",s_somma_pdc!B1429,"")</f>
        <v/>
      </c>
      <c r="G1433" s="110" t="str">
        <f>IF(dati_pdc!$A1429&lt;&gt;"",s_somma_pdc!C1429,"")</f>
        <v/>
      </c>
      <c r="H1433" s="110" t="str">
        <f t="shared" si="176"/>
        <v/>
      </c>
      <c r="I1433" s="111" t="str">
        <f t="shared" si="177"/>
        <v/>
      </c>
      <c r="J1433" s="111"/>
      <c r="K1433" s="111"/>
      <c r="L1433" s="110" t="str">
        <f>IF(dati_pdc!$A1429&lt;&gt;"",s_somma_pdc!D1429,"")</f>
        <v/>
      </c>
      <c r="M1433" s="110" t="str">
        <f t="shared" si="178"/>
        <v/>
      </c>
      <c r="N1433" s="111" t="str">
        <f t="shared" si="179"/>
        <v/>
      </c>
      <c r="O1433" s="111"/>
      <c r="P1433" s="111"/>
      <c r="Q1433" s="110" t="str">
        <f>IF(dati_pdc!$A1429&lt;&gt;"",s_somma_pdc!E1429,"")</f>
        <v/>
      </c>
      <c r="R1433" s="110" t="str">
        <f t="shared" si="180"/>
        <v/>
      </c>
      <c r="S1433" s="111" t="str">
        <f t="shared" si="181"/>
        <v/>
      </c>
      <c r="T1433" s="111"/>
      <c r="U1433" s="111"/>
      <c r="V1433" s="110" t="str">
        <f>IF(dati_pdc!$A1429&lt;&gt;"",s_somma_pdc!F1429,"")</f>
        <v/>
      </c>
      <c r="W1433" s="110" t="str">
        <f t="shared" si="182"/>
        <v/>
      </c>
      <c r="X1433" s="111" t="str">
        <f t="shared" si="183"/>
        <v/>
      </c>
    </row>
    <row r="1434" spans="2:24">
      <c r="B1434" s="109" t="str">
        <f>IF(dati_pdc!A1430&lt;&gt;"",IF(dati_pdc!D1430=1,RIGHT(dati_pdc!A1430,dati_pdc!E1430),dati_pdc!A1430),"")</f>
        <v/>
      </c>
      <c r="C1434" s="109" t="str">
        <f>IF(dati_pdc!B1430&lt;&gt;"",dati_pdc!B1430,"")</f>
        <v/>
      </c>
      <c r="D1434" s="109" t="str">
        <f>IF(dati_pdc!C1430&lt;&gt;"",dati_pdc!C1430,"")</f>
        <v/>
      </c>
      <c r="E1434" s="109" t="str">
        <f>IF(dati_pdc!D1430&lt;&gt;"",dati_pdc!D1430,"")</f>
        <v/>
      </c>
      <c r="F1434" s="110" t="str">
        <f>IF(dati_pdc!$A1430&lt;&gt;"",s_somma_pdc!B1430,"")</f>
        <v/>
      </c>
      <c r="G1434" s="110" t="str">
        <f>IF(dati_pdc!$A1430&lt;&gt;"",s_somma_pdc!C1430,"")</f>
        <v/>
      </c>
      <c r="H1434" s="110" t="str">
        <f t="shared" si="176"/>
        <v/>
      </c>
      <c r="I1434" s="111" t="str">
        <f t="shared" si="177"/>
        <v/>
      </c>
      <c r="J1434" s="111"/>
      <c r="K1434" s="111"/>
      <c r="L1434" s="110" t="str">
        <f>IF(dati_pdc!$A1430&lt;&gt;"",s_somma_pdc!D1430,"")</f>
        <v/>
      </c>
      <c r="M1434" s="110" t="str">
        <f t="shared" si="178"/>
        <v/>
      </c>
      <c r="N1434" s="111" t="str">
        <f t="shared" si="179"/>
        <v/>
      </c>
      <c r="O1434" s="111"/>
      <c r="P1434" s="111"/>
      <c r="Q1434" s="110" t="str">
        <f>IF(dati_pdc!$A1430&lt;&gt;"",s_somma_pdc!E1430,"")</f>
        <v/>
      </c>
      <c r="R1434" s="110" t="str">
        <f t="shared" si="180"/>
        <v/>
      </c>
      <c r="S1434" s="111" t="str">
        <f t="shared" si="181"/>
        <v/>
      </c>
      <c r="T1434" s="111"/>
      <c r="U1434" s="111"/>
      <c r="V1434" s="110" t="str">
        <f>IF(dati_pdc!$A1430&lt;&gt;"",s_somma_pdc!F1430,"")</f>
        <v/>
      </c>
      <c r="W1434" s="110" t="str">
        <f t="shared" si="182"/>
        <v/>
      </c>
      <c r="X1434" s="111" t="str">
        <f t="shared" si="183"/>
        <v/>
      </c>
    </row>
    <row r="1435" spans="2:24">
      <c r="B1435" s="109" t="str">
        <f>IF(dati_pdc!A1431&lt;&gt;"",IF(dati_pdc!D1431=1,RIGHT(dati_pdc!A1431,dati_pdc!E1431),dati_pdc!A1431),"")</f>
        <v/>
      </c>
      <c r="C1435" s="109" t="str">
        <f>IF(dati_pdc!B1431&lt;&gt;"",dati_pdc!B1431,"")</f>
        <v/>
      </c>
      <c r="D1435" s="109" t="str">
        <f>IF(dati_pdc!C1431&lt;&gt;"",dati_pdc!C1431,"")</f>
        <v/>
      </c>
      <c r="E1435" s="109" t="str">
        <f>IF(dati_pdc!D1431&lt;&gt;"",dati_pdc!D1431,"")</f>
        <v/>
      </c>
      <c r="F1435" s="110" t="str">
        <f>IF(dati_pdc!$A1431&lt;&gt;"",s_somma_pdc!B1431,"")</f>
        <v/>
      </c>
      <c r="G1435" s="110" t="str">
        <f>IF(dati_pdc!$A1431&lt;&gt;"",s_somma_pdc!C1431,"")</f>
        <v/>
      </c>
      <c r="H1435" s="110" t="str">
        <f t="shared" si="176"/>
        <v/>
      </c>
      <c r="I1435" s="111" t="str">
        <f t="shared" si="177"/>
        <v/>
      </c>
      <c r="J1435" s="111"/>
      <c r="K1435" s="111"/>
      <c r="L1435" s="110" t="str">
        <f>IF(dati_pdc!$A1431&lt;&gt;"",s_somma_pdc!D1431,"")</f>
        <v/>
      </c>
      <c r="M1435" s="110" t="str">
        <f t="shared" si="178"/>
        <v/>
      </c>
      <c r="N1435" s="111" t="str">
        <f t="shared" si="179"/>
        <v/>
      </c>
      <c r="O1435" s="111"/>
      <c r="P1435" s="111"/>
      <c r="Q1435" s="110" t="str">
        <f>IF(dati_pdc!$A1431&lt;&gt;"",s_somma_pdc!E1431,"")</f>
        <v/>
      </c>
      <c r="R1435" s="110" t="str">
        <f t="shared" si="180"/>
        <v/>
      </c>
      <c r="S1435" s="111" t="str">
        <f t="shared" si="181"/>
        <v/>
      </c>
      <c r="T1435" s="111"/>
      <c r="U1435" s="111"/>
      <c r="V1435" s="110" t="str">
        <f>IF(dati_pdc!$A1431&lt;&gt;"",s_somma_pdc!F1431,"")</f>
        <v/>
      </c>
      <c r="W1435" s="110" t="str">
        <f t="shared" si="182"/>
        <v/>
      </c>
      <c r="X1435" s="111" t="str">
        <f t="shared" si="183"/>
        <v/>
      </c>
    </row>
    <row r="1436" spans="2:24">
      <c r="B1436" s="109" t="str">
        <f>IF(dati_pdc!A1432&lt;&gt;"",IF(dati_pdc!D1432=1,RIGHT(dati_pdc!A1432,dati_pdc!E1432),dati_pdc!A1432),"")</f>
        <v/>
      </c>
      <c r="C1436" s="109" t="str">
        <f>IF(dati_pdc!B1432&lt;&gt;"",dati_pdc!B1432,"")</f>
        <v/>
      </c>
      <c r="D1436" s="109" t="str">
        <f>IF(dati_pdc!C1432&lt;&gt;"",dati_pdc!C1432,"")</f>
        <v/>
      </c>
      <c r="E1436" s="109" t="str">
        <f>IF(dati_pdc!D1432&lt;&gt;"",dati_pdc!D1432,"")</f>
        <v/>
      </c>
      <c r="F1436" s="110" t="str">
        <f>IF(dati_pdc!$A1432&lt;&gt;"",s_somma_pdc!B1432,"")</f>
        <v/>
      </c>
      <c r="G1436" s="110" t="str">
        <f>IF(dati_pdc!$A1432&lt;&gt;"",s_somma_pdc!C1432,"")</f>
        <v/>
      </c>
      <c r="H1436" s="110" t="str">
        <f t="shared" si="176"/>
        <v/>
      </c>
      <c r="I1436" s="111" t="str">
        <f t="shared" si="177"/>
        <v/>
      </c>
      <c r="J1436" s="111"/>
      <c r="K1436" s="111"/>
      <c r="L1436" s="110" t="str">
        <f>IF(dati_pdc!$A1432&lt;&gt;"",s_somma_pdc!D1432,"")</f>
        <v/>
      </c>
      <c r="M1436" s="110" t="str">
        <f t="shared" si="178"/>
        <v/>
      </c>
      <c r="N1436" s="111" t="str">
        <f t="shared" si="179"/>
        <v/>
      </c>
      <c r="O1436" s="111"/>
      <c r="P1436" s="111"/>
      <c r="Q1436" s="110" t="str">
        <f>IF(dati_pdc!$A1432&lt;&gt;"",s_somma_pdc!E1432,"")</f>
        <v/>
      </c>
      <c r="R1436" s="110" t="str">
        <f t="shared" si="180"/>
        <v/>
      </c>
      <c r="S1436" s="111" t="str">
        <f t="shared" si="181"/>
        <v/>
      </c>
      <c r="T1436" s="111"/>
      <c r="U1436" s="111"/>
      <c r="V1436" s="110" t="str">
        <f>IF(dati_pdc!$A1432&lt;&gt;"",s_somma_pdc!F1432,"")</f>
        <v/>
      </c>
      <c r="W1436" s="110" t="str">
        <f t="shared" si="182"/>
        <v/>
      </c>
      <c r="X1436" s="111" t="str">
        <f t="shared" si="183"/>
        <v/>
      </c>
    </row>
    <row r="1437" spans="2:24">
      <c r="B1437" s="109" t="str">
        <f>IF(dati_pdc!A1433&lt;&gt;"",IF(dati_pdc!D1433=1,RIGHT(dati_pdc!A1433,dati_pdc!E1433),dati_pdc!A1433),"")</f>
        <v/>
      </c>
      <c r="C1437" s="109" t="str">
        <f>IF(dati_pdc!B1433&lt;&gt;"",dati_pdc!B1433,"")</f>
        <v/>
      </c>
      <c r="D1437" s="109" t="str">
        <f>IF(dati_pdc!C1433&lt;&gt;"",dati_pdc!C1433,"")</f>
        <v/>
      </c>
      <c r="E1437" s="109" t="str">
        <f>IF(dati_pdc!D1433&lt;&gt;"",dati_pdc!D1433,"")</f>
        <v/>
      </c>
      <c r="F1437" s="110" t="str">
        <f>IF(dati_pdc!$A1433&lt;&gt;"",s_somma_pdc!B1433,"")</f>
        <v/>
      </c>
      <c r="G1437" s="110" t="str">
        <f>IF(dati_pdc!$A1433&lt;&gt;"",s_somma_pdc!C1433,"")</f>
        <v/>
      </c>
      <c r="H1437" s="110" t="str">
        <f t="shared" si="176"/>
        <v/>
      </c>
      <c r="I1437" s="111" t="str">
        <f t="shared" si="177"/>
        <v/>
      </c>
      <c r="J1437" s="111"/>
      <c r="K1437" s="111"/>
      <c r="L1437" s="110" t="str">
        <f>IF(dati_pdc!$A1433&lt;&gt;"",s_somma_pdc!D1433,"")</f>
        <v/>
      </c>
      <c r="M1437" s="110" t="str">
        <f t="shared" si="178"/>
        <v/>
      </c>
      <c r="N1437" s="111" t="str">
        <f t="shared" si="179"/>
        <v/>
      </c>
      <c r="O1437" s="111"/>
      <c r="P1437" s="111"/>
      <c r="Q1437" s="110" t="str">
        <f>IF(dati_pdc!$A1433&lt;&gt;"",s_somma_pdc!E1433,"")</f>
        <v/>
      </c>
      <c r="R1437" s="110" t="str">
        <f t="shared" si="180"/>
        <v/>
      </c>
      <c r="S1437" s="111" t="str">
        <f t="shared" si="181"/>
        <v/>
      </c>
      <c r="T1437" s="111"/>
      <c r="U1437" s="111"/>
      <c r="V1437" s="110" t="str">
        <f>IF(dati_pdc!$A1433&lt;&gt;"",s_somma_pdc!F1433,"")</f>
        <v/>
      </c>
      <c r="W1437" s="110" t="str">
        <f t="shared" si="182"/>
        <v/>
      </c>
      <c r="X1437" s="111" t="str">
        <f t="shared" si="183"/>
        <v/>
      </c>
    </row>
    <row r="1438" spans="2:24">
      <c r="B1438" s="109" t="str">
        <f>IF(dati_pdc!A1434&lt;&gt;"",IF(dati_pdc!D1434=1,RIGHT(dati_pdc!A1434,dati_pdc!E1434),dati_pdc!A1434),"")</f>
        <v/>
      </c>
      <c r="C1438" s="109" t="str">
        <f>IF(dati_pdc!B1434&lt;&gt;"",dati_pdc!B1434,"")</f>
        <v/>
      </c>
      <c r="D1438" s="109" t="str">
        <f>IF(dati_pdc!C1434&lt;&gt;"",dati_pdc!C1434,"")</f>
        <v/>
      </c>
      <c r="E1438" s="109" t="str">
        <f>IF(dati_pdc!D1434&lt;&gt;"",dati_pdc!D1434,"")</f>
        <v/>
      </c>
      <c r="F1438" s="110" t="str">
        <f>IF(dati_pdc!$A1434&lt;&gt;"",s_somma_pdc!B1434,"")</f>
        <v/>
      </c>
      <c r="G1438" s="110" t="str">
        <f>IF(dati_pdc!$A1434&lt;&gt;"",s_somma_pdc!C1434,"")</f>
        <v/>
      </c>
      <c r="H1438" s="110" t="str">
        <f t="shared" si="176"/>
        <v/>
      </c>
      <c r="I1438" s="111" t="str">
        <f t="shared" si="177"/>
        <v/>
      </c>
      <c r="J1438" s="111"/>
      <c r="K1438" s="111"/>
      <c r="L1438" s="110" t="str">
        <f>IF(dati_pdc!$A1434&lt;&gt;"",s_somma_pdc!D1434,"")</f>
        <v/>
      </c>
      <c r="M1438" s="110" t="str">
        <f t="shared" si="178"/>
        <v/>
      </c>
      <c r="N1438" s="111" t="str">
        <f t="shared" si="179"/>
        <v/>
      </c>
      <c r="O1438" s="111"/>
      <c r="P1438" s="111"/>
      <c r="Q1438" s="110" t="str">
        <f>IF(dati_pdc!$A1434&lt;&gt;"",s_somma_pdc!E1434,"")</f>
        <v/>
      </c>
      <c r="R1438" s="110" t="str">
        <f t="shared" si="180"/>
        <v/>
      </c>
      <c r="S1438" s="111" t="str">
        <f t="shared" si="181"/>
        <v/>
      </c>
      <c r="T1438" s="111"/>
      <c r="U1438" s="111"/>
      <c r="V1438" s="110" t="str">
        <f>IF(dati_pdc!$A1434&lt;&gt;"",s_somma_pdc!F1434,"")</f>
        <v/>
      </c>
      <c r="W1438" s="110" t="str">
        <f t="shared" si="182"/>
        <v/>
      </c>
      <c r="X1438" s="111" t="str">
        <f t="shared" si="183"/>
        <v/>
      </c>
    </row>
    <row r="1439" spans="2:24">
      <c r="B1439" s="109" t="str">
        <f>IF(dati_pdc!A1435&lt;&gt;"",IF(dati_pdc!D1435=1,RIGHT(dati_pdc!A1435,dati_pdc!E1435),dati_pdc!A1435),"")</f>
        <v/>
      </c>
      <c r="C1439" s="109" t="str">
        <f>IF(dati_pdc!B1435&lt;&gt;"",dati_pdc!B1435,"")</f>
        <v/>
      </c>
      <c r="D1439" s="109" t="str">
        <f>IF(dati_pdc!C1435&lt;&gt;"",dati_pdc!C1435,"")</f>
        <v/>
      </c>
      <c r="E1439" s="109" t="str">
        <f>IF(dati_pdc!D1435&lt;&gt;"",dati_pdc!D1435,"")</f>
        <v/>
      </c>
      <c r="F1439" s="110" t="str">
        <f>IF(dati_pdc!$A1435&lt;&gt;"",s_somma_pdc!B1435,"")</f>
        <v/>
      </c>
      <c r="G1439" s="110" t="str">
        <f>IF(dati_pdc!$A1435&lt;&gt;"",s_somma_pdc!C1435,"")</f>
        <v/>
      </c>
      <c r="H1439" s="110" t="str">
        <f t="shared" si="176"/>
        <v/>
      </c>
      <c r="I1439" s="111" t="str">
        <f t="shared" si="177"/>
        <v/>
      </c>
      <c r="J1439" s="111"/>
      <c r="K1439" s="111"/>
      <c r="L1439" s="110" t="str">
        <f>IF(dati_pdc!$A1435&lt;&gt;"",s_somma_pdc!D1435,"")</f>
        <v/>
      </c>
      <c r="M1439" s="110" t="str">
        <f t="shared" si="178"/>
        <v/>
      </c>
      <c r="N1439" s="111" t="str">
        <f t="shared" si="179"/>
        <v/>
      </c>
      <c r="O1439" s="111"/>
      <c r="P1439" s="111"/>
      <c r="Q1439" s="110" t="str">
        <f>IF(dati_pdc!$A1435&lt;&gt;"",s_somma_pdc!E1435,"")</f>
        <v/>
      </c>
      <c r="R1439" s="110" t="str">
        <f t="shared" si="180"/>
        <v/>
      </c>
      <c r="S1439" s="111" t="str">
        <f t="shared" si="181"/>
        <v/>
      </c>
      <c r="T1439" s="111"/>
      <c r="U1439" s="111"/>
      <c r="V1439" s="110" t="str">
        <f>IF(dati_pdc!$A1435&lt;&gt;"",s_somma_pdc!F1435,"")</f>
        <v/>
      </c>
      <c r="W1439" s="110" t="str">
        <f t="shared" si="182"/>
        <v/>
      </c>
      <c r="X1439" s="111" t="str">
        <f t="shared" si="183"/>
        <v/>
      </c>
    </row>
    <row r="1440" spans="2:24">
      <c r="B1440" s="109" t="str">
        <f>IF(dati_pdc!A1436&lt;&gt;"",IF(dati_pdc!D1436=1,RIGHT(dati_pdc!A1436,dati_pdc!E1436),dati_pdc!A1436),"")</f>
        <v/>
      </c>
      <c r="C1440" s="109" t="str">
        <f>IF(dati_pdc!B1436&lt;&gt;"",dati_pdc!B1436,"")</f>
        <v/>
      </c>
      <c r="D1440" s="109" t="str">
        <f>IF(dati_pdc!C1436&lt;&gt;"",dati_pdc!C1436,"")</f>
        <v/>
      </c>
      <c r="E1440" s="109" t="str">
        <f>IF(dati_pdc!D1436&lt;&gt;"",dati_pdc!D1436,"")</f>
        <v/>
      </c>
      <c r="F1440" s="110" t="str">
        <f>IF(dati_pdc!$A1436&lt;&gt;"",s_somma_pdc!B1436,"")</f>
        <v/>
      </c>
      <c r="G1440" s="110" t="str">
        <f>IF(dati_pdc!$A1436&lt;&gt;"",s_somma_pdc!C1436,"")</f>
        <v/>
      </c>
      <c r="H1440" s="110" t="str">
        <f t="shared" si="176"/>
        <v/>
      </c>
      <c r="I1440" s="111" t="str">
        <f t="shared" si="177"/>
        <v/>
      </c>
      <c r="J1440" s="111"/>
      <c r="K1440" s="111"/>
      <c r="L1440" s="110" t="str">
        <f>IF(dati_pdc!$A1436&lt;&gt;"",s_somma_pdc!D1436,"")</f>
        <v/>
      </c>
      <c r="M1440" s="110" t="str">
        <f t="shared" si="178"/>
        <v/>
      </c>
      <c r="N1440" s="111" t="str">
        <f t="shared" si="179"/>
        <v/>
      </c>
      <c r="O1440" s="111"/>
      <c r="P1440" s="111"/>
      <c r="Q1440" s="110" t="str">
        <f>IF(dati_pdc!$A1436&lt;&gt;"",s_somma_pdc!E1436,"")</f>
        <v/>
      </c>
      <c r="R1440" s="110" t="str">
        <f t="shared" si="180"/>
        <v/>
      </c>
      <c r="S1440" s="111" t="str">
        <f t="shared" si="181"/>
        <v/>
      </c>
      <c r="T1440" s="111"/>
      <c r="U1440" s="111"/>
      <c r="V1440" s="110" t="str">
        <f>IF(dati_pdc!$A1436&lt;&gt;"",s_somma_pdc!F1436,"")</f>
        <v/>
      </c>
      <c r="W1440" s="110" t="str">
        <f t="shared" si="182"/>
        <v/>
      </c>
      <c r="X1440" s="111" t="str">
        <f t="shared" si="183"/>
        <v/>
      </c>
    </row>
    <row r="1441" spans="2:24">
      <c r="B1441" s="109" t="str">
        <f>IF(dati_pdc!A1437&lt;&gt;"",IF(dati_pdc!D1437=1,RIGHT(dati_pdc!A1437,dati_pdc!E1437),dati_pdc!A1437),"")</f>
        <v/>
      </c>
      <c r="C1441" s="109" t="str">
        <f>IF(dati_pdc!B1437&lt;&gt;"",dati_pdc!B1437,"")</f>
        <v/>
      </c>
      <c r="D1441" s="109" t="str">
        <f>IF(dati_pdc!C1437&lt;&gt;"",dati_pdc!C1437,"")</f>
        <v/>
      </c>
      <c r="E1441" s="109" t="str">
        <f>IF(dati_pdc!D1437&lt;&gt;"",dati_pdc!D1437,"")</f>
        <v/>
      </c>
      <c r="F1441" s="110" t="str">
        <f>IF(dati_pdc!$A1437&lt;&gt;"",s_somma_pdc!B1437,"")</f>
        <v/>
      </c>
      <c r="G1441" s="110" t="str">
        <f>IF(dati_pdc!$A1437&lt;&gt;"",s_somma_pdc!C1437,"")</f>
        <v/>
      </c>
      <c r="H1441" s="110" t="str">
        <f t="shared" si="176"/>
        <v/>
      </c>
      <c r="I1441" s="111" t="str">
        <f t="shared" si="177"/>
        <v/>
      </c>
      <c r="J1441" s="111"/>
      <c r="K1441" s="111"/>
      <c r="L1441" s="110" t="str">
        <f>IF(dati_pdc!$A1437&lt;&gt;"",s_somma_pdc!D1437,"")</f>
        <v/>
      </c>
      <c r="M1441" s="110" t="str">
        <f t="shared" si="178"/>
        <v/>
      </c>
      <c r="N1441" s="111" t="str">
        <f t="shared" si="179"/>
        <v/>
      </c>
      <c r="O1441" s="111"/>
      <c r="P1441" s="111"/>
      <c r="Q1441" s="110" t="str">
        <f>IF(dati_pdc!$A1437&lt;&gt;"",s_somma_pdc!E1437,"")</f>
        <v/>
      </c>
      <c r="R1441" s="110" t="str">
        <f t="shared" si="180"/>
        <v/>
      </c>
      <c r="S1441" s="111" t="str">
        <f t="shared" si="181"/>
        <v/>
      </c>
      <c r="T1441" s="111"/>
      <c r="U1441" s="111"/>
      <c r="V1441" s="110" t="str">
        <f>IF(dati_pdc!$A1437&lt;&gt;"",s_somma_pdc!F1437,"")</f>
        <v/>
      </c>
      <c r="W1441" s="110" t="str">
        <f t="shared" si="182"/>
        <v/>
      </c>
      <c r="X1441" s="111" t="str">
        <f t="shared" si="183"/>
        <v/>
      </c>
    </row>
    <row r="1442" spans="2:24">
      <c r="B1442" s="109" t="str">
        <f>IF(dati_pdc!A1438&lt;&gt;"",IF(dati_pdc!D1438=1,RIGHT(dati_pdc!A1438,dati_pdc!E1438),dati_pdc!A1438),"")</f>
        <v/>
      </c>
      <c r="C1442" s="109" t="str">
        <f>IF(dati_pdc!B1438&lt;&gt;"",dati_pdc!B1438,"")</f>
        <v/>
      </c>
      <c r="D1442" s="109" t="str">
        <f>IF(dati_pdc!C1438&lt;&gt;"",dati_pdc!C1438,"")</f>
        <v/>
      </c>
      <c r="E1442" s="109" t="str">
        <f>IF(dati_pdc!D1438&lt;&gt;"",dati_pdc!D1438,"")</f>
        <v/>
      </c>
      <c r="F1442" s="110" t="str">
        <f>IF(dati_pdc!$A1438&lt;&gt;"",s_somma_pdc!B1438,"")</f>
        <v/>
      </c>
      <c r="G1442" s="110" t="str">
        <f>IF(dati_pdc!$A1438&lt;&gt;"",s_somma_pdc!C1438,"")</f>
        <v/>
      </c>
      <c r="H1442" s="110" t="str">
        <f t="shared" si="176"/>
        <v/>
      </c>
      <c r="I1442" s="111" t="str">
        <f t="shared" si="177"/>
        <v/>
      </c>
      <c r="J1442" s="111"/>
      <c r="K1442" s="111"/>
      <c r="L1442" s="110" t="str">
        <f>IF(dati_pdc!$A1438&lt;&gt;"",s_somma_pdc!D1438,"")</f>
        <v/>
      </c>
      <c r="M1442" s="110" t="str">
        <f t="shared" si="178"/>
        <v/>
      </c>
      <c r="N1442" s="111" t="str">
        <f t="shared" si="179"/>
        <v/>
      </c>
      <c r="O1442" s="111"/>
      <c r="P1442" s="111"/>
      <c r="Q1442" s="110" t="str">
        <f>IF(dati_pdc!$A1438&lt;&gt;"",s_somma_pdc!E1438,"")</f>
        <v/>
      </c>
      <c r="R1442" s="110" t="str">
        <f t="shared" si="180"/>
        <v/>
      </c>
      <c r="S1442" s="111" t="str">
        <f t="shared" si="181"/>
        <v/>
      </c>
      <c r="T1442" s="111"/>
      <c r="U1442" s="111"/>
      <c r="V1442" s="110" t="str">
        <f>IF(dati_pdc!$A1438&lt;&gt;"",s_somma_pdc!F1438,"")</f>
        <v/>
      </c>
      <c r="W1442" s="110" t="str">
        <f t="shared" si="182"/>
        <v/>
      </c>
      <c r="X1442" s="111" t="str">
        <f t="shared" si="183"/>
        <v/>
      </c>
    </row>
    <row r="1443" spans="2:24">
      <c r="B1443" s="109" t="str">
        <f>IF(dati_pdc!A1439&lt;&gt;"",IF(dati_pdc!D1439=1,RIGHT(dati_pdc!A1439,dati_pdc!E1439),dati_pdc!A1439),"")</f>
        <v/>
      </c>
      <c r="C1443" s="109" t="str">
        <f>IF(dati_pdc!B1439&lt;&gt;"",dati_pdc!B1439,"")</f>
        <v/>
      </c>
      <c r="D1443" s="109" t="str">
        <f>IF(dati_pdc!C1439&lt;&gt;"",dati_pdc!C1439,"")</f>
        <v/>
      </c>
      <c r="E1443" s="109" t="str">
        <f>IF(dati_pdc!D1439&lt;&gt;"",dati_pdc!D1439,"")</f>
        <v/>
      </c>
      <c r="F1443" s="110" t="str">
        <f>IF(dati_pdc!$A1439&lt;&gt;"",s_somma_pdc!B1439,"")</f>
        <v/>
      </c>
      <c r="G1443" s="110" t="str">
        <f>IF(dati_pdc!$A1439&lt;&gt;"",s_somma_pdc!C1439,"")</f>
        <v/>
      </c>
      <c r="H1443" s="110" t="str">
        <f t="shared" si="176"/>
        <v/>
      </c>
      <c r="I1443" s="111" t="str">
        <f t="shared" si="177"/>
        <v/>
      </c>
      <c r="J1443" s="111"/>
      <c r="K1443" s="111"/>
      <c r="L1443" s="110" t="str">
        <f>IF(dati_pdc!$A1439&lt;&gt;"",s_somma_pdc!D1439,"")</f>
        <v/>
      </c>
      <c r="M1443" s="110" t="str">
        <f t="shared" si="178"/>
        <v/>
      </c>
      <c r="N1443" s="111" t="str">
        <f t="shared" si="179"/>
        <v/>
      </c>
      <c r="O1443" s="111"/>
      <c r="P1443" s="111"/>
      <c r="Q1443" s="110" t="str">
        <f>IF(dati_pdc!$A1439&lt;&gt;"",s_somma_pdc!E1439,"")</f>
        <v/>
      </c>
      <c r="R1443" s="110" t="str">
        <f t="shared" si="180"/>
        <v/>
      </c>
      <c r="S1443" s="111" t="str">
        <f t="shared" si="181"/>
        <v/>
      </c>
      <c r="T1443" s="111"/>
      <c r="U1443" s="111"/>
      <c r="V1443" s="110" t="str">
        <f>IF(dati_pdc!$A1439&lt;&gt;"",s_somma_pdc!F1439,"")</f>
        <v/>
      </c>
      <c r="W1443" s="110" t="str">
        <f t="shared" si="182"/>
        <v/>
      </c>
      <c r="X1443" s="111" t="str">
        <f t="shared" si="183"/>
        <v/>
      </c>
    </row>
    <row r="1444" spans="2:24">
      <c r="B1444" s="109" t="str">
        <f>IF(dati_pdc!A1440&lt;&gt;"",IF(dati_pdc!D1440=1,RIGHT(dati_pdc!A1440,dati_pdc!E1440),dati_pdc!A1440),"")</f>
        <v/>
      </c>
      <c r="C1444" s="109" t="str">
        <f>IF(dati_pdc!B1440&lt;&gt;"",dati_pdc!B1440,"")</f>
        <v/>
      </c>
      <c r="D1444" s="109" t="str">
        <f>IF(dati_pdc!C1440&lt;&gt;"",dati_pdc!C1440,"")</f>
        <v/>
      </c>
      <c r="E1444" s="109" t="str">
        <f>IF(dati_pdc!D1440&lt;&gt;"",dati_pdc!D1440,"")</f>
        <v/>
      </c>
      <c r="F1444" s="110" t="str">
        <f>IF(dati_pdc!$A1440&lt;&gt;"",s_somma_pdc!B1440,"")</f>
        <v/>
      </c>
      <c r="G1444" s="110" t="str">
        <f>IF(dati_pdc!$A1440&lt;&gt;"",s_somma_pdc!C1440,"")</f>
        <v/>
      </c>
      <c r="H1444" s="110" t="str">
        <f t="shared" si="176"/>
        <v/>
      </c>
      <c r="I1444" s="111" t="str">
        <f t="shared" si="177"/>
        <v/>
      </c>
      <c r="J1444" s="111"/>
      <c r="K1444" s="111"/>
      <c r="L1444" s="110" t="str">
        <f>IF(dati_pdc!$A1440&lt;&gt;"",s_somma_pdc!D1440,"")</f>
        <v/>
      </c>
      <c r="M1444" s="110" t="str">
        <f t="shared" si="178"/>
        <v/>
      </c>
      <c r="N1444" s="111" t="str">
        <f t="shared" si="179"/>
        <v/>
      </c>
      <c r="O1444" s="111"/>
      <c r="P1444" s="111"/>
      <c r="Q1444" s="110" t="str">
        <f>IF(dati_pdc!$A1440&lt;&gt;"",s_somma_pdc!E1440,"")</f>
        <v/>
      </c>
      <c r="R1444" s="110" t="str">
        <f t="shared" si="180"/>
        <v/>
      </c>
      <c r="S1444" s="111" t="str">
        <f t="shared" si="181"/>
        <v/>
      </c>
      <c r="T1444" s="111"/>
      <c r="U1444" s="111"/>
      <c r="V1444" s="110" t="str">
        <f>IF(dati_pdc!$A1440&lt;&gt;"",s_somma_pdc!F1440,"")</f>
        <v/>
      </c>
      <c r="W1444" s="110" t="str">
        <f t="shared" si="182"/>
        <v/>
      </c>
      <c r="X1444" s="111" t="str">
        <f t="shared" si="183"/>
        <v/>
      </c>
    </row>
    <row r="1445" spans="2:24">
      <c r="B1445" s="109" t="str">
        <f>IF(dati_pdc!A1441&lt;&gt;"",IF(dati_pdc!D1441=1,RIGHT(dati_pdc!A1441,dati_pdc!E1441),dati_pdc!A1441),"")</f>
        <v/>
      </c>
      <c r="C1445" s="109" t="str">
        <f>IF(dati_pdc!B1441&lt;&gt;"",dati_pdc!B1441,"")</f>
        <v/>
      </c>
      <c r="D1445" s="109" t="str">
        <f>IF(dati_pdc!C1441&lt;&gt;"",dati_pdc!C1441,"")</f>
        <v/>
      </c>
      <c r="E1445" s="109" t="str">
        <f>IF(dati_pdc!D1441&lt;&gt;"",dati_pdc!D1441,"")</f>
        <v/>
      </c>
      <c r="F1445" s="110" t="str">
        <f>IF(dati_pdc!$A1441&lt;&gt;"",s_somma_pdc!B1441,"")</f>
        <v/>
      </c>
      <c r="G1445" s="110" t="str">
        <f>IF(dati_pdc!$A1441&lt;&gt;"",s_somma_pdc!C1441,"")</f>
        <v/>
      </c>
      <c r="H1445" s="110" t="str">
        <f t="shared" si="176"/>
        <v/>
      </c>
      <c r="I1445" s="111" t="str">
        <f t="shared" si="177"/>
        <v/>
      </c>
      <c r="J1445" s="111"/>
      <c r="K1445" s="111"/>
      <c r="L1445" s="110" t="str">
        <f>IF(dati_pdc!$A1441&lt;&gt;"",s_somma_pdc!D1441,"")</f>
        <v/>
      </c>
      <c r="M1445" s="110" t="str">
        <f t="shared" si="178"/>
        <v/>
      </c>
      <c r="N1445" s="111" t="str">
        <f t="shared" si="179"/>
        <v/>
      </c>
      <c r="O1445" s="111"/>
      <c r="P1445" s="111"/>
      <c r="Q1445" s="110" t="str">
        <f>IF(dati_pdc!$A1441&lt;&gt;"",s_somma_pdc!E1441,"")</f>
        <v/>
      </c>
      <c r="R1445" s="110" t="str">
        <f t="shared" si="180"/>
        <v/>
      </c>
      <c r="S1445" s="111" t="str">
        <f t="shared" si="181"/>
        <v/>
      </c>
      <c r="T1445" s="111"/>
      <c r="U1445" s="111"/>
      <c r="V1445" s="110" t="str">
        <f>IF(dati_pdc!$A1441&lt;&gt;"",s_somma_pdc!F1441,"")</f>
        <v/>
      </c>
      <c r="W1445" s="110" t="str">
        <f t="shared" si="182"/>
        <v/>
      </c>
      <c r="X1445" s="111" t="str">
        <f t="shared" si="183"/>
        <v/>
      </c>
    </row>
    <row r="1446" spans="2:24">
      <c r="B1446" s="109" t="str">
        <f>IF(dati_pdc!A1442&lt;&gt;"",IF(dati_pdc!D1442=1,RIGHT(dati_pdc!A1442,dati_pdc!E1442),dati_pdc!A1442),"")</f>
        <v/>
      </c>
      <c r="C1446" s="109" t="str">
        <f>IF(dati_pdc!B1442&lt;&gt;"",dati_pdc!B1442,"")</f>
        <v/>
      </c>
      <c r="D1446" s="109" t="str">
        <f>IF(dati_pdc!C1442&lt;&gt;"",dati_pdc!C1442,"")</f>
        <v/>
      </c>
      <c r="E1446" s="109" t="str">
        <f>IF(dati_pdc!D1442&lt;&gt;"",dati_pdc!D1442,"")</f>
        <v/>
      </c>
      <c r="F1446" s="110" t="str">
        <f>IF(dati_pdc!$A1442&lt;&gt;"",s_somma_pdc!B1442,"")</f>
        <v/>
      </c>
      <c r="G1446" s="110" t="str">
        <f>IF(dati_pdc!$A1442&lt;&gt;"",s_somma_pdc!C1442,"")</f>
        <v/>
      </c>
      <c r="H1446" s="110" t="str">
        <f t="shared" si="176"/>
        <v/>
      </c>
      <c r="I1446" s="111" t="str">
        <f t="shared" si="177"/>
        <v/>
      </c>
      <c r="J1446" s="111"/>
      <c r="K1446" s="111"/>
      <c r="L1446" s="110" t="str">
        <f>IF(dati_pdc!$A1442&lt;&gt;"",s_somma_pdc!D1442,"")</f>
        <v/>
      </c>
      <c r="M1446" s="110" t="str">
        <f t="shared" si="178"/>
        <v/>
      </c>
      <c r="N1446" s="111" t="str">
        <f t="shared" si="179"/>
        <v/>
      </c>
      <c r="O1446" s="111"/>
      <c r="P1446" s="111"/>
      <c r="Q1446" s="110" t="str">
        <f>IF(dati_pdc!$A1442&lt;&gt;"",s_somma_pdc!E1442,"")</f>
        <v/>
      </c>
      <c r="R1446" s="110" t="str">
        <f t="shared" si="180"/>
        <v/>
      </c>
      <c r="S1446" s="111" t="str">
        <f t="shared" si="181"/>
        <v/>
      </c>
      <c r="T1446" s="111"/>
      <c r="U1446" s="111"/>
      <c r="V1446" s="110" t="str">
        <f>IF(dati_pdc!$A1442&lt;&gt;"",s_somma_pdc!F1442,"")</f>
        <v/>
      </c>
      <c r="W1446" s="110" t="str">
        <f t="shared" si="182"/>
        <v/>
      </c>
      <c r="X1446" s="111" t="str">
        <f t="shared" si="183"/>
        <v/>
      </c>
    </row>
    <row r="1447" spans="2:24">
      <c r="B1447" s="109" t="str">
        <f>IF(dati_pdc!A1443&lt;&gt;"",IF(dati_pdc!D1443=1,RIGHT(dati_pdc!A1443,dati_pdc!E1443),dati_pdc!A1443),"")</f>
        <v/>
      </c>
      <c r="C1447" s="109" t="str">
        <f>IF(dati_pdc!B1443&lt;&gt;"",dati_pdc!B1443,"")</f>
        <v/>
      </c>
      <c r="D1447" s="109" t="str">
        <f>IF(dati_pdc!C1443&lt;&gt;"",dati_pdc!C1443,"")</f>
        <v/>
      </c>
      <c r="E1447" s="109" t="str">
        <f>IF(dati_pdc!D1443&lt;&gt;"",dati_pdc!D1443,"")</f>
        <v/>
      </c>
      <c r="F1447" s="110" t="str">
        <f>IF(dati_pdc!$A1443&lt;&gt;"",s_somma_pdc!B1443,"")</f>
        <v/>
      </c>
      <c r="G1447" s="110" t="str">
        <f>IF(dati_pdc!$A1443&lt;&gt;"",s_somma_pdc!C1443,"")</f>
        <v/>
      </c>
      <c r="H1447" s="110" t="str">
        <f t="shared" si="176"/>
        <v/>
      </c>
      <c r="I1447" s="111" t="str">
        <f t="shared" si="177"/>
        <v/>
      </c>
      <c r="J1447" s="111"/>
      <c r="K1447" s="111"/>
      <c r="L1447" s="110" t="str">
        <f>IF(dati_pdc!$A1443&lt;&gt;"",s_somma_pdc!D1443,"")</f>
        <v/>
      </c>
      <c r="M1447" s="110" t="str">
        <f t="shared" si="178"/>
        <v/>
      </c>
      <c r="N1447" s="111" t="str">
        <f t="shared" si="179"/>
        <v/>
      </c>
      <c r="O1447" s="111"/>
      <c r="P1447" s="111"/>
      <c r="Q1447" s="110" t="str">
        <f>IF(dati_pdc!$A1443&lt;&gt;"",s_somma_pdc!E1443,"")</f>
        <v/>
      </c>
      <c r="R1447" s="110" t="str">
        <f t="shared" si="180"/>
        <v/>
      </c>
      <c r="S1447" s="111" t="str">
        <f t="shared" si="181"/>
        <v/>
      </c>
      <c r="T1447" s="111"/>
      <c r="U1447" s="111"/>
      <c r="V1447" s="110" t="str">
        <f>IF(dati_pdc!$A1443&lt;&gt;"",s_somma_pdc!F1443,"")</f>
        <v/>
      </c>
      <c r="W1447" s="110" t="str">
        <f t="shared" si="182"/>
        <v/>
      </c>
      <c r="X1447" s="111" t="str">
        <f t="shared" si="183"/>
        <v/>
      </c>
    </row>
    <row r="1448" spans="2:24">
      <c r="B1448" s="109" t="str">
        <f>IF(dati_pdc!A1444&lt;&gt;"",IF(dati_pdc!D1444=1,RIGHT(dati_pdc!A1444,dati_pdc!E1444),dati_pdc!A1444),"")</f>
        <v/>
      </c>
      <c r="C1448" s="109" t="str">
        <f>IF(dati_pdc!B1444&lt;&gt;"",dati_pdc!B1444,"")</f>
        <v/>
      </c>
      <c r="D1448" s="109" t="str">
        <f>IF(dati_pdc!C1444&lt;&gt;"",dati_pdc!C1444,"")</f>
        <v/>
      </c>
      <c r="E1448" s="109" t="str">
        <f>IF(dati_pdc!D1444&lt;&gt;"",dati_pdc!D1444,"")</f>
        <v/>
      </c>
      <c r="F1448" s="110" t="str">
        <f>IF(dati_pdc!$A1444&lt;&gt;"",s_somma_pdc!B1444,"")</f>
        <v/>
      </c>
      <c r="G1448" s="110" t="str">
        <f>IF(dati_pdc!$A1444&lt;&gt;"",s_somma_pdc!C1444,"")</f>
        <v/>
      </c>
      <c r="H1448" s="110" t="str">
        <f t="shared" si="176"/>
        <v/>
      </c>
      <c r="I1448" s="111" t="str">
        <f t="shared" si="177"/>
        <v/>
      </c>
      <c r="J1448" s="111"/>
      <c r="K1448" s="111"/>
      <c r="L1448" s="110" t="str">
        <f>IF(dati_pdc!$A1444&lt;&gt;"",s_somma_pdc!D1444,"")</f>
        <v/>
      </c>
      <c r="M1448" s="110" t="str">
        <f t="shared" si="178"/>
        <v/>
      </c>
      <c r="N1448" s="111" t="str">
        <f t="shared" si="179"/>
        <v/>
      </c>
      <c r="O1448" s="111"/>
      <c r="P1448" s="111"/>
      <c r="Q1448" s="110" t="str">
        <f>IF(dati_pdc!$A1444&lt;&gt;"",s_somma_pdc!E1444,"")</f>
        <v/>
      </c>
      <c r="R1448" s="110" t="str">
        <f t="shared" si="180"/>
        <v/>
      </c>
      <c r="S1448" s="111" t="str">
        <f t="shared" si="181"/>
        <v/>
      </c>
      <c r="T1448" s="111"/>
      <c r="U1448" s="111"/>
      <c r="V1448" s="110" t="str">
        <f>IF(dati_pdc!$A1444&lt;&gt;"",s_somma_pdc!F1444,"")</f>
        <v/>
      </c>
      <c r="W1448" s="110" t="str">
        <f t="shared" si="182"/>
        <v/>
      </c>
      <c r="X1448" s="111" t="str">
        <f t="shared" si="183"/>
        <v/>
      </c>
    </row>
    <row r="1449" spans="2:24">
      <c r="B1449" s="109" t="str">
        <f>IF(dati_pdc!A1445&lt;&gt;"",IF(dati_pdc!D1445=1,RIGHT(dati_pdc!A1445,dati_pdc!E1445),dati_pdc!A1445),"")</f>
        <v/>
      </c>
      <c r="C1449" s="109" t="str">
        <f>IF(dati_pdc!B1445&lt;&gt;"",dati_pdc!B1445,"")</f>
        <v/>
      </c>
      <c r="D1449" s="109" t="str">
        <f>IF(dati_pdc!C1445&lt;&gt;"",dati_pdc!C1445,"")</f>
        <v/>
      </c>
      <c r="E1449" s="109" t="str">
        <f>IF(dati_pdc!D1445&lt;&gt;"",dati_pdc!D1445,"")</f>
        <v/>
      </c>
      <c r="F1449" s="110" t="str">
        <f>IF(dati_pdc!$A1445&lt;&gt;"",s_somma_pdc!B1445,"")</f>
        <v/>
      </c>
      <c r="G1449" s="110" t="str">
        <f>IF(dati_pdc!$A1445&lt;&gt;"",s_somma_pdc!C1445,"")</f>
        <v/>
      </c>
      <c r="H1449" s="110" t="str">
        <f t="shared" si="176"/>
        <v/>
      </c>
      <c r="I1449" s="111" t="str">
        <f t="shared" si="177"/>
        <v/>
      </c>
      <c r="J1449" s="111"/>
      <c r="K1449" s="111"/>
      <c r="L1449" s="110" t="str">
        <f>IF(dati_pdc!$A1445&lt;&gt;"",s_somma_pdc!D1445,"")</f>
        <v/>
      </c>
      <c r="M1449" s="110" t="str">
        <f t="shared" si="178"/>
        <v/>
      </c>
      <c r="N1449" s="111" t="str">
        <f t="shared" si="179"/>
        <v/>
      </c>
      <c r="O1449" s="111"/>
      <c r="P1449" s="111"/>
      <c r="Q1449" s="110" t="str">
        <f>IF(dati_pdc!$A1445&lt;&gt;"",s_somma_pdc!E1445,"")</f>
        <v/>
      </c>
      <c r="R1449" s="110" t="str">
        <f t="shared" si="180"/>
        <v/>
      </c>
      <c r="S1449" s="111" t="str">
        <f t="shared" si="181"/>
        <v/>
      </c>
      <c r="T1449" s="111"/>
      <c r="U1449" s="111"/>
      <c r="V1449" s="110" t="str">
        <f>IF(dati_pdc!$A1445&lt;&gt;"",s_somma_pdc!F1445,"")</f>
        <v/>
      </c>
      <c r="W1449" s="110" t="str">
        <f t="shared" si="182"/>
        <v/>
      </c>
      <c r="X1449" s="111" t="str">
        <f t="shared" si="183"/>
        <v/>
      </c>
    </row>
    <row r="1450" spans="2:24">
      <c r="B1450" s="109" t="str">
        <f>IF(dati_pdc!A1446&lt;&gt;"",IF(dati_pdc!D1446=1,RIGHT(dati_pdc!A1446,dati_pdc!E1446),dati_pdc!A1446),"")</f>
        <v/>
      </c>
      <c r="C1450" s="109" t="str">
        <f>IF(dati_pdc!B1446&lt;&gt;"",dati_pdc!B1446,"")</f>
        <v/>
      </c>
      <c r="D1450" s="109" t="str">
        <f>IF(dati_pdc!C1446&lt;&gt;"",dati_pdc!C1446,"")</f>
        <v/>
      </c>
      <c r="E1450" s="109" t="str">
        <f>IF(dati_pdc!D1446&lt;&gt;"",dati_pdc!D1446,"")</f>
        <v/>
      </c>
      <c r="F1450" s="110" t="str">
        <f>IF(dati_pdc!$A1446&lt;&gt;"",s_somma_pdc!B1446,"")</f>
        <v/>
      </c>
      <c r="G1450" s="110" t="str">
        <f>IF(dati_pdc!$A1446&lt;&gt;"",s_somma_pdc!C1446,"")</f>
        <v/>
      </c>
      <c r="H1450" s="110" t="str">
        <f t="shared" si="176"/>
        <v/>
      </c>
      <c r="I1450" s="111" t="str">
        <f t="shared" si="177"/>
        <v/>
      </c>
      <c r="J1450" s="111"/>
      <c r="K1450" s="111"/>
      <c r="L1450" s="110" t="str">
        <f>IF(dati_pdc!$A1446&lt;&gt;"",s_somma_pdc!D1446,"")</f>
        <v/>
      </c>
      <c r="M1450" s="110" t="str">
        <f t="shared" si="178"/>
        <v/>
      </c>
      <c r="N1450" s="111" t="str">
        <f t="shared" si="179"/>
        <v/>
      </c>
      <c r="O1450" s="111"/>
      <c r="P1450" s="111"/>
      <c r="Q1450" s="110" t="str">
        <f>IF(dati_pdc!$A1446&lt;&gt;"",s_somma_pdc!E1446,"")</f>
        <v/>
      </c>
      <c r="R1450" s="110" t="str">
        <f t="shared" si="180"/>
        <v/>
      </c>
      <c r="S1450" s="111" t="str">
        <f t="shared" si="181"/>
        <v/>
      </c>
      <c r="T1450" s="111"/>
      <c r="U1450" s="111"/>
      <c r="V1450" s="110" t="str">
        <f>IF(dati_pdc!$A1446&lt;&gt;"",s_somma_pdc!F1446,"")</f>
        <v/>
      </c>
      <c r="W1450" s="110" t="str">
        <f t="shared" si="182"/>
        <v/>
      </c>
      <c r="X1450" s="111" t="str">
        <f t="shared" si="183"/>
        <v/>
      </c>
    </row>
    <row r="1451" spans="2:24">
      <c r="B1451" s="109" t="str">
        <f>IF(dati_pdc!A1447&lt;&gt;"",IF(dati_pdc!D1447=1,RIGHT(dati_pdc!A1447,dati_pdc!E1447),dati_pdc!A1447),"")</f>
        <v/>
      </c>
      <c r="C1451" s="109" t="str">
        <f>IF(dati_pdc!B1447&lt;&gt;"",dati_pdc!B1447,"")</f>
        <v/>
      </c>
      <c r="D1451" s="109" t="str">
        <f>IF(dati_pdc!C1447&lt;&gt;"",dati_pdc!C1447,"")</f>
        <v/>
      </c>
      <c r="E1451" s="109" t="str">
        <f>IF(dati_pdc!D1447&lt;&gt;"",dati_pdc!D1447,"")</f>
        <v/>
      </c>
      <c r="F1451" s="110" t="str">
        <f>IF(dati_pdc!$A1447&lt;&gt;"",s_somma_pdc!B1447,"")</f>
        <v/>
      </c>
      <c r="G1451" s="110" t="str">
        <f>IF(dati_pdc!$A1447&lt;&gt;"",s_somma_pdc!C1447,"")</f>
        <v/>
      </c>
      <c r="H1451" s="110" t="str">
        <f t="shared" si="176"/>
        <v/>
      </c>
      <c r="I1451" s="111" t="str">
        <f t="shared" si="177"/>
        <v/>
      </c>
      <c r="J1451" s="111"/>
      <c r="K1451" s="111"/>
      <c r="L1451" s="110" t="str">
        <f>IF(dati_pdc!$A1447&lt;&gt;"",s_somma_pdc!D1447,"")</f>
        <v/>
      </c>
      <c r="M1451" s="110" t="str">
        <f t="shared" si="178"/>
        <v/>
      </c>
      <c r="N1451" s="111" t="str">
        <f t="shared" si="179"/>
        <v/>
      </c>
      <c r="O1451" s="111"/>
      <c r="P1451" s="111"/>
      <c r="Q1451" s="110" t="str">
        <f>IF(dati_pdc!$A1447&lt;&gt;"",s_somma_pdc!E1447,"")</f>
        <v/>
      </c>
      <c r="R1451" s="110" t="str">
        <f t="shared" si="180"/>
        <v/>
      </c>
      <c r="S1451" s="111" t="str">
        <f t="shared" si="181"/>
        <v/>
      </c>
      <c r="T1451" s="111"/>
      <c r="U1451" s="111"/>
      <c r="V1451" s="110" t="str">
        <f>IF(dati_pdc!$A1447&lt;&gt;"",s_somma_pdc!F1447,"")</f>
        <v/>
      </c>
      <c r="W1451" s="110" t="str">
        <f t="shared" si="182"/>
        <v/>
      </c>
      <c r="X1451" s="111" t="str">
        <f t="shared" si="183"/>
        <v/>
      </c>
    </row>
    <row r="1452" spans="2:24">
      <c r="B1452" s="109" t="str">
        <f>IF(dati_pdc!A1448&lt;&gt;"",IF(dati_pdc!D1448=1,RIGHT(dati_pdc!A1448,dati_pdc!E1448),dati_pdc!A1448),"")</f>
        <v/>
      </c>
      <c r="C1452" s="109" t="str">
        <f>IF(dati_pdc!B1448&lt;&gt;"",dati_pdc!B1448,"")</f>
        <v/>
      </c>
      <c r="D1452" s="109" t="str">
        <f>IF(dati_pdc!C1448&lt;&gt;"",dati_pdc!C1448,"")</f>
        <v/>
      </c>
      <c r="E1452" s="109" t="str">
        <f>IF(dati_pdc!D1448&lt;&gt;"",dati_pdc!D1448,"")</f>
        <v/>
      </c>
      <c r="F1452" s="110" t="str">
        <f>IF(dati_pdc!$A1448&lt;&gt;"",s_somma_pdc!B1448,"")</f>
        <v/>
      </c>
      <c r="G1452" s="110" t="str">
        <f>IF(dati_pdc!$A1448&lt;&gt;"",s_somma_pdc!C1448,"")</f>
        <v/>
      </c>
      <c r="H1452" s="110" t="str">
        <f t="shared" si="176"/>
        <v/>
      </c>
      <c r="I1452" s="111" t="str">
        <f t="shared" si="177"/>
        <v/>
      </c>
      <c r="J1452" s="111"/>
      <c r="K1452" s="111"/>
      <c r="L1452" s="110" t="str">
        <f>IF(dati_pdc!$A1448&lt;&gt;"",s_somma_pdc!D1448,"")</f>
        <v/>
      </c>
      <c r="M1452" s="110" t="str">
        <f t="shared" si="178"/>
        <v/>
      </c>
      <c r="N1452" s="111" t="str">
        <f t="shared" si="179"/>
        <v/>
      </c>
      <c r="O1452" s="111"/>
      <c r="P1452" s="111"/>
      <c r="Q1452" s="110" t="str">
        <f>IF(dati_pdc!$A1448&lt;&gt;"",s_somma_pdc!E1448,"")</f>
        <v/>
      </c>
      <c r="R1452" s="110" t="str">
        <f t="shared" si="180"/>
        <v/>
      </c>
      <c r="S1452" s="111" t="str">
        <f t="shared" si="181"/>
        <v/>
      </c>
      <c r="T1452" s="111"/>
      <c r="U1452" s="111"/>
      <c r="V1452" s="110" t="str">
        <f>IF(dati_pdc!$A1448&lt;&gt;"",s_somma_pdc!F1448,"")</f>
        <v/>
      </c>
      <c r="W1452" s="110" t="str">
        <f t="shared" si="182"/>
        <v/>
      </c>
      <c r="X1452" s="111" t="str">
        <f t="shared" si="183"/>
        <v/>
      </c>
    </row>
    <row r="1453" spans="2:24">
      <c r="B1453" s="109" t="str">
        <f>IF(dati_pdc!A1449&lt;&gt;"",IF(dati_pdc!D1449=1,RIGHT(dati_pdc!A1449,dati_pdc!E1449),dati_pdc!A1449),"")</f>
        <v/>
      </c>
      <c r="C1453" s="109" t="str">
        <f>IF(dati_pdc!B1449&lt;&gt;"",dati_pdc!B1449,"")</f>
        <v/>
      </c>
      <c r="D1453" s="109" t="str">
        <f>IF(dati_pdc!C1449&lt;&gt;"",dati_pdc!C1449,"")</f>
        <v/>
      </c>
      <c r="E1453" s="109" t="str">
        <f>IF(dati_pdc!D1449&lt;&gt;"",dati_pdc!D1449,"")</f>
        <v/>
      </c>
      <c r="F1453" s="110" t="str">
        <f>IF(dati_pdc!$A1449&lt;&gt;"",s_somma_pdc!B1449,"")</f>
        <v/>
      </c>
      <c r="G1453" s="110" t="str">
        <f>IF(dati_pdc!$A1449&lt;&gt;"",s_somma_pdc!C1449,"")</f>
        <v/>
      </c>
      <c r="H1453" s="110" t="str">
        <f t="shared" si="176"/>
        <v/>
      </c>
      <c r="I1453" s="111" t="str">
        <f t="shared" si="177"/>
        <v/>
      </c>
      <c r="J1453" s="111"/>
      <c r="K1453" s="111"/>
      <c r="L1453" s="110" t="str">
        <f>IF(dati_pdc!$A1449&lt;&gt;"",s_somma_pdc!D1449,"")</f>
        <v/>
      </c>
      <c r="M1453" s="110" t="str">
        <f t="shared" si="178"/>
        <v/>
      </c>
      <c r="N1453" s="111" t="str">
        <f t="shared" si="179"/>
        <v/>
      </c>
      <c r="O1453" s="111"/>
      <c r="P1453" s="111"/>
      <c r="Q1453" s="110" t="str">
        <f>IF(dati_pdc!$A1449&lt;&gt;"",s_somma_pdc!E1449,"")</f>
        <v/>
      </c>
      <c r="R1453" s="110" t="str">
        <f t="shared" si="180"/>
        <v/>
      </c>
      <c r="S1453" s="111" t="str">
        <f t="shared" si="181"/>
        <v/>
      </c>
      <c r="T1453" s="111"/>
      <c r="U1453" s="111"/>
      <c r="V1453" s="110" t="str">
        <f>IF(dati_pdc!$A1449&lt;&gt;"",s_somma_pdc!F1449,"")</f>
        <v/>
      </c>
      <c r="W1453" s="110" t="str">
        <f t="shared" si="182"/>
        <v/>
      </c>
      <c r="X1453" s="111" t="str">
        <f t="shared" si="183"/>
        <v/>
      </c>
    </row>
    <row r="1454" spans="2:24">
      <c r="B1454" s="109" t="str">
        <f>IF(dati_pdc!A1450&lt;&gt;"",IF(dati_pdc!D1450=1,RIGHT(dati_pdc!A1450,dati_pdc!E1450),dati_pdc!A1450),"")</f>
        <v/>
      </c>
      <c r="C1454" s="109" t="str">
        <f>IF(dati_pdc!B1450&lt;&gt;"",dati_pdc!B1450,"")</f>
        <v/>
      </c>
      <c r="D1454" s="109" t="str">
        <f>IF(dati_pdc!C1450&lt;&gt;"",dati_pdc!C1450,"")</f>
        <v/>
      </c>
      <c r="E1454" s="109" t="str">
        <f>IF(dati_pdc!D1450&lt;&gt;"",dati_pdc!D1450,"")</f>
        <v/>
      </c>
      <c r="F1454" s="110" t="str">
        <f>IF(dati_pdc!$A1450&lt;&gt;"",s_somma_pdc!B1450,"")</f>
        <v/>
      </c>
      <c r="G1454" s="110" t="str">
        <f>IF(dati_pdc!$A1450&lt;&gt;"",s_somma_pdc!C1450,"")</f>
        <v/>
      </c>
      <c r="H1454" s="110" t="str">
        <f t="shared" si="176"/>
        <v/>
      </c>
      <c r="I1454" s="111" t="str">
        <f t="shared" si="177"/>
        <v/>
      </c>
      <c r="J1454" s="111"/>
      <c r="K1454" s="111"/>
      <c r="L1454" s="110" t="str">
        <f>IF(dati_pdc!$A1450&lt;&gt;"",s_somma_pdc!D1450,"")</f>
        <v/>
      </c>
      <c r="M1454" s="110" t="str">
        <f t="shared" si="178"/>
        <v/>
      </c>
      <c r="N1454" s="111" t="str">
        <f t="shared" si="179"/>
        <v/>
      </c>
      <c r="O1454" s="111"/>
      <c r="P1454" s="111"/>
      <c r="Q1454" s="110" t="str">
        <f>IF(dati_pdc!$A1450&lt;&gt;"",s_somma_pdc!E1450,"")</f>
        <v/>
      </c>
      <c r="R1454" s="110" t="str">
        <f t="shared" si="180"/>
        <v/>
      </c>
      <c r="S1454" s="111" t="str">
        <f t="shared" si="181"/>
        <v/>
      </c>
      <c r="T1454" s="111"/>
      <c r="U1454" s="111"/>
      <c r="V1454" s="110" t="str">
        <f>IF(dati_pdc!$A1450&lt;&gt;"",s_somma_pdc!F1450,"")</f>
        <v/>
      </c>
      <c r="W1454" s="110" t="str">
        <f t="shared" si="182"/>
        <v/>
      </c>
      <c r="X1454" s="111" t="str">
        <f t="shared" si="183"/>
        <v/>
      </c>
    </row>
    <row r="1455" spans="2:24">
      <c r="B1455" s="109" t="str">
        <f>IF(dati_pdc!A1451&lt;&gt;"",IF(dati_pdc!D1451=1,RIGHT(dati_pdc!A1451,dati_pdc!E1451),dati_pdc!A1451),"")</f>
        <v/>
      </c>
      <c r="C1455" s="109" t="str">
        <f>IF(dati_pdc!B1451&lt;&gt;"",dati_pdc!B1451,"")</f>
        <v/>
      </c>
      <c r="D1455" s="109" t="str">
        <f>IF(dati_pdc!C1451&lt;&gt;"",dati_pdc!C1451,"")</f>
        <v/>
      </c>
      <c r="E1455" s="109" t="str">
        <f>IF(dati_pdc!D1451&lt;&gt;"",dati_pdc!D1451,"")</f>
        <v/>
      </c>
      <c r="F1455" s="110" t="str">
        <f>IF(dati_pdc!$A1451&lt;&gt;"",s_somma_pdc!B1451,"")</f>
        <v/>
      </c>
      <c r="G1455" s="110" t="str">
        <f>IF(dati_pdc!$A1451&lt;&gt;"",s_somma_pdc!C1451,"")</f>
        <v/>
      </c>
      <c r="H1455" s="110" t="str">
        <f t="shared" si="176"/>
        <v/>
      </c>
      <c r="I1455" s="111" t="str">
        <f t="shared" si="177"/>
        <v/>
      </c>
      <c r="J1455" s="111"/>
      <c r="K1455" s="111"/>
      <c r="L1455" s="110" t="str">
        <f>IF(dati_pdc!$A1451&lt;&gt;"",s_somma_pdc!D1451,"")</f>
        <v/>
      </c>
      <c r="M1455" s="110" t="str">
        <f t="shared" si="178"/>
        <v/>
      </c>
      <c r="N1455" s="111" t="str">
        <f t="shared" si="179"/>
        <v/>
      </c>
      <c r="O1455" s="111"/>
      <c r="P1455" s="111"/>
      <c r="Q1455" s="110" t="str">
        <f>IF(dati_pdc!$A1451&lt;&gt;"",s_somma_pdc!E1451,"")</f>
        <v/>
      </c>
      <c r="R1455" s="110" t="str">
        <f t="shared" si="180"/>
        <v/>
      </c>
      <c r="S1455" s="111" t="str">
        <f t="shared" si="181"/>
        <v/>
      </c>
      <c r="T1455" s="111"/>
      <c r="U1455" s="111"/>
      <c r="V1455" s="110" t="str">
        <f>IF(dati_pdc!$A1451&lt;&gt;"",s_somma_pdc!F1451,"")</f>
        <v/>
      </c>
      <c r="W1455" s="110" t="str">
        <f t="shared" si="182"/>
        <v/>
      </c>
      <c r="X1455" s="111" t="str">
        <f t="shared" si="183"/>
        <v/>
      </c>
    </row>
    <row r="1456" spans="2:24">
      <c r="B1456" s="109" t="str">
        <f>IF(dati_pdc!A1452&lt;&gt;"",IF(dati_pdc!D1452=1,RIGHT(dati_pdc!A1452,dati_pdc!E1452),dati_pdc!A1452),"")</f>
        <v/>
      </c>
      <c r="C1456" s="109" t="str">
        <f>IF(dati_pdc!B1452&lt;&gt;"",dati_pdc!B1452,"")</f>
        <v/>
      </c>
      <c r="D1456" s="109" t="str">
        <f>IF(dati_pdc!C1452&lt;&gt;"",dati_pdc!C1452,"")</f>
        <v/>
      </c>
      <c r="E1456" s="109" t="str">
        <f>IF(dati_pdc!D1452&lt;&gt;"",dati_pdc!D1452,"")</f>
        <v/>
      </c>
      <c r="F1456" s="110" t="str">
        <f>IF(dati_pdc!$A1452&lt;&gt;"",s_somma_pdc!B1452,"")</f>
        <v/>
      </c>
      <c r="G1456" s="110" t="str">
        <f>IF(dati_pdc!$A1452&lt;&gt;"",s_somma_pdc!C1452,"")</f>
        <v/>
      </c>
      <c r="H1456" s="110" t="str">
        <f t="shared" si="176"/>
        <v/>
      </c>
      <c r="I1456" s="111" t="str">
        <f t="shared" si="177"/>
        <v/>
      </c>
      <c r="J1456" s="111"/>
      <c r="K1456" s="111"/>
      <c r="L1456" s="110" t="str">
        <f>IF(dati_pdc!$A1452&lt;&gt;"",s_somma_pdc!D1452,"")</f>
        <v/>
      </c>
      <c r="M1456" s="110" t="str">
        <f t="shared" si="178"/>
        <v/>
      </c>
      <c r="N1456" s="111" t="str">
        <f t="shared" si="179"/>
        <v/>
      </c>
      <c r="O1456" s="111"/>
      <c r="P1456" s="111"/>
      <c r="Q1456" s="110" t="str">
        <f>IF(dati_pdc!$A1452&lt;&gt;"",s_somma_pdc!E1452,"")</f>
        <v/>
      </c>
      <c r="R1456" s="110" t="str">
        <f t="shared" si="180"/>
        <v/>
      </c>
      <c r="S1456" s="111" t="str">
        <f t="shared" si="181"/>
        <v/>
      </c>
      <c r="T1456" s="111"/>
      <c r="U1456" s="111"/>
      <c r="V1456" s="110" t="str">
        <f>IF(dati_pdc!$A1452&lt;&gt;"",s_somma_pdc!F1452,"")</f>
        <v/>
      </c>
      <c r="W1456" s="110" t="str">
        <f t="shared" si="182"/>
        <v/>
      </c>
      <c r="X1456" s="111" t="str">
        <f t="shared" si="183"/>
        <v/>
      </c>
    </row>
    <row r="1457" spans="2:24">
      <c r="B1457" s="109" t="str">
        <f>IF(dati_pdc!A1453&lt;&gt;"",IF(dati_pdc!D1453=1,RIGHT(dati_pdc!A1453,dati_pdc!E1453),dati_pdc!A1453),"")</f>
        <v/>
      </c>
      <c r="C1457" s="109" t="str">
        <f>IF(dati_pdc!B1453&lt;&gt;"",dati_pdc!B1453,"")</f>
        <v/>
      </c>
      <c r="D1457" s="109" t="str">
        <f>IF(dati_pdc!C1453&lt;&gt;"",dati_pdc!C1453,"")</f>
        <v/>
      </c>
      <c r="E1457" s="109" t="str">
        <f>IF(dati_pdc!D1453&lt;&gt;"",dati_pdc!D1453,"")</f>
        <v/>
      </c>
      <c r="F1457" s="110" t="str">
        <f>IF(dati_pdc!$A1453&lt;&gt;"",s_somma_pdc!B1453,"")</f>
        <v/>
      </c>
      <c r="G1457" s="110" t="str">
        <f>IF(dati_pdc!$A1453&lt;&gt;"",s_somma_pdc!C1453,"")</f>
        <v/>
      </c>
      <c r="H1457" s="110" t="str">
        <f t="shared" si="176"/>
        <v/>
      </c>
      <c r="I1457" s="111" t="str">
        <f t="shared" si="177"/>
        <v/>
      </c>
      <c r="J1457" s="111"/>
      <c r="K1457" s="111"/>
      <c r="L1457" s="110" t="str">
        <f>IF(dati_pdc!$A1453&lt;&gt;"",s_somma_pdc!D1453,"")</f>
        <v/>
      </c>
      <c r="M1457" s="110" t="str">
        <f t="shared" si="178"/>
        <v/>
      </c>
      <c r="N1457" s="111" t="str">
        <f t="shared" si="179"/>
        <v/>
      </c>
      <c r="O1457" s="111"/>
      <c r="P1457" s="111"/>
      <c r="Q1457" s="110" t="str">
        <f>IF(dati_pdc!$A1453&lt;&gt;"",s_somma_pdc!E1453,"")</f>
        <v/>
      </c>
      <c r="R1457" s="110" t="str">
        <f t="shared" si="180"/>
        <v/>
      </c>
      <c r="S1457" s="111" t="str">
        <f t="shared" si="181"/>
        <v/>
      </c>
      <c r="T1457" s="111"/>
      <c r="U1457" s="111"/>
      <c r="V1457" s="110" t="str">
        <f>IF(dati_pdc!$A1453&lt;&gt;"",s_somma_pdc!F1453,"")</f>
        <v/>
      </c>
      <c r="W1457" s="110" t="str">
        <f t="shared" si="182"/>
        <v/>
      </c>
      <c r="X1457" s="111" t="str">
        <f t="shared" si="183"/>
        <v/>
      </c>
    </row>
    <row r="1458" spans="2:24">
      <c r="B1458" s="109" t="str">
        <f>IF(dati_pdc!A1454&lt;&gt;"",IF(dati_pdc!D1454=1,RIGHT(dati_pdc!A1454,dati_pdc!E1454),dati_pdc!A1454),"")</f>
        <v/>
      </c>
      <c r="C1458" s="109" t="str">
        <f>IF(dati_pdc!B1454&lt;&gt;"",dati_pdc!B1454,"")</f>
        <v/>
      </c>
      <c r="D1458" s="109" t="str">
        <f>IF(dati_pdc!C1454&lt;&gt;"",dati_pdc!C1454,"")</f>
        <v/>
      </c>
      <c r="E1458" s="109" t="str">
        <f>IF(dati_pdc!D1454&lt;&gt;"",dati_pdc!D1454,"")</f>
        <v/>
      </c>
      <c r="F1458" s="110" t="str">
        <f>IF(dati_pdc!$A1454&lt;&gt;"",s_somma_pdc!B1454,"")</f>
        <v/>
      </c>
      <c r="G1458" s="110" t="str">
        <f>IF(dati_pdc!$A1454&lt;&gt;"",s_somma_pdc!C1454,"")</f>
        <v/>
      </c>
      <c r="H1458" s="110" t="str">
        <f t="shared" si="176"/>
        <v/>
      </c>
      <c r="I1458" s="111" t="str">
        <f t="shared" si="177"/>
        <v/>
      </c>
      <c r="J1458" s="111"/>
      <c r="K1458" s="111"/>
      <c r="L1458" s="110" t="str">
        <f>IF(dati_pdc!$A1454&lt;&gt;"",s_somma_pdc!D1454,"")</f>
        <v/>
      </c>
      <c r="M1458" s="110" t="str">
        <f t="shared" si="178"/>
        <v/>
      </c>
      <c r="N1458" s="111" t="str">
        <f t="shared" si="179"/>
        <v/>
      </c>
      <c r="O1458" s="111"/>
      <c r="P1458" s="111"/>
      <c r="Q1458" s="110" t="str">
        <f>IF(dati_pdc!$A1454&lt;&gt;"",s_somma_pdc!E1454,"")</f>
        <v/>
      </c>
      <c r="R1458" s="110" t="str">
        <f t="shared" si="180"/>
        <v/>
      </c>
      <c r="S1458" s="111" t="str">
        <f t="shared" si="181"/>
        <v/>
      </c>
      <c r="T1458" s="111"/>
      <c r="U1458" s="111"/>
      <c r="V1458" s="110" t="str">
        <f>IF(dati_pdc!$A1454&lt;&gt;"",s_somma_pdc!F1454,"")</f>
        <v/>
      </c>
      <c r="W1458" s="110" t="str">
        <f t="shared" si="182"/>
        <v/>
      </c>
      <c r="X1458" s="111" t="str">
        <f t="shared" si="183"/>
        <v/>
      </c>
    </row>
    <row r="1459" spans="2:24">
      <c r="B1459" s="109" t="str">
        <f>IF(dati_pdc!A1455&lt;&gt;"",IF(dati_pdc!D1455=1,RIGHT(dati_pdc!A1455,dati_pdc!E1455),dati_pdc!A1455),"")</f>
        <v/>
      </c>
      <c r="C1459" s="109" t="str">
        <f>IF(dati_pdc!B1455&lt;&gt;"",dati_pdc!B1455,"")</f>
        <v/>
      </c>
      <c r="D1459" s="109" t="str">
        <f>IF(dati_pdc!C1455&lt;&gt;"",dati_pdc!C1455,"")</f>
        <v/>
      </c>
      <c r="E1459" s="109" t="str">
        <f>IF(dati_pdc!D1455&lt;&gt;"",dati_pdc!D1455,"")</f>
        <v/>
      </c>
      <c r="F1459" s="110" t="str">
        <f>IF(dati_pdc!$A1455&lt;&gt;"",s_somma_pdc!B1455,"")</f>
        <v/>
      </c>
      <c r="G1459" s="110" t="str">
        <f>IF(dati_pdc!$A1455&lt;&gt;"",s_somma_pdc!C1455,"")</f>
        <v/>
      </c>
      <c r="H1459" s="110" t="str">
        <f t="shared" si="176"/>
        <v/>
      </c>
      <c r="I1459" s="111" t="str">
        <f t="shared" si="177"/>
        <v/>
      </c>
      <c r="J1459" s="111"/>
      <c r="K1459" s="111"/>
      <c r="L1459" s="110" t="str">
        <f>IF(dati_pdc!$A1455&lt;&gt;"",s_somma_pdc!D1455,"")</f>
        <v/>
      </c>
      <c r="M1459" s="110" t="str">
        <f t="shared" si="178"/>
        <v/>
      </c>
      <c r="N1459" s="111" t="str">
        <f t="shared" si="179"/>
        <v/>
      </c>
      <c r="O1459" s="111"/>
      <c r="P1459" s="111"/>
      <c r="Q1459" s="110" t="str">
        <f>IF(dati_pdc!$A1455&lt;&gt;"",s_somma_pdc!E1455,"")</f>
        <v/>
      </c>
      <c r="R1459" s="110" t="str">
        <f t="shared" si="180"/>
        <v/>
      </c>
      <c r="S1459" s="111" t="str">
        <f t="shared" si="181"/>
        <v/>
      </c>
      <c r="T1459" s="111"/>
      <c r="U1459" s="111"/>
      <c r="V1459" s="110" t="str">
        <f>IF(dati_pdc!$A1455&lt;&gt;"",s_somma_pdc!F1455,"")</f>
        <v/>
      </c>
      <c r="W1459" s="110" t="str">
        <f t="shared" si="182"/>
        <v/>
      </c>
      <c r="X1459" s="111" t="str">
        <f t="shared" si="183"/>
        <v/>
      </c>
    </row>
    <row r="1460" spans="2:24">
      <c r="B1460" s="109" t="str">
        <f>IF(dati_pdc!A1456&lt;&gt;"",IF(dati_pdc!D1456=1,RIGHT(dati_pdc!A1456,dati_pdc!E1456),dati_pdc!A1456),"")</f>
        <v/>
      </c>
      <c r="C1460" s="109" t="str">
        <f>IF(dati_pdc!B1456&lt;&gt;"",dati_pdc!B1456,"")</f>
        <v/>
      </c>
      <c r="D1460" s="109" t="str">
        <f>IF(dati_pdc!C1456&lt;&gt;"",dati_pdc!C1456,"")</f>
        <v/>
      </c>
      <c r="E1460" s="109" t="str">
        <f>IF(dati_pdc!D1456&lt;&gt;"",dati_pdc!D1456,"")</f>
        <v/>
      </c>
      <c r="F1460" s="110" t="str">
        <f>IF(dati_pdc!$A1456&lt;&gt;"",s_somma_pdc!B1456,"")</f>
        <v/>
      </c>
      <c r="G1460" s="110" t="str">
        <f>IF(dati_pdc!$A1456&lt;&gt;"",s_somma_pdc!C1456,"")</f>
        <v/>
      </c>
      <c r="H1460" s="110" t="str">
        <f t="shared" si="176"/>
        <v/>
      </c>
      <c r="I1460" s="111" t="str">
        <f t="shared" si="177"/>
        <v/>
      </c>
      <c r="J1460" s="111"/>
      <c r="K1460" s="111"/>
      <c r="L1460" s="110" t="str">
        <f>IF(dati_pdc!$A1456&lt;&gt;"",s_somma_pdc!D1456,"")</f>
        <v/>
      </c>
      <c r="M1460" s="110" t="str">
        <f t="shared" si="178"/>
        <v/>
      </c>
      <c r="N1460" s="111" t="str">
        <f t="shared" si="179"/>
        <v/>
      </c>
      <c r="O1460" s="111"/>
      <c r="P1460" s="111"/>
      <c r="Q1460" s="110" t="str">
        <f>IF(dati_pdc!$A1456&lt;&gt;"",s_somma_pdc!E1456,"")</f>
        <v/>
      </c>
      <c r="R1460" s="110" t="str">
        <f t="shared" si="180"/>
        <v/>
      </c>
      <c r="S1460" s="111" t="str">
        <f t="shared" si="181"/>
        <v/>
      </c>
      <c r="T1460" s="111"/>
      <c r="U1460" s="111"/>
      <c r="V1460" s="110" t="str">
        <f>IF(dati_pdc!$A1456&lt;&gt;"",s_somma_pdc!F1456,"")</f>
        <v/>
      </c>
      <c r="W1460" s="110" t="str">
        <f t="shared" si="182"/>
        <v/>
      </c>
      <c r="X1460" s="111" t="str">
        <f t="shared" si="183"/>
        <v/>
      </c>
    </row>
    <row r="1461" spans="2:24">
      <c r="B1461" s="109" t="str">
        <f>IF(dati_pdc!A1457&lt;&gt;"",IF(dati_pdc!D1457=1,RIGHT(dati_pdc!A1457,dati_pdc!E1457),dati_pdc!A1457),"")</f>
        <v/>
      </c>
      <c r="C1461" s="109" t="str">
        <f>IF(dati_pdc!B1457&lt;&gt;"",dati_pdc!B1457,"")</f>
        <v/>
      </c>
      <c r="D1461" s="109" t="str">
        <f>IF(dati_pdc!C1457&lt;&gt;"",dati_pdc!C1457,"")</f>
        <v/>
      </c>
      <c r="E1461" s="109" t="str">
        <f>IF(dati_pdc!D1457&lt;&gt;"",dati_pdc!D1457,"")</f>
        <v/>
      </c>
      <c r="F1461" s="110" t="str">
        <f>IF(dati_pdc!$A1457&lt;&gt;"",s_somma_pdc!B1457,"")</f>
        <v/>
      </c>
      <c r="G1461" s="110" t="str">
        <f>IF(dati_pdc!$A1457&lt;&gt;"",s_somma_pdc!C1457,"")</f>
        <v/>
      </c>
      <c r="H1461" s="110" t="str">
        <f t="shared" si="176"/>
        <v/>
      </c>
      <c r="I1461" s="111" t="str">
        <f t="shared" si="177"/>
        <v/>
      </c>
      <c r="J1461" s="111"/>
      <c r="K1461" s="111"/>
      <c r="L1461" s="110" t="str">
        <f>IF(dati_pdc!$A1457&lt;&gt;"",s_somma_pdc!D1457,"")</f>
        <v/>
      </c>
      <c r="M1461" s="110" t="str">
        <f t="shared" si="178"/>
        <v/>
      </c>
      <c r="N1461" s="111" t="str">
        <f t="shared" si="179"/>
        <v/>
      </c>
      <c r="O1461" s="111"/>
      <c r="P1461" s="111"/>
      <c r="Q1461" s="110" t="str">
        <f>IF(dati_pdc!$A1457&lt;&gt;"",s_somma_pdc!E1457,"")</f>
        <v/>
      </c>
      <c r="R1461" s="110" t="str">
        <f t="shared" si="180"/>
        <v/>
      </c>
      <c r="S1461" s="111" t="str">
        <f t="shared" si="181"/>
        <v/>
      </c>
      <c r="T1461" s="111"/>
      <c r="U1461" s="111"/>
      <c r="V1461" s="110" t="str">
        <f>IF(dati_pdc!$A1457&lt;&gt;"",s_somma_pdc!F1457,"")</f>
        <v/>
      </c>
      <c r="W1461" s="110" t="str">
        <f t="shared" si="182"/>
        <v/>
      </c>
      <c r="X1461" s="111" t="str">
        <f t="shared" si="183"/>
        <v/>
      </c>
    </row>
    <row r="1462" spans="2:24">
      <c r="B1462" s="109" t="str">
        <f>IF(dati_pdc!A1458&lt;&gt;"",IF(dati_pdc!D1458=1,RIGHT(dati_pdc!A1458,dati_pdc!E1458),dati_pdc!A1458),"")</f>
        <v/>
      </c>
      <c r="C1462" s="109" t="str">
        <f>IF(dati_pdc!B1458&lt;&gt;"",dati_pdc!B1458,"")</f>
        <v/>
      </c>
      <c r="D1462" s="109" t="str">
        <f>IF(dati_pdc!C1458&lt;&gt;"",dati_pdc!C1458,"")</f>
        <v/>
      </c>
      <c r="E1462" s="109" t="str">
        <f>IF(dati_pdc!D1458&lt;&gt;"",dati_pdc!D1458,"")</f>
        <v/>
      </c>
      <c r="F1462" s="110" t="str">
        <f>IF(dati_pdc!$A1458&lt;&gt;"",s_somma_pdc!B1458,"")</f>
        <v/>
      </c>
      <c r="G1462" s="110" t="str">
        <f>IF(dati_pdc!$A1458&lt;&gt;"",s_somma_pdc!C1458,"")</f>
        <v/>
      </c>
      <c r="H1462" s="110" t="str">
        <f t="shared" si="176"/>
        <v/>
      </c>
      <c r="I1462" s="111" t="str">
        <f t="shared" si="177"/>
        <v/>
      </c>
      <c r="J1462" s="111"/>
      <c r="K1462" s="111"/>
      <c r="L1462" s="110" t="str">
        <f>IF(dati_pdc!$A1458&lt;&gt;"",s_somma_pdc!D1458,"")</f>
        <v/>
      </c>
      <c r="M1462" s="110" t="str">
        <f t="shared" si="178"/>
        <v/>
      </c>
      <c r="N1462" s="111" t="str">
        <f t="shared" si="179"/>
        <v/>
      </c>
      <c r="O1462" s="111"/>
      <c r="P1462" s="111"/>
      <c r="Q1462" s="110" t="str">
        <f>IF(dati_pdc!$A1458&lt;&gt;"",s_somma_pdc!E1458,"")</f>
        <v/>
      </c>
      <c r="R1462" s="110" t="str">
        <f t="shared" si="180"/>
        <v/>
      </c>
      <c r="S1462" s="111" t="str">
        <f t="shared" si="181"/>
        <v/>
      </c>
      <c r="T1462" s="111"/>
      <c r="U1462" s="111"/>
      <c r="V1462" s="110" t="str">
        <f>IF(dati_pdc!$A1458&lt;&gt;"",s_somma_pdc!F1458,"")</f>
        <v/>
      </c>
      <c r="W1462" s="110" t="str">
        <f t="shared" si="182"/>
        <v/>
      </c>
      <c r="X1462" s="111" t="str">
        <f t="shared" si="183"/>
        <v/>
      </c>
    </row>
    <row r="1463" spans="2:24">
      <c r="B1463" s="109" t="str">
        <f>IF(dati_pdc!A1459&lt;&gt;"",IF(dati_pdc!D1459=1,RIGHT(dati_pdc!A1459,dati_pdc!E1459),dati_pdc!A1459),"")</f>
        <v/>
      </c>
      <c r="C1463" s="109" t="str">
        <f>IF(dati_pdc!B1459&lt;&gt;"",dati_pdc!B1459,"")</f>
        <v/>
      </c>
      <c r="D1463" s="109" t="str">
        <f>IF(dati_pdc!C1459&lt;&gt;"",dati_pdc!C1459,"")</f>
        <v/>
      </c>
      <c r="E1463" s="109" t="str">
        <f>IF(dati_pdc!D1459&lt;&gt;"",dati_pdc!D1459,"")</f>
        <v/>
      </c>
      <c r="F1463" s="110" t="str">
        <f>IF(dati_pdc!$A1459&lt;&gt;"",s_somma_pdc!B1459,"")</f>
        <v/>
      </c>
      <c r="G1463" s="110" t="str">
        <f>IF(dati_pdc!$A1459&lt;&gt;"",s_somma_pdc!C1459,"")</f>
        <v/>
      </c>
      <c r="H1463" s="110" t="str">
        <f t="shared" si="176"/>
        <v/>
      </c>
      <c r="I1463" s="111" t="str">
        <f t="shared" si="177"/>
        <v/>
      </c>
      <c r="J1463" s="111"/>
      <c r="K1463" s="111"/>
      <c r="L1463" s="110" t="str">
        <f>IF(dati_pdc!$A1459&lt;&gt;"",s_somma_pdc!D1459,"")</f>
        <v/>
      </c>
      <c r="M1463" s="110" t="str">
        <f t="shared" si="178"/>
        <v/>
      </c>
      <c r="N1463" s="111" t="str">
        <f t="shared" si="179"/>
        <v/>
      </c>
      <c r="O1463" s="111"/>
      <c r="P1463" s="111"/>
      <c r="Q1463" s="110" t="str">
        <f>IF(dati_pdc!$A1459&lt;&gt;"",s_somma_pdc!E1459,"")</f>
        <v/>
      </c>
      <c r="R1463" s="110" t="str">
        <f t="shared" si="180"/>
        <v/>
      </c>
      <c r="S1463" s="111" t="str">
        <f t="shared" si="181"/>
        <v/>
      </c>
      <c r="T1463" s="111"/>
      <c r="U1463" s="111"/>
      <c r="V1463" s="110" t="str">
        <f>IF(dati_pdc!$A1459&lt;&gt;"",s_somma_pdc!F1459,"")</f>
        <v/>
      </c>
      <c r="W1463" s="110" t="str">
        <f t="shared" si="182"/>
        <v/>
      </c>
      <c r="X1463" s="111" t="str">
        <f t="shared" si="183"/>
        <v/>
      </c>
    </row>
    <row r="1464" spans="2:24">
      <c r="B1464" s="109" t="str">
        <f>IF(dati_pdc!A1460&lt;&gt;"",IF(dati_pdc!D1460=1,RIGHT(dati_pdc!A1460,dati_pdc!E1460),dati_pdc!A1460),"")</f>
        <v/>
      </c>
      <c r="C1464" s="109" t="str">
        <f>IF(dati_pdc!B1460&lt;&gt;"",dati_pdc!B1460,"")</f>
        <v/>
      </c>
      <c r="D1464" s="109" t="str">
        <f>IF(dati_pdc!C1460&lt;&gt;"",dati_pdc!C1460,"")</f>
        <v/>
      </c>
      <c r="E1464" s="109" t="str">
        <f>IF(dati_pdc!D1460&lt;&gt;"",dati_pdc!D1460,"")</f>
        <v/>
      </c>
      <c r="F1464" s="110" t="str">
        <f>IF(dati_pdc!$A1460&lt;&gt;"",s_somma_pdc!B1460,"")</f>
        <v/>
      </c>
      <c r="G1464" s="110" t="str">
        <f>IF(dati_pdc!$A1460&lt;&gt;"",s_somma_pdc!C1460,"")</f>
        <v/>
      </c>
      <c r="H1464" s="110" t="str">
        <f t="shared" si="176"/>
        <v/>
      </c>
      <c r="I1464" s="111" t="str">
        <f t="shared" si="177"/>
        <v/>
      </c>
      <c r="J1464" s="111"/>
      <c r="K1464" s="111"/>
      <c r="L1464" s="110" t="str">
        <f>IF(dati_pdc!$A1460&lt;&gt;"",s_somma_pdc!D1460,"")</f>
        <v/>
      </c>
      <c r="M1464" s="110" t="str">
        <f t="shared" si="178"/>
        <v/>
      </c>
      <c r="N1464" s="111" t="str">
        <f t="shared" si="179"/>
        <v/>
      </c>
      <c r="O1464" s="111"/>
      <c r="P1464" s="111"/>
      <c r="Q1464" s="110" t="str">
        <f>IF(dati_pdc!$A1460&lt;&gt;"",s_somma_pdc!E1460,"")</f>
        <v/>
      </c>
      <c r="R1464" s="110" t="str">
        <f t="shared" si="180"/>
        <v/>
      </c>
      <c r="S1464" s="111" t="str">
        <f t="shared" si="181"/>
        <v/>
      </c>
      <c r="T1464" s="111"/>
      <c r="U1464" s="111"/>
      <c r="V1464" s="110" t="str">
        <f>IF(dati_pdc!$A1460&lt;&gt;"",s_somma_pdc!F1460,"")</f>
        <v/>
      </c>
      <c r="W1464" s="110" t="str">
        <f t="shared" si="182"/>
        <v/>
      </c>
      <c r="X1464" s="111" t="str">
        <f t="shared" si="183"/>
        <v/>
      </c>
    </row>
    <row r="1465" spans="2:24">
      <c r="B1465" s="109" t="str">
        <f>IF(dati_pdc!A1461&lt;&gt;"",IF(dati_pdc!D1461=1,RIGHT(dati_pdc!A1461,dati_pdc!E1461),dati_pdc!A1461),"")</f>
        <v/>
      </c>
      <c r="C1465" s="109" t="str">
        <f>IF(dati_pdc!B1461&lt;&gt;"",dati_pdc!B1461,"")</f>
        <v/>
      </c>
      <c r="D1465" s="109" t="str">
        <f>IF(dati_pdc!C1461&lt;&gt;"",dati_pdc!C1461,"")</f>
        <v/>
      </c>
      <c r="E1465" s="109" t="str">
        <f>IF(dati_pdc!D1461&lt;&gt;"",dati_pdc!D1461,"")</f>
        <v/>
      </c>
      <c r="F1465" s="110" t="str">
        <f>IF(dati_pdc!$A1461&lt;&gt;"",s_somma_pdc!B1461,"")</f>
        <v/>
      </c>
      <c r="G1465" s="110" t="str">
        <f>IF(dati_pdc!$A1461&lt;&gt;"",s_somma_pdc!C1461,"")</f>
        <v/>
      </c>
      <c r="H1465" s="110" t="str">
        <f t="shared" si="176"/>
        <v/>
      </c>
      <c r="I1465" s="111" t="str">
        <f t="shared" si="177"/>
        <v/>
      </c>
      <c r="J1465" s="111"/>
      <c r="K1465" s="111"/>
      <c r="L1465" s="110" t="str">
        <f>IF(dati_pdc!$A1461&lt;&gt;"",s_somma_pdc!D1461,"")</f>
        <v/>
      </c>
      <c r="M1465" s="110" t="str">
        <f t="shared" si="178"/>
        <v/>
      </c>
      <c r="N1465" s="111" t="str">
        <f t="shared" si="179"/>
        <v/>
      </c>
      <c r="O1465" s="111"/>
      <c r="P1465" s="111"/>
      <c r="Q1465" s="110" t="str">
        <f>IF(dati_pdc!$A1461&lt;&gt;"",s_somma_pdc!E1461,"")</f>
        <v/>
      </c>
      <c r="R1465" s="110" t="str">
        <f t="shared" si="180"/>
        <v/>
      </c>
      <c r="S1465" s="111" t="str">
        <f t="shared" si="181"/>
        <v/>
      </c>
      <c r="T1465" s="111"/>
      <c r="U1465" s="111"/>
      <c r="V1465" s="110" t="str">
        <f>IF(dati_pdc!$A1461&lt;&gt;"",s_somma_pdc!F1461,"")</f>
        <v/>
      </c>
      <c r="W1465" s="110" t="str">
        <f t="shared" si="182"/>
        <v/>
      </c>
      <c r="X1465" s="111" t="str">
        <f t="shared" si="183"/>
        <v/>
      </c>
    </row>
    <row r="1466" spans="2:24">
      <c r="B1466" s="109" t="str">
        <f>IF(dati_pdc!A1462&lt;&gt;"",IF(dati_pdc!D1462=1,RIGHT(dati_pdc!A1462,dati_pdc!E1462),dati_pdc!A1462),"")</f>
        <v/>
      </c>
      <c r="C1466" s="109" t="str">
        <f>IF(dati_pdc!B1462&lt;&gt;"",dati_pdc!B1462,"")</f>
        <v/>
      </c>
      <c r="D1466" s="109" t="str">
        <f>IF(dati_pdc!C1462&lt;&gt;"",dati_pdc!C1462,"")</f>
        <v/>
      </c>
      <c r="E1466" s="109" t="str">
        <f>IF(dati_pdc!D1462&lt;&gt;"",dati_pdc!D1462,"")</f>
        <v/>
      </c>
      <c r="F1466" s="110" t="str">
        <f>IF(dati_pdc!$A1462&lt;&gt;"",s_somma_pdc!B1462,"")</f>
        <v/>
      </c>
      <c r="G1466" s="110" t="str">
        <f>IF(dati_pdc!$A1462&lt;&gt;"",s_somma_pdc!C1462,"")</f>
        <v/>
      </c>
      <c r="H1466" s="110" t="str">
        <f t="shared" si="176"/>
        <v/>
      </c>
      <c r="I1466" s="111" t="str">
        <f t="shared" si="177"/>
        <v/>
      </c>
      <c r="J1466" s="111"/>
      <c r="K1466" s="111"/>
      <c r="L1466" s="110" t="str">
        <f>IF(dati_pdc!$A1462&lt;&gt;"",s_somma_pdc!D1462,"")</f>
        <v/>
      </c>
      <c r="M1466" s="110" t="str">
        <f t="shared" si="178"/>
        <v/>
      </c>
      <c r="N1466" s="111" t="str">
        <f t="shared" si="179"/>
        <v/>
      </c>
      <c r="O1466" s="111"/>
      <c r="P1466" s="111"/>
      <c r="Q1466" s="110" t="str">
        <f>IF(dati_pdc!$A1462&lt;&gt;"",s_somma_pdc!E1462,"")</f>
        <v/>
      </c>
      <c r="R1466" s="110" t="str">
        <f t="shared" si="180"/>
        <v/>
      </c>
      <c r="S1466" s="111" t="str">
        <f t="shared" si="181"/>
        <v/>
      </c>
      <c r="T1466" s="111"/>
      <c r="U1466" s="111"/>
      <c r="V1466" s="110" t="str">
        <f>IF(dati_pdc!$A1462&lt;&gt;"",s_somma_pdc!F1462,"")</f>
        <v/>
      </c>
      <c r="W1466" s="110" t="str">
        <f t="shared" si="182"/>
        <v/>
      </c>
      <c r="X1466" s="111" t="str">
        <f t="shared" si="183"/>
        <v/>
      </c>
    </row>
    <row r="1467" spans="2:24">
      <c r="B1467" s="109" t="str">
        <f>IF(dati_pdc!A1463&lt;&gt;"",IF(dati_pdc!D1463=1,RIGHT(dati_pdc!A1463,dati_pdc!E1463),dati_pdc!A1463),"")</f>
        <v/>
      </c>
      <c r="C1467" s="109" t="str">
        <f>IF(dati_pdc!B1463&lt;&gt;"",dati_pdc!B1463,"")</f>
        <v/>
      </c>
      <c r="D1467" s="109" t="str">
        <f>IF(dati_pdc!C1463&lt;&gt;"",dati_pdc!C1463,"")</f>
        <v/>
      </c>
      <c r="E1467" s="109" t="str">
        <f>IF(dati_pdc!D1463&lt;&gt;"",dati_pdc!D1463,"")</f>
        <v/>
      </c>
      <c r="F1467" s="110" t="str">
        <f>IF(dati_pdc!$A1463&lt;&gt;"",s_somma_pdc!B1463,"")</f>
        <v/>
      </c>
      <c r="G1467" s="110" t="str">
        <f>IF(dati_pdc!$A1463&lt;&gt;"",s_somma_pdc!C1463,"")</f>
        <v/>
      </c>
      <c r="H1467" s="110" t="str">
        <f t="shared" si="176"/>
        <v/>
      </c>
      <c r="I1467" s="111" t="str">
        <f t="shared" si="177"/>
        <v/>
      </c>
      <c r="J1467" s="111"/>
      <c r="K1467" s="111"/>
      <c r="L1467" s="110" t="str">
        <f>IF(dati_pdc!$A1463&lt;&gt;"",s_somma_pdc!D1463,"")</f>
        <v/>
      </c>
      <c r="M1467" s="110" t="str">
        <f t="shared" si="178"/>
        <v/>
      </c>
      <c r="N1467" s="111" t="str">
        <f t="shared" si="179"/>
        <v/>
      </c>
      <c r="O1467" s="111"/>
      <c r="P1467" s="111"/>
      <c r="Q1467" s="110" t="str">
        <f>IF(dati_pdc!$A1463&lt;&gt;"",s_somma_pdc!E1463,"")</f>
        <v/>
      </c>
      <c r="R1467" s="110" t="str">
        <f t="shared" si="180"/>
        <v/>
      </c>
      <c r="S1467" s="111" t="str">
        <f t="shared" si="181"/>
        <v/>
      </c>
      <c r="T1467" s="111"/>
      <c r="U1467" s="111"/>
      <c r="V1467" s="110" t="str">
        <f>IF(dati_pdc!$A1463&lt;&gt;"",s_somma_pdc!F1463,"")</f>
        <v/>
      </c>
      <c r="W1467" s="110" t="str">
        <f t="shared" si="182"/>
        <v/>
      </c>
      <c r="X1467" s="111" t="str">
        <f t="shared" si="183"/>
        <v/>
      </c>
    </row>
    <row r="1468" spans="2:24">
      <c r="B1468" s="109" t="str">
        <f>IF(dati_pdc!A1464&lt;&gt;"",IF(dati_pdc!D1464=1,RIGHT(dati_pdc!A1464,dati_pdc!E1464),dati_pdc!A1464),"")</f>
        <v/>
      </c>
      <c r="C1468" s="109" t="str">
        <f>IF(dati_pdc!B1464&lt;&gt;"",dati_pdc!B1464,"")</f>
        <v/>
      </c>
      <c r="D1468" s="109" t="str">
        <f>IF(dati_pdc!C1464&lt;&gt;"",dati_pdc!C1464,"")</f>
        <v/>
      </c>
      <c r="E1468" s="109" t="str">
        <f>IF(dati_pdc!D1464&lt;&gt;"",dati_pdc!D1464,"")</f>
        <v/>
      </c>
      <c r="F1468" s="110" t="str">
        <f>IF(dati_pdc!$A1464&lt;&gt;"",s_somma_pdc!B1464,"")</f>
        <v/>
      </c>
      <c r="G1468" s="110" t="str">
        <f>IF(dati_pdc!$A1464&lt;&gt;"",s_somma_pdc!C1464,"")</f>
        <v/>
      </c>
      <c r="H1468" s="110" t="str">
        <f t="shared" si="176"/>
        <v/>
      </c>
      <c r="I1468" s="111" t="str">
        <f t="shared" si="177"/>
        <v/>
      </c>
      <c r="J1468" s="111"/>
      <c r="K1468" s="111"/>
      <c r="L1468" s="110" t="str">
        <f>IF(dati_pdc!$A1464&lt;&gt;"",s_somma_pdc!D1464,"")</f>
        <v/>
      </c>
      <c r="M1468" s="110" t="str">
        <f t="shared" si="178"/>
        <v/>
      </c>
      <c r="N1468" s="111" t="str">
        <f t="shared" si="179"/>
        <v/>
      </c>
      <c r="O1468" s="111"/>
      <c r="P1468" s="111"/>
      <c r="Q1468" s="110" t="str">
        <f>IF(dati_pdc!$A1464&lt;&gt;"",s_somma_pdc!E1464,"")</f>
        <v/>
      </c>
      <c r="R1468" s="110" t="str">
        <f t="shared" si="180"/>
        <v/>
      </c>
      <c r="S1468" s="111" t="str">
        <f t="shared" si="181"/>
        <v/>
      </c>
      <c r="T1468" s="111"/>
      <c r="U1468" s="111"/>
      <c r="V1468" s="110" t="str">
        <f>IF(dati_pdc!$A1464&lt;&gt;"",s_somma_pdc!F1464,"")</f>
        <v/>
      </c>
      <c r="W1468" s="110" t="str">
        <f t="shared" si="182"/>
        <v/>
      </c>
      <c r="X1468" s="111" t="str">
        <f t="shared" si="183"/>
        <v/>
      </c>
    </row>
    <row r="1469" spans="2:24">
      <c r="B1469" s="109" t="str">
        <f>IF(dati_pdc!A1465&lt;&gt;"",IF(dati_pdc!D1465=1,RIGHT(dati_pdc!A1465,dati_pdc!E1465),dati_pdc!A1465),"")</f>
        <v/>
      </c>
      <c r="C1469" s="109" t="str">
        <f>IF(dati_pdc!B1465&lt;&gt;"",dati_pdc!B1465,"")</f>
        <v/>
      </c>
      <c r="D1469" s="109" t="str">
        <f>IF(dati_pdc!C1465&lt;&gt;"",dati_pdc!C1465,"")</f>
        <v/>
      </c>
      <c r="E1469" s="109" t="str">
        <f>IF(dati_pdc!D1465&lt;&gt;"",dati_pdc!D1465,"")</f>
        <v/>
      </c>
      <c r="F1469" s="110" t="str">
        <f>IF(dati_pdc!$A1465&lt;&gt;"",s_somma_pdc!B1465,"")</f>
        <v/>
      </c>
      <c r="G1469" s="110" t="str">
        <f>IF(dati_pdc!$A1465&lt;&gt;"",s_somma_pdc!C1465,"")</f>
        <v/>
      </c>
      <c r="H1469" s="110" t="str">
        <f t="shared" si="176"/>
        <v/>
      </c>
      <c r="I1469" s="111" t="str">
        <f t="shared" si="177"/>
        <v/>
      </c>
      <c r="J1469" s="111"/>
      <c r="K1469" s="111"/>
      <c r="L1469" s="110" t="str">
        <f>IF(dati_pdc!$A1465&lt;&gt;"",s_somma_pdc!D1465,"")</f>
        <v/>
      </c>
      <c r="M1469" s="110" t="str">
        <f t="shared" si="178"/>
        <v/>
      </c>
      <c r="N1469" s="111" t="str">
        <f t="shared" si="179"/>
        <v/>
      </c>
      <c r="O1469" s="111"/>
      <c r="P1469" s="111"/>
      <c r="Q1469" s="110" t="str">
        <f>IF(dati_pdc!$A1465&lt;&gt;"",s_somma_pdc!E1465,"")</f>
        <v/>
      </c>
      <c r="R1469" s="110" t="str">
        <f t="shared" si="180"/>
        <v/>
      </c>
      <c r="S1469" s="111" t="str">
        <f t="shared" si="181"/>
        <v/>
      </c>
      <c r="T1469" s="111"/>
      <c r="U1469" s="111"/>
      <c r="V1469" s="110" t="str">
        <f>IF(dati_pdc!$A1465&lt;&gt;"",s_somma_pdc!F1465,"")</f>
        <v/>
      </c>
      <c r="W1469" s="110" t="str">
        <f t="shared" si="182"/>
        <v/>
      </c>
      <c r="X1469" s="111" t="str">
        <f t="shared" si="183"/>
        <v/>
      </c>
    </row>
    <row r="1470" spans="2:24">
      <c r="B1470" s="109" t="str">
        <f>IF(dati_pdc!A1466&lt;&gt;"",IF(dati_pdc!D1466=1,RIGHT(dati_pdc!A1466,dati_pdc!E1466),dati_pdc!A1466),"")</f>
        <v/>
      </c>
      <c r="C1470" s="109" t="str">
        <f>IF(dati_pdc!B1466&lt;&gt;"",dati_pdc!B1466,"")</f>
        <v/>
      </c>
      <c r="D1470" s="109" t="str">
        <f>IF(dati_pdc!C1466&lt;&gt;"",dati_pdc!C1466,"")</f>
        <v/>
      </c>
      <c r="E1470" s="109" t="str">
        <f>IF(dati_pdc!D1466&lt;&gt;"",dati_pdc!D1466,"")</f>
        <v/>
      </c>
      <c r="F1470" s="110" t="str">
        <f>IF(dati_pdc!$A1466&lt;&gt;"",s_somma_pdc!B1466,"")</f>
        <v/>
      </c>
      <c r="G1470" s="110" t="str">
        <f>IF(dati_pdc!$A1466&lt;&gt;"",s_somma_pdc!C1466,"")</f>
        <v/>
      </c>
      <c r="H1470" s="110" t="str">
        <f t="shared" si="176"/>
        <v/>
      </c>
      <c r="I1470" s="111" t="str">
        <f t="shared" si="177"/>
        <v/>
      </c>
      <c r="J1470" s="111"/>
      <c r="K1470" s="111"/>
      <c r="L1470" s="110" t="str">
        <f>IF(dati_pdc!$A1466&lt;&gt;"",s_somma_pdc!D1466,"")</f>
        <v/>
      </c>
      <c r="M1470" s="110" t="str">
        <f t="shared" si="178"/>
        <v/>
      </c>
      <c r="N1470" s="111" t="str">
        <f t="shared" si="179"/>
        <v/>
      </c>
      <c r="O1470" s="111"/>
      <c r="P1470" s="111"/>
      <c r="Q1470" s="110" t="str">
        <f>IF(dati_pdc!$A1466&lt;&gt;"",s_somma_pdc!E1466,"")</f>
        <v/>
      </c>
      <c r="R1470" s="110" t="str">
        <f t="shared" si="180"/>
        <v/>
      </c>
      <c r="S1470" s="111" t="str">
        <f t="shared" si="181"/>
        <v/>
      </c>
      <c r="T1470" s="111"/>
      <c r="U1470" s="111"/>
      <c r="V1470" s="110" t="str">
        <f>IF(dati_pdc!$A1466&lt;&gt;"",s_somma_pdc!F1466,"")</f>
        <v/>
      </c>
      <c r="W1470" s="110" t="str">
        <f t="shared" si="182"/>
        <v/>
      </c>
      <c r="X1470" s="111" t="str">
        <f t="shared" si="183"/>
        <v/>
      </c>
    </row>
    <row r="1471" spans="2:24">
      <c r="B1471" s="109" t="str">
        <f>IF(dati_pdc!A1467&lt;&gt;"",IF(dati_pdc!D1467=1,RIGHT(dati_pdc!A1467,dati_pdc!E1467),dati_pdc!A1467),"")</f>
        <v/>
      </c>
      <c r="C1471" s="109" t="str">
        <f>IF(dati_pdc!B1467&lt;&gt;"",dati_pdc!B1467,"")</f>
        <v/>
      </c>
      <c r="D1471" s="109" t="str">
        <f>IF(dati_pdc!C1467&lt;&gt;"",dati_pdc!C1467,"")</f>
        <v/>
      </c>
      <c r="E1471" s="109" t="str">
        <f>IF(dati_pdc!D1467&lt;&gt;"",dati_pdc!D1467,"")</f>
        <v/>
      </c>
      <c r="F1471" s="110" t="str">
        <f>IF(dati_pdc!$A1467&lt;&gt;"",s_somma_pdc!B1467,"")</f>
        <v/>
      </c>
      <c r="G1471" s="110" t="str">
        <f>IF(dati_pdc!$A1467&lt;&gt;"",s_somma_pdc!C1467,"")</f>
        <v/>
      </c>
      <c r="H1471" s="110" t="str">
        <f t="shared" si="176"/>
        <v/>
      </c>
      <c r="I1471" s="111" t="str">
        <f t="shared" si="177"/>
        <v/>
      </c>
      <c r="J1471" s="111"/>
      <c r="K1471" s="111"/>
      <c r="L1471" s="110" t="str">
        <f>IF(dati_pdc!$A1467&lt;&gt;"",s_somma_pdc!D1467,"")</f>
        <v/>
      </c>
      <c r="M1471" s="110" t="str">
        <f t="shared" si="178"/>
        <v/>
      </c>
      <c r="N1471" s="111" t="str">
        <f t="shared" si="179"/>
        <v/>
      </c>
      <c r="O1471" s="111"/>
      <c r="P1471" s="111"/>
      <c r="Q1471" s="110" t="str">
        <f>IF(dati_pdc!$A1467&lt;&gt;"",s_somma_pdc!E1467,"")</f>
        <v/>
      </c>
      <c r="R1471" s="110" t="str">
        <f t="shared" si="180"/>
        <v/>
      </c>
      <c r="S1471" s="111" t="str">
        <f t="shared" si="181"/>
        <v/>
      </c>
      <c r="T1471" s="111"/>
      <c r="U1471" s="111"/>
      <c r="V1471" s="110" t="str">
        <f>IF(dati_pdc!$A1467&lt;&gt;"",s_somma_pdc!F1467,"")</f>
        <v/>
      </c>
      <c r="W1471" s="110" t="str">
        <f t="shared" si="182"/>
        <v/>
      </c>
      <c r="X1471" s="111" t="str">
        <f t="shared" si="183"/>
        <v/>
      </c>
    </row>
    <row r="1472" spans="2:24">
      <c r="B1472" s="109" t="str">
        <f>IF(dati_pdc!A1468&lt;&gt;"",IF(dati_pdc!D1468=1,RIGHT(dati_pdc!A1468,dati_pdc!E1468),dati_pdc!A1468),"")</f>
        <v/>
      </c>
      <c r="C1472" s="109" t="str">
        <f>IF(dati_pdc!B1468&lt;&gt;"",dati_pdc!B1468,"")</f>
        <v/>
      </c>
      <c r="D1472" s="109" t="str">
        <f>IF(dati_pdc!C1468&lt;&gt;"",dati_pdc!C1468,"")</f>
        <v/>
      </c>
      <c r="E1472" s="109" t="str">
        <f>IF(dati_pdc!D1468&lt;&gt;"",dati_pdc!D1468,"")</f>
        <v/>
      </c>
      <c r="F1472" s="110" t="str">
        <f>IF(dati_pdc!$A1468&lt;&gt;"",s_somma_pdc!B1468,"")</f>
        <v/>
      </c>
      <c r="G1472" s="110" t="str">
        <f>IF(dati_pdc!$A1468&lt;&gt;"",s_somma_pdc!C1468,"")</f>
        <v/>
      </c>
      <c r="H1472" s="110" t="str">
        <f t="shared" si="176"/>
        <v/>
      </c>
      <c r="I1472" s="111" t="str">
        <f t="shared" si="177"/>
        <v/>
      </c>
      <c r="J1472" s="111"/>
      <c r="K1472" s="111"/>
      <c r="L1472" s="110" t="str">
        <f>IF(dati_pdc!$A1468&lt;&gt;"",s_somma_pdc!D1468,"")</f>
        <v/>
      </c>
      <c r="M1472" s="110" t="str">
        <f t="shared" si="178"/>
        <v/>
      </c>
      <c r="N1472" s="111" t="str">
        <f t="shared" si="179"/>
        <v/>
      </c>
      <c r="O1472" s="111"/>
      <c r="P1472" s="111"/>
      <c r="Q1472" s="110" t="str">
        <f>IF(dati_pdc!$A1468&lt;&gt;"",s_somma_pdc!E1468,"")</f>
        <v/>
      </c>
      <c r="R1472" s="110" t="str">
        <f t="shared" si="180"/>
        <v/>
      </c>
      <c r="S1472" s="111" t="str">
        <f t="shared" si="181"/>
        <v/>
      </c>
      <c r="T1472" s="111"/>
      <c r="U1472" s="111"/>
      <c r="V1472" s="110" t="str">
        <f>IF(dati_pdc!$A1468&lt;&gt;"",s_somma_pdc!F1468,"")</f>
        <v/>
      </c>
      <c r="W1472" s="110" t="str">
        <f t="shared" si="182"/>
        <v/>
      </c>
      <c r="X1472" s="111" t="str">
        <f t="shared" si="183"/>
        <v/>
      </c>
    </row>
    <row r="1473" spans="2:24">
      <c r="B1473" s="109" t="str">
        <f>IF(dati_pdc!A1469&lt;&gt;"",IF(dati_pdc!D1469=1,RIGHT(dati_pdc!A1469,dati_pdc!E1469),dati_pdc!A1469),"")</f>
        <v/>
      </c>
      <c r="C1473" s="109" t="str">
        <f>IF(dati_pdc!B1469&lt;&gt;"",dati_pdc!B1469,"")</f>
        <v/>
      </c>
      <c r="D1473" s="109" t="str">
        <f>IF(dati_pdc!C1469&lt;&gt;"",dati_pdc!C1469,"")</f>
        <v/>
      </c>
      <c r="E1473" s="109" t="str">
        <f>IF(dati_pdc!D1469&lt;&gt;"",dati_pdc!D1469,"")</f>
        <v/>
      </c>
      <c r="F1473" s="110" t="str">
        <f>IF(dati_pdc!$A1469&lt;&gt;"",s_somma_pdc!B1469,"")</f>
        <v/>
      </c>
      <c r="G1473" s="110" t="str">
        <f>IF(dati_pdc!$A1469&lt;&gt;"",s_somma_pdc!C1469,"")</f>
        <v/>
      </c>
      <c r="H1473" s="110" t="str">
        <f t="shared" si="176"/>
        <v/>
      </c>
      <c r="I1473" s="111" t="str">
        <f t="shared" si="177"/>
        <v/>
      </c>
      <c r="J1473" s="111"/>
      <c r="K1473" s="111"/>
      <c r="L1473" s="110" t="str">
        <f>IF(dati_pdc!$A1469&lt;&gt;"",s_somma_pdc!D1469,"")</f>
        <v/>
      </c>
      <c r="M1473" s="110" t="str">
        <f t="shared" si="178"/>
        <v/>
      </c>
      <c r="N1473" s="111" t="str">
        <f t="shared" si="179"/>
        <v/>
      </c>
      <c r="O1473" s="111"/>
      <c r="P1473" s="111"/>
      <c r="Q1473" s="110" t="str">
        <f>IF(dati_pdc!$A1469&lt;&gt;"",s_somma_pdc!E1469,"")</f>
        <v/>
      </c>
      <c r="R1473" s="110" t="str">
        <f t="shared" si="180"/>
        <v/>
      </c>
      <c r="S1473" s="111" t="str">
        <f t="shared" si="181"/>
        <v/>
      </c>
      <c r="T1473" s="111"/>
      <c r="U1473" s="111"/>
      <c r="V1473" s="110" t="str">
        <f>IF(dati_pdc!$A1469&lt;&gt;"",s_somma_pdc!F1469,"")</f>
        <v/>
      </c>
      <c r="W1473" s="110" t="str">
        <f t="shared" si="182"/>
        <v/>
      </c>
      <c r="X1473" s="111" t="str">
        <f t="shared" si="183"/>
        <v/>
      </c>
    </row>
    <row r="1474" spans="2:24">
      <c r="B1474" s="109" t="str">
        <f>IF(dati_pdc!A1470&lt;&gt;"",IF(dati_pdc!D1470=1,RIGHT(dati_pdc!A1470,dati_pdc!E1470),dati_pdc!A1470),"")</f>
        <v/>
      </c>
      <c r="C1474" s="109" t="str">
        <f>IF(dati_pdc!B1470&lt;&gt;"",dati_pdc!B1470,"")</f>
        <v/>
      </c>
      <c r="D1474" s="109" t="str">
        <f>IF(dati_pdc!C1470&lt;&gt;"",dati_pdc!C1470,"")</f>
        <v/>
      </c>
      <c r="E1474" s="109" t="str">
        <f>IF(dati_pdc!D1470&lt;&gt;"",dati_pdc!D1470,"")</f>
        <v/>
      </c>
      <c r="F1474" s="110" t="str">
        <f>IF(dati_pdc!$A1470&lt;&gt;"",s_somma_pdc!B1470,"")</f>
        <v/>
      </c>
      <c r="G1474" s="110" t="str">
        <f>IF(dati_pdc!$A1470&lt;&gt;"",s_somma_pdc!C1470,"")</f>
        <v/>
      </c>
      <c r="H1474" s="110" t="str">
        <f t="shared" si="176"/>
        <v/>
      </c>
      <c r="I1474" s="111" t="str">
        <f t="shared" si="177"/>
        <v/>
      </c>
      <c r="J1474" s="111"/>
      <c r="K1474" s="111"/>
      <c r="L1474" s="110" t="str">
        <f>IF(dati_pdc!$A1470&lt;&gt;"",s_somma_pdc!D1470,"")</f>
        <v/>
      </c>
      <c r="M1474" s="110" t="str">
        <f t="shared" si="178"/>
        <v/>
      </c>
      <c r="N1474" s="111" t="str">
        <f t="shared" si="179"/>
        <v/>
      </c>
      <c r="O1474" s="111"/>
      <c r="P1474" s="111"/>
      <c r="Q1474" s="110" t="str">
        <f>IF(dati_pdc!$A1470&lt;&gt;"",s_somma_pdc!E1470,"")</f>
        <v/>
      </c>
      <c r="R1474" s="110" t="str">
        <f t="shared" si="180"/>
        <v/>
      </c>
      <c r="S1474" s="111" t="str">
        <f t="shared" si="181"/>
        <v/>
      </c>
      <c r="T1474" s="111"/>
      <c r="U1474" s="111"/>
      <c r="V1474" s="110" t="str">
        <f>IF(dati_pdc!$A1470&lt;&gt;"",s_somma_pdc!F1470,"")</f>
        <v/>
      </c>
      <c r="W1474" s="110" t="str">
        <f t="shared" si="182"/>
        <v/>
      </c>
      <c r="X1474" s="111" t="str">
        <f t="shared" si="183"/>
        <v/>
      </c>
    </row>
    <row r="1475" spans="2:24">
      <c r="B1475" s="109" t="str">
        <f>IF(dati_pdc!A1471&lt;&gt;"",IF(dati_pdc!D1471=1,RIGHT(dati_pdc!A1471,dati_pdc!E1471),dati_pdc!A1471),"")</f>
        <v/>
      </c>
      <c r="C1475" s="109" t="str">
        <f>IF(dati_pdc!B1471&lt;&gt;"",dati_pdc!B1471,"")</f>
        <v/>
      </c>
      <c r="D1475" s="109" t="str">
        <f>IF(dati_pdc!C1471&lt;&gt;"",dati_pdc!C1471,"")</f>
        <v/>
      </c>
      <c r="E1475" s="109" t="str">
        <f>IF(dati_pdc!D1471&lt;&gt;"",dati_pdc!D1471,"")</f>
        <v/>
      </c>
      <c r="F1475" s="110" t="str">
        <f>IF(dati_pdc!$A1471&lt;&gt;"",s_somma_pdc!B1471,"")</f>
        <v/>
      </c>
      <c r="G1475" s="110" t="str">
        <f>IF(dati_pdc!$A1471&lt;&gt;"",s_somma_pdc!C1471,"")</f>
        <v/>
      </c>
      <c r="H1475" s="110" t="str">
        <f t="shared" si="176"/>
        <v/>
      </c>
      <c r="I1475" s="111" t="str">
        <f t="shared" si="177"/>
        <v/>
      </c>
      <c r="J1475" s="111"/>
      <c r="K1475" s="111"/>
      <c r="L1475" s="110" t="str">
        <f>IF(dati_pdc!$A1471&lt;&gt;"",s_somma_pdc!D1471,"")</f>
        <v/>
      </c>
      <c r="M1475" s="110" t="str">
        <f t="shared" si="178"/>
        <v/>
      </c>
      <c r="N1475" s="111" t="str">
        <f t="shared" si="179"/>
        <v/>
      </c>
      <c r="O1475" s="111"/>
      <c r="P1475" s="111"/>
      <c r="Q1475" s="110" t="str">
        <f>IF(dati_pdc!$A1471&lt;&gt;"",s_somma_pdc!E1471,"")</f>
        <v/>
      </c>
      <c r="R1475" s="110" t="str">
        <f t="shared" si="180"/>
        <v/>
      </c>
      <c r="S1475" s="111" t="str">
        <f t="shared" si="181"/>
        <v/>
      </c>
      <c r="T1475" s="111"/>
      <c r="U1475" s="111"/>
      <c r="V1475" s="110" t="str">
        <f>IF(dati_pdc!$A1471&lt;&gt;"",s_somma_pdc!F1471,"")</f>
        <v/>
      </c>
      <c r="W1475" s="110" t="str">
        <f t="shared" si="182"/>
        <v/>
      </c>
      <c r="X1475" s="111" t="str">
        <f t="shared" si="183"/>
        <v/>
      </c>
    </row>
    <row r="1476" spans="2:24">
      <c r="B1476" s="109" t="str">
        <f>IF(dati_pdc!A1472&lt;&gt;"",IF(dati_pdc!D1472=1,RIGHT(dati_pdc!A1472,dati_pdc!E1472),dati_pdc!A1472),"")</f>
        <v/>
      </c>
      <c r="C1476" s="109" t="str">
        <f>IF(dati_pdc!B1472&lt;&gt;"",dati_pdc!B1472,"")</f>
        <v/>
      </c>
      <c r="D1476" s="109" t="str">
        <f>IF(dati_pdc!C1472&lt;&gt;"",dati_pdc!C1472,"")</f>
        <v/>
      </c>
      <c r="E1476" s="109" t="str">
        <f>IF(dati_pdc!D1472&lt;&gt;"",dati_pdc!D1472,"")</f>
        <v/>
      </c>
      <c r="F1476" s="110" t="str">
        <f>IF(dati_pdc!$A1472&lt;&gt;"",s_somma_pdc!B1472,"")</f>
        <v/>
      </c>
      <c r="G1476" s="110" t="str">
        <f>IF(dati_pdc!$A1472&lt;&gt;"",s_somma_pdc!C1472,"")</f>
        <v/>
      </c>
      <c r="H1476" s="110" t="str">
        <f t="shared" si="176"/>
        <v/>
      </c>
      <c r="I1476" s="111" t="str">
        <f t="shared" si="177"/>
        <v/>
      </c>
      <c r="J1476" s="111"/>
      <c r="K1476" s="111"/>
      <c r="L1476" s="110" t="str">
        <f>IF(dati_pdc!$A1472&lt;&gt;"",s_somma_pdc!D1472,"")</f>
        <v/>
      </c>
      <c r="M1476" s="110" t="str">
        <f t="shared" si="178"/>
        <v/>
      </c>
      <c r="N1476" s="111" t="str">
        <f t="shared" si="179"/>
        <v/>
      </c>
      <c r="O1476" s="111"/>
      <c r="P1476" s="111"/>
      <c r="Q1476" s="110" t="str">
        <f>IF(dati_pdc!$A1472&lt;&gt;"",s_somma_pdc!E1472,"")</f>
        <v/>
      </c>
      <c r="R1476" s="110" t="str">
        <f t="shared" si="180"/>
        <v/>
      </c>
      <c r="S1476" s="111" t="str">
        <f t="shared" si="181"/>
        <v/>
      </c>
      <c r="T1476" s="111"/>
      <c r="U1476" s="111"/>
      <c r="V1476" s="110" t="str">
        <f>IF(dati_pdc!$A1472&lt;&gt;"",s_somma_pdc!F1472,"")</f>
        <v/>
      </c>
      <c r="W1476" s="110" t="str">
        <f t="shared" si="182"/>
        <v/>
      </c>
      <c r="X1476" s="111" t="str">
        <f t="shared" si="183"/>
        <v/>
      </c>
    </row>
    <row r="1477" spans="2:24">
      <c r="B1477" s="109" t="str">
        <f>IF(dati_pdc!A1473&lt;&gt;"",IF(dati_pdc!D1473=1,RIGHT(dati_pdc!A1473,dati_pdc!E1473),dati_pdc!A1473),"")</f>
        <v/>
      </c>
      <c r="C1477" s="109" t="str">
        <f>IF(dati_pdc!B1473&lt;&gt;"",dati_pdc!B1473,"")</f>
        <v/>
      </c>
      <c r="D1477" s="109" t="str">
        <f>IF(dati_pdc!C1473&lt;&gt;"",dati_pdc!C1473,"")</f>
        <v/>
      </c>
      <c r="E1477" s="109" t="str">
        <f>IF(dati_pdc!D1473&lt;&gt;"",dati_pdc!D1473,"")</f>
        <v/>
      </c>
      <c r="F1477" s="110" t="str">
        <f>IF(dati_pdc!$A1473&lt;&gt;"",s_somma_pdc!B1473,"")</f>
        <v/>
      </c>
      <c r="G1477" s="110" t="str">
        <f>IF(dati_pdc!$A1473&lt;&gt;"",s_somma_pdc!C1473,"")</f>
        <v/>
      </c>
      <c r="H1477" s="110" t="str">
        <f t="shared" si="176"/>
        <v/>
      </c>
      <c r="I1477" s="111" t="str">
        <f t="shared" si="177"/>
        <v/>
      </c>
      <c r="J1477" s="111"/>
      <c r="K1477" s="111"/>
      <c r="L1477" s="110" t="str">
        <f>IF(dati_pdc!$A1473&lt;&gt;"",s_somma_pdc!D1473,"")</f>
        <v/>
      </c>
      <c r="M1477" s="110" t="str">
        <f t="shared" si="178"/>
        <v/>
      </c>
      <c r="N1477" s="111" t="str">
        <f t="shared" si="179"/>
        <v/>
      </c>
      <c r="O1477" s="111"/>
      <c r="P1477" s="111"/>
      <c r="Q1477" s="110" t="str">
        <f>IF(dati_pdc!$A1473&lt;&gt;"",s_somma_pdc!E1473,"")</f>
        <v/>
      </c>
      <c r="R1477" s="110" t="str">
        <f t="shared" si="180"/>
        <v/>
      </c>
      <c r="S1477" s="111" t="str">
        <f t="shared" si="181"/>
        <v/>
      </c>
      <c r="T1477" s="111"/>
      <c r="U1477" s="111"/>
      <c r="V1477" s="110" t="str">
        <f>IF(dati_pdc!$A1473&lt;&gt;"",s_somma_pdc!F1473,"")</f>
        <v/>
      </c>
      <c r="W1477" s="110" t="str">
        <f t="shared" si="182"/>
        <v/>
      </c>
      <c r="X1477" s="111" t="str">
        <f t="shared" si="183"/>
        <v/>
      </c>
    </row>
    <row r="1478" spans="2:24">
      <c r="B1478" s="109" t="str">
        <f>IF(dati_pdc!A1474&lt;&gt;"",IF(dati_pdc!D1474=1,RIGHT(dati_pdc!A1474,dati_pdc!E1474),dati_pdc!A1474),"")</f>
        <v/>
      </c>
      <c r="C1478" s="109" t="str">
        <f>IF(dati_pdc!B1474&lt;&gt;"",dati_pdc!B1474,"")</f>
        <v/>
      </c>
      <c r="D1478" s="109" t="str">
        <f>IF(dati_pdc!C1474&lt;&gt;"",dati_pdc!C1474,"")</f>
        <v/>
      </c>
      <c r="E1478" s="109" t="str">
        <f>IF(dati_pdc!D1474&lt;&gt;"",dati_pdc!D1474,"")</f>
        <v/>
      </c>
      <c r="F1478" s="110" t="str">
        <f>IF(dati_pdc!$A1474&lt;&gt;"",s_somma_pdc!B1474,"")</f>
        <v/>
      </c>
      <c r="G1478" s="110" t="str">
        <f>IF(dati_pdc!$A1474&lt;&gt;"",s_somma_pdc!C1474,"")</f>
        <v/>
      </c>
      <c r="H1478" s="110" t="str">
        <f t="shared" ref="H1478:H1500" si="184">IF(G1478&lt;&gt;"",F1478-G1478,"")</f>
        <v/>
      </c>
      <c r="I1478" s="111" t="str">
        <f t="shared" ref="I1478:I1500" si="185">IF(AND(G1478&lt;&gt;"",G1478&lt;&gt;0)=TRUE,H1478/G1478,"")</f>
        <v/>
      </c>
      <c r="J1478" s="111"/>
      <c r="K1478" s="111"/>
      <c r="L1478" s="110" t="str">
        <f>IF(dati_pdc!$A1474&lt;&gt;"",s_somma_pdc!D1474,"")</f>
        <v/>
      </c>
      <c r="M1478" s="110" t="str">
        <f t="shared" ref="M1478:M1500" si="186">IF(L1478&lt;&gt;"",F1478-L1478,"")</f>
        <v/>
      </c>
      <c r="N1478" s="111" t="str">
        <f t="shared" ref="N1478:N1500" si="187">IF(AND(L1478&lt;&gt;"",L1478&lt;&gt;0)=TRUE,M1478/L1478,"")</f>
        <v/>
      </c>
      <c r="O1478" s="111"/>
      <c r="P1478" s="111"/>
      <c r="Q1478" s="110" t="str">
        <f>IF(dati_pdc!$A1474&lt;&gt;"",s_somma_pdc!E1474,"")</f>
        <v/>
      </c>
      <c r="R1478" s="110" t="str">
        <f t="shared" ref="R1478:R1500" si="188">IF(Q1478&lt;&gt;"",F1478-Q1478,"")</f>
        <v/>
      </c>
      <c r="S1478" s="111" t="str">
        <f t="shared" ref="S1478:S1500" si="189">IF(AND(Q1478&lt;&gt;"",Q1478&lt;&gt;0)=TRUE,R1478/Q1478,"")</f>
        <v/>
      </c>
      <c r="T1478" s="111"/>
      <c r="U1478" s="111"/>
      <c r="V1478" s="110" t="str">
        <f>IF(dati_pdc!$A1474&lt;&gt;"",s_somma_pdc!F1474,"")</f>
        <v/>
      </c>
      <c r="W1478" s="110" t="str">
        <f t="shared" ref="W1478:W1500" si="190">IF(V1478&lt;&gt;"",F1478-V1478,"")</f>
        <v/>
      </c>
      <c r="X1478" s="111" t="str">
        <f t="shared" ref="X1478:X1500" si="191">IF(AND(V1478&lt;&gt;"",V1478&lt;&gt;0)=TRUE,W1478/V1478,"")</f>
        <v/>
      </c>
    </row>
    <row r="1479" spans="2:24">
      <c r="B1479" s="109" t="str">
        <f>IF(dati_pdc!A1475&lt;&gt;"",IF(dati_pdc!D1475=1,RIGHT(dati_pdc!A1475,dati_pdc!E1475),dati_pdc!A1475),"")</f>
        <v/>
      </c>
      <c r="C1479" s="109" t="str">
        <f>IF(dati_pdc!B1475&lt;&gt;"",dati_pdc!B1475,"")</f>
        <v/>
      </c>
      <c r="D1479" s="109" t="str">
        <f>IF(dati_pdc!C1475&lt;&gt;"",dati_pdc!C1475,"")</f>
        <v/>
      </c>
      <c r="E1479" s="109" t="str">
        <f>IF(dati_pdc!D1475&lt;&gt;"",dati_pdc!D1475,"")</f>
        <v/>
      </c>
      <c r="F1479" s="110" t="str">
        <f>IF(dati_pdc!$A1475&lt;&gt;"",s_somma_pdc!B1475,"")</f>
        <v/>
      </c>
      <c r="G1479" s="110" t="str">
        <f>IF(dati_pdc!$A1475&lt;&gt;"",s_somma_pdc!C1475,"")</f>
        <v/>
      </c>
      <c r="H1479" s="110" t="str">
        <f t="shared" si="184"/>
        <v/>
      </c>
      <c r="I1479" s="111" t="str">
        <f t="shared" si="185"/>
        <v/>
      </c>
      <c r="J1479" s="111"/>
      <c r="K1479" s="111"/>
      <c r="L1479" s="110" t="str">
        <f>IF(dati_pdc!$A1475&lt;&gt;"",s_somma_pdc!D1475,"")</f>
        <v/>
      </c>
      <c r="M1479" s="110" t="str">
        <f t="shared" si="186"/>
        <v/>
      </c>
      <c r="N1479" s="111" t="str">
        <f t="shared" si="187"/>
        <v/>
      </c>
      <c r="O1479" s="111"/>
      <c r="P1479" s="111"/>
      <c r="Q1479" s="110" t="str">
        <f>IF(dati_pdc!$A1475&lt;&gt;"",s_somma_pdc!E1475,"")</f>
        <v/>
      </c>
      <c r="R1479" s="110" t="str">
        <f t="shared" si="188"/>
        <v/>
      </c>
      <c r="S1479" s="111" t="str">
        <f t="shared" si="189"/>
        <v/>
      </c>
      <c r="T1479" s="111"/>
      <c r="U1479" s="111"/>
      <c r="V1479" s="110" t="str">
        <f>IF(dati_pdc!$A1475&lt;&gt;"",s_somma_pdc!F1475,"")</f>
        <v/>
      </c>
      <c r="W1479" s="110" t="str">
        <f t="shared" si="190"/>
        <v/>
      </c>
      <c r="X1479" s="111" t="str">
        <f t="shared" si="191"/>
        <v/>
      </c>
    </row>
    <row r="1480" spans="2:24">
      <c r="B1480" s="109" t="str">
        <f>IF(dati_pdc!A1476&lt;&gt;"",IF(dati_pdc!D1476=1,RIGHT(dati_pdc!A1476,dati_pdc!E1476),dati_pdc!A1476),"")</f>
        <v/>
      </c>
      <c r="C1480" s="109" t="str">
        <f>IF(dati_pdc!B1476&lt;&gt;"",dati_pdc!B1476,"")</f>
        <v/>
      </c>
      <c r="D1480" s="109" t="str">
        <f>IF(dati_pdc!C1476&lt;&gt;"",dati_pdc!C1476,"")</f>
        <v/>
      </c>
      <c r="E1480" s="109" t="str">
        <f>IF(dati_pdc!D1476&lt;&gt;"",dati_pdc!D1476,"")</f>
        <v/>
      </c>
      <c r="F1480" s="110" t="str">
        <f>IF(dati_pdc!$A1476&lt;&gt;"",s_somma_pdc!B1476,"")</f>
        <v/>
      </c>
      <c r="G1480" s="110" t="str">
        <f>IF(dati_pdc!$A1476&lt;&gt;"",s_somma_pdc!C1476,"")</f>
        <v/>
      </c>
      <c r="H1480" s="110" t="str">
        <f t="shared" si="184"/>
        <v/>
      </c>
      <c r="I1480" s="111" t="str">
        <f t="shared" si="185"/>
        <v/>
      </c>
      <c r="J1480" s="111"/>
      <c r="K1480" s="111"/>
      <c r="L1480" s="110" t="str">
        <f>IF(dati_pdc!$A1476&lt;&gt;"",s_somma_pdc!D1476,"")</f>
        <v/>
      </c>
      <c r="M1480" s="110" t="str">
        <f t="shared" si="186"/>
        <v/>
      </c>
      <c r="N1480" s="111" t="str">
        <f t="shared" si="187"/>
        <v/>
      </c>
      <c r="O1480" s="111"/>
      <c r="P1480" s="111"/>
      <c r="Q1480" s="110" t="str">
        <f>IF(dati_pdc!$A1476&lt;&gt;"",s_somma_pdc!E1476,"")</f>
        <v/>
      </c>
      <c r="R1480" s="110" t="str">
        <f t="shared" si="188"/>
        <v/>
      </c>
      <c r="S1480" s="111" t="str">
        <f t="shared" si="189"/>
        <v/>
      </c>
      <c r="T1480" s="111"/>
      <c r="U1480" s="111"/>
      <c r="V1480" s="110" t="str">
        <f>IF(dati_pdc!$A1476&lt;&gt;"",s_somma_pdc!F1476,"")</f>
        <v/>
      </c>
      <c r="W1480" s="110" t="str">
        <f t="shared" si="190"/>
        <v/>
      </c>
      <c r="X1480" s="111" t="str">
        <f t="shared" si="191"/>
        <v/>
      </c>
    </row>
    <row r="1481" spans="2:24">
      <c r="B1481" s="109" t="str">
        <f>IF(dati_pdc!A1477&lt;&gt;"",IF(dati_pdc!D1477=1,RIGHT(dati_pdc!A1477,dati_pdc!E1477),dati_pdc!A1477),"")</f>
        <v/>
      </c>
      <c r="C1481" s="109" t="str">
        <f>IF(dati_pdc!B1477&lt;&gt;"",dati_pdc!B1477,"")</f>
        <v/>
      </c>
      <c r="D1481" s="109" t="str">
        <f>IF(dati_pdc!C1477&lt;&gt;"",dati_pdc!C1477,"")</f>
        <v/>
      </c>
      <c r="E1481" s="109" t="str">
        <f>IF(dati_pdc!D1477&lt;&gt;"",dati_pdc!D1477,"")</f>
        <v/>
      </c>
      <c r="F1481" s="110" t="str">
        <f>IF(dati_pdc!$A1477&lt;&gt;"",s_somma_pdc!B1477,"")</f>
        <v/>
      </c>
      <c r="G1481" s="110" t="str">
        <f>IF(dati_pdc!$A1477&lt;&gt;"",s_somma_pdc!C1477,"")</f>
        <v/>
      </c>
      <c r="H1481" s="110" t="str">
        <f t="shared" si="184"/>
        <v/>
      </c>
      <c r="I1481" s="111" t="str">
        <f t="shared" si="185"/>
        <v/>
      </c>
      <c r="J1481" s="111"/>
      <c r="K1481" s="111"/>
      <c r="L1481" s="110" t="str">
        <f>IF(dati_pdc!$A1477&lt;&gt;"",s_somma_pdc!D1477,"")</f>
        <v/>
      </c>
      <c r="M1481" s="110" t="str">
        <f t="shared" si="186"/>
        <v/>
      </c>
      <c r="N1481" s="111" t="str">
        <f t="shared" si="187"/>
        <v/>
      </c>
      <c r="O1481" s="111"/>
      <c r="P1481" s="111"/>
      <c r="Q1481" s="110" t="str">
        <f>IF(dati_pdc!$A1477&lt;&gt;"",s_somma_pdc!E1477,"")</f>
        <v/>
      </c>
      <c r="R1481" s="110" t="str">
        <f t="shared" si="188"/>
        <v/>
      </c>
      <c r="S1481" s="111" t="str">
        <f t="shared" si="189"/>
        <v/>
      </c>
      <c r="T1481" s="111"/>
      <c r="U1481" s="111"/>
      <c r="V1481" s="110" t="str">
        <f>IF(dati_pdc!$A1477&lt;&gt;"",s_somma_pdc!F1477,"")</f>
        <v/>
      </c>
      <c r="W1481" s="110" t="str">
        <f t="shared" si="190"/>
        <v/>
      </c>
      <c r="X1481" s="111" t="str">
        <f t="shared" si="191"/>
        <v/>
      </c>
    </row>
    <row r="1482" spans="2:24">
      <c r="B1482" s="109" t="str">
        <f>IF(dati_pdc!A1478&lt;&gt;"",IF(dati_pdc!D1478=1,RIGHT(dati_pdc!A1478,dati_pdc!E1478),dati_pdc!A1478),"")</f>
        <v/>
      </c>
      <c r="C1482" s="109" t="str">
        <f>IF(dati_pdc!B1478&lt;&gt;"",dati_pdc!B1478,"")</f>
        <v/>
      </c>
      <c r="D1482" s="109" t="str">
        <f>IF(dati_pdc!C1478&lt;&gt;"",dati_pdc!C1478,"")</f>
        <v/>
      </c>
      <c r="E1482" s="109" t="str">
        <f>IF(dati_pdc!D1478&lt;&gt;"",dati_pdc!D1478,"")</f>
        <v/>
      </c>
      <c r="F1482" s="110" t="str">
        <f>IF(dati_pdc!$A1478&lt;&gt;"",s_somma_pdc!B1478,"")</f>
        <v/>
      </c>
      <c r="G1482" s="110" t="str">
        <f>IF(dati_pdc!$A1478&lt;&gt;"",s_somma_pdc!C1478,"")</f>
        <v/>
      </c>
      <c r="H1482" s="110" t="str">
        <f t="shared" si="184"/>
        <v/>
      </c>
      <c r="I1482" s="111" t="str">
        <f t="shared" si="185"/>
        <v/>
      </c>
      <c r="J1482" s="111"/>
      <c r="K1482" s="111"/>
      <c r="L1482" s="110" t="str">
        <f>IF(dati_pdc!$A1478&lt;&gt;"",s_somma_pdc!D1478,"")</f>
        <v/>
      </c>
      <c r="M1482" s="110" t="str">
        <f t="shared" si="186"/>
        <v/>
      </c>
      <c r="N1482" s="111" t="str">
        <f t="shared" si="187"/>
        <v/>
      </c>
      <c r="O1482" s="111"/>
      <c r="P1482" s="111"/>
      <c r="Q1482" s="110" t="str">
        <f>IF(dati_pdc!$A1478&lt;&gt;"",s_somma_pdc!E1478,"")</f>
        <v/>
      </c>
      <c r="R1482" s="110" t="str">
        <f t="shared" si="188"/>
        <v/>
      </c>
      <c r="S1482" s="111" t="str">
        <f t="shared" si="189"/>
        <v/>
      </c>
      <c r="T1482" s="111"/>
      <c r="U1482" s="111"/>
      <c r="V1482" s="110" t="str">
        <f>IF(dati_pdc!$A1478&lt;&gt;"",s_somma_pdc!F1478,"")</f>
        <v/>
      </c>
      <c r="W1482" s="110" t="str">
        <f t="shared" si="190"/>
        <v/>
      </c>
      <c r="X1482" s="111" t="str">
        <f t="shared" si="191"/>
        <v/>
      </c>
    </row>
    <row r="1483" spans="2:24">
      <c r="B1483" s="109" t="str">
        <f>IF(dati_pdc!A1479&lt;&gt;"",IF(dati_pdc!D1479=1,RIGHT(dati_pdc!A1479,dati_pdc!E1479),dati_pdc!A1479),"")</f>
        <v/>
      </c>
      <c r="C1483" s="109" t="str">
        <f>IF(dati_pdc!B1479&lt;&gt;"",dati_pdc!B1479,"")</f>
        <v/>
      </c>
      <c r="D1483" s="109" t="str">
        <f>IF(dati_pdc!C1479&lt;&gt;"",dati_pdc!C1479,"")</f>
        <v/>
      </c>
      <c r="E1483" s="109" t="str">
        <f>IF(dati_pdc!D1479&lt;&gt;"",dati_pdc!D1479,"")</f>
        <v/>
      </c>
      <c r="F1483" s="110" t="str">
        <f>IF(dati_pdc!$A1479&lt;&gt;"",s_somma_pdc!B1479,"")</f>
        <v/>
      </c>
      <c r="G1483" s="110" t="str">
        <f>IF(dati_pdc!$A1479&lt;&gt;"",s_somma_pdc!C1479,"")</f>
        <v/>
      </c>
      <c r="H1483" s="110" t="str">
        <f t="shared" si="184"/>
        <v/>
      </c>
      <c r="I1483" s="111" t="str">
        <f t="shared" si="185"/>
        <v/>
      </c>
      <c r="J1483" s="111"/>
      <c r="K1483" s="111"/>
      <c r="L1483" s="110" t="str">
        <f>IF(dati_pdc!$A1479&lt;&gt;"",s_somma_pdc!D1479,"")</f>
        <v/>
      </c>
      <c r="M1483" s="110" t="str">
        <f t="shared" si="186"/>
        <v/>
      </c>
      <c r="N1483" s="111" t="str">
        <f t="shared" si="187"/>
        <v/>
      </c>
      <c r="O1483" s="111"/>
      <c r="P1483" s="111"/>
      <c r="Q1483" s="110" t="str">
        <f>IF(dati_pdc!$A1479&lt;&gt;"",s_somma_pdc!E1479,"")</f>
        <v/>
      </c>
      <c r="R1483" s="110" t="str">
        <f t="shared" si="188"/>
        <v/>
      </c>
      <c r="S1483" s="111" t="str">
        <f t="shared" si="189"/>
        <v/>
      </c>
      <c r="T1483" s="111"/>
      <c r="U1483" s="111"/>
      <c r="V1483" s="110" t="str">
        <f>IF(dati_pdc!$A1479&lt;&gt;"",s_somma_pdc!F1479,"")</f>
        <v/>
      </c>
      <c r="W1483" s="110" t="str">
        <f t="shared" si="190"/>
        <v/>
      </c>
      <c r="X1483" s="111" t="str">
        <f t="shared" si="191"/>
        <v/>
      </c>
    </row>
    <row r="1484" spans="2:24">
      <c r="B1484" s="109" t="str">
        <f>IF(dati_pdc!A1480&lt;&gt;"",IF(dati_pdc!D1480=1,RIGHT(dati_pdc!A1480,dati_pdc!E1480),dati_pdc!A1480),"")</f>
        <v/>
      </c>
      <c r="C1484" s="109" t="str">
        <f>IF(dati_pdc!B1480&lt;&gt;"",dati_pdc!B1480,"")</f>
        <v/>
      </c>
      <c r="D1484" s="109" t="str">
        <f>IF(dati_pdc!C1480&lt;&gt;"",dati_pdc!C1480,"")</f>
        <v/>
      </c>
      <c r="E1484" s="109" t="str">
        <f>IF(dati_pdc!D1480&lt;&gt;"",dati_pdc!D1480,"")</f>
        <v/>
      </c>
      <c r="F1484" s="110" t="str">
        <f>IF(dati_pdc!$A1480&lt;&gt;"",s_somma_pdc!B1480,"")</f>
        <v/>
      </c>
      <c r="G1484" s="110" t="str">
        <f>IF(dati_pdc!$A1480&lt;&gt;"",s_somma_pdc!C1480,"")</f>
        <v/>
      </c>
      <c r="H1484" s="110" t="str">
        <f t="shared" si="184"/>
        <v/>
      </c>
      <c r="I1484" s="111" t="str">
        <f t="shared" si="185"/>
        <v/>
      </c>
      <c r="J1484" s="111"/>
      <c r="K1484" s="111"/>
      <c r="L1484" s="110" t="str">
        <f>IF(dati_pdc!$A1480&lt;&gt;"",s_somma_pdc!D1480,"")</f>
        <v/>
      </c>
      <c r="M1484" s="110" t="str">
        <f t="shared" si="186"/>
        <v/>
      </c>
      <c r="N1484" s="111" t="str">
        <f t="shared" si="187"/>
        <v/>
      </c>
      <c r="O1484" s="111"/>
      <c r="P1484" s="111"/>
      <c r="Q1484" s="110" t="str">
        <f>IF(dati_pdc!$A1480&lt;&gt;"",s_somma_pdc!E1480,"")</f>
        <v/>
      </c>
      <c r="R1484" s="110" t="str">
        <f t="shared" si="188"/>
        <v/>
      </c>
      <c r="S1484" s="111" t="str">
        <f t="shared" si="189"/>
        <v/>
      </c>
      <c r="T1484" s="111"/>
      <c r="U1484" s="111"/>
      <c r="V1484" s="110" t="str">
        <f>IF(dati_pdc!$A1480&lt;&gt;"",s_somma_pdc!F1480,"")</f>
        <v/>
      </c>
      <c r="W1484" s="110" t="str">
        <f t="shared" si="190"/>
        <v/>
      </c>
      <c r="X1484" s="111" t="str">
        <f t="shared" si="191"/>
        <v/>
      </c>
    </row>
    <row r="1485" spans="2:24">
      <c r="B1485" s="109" t="str">
        <f>IF(dati_pdc!A1481&lt;&gt;"",IF(dati_pdc!D1481=1,RIGHT(dati_pdc!A1481,dati_pdc!E1481),dati_pdc!A1481),"")</f>
        <v/>
      </c>
      <c r="C1485" s="109" t="str">
        <f>IF(dati_pdc!B1481&lt;&gt;"",dati_pdc!B1481,"")</f>
        <v/>
      </c>
      <c r="D1485" s="109" t="str">
        <f>IF(dati_pdc!C1481&lt;&gt;"",dati_pdc!C1481,"")</f>
        <v/>
      </c>
      <c r="E1485" s="109" t="str">
        <f>IF(dati_pdc!D1481&lt;&gt;"",dati_pdc!D1481,"")</f>
        <v/>
      </c>
      <c r="F1485" s="110" t="str">
        <f>IF(dati_pdc!$A1481&lt;&gt;"",s_somma_pdc!B1481,"")</f>
        <v/>
      </c>
      <c r="G1485" s="110" t="str">
        <f>IF(dati_pdc!$A1481&lt;&gt;"",s_somma_pdc!C1481,"")</f>
        <v/>
      </c>
      <c r="H1485" s="110" t="str">
        <f t="shared" si="184"/>
        <v/>
      </c>
      <c r="I1485" s="111" t="str">
        <f t="shared" si="185"/>
        <v/>
      </c>
      <c r="J1485" s="111"/>
      <c r="K1485" s="111"/>
      <c r="L1485" s="110" t="str">
        <f>IF(dati_pdc!$A1481&lt;&gt;"",s_somma_pdc!D1481,"")</f>
        <v/>
      </c>
      <c r="M1485" s="110" t="str">
        <f t="shared" si="186"/>
        <v/>
      </c>
      <c r="N1485" s="111" t="str">
        <f t="shared" si="187"/>
        <v/>
      </c>
      <c r="O1485" s="111"/>
      <c r="P1485" s="111"/>
      <c r="Q1485" s="110" t="str">
        <f>IF(dati_pdc!$A1481&lt;&gt;"",s_somma_pdc!E1481,"")</f>
        <v/>
      </c>
      <c r="R1485" s="110" t="str">
        <f t="shared" si="188"/>
        <v/>
      </c>
      <c r="S1485" s="111" t="str">
        <f t="shared" si="189"/>
        <v/>
      </c>
      <c r="T1485" s="111"/>
      <c r="U1485" s="111"/>
      <c r="V1485" s="110" t="str">
        <f>IF(dati_pdc!$A1481&lt;&gt;"",s_somma_pdc!F1481,"")</f>
        <v/>
      </c>
      <c r="W1485" s="110" t="str">
        <f t="shared" si="190"/>
        <v/>
      </c>
      <c r="X1485" s="111" t="str">
        <f t="shared" si="191"/>
        <v/>
      </c>
    </row>
    <row r="1486" spans="2:24">
      <c r="B1486" s="109" t="str">
        <f>IF(dati_pdc!A1482&lt;&gt;"",IF(dati_pdc!D1482=1,RIGHT(dati_pdc!A1482,dati_pdc!E1482),dati_pdc!A1482),"")</f>
        <v/>
      </c>
      <c r="C1486" s="109" t="str">
        <f>IF(dati_pdc!B1482&lt;&gt;"",dati_pdc!B1482,"")</f>
        <v/>
      </c>
      <c r="D1486" s="109" t="str">
        <f>IF(dati_pdc!C1482&lt;&gt;"",dati_pdc!C1482,"")</f>
        <v/>
      </c>
      <c r="E1486" s="109" t="str">
        <f>IF(dati_pdc!D1482&lt;&gt;"",dati_pdc!D1482,"")</f>
        <v/>
      </c>
      <c r="F1486" s="110" t="str">
        <f>IF(dati_pdc!$A1482&lt;&gt;"",s_somma_pdc!B1482,"")</f>
        <v/>
      </c>
      <c r="G1486" s="110" t="str">
        <f>IF(dati_pdc!$A1482&lt;&gt;"",s_somma_pdc!C1482,"")</f>
        <v/>
      </c>
      <c r="H1486" s="110" t="str">
        <f t="shared" si="184"/>
        <v/>
      </c>
      <c r="I1486" s="111" t="str">
        <f t="shared" si="185"/>
        <v/>
      </c>
      <c r="J1486" s="111"/>
      <c r="K1486" s="111"/>
      <c r="L1486" s="110" t="str">
        <f>IF(dati_pdc!$A1482&lt;&gt;"",s_somma_pdc!D1482,"")</f>
        <v/>
      </c>
      <c r="M1486" s="110" t="str">
        <f t="shared" si="186"/>
        <v/>
      </c>
      <c r="N1486" s="111" t="str">
        <f t="shared" si="187"/>
        <v/>
      </c>
      <c r="O1486" s="111"/>
      <c r="P1486" s="111"/>
      <c r="Q1486" s="110" t="str">
        <f>IF(dati_pdc!$A1482&lt;&gt;"",s_somma_pdc!E1482,"")</f>
        <v/>
      </c>
      <c r="R1486" s="110" t="str">
        <f t="shared" si="188"/>
        <v/>
      </c>
      <c r="S1486" s="111" t="str">
        <f t="shared" si="189"/>
        <v/>
      </c>
      <c r="T1486" s="111"/>
      <c r="U1486" s="111"/>
      <c r="V1486" s="110" t="str">
        <f>IF(dati_pdc!$A1482&lt;&gt;"",s_somma_pdc!F1482,"")</f>
        <v/>
      </c>
      <c r="W1486" s="110" t="str">
        <f t="shared" si="190"/>
        <v/>
      </c>
      <c r="X1486" s="111" t="str">
        <f t="shared" si="191"/>
        <v/>
      </c>
    </row>
    <row r="1487" spans="2:24">
      <c r="B1487" s="109" t="str">
        <f>IF(dati_pdc!A1483&lt;&gt;"",IF(dati_pdc!D1483=1,RIGHT(dati_pdc!A1483,dati_pdc!E1483),dati_pdc!A1483),"")</f>
        <v/>
      </c>
      <c r="C1487" s="109" t="str">
        <f>IF(dati_pdc!B1483&lt;&gt;"",dati_pdc!B1483,"")</f>
        <v/>
      </c>
      <c r="D1487" s="109" t="str">
        <f>IF(dati_pdc!C1483&lt;&gt;"",dati_pdc!C1483,"")</f>
        <v/>
      </c>
      <c r="E1487" s="109" t="str">
        <f>IF(dati_pdc!D1483&lt;&gt;"",dati_pdc!D1483,"")</f>
        <v/>
      </c>
      <c r="F1487" s="110" t="str">
        <f>IF(dati_pdc!$A1483&lt;&gt;"",s_somma_pdc!B1483,"")</f>
        <v/>
      </c>
      <c r="G1487" s="110" t="str">
        <f>IF(dati_pdc!$A1483&lt;&gt;"",s_somma_pdc!C1483,"")</f>
        <v/>
      </c>
      <c r="H1487" s="110" t="str">
        <f t="shared" si="184"/>
        <v/>
      </c>
      <c r="I1487" s="111" t="str">
        <f t="shared" si="185"/>
        <v/>
      </c>
      <c r="J1487" s="111"/>
      <c r="K1487" s="111"/>
      <c r="L1487" s="110" t="str">
        <f>IF(dati_pdc!$A1483&lt;&gt;"",s_somma_pdc!D1483,"")</f>
        <v/>
      </c>
      <c r="M1487" s="110" t="str">
        <f t="shared" si="186"/>
        <v/>
      </c>
      <c r="N1487" s="111" t="str">
        <f t="shared" si="187"/>
        <v/>
      </c>
      <c r="O1487" s="111"/>
      <c r="P1487" s="111"/>
      <c r="Q1487" s="110" t="str">
        <f>IF(dati_pdc!$A1483&lt;&gt;"",s_somma_pdc!E1483,"")</f>
        <v/>
      </c>
      <c r="R1487" s="110" t="str">
        <f t="shared" si="188"/>
        <v/>
      </c>
      <c r="S1487" s="111" t="str">
        <f t="shared" si="189"/>
        <v/>
      </c>
      <c r="T1487" s="111"/>
      <c r="U1487" s="111"/>
      <c r="V1487" s="110" t="str">
        <f>IF(dati_pdc!$A1483&lt;&gt;"",s_somma_pdc!F1483,"")</f>
        <v/>
      </c>
      <c r="W1487" s="110" t="str">
        <f t="shared" si="190"/>
        <v/>
      </c>
      <c r="X1487" s="111" t="str">
        <f t="shared" si="191"/>
        <v/>
      </c>
    </row>
    <row r="1488" spans="2:24">
      <c r="B1488" s="109" t="str">
        <f>IF(dati_pdc!A1484&lt;&gt;"",IF(dati_pdc!D1484=1,RIGHT(dati_pdc!A1484,dati_pdc!E1484),dati_pdc!A1484),"")</f>
        <v/>
      </c>
      <c r="C1488" s="109" t="str">
        <f>IF(dati_pdc!B1484&lt;&gt;"",dati_pdc!B1484,"")</f>
        <v/>
      </c>
      <c r="D1488" s="109" t="str">
        <f>IF(dati_pdc!C1484&lt;&gt;"",dati_pdc!C1484,"")</f>
        <v/>
      </c>
      <c r="E1488" s="109" t="str">
        <f>IF(dati_pdc!D1484&lt;&gt;"",dati_pdc!D1484,"")</f>
        <v/>
      </c>
      <c r="F1488" s="110" t="str">
        <f>IF(dati_pdc!$A1484&lt;&gt;"",s_somma_pdc!B1484,"")</f>
        <v/>
      </c>
      <c r="G1488" s="110" t="str">
        <f>IF(dati_pdc!$A1484&lt;&gt;"",s_somma_pdc!C1484,"")</f>
        <v/>
      </c>
      <c r="H1488" s="110" t="str">
        <f t="shared" si="184"/>
        <v/>
      </c>
      <c r="I1488" s="111" t="str">
        <f t="shared" si="185"/>
        <v/>
      </c>
      <c r="J1488" s="111"/>
      <c r="K1488" s="111"/>
      <c r="L1488" s="110" t="str">
        <f>IF(dati_pdc!$A1484&lt;&gt;"",s_somma_pdc!D1484,"")</f>
        <v/>
      </c>
      <c r="M1488" s="110" t="str">
        <f t="shared" si="186"/>
        <v/>
      </c>
      <c r="N1488" s="111" t="str">
        <f t="shared" si="187"/>
        <v/>
      </c>
      <c r="O1488" s="111"/>
      <c r="P1488" s="111"/>
      <c r="Q1488" s="110" t="str">
        <f>IF(dati_pdc!$A1484&lt;&gt;"",s_somma_pdc!E1484,"")</f>
        <v/>
      </c>
      <c r="R1488" s="110" t="str">
        <f t="shared" si="188"/>
        <v/>
      </c>
      <c r="S1488" s="111" t="str">
        <f t="shared" si="189"/>
        <v/>
      </c>
      <c r="T1488" s="111"/>
      <c r="U1488" s="111"/>
      <c r="V1488" s="110" t="str">
        <f>IF(dati_pdc!$A1484&lt;&gt;"",s_somma_pdc!F1484,"")</f>
        <v/>
      </c>
      <c r="W1488" s="110" t="str">
        <f t="shared" si="190"/>
        <v/>
      </c>
      <c r="X1488" s="111" t="str">
        <f t="shared" si="191"/>
        <v/>
      </c>
    </row>
    <row r="1489" spans="2:24">
      <c r="B1489" s="109" t="str">
        <f>IF(dati_pdc!A1485&lt;&gt;"",IF(dati_pdc!D1485=1,RIGHT(dati_pdc!A1485,dati_pdc!E1485),dati_pdc!A1485),"")</f>
        <v/>
      </c>
      <c r="C1489" s="109" t="str">
        <f>IF(dati_pdc!B1485&lt;&gt;"",dati_pdc!B1485,"")</f>
        <v/>
      </c>
      <c r="D1489" s="109" t="str">
        <f>IF(dati_pdc!C1485&lt;&gt;"",dati_pdc!C1485,"")</f>
        <v/>
      </c>
      <c r="E1489" s="109" t="str">
        <f>IF(dati_pdc!D1485&lt;&gt;"",dati_pdc!D1485,"")</f>
        <v/>
      </c>
      <c r="F1489" s="110" t="str">
        <f>IF(dati_pdc!$A1485&lt;&gt;"",s_somma_pdc!B1485,"")</f>
        <v/>
      </c>
      <c r="G1489" s="110" t="str">
        <f>IF(dati_pdc!$A1485&lt;&gt;"",s_somma_pdc!C1485,"")</f>
        <v/>
      </c>
      <c r="H1489" s="110" t="str">
        <f t="shared" si="184"/>
        <v/>
      </c>
      <c r="I1489" s="111" t="str">
        <f t="shared" si="185"/>
        <v/>
      </c>
      <c r="J1489" s="111"/>
      <c r="K1489" s="111"/>
      <c r="L1489" s="110" t="str">
        <f>IF(dati_pdc!$A1485&lt;&gt;"",s_somma_pdc!D1485,"")</f>
        <v/>
      </c>
      <c r="M1489" s="110" t="str">
        <f t="shared" si="186"/>
        <v/>
      </c>
      <c r="N1489" s="111" t="str">
        <f t="shared" si="187"/>
        <v/>
      </c>
      <c r="O1489" s="111"/>
      <c r="P1489" s="111"/>
      <c r="Q1489" s="110" t="str">
        <f>IF(dati_pdc!$A1485&lt;&gt;"",s_somma_pdc!E1485,"")</f>
        <v/>
      </c>
      <c r="R1489" s="110" t="str">
        <f t="shared" si="188"/>
        <v/>
      </c>
      <c r="S1489" s="111" t="str">
        <f t="shared" si="189"/>
        <v/>
      </c>
      <c r="T1489" s="111"/>
      <c r="U1489" s="111"/>
      <c r="V1489" s="110" t="str">
        <f>IF(dati_pdc!$A1485&lt;&gt;"",s_somma_pdc!F1485,"")</f>
        <v/>
      </c>
      <c r="W1489" s="110" t="str">
        <f t="shared" si="190"/>
        <v/>
      </c>
      <c r="X1489" s="111" t="str">
        <f t="shared" si="191"/>
        <v/>
      </c>
    </row>
    <row r="1490" spans="2:24">
      <c r="B1490" s="109" t="str">
        <f>IF(dati_pdc!A1486&lt;&gt;"",IF(dati_pdc!D1486=1,RIGHT(dati_pdc!A1486,dati_pdc!E1486),dati_pdc!A1486),"")</f>
        <v/>
      </c>
      <c r="C1490" s="109" t="str">
        <f>IF(dati_pdc!B1486&lt;&gt;"",dati_pdc!B1486,"")</f>
        <v/>
      </c>
      <c r="D1490" s="109" t="str">
        <f>IF(dati_pdc!C1486&lt;&gt;"",dati_pdc!C1486,"")</f>
        <v/>
      </c>
      <c r="E1490" s="109" t="str">
        <f>IF(dati_pdc!D1486&lt;&gt;"",dati_pdc!D1486,"")</f>
        <v/>
      </c>
      <c r="F1490" s="110" t="str">
        <f>IF(dati_pdc!$A1486&lt;&gt;"",s_somma_pdc!B1486,"")</f>
        <v/>
      </c>
      <c r="G1490" s="110" t="str">
        <f>IF(dati_pdc!$A1486&lt;&gt;"",s_somma_pdc!C1486,"")</f>
        <v/>
      </c>
      <c r="H1490" s="110" t="str">
        <f t="shared" si="184"/>
        <v/>
      </c>
      <c r="I1490" s="111" t="str">
        <f t="shared" si="185"/>
        <v/>
      </c>
      <c r="J1490" s="111"/>
      <c r="K1490" s="111"/>
      <c r="L1490" s="110" t="str">
        <f>IF(dati_pdc!$A1486&lt;&gt;"",s_somma_pdc!D1486,"")</f>
        <v/>
      </c>
      <c r="M1490" s="110" t="str">
        <f t="shared" si="186"/>
        <v/>
      </c>
      <c r="N1490" s="111" t="str">
        <f t="shared" si="187"/>
        <v/>
      </c>
      <c r="O1490" s="111"/>
      <c r="P1490" s="111"/>
      <c r="Q1490" s="110" t="str">
        <f>IF(dati_pdc!$A1486&lt;&gt;"",s_somma_pdc!E1486,"")</f>
        <v/>
      </c>
      <c r="R1490" s="110" t="str">
        <f t="shared" si="188"/>
        <v/>
      </c>
      <c r="S1490" s="111" t="str">
        <f t="shared" si="189"/>
        <v/>
      </c>
      <c r="T1490" s="111"/>
      <c r="U1490" s="111"/>
      <c r="V1490" s="110" t="str">
        <f>IF(dati_pdc!$A1486&lt;&gt;"",s_somma_pdc!F1486,"")</f>
        <v/>
      </c>
      <c r="W1490" s="110" t="str">
        <f t="shared" si="190"/>
        <v/>
      </c>
      <c r="X1490" s="111" t="str">
        <f t="shared" si="191"/>
        <v/>
      </c>
    </row>
    <row r="1491" spans="2:24">
      <c r="B1491" s="109" t="str">
        <f>IF(dati_pdc!A1487&lt;&gt;"",IF(dati_pdc!D1487=1,RIGHT(dati_pdc!A1487,dati_pdc!E1487),dati_pdc!A1487),"")</f>
        <v/>
      </c>
      <c r="C1491" s="109" t="str">
        <f>IF(dati_pdc!B1487&lt;&gt;"",dati_pdc!B1487,"")</f>
        <v/>
      </c>
      <c r="D1491" s="109" t="str">
        <f>IF(dati_pdc!C1487&lt;&gt;"",dati_pdc!C1487,"")</f>
        <v/>
      </c>
      <c r="E1491" s="109" t="str">
        <f>IF(dati_pdc!D1487&lt;&gt;"",dati_pdc!D1487,"")</f>
        <v/>
      </c>
      <c r="F1491" s="110" t="str">
        <f>IF(dati_pdc!$A1487&lt;&gt;"",s_somma_pdc!B1487,"")</f>
        <v/>
      </c>
      <c r="G1491" s="110" t="str">
        <f>IF(dati_pdc!$A1487&lt;&gt;"",s_somma_pdc!C1487,"")</f>
        <v/>
      </c>
      <c r="H1491" s="110" t="str">
        <f t="shared" si="184"/>
        <v/>
      </c>
      <c r="I1491" s="111" t="str">
        <f t="shared" si="185"/>
        <v/>
      </c>
      <c r="J1491" s="111"/>
      <c r="K1491" s="111"/>
      <c r="L1491" s="110" t="str">
        <f>IF(dati_pdc!$A1487&lt;&gt;"",s_somma_pdc!D1487,"")</f>
        <v/>
      </c>
      <c r="M1491" s="110" t="str">
        <f t="shared" si="186"/>
        <v/>
      </c>
      <c r="N1491" s="111" t="str">
        <f t="shared" si="187"/>
        <v/>
      </c>
      <c r="O1491" s="111"/>
      <c r="P1491" s="111"/>
      <c r="Q1491" s="110" t="str">
        <f>IF(dati_pdc!$A1487&lt;&gt;"",s_somma_pdc!E1487,"")</f>
        <v/>
      </c>
      <c r="R1491" s="110" t="str">
        <f t="shared" si="188"/>
        <v/>
      </c>
      <c r="S1491" s="111" t="str">
        <f t="shared" si="189"/>
        <v/>
      </c>
      <c r="T1491" s="111"/>
      <c r="U1491" s="111"/>
      <c r="V1491" s="110" t="str">
        <f>IF(dati_pdc!$A1487&lt;&gt;"",s_somma_pdc!F1487,"")</f>
        <v/>
      </c>
      <c r="W1491" s="110" t="str">
        <f t="shared" si="190"/>
        <v/>
      </c>
      <c r="X1491" s="111" t="str">
        <f t="shared" si="191"/>
        <v/>
      </c>
    </row>
    <row r="1492" spans="2:24">
      <c r="B1492" s="109" t="str">
        <f>IF(dati_pdc!A1488&lt;&gt;"",IF(dati_pdc!D1488=1,RIGHT(dati_pdc!A1488,dati_pdc!E1488),dati_pdc!A1488),"")</f>
        <v/>
      </c>
      <c r="C1492" s="109" t="str">
        <f>IF(dati_pdc!B1488&lt;&gt;"",dati_pdc!B1488,"")</f>
        <v/>
      </c>
      <c r="D1492" s="109" t="str">
        <f>IF(dati_pdc!C1488&lt;&gt;"",dati_pdc!C1488,"")</f>
        <v/>
      </c>
      <c r="E1492" s="109" t="str">
        <f>IF(dati_pdc!D1488&lt;&gt;"",dati_pdc!D1488,"")</f>
        <v/>
      </c>
      <c r="F1492" s="110" t="str">
        <f>IF(dati_pdc!$A1488&lt;&gt;"",s_somma_pdc!B1488,"")</f>
        <v/>
      </c>
      <c r="G1492" s="110" t="str">
        <f>IF(dati_pdc!$A1488&lt;&gt;"",s_somma_pdc!C1488,"")</f>
        <v/>
      </c>
      <c r="H1492" s="110" t="str">
        <f t="shared" si="184"/>
        <v/>
      </c>
      <c r="I1492" s="111" t="str">
        <f t="shared" si="185"/>
        <v/>
      </c>
      <c r="J1492" s="111"/>
      <c r="K1492" s="111"/>
      <c r="L1492" s="110" t="str">
        <f>IF(dati_pdc!$A1488&lt;&gt;"",s_somma_pdc!D1488,"")</f>
        <v/>
      </c>
      <c r="M1492" s="110" t="str">
        <f t="shared" si="186"/>
        <v/>
      </c>
      <c r="N1492" s="111" t="str">
        <f t="shared" si="187"/>
        <v/>
      </c>
      <c r="O1492" s="111"/>
      <c r="P1492" s="111"/>
      <c r="Q1492" s="110" t="str">
        <f>IF(dati_pdc!$A1488&lt;&gt;"",s_somma_pdc!E1488,"")</f>
        <v/>
      </c>
      <c r="R1492" s="110" t="str">
        <f t="shared" si="188"/>
        <v/>
      </c>
      <c r="S1492" s="111" t="str">
        <f t="shared" si="189"/>
        <v/>
      </c>
      <c r="T1492" s="111"/>
      <c r="U1492" s="111"/>
      <c r="V1492" s="110" t="str">
        <f>IF(dati_pdc!$A1488&lt;&gt;"",s_somma_pdc!F1488,"")</f>
        <v/>
      </c>
      <c r="W1492" s="110" t="str">
        <f t="shared" si="190"/>
        <v/>
      </c>
      <c r="X1492" s="111" t="str">
        <f t="shared" si="191"/>
        <v/>
      </c>
    </row>
    <row r="1493" spans="2:24">
      <c r="B1493" s="109" t="str">
        <f>IF(dati_pdc!A1489&lt;&gt;"",IF(dati_pdc!D1489=1,RIGHT(dati_pdc!A1489,dati_pdc!E1489),dati_pdc!A1489),"")</f>
        <v/>
      </c>
      <c r="C1493" s="109" t="str">
        <f>IF(dati_pdc!B1489&lt;&gt;"",dati_pdc!B1489,"")</f>
        <v/>
      </c>
      <c r="D1493" s="109" t="str">
        <f>IF(dati_pdc!C1489&lt;&gt;"",dati_pdc!C1489,"")</f>
        <v/>
      </c>
      <c r="E1493" s="109" t="str">
        <f>IF(dati_pdc!D1489&lt;&gt;"",dati_pdc!D1489,"")</f>
        <v/>
      </c>
      <c r="F1493" s="110" t="str">
        <f>IF(dati_pdc!$A1489&lt;&gt;"",s_somma_pdc!B1489,"")</f>
        <v/>
      </c>
      <c r="G1493" s="110" t="str">
        <f>IF(dati_pdc!$A1489&lt;&gt;"",s_somma_pdc!C1489,"")</f>
        <v/>
      </c>
      <c r="H1493" s="110" t="str">
        <f t="shared" si="184"/>
        <v/>
      </c>
      <c r="I1493" s="111" t="str">
        <f t="shared" si="185"/>
        <v/>
      </c>
      <c r="J1493" s="111"/>
      <c r="K1493" s="111"/>
      <c r="L1493" s="110" t="str">
        <f>IF(dati_pdc!$A1489&lt;&gt;"",s_somma_pdc!D1489,"")</f>
        <v/>
      </c>
      <c r="M1493" s="110" t="str">
        <f t="shared" si="186"/>
        <v/>
      </c>
      <c r="N1493" s="111" t="str">
        <f t="shared" si="187"/>
        <v/>
      </c>
      <c r="O1493" s="111"/>
      <c r="P1493" s="111"/>
      <c r="Q1493" s="110" t="str">
        <f>IF(dati_pdc!$A1489&lt;&gt;"",s_somma_pdc!E1489,"")</f>
        <v/>
      </c>
      <c r="R1493" s="110" t="str">
        <f t="shared" si="188"/>
        <v/>
      </c>
      <c r="S1493" s="111" t="str">
        <f t="shared" si="189"/>
        <v/>
      </c>
      <c r="T1493" s="111"/>
      <c r="U1493" s="111"/>
      <c r="V1493" s="110" t="str">
        <f>IF(dati_pdc!$A1489&lt;&gt;"",s_somma_pdc!F1489,"")</f>
        <v/>
      </c>
      <c r="W1493" s="110" t="str">
        <f t="shared" si="190"/>
        <v/>
      </c>
      <c r="X1493" s="111" t="str">
        <f t="shared" si="191"/>
        <v/>
      </c>
    </row>
    <row r="1494" spans="2:24">
      <c r="B1494" s="109" t="str">
        <f>IF(dati_pdc!A1490&lt;&gt;"",IF(dati_pdc!D1490=1,RIGHT(dati_pdc!A1490,dati_pdc!E1490),dati_pdc!A1490),"")</f>
        <v/>
      </c>
      <c r="C1494" s="109" t="str">
        <f>IF(dati_pdc!B1490&lt;&gt;"",dati_pdc!B1490,"")</f>
        <v/>
      </c>
      <c r="D1494" s="109" t="str">
        <f>IF(dati_pdc!C1490&lt;&gt;"",dati_pdc!C1490,"")</f>
        <v/>
      </c>
      <c r="E1494" s="109" t="str">
        <f>IF(dati_pdc!D1490&lt;&gt;"",dati_pdc!D1490,"")</f>
        <v/>
      </c>
      <c r="F1494" s="110" t="str">
        <f>IF(dati_pdc!$A1490&lt;&gt;"",s_somma_pdc!B1490,"")</f>
        <v/>
      </c>
      <c r="G1494" s="110" t="str">
        <f>IF(dati_pdc!$A1490&lt;&gt;"",s_somma_pdc!C1490,"")</f>
        <v/>
      </c>
      <c r="H1494" s="110" t="str">
        <f t="shared" si="184"/>
        <v/>
      </c>
      <c r="I1494" s="111" t="str">
        <f t="shared" si="185"/>
        <v/>
      </c>
      <c r="J1494" s="111"/>
      <c r="K1494" s="111"/>
      <c r="L1494" s="110" t="str">
        <f>IF(dati_pdc!$A1490&lt;&gt;"",s_somma_pdc!D1490,"")</f>
        <v/>
      </c>
      <c r="M1494" s="110" t="str">
        <f t="shared" si="186"/>
        <v/>
      </c>
      <c r="N1494" s="111" t="str">
        <f t="shared" si="187"/>
        <v/>
      </c>
      <c r="O1494" s="111"/>
      <c r="P1494" s="111"/>
      <c r="Q1494" s="110" t="str">
        <f>IF(dati_pdc!$A1490&lt;&gt;"",s_somma_pdc!E1490,"")</f>
        <v/>
      </c>
      <c r="R1494" s="110" t="str">
        <f t="shared" si="188"/>
        <v/>
      </c>
      <c r="S1494" s="111" t="str">
        <f t="shared" si="189"/>
        <v/>
      </c>
      <c r="T1494" s="111"/>
      <c r="U1494" s="111"/>
      <c r="V1494" s="110" t="str">
        <f>IF(dati_pdc!$A1490&lt;&gt;"",s_somma_pdc!F1490,"")</f>
        <v/>
      </c>
      <c r="W1494" s="110" t="str">
        <f t="shared" si="190"/>
        <v/>
      </c>
      <c r="X1494" s="111" t="str">
        <f t="shared" si="191"/>
        <v/>
      </c>
    </row>
    <row r="1495" spans="2:24">
      <c r="B1495" s="109" t="str">
        <f>IF(dati_pdc!A1491&lt;&gt;"",IF(dati_pdc!D1491=1,RIGHT(dati_pdc!A1491,dati_pdc!E1491),dati_pdc!A1491),"")</f>
        <v/>
      </c>
      <c r="C1495" s="109" t="str">
        <f>IF(dati_pdc!B1491&lt;&gt;"",dati_pdc!B1491,"")</f>
        <v/>
      </c>
      <c r="D1495" s="109" t="str">
        <f>IF(dati_pdc!C1491&lt;&gt;"",dati_pdc!C1491,"")</f>
        <v/>
      </c>
      <c r="E1495" s="109" t="str">
        <f>IF(dati_pdc!D1491&lt;&gt;"",dati_pdc!D1491,"")</f>
        <v/>
      </c>
      <c r="F1495" s="110" t="str">
        <f>IF(dati_pdc!$A1491&lt;&gt;"",s_somma_pdc!B1491,"")</f>
        <v/>
      </c>
      <c r="G1495" s="110" t="str">
        <f>IF(dati_pdc!$A1491&lt;&gt;"",s_somma_pdc!C1491,"")</f>
        <v/>
      </c>
      <c r="H1495" s="110" t="str">
        <f t="shared" si="184"/>
        <v/>
      </c>
      <c r="I1495" s="111" t="str">
        <f t="shared" si="185"/>
        <v/>
      </c>
      <c r="J1495" s="111"/>
      <c r="K1495" s="111"/>
      <c r="L1495" s="110" t="str">
        <f>IF(dati_pdc!$A1491&lt;&gt;"",s_somma_pdc!D1491,"")</f>
        <v/>
      </c>
      <c r="M1495" s="110" t="str">
        <f t="shared" si="186"/>
        <v/>
      </c>
      <c r="N1495" s="111" t="str">
        <f t="shared" si="187"/>
        <v/>
      </c>
      <c r="O1495" s="111"/>
      <c r="P1495" s="111"/>
      <c r="Q1495" s="110" t="str">
        <f>IF(dati_pdc!$A1491&lt;&gt;"",s_somma_pdc!E1491,"")</f>
        <v/>
      </c>
      <c r="R1495" s="110" t="str">
        <f t="shared" si="188"/>
        <v/>
      </c>
      <c r="S1495" s="111" t="str">
        <f t="shared" si="189"/>
        <v/>
      </c>
      <c r="T1495" s="111"/>
      <c r="U1495" s="111"/>
      <c r="V1495" s="110" t="str">
        <f>IF(dati_pdc!$A1491&lt;&gt;"",s_somma_pdc!F1491,"")</f>
        <v/>
      </c>
      <c r="W1495" s="110" t="str">
        <f t="shared" si="190"/>
        <v/>
      </c>
      <c r="X1495" s="111" t="str">
        <f t="shared" si="191"/>
        <v/>
      </c>
    </row>
    <row r="1496" spans="2:24">
      <c r="B1496" s="109" t="str">
        <f>IF(dati_pdc!A1492&lt;&gt;"",IF(dati_pdc!D1492=1,RIGHT(dati_pdc!A1492,dati_pdc!E1492),dati_pdc!A1492),"")</f>
        <v/>
      </c>
      <c r="C1496" s="109" t="str">
        <f>IF(dati_pdc!B1492&lt;&gt;"",dati_pdc!B1492,"")</f>
        <v/>
      </c>
      <c r="D1496" s="109" t="str">
        <f>IF(dati_pdc!C1492&lt;&gt;"",dati_pdc!C1492,"")</f>
        <v/>
      </c>
      <c r="E1496" s="109" t="str">
        <f>IF(dati_pdc!D1492&lt;&gt;"",dati_pdc!D1492,"")</f>
        <v/>
      </c>
      <c r="F1496" s="110" t="str">
        <f>IF(dati_pdc!$A1492&lt;&gt;"",s_somma_pdc!B1492,"")</f>
        <v/>
      </c>
      <c r="G1496" s="110" t="str">
        <f>IF(dati_pdc!$A1492&lt;&gt;"",s_somma_pdc!C1492,"")</f>
        <v/>
      </c>
      <c r="H1496" s="110" t="str">
        <f t="shared" si="184"/>
        <v/>
      </c>
      <c r="I1496" s="111" t="str">
        <f t="shared" si="185"/>
        <v/>
      </c>
      <c r="J1496" s="111"/>
      <c r="K1496" s="111"/>
      <c r="L1496" s="110" t="str">
        <f>IF(dati_pdc!$A1492&lt;&gt;"",s_somma_pdc!D1492,"")</f>
        <v/>
      </c>
      <c r="M1496" s="110" t="str">
        <f t="shared" si="186"/>
        <v/>
      </c>
      <c r="N1496" s="111" t="str">
        <f t="shared" si="187"/>
        <v/>
      </c>
      <c r="O1496" s="111"/>
      <c r="P1496" s="111"/>
      <c r="Q1496" s="110" t="str">
        <f>IF(dati_pdc!$A1492&lt;&gt;"",s_somma_pdc!E1492,"")</f>
        <v/>
      </c>
      <c r="R1496" s="110" t="str">
        <f t="shared" si="188"/>
        <v/>
      </c>
      <c r="S1496" s="111" t="str">
        <f t="shared" si="189"/>
        <v/>
      </c>
      <c r="T1496" s="111"/>
      <c r="U1496" s="111"/>
      <c r="V1496" s="110" t="str">
        <f>IF(dati_pdc!$A1492&lt;&gt;"",s_somma_pdc!F1492,"")</f>
        <v/>
      </c>
      <c r="W1496" s="110" t="str">
        <f t="shared" si="190"/>
        <v/>
      </c>
      <c r="X1496" s="111" t="str">
        <f t="shared" si="191"/>
        <v/>
      </c>
    </row>
    <row r="1497" spans="2:24">
      <c r="B1497" s="109" t="str">
        <f>IF(dati_pdc!A1493&lt;&gt;"",IF(dati_pdc!D1493=1,RIGHT(dati_pdc!A1493,dati_pdc!E1493),dati_pdc!A1493),"")</f>
        <v/>
      </c>
      <c r="C1497" s="109" t="str">
        <f>IF(dati_pdc!B1493&lt;&gt;"",dati_pdc!B1493,"")</f>
        <v/>
      </c>
      <c r="D1497" s="109" t="str">
        <f>IF(dati_pdc!C1493&lt;&gt;"",dati_pdc!C1493,"")</f>
        <v/>
      </c>
      <c r="E1497" s="109" t="str">
        <f>IF(dati_pdc!D1493&lt;&gt;"",dati_pdc!D1493,"")</f>
        <v/>
      </c>
      <c r="F1497" s="110" t="str">
        <f>IF(dati_pdc!$A1493&lt;&gt;"",s_somma_pdc!B1493,"")</f>
        <v/>
      </c>
      <c r="G1497" s="110" t="str">
        <f>IF(dati_pdc!$A1493&lt;&gt;"",s_somma_pdc!C1493,"")</f>
        <v/>
      </c>
      <c r="H1497" s="110" t="str">
        <f t="shared" si="184"/>
        <v/>
      </c>
      <c r="I1497" s="111" t="str">
        <f t="shared" si="185"/>
        <v/>
      </c>
      <c r="J1497" s="111"/>
      <c r="K1497" s="111"/>
      <c r="L1497" s="110" t="str">
        <f>IF(dati_pdc!$A1493&lt;&gt;"",s_somma_pdc!D1493,"")</f>
        <v/>
      </c>
      <c r="M1497" s="110" t="str">
        <f t="shared" si="186"/>
        <v/>
      </c>
      <c r="N1497" s="111" t="str">
        <f t="shared" si="187"/>
        <v/>
      </c>
      <c r="O1497" s="111"/>
      <c r="P1497" s="111"/>
      <c r="Q1497" s="110" t="str">
        <f>IF(dati_pdc!$A1493&lt;&gt;"",s_somma_pdc!E1493,"")</f>
        <v/>
      </c>
      <c r="R1497" s="110" t="str">
        <f t="shared" si="188"/>
        <v/>
      </c>
      <c r="S1497" s="111" t="str">
        <f t="shared" si="189"/>
        <v/>
      </c>
      <c r="T1497" s="111"/>
      <c r="U1497" s="111"/>
      <c r="V1497" s="110" t="str">
        <f>IF(dati_pdc!$A1493&lt;&gt;"",s_somma_pdc!F1493,"")</f>
        <v/>
      </c>
      <c r="W1497" s="110" t="str">
        <f t="shared" si="190"/>
        <v/>
      </c>
      <c r="X1497" s="111" t="str">
        <f t="shared" si="191"/>
        <v/>
      </c>
    </row>
    <row r="1498" spans="2:24">
      <c r="B1498" s="109" t="str">
        <f>IF(dati_pdc!A1494&lt;&gt;"",IF(dati_pdc!D1494=1,RIGHT(dati_pdc!A1494,dati_pdc!E1494),dati_pdc!A1494),"")</f>
        <v/>
      </c>
      <c r="C1498" s="109" t="str">
        <f>IF(dati_pdc!B1494&lt;&gt;"",dati_pdc!B1494,"")</f>
        <v/>
      </c>
      <c r="D1498" s="109" t="str">
        <f>IF(dati_pdc!C1494&lt;&gt;"",dati_pdc!C1494,"")</f>
        <v/>
      </c>
      <c r="E1498" s="109" t="str">
        <f>IF(dati_pdc!D1494&lt;&gt;"",dati_pdc!D1494,"")</f>
        <v/>
      </c>
      <c r="F1498" s="110" t="str">
        <f>IF(dati_pdc!$A1494&lt;&gt;"",s_somma_pdc!B1494,"")</f>
        <v/>
      </c>
      <c r="G1498" s="110" t="str">
        <f>IF(dati_pdc!$A1494&lt;&gt;"",s_somma_pdc!C1494,"")</f>
        <v/>
      </c>
      <c r="H1498" s="110" t="str">
        <f t="shared" si="184"/>
        <v/>
      </c>
      <c r="I1498" s="111" t="str">
        <f t="shared" si="185"/>
        <v/>
      </c>
      <c r="J1498" s="111"/>
      <c r="K1498" s="111"/>
      <c r="L1498" s="110" t="str">
        <f>IF(dati_pdc!$A1494&lt;&gt;"",s_somma_pdc!D1494,"")</f>
        <v/>
      </c>
      <c r="M1498" s="110" t="str">
        <f t="shared" si="186"/>
        <v/>
      </c>
      <c r="N1498" s="111" t="str">
        <f t="shared" si="187"/>
        <v/>
      </c>
      <c r="O1498" s="111"/>
      <c r="P1498" s="111"/>
      <c r="Q1498" s="110" t="str">
        <f>IF(dati_pdc!$A1494&lt;&gt;"",s_somma_pdc!E1494,"")</f>
        <v/>
      </c>
      <c r="R1498" s="110" t="str">
        <f t="shared" si="188"/>
        <v/>
      </c>
      <c r="S1498" s="111" t="str">
        <f t="shared" si="189"/>
        <v/>
      </c>
      <c r="T1498" s="111"/>
      <c r="U1498" s="111"/>
      <c r="V1498" s="110" t="str">
        <f>IF(dati_pdc!$A1494&lt;&gt;"",s_somma_pdc!F1494,"")</f>
        <v/>
      </c>
      <c r="W1498" s="110" t="str">
        <f t="shared" si="190"/>
        <v/>
      </c>
      <c r="X1498" s="111" t="str">
        <f t="shared" si="191"/>
        <v/>
      </c>
    </row>
    <row r="1499" spans="2:24">
      <c r="B1499" s="109" t="str">
        <f>IF(dati_pdc!A1495&lt;&gt;"",IF(dati_pdc!D1495=1,RIGHT(dati_pdc!A1495,dati_pdc!E1495),dati_pdc!A1495),"")</f>
        <v/>
      </c>
      <c r="C1499" s="109" t="str">
        <f>IF(dati_pdc!B1495&lt;&gt;"",dati_pdc!B1495,"")</f>
        <v/>
      </c>
      <c r="D1499" s="109" t="str">
        <f>IF(dati_pdc!C1495&lt;&gt;"",dati_pdc!C1495,"")</f>
        <v/>
      </c>
      <c r="E1499" s="109" t="str">
        <f>IF(dati_pdc!D1495&lt;&gt;"",dati_pdc!D1495,"")</f>
        <v/>
      </c>
      <c r="F1499" s="110" t="str">
        <f>IF(dati_pdc!$A1495&lt;&gt;"",s_somma_pdc!B1495,"")</f>
        <v/>
      </c>
      <c r="G1499" s="110" t="str">
        <f>IF(dati_pdc!$A1495&lt;&gt;"",s_somma_pdc!C1495,"")</f>
        <v/>
      </c>
      <c r="H1499" s="110" t="str">
        <f t="shared" si="184"/>
        <v/>
      </c>
      <c r="I1499" s="111" t="str">
        <f t="shared" si="185"/>
        <v/>
      </c>
      <c r="J1499" s="111"/>
      <c r="K1499" s="111"/>
      <c r="L1499" s="110" t="str">
        <f>IF(dati_pdc!$A1495&lt;&gt;"",s_somma_pdc!D1495,"")</f>
        <v/>
      </c>
      <c r="M1499" s="110" t="str">
        <f t="shared" si="186"/>
        <v/>
      </c>
      <c r="N1499" s="111" t="str">
        <f t="shared" si="187"/>
        <v/>
      </c>
      <c r="O1499" s="111"/>
      <c r="P1499" s="111"/>
      <c r="Q1499" s="110" t="str">
        <f>IF(dati_pdc!$A1495&lt;&gt;"",s_somma_pdc!E1495,"")</f>
        <v/>
      </c>
      <c r="R1499" s="110" t="str">
        <f t="shared" si="188"/>
        <v/>
      </c>
      <c r="S1499" s="111" t="str">
        <f t="shared" si="189"/>
        <v/>
      </c>
      <c r="T1499" s="111"/>
      <c r="U1499" s="111"/>
      <c r="V1499" s="110" t="str">
        <f>IF(dati_pdc!$A1495&lt;&gt;"",s_somma_pdc!F1495,"")</f>
        <v/>
      </c>
      <c r="W1499" s="110" t="str">
        <f t="shared" si="190"/>
        <v/>
      </c>
      <c r="X1499" s="111" t="str">
        <f t="shared" si="191"/>
        <v/>
      </c>
    </row>
    <row r="1500" spans="2:24">
      <c r="B1500" s="109" t="str">
        <f>IF(dati_pdc!A1496&lt;&gt;"",IF(dati_pdc!D1496=1,RIGHT(dati_pdc!A1496,dati_pdc!E1496),dati_pdc!A1496),"")</f>
        <v/>
      </c>
      <c r="C1500" s="109" t="str">
        <f>IF(dati_pdc!B1496&lt;&gt;"",dati_pdc!B1496,"")</f>
        <v/>
      </c>
      <c r="D1500" s="109" t="str">
        <f>IF(dati_pdc!C1496&lt;&gt;"",dati_pdc!C1496,"")</f>
        <v/>
      </c>
      <c r="E1500" s="109" t="str">
        <f>IF(dati_pdc!D1496&lt;&gt;"",dati_pdc!D1496,"")</f>
        <v/>
      </c>
      <c r="F1500" s="110" t="str">
        <f>IF(dati_pdc!$A1496&lt;&gt;"",s_somma_pdc!B1496,"")</f>
        <v/>
      </c>
      <c r="G1500" s="110" t="str">
        <f>IF(dati_pdc!$A1496&lt;&gt;"",s_somma_pdc!C1496,"")</f>
        <v/>
      </c>
      <c r="H1500" s="110" t="str">
        <f t="shared" si="184"/>
        <v/>
      </c>
      <c r="I1500" s="111" t="str">
        <f t="shared" si="185"/>
        <v/>
      </c>
      <c r="J1500" s="111"/>
      <c r="K1500" s="111"/>
      <c r="L1500" s="110" t="str">
        <f>IF(dati_pdc!$A1496&lt;&gt;"",s_somma_pdc!D1496,"")</f>
        <v/>
      </c>
      <c r="M1500" s="110" t="str">
        <f t="shared" si="186"/>
        <v/>
      </c>
      <c r="N1500" s="111" t="str">
        <f t="shared" si="187"/>
        <v/>
      </c>
      <c r="O1500" s="111"/>
      <c r="P1500" s="111"/>
      <c r="Q1500" s="110" t="str">
        <f>IF(dati_pdc!$A1496&lt;&gt;"",s_somma_pdc!E1496,"")</f>
        <v/>
      </c>
      <c r="R1500" s="110" t="str">
        <f t="shared" si="188"/>
        <v/>
      </c>
      <c r="S1500" s="111" t="str">
        <f t="shared" si="189"/>
        <v/>
      </c>
      <c r="T1500" s="111"/>
      <c r="U1500" s="111"/>
      <c r="V1500" s="110" t="str">
        <f>IF(dati_pdc!$A1496&lt;&gt;"",s_somma_pdc!F1496,"")</f>
        <v/>
      </c>
      <c r="W1500" s="110" t="str">
        <f t="shared" si="190"/>
        <v/>
      </c>
      <c r="X1500" s="111" t="str">
        <f t="shared" si="191"/>
        <v/>
      </c>
    </row>
  </sheetData>
  <mergeCells count="3">
    <mergeCell ref="B1:X1"/>
    <mergeCell ref="B2:Z2"/>
    <mergeCell ref="B3:Z3"/>
  </mergeCells>
  <phoneticPr fontId="0" type="noConversion"/>
  <hyperlinks>
    <hyperlink ref="AB1" location="Cover!Area_stampa" display="Sommario" xr:uid="{00000000-0004-0000-1600-000000000000}"/>
  </hyperlinks>
  <pageMargins left="0.78740157480314965" right="0.78740157480314965" top="0.98425196850393704" bottom="0.98425196850393704" header="0.51181102362204722" footer="0.51181102362204722"/>
  <pageSetup paperSize="9" scale="98" fitToHeight="20" orientation="portrait" r:id="rId1"/>
  <headerFooter scaleWithDoc="0" alignWithMargins="0">
    <oddFooter>&amp;C&amp;P</oddFooter>
  </headerFooter>
  <rowBreaks count="1" manualBreakCount="1">
    <brk id="3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U122"/>
  <sheetViews>
    <sheetView showGridLines="0" view="pageBreakPreview" topLeftCell="C1" zoomScale="90" zoomScaleNormal="60" zoomScaleSheetLayoutView="90" workbookViewId="0">
      <pane ySplit="4" topLeftCell="A31" activePane="bottomLeft" state="frozen"/>
      <selection activeCell="C1" sqref="C1"/>
      <selection pane="bottomLeft" activeCell="F44" sqref="F44"/>
    </sheetView>
  </sheetViews>
  <sheetFormatPr defaultColWidth="9.15234375" defaultRowHeight="12.45"/>
  <cols>
    <col min="1" max="2" width="5.15234375" style="6" hidden="1" customWidth="1"/>
    <col min="3" max="3" width="8.69140625" style="70" customWidth="1"/>
    <col min="4" max="4" width="41.84375" style="7" customWidth="1"/>
    <col min="5" max="5" width="3.3828125" style="7" hidden="1" customWidth="1"/>
    <col min="6" max="8" width="13.69140625" style="9" customWidth="1"/>
    <col min="9" max="9" width="10.84375" style="9" customWidth="1"/>
    <col min="10" max="11" width="10.84375" style="9" hidden="1" customWidth="1"/>
    <col min="12" max="13" width="13.69140625" style="9" customWidth="1"/>
    <col min="14" max="14" width="10.84375" style="9" customWidth="1"/>
    <col min="15" max="16" width="10.84375" style="9" hidden="1" customWidth="1"/>
    <col min="17" max="18" width="13.69140625" style="9" customWidth="1"/>
    <col min="19" max="19" width="10.84375" style="9" customWidth="1"/>
    <col min="20" max="21" width="10.84375" style="9" hidden="1" customWidth="1"/>
    <col min="22" max="23" width="13.69140625" style="9" customWidth="1"/>
    <col min="24" max="24" width="10.84375" style="6" customWidth="1"/>
    <col min="25" max="25" width="15.3046875" style="25" customWidth="1"/>
    <col min="26" max="16384" width="9.15234375" style="6"/>
  </cols>
  <sheetData>
    <row r="1" spans="3:28" ht="37.5" customHeight="1">
      <c r="C1" s="637" t="s">
        <v>148</v>
      </c>
      <c r="D1" s="638"/>
      <c r="E1" s="638"/>
      <c r="F1" s="638"/>
      <c r="G1" s="638"/>
      <c r="H1" s="638"/>
      <c r="I1" s="638"/>
      <c r="J1" s="638"/>
      <c r="K1" s="638"/>
      <c r="L1" s="638"/>
      <c r="M1" s="638"/>
      <c r="N1" s="638"/>
      <c r="O1" s="638"/>
      <c r="P1" s="638"/>
      <c r="Q1" s="638"/>
      <c r="R1" s="638"/>
      <c r="S1" s="638"/>
      <c r="T1" s="638"/>
      <c r="U1" s="638"/>
      <c r="V1" s="638"/>
      <c r="W1" s="639"/>
      <c r="X1" s="639"/>
      <c r="Y1" s="85"/>
      <c r="AB1" s="129" t="s">
        <v>539</v>
      </c>
    </row>
    <row r="2" spans="3:28" ht="27.75" customHeight="1">
      <c r="C2" s="634" t="str">
        <f>CONCATENATE("Le differenze e le differenze percentuali sono calcolate rispetto all'esercizio al ",dati_an!B16)</f>
        <v>Le differenze e le differenze percentuali sono calcolate rispetto all'esercizio al 31/12/2016</v>
      </c>
      <c r="D2" s="634"/>
      <c r="E2" s="634"/>
      <c r="F2" s="634"/>
      <c r="G2" s="634"/>
      <c r="H2" s="634"/>
      <c r="I2" s="634"/>
      <c r="J2" s="634"/>
      <c r="K2" s="634"/>
      <c r="L2" s="634"/>
      <c r="M2" s="634"/>
      <c r="N2" s="634"/>
      <c r="O2" s="634"/>
      <c r="P2" s="634"/>
      <c r="Q2" s="634"/>
      <c r="R2" s="634"/>
      <c r="S2" s="634"/>
      <c r="T2" s="634"/>
      <c r="U2" s="634"/>
      <c r="V2" s="634"/>
      <c r="W2" s="634"/>
      <c r="X2" s="634"/>
    </row>
    <row r="3" spans="3:28" ht="15.75" customHeight="1">
      <c r="C3" s="463"/>
      <c r="D3" s="37"/>
      <c r="E3" s="37"/>
      <c r="F3" s="222"/>
      <c r="G3" s="222"/>
      <c r="H3" s="63"/>
      <c r="I3" s="63"/>
      <c r="J3" s="63"/>
      <c r="K3" s="63"/>
      <c r="L3" s="222"/>
      <c r="M3" s="63"/>
      <c r="N3" s="63"/>
      <c r="O3" s="63"/>
      <c r="P3" s="63"/>
      <c r="Q3" s="222"/>
      <c r="R3" s="63"/>
      <c r="S3" s="63"/>
      <c r="T3" s="63"/>
      <c r="U3" s="63"/>
      <c r="V3" s="222"/>
      <c r="W3" s="40"/>
    </row>
    <row r="4" spans="3:28" ht="27.75" customHeight="1" thickBot="1">
      <c r="C4" s="87"/>
      <c r="D4" s="88"/>
      <c r="E4" s="41" t="s">
        <v>537</v>
      </c>
      <c r="F4" s="41" t="str">
        <f>IF(dati_an!$B$16&lt;&gt;"",dati_an!$B$16,"")</f>
        <v>31/12/2016</v>
      </c>
      <c r="G4" s="41" t="str">
        <f>IF(dati_an!$B$17&lt;&gt;"",dati_an!$B$17,"")</f>
        <v>31/12/2015</v>
      </c>
      <c r="H4" s="41" t="s">
        <v>514</v>
      </c>
      <c r="I4" s="41" t="s">
        <v>515</v>
      </c>
      <c r="J4" s="41"/>
      <c r="K4" s="41"/>
      <c r="L4" s="41" t="str">
        <f>IF(dati_an!$B$18&lt;&gt;"",dati_an!$B$18,"")</f>
        <v/>
      </c>
      <c r="M4" s="41" t="s">
        <v>514</v>
      </c>
      <c r="N4" s="41" t="s">
        <v>515</v>
      </c>
      <c r="O4" s="41"/>
      <c r="P4" s="41"/>
      <c r="Q4" s="41" t="str">
        <f>IF(dati_an!$B$19&lt;&gt;"",dati_an!$B$19,"")</f>
        <v/>
      </c>
      <c r="R4" s="41" t="s">
        <v>514</v>
      </c>
      <c r="S4" s="41" t="s">
        <v>515</v>
      </c>
      <c r="T4" s="41"/>
      <c r="U4" s="41"/>
      <c r="V4" s="41" t="str">
        <f>IF(dati_an!$B$20&lt;&gt;"",dati_an!$B$20,"")</f>
        <v/>
      </c>
      <c r="W4" s="41" t="s">
        <v>514</v>
      </c>
      <c r="X4" s="41" t="s">
        <v>515</v>
      </c>
    </row>
    <row r="5" spans="3:28" ht="24" customHeight="1">
      <c r="C5" s="113" t="str">
        <f>s_bil_std_ORD!Y3</f>
        <v>A)</v>
      </c>
      <c r="D5" s="113" t="str">
        <f>s_bil_std_ORD!B3</f>
        <v>CREDITI VERSO SOCI PER VERSAMENTI ANCORA DOVUTI</v>
      </c>
      <c r="E5" s="460">
        <v>1</v>
      </c>
      <c r="F5" s="369">
        <f>SUM(F6:F7)</f>
        <v>0</v>
      </c>
      <c r="G5" s="369">
        <f>SUM(G6:G7)</f>
        <v>0</v>
      </c>
      <c r="H5" s="369">
        <f>$F5-G5</f>
        <v>0</v>
      </c>
      <c r="I5" s="370" t="str">
        <f t="shared" ref="I5:I36" si="0">IF(G5&lt;&gt;0,H5/G5,"")</f>
        <v/>
      </c>
      <c r="J5" s="113"/>
      <c r="K5" s="113"/>
      <c r="L5" s="369">
        <f>SUM(L6:L7)</f>
        <v>0</v>
      </c>
      <c r="M5" s="369">
        <f>$F5-L5</f>
        <v>0</v>
      </c>
      <c r="N5" s="370" t="str">
        <f t="shared" ref="N5:N36" si="1">IF(L5&lt;&gt;0,M5/L5,"")</f>
        <v/>
      </c>
      <c r="O5" s="113"/>
      <c r="P5" s="113"/>
      <c r="Q5" s="369">
        <f>SUM(Q6:Q7)</f>
        <v>0</v>
      </c>
      <c r="R5" s="369">
        <f t="shared" ref="R5:R36" si="2">$F5-Q5</f>
        <v>0</v>
      </c>
      <c r="S5" s="370" t="str">
        <f t="shared" ref="S5:S36" si="3">IF(Q5&lt;&gt;0,R5/Q5,"")</f>
        <v/>
      </c>
      <c r="T5" s="113"/>
      <c r="U5" s="113"/>
      <c r="V5" s="369">
        <f>SUM(V6:V7)</f>
        <v>0</v>
      </c>
      <c r="W5" s="369">
        <f t="shared" ref="W5:W36" si="4">$F5-V5</f>
        <v>0</v>
      </c>
      <c r="X5" s="370" t="str">
        <f t="shared" ref="X5:X36" si="5">IF(V5&lt;&gt;0,W5/V5,"")</f>
        <v/>
      </c>
    </row>
    <row r="6" spans="3:28" ht="17.25" customHeight="1">
      <c r="C6" s="365" t="str">
        <f>s_bil_std_ORD!Y4</f>
        <v xml:space="preserve"> </v>
      </c>
      <c r="D6" s="365" t="str">
        <f>s_bil_std_ORD!B4</f>
        <v>Versamenti già richiamati</v>
      </c>
      <c r="E6" s="461">
        <v>3</v>
      </c>
      <c r="F6" s="367">
        <f>s_bil_std_ORD!H4</f>
        <v>0</v>
      </c>
      <c r="G6" s="367">
        <f>s_bil_std_ORD!J4</f>
        <v>0</v>
      </c>
      <c r="H6" s="367">
        <f t="shared" ref="H6:H37" si="6">F6-G6</f>
        <v>0</v>
      </c>
      <c r="I6" s="368" t="str">
        <f t="shared" si="0"/>
        <v/>
      </c>
      <c r="J6" s="368"/>
      <c r="K6" s="368"/>
      <c r="L6" s="367">
        <f>s_bil_std_ORD!L4</f>
        <v>0</v>
      </c>
      <c r="M6" s="367">
        <f t="shared" ref="M6:M37" si="7">F6-L6</f>
        <v>0</v>
      </c>
      <c r="N6" s="368" t="str">
        <f t="shared" si="1"/>
        <v/>
      </c>
      <c r="O6" s="368"/>
      <c r="P6" s="368"/>
      <c r="Q6" s="367">
        <f>s_bil_std_ORD!N4</f>
        <v>0</v>
      </c>
      <c r="R6" s="367">
        <f t="shared" si="2"/>
        <v>0</v>
      </c>
      <c r="S6" s="368" t="str">
        <f t="shared" si="3"/>
        <v/>
      </c>
      <c r="T6" s="368"/>
      <c r="U6" s="368"/>
      <c r="V6" s="367">
        <f>s_bil_std_ORD!P4</f>
        <v>0</v>
      </c>
      <c r="W6" s="367">
        <f t="shared" si="4"/>
        <v>0</v>
      </c>
      <c r="X6" s="368" t="str">
        <f t="shared" si="5"/>
        <v/>
      </c>
    </row>
    <row r="7" spans="3:28" ht="17.25" customHeight="1">
      <c r="C7" s="365" t="str">
        <f>s_bil_std_ORD!Y5</f>
        <v xml:space="preserve"> </v>
      </c>
      <c r="D7" s="365" t="str">
        <f>s_bil_std_ORD!B5</f>
        <v>Versamenti non ancora richiamati</v>
      </c>
      <c r="E7" s="461">
        <v>3</v>
      </c>
      <c r="F7" s="367">
        <f>s_bil_std_ORD!H5</f>
        <v>0</v>
      </c>
      <c r="G7" s="367">
        <f>s_bil_std_ORD!J5</f>
        <v>0</v>
      </c>
      <c r="H7" s="367">
        <f t="shared" si="6"/>
        <v>0</v>
      </c>
      <c r="I7" s="368" t="str">
        <f t="shared" si="0"/>
        <v/>
      </c>
      <c r="J7" s="368"/>
      <c r="K7" s="368"/>
      <c r="L7" s="367">
        <f>s_bil_std_ORD!L5</f>
        <v>0</v>
      </c>
      <c r="M7" s="367">
        <f t="shared" si="7"/>
        <v>0</v>
      </c>
      <c r="N7" s="368" t="str">
        <f t="shared" si="1"/>
        <v/>
      </c>
      <c r="O7" s="368"/>
      <c r="P7" s="368"/>
      <c r="Q7" s="367">
        <f>s_bil_std_ORD!N5</f>
        <v>0</v>
      </c>
      <c r="R7" s="367">
        <f t="shared" si="2"/>
        <v>0</v>
      </c>
      <c r="S7" s="368" t="str">
        <f t="shared" si="3"/>
        <v/>
      </c>
      <c r="T7" s="368"/>
      <c r="U7" s="368"/>
      <c r="V7" s="367">
        <f>s_bil_std_ORD!P5</f>
        <v>0</v>
      </c>
      <c r="W7" s="367">
        <f t="shared" si="4"/>
        <v>0</v>
      </c>
      <c r="X7" s="368" t="str">
        <f t="shared" si="5"/>
        <v/>
      </c>
    </row>
    <row r="8" spans="3:28" ht="17.25" customHeight="1">
      <c r="C8" s="113" t="str">
        <f>s_bil_std_ORD!Y6</f>
        <v>B)</v>
      </c>
      <c r="D8" s="113" t="str">
        <f>s_bil_std_ORD!B6</f>
        <v>IMMOBILIZZAZIONI</v>
      </c>
      <c r="E8" s="460">
        <v>1</v>
      </c>
      <c r="F8" s="369">
        <f>SUM(F9,F17,F23)</f>
        <v>0</v>
      </c>
      <c r="G8" s="369">
        <f>SUM(G9,G17,G23)</f>
        <v>0</v>
      </c>
      <c r="H8" s="369">
        <f t="shared" si="6"/>
        <v>0</v>
      </c>
      <c r="I8" s="370" t="str">
        <f t="shared" si="0"/>
        <v/>
      </c>
      <c r="J8" s="113"/>
      <c r="K8" s="113"/>
      <c r="L8" s="369">
        <f>SUM(L9,L17,L23)</f>
        <v>0</v>
      </c>
      <c r="M8" s="369">
        <f t="shared" si="7"/>
        <v>0</v>
      </c>
      <c r="N8" s="370" t="str">
        <f t="shared" si="1"/>
        <v/>
      </c>
      <c r="O8" s="113"/>
      <c r="P8" s="113"/>
      <c r="Q8" s="369">
        <f>SUM(Q9,Q17,Q23)</f>
        <v>0</v>
      </c>
      <c r="R8" s="369">
        <f t="shared" si="2"/>
        <v>0</v>
      </c>
      <c r="S8" s="370" t="str">
        <f t="shared" si="3"/>
        <v/>
      </c>
      <c r="T8" s="113"/>
      <c r="U8" s="113"/>
      <c r="V8" s="369">
        <f>SUM(V9,V17,V23)</f>
        <v>0</v>
      </c>
      <c r="W8" s="369">
        <f t="shared" si="4"/>
        <v>0</v>
      </c>
      <c r="X8" s="370" t="str">
        <f t="shared" si="5"/>
        <v/>
      </c>
    </row>
    <row r="9" spans="3:28" ht="17.25" customHeight="1">
      <c r="C9" s="113" t="str">
        <f>s_bil_std_ORD!Y7</f>
        <v>I -</v>
      </c>
      <c r="D9" s="113" t="str">
        <f>s_bil_std_ORD!B7</f>
        <v>IMMOBILIZZAZIONI IMMATERIALI</v>
      </c>
      <c r="E9" s="460">
        <v>2</v>
      </c>
      <c r="F9" s="369">
        <f>SUM(F10:F16)</f>
        <v>0</v>
      </c>
      <c r="G9" s="369">
        <f>SUM(G10:G16)</f>
        <v>0</v>
      </c>
      <c r="H9" s="369">
        <f t="shared" si="6"/>
        <v>0</v>
      </c>
      <c r="I9" s="370" t="str">
        <f t="shared" si="0"/>
        <v/>
      </c>
      <c r="J9" s="113"/>
      <c r="K9" s="113"/>
      <c r="L9" s="369">
        <f>SUM(L10:L16)</f>
        <v>0</v>
      </c>
      <c r="M9" s="369">
        <f t="shared" si="7"/>
        <v>0</v>
      </c>
      <c r="N9" s="370" t="str">
        <f t="shared" si="1"/>
        <v/>
      </c>
      <c r="O9" s="113"/>
      <c r="P9" s="113"/>
      <c r="Q9" s="369">
        <f>SUM(Q10:Q16)</f>
        <v>0</v>
      </c>
      <c r="R9" s="369">
        <f t="shared" si="2"/>
        <v>0</v>
      </c>
      <c r="S9" s="370" t="str">
        <f t="shared" si="3"/>
        <v/>
      </c>
      <c r="T9" s="113"/>
      <c r="U9" s="113"/>
      <c r="V9" s="369">
        <f>SUM(V10:V16)</f>
        <v>0</v>
      </c>
      <c r="W9" s="369">
        <f t="shared" si="4"/>
        <v>0</v>
      </c>
      <c r="X9" s="370" t="str">
        <f t="shared" si="5"/>
        <v/>
      </c>
    </row>
    <row r="10" spans="3:28" ht="17.25" customHeight="1">
      <c r="C10" s="365" t="str">
        <f>s_bil_std_ORD!Y8</f>
        <v>1)</v>
      </c>
      <c r="D10" s="365" t="str">
        <f>s_bil_std_ORD!B8</f>
        <v>Costi di impianto e di ampliamento</v>
      </c>
      <c r="E10" s="461">
        <v>3</v>
      </c>
      <c r="F10" s="367">
        <f>s_bil_std_ORD!H8</f>
        <v>0</v>
      </c>
      <c r="G10" s="367">
        <f>s_bil_std_ORD!J8</f>
        <v>0</v>
      </c>
      <c r="H10" s="367">
        <f t="shared" si="6"/>
        <v>0</v>
      </c>
      <c r="I10" s="368" t="str">
        <f t="shared" si="0"/>
        <v/>
      </c>
      <c r="J10" s="368"/>
      <c r="K10" s="368"/>
      <c r="L10" s="367">
        <f>s_bil_std_ORD!L8</f>
        <v>0</v>
      </c>
      <c r="M10" s="367">
        <f t="shared" si="7"/>
        <v>0</v>
      </c>
      <c r="N10" s="368" t="str">
        <f t="shared" si="1"/>
        <v/>
      </c>
      <c r="O10" s="368"/>
      <c r="P10" s="368"/>
      <c r="Q10" s="367">
        <f>s_bil_std_ORD!N8</f>
        <v>0</v>
      </c>
      <c r="R10" s="367">
        <f t="shared" si="2"/>
        <v>0</v>
      </c>
      <c r="S10" s="368" t="str">
        <f t="shared" si="3"/>
        <v/>
      </c>
      <c r="T10" s="368"/>
      <c r="U10" s="368"/>
      <c r="V10" s="367">
        <f>s_bil_std_ORD!P8</f>
        <v>0</v>
      </c>
      <c r="W10" s="367">
        <f t="shared" si="4"/>
        <v>0</v>
      </c>
      <c r="X10" s="368" t="str">
        <f t="shared" si="5"/>
        <v/>
      </c>
    </row>
    <row r="11" spans="3:28" ht="17.25" customHeight="1">
      <c r="C11" s="365" t="str">
        <f>s_bil_std_ORD!Y9</f>
        <v>2)</v>
      </c>
      <c r="D11" s="365" t="str">
        <f>s_bil_std_ORD!B9</f>
        <v>Costi di sviluppo</v>
      </c>
      <c r="E11" s="461">
        <v>3</v>
      </c>
      <c r="F11" s="367">
        <f>s_bil_std_ORD!H9</f>
        <v>0</v>
      </c>
      <c r="G11" s="367">
        <f>s_bil_std_ORD!J9</f>
        <v>0</v>
      </c>
      <c r="H11" s="367">
        <f t="shared" si="6"/>
        <v>0</v>
      </c>
      <c r="I11" s="368" t="str">
        <f t="shared" si="0"/>
        <v/>
      </c>
      <c r="J11" s="368"/>
      <c r="K11" s="368"/>
      <c r="L11" s="367">
        <f>s_bil_std_ORD!L9</f>
        <v>0</v>
      </c>
      <c r="M11" s="367">
        <f t="shared" si="7"/>
        <v>0</v>
      </c>
      <c r="N11" s="368" t="str">
        <f t="shared" si="1"/>
        <v/>
      </c>
      <c r="O11" s="368"/>
      <c r="P11" s="368"/>
      <c r="Q11" s="367">
        <f>s_bil_std_ORD!N9</f>
        <v>0</v>
      </c>
      <c r="R11" s="367">
        <f t="shared" si="2"/>
        <v>0</v>
      </c>
      <c r="S11" s="368" t="str">
        <f t="shared" si="3"/>
        <v/>
      </c>
      <c r="T11" s="368"/>
      <c r="U11" s="368"/>
      <c r="V11" s="367">
        <f>s_bil_std_ORD!P9</f>
        <v>0</v>
      </c>
      <c r="W11" s="367">
        <f t="shared" si="4"/>
        <v>0</v>
      </c>
      <c r="X11" s="368" t="str">
        <f t="shared" si="5"/>
        <v/>
      </c>
    </row>
    <row r="12" spans="3:28" ht="24" customHeight="1">
      <c r="C12" s="365" t="str">
        <f>s_bil_std_ORD!Y10</f>
        <v>3)</v>
      </c>
      <c r="D12" s="365" t="str">
        <f>s_bil_std_ORD!B10</f>
        <v>Diritto di brevetto industriale e diritti di utilizzazione di opere dell'ingegno</v>
      </c>
      <c r="E12" s="461">
        <v>3</v>
      </c>
      <c r="F12" s="367">
        <f>s_bil_std_ORD!H10</f>
        <v>0</v>
      </c>
      <c r="G12" s="367">
        <f>s_bil_std_ORD!J10</f>
        <v>0</v>
      </c>
      <c r="H12" s="367">
        <f t="shared" si="6"/>
        <v>0</v>
      </c>
      <c r="I12" s="368" t="str">
        <f t="shared" si="0"/>
        <v/>
      </c>
      <c r="J12" s="368"/>
      <c r="K12" s="368"/>
      <c r="L12" s="367">
        <f>s_bil_std_ORD!L10</f>
        <v>0</v>
      </c>
      <c r="M12" s="367">
        <f t="shared" si="7"/>
        <v>0</v>
      </c>
      <c r="N12" s="368" t="str">
        <f t="shared" si="1"/>
        <v/>
      </c>
      <c r="O12" s="368"/>
      <c r="P12" s="368"/>
      <c r="Q12" s="367">
        <f>s_bil_std_ORD!N10</f>
        <v>0</v>
      </c>
      <c r="R12" s="367">
        <f t="shared" si="2"/>
        <v>0</v>
      </c>
      <c r="S12" s="368" t="str">
        <f t="shared" si="3"/>
        <v/>
      </c>
      <c r="T12" s="368"/>
      <c r="U12" s="368"/>
      <c r="V12" s="367">
        <f>s_bil_std_ORD!P10</f>
        <v>0</v>
      </c>
      <c r="W12" s="367">
        <f t="shared" si="4"/>
        <v>0</v>
      </c>
      <c r="X12" s="368" t="str">
        <f t="shared" si="5"/>
        <v/>
      </c>
    </row>
    <row r="13" spans="3:28" ht="17.25" customHeight="1">
      <c r="C13" s="365" t="str">
        <f>s_bil_std_ORD!Y11</f>
        <v>4)</v>
      </c>
      <c r="D13" s="365" t="str">
        <f>s_bil_std_ORD!B11</f>
        <v>Concessioni, licenze, marchi e diritti simili</v>
      </c>
      <c r="E13" s="461">
        <v>3</v>
      </c>
      <c r="F13" s="367">
        <f>s_bil_std_ORD!H11</f>
        <v>0</v>
      </c>
      <c r="G13" s="367">
        <f>s_bil_std_ORD!J11</f>
        <v>0</v>
      </c>
      <c r="H13" s="367">
        <f t="shared" si="6"/>
        <v>0</v>
      </c>
      <c r="I13" s="368" t="str">
        <f t="shared" si="0"/>
        <v/>
      </c>
      <c r="J13" s="368"/>
      <c r="K13" s="368"/>
      <c r="L13" s="367">
        <f>s_bil_std_ORD!L11</f>
        <v>0</v>
      </c>
      <c r="M13" s="367">
        <f t="shared" si="7"/>
        <v>0</v>
      </c>
      <c r="N13" s="368" t="str">
        <f t="shared" si="1"/>
        <v/>
      </c>
      <c r="O13" s="368"/>
      <c r="P13" s="368"/>
      <c r="Q13" s="367">
        <f>s_bil_std_ORD!N11</f>
        <v>0</v>
      </c>
      <c r="R13" s="367">
        <f t="shared" si="2"/>
        <v>0</v>
      </c>
      <c r="S13" s="368" t="str">
        <f t="shared" si="3"/>
        <v/>
      </c>
      <c r="T13" s="368"/>
      <c r="U13" s="368"/>
      <c r="V13" s="367">
        <f>s_bil_std_ORD!P11</f>
        <v>0</v>
      </c>
      <c r="W13" s="367">
        <f t="shared" si="4"/>
        <v>0</v>
      </c>
      <c r="X13" s="368" t="str">
        <f t="shared" si="5"/>
        <v/>
      </c>
    </row>
    <row r="14" spans="3:28" ht="17.25" customHeight="1">
      <c r="C14" s="365" t="str">
        <f>s_bil_std_ORD!Y12</f>
        <v>5)</v>
      </c>
      <c r="D14" s="365" t="str">
        <f>s_bil_std_ORD!B12</f>
        <v>Avviamento</v>
      </c>
      <c r="E14" s="461">
        <v>3</v>
      </c>
      <c r="F14" s="367">
        <f>s_bil_std_ORD!H12</f>
        <v>0</v>
      </c>
      <c r="G14" s="367">
        <f>s_bil_std_ORD!J12</f>
        <v>0</v>
      </c>
      <c r="H14" s="367">
        <f t="shared" si="6"/>
        <v>0</v>
      </c>
      <c r="I14" s="368" t="str">
        <f t="shared" si="0"/>
        <v/>
      </c>
      <c r="J14" s="368"/>
      <c r="K14" s="368"/>
      <c r="L14" s="367">
        <f>s_bil_std_ORD!L12</f>
        <v>0</v>
      </c>
      <c r="M14" s="367">
        <f t="shared" si="7"/>
        <v>0</v>
      </c>
      <c r="N14" s="368" t="str">
        <f t="shared" si="1"/>
        <v/>
      </c>
      <c r="O14" s="368"/>
      <c r="P14" s="368"/>
      <c r="Q14" s="367">
        <f>s_bil_std_ORD!N12</f>
        <v>0</v>
      </c>
      <c r="R14" s="367">
        <f t="shared" si="2"/>
        <v>0</v>
      </c>
      <c r="S14" s="368" t="str">
        <f t="shared" si="3"/>
        <v/>
      </c>
      <c r="T14" s="368"/>
      <c r="U14" s="368"/>
      <c r="V14" s="367">
        <f>s_bil_std_ORD!P12</f>
        <v>0</v>
      </c>
      <c r="W14" s="367">
        <f t="shared" si="4"/>
        <v>0</v>
      </c>
      <c r="X14" s="368" t="str">
        <f t="shared" si="5"/>
        <v/>
      </c>
    </row>
    <row r="15" spans="3:28" ht="17.25" customHeight="1">
      <c r="C15" s="365" t="str">
        <f>s_bil_std_ORD!Y13</f>
        <v>6)</v>
      </c>
      <c r="D15" s="365" t="str">
        <f>s_bil_std_ORD!B13</f>
        <v>Immobilizzazioni in corso e acconti</v>
      </c>
      <c r="E15" s="461">
        <v>3</v>
      </c>
      <c r="F15" s="367">
        <f>s_bil_std_ORD!H13</f>
        <v>0</v>
      </c>
      <c r="G15" s="367">
        <f>s_bil_std_ORD!J13</f>
        <v>0</v>
      </c>
      <c r="H15" s="367">
        <f t="shared" si="6"/>
        <v>0</v>
      </c>
      <c r="I15" s="368" t="str">
        <f t="shared" si="0"/>
        <v/>
      </c>
      <c r="J15" s="368"/>
      <c r="K15" s="368"/>
      <c r="L15" s="367">
        <f>s_bil_std_ORD!L13</f>
        <v>0</v>
      </c>
      <c r="M15" s="367">
        <f t="shared" si="7"/>
        <v>0</v>
      </c>
      <c r="N15" s="368" t="str">
        <f t="shared" si="1"/>
        <v/>
      </c>
      <c r="O15" s="368"/>
      <c r="P15" s="368"/>
      <c r="Q15" s="367">
        <f>s_bil_std_ORD!N13</f>
        <v>0</v>
      </c>
      <c r="R15" s="367">
        <f t="shared" si="2"/>
        <v>0</v>
      </c>
      <c r="S15" s="368" t="str">
        <f t="shared" si="3"/>
        <v/>
      </c>
      <c r="T15" s="368"/>
      <c r="U15" s="368"/>
      <c r="V15" s="367">
        <f>s_bil_std_ORD!P13</f>
        <v>0</v>
      </c>
      <c r="W15" s="367">
        <f t="shared" si="4"/>
        <v>0</v>
      </c>
      <c r="X15" s="368" t="str">
        <f t="shared" si="5"/>
        <v/>
      </c>
    </row>
    <row r="16" spans="3:28" ht="17.25" customHeight="1">
      <c r="C16" s="365" t="str">
        <f>s_bil_std_ORD!Y14</f>
        <v>7)</v>
      </c>
      <c r="D16" s="365" t="str">
        <f>s_bil_std_ORD!B14</f>
        <v>Altre immobilizzazioni immateriali</v>
      </c>
      <c r="E16" s="461">
        <v>3</v>
      </c>
      <c r="F16" s="367">
        <f>s_bil_std_ORD!H14</f>
        <v>0</v>
      </c>
      <c r="G16" s="367">
        <f>s_bil_std_ORD!J14</f>
        <v>0</v>
      </c>
      <c r="H16" s="367">
        <f t="shared" si="6"/>
        <v>0</v>
      </c>
      <c r="I16" s="368" t="str">
        <f t="shared" si="0"/>
        <v/>
      </c>
      <c r="J16" s="368"/>
      <c r="K16" s="368"/>
      <c r="L16" s="367">
        <f>s_bil_std_ORD!L14</f>
        <v>0</v>
      </c>
      <c r="M16" s="367">
        <f t="shared" si="7"/>
        <v>0</v>
      </c>
      <c r="N16" s="368" t="str">
        <f t="shared" si="1"/>
        <v/>
      </c>
      <c r="O16" s="368"/>
      <c r="P16" s="368"/>
      <c r="Q16" s="367">
        <f>s_bil_std_ORD!N14</f>
        <v>0</v>
      </c>
      <c r="R16" s="367">
        <f t="shared" si="2"/>
        <v>0</v>
      </c>
      <c r="S16" s="368" t="str">
        <f t="shared" si="3"/>
        <v/>
      </c>
      <c r="T16" s="368"/>
      <c r="U16" s="368"/>
      <c r="V16" s="367">
        <f>s_bil_std_ORD!P14</f>
        <v>0</v>
      </c>
      <c r="W16" s="367">
        <f t="shared" si="4"/>
        <v>0</v>
      </c>
      <c r="X16" s="368" t="str">
        <f t="shared" si="5"/>
        <v/>
      </c>
    </row>
    <row r="17" spans="3:24" ht="17.25" customHeight="1">
      <c r="C17" s="113" t="str">
        <f>s_bil_std_ORD!Y15</f>
        <v>II -</v>
      </c>
      <c r="D17" s="113" t="str">
        <f>s_bil_std_ORD!B15</f>
        <v>IMMOBILIZZAZIONI MATERIALI</v>
      </c>
      <c r="E17" s="460">
        <v>2</v>
      </c>
      <c r="F17" s="369">
        <f>SUM(F18:F22)</f>
        <v>0</v>
      </c>
      <c r="G17" s="369">
        <f>SUM(G18:G22)</f>
        <v>0</v>
      </c>
      <c r="H17" s="369">
        <f t="shared" si="6"/>
        <v>0</v>
      </c>
      <c r="I17" s="370" t="str">
        <f t="shared" si="0"/>
        <v/>
      </c>
      <c r="J17" s="113"/>
      <c r="K17" s="113"/>
      <c r="L17" s="369">
        <f>SUM(L18:L22)</f>
        <v>0</v>
      </c>
      <c r="M17" s="369">
        <f t="shared" si="7"/>
        <v>0</v>
      </c>
      <c r="N17" s="370" t="str">
        <f t="shared" si="1"/>
        <v/>
      </c>
      <c r="O17" s="113"/>
      <c r="P17" s="113"/>
      <c r="Q17" s="369">
        <f>SUM(Q18:Q22)</f>
        <v>0</v>
      </c>
      <c r="R17" s="369">
        <f t="shared" si="2"/>
        <v>0</v>
      </c>
      <c r="S17" s="370" t="str">
        <f t="shared" si="3"/>
        <v/>
      </c>
      <c r="T17" s="113"/>
      <c r="U17" s="113"/>
      <c r="V17" s="369">
        <f>SUM(V18:V22)</f>
        <v>0</v>
      </c>
      <c r="W17" s="369">
        <f t="shared" si="4"/>
        <v>0</v>
      </c>
      <c r="X17" s="370" t="str">
        <f t="shared" si="5"/>
        <v/>
      </c>
    </row>
    <row r="18" spans="3:24" ht="17.25" customHeight="1">
      <c r="C18" s="365" t="str">
        <f>s_bil_std_ORD!Y16</f>
        <v>1)</v>
      </c>
      <c r="D18" s="365" t="str">
        <f>s_bil_std_ORD!B16</f>
        <v>Terreni e fabbricati</v>
      </c>
      <c r="E18" s="461">
        <v>3</v>
      </c>
      <c r="F18" s="367">
        <f>s_bil_std_ORD!H16</f>
        <v>0</v>
      </c>
      <c r="G18" s="367">
        <f>s_bil_std_ORD!J16</f>
        <v>0</v>
      </c>
      <c r="H18" s="367">
        <f t="shared" si="6"/>
        <v>0</v>
      </c>
      <c r="I18" s="368" t="str">
        <f t="shared" si="0"/>
        <v/>
      </c>
      <c r="J18" s="368"/>
      <c r="K18" s="368"/>
      <c r="L18" s="367">
        <f>s_bil_std_ORD!L16</f>
        <v>0</v>
      </c>
      <c r="M18" s="367">
        <f t="shared" si="7"/>
        <v>0</v>
      </c>
      <c r="N18" s="368" t="str">
        <f t="shared" si="1"/>
        <v/>
      </c>
      <c r="O18" s="368"/>
      <c r="P18" s="368"/>
      <c r="Q18" s="367">
        <f>s_bil_std_ORD!N16</f>
        <v>0</v>
      </c>
      <c r="R18" s="367">
        <f t="shared" si="2"/>
        <v>0</v>
      </c>
      <c r="S18" s="368" t="str">
        <f t="shared" si="3"/>
        <v/>
      </c>
      <c r="T18" s="368"/>
      <c r="U18" s="368"/>
      <c r="V18" s="367">
        <f>s_bil_std_ORD!P16</f>
        <v>0</v>
      </c>
      <c r="W18" s="367">
        <f t="shared" si="4"/>
        <v>0</v>
      </c>
      <c r="X18" s="368" t="str">
        <f t="shared" si="5"/>
        <v/>
      </c>
    </row>
    <row r="19" spans="3:24" ht="17.25" customHeight="1">
      <c r="C19" s="365" t="str">
        <f>s_bil_std_ORD!Y17</f>
        <v>2)</v>
      </c>
      <c r="D19" s="365" t="str">
        <f>s_bil_std_ORD!B17</f>
        <v>Impianti e macchinario</v>
      </c>
      <c r="E19" s="461">
        <v>3</v>
      </c>
      <c r="F19" s="367">
        <f>s_bil_std_ORD!H17</f>
        <v>0</v>
      </c>
      <c r="G19" s="367">
        <f>s_bil_std_ORD!J17</f>
        <v>0</v>
      </c>
      <c r="H19" s="367">
        <f t="shared" si="6"/>
        <v>0</v>
      </c>
      <c r="I19" s="368" t="str">
        <f t="shared" si="0"/>
        <v/>
      </c>
      <c r="J19" s="368"/>
      <c r="K19" s="368"/>
      <c r="L19" s="367">
        <f>s_bil_std_ORD!L17</f>
        <v>0</v>
      </c>
      <c r="M19" s="367">
        <f t="shared" si="7"/>
        <v>0</v>
      </c>
      <c r="N19" s="368" t="str">
        <f t="shared" si="1"/>
        <v/>
      </c>
      <c r="O19" s="368"/>
      <c r="P19" s="368"/>
      <c r="Q19" s="367">
        <f>s_bil_std_ORD!N17</f>
        <v>0</v>
      </c>
      <c r="R19" s="367">
        <f t="shared" si="2"/>
        <v>0</v>
      </c>
      <c r="S19" s="368" t="str">
        <f t="shared" si="3"/>
        <v/>
      </c>
      <c r="T19" s="368"/>
      <c r="U19" s="368"/>
      <c r="V19" s="367">
        <f>s_bil_std_ORD!P17</f>
        <v>0</v>
      </c>
      <c r="W19" s="367">
        <f t="shared" si="4"/>
        <v>0</v>
      </c>
      <c r="X19" s="368" t="str">
        <f t="shared" si="5"/>
        <v/>
      </c>
    </row>
    <row r="20" spans="3:24" ht="17.25" customHeight="1">
      <c r="C20" s="365" t="str">
        <f>s_bil_std_ORD!Y18</f>
        <v>3)</v>
      </c>
      <c r="D20" s="365" t="str">
        <f>s_bil_std_ORD!B18</f>
        <v>Attrezzature industriali e commerciali</v>
      </c>
      <c r="E20" s="461">
        <v>3</v>
      </c>
      <c r="F20" s="367">
        <f>s_bil_std_ORD!H18</f>
        <v>0</v>
      </c>
      <c r="G20" s="367">
        <f>s_bil_std_ORD!J18</f>
        <v>0</v>
      </c>
      <c r="H20" s="367">
        <f t="shared" si="6"/>
        <v>0</v>
      </c>
      <c r="I20" s="368" t="str">
        <f t="shared" si="0"/>
        <v/>
      </c>
      <c r="J20" s="368"/>
      <c r="K20" s="368"/>
      <c r="L20" s="367">
        <f>s_bil_std_ORD!L18</f>
        <v>0</v>
      </c>
      <c r="M20" s="367">
        <f t="shared" si="7"/>
        <v>0</v>
      </c>
      <c r="N20" s="368" t="str">
        <f t="shared" si="1"/>
        <v/>
      </c>
      <c r="O20" s="368"/>
      <c r="P20" s="368"/>
      <c r="Q20" s="367">
        <f>s_bil_std_ORD!N18</f>
        <v>0</v>
      </c>
      <c r="R20" s="367">
        <f t="shared" si="2"/>
        <v>0</v>
      </c>
      <c r="S20" s="368" t="str">
        <f t="shared" si="3"/>
        <v/>
      </c>
      <c r="T20" s="368"/>
      <c r="U20" s="368"/>
      <c r="V20" s="367">
        <f>s_bil_std_ORD!P18</f>
        <v>0</v>
      </c>
      <c r="W20" s="367">
        <f t="shared" si="4"/>
        <v>0</v>
      </c>
      <c r="X20" s="368" t="str">
        <f t="shared" si="5"/>
        <v/>
      </c>
    </row>
    <row r="21" spans="3:24" ht="17.25" customHeight="1">
      <c r="C21" s="365" t="str">
        <f>s_bil_std_ORD!Y19</f>
        <v>4)</v>
      </c>
      <c r="D21" s="365" t="str">
        <f>s_bil_std_ORD!B19</f>
        <v>Altri beni materiali</v>
      </c>
      <c r="E21" s="461">
        <v>3</v>
      </c>
      <c r="F21" s="367">
        <f>s_bil_std_ORD!H19</f>
        <v>0</v>
      </c>
      <c r="G21" s="367">
        <f>s_bil_std_ORD!J19</f>
        <v>0</v>
      </c>
      <c r="H21" s="367">
        <f t="shared" si="6"/>
        <v>0</v>
      </c>
      <c r="I21" s="368" t="str">
        <f t="shared" si="0"/>
        <v/>
      </c>
      <c r="J21" s="368"/>
      <c r="K21" s="368"/>
      <c r="L21" s="367">
        <f>s_bil_std_ORD!L19</f>
        <v>0</v>
      </c>
      <c r="M21" s="367">
        <f t="shared" si="7"/>
        <v>0</v>
      </c>
      <c r="N21" s="368" t="str">
        <f t="shared" si="1"/>
        <v/>
      </c>
      <c r="O21" s="368"/>
      <c r="P21" s="368"/>
      <c r="Q21" s="367">
        <f>s_bil_std_ORD!N19</f>
        <v>0</v>
      </c>
      <c r="R21" s="367">
        <f t="shared" si="2"/>
        <v>0</v>
      </c>
      <c r="S21" s="368" t="str">
        <f t="shared" si="3"/>
        <v/>
      </c>
      <c r="T21" s="368"/>
      <c r="U21" s="368"/>
      <c r="V21" s="367">
        <f>s_bil_std_ORD!P19</f>
        <v>0</v>
      </c>
      <c r="W21" s="367">
        <f t="shared" si="4"/>
        <v>0</v>
      </c>
      <c r="X21" s="368" t="str">
        <f t="shared" si="5"/>
        <v/>
      </c>
    </row>
    <row r="22" spans="3:24" ht="17.25" customHeight="1">
      <c r="C22" s="365" t="str">
        <f>s_bil_std_ORD!Y20</f>
        <v>5)</v>
      </c>
      <c r="D22" s="365" t="str">
        <f>s_bil_std_ORD!B20</f>
        <v>Immobilizzazioni in corso e acconti</v>
      </c>
      <c r="E22" s="461">
        <v>3</v>
      </c>
      <c r="F22" s="367">
        <f>s_bil_std_ORD!H20</f>
        <v>0</v>
      </c>
      <c r="G22" s="367">
        <f>s_bil_std_ORD!J20</f>
        <v>0</v>
      </c>
      <c r="H22" s="367">
        <f t="shared" si="6"/>
        <v>0</v>
      </c>
      <c r="I22" s="368" t="str">
        <f t="shared" si="0"/>
        <v/>
      </c>
      <c r="J22" s="368"/>
      <c r="K22" s="368"/>
      <c r="L22" s="367">
        <f>s_bil_std_ORD!L20</f>
        <v>0</v>
      </c>
      <c r="M22" s="367">
        <f t="shared" si="7"/>
        <v>0</v>
      </c>
      <c r="N22" s="368" t="str">
        <f t="shared" si="1"/>
        <v/>
      </c>
      <c r="O22" s="368"/>
      <c r="P22" s="368"/>
      <c r="Q22" s="367">
        <f>s_bil_std_ORD!N20</f>
        <v>0</v>
      </c>
      <c r="R22" s="367">
        <f t="shared" si="2"/>
        <v>0</v>
      </c>
      <c r="S22" s="368" t="str">
        <f t="shared" si="3"/>
        <v/>
      </c>
      <c r="T22" s="368"/>
      <c r="U22" s="368"/>
      <c r="V22" s="367">
        <f>s_bil_std_ORD!P20</f>
        <v>0</v>
      </c>
      <c r="W22" s="367">
        <f t="shared" si="4"/>
        <v>0</v>
      </c>
      <c r="X22" s="368" t="str">
        <f t="shared" si="5"/>
        <v/>
      </c>
    </row>
    <row r="23" spans="3:24" ht="17.25" customHeight="1">
      <c r="C23" s="113" t="str">
        <f>s_bil_std_ORD!Y21</f>
        <v>III -</v>
      </c>
      <c r="D23" s="113" t="str">
        <f>s_bil_std_ORD!B21</f>
        <v>IMMOBILIZZAZIONI FINANZIARIE</v>
      </c>
      <c r="E23" s="460">
        <v>2</v>
      </c>
      <c r="F23" s="369">
        <f>SUM(F24,F30,F46,F47)</f>
        <v>0</v>
      </c>
      <c r="G23" s="369">
        <f>SUM(G24,G30,G46,G47)</f>
        <v>0</v>
      </c>
      <c r="H23" s="369">
        <f t="shared" si="6"/>
        <v>0</v>
      </c>
      <c r="I23" s="370" t="str">
        <f t="shared" si="0"/>
        <v/>
      </c>
      <c r="J23" s="113"/>
      <c r="K23" s="113"/>
      <c r="L23" s="369">
        <f>SUM(L24,L30,L46,L47)</f>
        <v>0</v>
      </c>
      <c r="M23" s="369">
        <f t="shared" si="7"/>
        <v>0</v>
      </c>
      <c r="N23" s="370" t="str">
        <f t="shared" si="1"/>
        <v/>
      </c>
      <c r="O23" s="113"/>
      <c r="P23" s="113"/>
      <c r="Q23" s="369">
        <f>SUM(Q24,Q30,Q46,Q47)</f>
        <v>0</v>
      </c>
      <c r="R23" s="369">
        <f t="shared" si="2"/>
        <v>0</v>
      </c>
      <c r="S23" s="370" t="str">
        <f t="shared" si="3"/>
        <v/>
      </c>
      <c r="T23" s="113"/>
      <c r="U23" s="113"/>
      <c r="V23" s="369">
        <f>SUM(V24,V30,V46,V47)</f>
        <v>0</v>
      </c>
      <c r="W23" s="369">
        <f t="shared" si="4"/>
        <v>0</v>
      </c>
      <c r="X23" s="370" t="str">
        <f t="shared" si="5"/>
        <v/>
      </c>
    </row>
    <row r="24" spans="3:24" s="11" customFormat="1" ht="17.25" customHeight="1">
      <c r="C24" s="365" t="str">
        <f>s_bil_std_ORD!Y22</f>
        <v>1)</v>
      </c>
      <c r="D24" s="365" t="str">
        <f>s_bil_std_ORD!B22</f>
        <v>Partecipazioni</v>
      </c>
      <c r="E24" s="461">
        <v>3</v>
      </c>
      <c r="F24" s="367">
        <f>SUM(F25:F29)</f>
        <v>0</v>
      </c>
      <c r="G24" s="367">
        <f>SUM(G25:G29)</f>
        <v>0</v>
      </c>
      <c r="H24" s="367">
        <f t="shared" si="6"/>
        <v>0</v>
      </c>
      <c r="I24" s="368" t="str">
        <f t="shared" si="0"/>
        <v/>
      </c>
      <c r="J24" s="368"/>
      <c r="K24" s="368"/>
      <c r="L24" s="367">
        <f>SUM(L25:L29)</f>
        <v>0</v>
      </c>
      <c r="M24" s="367">
        <f t="shared" si="7"/>
        <v>0</v>
      </c>
      <c r="N24" s="368" t="str">
        <f t="shared" si="1"/>
        <v/>
      </c>
      <c r="O24" s="368"/>
      <c r="P24" s="368"/>
      <c r="Q24" s="367">
        <f>SUM(Q25:Q29)</f>
        <v>0</v>
      </c>
      <c r="R24" s="367">
        <f t="shared" si="2"/>
        <v>0</v>
      </c>
      <c r="S24" s="368" t="str">
        <f t="shared" si="3"/>
        <v/>
      </c>
      <c r="T24" s="368"/>
      <c r="U24" s="368"/>
      <c r="V24" s="367">
        <f>SUM(V25:V29)</f>
        <v>0</v>
      </c>
      <c r="W24" s="367">
        <f t="shared" si="4"/>
        <v>0</v>
      </c>
      <c r="X24" s="368" t="str">
        <f t="shared" si="5"/>
        <v/>
      </c>
    </row>
    <row r="25" spans="3:24" s="11" customFormat="1" ht="17.25" customHeight="1">
      <c r="C25" s="365" t="str">
        <f>s_bil_std_ORD!Y23</f>
        <v>a)</v>
      </c>
      <c r="D25" s="365" t="str">
        <f>s_bil_std_ORD!B23</f>
        <v>Partecipazioni in imprese controllate</v>
      </c>
      <c r="E25" s="461">
        <v>3</v>
      </c>
      <c r="F25" s="367">
        <f>s_bil_std_ORD!H23</f>
        <v>0</v>
      </c>
      <c r="G25" s="367">
        <f>s_bil_std_ORD!J23</f>
        <v>0</v>
      </c>
      <c r="H25" s="367">
        <f t="shared" si="6"/>
        <v>0</v>
      </c>
      <c r="I25" s="368" t="str">
        <f t="shared" si="0"/>
        <v/>
      </c>
      <c r="J25" s="368"/>
      <c r="K25" s="368"/>
      <c r="L25" s="367">
        <f>s_bil_std_ORD!L23</f>
        <v>0</v>
      </c>
      <c r="M25" s="367">
        <f t="shared" si="7"/>
        <v>0</v>
      </c>
      <c r="N25" s="368" t="str">
        <f t="shared" si="1"/>
        <v/>
      </c>
      <c r="O25" s="368"/>
      <c r="P25" s="368"/>
      <c r="Q25" s="367">
        <f>s_bil_std_ORD!N23</f>
        <v>0</v>
      </c>
      <c r="R25" s="367">
        <f t="shared" si="2"/>
        <v>0</v>
      </c>
      <c r="S25" s="368" t="str">
        <f t="shared" si="3"/>
        <v/>
      </c>
      <c r="T25" s="368"/>
      <c r="U25" s="368"/>
      <c r="V25" s="367">
        <f>s_bil_std_ORD!P23</f>
        <v>0</v>
      </c>
      <c r="W25" s="367">
        <f t="shared" si="4"/>
        <v>0</v>
      </c>
      <c r="X25" s="368" t="str">
        <f t="shared" si="5"/>
        <v/>
      </c>
    </row>
    <row r="26" spans="3:24" ht="17.25" customHeight="1">
      <c r="C26" s="365" t="str">
        <f>s_bil_std_ORD!Y24</f>
        <v>b)</v>
      </c>
      <c r="D26" s="365" t="str">
        <f>s_bil_std_ORD!B24</f>
        <v>Partecipazioni in imprese collegate</v>
      </c>
      <c r="E26" s="461">
        <v>3</v>
      </c>
      <c r="F26" s="367">
        <f>s_bil_std_ORD!H24</f>
        <v>0</v>
      </c>
      <c r="G26" s="367">
        <f>s_bil_std_ORD!J24</f>
        <v>0</v>
      </c>
      <c r="H26" s="367">
        <f t="shared" si="6"/>
        <v>0</v>
      </c>
      <c r="I26" s="368" t="str">
        <f t="shared" si="0"/>
        <v/>
      </c>
      <c r="J26" s="368"/>
      <c r="K26" s="368"/>
      <c r="L26" s="367">
        <f>s_bil_std_ORD!L24</f>
        <v>0</v>
      </c>
      <c r="M26" s="367">
        <f t="shared" si="7"/>
        <v>0</v>
      </c>
      <c r="N26" s="368" t="str">
        <f t="shared" si="1"/>
        <v/>
      </c>
      <c r="O26" s="368"/>
      <c r="P26" s="368"/>
      <c r="Q26" s="367">
        <f>s_bil_std_ORD!N24</f>
        <v>0</v>
      </c>
      <c r="R26" s="367">
        <f t="shared" si="2"/>
        <v>0</v>
      </c>
      <c r="S26" s="368" t="str">
        <f t="shared" si="3"/>
        <v/>
      </c>
      <c r="T26" s="368"/>
      <c r="U26" s="368"/>
      <c r="V26" s="367">
        <f>s_bil_std_ORD!P24</f>
        <v>0</v>
      </c>
      <c r="W26" s="367">
        <f t="shared" si="4"/>
        <v>0</v>
      </c>
      <c r="X26" s="368" t="str">
        <f t="shared" si="5"/>
        <v/>
      </c>
    </row>
    <row r="27" spans="3:24" s="11" customFormat="1" ht="17.25" customHeight="1">
      <c r="C27" s="365" t="str">
        <f>s_bil_std_ORD!Y25</f>
        <v>c)</v>
      </c>
      <c r="D27" s="365" t="str">
        <f>s_bil_std_ORD!B25</f>
        <v>Partecipazioni in imprese controllanti</v>
      </c>
      <c r="E27" s="461">
        <v>3</v>
      </c>
      <c r="F27" s="367">
        <f>s_bil_std_ORD!H25</f>
        <v>0</v>
      </c>
      <c r="G27" s="367">
        <f>s_bil_std_ORD!J25</f>
        <v>0</v>
      </c>
      <c r="H27" s="367">
        <f t="shared" si="6"/>
        <v>0</v>
      </c>
      <c r="I27" s="368" t="str">
        <f t="shared" si="0"/>
        <v/>
      </c>
      <c r="J27" s="368"/>
      <c r="K27" s="368"/>
      <c r="L27" s="367">
        <f>s_bil_std_ORD!L25</f>
        <v>0</v>
      </c>
      <c r="M27" s="367">
        <f t="shared" si="7"/>
        <v>0</v>
      </c>
      <c r="N27" s="368" t="str">
        <f t="shared" si="1"/>
        <v/>
      </c>
      <c r="O27" s="368"/>
      <c r="P27" s="368"/>
      <c r="Q27" s="367">
        <f>s_bil_std_ORD!N25</f>
        <v>0</v>
      </c>
      <c r="R27" s="367">
        <f t="shared" si="2"/>
        <v>0</v>
      </c>
      <c r="S27" s="368" t="str">
        <f t="shared" si="3"/>
        <v/>
      </c>
      <c r="T27" s="368"/>
      <c r="U27" s="368"/>
      <c r="V27" s="367">
        <f>s_bil_std_ORD!P25</f>
        <v>0</v>
      </c>
      <c r="W27" s="367">
        <f t="shared" si="4"/>
        <v>0</v>
      </c>
      <c r="X27" s="368" t="str">
        <f t="shared" si="5"/>
        <v/>
      </c>
    </row>
    <row r="28" spans="3:24" s="11" customFormat="1" ht="24" customHeight="1">
      <c r="C28" s="365" t="str">
        <f>s_bil_std_ORD!Y26</f>
        <v>d)</v>
      </c>
      <c r="D28" s="365" t="str">
        <f>s_bil_std_ORD!B26</f>
        <v>Partecipazioni in imprese sottoposte al controllo delle controllanti</v>
      </c>
      <c r="E28" s="461">
        <v>3</v>
      </c>
      <c r="F28" s="367">
        <f>s_bil_std_ORD!H26</f>
        <v>0</v>
      </c>
      <c r="G28" s="367">
        <f>s_bil_std_ORD!J26</f>
        <v>0</v>
      </c>
      <c r="H28" s="367">
        <f t="shared" si="6"/>
        <v>0</v>
      </c>
      <c r="I28" s="368" t="str">
        <f t="shared" si="0"/>
        <v/>
      </c>
      <c r="J28" s="368"/>
      <c r="K28" s="368"/>
      <c r="L28" s="367">
        <f>s_bil_std_ORD!L26</f>
        <v>0</v>
      </c>
      <c r="M28" s="367">
        <f t="shared" si="7"/>
        <v>0</v>
      </c>
      <c r="N28" s="368" t="str">
        <f t="shared" si="1"/>
        <v/>
      </c>
      <c r="O28" s="368"/>
      <c r="P28" s="368"/>
      <c r="Q28" s="367">
        <f>s_bil_std_ORD!N26</f>
        <v>0</v>
      </c>
      <c r="R28" s="367">
        <f t="shared" si="2"/>
        <v>0</v>
      </c>
      <c r="S28" s="368" t="str">
        <f t="shared" si="3"/>
        <v/>
      </c>
      <c r="T28" s="368"/>
      <c r="U28" s="368"/>
      <c r="V28" s="367">
        <f>s_bil_std_ORD!P26</f>
        <v>0</v>
      </c>
      <c r="W28" s="367">
        <f t="shared" si="4"/>
        <v>0</v>
      </c>
      <c r="X28" s="368" t="str">
        <f t="shared" si="5"/>
        <v/>
      </c>
    </row>
    <row r="29" spans="3:24" ht="17.25" customHeight="1">
      <c r="C29" s="365" t="str">
        <f>s_bil_std_ORD!Y27</f>
        <v>d-bis)</v>
      </c>
      <c r="D29" s="365" t="str">
        <f>s_bil_std_ORD!B27</f>
        <v>Partecipazioni in altre imprese</v>
      </c>
      <c r="E29" s="461">
        <v>3</v>
      </c>
      <c r="F29" s="367">
        <f>s_bil_std_ORD!H27</f>
        <v>0</v>
      </c>
      <c r="G29" s="367">
        <f>s_bil_std_ORD!J27</f>
        <v>0</v>
      </c>
      <c r="H29" s="367">
        <f t="shared" si="6"/>
        <v>0</v>
      </c>
      <c r="I29" s="368" t="str">
        <f t="shared" si="0"/>
        <v/>
      </c>
      <c r="J29" s="368"/>
      <c r="K29" s="368"/>
      <c r="L29" s="367">
        <f>s_bil_std_ORD!L27</f>
        <v>0</v>
      </c>
      <c r="M29" s="367">
        <f t="shared" si="7"/>
        <v>0</v>
      </c>
      <c r="N29" s="368" t="str">
        <f t="shared" si="1"/>
        <v/>
      </c>
      <c r="O29" s="368"/>
      <c r="P29" s="368"/>
      <c r="Q29" s="367">
        <f>s_bil_std_ORD!N27</f>
        <v>0</v>
      </c>
      <c r="R29" s="367">
        <f t="shared" si="2"/>
        <v>0</v>
      </c>
      <c r="S29" s="368" t="str">
        <f t="shared" si="3"/>
        <v/>
      </c>
      <c r="T29" s="368"/>
      <c r="U29" s="368"/>
      <c r="V29" s="367">
        <f>s_bil_std_ORD!P27</f>
        <v>0</v>
      </c>
      <c r="W29" s="367">
        <f t="shared" si="4"/>
        <v>0</v>
      </c>
      <c r="X29" s="368" t="str">
        <f t="shared" si="5"/>
        <v/>
      </c>
    </row>
    <row r="30" spans="3:24" ht="17.25" customHeight="1">
      <c r="C30" s="365" t="str">
        <f>s_bil_std_ORD!Y28</f>
        <v>2)</v>
      </c>
      <c r="D30" s="365" t="str">
        <f>s_bil_std_ORD!B28</f>
        <v>Crediti</v>
      </c>
      <c r="E30" s="461">
        <v>3</v>
      </c>
      <c r="F30" s="367">
        <f>SUM(F31,F34,F37,F40,F43)</f>
        <v>0</v>
      </c>
      <c r="G30" s="367">
        <f>SUM(G31,G34,G37,G40,G43)</f>
        <v>0</v>
      </c>
      <c r="H30" s="367">
        <f t="shared" si="6"/>
        <v>0</v>
      </c>
      <c r="I30" s="368" t="str">
        <f t="shared" si="0"/>
        <v/>
      </c>
      <c r="J30" s="368"/>
      <c r="K30" s="368"/>
      <c r="L30" s="367">
        <f>SUM(L31,L34,L37,L40,L43)</f>
        <v>0</v>
      </c>
      <c r="M30" s="367">
        <f t="shared" si="7"/>
        <v>0</v>
      </c>
      <c r="N30" s="368" t="str">
        <f t="shared" si="1"/>
        <v/>
      </c>
      <c r="O30" s="368"/>
      <c r="P30" s="368"/>
      <c r="Q30" s="367">
        <f>SUM(Q31,Q34,Q37,Q40,Q43)</f>
        <v>0</v>
      </c>
      <c r="R30" s="367">
        <f t="shared" si="2"/>
        <v>0</v>
      </c>
      <c r="S30" s="368" t="str">
        <f t="shared" si="3"/>
        <v/>
      </c>
      <c r="T30" s="368"/>
      <c r="U30" s="368"/>
      <c r="V30" s="367">
        <f>SUM(V31,V34,V37,V40,V43)</f>
        <v>0</v>
      </c>
      <c r="W30" s="367">
        <f t="shared" si="4"/>
        <v>0</v>
      </c>
      <c r="X30" s="368" t="str">
        <f t="shared" si="5"/>
        <v/>
      </c>
    </row>
    <row r="31" spans="3:24" ht="17.25" customHeight="1">
      <c r="C31" s="365" t="str">
        <f>s_bil_std_ORD!Y29</f>
        <v>a)</v>
      </c>
      <c r="D31" s="365" t="str">
        <f>s_bil_std_ORD!B29</f>
        <v>Crediti verso imprese controllate</v>
      </c>
      <c r="E31" s="461">
        <v>3</v>
      </c>
      <c r="F31" s="367">
        <f>s_bil_std_ORD!H29</f>
        <v>0</v>
      </c>
      <c r="G31" s="367">
        <f>s_bil_std_ORD!J29</f>
        <v>0</v>
      </c>
      <c r="H31" s="367">
        <f t="shared" si="6"/>
        <v>0</v>
      </c>
      <c r="I31" s="368" t="str">
        <f t="shared" si="0"/>
        <v/>
      </c>
      <c r="J31" s="368"/>
      <c r="K31" s="368"/>
      <c r="L31" s="367">
        <f>s_bil_std_ORD!L29</f>
        <v>0</v>
      </c>
      <c r="M31" s="367">
        <f t="shared" si="7"/>
        <v>0</v>
      </c>
      <c r="N31" s="368" t="str">
        <f t="shared" si="1"/>
        <v/>
      </c>
      <c r="O31" s="368"/>
      <c r="P31" s="368"/>
      <c r="Q31" s="367">
        <f>s_bil_std_ORD!N29</f>
        <v>0</v>
      </c>
      <c r="R31" s="367">
        <f t="shared" si="2"/>
        <v>0</v>
      </c>
      <c r="S31" s="368" t="str">
        <f t="shared" si="3"/>
        <v/>
      </c>
      <c r="T31" s="368"/>
      <c r="U31" s="368"/>
      <c r="V31" s="367">
        <f>s_bil_std_ORD!P29</f>
        <v>0</v>
      </c>
      <c r="W31" s="367">
        <f t="shared" si="4"/>
        <v>0</v>
      </c>
      <c r="X31" s="368" t="str">
        <f t="shared" si="5"/>
        <v/>
      </c>
    </row>
    <row r="32" spans="3:24" ht="17.25" customHeight="1">
      <c r="C32" s="365" t="str">
        <f>s_bil_std_ORD!Y30</f>
        <v xml:space="preserve"> </v>
      </c>
      <c r="D32" s="365" t="str">
        <f>s_bil_std_ORD!B30</f>
        <v>Entro l'esercizio successivo</v>
      </c>
      <c r="E32" s="461">
        <v>3</v>
      </c>
      <c r="F32" s="367">
        <f>s_bil_std_ORD!H30</f>
        <v>0</v>
      </c>
      <c r="G32" s="367">
        <f>s_bil_std_ORD!J30</f>
        <v>0</v>
      </c>
      <c r="H32" s="367">
        <f t="shared" si="6"/>
        <v>0</v>
      </c>
      <c r="I32" s="368" t="str">
        <f t="shared" si="0"/>
        <v/>
      </c>
      <c r="J32" s="368"/>
      <c r="K32" s="368"/>
      <c r="L32" s="367">
        <f>s_bil_std_ORD!L30</f>
        <v>0</v>
      </c>
      <c r="M32" s="367">
        <f t="shared" si="7"/>
        <v>0</v>
      </c>
      <c r="N32" s="368" t="str">
        <f t="shared" si="1"/>
        <v/>
      </c>
      <c r="O32" s="368"/>
      <c r="P32" s="368"/>
      <c r="Q32" s="367">
        <f>s_bil_std_ORD!N30</f>
        <v>0</v>
      </c>
      <c r="R32" s="367">
        <f t="shared" si="2"/>
        <v>0</v>
      </c>
      <c r="S32" s="368" t="str">
        <f t="shared" si="3"/>
        <v/>
      </c>
      <c r="T32" s="368"/>
      <c r="U32" s="368"/>
      <c r="V32" s="367">
        <f>s_bil_std_ORD!P30</f>
        <v>0</v>
      </c>
      <c r="W32" s="367">
        <f t="shared" si="4"/>
        <v>0</v>
      </c>
      <c r="X32" s="368" t="str">
        <f t="shared" si="5"/>
        <v/>
      </c>
    </row>
    <row r="33" spans="3:24" ht="17.25" customHeight="1">
      <c r="C33" s="365" t="str">
        <f>s_bil_std_ORD!Y31</f>
        <v xml:space="preserve"> </v>
      </c>
      <c r="D33" s="365" t="str">
        <f>s_bil_std_ORD!B31</f>
        <v>Oltre l'esercizio successivo</v>
      </c>
      <c r="E33" s="461">
        <v>3</v>
      </c>
      <c r="F33" s="367">
        <f>s_bil_std_ORD!H31</f>
        <v>0</v>
      </c>
      <c r="G33" s="367">
        <f>s_bil_std_ORD!J31</f>
        <v>0</v>
      </c>
      <c r="H33" s="367">
        <f t="shared" si="6"/>
        <v>0</v>
      </c>
      <c r="I33" s="368" t="str">
        <f t="shared" si="0"/>
        <v/>
      </c>
      <c r="J33" s="368"/>
      <c r="K33" s="368"/>
      <c r="L33" s="367">
        <f>s_bil_std_ORD!L31</f>
        <v>0</v>
      </c>
      <c r="M33" s="367">
        <f t="shared" si="7"/>
        <v>0</v>
      </c>
      <c r="N33" s="368" t="str">
        <f t="shared" si="1"/>
        <v/>
      </c>
      <c r="O33" s="368"/>
      <c r="P33" s="368"/>
      <c r="Q33" s="367">
        <f>s_bil_std_ORD!N31</f>
        <v>0</v>
      </c>
      <c r="R33" s="367">
        <f t="shared" si="2"/>
        <v>0</v>
      </c>
      <c r="S33" s="368" t="str">
        <f t="shared" si="3"/>
        <v/>
      </c>
      <c r="T33" s="368"/>
      <c r="U33" s="368"/>
      <c r="V33" s="367">
        <f>s_bil_std_ORD!P31</f>
        <v>0</v>
      </c>
      <c r="W33" s="367">
        <f t="shared" si="4"/>
        <v>0</v>
      </c>
      <c r="X33" s="368" t="str">
        <f t="shared" si="5"/>
        <v/>
      </c>
    </row>
    <row r="34" spans="3:24" ht="17.25" customHeight="1">
      <c r="C34" s="365" t="str">
        <f>s_bil_std_ORD!Y32</f>
        <v>b)</v>
      </c>
      <c r="D34" s="365" t="str">
        <f>s_bil_std_ORD!B32</f>
        <v>Crediti verso imprese collegate</v>
      </c>
      <c r="E34" s="461">
        <v>3</v>
      </c>
      <c r="F34" s="367">
        <f>s_bil_std_ORD!H32</f>
        <v>0</v>
      </c>
      <c r="G34" s="367">
        <f>s_bil_std_ORD!J32</f>
        <v>0</v>
      </c>
      <c r="H34" s="367">
        <f t="shared" si="6"/>
        <v>0</v>
      </c>
      <c r="I34" s="368" t="str">
        <f t="shared" si="0"/>
        <v/>
      </c>
      <c r="J34" s="368"/>
      <c r="K34" s="368"/>
      <c r="L34" s="367">
        <f>s_bil_std_ORD!L32</f>
        <v>0</v>
      </c>
      <c r="M34" s="367">
        <f t="shared" si="7"/>
        <v>0</v>
      </c>
      <c r="N34" s="368" t="str">
        <f t="shared" si="1"/>
        <v/>
      </c>
      <c r="O34" s="368"/>
      <c r="P34" s="368"/>
      <c r="Q34" s="367">
        <f>s_bil_std_ORD!N32</f>
        <v>0</v>
      </c>
      <c r="R34" s="367">
        <f t="shared" si="2"/>
        <v>0</v>
      </c>
      <c r="S34" s="368" t="str">
        <f t="shared" si="3"/>
        <v/>
      </c>
      <c r="T34" s="368"/>
      <c r="U34" s="368"/>
      <c r="V34" s="367">
        <f>s_bil_std_ORD!P32</f>
        <v>0</v>
      </c>
      <c r="W34" s="367">
        <f t="shared" si="4"/>
        <v>0</v>
      </c>
      <c r="X34" s="368" t="str">
        <f t="shared" si="5"/>
        <v/>
      </c>
    </row>
    <row r="35" spans="3:24" ht="17.25" customHeight="1">
      <c r="C35" s="365" t="str">
        <f>s_bil_std_ORD!Y33</f>
        <v xml:space="preserve"> </v>
      </c>
      <c r="D35" s="365" t="str">
        <f>s_bil_std_ORD!B33</f>
        <v>Entro l'esercizio successivo</v>
      </c>
      <c r="E35" s="461">
        <v>3</v>
      </c>
      <c r="F35" s="367">
        <f>s_bil_std_ORD!H33</f>
        <v>0</v>
      </c>
      <c r="G35" s="367">
        <f>s_bil_std_ORD!J33</f>
        <v>0</v>
      </c>
      <c r="H35" s="367">
        <f t="shared" si="6"/>
        <v>0</v>
      </c>
      <c r="I35" s="368" t="str">
        <f t="shared" si="0"/>
        <v/>
      </c>
      <c r="J35" s="368"/>
      <c r="K35" s="368"/>
      <c r="L35" s="367">
        <f>s_bil_std_ORD!L33</f>
        <v>0</v>
      </c>
      <c r="M35" s="367">
        <f t="shared" si="7"/>
        <v>0</v>
      </c>
      <c r="N35" s="368" t="str">
        <f t="shared" si="1"/>
        <v/>
      </c>
      <c r="O35" s="368"/>
      <c r="P35" s="368"/>
      <c r="Q35" s="367">
        <f>s_bil_std_ORD!N33</f>
        <v>0</v>
      </c>
      <c r="R35" s="367">
        <f t="shared" si="2"/>
        <v>0</v>
      </c>
      <c r="S35" s="368" t="str">
        <f t="shared" si="3"/>
        <v/>
      </c>
      <c r="T35" s="368"/>
      <c r="U35" s="368"/>
      <c r="V35" s="367">
        <f>s_bil_std_ORD!P33</f>
        <v>0</v>
      </c>
      <c r="W35" s="367">
        <f t="shared" si="4"/>
        <v>0</v>
      </c>
      <c r="X35" s="368" t="str">
        <f t="shared" si="5"/>
        <v/>
      </c>
    </row>
    <row r="36" spans="3:24" ht="17.25" customHeight="1">
      <c r="C36" s="365" t="str">
        <f>s_bil_std_ORD!Y34</f>
        <v xml:space="preserve"> </v>
      </c>
      <c r="D36" s="365" t="str">
        <f>s_bil_std_ORD!B34</f>
        <v>Oltre l'esercizio successivo</v>
      </c>
      <c r="E36" s="461">
        <v>3</v>
      </c>
      <c r="F36" s="367">
        <f>s_bil_std_ORD!H34</f>
        <v>0</v>
      </c>
      <c r="G36" s="367">
        <f>s_bil_std_ORD!J34</f>
        <v>0</v>
      </c>
      <c r="H36" s="367">
        <f t="shared" si="6"/>
        <v>0</v>
      </c>
      <c r="I36" s="368" t="str">
        <f t="shared" si="0"/>
        <v/>
      </c>
      <c r="J36" s="368"/>
      <c r="K36" s="368"/>
      <c r="L36" s="367">
        <f>s_bil_std_ORD!L34</f>
        <v>0</v>
      </c>
      <c r="M36" s="367">
        <f t="shared" si="7"/>
        <v>0</v>
      </c>
      <c r="N36" s="368" t="str">
        <f t="shared" si="1"/>
        <v/>
      </c>
      <c r="O36" s="368"/>
      <c r="P36" s="368"/>
      <c r="Q36" s="367">
        <f>s_bil_std_ORD!N34</f>
        <v>0</v>
      </c>
      <c r="R36" s="367">
        <f t="shared" si="2"/>
        <v>0</v>
      </c>
      <c r="S36" s="368" t="str">
        <f t="shared" si="3"/>
        <v/>
      </c>
      <c r="T36" s="368"/>
      <c r="U36" s="368"/>
      <c r="V36" s="367">
        <f>s_bil_std_ORD!P34</f>
        <v>0</v>
      </c>
      <c r="W36" s="367">
        <f t="shared" si="4"/>
        <v>0</v>
      </c>
      <c r="X36" s="368" t="str">
        <f t="shared" si="5"/>
        <v/>
      </c>
    </row>
    <row r="37" spans="3:24" ht="17.25" customHeight="1">
      <c r="C37" s="365" t="str">
        <f>s_bil_std_ORD!Y35</f>
        <v>c)</v>
      </c>
      <c r="D37" s="365" t="str">
        <f>s_bil_std_ORD!B35</f>
        <v>Crediti verso imprese controllanti</v>
      </c>
      <c r="E37" s="461">
        <v>3</v>
      </c>
      <c r="F37" s="367">
        <f>s_bil_std_ORD!H35</f>
        <v>0</v>
      </c>
      <c r="G37" s="367">
        <f>s_bil_std_ORD!J35</f>
        <v>0</v>
      </c>
      <c r="H37" s="367">
        <f t="shared" si="6"/>
        <v>0</v>
      </c>
      <c r="I37" s="368" t="str">
        <f t="shared" ref="I37:I68" si="8">IF(G37&lt;&gt;0,H37/G37,"")</f>
        <v/>
      </c>
      <c r="J37" s="368"/>
      <c r="K37" s="368"/>
      <c r="L37" s="367">
        <f>s_bil_std_ORD!L35</f>
        <v>0</v>
      </c>
      <c r="M37" s="367">
        <f t="shared" si="7"/>
        <v>0</v>
      </c>
      <c r="N37" s="368" t="str">
        <f t="shared" ref="N37:N68" si="9">IF(L37&lt;&gt;0,M37/L37,"")</f>
        <v/>
      </c>
      <c r="O37" s="368"/>
      <c r="P37" s="368"/>
      <c r="Q37" s="367">
        <f>s_bil_std_ORD!N35</f>
        <v>0</v>
      </c>
      <c r="R37" s="367">
        <f t="shared" ref="R37:R68" si="10">$F37-Q37</f>
        <v>0</v>
      </c>
      <c r="S37" s="368" t="str">
        <f t="shared" ref="S37:S68" si="11">IF(Q37&lt;&gt;0,R37/Q37,"")</f>
        <v/>
      </c>
      <c r="T37" s="368"/>
      <c r="U37" s="368"/>
      <c r="V37" s="367">
        <f>s_bil_std_ORD!P35</f>
        <v>0</v>
      </c>
      <c r="W37" s="367">
        <f t="shared" ref="W37:W68" si="12">$F37-V37</f>
        <v>0</v>
      </c>
      <c r="X37" s="368" t="str">
        <f t="shared" ref="X37:X68" si="13">IF(V37&lt;&gt;0,W37/V37,"")</f>
        <v/>
      </c>
    </row>
    <row r="38" spans="3:24" ht="17.25" customHeight="1">
      <c r="C38" s="365" t="str">
        <f>s_bil_std_ORD!Y36</f>
        <v xml:space="preserve"> </v>
      </c>
      <c r="D38" s="365" t="str">
        <f>s_bil_std_ORD!B36</f>
        <v>Entro l'esercizio successivo</v>
      </c>
      <c r="E38" s="461">
        <v>3</v>
      </c>
      <c r="F38" s="367">
        <f>s_bil_std_ORD!H36</f>
        <v>0</v>
      </c>
      <c r="G38" s="367">
        <f>s_bil_std_ORD!J36</f>
        <v>0</v>
      </c>
      <c r="H38" s="367">
        <f t="shared" ref="H38:H69" si="14">F38-G38</f>
        <v>0</v>
      </c>
      <c r="I38" s="368" t="str">
        <f t="shared" si="8"/>
        <v/>
      </c>
      <c r="J38" s="368"/>
      <c r="K38" s="368"/>
      <c r="L38" s="367">
        <f>s_bil_std_ORD!L36</f>
        <v>0</v>
      </c>
      <c r="M38" s="367">
        <f t="shared" ref="M38:M69" si="15">F38-L38</f>
        <v>0</v>
      </c>
      <c r="N38" s="368" t="str">
        <f t="shared" si="9"/>
        <v/>
      </c>
      <c r="O38" s="368"/>
      <c r="P38" s="368"/>
      <c r="Q38" s="367">
        <f>s_bil_std_ORD!N36</f>
        <v>0</v>
      </c>
      <c r="R38" s="367">
        <f t="shared" si="10"/>
        <v>0</v>
      </c>
      <c r="S38" s="368" t="str">
        <f t="shared" si="11"/>
        <v/>
      </c>
      <c r="T38" s="368"/>
      <c r="U38" s="368"/>
      <c r="V38" s="367">
        <f>s_bil_std_ORD!P36</f>
        <v>0</v>
      </c>
      <c r="W38" s="367">
        <f t="shared" si="12"/>
        <v>0</v>
      </c>
      <c r="X38" s="368" t="str">
        <f t="shared" si="13"/>
        <v/>
      </c>
    </row>
    <row r="39" spans="3:24" ht="17.25" customHeight="1">
      <c r="C39" s="365" t="str">
        <f>s_bil_std_ORD!Y37</f>
        <v xml:space="preserve"> </v>
      </c>
      <c r="D39" s="365" t="str">
        <f>s_bil_std_ORD!B37</f>
        <v>Oltre l'esercizio successivo</v>
      </c>
      <c r="E39" s="461">
        <v>3</v>
      </c>
      <c r="F39" s="367">
        <f>s_bil_std_ORD!H37</f>
        <v>0</v>
      </c>
      <c r="G39" s="367">
        <f>s_bil_std_ORD!J37</f>
        <v>0</v>
      </c>
      <c r="H39" s="367">
        <f t="shared" si="14"/>
        <v>0</v>
      </c>
      <c r="I39" s="368" t="str">
        <f t="shared" si="8"/>
        <v/>
      </c>
      <c r="J39" s="368"/>
      <c r="K39" s="368"/>
      <c r="L39" s="367">
        <f>s_bil_std_ORD!L37</f>
        <v>0</v>
      </c>
      <c r="M39" s="367">
        <f t="shared" si="15"/>
        <v>0</v>
      </c>
      <c r="N39" s="368" t="str">
        <f t="shared" si="9"/>
        <v/>
      </c>
      <c r="O39" s="368"/>
      <c r="P39" s="368"/>
      <c r="Q39" s="367">
        <f>s_bil_std_ORD!N37</f>
        <v>0</v>
      </c>
      <c r="R39" s="367">
        <f t="shared" si="10"/>
        <v>0</v>
      </c>
      <c r="S39" s="368" t="str">
        <f t="shared" si="11"/>
        <v/>
      </c>
      <c r="T39" s="368"/>
      <c r="U39" s="368"/>
      <c r="V39" s="367">
        <f>s_bil_std_ORD!P37</f>
        <v>0</v>
      </c>
      <c r="W39" s="367">
        <f t="shared" si="12"/>
        <v>0</v>
      </c>
      <c r="X39" s="368" t="str">
        <f t="shared" si="13"/>
        <v/>
      </c>
    </row>
    <row r="40" spans="3:24" ht="24" customHeight="1">
      <c r="C40" s="365" t="str">
        <f>s_bil_std_ORD!Y38</f>
        <v>d)</v>
      </c>
      <c r="D40" s="365" t="str">
        <f>s_bil_std_ORD!B38</f>
        <v>Crediti verso imprese sottoposte al controllo delle controllanti</v>
      </c>
      <c r="E40" s="461">
        <v>3</v>
      </c>
      <c r="F40" s="367">
        <f>s_bil_std_ORD!H38</f>
        <v>0</v>
      </c>
      <c r="G40" s="367">
        <f>s_bil_std_ORD!J38</f>
        <v>0</v>
      </c>
      <c r="H40" s="367">
        <f t="shared" si="14"/>
        <v>0</v>
      </c>
      <c r="I40" s="368" t="str">
        <f t="shared" si="8"/>
        <v/>
      </c>
      <c r="J40" s="368"/>
      <c r="K40" s="368"/>
      <c r="L40" s="367">
        <f>s_bil_std_ORD!L38</f>
        <v>0</v>
      </c>
      <c r="M40" s="367">
        <f t="shared" si="15"/>
        <v>0</v>
      </c>
      <c r="N40" s="368" t="str">
        <f t="shared" si="9"/>
        <v/>
      </c>
      <c r="O40" s="368"/>
      <c r="P40" s="368"/>
      <c r="Q40" s="367">
        <f>s_bil_std_ORD!N38</f>
        <v>0</v>
      </c>
      <c r="R40" s="367">
        <f t="shared" si="10"/>
        <v>0</v>
      </c>
      <c r="S40" s="368" t="str">
        <f t="shared" si="11"/>
        <v/>
      </c>
      <c r="T40" s="368"/>
      <c r="U40" s="368"/>
      <c r="V40" s="367">
        <f>s_bil_std_ORD!P38</f>
        <v>0</v>
      </c>
      <c r="W40" s="367">
        <f t="shared" si="12"/>
        <v>0</v>
      </c>
      <c r="X40" s="368" t="str">
        <f t="shared" si="13"/>
        <v/>
      </c>
    </row>
    <row r="41" spans="3:24" ht="17.25" customHeight="1">
      <c r="C41" s="365" t="str">
        <f>s_bil_std_ORD!Y39</f>
        <v xml:space="preserve"> </v>
      </c>
      <c r="D41" s="365" t="str">
        <f>s_bil_std_ORD!B39</f>
        <v>Entro l'esercizio successivo</v>
      </c>
      <c r="E41" s="461">
        <v>3</v>
      </c>
      <c r="F41" s="367">
        <f>s_bil_std_ORD!H39</f>
        <v>0</v>
      </c>
      <c r="G41" s="367">
        <f>s_bil_std_ORD!J39</f>
        <v>0</v>
      </c>
      <c r="H41" s="367">
        <f t="shared" si="14"/>
        <v>0</v>
      </c>
      <c r="I41" s="368" t="str">
        <f t="shared" si="8"/>
        <v/>
      </c>
      <c r="J41" s="368"/>
      <c r="K41" s="368"/>
      <c r="L41" s="367">
        <f>s_bil_std_ORD!L39</f>
        <v>0</v>
      </c>
      <c r="M41" s="367">
        <f t="shared" si="15"/>
        <v>0</v>
      </c>
      <c r="N41" s="368" t="str">
        <f t="shared" si="9"/>
        <v/>
      </c>
      <c r="O41" s="368"/>
      <c r="P41" s="368"/>
      <c r="Q41" s="367">
        <f>s_bil_std_ORD!N39</f>
        <v>0</v>
      </c>
      <c r="R41" s="367">
        <f t="shared" si="10"/>
        <v>0</v>
      </c>
      <c r="S41" s="368" t="str">
        <f t="shared" si="11"/>
        <v/>
      </c>
      <c r="T41" s="368"/>
      <c r="U41" s="368"/>
      <c r="V41" s="367">
        <f>s_bil_std_ORD!P39</f>
        <v>0</v>
      </c>
      <c r="W41" s="367">
        <f t="shared" si="12"/>
        <v>0</v>
      </c>
      <c r="X41" s="368" t="str">
        <f t="shared" si="13"/>
        <v/>
      </c>
    </row>
    <row r="42" spans="3:24" ht="17.25" customHeight="1">
      <c r="C42" s="365" t="str">
        <f>s_bil_std_ORD!Y40</f>
        <v xml:space="preserve"> </v>
      </c>
      <c r="D42" s="365" t="str">
        <f>s_bil_std_ORD!B40</f>
        <v>Oltre l'esercizio successivo</v>
      </c>
      <c r="E42" s="461">
        <v>3</v>
      </c>
      <c r="F42" s="367">
        <f>s_bil_std_ORD!H40</f>
        <v>0</v>
      </c>
      <c r="G42" s="367">
        <f>s_bil_std_ORD!J40</f>
        <v>0</v>
      </c>
      <c r="H42" s="367">
        <f t="shared" si="14"/>
        <v>0</v>
      </c>
      <c r="I42" s="368" t="str">
        <f t="shared" si="8"/>
        <v/>
      </c>
      <c r="J42" s="368"/>
      <c r="K42" s="368"/>
      <c r="L42" s="367">
        <f>s_bil_std_ORD!L40</f>
        <v>0</v>
      </c>
      <c r="M42" s="367">
        <f t="shared" si="15"/>
        <v>0</v>
      </c>
      <c r="N42" s="368" t="str">
        <f t="shared" si="9"/>
        <v/>
      </c>
      <c r="O42" s="368"/>
      <c r="P42" s="368"/>
      <c r="Q42" s="367">
        <f>s_bil_std_ORD!N40</f>
        <v>0</v>
      </c>
      <c r="R42" s="367">
        <f t="shared" si="10"/>
        <v>0</v>
      </c>
      <c r="S42" s="368" t="str">
        <f t="shared" si="11"/>
        <v/>
      </c>
      <c r="T42" s="368"/>
      <c r="U42" s="368"/>
      <c r="V42" s="367">
        <f>s_bil_std_ORD!P40</f>
        <v>0</v>
      </c>
      <c r="W42" s="367">
        <f t="shared" si="12"/>
        <v>0</v>
      </c>
      <c r="X42" s="368" t="str">
        <f t="shared" si="13"/>
        <v/>
      </c>
    </row>
    <row r="43" spans="3:24" ht="17.25" customHeight="1">
      <c r="C43" s="365" t="str">
        <f>s_bil_std_ORD!Y41</f>
        <v>d-bis)</v>
      </c>
      <c r="D43" s="365" t="str">
        <f>s_bil_std_ORD!B41</f>
        <v>Crediti verso altri</v>
      </c>
      <c r="E43" s="461">
        <v>3</v>
      </c>
      <c r="F43" s="367">
        <f>s_bil_std_ORD!H41</f>
        <v>0</v>
      </c>
      <c r="G43" s="367">
        <f>s_bil_std_ORD!J41</f>
        <v>0</v>
      </c>
      <c r="H43" s="367">
        <f t="shared" si="14"/>
        <v>0</v>
      </c>
      <c r="I43" s="368" t="str">
        <f t="shared" si="8"/>
        <v/>
      </c>
      <c r="J43" s="368"/>
      <c r="K43" s="368"/>
      <c r="L43" s="367">
        <f>s_bil_std_ORD!L41</f>
        <v>0</v>
      </c>
      <c r="M43" s="367">
        <f t="shared" si="15"/>
        <v>0</v>
      </c>
      <c r="N43" s="368" t="str">
        <f t="shared" si="9"/>
        <v/>
      </c>
      <c r="O43" s="368"/>
      <c r="P43" s="368"/>
      <c r="Q43" s="367">
        <f>s_bil_std_ORD!N41</f>
        <v>0</v>
      </c>
      <c r="R43" s="367">
        <f t="shared" si="10"/>
        <v>0</v>
      </c>
      <c r="S43" s="368" t="str">
        <f t="shared" si="11"/>
        <v/>
      </c>
      <c r="T43" s="368"/>
      <c r="U43" s="368"/>
      <c r="V43" s="367">
        <f>s_bil_std_ORD!P41</f>
        <v>0</v>
      </c>
      <c r="W43" s="367">
        <f t="shared" si="12"/>
        <v>0</v>
      </c>
      <c r="X43" s="368" t="str">
        <f t="shared" si="13"/>
        <v/>
      </c>
    </row>
    <row r="44" spans="3:24" ht="17.25" customHeight="1">
      <c r="C44" s="365" t="str">
        <f>s_bil_std_ORD!Y42</f>
        <v xml:space="preserve"> </v>
      </c>
      <c r="D44" s="365" t="str">
        <f>s_bil_std_ORD!B42</f>
        <v>Entro l'esercizio successivo</v>
      </c>
      <c r="E44" s="461"/>
      <c r="F44" s="367">
        <f>s_bil_std_ORD!H42</f>
        <v>0</v>
      </c>
      <c r="G44" s="367">
        <f>s_bil_std_ORD!J42</f>
        <v>0</v>
      </c>
      <c r="H44" s="367">
        <f t="shared" si="14"/>
        <v>0</v>
      </c>
      <c r="I44" s="368" t="str">
        <f t="shared" si="8"/>
        <v/>
      </c>
      <c r="J44" s="368"/>
      <c r="K44" s="368"/>
      <c r="L44" s="367">
        <f>s_bil_std_ORD!L42</f>
        <v>0</v>
      </c>
      <c r="M44" s="367">
        <f t="shared" si="15"/>
        <v>0</v>
      </c>
      <c r="N44" s="368" t="str">
        <f t="shared" si="9"/>
        <v/>
      </c>
      <c r="O44" s="368"/>
      <c r="P44" s="368"/>
      <c r="Q44" s="367">
        <f>s_bil_std_ORD!N42</f>
        <v>0</v>
      </c>
      <c r="R44" s="367">
        <f t="shared" si="10"/>
        <v>0</v>
      </c>
      <c r="S44" s="368" t="str">
        <f t="shared" si="11"/>
        <v/>
      </c>
      <c r="T44" s="368"/>
      <c r="U44" s="368"/>
      <c r="V44" s="367">
        <f>s_bil_std_ORD!P42</f>
        <v>0</v>
      </c>
      <c r="W44" s="367">
        <f t="shared" si="12"/>
        <v>0</v>
      </c>
      <c r="X44" s="368" t="str">
        <f t="shared" si="13"/>
        <v/>
      </c>
    </row>
    <row r="45" spans="3:24" ht="17.25" customHeight="1">
      <c r="C45" s="365" t="str">
        <f>s_bil_std_ORD!Y43</f>
        <v xml:space="preserve"> </v>
      </c>
      <c r="D45" s="365" t="str">
        <f>s_bil_std_ORD!B43</f>
        <v>Oltre l'esercizio successivo</v>
      </c>
      <c r="E45" s="461"/>
      <c r="F45" s="367">
        <f>s_bil_std_ORD!H43</f>
        <v>0</v>
      </c>
      <c r="G45" s="367">
        <f>s_bil_std_ORD!J43</f>
        <v>0</v>
      </c>
      <c r="H45" s="367">
        <f t="shared" si="14"/>
        <v>0</v>
      </c>
      <c r="I45" s="368" t="str">
        <f t="shared" si="8"/>
        <v/>
      </c>
      <c r="J45" s="368"/>
      <c r="K45" s="368"/>
      <c r="L45" s="367">
        <f>s_bil_std_ORD!L43</f>
        <v>0</v>
      </c>
      <c r="M45" s="367">
        <f t="shared" si="15"/>
        <v>0</v>
      </c>
      <c r="N45" s="368" t="str">
        <f t="shared" si="9"/>
        <v/>
      </c>
      <c r="O45" s="368"/>
      <c r="P45" s="368"/>
      <c r="Q45" s="367">
        <f>s_bil_std_ORD!N43</f>
        <v>0</v>
      </c>
      <c r="R45" s="367">
        <f t="shared" si="10"/>
        <v>0</v>
      </c>
      <c r="S45" s="368" t="str">
        <f t="shared" si="11"/>
        <v/>
      </c>
      <c r="T45" s="368"/>
      <c r="U45" s="368"/>
      <c r="V45" s="367">
        <f>s_bil_std_ORD!P43</f>
        <v>0</v>
      </c>
      <c r="W45" s="367">
        <f t="shared" si="12"/>
        <v>0</v>
      </c>
      <c r="X45" s="368" t="str">
        <f t="shared" si="13"/>
        <v/>
      </c>
    </row>
    <row r="46" spans="3:24" ht="17.25" customHeight="1">
      <c r="C46" s="365" t="str">
        <f>s_bil_std_ORD!Y44</f>
        <v>3)</v>
      </c>
      <c r="D46" s="365" t="str">
        <f>s_bil_std_ORD!B44</f>
        <v>Altri titoli</v>
      </c>
      <c r="E46" s="461"/>
      <c r="F46" s="367">
        <f>s_bil_std_ORD!H44</f>
        <v>0</v>
      </c>
      <c r="G46" s="367">
        <f>s_bil_std_ORD!J44</f>
        <v>0</v>
      </c>
      <c r="H46" s="367">
        <f t="shared" si="14"/>
        <v>0</v>
      </c>
      <c r="I46" s="368" t="str">
        <f t="shared" si="8"/>
        <v/>
      </c>
      <c r="J46" s="368"/>
      <c r="K46" s="368"/>
      <c r="L46" s="367">
        <f>s_bil_std_ORD!L44</f>
        <v>0</v>
      </c>
      <c r="M46" s="367">
        <f t="shared" si="15"/>
        <v>0</v>
      </c>
      <c r="N46" s="368" t="str">
        <f t="shared" si="9"/>
        <v/>
      </c>
      <c r="O46" s="368"/>
      <c r="P46" s="368"/>
      <c r="Q46" s="367">
        <f>s_bil_std_ORD!N44</f>
        <v>0</v>
      </c>
      <c r="R46" s="367">
        <f t="shared" si="10"/>
        <v>0</v>
      </c>
      <c r="S46" s="368" t="str">
        <f t="shared" si="11"/>
        <v/>
      </c>
      <c r="T46" s="368"/>
      <c r="U46" s="368"/>
      <c r="V46" s="367">
        <f>s_bil_std_ORD!P44</f>
        <v>0</v>
      </c>
      <c r="W46" s="367">
        <f t="shared" si="12"/>
        <v>0</v>
      </c>
      <c r="X46" s="368" t="str">
        <f t="shared" si="13"/>
        <v/>
      </c>
    </row>
    <row r="47" spans="3:24" ht="17.25" customHeight="1">
      <c r="C47" s="365" t="str">
        <f>s_bil_std_ORD!Y45</f>
        <v>4)</v>
      </c>
      <c r="D47" s="365" t="str">
        <f>s_bil_std_ORD!B45</f>
        <v xml:space="preserve">Strumenti finanziari derivati attivi </v>
      </c>
      <c r="E47" s="461"/>
      <c r="F47" s="367">
        <f>s_bil_std_ORD!H45</f>
        <v>0</v>
      </c>
      <c r="G47" s="367">
        <f>s_bil_std_ORD!J45</f>
        <v>0</v>
      </c>
      <c r="H47" s="367">
        <f t="shared" si="14"/>
        <v>0</v>
      </c>
      <c r="I47" s="368" t="str">
        <f t="shared" si="8"/>
        <v/>
      </c>
      <c r="J47" s="368"/>
      <c r="K47" s="368"/>
      <c r="L47" s="367">
        <f>s_bil_std_ORD!L45</f>
        <v>0</v>
      </c>
      <c r="M47" s="367">
        <f t="shared" si="15"/>
        <v>0</v>
      </c>
      <c r="N47" s="368" t="str">
        <f t="shared" si="9"/>
        <v/>
      </c>
      <c r="O47" s="368"/>
      <c r="P47" s="368"/>
      <c r="Q47" s="367">
        <f>s_bil_std_ORD!N45</f>
        <v>0</v>
      </c>
      <c r="R47" s="367">
        <f t="shared" si="10"/>
        <v>0</v>
      </c>
      <c r="S47" s="368" t="str">
        <f t="shared" si="11"/>
        <v/>
      </c>
      <c r="T47" s="368"/>
      <c r="U47" s="368"/>
      <c r="V47" s="367">
        <f>s_bil_std_ORD!P45</f>
        <v>0</v>
      </c>
      <c r="W47" s="367">
        <f t="shared" si="12"/>
        <v>0</v>
      </c>
      <c r="X47" s="368" t="str">
        <f t="shared" si="13"/>
        <v/>
      </c>
    </row>
    <row r="48" spans="3:24" ht="17.25" customHeight="1">
      <c r="C48" s="113" t="str">
        <f>s_bil_std_ORD!Y46</f>
        <v>C)</v>
      </c>
      <c r="D48" s="113" t="str">
        <f>s_bil_std_ORD!B46</f>
        <v>ATTIVO CIRCOLANTE</v>
      </c>
      <c r="E48" s="460">
        <v>1</v>
      </c>
      <c r="F48" s="369">
        <f>SUM(F49,F55,F56,F81,F90)</f>
        <v>206842</v>
      </c>
      <c r="G48" s="369">
        <f>SUM(G49,G55,G56,G81,G90)</f>
        <v>161956</v>
      </c>
      <c r="H48" s="369">
        <f t="shared" si="14"/>
        <v>44886</v>
      </c>
      <c r="I48" s="370">
        <f t="shared" si="8"/>
        <v>0.27714934920595719</v>
      </c>
      <c r="J48" s="113"/>
      <c r="K48" s="113"/>
      <c r="L48" s="369">
        <f>SUM(L49,L55,L56,L81,L90)</f>
        <v>0</v>
      </c>
      <c r="M48" s="369">
        <f t="shared" si="15"/>
        <v>206842</v>
      </c>
      <c r="N48" s="370" t="str">
        <f t="shared" si="9"/>
        <v/>
      </c>
      <c r="O48" s="113"/>
      <c r="P48" s="113"/>
      <c r="Q48" s="369">
        <f>SUM(Q49,Q55,Q56,Q81,Q90)</f>
        <v>0</v>
      </c>
      <c r="R48" s="369">
        <f t="shared" si="10"/>
        <v>206842</v>
      </c>
      <c r="S48" s="370" t="str">
        <f t="shared" si="11"/>
        <v/>
      </c>
      <c r="T48" s="113"/>
      <c r="U48" s="113"/>
      <c r="V48" s="369">
        <f>SUM(V49,V55,V56,V81,V90)</f>
        <v>0</v>
      </c>
      <c r="W48" s="369">
        <f t="shared" si="12"/>
        <v>206842</v>
      </c>
      <c r="X48" s="370" t="str">
        <f t="shared" si="13"/>
        <v/>
      </c>
    </row>
    <row r="49" spans="3:24" ht="17.25" customHeight="1">
      <c r="C49" s="113" t="str">
        <f>s_bil_std_ORD!Y47</f>
        <v xml:space="preserve">I - </v>
      </c>
      <c r="D49" s="113" t="str">
        <f>s_bil_std_ORD!B47</f>
        <v>RIMANENZE</v>
      </c>
      <c r="E49" s="460">
        <v>2</v>
      </c>
      <c r="F49" s="369">
        <f>SUM(F50:F54)</f>
        <v>0</v>
      </c>
      <c r="G49" s="369">
        <f>SUM(G50:G54)</f>
        <v>0</v>
      </c>
      <c r="H49" s="369">
        <f t="shared" si="14"/>
        <v>0</v>
      </c>
      <c r="I49" s="370" t="str">
        <f t="shared" si="8"/>
        <v/>
      </c>
      <c r="J49" s="113"/>
      <c r="K49" s="113"/>
      <c r="L49" s="369">
        <f>SUM(L50:L54)</f>
        <v>0</v>
      </c>
      <c r="M49" s="369">
        <f t="shared" si="15"/>
        <v>0</v>
      </c>
      <c r="N49" s="370" t="str">
        <f t="shared" si="9"/>
        <v/>
      </c>
      <c r="O49" s="113"/>
      <c r="P49" s="113"/>
      <c r="Q49" s="369">
        <f>SUM(Q50:Q54)</f>
        <v>0</v>
      </c>
      <c r="R49" s="369">
        <f t="shared" si="10"/>
        <v>0</v>
      </c>
      <c r="S49" s="370" t="str">
        <f t="shared" si="11"/>
        <v/>
      </c>
      <c r="T49" s="113"/>
      <c r="U49" s="113"/>
      <c r="V49" s="369">
        <f>SUM(V50:V54)</f>
        <v>0</v>
      </c>
      <c r="W49" s="369">
        <f t="shared" si="12"/>
        <v>0</v>
      </c>
      <c r="X49" s="370" t="str">
        <f t="shared" si="13"/>
        <v/>
      </c>
    </row>
    <row r="50" spans="3:24" ht="17.25" customHeight="1">
      <c r="C50" s="365" t="str">
        <f>s_bil_std_ORD!Y48</f>
        <v>1)</v>
      </c>
      <c r="D50" s="365" t="str">
        <f>s_bil_std_ORD!B48</f>
        <v>Materie prime, sussidiarie e di consumo</v>
      </c>
      <c r="E50" s="461">
        <v>3</v>
      </c>
      <c r="F50" s="367">
        <f>s_bil_std_ORD!H48</f>
        <v>0</v>
      </c>
      <c r="G50" s="367">
        <f>s_bil_std_ORD!J48</f>
        <v>0</v>
      </c>
      <c r="H50" s="367">
        <f t="shared" si="14"/>
        <v>0</v>
      </c>
      <c r="I50" s="368" t="str">
        <f t="shared" si="8"/>
        <v/>
      </c>
      <c r="J50" s="368"/>
      <c r="K50" s="368"/>
      <c r="L50" s="367">
        <f>s_bil_std_ORD!L48</f>
        <v>0</v>
      </c>
      <c r="M50" s="367">
        <f t="shared" si="15"/>
        <v>0</v>
      </c>
      <c r="N50" s="368" t="str">
        <f t="shared" si="9"/>
        <v/>
      </c>
      <c r="O50" s="368"/>
      <c r="P50" s="368"/>
      <c r="Q50" s="367">
        <f>s_bil_std_ORD!N48</f>
        <v>0</v>
      </c>
      <c r="R50" s="367">
        <f t="shared" si="10"/>
        <v>0</v>
      </c>
      <c r="S50" s="368" t="str">
        <f t="shared" si="11"/>
        <v/>
      </c>
      <c r="T50" s="368"/>
      <c r="U50" s="368"/>
      <c r="V50" s="367">
        <f>s_bil_std_ORD!P48</f>
        <v>0</v>
      </c>
      <c r="W50" s="367">
        <f t="shared" si="12"/>
        <v>0</v>
      </c>
      <c r="X50" s="368" t="str">
        <f t="shared" si="13"/>
        <v/>
      </c>
    </row>
    <row r="51" spans="3:24" ht="17.25" customHeight="1">
      <c r="C51" s="365" t="str">
        <f>s_bil_std_ORD!Y49</f>
        <v>2)</v>
      </c>
      <c r="D51" s="365" t="str">
        <f>s_bil_std_ORD!B49</f>
        <v>Prodotti in corso di lavorazione e semilavorati</v>
      </c>
      <c r="E51" s="461">
        <v>3</v>
      </c>
      <c r="F51" s="367">
        <f>s_bil_std_ORD!H49</f>
        <v>0</v>
      </c>
      <c r="G51" s="367">
        <f>s_bil_std_ORD!J49</f>
        <v>0</v>
      </c>
      <c r="H51" s="367">
        <f t="shared" si="14"/>
        <v>0</v>
      </c>
      <c r="I51" s="368" t="str">
        <f t="shared" si="8"/>
        <v/>
      </c>
      <c r="J51" s="368"/>
      <c r="K51" s="368"/>
      <c r="L51" s="367">
        <f>s_bil_std_ORD!L49</f>
        <v>0</v>
      </c>
      <c r="M51" s="367">
        <f t="shared" si="15"/>
        <v>0</v>
      </c>
      <c r="N51" s="368" t="str">
        <f t="shared" si="9"/>
        <v/>
      </c>
      <c r="O51" s="368"/>
      <c r="P51" s="368"/>
      <c r="Q51" s="367">
        <f>s_bil_std_ORD!N49</f>
        <v>0</v>
      </c>
      <c r="R51" s="367">
        <f t="shared" si="10"/>
        <v>0</v>
      </c>
      <c r="S51" s="368" t="str">
        <f t="shared" si="11"/>
        <v/>
      </c>
      <c r="T51" s="368"/>
      <c r="U51" s="368"/>
      <c r="V51" s="367">
        <f>s_bil_std_ORD!P49</f>
        <v>0</v>
      </c>
      <c r="W51" s="367">
        <f t="shared" si="12"/>
        <v>0</v>
      </c>
      <c r="X51" s="368" t="str">
        <f t="shared" si="13"/>
        <v/>
      </c>
    </row>
    <row r="52" spans="3:24" ht="17.25" customHeight="1">
      <c r="C52" s="365" t="str">
        <f>s_bil_std_ORD!Y50</f>
        <v>3)</v>
      </c>
      <c r="D52" s="365" t="str">
        <f>s_bil_std_ORD!B50</f>
        <v>Lavori in corso su ordinazione</v>
      </c>
      <c r="E52" s="461">
        <v>3</v>
      </c>
      <c r="F52" s="367">
        <f>s_bil_std_ORD!H50</f>
        <v>0</v>
      </c>
      <c r="G52" s="367">
        <f>s_bil_std_ORD!J50</f>
        <v>0</v>
      </c>
      <c r="H52" s="367">
        <f t="shared" si="14"/>
        <v>0</v>
      </c>
      <c r="I52" s="368" t="str">
        <f t="shared" si="8"/>
        <v/>
      </c>
      <c r="J52" s="368"/>
      <c r="K52" s="368"/>
      <c r="L52" s="367">
        <f>s_bil_std_ORD!L50</f>
        <v>0</v>
      </c>
      <c r="M52" s="367">
        <f t="shared" si="15"/>
        <v>0</v>
      </c>
      <c r="N52" s="368" t="str">
        <f t="shared" si="9"/>
        <v/>
      </c>
      <c r="O52" s="368"/>
      <c r="P52" s="368"/>
      <c r="Q52" s="367">
        <f>s_bil_std_ORD!N50</f>
        <v>0</v>
      </c>
      <c r="R52" s="367">
        <f t="shared" si="10"/>
        <v>0</v>
      </c>
      <c r="S52" s="368" t="str">
        <f t="shared" si="11"/>
        <v/>
      </c>
      <c r="T52" s="368"/>
      <c r="U52" s="368"/>
      <c r="V52" s="367">
        <f>s_bil_std_ORD!P50</f>
        <v>0</v>
      </c>
      <c r="W52" s="367">
        <f t="shared" si="12"/>
        <v>0</v>
      </c>
      <c r="X52" s="368" t="str">
        <f t="shared" si="13"/>
        <v/>
      </c>
    </row>
    <row r="53" spans="3:24" ht="17.25" customHeight="1">
      <c r="C53" s="365" t="str">
        <f>s_bil_std_ORD!Y51</f>
        <v>4)</v>
      </c>
      <c r="D53" s="365" t="str">
        <f>s_bil_std_ORD!B51</f>
        <v>Prodotti finiti e merci</v>
      </c>
      <c r="E53" s="461">
        <v>3</v>
      </c>
      <c r="F53" s="367">
        <f>s_bil_std_ORD!H51</f>
        <v>0</v>
      </c>
      <c r="G53" s="367">
        <f>s_bil_std_ORD!J51</f>
        <v>0</v>
      </c>
      <c r="H53" s="367">
        <f t="shared" si="14"/>
        <v>0</v>
      </c>
      <c r="I53" s="368" t="str">
        <f t="shared" si="8"/>
        <v/>
      </c>
      <c r="J53" s="368"/>
      <c r="K53" s="368"/>
      <c r="L53" s="367">
        <f>s_bil_std_ORD!L51</f>
        <v>0</v>
      </c>
      <c r="M53" s="367">
        <f t="shared" si="15"/>
        <v>0</v>
      </c>
      <c r="N53" s="368" t="str">
        <f t="shared" si="9"/>
        <v/>
      </c>
      <c r="O53" s="368"/>
      <c r="P53" s="368"/>
      <c r="Q53" s="367">
        <f>s_bil_std_ORD!N51</f>
        <v>0</v>
      </c>
      <c r="R53" s="367">
        <f t="shared" si="10"/>
        <v>0</v>
      </c>
      <c r="S53" s="368" t="str">
        <f t="shared" si="11"/>
        <v/>
      </c>
      <c r="T53" s="368"/>
      <c r="U53" s="368"/>
      <c r="V53" s="367">
        <f>s_bil_std_ORD!P51</f>
        <v>0</v>
      </c>
      <c r="W53" s="367">
        <f t="shared" si="12"/>
        <v>0</v>
      </c>
      <c r="X53" s="368" t="str">
        <f t="shared" si="13"/>
        <v/>
      </c>
    </row>
    <row r="54" spans="3:24" ht="17.25" customHeight="1">
      <c r="C54" s="365" t="str">
        <f>s_bil_std_ORD!Y52</f>
        <v>5)</v>
      </c>
      <c r="D54" s="365" t="str">
        <f>s_bil_std_ORD!B52</f>
        <v>Acconti</v>
      </c>
      <c r="E54" s="461">
        <v>3</v>
      </c>
      <c r="F54" s="367">
        <f>s_bil_std_ORD!H52</f>
        <v>0</v>
      </c>
      <c r="G54" s="367">
        <f>s_bil_std_ORD!J52</f>
        <v>0</v>
      </c>
      <c r="H54" s="367">
        <f t="shared" si="14"/>
        <v>0</v>
      </c>
      <c r="I54" s="368" t="str">
        <f t="shared" si="8"/>
        <v/>
      </c>
      <c r="J54" s="368"/>
      <c r="K54" s="368"/>
      <c r="L54" s="367">
        <f>s_bil_std_ORD!L52</f>
        <v>0</v>
      </c>
      <c r="M54" s="367">
        <f t="shared" si="15"/>
        <v>0</v>
      </c>
      <c r="N54" s="368" t="str">
        <f t="shared" si="9"/>
        <v/>
      </c>
      <c r="O54" s="368"/>
      <c r="P54" s="368"/>
      <c r="Q54" s="367">
        <f>s_bil_std_ORD!N52</f>
        <v>0</v>
      </c>
      <c r="R54" s="367">
        <f t="shared" si="10"/>
        <v>0</v>
      </c>
      <c r="S54" s="368" t="str">
        <f t="shared" si="11"/>
        <v/>
      </c>
      <c r="T54" s="368"/>
      <c r="U54" s="368"/>
      <c r="V54" s="367">
        <f>s_bil_std_ORD!P52</f>
        <v>0</v>
      </c>
      <c r="W54" s="367">
        <f t="shared" si="12"/>
        <v>0</v>
      </c>
      <c r="X54" s="368" t="str">
        <f t="shared" si="13"/>
        <v/>
      </c>
    </row>
    <row r="55" spans="3:24" ht="24" customHeight="1">
      <c r="C55" s="464" t="str">
        <f>s_bil_std_ORD!Y53</f>
        <v xml:space="preserve"> </v>
      </c>
      <c r="D55" s="113" t="str">
        <f>s_bil_std_ORD!B53</f>
        <v>IMMOBILIZZAZIONI MATERIALI DESTINATE ALLA VENDITA</v>
      </c>
      <c r="E55" s="460">
        <v>2</v>
      </c>
      <c r="F55" s="369">
        <f>s_bil_std_ORD!H53</f>
        <v>0</v>
      </c>
      <c r="G55" s="369">
        <f>s_bil_std_ORD!J53</f>
        <v>0</v>
      </c>
      <c r="H55" s="369">
        <f t="shared" si="14"/>
        <v>0</v>
      </c>
      <c r="I55" s="370" t="str">
        <f t="shared" si="8"/>
        <v/>
      </c>
      <c r="J55" s="113"/>
      <c r="K55" s="113"/>
      <c r="L55" s="369">
        <f>s_bil_std_ORD!L53</f>
        <v>0</v>
      </c>
      <c r="M55" s="369">
        <f t="shared" si="15"/>
        <v>0</v>
      </c>
      <c r="N55" s="370" t="str">
        <f t="shared" si="9"/>
        <v/>
      </c>
      <c r="O55" s="113"/>
      <c r="P55" s="113"/>
      <c r="Q55" s="369">
        <f>s_bil_std_ORD!N53</f>
        <v>0</v>
      </c>
      <c r="R55" s="369">
        <f t="shared" si="10"/>
        <v>0</v>
      </c>
      <c r="S55" s="370" t="str">
        <f t="shared" si="11"/>
        <v/>
      </c>
      <c r="T55" s="113"/>
      <c r="U55" s="113"/>
      <c r="V55" s="369">
        <f>s_bil_std_ORD!P53</f>
        <v>0</v>
      </c>
      <c r="W55" s="369">
        <f t="shared" si="12"/>
        <v>0</v>
      </c>
      <c r="X55" s="370" t="str">
        <f t="shared" si="13"/>
        <v/>
      </c>
    </row>
    <row r="56" spans="3:24" ht="24" customHeight="1">
      <c r="C56" s="464" t="str">
        <f>s_bil_std_ORD!Y54</f>
        <v>II -</v>
      </c>
      <c r="D56" s="113" t="str">
        <f>s_bil_std_ORD!B54</f>
        <v>CREDITI CHE NON COSTITUISCONO IMMOBILIZZAZIONI</v>
      </c>
      <c r="E56" s="460">
        <v>2</v>
      </c>
      <c r="F56" s="369">
        <f>SUM(F59,F62,F65,F68,F71,F74,F77,F78)</f>
        <v>206842</v>
      </c>
      <c r="G56" s="369">
        <f>SUM(G59,G62,G65,G68,G71,G74,G77,G78)</f>
        <v>161956</v>
      </c>
      <c r="H56" s="369">
        <f t="shared" si="14"/>
        <v>44886</v>
      </c>
      <c r="I56" s="370">
        <f t="shared" si="8"/>
        <v>0.27714934920595719</v>
      </c>
      <c r="J56" s="113"/>
      <c r="K56" s="113"/>
      <c r="L56" s="369">
        <f>SUM(L59,L62,L65,L68,L71,L74,L77,L78)</f>
        <v>0</v>
      </c>
      <c r="M56" s="369">
        <f t="shared" si="15"/>
        <v>206842</v>
      </c>
      <c r="N56" s="370" t="str">
        <f t="shared" si="9"/>
        <v/>
      </c>
      <c r="O56" s="113"/>
      <c r="P56" s="113"/>
      <c r="Q56" s="369">
        <f>SUM(Q59,Q62,Q65,Q68,Q71,Q74,Q77,Q78)</f>
        <v>0</v>
      </c>
      <c r="R56" s="369">
        <f t="shared" si="10"/>
        <v>206842</v>
      </c>
      <c r="S56" s="370" t="str">
        <f t="shared" si="11"/>
        <v/>
      </c>
      <c r="T56" s="113"/>
      <c r="U56" s="113"/>
      <c r="V56" s="369">
        <f>SUM(V59,V62,V65,V68,V71,V74,V77,V78)</f>
        <v>0</v>
      </c>
      <c r="W56" s="369">
        <f t="shared" si="12"/>
        <v>206842</v>
      </c>
      <c r="X56" s="370" t="str">
        <f t="shared" si="13"/>
        <v/>
      </c>
    </row>
    <row r="57" spans="3:24" ht="17.25" customHeight="1">
      <c r="C57" s="365" t="str">
        <f>s_bil_std_ORD!Y55</f>
        <v xml:space="preserve"> </v>
      </c>
      <c r="D57" s="365" t="str">
        <f>s_bil_std_ORD!B55</f>
        <v>Entro l'esercizio successivo</v>
      </c>
      <c r="E57" s="461">
        <v>3</v>
      </c>
      <c r="F57" s="367">
        <f>s_bil_std_ORD!H55</f>
        <v>0</v>
      </c>
      <c r="G57" s="367">
        <f>s_bil_std_ORD!J55</f>
        <v>0</v>
      </c>
      <c r="H57" s="367">
        <f t="shared" si="14"/>
        <v>0</v>
      </c>
      <c r="I57" s="368" t="str">
        <f t="shared" si="8"/>
        <v/>
      </c>
      <c r="J57" s="368"/>
      <c r="K57" s="368"/>
      <c r="L57" s="367">
        <f>s_bil_std_ORD!L55</f>
        <v>0</v>
      </c>
      <c r="M57" s="367">
        <f t="shared" si="15"/>
        <v>0</v>
      </c>
      <c r="N57" s="368" t="str">
        <f t="shared" si="9"/>
        <v/>
      </c>
      <c r="O57" s="368"/>
      <c r="P57" s="368"/>
      <c r="Q57" s="367">
        <f>s_bil_std_ORD!N55</f>
        <v>0</v>
      </c>
      <c r="R57" s="367">
        <f t="shared" si="10"/>
        <v>0</v>
      </c>
      <c r="S57" s="368" t="str">
        <f t="shared" si="11"/>
        <v/>
      </c>
      <c r="T57" s="368"/>
      <c r="U57" s="368"/>
      <c r="V57" s="367">
        <f>s_bil_std_ORD!P55</f>
        <v>0</v>
      </c>
      <c r="W57" s="367">
        <f t="shared" si="12"/>
        <v>0</v>
      </c>
      <c r="X57" s="368" t="str">
        <f t="shared" si="13"/>
        <v/>
      </c>
    </row>
    <row r="58" spans="3:24" ht="17.25" customHeight="1">
      <c r="C58" s="365" t="str">
        <f>s_bil_std_ORD!Y56</f>
        <v xml:space="preserve"> </v>
      </c>
      <c r="D58" s="365" t="str">
        <f>s_bil_std_ORD!B56</f>
        <v>Oltre l'esercizio successivo</v>
      </c>
      <c r="E58" s="461">
        <v>3</v>
      </c>
      <c r="F58" s="367">
        <f>s_bil_std_ORD!H56</f>
        <v>0</v>
      </c>
      <c r="G58" s="367">
        <f>s_bil_std_ORD!J56</f>
        <v>0</v>
      </c>
      <c r="H58" s="367">
        <f t="shared" si="14"/>
        <v>0</v>
      </c>
      <c r="I58" s="368" t="str">
        <f t="shared" si="8"/>
        <v/>
      </c>
      <c r="J58" s="368"/>
      <c r="K58" s="368"/>
      <c r="L58" s="367">
        <f>s_bil_std_ORD!L56</f>
        <v>0</v>
      </c>
      <c r="M58" s="367">
        <f t="shared" si="15"/>
        <v>0</v>
      </c>
      <c r="N58" s="368" t="str">
        <f t="shared" si="9"/>
        <v/>
      </c>
      <c r="O58" s="368"/>
      <c r="P58" s="368"/>
      <c r="Q58" s="367">
        <f>s_bil_std_ORD!N56</f>
        <v>0</v>
      </c>
      <c r="R58" s="367">
        <f t="shared" si="10"/>
        <v>0</v>
      </c>
      <c r="S58" s="368" t="str">
        <f t="shared" si="11"/>
        <v/>
      </c>
      <c r="T58" s="368"/>
      <c r="U58" s="368"/>
      <c r="V58" s="367">
        <f>s_bil_std_ORD!P56</f>
        <v>0</v>
      </c>
      <c r="W58" s="367">
        <f t="shared" si="12"/>
        <v>0</v>
      </c>
      <c r="X58" s="368" t="str">
        <f t="shared" si="13"/>
        <v/>
      </c>
    </row>
    <row r="59" spans="3:24" ht="17.25" customHeight="1">
      <c r="C59" s="365" t="str">
        <f>s_bil_std_ORD!Y57</f>
        <v>1)</v>
      </c>
      <c r="D59" s="365" t="str">
        <f>s_bil_std_ORD!B57</f>
        <v>Crediti verso clienti</v>
      </c>
      <c r="E59" s="461">
        <v>3</v>
      </c>
      <c r="F59" s="367">
        <f>s_bil_std_ORD!H57</f>
        <v>188117</v>
      </c>
      <c r="G59" s="367">
        <f>s_bil_std_ORD!J57</f>
        <v>150814</v>
      </c>
      <c r="H59" s="367">
        <f t="shared" si="14"/>
        <v>37303</v>
      </c>
      <c r="I59" s="368">
        <f t="shared" si="8"/>
        <v>0.24734441099632659</v>
      </c>
      <c r="J59" s="368"/>
      <c r="K59" s="368"/>
      <c r="L59" s="367">
        <f>s_bil_std_ORD!L57</f>
        <v>0</v>
      </c>
      <c r="M59" s="367">
        <f t="shared" si="15"/>
        <v>188117</v>
      </c>
      <c r="N59" s="368" t="str">
        <f t="shared" si="9"/>
        <v/>
      </c>
      <c r="O59" s="368"/>
      <c r="P59" s="368"/>
      <c r="Q59" s="367">
        <f>s_bil_std_ORD!N57</f>
        <v>0</v>
      </c>
      <c r="R59" s="367">
        <f t="shared" si="10"/>
        <v>188117</v>
      </c>
      <c r="S59" s="368" t="str">
        <f t="shared" si="11"/>
        <v/>
      </c>
      <c r="T59" s="368"/>
      <c r="U59" s="368"/>
      <c r="V59" s="367">
        <f>s_bil_std_ORD!P57</f>
        <v>0</v>
      </c>
      <c r="W59" s="367">
        <f t="shared" si="12"/>
        <v>188117</v>
      </c>
      <c r="X59" s="368" t="str">
        <f t="shared" si="13"/>
        <v/>
      </c>
    </row>
    <row r="60" spans="3:24" ht="17.25" customHeight="1">
      <c r="C60" s="365" t="str">
        <f>s_bil_std_ORD!Y58</f>
        <v xml:space="preserve"> </v>
      </c>
      <c r="D60" s="365" t="str">
        <f>s_bil_std_ORD!B58</f>
        <v>Entro l'esercizio successivo</v>
      </c>
      <c r="E60" s="461">
        <v>3</v>
      </c>
      <c r="F60" s="367">
        <f>s_bil_std_ORD!H58</f>
        <v>0</v>
      </c>
      <c r="G60" s="367">
        <f>s_bil_std_ORD!J58</f>
        <v>0</v>
      </c>
      <c r="H60" s="367">
        <f t="shared" si="14"/>
        <v>0</v>
      </c>
      <c r="I60" s="368" t="str">
        <f t="shared" si="8"/>
        <v/>
      </c>
      <c r="J60" s="368"/>
      <c r="K60" s="368"/>
      <c r="L60" s="367">
        <f>s_bil_std_ORD!L58</f>
        <v>0</v>
      </c>
      <c r="M60" s="367">
        <f t="shared" si="15"/>
        <v>0</v>
      </c>
      <c r="N60" s="368" t="str">
        <f t="shared" si="9"/>
        <v/>
      </c>
      <c r="O60" s="368"/>
      <c r="P60" s="368"/>
      <c r="Q60" s="367">
        <f>s_bil_std_ORD!N58</f>
        <v>0</v>
      </c>
      <c r="R60" s="367">
        <f t="shared" si="10"/>
        <v>0</v>
      </c>
      <c r="S60" s="368" t="str">
        <f t="shared" si="11"/>
        <v/>
      </c>
      <c r="T60" s="368"/>
      <c r="U60" s="368"/>
      <c r="V60" s="367">
        <f>s_bil_std_ORD!P58</f>
        <v>0</v>
      </c>
      <c r="W60" s="367">
        <f t="shared" si="12"/>
        <v>0</v>
      </c>
      <c r="X60" s="368" t="str">
        <f t="shared" si="13"/>
        <v/>
      </c>
    </row>
    <row r="61" spans="3:24" ht="17.25" customHeight="1">
      <c r="C61" s="365" t="str">
        <f>s_bil_std_ORD!Y59</f>
        <v xml:space="preserve"> </v>
      </c>
      <c r="D61" s="365" t="str">
        <f>s_bil_std_ORD!B59</f>
        <v>Oltre l'esercizio successivo</v>
      </c>
      <c r="E61" s="461">
        <v>3</v>
      </c>
      <c r="F61" s="367">
        <f>s_bil_std_ORD!H59</f>
        <v>0</v>
      </c>
      <c r="G61" s="367">
        <f>s_bil_std_ORD!J59</f>
        <v>0</v>
      </c>
      <c r="H61" s="367">
        <f t="shared" si="14"/>
        <v>0</v>
      </c>
      <c r="I61" s="368" t="str">
        <f t="shared" si="8"/>
        <v/>
      </c>
      <c r="J61" s="368"/>
      <c r="K61" s="368"/>
      <c r="L61" s="367">
        <f>s_bil_std_ORD!L59</f>
        <v>0</v>
      </c>
      <c r="M61" s="367">
        <f t="shared" si="15"/>
        <v>0</v>
      </c>
      <c r="N61" s="368" t="str">
        <f t="shared" si="9"/>
        <v/>
      </c>
      <c r="O61" s="368"/>
      <c r="P61" s="368"/>
      <c r="Q61" s="367">
        <f>s_bil_std_ORD!N59</f>
        <v>0</v>
      </c>
      <c r="R61" s="367">
        <f t="shared" si="10"/>
        <v>0</v>
      </c>
      <c r="S61" s="368" t="str">
        <f t="shared" si="11"/>
        <v/>
      </c>
      <c r="T61" s="368"/>
      <c r="U61" s="368"/>
      <c r="V61" s="367">
        <f>s_bil_std_ORD!P59</f>
        <v>0</v>
      </c>
      <c r="W61" s="367">
        <f t="shared" si="12"/>
        <v>0</v>
      </c>
      <c r="X61" s="368" t="str">
        <f t="shared" si="13"/>
        <v/>
      </c>
    </row>
    <row r="62" spans="3:24" ht="17.25" customHeight="1">
      <c r="C62" s="365" t="str">
        <f>s_bil_std_ORD!Y60</f>
        <v>2)</v>
      </c>
      <c r="D62" s="365" t="str">
        <f>s_bil_std_ORD!B60</f>
        <v>Crediti verso imprese controllate</v>
      </c>
      <c r="E62" s="461">
        <v>3</v>
      </c>
      <c r="F62" s="367">
        <f>s_bil_std_ORD!H60</f>
        <v>18725</v>
      </c>
      <c r="G62" s="367">
        <f>s_bil_std_ORD!J60</f>
        <v>11142</v>
      </c>
      <c r="H62" s="367">
        <f t="shared" si="14"/>
        <v>7583</v>
      </c>
      <c r="I62" s="368">
        <f t="shared" si="8"/>
        <v>0.6805779931789625</v>
      </c>
      <c r="J62" s="368"/>
      <c r="K62" s="368"/>
      <c r="L62" s="367">
        <f>s_bil_std_ORD!L60</f>
        <v>0</v>
      </c>
      <c r="M62" s="367">
        <f t="shared" si="15"/>
        <v>18725</v>
      </c>
      <c r="N62" s="368" t="str">
        <f t="shared" si="9"/>
        <v/>
      </c>
      <c r="O62" s="368"/>
      <c r="P62" s="368"/>
      <c r="Q62" s="367">
        <f>s_bil_std_ORD!N60</f>
        <v>0</v>
      </c>
      <c r="R62" s="367">
        <f t="shared" si="10"/>
        <v>18725</v>
      </c>
      <c r="S62" s="368" t="str">
        <f t="shared" si="11"/>
        <v/>
      </c>
      <c r="T62" s="368"/>
      <c r="U62" s="368"/>
      <c r="V62" s="367">
        <f>s_bil_std_ORD!P60</f>
        <v>0</v>
      </c>
      <c r="W62" s="367">
        <f t="shared" si="12"/>
        <v>18725</v>
      </c>
      <c r="X62" s="368" t="str">
        <f t="shared" si="13"/>
        <v/>
      </c>
    </row>
    <row r="63" spans="3:24" ht="17.25" customHeight="1">
      <c r="C63" s="365" t="str">
        <f>s_bil_std_ORD!Y61</f>
        <v xml:space="preserve"> </v>
      </c>
      <c r="D63" s="365" t="str">
        <f>s_bil_std_ORD!B61</f>
        <v>Entro l'esercizio successivo</v>
      </c>
      <c r="E63" s="461">
        <v>3</v>
      </c>
      <c r="F63" s="367">
        <f>s_bil_std_ORD!H61</f>
        <v>0</v>
      </c>
      <c r="G63" s="367">
        <f>s_bil_std_ORD!J61</f>
        <v>0</v>
      </c>
      <c r="H63" s="367">
        <f t="shared" si="14"/>
        <v>0</v>
      </c>
      <c r="I63" s="368" t="str">
        <f t="shared" si="8"/>
        <v/>
      </c>
      <c r="J63" s="368"/>
      <c r="K63" s="368"/>
      <c r="L63" s="367">
        <f>s_bil_std_ORD!L61</f>
        <v>0</v>
      </c>
      <c r="M63" s="367">
        <f t="shared" si="15"/>
        <v>0</v>
      </c>
      <c r="N63" s="368" t="str">
        <f t="shared" si="9"/>
        <v/>
      </c>
      <c r="O63" s="368"/>
      <c r="P63" s="368"/>
      <c r="Q63" s="367">
        <f>s_bil_std_ORD!N61</f>
        <v>0</v>
      </c>
      <c r="R63" s="367">
        <f t="shared" si="10"/>
        <v>0</v>
      </c>
      <c r="S63" s="368" t="str">
        <f t="shared" si="11"/>
        <v/>
      </c>
      <c r="T63" s="368"/>
      <c r="U63" s="368"/>
      <c r="V63" s="367">
        <f>s_bil_std_ORD!P61</f>
        <v>0</v>
      </c>
      <c r="W63" s="367">
        <f t="shared" si="12"/>
        <v>0</v>
      </c>
      <c r="X63" s="368" t="str">
        <f t="shared" si="13"/>
        <v/>
      </c>
    </row>
    <row r="64" spans="3:24" ht="17.25" customHeight="1">
      <c r="C64" s="365" t="str">
        <f>s_bil_std_ORD!Y62</f>
        <v xml:space="preserve"> </v>
      </c>
      <c r="D64" s="365" t="str">
        <f>s_bil_std_ORD!B62</f>
        <v>Oltre l'esercizio successivo</v>
      </c>
      <c r="E64" s="461">
        <v>3</v>
      </c>
      <c r="F64" s="367">
        <f>s_bil_std_ORD!H62</f>
        <v>0</v>
      </c>
      <c r="G64" s="367">
        <f>s_bil_std_ORD!J62</f>
        <v>0</v>
      </c>
      <c r="H64" s="367">
        <f t="shared" si="14"/>
        <v>0</v>
      </c>
      <c r="I64" s="368" t="str">
        <f t="shared" si="8"/>
        <v/>
      </c>
      <c r="J64" s="368"/>
      <c r="K64" s="368"/>
      <c r="L64" s="367">
        <f>s_bil_std_ORD!L62</f>
        <v>0</v>
      </c>
      <c r="M64" s="367">
        <f t="shared" si="15"/>
        <v>0</v>
      </c>
      <c r="N64" s="368" t="str">
        <f t="shared" si="9"/>
        <v/>
      </c>
      <c r="O64" s="368"/>
      <c r="P64" s="368"/>
      <c r="Q64" s="367">
        <f>s_bil_std_ORD!N62</f>
        <v>0</v>
      </c>
      <c r="R64" s="367">
        <f t="shared" si="10"/>
        <v>0</v>
      </c>
      <c r="S64" s="368" t="str">
        <f t="shared" si="11"/>
        <v/>
      </c>
      <c r="T64" s="368"/>
      <c r="U64" s="368"/>
      <c r="V64" s="367">
        <f>s_bil_std_ORD!P62</f>
        <v>0</v>
      </c>
      <c r="W64" s="367">
        <f t="shared" si="12"/>
        <v>0</v>
      </c>
      <c r="X64" s="368" t="str">
        <f t="shared" si="13"/>
        <v/>
      </c>
    </row>
    <row r="65" spans="3:24" ht="17.25" customHeight="1">
      <c r="C65" s="365" t="str">
        <f>s_bil_std_ORD!Y63</f>
        <v>3)</v>
      </c>
      <c r="D65" s="365" t="str">
        <f>s_bil_std_ORD!B63</f>
        <v>Crediti verso imprese collegate</v>
      </c>
      <c r="E65" s="461">
        <v>3</v>
      </c>
      <c r="F65" s="367">
        <f>s_bil_std_ORD!H63</f>
        <v>0</v>
      </c>
      <c r="G65" s="367">
        <f>s_bil_std_ORD!J63</f>
        <v>0</v>
      </c>
      <c r="H65" s="367">
        <f t="shared" si="14"/>
        <v>0</v>
      </c>
      <c r="I65" s="368" t="str">
        <f t="shared" si="8"/>
        <v/>
      </c>
      <c r="J65" s="368"/>
      <c r="K65" s="368"/>
      <c r="L65" s="367">
        <f>s_bil_std_ORD!L63</f>
        <v>0</v>
      </c>
      <c r="M65" s="367">
        <f t="shared" si="15"/>
        <v>0</v>
      </c>
      <c r="N65" s="368" t="str">
        <f t="shared" si="9"/>
        <v/>
      </c>
      <c r="O65" s="368"/>
      <c r="P65" s="368"/>
      <c r="Q65" s="367">
        <f>s_bil_std_ORD!N63</f>
        <v>0</v>
      </c>
      <c r="R65" s="367">
        <f t="shared" si="10"/>
        <v>0</v>
      </c>
      <c r="S65" s="368" t="str">
        <f t="shared" si="11"/>
        <v/>
      </c>
      <c r="T65" s="368"/>
      <c r="U65" s="368"/>
      <c r="V65" s="367">
        <f>s_bil_std_ORD!P63</f>
        <v>0</v>
      </c>
      <c r="W65" s="367">
        <f t="shared" si="12"/>
        <v>0</v>
      </c>
      <c r="X65" s="368" t="str">
        <f t="shared" si="13"/>
        <v/>
      </c>
    </row>
    <row r="66" spans="3:24" ht="17.25" customHeight="1">
      <c r="C66" s="365" t="str">
        <f>s_bil_std_ORD!Y64</f>
        <v xml:space="preserve"> </v>
      </c>
      <c r="D66" s="365" t="str">
        <f>s_bil_std_ORD!B64</f>
        <v>Entro l'esercizio successivo</v>
      </c>
      <c r="E66" s="461">
        <v>3</v>
      </c>
      <c r="F66" s="367">
        <f>s_bil_std_ORD!H64</f>
        <v>0</v>
      </c>
      <c r="G66" s="367">
        <f>s_bil_std_ORD!J64</f>
        <v>0</v>
      </c>
      <c r="H66" s="367">
        <f t="shared" si="14"/>
        <v>0</v>
      </c>
      <c r="I66" s="368" t="str">
        <f t="shared" si="8"/>
        <v/>
      </c>
      <c r="J66" s="368"/>
      <c r="K66" s="368"/>
      <c r="L66" s="367">
        <f>s_bil_std_ORD!L64</f>
        <v>0</v>
      </c>
      <c r="M66" s="367">
        <f t="shared" si="15"/>
        <v>0</v>
      </c>
      <c r="N66" s="368" t="str">
        <f t="shared" si="9"/>
        <v/>
      </c>
      <c r="O66" s="368"/>
      <c r="P66" s="368"/>
      <c r="Q66" s="367">
        <f>s_bil_std_ORD!N64</f>
        <v>0</v>
      </c>
      <c r="R66" s="367">
        <f t="shared" si="10"/>
        <v>0</v>
      </c>
      <c r="S66" s="368" t="str">
        <f t="shared" si="11"/>
        <v/>
      </c>
      <c r="T66" s="368"/>
      <c r="U66" s="368"/>
      <c r="V66" s="367">
        <f>s_bil_std_ORD!P64</f>
        <v>0</v>
      </c>
      <c r="W66" s="367">
        <f t="shared" si="12"/>
        <v>0</v>
      </c>
      <c r="X66" s="368" t="str">
        <f t="shared" si="13"/>
        <v/>
      </c>
    </row>
    <row r="67" spans="3:24" ht="17.25" customHeight="1">
      <c r="C67" s="365" t="str">
        <f>s_bil_std_ORD!Y65</f>
        <v xml:space="preserve"> </v>
      </c>
      <c r="D67" s="365" t="str">
        <f>s_bil_std_ORD!B65</f>
        <v>Oltre l'esercizio successivo</v>
      </c>
      <c r="E67" s="461">
        <v>3</v>
      </c>
      <c r="F67" s="367">
        <f>s_bil_std_ORD!H65</f>
        <v>0</v>
      </c>
      <c r="G67" s="367">
        <f>s_bil_std_ORD!J65</f>
        <v>0</v>
      </c>
      <c r="H67" s="367">
        <f t="shared" si="14"/>
        <v>0</v>
      </c>
      <c r="I67" s="368" t="str">
        <f t="shared" si="8"/>
        <v/>
      </c>
      <c r="J67" s="368"/>
      <c r="K67" s="368"/>
      <c r="L67" s="367">
        <f>s_bil_std_ORD!L65</f>
        <v>0</v>
      </c>
      <c r="M67" s="367">
        <f t="shared" si="15"/>
        <v>0</v>
      </c>
      <c r="N67" s="368" t="str">
        <f t="shared" si="9"/>
        <v/>
      </c>
      <c r="O67" s="368"/>
      <c r="P67" s="368"/>
      <c r="Q67" s="367">
        <f>s_bil_std_ORD!N65</f>
        <v>0</v>
      </c>
      <c r="R67" s="367">
        <f t="shared" si="10"/>
        <v>0</v>
      </c>
      <c r="S67" s="368" t="str">
        <f t="shared" si="11"/>
        <v/>
      </c>
      <c r="T67" s="368"/>
      <c r="U67" s="368"/>
      <c r="V67" s="367">
        <f>s_bil_std_ORD!P65</f>
        <v>0</v>
      </c>
      <c r="W67" s="367">
        <f t="shared" si="12"/>
        <v>0</v>
      </c>
      <c r="X67" s="368" t="str">
        <f t="shared" si="13"/>
        <v/>
      </c>
    </row>
    <row r="68" spans="3:24" ht="17.25" customHeight="1">
      <c r="C68" s="365" t="str">
        <f>s_bil_std_ORD!Y66</f>
        <v>4)</v>
      </c>
      <c r="D68" s="365" t="str">
        <f>s_bil_std_ORD!B66</f>
        <v>Crediti verso imprese controllanti</v>
      </c>
      <c r="E68" s="461">
        <v>3</v>
      </c>
      <c r="F68" s="367">
        <f>s_bil_std_ORD!H66</f>
        <v>0</v>
      </c>
      <c r="G68" s="367">
        <f>s_bil_std_ORD!J66</f>
        <v>0</v>
      </c>
      <c r="H68" s="367">
        <f t="shared" si="14"/>
        <v>0</v>
      </c>
      <c r="I68" s="368" t="str">
        <f t="shared" si="8"/>
        <v/>
      </c>
      <c r="J68" s="368"/>
      <c r="K68" s="368"/>
      <c r="L68" s="367">
        <f>s_bil_std_ORD!L66</f>
        <v>0</v>
      </c>
      <c r="M68" s="367">
        <f t="shared" si="15"/>
        <v>0</v>
      </c>
      <c r="N68" s="368" t="str">
        <f t="shared" si="9"/>
        <v/>
      </c>
      <c r="O68" s="368"/>
      <c r="P68" s="368"/>
      <c r="Q68" s="367">
        <f>s_bil_std_ORD!N66</f>
        <v>0</v>
      </c>
      <c r="R68" s="367">
        <f t="shared" si="10"/>
        <v>0</v>
      </c>
      <c r="S68" s="368" t="str">
        <f t="shared" si="11"/>
        <v/>
      </c>
      <c r="T68" s="368"/>
      <c r="U68" s="368"/>
      <c r="V68" s="367">
        <f>s_bil_std_ORD!P66</f>
        <v>0</v>
      </c>
      <c r="W68" s="367">
        <f t="shared" si="12"/>
        <v>0</v>
      </c>
      <c r="X68" s="368" t="str">
        <f t="shared" si="13"/>
        <v/>
      </c>
    </row>
    <row r="69" spans="3:24" ht="17.25" customHeight="1">
      <c r="C69" s="365" t="str">
        <f>s_bil_std_ORD!Y67</f>
        <v xml:space="preserve"> </v>
      </c>
      <c r="D69" s="365" t="str">
        <f>s_bil_std_ORD!B67</f>
        <v>Entro l'esercizio successivo</v>
      </c>
      <c r="E69" s="461">
        <v>3</v>
      </c>
      <c r="F69" s="367">
        <f>s_bil_std_ORD!H67</f>
        <v>0</v>
      </c>
      <c r="G69" s="367">
        <f>s_bil_std_ORD!J67</f>
        <v>0</v>
      </c>
      <c r="H69" s="367">
        <f t="shared" si="14"/>
        <v>0</v>
      </c>
      <c r="I69" s="368" t="str">
        <f t="shared" ref="I69:I95" si="16">IF(G69&lt;&gt;0,H69/G69,"")</f>
        <v/>
      </c>
      <c r="J69" s="368"/>
      <c r="K69" s="368"/>
      <c r="L69" s="367">
        <f>s_bil_std_ORD!L67</f>
        <v>0</v>
      </c>
      <c r="M69" s="367">
        <f t="shared" si="15"/>
        <v>0</v>
      </c>
      <c r="N69" s="368" t="str">
        <f t="shared" ref="N69:N95" si="17">IF(L69&lt;&gt;0,M69/L69,"")</f>
        <v/>
      </c>
      <c r="O69" s="368"/>
      <c r="P69" s="368"/>
      <c r="Q69" s="367">
        <f>s_bil_std_ORD!N67</f>
        <v>0</v>
      </c>
      <c r="R69" s="367">
        <f t="shared" ref="R69:R95" si="18">$F69-Q69</f>
        <v>0</v>
      </c>
      <c r="S69" s="368" t="str">
        <f t="shared" ref="S69:S95" si="19">IF(Q69&lt;&gt;0,R69/Q69,"")</f>
        <v/>
      </c>
      <c r="T69" s="368"/>
      <c r="U69" s="368"/>
      <c r="V69" s="367">
        <f>s_bil_std_ORD!P67</f>
        <v>0</v>
      </c>
      <c r="W69" s="367">
        <f t="shared" ref="W69:W95" si="20">$F69-V69</f>
        <v>0</v>
      </c>
      <c r="X69" s="368" t="str">
        <f t="shared" ref="X69:X95" si="21">IF(V69&lt;&gt;0,W69/V69,"")</f>
        <v/>
      </c>
    </row>
    <row r="70" spans="3:24" ht="17.25" customHeight="1">
      <c r="C70" s="365" t="str">
        <f>s_bil_std_ORD!Y68</f>
        <v xml:space="preserve"> </v>
      </c>
      <c r="D70" s="365" t="str">
        <f>s_bil_std_ORD!B68</f>
        <v>Oltre l'esercizio successivo</v>
      </c>
      <c r="E70" s="461">
        <v>3</v>
      </c>
      <c r="F70" s="367">
        <f>s_bil_std_ORD!H68</f>
        <v>0</v>
      </c>
      <c r="G70" s="367">
        <f>s_bil_std_ORD!J68</f>
        <v>0</v>
      </c>
      <c r="H70" s="367">
        <f t="shared" ref="H70:H95" si="22">F70-G70</f>
        <v>0</v>
      </c>
      <c r="I70" s="368" t="str">
        <f t="shared" si="16"/>
        <v/>
      </c>
      <c r="J70" s="368"/>
      <c r="K70" s="368"/>
      <c r="L70" s="367">
        <f>s_bil_std_ORD!L68</f>
        <v>0</v>
      </c>
      <c r="M70" s="367">
        <f t="shared" ref="M70:M95" si="23">F70-L70</f>
        <v>0</v>
      </c>
      <c r="N70" s="368" t="str">
        <f t="shared" si="17"/>
        <v/>
      </c>
      <c r="O70" s="368"/>
      <c r="P70" s="368"/>
      <c r="Q70" s="367">
        <f>s_bil_std_ORD!N68</f>
        <v>0</v>
      </c>
      <c r="R70" s="367">
        <f t="shared" si="18"/>
        <v>0</v>
      </c>
      <c r="S70" s="368" t="str">
        <f t="shared" si="19"/>
        <v/>
      </c>
      <c r="T70" s="368"/>
      <c r="U70" s="368"/>
      <c r="V70" s="367">
        <f>s_bil_std_ORD!P68</f>
        <v>0</v>
      </c>
      <c r="W70" s="367">
        <f t="shared" si="20"/>
        <v>0</v>
      </c>
      <c r="X70" s="368" t="str">
        <f t="shared" si="21"/>
        <v/>
      </c>
    </row>
    <row r="71" spans="3:24" ht="24" customHeight="1">
      <c r="C71" s="365" t="str">
        <f>s_bil_std_ORD!Y69</f>
        <v>5)</v>
      </c>
      <c r="D71" s="365" t="str">
        <f>s_bil_std_ORD!B69</f>
        <v>Crediti verso imprese sottoposte al controllo delle controllanti</v>
      </c>
      <c r="E71" s="461">
        <v>3</v>
      </c>
      <c r="F71" s="367">
        <f>s_bil_std_ORD!H69</f>
        <v>0</v>
      </c>
      <c r="G71" s="367">
        <f>s_bil_std_ORD!J69</f>
        <v>0</v>
      </c>
      <c r="H71" s="367">
        <f t="shared" si="22"/>
        <v>0</v>
      </c>
      <c r="I71" s="368" t="str">
        <f t="shared" si="16"/>
        <v/>
      </c>
      <c r="J71" s="368"/>
      <c r="K71" s="368"/>
      <c r="L71" s="367">
        <f>s_bil_std_ORD!L69</f>
        <v>0</v>
      </c>
      <c r="M71" s="367">
        <f t="shared" si="23"/>
        <v>0</v>
      </c>
      <c r="N71" s="368" t="str">
        <f t="shared" si="17"/>
        <v/>
      </c>
      <c r="O71" s="368"/>
      <c r="P71" s="368"/>
      <c r="Q71" s="367">
        <f>s_bil_std_ORD!N69</f>
        <v>0</v>
      </c>
      <c r="R71" s="367">
        <f t="shared" si="18"/>
        <v>0</v>
      </c>
      <c r="S71" s="368" t="str">
        <f t="shared" si="19"/>
        <v/>
      </c>
      <c r="T71" s="368"/>
      <c r="U71" s="368"/>
      <c r="V71" s="367">
        <f>s_bil_std_ORD!P69</f>
        <v>0</v>
      </c>
      <c r="W71" s="367">
        <f t="shared" si="20"/>
        <v>0</v>
      </c>
      <c r="X71" s="368" t="str">
        <f t="shared" si="21"/>
        <v/>
      </c>
    </row>
    <row r="72" spans="3:24" ht="17.25" customHeight="1">
      <c r="C72" s="365" t="str">
        <f>s_bil_std_ORD!Y70</f>
        <v xml:space="preserve"> </v>
      </c>
      <c r="D72" s="365" t="str">
        <f>s_bil_std_ORD!B70</f>
        <v>Entro l'esercizio successivo</v>
      </c>
      <c r="E72" s="461">
        <v>3</v>
      </c>
      <c r="F72" s="367">
        <f>s_bil_std_ORD!H70</f>
        <v>0</v>
      </c>
      <c r="G72" s="367">
        <f>s_bil_std_ORD!J70</f>
        <v>0</v>
      </c>
      <c r="H72" s="367">
        <f t="shared" si="22"/>
        <v>0</v>
      </c>
      <c r="I72" s="368" t="str">
        <f t="shared" si="16"/>
        <v/>
      </c>
      <c r="J72" s="368"/>
      <c r="K72" s="368"/>
      <c r="L72" s="367">
        <f>s_bil_std_ORD!L70</f>
        <v>0</v>
      </c>
      <c r="M72" s="367">
        <f t="shared" si="23"/>
        <v>0</v>
      </c>
      <c r="N72" s="368" t="str">
        <f t="shared" si="17"/>
        <v/>
      </c>
      <c r="O72" s="368"/>
      <c r="P72" s="368"/>
      <c r="Q72" s="367">
        <f>s_bil_std_ORD!N70</f>
        <v>0</v>
      </c>
      <c r="R72" s="367">
        <f t="shared" si="18"/>
        <v>0</v>
      </c>
      <c r="S72" s="368" t="str">
        <f t="shared" si="19"/>
        <v/>
      </c>
      <c r="T72" s="368"/>
      <c r="U72" s="368"/>
      <c r="V72" s="367">
        <f>s_bil_std_ORD!P70</f>
        <v>0</v>
      </c>
      <c r="W72" s="367">
        <f t="shared" si="20"/>
        <v>0</v>
      </c>
      <c r="X72" s="368" t="str">
        <f t="shared" si="21"/>
        <v/>
      </c>
    </row>
    <row r="73" spans="3:24" ht="17.25" customHeight="1">
      <c r="C73" s="365" t="str">
        <f>s_bil_std_ORD!Y71</f>
        <v xml:space="preserve"> </v>
      </c>
      <c r="D73" s="365" t="str">
        <f>s_bil_std_ORD!B71</f>
        <v>Oltre l'esercizio successivo</v>
      </c>
      <c r="E73" s="461">
        <v>3</v>
      </c>
      <c r="F73" s="367">
        <f>s_bil_std_ORD!H71</f>
        <v>0</v>
      </c>
      <c r="G73" s="367">
        <f>s_bil_std_ORD!J71</f>
        <v>0</v>
      </c>
      <c r="H73" s="367">
        <f t="shared" si="22"/>
        <v>0</v>
      </c>
      <c r="I73" s="368" t="str">
        <f t="shared" si="16"/>
        <v/>
      </c>
      <c r="J73" s="368"/>
      <c r="K73" s="368"/>
      <c r="L73" s="367">
        <f>s_bil_std_ORD!L71</f>
        <v>0</v>
      </c>
      <c r="M73" s="367">
        <f t="shared" si="23"/>
        <v>0</v>
      </c>
      <c r="N73" s="368" t="str">
        <f t="shared" si="17"/>
        <v/>
      </c>
      <c r="O73" s="368"/>
      <c r="P73" s="368"/>
      <c r="Q73" s="367">
        <f>s_bil_std_ORD!N71</f>
        <v>0</v>
      </c>
      <c r="R73" s="367">
        <f t="shared" si="18"/>
        <v>0</v>
      </c>
      <c r="S73" s="368" t="str">
        <f t="shared" si="19"/>
        <v/>
      </c>
      <c r="T73" s="368"/>
      <c r="U73" s="368"/>
      <c r="V73" s="367">
        <f>s_bil_std_ORD!P71</f>
        <v>0</v>
      </c>
      <c r="W73" s="367">
        <f t="shared" si="20"/>
        <v>0</v>
      </c>
      <c r="X73" s="368" t="str">
        <f t="shared" si="21"/>
        <v/>
      </c>
    </row>
    <row r="74" spans="3:24" ht="17.25" customHeight="1">
      <c r="C74" s="365" t="str">
        <f>s_bil_std_ORD!Y72</f>
        <v>5-bis)</v>
      </c>
      <c r="D74" s="365" t="str">
        <f>s_bil_std_ORD!B72</f>
        <v>Crediti tributari</v>
      </c>
      <c r="E74" s="461">
        <v>3</v>
      </c>
      <c r="F74" s="367">
        <f>s_bil_std_ORD!H72</f>
        <v>0</v>
      </c>
      <c r="G74" s="367">
        <f>s_bil_std_ORD!J72</f>
        <v>0</v>
      </c>
      <c r="H74" s="367">
        <f t="shared" si="22"/>
        <v>0</v>
      </c>
      <c r="I74" s="368" t="str">
        <f t="shared" si="16"/>
        <v/>
      </c>
      <c r="J74" s="368"/>
      <c r="K74" s="368"/>
      <c r="L74" s="367">
        <f>s_bil_std_ORD!L72</f>
        <v>0</v>
      </c>
      <c r="M74" s="367">
        <f t="shared" si="23"/>
        <v>0</v>
      </c>
      <c r="N74" s="368" t="str">
        <f t="shared" si="17"/>
        <v/>
      </c>
      <c r="O74" s="368"/>
      <c r="P74" s="368"/>
      <c r="Q74" s="367">
        <f>s_bil_std_ORD!N72</f>
        <v>0</v>
      </c>
      <c r="R74" s="367">
        <f t="shared" si="18"/>
        <v>0</v>
      </c>
      <c r="S74" s="368" t="str">
        <f t="shared" si="19"/>
        <v/>
      </c>
      <c r="T74" s="368"/>
      <c r="U74" s="368"/>
      <c r="V74" s="367">
        <f>s_bil_std_ORD!P72</f>
        <v>0</v>
      </c>
      <c r="W74" s="367">
        <f t="shared" si="20"/>
        <v>0</v>
      </c>
      <c r="X74" s="368" t="str">
        <f t="shared" si="21"/>
        <v/>
      </c>
    </row>
    <row r="75" spans="3:24" ht="17.25" customHeight="1">
      <c r="C75" s="365" t="str">
        <f>s_bil_std_ORD!Y73</f>
        <v xml:space="preserve"> </v>
      </c>
      <c r="D75" s="365" t="str">
        <f>s_bil_std_ORD!B73</f>
        <v>Entro l'esercizio successivo</v>
      </c>
      <c r="E75" s="461">
        <v>3</v>
      </c>
      <c r="F75" s="367">
        <f>s_bil_std_ORD!H73</f>
        <v>0</v>
      </c>
      <c r="G75" s="367">
        <f>s_bil_std_ORD!J73</f>
        <v>0</v>
      </c>
      <c r="H75" s="367">
        <f t="shared" si="22"/>
        <v>0</v>
      </c>
      <c r="I75" s="368" t="str">
        <f t="shared" si="16"/>
        <v/>
      </c>
      <c r="J75" s="368"/>
      <c r="K75" s="368"/>
      <c r="L75" s="367">
        <f>s_bil_std_ORD!L73</f>
        <v>0</v>
      </c>
      <c r="M75" s="367">
        <f t="shared" si="23"/>
        <v>0</v>
      </c>
      <c r="N75" s="368" t="str">
        <f t="shared" si="17"/>
        <v/>
      </c>
      <c r="O75" s="368"/>
      <c r="P75" s="368"/>
      <c r="Q75" s="367">
        <f>s_bil_std_ORD!N73</f>
        <v>0</v>
      </c>
      <c r="R75" s="367">
        <f t="shared" si="18"/>
        <v>0</v>
      </c>
      <c r="S75" s="368" t="str">
        <f t="shared" si="19"/>
        <v/>
      </c>
      <c r="T75" s="368"/>
      <c r="U75" s="368"/>
      <c r="V75" s="367">
        <f>s_bil_std_ORD!P73</f>
        <v>0</v>
      </c>
      <c r="W75" s="367">
        <f t="shared" si="20"/>
        <v>0</v>
      </c>
      <c r="X75" s="368" t="str">
        <f t="shared" si="21"/>
        <v/>
      </c>
    </row>
    <row r="76" spans="3:24" ht="17.25" customHeight="1">
      <c r="C76" s="365" t="str">
        <f>s_bil_std_ORD!Y74</f>
        <v xml:space="preserve"> </v>
      </c>
      <c r="D76" s="365" t="str">
        <f>s_bil_std_ORD!B74</f>
        <v>Oltre l'esercizio successivo</v>
      </c>
      <c r="E76" s="461">
        <v>3</v>
      </c>
      <c r="F76" s="367">
        <f>s_bil_std_ORD!H74</f>
        <v>0</v>
      </c>
      <c r="G76" s="367">
        <f>s_bil_std_ORD!J74</f>
        <v>0</v>
      </c>
      <c r="H76" s="367">
        <f t="shared" si="22"/>
        <v>0</v>
      </c>
      <c r="I76" s="368" t="str">
        <f t="shared" si="16"/>
        <v/>
      </c>
      <c r="J76" s="368"/>
      <c r="K76" s="368"/>
      <c r="L76" s="367">
        <f>s_bil_std_ORD!L74</f>
        <v>0</v>
      </c>
      <c r="M76" s="367">
        <f t="shared" si="23"/>
        <v>0</v>
      </c>
      <c r="N76" s="368" t="str">
        <f t="shared" si="17"/>
        <v/>
      </c>
      <c r="O76" s="368"/>
      <c r="P76" s="368"/>
      <c r="Q76" s="367">
        <f>s_bil_std_ORD!N74</f>
        <v>0</v>
      </c>
      <c r="R76" s="367">
        <f t="shared" si="18"/>
        <v>0</v>
      </c>
      <c r="S76" s="368" t="str">
        <f t="shared" si="19"/>
        <v/>
      </c>
      <c r="T76" s="368"/>
      <c r="U76" s="368"/>
      <c r="V76" s="367">
        <f>s_bil_std_ORD!P74</f>
        <v>0</v>
      </c>
      <c r="W76" s="367">
        <f t="shared" si="20"/>
        <v>0</v>
      </c>
      <c r="X76" s="368" t="str">
        <f t="shared" si="21"/>
        <v/>
      </c>
    </row>
    <row r="77" spans="3:24" ht="17.25" customHeight="1">
      <c r="C77" s="365" t="str">
        <f>s_bil_std_ORD!Y75</f>
        <v>5-ter)</v>
      </c>
      <c r="D77" s="365" t="str">
        <f>s_bil_std_ORD!B75</f>
        <v>Imposte anticipate</v>
      </c>
      <c r="E77" s="461">
        <v>2</v>
      </c>
      <c r="F77" s="367">
        <f>s_bil_std_ORD!H75</f>
        <v>0</v>
      </c>
      <c r="G77" s="367">
        <f>s_bil_std_ORD!J75</f>
        <v>0</v>
      </c>
      <c r="H77" s="367">
        <f t="shared" si="22"/>
        <v>0</v>
      </c>
      <c r="I77" s="368" t="str">
        <f t="shared" si="16"/>
        <v/>
      </c>
      <c r="J77" s="368"/>
      <c r="K77" s="368"/>
      <c r="L77" s="367">
        <f>s_bil_std_ORD!L75</f>
        <v>0</v>
      </c>
      <c r="M77" s="367">
        <f t="shared" si="23"/>
        <v>0</v>
      </c>
      <c r="N77" s="368" t="str">
        <f t="shared" si="17"/>
        <v/>
      </c>
      <c r="O77" s="368"/>
      <c r="P77" s="368"/>
      <c r="Q77" s="367">
        <f>s_bil_std_ORD!N75</f>
        <v>0</v>
      </c>
      <c r="R77" s="367">
        <f t="shared" si="18"/>
        <v>0</v>
      </c>
      <c r="S77" s="368" t="str">
        <f t="shared" si="19"/>
        <v/>
      </c>
      <c r="T77" s="368"/>
      <c r="U77" s="368"/>
      <c r="V77" s="367">
        <f>s_bil_std_ORD!P75</f>
        <v>0</v>
      </c>
      <c r="W77" s="367">
        <f t="shared" si="20"/>
        <v>0</v>
      </c>
      <c r="X77" s="368" t="str">
        <f t="shared" si="21"/>
        <v/>
      </c>
    </row>
    <row r="78" spans="3:24" ht="17.25" customHeight="1">
      <c r="C78" s="365" t="str">
        <f>s_bil_std_ORD!Y76</f>
        <v>5-quater)</v>
      </c>
      <c r="D78" s="365" t="str">
        <f>s_bil_std_ORD!B76</f>
        <v>Crediti verso altri</v>
      </c>
      <c r="E78" s="461">
        <v>3</v>
      </c>
      <c r="F78" s="367">
        <f>s_bil_std_ORD!H76</f>
        <v>0</v>
      </c>
      <c r="G78" s="367">
        <f>s_bil_std_ORD!J76</f>
        <v>0</v>
      </c>
      <c r="H78" s="367">
        <f t="shared" si="22"/>
        <v>0</v>
      </c>
      <c r="I78" s="368" t="str">
        <f t="shared" si="16"/>
        <v/>
      </c>
      <c r="J78" s="368"/>
      <c r="K78" s="368"/>
      <c r="L78" s="367">
        <f>s_bil_std_ORD!L76</f>
        <v>0</v>
      </c>
      <c r="M78" s="367">
        <f t="shared" si="23"/>
        <v>0</v>
      </c>
      <c r="N78" s="368" t="str">
        <f t="shared" si="17"/>
        <v/>
      </c>
      <c r="O78" s="368"/>
      <c r="P78" s="368"/>
      <c r="Q78" s="367">
        <f>s_bil_std_ORD!N76</f>
        <v>0</v>
      </c>
      <c r="R78" s="367">
        <f t="shared" si="18"/>
        <v>0</v>
      </c>
      <c r="S78" s="368" t="str">
        <f t="shared" si="19"/>
        <v/>
      </c>
      <c r="T78" s="368"/>
      <c r="U78" s="368"/>
      <c r="V78" s="367">
        <f>s_bil_std_ORD!P76</f>
        <v>0</v>
      </c>
      <c r="W78" s="367">
        <f t="shared" si="20"/>
        <v>0</v>
      </c>
      <c r="X78" s="368" t="str">
        <f t="shared" si="21"/>
        <v/>
      </c>
    </row>
    <row r="79" spans="3:24" ht="17.25" customHeight="1">
      <c r="C79" s="365" t="str">
        <f>s_bil_std_ORD!Y77</f>
        <v xml:space="preserve"> </v>
      </c>
      <c r="D79" s="365" t="str">
        <f>s_bil_std_ORD!B77</f>
        <v>Entro l'esercizio successivo</v>
      </c>
      <c r="E79" s="461">
        <v>3</v>
      </c>
      <c r="F79" s="367">
        <f>s_bil_std_ORD!H77</f>
        <v>0</v>
      </c>
      <c r="G79" s="367">
        <f>s_bil_std_ORD!J77</f>
        <v>0</v>
      </c>
      <c r="H79" s="367">
        <f t="shared" si="22"/>
        <v>0</v>
      </c>
      <c r="I79" s="368" t="str">
        <f t="shared" si="16"/>
        <v/>
      </c>
      <c r="J79" s="368"/>
      <c r="K79" s="368"/>
      <c r="L79" s="367">
        <f>s_bil_std_ORD!L77</f>
        <v>0</v>
      </c>
      <c r="M79" s="367">
        <f t="shared" si="23"/>
        <v>0</v>
      </c>
      <c r="N79" s="368" t="str">
        <f t="shared" si="17"/>
        <v/>
      </c>
      <c r="O79" s="368"/>
      <c r="P79" s="368"/>
      <c r="Q79" s="367">
        <f>s_bil_std_ORD!N77</f>
        <v>0</v>
      </c>
      <c r="R79" s="367">
        <f t="shared" si="18"/>
        <v>0</v>
      </c>
      <c r="S79" s="368" t="str">
        <f t="shared" si="19"/>
        <v/>
      </c>
      <c r="T79" s="368"/>
      <c r="U79" s="368"/>
      <c r="V79" s="367">
        <f>s_bil_std_ORD!P77</f>
        <v>0</v>
      </c>
      <c r="W79" s="367">
        <f t="shared" si="20"/>
        <v>0</v>
      </c>
      <c r="X79" s="368" t="str">
        <f t="shared" si="21"/>
        <v/>
      </c>
    </row>
    <row r="80" spans="3:24" ht="17.25" customHeight="1">
      <c r="C80" s="365" t="str">
        <f>s_bil_std_ORD!Y78</f>
        <v xml:space="preserve"> </v>
      </c>
      <c r="D80" s="365" t="str">
        <f>s_bil_std_ORD!B78</f>
        <v>Oltre l'esercizio successivo</v>
      </c>
      <c r="E80" s="461">
        <v>3</v>
      </c>
      <c r="F80" s="367">
        <f>s_bil_std_ORD!H78</f>
        <v>0</v>
      </c>
      <c r="G80" s="367">
        <f>s_bil_std_ORD!J78</f>
        <v>0</v>
      </c>
      <c r="H80" s="367">
        <f t="shared" si="22"/>
        <v>0</v>
      </c>
      <c r="I80" s="368" t="str">
        <f t="shared" si="16"/>
        <v/>
      </c>
      <c r="J80" s="368"/>
      <c r="K80" s="368"/>
      <c r="L80" s="367">
        <f>s_bil_std_ORD!L78</f>
        <v>0</v>
      </c>
      <c r="M80" s="367">
        <f t="shared" si="23"/>
        <v>0</v>
      </c>
      <c r="N80" s="368" t="str">
        <f t="shared" si="17"/>
        <v/>
      </c>
      <c r="O80" s="368"/>
      <c r="P80" s="368"/>
      <c r="Q80" s="367">
        <f>s_bil_std_ORD!N78</f>
        <v>0</v>
      </c>
      <c r="R80" s="367">
        <f t="shared" si="18"/>
        <v>0</v>
      </c>
      <c r="S80" s="368" t="str">
        <f t="shared" si="19"/>
        <v/>
      </c>
      <c r="T80" s="368"/>
      <c r="U80" s="368"/>
      <c r="V80" s="367">
        <f>s_bil_std_ORD!P78</f>
        <v>0</v>
      </c>
      <c r="W80" s="367">
        <f t="shared" si="20"/>
        <v>0</v>
      </c>
      <c r="X80" s="368" t="str">
        <f t="shared" si="21"/>
        <v/>
      </c>
    </row>
    <row r="81" spans="3:24" ht="24" customHeight="1">
      <c r="C81" s="464" t="str">
        <f>s_bil_std_ORD!Y79</f>
        <v>III -</v>
      </c>
      <c r="D81" s="113" t="str">
        <f>s_bil_std_ORD!B79</f>
        <v>ATTIVITA' FINANZIARIE CHE NON COSTITUISCONO IMMOBILIZZAZIONE</v>
      </c>
      <c r="E81" s="460">
        <v>2</v>
      </c>
      <c r="F81" s="369">
        <f>SUM(F82:F89)</f>
        <v>0</v>
      </c>
      <c r="G81" s="369">
        <f>SUM(G82:G89)</f>
        <v>0</v>
      </c>
      <c r="H81" s="369">
        <f t="shared" si="22"/>
        <v>0</v>
      </c>
      <c r="I81" s="370" t="str">
        <f t="shared" si="16"/>
        <v/>
      </c>
      <c r="J81" s="113"/>
      <c r="K81" s="113"/>
      <c r="L81" s="369">
        <f>SUM(L82:L89)</f>
        <v>0</v>
      </c>
      <c r="M81" s="369">
        <f t="shared" si="23"/>
        <v>0</v>
      </c>
      <c r="N81" s="370" t="str">
        <f t="shared" si="17"/>
        <v/>
      </c>
      <c r="O81" s="113"/>
      <c r="P81" s="113"/>
      <c r="Q81" s="369">
        <f>SUM(Q82:Q89)</f>
        <v>0</v>
      </c>
      <c r="R81" s="369">
        <f t="shared" si="18"/>
        <v>0</v>
      </c>
      <c r="S81" s="370" t="str">
        <f t="shared" si="19"/>
        <v/>
      </c>
      <c r="T81" s="113"/>
      <c r="U81" s="113"/>
      <c r="V81" s="369">
        <f>SUM(V82:V89)</f>
        <v>0</v>
      </c>
      <c r="W81" s="369">
        <f t="shared" si="20"/>
        <v>0</v>
      </c>
      <c r="X81" s="370" t="str">
        <f t="shared" si="21"/>
        <v/>
      </c>
    </row>
    <row r="82" spans="3:24" ht="17.25" customHeight="1">
      <c r="C82" s="365" t="str">
        <f>s_bil_std_ORD!Y80</f>
        <v>1)</v>
      </c>
      <c r="D82" s="365" t="str">
        <f>s_bil_std_ORD!B80</f>
        <v>Partecipazioni in imprese controllate</v>
      </c>
      <c r="E82" s="461">
        <v>3</v>
      </c>
      <c r="F82" s="367">
        <f>s_bil_std_ORD!H80</f>
        <v>0</v>
      </c>
      <c r="G82" s="367">
        <f>s_bil_std_ORD!J80</f>
        <v>0</v>
      </c>
      <c r="H82" s="367">
        <f t="shared" si="22"/>
        <v>0</v>
      </c>
      <c r="I82" s="368" t="str">
        <f t="shared" si="16"/>
        <v/>
      </c>
      <c r="J82" s="368"/>
      <c r="K82" s="368"/>
      <c r="L82" s="367">
        <f>s_bil_std_ORD!L80</f>
        <v>0</v>
      </c>
      <c r="M82" s="367">
        <f t="shared" si="23"/>
        <v>0</v>
      </c>
      <c r="N82" s="368" t="str">
        <f t="shared" si="17"/>
        <v/>
      </c>
      <c r="O82" s="368"/>
      <c r="P82" s="368"/>
      <c r="Q82" s="367">
        <f>s_bil_std_ORD!N80</f>
        <v>0</v>
      </c>
      <c r="R82" s="367">
        <f t="shared" si="18"/>
        <v>0</v>
      </c>
      <c r="S82" s="368" t="str">
        <f t="shared" si="19"/>
        <v/>
      </c>
      <c r="T82" s="368"/>
      <c r="U82" s="368"/>
      <c r="V82" s="367">
        <f>s_bil_std_ORD!P80</f>
        <v>0</v>
      </c>
      <c r="W82" s="367">
        <f t="shared" si="20"/>
        <v>0</v>
      </c>
      <c r="X82" s="368" t="str">
        <f t="shared" si="21"/>
        <v/>
      </c>
    </row>
    <row r="83" spans="3:24" ht="17.25" customHeight="1">
      <c r="C83" s="365" t="str">
        <f>s_bil_std_ORD!Y81</f>
        <v>2)</v>
      </c>
      <c r="D83" s="365" t="str">
        <f>s_bil_std_ORD!B81</f>
        <v>Partecipazioni in imprese collegate</v>
      </c>
      <c r="E83" s="461">
        <v>3</v>
      </c>
      <c r="F83" s="367">
        <f>s_bil_std_ORD!H81</f>
        <v>0</v>
      </c>
      <c r="G83" s="367">
        <f>s_bil_std_ORD!J81</f>
        <v>0</v>
      </c>
      <c r="H83" s="367">
        <f t="shared" si="22"/>
        <v>0</v>
      </c>
      <c r="I83" s="368" t="str">
        <f t="shared" si="16"/>
        <v/>
      </c>
      <c r="J83" s="368"/>
      <c r="K83" s="368"/>
      <c r="L83" s="367">
        <f>s_bil_std_ORD!L81</f>
        <v>0</v>
      </c>
      <c r="M83" s="367">
        <f t="shared" si="23"/>
        <v>0</v>
      </c>
      <c r="N83" s="368" t="str">
        <f t="shared" si="17"/>
        <v/>
      </c>
      <c r="O83" s="368"/>
      <c r="P83" s="368"/>
      <c r="Q83" s="367">
        <f>s_bil_std_ORD!N81</f>
        <v>0</v>
      </c>
      <c r="R83" s="367">
        <f t="shared" si="18"/>
        <v>0</v>
      </c>
      <c r="S83" s="368" t="str">
        <f t="shared" si="19"/>
        <v/>
      </c>
      <c r="T83" s="368"/>
      <c r="U83" s="368"/>
      <c r="V83" s="367">
        <f>s_bil_std_ORD!P81</f>
        <v>0</v>
      </c>
      <c r="W83" s="367">
        <f t="shared" si="20"/>
        <v>0</v>
      </c>
      <c r="X83" s="368" t="str">
        <f t="shared" si="21"/>
        <v/>
      </c>
    </row>
    <row r="84" spans="3:24" ht="17.25" customHeight="1">
      <c r="C84" s="365" t="str">
        <f>s_bil_std_ORD!Y82</f>
        <v>3)</v>
      </c>
      <c r="D84" s="365" t="str">
        <f>s_bil_std_ORD!B82</f>
        <v>Partecipazioni in imprese controllanti</v>
      </c>
      <c r="E84" s="461">
        <v>2</v>
      </c>
      <c r="F84" s="367">
        <f>s_bil_std_ORD!H82</f>
        <v>0</v>
      </c>
      <c r="G84" s="367">
        <f>s_bil_std_ORD!J82</f>
        <v>0</v>
      </c>
      <c r="H84" s="367">
        <f t="shared" si="22"/>
        <v>0</v>
      </c>
      <c r="I84" s="368" t="str">
        <f t="shared" si="16"/>
        <v/>
      </c>
      <c r="J84" s="368"/>
      <c r="K84" s="368"/>
      <c r="L84" s="367">
        <f>s_bil_std_ORD!L82</f>
        <v>0</v>
      </c>
      <c r="M84" s="367">
        <f t="shared" si="23"/>
        <v>0</v>
      </c>
      <c r="N84" s="368" t="str">
        <f t="shared" si="17"/>
        <v/>
      </c>
      <c r="O84" s="368"/>
      <c r="P84" s="368"/>
      <c r="Q84" s="367">
        <f>s_bil_std_ORD!N82</f>
        <v>0</v>
      </c>
      <c r="R84" s="367">
        <f t="shared" si="18"/>
        <v>0</v>
      </c>
      <c r="S84" s="368" t="str">
        <f t="shared" si="19"/>
        <v/>
      </c>
      <c r="T84" s="368"/>
      <c r="U84" s="368"/>
      <c r="V84" s="367">
        <f>s_bil_std_ORD!P82</f>
        <v>0</v>
      </c>
      <c r="W84" s="367">
        <f t="shared" si="20"/>
        <v>0</v>
      </c>
      <c r="X84" s="368" t="str">
        <f t="shared" si="21"/>
        <v/>
      </c>
    </row>
    <row r="85" spans="3:24" ht="24" customHeight="1">
      <c r="C85" s="365" t="str">
        <f>s_bil_std_ORD!Y83</f>
        <v>3-bis)</v>
      </c>
      <c r="D85" s="365" t="str">
        <f>s_bil_std_ORD!B83</f>
        <v>Partecipazioni in imprese sottoposte al controllo delle controllanti</v>
      </c>
      <c r="E85" s="461">
        <v>3</v>
      </c>
      <c r="F85" s="367">
        <f>s_bil_std_ORD!H83</f>
        <v>0</v>
      </c>
      <c r="G85" s="367">
        <f>s_bil_std_ORD!J83</f>
        <v>0</v>
      </c>
      <c r="H85" s="367">
        <f t="shared" si="22"/>
        <v>0</v>
      </c>
      <c r="I85" s="368" t="str">
        <f t="shared" si="16"/>
        <v/>
      </c>
      <c r="J85" s="368"/>
      <c r="K85" s="368"/>
      <c r="L85" s="367">
        <f>s_bil_std_ORD!L83</f>
        <v>0</v>
      </c>
      <c r="M85" s="367">
        <f t="shared" si="23"/>
        <v>0</v>
      </c>
      <c r="N85" s="368" t="str">
        <f t="shared" si="17"/>
        <v/>
      </c>
      <c r="O85" s="368"/>
      <c r="P85" s="368"/>
      <c r="Q85" s="367">
        <f>s_bil_std_ORD!N83</f>
        <v>0</v>
      </c>
      <c r="R85" s="367">
        <f t="shared" si="18"/>
        <v>0</v>
      </c>
      <c r="S85" s="368" t="str">
        <f t="shared" si="19"/>
        <v/>
      </c>
      <c r="T85" s="368"/>
      <c r="U85" s="368"/>
      <c r="V85" s="367">
        <f>s_bil_std_ORD!P83</f>
        <v>0</v>
      </c>
      <c r="W85" s="367">
        <f t="shared" si="20"/>
        <v>0</v>
      </c>
      <c r="X85" s="368" t="str">
        <f t="shared" si="21"/>
        <v/>
      </c>
    </row>
    <row r="86" spans="3:24" ht="17.25" customHeight="1">
      <c r="C86" s="365" t="str">
        <f>s_bil_std_ORD!Y84</f>
        <v>4)</v>
      </c>
      <c r="D86" s="365" t="str">
        <f>s_bil_std_ORD!B84</f>
        <v>Altre partecipazioni</v>
      </c>
      <c r="E86" s="461">
        <v>3</v>
      </c>
      <c r="F86" s="367">
        <f>s_bil_std_ORD!H84</f>
        <v>0</v>
      </c>
      <c r="G86" s="367">
        <f>s_bil_std_ORD!J84</f>
        <v>0</v>
      </c>
      <c r="H86" s="367">
        <f t="shared" si="22"/>
        <v>0</v>
      </c>
      <c r="I86" s="368" t="str">
        <f t="shared" si="16"/>
        <v/>
      </c>
      <c r="J86" s="368"/>
      <c r="K86" s="368"/>
      <c r="L86" s="367">
        <f>s_bil_std_ORD!L84</f>
        <v>0</v>
      </c>
      <c r="M86" s="367">
        <f t="shared" si="23"/>
        <v>0</v>
      </c>
      <c r="N86" s="368" t="str">
        <f t="shared" si="17"/>
        <v/>
      </c>
      <c r="O86" s="368"/>
      <c r="P86" s="368"/>
      <c r="Q86" s="367">
        <f>s_bil_std_ORD!N84</f>
        <v>0</v>
      </c>
      <c r="R86" s="367">
        <f t="shared" si="18"/>
        <v>0</v>
      </c>
      <c r="S86" s="368" t="str">
        <f t="shared" si="19"/>
        <v/>
      </c>
      <c r="T86" s="368"/>
      <c r="U86" s="368"/>
      <c r="V86" s="367">
        <f>s_bil_std_ORD!P84</f>
        <v>0</v>
      </c>
      <c r="W86" s="367">
        <f t="shared" si="20"/>
        <v>0</v>
      </c>
      <c r="X86" s="368" t="str">
        <f t="shared" si="21"/>
        <v/>
      </c>
    </row>
    <row r="87" spans="3:24" ht="17.25" customHeight="1">
      <c r="C87" s="365" t="str">
        <f>s_bil_std_ORD!Y85</f>
        <v>5)</v>
      </c>
      <c r="D87" s="365" t="str">
        <f>s_bil_std_ORD!B85</f>
        <v xml:space="preserve">Strumenti finanziari derivati attivi </v>
      </c>
      <c r="E87" s="461">
        <v>3</v>
      </c>
      <c r="F87" s="367">
        <f>s_bil_std_ORD!H85</f>
        <v>0</v>
      </c>
      <c r="G87" s="367">
        <f>s_bil_std_ORD!J85</f>
        <v>0</v>
      </c>
      <c r="H87" s="367">
        <f t="shared" si="22"/>
        <v>0</v>
      </c>
      <c r="I87" s="368" t="str">
        <f t="shared" si="16"/>
        <v/>
      </c>
      <c r="J87" s="368"/>
      <c r="K87" s="368"/>
      <c r="L87" s="367">
        <f>s_bil_std_ORD!L85</f>
        <v>0</v>
      </c>
      <c r="M87" s="367">
        <f t="shared" si="23"/>
        <v>0</v>
      </c>
      <c r="N87" s="368" t="str">
        <f t="shared" si="17"/>
        <v/>
      </c>
      <c r="O87" s="368"/>
      <c r="P87" s="368"/>
      <c r="Q87" s="367">
        <f>s_bil_std_ORD!N85</f>
        <v>0</v>
      </c>
      <c r="R87" s="367">
        <f t="shared" si="18"/>
        <v>0</v>
      </c>
      <c r="S87" s="368" t="str">
        <f t="shared" si="19"/>
        <v/>
      </c>
      <c r="T87" s="368"/>
      <c r="U87" s="368"/>
      <c r="V87" s="367">
        <f>s_bil_std_ORD!P85</f>
        <v>0</v>
      </c>
      <c r="W87" s="367">
        <f t="shared" si="20"/>
        <v>0</v>
      </c>
      <c r="X87" s="368" t="str">
        <f t="shared" si="21"/>
        <v/>
      </c>
    </row>
    <row r="88" spans="3:24" ht="17.25" customHeight="1">
      <c r="C88" s="365" t="str">
        <f>s_bil_std_ORD!Y86</f>
        <v>6)</v>
      </c>
      <c r="D88" s="365" t="str">
        <f>s_bil_std_ORD!B86</f>
        <v>Altri titoli</v>
      </c>
      <c r="E88" s="461">
        <v>1</v>
      </c>
      <c r="F88" s="367">
        <f>s_bil_std_ORD!H86</f>
        <v>0</v>
      </c>
      <c r="G88" s="367">
        <f>s_bil_std_ORD!J86</f>
        <v>0</v>
      </c>
      <c r="H88" s="367">
        <f t="shared" si="22"/>
        <v>0</v>
      </c>
      <c r="I88" s="368" t="str">
        <f t="shared" si="16"/>
        <v/>
      </c>
      <c r="J88" s="368"/>
      <c r="K88" s="368"/>
      <c r="L88" s="367">
        <f>s_bil_std_ORD!L86</f>
        <v>0</v>
      </c>
      <c r="M88" s="367">
        <f t="shared" si="23"/>
        <v>0</v>
      </c>
      <c r="N88" s="368" t="str">
        <f t="shared" si="17"/>
        <v/>
      </c>
      <c r="O88" s="368"/>
      <c r="P88" s="368"/>
      <c r="Q88" s="367">
        <f>s_bil_std_ORD!N86</f>
        <v>0</v>
      </c>
      <c r="R88" s="367">
        <f t="shared" si="18"/>
        <v>0</v>
      </c>
      <c r="S88" s="368" t="str">
        <f t="shared" si="19"/>
        <v/>
      </c>
      <c r="T88" s="368"/>
      <c r="U88" s="368"/>
      <c r="V88" s="367">
        <f>s_bil_std_ORD!P86</f>
        <v>0</v>
      </c>
      <c r="W88" s="367">
        <f t="shared" si="20"/>
        <v>0</v>
      </c>
      <c r="X88" s="368" t="str">
        <f t="shared" si="21"/>
        <v/>
      </c>
    </row>
    <row r="89" spans="3:24" ht="24" customHeight="1">
      <c r="C89" s="365" t="str">
        <f>s_bil_std_ORD!Y87</f>
        <v xml:space="preserve"> </v>
      </c>
      <c r="D89" s="365" t="str">
        <f>s_bil_std_ORD!B87</f>
        <v>Attività finanziarie per la gestione accentrata della tesoreria</v>
      </c>
      <c r="E89" s="461">
        <v>3</v>
      </c>
      <c r="F89" s="367">
        <f>s_bil_std_ORD!H87</f>
        <v>0</v>
      </c>
      <c r="G89" s="367">
        <f>s_bil_std_ORD!J87</f>
        <v>0</v>
      </c>
      <c r="H89" s="367">
        <f t="shared" si="22"/>
        <v>0</v>
      </c>
      <c r="I89" s="368" t="str">
        <f t="shared" si="16"/>
        <v/>
      </c>
      <c r="J89" s="368"/>
      <c r="K89" s="368"/>
      <c r="L89" s="367">
        <f>s_bil_std_ORD!L87</f>
        <v>0</v>
      </c>
      <c r="M89" s="367">
        <f t="shared" si="23"/>
        <v>0</v>
      </c>
      <c r="N89" s="368" t="str">
        <f t="shared" si="17"/>
        <v/>
      </c>
      <c r="O89" s="368"/>
      <c r="P89" s="368"/>
      <c r="Q89" s="367">
        <f>s_bil_std_ORD!N87</f>
        <v>0</v>
      </c>
      <c r="R89" s="367">
        <f t="shared" si="18"/>
        <v>0</v>
      </c>
      <c r="S89" s="368" t="str">
        <f t="shared" si="19"/>
        <v/>
      </c>
      <c r="T89" s="368"/>
      <c r="U89" s="368"/>
      <c r="V89" s="367">
        <f>s_bil_std_ORD!P87</f>
        <v>0</v>
      </c>
      <c r="W89" s="367">
        <f t="shared" si="20"/>
        <v>0</v>
      </c>
      <c r="X89" s="368" t="str">
        <f t="shared" si="21"/>
        <v/>
      </c>
    </row>
    <row r="90" spans="3:24" ht="17.25" customHeight="1">
      <c r="C90" s="464" t="str">
        <f>s_bil_std_ORD!Y88</f>
        <v>IV -</v>
      </c>
      <c r="D90" s="113" t="str">
        <f>s_bil_std_ORD!B88</f>
        <v>DISPONIBILITA' LIQUIDE</v>
      </c>
      <c r="E90" s="460">
        <v>2</v>
      </c>
      <c r="F90" s="369">
        <f>SUM(F91:F93)</f>
        <v>0</v>
      </c>
      <c r="G90" s="369">
        <f>SUM(G91:G93)</f>
        <v>0</v>
      </c>
      <c r="H90" s="369">
        <f t="shared" si="22"/>
        <v>0</v>
      </c>
      <c r="I90" s="370" t="str">
        <f t="shared" si="16"/>
        <v/>
      </c>
      <c r="J90" s="113"/>
      <c r="K90" s="113"/>
      <c r="L90" s="369">
        <f>SUM(L91:L93)</f>
        <v>0</v>
      </c>
      <c r="M90" s="369">
        <f t="shared" si="23"/>
        <v>0</v>
      </c>
      <c r="N90" s="370" t="str">
        <f t="shared" si="17"/>
        <v/>
      </c>
      <c r="O90" s="113"/>
      <c r="P90" s="113"/>
      <c r="Q90" s="369">
        <f>SUM(Q91:Q93)</f>
        <v>0</v>
      </c>
      <c r="R90" s="369">
        <f t="shared" si="18"/>
        <v>0</v>
      </c>
      <c r="S90" s="370" t="str">
        <f t="shared" si="19"/>
        <v/>
      </c>
      <c r="T90" s="113"/>
      <c r="U90" s="113"/>
      <c r="V90" s="369">
        <f>SUM(V91:V93)</f>
        <v>0</v>
      </c>
      <c r="W90" s="369">
        <f t="shared" si="20"/>
        <v>0</v>
      </c>
      <c r="X90" s="370" t="str">
        <f t="shared" si="21"/>
        <v/>
      </c>
    </row>
    <row r="91" spans="3:24" ht="17.25" customHeight="1">
      <c r="C91" s="365" t="str">
        <f>s_bil_std_ORD!Y89</f>
        <v>1)</v>
      </c>
      <c r="D91" s="365" t="str">
        <f>s_bil_std_ORD!B89</f>
        <v>Depositi bancari e postali</v>
      </c>
      <c r="E91" s="461"/>
      <c r="F91" s="367">
        <f>s_bil_std_ORD!H89</f>
        <v>0</v>
      </c>
      <c r="G91" s="367">
        <f>s_bil_std_ORD!J89</f>
        <v>0</v>
      </c>
      <c r="H91" s="367">
        <f t="shared" si="22"/>
        <v>0</v>
      </c>
      <c r="I91" s="368" t="str">
        <f t="shared" si="16"/>
        <v/>
      </c>
      <c r="J91" s="368"/>
      <c r="K91" s="368"/>
      <c r="L91" s="367">
        <f>s_bil_std_ORD!L89</f>
        <v>0</v>
      </c>
      <c r="M91" s="367">
        <f t="shared" si="23"/>
        <v>0</v>
      </c>
      <c r="N91" s="368" t="str">
        <f t="shared" si="17"/>
        <v/>
      </c>
      <c r="O91" s="368"/>
      <c r="P91" s="368"/>
      <c r="Q91" s="367">
        <f>s_bil_std_ORD!N89</f>
        <v>0</v>
      </c>
      <c r="R91" s="367">
        <f t="shared" si="18"/>
        <v>0</v>
      </c>
      <c r="S91" s="368" t="str">
        <f t="shared" si="19"/>
        <v/>
      </c>
      <c r="T91" s="368"/>
      <c r="U91" s="368"/>
      <c r="V91" s="367">
        <f>s_bil_std_ORD!P89</f>
        <v>0</v>
      </c>
      <c r="W91" s="367">
        <f t="shared" si="20"/>
        <v>0</v>
      </c>
      <c r="X91" s="368" t="str">
        <f t="shared" si="21"/>
        <v/>
      </c>
    </row>
    <row r="92" spans="3:24" ht="17.25" customHeight="1">
      <c r="C92" s="365" t="str">
        <f>s_bil_std_ORD!Y90</f>
        <v>2)</v>
      </c>
      <c r="D92" s="365" t="str">
        <f>s_bil_std_ORD!B90</f>
        <v>Assegni</v>
      </c>
      <c r="E92" s="461"/>
      <c r="F92" s="367">
        <f>s_bil_std_ORD!H90</f>
        <v>0</v>
      </c>
      <c r="G92" s="367">
        <f>s_bil_std_ORD!J90</f>
        <v>0</v>
      </c>
      <c r="H92" s="367">
        <f t="shared" si="22"/>
        <v>0</v>
      </c>
      <c r="I92" s="368" t="str">
        <f t="shared" si="16"/>
        <v/>
      </c>
      <c r="J92" s="368"/>
      <c r="K92" s="368"/>
      <c r="L92" s="367">
        <f>s_bil_std_ORD!L90</f>
        <v>0</v>
      </c>
      <c r="M92" s="367">
        <f t="shared" si="23"/>
        <v>0</v>
      </c>
      <c r="N92" s="368" t="str">
        <f t="shared" si="17"/>
        <v/>
      </c>
      <c r="O92" s="368"/>
      <c r="P92" s="368"/>
      <c r="Q92" s="367">
        <f>s_bil_std_ORD!N90</f>
        <v>0</v>
      </c>
      <c r="R92" s="367">
        <f t="shared" si="18"/>
        <v>0</v>
      </c>
      <c r="S92" s="368" t="str">
        <f t="shared" si="19"/>
        <v/>
      </c>
      <c r="T92" s="368"/>
      <c r="U92" s="368"/>
      <c r="V92" s="367">
        <f>s_bil_std_ORD!P90</f>
        <v>0</v>
      </c>
      <c r="W92" s="367">
        <f t="shared" si="20"/>
        <v>0</v>
      </c>
      <c r="X92" s="368" t="str">
        <f t="shared" si="21"/>
        <v/>
      </c>
    </row>
    <row r="93" spans="3:24" ht="17.25" customHeight="1">
      <c r="C93" s="365" t="str">
        <f>s_bil_std_ORD!Y91</f>
        <v>3)</v>
      </c>
      <c r="D93" s="365" t="str">
        <f>s_bil_std_ORD!B91</f>
        <v>Denaro e valori in cassa</v>
      </c>
      <c r="E93" s="461"/>
      <c r="F93" s="367">
        <f>s_bil_std_ORD!H91</f>
        <v>0</v>
      </c>
      <c r="G93" s="367">
        <f>s_bil_std_ORD!J91</f>
        <v>0</v>
      </c>
      <c r="H93" s="367">
        <f t="shared" si="22"/>
        <v>0</v>
      </c>
      <c r="I93" s="368" t="str">
        <f t="shared" si="16"/>
        <v/>
      </c>
      <c r="J93" s="368"/>
      <c r="K93" s="368"/>
      <c r="L93" s="367">
        <f>s_bil_std_ORD!L91</f>
        <v>0</v>
      </c>
      <c r="M93" s="367">
        <f t="shared" si="23"/>
        <v>0</v>
      </c>
      <c r="N93" s="368" t="str">
        <f t="shared" si="17"/>
        <v/>
      </c>
      <c r="O93" s="368"/>
      <c r="P93" s="368"/>
      <c r="Q93" s="367">
        <f>s_bil_std_ORD!N91</f>
        <v>0</v>
      </c>
      <c r="R93" s="367">
        <f t="shared" si="18"/>
        <v>0</v>
      </c>
      <c r="S93" s="368" t="str">
        <f t="shared" si="19"/>
        <v/>
      </c>
      <c r="T93" s="368"/>
      <c r="U93" s="368"/>
      <c r="V93" s="367">
        <f>s_bil_std_ORD!P91</f>
        <v>0</v>
      </c>
      <c r="W93" s="367">
        <f t="shared" si="20"/>
        <v>0</v>
      </c>
      <c r="X93" s="368" t="str">
        <f t="shared" si="21"/>
        <v/>
      </c>
    </row>
    <row r="94" spans="3:24" ht="17.25" customHeight="1">
      <c r="C94" s="113" t="str">
        <f>s_bil_std_ORD!Y92</f>
        <v>D)</v>
      </c>
      <c r="D94" s="113" t="str">
        <f>s_bil_std_ORD!B92</f>
        <v>RATEI E RISCONTI</v>
      </c>
      <c r="E94" s="460">
        <v>1</v>
      </c>
      <c r="F94" s="369">
        <f>s_bil_std_ORD!H92</f>
        <v>0</v>
      </c>
      <c r="G94" s="369">
        <f>s_bil_std_ORD!J92</f>
        <v>0</v>
      </c>
      <c r="H94" s="369">
        <f t="shared" si="22"/>
        <v>0</v>
      </c>
      <c r="I94" s="370" t="str">
        <f t="shared" si="16"/>
        <v/>
      </c>
      <c r="J94" s="113"/>
      <c r="K94" s="113"/>
      <c r="L94" s="369">
        <f>s_bil_std_ORD!L92</f>
        <v>0</v>
      </c>
      <c r="M94" s="369">
        <f t="shared" si="23"/>
        <v>0</v>
      </c>
      <c r="N94" s="370" t="str">
        <f t="shared" si="17"/>
        <v/>
      </c>
      <c r="O94" s="113"/>
      <c r="P94" s="113"/>
      <c r="Q94" s="369">
        <f>s_bil_std_ORD!N92</f>
        <v>0</v>
      </c>
      <c r="R94" s="369">
        <f t="shared" si="18"/>
        <v>0</v>
      </c>
      <c r="S94" s="370" t="str">
        <f t="shared" si="19"/>
        <v/>
      </c>
      <c r="T94" s="113"/>
      <c r="U94" s="113"/>
      <c r="V94" s="369">
        <f>s_bil_std_ORD!P92</f>
        <v>0</v>
      </c>
      <c r="W94" s="369">
        <f t="shared" si="20"/>
        <v>0</v>
      </c>
      <c r="X94" s="370" t="str">
        <f t="shared" si="21"/>
        <v/>
      </c>
    </row>
    <row r="95" spans="3:24" ht="17.25" customHeight="1">
      <c r="C95" s="457" t="str">
        <f>s_bil_std_ORD!Y93</f>
        <v xml:space="preserve"> </v>
      </c>
      <c r="D95" s="457" t="str">
        <f>s_bil_std_ORD!B93</f>
        <v>TOTALE ATTIVO</v>
      </c>
      <c r="E95" s="462">
        <v>1</v>
      </c>
      <c r="F95" s="458">
        <f>SUM(F5,F8,F48,F94)</f>
        <v>206842</v>
      </c>
      <c r="G95" s="458">
        <f>SUM(G5,G8,G48,G94)</f>
        <v>161956</v>
      </c>
      <c r="H95" s="458">
        <f t="shared" si="22"/>
        <v>44886</v>
      </c>
      <c r="I95" s="459">
        <f t="shared" si="16"/>
        <v>0.27714934920595719</v>
      </c>
      <c r="J95" s="457"/>
      <c r="K95" s="457"/>
      <c r="L95" s="458">
        <f>SUM(L5,L8,L48,L94)</f>
        <v>0</v>
      </c>
      <c r="M95" s="458">
        <f t="shared" si="23"/>
        <v>206842</v>
      </c>
      <c r="N95" s="459" t="str">
        <f t="shared" si="17"/>
        <v/>
      </c>
      <c r="O95" s="457"/>
      <c r="P95" s="457"/>
      <c r="Q95" s="458">
        <f>SUM(Q5,Q8,Q48,Q94)</f>
        <v>0</v>
      </c>
      <c r="R95" s="458">
        <f t="shared" si="18"/>
        <v>206842</v>
      </c>
      <c r="S95" s="459" t="str">
        <f t="shared" si="19"/>
        <v/>
      </c>
      <c r="T95" s="457"/>
      <c r="U95" s="457"/>
      <c r="V95" s="458">
        <f>SUM(V5,V8,V48,V94)</f>
        <v>0</v>
      </c>
      <c r="W95" s="458">
        <f t="shared" si="20"/>
        <v>206842</v>
      </c>
      <c r="X95" s="459" t="str">
        <f t="shared" si="21"/>
        <v/>
      </c>
    </row>
    <row r="122" spans="26:47">
      <c r="Z122" s="113"/>
      <c r="AA122" s="113"/>
      <c r="AB122" s="118"/>
      <c r="AC122" s="114"/>
      <c r="AD122" s="114"/>
      <c r="AE122" s="114"/>
      <c r="AF122" s="115"/>
      <c r="AG122" s="115"/>
      <c r="AH122" s="115"/>
      <c r="AI122" s="114"/>
      <c r="AJ122" s="114"/>
      <c r="AK122" s="115"/>
      <c r="AL122" s="115"/>
      <c r="AM122" s="115"/>
      <c r="AN122" s="114"/>
      <c r="AO122" s="114"/>
      <c r="AP122" s="115"/>
      <c r="AQ122" s="115"/>
      <c r="AR122" s="115"/>
      <c r="AS122" s="114"/>
      <c r="AT122" s="114"/>
      <c r="AU122" s="115"/>
    </row>
  </sheetData>
  <mergeCells count="2">
    <mergeCell ref="C1:X1"/>
    <mergeCell ref="C2:X2"/>
  </mergeCells>
  <phoneticPr fontId="0" type="noConversion"/>
  <conditionalFormatting sqref="C5:X5 C55:X56 C81:X81 C8:X9 C48:X49 C23:X23 C95:X95 C17:X17 C94:X94 C90:X90">
    <cfRule type="expression" dxfId="8" priority="1" stopIfTrue="1">
      <formula>$E5=1</formula>
    </cfRule>
    <cfRule type="expression" dxfId="7" priority="2" stopIfTrue="1">
      <formula>$E5=2</formula>
    </cfRule>
    <cfRule type="expression" dxfId="6" priority="3" stopIfTrue="1">
      <formula>$E5=3</formula>
    </cfRule>
  </conditionalFormatting>
  <hyperlinks>
    <hyperlink ref="AB1" location="Cover!Area_stampa" display="Sommario" xr:uid="{00000000-0004-0000-1700-000000000000}"/>
  </hyperlinks>
  <pageMargins left="0.78740157480314965" right="0.78740157480314965" top="0.78740157480314965" bottom="0.78740157480314965" header="0.51181102362204722" footer="0.51181102362204722"/>
  <pageSetup paperSize="9" scale="40" fitToHeight="2" orientation="portrait" r:id="rId1"/>
  <headerFooter scaleWithDoc="0" alignWithMargins="0">
    <oddFooter>&amp;C&amp;P</oddFooter>
  </headerFooter>
  <rowBreaks count="1" manualBreakCount="1">
    <brk id="47" min="2"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B93"/>
  <sheetViews>
    <sheetView showGridLines="0" view="pageBreakPreview" topLeftCell="C37" zoomScale="90" zoomScaleNormal="90" zoomScaleSheetLayoutView="90" workbookViewId="0">
      <selection activeCell="F45" sqref="F45"/>
    </sheetView>
  </sheetViews>
  <sheetFormatPr defaultColWidth="9.15234375" defaultRowHeight="12.45"/>
  <cols>
    <col min="1" max="1" width="0" style="6" hidden="1" customWidth="1"/>
    <col min="2" max="2" width="9.84375" style="6" hidden="1" customWidth="1"/>
    <col min="3" max="3" width="5.69140625" style="70" customWidth="1"/>
    <col min="4" max="4" width="40.15234375" style="7" customWidth="1"/>
    <col min="5" max="5" width="4.15234375" style="7" hidden="1" customWidth="1"/>
    <col min="6" max="8" width="13.69140625" style="9" customWidth="1"/>
    <col min="9" max="9" width="10.84375" style="9" customWidth="1"/>
    <col min="10" max="11" width="10.84375" style="9" hidden="1" customWidth="1"/>
    <col min="12" max="13" width="13.69140625" style="9" customWidth="1"/>
    <col min="14" max="14" width="10.84375" style="9" customWidth="1"/>
    <col min="15" max="16" width="10.84375" style="9" hidden="1" customWidth="1"/>
    <col min="17" max="18" width="13.69140625" style="9" customWidth="1"/>
    <col min="19" max="19" width="10.84375" style="9" customWidth="1"/>
    <col min="20" max="21" width="10.84375" style="9" hidden="1" customWidth="1"/>
    <col min="22" max="23" width="13.69140625" style="9" customWidth="1"/>
    <col min="24" max="24" width="10.84375" style="6" customWidth="1"/>
    <col min="25" max="25" width="15.3046875" style="25" customWidth="1"/>
    <col min="26" max="16384" width="9.15234375" style="6"/>
  </cols>
  <sheetData>
    <row r="1" spans="3:28" ht="37.5" customHeight="1">
      <c r="C1" s="637" t="s">
        <v>149</v>
      </c>
      <c r="D1" s="638"/>
      <c r="E1" s="638"/>
      <c r="F1" s="638"/>
      <c r="G1" s="638"/>
      <c r="H1" s="638"/>
      <c r="I1" s="638"/>
      <c r="J1" s="638"/>
      <c r="K1" s="638"/>
      <c r="L1" s="638"/>
      <c r="M1" s="638"/>
      <c r="N1" s="638"/>
      <c r="O1" s="638"/>
      <c r="P1" s="638"/>
      <c r="Q1" s="638"/>
      <c r="R1" s="638"/>
      <c r="S1" s="638"/>
      <c r="T1" s="638"/>
      <c r="U1" s="638"/>
      <c r="V1" s="638"/>
      <c r="W1" s="639"/>
      <c r="X1" s="639"/>
      <c r="AB1" s="129" t="s">
        <v>539</v>
      </c>
    </row>
    <row r="2" spans="3:28" ht="27.75" customHeight="1">
      <c r="C2" s="634" t="str">
        <f>CONCATENATE("Le differenze e le differenze percentuali sono calcolate rispetto all'esercizio al ",dati_an!B16)</f>
        <v>Le differenze e le differenze percentuali sono calcolate rispetto all'esercizio al 31/12/2016</v>
      </c>
      <c r="D2" s="634"/>
      <c r="E2" s="634"/>
      <c r="F2" s="634"/>
      <c r="G2" s="634"/>
      <c r="H2" s="634"/>
      <c r="I2" s="634"/>
      <c r="J2" s="634"/>
      <c r="K2" s="634"/>
      <c r="L2" s="634"/>
      <c r="M2" s="634"/>
      <c r="N2" s="634"/>
      <c r="O2" s="634"/>
      <c r="P2" s="634"/>
      <c r="Q2" s="634"/>
      <c r="R2" s="634"/>
      <c r="S2" s="634"/>
      <c r="T2" s="634"/>
      <c r="U2" s="634"/>
      <c r="V2" s="634"/>
      <c r="W2" s="634"/>
      <c r="X2" s="634"/>
    </row>
    <row r="3" spans="3:28" ht="16.5" customHeight="1">
      <c r="C3" s="69"/>
      <c r="D3" s="37"/>
      <c r="E3" s="37"/>
      <c r="F3" s="222"/>
      <c r="G3" s="222"/>
      <c r="H3" s="63"/>
      <c r="I3" s="63"/>
      <c r="J3" s="63"/>
      <c r="K3" s="63"/>
      <c r="L3" s="222"/>
      <c r="M3" s="63"/>
      <c r="N3" s="63"/>
      <c r="O3" s="63"/>
      <c r="P3" s="63"/>
      <c r="Q3" s="222"/>
      <c r="R3" s="63"/>
      <c r="S3" s="63"/>
      <c r="T3" s="63"/>
      <c r="U3" s="63"/>
      <c r="V3" s="222"/>
      <c r="W3" s="40"/>
    </row>
    <row r="4" spans="3:28" ht="27.75" customHeight="1" thickBot="1">
      <c r="C4" s="87"/>
      <c r="D4" s="88"/>
      <c r="E4" s="88"/>
      <c r="F4" s="41" t="str">
        <f>dati_an!$B16</f>
        <v>31/12/2016</v>
      </c>
      <c r="G4" s="41" t="str">
        <f>dati_an!$B17</f>
        <v>31/12/2015</v>
      </c>
      <c r="H4" s="41" t="s">
        <v>514</v>
      </c>
      <c r="I4" s="41" t="s">
        <v>515</v>
      </c>
      <c r="J4" s="41"/>
      <c r="K4" s="41"/>
      <c r="L4" s="41">
        <f>dati_an!$B18</f>
        <v>0</v>
      </c>
      <c r="M4" s="41" t="s">
        <v>514</v>
      </c>
      <c r="N4" s="41" t="s">
        <v>515</v>
      </c>
      <c r="O4" s="41"/>
      <c r="P4" s="41"/>
      <c r="Q4" s="41">
        <f>dati_an!$B19</f>
        <v>0</v>
      </c>
      <c r="R4" s="41" t="s">
        <v>514</v>
      </c>
      <c r="S4" s="41" t="s">
        <v>515</v>
      </c>
      <c r="T4" s="41"/>
      <c r="U4" s="41"/>
      <c r="V4" s="41">
        <f>dati_an!$B20</f>
        <v>0</v>
      </c>
      <c r="W4" s="41" t="s">
        <v>514</v>
      </c>
      <c r="X4" s="41" t="s">
        <v>515</v>
      </c>
    </row>
    <row r="5" spans="3:28" ht="17.25" customHeight="1">
      <c r="C5" s="364" t="str">
        <f>s_bil_std_ORD!Y95</f>
        <v>A)</v>
      </c>
      <c r="D5" s="364" t="str">
        <f>s_bil_std_ORD!B95</f>
        <v>PATRIMONIO NETTO</v>
      </c>
      <c r="E5" s="364">
        <v>1</v>
      </c>
      <c r="F5" s="371">
        <f>SUM(F6:F11,F27:F31,F33)</f>
        <v>0</v>
      </c>
      <c r="G5" s="371">
        <f>SUM(G6:G11,G27:G31,G33)</f>
        <v>0</v>
      </c>
      <c r="H5" s="371">
        <f>$F5-G5</f>
        <v>0</v>
      </c>
      <c r="I5" s="372" t="str">
        <f t="shared" ref="I5:I36" si="0">IF(G5&lt;&gt;0,H5/G5,"")</f>
        <v/>
      </c>
      <c r="J5" s="364"/>
      <c r="K5" s="364"/>
      <c r="L5" s="371">
        <f>SUM(L6:L11,L27:L31,L33)</f>
        <v>0</v>
      </c>
      <c r="M5" s="371">
        <f t="shared" ref="M5:M36" si="1">$F5-L5</f>
        <v>0</v>
      </c>
      <c r="N5" s="372" t="str">
        <f t="shared" ref="N5:N36" si="2">IF(L5&lt;&gt;0,M5/L5,"")</f>
        <v/>
      </c>
      <c r="O5" s="364"/>
      <c r="P5" s="364"/>
      <c r="Q5" s="371">
        <f>SUM(Q6:Q11,Q27:Q31,Q33)</f>
        <v>0</v>
      </c>
      <c r="R5" s="371">
        <f t="shared" ref="R5:R36" si="3">$F5-Q5</f>
        <v>0</v>
      </c>
      <c r="S5" s="372" t="str">
        <f t="shared" ref="S5:S36" si="4">IF(Q5&lt;&gt;0,R5/Q5,"")</f>
        <v/>
      </c>
      <c r="T5" s="364"/>
      <c r="U5" s="364"/>
      <c r="V5" s="371">
        <f>SUM(V6:V11,V27:V31,V33)</f>
        <v>0</v>
      </c>
      <c r="W5" s="371">
        <f t="shared" ref="W5:W36" si="5">$F5-V5</f>
        <v>0</v>
      </c>
      <c r="X5" s="372" t="str">
        <f t="shared" ref="X5:X36" si="6">IF(V5&lt;&gt;0,W5/V5,"")</f>
        <v/>
      </c>
    </row>
    <row r="6" spans="3:28" ht="17.25" customHeight="1">
      <c r="C6" s="365" t="str">
        <f>s_bil_std_ORD!Y96</f>
        <v>I -</v>
      </c>
      <c r="D6" s="365" t="str">
        <f>s_bil_std_ORD!B96</f>
        <v>Capitale</v>
      </c>
      <c r="E6" s="366">
        <v>3</v>
      </c>
      <c r="F6" s="367">
        <f>s_bil_std_ORD!H96</f>
        <v>0</v>
      </c>
      <c r="G6" s="367">
        <f>s_bil_std_ORD!J96</f>
        <v>0</v>
      </c>
      <c r="H6" s="367">
        <f t="shared" ref="H6:H37" si="7">F6-G6</f>
        <v>0</v>
      </c>
      <c r="I6" s="368" t="str">
        <f t="shared" si="0"/>
        <v/>
      </c>
      <c r="J6" s="368"/>
      <c r="K6" s="368"/>
      <c r="L6" s="367">
        <f>s_bil_std_ORD!L96</f>
        <v>0</v>
      </c>
      <c r="M6" s="367">
        <f t="shared" si="1"/>
        <v>0</v>
      </c>
      <c r="N6" s="368" t="str">
        <f t="shared" si="2"/>
        <v/>
      </c>
      <c r="O6" s="368"/>
      <c r="P6" s="368"/>
      <c r="Q6" s="367">
        <f>s_bil_std_ORD!N96</f>
        <v>0</v>
      </c>
      <c r="R6" s="367">
        <f t="shared" si="3"/>
        <v>0</v>
      </c>
      <c r="S6" s="368" t="str">
        <f t="shared" si="4"/>
        <v/>
      </c>
      <c r="T6" s="368"/>
      <c r="U6" s="368"/>
      <c r="V6" s="367">
        <f>s_bil_std_ORD!P96</f>
        <v>0</v>
      </c>
      <c r="W6" s="367">
        <f t="shared" si="5"/>
        <v>0</v>
      </c>
      <c r="X6" s="368" t="str">
        <f t="shared" si="6"/>
        <v/>
      </c>
    </row>
    <row r="7" spans="3:28" ht="17.25" customHeight="1">
      <c r="C7" s="365" t="str">
        <f>s_bil_std_ORD!Y97</f>
        <v>II -</v>
      </c>
      <c r="D7" s="365" t="str">
        <f>s_bil_std_ORD!B97</f>
        <v>Riserva da soprapprezzo delle azioni</v>
      </c>
      <c r="E7" s="366">
        <v>3</v>
      </c>
      <c r="F7" s="367">
        <f>s_bil_std_ORD!H97</f>
        <v>0</v>
      </c>
      <c r="G7" s="367">
        <f>s_bil_std_ORD!J97</f>
        <v>0</v>
      </c>
      <c r="H7" s="367">
        <f t="shared" si="7"/>
        <v>0</v>
      </c>
      <c r="I7" s="368" t="str">
        <f t="shared" si="0"/>
        <v/>
      </c>
      <c r="J7" s="368"/>
      <c r="K7" s="368"/>
      <c r="L7" s="367">
        <f>s_bil_std_ORD!L97</f>
        <v>0</v>
      </c>
      <c r="M7" s="367">
        <f t="shared" si="1"/>
        <v>0</v>
      </c>
      <c r="N7" s="368" t="str">
        <f t="shared" si="2"/>
        <v/>
      </c>
      <c r="O7" s="368"/>
      <c r="P7" s="368"/>
      <c r="Q7" s="367">
        <f>s_bil_std_ORD!N97</f>
        <v>0</v>
      </c>
      <c r="R7" s="367">
        <f t="shared" si="3"/>
        <v>0</v>
      </c>
      <c r="S7" s="368" t="str">
        <f t="shared" si="4"/>
        <v/>
      </c>
      <c r="T7" s="368"/>
      <c r="U7" s="368"/>
      <c r="V7" s="367">
        <f>s_bil_std_ORD!P97</f>
        <v>0</v>
      </c>
      <c r="W7" s="367">
        <f t="shared" si="5"/>
        <v>0</v>
      </c>
      <c r="X7" s="368" t="str">
        <f t="shared" si="6"/>
        <v/>
      </c>
    </row>
    <row r="8" spans="3:28" ht="17.25" customHeight="1">
      <c r="C8" s="365" t="str">
        <f>s_bil_std_ORD!Y98</f>
        <v>III -</v>
      </c>
      <c r="D8" s="365" t="str">
        <f>s_bil_std_ORD!B98</f>
        <v>Riserve di rivalutazione</v>
      </c>
      <c r="E8" s="366">
        <v>3</v>
      </c>
      <c r="F8" s="367">
        <f>s_bil_std_ORD!H98</f>
        <v>0</v>
      </c>
      <c r="G8" s="367">
        <f>s_bil_std_ORD!J98</f>
        <v>0</v>
      </c>
      <c r="H8" s="367">
        <f t="shared" si="7"/>
        <v>0</v>
      </c>
      <c r="I8" s="368" t="str">
        <f t="shared" si="0"/>
        <v/>
      </c>
      <c r="J8" s="368"/>
      <c r="K8" s="368"/>
      <c r="L8" s="367">
        <f>s_bil_std_ORD!L98</f>
        <v>0</v>
      </c>
      <c r="M8" s="367">
        <f t="shared" si="1"/>
        <v>0</v>
      </c>
      <c r="N8" s="368" t="str">
        <f t="shared" si="2"/>
        <v/>
      </c>
      <c r="O8" s="368"/>
      <c r="P8" s="368"/>
      <c r="Q8" s="367">
        <f>s_bil_std_ORD!N98</f>
        <v>0</v>
      </c>
      <c r="R8" s="367">
        <f t="shared" si="3"/>
        <v>0</v>
      </c>
      <c r="S8" s="368" t="str">
        <f t="shared" si="4"/>
        <v/>
      </c>
      <c r="T8" s="368"/>
      <c r="U8" s="368"/>
      <c r="V8" s="367">
        <f>s_bil_std_ORD!P98</f>
        <v>0</v>
      </c>
      <c r="W8" s="367">
        <f t="shared" si="5"/>
        <v>0</v>
      </c>
      <c r="X8" s="368" t="str">
        <f t="shared" si="6"/>
        <v/>
      </c>
    </row>
    <row r="9" spans="3:28" ht="17.25" customHeight="1">
      <c r="C9" s="365" t="str">
        <f>s_bil_std_ORD!Y99</f>
        <v>IV -</v>
      </c>
      <c r="D9" s="365" t="str">
        <f>s_bil_std_ORD!B99</f>
        <v>Riserva legale</v>
      </c>
      <c r="E9" s="366">
        <v>3</v>
      </c>
      <c r="F9" s="367">
        <f>s_bil_std_ORD!H99</f>
        <v>0</v>
      </c>
      <c r="G9" s="367">
        <f>s_bil_std_ORD!J99</f>
        <v>0</v>
      </c>
      <c r="H9" s="367">
        <f t="shared" si="7"/>
        <v>0</v>
      </c>
      <c r="I9" s="368" t="str">
        <f t="shared" si="0"/>
        <v/>
      </c>
      <c r="J9" s="368"/>
      <c r="K9" s="368"/>
      <c r="L9" s="367">
        <f>s_bil_std_ORD!L99</f>
        <v>0</v>
      </c>
      <c r="M9" s="367">
        <f t="shared" si="1"/>
        <v>0</v>
      </c>
      <c r="N9" s="368" t="str">
        <f t="shared" si="2"/>
        <v/>
      </c>
      <c r="O9" s="368"/>
      <c r="P9" s="368"/>
      <c r="Q9" s="367">
        <f>s_bil_std_ORD!N99</f>
        <v>0</v>
      </c>
      <c r="R9" s="367">
        <f t="shared" si="3"/>
        <v>0</v>
      </c>
      <c r="S9" s="368" t="str">
        <f t="shared" si="4"/>
        <v/>
      </c>
      <c r="T9" s="368"/>
      <c r="U9" s="368"/>
      <c r="V9" s="367">
        <f>s_bil_std_ORD!P99</f>
        <v>0</v>
      </c>
      <c r="W9" s="367">
        <f t="shared" si="5"/>
        <v>0</v>
      </c>
      <c r="X9" s="368" t="str">
        <f t="shared" si="6"/>
        <v/>
      </c>
    </row>
    <row r="10" spans="3:28" ht="17.25" customHeight="1">
      <c r="C10" s="365" t="str">
        <f>s_bil_std_ORD!Y100</f>
        <v>V -</v>
      </c>
      <c r="D10" s="365" t="str">
        <f>s_bil_std_ORD!B100</f>
        <v>Riserve statutarie</v>
      </c>
      <c r="E10" s="366">
        <v>3</v>
      </c>
      <c r="F10" s="367">
        <f>s_bil_std_ORD!H100</f>
        <v>0</v>
      </c>
      <c r="G10" s="367">
        <f>s_bil_std_ORD!J100</f>
        <v>0</v>
      </c>
      <c r="H10" s="367">
        <f t="shared" si="7"/>
        <v>0</v>
      </c>
      <c r="I10" s="368" t="str">
        <f t="shared" si="0"/>
        <v/>
      </c>
      <c r="J10" s="368"/>
      <c r="K10" s="368"/>
      <c r="L10" s="367">
        <f>s_bil_std_ORD!L100</f>
        <v>0</v>
      </c>
      <c r="M10" s="367">
        <f t="shared" si="1"/>
        <v>0</v>
      </c>
      <c r="N10" s="368" t="str">
        <f t="shared" si="2"/>
        <v/>
      </c>
      <c r="O10" s="368"/>
      <c r="P10" s="368"/>
      <c r="Q10" s="367">
        <f>s_bil_std_ORD!N100</f>
        <v>0</v>
      </c>
      <c r="R10" s="367">
        <f t="shared" si="3"/>
        <v>0</v>
      </c>
      <c r="S10" s="368" t="str">
        <f t="shared" si="4"/>
        <v/>
      </c>
      <c r="T10" s="368"/>
      <c r="U10" s="368"/>
      <c r="V10" s="367">
        <f>s_bil_std_ORD!P100</f>
        <v>0</v>
      </c>
      <c r="W10" s="367">
        <f t="shared" si="5"/>
        <v>0</v>
      </c>
      <c r="X10" s="368" t="str">
        <f t="shared" si="6"/>
        <v/>
      </c>
    </row>
    <row r="11" spans="3:28" ht="17.25" customHeight="1">
      <c r="C11" s="365" t="str">
        <f>s_bil_std_ORD!Y101</f>
        <v>VI -</v>
      </c>
      <c r="D11" s="365" t="str">
        <f>s_bil_std_ORD!B101</f>
        <v>Altre riserve</v>
      </c>
      <c r="E11" s="366">
        <v>3</v>
      </c>
      <c r="F11" s="367">
        <f>s_bil_std_ORD!H101</f>
        <v>0</v>
      </c>
      <c r="G11" s="367">
        <f>s_bil_std_ORD!J101</f>
        <v>0</v>
      </c>
      <c r="H11" s="367">
        <f t="shared" si="7"/>
        <v>0</v>
      </c>
      <c r="I11" s="368" t="str">
        <f t="shared" si="0"/>
        <v/>
      </c>
      <c r="J11" s="368"/>
      <c r="K11" s="368"/>
      <c r="L11" s="367">
        <f>s_bil_std_ORD!L101</f>
        <v>0</v>
      </c>
      <c r="M11" s="367">
        <f t="shared" si="1"/>
        <v>0</v>
      </c>
      <c r="N11" s="368" t="str">
        <f t="shared" si="2"/>
        <v/>
      </c>
      <c r="O11" s="368"/>
      <c r="P11" s="368"/>
      <c r="Q11" s="367">
        <f>s_bil_std_ORD!N101</f>
        <v>0</v>
      </c>
      <c r="R11" s="367">
        <f t="shared" si="3"/>
        <v>0</v>
      </c>
      <c r="S11" s="368" t="str">
        <f t="shared" si="4"/>
        <v/>
      </c>
      <c r="T11" s="368"/>
      <c r="U11" s="368"/>
      <c r="V11" s="367">
        <f>s_bil_std_ORD!P101</f>
        <v>0</v>
      </c>
      <c r="W11" s="367">
        <f t="shared" si="5"/>
        <v>0</v>
      </c>
      <c r="X11" s="368" t="str">
        <f t="shared" si="6"/>
        <v/>
      </c>
    </row>
    <row r="12" spans="3:28" ht="17.25" customHeight="1">
      <c r="C12" s="365" t="str">
        <f>s_bil_std_ORD!Y102</f>
        <v xml:space="preserve"> </v>
      </c>
      <c r="D12" s="365" t="str">
        <f>s_bil_std_ORD!B102</f>
        <v>Riserva straordinaria</v>
      </c>
      <c r="E12" s="366">
        <v>3</v>
      </c>
      <c r="F12" s="367">
        <f>s_bil_std_ORD!H102</f>
        <v>0</v>
      </c>
      <c r="G12" s="367">
        <f>s_bil_std_ORD!J102</f>
        <v>0</v>
      </c>
      <c r="H12" s="367">
        <f t="shared" si="7"/>
        <v>0</v>
      </c>
      <c r="I12" s="368" t="str">
        <f t="shared" si="0"/>
        <v/>
      </c>
      <c r="J12" s="368"/>
      <c r="K12" s="368"/>
      <c r="L12" s="367">
        <f>s_bil_std_ORD!L102</f>
        <v>0</v>
      </c>
      <c r="M12" s="367">
        <f t="shared" si="1"/>
        <v>0</v>
      </c>
      <c r="N12" s="368" t="str">
        <f t="shared" si="2"/>
        <v/>
      </c>
      <c r="O12" s="368"/>
      <c r="P12" s="368"/>
      <c r="Q12" s="367">
        <f>s_bil_std_ORD!N102</f>
        <v>0</v>
      </c>
      <c r="R12" s="367">
        <f t="shared" si="3"/>
        <v>0</v>
      </c>
      <c r="S12" s="368" t="str">
        <f t="shared" si="4"/>
        <v/>
      </c>
      <c r="T12" s="368"/>
      <c r="U12" s="368"/>
      <c r="V12" s="367">
        <f>s_bil_std_ORD!P102</f>
        <v>0</v>
      </c>
      <c r="W12" s="367">
        <f t="shared" si="5"/>
        <v>0</v>
      </c>
      <c r="X12" s="368" t="str">
        <f t="shared" si="6"/>
        <v/>
      </c>
    </row>
    <row r="13" spans="3:28" ht="17.25" customHeight="1">
      <c r="C13" s="365" t="str">
        <f>s_bil_std_ORD!Y103</f>
        <v xml:space="preserve"> </v>
      </c>
      <c r="D13" s="365" t="str">
        <f>s_bil_std_ORD!B103</f>
        <v>Riserva da deroghe ex. articolo 2423 codice civile</v>
      </c>
      <c r="E13" s="366">
        <v>3</v>
      </c>
      <c r="F13" s="367">
        <f>s_bil_std_ORD!H103</f>
        <v>0</v>
      </c>
      <c r="G13" s="367">
        <f>s_bil_std_ORD!J103</f>
        <v>0</v>
      </c>
      <c r="H13" s="367">
        <f t="shared" si="7"/>
        <v>0</v>
      </c>
      <c r="I13" s="368" t="str">
        <f t="shared" si="0"/>
        <v/>
      </c>
      <c r="J13" s="368"/>
      <c r="K13" s="368"/>
      <c r="L13" s="367">
        <f>s_bil_std_ORD!L103</f>
        <v>0</v>
      </c>
      <c r="M13" s="367">
        <f t="shared" si="1"/>
        <v>0</v>
      </c>
      <c r="N13" s="368" t="str">
        <f t="shared" si="2"/>
        <v/>
      </c>
      <c r="O13" s="368"/>
      <c r="P13" s="368"/>
      <c r="Q13" s="367">
        <f>s_bil_std_ORD!N103</f>
        <v>0</v>
      </c>
      <c r="R13" s="367">
        <f t="shared" si="3"/>
        <v>0</v>
      </c>
      <c r="S13" s="368" t="str">
        <f t="shared" si="4"/>
        <v/>
      </c>
      <c r="T13" s="368"/>
      <c r="U13" s="368"/>
      <c r="V13" s="367">
        <f>s_bil_std_ORD!P103</f>
        <v>0</v>
      </c>
      <c r="W13" s="367">
        <f t="shared" si="5"/>
        <v>0</v>
      </c>
      <c r="X13" s="368" t="str">
        <f t="shared" si="6"/>
        <v/>
      </c>
    </row>
    <row r="14" spans="3:28" ht="17.25" customHeight="1">
      <c r="C14" s="365" t="str">
        <f>s_bil_std_ORD!Y104</f>
        <v xml:space="preserve"> </v>
      </c>
      <c r="D14" s="365" t="str">
        <f>s_bil_std_ORD!B104</f>
        <v>Riserva azioni (quote) della società controllante</v>
      </c>
      <c r="E14" s="366">
        <v>3</v>
      </c>
      <c r="F14" s="367">
        <f>s_bil_std_ORD!H104</f>
        <v>0</v>
      </c>
      <c r="G14" s="367">
        <f>s_bil_std_ORD!J104</f>
        <v>0</v>
      </c>
      <c r="H14" s="367">
        <f t="shared" si="7"/>
        <v>0</v>
      </c>
      <c r="I14" s="368" t="str">
        <f t="shared" si="0"/>
        <v/>
      </c>
      <c r="J14" s="368"/>
      <c r="K14" s="368"/>
      <c r="L14" s="367">
        <f>s_bil_std_ORD!L104</f>
        <v>0</v>
      </c>
      <c r="M14" s="367">
        <f t="shared" si="1"/>
        <v>0</v>
      </c>
      <c r="N14" s="368" t="str">
        <f t="shared" si="2"/>
        <v/>
      </c>
      <c r="O14" s="368"/>
      <c r="P14" s="368"/>
      <c r="Q14" s="367">
        <f>s_bil_std_ORD!N104</f>
        <v>0</v>
      </c>
      <c r="R14" s="367">
        <f t="shared" si="3"/>
        <v>0</v>
      </c>
      <c r="S14" s="368" t="str">
        <f t="shared" si="4"/>
        <v/>
      </c>
      <c r="T14" s="368"/>
      <c r="U14" s="368"/>
      <c r="V14" s="367">
        <f>s_bil_std_ORD!P104</f>
        <v>0</v>
      </c>
      <c r="W14" s="367">
        <f t="shared" si="5"/>
        <v>0</v>
      </c>
      <c r="X14" s="368" t="str">
        <f t="shared" si="6"/>
        <v/>
      </c>
    </row>
    <row r="15" spans="3:28" ht="17.25" customHeight="1">
      <c r="C15" s="365" t="str">
        <f>s_bil_std_ORD!Y105</f>
        <v xml:space="preserve"> </v>
      </c>
      <c r="D15" s="365" t="str">
        <f>s_bil_std_ORD!B105</f>
        <v>Riserva da rivalutazione delle partecipazioni</v>
      </c>
      <c r="E15" s="366">
        <v>3</v>
      </c>
      <c r="F15" s="367">
        <f>s_bil_std_ORD!H105</f>
        <v>0</v>
      </c>
      <c r="G15" s="367">
        <f>s_bil_std_ORD!J105</f>
        <v>0</v>
      </c>
      <c r="H15" s="367">
        <f t="shared" si="7"/>
        <v>0</v>
      </c>
      <c r="I15" s="368" t="str">
        <f t="shared" si="0"/>
        <v/>
      </c>
      <c r="J15" s="368"/>
      <c r="K15" s="368"/>
      <c r="L15" s="367">
        <f>s_bil_std_ORD!L105</f>
        <v>0</v>
      </c>
      <c r="M15" s="367">
        <f t="shared" si="1"/>
        <v>0</v>
      </c>
      <c r="N15" s="368" t="str">
        <f t="shared" si="2"/>
        <v/>
      </c>
      <c r="O15" s="368"/>
      <c r="P15" s="368"/>
      <c r="Q15" s="367">
        <f>s_bil_std_ORD!N105</f>
        <v>0</v>
      </c>
      <c r="R15" s="367">
        <f t="shared" si="3"/>
        <v>0</v>
      </c>
      <c r="S15" s="368" t="str">
        <f t="shared" si="4"/>
        <v/>
      </c>
      <c r="T15" s="368"/>
      <c r="U15" s="368"/>
      <c r="V15" s="367">
        <f>s_bil_std_ORD!P105</f>
        <v>0</v>
      </c>
      <c r="W15" s="367">
        <f t="shared" si="5"/>
        <v>0</v>
      </c>
      <c r="X15" s="368" t="str">
        <f t="shared" si="6"/>
        <v/>
      </c>
    </row>
    <row r="16" spans="3:28" ht="17.25" customHeight="1">
      <c r="C16" s="365" t="str">
        <f>s_bil_std_ORD!Y106</f>
        <v xml:space="preserve"> </v>
      </c>
      <c r="D16" s="365" t="str">
        <f>s_bil_std_ORD!B106</f>
        <v>Versamenti in conto aumento di capitale</v>
      </c>
      <c r="E16" s="366">
        <v>3</v>
      </c>
      <c r="F16" s="367">
        <f>s_bil_std_ORD!H106</f>
        <v>0</v>
      </c>
      <c r="G16" s="367">
        <f>s_bil_std_ORD!J106</f>
        <v>0</v>
      </c>
      <c r="H16" s="367">
        <f t="shared" si="7"/>
        <v>0</v>
      </c>
      <c r="I16" s="368" t="str">
        <f t="shared" si="0"/>
        <v/>
      </c>
      <c r="J16" s="368"/>
      <c r="K16" s="368"/>
      <c r="L16" s="367">
        <f>s_bil_std_ORD!L106</f>
        <v>0</v>
      </c>
      <c r="M16" s="367">
        <f t="shared" si="1"/>
        <v>0</v>
      </c>
      <c r="N16" s="368" t="str">
        <f t="shared" si="2"/>
        <v/>
      </c>
      <c r="O16" s="368"/>
      <c r="P16" s="368"/>
      <c r="Q16" s="367">
        <f>s_bil_std_ORD!N106</f>
        <v>0</v>
      </c>
      <c r="R16" s="367">
        <f t="shared" si="3"/>
        <v>0</v>
      </c>
      <c r="S16" s="368" t="str">
        <f t="shared" si="4"/>
        <v/>
      </c>
      <c r="T16" s="368"/>
      <c r="U16" s="368"/>
      <c r="V16" s="367">
        <f>s_bil_std_ORD!P106</f>
        <v>0</v>
      </c>
      <c r="W16" s="367">
        <f t="shared" si="5"/>
        <v>0</v>
      </c>
      <c r="X16" s="368" t="str">
        <f t="shared" si="6"/>
        <v/>
      </c>
    </row>
    <row r="17" spans="1:24" ht="17.25" customHeight="1">
      <c r="C17" s="365" t="str">
        <f>s_bil_std_ORD!Y107</f>
        <v xml:space="preserve"> </v>
      </c>
      <c r="D17" s="365" t="str">
        <f>s_bil_std_ORD!B107</f>
        <v>Versamenti in conto futuro aumento di capitale</v>
      </c>
      <c r="E17" s="366">
        <v>3</v>
      </c>
      <c r="F17" s="367">
        <f>s_bil_std_ORD!H107</f>
        <v>0</v>
      </c>
      <c r="G17" s="367">
        <f>s_bil_std_ORD!J107</f>
        <v>0</v>
      </c>
      <c r="H17" s="367">
        <f t="shared" si="7"/>
        <v>0</v>
      </c>
      <c r="I17" s="368" t="str">
        <f t="shared" si="0"/>
        <v/>
      </c>
      <c r="J17" s="368"/>
      <c r="K17" s="368"/>
      <c r="L17" s="367">
        <f>s_bil_std_ORD!L107</f>
        <v>0</v>
      </c>
      <c r="M17" s="367">
        <f t="shared" si="1"/>
        <v>0</v>
      </c>
      <c r="N17" s="368" t="str">
        <f t="shared" si="2"/>
        <v/>
      </c>
      <c r="O17" s="368"/>
      <c r="P17" s="368"/>
      <c r="Q17" s="367">
        <f>s_bil_std_ORD!N107</f>
        <v>0</v>
      </c>
      <c r="R17" s="367">
        <f t="shared" si="3"/>
        <v>0</v>
      </c>
      <c r="S17" s="368" t="str">
        <f t="shared" si="4"/>
        <v/>
      </c>
      <c r="T17" s="368"/>
      <c r="U17" s="368"/>
      <c r="V17" s="367">
        <f>s_bil_std_ORD!P107</f>
        <v>0</v>
      </c>
      <c r="W17" s="367">
        <f t="shared" si="5"/>
        <v>0</v>
      </c>
      <c r="X17" s="368" t="str">
        <f t="shared" si="6"/>
        <v/>
      </c>
    </row>
    <row r="18" spans="1:24" ht="17.25" customHeight="1">
      <c r="C18" s="365" t="str">
        <f>s_bil_std_ORD!Y108</f>
        <v xml:space="preserve"> </v>
      </c>
      <c r="D18" s="365" t="str">
        <f>s_bil_std_ORD!B108</f>
        <v>Versamenti in conto capitale</v>
      </c>
      <c r="E18" s="366">
        <v>3</v>
      </c>
      <c r="F18" s="367">
        <f>s_bil_std_ORD!H108</f>
        <v>0</v>
      </c>
      <c r="G18" s="367">
        <f>s_bil_std_ORD!J108</f>
        <v>0</v>
      </c>
      <c r="H18" s="367">
        <f t="shared" si="7"/>
        <v>0</v>
      </c>
      <c r="I18" s="368" t="str">
        <f t="shared" si="0"/>
        <v/>
      </c>
      <c r="J18" s="368"/>
      <c r="K18" s="368"/>
      <c r="L18" s="367">
        <f>s_bil_std_ORD!L108</f>
        <v>0</v>
      </c>
      <c r="M18" s="367">
        <f t="shared" si="1"/>
        <v>0</v>
      </c>
      <c r="N18" s="368" t="str">
        <f t="shared" si="2"/>
        <v/>
      </c>
      <c r="O18" s="368"/>
      <c r="P18" s="368"/>
      <c r="Q18" s="367">
        <f>s_bil_std_ORD!N108</f>
        <v>0</v>
      </c>
      <c r="R18" s="367">
        <f t="shared" si="3"/>
        <v>0</v>
      </c>
      <c r="S18" s="368" t="str">
        <f t="shared" si="4"/>
        <v/>
      </c>
      <c r="T18" s="368"/>
      <c r="U18" s="368"/>
      <c r="V18" s="367">
        <f>s_bil_std_ORD!P108</f>
        <v>0</v>
      </c>
      <c r="W18" s="367">
        <f t="shared" si="5"/>
        <v>0</v>
      </c>
      <c r="X18" s="368" t="str">
        <f t="shared" si="6"/>
        <v/>
      </c>
    </row>
    <row r="19" spans="1:24" ht="17.25" customHeight="1">
      <c r="C19" s="365" t="str">
        <f>s_bil_std_ORD!Y109</f>
        <v xml:space="preserve"> </v>
      </c>
      <c r="D19" s="365" t="str">
        <f>s_bil_std_ORD!B109</f>
        <v>Versamenti a copertura perdite</v>
      </c>
      <c r="E19" s="366">
        <v>3</v>
      </c>
      <c r="F19" s="367">
        <f>s_bil_std_ORD!H109</f>
        <v>0</v>
      </c>
      <c r="G19" s="367">
        <f>s_bil_std_ORD!J109</f>
        <v>0</v>
      </c>
      <c r="H19" s="367">
        <f t="shared" si="7"/>
        <v>0</v>
      </c>
      <c r="I19" s="368" t="str">
        <f t="shared" si="0"/>
        <v/>
      </c>
      <c r="J19" s="368"/>
      <c r="K19" s="368"/>
      <c r="L19" s="367">
        <f>s_bil_std_ORD!L109</f>
        <v>0</v>
      </c>
      <c r="M19" s="367">
        <f t="shared" si="1"/>
        <v>0</v>
      </c>
      <c r="N19" s="368" t="str">
        <f t="shared" si="2"/>
        <v/>
      </c>
      <c r="O19" s="368"/>
      <c r="P19" s="368"/>
      <c r="Q19" s="367">
        <f>s_bil_std_ORD!N109</f>
        <v>0</v>
      </c>
      <c r="R19" s="367">
        <f t="shared" si="3"/>
        <v>0</v>
      </c>
      <c r="S19" s="368" t="str">
        <f t="shared" si="4"/>
        <v/>
      </c>
      <c r="T19" s="368"/>
      <c r="U19" s="368"/>
      <c r="V19" s="367">
        <f>s_bil_std_ORD!P109</f>
        <v>0</v>
      </c>
      <c r="W19" s="367">
        <f t="shared" si="5"/>
        <v>0</v>
      </c>
      <c r="X19" s="368" t="str">
        <f t="shared" si="6"/>
        <v/>
      </c>
    </row>
    <row r="20" spans="1:24" ht="17.25" customHeight="1">
      <c r="C20" s="365" t="str">
        <f>s_bil_std_ORD!Y110</f>
        <v xml:space="preserve"> </v>
      </c>
      <c r="D20" s="365" t="str">
        <f>s_bil_std_ORD!B110</f>
        <v>Riserva da riduzione capitale sociale</v>
      </c>
      <c r="E20" s="366">
        <v>3</v>
      </c>
      <c r="F20" s="367">
        <f>s_bil_std_ORD!H110</f>
        <v>0</v>
      </c>
      <c r="G20" s="367">
        <f>s_bil_std_ORD!J110</f>
        <v>0</v>
      </c>
      <c r="H20" s="367">
        <f t="shared" si="7"/>
        <v>0</v>
      </c>
      <c r="I20" s="368" t="str">
        <f t="shared" si="0"/>
        <v/>
      </c>
      <c r="J20" s="368"/>
      <c r="K20" s="368"/>
      <c r="L20" s="367">
        <f>s_bil_std_ORD!L110</f>
        <v>0</v>
      </c>
      <c r="M20" s="367">
        <f t="shared" si="1"/>
        <v>0</v>
      </c>
      <c r="N20" s="368" t="str">
        <f t="shared" si="2"/>
        <v/>
      </c>
      <c r="O20" s="368"/>
      <c r="P20" s="368"/>
      <c r="Q20" s="367">
        <f>s_bil_std_ORD!N110</f>
        <v>0</v>
      </c>
      <c r="R20" s="367">
        <f t="shared" si="3"/>
        <v>0</v>
      </c>
      <c r="S20" s="368" t="str">
        <f t="shared" si="4"/>
        <v/>
      </c>
      <c r="T20" s="368"/>
      <c r="U20" s="368"/>
      <c r="V20" s="367">
        <f>s_bil_std_ORD!P110</f>
        <v>0</v>
      </c>
      <c r="W20" s="367">
        <f t="shared" si="5"/>
        <v>0</v>
      </c>
      <c r="X20" s="368" t="str">
        <f t="shared" si="6"/>
        <v/>
      </c>
    </row>
    <row r="21" spans="1:24" ht="17.25" customHeight="1">
      <c r="C21" s="365" t="str">
        <f>s_bil_std_ORD!Y111</f>
        <v xml:space="preserve"> </v>
      </c>
      <c r="D21" s="365" t="str">
        <f>s_bil_std_ORD!B111</f>
        <v>Riserva avanzo di fusione</v>
      </c>
      <c r="E21" s="366">
        <v>3</v>
      </c>
      <c r="F21" s="367">
        <f>s_bil_std_ORD!H111</f>
        <v>0</v>
      </c>
      <c r="G21" s="367">
        <f>s_bil_std_ORD!J111</f>
        <v>0</v>
      </c>
      <c r="H21" s="367">
        <f t="shared" si="7"/>
        <v>0</v>
      </c>
      <c r="I21" s="368" t="str">
        <f t="shared" si="0"/>
        <v/>
      </c>
      <c r="J21" s="368"/>
      <c r="K21" s="368"/>
      <c r="L21" s="367">
        <f>s_bil_std_ORD!L111</f>
        <v>0</v>
      </c>
      <c r="M21" s="367">
        <f t="shared" si="1"/>
        <v>0</v>
      </c>
      <c r="N21" s="368" t="str">
        <f t="shared" si="2"/>
        <v/>
      </c>
      <c r="O21" s="368"/>
      <c r="P21" s="368"/>
      <c r="Q21" s="367">
        <f>s_bil_std_ORD!N111</f>
        <v>0</v>
      </c>
      <c r="R21" s="367">
        <f t="shared" si="3"/>
        <v>0</v>
      </c>
      <c r="S21" s="368" t="str">
        <f t="shared" si="4"/>
        <v/>
      </c>
      <c r="T21" s="368"/>
      <c r="U21" s="368"/>
      <c r="V21" s="367">
        <f>s_bil_std_ORD!P111</f>
        <v>0</v>
      </c>
      <c r="W21" s="367">
        <f t="shared" si="5"/>
        <v>0</v>
      </c>
      <c r="X21" s="368" t="str">
        <f t="shared" si="6"/>
        <v/>
      </c>
    </row>
    <row r="22" spans="1:24" ht="17.25" customHeight="1">
      <c r="C22" s="365" t="str">
        <f>s_bil_std_ORD!Y112</f>
        <v xml:space="preserve"> </v>
      </c>
      <c r="D22" s="365" t="str">
        <f>s_bil_std_ORD!B112</f>
        <v>Riserva per utili su cambi non realizzati</v>
      </c>
      <c r="E22" s="366">
        <v>3</v>
      </c>
      <c r="F22" s="367">
        <f>s_bil_std_ORD!H112</f>
        <v>0</v>
      </c>
      <c r="G22" s="367">
        <f>s_bil_std_ORD!J112</f>
        <v>0</v>
      </c>
      <c r="H22" s="367">
        <f t="shared" si="7"/>
        <v>0</v>
      </c>
      <c r="I22" s="368" t="str">
        <f t="shared" si="0"/>
        <v/>
      </c>
      <c r="J22" s="368"/>
      <c r="K22" s="368"/>
      <c r="L22" s="367">
        <f>s_bil_std_ORD!L112</f>
        <v>0</v>
      </c>
      <c r="M22" s="367">
        <f t="shared" si="1"/>
        <v>0</v>
      </c>
      <c r="N22" s="368" t="str">
        <f t="shared" si="2"/>
        <v/>
      </c>
      <c r="O22" s="368"/>
      <c r="P22" s="368"/>
      <c r="Q22" s="367">
        <f>s_bil_std_ORD!N112</f>
        <v>0</v>
      </c>
      <c r="R22" s="367">
        <f t="shared" si="3"/>
        <v>0</v>
      </c>
      <c r="S22" s="368" t="str">
        <f t="shared" si="4"/>
        <v/>
      </c>
      <c r="T22" s="368"/>
      <c r="U22" s="368"/>
      <c r="V22" s="367">
        <f>s_bil_std_ORD!P112</f>
        <v>0</v>
      </c>
      <c r="W22" s="367">
        <f t="shared" si="5"/>
        <v>0</v>
      </c>
      <c r="X22" s="368" t="str">
        <f t="shared" si="6"/>
        <v/>
      </c>
    </row>
    <row r="23" spans="1:24" ht="17.25" customHeight="1">
      <c r="C23" s="365" t="str">
        <f>s_bil_std_ORD!Y113</f>
        <v xml:space="preserve"> </v>
      </c>
      <c r="D23" s="365" t="str">
        <f>s_bil_std_ORD!B113</f>
        <v>Riserva da conguaglio utili in corso</v>
      </c>
      <c r="E23" s="366">
        <v>3</v>
      </c>
      <c r="F23" s="367">
        <f>s_bil_std_ORD!H113</f>
        <v>0</v>
      </c>
      <c r="G23" s="367">
        <f>s_bil_std_ORD!J113</f>
        <v>0</v>
      </c>
      <c r="H23" s="367">
        <f t="shared" si="7"/>
        <v>0</v>
      </c>
      <c r="I23" s="368" t="str">
        <f t="shared" si="0"/>
        <v/>
      </c>
      <c r="J23" s="368"/>
      <c r="K23" s="368"/>
      <c r="L23" s="367">
        <f>s_bil_std_ORD!L113</f>
        <v>0</v>
      </c>
      <c r="M23" s="367">
        <f t="shared" si="1"/>
        <v>0</v>
      </c>
      <c r="N23" s="368" t="str">
        <f t="shared" si="2"/>
        <v/>
      </c>
      <c r="O23" s="368"/>
      <c r="P23" s="368"/>
      <c r="Q23" s="367">
        <f>s_bil_std_ORD!N113</f>
        <v>0</v>
      </c>
      <c r="R23" s="367">
        <f t="shared" si="3"/>
        <v>0</v>
      </c>
      <c r="S23" s="368" t="str">
        <f t="shared" si="4"/>
        <v/>
      </c>
      <c r="T23" s="368"/>
      <c r="U23" s="368"/>
      <c r="V23" s="367">
        <f>s_bil_std_ORD!P113</f>
        <v>0</v>
      </c>
      <c r="W23" s="367">
        <f t="shared" si="5"/>
        <v>0</v>
      </c>
      <c r="X23" s="368" t="str">
        <f t="shared" si="6"/>
        <v/>
      </c>
    </row>
    <row r="24" spans="1:24" ht="17.25" customHeight="1">
      <c r="A24" s="113"/>
      <c r="B24" s="113"/>
      <c r="C24" s="365" t="str">
        <f>s_bil_std_ORD!Y114</f>
        <v xml:space="preserve"> </v>
      </c>
      <c r="D24" s="365" t="str">
        <f>s_bil_std_ORD!B114</f>
        <v>Riserva di consolidamento</v>
      </c>
      <c r="E24" s="366">
        <v>3</v>
      </c>
      <c r="F24" s="367">
        <f>s_bil_std_ORD!H114</f>
        <v>0</v>
      </c>
      <c r="G24" s="367">
        <f>s_bil_std_ORD!J114</f>
        <v>0</v>
      </c>
      <c r="H24" s="367">
        <f t="shared" si="7"/>
        <v>0</v>
      </c>
      <c r="I24" s="368" t="str">
        <f t="shared" si="0"/>
        <v/>
      </c>
      <c r="J24" s="368"/>
      <c r="K24" s="368"/>
      <c r="L24" s="367">
        <f>s_bil_std_ORD!L114</f>
        <v>0</v>
      </c>
      <c r="M24" s="367">
        <f t="shared" si="1"/>
        <v>0</v>
      </c>
      <c r="N24" s="368" t="str">
        <f t="shared" si="2"/>
        <v/>
      </c>
      <c r="O24" s="368"/>
      <c r="P24" s="368"/>
      <c r="Q24" s="367">
        <f>s_bil_std_ORD!N114</f>
        <v>0</v>
      </c>
      <c r="R24" s="367">
        <f t="shared" si="3"/>
        <v>0</v>
      </c>
      <c r="S24" s="368" t="str">
        <f t="shared" si="4"/>
        <v/>
      </c>
      <c r="T24" s="368"/>
      <c r="U24" s="368"/>
      <c r="V24" s="367">
        <f>s_bil_std_ORD!P114</f>
        <v>0</v>
      </c>
      <c r="W24" s="367">
        <f t="shared" si="5"/>
        <v>0</v>
      </c>
      <c r="X24" s="368" t="str">
        <f t="shared" si="6"/>
        <v/>
      </c>
    </row>
    <row r="25" spans="1:24" ht="17.25" customHeight="1">
      <c r="C25" s="365" t="str">
        <f>s_bil_std_ORD!Y115</f>
        <v xml:space="preserve"> </v>
      </c>
      <c r="D25" s="365" t="str">
        <f>s_bil_std_ORD!B115</f>
        <v>Riserva da differenze di traduzione</v>
      </c>
      <c r="E25" s="366">
        <v>3</v>
      </c>
      <c r="F25" s="367">
        <f>s_bil_std_ORD!H115</f>
        <v>0</v>
      </c>
      <c r="G25" s="367">
        <f>s_bil_std_ORD!J115</f>
        <v>0</v>
      </c>
      <c r="H25" s="367">
        <f t="shared" si="7"/>
        <v>0</v>
      </c>
      <c r="I25" s="368" t="str">
        <f t="shared" si="0"/>
        <v/>
      </c>
      <c r="J25" s="368"/>
      <c r="K25" s="368"/>
      <c r="L25" s="367">
        <f>s_bil_std_ORD!L115</f>
        <v>0</v>
      </c>
      <c r="M25" s="367">
        <f t="shared" si="1"/>
        <v>0</v>
      </c>
      <c r="N25" s="368" t="str">
        <f t="shared" si="2"/>
        <v/>
      </c>
      <c r="O25" s="368"/>
      <c r="P25" s="368"/>
      <c r="Q25" s="367">
        <f>s_bil_std_ORD!N115</f>
        <v>0</v>
      </c>
      <c r="R25" s="367">
        <f t="shared" si="3"/>
        <v>0</v>
      </c>
      <c r="S25" s="368" t="str">
        <f t="shared" si="4"/>
        <v/>
      </c>
      <c r="T25" s="368"/>
      <c r="U25" s="368"/>
      <c r="V25" s="367">
        <f>s_bil_std_ORD!P115</f>
        <v>0</v>
      </c>
      <c r="W25" s="367">
        <f t="shared" si="5"/>
        <v>0</v>
      </c>
      <c r="X25" s="368" t="str">
        <f t="shared" si="6"/>
        <v/>
      </c>
    </row>
    <row r="26" spans="1:24" ht="17.25" customHeight="1">
      <c r="C26" s="365" t="str">
        <f>s_bil_std_ORD!Y116</f>
        <v xml:space="preserve"> </v>
      </c>
      <c r="D26" s="365" t="str">
        <f>s_bil_std_ORD!B116</f>
        <v>Varie altre riserve</v>
      </c>
      <c r="E26" s="366">
        <v>3</v>
      </c>
      <c r="F26" s="367">
        <f>s_bil_std_ORD!H116</f>
        <v>0</v>
      </c>
      <c r="G26" s="367">
        <f>s_bil_std_ORD!J116</f>
        <v>0</v>
      </c>
      <c r="H26" s="367">
        <f t="shared" si="7"/>
        <v>0</v>
      </c>
      <c r="I26" s="368" t="str">
        <f t="shared" si="0"/>
        <v/>
      </c>
      <c r="J26" s="368"/>
      <c r="K26" s="368"/>
      <c r="L26" s="367">
        <f>s_bil_std_ORD!L116</f>
        <v>0</v>
      </c>
      <c r="M26" s="367">
        <f t="shared" si="1"/>
        <v>0</v>
      </c>
      <c r="N26" s="368" t="str">
        <f t="shared" si="2"/>
        <v/>
      </c>
      <c r="O26" s="368"/>
      <c r="P26" s="368"/>
      <c r="Q26" s="367">
        <f>s_bil_std_ORD!N116</f>
        <v>0</v>
      </c>
      <c r="R26" s="367">
        <f t="shared" si="3"/>
        <v>0</v>
      </c>
      <c r="S26" s="368" t="str">
        <f t="shared" si="4"/>
        <v/>
      </c>
      <c r="T26" s="368"/>
      <c r="U26" s="368"/>
      <c r="V26" s="367">
        <f>s_bil_std_ORD!P116</f>
        <v>0</v>
      </c>
      <c r="W26" s="367">
        <f t="shared" si="5"/>
        <v>0</v>
      </c>
      <c r="X26" s="368" t="str">
        <f t="shared" si="6"/>
        <v/>
      </c>
    </row>
    <row r="27" spans="1:24" ht="24" customHeight="1">
      <c r="C27" s="365" t="str">
        <f>s_bil_std_ORD!Y117</f>
        <v xml:space="preserve">VII - </v>
      </c>
      <c r="D27" s="365" t="str">
        <f>s_bil_std_ORD!B117</f>
        <v>Riserva per operazioni di copertura dei flussi finanziari attesi</v>
      </c>
      <c r="E27" s="366">
        <v>3</v>
      </c>
      <c r="F27" s="367">
        <f>s_bil_std_ORD!H117</f>
        <v>0</v>
      </c>
      <c r="G27" s="367">
        <f>s_bil_std_ORD!J117</f>
        <v>0</v>
      </c>
      <c r="H27" s="367">
        <f t="shared" si="7"/>
        <v>0</v>
      </c>
      <c r="I27" s="368" t="str">
        <f t="shared" si="0"/>
        <v/>
      </c>
      <c r="J27" s="368"/>
      <c r="K27" s="368"/>
      <c r="L27" s="367">
        <f>s_bil_std_ORD!L117</f>
        <v>0</v>
      </c>
      <c r="M27" s="367">
        <f t="shared" si="1"/>
        <v>0</v>
      </c>
      <c r="N27" s="368" t="str">
        <f t="shared" si="2"/>
        <v/>
      </c>
      <c r="O27" s="368"/>
      <c r="P27" s="368"/>
      <c r="Q27" s="367">
        <f>s_bil_std_ORD!N117</f>
        <v>0</v>
      </c>
      <c r="R27" s="367">
        <f t="shared" si="3"/>
        <v>0</v>
      </c>
      <c r="S27" s="368" t="str">
        <f t="shared" si="4"/>
        <v/>
      </c>
      <c r="T27" s="368"/>
      <c r="U27" s="368"/>
      <c r="V27" s="367">
        <f>s_bil_std_ORD!P117</f>
        <v>0</v>
      </c>
      <c r="W27" s="367">
        <f t="shared" si="5"/>
        <v>0</v>
      </c>
      <c r="X27" s="368" t="str">
        <f t="shared" si="6"/>
        <v/>
      </c>
    </row>
    <row r="28" spans="1:24" ht="17.25" customHeight="1">
      <c r="C28" s="365" t="str">
        <f>s_bil_std_ORD!Y118</f>
        <v>VIII -</v>
      </c>
      <c r="D28" s="365" t="str">
        <f>s_bil_std_ORD!B118</f>
        <v>Utili (perdite) portati a nuovo</v>
      </c>
      <c r="E28" s="366">
        <v>3</v>
      </c>
      <c r="F28" s="367">
        <f>s_bil_std_ORD!H118</f>
        <v>0</v>
      </c>
      <c r="G28" s="367">
        <f>s_bil_std_ORD!J118</f>
        <v>0</v>
      </c>
      <c r="H28" s="367">
        <f t="shared" si="7"/>
        <v>0</v>
      </c>
      <c r="I28" s="368" t="str">
        <f t="shared" si="0"/>
        <v/>
      </c>
      <c r="J28" s="368"/>
      <c r="K28" s="368"/>
      <c r="L28" s="367">
        <f>s_bil_std_ORD!L118</f>
        <v>0</v>
      </c>
      <c r="M28" s="367">
        <f t="shared" si="1"/>
        <v>0</v>
      </c>
      <c r="N28" s="368" t="str">
        <f t="shared" si="2"/>
        <v/>
      </c>
      <c r="O28" s="368"/>
      <c r="P28" s="368"/>
      <c r="Q28" s="367">
        <f>s_bil_std_ORD!N118</f>
        <v>0</v>
      </c>
      <c r="R28" s="367">
        <f t="shared" si="3"/>
        <v>0</v>
      </c>
      <c r="S28" s="368" t="str">
        <f t="shared" si="4"/>
        <v/>
      </c>
      <c r="T28" s="368"/>
      <c r="U28" s="368"/>
      <c r="V28" s="367">
        <f>s_bil_std_ORD!P118</f>
        <v>0</v>
      </c>
      <c r="W28" s="367">
        <f t="shared" si="5"/>
        <v>0</v>
      </c>
      <c r="X28" s="368" t="str">
        <f t="shared" si="6"/>
        <v/>
      </c>
    </row>
    <row r="29" spans="1:24" ht="17.25" customHeight="1">
      <c r="C29" s="365" t="str">
        <f>s_bil_std_ORD!Y119</f>
        <v>IX -</v>
      </c>
      <c r="D29" s="365" t="str">
        <f>s_bil_std_ORD!B119</f>
        <v>Utile (perdita) dell'esercizio</v>
      </c>
      <c r="E29" s="366">
        <v>3</v>
      </c>
      <c r="F29" s="367">
        <f>s_bil_std_ORD!H119</f>
        <v>0</v>
      </c>
      <c r="G29" s="367">
        <f>s_bil_std_ORD!J119</f>
        <v>0</v>
      </c>
      <c r="H29" s="367">
        <f t="shared" si="7"/>
        <v>0</v>
      </c>
      <c r="I29" s="368" t="str">
        <f t="shared" si="0"/>
        <v/>
      </c>
      <c r="J29" s="368"/>
      <c r="K29" s="368"/>
      <c r="L29" s="367">
        <f>s_bil_std_ORD!L119</f>
        <v>0</v>
      </c>
      <c r="M29" s="367">
        <f t="shared" si="1"/>
        <v>0</v>
      </c>
      <c r="N29" s="368" t="str">
        <f t="shared" si="2"/>
        <v/>
      </c>
      <c r="O29" s="368"/>
      <c r="P29" s="368"/>
      <c r="Q29" s="367">
        <f>s_bil_std_ORD!N119</f>
        <v>0</v>
      </c>
      <c r="R29" s="367">
        <f t="shared" si="3"/>
        <v>0</v>
      </c>
      <c r="S29" s="368" t="str">
        <f t="shared" si="4"/>
        <v/>
      </c>
      <c r="T29" s="368"/>
      <c r="U29" s="368"/>
      <c r="V29" s="367">
        <f>s_bil_std_ORD!P119</f>
        <v>0</v>
      </c>
      <c r="W29" s="367">
        <f t="shared" si="5"/>
        <v>0</v>
      </c>
      <c r="X29" s="368" t="str">
        <f t="shared" si="6"/>
        <v/>
      </c>
    </row>
    <row r="30" spans="1:24" ht="17.25" customHeight="1">
      <c r="C30" s="365" t="str">
        <f>s_bil_std_ORD!Y120</f>
        <v xml:space="preserve"> </v>
      </c>
      <c r="D30" s="365" t="str">
        <f>s_bil_std_ORD!B120</f>
        <v>Perdita ripianata nell'esercizio</v>
      </c>
      <c r="E30" s="366"/>
      <c r="F30" s="367">
        <f>s_bil_std_ORD!H120</f>
        <v>0</v>
      </c>
      <c r="G30" s="367">
        <f>s_bil_std_ORD!J120</f>
        <v>0</v>
      </c>
      <c r="H30" s="367">
        <f t="shared" si="7"/>
        <v>0</v>
      </c>
      <c r="I30" s="368" t="str">
        <f t="shared" si="0"/>
        <v/>
      </c>
      <c r="J30" s="368"/>
      <c r="K30" s="368"/>
      <c r="L30" s="367">
        <f>s_bil_std_ORD!L120</f>
        <v>0</v>
      </c>
      <c r="M30" s="367">
        <f t="shared" si="1"/>
        <v>0</v>
      </c>
      <c r="N30" s="368" t="str">
        <f t="shared" si="2"/>
        <v/>
      </c>
      <c r="O30" s="368"/>
      <c r="P30" s="368"/>
      <c r="Q30" s="367">
        <f>s_bil_std_ORD!N120</f>
        <v>0</v>
      </c>
      <c r="R30" s="367">
        <f t="shared" si="3"/>
        <v>0</v>
      </c>
      <c r="S30" s="368" t="str">
        <f t="shared" si="4"/>
        <v/>
      </c>
      <c r="T30" s="368"/>
      <c r="U30" s="368"/>
      <c r="V30" s="367">
        <f>s_bil_std_ORD!P120</f>
        <v>0</v>
      </c>
      <c r="W30" s="367">
        <f t="shared" si="5"/>
        <v>0</v>
      </c>
      <c r="X30" s="368" t="str">
        <f t="shared" si="6"/>
        <v/>
      </c>
    </row>
    <row r="31" spans="1:24" ht="17.25" customHeight="1">
      <c r="C31" s="365" t="str">
        <f>s_bil_std_ORD!Y121</f>
        <v>X -</v>
      </c>
      <c r="D31" s="365" t="str">
        <f>s_bil_std_ORD!B121</f>
        <v>Riserva negativa per azioni proprie in portafoglio</v>
      </c>
      <c r="E31" s="366"/>
      <c r="F31" s="367">
        <f>s_bil_std_ORD!H121</f>
        <v>0</v>
      </c>
      <c r="G31" s="367">
        <f>s_bil_std_ORD!J121</f>
        <v>0</v>
      </c>
      <c r="H31" s="367">
        <f t="shared" si="7"/>
        <v>0</v>
      </c>
      <c r="I31" s="368" t="str">
        <f t="shared" si="0"/>
        <v/>
      </c>
      <c r="J31" s="368"/>
      <c r="K31" s="368"/>
      <c r="L31" s="367">
        <f>s_bil_std_ORD!L121</f>
        <v>0</v>
      </c>
      <c r="M31" s="367">
        <f t="shared" si="1"/>
        <v>0</v>
      </c>
      <c r="N31" s="368" t="str">
        <f t="shared" si="2"/>
        <v/>
      </c>
      <c r="O31" s="368"/>
      <c r="P31" s="368"/>
      <c r="Q31" s="367">
        <f>s_bil_std_ORD!N121</f>
        <v>0</v>
      </c>
      <c r="R31" s="367">
        <f t="shared" si="3"/>
        <v>0</v>
      </c>
      <c r="S31" s="368" t="str">
        <f t="shared" si="4"/>
        <v/>
      </c>
      <c r="T31" s="368"/>
      <c r="U31" s="368"/>
      <c r="V31" s="367">
        <f>s_bil_std_ORD!P121</f>
        <v>0</v>
      </c>
      <c r="W31" s="367">
        <f t="shared" si="5"/>
        <v>0</v>
      </c>
      <c r="X31" s="368" t="str">
        <f t="shared" si="6"/>
        <v/>
      </c>
    </row>
    <row r="32" spans="1:24" ht="17.25" customHeight="1">
      <c r="C32" s="365" t="str">
        <f>s_bil_std_ORD!Y122</f>
        <v xml:space="preserve"> </v>
      </c>
      <c r="D32" s="365" t="str">
        <f>s_bil_std_ORD!B122</f>
        <v>TOTALE PATRIMONIO NETTO DI GRUPPO</v>
      </c>
      <c r="E32" s="366">
        <v>3</v>
      </c>
      <c r="F32" s="367">
        <f>s_bil_std_ORD!H122</f>
        <v>0</v>
      </c>
      <c r="G32" s="367">
        <f>s_bil_std_ORD!J122</f>
        <v>0</v>
      </c>
      <c r="H32" s="367">
        <f t="shared" si="7"/>
        <v>0</v>
      </c>
      <c r="I32" s="368" t="str">
        <f t="shared" si="0"/>
        <v/>
      </c>
      <c r="J32" s="368"/>
      <c r="K32" s="368"/>
      <c r="L32" s="367">
        <f>s_bil_std_ORD!L122</f>
        <v>0</v>
      </c>
      <c r="M32" s="367">
        <f t="shared" si="1"/>
        <v>0</v>
      </c>
      <c r="N32" s="368" t="str">
        <f t="shared" si="2"/>
        <v/>
      </c>
      <c r="O32" s="368"/>
      <c r="P32" s="368"/>
      <c r="Q32" s="367">
        <f>s_bil_std_ORD!N122</f>
        <v>0</v>
      </c>
      <c r="R32" s="367">
        <f t="shared" si="3"/>
        <v>0</v>
      </c>
      <c r="S32" s="368" t="str">
        <f t="shared" si="4"/>
        <v/>
      </c>
      <c r="T32" s="368"/>
      <c r="U32" s="368"/>
      <c r="V32" s="367">
        <f>s_bil_std_ORD!P122</f>
        <v>0</v>
      </c>
      <c r="W32" s="367">
        <f t="shared" si="5"/>
        <v>0</v>
      </c>
      <c r="X32" s="368" t="str">
        <f t="shared" si="6"/>
        <v/>
      </c>
    </row>
    <row r="33" spans="3:24" ht="17.25" customHeight="1">
      <c r="C33" s="365" t="str">
        <f>s_bil_std_ORD!Y123</f>
        <v xml:space="preserve"> </v>
      </c>
      <c r="D33" s="365" t="str">
        <f>s_bil_std_ORD!B123</f>
        <v>PATRIMONIO NETTO DI TERZI</v>
      </c>
      <c r="E33" s="366"/>
      <c r="F33" s="367">
        <f>SUM(F34:F35)</f>
        <v>0</v>
      </c>
      <c r="G33" s="367">
        <f>SUM(G34:G35)</f>
        <v>0</v>
      </c>
      <c r="H33" s="367">
        <f t="shared" si="7"/>
        <v>0</v>
      </c>
      <c r="I33" s="368" t="str">
        <f t="shared" si="0"/>
        <v/>
      </c>
      <c r="J33" s="368"/>
      <c r="K33" s="368"/>
      <c r="L33" s="367">
        <f>SUM(L34:L35)</f>
        <v>0</v>
      </c>
      <c r="M33" s="367">
        <f t="shared" si="1"/>
        <v>0</v>
      </c>
      <c r="N33" s="368" t="str">
        <f t="shared" si="2"/>
        <v/>
      </c>
      <c r="O33" s="368"/>
      <c r="P33" s="368"/>
      <c r="Q33" s="367">
        <f>SUM(Q34:Q35)</f>
        <v>0</v>
      </c>
      <c r="R33" s="367">
        <f t="shared" si="3"/>
        <v>0</v>
      </c>
      <c r="S33" s="368" t="str">
        <f t="shared" si="4"/>
        <v/>
      </c>
      <c r="T33" s="368"/>
      <c r="U33" s="368"/>
      <c r="V33" s="367">
        <f>SUM(V34:V35)</f>
        <v>0</v>
      </c>
      <c r="W33" s="367">
        <f t="shared" si="5"/>
        <v>0</v>
      </c>
      <c r="X33" s="368" t="str">
        <f t="shared" si="6"/>
        <v/>
      </c>
    </row>
    <row r="34" spans="3:24" ht="17.25" customHeight="1">
      <c r="C34" s="365" t="str">
        <f>s_bil_std_ORD!Y124</f>
        <v xml:space="preserve"> </v>
      </c>
      <c r="D34" s="365" t="str">
        <f>s_bil_std_ORD!B124</f>
        <v>Capitale e riserve di terzi</v>
      </c>
      <c r="E34" s="366">
        <v>3</v>
      </c>
      <c r="F34" s="367">
        <f>s_bil_std_ORD!H124</f>
        <v>0</v>
      </c>
      <c r="G34" s="367">
        <f>s_bil_std_ORD!J124</f>
        <v>0</v>
      </c>
      <c r="H34" s="367">
        <f t="shared" si="7"/>
        <v>0</v>
      </c>
      <c r="I34" s="368" t="str">
        <f t="shared" si="0"/>
        <v/>
      </c>
      <c r="J34" s="368"/>
      <c r="K34" s="368"/>
      <c r="L34" s="367">
        <f>s_bil_std_ORD!L124</f>
        <v>0</v>
      </c>
      <c r="M34" s="367">
        <f t="shared" si="1"/>
        <v>0</v>
      </c>
      <c r="N34" s="368" t="str">
        <f t="shared" si="2"/>
        <v/>
      </c>
      <c r="O34" s="368"/>
      <c r="P34" s="368"/>
      <c r="Q34" s="367">
        <f>s_bil_std_ORD!N124</f>
        <v>0</v>
      </c>
      <c r="R34" s="367">
        <f t="shared" si="3"/>
        <v>0</v>
      </c>
      <c r="S34" s="368" t="str">
        <f t="shared" si="4"/>
        <v/>
      </c>
      <c r="T34" s="368"/>
      <c r="U34" s="368"/>
      <c r="V34" s="367">
        <f>s_bil_std_ORD!P124</f>
        <v>0</v>
      </c>
      <c r="W34" s="367">
        <f t="shared" si="5"/>
        <v>0</v>
      </c>
      <c r="X34" s="368" t="str">
        <f t="shared" si="6"/>
        <v/>
      </c>
    </row>
    <row r="35" spans="3:24" ht="17.25" customHeight="1" thickBot="1">
      <c r="C35" s="365" t="str">
        <f>s_bil_std_ORD!Y125</f>
        <v xml:space="preserve"> </v>
      </c>
      <c r="D35" s="365" t="str">
        <f>s_bil_std_ORD!B125</f>
        <v>Risultato di pertinenza di terzi</v>
      </c>
      <c r="E35" s="366">
        <v>3</v>
      </c>
      <c r="F35" s="367">
        <f>s_bil_std_ORD!H125</f>
        <v>0</v>
      </c>
      <c r="G35" s="367">
        <f>s_bil_std_ORD!J125</f>
        <v>0</v>
      </c>
      <c r="H35" s="367">
        <f t="shared" si="7"/>
        <v>0</v>
      </c>
      <c r="I35" s="368" t="str">
        <f t="shared" si="0"/>
        <v/>
      </c>
      <c r="J35" s="368"/>
      <c r="K35" s="368"/>
      <c r="L35" s="367">
        <f>s_bil_std_ORD!L125</f>
        <v>0</v>
      </c>
      <c r="M35" s="367">
        <f t="shared" si="1"/>
        <v>0</v>
      </c>
      <c r="N35" s="368" t="str">
        <f t="shared" si="2"/>
        <v/>
      </c>
      <c r="O35" s="368"/>
      <c r="P35" s="368"/>
      <c r="Q35" s="367">
        <f>s_bil_std_ORD!N125</f>
        <v>0</v>
      </c>
      <c r="R35" s="367">
        <f t="shared" si="3"/>
        <v>0</v>
      </c>
      <c r="S35" s="368" t="str">
        <f t="shared" si="4"/>
        <v/>
      </c>
      <c r="T35" s="368"/>
      <c r="U35" s="368"/>
      <c r="V35" s="367">
        <f>s_bil_std_ORD!P125</f>
        <v>0</v>
      </c>
      <c r="W35" s="367">
        <f t="shared" si="5"/>
        <v>0</v>
      </c>
      <c r="X35" s="368" t="str">
        <f t="shared" si="6"/>
        <v/>
      </c>
    </row>
    <row r="36" spans="3:24" ht="17.25" customHeight="1">
      <c r="C36" s="364" t="str">
        <f>s_bil_std_ORD!Y126</f>
        <v>B)</v>
      </c>
      <c r="D36" s="364" t="str">
        <f>s_bil_std_ORD!B126</f>
        <v>FONDI PER RISCHI E ONERI</v>
      </c>
      <c r="E36" s="364">
        <v>1</v>
      </c>
      <c r="F36" s="371">
        <f>SUM(F37:F41)</f>
        <v>0</v>
      </c>
      <c r="G36" s="371">
        <f>SUM(G37:G41)</f>
        <v>0</v>
      </c>
      <c r="H36" s="371">
        <f t="shared" si="7"/>
        <v>0</v>
      </c>
      <c r="I36" s="372" t="str">
        <f t="shared" si="0"/>
        <v/>
      </c>
      <c r="J36" s="364"/>
      <c r="K36" s="364"/>
      <c r="L36" s="371">
        <f>SUM(L37:L41)</f>
        <v>0</v>
      </c>
      <c r="M36" s="371">
        <f t="shared" si="1"/>
        <v>0</v>
      </c>
      <c r="N36" s="372" t="str">
        <f t="shared" si="2"/>
        <v/>
      </c>
      <c r="O36" s="364"/>
      <c r="P36" s="364"/>
      <c r="Q36" s="371">
        <f>SUM(Q37:Q41)</f>
        <v>0</v>
      </c>
      <c r="R36" s="371">
        <f t="shared" si="3"/>
        <v>0</v>
      </c>
      <c r="S36" s="372" t="str">
        <f t="shared" si="4"/>
        <v/>
      </c>
      <c r="T36" s="364"/>
      <c r="U36" s="364"/>
      <c r="V36" s="371">
        <f>SUM(V37:V41)</f>
        <v>0</v>
      </c>
      <c r="W36" s="371">
        <f t="shared" si="5"/>
        <v>0</v>
      </c>
      <c r="X36" s="372" t="str">
        <f t="shared" si="6"/>
        <v/>
      </c>
    </row>
    <row r="37" spans="3:24" ht="24" customHeight="1">
      <c r="C37" s="365" t="str">
        <f>s_bil_std_ORD!Y127</f>
        <v>1)</v>
      </c>
      <c r="D37" s="365" t="str">
        <f>s_bil_std_ORD!B127</f>
        <v>Fondo per trattamento di quiescenza e obblighi simili</v>
      </c>
      <c r="E37" s="366">
        <v>3</v>
      </c>
      <c r="F37" s="367">
        <f>s_bil_std_ORD!H127</f>
        <v>0</v>
      </c>
      <c r="G37" s="367">
        <f>s_bil_std_ORD!J127</f>
        <v>0</v>
      </c>
      <c r="H37" s="367">
        <f t="shared" si="7"/>
        <v>0</v>
      </c>
      <c r="I37" s="368" t="str">
        <f t="shared" ref="I37:I68" si="8">IF(G37&lt;&gt;0,H37/G37,"")</f>
        <v/>
      </c>
      <c r="J37" s="368"/>
      <c r="K37" s="368"/>
      <c r="L37" s="367">
        <f>s_bil_std_ORD!L127</f>
        <v>0</v>
      </c>
      <c r="M37" s="367">
        <f t="shared" ref="M37:M68" si="9">$F37-L37</f>
        <v>0</v>
      </c>
      <c r="N37" s="368" t="str">
        <f t="shared" ref="N37:N68" si="10">IF(L37&lt;&gt;0,M37/L37,"")</f>
        <v/>
      </c>
      <c r="O37" s="368"/>
      <c r="P37" s="368"/>
      <c r="Q37" s="367">
        <f>s_bil_std_ORD!N127</f>
        <v>0</v>
      </c>
      <c r="R37" s="367">
        <f t="shared" ref="R37:R68" si="11">$F37-Q37</f>
        <v>0</v>
      </c>
      <c r="S37" s="368" t="str">
        <f t="shared" ref="S37:S68" si="12">IF(Q37&lt;&gt;0,R37/Q37,"")</f>
        <v/>
      </c>
      <c r="T37" s="368"/>
      <c r="U37" s="368"/>
      <c r="V37" s="367">
        <f>s_bil_std_ORD!P127</f>
        <v>0</v>
      </c>
      <c r="W37" s="367">
        <f t="shared" ref="W37:W68" si="13">$F37-V37</f>
        <v>0</v>
      </c>
      <c r="X37" s="368" t="str">
        <f t="shared" ref="X37:X68" si="14">IF(V37&lt;&gt;0,W37/V37,"")</f>
        <v/>
      </c>
    </row>
    <row r="38" spans="3:24" ht="17.25" customHeight="1">
      <c r="C38" s="365" t="str">
        <f>s_bil_std_ORD!Y128</f>
        <v>2)</v>
      </c>
      <c r="D38" s="365" t="str">
        <f>s_bil_std_ORD!B128</f>
        <v>Fondo per imposte, anche differite</v>
      </c>
      <c r="E38" s="366">
        <v>3</v>
      </c>
      <c r="F38" s="367">
        <f>s_bil_std_ORD!H128</f>
        <v>0</v>
      </c>
      <c r="G38" s="367">
        <f>s_bil_std_ORD!J128</f>
        <v>0</v>
      </c>
      <c r="H38" s="367">
        <f t="shared" ref="H38:H69" si="15">F38-G38</f>
        <v>0</v>
      </c>
      <c r="I38" s="368" t="str">
        <f t="shared" si="8"/>
        <v/>
      </c>
      <c r="J38" s="368"/>
      <c r="K38" s="368"/>
      <c r="L38" s="367">
        <f>s_bil_std_ORD!L128</f>
        <v>0</v>
      </c>
      <c r="M38" s="367">
        <f t="shared" si="9"/>
        <v>0</v>
      </c>
      <c r="N38" s="368" t="str">
        <f t="shared" si="10"/>
        <v/>
      </c>
      <c r="O38" s="368"/>
      <c r="P38" s="368"/>
      <c r="Q38" s="367">
        <f>s_bil_std_ORD!N128</f>
        <v>0</v>
      </c>
      <c r="R38" s="367">
        <f t="shared" si="11"/>
        <v>0</v>
      </c>
      <c r="S38" s="368" t="str">
        <f t="shared" si="12"/>
        <v/>
      </c>
      <c r="T38" s="368"/>
      <c r="U38" s="368"/>
      <c r="V38" s="367">
        <f>s_bil_std_ORD!P128</f>
        <v>0</v>
      </c>
      <c r="W38" s="367">
        <f t="shared" si="13"/>
        <v>0</v>
      </c>
      <c r="X38" s="368" t="str">
        <f t="shared" si="14"/>
        <v/>
      </c>
    </row>
    <row r="39" spans="3:24" ht="17.25" customHeight="1">
      <c r="C39" s="365" t="str">
        <f>s_bil_std_ORD!Y129</f>
        <v xml:space="preserve"> </v>
      </c>
      <c r="D39" s="365" t="str">
        <f>s_bil_std_ORD!B129</f>
        <v>Fondo di consolidamento per rischi e oneri futuri</v>
      </c>
      <c r="E39" s="366">
        <v>3</v>
      </c>
      <c r="F39" s="367">
        <f>s_bil_std_ORD!H129</f>
        <v>0</v>
      </c>
      <c r="G39" s="367">
        <f>s_bil_std_ORD!J129</f>
        <v>0</v>
      </c>
      <c r="H39" s="367">
        <f t="shared" si="15"/>
        <v>0</v>
      </c>
      <c r="I39" s="368" t="str">
        <f t="shared" si="8"/>
        <v/>
      </c>
      <c r="J39" s="368"/>
      <c r="K39" s="368"/>
      <c r="L39" s="367">
        <f>s_bil_std_ORD!L129</f>
        <v>0</v>
      </c>
      <c r="M39" s="367">
        <f t="shared" si="9"/>
        <v>0</v>
      </c>
      <c r="N39" s="368" t="str">
        <f t="shared" si="10"/>
        <v/>
      </c>
      <c r="O39" s="368"/>
      <c r="P39" s="368"/>
      <c r="Q39" s="367">
        <f>s_bil_std_ORD!N129</f>
        <v>0</v>
      </c>
      <c r="R39" s="367">
        <f t="shared" si="11"/>
        <v>0</v>
      </c>
      <c r="S39" s="368" t="str">
        <f t="shared" si="12"/>
        <v/>
      </c>
      <c r="T39" s="368"/>
      <c r="U39" s="368"/>
      <c r="V39" s="367">
        <f>s_bil_std_ORD!P129</f>
        <v>0</v>
      </c>
      <c r="W39" s="367">
        <f t="shared" si="13"/>
        <v>0</v>
      </c>
      <c r="X39" s="368" t="str">
        <f t="shared" si="14"/>
        <v/>
      </c>
    </row>
    <row r="40" spans="3:24" ht="17.25" customHeight="1">
      <c r="C40" s="365" t="str">
        <f>s_bil_std_ORD!Y130</f>
        <v>3)</v>
      </c>
      <c r="D40" s="365" t="str">
        <f>s_bil_std_ORD!B130</f>
        <v>Strumenti finanziari derivati passivi</v>
      </c>
      <c r="E40" s="366">
        <v>3</v>
      </c>
      <c r="F40" s="367">
        <f>s_bil_std_ORD!H130</f>
        <v>0</v>
      </c>
      <c r="G40" s="367">
        <f>s_bil_std_ORD!J130</f>
        <v>0</v>
      </c>
      <c r="H40" s="367">
        <f t="shared" si="15"/>
        <v>0</v>
      </c>
      <c r="I40" s="368" t="str">
        <f t="shared" si="8"/>
        <v/>
      </c>
      <c r="J40" s="368"/>
      <c r="K40" s="368"/>
      <c r="L40" s="367">
        <f>s_bil_std_ORD!L130</f>
        <v>0</v>
      </c>
      <c r="M40" s="367">
        <f t="shared" si="9"/>
        <v>0</v>
      </c>
      <c r="N40" s="368" t="str">
        <f t="shared" si="10"/>
        <v/>
      </c>
      <c r="O40" s="368"/>
      <c r="P40" s="368"/>
      <c r="Q40" s="367">
        <f>s_bil_std_ORD!N130</f>
        <v>0</v>
      </c>
      <c r="R40" s="367">
        <f t="shared" si="11"/>
        <v>0</v>
      </c>
      <c r="S40" s="368" t="str">
        <f t="shared" si="12"/>
        <v/>
      </c>
      <c r="T40" s="368"/>
      <c r="U40" s="368"/>
      <c r="V40" s="367">
        <f>s_bil_std_ORD!P130</f>
        <v>0</v>
      </c>
      <c r="W40" s="367">
        <f t="shared" si="13"/>
        <v>0</v>
      </c>
      <c r="X40" s="368" t="str">
        <f t="shared" si="14"/>
        <v/>
      </c>
    </row>
    <row r="41" spans="3:24" ht="17.25" customHeight="1" thickBot="1">
      <c r="C41" s="365" t="str">
        <f>s_bil_std_ORD!Y131</f>
        <v>4)</v>
      </c>
      <c r="D41" s="365" t="str">
        <f>s_bil_std_ORD!B131</f>
        <v>Altri fondi</v>
      </c>
      <c r="E41" s="366">
        <v>1</v>
      </c>
      <c r="F41" s="367">
        <f>s_bil_std_ORD!H131</f>
        <v>0</v>
      </c>
      <c r="G41" s="367">
        <f>s_bil_std_ORD!J131</f>
        <v>0</v>
      </c>
      <c r="H41" s="367">
        <f t="shared" si="15"/>
        <v>0</v>
      </c>
      <c r="I41" s="368" t="str">
        <f t="shared" si="8"/>
        <v/>
      </c>
      <c r="J41" s="368"/>
      <c r="K41" s="368"/>
      <c r="L41" s="367">
        <f>s_bil_std_ORD!L131</f>
        <v>0</v>
      </c>
      <c r="M41" s="367">
        <f t="shared" si="9"/>
        <v>0</v>
      </c>
      <c r="N41" s="368" t="str">
        <f t="shared" si="10"/>
        <v/>
      </c>
      <c r="O41" s="368"/>
      <c r="P41" s="368"/>
      <c r="Q41" s="367">
        <f>s_bil_std_ORD!N131</f>
        <v>0</v>
      </c>
      <c r="R41" s="367">
        <f t="shared" si="11"/>
        <v>0</v>
      </c>
      <c r="S41" s="368" t="str">
        <f t="shared" si="12"/>
        <v/>
      </c>
      <c r="T41" s="368"/>
      <c r="U41" s="368"/>
      <c r="V41" s="367">
        <f>s_bil_std_ORD!P131</f>
        <v>0</v>
      </c>
      <c r="W41" s="367">
        <f t="shared" si="13"/>
        <v>0</v>
      </c>
      <c r="X41" s="368" t="str">
        <f t="shared" si="14"/>
        <v/>
      </c>
    </row>
    <row r="42" spans="3:24" ht="17.25" customHeight="1" thickBot="1">
      <c r="C42" s="364" t="str">
        <f>s_bil_std_ORD!Y132</f>
        <v>C)</v>
      </c>
      <c r="D42" s="364" t="str">
        <f>s_bil_std_ORD!B132</f>
        <v>TRATTAMENTO DI FINE RAPPORTO DI LAVORO</v>
      </c>
      <c r="E42" s="364">
        <v>1</v>
      </c>
      <c r="F42" s="371">
        <f>s_bil_std_ORD!H132</f>
        <v>0</v>
      </c>
      <c r="G42" s="371">
        <f>s_bil_std_ORD!J132</f>
        <v>0</v>
      </c>
      <c r="H42" s="371">
        <f t="shared" si="15"/>
        <v>0</v>
      </c>
      <c r="I42" s="372" t="str">
        <f t="shared" si="8"/>
        <v/>
      </c>
      <c r="J42" s="364"/>
      <c r="K42" s="364"/>
      <c r="L42" s="371">
        <f>s_bil_std_ORD!L132</f>
        <v>0</v>
      </c>
      <c r="M42" s="371">
        <f t="shared" si="9"/>
        <v>0</v>
      </c>
      <c r="N42" s="372" t="str">
        <f t="shared" si="10"/>
        <v/>
      </c>
      <c r="O42" s="364"/>
      <c r="P42" s="364"/>
      <c r="Q42" s="371">
        <f>s_bil_std_ORD!N132</f>
        <v>0</v>
      </c>
      <c r="R42" s="371">
        <f t="shared" si="11"/>
        <v>0</v>
      </c>
      <c r="S42" s="372" t="str">
        <f t="shared" si="12"/>
        <v/>
      </c>
      <c r="T42" s="364"/>
      <c r="U42" s="364"/>
      <c r="V42" s="371">
        <f>s_bil_std_ORD!P132</f>
        <v>0</v>
      </c>
      <c r="W42" s="371">
        <f t="shared" si="13"/>
        <v>0</v>
      </c>
      <c r="X42" s="372" t="str">
        <f t="shared" si="14"/>
        <v/>
      </c>
    </row>
    <row r="43" spans="3:24" ht="17.25" customHeight="1">
      <c r="C43" s="364" t="str">
        <f>s_bil_std_ORD!Y133</f>
        <v>D)</v>
      </c>
      <c r="D43" s="364" t="str">
        <f>s_bil_std_ORD!B133</f>
        <v>DEBITI</v>
      </c>
      <c r="E43" s="364">
        <v>1</v>
      </c>
      <c r="F43" s="371">
        <f>SUM(F46,F49,F52,F55,F58,F61,F64,F67,F70,F73,F76,F79,F82,F85,F88)</f>
        <v>647822</v>
      </c>
      <c r="G43" s="371">
        <f>SUM(G46,G49,G52,G55,G58,G61,G64,G67,G70,G73,G76,G79,G82,G85,G88)</f>
        <v>682182</v>
      </c>
      <c r="H43" s="371">
        <f t="shared" si="15"/>
        <v>-34360</v>
      </c>
      <c r="I43" s="372">
        <f t="shared" si="8"/>
        <v>-5.0367790413701916E-2</v>
      </c>
      <c r="J43" s="364"/>
      <c r="K43" s="364"/>
      <c r="L43" s="371">
        <f>SUM(L46,L49,L52,L55,L58,L61,L64,L67,L70,L73,L76,L79,L82,L85,L88)</f>
        <v>0</v>
      </c>
      <c r="M43" s="371">
        <f t="shared" si="9"/>
        <v>647822</v>
      </c>
      <c r="N43" s="372" t="str">
        <f t="shared" si="10"/>
        <v/>
      </c>
      <c r="O43" s="364"/>
      <c r="P43" s="364"/>
      <c r="Q43" s="371">
        <f>SUM(Q46,Q49,Q52,Q55,Q58,Q61,Q64,Q67,Q70,Q73,Q76,Q79,Q82,Q85,Q88)</f>
        <v>0</v>
      </c>
      <c r="R43" s="371">
        <f t="shared" si="11"/>
        <v>647822</v>
      </c>
      <c r="S43" s="372" t="str">
        <f t="shared" si="12"/>
        <v/>
      </c>
      <c r="T43" s="364"/>
      <c r="U43" s="364"/>
      <c r="V43" s="371">
        <f>SUM(V46,V49,V52,V55,V58,V61,V64,V67,V70,V73,V76,V79,V82,V85,V88)</f>
        <v>0</v>
      </c>
      <c r="W43" s="371">
        <f t="shared" si="13"/>
        <v>647822</v>
      </c>
      <c r="X43" s="372" t="str">
        <f t="shared" si="14"/>
        <v/>
      </c>
    </row>
    <row r="44" spans="3:24" ht="17.25" customHeight="1">
      <c r="C44" s="365" t="str">
        <f>s_bil_std_ORD!Y134</f>
        <v xml:space="preserve"> </v>
      </c>
      <c r="D44" s="365" t="str">
        <f>s_bil_std_ORD!B134</f>
        <v>Entro l'esercizio successivo</v>
      </c>
      <c r="E44" s="366">
        <v>3</v>
      </c>
      <c r="F44" s="367">
        <f>s_bil_std_ORD!H134</f>
        <v>0</v>
      </c>
      <c r="G44" s="367">
        <f>s_bil_std_ORD!J134</f>
        <v>0</v>
      </c>
      <c r="H44" s="367">
        <f t="shared" si="15"/>
        <v>0</v>
      </c>
      <c r="I44" s="368" t="str">
        <f t="shared" si="8"/>
        <v/>
      </c>
      <c r="J44" s="368"/>
      <c r="K44" s="368"/>
      <c r="L44" s="367">
        <f>s_bil_std_ORD!L134</f>
        <v>0</v>
      </c>
      <c r="M44" s="367">
        <f t="shared" si="9"/>
        <v>0</v>
      </c>
      <c r="N44" s="368" t="str">
        <f t="shared" si="10"/>
        <v/>
      </c>
      <c r="O44" s="368"/>
      <c r="P44" s="368"/>
      <c r="Q44" s="367">
        <f>s_bil_std_ORD!N134</f>
        <v>0</v>
      </c>
      <c r="R44" s="367">
        <f t="shared" si="11"/>
        <v>0</v>
      </c>
      <c r="S44" s="368" t="str">
        <f t="shared" si="12"/>
        <v/>
      </c>
      <c r="T44" s="368"/>
      <c r="U44" s="368"/>
      <c r="V44" s="367">
        <f>s_bil_std_ORD!P134</f>
        <v>0</v>
      </c>
      <c r="W44" s="367">
        <f t="shared" si="13"/>
        <v>0</v>
      </c>
      <c r="X44" s="368" t="str">
        <f t="shared" si="14"/>
        <v/>
      </c>
    </row>
    <row r="45" spans="3:24" ht="17.25" customHeight="1">
      <c r="C45" s="365" t="str">
        <f>s_bil_std_ORD!Y135</f>
        <v xml:space="preserve"> </v>
      </c>
      <c r="D45" s="365" t="str">
        <f>s_bil_std_ORD!B135</f>
        <v>Oltre l'esercizio successivo</v>
      </c>
      <c r="E45" s="366">
        <v>3</v>
      </c>
      <c r="F45" s="367">
        <f>s_bil_std_ORD!H135</f>
        <v>0</v>
      </c>
      <c r="G45" s="367">
        <f>s_bil_std_ORD!J135</f>
        <v>0</v>
      </c>
      <c r="H45" s="367">
        <f t="shared" si="15"/>
        <v>0</v>
      </c>
      <c r="I45" s="368" t="str">
        <f t="shared" si="8"/>
        <v/>
      </c>
      <c r="J45" s="368"/>
      <c r="K45" s="368"/>
      <c r="L45" s="367">
        <f>s_bil_std_ORD!L135</f>
        <v>0</v>
      </c>
      <c r="M45" s="367">
        <f t="shared" si="9"/>
        <v>0</v>
      </c>
      <c r="N45" s="368" t="str">
        <f t="shared" si="10"/>
        <v/>
      </c>
      <c r="O45" s="368"/>
      <c r="P45" s="368"/>
      <c r="Q45" s="367">
        <f>s_bil_std_ORD!N135</f>
        <v>0</v>
      </c>
      <c r="R45" s="367">
        <f t="shared" si="11"/>
        <v>0</v>
      </c>
      <c r="S45" s="368" t="str">
        <f t="shared" si="12"/>
        <v/>
      </c>
      <c r="T45" s="368"/>
      <c r="U45" s="368"/>
      <c r="V45" s="367">
        <f>s_bil_std_ORD!P135</f>
        <v>0</v>
      </c>
      <c r="W45" s="367">
        <f t="shared" si="13"/>
        <v>0</v>
      </c>
      <c r="X45" s="368" t="str">
        <f t="shared" si="14"/>
        <v/>
      </c>
    </row>
    <row r="46" spans="3:24" ht="17.25" customHeight="1">
      <c r="C46" s="365" t="str">
        <f>s_bil_std_ORD!Y136</f>
        <v>1)</v>
      </c>
      <c r="D46" s="365" t="str">
        <f>s_bil_std_ORD!B136</f>
        <v>Debiti per obbligazioni</v>
      </c>
      <c r="E46" s="366">
        <v>3</v>
      </c>
      <c r="F46" s="367">
        <f>s_bil_std_ORD!H136</f>
        <v>488951</v>
      </c>
      <c r="G46" s="367">
        <f>s_bil_std_ORD!J136</f>
        <v>487563</v>
      </c>
      <c r="H46" s="367">
        <f t="shared" si="15"/>
        <v>1388</v>
      </c>
      <c r="I46" s="368">
        <f t="shared" si="8"/>
        <v>2.8468115915276592E-3</v>
      </c>
      <c r="J46" s="368"/>
      <c r="K46" s="368"/>
      <c r="L46" s="367">
        <f>s_bil_std_ORD!L136</f>
        <v>0</v>
      </c>
      <c r="M46" s="367">
        <f t="shared" si="9"/>
        <v>488951</v>
      </c>
      <c r="N46" s="368" t="str">
        <f t="shared" si="10"/>
        <v/>
      </c>
      <c r="O46" s="368"/>
      <c r="P46" s="368"/>
      <c r="Q46" s="367">
        <f>s_bil_std_ORD!N136</f>
        <v>0</v>
      </c>
      <c r="R46" s="367">
        <f t="shared" si="11"/>
        <v>488951</v>
      </c>
      <c r="S46" s="368" t="str">
        <f t="shared" si="12"/>
        <v/>
      </c>
      <c r="T46" s="368"/>
      <c r="U46" s="368"/>
      <c r="V46" s="367">
        <f>s_bil_std_ORD!P136</f>
        <v>0</v>
      </c>
      <c r="W46" s="367">
        <f t="shared" si="13"/>
        <v>488951</v>
      </c>
      <c r="X46" s="368" t="str">
        <f t="shared" si="14"/>
        <v/>
      </c>
    </row>
    <row r="47" spans="3:24" ht="17.25" customHeight="1">
      <c r="C47" s="365" t="str">
        <f>s_bil_std_ORD!Y137</f>
        <v xml:space="preserve"> </v>
      </c>
      <c r="D47" s="365" t="str">
        <f>s_bil_std_ORD!B137</f>
        <v>Entro l'esercizio successivo</v>
      </c>
      <c r="E47" s="366">
        <v>3</v>
      </c>
      <c r="F47" s="367">
        <f>s_bil_std_ORD!H137</f>
        <v>0</v>
      </c>
      <c r="G47" s="367">
        <f>s_bil_std_ORD!J137</f>
        <v>0</v>
      </c>
      <c r="H47" s="367">
        <f t="shared" si="15"/>
        <v>0</v>
      </c>
      <c r="I47" s="368" t="str">
        <f t="shared" si="8"/>
        <v/>
      </c>
      <c r="J47" s="368"/>
      <c r="K47" s="368"/>
      <c r="L47" s="367">
        <f>s_bil_std_ORD!L137</f>
        <v>0</v>
      </c>
      <c r="M47" s="367">
        <f t="shared" si="9"/>
        <v>0</v>
      </c>
      <c r="N47" s="368" t="str">
        <f t="shared" si="10"/>
        <v/>
      </c>
      <c r="O47" s="368"/>
      <c r="P47" s="368"/>
      <c r="Q47" s="367">
        <f>s_bil_std_ORD!N137</f>
        <v>0</v>
      </c>
      <c r="R47" s="367">
        <f t="shared" si="11"/>
        <v>0</v>
      </c>
      <c r="S47" s="368" t="str">
        <f t="shared" si="12"/>
        <v/>
      </c>
      <c r="T47" s="368"/>
      <c r="U47" s="368"/>
      <c r="V47" s="367">
        <f>s_bil_std_ORD!P137</f>
        <v>0</v>
      </c>
      <c r="W47" s="367">
        <f t="shared" si="13"/>
        <v>0</v>
      </c>
      <c r="X47" s="368" t="str">
        <f t="shared" si="14"/>
        <v/>
      </c>
    </row>
    <row r="48" spans="3:24" ht="17.25" customHeight="1">
      <c r="C48" s="365" t="str">
        <f>s_bil_std_ORD!Y138</f>
        <v xml:space="preserve"> </v>
      </c>
      <c r="D48" s="365" t="str">
        <f>s_bil_std_ORD!B138</f>
        <v>Oltre l'esercizio successivo</v>
      </c>
      <c r="E48" s="366">
        <v>3</v>
      </c>
      <c r="F48" s="367">
        <f>s_bil_std_ORD!H138</f>
        <v>0</v>
      </c>
      <c r="G48" s="367">
        <f>s_bil_std_ORD!J138</f>
        <v>0</v>
      </c>
      <c r="H48" s="367">
        <f t="shared" si="15"/>
        <v>0</v>
      </c>
      <c r="I48" s="368" t="str">
        <f t="shared" si="8"/>
        <v/>
      </c>
      <c r="J48" s="368"/>
      <c r="K48" s="368"/>
      <c r="L48" s="367">
        <f>s_bil_std_ORD!L138</f>
        <v>0</v>
      </c>
      <c r="M48" s="367">
        <f t="shared" si="9"/>
        <v>0</v>
      </c>
      <c r="N48" s="368" t="str">
        <f t="shared" si="10"/>
        <v/>
      </c>
      <c r="O48" s="368"/>
      <c r="P48" s="368"/>
      <c r="Q48" s="367">
        <f>s_bil_std_ORD!N138</f>
        <v>0</v>
      </c>
      <c r="R48" s="367">
        <f t="shared" si="11"/>
        <v>0</v>
      </c>
      <c r="S48" s="368" t="str">
        <f t="shared" si="12"/>
        <v/>
      </c>
      <c r="T48" s="368"/>
      <c r="U48" s="368"/>
      <c r="V48" s="367">
        <f>s_bil_std_ORD!P138</f>
        <v>0</v>
      </c>
      <c r="W48" s="367">
        <f t="shared" si="13"/>
        <v>0</v>
      </c>
      <c r="X48" s="368" t="str">
        <f t="shared" si="14"/>
        <v/>
      </c>
    </row>
    <row r="49" spans="3:24" ht="17.25" customHeight="1">
      <c r="C49" s="365" t="str">
        <f>s_bil_std_ORD!Y139</f>
        <v>2)</v>
      </c>
      <c r="D49" s="365" t="str">
        <f>s_bil_std_ORD!B139</f>
        <v>Debiti per obbligazioni convertibili</v>
      </c>
      <c r="E49" s="366">
        <v>3</v>
      </c>
      <c r="F49" s="367">
        <f>s_bil_std_ORD!H139</f>
        <v>158871</v>
      </c>
      <c r="G49" s="367">
        <f>s_bil_std_ORD!J139</f>
        <v>194619</v>
      </c>
      <c r="H49" s="367">
        <f t="shared" si="15"/>
        <v>-35748</v>
      </c>
      <c r="I49" s="368">
        <f t="shared" si="8"/>
        <v>-0.18368196322044611</v>
      </c>
      <c r="J49" s="368"/>
      <c r="K49" s="368"/>
      <c r="L49" s="367">
        <f>s_bil_std_ORD!L139</f>
        <v>0</v>
      </c>
      <c r="M49" s="367">
        <f t="shared" si="9"/>
        <v>158871</v>
      </c>
      <c r="N49" s="368" t="str">
        <f t="shared" si="10"/>
        <v/>
      </c>
      <c r="O49" s="368"/>
      <c r="P49" s="368"/>
      <c r="Q49" s="367">
        <f>s_bil_std_ORD!N139</f>
        <v>0</v>
      </c>
      <c r="R49" s="367">
        <f t="shared" si="11"/>
        <v>158871</v>
      </c>
      <c r="S49" s="368" t="str">
        <f t="shared" si="12"/>
        <v/>
      </c>
      <c r="T49" s="368"/>
      <c r="U49" s="368"/>
      <c r="V49" s="367">
        <f>s_bil_std_ORD!P139</f>
        <v>0</v>
      </c>
      <c r="W49" s="367">
        <f t="shared" si="13"/>
        <v>158871</v>
      </c>
      <c r="X49" s="368" t="str">
        <f t="shared" si="14"/>
        <v/>
      </c>
    </row>
    <row r="50" spans="3:24" ht="17.25" customHeight="1">
      <c r="C50" s="365" t="str">
        <f>s_bil_std_ORD!Y140</f>
        <v xml:space="preserve"> </v>
      </c>
      <c r="D50" s="365" t="str">
        <f>s_bil_std_ORD!B140</f>
        <v>Entro l'esercizio successivo</v>
      </c>
      <c r="E50" s="366">
        <v>3</v>
      </c>
      <c r="F50" s="367">
        <f>s_bil_std_ORD!H140</f>
        <v>0</v>
      </c>
      <c r="G50" s="367">
        <f>s_bil_std_ORD!J140</f>
        <v>0</v>
      </c>
      <c r="H50" s="367">
        <f t="shared" si="15"/>
        <v>0</v>
      </c>
      <c r="I50" s="368" t="str">
        <f t="shared" si="8"/>
        <v/>
      </c>
      <c r="J50" s="368"/>
      <c r="K50" s="368"/>
      <c r="L50" s="367">
        <f>s_bil_std_ORD!L140</f>
        <v>0</v>
      </c>
      <c r="M50" s="367">
        <f t="shared" si="9"/>
        <v>0</v>
      </c>
      <c r="N50" s="368" t="str">
        <f t="shared" si="10"/>
        <v/>
      </c>
      <c r="O50" s="368"/>
      <c r="P50" s="368"/>
      <c r="Q50" s="367">
        <f>s_bil_std_ORD!N140</f>
        <v>0</v>
      </c>
      <c r="R50" s="367">
        <f t="shared" si="11"/>
        <v>0</v>
      </c>
      <c r="S50" s="368" t="str">
        <f t="shared" si="12"/>
        <v/>
      </c>
      <c r="T50" s="368"/>
      <c r="U50" s="368"/>
      <c r="V50" s="367">
        <f>s_bil_std_ORD!P140</f>
        <v>0</v>
      </c>
      <c r="W50" s="367">
        <f t="shared" si="13"/>
        <v>0</v>
      </c>
      <c r="X50" s="368" t="str">
        <f t="shared" si="14"/>
        <v/>
      </c>
    </row>
    <row r="51" spans="3:24" ht="17.25" customHeight="1">
      <c r="C51" s="365" t="str">
        <f>s_bil_std_ORD!Y141</f>
        <v xml:space="preserve"> </v>
      </c>
      <c r="D51" s="365" t="str">
        <f>s_bil_std_ORD!B141</f>
        <v>Oltre l'esercizio successivo</v>
      </c>
      <c r="E51" s="366">
        <v>3</v>
      </c>
      <c r="F51" s="367">
        <f>s_bil_std_ORD!H141</f>
        <v>0</v>
      </c>
      <c r="G51" s="367">
        <f>s_bil_std_ORD!J141</f>
        <v>0</v>
      </c>
      <c r="H51" s="367">
        <f t="shared" si="15"/>
        <v>0</v>
      </c>
      <c r="I51" s="368" t="str">
        <f t="shared" si="8"/>
        <v/>
      </c>
      <c r="J51" s="368"/>
      <c r="K51" s="368"/>
      <c r="L51" s="367">
        <f>s_bil_std_ORD!L141</f>
        <v>0</v>
      </c>
      <c r="M51" s="367">
        <f t="shared" si="9"/>
        <v>0</v>
      </c>
      <c r="N51" s="368" t="str">
        <f t="shared" si="10"/>
        <v/>
      </c>
      <c r="O51" s="368"/>
      <c r="P51" s="368"/>
      <c r="Q51" s="367">
        <f>s_bil_std_ORD!N141</f>
        <v>0</v>
      </c>
      <c r="R51" s="367">
        <f t="shared" si="11"/>
        <v>0</v>
      </c>
      <c r="S51" s="368" t="str">
        <f t="shared" si="12"/>
        <v/>
      </c>
      <c r="T51" s="368"/>
      <c r="U51" s="368"/>
      <c r="V51" s="367">
        <f>s_bil_std_ORD!P141</f>
        <v>0</v>
      </c>
      <c r="W51" s="367">
        <f t="shared" si="13"/>
        <v>0</v>
      </c>
      <c r="X51" s="368" t="str">
        <f t="shared" si="14"/>
        <v/>
      </c>
    </row>
    <row r="52" spans="3:24" ht="17.25" customHeight="1">
      <c r="C52" s="365" t="str">
        <f>s_bil_std_ORD!Y142</f>
        <v>3)</v>
      </c>
      <c r="D52" s="365" t="str">
        <f>s_bil_std_ORD!B142</f>
        <v>Debiti verso soci per finanziamenti</v>
      </c>
      <c r="E52" s="366">
        <v>3</v>
      </c>
      <c r="F52" s="367">
        <f>s_bil_std_ORD!H142</f>
        <v>0</v>
      </c>
      <c r="G52" s="367">
        <f>s_bil_std_ORD!J142</f>
        <v>0</v>
      </c>
      <c r="H52" s="367">
        <f t="shared" si="15"/>
        <v>0</v>
      </c>
      <c r="I52" s="368" t="str">
        <f t="shared" si="8"/>
        <v/>
      </c>
      <c r="J52" s="368"/>
      <c r="K52" s="368"/>
      <c r="L52" s="367">
        <f>s_bil_std_ORD!L142</f>
        <v>0</v>
      </c>
      <c r="M52" s="367">
        <f t="shared" si="9"/>
        <v>0</v>
      </c>
      <c r="N52" s="368" t="str">
        <f t="shared" si="10"/>
        <v/>
      </c>
      <c r="O52" s="368"/>
      <c r="P52" s="368"/>
      <c r="Q52" s="367">
        <f>s_bil_std_ORD!N142</f>
        <v>0</v>
      </c>
      <c r="R52" s="367">
        <f t="shared" si="11"/>
        <v>0</v>
      </c>
      <c r="S52" s="368" t="str">
        <f t="shared" si="12"/>
        <v/>
      </c>
      <c r="T52" s="368"/>
      <c r="U52" s="368"/>
      <c r="V52" s="367">
        <f>s_bil_std_ORD!P142</f>
        <v>0</v>
      </c>
      <c r="W52" s="367">
        <f t="shared" si="13"/>
        <v>0</v>
      </c>
      <c r="X52" s="368" t="str">
        <f t="shared" si="14"/>
        <v/>
      </c>
    </row>
    <row r="53" spans="3:24" ht="17.25" customHeight="1">
      <c r="C53" s="365" t="str">
        <f>s_bil_std_ORD!Y143</f>
        <v xml:space="preserve"> </v>
      </c>
      <c r="D53" s="365" t="str">
        <f>s_bil_std_ORD!B143</f>
        <v>Entro l'esercizio successivo</v>
      </c>
      <c r="E53" s="366">
        <v>3</v>
      </c>
      <c r="F53" s="367">
        <f>s_bil_std_ORD!H143</f>
        <v>0</v>
      </c>
      <c r="G53" s="367">
        <f>s_bil_std_ORD!J143</f>
        <v>0</v>
      </c>
      <c r="H53" s="367">
        <f t="shared" si="15"/>
        <v>0</v>
      </c>
      <c r="I53" s="368" t="str">
        <f t="shared" si="8"/>
        <v/>
      </c>
      <c r="J53" s="368"/>
      <c r="K53" s="368"/>
      <c r="L53" s="367">
        <f>s_bil_std_ORD!L143</f>
        <v>0</v>
      </c>
      <c r="M53" s="367">
        <f t="shared" si="9"/>
        <v>0</v>
      </c>
      <c r="N53" s="368" t="str">
        <f t="shared" si="10"/>
        <v/>
      </c>
      <c r="O53" s="368"/>
      <c r="P53" s="368"/>
      <c r="Q53" s="367">
        <f>s_bil_std_ORD!N143</f>
        <v>0</v>
      </c>
      <c r="R53" s="367">
        <f t="shared" si="11"/>
        <v>0</v>
      </c>
      <c r="S53" s="368" t="str">
        <f t="shared" si="12"/>
        <v/>
      </c>
      <c r="T53" s="368"/>
      <c r="U53" s="368"/>
      <c r="V53" s="367">
        <f>s_bil_std_ORD!P143</f>
        <v>0</v>
      </c>
      <c r="W53" s="367">
        <f t="shared" si="13"/>
        <v>0</v>
      </c>
      <c r="X53" s="368" t="str">
        <f t="shared" si="14"/>
        <v/>
      </c>
    </row>
    <row r="54" spans="3:24" ht="17.25" customHeight="1">
      <c r="C54" s="365" t="str">
        <f>s_bil_std_ORD!Y144</f>
        <v xml:space="preserve"> </v>
      </c>
      <c r="D54" s="365" t="str">
        <f>s_bil_std_ORD!B144</f>
        <v>Oltre l'esercizio successivo</v>
      </c>
      <c r="E54" s="366">
        <v>3</v>
      </c>
      <c r="F54" s="367">
        <f>s_bil_std_ORD!H144</f>
        <v>0</v>
      </c>
      <c r="G54" s="367">
        <f>s_bil_std_ORD!J144</f>
        <v>0</v>
      </c>
      <c r="H54" s="367">
        <f t="shared" si="15"/>
        <v>0</v>
      </c>
      <c r="I54" s="368" t="str">
        <f t="shared" si="8"/>
        <v/>
      </c>
      <c r="J54" s="368"/>
      <c r="K54" s="368"/>
      <c r="L54" s="367">
        <f>s_bil_std_ORD!L144</f>
        <v>0</v>
      </c>
      <c r="M54" s="367">
        <f t="shared" si="9"/>
        <v>0</v>
      </c>
      <c r="N54" s="368" t="str">
        <f t="shared" si="10"/>
        <v/>
      </c>
      <c r="O54" s="368"/>
      <c r="P54" s="368"/>
      <c r="Q54" s="367">
        <f>s_bil_std_ORD!N144</f>
        <v>0</v>
      </c>
      <c r="R54" s="367">
        <f t="shared" si="11"/>
        <v>0</v>
      </c>
      <c r="S54" s="368" t="str">
        <f t="shared" si="12"/>
        <v/>
      </c>
      <c r="T54" s="368"/>
      <c r="U54" s="368"/>
      <c r="V54" s="367">
        <f>s_bil_std_ORD!P144</f>
        <v>0</v>
      </c>
      <c r="W54" s="367">
        <f t="shared" si="13"/>
        <v>0</v>
      </c>
      <c r="X54" s="368" t="str">
        <f t="shared" si="14"/>
        <v/>
      </c>
    </row>
    <row r="55" spans="3:24" ht="17.25" customHeight="1">
      <c r="C55" s="365" t="str">
        <f>s_bil_std_ORD!Y145</f>
        <v>4)</v>
      </c>
      <c r="D55" s="365" t="str">
        <f>s_bil_std_ORD!B145</f>
        <v>Debiti verso banche</v>
      </c>
      <c r="E55" s="366">
        <v>3</v>
      </c>
      <c r="F55" s="367">
        <f>s_bil_std_ORD!H145</f>
        <v>0</v>
      </c>
      <c r="G55" s="367">
        <f>s_bil_std_ORD!J145</f>
        <v>0</v>
      </c>
      <c r="H55" s="367">
        <f t="shared" si="15"/>
        <v>0</v>
      </c>
      <c r="I55" s="368" t="str">
        <f t="shared" si="8"/>
        <v/>
      </c>
      <c r="J55" s="368"/>
      <c r="K55" s="368"/>
      <c r="L55" s="367">
        <f>s_bil_std_ORD!L145</f>
        <v>0</v>
      </c>
      <c r="M55" s="367">
        <f t="shared" si="9"/>
        <v>0</v>
      </c>
      <c r="N55" s="368" t="str">
        <f t="shared" si="10"/>
        <v/>
      </c>
      <c r="O55" s="368"/>
      <c r="P55" s="368"/>
      <c r="Q55" s="367">
        <f>s_bil_std_ORD!N145</f>
        <v>0</v>
      </c>
      <c r="R55" s="367">
        <f t="shared" si="11"/>
        <v>0</v>
      </c>
      <c r="S55" s="368" t="str">
        <f t="shared" si="12"/>
        <v/>
      </c>
      <c r="T55" s="368"/>
      <c r="U55" s="368"/>
      <c r="V55" s="367">
        <f>s_bil_std_ORD!P145</f>
        <v>0</v>
      </c>
      <c r="W55" s="367">
        <f t="shared" si="13"/>
        <v>0</v>
      </c>
      <c r="X55" s="368" t="str">
        <f t="shared" si="14"/>
        <v/>
      </c>
    </row>
    <row r="56" spans="3:24" ht="17.25" customHeight="1">
      <c r="C56" s="365" t="str">
        <f>s_bil_std_ORD!Y146</f>
        <v xml:space="preserve"> </v>
      </c>
      <c r="D56" s="365" t="str">
        <f>s_bil_std_ORD!B146</f>
        <v>Entro l'esercizio successivo</v>
      </c>
      <c r="E56" s="366">
        <v>3</v>
      </c>
      <c r="F56" s="367">
        <f>s_bil_std_ORD!H146</f>
        <v>0</v>
      </c>
      <c r="G56" s="367">
        <f>s_bil_std_ORD!J146</f>
        <v>0</v>
      </c>
      <c r="H56" s="367">
        <f t="shared" si="15"/>
        <v>0</v>
      </c>
      <c r="I56" s="368" t="str">
        <f t="shared" si="8"/>
        <v/>
      </c>
      <c r="J56" s="368"/>
      <c r="K56" s="368"/>
      <c r="L56" s="367">
        <f>s_bil_std_ORD!L146</f>
        <v>0</v>
      </c>
      <c r="M56" s="367">
        <f t="shared" si="9"/>
        <v>0</v>
      </c>
      <c r="N56" s="368" t="str">
        <f t="shared" si="10"/>
        <v/>
      </c>
      <c r="O56" s="368"/>
      <c r="P56" s="368"/>
      <c r="Q56" s="367">
        <f>s_bil_std_ORD!N146</f>
        <v>0</v>
      </c>
      <c r="R56" s="367">
        <f t="shared" si="11"/>
        <v>0</v>
      </c>
      <c r="S56" s="368" t="str">
        <f t="shared" si="12"/>
        <v/>
      </c>
      <c r="T56" s="368"/>
      <c r="U56" s="368"/>
      <c r="V56" s="367">
        <f>s_bil_std_ORD!P146</f>
        <v>0</v>
      </c>
      <c r="W56" s="367">
        <f t="shared" si="13"/>
        <v>0</v>
      </c>
      <c r="X56" s="368" t="str">
        <f t="shared" si="14"/>
        <v/>
      </c>
    </row>
    <row r="57" spans="3:24" ht="17.25" customHeight="1">
      <c r="C57" s="365" t="str">
        <f>s_bil_std_ORD!Y147</f>
        <v xml:space="preserve"> </v>
      </c>
      <c r="D57" s="365" t="str">
        <f>s_bil_std_ORD!B147</f>
        <v>Oltre l'esercizio successivo</v>
      </c>
      <c r="E57" s="366">
        <v>3</v>
      </c>
      <c r="F57" s="367">
        <f>s_bil_std_ORD!H147</f>
        <v>0</v>
      </c>
      <c r="G57" s="367">
        <f>s_bil_std_ORD!J147</f>
        <v>0</v>
      </c>
      <c r="H57" s="367">
        <f t="shared" si="15"/>
        <v>0</v>
      </c>
      <c r="I57" s="368" t="str">
        <f t="shared" si="8"/>
        <v/>
      </c>
      <c r="J57" s="368"/>
      <c r="K57" s="368"/>
      <c r="L57" s="367">
        <f>s_bil_std_ORD!L147</f>
        <v>0</v>
      </c>
      <c r="M57" s="367">
        <f t="shared" si="9"/>
        <v>0</v>
      </c>
      <c r="N57" s="368" t="str">
        <f t="shared" si="10"/>
        <v/>
      </c>
      <c r="O57" s="368"/>
      <c r="P57" s="368"/>
      <c r="Q57" s="367">
        <f>s_bil_std_ORD!N147</f>
        <v>0</v>
      </c>
      <c r="R57" s="367">
        <f t="shared" si="11"/>
        <v>0</v>
      </c>
      <c r="S57" s="368" t="str">
        <f t="shared" si="12"/>
        <v/>
      </c>
      <c r="T57" s="368"/>
      <c r="U57" s="368"/>
      <c r="V57" s="367">
        <f>s_bil_std_ORD!P147</f>
        <v>0</v>
      </c>
      <c r="W57" s="367">
        <f t="shared" si="13"/>
        <v>0</v>
      </c>
      <c r="X57" s="368" t="str">
        <f t="shared" si="14"/>
        <v/>
      </c>
    </row>
    <row r="58" spans="3:24" ht="17.25" customHeight="1">
      <c r="C58" s="365" t="str">
        <f>s_bil_std_ORD!Y148</f>
        <v>5)</v>
      </c>
      <c r="D58" s="365" t="str">
        <f>s_bil_std_ORD!B148</f>
        <v>Debiti verso altri finanziatori</v>
      </c>
      <c r="E58" s="366">
        <v>3</v>
      </c>
      <c r="F58" s="367">
        <f>s_bil_std_ORD!H148</f>
        <v>0</v>
      </c>
      <c r="G58" s="367">
        <f>s_bil_std_ORD!J148</f>
        <v>0</v>
      </c>
      <c r="H58" s="367">
        <f t="shared" si="15"/>
        <v>0</v>
      </c>
      <c r="I58" s="368" t="str">
        <f t="shared" si="8"/>
        <v/>
      </c>
      <c r="J58" s="368"/>
      <c r="K58" s="368"/>
      <c r="L58" s="367">
        <f>s_bil_std_ORD!L148</f>
        <v>0</v>
      </c>
      <c r="M58" s="367">
        <f t="shared" si="9"/>
        <v>0</v>
      </c>
      <c r="N58" s="368" t="str">
        <f t="shared" si="10"/>
        <v/>
      </c>
      <c r="O58" s="368"/>
      <c r="P58" s="368"/>
      <c r="Q58" s="367">
        <f>s_bil_std_ORD!N148</f>
        <v>0</v>
      </c>
      <c r="R58" s="367">
        <f t="shared" si="11"/>
        <v>0</v>
      </c>
      <c r="S58" s="368" t="str">
        <f t="shared" si="12"/>
        <v/>
      </c>
      <c r="T58" s="368"/>
      <c r="U58" s="368"/>
      <c r="V58" s="367">
        <f>s_bil_std_ORD!P148</f>
        <v>0</v>
      </c>
      <c r="W58" s="367">
        <f t="shared" si="13"/>
        <v>0</v>
      </c>
      <c r="X58" s="368" t="str">
        <f t="shared" si="14"/>
        <v/>
      </c>
    </row>
    <row r="59" spans="3:24" ht="17.25" customHeight="1">
      <c r="C59" s="365" t="str">
        <f>s_bil_std_ORD!Y149</f>
        <v xml:space="preserve"> </v>
      </c>
      <c r="D59" s="365" t="str">
        <f>s_bil_std_ORD!B149</f>
        <v>Entro l'esercizio successivo</v>
      </c>
      <c r="E59" s="366">
        <v>3</v>
      </c>
      <c r="F59" s="367">
        <f>s_bil_std_ORD!H149</f>
        <v>0</v>
      </c>
      <c r="G59" s="367">
        <f>s_bil_std_ORD!J149</f>
        <v>0</v>
      </c>
      <c r="H59" s="367">
        <f t="shared" si="15"/>
        <v>0</v>
      </c>
      <c r="I59" s="368" t="str">
        <f t="shared" si="8"/>
        <v/>
      </c>
      <c r="J59" s="368"/>
      <c r="K59" s="368"/>
      <c r="L59" s="367">
        <f>s_bil_std_ORD!L149</f>
        <v>0</v>
      </c>
      <c r="M59" s="367">
        <f t="shared" si="9"/>
        <v>0</v>
      </c>
      <c r="N59" s="368" t="str">
        <f t="shared" si="10"/>
        <v/>
      </c>
      <c r="O59" s="368"/>
      <c r="P59" s="368"/>
      <c r="Q59" s="367">
        <f>s_bil_std_ORD!N149</f>
        <v>0</v>
      </c>
      <c r="R59" s="367">
        <f t="shared" si="11"/>
        <v>0</v>
      </c>
      <c r="S59" s="368" t="str">
        <f t="shared" si="12"/>
        <v/>
      </c>
      <c r="T59" s="368"/>
      <c r="U59" s="368"/>
      <c r="V59" s="367">
        <f>s_bil_std_ORD!P149</f>
        <v>0</v>
      </c>
      <c r="W59" s="367">
        <f t="shared" si="13"/>
        <v>0</v>
      </c>
      <c r="X59" s="368" t="str">
        <f t="shared" si="14"/>
        <v/>
      </c>
    </row>
    <row r="60" spans="3:24" ht="17.25" customHeight="1">
      <c r="C60" s="365" t="str">
        <f>s_bil_std_ORD!Y150</f>
        <v xml:space="preserve"> </v>
      </c>
      <c r="D60" s="365" t="str">
        <f>s_bil_std_ORD!B150</f>
        <v>Oltre l'esercizio successivo</v>
      </c>
      <c r="E60" s="366">
        <v>3</v>
      </c>
      <c r="F60" s="367">
        <f>s_bil_std_ORD!H150</f>
        <v>0</v>
      </c>
      <c r="G60" s="367">
        <f>s_bil_std_ORD!J150</f>
        <v>0</v>
      </c>
      <c r="H60" s="367">
        <f t="shared" si="15"/>
        <v>0</v>
      </c>
      <c r="I60" s="368" t="str">
        <f t="shared" si="8"/>
        <v/>
      </c>
      <c r="J60" s="368"/>
      <c r="K60" s="368"/>
      <c r="L60" s="367">
        <f>s_bil_std_ORD!L150</f>
        <v>0</v>
      </c>
      <c r="M60" s="367">
        <f t="shared" si="9"/>
        <v>0</v>
      </c>
      <c r="N60" s="368" t="str">
        <f t="shared" si="10"/>
        <v/>
      </c>
      <c r="O60" s="368"/>
      <c r="P60" s="368"/>
      <c r="Q60" s="367">
        <f>s_bil_std_ORD!N150</f>
        <v>0</v>
      </c>
      <c r="R60" s="367">
        <f t="shared" si="11"/>
        <v>0</v>
      </c>
      <c r="S60" s="368" t="str">
        <f t="shared" si="12"/>
        <v/>
      </c>
      <c r="T60" s="368"/>
      <c r="U60" s="368"/>
      <c r="V60" s="367">
        <f>s_bil_std_ORD!P150</f>
        <v>0</v>
      </c>
      <c r="W60" s="367">
        <f t="shared" si="13"/>
        <v>0</v>
      </c>
      <c r="X60" s="368" t="str">
        <f t="shared" si="14"/>
        <v/>
      </c>
    </row>
    <row r="61" spans="3:24" ht="17.25" customHeight="1">
      <c r="C61" s="365" t="str">
        <f>s_bil_std_ORD!Y151</f>
        <v>6)</v>
      </c>
      <c r="D61" s="365" t="str">
        <f>s_bil_std_ORD!B151</f>
        <v>Acconti da clienti</v>
      </c>
      <c r="E61" s="366">
        <v>3</v>
      </c>
      <c r="F61" s="367">
        <f>s_bil_std_ORD!H151</f>
        <v>0</v>
      </c>
      <c r="G61" s="367">
        <f>s_bil_std_ORD!J151</f>
        <v>0</v>
      </c>
      <c r="H61" s="367">
        <f t="shared" si="15"/>
        <v>0</v>
      </c>
      <c r="I61" s="368" t="str">
        <f t="shared" si="8"/>
        <v/>
      </c>
      <c r="J61" s="368"/>
      <c r="K61" s="368"/>
      <c r="L61" s="367">
        <f>s_bil_std_ORD!L151</f>
        <v>0</v>
      </c>
      <c r="M61" s="367">
        <f t="shared" si="9"/>
        <v>0</v>
      </c>
      <c r="N61" s="368" t="str">
        <f t="shared" si="10"/>
        <v/>
      </c>
      <c r="O61" s="368"/>
      <c r="P61" s="368"/>
      <c r="Q61" s="367">
        <f>s_bil_std_ORD!N151</f>
        <v>0</v>
      </c>
      <c r="R61" s="367">
        <f t="shared" si="11"/>
        <v>0</v>
      </c>
      <c r="S61" s="368" t="str">
        <f t="shared" si="12"/>
        <v/>
      </c>
      <c r="T61" s="368"/>
      <c r="U61" s="368"/>
      <c r="V61" s="367">
        <f>s_bil_std_ORD!P151</f>
        <v>0</v>
      </c>
      <c r="W61" s="367">
        <f t="shared" si="13"/>
        <v>0</v>
      </c>
      <c r="X61" s="368" t="str">
        <f t="shared" si="14"/>
        <v/>
      </c>
    </row>
    <row r="62" spans="3:24" ht="17.25" customHeight="1">
      <c r="C62" s="365" t="str">
        <f>s_bil_std_ORD!Y152</f>
        <v xml:space="preserve"> </v>
      </c>
      <c r="D62" s="365" t="str">
        <f>s_bil_std_ORD!B152</f>
        <v>Entro l'esercizio successivo</v>
      </c>
      <c r="E62" s="366">
        <v>3</v>
      </c>
      <c r="F62" s="367">
        <f>s_bil_std_ORD!H152</f>
        <v>0</v>
      </c>
      <c r="G62" s="367">
        <f>s_bil_std_ORD!J152</f>
        <v>0</v>
      </c>
      <c r="H62" s="367">
        <f t="shared" si="15"/>
        <v>0</v>
      </c>
      <c r="I62" s="368" t="str">
        <f t="shared" si="8"/>
        <v/>
      </c>
      <c r="J62" s="368"/>
      <c r="K62" s="368"/>
      <c r="L62" s="367">
        <f>s_bil_std_ORD!L152</f>
        <v>0</v>
      </c>
      <c r="M62" s="367">
        <f t="shared" si="9"/>
        <v>0</v>
      </c>
      <c r="N62" s="368" t="str">
        <f t="shared" si="10"/>
        <v/>
      </c>
      <c r="O62" s="368"/>
      <c r="P62" s="368"/>
      <c r="Q62" s="367">
        <f>s_bil_std_ORD!N152</f>
        <v>0</v>
      </c>
      <c r="R62" s="367">
        <f t="shared" si="11"/>
        <v>0</v>
      </c>
      <c r="S62" s="368" t="str">
        <f t="shared" si="12"/>
        <v/>
      </c>
      <c r="T62" s="368"/>
      <c r="U62" s="368"/>
      <c r="V62" s="367">
        <f>s_bil_std_ORD!P152</f>
        <v>0</v>
      </c>
      <c r="W62" s="367">
        <f t="shared" si="13"/>
        <v>0</v>
      </c>
      <c r="X62" s="368" t="str">
        <f t="shared" si="14"/>
        <v/>
      </c>
    </row>
    <row r="63" spans="3:24" ht="17.25" customHeight="1">
      <c r="C63" s="365" t="str">
        <f>s_bil_std_ORD!Y153</f>
        <v xml:space="preserve"> </v>
      </c>
      <c r="D63" s="365" t="str">
        <f>s_bil_std_ORD!B153</f>
        <v>Oltre l'esercizio successivo</v>
      </c>
      <c r="E63" s="366">
        <v>3</v>
      </c>
      <c r="F63" s="367">
        <f>s_bil_std_ORD!H153</f>
        <v>0</v>
      </c>
      <c r="G63" s="367">
        <f>s_bil_std_ORD!J153</f>
        <v>0</v>
      </c>
      <c r="H63" s="367">
        <f t="shared" si="15"/>
        <v>0</v>
      </c>
      <c r="I63" s="368" t="str">
        <f t="shared" si="8"/>
        <v/>
      </c>
      <c r="J63" s="368"/>
      <c r="K63" s="368"/>
      <c r="L63" s="367">
        <f>s_bil_std_ORD!L153</f>
        <v>0</v>
      </c>
      <c r="M63" s="367">
        <f t="shared" si="9"/>
        <v>0</v>
      </c>
      <c r="N63" s="368" t="str">
        <f t="shared" si="10"/>
        <v/>
      </c>
      <c r="O63" s="368"/>
      <c r="P63" s="368"/>
      <c r="Q63" s="367">
        <f>s_bil_std_ORD!N153</f>
        <v>0</v>
      </c>
      <c r="R63" s="367">
        <f t="shared" si="11"/>
        <v>0</v>
      </c>
      <c r="S63" s="368" t="str">
        <f t="shared" si="12"/>
        <v/>
      </c>
      <c r="T63" s="368"/>
      <c r="U63" s="368"/>
      <c r="V63" s="367">
        <f>s_bil_std_ORD!P153</f>
        <v>0</v>
      </c>
      <c r="W63" s="367">
        <f t="shared" si="13"/>
        <v>0</v>
      </c>
      <c r="X63" s="368" t="str">
        <f t="shared" si="14"/>
        <v/>
      </c>
    </row>
    <row r="64" spans="3:24" ht="17.25" customHeight="1">
      <c r="C64" s="365" t="str">
        <f>s_bil_std_ORD!Y154</f>
        <v>7)</v>
      </c>
      <c r="D64" s="365" t="str">
        <f>s_bil_std_ORD!B154</f>
        <v>Debiti verso fornitori</v>
      </c>
      <c r="E64" s="366">
        <v>3</v>
      </c>
      <c r="F64" s="367">
        <f>s_bil_std_ORD!H154</f>
        <v>0</v>
      </c>
      <c r="G64" s="367">
        <f>s_bil_std_ORD!J154</f>
        <v>0</v>
      </c>
      <c r="H64" s="367">
        <f t="shared" si="15"/>
        <v>0</v>
      </c>
      <c r="I64" s="368" t="str">
        <f t="shared" si="8"/>
        <v/>
      </c>
      <c r="J64" s="368"/>
      <c r="K64" s="368"/>
      <c r="L64" s="367">
        <f>s_bil_std_ORD!L154</f>
        <v>0</v>
      </c>
      <c r="M64" s="367">
        <f t="shared" si="9"/>
        <v>0</v>
      </c>
      <c r="N64" s="368" t="str">
        <f t="shared" si="10"/>
        <v/>
      </c>
      <c r="O64" s="368"/>
      <c r="P64" s="368"/>
      <c r="Q64" s="367">
        <f>s_bil_std_ORD!N154</f>
        <v>0</v>
      </c>
      <c r="R64" s="367">
        <f t="shared" si="11"/>
        <v>0</v>
      </c>
      <c r="S64" s="368" t="str">
        <f t="shared" si="12"/>
        <v/>
      </c>
      <c r="T64" s="368"/>
      <c r="U64" s="368"/>
      <c r="V64" s="367">
        <f>s_bil_std_ORD!P154</f>
        <v>0</v>
      </c>
      <c r="W64" s="367">
        <f t="shared" si="13"/>
        <v>0</v>
      </c>
      <c r="X64" s="368" t="str">
        <f t="shared" si="14"/>
        <v/>
      </c>
    </row>
    <row r="65" spans="3:24" ht="17.25" customHeight="1">
      <c r="C65" s="365" t="str">
        <f>s_bil_std_ORD!Y155</f>
        <v xml:space="preserve"> </v>
      </c>
      <c r="D65" s="365" t="str">
        <f>s_bil_std_ORD!B155</f>
        <v>Entro l'esercizio successivo</v>
      </c>
      <c r="E65" s="366">
        <v>3</v>
      </c>
      <c r="F65" s="367">
        <f>s_bil_std_ORD!H155</f>
        <v>0</v>
      </c>
      <c r="G65" s="367">
        <f>s_bil_std_ORD!J155</f>
        <v>0</v>
      </c>
      <c r="H65" s="367">
        <f t="shared" si="15"/>
        <v>0</v>
      </c>
      <c r="I65" s="368" t="str">
        <f t="shared" si="8"/>
        <v/>
      </c>
      <c r="J65" s="368"/>
      <c r="K65" s="368"/>
      <c r="L65" s="367">
        <f>s_bil_std_ORD!L155</f>
        <v>0</v>
      </c>
      <c r="M65" s="367">
        <f t="shared" si="9"/>
        <v>0</v>
      </c>
      <c r="N65" s="368" t="str">
        <f t="shared" si="10"/>
        <v/>
      </c>
      <c r="O65" s="368"/>
      <c r="P65" s="368"/>
      <c r="Q65" s="367">
        <f>s_bil_std_ORD!N155</f>
        <v>0</v>
      </c>
      <c r="R65" s="367">
        <f t="shared" si="11"/>
        <v>0</v>
      </c>
      <c r="S65" s="368" t="str">
        <f t="shared" si="12"/>
        <v/>
      </c>
      <c r="T65" s="368"/>
      <c r="U65" s="368"/>
      <c r="V65" s="367">
        <f>s_bil_std_ORD!P155</f>
        <v>0</v>
      </c>
      <c r="W65" s="367">
        <f t="shared" si="13"/>
        <v>0</v>
      </c>
      <c r="X65" s="368" t="str">
        <f t="shared" si="14"/>
        <v/>
      </c>
    </row>
    <row r="66" spans="3:24" ht="17.25" customHeight="1">
      <c r="C66" s="365" t="str">
        <f>s_bil_std_ORD!Y156</f>
        <v xml:space="preserve"> </v>
      </c>
      <c r="D66" s="365" t="str">
        <f>s_bil_std_ORD!B156</f>
        <v>Oltre l'esercizio successivo</v>
      </c>
      <c r="E66" s="366">
        <v>3</v>
      </c>
      <c r="F66" s="367">
        <f>s_bil_std_ORD!H156</f>
        <v>0</v>
      </c>
      <c r="G66" s="367">
        <f>s_bil_std_ORD!J156</f>
        <v>0</v>
      </c>
      <c r="H66" s="367">
        <f t="shared" si="15"/>
        <v>0</v>
      </c>
      <c r="I66" s="368" t="str">
        <f t="shared" si="8"/>
        <v/>
      </c>
      <c r="J66" s="368"/>
      <c r="K66" s="368"/>
      <c r="L66" s="367">
        <f>s_bil_std_ORD!L156</f>
        <v>0</v>
      </c>
      <c r="M66" s="367">
        <f t="shared" si="9"/>
        <v>0</v>
      </c>
      <c r="N66" s="368" t="str">
        <f t="shared" si="10"/>
        <v/>
      </c>
      <c r="O66" s="368"/>
      <c r="P66" s="368"/>
      <c r="Q66" s="367">
        <f>s_bil_std_ORD!N156</f>
        <v>0</v>
      </c>
      <c r="R66" s="367">
        <f t="shared" si="11"/>
        <v>0</v>
      </c>
      <c r="S66" s="368" t="str">
        <f t="shared" si="12"/>
        <v/>
      </c>
      <c r="T66" s="368"/>
      <c r="U66" s="368"/>
      <c r="V66" s="367">
        <f>s_bil_std_ORD!P156</f>
        <v>0</v>
      </c>
      <c r="W66" s="367">
        <f t="shared" si="13"/>
        <v>0</v>
      </c>
      <c r="X66" s="368" t="str">
        <f t="shared" si="14"/>
        <v/>
      </c>
    </row>
    <row r="67" spans="3:24" ht="17.25" customHeight="1">
      <c r="C67" s="365" t="str">
        <f>s_bil_std_ORD!Y157</f>
        <v>8)</v>
      </c>
      <c r="D67" s="365" t="str">
        <f>s_bil_std_ORD!B157</f>
        <v>Debiti rappresentati da titoli di credi</v>
      </c>
      <c r="E67" s="366">
        <v>3</v>
      </c>
      <c r="F67" s="367">
        <f>s_bil_std_ORD!H157</f>
        <v>0</v>
      </c>
      <c r="G67" s="367">
        <f>s_bil_std_ORD!J157</f>
        <v>0</v>
      </c>
      <c r="H67" s="367">
        <f t="shared" si="15"/>
        <v>0</v>
      </c>
      <c r="I67" s="368" t="str">
        <f t="shared" si="8"/>
        <v/>
      </c>
      <c r="J67" s="368"/>
      <c r="K67" s="368"/>
      <c r="L67" s="367">
        <f>s_bil_std_ORD!L157</f>
        <v>0</v>
      </c>
      <c r="M67" s="367">
        <f t="shared" si="9"/>
        <v>0</v>
      </c>
      <c r="N67" s="368" t="str">
        <f t="shared" si="10"/>
        <v/>
      </c>
      <c r="O67" s="368"/>
      <c r="P67" s="368"/>
      <c r="Q67" s="367">
        <f>s_bil_std_ORD!N157</f>
        <v>0</v>
      </c>
      <c r="R67" s="367">
        <f t="shared" si="11"/>
        <v>0</v>
      </c>
      <c r="S67" s="368" t="str">
        <f t="shared" si="12"/>
        <v/>
      </c>
      <c r="T67" s="368"/>
      <c r="U67" s="368"/>
      <c r="V67" s="367">
        <f>s_bil_std_ORD!P157</f>
        <v>0</v>
      </c>
      <c r="W67" s="367">
        <f t="shared" si="13"/>
        <v>0</v>
      </c>
      <c r="X67" s="368" t="str">
        <f t="shared" si="14"/>
        <v/>
      </c>
    </row>
    <row r="68" spans="3:24" ht="17.25" customHeight="1">
      <c r="C68" s="365" t="str">
        <f>s_bil_std_ORD!Y158</f>
        <v xml:space="preserve"> </v>
      </c>
      <c r="D68" s="365" t="str">
        <f>s_bil_std_ORD!B158</f>
        <v>Entro l'esercizio successivo</v>
      </c>
      <c r="E68" s="366">
        <v>3</v>
      </c>
      <c r="F68" s="367">
        <f>s_bil_std_ORD!H158</f>
        <v>0</v>
      </c>
      <c r="G68" s="367">
        <f>s_bil_std_ORD!J158</f>
        <v>0</v>
      </c>
      <c r="H68" s="367">
        <f t="shared" si="15"/>
        <v>0</v>
      </c>
      <c r="I68" s="368" t="str">
        <f t="shared" si="8"/>
        <v/>
      </c>
      <c r="J68" s="368"/>
      <c r="K68" s="368"/>
      <c r="L68" s="367">
        <f>s_bil_std_ORD!L158</f>
        <v>0</v>
      </c>
      <c r="M68" s="367">
        <f t="shared" si="9"/>
        <v>0</v>
      </c>
      <c r="N68" s="368" t="str">
        <f t="shared" si="10"/>
        <v/>
      </c>
      <c r="O68" s="368"/>
      <c r="P68" s="368"/>
      <c r="Q68" s="367">
        <f>s_bil_std_ORD!N158</f>
        <v>0</v>
      </c>
      <c r="R68" s="367">
        <f t="shared" si="11"/>
        <v>0</v>
      </c>
      <c r="S68" s="368" t="str">
        <f t="shared" si="12"/>
        <v/>
      </c>
      <c r="T68" s="368"/>
      <c r="U68" s="368"/>
      <c r="V68" s="367">
        <f>s_bil_std_ORD!P158</f>
        <v>0</v>
      </c>
      <c r="W68" s="367">
        <f t="shared" si="13"/>
        <v>0</v>
      </c>
      <c r="X68" s="368" t="str">
        <f t="shared" si="14"/>
        <v/>
      </c>
    </row>
    <row r="69" spans="3:24" ht="17.25" customHeight="1">
      <c r="C69" s="365" t="str">
        <f>s_bil_std_ORD!Y159</f>
        <v xml:space="preserve"> </v>
      </c>
      <c r="D69" s="365" t="str">
        <f>s_bil_std_ORD!B159</f>
        <v>Oltre l'esercizio successivo</v>
      </c>
      <c r="E69" s="366">
        <v>3</v>
      </c>
      <c r="F69" s="367">
        <f>s_bil_std_ORD!H159</f>
        <v>0</v>
      </c>
      <c r="G69" s="367">
        <f>s_bil_std_ORD!J159</f>
        <v>0</v>
      </c>
      <c r="H69" s="367">
        <f t="shared" si="15"/>
        <v>0</v>
      </c>
      <c r="I69" s="368" t="str">
        <f t="shared" ref="I69:I92" si="16">IF(G69&lt;&gt;0,H69/G69,"")</f>
        <v/>
      </c>
      <c r="J69" s="368"/>
      <c r="K69" s="368"/>
      <c r="L69" s="367">
        <f>s_bil_std_ORD!L159</f>
        <v>0</v>
      </c>
      <c r="M69" s="367">
        <f t="shared" ref="M69:M92" si="17">$F69-L69</f>
        <v>0</v>
      </c>
      <c r="N69" s="368" t="str">
        <f t="shared" ref="N69:N92" si="18">IF(L69&lt;&gt;0,M69/L69,"")</f>
        <v/>
      </c>
      <c r="O69" s="368"/>
      <c r="P69" s="368"/>
      <c r="Q69" s="367">
        <f>s_bil_std_ORD!N159</f>
        <v>0</v>
      </c>
      <c r="R69" s="367">
        <f t="shared" ref="R69:R92" si="19">$F69-Q69</f>
        <v>0</v>
      </c>
      <c r="S69" s="368" t="str">
        <f t="shared" ref="S69:S92" si="20">IF(Q69&lt;&gt;0,R69/Q69,"")</f>
        <v/>
      </c>
      <c r="T69" s="368"/>
      <c r="U69" s="368"/>
      <c r="V69" s="367">
        <f>s_bil_std_ORD!P159</f>
        <v>0</v>
      </c>
      <c r="W69" s="367">
        <f t="shared" ref="W69:W92" si="21">$F69-V69</f>
        <v>0</v>
      </c>
      <c r="X69" s="368" t="str">
        <f t="shared" ref="X69:X92" si="22">IF(V69&lt;&gt;0,W69/V69,"")</f>
        <v/>
      </c>
    </row>
    <row r="70" spans="3:24" ht="17.25" customHeight="1">
      <c r="C70" s="365" t="str">
        <f>s_bil_std_ORD!Y160</f>
        <v>9)</v>
      </c>
      <c r="D70" s="365" t="str">
        <f>s_bil_std_ORD!B160</f>
        <v>Debiti verso imprese controllate</v>
      </c>
      <c r="E70" s="366">
        <v>3</v>
      </c>
      <c r="F70" s="367">
        <f>s_bil_std_ORD!H160</f>
        <v>0</v>
      </c>
      <c r="G70" s="367">
        <f>s_bil_std_ORD!J160</f>
        <v>0</v>
      </c>
      <c r="H70" s="367">
        <f t="shared" ref="H70:H92" si="23">F70-G70</f>
        <v>0</v>
      </c>
      <c r="I70" s="368" t="str">
        <f t="shared" si="16"/>
        <v/>
      </c>
      <c r="J70" s="368"/>
      <c r="K70" s="368"/>
      <c r="L70" s="367">
        <f>s_bil_std_ORD!L160</f>
        <v>0</v>
      </c>
      <c r="M70" s="367">
        <f t="shared" si="17"/>
        <v>0</v>
      </c>
      <c r="N70" s="368" t="str">
        <f t="shared" si="18"/>
        <v/>
      </c>
      <c r="O70" s="368"/>
      <c r="P70" s="368"/>
      <c r="Q70" s="367">
        <f>s_bil_std_ORD!N160</f>
        <v>0</v>
      </c>
      <c r="R70" s="367">
        <f t="shared" si="19"/>
        <v>0</v>
      </c>
      <c r="S70" s="368" t="str">
        <f t="shared" si="20"/>
        <v/>
      </c>
      <c r="T70" s="368"/>
      <c r="U70" s="368"/>
      <c r="V70" s="367">
        <f>s_bil_std_ORD!P160</f>
        <v>0</v>
      </c>
      <c r="W70" s="367">
        <f t="shared" si="21"/>
        <v>0</v>
      </c>
      <c r="X70" s="368" t="str">
        <f t="shared" si="22"/>
        <v/>
      </c>
    </row>
    <row r="71" spans="3:24" ht="17.25" customHeight="1">
      <c r="C71" s="365" t="str">
        <f>s_bil_std_ORD!Y161</f>
        <v xml:space="preserve"> </v>
      </c>
      <c r="D71" s="365" t="str">
        <f>s_bil_std_ORD!B161</f>
        <v>Entro l'esercizio successivo</v>
      </c>
      <c r="E71" s="366">
        <v>3</v>
      </c>
      <c r="F71" s="367">
        <f>s_bil_std_ORD!H161</f>
        <v>0</v>
      </c>
      <c r="G71" s="367">
        <f>s_bil_std_ORD!J161</f>
        <v>0</v>
      </c>
      <c r="H71" s="367">
        <f t="shared" si="23"/>
        <v>0</v>
      </c>
      <c r="I71" s="368" t="str">
        <f t="shared" si="16"/>
        <v/>
      </c>
      <c r="J71" s="368"/>
      <c r="K71" s="368"/>
      <c r="L71" s="367">
        <f>s_bil_std_ORD!L161</f>
        <v>0</v>
      </c>
      <c r="M71" s="367">
        <f t="shared" si="17"/>
        <v>0</v>
      </c>
      <c r="N71" s="368" t="str">
        <f t="shared" si="18"/>
        <v/>
      </c>
      <c r="O71" s="368"/>
      <c r="P71" s="368"/>
      <c r="Q71" s="367">
        <f>s_bil_std_ORD!N161</f>
        <v>0</v>
      </c>
      <c r="R71" s="367">
        <f t="shared" si="19"/>
        <v>0</v>
      </c>
      <c r="S71" s="368" t="str">
        <f t="shared" si="20"/>
        <v/>
      </c>
      <c r="T71" s="368"/>
      <c r="U71" s="368"/>
      <c r="V71" s="367">
        <f>s_bil_std_ORD!P161</f>
        <v>0</v>
      </c>
      <c r="W71" s="367">
        <f t="shared" si="21"/>
        <v>0</v>
      </c>
      <c r="X71" s="368" t="str">
        <f t="shared" si="22"/>
        <v/>
      </c>
    </row>
    <row r="72" spans="3:24" ht="17.25" customHeight="1">
      <c r="C72" s="365" t="str">
        <f>s_bil_std_ORD!Y162</f>
        <v xml:space="preserve"> </v>
      </c>
      <c r="D72" s="365" t="str">
        <f>s_bil_std_ORD!B162</f>
        <v>Oltre l'esercizio successivo</v>
      </c>
      <c r="E72" s="366">
        <v>3</v>
      </c>
      <c r="F72" s="367">
        <f>s_bil_std_ORD!H162</f>
        <v>0</v>
      </c>
      <c r="G72" s="367">
        <f>s_bil_std_ORD!J162</f>
        <v>0</v>
      </c>
      <c r="H72" s="367">
        <f t="shared" si="23"/>
        <v>0</v>
      </c>
      <c r="I72" s="368" t="str">
        <f t="shared" si="16"/>
        <v/>
      </c>
      <c r="J72" s="368"/>
      <c r="K72" s="368"/>
      <c r="L72" s="367">
        <f>s_bil_std_ORD!L162</f>
        <v>0</v>
      </c>
      <c r="M72" s="367">
        <f t="shared" si="17"/>
        <v>0</v>
      </c>
      <c r="N72" s="368" t="str">
        <f t="shared" si="18"/>
        <v/>
      </c>
      <c r="O72" s="368"/>
      <c r="P72" s="368"/>
      <c r="Q72" s="367">
        <f>s_bil_std_ORD!N162</f>
        <v>0</v>
      </c>
      <c r="R72" s="367">
        <f t="shared" si="19"/>
        <v>0</v>
      </c>
      <c r="S72" s="368" t="str">
        <f t="shared" si="20"/>
        <v/>
      </c>
      <c r="T72" s="368"/>
      <c r="U72" s="368"/>
      <c r="V72" s="367">
        <f>s_bil_std_ORD!P162</f>
        <v>0</v>
      </c>
      <c r="W72" s="367">
        <f t="shared" si="21"/>
        <v>0</v>
      </c>
      <c r="X72" s="368" t="str">
        <f t="shared" si="22"/>
        <v/>
      </c>
    </row>
    <row r="73" spans="3:24" ht="17.25" customHeight="1">
      <c r="C73" s="365" t="str">
        <f>s_bil_std_ORD!Y163</f>
        <v>10)</v>
      </c>
      <c r="D73" s="365" t="str">
        <f>s_bil_std_ORD!B163</f>
        <v>Debiti verso imprese collegate</v>
      </c>
      <c r="E73" s="366">
        <v>3</v>
      </c>
      <c r="F73" s="367">
        <f>s_bil_std_ORD!H163</f>
        <v>0</v>
      </c>
      <c r="G73" s="367">
        <f>s_bil_std_ORD!J163</f>
        <v>0</v>
      </c>
      <c r="H73" s="367">
        <f t="shared" si="23"/>
        <v>0</v>
      </c>
      <c r="I73" s="368" t="str">
        <f t="shared" si="16"/>
        <v/>
      </c>
      <c r="J73" s="368"/>
      <c r="K73" s="368"/>
      <c r="L73" s="367">
        <f>s_bil_std_ORD!L163</f>
        <v>0</v>
      </c>
      <c r="M73" s="367">
        <f t="shared" si="17"/>
        <v>0</v>
      </c>
      <c r="N73" s="368" t="str">
        <f t="shared" si="18"/>
        <v/>
      </c>
      <c r="O73" s="368"/>
      <c r="P73" s="368"/>
      <c r="Q73" s="367">
        <f>s_bil_std_ORD!N163</f>
        <v>0</v>
      </c>
      <c r="R73" s="367">
        <f t="shared" si="19"/>
        <v>0</v>
      </c>
      <c r="S73" s="368" t="str">
        <f t="shared" si="20"/>
        <v/>
      </c>
      <c r="T73" s="368"/>
      <c r="U73" s="368"/>
      <c r="V73" s="367">
        <f>s_bil_std_ORD!P163</f>
        <v>0</v>
      </c>
      <c r="W73" s="367">
        <f t="shared" si="21"/>
        <v>0</v>
      </c>
      <c r="X73" s="368" t="str">
        <f t="shared" si="22"/>
        <v/>
      </c>
    </row>
    <row r="74" spans="3:24" ht="17.25" customHeight="1">
      <c r="C74" s="365" t="str">
        <f>s_bil_std_ORD!Y164</f>
        <v xml:space="preserve"> </v>
      </c>
      <c r="D74" s="365" t="str">
        <f>s_bil_std_ORD!B164</f>
        <v>Entro l'esercizio successivo</v>
      </c>
      <c r="E74" s="366">
        <v>3</v>
      </c>
      <c r="F74" s="367">
        <f>s_bil_std_ORD!H164</f>
        <v>0</v>
      </c>
      <c r="G74" s="367">
        <f>s_bil_std_ORD!J164</f>
        <v>0</v>
      </c>
      <c r="H74" s="367">
        <f t="shared" si="23"/>
        <v>0</v>
      </c>
      <c r="I74" s="368" t="str">
        <f t="shared" si="16"/>
        <v/>
      </c>
      <c r="J74" s="368"/>
      <c r="K74" s="368"/>
      <c r="L74" s="367">
        <f>s_bil_std_ORD!L164</f>
        <v>0</v>
      </c>
      <c r="M74" s="367">
        <f t="shared" si="17"/>
        <v>0</v>
      </c>
      <c r="N74" s="368" t="str">
        <f t="shared" si="18"/>
        <v/>
      </c>
      <c r="O74" s="368"/>
      <c r="P74" s="368"/>
      <c r="Q74" s="367">
        <f>s_bil_std_ORD!N164</f>
        <v>0</v>
      </c>
      <c r="R74" s="367">
        <f t="shared" si="19"/>
        <v>0</v>
      </c>
      <c r="S74" s="368" t="str">
        <f t="shared" si="20"/>
        <v/>
      </c>
      <c r="T74" s="368"/>
      <c r="U74" s="368"/>
      <c r="V74" s="367">
        <f>s_bil_std_ORD!P164</f>
        <v>0</v>
      </c>
      <c r="W74" s="367">
        <f t="shared" si="21"/>
        <v>0</v>
      </c>
      <c r="X74" s="368" t="str">
        <f t="shared" si="22"/>
        <v/>
      </c>
    </row>
    <row r="75" spans="3:24" ht="17.25" customHeight="1">
      <c r="C75" s="365" t="str">
        <f>s_bil_std_ORD!Y165</f>
        <v xml:space="preserve"> </v>
      </c>
      <c r="D75" s="365" t="str">
        <f>s_bil_std_ORD!B165</f>
        <v>Oltre l'esercizio successivo</v>
      </c>
      <c r="E75" s="366">
        <v>3</v>
      </c>
      <c r="F75" s="367">
        <f>s_bil_std_ORD!H165</f>
        <v>0</v>
      </c>
      <c r="G75" s="367">
        <f>s_bil_std_ORD!J165</f>
        <v>0</v>
      </c>
      <c r="H75" s="367">
        <f t="shared" si="23"/>
        <v>0</v>
      </c>
      <c r="I75" s="368" t="str">
        <f t="shared" si="16"/>
        <v/>
      </c>
      <c r="J75" s="368"/>
      <c r="K75" s="368"/>
      <c r="L75" s="367">
        <f>s_bil_std_ORD!L165</f>
        <v>0</v>
      </c>
      <c r="M75" s="367">
        <f t="shared" si="17"/>
        <v>0</v>
      </c>
      <c r="N75" s="368" t="str">
        <f t="shared" si="18"/>
        <v/>
      </c>
      <c r="O75" s="368"/>
      <c r="P75" s="368"/>
      <c r="Q75" s="367">
        <f>s_bil_std_ORD!N165</f>
        <v>0</v>
      </c>
      <c r="R75" s="367">
        <f t="shared" si="19"/>
        <v>0</v>
      </c>
      <c r="S75" s="368" t="str">
        <f t="shared" si="20"/>
        <v/>
      </c>
      <c r="T75" s="368"/>
      <c r="U75" s="368"/>
      <c r="V75" s="367">
        <f>s_bil_std_ORD!P165</f>
        <v>0</v>
      </c>
      <c r="W75" s="367">
        <f t="shared" si="21"/>
        <v>0</v>
      </c>
      <c r="X75" s="368" t="str">
        <f t="shared" si="22"/>
        <v/>
      </c>
    </row>
    <row r="76" spans="3:24" ht="17.25" customHeight="1">
      <c r="C76" s="365" t="str">
        <f>s_bil_std_ORD!Y166</f>
        <v>11)</v>
      </c>
      <c r="D76" s="365" t="str">
        <f>s_bil_std_ORD!B166</f>
        <v>Debiti verso imprese controllanti</v>
      </c>
      <c r="E76" s="366">
        <v>3</v>
      </c>
      <c r="F76" s="367">
        <f>s_bil_std_ORD!H166</f>
        <v>0</v>
      </c>
      <c r="G76" s="367">
        <f>s_bil_std_ORD!J166</f>
        <v>0</v>
      </c>
      <c r="H76" s="367">
        <f t="shared" si="23"/>
        <v>0</v>
      </c>
      <c r="I76" s="368" t="str">
        <f t="shared" si="16"/>
        <v/>
      </c>
      <c r="J76" s="368"/>
      <c r="K76" s="368"/>
      <c r="L76" s="367">
        <f>s_bil_std_ORD!L166</f>
        <v>0</v>
      </c>
      <c r="M76" s="367">
        <f t="shared" si="17"/>
        <v>0</v>
      </c>
      <c r="N76" s="368" t="str">
        <f t="shared" si="18"/>
        <v/>
      </c>
      <c r="O76" s="368"/>
      <c r="P76" s="368"/>
      <c r="Q76" s="367">
        <f>s_bil_std_ORD!N166</f>
        <v>0</v>
      </c>
      <c r="R76" s="367">
        <f t="shared" si="19"/>
        <v>0</v>
      </c>
      <c r="S76" s="368" t="str">
        <f t="shared" si="20"/>
        <v/>
      </c>
      <c r="T76" s="368"/>
      <c r="U76" s="368"/>
      <c r="V76" s="367">
        <f>s_bil_std_ORD!P166</f>
        <v>0</v>
      </c>
      <c r="W76" s="367">
        <f t="shared" si="21"/>
        <v>0</v>
      </c>
      <c r="X76" s="368" t="str">
        <f t="shared" si="22"/>
        <v/>
      </c>
    </row>
    <row r="77" spans="3:24" ht="17.25" customHeight="1">
      <c r="C77" s="365" t="str">
        <f>s_bil_std_ORD!Y167</f>
        <v xml:space="preserve"> </v>
      </c>
      <c r="D77" s="365" t="str">
        <f>s_bil_std_ORD!B167</f>
        <v>Entro l'esercizio successivo</v>
      </c>
      <c r="E77" s="366">
        <v>3</v>
      </c>
      <c r="F77" s="367">
        <f>s_bil_std_ORD!H167</f>
        <v>0</v>
      </c>
      <c r="G77" s="367">
        <f>s_bil_std_ORD!J167</f>
        <v>0</v>
      </c>
      <c r="H77" s="367">
        <f t="shared" si="23"/>
        <v>0</v>
      </c>
      <c r="I77" s="368" t="str">
        <f t="shared" si="16"/>
        <v/>
      </c>
      <c r="J77" s="368"/>
      <c r="K77" s="368"/>
      <c r="L77" s="367">
        <f>s_bil_std_ORD!L167</f>
        <v>0</v>
      </c>
      <c r="M77" s="367">
        <f t="shared" si="17"/>
        <v>0</v>
      </c>
      <c r="N77" s="368" t="str">
        <f t="shared" si="18"/>
        <v/>
      </c>
      <c r="O77" s="368"/>
      <c r="P77" s="368"/>
      <c r="Q77" s="367">
        <f>s_bil_std_ORD!N167</f>
        <v>0</v>
      </c>
      <c r="R77" s="367">
        <f t="shared" si="19"/>
        <v>0</v>
      </c>
      <c r="S77" s="368" t="str">
        <f t="shared" si="20"/>
        <v/>
      </c>
      <c r="T77" s="368"/>
      <c r="U77" s="368"/>
      <c r="V77" s="367">
        <f>s_bil_std_ORD!P167</f>
        <v>0</v>
      </c>
      <c r="W77" s="367">
        <f t="shared" si="21"/>
        <v>0</v>
      </c>
      <c r="X77" s="368" t="str">
        <f t="shared" si="22"/>
        <v/>
      </c>
    </row>
    <row r="78" spans="3:24" ht="17.25" customHeight="1">
      <c r="C78" s="365" t="str">
        <f>s_bil_std_ORD!Y168</f>
        <v xml:space="preserve"> </v>
      </c>
      <c r="D78" s="365" t="str">
        <f>s_bil_std_ORD!B168</f>
        <v>Oltre l'esercizio successivo</v>
      </c>
      <c r="E78" s="366">
        <v>3</v>
      </c>
      <c r="F78" s="367">
        <f>s_bil_std_ORD!H168</f>
        <v>0</v>
      </c>
      <c r="G78" s="367">
        <f>s_bil_std_ORD!J168</f>
        <v>0</v>
      </c>
      <c r="H78" s="367">
        <f t="shared" si="23"/>
        <v>0</v>
      </c>
      <c r="I78" s="368" t="str">
        <f t="shared" si="16"/>
        <v/>
      </c>
      <c r="J78" s="368"/>
      <c r="K78" s="368"/>
      <c r="L78" s="367">
        <f>s_bil_std_ORD!L168</f>
        <v>0</v>
      </c>
      <c r="M78" s="367">
        <f t="shared" si="17"/>
        <v>0</v>
      </c>
      <c r="N78" s="368" t="str">
        <f t="shared" si="18"/>
        <v/>
      </c>
      <c r="O78" s="368"/>
      <c r="P78" s="368"/>
      <c r="Q78" s="367">
        <f>s_bil_std_ORD!N168</f>
        <v>0</v>
      </c>
      <c r="R78" s="367">
        <f t="shared" si="19"/>
        <v>0</v>
      </c>
      <c r="S78" s="368" t="str">
        <f t="shared" si="20"/>
        <v/>
      </c>
      <c r="T78" s="368"/>
      <c r="U78" s="368"/>
      <c r="V78" s="367">
        <f>s_bil_std_ORD!P168</f>
        <v>0</v>
      </c>
      <c r="W78" s="367">
        <f t="shared" si="21"/>
        <v>0</v>
      </c>
      <c r="X78" s="368" t="str">
        <f t="shared" si="22"/>
        <v/>
      </c>
    </row>
    <row r="79" spans="3:24" ht="24" customHeight="1">
      <c r="C79" s="365" t="str">
        <f>s_bil_std_ORD!Y169</f>
        <v>11-bis)</v>
      </c>
      <c r="D79" s="365" t="str">
        <f>s_bil_std_ORD!B169</f>
        <v>Debiti verso imprese sottoposte al controllo delle controllanti</v>
      </c>
      <c r="E79" s="366">
        <v>3</v>
      </c>
      <c r="F79" s="367">
        <f>s_bil_std_ORD!H169</f>
        <v>0</v>
      </c>
      <c r="G79" s="367">
        <f>s_bil_std_ORD!J169</f>
        <v>0</v>
      </c>
      <c r="H79" s="367">
        <f t="shared" si="23"/>
        <v>0</v>
      </c>
      <c r="I79" s="368" t="str">
        <f t="shared" si="16"/>
        <v/>
      </c>
      <c r="J79" s="368"/>
      <c r="K79" s="368"/>
      <c r="L79" s="367">
        <f>s_bil_std_ORD!L169</f>
        <v>0</v>
      </c>
      <c r="M79" s="367">
        <f t="shared" si="17"/>
        <v>0</v>
      </c>
      <c r="N79" s="368" t="str">
        <f t="shared" si="18"/>
        <v/>
      </c>
      <c r="O79" s="368"/>
      <c r="P79" s="368"/>
      <c r="Q79" s="367">
        <f>s_bil_std_ORD!N169</f>
        <v>0</v>
      </c>
      <c r="R79" s="367">
        <f t="shared" si="19"/>
        <v>0</v>
      </c>
      <c r="S79" s="368" t="str">
        <f t="shared" si="20"/>
        <v/>
      </c>
      <c r="T79" s="368"/>
      <c r="U79" s="368"/>
      <c r="V79" s="367">
        <f>s_bil_std_ORD!P169</f>
        <v>0</v>
      </c>
      <c r="W79" s="367">
        <f t="shared" si="21"/>
        <v>0</v>
      </c>
      <c r="X79" s="368" t="str">
        <f t="shared" si="22"/>
        <v/>
      </c>
    </row>
    <row r="80" spans="3:24" ht="17.25" customHeight="1">
      <c r="C80" s="365" t="str">
        <f>s_bil_std_ORD!Y170</f>
        <v xml:space="preserve"> </v>
      </c>
      <c r="D80" s="365" t="str">
        <f>s_bil_std_ORD!B170</f>
        <v>Entro l'esercizio successivo</v>
      </c>
      <c r="E80" s="366">
        <v>3</v>
      </c>
      <c r="F80" s="367">
        <f>s_bil_std_ORD!H170</f>
        <v>0</v>
      </c>
      <c r="G80" s="367">
        <f>s_bil_std_ORD!J170</f>
        <v>0</v>
      </c>
      <c r="H80" s="367">
        <f t="shared" si="23"/>
        <v>0</v>
      </c>
      <c r="I80" s="368" t="str">
        <f t="shared" si="16"/>
        <v/>
      </c>
      <c r="J80" s="368"/>
      <c r="K80" s="368"/>
      <c r="L80" s="367">
        <f>s_bil_std_ORD!L170</f>
        <v>0</v>
      </c>
      <c r="M80" s="367">
        <f t="shared" si="17"/>
        <v>0</v>
      </c>
      <c r="N80" s="368" t="str">
        <f t="shared" si="18"/>
        <v/>
      </c>
      <c r="O80" s="368"/>
      <c r="P80" s="368"/>
      <c r="Q80" s="367">
        <f>s_bil_std_ORD!N170</f>
        <v>0</v>
      </c>
      <c r="R80" s="367">
        <f t="shared" si="19"/>
        <v>0</v>
      </c>
      <c r="S80" s="368" t="str">
        <f t="shared" si="20"/>
        <v/>
      </c>
      <c r="T80" s="368"/>
      <c r="U80" s="368"/>
      <c r="V80" s="367">
        <f>s_bil_std_ORD!P170</f>
        <v>0</v>
      </c>
      <c r="W80" s="367">
        <f t="shared" si="21"/>
        <v>0</v>
      </c>
      <c r="X80" s="368" t="str">
        <f t="shared" si="22"/>
        <v/>
      </c>
    </row>
    <row r="81" spans="3:24" ht="17.25" customHeight="1">
      <c r="C81" s="365" t="str">
        <f>s_bil_std_ORD!Y171</f>
        <v xml:space="preserve"> </v>
      </c>
      <c r="D81" s="365" t="str">
        <f>s_bil_std_ORD!B171</f>
        <v>Oltre l'esercizio successivo</v>
      </c>
      <c r="E81" s="366">
        <v>3</v>
      </c>
      <c r="F81" s="367">
        <f>s_bil_std_ORD!H171</f>
        <v>0</v>
      </c>
      <c r="G81" s="367">
        <f>s_bil_std_ORD!J171</f>
        <v>0</v>
      </c>
      <c r="H81" s="367">
        <f t="shared" si="23"/>
        <v>0</v>
      </c>
      <c r="I81" s="368" t="str">
        <f t="shared" si="16"/>
        <v/>
      </c>
      <c r="J81" s="368"/>
      <c r="K81" s="368"/>
      <c r="L81" s="367">
        <f>s_bil_std_ORD!L171</f>
        <v>0</v>
      </c>
      <c r="M81" s="367">
        <f t="shared" si="17"/>
        <v>0</v>
      </c>
      <c r="N81" s="368" t="str">
        <f t="shared" si="18"/>
        <v/>
      </c>
      <c r="O81" s="368"/>
      <c r="P81" s="368"/>
      <c r="Q81" s="367">
        <f>s_bil_std_ORD!N171</f>
        <v>0</v>
      </c>
      <c r="R81" s="367">
        <f t="shared" si="19"/>
        <v>0</v>
      </c>
      <c r="S81" s="368" t="str">
        <f t="shared" si="20"/>
        <v/>
      </c>
      <c r="T81" s="368"/>
      <c r="U81" s="368"/>
      <c r="V81" s="367">
        <f>s_bil_std_ORD!P171</f>
        <v>0</v>
      </c>
      <c r="W81" s="367">
        <f t="shared" si="21"/>
        <v>0</v>
      </c>
      <c r="X81" s="368" t="str">
        <f t="shared" si="22"/>
        <v/>
      </c>
    </row>
    <row r="82" spans="3:24" ht="17.25" customHeight="1">
      <c r="C82" s="365" t="str">
        <f>s_bil_std_ORD!Y172</f>
        <v>12)</v>
      </c>
      <c r="D82" s="365" t="str">
        <f>s_bil_std_ORD!B172</f>
        <v>Debiti tributari</v>
      </c>
      <c r="E82" s="366">
        <v>3</v>
      </c>
      <c r="F82" s="367">
        <f>s_bil_std_ORD!H172</f>
        <v>0</v>
      </c>
      <c r="G82" s="367">
        <f>s_bil_std_ORD!J172</f>
        <v>0</v>
      </c>
      <c r="H82" s="367">
        <f t="shared" si="23"/>
        <v>0</v>
      </c>
      <c r="I82" s="368" t="str">
        <f t="shared" si="16"/>
        <v/>
      </c>
      <c r="J82" s="368"/>
      <c r="K82" s="368"/>
      <c r="L82" s="367">
        <f>s_bil_std_ORD!L172</f>
        <v>0</v>
      </c>
      <c r="M82" s="367">
        <f t="shared" si="17"/>
        <v>0</v>
      </c>
      <c r="N82" s="368" t="str">
        <f t="shared" si="18"/>
        <v/>
      </c>
      <c r="O82" s="368"/>
      <c r="P82" s="368"/>
      <c r="Q82" s="367">
        <f>s_bil_std_ORD!N172</f>
        <v>0</v>
      </c>
      <c r="R82" s="367">
        <f t="shared" si="19"/>
        <v>0</v>
      </c>
      <c r="S82" s="368" t="str">
        <f t="shared" si="20"/>
        <v/>
      </c>
      <c r="T82" s="368"/>
      <c r="U82" s="368"/>
      <c r="V82" s="367">
        <f>s_bil_std_ORD!P172</f>
        <v>0</v>
      </c>
      <c r="W82" s="367">
        <f t="shared" si="21"/>
        <v>0</v>
      </c>
      <c r="X82" s="368" t="str">
        <f t="shared" si="22"/>
        <v/>
      </c>
    </row>
    <row r="83" spans="3:24" ht="17.25" customHeight="1">
      <c r="C83" s="365" t="str">
        <f>s_bil_std_ORD!Y173</f>
        <v xml:space="preserve"> </v>
      </c>
      <c r="D83" s="365" t="str">
        <f>s_bil_std_ORD!B173</f>
        <v>Entro l'esercizio successivo</v>
      </c>
      <c r="E83" s="366">
        <v>3</v>
      </c>
      <c r="F83" s="367">
        <f>s_bil_std_ORD!H173</f>
        <v>0</v>
      </c>
      <c r="G83" s="367">
        <f>s_bil_std_ORD!J173</f>
        <v>0</v>
      </c>
      <c r="H83" s="367">
        <f t="shared" si="23"/>
        <v>0</v>
      </c>
      <c r="I83" s="368" t="str">
        <f t="shared" si="16"/>
        <v/>
      </c>
      <c r="J83" s="368"/>
      <c r="K83" s="368"/>
      <c r="L83" s="367">
        <f>s_bil_std_ORD!L173</f>
        <v>0</v>
      </c>
      <c r="M83" s="367">
        <f t="shared" si="17"/>
        <v>0</v>
      </c>
      <c r="N83" s="368" t="str">
        <f t="shared" si="18"/>
        <v/>
      </c>
      <c r="O83" s="368"/>
      <c r="P83" s="368"/>
      <c r="Q83" s="367">
        <f>s_bil_std_ORD!N173</f>
        <v>0</v>
      </c>
      <c r="R83" s="367">
        <f t="shared" si="19"/>
        <v>0</v>
      </c>
      <c r="S83" s="368" t="str">
        <f t="shared" si="20"/>
        <v/>
      </c>
      <c r="T83" s="368"/>
      <c r="U83" s="368"/>
      <c r="V83" s="367">
        <f>s_bil_std_ORD!P173</f>
        <v>0</v>
      </c>
      <c r="W83" s="367">
        <f t="shared" si="21"/>
        <v>0</v>
      </c>
      <c r="X83" s="368" t="str">
        <f t="shared" si="22"/>
        <v/>
      </c>
    </row>
    <row r="84" spans="3:24" ht="17.25" customHeight="1">
      <c r="C84" s="365" t="str">
        <f>s_bil_std_ORD!Y174</f>
        <v xml:space="preserve"> </v>
      </c>
      <c r="D84" s="365" t="str">
        <f>s_bil_std_ORD!B174</f>
        <v>Oltre l'esercizio successivo</v>
      </c>
      <c r="E84" s="366">
        <v>3</v>
      </c>
      <c r="F84" s="367">
        <f>s_bil_std_ORD!H174</f>
        <v>0</v>
      </c>
      <c r="G84" s="367">
        <f>s_bil_std_ORD!J174</f>
        <v>0</v>
      </c>
      <c r="H84" s="367">
        <f t="shared" si="23"/>
        <v>0</v>
      </c>
      <c r="I84" s="368" t="str">
        <f t="shared" si="16"/>
        <v/>
      </c>
      <c r="J84" s="368"/>
      <c r="K84" s="368"/>
      <c r="L84" s="367">
        <f>s_bil_std_ORD!L174</f>
        <v>0</v>
      </c>
      <c r="M84" s="367">
        <f t="shared" si="17"/>
        <v>0</v>
      </c>
      <c r="N84" s="368" t="str">
        <f t="shared" si="18"/>
        <v/>
      </c>
      <c r="O84" s="368"/>
      <c r="P84" s="368"/>
      <c r="Q84" s="367">
        <f>s_bil_std_ORD!N174</f>
        <v>0</v>
      </c>
      <c r="R84" s="367">
        <f t="shared" si="19"/>
        <v>0</v>
      </c>
      <c r="S84" s="368" t="str">
        <f t="shared" si="20"/>
        <v/>
      </c>
      <c r="T84" s="368"/>
      <c r="U84" s="368"/>
      <c r="V84" s="367">
        <f>s_bil_std_ORD!P174</f>
        <v>0</v>
      </c>
      <c r="W84" s="367">
        <f t="shared" si="21"/>
        <v>0</v>
      </c>
      <c r="X84" s="368" t="str">
        <f t="shared" si="22"/>
        <v/>
      </c>
    </row>
    <row r="85" spans="3:24" ht="24" customHeight="1">
      <c r="C85" s="365" t="str">
        <f>s_bil_std_ORD!Y175</f>
        <v>13)</v>
      </c>
      <c r="D85" s="365" t="str">
        <f>s_bil_std_ORD!B175</f>
        <v>Debiti verso istituti di previdenza e di sicurezza sociale</v>
      </c>
      <c r="E85" s="366">
        <v>1</v>
      </c>
      <c r="F85" s="367">
        <f>s_bil_std_ORD!H175</f>
        <v>0</v>
      </c>
      <c r="G85" s="367">
        <f>s_bil_std_ORD!J175</f>
        <v>0</v>
      </c>
      <c r="H85" s="367">
        <f t="shared" si="23"/>
        <v>0</v>
      </c>
      <c r="I85" s="368" t="str">
        <f t="shared" si="16"/>
        <v/>
      </c>
      <c r="J85" s="368"/>
      <c r="K85" s="368"/>
      <c r="L85" s="367">
        <f>s_bil_std_ORD!L175</f>
        <v>0</v>
      </c>
      <c r="M85" s="367">
        <f t="shared" si="17"/>
        <v>0</v>
      </c>
      <c r="N85" s="368" t="str">
        <f t="shared" si="18"/>
        <v/>
      </c>
      <c r="O85" s="368"/>
      <c r="P85" s="368"/>
      <c r="Q85" s="367">
        <f>s_bil_std_ORD!N175</f>
        <v>0</v>
      </c>
      <c r="R85" s="367">
        <f t="shared" si="19"/>
        <v>0</v>
      </c>
      <c r="S85" s="368" t="str">
        <f t="shared" si="20"/>
        <v/>
      </c>
      <c r="T85" s="368"/>
      <c r="U85" s="368"/>
      <c r="V85" s="367">
        <f>s_bil_std_ORD!P175</f>
        <v>0</v>
      </c>
      <c r="W85" s="367">
        <f t="shared" si="21"/>
        <v>0</v>
      </c>
      <c r="X85" s="368" t="str">
        <f t="shared" si="22"/>
        <v/>
      </c>
    </row>
    <row r="86" spans="3:24" ht="17.25" customHeight="1">
      <c r="C86" s="365" t="str">
        <f>s_bil_std_ORD!Y176</f>
        <v xml:space="preserve"> </v>
      </c>
      <c r="D86" s="365" t="str">
        <f>s_bil_std_ORD!B176</f>
        <v>Entro l'esercizio successivo</v>
      </c>
      <c r="E86" s="366">
        <v>3</v>
      </c>
      <c r="F86" s="367">
        <f>s_bil_std_ORD!H176</f>
        <v>0</v>
      </c>
      <c r="G86" s="367">
        <f>s_bil_std_ORD!J176</f>
        <v>0</v>
      </c>
      <c r="H86" s="367">
        <f t="shared" si="23"/>
        <v>0</v>
      </c>
      <c r="I86" s="368" t="str">
        <f t="shared" si="16"/>
        <v/>
      </c>
      <c r="J86" s="368"/>
      <c r="K86" s="368"/>
      <c r="L86" s="367">
        <f>s_bil_std_ORD!L176</f>
        <v>0</v>
      </c>
      <c r="M86" s="367">
        <f t="shared" si="17"/>
        <v>0</v>
      </c>
      <c r="N86" s="368" t="str">
        <f t="shared" si="18"/>
        <v/>
      </c>
      <c r="O86" s="368"/>
      <c r="P86" s="368"/>
      <c r="Q86" s="367">
        <f>s_bil_std_ORD!N176</f>
        <v>0</v>
      </c>
      <c r="R86" s="367">
        <f t="shared" si="19"/>
        <v>0</v>
      </c>
      <c r="S86" s="368" t="str">
        <f t="shared" si="20"/>
        <v/>
      </c>
      <c r="T86" s="368"/>
      <c r="U86" s="368"/>
      <c r="V86" s="367">
        <f>s_bil_std_ORD!P176</f>
        <v>0</v>
      </c>
      <c r="W86" s="367">
        <f t="shared" si="21"/>
        <v>0</v>
      </c>
      <c r="X86" s="368" t="str">
        <f t="shared" si="22"/>
        <v/>
      </c>
    </row>
    <row r="87" spans="3:24" ht="17.25" customHeight="1">
      <c r="C87" s="365" t="str">
        <f>s_bil_std_ORD!Y177</f>
        <v xml:space="preserve"> </v>
      </c>
      <c r="D87" s="365" t="str">
        <f>s_bil_std_ORD!B177</f>
        <v>Oltre l'esercizio successivo</v>
      </c>
      <c r="E87" s="366"/>
      <c r="F87" s="367">
        <f>s_bil_std_ORD!H177</f>
        <v>0</v>
      </c>
      <c r="G87" s="367">
        <f>s_bil_std_ORD!J177</f>
        <v>0</v>
      </c>
      <c r="H87" s="367">
        <f t="shared" si="23"/>
        <v>0</v>
      </c>
      <c r="I87" s="368" t="str">
        <f t="shared" si="16"/>
        <v/>
      </c>
      <c r="J87" s="368"/>
      <c r="K87" s="368"/>
      <c r="L87" s="367">
        <f>s_bil_std_ORD!L177</f>
        <v>0</v>
      </c>
      <c r="M87" s="367">
        <f t="shared" si="17"/>
        <v>0</v>
      </c>
      <c r="N87" s="368" t="str">
        <f t="shared" si="18"/>
        <v/>
      </c>
      <c r="O87" s="368"/>
      <c r="P87" s="368"/>
      <c r="Q87" s="367">
        <f>s_bil_std_ORD!N177</f>
        <v>0</v>
      </c>
      <c r="R87" s="367">
        <f t="shared" si="19"/>
        <v>0</v>
      </c>
      <c r="S87" s="368" t="str">
        <f t="shared" si="20"/>
        <v/>
      </c>
      <c r="T87" s="368"/>
      <c r="U87" s="368"/>
      <c r="V87" s="367">
        <f>s_bil_std_ORD!P177</f>
        <v>0</v>
      </c>
      <c r="W87" s="367">
        <f t="shared" si="21"/>
        <v>0</v>
      </c>
      <c r="X87" s="368" t="str">
        <f t="shared" si="22"/>
        <v/>
      </c>
    </row>
    <row r="88" spans="3:24" ht="17.25" customHeight="1">
      <c r="C88" s="365" t="str">
        <f>s_bil_std_ORD!Y178</f>
        <v>14)</v>
      </c>
      <c r="D88" s="365" t="str">
        <f>s_bil_std_ORD!B178</f>
        <v>Altri debiti</v>
      </c>
      <c r="E88" s="366"/>
      <c r="F88" s="367">
        <f>s_bil_std_ORD!H178</f>
        <v>0</v>
      </c>
      <c r="G88" s="367">
        <f>s_bil_std_ORD!J178</f>
        <v>0</v>
      </c>
      <c r="H88" s="367">
        <f t="shared" si="23"/>
        <v>0</v>
      </c>
      <c r="I88" s="368" t="str">
        <f t="shared" si="16"/>
        <v/>
      </c>
      <c r="J88" s="368"/>
      <c r="K88" s="368"/>
      <c r="L88" s="367">
        <f>s_bil_std_ORD!L178</f>
        <v>0</v>
      </c>
      <c r="M88" s="367">
        <f t="shared" si="17"/>
        <v>0</v>
      </c>
      <c r="N88" s="368" t="str">
        <f t="shared" si="18"/>
        <v/>
      </c>
      <c r="O88" s="368"/>
      <c r="P88" s="368"/>
      <c r="Q88" s="367">
        <f>s_bil_std_ORD!N178</f>
        <v>0</v>
      </c>
      <c r="R88" s="367">
        <f t="shared" si="19"/>
        <v>0</v>
      </c>
      <c r="S88" s="368" t="str">
        <f t="shared" si="20"/>
        <v/>
      </c>
      <c r="T88" s="368"/>
      <c r="U88" s="368"/>
      <c r="V88" s="367">
        <f>s_bil_std_ORD!P178</f>
        <v>0</v>
      </c>
      <c r="W88" s="367">
        <f t="shared" si="21"/>
        <v>0</v>
      </c>
      <c r="X88" s="368" t="str">
        <f t="shared" si="22"/>
        <v/>
      </c>
    </row>
    <row r="89" spans="3:24" ht="17.25" customHeight="1">
      <c r="C89" s="365" t="str">
        <f>s_bil_std_ORD!Y179</f>
        <v xml:space="preserve"> </v>
      </c>
      <c r="D89" s="365" t="str">
        <f>s_bil_std_ORD!B179</f>
        <v>Entro l'esercizio successivo</v>
      </c>
      <c r="E89" s="366"/>
      <c r="F89" s="367">
        <f>s_bil_std_ORD!H179</f>
        <v>0</v>
      </c>
      <c r="G89" s="367">
        <f>s_bil_std_ORD!J179</f>
        <v>0</v>
      </c>
      <c r="H89" s="367">
        <f t="shared" si="23"/>
        <v>0</v>
      </c>
      <c r="I89" s="368" t="str">
        <f t="shared" si="16"/>
        <v/>
      </c>
      <c r="J89" s="368"/>
      <c r="K89" s="368"/>
      <c r="L89" s="367">
        <f>s_bil_std_ORD!L179</f>
        <v>0</v>
      </c>
      <c r="M89" s="367">
        <f t="shared" si="17"/>
        <v>0</v>
      </c>
      <c r="N89" s="368" t="str">
        <f t="shared" si="18"/>
        <v/>
      </c>
      <c r="O89" s="368"/>
      <c r="P89" s="368"/>
      <c r="Q89" s="367">
        <f>s_bil_std_ORD!N179</f>
        <v>0</v>
      </c>
      <c r="R89" s="367">
        <f t="shared" si="19"/>
        <v>0</v>
      </c>
      <c r="S89" s="368" t="str">
        <f t="shared" si="20"/>
        <v/>
      </c>
      <c r="T89" s="368"/>
      <c r="U89" s="368"/>
      <c r="V89" s="367">
        <f>s_bil_std_ORD!P179</f>
        <v>0</v>
      </c>
      <c r="W89" s="367">
        <f t="shared" si="21"/>
        <v>0</v>
      </c>
      <c r="X89" s="368" t="str">
        <f t="shared" si="22"/>
        <v/>
      </c>
    </row>
    <row r="90" spans="3:24" ht="17.25" customHeight="1" thickBot="1">
      <c r="C90" s="365" t="str">
        <f>s_bil_std_ORD!Y180</f>
        <v xml:space="preserve"> </v>
      </c>
      <c r="D90" s="365" t="str">
        <f>s_bil_std_ORD!B180</f>
        <v>Oltre l'esercizio successivo</v>
      </c>
      <c r="E90" s="366"/>
      <c r="F90" s="367">
        <f>s_bil_std_ORD!H180</f>
        <v>0</v>
      </c>
      <c r="G90" s="367">
        <f>s_bil_std_ORD!J180</f>
        <v>0</v>
      </c>
      <c r="H90" s="367">
        <f t="shared" si="23"/>
        <v>0</v>
      </c>
      <c r="I90" s="368" t="str">
        <f t="shared" si="16"/>
        <v/>
      </c>
      <c r="J90" s="368"/>
      <c r="K90" s="368"/>
      <c r="L90" s="367">
        <f>s_bil_std_ORD!L180</f>
        <v>0</v>
      </c>
      <c r="M90" s="367">
        <f t="shared" si="17"/>
        <v>0</v>
      </c>
      <c r="N90" s="368" t="str">
        <f t="shared" si="18"/>
        <v/>
      </c>
      <c r="O90" s="368"/>
      <c r="P90" s="368"/>
      <c r="Q90" s="367">
        <f>s_bil_std_ORD!N180</f>
        <v>0</v>
      </c>
      <c r="R90" s="367">
        <f t="shared" si="19"/>
        <v>0</v>
      </c>
      <c r="S90" s="368" t="str">
        <f t="shared" si="20"/>
        <v/>
      </c>
      <c r="T90" s="368"/>
      <c r="U90" s="368"/>
      <c r="V90" s="367">
        <f>s_bil_std_ORD!P180</f>
        <v>0</v>
      </c>
      <c r="W90" s="367">
        <f t="shared" si="21"/>
        <v>0</v>
      </c>
      <c r="X90" s="368" t="str">
        <f t="shared" si="22"/>
        <v/>
      </c>
    </row>
    <row r="91" spans="3:24" ht="17.25" customHeight="1" thickBot="1">
      <c r="C91" s="364" t="str">
        <f>s_bil_std_ORD!Y181</f>
        <v>E)</v>
      </c>
      <c r="D91" s="364" t="str">
        <f>s_bil_std_ORD!B181</f>
        <v>RATEI E RISCONTI</v>
      </c>
      <c r="E91" s="364">
        <v>1</v>
      </c>
      <c r="F91" s="371">
        <f>s_bil_std_ORD!H181</f>
        <v>39577</v>
      </c>
      <c r="G91" s="371">
        <f>s_bil_std_ORD!J181</f>
        <v>69018</v>
      </c>
      <c r="H91" s="371">
        <f t="shared" si="23"/>
        <v>-29441</v>
      </c>
      <c r="I91" s="372">
        <f t="shared" si="16"/>
        <v>-0.42656988032107568</v>
      </c>
      <c r="J91" s="364"/>
      <c r="K91" s="364"/>
      <c r="L91" s="371">
        <f>s_bil_std_ORD!L181</f>
        <v>0</v>
      </c>
      <c r="M91" s="371">
        <f t="shared" si="17"/>
        <v>39577</v>
      </c>
      <c r="N91" s="372" t="str">
        <f t="shared" si="18"/>
        <v/>
      </c>
      <c r="O91" s="364"/>
      <c r="P91" s="364"/>
      <c r="Q91" s="371">
        <f>s_bil_std_ORD!N181</f>
        <v>0</v>
      </c>
      <c r="R91" s="371">
        <f t="shared" si="19"/>
        <v>39577</v>
      </c>
      <c r="S91" s="372" t="str">
        <f t="shared" si="20"/>
        <v/>
      </c>
      <c r="T91" s="364"/>
      <c r="U91" s="364"/>
      <c r="V91" s="371">
        <f>s_bil_std_ORD!P181</f>
        <v>0</v>
      </c>
      <c r="W91" s="371">
        <f t="shared" si="21"/>
        <v>39577</v>
      </c>
      <c r="X91" s="372" t="str">
        <f t="shared" si="22"/>
        <v/>
      </c>
    </row>
    <row r="92" spans="3:24" ht="17.25" customHeight="1">
      <c r="C92" s="364" t="str">
        <f>s_bil_std_ORD!Y182</f>
        <v xml:space="preserve"> </v>
      </c>
      <c r="D92" s="364" t="str">
        <f>s_bil_std_ORD!B182</f>
        <v>TOTALE PASSIVO</v>
      </c>
      <c r="E92" s="364">
        <v>1</v>
      </c>
      <c r="F92" s="371">
        <f>SUM(F5,F36,F42,F43,F91)</f>
        <v>687399</v>
      </c>
      <c r="G92" s="371">
        <f>SUM(G5,G36,G42,G43,G91)</f>
        <v>751200</v>
      </c>
      <c r="H92" s="371">
        <f t="shared" si="23"/>
        <v>-63801</v>
      </c>
      <c r="I92" s="372">
        <f t="shared" si="16"/>
        <v>-8.4932108626198086E-2</v>
      </c>
      <c r="J92" s="364"/>
      <c r="K92" s="364"/>
      <c r="L92" s="371">
        <f>SUM(L5,L36,L42,L43,L91)</f>
        <v>0</v>
      </c>
      <c r="M92" s="371">
        <f t="shared" si="17"/>
        <v>687399</v>
      </c>
      <c r="N92" s="372" t="str">
        <f t="shared" si="18"/>
        <v/>
      </c>
      <c r="O92" s="364"/>
      <c r="P92" s="364"/>
      <c r="Q92" s="371">
        <f>SUM(Q5,Q36,Q42,Q43,Q91)</f>
        <v>0</v>
      </c>
      <c r="R92" s="371">
        <f t="shared" si="19"/>
        <v>687399</v>
      </c>
      <c r="S92" s="372" t="str">
        <f t="shared" si="20"/>
        <v/>
      </c>
      <c r="T92" s="364"/>
      <c r="U92" s="364"/>
      <c r="V92" s="371">
        <f>SUM(V5,V36,V42,V43,V91)</f>
        <v>0</v>
      </c>
      <c r="W92" s="371">
        <f t="shared" si="21"/>
        <v>687399</v>
      </c>
      <c r="X92" s="372" t="str">
        <f t="shared" si="22"/>
        <v/>
      </c>
    </row>
    <row r="93" spans="3:24">
      <c r="C93" s="71"/>
      <c r="D93" s="61"/>
      <c r="E93" s="61"/>
      <c r="F93" s="62"/>
      <c r="G93" s="62"/>
      <c r="H93" s="62"/>
      <c r="I93" s="62"/>
      <c r="J93" s="62"/>
      <c r="K93" s="62"/>
      <c r="L93" s="62"/>
      <c r="M93" s="62"/>
      <c r="N93" s="62"/>
      <c r="O93" s="62"/>
      <c r="P93" s="62"/>
      <c r="Q93" s="62"/>
      <c r="R93" s="62"/>
      <c r="S93" s="62"/>
      <c r="T93" s="62"/>
      <c r="U93" s="62"/>
      <c r="V93" s="62"/>
      <c r="W93" s="62"/>
    </row>
  </sheetData>
  <mergeCells count="2">
    <mergeCell ref="C1:X1"/>
    <mergeCell ref="C2:X2"/>
  </mergeCells>
  <phoneticPr fontId="0" type="noConversion"/>
  <conditionalFormatting sqref="C5:X5 C42:X43 C36:X36 C91:X92">
    <cfRule type="expression" dxfId="5" priority="1" stopIfTrue="1">
      <formula>$E5=1</formula>
    </cfRule>
    <cfRule type="expression" dxfId="4" priority="2" stopIfTrue="1">
      <formula>$E5=2</formula>
    </cfRule>
    <cfRule type="expression" dxfId="3" priority="3" stopIfTrue="1">
      <formula>$E5=3</formula>
    </cfRule>
  </conditionalFormatting>
  <hyperlinks>
    <hyperlink ref="AB1" location="Cover!Area_stampa" display="Sommario" xr:uid="{00000000-0004-0000-1800-000000000000}"/>
  </hyperlinks>
  <pageMargins left="0.78740157480314965" right="0.78740157480314965" top="0.78740157480314965" bottom="0.78740157480314965" header="0.51181102362204722" footer="0.51181102362204722"/>
  <pageSetup paperSize="9" scale="41" fitToHeight="2" orientation="portrait" r:id="rId1"/>
  <headerFooter scaleWithDoc="0" alignWithMargins="0">
    <oddFooter>&amp;C&amp;P</oddFooter>
  </headerFooter>
  <rowBreaks count="1" manualBreakCount="1">
    <brk id="92" min="2"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B84"/>
  <sheetViews>
    <sheetView showGridLines="0" view="pageBreakPreview" topLeftCell="C1" zoomScale="90" zoomScaleNormal="75" zoomScaleSheetLayoutView="90" workbookViewId="0">
      <pane ySplit="4" topLeftCell="A5" activePane="bottomLeft" state="frozen"/>
      <selection activeCell="C1" sqref="C1:X84"/>
      <selection pane="bottomLeft" activeCell="F64" sqref="F64"/>
    </sheetView>
  </sheetViews>
  <sheetFormatPr defaultRowHeight="12.45"/>
  <cols>
    <col min="1" max="2" width="9.15234375" hidden="1" customWidth="1"/>
    <col min="3" max="3" width="8.69140625" customWidth="1"/>
    <col min="4" max="4" width="41.69140625" customWidth="1"/>
    <col min="5" max="5" width="2.53515625" hidden="1" customWidth="1"/>
    <col min="6" max="8" width="13.69140625" customWidth="1"/>
    <col min="9" max="9" width="10.84375" customWidth="1"/>
    <col min="10" max="11" width="9.53515625" hidden="1" customWidth="1"/>
    <col min="12" max="13" width="13.69140625" customWidth="1"/>
    <col min="14" max="14" width="10.84375" customWidth="1"/>
    <col min="15" max="16" width="9.53515625" hidden="1" customWidth="1"/>
    <col min="17" max="18" width="13.69140625" customWidth="1"/>
    <col min="19" max="19" width="10.84375" customWidth="1"/>
    <col min="20" max="21" width="9.53515625" hidden="1" customWidth="1"/>
    <col min="22" max="23" width="13.69140625" customWidth="1"/>
    <col min="24" max="24" width="10.84375" customWidth="1"/>
  </cols>
  <sheetData>
    <row r="1" spans="1:28" s="6" customFormat="1" ht="39" customHeight="1">
      <c r="C1" s="637" t="s">
        <v>151</v>
      </c>
      <c r="D1" s="638"/>
      <c r="E1" s="638"/>
      <c r="F1" s="638"/>
      <c r="G1" s="638"/>
      <c r="H1" s="638"/>
      <c r="I1" s="638"/>
      <c r="J1" s="638"/>
      <c r="K1" s="638"/>
      <c r="L1" s="638"/>
      <c r="M1" s="638"/>
      <c r="N1" s="638"/>
      <c r="O1" s="638"/>
      <c r="P1" s="638"/>
      <c r="Q1" s="638"/>
      <c r="R1" s="638"/>
      <c r="S1" s="638"/>
      <c r="T1" s="638"/>
      <c r="U1" s="638"/>
      <c r="V1" s="638"/>
      <c r="W1" s="639"/>
      <c r="X1" s="639"/>
      <c r="AB1" s="129" t="s">
        <v>539</v>
      </c>
    </row>
    <row r="2" spans="1:28" s="6" customFormat="1" ht="27.75" customHeight="1">
      <c r="C2" s="634" t="str">
        <f>CONCATENATE("Le differenze e le differenze percentuali sono calcolate rispetto all'esercizio al ",dati_an!B16)</f>
        <v>Le differenze e le differenze percentuali sono calcolate rispetto all'esercizio al 31/12/2016</v>
      </c>
      <c r="D2" s="634"/>
      <c r="E2" s="634"/>
      <c r="F2" s="634"/>
      <c r="G2" s="634"/>
      <c r="H2" s="634"/>
      <c r="I2" s="634"/>
      <c r="J2" s="634"/>
      <c r="K2" s="634"/>
      <c r="L2" s="634"/>
      <c r="M2" s="634"/>
      <c r="N2" s="634"/>
      <c r="O2" s="634"/>
      <c r="P2" s="634"/>
      <c r="Q2" s="634"/>
      <c r="R2" s="634"/>
      <c r="S2" s="634"/>
      <c r="T2" s="634"/>
      <c r="U2" s="634"/>
      <c r="V2" s="634"/>
      <c r="W2" s="634"/>
      <c r="X2" s="634"/>
    </row>
    <row r="3" spans="1:28" s="6" customFormat="1" ht="15.75" customHeight="1">
      <c r="C3" s="640"/>
      <c r="D3" s="640"/>
      <c r="E3" s="640"/>
      <c r="F3" s="640"/>
      <c r="G3" s="640"/>
      <c r="H3" s="640"/>
      <c r="I3" s="640"/>
      <c r="J3" s="640"/>
      <c r="K3" s="640"/>
      <c r="L3" s="640"/>
      <c r="M3" s="640"/>
      <c r="N3" s="640"/>
      <c r="O3" s="640"/>
      <c r="P3" s="640"/>
      <c r="Q3" s="640"/>
      <c r="R3" s="640"/>
      <c r="S3" s="640"/>
      <c r="T3" s="640"/>
      <c r="U3" s="640"/>
      <c r="V3" s="640"/>
      <c r="W3" s="640"/>
      <c r="X3" s="640"/>
    </row>
    <row r="4" spans="1:28" s="6" customFormat="1" ht="27.75" customHeight="1" thickBot="1">
      <c r="A4" s="38"/>
      <c r="B4" s="38"/>
      <c r="C4" s="39"/>
      <c r="D4" s="38"/>
      <c r="E4" s="38"/>
      <c r="F4" s="64" t="str">
        <f>dati_an!B16</f>
        <v>31/12/2016</v>
      </c>
      <c r="G4" s="64" t="str">
        <f>dati_an!B17</f>
        <v>31/12/2015</v>
      </c>
      <c r="H4" s="42" t="s">
        <v>514</v>
      </c>
      <c r="I4" s="42" t="s">
        <v>515</v>
      </c>
      <c r="J4" s="42"/>
      <c r="K4" s="42"/>
      <c r="L4" s="64">
        <f>dati_an!B18</f>
        <v>0</v>
      </c>
      <c r="M4" s="42" t="s">
        <v>514</v>
      </c>
      <c r="N4" s="42" t="s">
        <v>515</v>
      </c>
      <c r="O4" s="42"/>
      <c r="P4" s="42"/>
      <c r="Q4" s="64">
        <f>dati_an!B19</f>
        <v>0</v>
      </c>
      <c r="R4" s="42" t="s">
        <v>514</v>
      </c>
      <c r="S4" s="42" t="s">
        <v>515</v>
      </c>
      <c r="T4" s="42"/>
      <c r="U4" s="42"/>
      <c r="V4" s="64">
        <f>dati_an!B20</f>
        <v>0</v>
      </c>
      <c r="W4" s="42" t="s">
        <v>514</v>
      </c>
      <c r="X4" s="42" t="s">
        <v>515</v>
      </c>
    </row>
    <row r="5" spans="1:28" s="2" customFormat="1" ht="17.25" customHeight="1">
      <c r="C5" s="123" t="str">
        <f>s_bil_std_ORD!Y184</f>
        <v>A)</v>
      </c>
      <c r="D5" s="119" t="str">
        <f>s_bil_std_ORD!B184</f>
        <v>VALORE DELLA PRODUZIONE</v>
      </c>
      <c r="E5" s="120">
        <v>1</v>
      </c>
      <c r="F5" s="121">
        <f>SUM(F6:F10)</f>
        <v>0</v>
      </c>
      <c r="G5" s="121">
        <f>SUM(G6:G10)</f>
        <v>0</v>
      </c>
      <c r="H5" s="121">
        <f t="shared" ref="H5:H36" si="0">$F5-G5</f>
        <v>0</v>
      </c>
      <c r="I5" s="122" t="str">
        <f t="shared" ref="I5:I36" si="1">IF(G5&lt;&gt;0,H5/G5,"")</f>
        <v/>
      </c>
      <c r="J5" s="122"/>
      <c r="K5" s="122"/>
      <c r="L5" s="121">
        <f>SUM(L6:L10)</f>
        <v>0</v>
      </c>
      <c r="M5" s="121">
        <f t="shared" ref="M5:M36" si="2">$F5-L5</f>
        <v>0</v>
      </c>
      <c r="N5" s="122" t="str">
        <f t="shared" ref="N5:N36" si="3">IF(L5&lt;&gt;0,M5/L5,"")</f>
        <v/>
      </c>
      <c r="O5" s="122"/>
      <c r="P5" s="122"/>
      <c r="Q5" s="121">
        <f>SUM(Q6:Q10)</f>
        <v>0</v>
      </c>
      <c r="R5" s="121">
        <f t="shared" ref="R5:R36" si="4">$F5-Q5</f>
        <v>0</v>
      </c>
      <c r="S5" s="122" t="str">
        <f t="shared" ref="S5:S36" si="5">IF(Q5&lt;&gt;0,R5/Q5,"")</f>
        <v/>
      </c>
      <c r="T5" s="122"/>
      <c r="U5" s="122"/>
      <c r="V5" s="121">
        <f>SUM(V6:V10)</f>
        <v>0</v>
      </c>
      <c r="W5" s="121">
        <f t="shared" ref="W5:W36" si="6">$F5-V5</f>
        <v>0</v>
      </c>
      <c r="X5" s="122" t="str">
        <f t="shared" ref="X5:X36" si="7">IF(V5&lt;&gt;0,W5/V5,"")</f>
        <v/>
      </c>
    </row>
    <row r="6" spans="1:28" s="2" customFormat="1" ht="17.25" customHeight="1">
      <c r="C6" s="123" t="str">
        <f>s_bil_std_ORD!Y185</f>
        <v>1)</v>
      </c>
      <c r="D6" s="119" t="str">
        <f>s_bil_std_ORD!B185</f>
        <v>Ricavi delle vendite e delle prestazioni</v>
      </c>
      <c r="E6" s="120">
        <v>3</v>
      </c>
      <c r="F6" s="121">
        <f>s_bil_std_ORD!H185</f>
        <v>0</v>
      </c>
      <c r="G6" s="121">
        <f>s_bil_std_ORD!J185</f>
        <v>0</v>
      </c>
      <c r="H6" s="121">
        <f t="shared" si="0"/>
        <v>0</v>
      </c>
      <c r="I6" s="122" t="str">
        <f t="shared" si="1"/>
        <v/>
      </c>
      <c r="J6" s="122"/>
      <c r="K6" s="122"/>
      <c r="L6" s="121">
        <f>s_bil_std_ORD!L185</f>
        <v>0</v>
      </c>
      <c r="M6" s="121">
        <f t="shared" si="2"/>
        <v>0</v>
      </c>
      <c r="N6" s="122" t="str">
        <f t="shared" si="3"/>
        <v/>
      </c>
      <c r="O6" s="122"/>
      <c r="P6" s="122"/>
      <c r="Q6" s="121">
        <f>s_bil_std_ORD!N185</f>
        <v>0</v>
      </c>
      <c r="R6" s="121">
        <f t="shared" si="4"/>
        <v>0</v>
      </c>
      <c r="S6" s="122" t="str">
        <f t="shared" si="5"/>
        <v/>
      </c>
      <c r="T6" s="122"/>
      <c r="U6" s="122"/>
      <c r="V6" s="121">
        <f>s_bil_std_ORD!P185</f>
        <v>0</v>
      </c>
      <c r="W6" s="121">
        <f t="shared" si="6"/>
        <v>0</v>
      </c>
      <c r="X6" s="122" t="str">
        <f t="shared" si="7"/>
        <v/>
      </c>
    </row>
    <row r="7" spans="1:28" s="2" customFormat="1" ht="24" customHeight="1">
      <c r="C7" s="123" t="str">
        <f>s_bil_std_ORD!Y186</f>
        <v>2)</v>
      </c>
      <c r="D7" s="119" t="str">
        <f>s_bil_std_ORD!B186</f>
        <v>Variazione delle rimanenze di prodotti in corso di lavorazione, semilavorati e finiti</v>
      </c>
      <c r="E7" s="120">
        <v>3</v>
      </c>
      <c r="F7" s="121">
        <f>s_bil_std_ORD!H186</f>
        <v>0</v>
      </c>
      <c r="G7" s="121">
        <f>s_bil_std_ORD!J186</f>
        <v>0</v>
      </c>
      <c r="H7" s="121">
        <f t="shared" si="0"/>
        <v>0</v>
      </c>
      <c r="I7" s="122" t="str">
        <f t="shared" si="1"/>
        <v/>
      </c>
      <c r="J7" s="122"/>
      <c r="K7" s="122"/>
      <c r="L7" s="121">
        <f>s_bil_std_ORD!L186</f>
        <v>0</v>
      </c>
      <c r="M7" s="121">
        <f t="shared" si="2"/>
        <v>0</v>
      </c>
      <c r="N7" s="122" t="str">
        <f t="shared" si="3"/>
        <v/>
      </c>
      <c r="O7" s="122"/>
      <c r="P7" s="122"/>
      <c r="Q7" s="121">
        <f>s_bil_std_ORD!N186</f>
        <v>0</v>
      </c>
      <c r="R7" s="121">
        <f t="shared" si="4"/>
        <v>0</v>
      </c>
      <c r="S7" s="122" t="str">
        <f t="shared" si="5"/>
        <v/>
      </c>
      <c r="T7" s="122"/>
      <c r="U7" s="122"/>
      <c r="V7" s="121">
        <f>s_bil_std_ORD!P186</f>
        <v>0</v>
      </c>
      <c r="W7" s="121">
        <f t="shared" si="6"/>
        <v>0</v>
      </c>
      <c r="X7" s="122" t="str">
        <f t="shared" si="7"/>
        <v/>
      </c>
    </row>
    <row r="8" spans="1:28" s="2" customFormat="1" ht="17.25" customHeight="1">
      <c r="C8" s="123" t="str">
        <f>s_bil_std_ORD!Y187</f>
        <v>3)</v>
      </c>
      <c r="D8" s="119" t="str">
        <f>s_bil_std_ORD!B187</f>
        <v>Variazione dei lavori in corso su ordinazione</v>
      </c>
      <c r="E8" s="120">
        <v>3</v>
      </c>
      <c r="F8" s="121">
        <f>s_bil_std_ORD!H187</f>
        <v>0</v>
      </c>
      <c r="G8" s="121">
        <f>s_bil_std_ORD!J187</f>
        <v>0</v>
      </c>
      <c r="H8" s="121">
        <f t="shared" si="0"/>
        <v>0</v>
      </c>
      <c r="I8" s="122" t="str">
        <f t="shared" si="1"/>
        <v/>
      </c>
      <c r="J8" s="122"/>
      <c r="K8" s="122"/>
      <c r="L8" s="121">
        <f>s_bil_std_ORD!L187</f>
        <v>0</v>
      </c>
      <c r="M8" s="121">
        <f t="shared" si="2"/>
        <v>0</v>
      </c>
      <c r="N8" s="122" t="str">
        <f t="shared" si="3"/>
        <v/>
      </c>
      <c r="O8" s="122"/>
      <c r="P8" s="122"/>
      <c r="Q8" s="121">
        <f>s_bil_std_ORD!N187</f>
        <v>0</v>
      </c>
      <c r="R8" s="121">
        <f t="shared" si="4"/>
        <v>0</v>
      </c>
      <c r="S8" s="122" t="str">
        <f t="shared" si="5"/>
        <v/>
      </c>
      <c r="T8" s="122"/>
      <c r="U8" s="122"/>
      <c r="V8" s="121">
        <f>s_bil_std_ORD!P187</f>
        <v>0</v>
      </c>
      <c r="W8" s="121">
        <f t="shared" si="6"/>
        <v>0</v>
      </c>
      <c r="X8" s="122" t="str">
        <f t="shared" si="7"/>
        <v/>
      </c>
    </row>
    <row r="9" spans="1:28" s="2" customFormat="1" ht="17.25" customHeight="1">
      <c r="C9" s="123" t="str">
        <f>s_bil_std_ORD!Y188</f>
        <v>4)</v>
      </c>
      <c r="D9" s="119" t="str">
        <f>s_bil_std_ORD!B188</f>
        <v>Incrementi di immobilizzazioni per lavori interni</v>
      </c>
      <c r="E9" s="120">
        <v>3</v>
      </c>
      <c r="F9" s="121">
        <f>s_bil_std_ORD!H188</f>
        <v>0</v>
      </c>
      <c r="G9" s="121">
        <f>s_bil_std_ORD!J188</f>
        <v>0</v>
      </c>
      <c r="H9" s="121">
        <f t="shared" si="0"/>
        <v>0</v>
      </c>
      <c r="I9" s="122" t="str">
        <f t="shared" si="1"/>
        <v/>
      </c>
      <c r="J9" s="122"/>
      <c r="K9" s="122"/>
      <c r="L9" s="121">
        <f>s_bil_std_ORD!L188</f>
        <v>0</v>
      </c>
      <c r="M9" s="121">
        <f t="shared" si="2"/>
        <v>0</v>
      </c>
      <c r="N9" s="122" t="str">
        <f t="shared" si="3"/>
        <v/>
      </c>
      <c r="O9" s="122"/>
      <c r="P9" s="122"/>
      <c r="Q9" s="121">
        <f>s_bil_std_ORD!N188</f>
        <v>0</v>
      </c>
      <c r="R9" s="121">
        <f t="shared" si="4"/>
        <v>0</v>
      </c>
      <c r="S9" s="122" t="str">
        <f t="shared" si="5"/>
        <v/>
      </c>
      <c r="T9" s="122"/>
      <c r="U9" s="122"/>
      <c r="V9" s="121">
        <f>s_bil_std_ORD!P188</f>
        <v>0</v>
      </c>
      <c r="W9" s="121">
        <f t="shared" si="6"/>
        <v>0</v>
      </c>
      <c r="X9" s="122" t="str">
        <f t="shared" si="7"/>
        <v/>
      </c>
    </row>
    <row r="10" spans="1:28" s="2" customFormat="1" ht="17.25" customHeight="1">
      <c r="C10" s="123" t="str">
        <f>s_bil_std_ORD!Y189</f>
        <v>5)</v>
      </c>
      <c r="D10" s="119" t="str">
        <f>s_bil_std_ORD!B189</f>
        <v>Altri ricavi e proventi</v>
      </c>
      <c r="E10" s="120">
        <v>3</v>
      </c>
      <c r="F10" s="121">
        <f>F11+F12</f>
        <v>0</v>
      </c>
      <c r="G10" s="121">
        <f>G11+G12</f>
        <v>0</v>
      </c>
      <c r="H10" s="121">
        <f t="shared" si="0"/>
        <v>0</v>
      </c>
      <c r="I10" s="122" t="str">
        <f t="shared" si="1"/>
        <v/>
      </c>
      <c r="J10" s="122"/>
      <c r="K10" s="122"/>
      <c r="L10" s="121">
        <f>L11+L12</f>
        <v>0</v>
      </c>
      <c r="M10" s="121">
        <f t="shared" si="2"/>
        <v>0</v>
      </c>
      <c r="N10" s="122" t="str">
        <f t="shared" si="3"/>
        <v/>
      </c>
      <c r="O10" s="122"/>
      <c r="P10" s="122"/>
      <c r="Q10" s="121">
        <f>Q11+Q12</f>
        <v>0</v>
      </c>
      <c r="R10" s="121">
        <f t="shared" si="4"/>
        <v>0</v>
      </c>
      <c r="S10" s="122" t="str">
        <f t="shared" si="5"/>
        <v/>
      </c>
      <c r="T10" s="122"/>
      <c r="U10" s="122"/>
      <c r="V10" s="121">
        <f>V11+V12</f>
        <v>0</v>
      </c>
      <c r="W10" s="121">
        <f t="shared" si="6"/>
        <v>0</v>
      </c>
      <c r="X10" s="122" t="str">
        <f t="shared" si="7"/>
        <v/>
      </c>
    </row>
    <row r="11" spans="1:28" s="2" customFormat="1" ht="17.25" customHeight="1">
      <c r="C11" s="123" t="str">
        <f>s_bil_std_ORD!Y190</f>
        <v xml:space="preserve"> </v>
      </c>
      <c r="D11" s="119" t="str">
        <f>s_bil_std_ORD!B190</f>
        <v>Contributi in conto esercizio</v>
      </c>
      <c r="E11" s="120">
        <v>3</v>
      </c>
      <c r="F11" s="121">
        <f>s_bil_std_ORD!H190</f>
        <v>0</v>
      </c>
      <c r="G11" s="121">
        <f>s_bil_std_ORD!J190</f>
        <v>0</v>
      </c>
      <c r="H11" s="121">
        <f t="shared" si="0"/>
        <v>0</v>
      </c>
      <c r="I11" s="122" t="str">
        <f t="shared" si="1"/>
        <v/>
      </c>
      <c r="J11" s="122"/>
      <c r="K11" s="122"/>
      <c r="L11" s="121">
        <f>s_bil_std_ORD!L190</f>
        <v>0</v>
      </c>
      <c r="M11" s="121">
        <f t="shared" si="2"/>
        <v>0</v>
      </c>
      <c r="N11" s="122" t="str">
        <f t="shared" si="3"/>
        <v/>
      </c>
      <c r="O11" s="122"/>
      <c r="P11" s="122"/>
      <c r="Q11" s="121">
        <f>s_bil_std_ORD!N190</f>
        <v>0</v>
      </c>
      <c r="R11" s="121">
        <f t="shared" si="4"/>
        <v>0</v>
      </c>
      <c r="S11" s="122" t="str">
        <f t="shared" si="5"/>
        <v/>
      </c>
      <c r="T11" s="122"/>
      <c r="U11" s="122"/>
      <c r="V11" s="121">
        <f>s_bil_std_ORD!P190</f>
        <v>0</v>
      </c>
      <c r="W11" s="121">
        <f t="shared" si="6"/>
        <v>0</v>
      </c>
      <c r="X11" s="122" t="str">
        <f t="shared" si="7"/>
        <v/>
      </c>
    </row>
    <row r="12" spans="1:28" s="2" customFormat="1" ht="17.25" customHeight="1">
      <c r="C12" s="123" t="str">
        <f>s_bil_std_ORD!Y191</f>
        <v xml:space="preserve"> </v>
      </c>
      <c r="D12" s="119" t="str">
        <f>s_bil_std_ORD!B191</f>
        <v>Ricavi e proventi diversi</v>
      </c>
      <c r="E12" s="120">
        <v>3</v>
      </c>
      <c r="F12" s="121">
        <f>s_bil_std_ORD!H191</f>
        <v>0</v>
      </c>
      <c r="G12" s="121">
        <f>s_bil_std_ORD!J191</f>
        <v>0</v>
      </c>
      <c r="H12" s="121">
        <f t="shared" si="0"/>
        <v>0</v>
      </c>
      <c r="I12" s="122" t="str">
        <f t="shared" si="1"/>
        <v/>
      </c>
      <c r="J12" s="122"/>
      <c r="K12" s="122"/>
      <c r="L12" s="121">
        <f>s_bil_std_ORD!L191</f>
        <v>0</v>
      </c>
      <c r="M12" s="121">
        <f t="shared" si="2"/>
        <v>0</v>
      </c>
      <c r="N12" s="122" t="str">
        <f t="shared" si="3"/>
        <v/>
      </c>
      <c r="O12" s="122"/>
      <c r="P12" s="122"/>
      <c r="Q12" s="121">
        <f>s_bil_std_ORD!N191</f>
        <v>0</v>
      </c>
      <c r="R12" s="121">
        <f t="shared" si="4"/>
        <v>0</v>
      </c>
      <c r="S12" s="122" t="str">
        <f t="shared" si="5"/>
        <v/>
      </c>
      <c r="T12" s="122"/>
      <c r="U12" s="122"/>
      <c r="V12" s="121">
        <f>s_bil_std_ORD!P191</f>
        <v>0</v>
      </c>
      <c r="W12" s="121">
        <f t="shared" si="6"/>
        <v>0</v>
      </c>
      <c r="X12" s="122" t="str">
        <f t="shared" si="7"/>
        <v/>
      </c>
    </row>
    <row r="13" spans="1:28" s="2" customFormat="1" ht="17.25" customHeight="1">
      <c r="C13" s="123" t="str">
        <f>s_bil_std_ORD!Y192</f>
        <v>B)</v>
      </c>
      <c r="D13" s="119" t="str">
        <f>s_bil_std_ORD!B192</f>
        <v>COSTI DELLA PRODUZIONE</v>
      </c>
      <c r="E13" s="120">
        <v>1</v>
      </c>
      <c r="F13" s="121">
        <f>SUM(F14:F17,F23,F28:F31)</f>
        <v>0</v>
      </c>
      <c r="G13" s="121">
        <f>SUM(G14:G17,G23,G28:G31)</f>
        <v>0</v>
      </c>
      <c r="H13" s="121">
        <f t="shared" si="0"/>
        <v>0</v>
      </c>
      <c r="I13" s="122" t="str">
        <f t="shared" si="1"/>
        <v/>
      </c>
      <c r="J13" s="122"/>
      <c r="K13" s="122"/>
      <c r="L13" s="121">
        <f>SUM(L14:L17,L23,L28:L31)</f>
        <v>0</v>
      </c>
      <c r="M13" s="121">
        <f t="shared" si="2"/>
        <v>0</v>
      </c>
      <c r="N13" s="122" t="str">
        <f t="shared" si="3"/>
        <v/>
      </c>
      <c r="O13" s="122"/>
      <c r="P13" s="122"/>
      <c r="Q13" s="121">
        <f>SUM(Q14:Q17,Q23,Q28:Q31)</f>
        <v>0</v>
      </c>
      <c r="R13" s="121">
        <f t="shared" si="4"/>
        <v>0</v>
      </c>
      <c r="S13" s="122" t="str">
        <f t="shared" si="5"/>
        <v/>
      </c>
      <c r="T13" s="122"/>
      <c r="U13" s="122"/>
      <c r="V13" s="121">
        <f>SUM(V14:V17,V23,V28:V31)</f>
        <v>0</v>
      </c>
      <c r="W13" s="121">
        <f t="shared" si="6"/>
        <v>0</v>
      </c>
      <c r="X13" s="122" t="str">
        <f t="shared" si="7"/>
        <v/>
      </c>
    </row>
    <row r="14" spans="1:28" s="2" customFormat="1" ht="24" customHeight="1">
      <c r="C14" s="123" t="str">
        <f>s_bil_std_ORD!Y193</f>
        <v>6)</v>
      </c>
      <c r="D14" s="119" t="str">
        <f>s_bil_std_ORD!B193</f>
        <v>Costi per materie prime, sussidiarie, di consumo e merci</v>
      </c>
      <c r="E14" s="120">
        <v>3</v>
      </c>
      <c r="F14" s="121">
        <f>s_bil_std_ORD!H193</f>
        <v>0</v>
      </c>
      <c r="G14" s="121">
        <f>s_bil_std_ORD!J193</f>
        <v>0</v>
      </c>
      <c r="H14" s="121">
        <f t="shared" si="0"/>
        <v>0</v>
      </c>
      <c r="I14" s="122" t="str">
        <f t="shared" si="1"/>
        <v/>
      </c>
      <c r="J14" s="122"/>
      <c r="K14" s="122"/>
      <c r="L14" s="121">
        <f>s_bil_std_ORD!L193</f>
        <v>0</v>
      </c>
      <c r="M14" s="121">
        <f t="shared" si="2"/>
        <v>0</v>
      </c>
      <c r="N14" s="122" t="str">
        <f t="shared" si="3"/>
        <v/>
      </c>
      <c r="O14" s="122"/>
      <c r="P14" s="122"/>
      <c r="Q14" s="121">
        <f>s_bil_std_ORD!N193</f>
        <v>0</v>
      </c>
      <c r="R14" s="121">
        <f t="shared" si="4"/>
        <v>0</v>
      </c>
      <c r="S14" s="122" t="str">
        <f t="shared" si="5"/>
        <v/>
      </c>
      <c r="T14" s="122"/>
      <c r="U14" s="122"/>
      <c r="V14" s="121">
        <f>s_bil_std_ORD!P193</f>
        <v>0</v>
      </c>
      <c r="W14" s="121">
        <f t="shared" si="6"/>
        <v>0</v>
      </c>
      <c r="X14" s="122" t="str">
        <f t="shared" si="7"/>
        <v/>
      </c>
    </row>
    <row r="15" spans="1:28" s="2" customFormat="1" ht="17.25" customHeight="1">
      <c r="C15" s="123" t="str">
        <f>s_bil_std_ORD!Y194</f>
        <v>7)</v>
      </c>
      <c r="D15" s="119" t="str">
        <f>s_bil_std_ORD!B194</f>
        <v>Costi per servizi</v>
      </c>
      <c r="E15" s="120">
        <v>3</v>
      </c>
      <c r="F15" s="121">
        <f>s_bil_std_ORD!H194</f>
        <v>0</v>
      </c>
      <c r="G15" s="121">
        <f>s_bil_std_ORD!J194</f>
        <v>0</v>
      </c>
      <c r="H15" s="121">
        <f t="shared" si="0"/>
        <v>0</v>
      </c>
      <c r="I15" s="122" t="str">
        <f t="shared" si="1"/>
        <v/>
      </c>
      <c r="J15" s="122"/>
      <c r="K15" s="122"/>
      <c r="L15" s="121">
        <f>s_bil_std_ORD!L194</f>
        <v>0</v>
      </c>
      <c r="M15" s="121">
        <f t="shared" si="2"/>
        <v>0</v>
      </c>
      <c r="N15" s="122" t="str">
        <f t="shared" si="3"/>
        <v/>
      </c>
      <c r="O15" s="122"/>
      <c r="P15" s="122"/>
      <c r="Q15" s="121">
        <f>s_bil_std_ORD!N194</f>
        <v>0</v>
      </c>
      <c r="R15" s="121">
        <f t="shared" si="4"/>
        <v>0</v>
      </c>
      <c r="S15" s="122" t="str">
        <f t="shared" si="5"/>
        <v/>
      </c>
      <c r="T15" s="122"/>
      <c r="U15" s="122"/>
      <c r="V15" s="121">
        <f>s_bil_std_ORD!P194</f>
        <v>0</v>
      </c>
      <c r="W15" s="121">
        <f t="shared" si="6"/>
        <v>0</v>
      </c>
      <c r="X15" s="122" t="str">
        <f t="shared" si="7"/>
        <v/>
      </c>
    </row>
    <row r="16" spans="1:28" s="2" customFormat="1" ht="17.25" customHeight="1">
      <c r="C16" s="123" t="str">
        <f>s_bil_std_ORD!Y195</f>
        <v>8)</v>
      </c>
      <c r="D16" s="119" t="str">
        <f>s_bil_std_ORD!B195</f>
        <v>Costi per godimento di beni di terzi</v>
      </c>
      <c r="E16" s="120">
        <v>3</v>
      </c>
      <c r="F16" s="121">
        <f>s_bil_std_ORD!H195</f>
        <v>0</v>
      </c>
      <c r="G16" s="121">
        <f>s_bil_std_ORD!J195</f>
        <v>0</v>
      </c>
      <c r="H16" s="121">
        <f t="shared" si="0"/>
        <v>0</v>
      </c>
      <c r="I16" s="122" t="str">
        <f t="shared" si="1"/>
        <v/>
      </c>
      <c r="J16" s="122"/>
      <c r="K16" s="122"/>
      <c r="L16" s="121">
        <f>s_bil_std_ORD!L195</f>
        <v>0</v>
      </c>
      <c r="M16" s="121">
        <f t="shared" si="2"/>
        <v>0</v>
      </c>
      <c r="N16" s="122" t="str">
        <f t="shared" si="3"/>
        <v/>
      </c>
      <c r="O16" s="122"/>
      <c r="P16" s="122"/>
      <c r="Q16" s="121">
        <f>s_bil_std_ORD!N195</f>
        <v>0</v>
      </c>
      <c r="R16" s="121">
        <f t="shared" si="4"/>
        <v>0</v>
      </c>
      <c r="S16" s="122" t="str">
        <f t="shared" si="5"/>
        <v/>
      </c>
      <c r="T16" s="122"/>
      <c r="U16" s="122"/>
      <c r="V16" s="121">
        <f>s_bil_std_ORD!P195</f>
        <v>0</v>
      </c>
      <c r="W16" s="121">
        <f t="shared" si="6"/>
        <v>0</v>
      </c>
      <c r="X16" s="122" t="str">
        <f t="shared" si="7"/>
        <v/>
      </c>
    </row>
    <row r="17" spans="3:24" s="2" customFormat="1" ht="17.25" customHeight="1">
      <c r="C17" s="123" t="str">
        <f>s_bil_std_ORD!Y196</f>
        <v>9)</v>
      </c>
      <c r="D17" s="119" t="str">
        <f>s_bil_std_ORD!B196</f>
        <v>Costi per il personale</v>
      </c>
      <c r="E17" s="120">
        <v>3</v>
      </c>
      <c r="F17" s="121">
        <f>SUM(F18:F22)</f>
        <v>0</v>
      </c>
      <c r="G17" s="121">
        <f>SUM(G18:G22)</f>
        <v>0</v>
      </c>
      <c r="H17" s="121">
        <f t="shared" si="0"/>
        <v>0</v>
      </c>
      <c r="I17" s="122" t="str">
        <f t="shared" si="1"/>
        <v/>
      </c>
      <c r="J17" s="122"/>
      <c r="K17" s="122"/>
      <c r="L17" s="121">
        <f>SUM(L18:L22)</f>
        <v>0</v>
      </c>
      <c r="M17" s="121">
        <f t="shared" si="2"/>
        <v>0</v>
      </c>
      <c r="N17" s="122" t="str">
        <f t="shared" si="3"/>
        <v/>
      </c>
      <c r="O17" s="122"/>
      <c r="P17" s="122"/>
      <c r="Q17" s="121">
        <f>SUM(Q18:Q22)</f>
        <v>0</v>
      </c>
      <c r="R17" s="121">
        <f t="shared" si="4"/>
        <v>0</v>
      </c>
      <c r="S17" s="122" t="str">
        <f t="shared" si="5"/>
        <v/>
      </c>
      <c r="T17" s="122"/>
      <c r="U17" s="122"/>
      <c r="V17" s="121">
        <f>SUM(V18:V22)</f>
        <v>0</v>
      </c>
      <c r="W17" s="121">
        <f t="shared" si="6"/>
        <v>0</v>
      </c>
      <c r="X17" s="122" t="str">
        <f t="shared" si="7"/>
        <v/>
      </c>
    </row>
    <row r="18" spans="3:24" s="2" customFormat="1" ht="17.25" customHeight="1">
      <c r="C18" s="123" t="str">
        <f>s_bil_std_ORD!Y197</f>
        <v>a)</v>
      </c>
      <c r="D18" s="119" t="str">
        <f>s_bil_std_ORD!B197</f>
        <v>Salari e stipendi</v>
      </c>
      <c r="E18" s="120">
        <v>3</v>
      </c>
      <c r="F18" s="121">
        <f>s_bil_std_ORD!H197</f>
        <v>0</v>
      </c>
      <c r="G18" s="121">
        <f>s_bil_std_ORD!J197</f>
        <v>0</v>
      </c>
      <c r="H18" s="121">
        <f t="shared" si="0"/>
        <v>0</v>
      </c>
      <c r="I18" s="122" t="str">
        <f t="shared" si="1"/>
        <v/>
      </c>
      <c r="J18" s="122"/>
      <c r="K18" s="122"/>
      <c r="L18" s="121">
        <f>s_bil_std_ORD!L197</f>
        <v>0</v>
      </c>
      <c r="M18" s="121">
        <f t="shared" si="2"/>
        <v>0</v>
      </c>
      <c r="N18" s="122" t="str">
        <f t="shared" si="3"/>
        <v/>
      </c>
      <c r="O18" s="122"/>
      <c r="P18" s="122"/>
      <c r="Q18" s="121">
        <f>s_bil_std_ORD!N197</f>
        <v>0</v>
      </c>
      <c r="R18" s="121">
        <f t="shared" si="4"/>
        <v>0</v>
      </c>
      <c r="S18" s="122" t="str">
        <f t="shared" si="5"/>
        <v/>
      </c>
      <c r="T18" s="122"/>
      <c r="U18" s="122"/>
      <c r="V18" s="121">
        <f>s_bil_std_ORD!P197</f>
        <v>0</v>
      </c>
      <c r="W18" s="121">
        <f t="shared" si="6"/>
        <v>0</v>
      </c>
      <c r="X18" s="122" t="str">
        <f t="shared" si="7"/>
        <v/>
      </c>
    </row>
    <row r="19" spans="3:24" s="2" customFormat="1" ht="17.25" customHeight="1">
      <c r="C19" s="123" t="str">
        <f>s_bil_std_ORD!Y198</f>
        <v>b)</v>
      </c>
      <c r="D19" s="119" t="str">
        <f>s_bil_std_ORD!B198</f>
        <v>Oneri sociali</v>
      </c>
      <c r="E19" s="120">
        <v>3</v>
      </c>
      <c r="F19" s="121">
        <f>s_bil_std_ORD!H198</f>
        <v>0</v>
      </c>
      <c r="G19" s="121">
        <f>s_bil_std_ORD!J198</f>
        <v>0</v>
      </c>
      <c r="H19" s="121">
        <f t="shared" si="0"/>
        <v>0</v>
      </c>
      <c r="I19" s="122" t="str">
        <f t="shared" si="1"/>
        <v/>
      </c>
      <c r="J19" s="122"/>
      <c r="K19" s="122"/>
      <c r="L19" s="121">
        <f>s_bil_std_ORD!L198</f>
        <v>0</v>
      </c>
      <c r="M19" s="121">
        <f t="shared" si="2"/>
        <v>0</v>
      </c>
      <c r="N19" s="122" t="str">
        <f t="shared" si="3"/>
        <v/>
      </c>
      <c r="O19" s="122"/>
      <c r="P19" s="122"/>
      <c r="Q19" s="121">
        <f>s_bil_std_ORD!N198</f>
        <v>0</v>
      </c>
      <c r="R19" s="121">
        <f t="shared" si="4"/>
        <v>0</v>
      </c>
      <c r="S19" s="122" t="str">
        <f t="shared" si="5"/>
        <v/>
      </c>
      <c r="T19" s="122"/>
      <c r="U19" s="122"/>
      <c r="V19" s="121">
        <f>s_bil_std_ORD!P198</f>
        <v>0</v>
      </c>
      <c r="W19" s="121">
        <f t="shared" si="6"/>
        <v>0</v>
      </c>
      <c r="X19" s="122" t="str">
        <f t="shared" si="7"/>
        <v/>
      </c>
    </row>
    <row r="20" spans="3:24" s="2" customFormat="1" ht="17.25" customHeight="1">
      <c r="C20" s="123" t="str">
        <f>s_bil_std_ORD!Y199</f>
        <v>c)</v>
      </c>
      <c r="D20" s="119" t="str">
        <f>s_bil_std_ORD!B199</f>
        <v>Trattamento di fine rapporto</v>
      </c>
      <c r="E20" s="120">
        <v>3</v>
      </c>
      <c r="F20" s="121">
        <f>s_bil_std_ORD!H199</f>
        <v>0</v>
      </c>
      <c r="G20" s="121">
        <f>s_bil_std_ORD!J199</f>
        <v>0</v>
      </c>
      <c r="H20" s="121">
        <f t="shared" si="0"/>
        <v>0</v>
      </c>
      <c r="I20" s="122" t="str">
        <f t="shared" si="1"/>
        <v/>
      </c>
      <c r="J20" s="122"/>
      <c r="K20" s="122"/>
      <c r="L20" s="121">
        <f>s_bil_std_ORD!L199</f>
        <v>0</v>
      </c>
      <c r="M20" s="121">
        <f t="shared" si="2"/>
        <v>0</v>
      </c>
      <c r="N20" s="122" t="str">
        <f t="shared" si="3"/>
        <v/>
      </c>
      <c r="O20" s="122"/>
      <c r="P20" s="122"/>
      <c r="Q20" s="121">
        <f>s_bil_std_ORD!N199</f>
        <v>0</v>
      </c>
      <c r="R20" s="121">
        <f t="shared" si="4"/>
        <v>0</v>
      </c>
      <c r="S20" s="122" t="str">
        <f t="shared" si="5"/>
        <v/>
      </c>
      <c r="T20" s="122"/>
      <c r="U20" s="122"/>
      <c r="V20" s="121">
        <f>s_bil_std_ORD!P199</f>
        <v>0</v>
      </c>
      <c r="W20" s="121">
        <f t="shared" si="6"/>
        <v>0</v>
      </c>
      <c r="X20" s="122" t="str">
        <f t="shared" si="7"/>
        <v/>
      </c>
    </row>
    <row r="21" spans="3:24" s="2" customFormat="1" ht="17.25" customHeight="1">
      <c r="C21" s="123" t="str">
        <f>s_bil_std_ORD!Y200</f>
        <v>d)</v>
      </c>
      <c r="D21" s="119" t="str">
        <f>s_bil_std_ORD!B200</f>
        <v>Trattamento di quiescenza e simili</v>
      </c>
      <c r="E21" s="120">
        <v>3</v>
      </c>
      <c r="F21" s="121">
        <f>s_bil_std_ORD!H200</f>
        <v>0</v>
      </c>
      <c r="G21" s="121">
        <f>s_bil_std_ORD!J200</f>
        <v>0</v>
      </c>
      <c r="H21" s="121">
        <f t="shared" si="0"/>
        <v>0</v>
      </c>
      <c r="I21" s="122" t="str">
        <f t="shared" si="1"/>
        <v/>
      </c>
      <c r="J21" s="122"/>
      <c r="K21" s="122"/>
      <c r="L21" s="121">
        <f>s_bil_std_ORD!L200</f>
        <v>0</v>
      </c>
      <c r="M21" s="121">
        <f t="shared" si="2"/>
        <v>0</v>
      </c>
      <c r="N21" s="122" t="str">
        <f t="shared" si="3"/>
        <v/>
      </c>
      <c r="O21" s="122"/>
      <c r="P21" s="122"/>
      <c r="Q21" s="121">
        <f>s_bil_std_ORD!N200</f>
        <v>0</v>
      </c>
      <c r="R21" s="121">
        <f t="shared" si="4"/>
        <v>0</v>
      </c>
      <c r="S21" s="122" t="str">
        <f t="shared" si="5"/>
        <v/>
      </c>
      <c r="T21" s="122"/>
      <c r="U21" s="122"/>
      <c r="V21" s="121">
        <f>s_bil_std_ORD!P200</f>
        <v>0</v>
      </c>
      <c r="W21" s="121">
        <f t="shared" si="6"/>
        <v>0</v>
      </c>
      <c r="X21" s="122" t="str">
        <f t="shared" si="7"/>
        <v/>
      </c>
    </row>
    <row r="22" spans="3:24" s="2" customFormat="1" ht="17.25" customHeight="1">
      <c r="C22" s="123" t="str">
        <f>s_bil_std_ORD!Y201</f>
        <v>e)</v>
      </c>
      <c r="D22" s="119" t="str">
        <f>s_bil_std_ORD!B201</f>
        <v>Altri costi per il personale</v>
      </c>
      <c r="E22" s="120">
        <v>3</v>
      </c>
      <c r="F22" s="121">
        <f>s_bil_std_ORD!H201</f>
        <v>0</v>
      </c>
      <c r="G22" s="121">
        <f>s_bil_std_ORD!J201</f>
        <v>0</v>
      </c>
      <c r="H22" s="121">
        <f t="shared" si="0"/>
        <v>0</v>
      </c>
      <c r="I22" s="122" t="str">
        <f t="shared" si="1"/>
        <v/>
      </c>
      <c r="J22" s="122"/>
      <c r="K22" s="122"/>
      <c r="L22" s="121">
        <f>s_bil_std_ORD!L201</f>
        <v>0</v>
      </c>
      <c r="M22" s="121">
        <f t="shared" si="2"/>
        <v>0</v>
      </c>
      <c r="N22" s="122" t="str">
        <f t="shared" si="3"/>
        <v/>
      </c>
      <c r="O22" s="122"/>
      <c r="P22" s="122"/>
      <c r="Q22" s="121">
        <f>s_bil_std_ORD!N201</f>
        <v>0</v>
      </c>
      <c r="R22" s="121">
        <f t="shared" si="4"/>
        <v>0</v>
      </c>
      <c r="S22" s="122" t="str">
        <f t="shared" si="5"/>
        <v/>
      </c>
      <c r="T22" s="122"/>
      <c r="U22" s="122"/>
      <c r="V22" s="121">
        <f>s_bil_std_ORD!P201</f>
        <v>0</v>
      </c>
      <c r="W22" s="121">
        <f t="shared" si="6"/>
        <v>0</v>
      </c>
      <c r="X22" s="122" t="str">
        <f t="shared" si="7"/>
        <v/>
      </c>
    </row>
    <row r="23" spans="3:24" s="2" customFormat="1" ht="17.25" customHeight="1">
      <c r="C23" s="123" t="str">
        <f>s_bil_std_ORD!Y202</f>
        <v>10)</v>
      </c>
      <c r="D23" s="119" t="str">
        <f>s_bil_std_ORD!B202</f>
        <v>Ammortamenti e svalutazioni</v>
      </c>
      <c r="E23" s="120">
        <v>3</v>
      </c>
      <c r="F23" s="121">
        <f>SUM(F24:F27)</f>
        <v>0</v>
      </c>
      <c r="G23" s="121">
        <f>SUM(G24:G27)</f>
        <v>0</v>
      </c>
      <c r="H23" s="121">
        <f t="shared" si="0"/>
        <v>0</v>
      </c>
      <c r="I23" s="122" t="str">
        <f t="shared" si="1"/>
        <v/>
      </c>
      <c r="J23" s="122"/>
      <c r="K23" s="122"/>
      <c r="L23" s="121">
        <f>SUM(L24:L27)</f>
        <v>0</v>
      </c>
      <c r="M23" s="121">
        <f t="shared" si="2"/>
        <v>0</v>
      </c>
      <c r="N23" s="122" t="str">
        <f t="shared" si="3"/>
        <v/>
      </c>
      <c r="O23" s="122"/>
      <c r="P23" s="122"/>
      <c r="Q23" s="121">
        <f>SUM(Q24:Q27)</f>
        <v>0</v>
      </c>
      <c r="R23" s="121">
        <f t="shared" si="4"/>
        <v>0</v>
      </c>
      <c r="S23" s="122" t="str">
        <f t="shared" si="5"/>
        <v/>
      </c>
      <c r="T23" s="122"/>
      <c r="U23" s="122"/>
      <c r="V23" s="121">
        <f>SUM(V24:V27)</f>
        <v>0</v>
      </c>
      <c r="W23" s="121">
        <f t="shared" si="6"/>
        <v>0</v>
      </c>
      <c r="X23" s="122" t="str">
        <f t="shared" si="7"/>
        <v/>
      </c>
    </row>
    <row r="24" spans="3:24" s="2" customFormat="1" ht="17.25" customHeight="1">
      <c r="C24" s="123" t="str">
        <f>s_bil_std_ORD!Y203</f>
        <v>a)</v>
      </c>
      <c r="D24" s="119" t="str">
        <f>s_bil_std_ORD!B203</f>
        <v>Ammortamento delle imm. immateriali</v>
      </c>
      <c r="E24" s="120">
        <v>3</v>
      </c>
      <c r="F24" s="121">
        <f>s_bil_std_ORD!H203</f>
        <v>0</v>
      </c>
      <c r="G24" s="121">
        <f>s_bil_std_ORD!J203</f>
        <v>0</v>
      </c>
      <c r="H24" s="121">
        <f t="shared" si="0"/>
        <v>0</v>
      </c>
      <c r="I24" s="122" t="str">
        <f t="shared" si="1"/>
        <v/>
      </c>
      <c r="J24" s="122"/>
      <c r="K24" s="122"/>
      <c r="L24" s="121">
        <f>s_bil_std_ORD!L203</f>
        <v>0</v>
      </c>
      <c r="M24" s="121">
        <f t="shared" si="2"/>
        <v>0</v>
      </c>
      <c r="N24" s="122" t="str">
        <f t="shared" si="3"/>
        <v/>
      </c>
      <c r="O24" s="122"/>
      <c r="P24" s="122"/>
      <c r="Q24" s="121">
        <f>s_bil_std_ORD!N203</f>
        <v>0</v>
      </c>
      <c r="R24" s="121">
        <f t="shared" si="4"/>
        <v>0</v>
      </c>
      <c r="S24" s="122" t="str">
        <f t="shared" si="5"/>
        <v/>
      </c>
      <c r="T24" s="122"/>
      <c r="U24" s="122"/>
      <c r="V24" s="121">
        <f>s_bil_std_ORD!P203</f>
        <v>0</v>
      </c>
      <c r="W24" s="121">
        <f t="shared" si="6"/>
        <v>0</v>
      </c>
      <c r="X24" s="122" t="str">
        <f t="shared" si="7"/>
        <v/>
      </c>
    </row>
    <row r="25" spans="3:24" s="2" customFormat="1" ht="17.25" customHeight="1">
      <c r="C25" s="123" t="str">
        <f>s_bil_std_ORD!Y204</f>
        <v>b)</v>
      </c>
      <c r="D25" s="119" t="str">
        <f>s_bil_std_ORD!B204</f>
        <v>Ammortamento delle imm. materiali</v>
      </c>
      <c r="E25" s="120">
        <v>3</v>
      </c>
      <c r="F25" s="121">
        <f>s_bil_std_ORD!H204</f>
        <v>0</v>
      </c>
      <c r="G25" s="121">
        <f>s_bil_std_ORD!J204</f>
        <v>0</v>
      </c>
      <c r="H25" s="121">
        <f t="shared" si="0"/>
        <v>0</v>
      </c>
      <c r="I25" s="122" t="str">
        <f t="shared" si="1"/>
        <v/>
      </c>
      <c r="J25" s="122"/>
      <c r="K25" s="122"/>
      <c r="L25" s="121">
        <f>s_bil_std_ORD!L204</f>
        <v>0</v>
      </c>
      <c r="M25" s="121">
        <f t="shared" si="2"/>
        <v>0</v>
      </c>
      <c r="N25" s="122" t="str">
        <f t="shared" si="3"/>
        <v/>
      </c>
      <c r="O25" s="122"/>
      <c r="P25" s="122"/>
      <c r="Q25" s="121">
        <f>s_bil_std_ORD!N204</f>
        <v>0</v>
      </c>
      <c r="R25" s="121">
        <f t="shared" si="4"/>
        <v>0</v>
      </c>
      <c r="S25" s="122" t="str">
        <f t="shared" si="5"/>
        <v/>
      </c>
      <c r="T25" s="122"/>
      <c r="U25" s="122"/>
      <c r="V25" s="121">
        <f>s_bil_std_ORD!P204</f>
        <v>0</v>
      </c>
      <c r="W25" s="121">
        <f t="shared" si="6"/>
        <v>0</v>
      </c>
      <c r="X25" s="122" t="str">
        <f t="shared" si="7"/>
        <v/>
      </c>
    </row>
    <row r="26" spans="3:24" s="2" customFormat="1" ht="17.25" customHeight="1">
      <c r="C26" s="123" t="str">
        <f>s_bil_std_ORD!Y205</f>
        <v>c)</v>
      </c>
      <c r="D26" s="119" t="str">
        <f>s_bil_std_ORD!B205</f>
        <v>Altre svalutazioni delle immobilizzazioni</v>
      </c>
      <c r="E26" s="120">
        <v>3</v>
      </c>
      <c r="F26" s="121">
        <f>s_bil_std_ORD!H205</f>
        <v>0</v>
      </c>
      <c r="G26" s="121">
        <f>s_bil_std_ORD!J205</f>
        <v>0</v>
      </c>
      <c r="H26" s="121">
        <f t="shared" si="0"/>
        <v>0</v>
      </c>
      <c r="I26" s="122" t="str">
        <f t="shared" si="1"/>
        <v/>
      </c>
      <c r="J26" s="122"/>
      <c r="K26" s="122"/>
      <c r="L26" s="121">
        <f>s_bil_std_ORD!L205</f>
        <v>0</v>
      </c>
      <c r="M26" s="121">
        <f t="shared" si="2"/>
        <v>0</v>
      </c>
      <c r="N26" s="122" t="str">
        <f t="shared" si="3"/>
        <v/>
      </c>
      <c r="O26" s="122"/>
      <c r="P26" s="122"/>
      <c r="Q26" s="121">
        <f>s_bil_std_ORD!N205</f>
        <v>0</v>
      </c>
      <c r="R26" s="121">
        <f t="shared" si="4"/>
        <v>0</v>
      </c>
      <c r="S26" s="122" t="str">
        <f t="shared" si="5"/>
        <v/>
      </c>
      <c r="T26" s="122"/>
      <c r="U26" s="122"/>
      <c r="V26" s="121">
        <f>s_bil_std_ORD!P205</f>
        <v>0</v>
      </c>
      <c r="W26" s="121">
        <f t="shared" si="6"/>
        <v>0</v>
      </c>
      <c r="X26" s="122" t="str">
        <f t="shared" si="7"/>
        <v/>
      </c>
    </row>
    <row r="27" spans="3:24" s="2" customFormat="1" ht="24" customHeight="1">
      <c r="C27" s="123" t="str">
        <f>s_bil_std_ORD!Y206</f>
        <v>d)</v>
      </c>
      <c r="D27" s="119" t="str">
        <f>s_bil_std_ORD!B206</f>
        <v>Svalutazioni dei crediti compresi nell'attivo circolante e delle disponibilità liquide</v>
      </c>
      <c r="E27" s="120">
        <v>3</v>
      </c>
      <c r="F27" s="121">
        <f>s_bil_std_ORD!H206</f>
        <v>0</v>
      </c>
      <c r="G27" s="121">
        <f>s_bil_std_ORD!J206</f>
        <v>0</v>
      </c>
      <c r="H27" s="121">
        <f t="shared" si="0"/>
        <v>0</v>
      </c>
      <c r="I27" s="122" t="str">
        <f t="shared" si="1"/>
        <v/>
      </c>
      <c r="J27" s="122"/>
      <c r="K27" s="122"/>
      <c r="L27" s="121">
        <f>s_bil_std_ORD!L206</f>
        <v>0</v>
      </c>
      <c r="M27" s="121">
        <f t="shared" si="2"/>
        <v>0</v>
      </c>
      <c r="N27" s="122" t="str">
        <f t="shared" si="3"/>
        <v/>
      </c>
      <c r="O27" s="122"/>
      <c r="P27" s="122"/>
      <c r="Q27" s="121">
        <f>s_bil_std_ORD!N206</f>
        <v>0</v>
      </c>
      <c r="R27" s="121">
        <f t="shared" si="4"/>
        <v>0</v>
      </c>
      <c r="S27" s="122" t="str">
        <f t="shared" si="5"/>
        <v/>
      </c>
      <c r="T27" s="122"/>
      <c r="U27" s="122"/>
      <c r="V27" s="121">
        <f>s_bil_std_ORD!P206</f>
        <v>0</v>
      </c>
      <c r="W27" s="121">
        <f t="shared" si="6"/>
        <v>0</v>
      </c>
      <c r="X27" s="122" t="str">
        <f t="shared" si="7"/>
        <v/>
      </c>
    </row>
    <row r="28" spans="3:24" s="2" customFormat="1" ht="24" customHeight="1">
      <c r="C28" s="123" t="str">
        <f>s_bil_std_ORD!Y207</f>
        <v>11)</v>
      </c>
      <c r="D28" s="119" t="str">
        <f>s_bil_std_ORD!B207</f>
        <v>Variazioni delle rimanenze di materie prime, sussidiarie, di consumo e merci</v>
      </c>
      <c r="E28" s="120">
        <v>3</v>
      </c>
      <c r="F28" s="121">
        <f>s_bil_std_ORD!H207</f>
        <v>0</v>
      </c>
      <c r="G28" s="121">
        <f>s_bil_std_ORD!J207</f>
        <v>0</v>
      </c>
      <c r="H28" s="121">
        <f t="shared" si="0"/>
        <v>0</v>
      </c>
      <c r="I28" s="122" t="str">
        <f t="shared" si="1"/>
        <v/>
      </c>
      <c r="J28" s="122"/>
      <c r="K28" s="122"/>
      <c r="L28" s="121">
        <f>s_bil_std_ORD!L207</f>
        <v>0</v>
      </c>
      <c r="M28" s="121">
        <f t="shared" si="2"/>
        <v>0</v>
      </c>
      <c r="N28" s="122" t="str">
        <f t="shared" si="3"/>
        <v/>
      </c>
      <c r="O28" s="122"/>
      <c r="P28" s="122"/>
      <c r="Q28" s="121">
        <f>s_bil_std_ORD!N207</f>
        <v>0</v>
      </c>
      <c r="R28" s="121">
        <f t="shared" si="4"/>
        <v>0</v>
      </c>
      <c r="S28" s="122" t="str">
        <f t="shared" si="5"/>
        <v/>
      </c>
      <c r="T28" s="122"/>
      <c r="U28" s="122"/>
      <c r="V28" s="121">
        <f>s_bil_std_ORD!P207</f>
        <v>0</v>
      </c>
      <c r="W28" s="121">
        <f t="shared" si="6"/>
        <v>0</v>
      </c>
      <c r="X28" s="122" t="str">
        <f t="shared" si="7"/>
        <v/>
      </c>
    </row>
    <row r="29" spans="3:24" s="2" customFormat="1" ht="17.25" customHeight="1">
      <c r="C29" s="123" t="str">
        <f>s_bil_std_ORD!Y208</f>
        <v>12)</v>
      </c>
      <c r="D29" s="119" t="str">
        <f>s_bil_std_ORD!B208</f>
        <v>Accantonamenti per rischi</v>
      </c>
      <c r="E29" s="120">
        <v>3</v>
      </c>
      <c r="F29" s="121">
        <f>s_bil_std_ORD!H208</f>
        <v>0</v>
      </c>
      <c r="G29" s="121">
        <f>s_bil_std_ORD!J208</f>
        <v>0</v>
      </c>
      <c r="H29" s="121">
        <f t="shared" si="0"/>
        <v>0</v>
      </c>
      <c r="I29" s="122" t="str">
        <f t="shared" si="1"/>
        <v/>
      </c>
      <c r="J29" s="122"/>
      <c r="K29" s="122"/>
      <c r="L29" s="121">
        <f>s_bil_std_ORD!L208</f>
        <v>0</v>
      </c>
      <c r="M29" s="121">
        <f t="shared" si="2"/>
        <v>0</v>
      </c>
      <c r="N29" s="122" t="str">
        <f t="shared" si="3"/>
        <v/>
      </c>
      <c r="O29" s="122"/>
      <c r="P29" s="122"/>
      <c r="Q29" s="121">
        <f>s_bil_std_ORD!N208</f>
        <v>0</v>
      </c>
      <c r="R29" s="121">
        <f t="shared" si="4"/>
        <v>0</v>
      </c>
      <c r="S29" s="122" t="str">
        <f t="shared" si="5"/>
        <v/>
      </c>
      <c r="T29" s="122"/>
      <c r="U29" s="122"/>
      <c r="V29" s="121">
        <f>s_bil_std_ORD!P208</f>
        <v>0</v>
      </c>
      <c r="W29" s="121">
        <f t="shared" si="6"/>
        <v>0</v>
      </c>
      <c r="X29" s="122" t="str">
        <f t="shared" si="7"/>
        <v/>
      </c>
    </row>
    <row r="30" spans="3:24" s="2" customFormat="1" ht="17.25" customHeight="1">
      <c r="C30" s="123" t="str">
        <f>s_bil_std_ORD!Y209</f>
        <v>13)</v>
      </c>
      <c r="D30" s="119" t="str">
        <f>s_bil_std_ORD!B209</f>
        <v>Altri accantonamenti</v>
      </c>
      <c r="E30" s="120">
        <v>3</v>
      </c>
      <c r="F30" s="121">
        <f>s_bil_std_ORD!H209</f>
        <v>0</v>
      </c>
      <c r="G30" s="121">
        <f>s_bil_std_ORD!J209</f>
        <v>0</v>
      </c>
      <c r="H30" s="121">
        <f t="shared" si="0"/>
        <v>0</v>
      </c>
      <c r="I30" s="122" t="str">
        <f t="shared" si="1"/>
        <v/>
      </c>
      <c r="J30" s="122"/>
      <c r="K30" s="122"/>
      <c r="L30" s="121">
        <f>s_bil_std_ORD!L209</f>
        <v>0</v>
      </c>
      <c r="M30" s="121">
        <f t="shared" si="2"/>
        <v>0</v>
      </c>
      <c r="N30" s="122" t="str">
        <f t="shared" si="3"/>
        <v/>
      </c>
      <c r="O30" s="122"/>
      <c r="P30" s="122"/>
      <c r="Q30" s="121">
        <f>s_bil_std_ORD!N209</f>
        <v>0</v>
      </c>
      <c r="R30" s="121">
        <f t="shared" si="4"/>
        <v>0</v>
      </c>
      <c r="S30" s="122" t="str">
        <f t="shared" si="5"/>
        <v/>
      </c>
      <c r="T30" s="122"/>
      <c r="U30" s="122"/>
      <c r="V30" s="121">
        <f>s_bil_std_ORD!P209</f>
        <v>0</v>
      </c>
      <c r="W30" s="121">
        <f t="shared" si="6"/>
        <v>0</v>
      </c>
      <c r="X30" s="122" t="str">
        <f t="shared" si="7"/>
        <v/>
      </c>
    </row>
    <row r="31" spans="3:24" s="2" customFormat="1" ht="17.25" customHeight="1">
      <c r="C31" s="123" t="str">
        <f>s_bil_std_ORD!Y210</f>
        <v>14)</v>
      </c>
      <c r="D31" s="119" t="str">
        <f>s_bil_std_ORD!B210</f>
        <v>Oneri diversi di gestione</v>
      </c>
      <c r="E31" s="120">
        <v>3</v>
      </c>
      <c r="F31" s="121">
        <f>s_bil_std_ORD!H210</f>
        <v>0</v>
      </c>
      <c r="G31" s="121">
        <f>s_bil_std_ORD!J210</f>
        <v>0</v>
      </c>
      <c r="H31" s="121">
        <f t="shared" si="0"/>
        <v>0</v>
      </c>
      <c r="I31" s="122" t="str">
        <f t="shared" si="1"/>
        <v/>
      </c>
      <c r="J31" s="122"/>
      <c r="K31" s="122"/>
      <c r="L31" s="121">
        <f>s_bil_std_ORD!L210</f>
        <v>0</v>
      </c>
      <c r="M31" s="121">
        <f t="shared" si="2"/>
        <v>0</v>
      </c>
      <c r="N31" s="122" t="str">
        <f t="shared" si="3"/>
        <v/>
      </c>
      <c r="O31" s="122"/>
      <c r="P31" s="122"/>
      <c r="Q31" s="121">
        <f>s_bil_std_ORD!N210</f>
        <v>0</v>
      </c>
      <c r="R31" s="121">
        <f t="shared" si="4"/>
        <v>0</v>
      </c>
      <c r="S31" s="122" t="str">
        <f t="shared" si="5"/>
        <v/>
      </c>
      <c r="T31" s="122"/>
      <c r="U31" s="122"/>
      <c r="V31" s="121">
        <f>s_bil_std_ORD!P210</f>
        <v>0</v>
      </c>
      <c r="W31" s="121">
        <f t="shared" si="6"/>
        <v>0</v>
      </c>
      <c r="X31" s="122" t="str">
        <f t="shared" si="7"/>
        <v/>
      </c>
    </row>
    <row r="32" spans="3:24" s="2" customFormat="1" ht="24" customHeight="1">
      <c r="C32" s="123" t="str">
        <f>s_bil_std_ORD!Y211</f>
        <v xml:space="preserve"> </v>
      </c>
      <c r="D32" s="119" t="str">
        <f>s_bil_std_ORD!B211</f>
        <v>DIFFERENZA TRA VALORE E COSTI DELLA PRODUZIONE</v>
      </c>
      <c r="E32" s="120">
        <v>1</v>
      </c>
      <c r="F32" s="121">
        <f>F5-F13</f>
        <v>0</v>
      </c>
      <c r="G32" s="121">
        <f>G5-G13</f>
        <v>0</v>
      </c>
      <c r="H32" s="121">
        <f t="shared" si="0"/>
        <v>0</v>
      </c>
      <c r="I32" s="122" t="str">
        <f t="shared" si="1"/>
        <v/>
      </c>
      <c r="J32" s="122"/>
      <c r="K32" s="122"/>
      <c r="L32" s="121">
        <f>L5-L13</f>
        <v>0</v>
      </c>
      <c r="M32" s="121">
        <f t="shared" si="2"/>
        <v>0</v>
      </c>
      <c r="N32" s="122" t="str">
        <f t="shared" si="3"/>
        <v/>
      </c>
      <c r="O32" s="122"/>
      <c r="P32" s="122"/>
      <c r="Q32" s="121">
        <f>Q5-Q13</f>
        <v>0</v>
      </c>
      <c r="R32" s="121">
        <f t="shared" si="4"/>
        <v>0</v>
      </c>
      <c r="S32" s="122" t="str">
        <f t="shared" si="5"/>
        <v/>
      </c>
      <c r="T32" s="122"/>
      <c r="U32" s="122"/>
      <c r="V32" s="121">
        <f>V5-V13</f>
        <v>0</v>
      </c>
      <c r="W32" s="121">
        <f t="shared" si="6"/>
        <v>0</v>
      </c>
      <c r="X32" s="122" t="str">
        <f t="shared" si="7"/>
        <v/>
      </c>
    </row>
    <row r="33" spans="3:24" s="2" customFormat="1" ht="17.25" customHeight="1">
      <c r="C33" s="123" t="str">
        <f>s_bil_std_ORD!Y212</f>
        <v>C)</v>
      </c>
      <c r="D33" s="119" t="str">
        <f>s_bil_std_ORD!B212</f>
        <v>PROVENTI E ONERI FINANZIARI</v>
      </c>
      <c r="E33" s="120">
        <v>1</v>
      </c>
      <c r="F33" s="121">
        <f>F34+F40-F55+F61</f>
        <v>0</v>
      </c>
      <c r="G33" s="121">
        <f>G34+G40-G55+G61</f>
        <v>0</v>
      </c>
      <c r="H33" s="121">
        <f t="shared" si="0"/>
        <v>0</v>
      </c>
      <c r="I33" s="122" t="str">
        <f t="shared" si="1"/>
        <v/>
      </c>
      <c r="J33" s="122"/>
      <c r="K33" s="122"/>
      <c r="L33" s="121">
        <f>L34+L40-L55+L61</f>
        <v>0</v>
      </c>
      <c r="M33" s="121">
        <f t="shared" si="2"/>
        <v>0</v>
      </c>
      <c r="N33" s="122" t="str">
        <f t="shared" si="3"/>
        <v/>
      </c>
      <c r="O33" s="122"/>
      <c r="P33" s="122"/>
      <c r="Q33" s="121">
        <f>Q34+Q40-Q55+Q61</f>
        <v>0</v>
      </c>
      <c r="R33" s="121">
        <f t="shared" si="4"/>
        <v>0</v>
      </c>
      <c r="S33" s="122" t="str">
        <f t="shared" si="5"/>
        <v/>
      </c>
      <c r="T33" s="122"/>
      <c r="U33" s="122"/>
      <c r="V33" s="121">
        <f>V34+V40-V55+V61</f>
        <v>0</v>
      </c>
      <c r="W33" s="121">
        <f t="shared" si="6"/>
        <v>0</v>
      </c>
      <c r="X33" s="122" t="str">
        <f t="shared" si="7"/>
        <v/>
      </c>
    </row>
    <row r="34" spans="3:24" s="2" customFormat="1" ht="17.25" customHeight="1">
      <c r="C34" s="123" t="str">
        <f>s_bil_std_ORD!Y213</f>
        <v>15)</v>
      </c>
      <c r="D34" s="119" t="str">
        <f>s_bil_std_ORD!B213</f>
        <v>Proventi da partecipazioni</v>
      </c>
      <c r="E34" s="120">
        <v>3</v>
      </c>
      <c r="F34" s="121">
        <f>SUM(F35:F39)</f>
        <v>0</v>
      </c>
      <c r="G34" s="121">
        <f>SUM(G35:G39)</f>
        <v>0</v>
      </c>
      <c r="H34" s="121">
        <f t="shared" si="0"/>
        <v>0</v>
      </c>
      <c r="I34" s="122" t="str">
        <f t="shared" si="1"/>
        <v/>
      </c>
      <c r="J34" s="122"/>
      <c r="K34" s="122"/>
      <c r="L34" s="121">
        <f>SUM(L35:L39)</f>
        <v>0</v>
      </c>
      <c r="M34" s="121">
        <f t="shared" si="2"/>
        <v>0</v>
      </c>
      <c r="N34" s="122" t="str">
        <f t="shared" si="3"/>
        <v/>
      </c>
      <c r="O34" s="122"/>
      <c r="P34" s="122"/>
      <c r="Q34" s="121">
        <f>SUM(Q35:Q39)</f>
        <v>0</v>
      </c>
      <c r="R34" s="121">
        <f t="shared" si="4"/>
        <v>0</v>
      </c>
      <c r="S34" s="122" t="str">
        <f t="shared" si="5"/>
        <v/>
      </c>
      <c r="T34" s="122"/>
      <c r="U34" s="122"/>
      <c r="V34" s="121">
        <f>SUM(V35:V39)</f>
        <v>0</v>
      </c>
      <c r="W34" s="121">
        <f t="shared" si="6"/>
        <v>0</v>
      </c>
      <c r="X34" s="122" t="str">
        <f t="shared" si="7"/>
        <v/>
      </c>
    </row>
    <row r="35" spans="3:24" s="2" customFormat="1" ht="17.25" customHeight="1">
      <c r="C35" s="123" t="str">
        <f>s_bil_std_ORD!Y214</f>
        <v xml:space="preserve"> </v>
      </c>
      <c r="D35" s="119" t="str">
        <f>s_bil_std_ORD!B214</f>
        <v>Da imprese controllate</v>
      </c>
      <c r="E35" s="120">
        <v>3</v>
      </c>
      <c r="F35" s="121">
        <f>s_bil_std_ORD!H214</f>
        <v>0</v>
      </c>
      <c r="G35" s="121">
        <f>s_bil_std_ORD!J214</f>
        <v>0</v>
      </c>
      <c r="H35" s="121">
        <f t="shared" si="0"/>
        <v>0</v>
      </c>
      <c r="I35" s="122" t="str">
        <f t="shared" si="1"/>
        <v/>
      </c>
      <c r="J35" s="122"/>
      <c r="K35" s="122"/>
      <c r="L35" s="121">
        <f>s_bil_std_ORD!L214</f>
        <v>0</v>
      </c>
      <c r="M35" s="121">
        <f t="shared" si="2"/>
        <v>0</v>
      </c>
      <c r="N35" s="122" t="str">
        <f t="shared" si="3"/>
        <v/>
      </c>
      <c r="O35" s="122"/>
      <c r="P35" s="122"/>
      <c r="Q35" s="121">
        <f>s_bil_std_ORD!N214</f>
        <v>0</v>
      </c>
      <c r="R35" s="121">
        <f t="shared" si="4"/>
        <v>0</v>
      </c>
      <c r="S35" s="122" t="str">
        <f t="shared" si="5"/>
        <v/>
      </c>
      <c r="T35" s="122"/>
      <c r="U35" s="122"/>
      <c r="V35" s="121">
        <f>s_bil_std_ORD!P214</f>
        <v>0</v>
      </c>
      <c r="W35" s="121">
        <f t="shared" si="6"/>
        <v>0</v>
      </c>
      <c r="X35" s="122" t="str">
        <f t="shared" si="7"/>
        <v/>
      </c>
    </row>
    <row r="36" spans="3:24" s="2" customFormat="1" ht="17.25" customHeight="1">
      <c r="C36" s="123" t="str">
        <f>s_bil_std_ORD!Y215</f>
        <v xml:space="preserve"> </v>
      </c>
      <c r="D36" s="119" t="str">
        <f>s_bil_std_ORD!B215</f>
        <v>Da imprese collegate</v>
      </c>
      <c r="E36" s="120">
        <v>3</v>
      </c>
      <c r="F36" s="121">
        <f>s_bil_std_ORD!H215</f>
        <v>0</v>
      </c>
      <c r="G36" s="121">
        <f>s_bil_std_ORD!J215</f>
        <v>0</v>
      </c>
      <c r="H36" s="121">
        <f t="shared" si="0"/>
        <v>0</v>
      </c>
      <c r="I36" s="122" t="str">
        <f t="shared" si="1"/>
        <v/>
      </c>
      <c r="J36" s="122"/>
      <c r="K36" s="122"/>
      <c r="L36" s="121">
        <f>s_bil_std_ORD!L215</f>
        <v>0</v>
      </c>
      <c r="M36" s="121">
        <f t="shared" si="2"/>
        <v>0</v>
      </c>
      <c r="N36" s="122" t="str">
        <f t="shared" si="3"/>
        <v/>
      </c>
      <c r="O36" s="122"/>
      <c r="P36" s="122"/>
      <c r="Q36" s="121">
        <f>s_bil_std_ORD!N215</f>
        <v>0</v>
      </c>
      <c r="R36" s="121">
        <f t="shared" si="4"/>
        <v>0</v>
      </c>
      <c r="S36" s="122" t="str">
        <f t="shared" si="5"/>
        <v/>
      </c>
      <c r="T36" s="122"/>
      <c r="U36" s="122"/>
      <c r="V36" s="121">
        <f>s_bil_std_ORD!P215</f>
        <v>0</v>
      </c>
      <c r="W36" s="121">
        <f t="shared" si="6"/>
        <v>0</v>
      </c>
      <c r="X36" s="122" t="str">
        <f t="shared" si="7"/>
        <v/>
      </c>
    </row>
    <row r="37" spans="3:24" s="2" customFormat="1" ht="17.25" customHeight="1">
      <c r="C37" s="123" t="str">
        <f>s_bil_std_ORD!Y216</f>
        <v xml:space="preserve"> </v>
      </c>
      <c r="D37" s="119" t="str">
        <f>s_bil_std_ORD!B216</f>
        <v>Da imprese controllanti</v>
      </c>
      <c r="E37" s="120">
        <v>3</v>
      </c>
      <c r="F37" s="121">
        <f>s_bil_std_ORD!H216</f>
        <v>0</v>
      </c>
      <c r="G37" s="121">
        <f>s_bil_std_ORD!J216</f>
        <v>0</v>
      </c>
      <c r="H37" s="121">
        <f t="shared" ref="H37:H68" si="8">$F37-G37</f>
        <v>0</v>
      </c>
      <c r="I37" s="122" t="str">
        <f t="shared" ref="I37:I68" si="9">IF(G37&lt;&gt;0,H37/G37,"")</f>
        <v/>
      </c>
      <c r="J37" s="122"/>
      <c r="K37" s="122"/>
      <c r="L37" s="121">
        <f>s_bil_std_ORD!L216</f>
        <v>0</v>
      </c>
      <c r="M37" s="121">
        <f t="shared" ref="M37:M68" si="10">$F37-L37</f>
        <v>0</v>
      </c>
      <c r="N37" s="122" t="str">
        <f t="shared" ref="N37:N68" si="11">IF(L37&lt;&gt;0,M37/L37,"")</f>
        <v/>
      </c>
      <c r="O37" s="122"/>
      <c r="P37" s="122"/>
      <c r="Q37" s="121">
        <f>s_bil_std_ORD!N216</f>
        <v>0</v>
      </c>
      <c r="R37" s="121">
        <f t="shared" ref="R37:R68" si="12">$F37-Q37</f>
        <v>0</v>
      </c>
      <c r="S37" s="122" t="str">
        <f t="shared" ref="S37:S68" si="13">IF(Q37&lt;&gt;0,R37/Q37,"")</f>
        <v/>
      </c>
      <c r="T37" s="122"/>
      <c r="U37" s="122"/>
      <c r="V37" s="121">
        <f>s_bil_std_ORD!P216</f>
        <v>0</v>
      </c>
      <c r="W37" s="121">
        <f t="shared" ref="W37:W68" si="14">$F37-V37</f>
        <v>0</v>
      </c>
      <c r="X37" s="122" t="str">
        <f t="shared" ref="X37:X68" si="15">IF(V37&lt;&gt;0,W37/V37,"")</f>
        <v/>
      </c>
    </row>
    <row r="38" spans="3:24" s="2" customFormat="1" ht="24" customHeight="1">
      <c r="C38" s="123" t="str">
        <f>s_bil_std_ORD!Y217</f>
        <v xml:space="preserve"> </v>
      </c>
      <c r="D38" s="119" t="str">
        <f>s_bil_std_ORD!B217</f>
        <v>Da imprese sottoposte al controllo delle controllanti</v>
      </c>
      <c r="E38" s="120">
        <v>3</v>
      </c>
      <c r="F38" s="121">
        <f>s_bil_std_ORD!H217</f>
        <v>0</v>
      </c>
      <c r="G38" s="121">
        <f>s_bil_std_ORD!J217</f>
        <v>0</v>
      </c>
      <c r="H38" s="121">
        <f t="shared" si="8"/>
        <v>0</v>
      </c>
      <c r="I38" s="122" t="str">
        <f t="shared" si="9"/>
        <v/>
      </c>
      <c r="J38" s="122"/>
      <c r="K38" s="122"/>
      <c r="L38" s="121">
        <f>s_bil_std_ORD!L217</f>
        <v>0</v>
      </c>
      <c r="M38" s="121">
        <f t="shared" si="10"/>
        <v>0</v>
      </c>
      <c r="N38" s="122" t="str">
        <f t="shared" si="11"/>
        <v/>
      </c>
      <c r="O38" s="122"/>
      <c r="P38" s="122"/>
      <c r="Q38" s="121">
        <f>s_bil_std_ORD!N217</f>
        <v>0</v>
      </c>
      <c r="R38" s="121">
        <f t="shared" si="12"/>
        <v>0</v>
      </c>
      <c r="S38" s="122" t="str">
        <f t="shared" si="13"/>
        <v/>
      </c>
      <c r="T38" s="122"/>
      <c r="U38" s="122"/>
      <c r="V38" s="121">
        <f>s_bil_std_ORD!P217</f>
        <v>0</v>
      </c>
      <c r="W38" s="121">
        <f t="shared" si="14"/>
        <v>0</v>
      </c>
      <c r="X38" s="122" t="str">
        <f t="shared" si="15"/>
        <v/>
      </c>
    </row>
    <row r="39" spans="3:24" s="2" customFormat="1" ht="17.25" customHeight="1">
      <c r="C39" s="123" t="str">
        <f>s_bil_std_ORD!Y218</f>
        <v xml:space="preserve"> </v>
      </c>
      <c r="D39" s="119" t="str">
        <f>s_bil_std_ORD!B218</f>
        <v>Da altre imprese</v>
      </c>
      <c r="E39" s="120">
        <v>3</v>
      </c>
      <c r="F39" s="121">
        <f>s_bil_std_ORD!H218</f>
        <v>0</v>
      </c>
      <c r="G39" s="121">
        <f>s_bil_std_ORD!J218</f>
        <v>0</v>
      </c>
      <c r="H39" s="121">
        <f t="shared" si="8"/>
        <v>0</v>
      </c>
      <c r="I39" s="122" t="str">
        <f t="shared" si="9"/>
        <v/>
      </c>
      <c r="J39" s="122"/>
      <c r="K39" s="122"/>
      <c r="L39" s="121">
        <f>s_bil_std_ORD!L218</f>
        <v>0</v>
      </c>
      <c r="M39" s="121">
        <f t="shared" si="10"/>
        <v>0</v>
      </c>
      <c r="N39" s="122" t="str">
        <f t="shared" si="11"/>
        <v/>
      </c>
      <c r="O39" s="122"/>
      <c r="P39" s="122"/>
      <c r="Q39" s="121">
        <f>s_bil_std_ORD!N218</f>
        <v>0</v>
      </c>
      <c r="R39" s="121">
        <f t="shared" si="12"/>
        <v>0</v>
      </c>
      <c r="S39" s="122" t="str">
        <f t="shared" si="13"/>
        <v/>
      </c>
      <c r="T39" s="122"/>
      <c r="U39" s="122"/>
      <c r="V39" s="121">
        <f>s_bil_std_ORD!P218</f>
        <v>0</v>
      </c>
      <c r="W39" s="121">
        <f t="shared" si="14"/>
        <v>0</v>
      </c>
      <c r="X39" s="122" t="str">
        <f t="shared" si="15"/>
        <v/>
      </c>
    </row>
    <row r="40" spans="3:24" s="2" customFormat="1" ht="17.25" customHeight="1">
      <c r="C40" s="123" t="str">
        <f>s_bil_std_ORD!Y219</f>
        <v>16)</v>
      </c>
      <c r="D40" s="119" t="str">
        <f>s_bil_std_ORD!B219</f>
        <v>Altri proventi finanziari</v>
      </c>
      <c r="E40" s="120">
        <v>3</v>
      </c>
      <c r="F40" s="121">
        <f>F41+F47+F48+F49</f>
        <v>0</v>
      </c>
      <c r="G40" s="121">
        <f>G41+G47+G48+G49</f>
        <v>0</v>
      </c>
      <c r="H40" s="121">
        <f t="shared" si="8"/>
        <v>0</v>
      </c>
      <c r="I40" s="122" t="str">
        <f t="shared" si="9"/>
        <v/>
      </c>
      <c r="J40" s="122"/>
      <c r="K40" s="122"/>
      <c r="L40" s="121">
        <f>L41+L47+L48+L49</f>
        <v>0</v>
      </c>
      <c r="M40" s="121">
        <f t="shared" si="10"/>
        <v>0</v>
      </c>
      <c r="N40" s="122" t="str">
        <f t="shared" si="11"/>
        <v/>
      </c>
      <c r="O40" s="122"/>
      <c r="P40" s="122"/>
      <c r="Q40" s="121">
        <f>Q41+Q47+Q48+Q49</f>
        <v>0</v>
      </c>
      <c r="R40" s="121">
        <f t="shared" si="12"/>
        <v>0</v>
      </c>
      <c r="S40" s="122" t="str">
        <f t="shared" si="13"/>
        <v/>
      </c>
      <c r="T40" s="122"/>
      <c r="U40" s="122"/>
      <c r="V40" s="121">
        <f>V41+V47+V48+V49</f>
        <v>0</v>
      </c>
      <c r="W40" s="121">
        <f t="shared" si="14"/>
        <v>0</v>
      </c>
      <c r="X40" s="122" t="str">
        <f t="shared" si="15"/>
        <v/>
      </c>
    </row>
    <row r="41" spans="3:24" s="2" customFormat="1" ht="24" customHeight="1">
      <c r="C41" s="123" t="str">
        <f>s_bil_std_ORD!Y220</f>
        <v>a)</v>
      </c>
      <c r="D41" s="119" t="str">
        <f>s_bil_std_ORD!B220</f>
        <v>Proventi finanziari da crediti iscritti nelle Immobilizzazioni</v>
      </c>
      <c r="E41" s="120">
        <v>3</v>
      </c>
      <c r="F41" s="121">
        <f>SUM(F42:F46)</f>
        <v>0</v>
      </c>
      <c r="G41" s="121">
        <f>SUM(G42:G46)</f>
        <v>0</v>
      </c>
      <c r="H41" s="121">
        <f t="shared" si="8"/>
        <v>0</v>
      </c>
      <c r="I41" s="122" t="str">
        <f t="shared" si="9"/>
        <v/>
      </c>
      <c r="J41" s="122"/>
      <c r="K41" s="122"/>
      <c r="L41" s="121">
        <f>SUM(L42:L46)</f>
        <v>0</v>
      </c>
      <c r="M41" s="121">
        <f t="shared" si="10"/>
        <v>0</v>
      </c>
      <c r="N41" s="122" t="str">
        <f t="shared" si="11"/>
        <v/>
      </c>
      <c r="O41" s="122"/>
      <c r="P41" s="122"/>
      <c r="Q41" s="121">
        <f>SUM(Q42:Q46)</f>
        <v>0</v>
      </c>
      <c r="R41" s="121">
        <f t="shared" si="12"/>
        <v>0</v>
      </c>
      <c r="S41" s="122" t="str">
        <f t="shared" si="13"/>
        <v/>
      </c>
      <c r="T41" s="122"/>
      <c r="U41" s="122"/>
      <c r="V41" s="121">
        <f>SUM(V42:V46)</f>
        <v>0</v>
      </c>
      <c r="W41" s="121">
        <f t="shared" si="14"/>
        <v>0</v>
      </c>
      <c r="X41" s="122" t="str">
        <f t="shared" si="15"/>
        <v/>
      </c>
    </row>
    <row r="42" spans="3:24" s="2" customFormat="1" ht="17.25" customHeight="1">
      <c r="C42" s="123" t="str">
        <f>s_bil_std_ORD!Y221</f>
        <v xml:space="preserve"> </v>
      </c>
      <c r="D42" s="119" t="str">
        <f>s_bil_std_ORD!B221</f>
        <v>Da imprese controllate</v>
      </c>
      <c r="E42" s="120">
        <v>3</v>
      </c>
      <c r="F42" s="121">
        <f>s_bil_std_ORD!H221</f>
        <v>0</v>
      </c>
      <c r="G42" s="121">
        <f>s_bil_std_ORD!J221</f>
        <v>0</v>
      </c>
      <c r="H42" s="121">
        <f t="shared" si="8"/>
        <v>0</v>
      </c>
      <c r="I42" s="122" t="str">
        <f t="shared" si="9"/>
        <v/>
      </c>
      <c r="J42" s="122"/>
      <c r="K42" s="122"/>
      <c r="L42" s="121">
        <f>s_bil_std_ORD!L221</f>
        <v>0</v>
      </c>
      <c r="M42" s="121">
        <f t="shared" si="10"/>
        <v>0</v>
      </c>
      <c r="N42" s="122" t="str">
        <f t="shared" si="11"/>
        <v/>
      </c>
      <c r="O42" s="122"/>
      <c r="P42" s="122"/>
      <c r="Q42" s="121">
        <f>s_bil_std_ORD!N221</f>
        <v>0</v>
      </c>
      <c r="R42" s="121">
        <f t="shared" si="12"/>
        <v>0</v>
      </c>
      <c r="S42" s="122" t="str">
        <f t="shared" si="13"/>
        <v/>
      </c>
      <c r="T42" s="122"/>
      <c r="U42" s="122"/>
      <c r="V42" s="121">
        <f>s_bil_std_ORD!P221</f>
        <v>0</v>
      </c>
      <c r="W42" s="121">
        <f t="shared" si="14"/>
        <v>0</v>
      </c>
      <c r="X42" s="122" t="str">
        <f t="shared" si="15"/>
        <v/>
      </c>
    </row>
    <row r="43" spans="3:24" s="2" customFormat="1" ht="17.25" customHeight="1">
      <c r="C43" s="123" t="str">
        <f>s_bil_std_ORD!Y222</f>
        <v xml:space="preserve"> </v>
      </c>
      <c r="D43" s="119" t="str">
        <f>s_bil_std_ORD!B222</f>
        <v>Da imprese collegate</v>
      </c>
      <c r="E43" s="120">
        <v>3</v>
      </c>
      <c r="F43" s="121">
        <f>s_bil_std_ORD!H222</f>
        <v>0</v>
      </c>
      <c r="G43" s="121">
        <f>s_bil_std_ORD!J222</f>
        <v>0</v>
      </c>
      <c r="H43" s="121">
        <f t="shared" si="8"/>
        <v>0</v>
      </c>
      <c r="I43" s="122" t="str">
        <f t="shared" si="9"/>
        <v/>
      </c>
      <c r="J43" s="122"/>
      <c r="K43" s="122"/>
      <c r="L43" s="121">
        <f>s_bil_std_ORD!L222</f>
        <v>0</v>
      </c>
      <c r="M43" s="121">
        <f t="shared" si="10"/>
        <v>0</v>
      </c>
      <c r="N43" s="122" t="str">
        <f t="shared" si="11"/>
        <v/>
      </c>
      <c r="O43" s="122"/>
      <c r="P43" s="122"/>
      <c r="Q43" s="121">
        <f>s_bil_std_ORD!N222</f>
        <v>0</v>
      </c>
      <c r="R43" s="121">
        <f t="shared" si="12"/>
        <v>0</v>
      </c>
      <c r="S43" s="122" t="str">
        <f t="shared" si="13"/>
        <v/>
      </c>
      <c r="T43" s="122"/>
      <c r="U43" s="122"/>
      <c r="V43" s="121">
        <f>s_bil_std_ORD!P222</f>
        <v>0</v>
      </c>
      <c r="W43" s="121">
        <f t="shared" si="14"/>
        <v>0</v>
      </c>
      <c r="X43" s="122" t="str">
        <f t="shared" si="15"/>
        <v/>
      </c>
    </row>
    <row r="44" spans="3:24" s="2" customFormat="1" ht="17.25" customHeight="1">
      <c r="C44" s="123" t="str">
        <f>s_bil_std_ORD!Y223</f>
        <v xml:space="preserve"> </v>
      </c>
      <c r="D44" s="119" t="str">
        <f>s_bil_std_ORD!B223</f>
        <v>Da imprese controllanti</v>
      </c>
      <c r="E44" s="120">
        <v>3</v>
      </c>
      <c r="F44" s="121">
        <f>s_bil_std_ORD!H223</f>
        <v>0</v>
      </c>
      <c r="G44" s="121">
        <f>s_bil_std_ORD!J223</f>
        <v>0</v>
      </c>
      <c r="H44" s="121">
        <f t="shared" si="8"/>
        <v>0</v>
      </c>
      <c r="I44" s="122" t="str">
        <f t="shared" si="9"/>
        <v/>
      </c>
      <c r="J44" s="122"/>
      <c r="K44" s="122"/>
      <c r="L44" s="121">
        <f>s_bil_std_ORD!L223</f>
        <v>0</v>
      </c>
      <c r="M44" s="121">
        <f t="shared" si="10"/>
        <v>0</v>
      </c>
      <c r="N44" s="122" t="str">
        <f t="shared" si="11"/>
        <v/>
      </c>
      <c r="O44" s="122"/>
      <c r="P44" s="122"/>
      <c r="Q44" s="121">
        <f>s_bil_std_ORD!N223</f>
        <v>0</v>
      </c>
      <c r="R44" s="121">
        <f t="shared" si="12"/>
        <v>0</v>
      </c>
      <c r="S44" s="122" t="str">
        <f t="shared" si="13"/>
        <v/>
      </c>
      <c r="T44" s="122"/>
      <c r="U44" s="122"/>
      <c r="V44" s="121">
        <f>s_bil_std_ORD!P223</f>
        <v>0</v>
      </c>
      <c r="W44" s="121">
        <f t="shared" si="14"/>
        <v>0</v>
      </c>
      <c r="X44" s="122" t="str">
        <f t="shared" si="15"/>
        <v/>
      </c>
    </row>
    <row r="45" spans="3:24" s="2" customFormat="1" ht="24" customHeight="1">
      <c r="C45" s="123" t="str">
        <f>s_bil_std_ORD!Y224</f>
        <v xml:space="preserve"> </v>
      </c>
      <c r="D45" s="119" t="str">
        <f>s_bil_std_ORD!B224</f>
        <v>Da imprese sottoposte al controllo delle controllanti</v>
      </c>
      <c r="E45" s="120">
        <v>3</v>
      </c>
      <c r="F45" s="121">
        <f>s_bil_std_ORD!H224</f>
        <v>0</v>
      </c>
      <c r="G45" s="121">
        <f>s_bil_std_ORD!J224</f>
        <v>0</v>
      </c>
      <c r="H45" s="121">
        <f t="shared" si="8"/>
        <v>0</v>
      </c>
      <c r="I45" s="122" t="str">
        <f t="shared" si="9"/>
        <v/>
      </c>
      <c r="J45" s="122"/>
      <c r="K45" s="122"/>
      <c r="L45" s="121">
        <f>s_bil_std_ORD!L224</f>
        <v>0</v>
      </c>
      <c r="M45" s="121">
        <f t="shared" si="10"/>
        <v>0</v>
      </c>
      <c r="N45" s="122" t="str">
        <f t="shared" si="11"/>
        <v/>
      </c>
      <c r="O45" s="122"/>
      <c r="P45" s="122"/>
      <c r="Q45" s="121">
        <f>s_bil_std_ORD!N224</f>
        <v>0</v>
      </c>
      <c r="R45" s="121">
        <f t="shared" si="12"/>
        <v>0</v>
      </c>
      <c r="S45" s="122" t="str">
        <f t="shared" si="13"/>
        <v/>
      </c>
      <c r="T45" s="122"/>
      <c r="U45" s="122"/>
      <c r="V45" s="121">
        <f>s_bil_std_ORD!P224</f>
        <v>0</v>
      </c>
      <c r="W45" s="121">
        <f t="shared" si="14"/>
        <v>0</v>
      </c>
      <c r="X45" s="122" t="str">
        <f t="shared" si="15"/>
        <v/>
      </c>
    </row>
    <row r="46" spans="3:24" s="2" customFormat="1" ht="17.25" customHeight="1">
      <c r="C46" s="123" t="str">
        <f>s_bil_std_ORD!Y225</f>
        <v xml:space="preserve"> </v>
      </c>
      <c r="D46" s="119" t="str">
        <f>s_bil_std_ORD!B225</f>
        <v>Da altre imprese</v>
      </c>
      <c r="E46" s="120">
        <v>3</v>
      </c>
      <c r="F46" s="121">
        <f>s_bil_std_ORD!H225</f>
        <v>0</v>
      </c>
      <c r="G46" s="121">
        <f>s_bil_std_ORD!J225</f>
        <v>0</v>
      </c>
      <c r="H46" s="121">
        <f t="shared" si="8"/>
        <v>0</v>
      </c>
      <c r="I46" s="122" t="str">
        <f t="shared" si="9"/>
        <v/>
      </c>
      <c r="J46" s="122"/>
      <c r="K46" s="122"/>
      <c r="L46" s="121">
        <f>s_bil_std_ORD!L225</f>
        <v>0</v>
      </c>
      <c r="M46" s="121">
        <f t="shared" si="10"/>
        <v>0</v>
      </c>
      <c r="N46" s="122" t="str">
        <f t="shared" si="11"/>
        <v/>
      </c>
      <c r="O46" s="122"/>
      <c r="P46" s="122"/>
      <c r="Q46" s="121">
        <f>s_bil_std_ORD!N225</f>
        <v>0</v>
      </c>
      <c r="R46" s="121">
        <f t="shared" si="12"/>
        <v>0</v>
      </c>
      <c r="S46" s="122" t="str">
        <f t="shared" si="13"/>
        <v/>
      </c>
      <c r="T46" s="122"/>
      <c r="U46" s="122"/>
      <c r="V46" s="121">
        <f>s_bil_std_ORD!P225</f>
        <v>0</v>
      </c>
      <c r="W46" s="121">
        <f t="shared" si="14"/>
        <v>0</v>
      </c>
      <c r="X46" s="122" t="str">
        <f t="shared" si="15"/>
        <v/>
      </c>
    </row>
    <row r="47" spans="3:24" s="2" customFormat="1" ht="24" customHeight="1">
      <c r="C47" s="123" t="str">
        <f>s_bil_std_ORD!Y226</f>
        <v>b)</v>
      </c>
      <c r="D47" s="119" t="str">
        <f>s_bil_std_ORD!B226</f>
        <v>Proventi finanziari da titoli diversi da partecipazioni iscritti nelle Immobilizzazioni</v>
      </c>
      <c r="E47" s="120">
        <v>3</v>
      </c>
      <c r="F47" s="121">
        <f>s_bil_std_ORD!H226</f>
        <v>0</v>
      </c>
      <c r="G47" s="121">
        <f>s_bil_std_ORD!J226</f>
        <v>0</v>
      </c>
      <c r="H47" s="121">
        <f t="shared" si="8"/>
        <v>0</v>
      </c>
      <c r="I47" s="122" t="str">
        <f t="shared" si="9"/>
        <v/>
      </c>
      <c r="J47" s="122"/>
      <c r="K47" s="122"/>
      <c r="L47" s="121">
        <f>s_bil_std_ORD!L226</f>
        <v>0</v>
      </c>
      <c r="M47" s="121">
        <f t="shared" si="10"/>
        <v>0</v>
      </c>
      <c r="N47" s="122" t="str">
        <f t="shared" si="11"/>
        <v/>
      </c>
      <c r="O47" s="122"/>
      <c r="P47" s="122"/>
      <c r="Q47" s="121">
        <f>s_bil_std_ORD!N226</f>
        <v>0</v>
      </c>
      <c r="R47" s="121">
        <f t="shared" si="12"/>
        <v>0</v>
      </c>
      <c r="S47" s="122" t="str">
        <f t="shared" si="13"/>
        <v/>
      </c>
      <c r="T47" s="122"/>
      <c r="U47" s="122"/>
      <c r="V47" s="121">
        <f>s_bil_std_ORD!P226</f>
        <v>0</v>
      </c>
      <c r="W47" s="121">
        <f t="shared" si="14"/>
        <v>0</v>
      </c>
      <c r="X47" s="122" t="str">
        <f t="shared" si="15"/>
        <v/>
      </c>
    </row>
    <row r="48" spans="3:24" s="2" customFormat="1" ht="24" customHeight="1">
      <c r="C48" s="123" t="str">
        <f>s_bil_std_ORD!Y227</f>
        <v>c)</v>
      </c>
      <c r="D48" s="119" t="str">
        <f>s_bil_std_ORD!B227</f>
        <v>Proventi finanziari da titoli diversi da partecipazioni iscritti nell'Attivo Circolante</v>
      </c>
      <c r="E48" s="120">
        <v>3</v>
      </c>
      <c r="F48" s="121">
        <f>s_bil_std_ORD!H227</f>
        <v>0</v>
      </c>
      <c r="G48" s="121">
        <f>s_bil_std_ORD!J227</f>
        <v>0</v>
      </c>
      <c r="H48" s="121">
        <f t="shared" si="8"/>
        <v>0</v>
      </c>
      <c r="I48" s="122" t="str">
        <f t="shared" si="9"/>
        <v/>
      </c>
      <c r="J48" s="122"/>
      <c r="K48" s="122"/>
      <c r="L48" s="121">
        <f>s_bil_std_ORD!L227</f>
        <v>0</v>
      </c>
      <c r="M48" s="121">
        <f t="shared" si="10"/>
        <v>0</v>
      </c>
      <c r="N48" s="122" t="str">
        <f t="shared" si="11"/>
        <v/>
      </c>
      <c r="O48" s="122"/>
      <c r="P48" s="122"/>
      <c r="Q48" s="121">
        <f>s_bil_std_ORD!N227</f>
        <v>0</v>
      </c>
      <c r="R48" s="121">
        <f t="shared" si="12"/>
        <v>0</v>
      </c>
      <c r="S48" s="122" t="str">
        <f t="shared" si="13"/>
        <v/>
      </c>
      <c r="T48" s="122"/>
      <c r="U48" s="122"/>
      <c r="V48" s="121">
        <f>s_bil_std_ORD!P227</f>
        <v>0</v>
      </c>
      <c r="W48" s="121">
        <f t="shared" si="14"/>
        <v>0</v>
      </c>
      <c r="X48" s="122" t="str">
        <f t="shared" si="15"/>
        <v/>
      </c>
    </row>
    <row r="49" spans="3:24" s="2" customFormat="1" ht="17.25" customHeight="1">
      <c r="C49" s="123" t="str">
        <f>s_bil_std_ORD!Y228</f>
        <v>d)</v>
      </c>
      <c r="D49" s="119" t="str">
        <f>s_bil_std_ORD!B228</f>
        <v>Proventi diversi dai precedenti</v>
      </c>
      <c r="E49" s="120">
        <v>3</v>
      </c>
      <c r="F49" s="121">
        <f>SUM(F50:F54)</f>
        <v>0</v>
      </c>
      <c r="G49" s="121">
        <f>SUM(G50:G54)</f>
        <v>0</v>
      </c>
      <c r="H49" s="121">
        <f t="shared" si="8"/>
        <v>0</v>
      </c>
      <c r="I49" s="122" t="str">
        <f t="shared" si="9"/>
        <v/>
      </c>
      <c r="J49" s="122"/>
      <c r="K49" s="122"/>
      <c r="L49" s="121">
        <f>SUM(L50:L54)</f>
        <v>0</v>
      </c>
      <c r="M49" s="121">
        <f t="shared" si="10"/>
        <v>0</v>
      </c>
      <c r="N49" s="122" t="str">
        <f t="shared" si="11"/>
        <v/>
      </c>
      <c r="O49" s="122"/>
      <c r="P49" s="122"/>
      <c r="Q49" s="121">
        <f>SUM(Q50:Q54)</f>
        <v>0</v>
      </c>
      <c r="R49" s="121">
        <f t="shared" si="12"/>
        <v>0</v>
      </c>
      <c r="S49" s="122" t="str">
        <f t="shared" si="13"/>
        <v/>
      </c>
      <c r="T49" s="122"/>
      <c r="U49" s="122"/>
      <c r="V49" s="121">
        <f>SUM(V50:V54)</f>
        <v>0</v>
      </c>
      <c r="W49" s="121">
        <f t="shared" si="14"/>
        <v>0</v>
      </c>
      <c r="X49" s="122" t="str">
        <f t="shared" si="15"/>
        <v/>
      </c>
    </row>
    <row r="50" spans="3:24" s="2" customFormat="1" ht="17.25" customHeight="1">
      <c r="C50" s="123" t="str">
        <f>s_bil_std_ORD!Y229</f>
        <v xml:space="preserve"> </v>
      </c>
      <c r="D50" s="119" t="str">
        <f>s_bil_std_ORD!B229</f>
        <v>Da imprese controllate</v>
      </c>
      <c r="E50" s="120">
        <v>3</v>
      </c>
      <c r="F50" s="121">
        <f>s_bil_std_ORD!H229</f>
        <v>0</v>
      </c>
      <c r="G50" s="121">
        <f>s_bil_std_ORD!J229</f>
        <v>0</v>
      </c>
      <c r="H50" s="121">
        <f t="shared" si="8"/>
        <v>0</v>
      </c>
      <c r="I50" s="122" t="str">
        <f t="shared" si="9"/>
        <v/>
      </c>
      <c r="J50" s="122"/>
      <c r="K50" s="122"/>
      <c r="L50" s="121">
        <f>s_bil_std_ORD!L229</f>
        <v>0</v>
      </c>
      <c r="M50" s="121">
        <f t="shared" si="10"/>
        <v>0</v>
      </c>
      <c r="N50" s="122" t="str">
        <f t="shared" si="11"/>
        <v/>
      </c>
      <c r="O50" s="122"/>
      <c r="P50" s="122"/>
      <c r="Q50" s="121">
        <f>s_bil_std_ORD!N229</f>
        <v>0</v>
      </c>
      <c r="R50" s="121">
        <f t="shared" si="12"/>
        <v>0</v>
      </c>
      <c r="S50" s="122" t="str">
        <f t="shared" si="13"/>
        <v/>
      </c>
      <c r="T50" s="122"/>
      <c r="U50" s="122"/>
      <c r="V50" s="121">
        <f>s_bil_std_ORD!P229</f>
        <v>0</v>
      </c>
      <c r="W50" s="121">
        <f t="shared" si="14"/>
        <v>0</v>
      </c>
      <c r="X50" s="122" t="str">
        <f t="shared" si="15"/>
        <v/>
      </c>
    </row>
    <row r="51" spans="3:24" s="2" customFormat="1" ht="17.25" customHeight="1">
      <c r="C51" s="123" t="str">
        <f>s_bil_std_ORD!Y230</f>
        <v xml:space="preserve"> </v>
      </c>
      <c r="D51" s="119" t="str">
        <f>s_bil_std_ORD!B230</f>
        <v>Da imprese collegate</v>
      </c>
      <c r="E51" s="120">
        <v>3</v>
      </c>
      <c r="F51" s="121">
        <f>s_bil_std_ORD!H230</f>
        <v>0</v>
      </c>
      <c r="G51" s="121">
        <f>s_bil_std_ORD!J230</f>
        <v>0</v>
      </c>
      <c r="H51" s="121">
        <f t="shared" si="8"/>
        <v>0</v>
      </c>
      <c r="I51" s="122" t="str">
        <f t="shared" si="9"/>
        <v/>
      </c>
      <c r="J51" s="122"/>
      <c r="K51" s="122"/>
      <c r="L51" s="121">
        <f>s_bil_std_ORD!L230</f>
        <v>0</v>
      </c>
      <c r="M51" s="121">
        <f t="shared" si="10"/>
        <v>0</v>
      </c>
      <c r="N51" s="122" t="str">
        <f t="shared" si="11"/>
        <v/>
      </c>
      <c r="O51" s="122"/>
      <c r="P51" s="122"/>
      <c r="Q51" s="121">
        <f>s_bil_std_ORD!N230</f>
        <v>0</v>
      </c>
      <c r="R51" s="121">
        <f t="shared" si="12"/>
        <v>0</v>
      </c>
      <c r="S51" s="122" t="str">
        <f t="shared" si="13"/>
        <v/>
      </c>
      <c r="T51" s="122"/>
      <c r="U51" s="122"/>
      <c r="V51" s="121">
        <f>s_bil_std_ORD!P230</f>
        <v>0</v>
      </c>
      <c r="W51" s="121">
        <f t="shared" si="14"/>
        <v>0</v>
      </c>
      <c r="X51" s="122" t="str">
        <f t="shared" si="15"/>
        <v/>
      </c>
    </row>
    <row r="52" spans="3:24" s="2" customFormat="1" ht="17.25" customHeight="1">
      <c r="C52" s="123" t="str">
        <f>s_bil_std_ORD!Y231</f>
        <v xml:space="preserve"> </v>
      </c>
      <c r="D52" s="119" t="str">
        <f>s_bil_std_ORD!B231</f>
        <v>Da imprese controllanti</v>
      </c>
      <c r="E52" s="120">
        <v>3</v>
      </c>
      <c r="F52" s="121">
        <f>s_bil_std_ORD!H231</f>
        <v>0</v>
      </c>
      <c r="G52" s="121">
        <f>s_bil_std_ORD!J231</f>
        <v>0</v>
      </c>
      <c r="H52" s="121">
        <f t="shared" si="8"/>
        <v>0</v>
      </c>
      <c r="I52" s="122" t="str">
        <f t="shared" si="9"/>
        <v/>
      </c>
      <c r="J52" s="122"/>
      <c r="K52" s="122"/>
      <c r="L52" s="121">
        <f>s_bil_std_ORD!L231</f>
        <v>0</v>
      </c>
      <c r="M52" s="121">
        <f t="shared" si="10"/>
        <v>0</v>
      </c>
      <c r="N52" s="122" t="str">
        <f t="shared" si="11"/>
        <v/>
      </c>
      <c r="O52" s="122"/>
      <c r="P52" s="122"/>
      <c r="Q52" s="121">
        <f>s_bil_std_ORD!N231</f>
        <v>0</v>
      </c>
      <c r="R52" s="121">
        <f t="shared" si="12"/>
        <v>0</v>
      </c>
      <c r="S52" s="122" t="str">
        <f t="shared" si="13"/>
        <v/>
      </c>
      <c r="T52" s="122"/>
      <c r="U52" s="122"/>
      <c r="V52" s="121">
        <f>s_bil_std_ORD!P231</f>
        <v>0</v>
      </c>
      <c r="W52" s="121">
        <f t="shared" si="14"/>
        <v>0</v>
      </c>
      <c r="X52" s="122" t="str">
        <f t="shared" si="15"/>
        <v/>
      </c>
    </row>
    <row r="53" spans="3:24" s="2" customFormat="1" ht="24" customHeight="1">
      <c r="C53" s="123" t="str">
        <f>s_bil_std_ORD!Y232</f>
        <v xml:space="preserve"> </v>
      </c>
      <c r="D53" s="119" t="str">
        <f>s_bil_std_ORD!B232</f>
        <v>Da imprese sottoposte al controllo delle controllanti</v>
      </c>
      <c r="E53" s="120">
        <v>3</v>
      </c>
      <c r="F53" s="121">
        <f>s_bil_std_ORD!H232</f>
        <v>0</v>
      </c>
      <c r="G53" s="121">
        <f>s_bil_std_ORD!J232</f>
        <v>0</v>
      </c>
      <c r="H53" s="121">
        <f t="shared" si="8"/>
        <v>0</v>
      </c>
      <c r="I53" s="122" t="str">
        <f t="shared" si="9"/>
        <v/>
      </c>
      <c r="J53" s="122"/>
      <c r="K53" s="122"/>
      <c r="L53" s="121">
        <f>s_bil_std_ORD!L232</f>
        <v>0</v>
      </c>
      <c r="M53" s="121">
        <f t="shared" si="10"/>
        <v>0</v>
      </c>
      <c r="N53" s="122" t="str">
        <f t="shared" si="11"/>
        <v/>
      </c>
      <c r="O53" s="122"/>
      <c r="P53" s="122"/>
      <c r="Q53" s="121">
        <f>s_bil_std_ORD!N232</f>
        <v>0</v>
      </c>
      <c r="R53" s="121">
        <f t="shared" si="12"/>
        <v>0</v>
      </c>
      <c r="S53" s="122" t="str">
        <f t="shared" si="13"/>
        <v/>
      </c>
      <c r="T53" s="122"/>
      <c r="U53" s="122"/>
      <c r="V53" s="121">
        <f>s_bil_std_ORD!P232</f>
        <v>0</v>
      </c>
      <c r="W53" s="121">
        <f t="shared" si="14"/>
        <v>0</v>
      </c>
      <c r="X53" s="122" t="str">
        <f t="shared" si="15"/>
        <v/>
      </c>
    </row>
    <row r="54" spans="3:24" s="2" customFormat="1" ht="17.25" customHeight="1">
      <c r="C54" s="123" t="str">
        <f>s_bil_std_ORD!Y233</f>
        <v xml:space="preserve"> </v>
      </c>
      <c r="D54" s="119" t="str">
        <f>s_bil_std_ORD!B233</f>
        <v>Da altre imprese</v>
      </c>
      <c r="E54" s="120">
        <v>3</v>
      </c>
      <c r="F54" s="121">
        <f>s_bil_std_ORD!H233</f>
        <v>0</v>
      </c>
      <c r="G54" s="121">
        <f>s_bil_std_ORD!J233</f>
        <v>0</v>
      </c>
      <c r="H54" s="121">
        <f t="shared" si="8"/>
        <v>0</v>
      </c>
      <c r="I54" s="122" t="str">
        <f t="shared" si="9"/>
        <v/>
      </c>
      <c r="J54" s="122"/>
      <c r="K54" s="122"/>
      <c r="L54" s="121">
        <f>s_bil_std_ORD!L233</f>
        <v>0</v>
      </c>
      <c r="M54" s="121">
        <f t="shared" si="10"/>
        <v>0</v>
      </c>
      <c r="N54" s="122" t="str">
        <f t="shared" si="11"/>
        <v/>
      </c>
      <c r="O54" s="122"/>
      <c r="P54" s="122"/>
      <c r="Q54" s="121">
        <f>s_bil_std_ORD!N233</f>
        <v>0</v>
      </c>
      <c r="R54" s="121">
        <f t="shared" si="12"/>
        <v>0</v>
      </c>
      <c r="S54" s="122" t="str">
        <f t="shared" si="13"/>
        <v/>
      </c>
      <c r="T54" s="122"/>
      <c r="U54" s="122"/>
      <c r="V54" s="121">
        <f>s_bil_std_ORD!P233</f>
        <v>0</v>
      </c>
      <c r="W54" s="121">
        <f t="shared" si="14"/>
        <v>0</v>
      </c>
      <c r="X54" s="122" t="str">
        <f t="shared" si="15"/>
        <v/>
      </c>
    </row>
    <row r="55" spans="3:24" s="2" customFormat="1" ht="17.25" customHeight="1">
      <c r="C55" s="123" t="str">
        <f>s_bil_std_ORD!Y234</f>
        <v>17)</v>
      </c>
      <c r="D55" s="119" t="str">
        <f>s_bil_std_ORD!B234</f>
        <v>Interessi ed altri oneri finanziari</v>
      </c>
      <c r="E55" s="120">
        <v>3</v>
      </c>
      <c r="F55" s="121">
        <f>SUM(F56:F60)</f>
        <v>0</v>
      </c>
      <c r="G55" s="121">
        <f>SUM(G56:G60)</f>
        <v>0</v>
      </c>
      <c r="H55" s="121">
        <f t="shared" si="8"/>
        <v>0</v>
      </c>
      <c r="I55" s="122" t="str">
        <f t="shared" si="9"/>
        <v/>
      </c>
      <c r="J55" s="122"/>
      <c r="K55" s="122"/>
      <c r="L55" s="121">
        <f>SUM(L56:L60)</f>
        <v>0</v>
      </c>
      <c r="M55" s="121">
        <f t="shared" si="10"/>
        <v>0</v>
      </c>
      <c r="N55" s="122" t="str">
        <f t="shared" si="11"/>
        <v/>
      </c>
      <c r="O55" s="122"/>
      <c r="P55" s="122"/>
      <c r="Q55" s="121">
        <f>SUM(Q56:Q60)</f>
        <v>0</v>
      </c>
      <c r="R55" s="121">
        <f t="shared" si="12"/>
        <v>0</v>
      </c>
      <c r="S55" s="122" t="str">
        <f t="shared" si="13"/>
        <v/>
      </c>
      <c r="T55" s="122"/>
      <c r="U55" s="122"/>
      <c r="V55" s="121">
        <f>SUM(V56:V60)</f>
        <v>0</v>
      </c>
      <c r="W55" s="121">
        <f t="shared" si="14"/>
        <v>0</v>
      </c>
      <c r="X55" s="122" t="str">
        <f t="shared" si="15"/>
        <v/>
      </c>
    </row>
    <row r="56" spans="3:24" s="2" customFormat="1" ht="17.25" customHeight="1">
      <c r="C56" s="123" t="str">
        <f>s_bil_std_ORD!Y235</f>
        <v xml:space="preserve"> </v>
      </c>
      <c r="D56" s="119" t="str">
        <f>s_bil_std_ORD!B235</f>
        <v>Verso imprese controllate</v>
      </c>
      <c r="E56" s="120">
        <v>3</v>
      </c>
      <c r="F56" s="121">
        <f>s_bil_std_ORD!H235</f>
        <v>0</v>
      </c>
      <c r="G56" s="121">
        <f>s_bil_std_ORD!J235</f>
        <v>0</v>
      </c>
      <c r="H56" s="121">
        <f t="shared" si="8"/>
        <v>0</v>
      </c>
      <c r="I56" s="122" t="str">
        <f t="shared" si="9"/>
        <v/>
      </c>
      <c r="J56" s="122"/>
      <c r="K56" s="122"/>
      <c r="L56" s="121">
        <f>s_bil_std_ORD!L235</f>
        <v>0</v>
      </c>
      <c r="M56" s="121">
        <f t="shared" si="10"/>
        <v>0</v>
      </c>
      <c r="N56" s="122" t="str">
        <f t="shared" si="11"/>
        <v/>
      </c>
      <c r="O56" s="122"/>
      <c r="P56" s="122"/>
      <c r="Q56" s="121">
        <f>s_bil_std_ORD!N235</f>
        <v>0</v>
      </c>
      <c r="R56" s="121">
        <f t="shared" si="12"/>
        <v>0</v>
      </c>
      <c r="S56" s="122" t="str">
        <f t="shared" si="13"/>
        <v/>
      </c>
      <c r="T56" s="122"/>
      <c r="U56" s="122"/>
      <c r="V56" s="121">
        <f>s_bil_std_ORD!P235</f>
        <v>0</v>
      </c>
      <c r="W56" s="121">
        <f t="shared" si="14"/>
        <v>0</v>
      </c>
      <c r="X56" s="122" t="str">
        <f t="shared" si="15"/>
        <v/>
      </c>
    </row>
    <row r="57" spans="3:24" s="2" customFormat="1" ht="17.25" customHeight="1">
      <c r="C57" s="123" t="str">
        <f>s_bil_std_ORD!Y236</f>
        <v xml:space="preserve"> </v>
      </c>
      <c r="D57" s="119" t="str">
        <f>s_bil_std_ORD!B236</f>
        <v>Verso imprese collegate</v>
      </c>
      <c r="E57" s="120">
        <v>3</v>
      </c>
      <c r="F57" s="121">
        <f>s_bil_std_ORD!H236</f>
        <v>0</v>
      </c>
      <c r="G57" s="121">
        <f>s_bil_std_ORD!J236</f>
        <v>0</v>
      </c>
      <c r="H57" s="121">
        <f t="shared" si="8"/>
        <v>0</v>
      </c>
      <c r="I57" s="122" t="str">
        <f t="shared" si="9"/>
        <v/>
      </c>
      <c r="J57" s="122"/>
      <c r="K57" s="122"/>
      <c r="L57" s="121">
        <f>s_bil_std_ORD!L236</f>
        <v>0</v>
      </c>
      <c r="M57" s="121">
        <f t="shared" si="10"/>
        <v>0</v>
      </c>
      <c r="N57" s="122" t="str">
        <f t="shared" si="11"/>
        <v/>
      </c>
      <c r="O57" s="122"/>
      <c r="P57" s="122"/>
      <c r="Q57" s="121">
        <f>s_bil_std_ORD!N236</f>
        <v>0</v>
      </c>
      <c r="R57" s="121">
        <f t="shared" si="12"/>
        <v>0</v>
      </c>
      <c r="S57" s="122" t="str">
        <f t="shared" si="13"/>
        <v/>
      </c>
      <c r="T57" s="122"/>
      <c r="U57" s="122"/>
      <c r="V57" s="121">
        <f>s_bil_std_ORD!P236</f>
        <v>0</v>
      </c>
      <c r="W57" s="121">
        <f t="shared" si="14"/>
        <v>0</v>
      </c>
      <c r="X57" s="122" t="str">
        <f t="shared" si="15"/>
        <v/>
      </c>
    </row>
    <row r="58" spans="3:24" s="2" customFormat="1" ht="17.25" customHeight="1">
      <c r="C58" s="123" t="str">
        <f>s_bil_std_ORD!Y237</f>
        <v xml:space="preserve"> </v>
      </c>
      <c r="D58" s="119" t="str">
        <f>s_bil_std_ORD!B237</f>
        <v>Verso imprese controllanti</v>
      </c>
      <c r="E58" s="120">
        <v>3</v>
      </c>
      <c r="F58" s="121">
        <f>s_bil_std_ORD!H237</f>
        <v>0</v>
      </c>
      <c r="G58" s="121">
        <f>s_bil_std_ORD!J237</f>
        <v>0</v>
      </c>
      <c r="H58" s="121">
        <f t="shared" si="8"/>
        <v>0</v>
      </c>
      <c r="I58" s="122" t="str">
        <f t="shared" si="9"/>
        <v/>
      </c>
      <c r="J58" s="122"/>
      <c r="K58" s="122"/>
      <c r="L58" s="121">
        <f>s_bil_std_ORD!L237</f>
        <v>0</v>
      </c>
      <c r="M58" s="121">
        <f t="shared" si="10"/>
        <v>0</v>
      </c>
      <c r="N58" s="122" t="str">
        <f t="shared" si="11"/>
        <v/>
      </c>
      <c r="O58" s="122"/>
      <c r="P58" s="122"/>
      <c r="Q58" s="121">
        <f>s_bil_std_ORD!N237</f>
        <v>0</v>
      </c>
      <c r="R58" s="121">
        <f t="shared" si="12"/>
        <v>0</v>
      </c>
      <c r="S58" s="122" t="str">
        <f t="shared" si="13"/>
        <v/>
      </c>
      <c r="T58" s="122"/>
      <c r="U58" s="122"/>
      <c r="V58" s="121">
        <f>s_bil_std_ORD!P237</f>
        <v>0</v>
      </c>
      <c r="W58" s="121">
        <f t="shared" si="14"/>
        <v>0</v>
      </c>
      <c r="X58" s="122" t="str">
        <f t="shared" si="15"/>
        <v/>
      </c>
    </row>
    <row r="59" spans="3:24" s="2" customFormat="1" ht="24" customHeight="1">
      <c r="C59" s="123" t="str">
        <f>s_bil_std_ORD!Y238</f>
        <v xml:space="preserve"> </v>
      </c>
      <c r="D59" s="119" t="str">
        <f>s_bil_std_ORD!B238</f>
        <v>Verso imprese sottoposte al controllo delle controllanti</v>
      </c>
      <c r="E59" s="120">
        <v>3</v>
      </c>
      <c r="F59" s="121">
        <f>s_bil_std_ORD!H238</f>
        <v>0</v>
      </c>
      <c r="G59" s="121">
        <f>s_bil_std_ORD!J238</f>
        <v>0</v>
      </c>
      <c r="H59" s="121">
        <f t="shared" si="8"/>
        <v>0</v>
      </c>
      <c r="I59" s="122" t="str">
        <f t="shared" si="9"/>
        <v/>
      </c>
      <c r="J59" s="122"/>
      <c r="K59" s="122"/>
      <c r="L59" s="121">
        <f>s_bil_std_ORD!L238</f>
        <v>0</v>
      </c>
      <c r="M59" s="121">
        <f t="shared" si="10"/>
        <v>0</v>
      </c>
      <c r="N59" s="122" t="str">
        <f t="shared" si="11"/>
        <v/>
      </c>
      <c r="O59" s="122"/>
      <c r="P59" s="122"/>
      <c r="Q59" s="121">
        <f>s_bil_std_ORD!N238</f>
        <v>0</v>
      </c>
      <c r="R59" s="121">
        <f t="shared" si="12"/>
        <v>0</v>
      </c>
      <c r="S59" s="122" t="str">
        <f t="shared" si="13"/>
        <v/>
      </c>
      <c r="T59" s="122"/>
      <c r="U59" s="122"/>
      <c r="V59" s="121">
        <f>s_bil_std_ORD!P238</f>
        <v>0</v>
      </c>
      <c r="W59" s="121">
        <f t="shared" si="14"/>
        <v>0</v>
      </c>
      <c r="X59" s="122" t="str">
        <f t="shared" si="15"/>
        <v/>
      </c>
    </row>
    <row r="60" spans="3:24" s="2" customFormat="1" ht="17.25" customHeight="1">
      <c r="C60" s="123" t="str">
        <f>s_bil_std_ORD!Y239</f>
        <v xml:space="preserve"> </v>
      </c>
      <c r="D60" s="119" t="str">
        <f>s_bil_std_ORD!B239</f>
        <v>Verso altre imprese</v>
      </c>
      <c r="E60" s="120">
        <v>3</v>
      </c>
      <c r="F60" s="121">
        <f>s_bil_std_ORD!H239</f>
        <v>0</v>
      </c>
      <c r="G60" s="121">
        <f>s_bil_std_ORD!J239</f>
        <v>0</v>
      </c>
      <c r="H60" s="121">
        <f t="shared" si="8"/>
        <v>0</v>
      </c>
      <c r="I60" s="122" t="str">
        <f t="shared" si="9"/>
        <v/>
      </c>
      <c r="J60" s="122"/>
      <c r="K60" s="122"/>
      <c r="L60" s="121">
        <f>s_bil_std_ORD!L239</f>
        <v>0</v>
      </c>
      <c r="M60" s="121">
        <f t="shared" si="10"/>
        <v>0</v>
      </c>
      <c r="N60" s="122" t="str">
        <f t="shared" si="11"/>
        <v/>
      </c>
      <c r="O60" s="122"/>
      <c r="P60" s="122"/>
      <c r="Q60" s="121">
        <f>s_bil_std_ORD!N239</f>
        <v>0</v>
      </c>
      <c r="R60" s="121">
        <f t="shared" si="12"/>
        <v>0</v>
      </c>
      <c r="S60" s="122" t="str">
        <f t="shared" si="13"/>
        <v/>
      </c>
      <c r="T60" s="122"/>
      <c r="U60" s="122"/>
      <c r="V60" s="121">
        <f>s_bil_std_ORD!P239</f>
        <v>0</v>
      </c>
      <c r="W60" s="121">
        <f t="shared" si="14"/>
        <v>0</v>
      </c>
      <c r="X60" s="122" t="str">
        <f t="shared" si="15"/>
        <v/>
      </c>
    </row>
    <row r="61" spans="3:24" s="2" customFormat="1" ht="17.25" customHeight="1">
      <c r="C61" s="123" t="str">
        <f>s_bil_std_ORD!Y240</f>
        <v>17-bis)</v>
      </c>
      <c r="D61" s="119" t="str">
        <f>s_bil_std_ORD!B240</f>
        <v>Utili e perdite su cambi</v>
      </c>
      <c r="E61" s="120">
        <v>3</v>
      </c>
      <c r="F61" s="121">
        <f>s_bil_std_ORD!H240</f>
        <v>0</v>
      </c>
      <c r="G61" s="121">
        <f>s_bil_std_ORD!J240</f>
        <v>0</v>
      </c>
      <c r="H61" s="121">
        <f t="shared" si="8"/>
        <v>0</v>
      </c>
      <c r="I61" s="122" t="str">
        <f t="shared" si="9"/>
        <v/>
      </c>
      <c r="J61" s="122"/>
      <c r="K61" s="122"/>
      <c r="L61" s="121">
        <f>s_bil_std_ORD!L240</f>
        <v>0</v>
      </c>
      <c r="M61" s="121">
        <f t="shared" si="10"/>
        <v>0</v>
      </c>
      <c r="N61" s="122" t="str">
        <f t="shared" si="11"/>
        <v/>
      </c>
      <c r="O61" s="122"/>
      <c r="P61" s="122"/>
      <c r="Q61" s="121">
        <f>s_bil_std_ORD!N240</f>
        <v>0</v>
      </c>
      <c r="R61" s="121">
        <f t="shared" si="12"/>
        <v>0</v>
      </c>
      <c r="S61" s="122" t="str">
        <f t="shared" si="13"/>
        <v/>
      </c>
      <c r="T61" s="122"/>
      <c r="U61" s="122"/>
      <c r="V61" s="121">
        <f>s_bil_std_ORD!P240</f>
        <v>0</v>
      </c>
      <c r="W61" s="121">
        <f t="shared" si="14"/>
        <v>0</v>
      </c>
      <c r="X61" s="122" t="str">
        <f t="shared" si="15"/>
        <v/>
      </c>
    </row>
    <row r="62" spans="3:24" s="2" customFormat="1" ht="24" customHeight="1">
      <c r="C62" s="123" t="str">
        <f>s_bil_std_ORD!Y241</f>
        <v>D)</v>
      </c>
      <c r="D62" s="119" t="str">
        <f>s_bil_std_ORD!B241</f>
        <v>RETTIFICHE DI VALORE DI ATTIVITA' FINANZIARIE</v>
      </c>
      <c r="E62" s="120">
        <v>1</v>
      </c>
      <c r="F62" s="121">
        <f>F63-F69</f>
        <v>0</v>
      </c>
      <c r="G62" s="121">
        <f>G63-G69</f>
        <v>0</v>
      </c>
      <c r="H62" s="121">
        <f t="shared" si="8"/>
        <v>0</v>
      </c>
      <c r="I62" s="122" t="str">
        <f t="shared" si="9"/>
        <v/>
      </c>
      <c r="J62" s="122"/>
      <c r="K62" s="122"/>
      <c r="L62" s="121">
        <f>L63-L69</f>
        <v>0</v>
      </c>
      <c r="M62" s="121">
        <f t="shared" si="10"/>
        <v>0</v>
      </c>
      <c r="N62" s="122" t="str">
        <f t="shared" si="11"/>
        <v/>
      </c>
      <c r="O62" s="122"/>
      <c r="P62" s="122"/>
      <c r="Q62" s="121">
        <f>Q63-Q69</f>
        <v>0</v>
      </c>
      <c r="R62" s="121">
        <f t="shared" si="12"/>
        <v>0</v>
      </c>
      <c r="S62" s="122" t="str">
        <f t="shared" si="13"/>
        <v/>
      </c>
      <c r="T62" s="122"/>
      <c r="U62" s="122"/>
      <c r="V62" s="121">
        <f>V63-V69</f>
        <v>0</v>
      </c>
      <c r="W62" s="121">
        <f t="shared" si="14"/>
        <v>0</v>
      </c>
      <c r="X62" s="122" t="str">
        <f t="shared" si="15"/>
        <v/>
      </c>
    </row>
    <row r="63" spans="3:24" s="2" customFormat="1" ht="17.25" customHeight="1">
      <c r="C63" s="123" t="str">
        <f>s_bil_std_ORD!Y242</f>
        <v>18)</v>
      </c>
      <c r="D63" s="119" t="str">
        <f>s_bil_std_ORD!B242</f>
        <v>Rivalutazioni</v>
      </c>
      <c r="E63" s="180">
        <v>3</v>
      </c>
      <c r="F63" s="121">
        <f>SUM(F64:F68)</f>
        <v>0</v>
      </c>
      <c r="G63" s="121">
        <f>SUM(G64:G68)</f>
        <v>0</v>
      </c>
      <c r="H63" s="121">
        <f t="shared" si="8"/>
        <v>0</v>
      </c>
      <c r="I63" s="122" t="str">
        <f t="shared" si="9"/>
        <v/>
      </c>
      <c r="J63" s="122"/>
      <c r="K63" s="122"/>
      <c r="L63" s="121">
        <f>SUM(L64:L68)</f>
        <v>0</v>
      </c>
      <c r="M63" s="121">
        <f t="shared" si="10"/>
        <v>0</v>
      </c>
      <c r="N63" s="122" t="str">
        <f t="shared" si="11"/>
        <v/>
      </c>
      <c r="O63" s="122"/>
      <c r="P63" s="122"/>
      <c r="Q63" s="121">
        <f>SUM(Q64:Q68)</f>
        <v>0</v>
      </c>
      <c r="R63" s="121">
        <f t="shared" si="12"/>
        <v>0</v>
      </c>
      <c r="S63" s="122" t="str">
        <f t="shared" si="13"/>
        <v/>
      </c>
      <c r="T63" s="122"/>
      <c r="U63" s="122"/>
      <c r="V63" s="121">
        <f>SUM(V64:V68)</f>
        <v>0</v>
      </c>
      <c r="W63" s="121">
        <f t="shared" si="14"/>
        <v>0</v>
      </c>
      <c r="X63" s="122" t="str">
        <f t="shared" si="15"/>
        <v/>
      </c>
    </row>
    <row r="64" spans="3:24" s="2" customFormat="1" ht="17.25" customHeight="1">
      <c r="C64" s="123" t="str">
        <f>s_bil_std_ORD!Y243</f>
        <v>a)</v>
      </c>
      <c r="D64" s="119" t="str">
        <f>s_bil_std_ORD!B243</f>
        <v>Rivalutazioni di partecipazioni</v>
      </c>
      <c r="E64" s="180">
        <v>3</v>
      </c>
      <c r="F64" s="121">
        <f>s_bil_std_ORD!H243</f>
        <v>0</v>
      </c>
      <c r="G64" s="121">
        <f>s_bil_std_ORD!J243</f>
        <v>0</v>
      </c>
      <c r="H64" s="121">
        <f t="shared" si="8"/>
        <v>0</v>
      </c>
      <c r="I64" s="122" t="str">
        <f t="shared" si="9"/>
        <v/>
      </c>
      <c r="J64" s="122"/>
      <c r="K64" s="122"/>
      <c r="L64" s="121">
        <f>s_bil_std_ORD!L243</f>
        <v>0</v>
      </c>
      <c r="M64" s="121">
        <f t="shared" si="10"/>
        <v>0</v>
      </c>
      <c r="N64" s="122" t="str">
        <f t="shared" si="11"/>
        <v/>
      </c>
      <c r="O64" s="122"/>
      <c r="P64" s="122"/>
      <c r="Q64" s="121">
        <f>s_bil_std_ORD!N243</f>
        <v>0</v>
      </c>
      <c r="R64" s="121">
        <f t="shared" si="12"/>
        <v>0</v>
      </c>
      <c r="S64" s="122" t="str">
        <f t="shared" si="13"/>
        <v/>
      </c>
      <c r="T64" s="122"/>
      <c r="U64" s="122"/>
      <c r="V64" s="121">
        <f>s_bil_std_ORD!P243</f>
        <v>0</v>
      </c>
      <c r="W64" s="121">
        <f t="shared" si="14"/>
        <v>0</v>
      </c>
      <c r="X64" s="122" t="str">
        <f t="shared" si="15"/>
        <v/>
      </c>
    </row>
    <row r="65" spans="3:24" s="2" customFormat="1" ht="17.25" customHeight="1">
      <c r="C65" s="123" t="str">
        <f>s_bil_std_ORD!Y244</f>
        <v>b)</v>
      </c>
      <c r="D65" s="119" t="str">
        <f>s_bil_std_ORD!B244</f>
        <v>Rivalutazioni di immobilizzazioni finanziarie</v>
      </c>
      <c r="E65" s="180">
        <v>3</v>
      </c>
      <c r="F65" s="121">
        <f>s_bil_std_ORD!H244</f>
        <v>0</v>
      </c>
      <c r="G65" s="121">
        <f>s_bil_std_ORD!J244</f>
        <v>0</v>
      </c>
      <c r="H65" s="121">
        <f t="shared" si="8"/>
        <v>0</v>
      </c>
      <c r="I65" s="122" t="str">
        <f t="shared" si="9"/>
        <v/>
      </c>
      <c r="J65" s="122"/>
      <c r="K65" s="122"/>
      <c r="L65" s="121">
        <f>s_bil_std_ORD!L244</f>
        <v>0</v>
      </c>
      <c r="M65" s="121">
        <f t="shared" si="10"/>
        <v>0</v>
      </c>
      <c r="N65" s="122" t="str">
        <f t="shared" si="11"/>
        <v/>
      </c>
      <c r="O65" s="122"/>
      <c r="P65" s="122"/>
      <c r="Q65" s="121">
        <f>s_bil_std_ORD!N244</f>
        <v>0</v>
      </c>
      <c r="R65" s="121">
        <f t="shared" si="12"/>
        <v>0</v>
      </c>
      <c r="S65" s="122" t="str">
        <f t="shared" si="13"/>
        <v/>
      </c>
      <c r="T65" s="122"/>
      <c r="U65" s="122"/>
      <c r="V65" s="121">
        <f>s_bil_std_ORD!P244</f>
        <v>0</v>
      </c>
      <c r="W65" s="121">
        <f t="shared" si="14"/>
        <v>0</v>
      </c>
      <c r="X65" s="122" t="str">
        <f t="shared" si="15"/>
        <v/>
      </c>
    </row>
    <row r="66" spans="3:24" s="2" customFormat="1" ht="17.25" customHeight="1">
      <c r="C66" s="123" t="str">
        <f>s_bil_std_ORD!Y245</f>
        <v>c)</v>
      </c>
      <c r="D66" s="119" t="str">
        <f>s_bil_std_ORD!B245</f>
        <v>Rivalutazioni di titoli iscritti nell'Attivo Circolante</v>
      </c>
      <c r="E66" s="180">
        <v>3</v>
      </c>
      <c r="F66" s="121">
        <f>s_bil_std_ORD!H245</f>
        <v>0</v>
      </c>
      <c r="G66" s="121">
        <f>s_bil_std_ORD!J245</f>
        <v>0</v>
      </c>
      <c r="H66" s="121">
        <f t="shared" si="8"/>
        <v>0</v>
      </c>
      <c r="I66" s="122" t="str">
        <f t="shared" si="9"/>
        <v/>
      </c>
      <c r="J66" s="122"/>
      <c r="K66" s="122"/>
      <c r="L66" s="121">
        <f>s_bil_std_ORD!L245</f>
        <v>0</v>
      </c>
      <c r="M66" s="121">
        <f t="shared" si="10"/>
        <v>0</v>
      </c>
      <c r="N66" s="122" t="str">
        <f t="shared" si="11"/>
        <v/>
      </c>
      <c r="O66" s="122"/>
      <c r="P66" s="122"/>
      <c r="Q66" s="121">
        <f>s_bil_std_ORD!N245</f>
        <v>0</v>
      </c>
      <c r="R66" s="121">
        <f t="shared" si="12"/>
        <v>0</v>
      </c>
      <c r="S66" s="122" t="str">
        <f t="shared" si="13"/>
        <v/>
      </c>
      <c r="T66" s="122"/>
      <c r="U66" s="122"/>
      <c r="V66" s="121">
        <f>s_bil_std_ORD!P245</f>
        <v>0</v>
      </c>
      <c r="W66" s="121">
        <f t="shared" si="14"/>
        <v>0</v>
      </c>
      <c r="X66" s="122" t="str">
        <f t="shared" si="15"/>
        <v/>
      </c>
    </row>
    <row r="67" spans="3:24" s="2" customFormat="1" ht="17.25" customHeight="1">
      <c r="C67" s="123" t="str">
        <f>s_bil_std_ORD!Y246</f>
        <v>d)</v>
      </c>
      <c r="D67" s="119" t="str">
        <f>s_bil_std_ORD!B246</f>
        <v>Rivalutazioni di strumenti finanziari derivati</v>
      </c>
      <c r="E67" s="180">
        <v>3</v>
      </c>
      <c r="F67" s="121">
        <f>s_bil_std_ORD!H246</f>
        <v>0</v>
      </c>
      <c r="G67" s="121">
        <f>s_bil_std_ORD!J246</f>
        <v>0</v>
      </c>
      <c r="H67" s="121">
        <f t="shared" si="8"/>
        <v>0</v>
      </c>
      <c r="I67" s="122" t="str">
        <f t="shared" si="9"/>
        <v/>
      </c>
      <c r="J67" s="122"/>
      <c r="K67" s="122"/>
      <c r="L67" s="121">
        <f>s_bil_std_ORD!L246</f>
        <v>0</v>
      </c>
      <c r="M67" s="121">
        <f t="shared" si="10"/>
        <v>0</v>
      </c>
      <c r="N67" s="122" t="str">
        <f t="shared" si="11"/>
        <v/>
      </c>
      <c r="O67" s="122"/>
      <c r="P67" s="122"/>
      <c r="Q67" s="121">
        <f>s_bil_std_ORD!N246</f>
        <v>0</v>
      </c>
      <c r="R67" s="121">
        <f t="shared" si="12"/>
        <v>0</v>
      </c>
      <c r="S67" s="122" t="str">
        <f t="shared" si="13"/>
        <v/>
      </c>
      <c r="T67" s="122"/>
      <c r="U67" s="122"/>
      <c r="V67" s="121">
        <f>s_bil_std_ORD!P246</f>
        <v>0</v>
      </c>
      <c r="W67" s="121">
        <f t="shared" si="14"/>
        <v>0</v>
      </c>
      <c r="X67" s="122" t="str">
        <f t="shared" si="15"/>
        <v/>
      </c>
    </row>
    <row r="68" spans="3:24" s="2" customFormat="1" ht="24" customHeight="1">
      <c r="C68" s="123" t="str">
        <f>s_bil_std_ORD!Y247</f>
        <v xml:space="preserve"> </v>
      </c>
      <c r="D68" s="119" t="str">
        <f>s_bil_std_ORD!B247</f>
        <v>Rivalutazioni di attività finanziarie per la gestione accentrata della tesoreria</v>
      </c>
      <c r="E68" s="180">
        <v>3</v>
      </c>
      <c r="F68" s="121">
        <f>s_bil_std_ORD!H247</f>
        <v>0</v>
      </c>
      <c r="G68" s="121">
        <f>s_bil_std_ORD!J247</f>
        <v>0</v>
      </c>
      <c r="H68" s="121">
        <f t="shared" si="8"/>
        <v>0</v>
      </c>
      <c r="I68" s="122" t="str">
        <f t="shared" si="9"/>
        <v/>
      </c>
      <c r="J68" s="122"/>
      <c r="K68" s="122"/>
      <c r="L68" s="121">
        <f>s_bil_std_ORD!L247</f>
        <v>0</v>
      </c>
      <c r="M68" s="121">
        <f t="shared" si="10"/>
        <v>0</v>
      </c>
      <c r="N68" s="122" t="str">
        <f t="shared" si="11"/>
        <v/>
      </c>
      <c r="O68" s="122"/>
      <c r="P68" s="122"/>
      <c r="Q68" s="121">
        <f>s_bil_std_ORD!N247</f>
        <v>0</v>
      </c>
      <c r="R68" s="121">
        <f t="shared" si="12"/>
        <v>0</v>
      </c>
      <c r="S68" s="122" t="str">
        <f t="shared" si="13"/>
        <v/>
      </c>
      <c r="T68" s="122"/>
      <c r="U68" s="122"/>
      <c r="V68" s="121">
        <f>s_bil_std_ORD!P247</f>
        <v>0</v>
      </c>
      <c r="W68" s="121">
        <f t="shared" si="14"/>
        <v>0</v>
      </c>
      <c r="X68" s="122" t="str">
        <f t="shared" si="15"/>
        <v/>
      </c>
    </row>
    <row r="69" spans="3:24" s="2" customFormat="1" ht="17.25" customHeight="1">
      <c r="C69" s="123" t="str">
        <f>s_bil_std_ORD!Y248</f>
        <v>19)</v>
      </c>
      <c r="D69" s="119" t="str">
        <f>s_bil_std_ORD!B248</f>
        <v>Svalutazioni</v>
      </c>
      <c r="E69" s="120">
        <v>3</v>
      </c>
      <c r="F69" s="121">
        <f>SUM(F70:F74)</f>
        <v>0</v>
      </c>
      <c r="G69" s="121">
        <f>SUM(G70:G74)</f>
        <v>0</v>
      </c>
      <c r="H69" s="121">
        <f t="shared" ref="H69:H84" si="16">$F69-G69</f>
        <v>0</v>
      </c>
      <c r="I69" s="122" t="str">
        <f t="shared" ref="I69:I84" si="17">IF(G69&lt;&gt;0,H69/G69,"")</f>
        <v/>
      </c>
      <c r="J69" s="122"/>
      <c r="K69" s="122"/>
      <c r="L69" s="121">
        <f>SUM(L70:L74)</f>
        <v>0</v>
      </c>
      <c r="M69" s="121">
        <f t="shared" ref="M69:M84" si="18">$F69-L69</f>
        <v>0</v>
      </c>
      <c r="N69" s="122" t="str">
        <f t="shared" ref="N69:N84" si="19">IF(L69&lt;&gt;0,M69/L69,"")</f>
        <v/>
      </c>
      <c r="O69" s="122"/>
      <c r="P69" s="122"/>
      <c r="Q69" s="121">
        <f>SUM(Q70:Q74)</f>
        <v>0</v>
      </c>
      <c r="R69" s="121">
        <f t="shared" ref="R69:R84" si="20">$F69-Q69</f>
        <v>0</v>
      </c>
      <c r="S69" s="122" t="str">
        <f t="shared" ref="S69:S84" si="21">IF(Q69&lt;&gt;0,R69/Q69,"")</f>
        <v/>
      </c>
      <c r="T69" s="122"/>
      <c r="U69" s="122"/>
      <c r="V69" s="121">
        <f>SUM(V70:V74)</f>
        <v>0</v>
      </c>
      <c r="W69" s="121">
        <f t="shared" ref="W69:W84" si="22">$F69-V69</f>
        <v>0</v>
      </c>
      <c r="X69" s="122" t="str">
        <f t="shared" ref="X69:X84" si="23">IF(V69&lt;&gt;0,W69/V69,"")</f>
        <v/>
      </c>
    </row>
    <row r="70" spans="3:24" s="2" customFormat="1" ht="17.25" customHeight="1">
      <c r="C70" s="123" t="str">
        <f>s_bil_std_ORD!Y249</f>
        <v>a)</v>
      </c>
      <c r="D70" s="119" t="str">
        <f>s_bil_std_ORD!B249</f>
        <v>Svalutazioni di partecipazioni</v>
      </c>
      <c r="E70" s="120">
        <v>3</v>
      </c>
      <c r="F70" s="121">
        <f>s_bil_std_ORD!H249</f>
        <v>0</v>
      </c>
      <c r="G70" s="121">
        <f>s_bil_std_ORD!J249</f>
        <v>0</v>
      </c>
      <c r="H70" s="121">
        <f t="shared" si="16"/>
        <v>0</v>
      </c>
      <c r="I70" s="122" t="str">
        <f t="shared" si="17"/>
        <v/>
      </c>
      <c r="J70" s="122"/>
      <c r="K70" s="122"/>
      <c r="L70" s="121">
        <f>s_bil_std_ORD!L249</f>
        <v>0</v>
      </c>
      <c r="M70" s="121">
        <f t="shared" si="18"/>
        <v>0</v>
      </c>
      <c r="N70" s="122" t="str">
        <f t="shared" si="19"/>
        <v/>
      </c>
      <c r="O70" s="122"/>
      <c r="P70" s="122"/>
      <c r="Q70" s="121">
        <f>s_bil_std_ORD!N249</f>
        <v>0</v>
      </c>
      <c r="R70" s="121">
        <f t="shared" si="20"/>
        <v>0</v>
      </c>
      <c r="S70" s="122" t="str">
        <f t="shared" si="21"/>
        <v/>
      </c>
      <c r="T70" s="122"/>
      <c r="U70" s="122"/>
      <c r="V70" s="121">
        <f>s_bil_std_ORD!P249</f>
        <v>0</v>
      </c>
      <c r="W70" s="121">
        <f t="shared" si="22"/>
        <v>0</v>
      </c>
      <c r="X70" s="122" t="str">
        <f t="shared" si="23"/>
        <v/>
      </c>
    </row>
    <row r="71" spans="3:24" s="2" customFormat="1" ht="17.25" customHeight="1">
      <c r="C71" s="123" t="str">
        <f>s_bil_std_ORD!Y250</f>
        <v>b)</v>
      </c>
      <c r="D71" s="119" t="str">
        <f>s_bil_std_ORD!B250</f>
        <v>Svalutazioni di immobilizzazioni finanziarie</v>
      </c>
      <c r="E71" s="120">
        <v>3</v>
      </c>
      <c r="F71" s="121">
        <f>s_bil_std_ORD!H250</f>
        <v>0</v>
      </c>
      <c r="G71" s="121">
        <f>s_bil_std_ORD!J250</f>
        <v>0</v>
      </c>
      <c r="H71" s="121">
        <f t="shared" si="16"/>
        <v>0</v>
      </c>
      <c r="I71" s="122" t="str">
        <f t="shared" si="17"/>
        <v/>
      </c>
      <c r="J71" s="122"/>
      <c r="K71" s="122"/>
      <c r="L71" s="121">
        <f>s_bil_std_ORD!L250</f>
        <v>0</v>
      </c>
      <c r="M71" s="121">
        <f t="shared" si="18"/>
        <v>0</v>
      </c>
      <c r="N71" s="122" t="str">
        <f t="shared" si="19"/>
        <v/>
      </c>
      <c r="O71" s="122"/>
      <c r="P71" s="122"/>
      <c r="Q71" s="121">
        <f>s_bil_std_ORD!N250</f>
        <v>0</v>
      </c>
      <c r="R71" s="121">
        <f t="shared" si="20"/>
        <v>0</v>
      </c>
      <c r="S71" s="122" t="str">
        <f t="shared" si="21"/>
        <v/>
      </c>
      <c r="T71" s="122"/>
      <c r="U71" s="122"/>
      <c r="V71" s="121">
        <f>s_bil_std_ORD!P250</f>
        <v>0</v>
      </c>
      <c r="W71" s="121">
        <f t="shared" si="22"/>
        <v>0</v>
      </c>
      <c r="X71" s="122" t="str">
        <f t="shared" si="23"/>
        <v/>
      </c>
    </row>
    <row r="72" spans="3:24" s="2" customFormat="1" ht="17.25" customHeight="1">
      <c r="C72" s="123" t="str">
        <f>s_bil_std_ORD!Y251</f>
        <v>c)</v>
      </c>
      <c r="D72" s="119" t="str">
        <f>s_bil_std_ORD!B251</f>
        <v>Svalutazioni di titoli iscritti all'Attivo Circolante</v>
      </c>
      <c r="E72" s="120">
        <v>3</v>
      </c>
      <c r="F72" s="121">
        <f>s_bil_std_ORD!H251</f>
        <v>0</v>
      </c>
      <c r="G72" s="121">
        <f>s_bil_std_ORD!J251</f>
        <v>0</v>
      </c>
      <c r="H72" s="121">
        <f t="shared" si="16"/>
        <v>0</v>
      </c>
      <c r="I72" s="122" t="str">
        <f t="shared" si="17"/>
        <v/>
      </c>
      <c r="J72" s="122"/>
      <c r="K72" s="122"/>
      <c r="L72" s="121">
        <f>s_bil_std_ORD!L251</f>
        <v>0</v>
      </c>
      <c r="M72" s="121">
        <f t="shared" si="18"/>
        <v>0</v>
      </c>
      <c r="N72" s="122" t="str">
        <f t="shared" si="19"/>
        <v/>
      </c>
      <c r="O72" s="122"/>
      <c r="P72" s="122"/>
      <c r="Q72" s="121">
        <f>s_bil_std_ORD!N251</f>
        <v>0</v>
      </c>
      <c r="R72" s="121">
        <f t="shared" si="20"/>
        <v>0</v>
      </c>
      <c r="S72" s="122" t="str">
        <f t="shared" si="21"/>
        <v/>
      </c>
      <c r="T72" s="122"/>
      <c r="U72" s="122"/>
      <c r="V72" s="121">
        <f>s_bil_std_ORD!P251</f>
        <v>0</v>
      </c>
      <c r="W72" s="121">
        <f t="shared" si="22"/>
        <v>0</v>
      </c>
      <c r="X72" s="122" t="str">
        <f t="shared" si="23"/>
        <v/>
      </c>
    </row>
    <row r="73" spans="3:24" s="2" customFormat="1" ht="17.25" customHeight="1">
      <c r="C73" s="123" t="str">
        <f>s_bil_std_ORD!Y252</f>
        <v>d)</v>
      </c>
      <c r="D73" s="119" t="str">
        <f>s_bil_std_ORD!B252</f>
        <v>Svalutazioni di strumenti finanziari derivati</v>
      </c>
      <c r="E73" s="120">
        <v>3</v>
      </c>
      <c r="F73" s="121">
        <f>s_bil_std_ORD!H252</f>
        <v>0</v>
      </c>
      <c r="G73" s="121">
        <f>s_bil_std_ORD!J252</f>
        <v>0</v>
      </c>
      <c r="H73" s="121">
        <f t="shared" si="16"/>
        <v>0</v>
      </c>
      <c r="I73" s="122" t="str">
        <f t="shared" si="17"/>
        <v/>
      </c>
      <c r="J73" s="122"/>
      <c r="K73" s="122"/>
      <c r="L73" s="121">
        <f>s_bil_std_ORD!L252</f>
        <v>0</v>
      </c>
      <c r="M73" s="121">
        <f t="shared" si="18"/>
        <v>0</v>
      </c>
      <c r="N73" s="122" t="str">
        <f t="shared" si="19"/>
        <v/>
      </c>
      <c r="O73" s="122"/>
      <c r="P73" s="122"/>
      <c r="Q73" s="121">
        <f>s_bil_std_ORD!N252</f>
        <v>0</v>
      </c>
      <c r="R73" s="121">
        <f t="shared" si="20"/>
        <v>0</v>
      </c>
      <c r="S73" s="122" t="str">
        <f t="shared" si="21"/>
        <v/>
      </c>
      <c r="T73" s="122"/>
      <c r="U73" s="122"/>
      <c r="V73" s="121">
        <f>s_bil_std_ORD!P252</f>
        <v>0</v>
      </c>
      <c r="W73" s="121">
        <f t="shared" si="22"/>
        <v>0</v>
      </c>
      <c r="X73" s="122" t="str">
        <f t="shared" si="23"/>
        <v/>
      </c>
    </row>
    <row r="74" spans="3:24" s="2" customFormat="1" ht="24" customHeight="1">
      <c r="C74" s="123" t="str">
        <f>s_bil_std_ORD!Y253</f>
        <v xml:space="preserve"> </v>
      </c>
      <c r="D74" s="119" t="str">
        <f>s_bil_std_ORD!B253</f>
        <v>Svalutazioni di attività finanziarie per la gestione accentrata della tesoreria</v>
      </c>
      <c r="E74" s="120">
        <v>3</v>
      </c>
      <c r="F74" s="121">
        <f>s_bil_std_ORD!H253</f>
        <v>0</v>
      </c>
      <c r="G74" s="121">
        <f>s_bil_std_ORD!J253</f>
        <v>0</v>
      </c>
      <c r="H74" s="121">
        <f t="shared" si="16"/>
        <v>0</v>
      </c>
      <c r="I74" s="122" t="str">
        <f t="shared" si="17"/>
        <v/>
      </c>
      <c r="J74" s="122"/>
      <c r="K74" s="122"/>
      <c r="L74" s="121">
        <f>s_bil_std_ORD!L253</f>
        <v>0</v>
      </c>
      <c r="M74" s="121">
        <f t="shared" si="18"/>
        <v>0</v>
      </c>
      <c r="N74" s="122" t="str">
        <f t="shared" si="19"/>
        <v/>
      </c>
      <c r="O74" s="122"/>
      <c r="P74" s="122"/>
      <c r="Q74" s="121">
        <f>s_bil_std_ORD!N253</f>
        <v>0</v>
      </c>
      <c r="R74" s="121">
        <f t="shared" si="20"/>
        <v>0</v>
      </c>
      <c r="S74" s="122" t="str">
        <f t="shared" si="21"/>
        <v/>
      </c>
      <c r="T74" s="122"/>
      <c r="U74" s="122"/>
      <c r="V74" s="121">
        <f>s_bil_std_ORD!P253</f>
        <v>0</v>
      </c>
      <c r="W74" s="121">
        <f t="shared" si="22"/>
        <v>0</v>
      </c>
      <c r="X74" s="122" t="str">
        <f t="shared" si="23"/>
        <v/>
      </c>
    </row>
    <row r="75" spans="3:24" s="2" customFormat="1" ht="17.25" customHeight="1">
      <c r="C75" s="123" t="str">
        <f>s_bil_std_ORD!Y254</f>
        <v xml:space="preserve"> </v>
      </c>
      <c r="D75" s="119" t="str">
        <f>s_bil_std_ORD!B254</f>
        <v>RISULTATO PRIMA DELLE IMPOSTE</v>
      </c>
      <c r="E75" s="120">
        <v>1</v>
      </c>
      <c r="F75" s="121">
        <f>F5-F13+F33+F62</f>
        <v>0</v>
      </c>
      <c r="G75" s="121">
        <f>G5-G13+G33+G62</f>
        <v>0</v>
      </c>
      <c r="H75" s="121">
        <f t="shared" si="16"/>
        <v>0</v>
      </c>
      <c r="I75" s="122" t="str">
        <f t="shared" si="17"/>
        <v/>
      </c>
      <c r="J75" s="122"/>
      <c r="K75" s="122"/>
      <c r="L75" s="121">
        <f>L5-L13+L33+L62</f>
        <v>0</v>
      </c>
      <c r="M75" s="121">
        <f t="shared" si="18"/>
        <v>0</v>
      </c>
      <c r="N75" s="122" t="str">
        <f t="shared" si="19"/>
        <v/>
      </c>
      <c r="O75" s="122"/>
      <c r="P75" s="122"/>
      <c r="Q75" s="121">
        <f>Q5-Q13+Q33+Q62</f>
        <v>0</v>
      </c>
      <c r="R75" s="121">
        <f t="shared" si="20"/>
        <v>0</v>
      </c>
      <c r="S75" s="122" t="str">
        <f t="shared" si="21"/>
        <v/>
      </c>
      <c r="T75" s="122"/>
      <c r="U75" s="122"/>
      <c r="V75" s="121">
        <f>V5-V13+V33+V62</f>
        <v>0</v>
      </c>
      <c r="W75" s="121">
        <f t="shared" si="22"/>
        <v>0</v>
      </c>
      <c r="X75" s="122" t="str">
        <f t="shared" si="23"/>
        <v/>
      </c>
    </row>
    <row r="76" spans="3:24" s="2" customFormat="1" ht="24" customHeight="1">
      <c r="C76" s="123" t="str">
        <f>s_bil_std_ORD!Y255</f>
        <v>20)</v>
      </c>
      <c r="D76" s="119" t="str">
        <f>s_bil_std_ORD!B255</f>
        <v>Imposte sul reddito dell'esercizio, correnti, differite e anticipate</v>
      </c>
      <c r="E76" s="120">
        <v>3</v>
      </c>
      <c r="F76" s="121">
        <f>s_bil_std_ORD!H255</f>
        <v>0</v>
      </c>
      <c r="G76" s="121">
        <f>s_bil_std_ORD!J255</f>
        <v>0</v>
      </c>
      <c r="H76" s="121">
        <f t="shared" si="16"/>
        <v>0</v>
      </c>
      <c r="I76" s="122" t="str">
        <f t="shared" si="17"/>
        <v/>
      </c>
      <c r="J76" s="122"/>
      <c r="K76" s="122"/>
      <c r="L76" s="121">
        <f>s_bil_std_ORD!L255</f>
        <v>0</v>
      </c>
      <c r="M76" s="121">
        <f t="shared" si="18"/>
        <v>0</v>
      </c>
      <c r="N76" s="122" t="str">
        <f t="shared" si="19"/>
        <v/>
      </c>
      <c r="O76" s="122"/>
      <c r="P76" s="122"/>
      <c r="Q76" s="121">
        <f>s_bil_std_ORD!N255</f>
        <v>0</v>
      </c>
      <c r="R76" s="121">
        <f t="shared" si="20"/>
        <v>0</v>
      </c>
      <c r="S76" s="122" t="str">
        <f t="shared" si="21"/>
        <v/>
      </c>
      <c r="T76" s="122"/>
      <c r="U76" s="122"/>
      <c r="V76" s="121">
        <f>s_bil_std_ORD!P255</f>
        <v>0</v>
      </c>
      <c r="W76" s="121">
        <f t="shared" si="22"/>
        <v>0</v>
      </c>
      <c r="X76" s="122" t="str">
        <f t="shared" si="23"/>
        <v/>
      </c>
    </row>
    <row r="77" spans="3:24" s="2" customFormat="1" ht="17.25" customHeight="1">
      <c r="C77" s="123" t="str">
        <f>s_bil_std_ORD!Y256</f>
        <v xml:space="preserve"> </v>
      </c>
      <c r="D77" s="119" t="str">
        <f>s_bil_std_ORD!B256</f>
        <v>Imposte correnti sul reddito d'esercizio</v>
      </c>
      <c r="E77" s="120">
        <v>3</v>
      </c>
      <c r="F77" s="121">
        <f>s_bil_std_ORD!H256</f>
        <v>0</v>
      </c>
      <c r="G77" s="121">
        <f>s_bil_std_ORD!J256</f>
        <v>0</v>
      </c>
      <c r="H77" s="121">
        <f t="shared" si="16"/>
        <v>0</v>
      </c>
      <c r="I77" s="122" t="str">
        <f t="shared" si="17"/>
        <v/>
      </c>
      <c r="J77" s="122"/>
      <c r="K77" s="122"/>
      <c r="L77" s="121">
        <f>s_bil_std_ORD!L256</f>
        <v>0</v>
      </c>
      <c r="M77" s="121">
        <f t="shared" si="18"/>
        <v>0</v>
      </c>
      <c r="N77" s="122" t="str">
        <f t="shared" si="19"/>
        <v/>
      </c>
      <c r="O77" s="122"/>
      <c r="P77" s="122"/>
      <c r="Q77" s="121">
        <f>s_bil_std_ORD!N256</f>
        <v>0</v>
      </c>
      <c r="R77" s="121">
        <f t="shared" si="20"/>
        <v>0</v>
      </c>
      <c r="S77" s="122" t="str">
        <f t="shared" si="21"/>
        <v/>
      </c>
      <c r="T77" s="122"/>
      <c r="U77" s="122"/>
      <c r="V77" s="121">
        <f>s_bil_std_ORD!P256</f>
        <v>0</v>
      </c>
      <c r="W77" s="121">
        <f t="shared" si="22"/>
        <v>0</v>
      </c>
      <c r="X77" s="122" t="str">
        <f t="shared" si="23"/>
        <v/>
      </c>
    </row>
    <row r="78" spans="3:24" s="2" customFormat="1" ht="17.25" customHeight="1">
      <c r="C78" s="123" t="str">
        <f>s_bil_std_ORD!Y257</f>
        <v xml:space="preserve"> </v>
      </c>
      <c r="D78" s="119" t="str">
        <f>s_bil_std_ORD!B257</f>
        <v>Imposte relative a esercizi precedenti</v>
      </c>
      <c r="E78" s="180">
        <v>3</v>
      </c>
      <c r="F78" s="121">
        <f>s_bil_std_ORD!H257</f>
        <v>0</v>
      </c>
      <c r="G78" s="121">
        <f>s_bil_std_ORD!J257</f>
        <v>0</v>
      </c>
      <c r="H78" s="121">
        <f t="shared" si="16"/>
        <v>0</v>
      </c>
      <c r="I78" s="122" t="str">
        <f t="shared" si="17"/>
        <v/>
      </c>
      <c r="J78" s="122"/>
      <c r="K78" s="122"/>
      <c r="L78" s="121">
        <f>s_bil_std_ORD!L257</f>
        <v>0</v>
      </c>
      <c r="M78" s="121">
        <f t="shared" si="18"/>
        <v>0</v>
      </c>
      <c r="N78" s="122" t="str">
        <f t="shared" si="19"/>
        <v/>
      </c>
      <c r="O78" s="122"/>
      <c r="P78" s="122"/>
      <c r="Q78" s="121">
        <f>s_bil_std_ORD!N257</f>
        <v>0</v>
      </c>
      <c r="R78" s="121">
        <f t="shared" si="20"/>
        <v>0</v>
      </c>
      <c r="S78" s="122" t="str">
        <f t="shared" si="21"/>
        <v/>
      </c>
      <c r="T78" s="122"/>
      <c r="U78" s="122"/>
      <c r="V78" s="121">
        <f>s_bil_std_ORD!P257</f>
        <v>0</v>
      </c>
      <c r="W78" s="121">
        <f t="shared" si="22"/>
        <v>0</v>
      </c>
      <c r="X78" s="122" t="str">
        <f t="shared" si="23"/>
        <v/>
      </c>
    </row>
    <row r="79" spans="3:24" s="2" customFormat="1" ht="24" customHeight="1">
      <c r="C79" s="123" t="str">
        <f>s_bil_std_ORD!Y258</f>
        <v xml:space="preserve"> </v>
      </c>
      <c r="D79" s="119" t="str">
        <f>s_bil_std_ORD!B258</f>
        <v>Imposte differite e anticipate sul reddito d'esercizio</v>
      </c>
      <c r="E79" s="120">
        <v>3</v>
      </c>
      <c r="F79" s="121">
        <f>s_bil_std_ORD!H258</f>
        <v>0</v>
      </c>
      <c r="G79" s="121">
        <f>s_bil_std_ORD!J258</f>
        <v>0</v>
      </c>
      <c r="H79" s="121">
        <f t="shared" si="16"/>
        <v>0</v>
      </c>
      <c r="I79" s="122" t="str">
        <f t="shared" si="17"/>
        <v/>
      </c>
      <c r="J79" s="122"/>
      <c r="K79" s="122"/>
      <c r="L79" s="121">
        <f>s_bil_std_ORD!L258</f>
        <v>0</v>
      </c>
      <c r="M79" s="121">
        <f t="shared" si="18"/>
        <v>0</v>
      </c>
      <c r="N79" s="122" t="str">
        <f t="shared" si="19"/>
        <v/>
      </c>
      <c r="O79" s="122"/>
      <c r="P79" s="122"/>
      <c r="Q79" s="121">
        <f>s_bil_std_ORD!N258</f>
        <v>0</v>
      </c>
      <c r="R79" s="121">
        <f t="shared" si="20"/>
        <v>0</v>
      </c>
      <c r="S79" s="122" t="str">
        <f t="shared" si="21"/>
        <v/>
      </c>
      <c r="T79" s="122"/>
      <c r="U79" s="122"/>
      <c r="V79" s="121">
        <f>s_bil_std_ORD!P258</f>
        <v>0</v>
      </c>
      <c r="W79" s="121">
        <f t="shared" si="22"/>
        <v>0</v>
      </c>
      <c r="X79" s="122" t="str">
        <f t="shared" si="23"/>
        <v/>
      </c>
    </row>
    <row r="80" spans="3:24" s="2" customFormat="1" ht="24" customHeight="1">
      <c r="C80" s="123" t="str">
        <f>s_bil_std_ORD!Y259</f>
        <v xml:space="preserve"> </v>
      </c>
      <c r="D80" s="119" t="str">
        <f>s_bil_std_ORD!B259</f>
        <v>Proventi (oneri) da adesione al regime consolidato fiscale/trasparenza fiscale</v>
      </c>
      <c r="E80" s="120">
        <v>3</v>
      </c>
      <c r="F80" s="121">
        <f>s_bil_std_ORD!H259</f>
        <v>0</v>
      </c>
      <c r="G80" s="121">
        <f>s_bil_std_ORD!J259</f>
        <v>0</v>
      </c>
      <c r="H80" s="121">
        <f t="shared" si="16"/>
        <v>0</v>
      </c>
      <c r="I80" s="122" t="str">
        <f t="shared" si="17"/>
        <v/>
      </c>
      <c r="J80" s="122"/>
      <c r="K80" s="122"/>
      <c r="L80" s="121">
        <f>s_bil_std_ORD!L259</f>
        <v>0</v>
      </c>
      <c r="M80" s="121">
        <f t="shared" si="18"/>
        <v>0</v>
      </c>
      <c r="N80" s="122" t="str">
        <f t="shared" si="19"/>
        <v/>
      </c>
      <c r="O80" s="122"/>
      <c r="P80" s="122"/>
      <c r="Q80" s="121">
        <f>s_bil_std_ORD!N259</f>
        <v>0</v>
      </c>
      <c r="R80" s="121">
        <f t="shared" si="20"/>
        <v>0</v>
      </c>
      <c r="S80" s="122" t="str">
        <f t="shared" si="21"/>
        <v/>
      </c>
      <c r="T80" s="122"/>
      <c r="U80" s="122"/>
      <c r="V80" s="121">
        <f>s_bil_std_ORD!P259</f>
        <v>0</v>
      </c>
      <c r="W80" s="121">
        <f t="shared" si="22"/>
        <v>0</v>
      </c>
      <c r="X80" s="122" t="str">
        <f t="shared" si="23"/>
        <v/>
      </c>
    </row>
    <row r="81" spans="3:24" s="2" customFormat="1" ht="17.25" customHeight="1">
      <c r="C81" s="123" t="str">
        <f>s_bil_std_ORD!Y260</f>
        <v>21)</v>
      </c>
      <c r="D81" s="119" t="str">
        <f>s_bil_std_ORD!B260</f>
        <v>Utile (perdita) dell'esercizio</v>
      </c>
      <c r="E81" s="120">
        <v>3</v>
      </c>
      <c r="F81" s="121">
        <f>s_bil_std_ORD!H260</f>
        <v>0</v>
      </c>
      <c r="G81" s="121">
        <f>s_bil_std_ORD!J260</f>
        <v>0</v>
      </c>
      <c r="H81" s="121">
        <f t="shared" si="16"/>
        <v>0</v>
      </c>
      <c r="I81" s="122" t="str">
        <f t="shared" si="17"/>
        <v/>
      </c>
      <c r="J81" s="122"/>
      <c r="K81" s="122"/>
      <c r="L81" s="121">
        <f>s_bil_std_ORD!L260</f>
        <v>0</v>
      </c>
      <c r="M81" s="121">
        <f t="shared" si="18"/>
        <v>0</v>
      </c>
      <c r="N81" s="122" t="str">
        <f t="shared" si="19"/>
        <v/>
      </c>
      <c r="O81" s="122"/>
      <c r="P81" s="122"/>
      <c r="Q81" s="121">
        <f>s_bil_std_ORD!N260</f>
        <v>0</v>
      </c>
      <c r="R81" s="121">
        <f t="shared" si="20"/>
        <v>0</v>
      </c>
      <c r="S81" s="122" t="str">
        <f t="shared" si="21"/>
        <v/>
      </c>
      <c r="T81" s="122"/>
      <c r="U81" s="122"/>
      <c r="V81" s="121">
        <f>s_bil_std_ORD!P260</f>
        <v>0</v>
      </c>
      <c r="W81" s="121">
        <f t="shared" si="22"/>
        <v>0</v>
      </c>
      <c r="X81" s="122" t="str">
        <f t="shared" si="23"/>
        <v/>
      </c>
    </row>
    <row r="82" spans="3:24" s="2" customFormat="1" ht="24" customHeight="1">
      <c r="C82" s="123" t="str">
        <f>s_bil_std_ORD!Y261</f>
        <v xml:space="preserve"> </v>
      </c>
      <c r="D82" s="119" t="str">
        <f>s_bil_std_ORD!B261</f>
        <v>Utile (perdita) dell'esercizio di pertinenza del gruppo</v>
      </c>
      <c r="E82" s="120">
        <v>3</v>
      </c>
      <c r="F82" s="121">
        <f>s_bil_std_ORD!H261</f>
        <v>0</v>
      </c>
      <c r="G82" s="121">
        <f>s_bil_std_ORD!J261</f>
        <v>0</v>
      </c>
      <c r="H82" s="121">
        <f t="shared" si="16"/>
        <v>0</v>
      </c>
      <c r="I82" s="122" t="str">
        <f t="shared" si="17"/>
        <v/>
      </c>
      <c r="J82" s="122"/>
      <c r="K82" s="122"/>
      <c r="L82" s="121">
        <f>s_bil_std_ORD!L261</f>
        <v>0</v>
      </c>
      <c r="M82" s="121">
        <f t="shared" si="18"/>
        <v>0</v>
      </c>
      <c r="N82" s="122" t="str">
        <f t="shared" si="19"/>
        <v/>
      </c>
      <c r="O82" s="122"/>
      <c r="P82" s="122"/>
      <c r="Q82" s="121">
        <f>s_bil_std_ORD!N261</f>
        <v>0</v>
      </c>
      <c r="R82" s="121">
        <f t="shared" si="20"/>
        <v>0</v>
      </c>
      <c r="S82" s="122" t="str">
        <f t="shared" si="21"/>
        <v/>
      </c>
      <c r="T82" s="122"/>
      <c r="U82" s="122"/>
      <c r="V82" s="121">
        <f>s_bil_std_ORD!P261</f>
        <v>0</v>
      </c>
      <c r="W82" s="121">
        <f t="shared" si="22"/>
        <v>0</v>
      </c>
      <c r="X82" s="122" t="str">
        <f t="shared" si="23"/>
        <v/>
      </c>
    </row>
    <row r="83" spans="3:24" s="2" customFormat="1" ht="17.25" customHeight="1">
      <c r="C83" s="123" t="str">
        <f>s_bil_std_ORD!Y262</f>
        <v xml:space="preserve"> </v>
      </c>
      <c r="D83" s="119" t="str">
        <f>s_bil_std_ORD!B262</f>
        <v>Utile (perdita) dell'esercizio di pertinenza di terzi</v>
      </c>
      <c r="E83" s="120">
        <v>3</v>
      </c>
      <c r="F83" s="121">
        <f>s_bil_std_ORD!H262</f>
        <v>0</v>
      </c>
      <c r="G83" s="121">
        <f>s_bil_std_ORD!J262</f>
        <v>0</v>
      </c>
      <c r="H83" s="121">
        <f t="shared" si="16"/>
        <v>0</v>
      </c>
      <c r="I83" s="122" t="str">
        <f t="shared" si="17"/>
        <v/>
      </c>
      <c r="J83" s="122"/>
      <c r="K83" s="122"/>
      <c r="L83" s="121">
        <f>s_bil_std_ORD!L262</f>
        <v>0</v>
      </c>
      <c r="M83" s="121">
        <f t="shared" si="18"/>
        <v>0</v>
      </c>
      <c r="N83" s="122" t="str">
        <f t="shared" si="19"/>
        <v/>
      </c>
      <c r="O83" s="122"/>
      <c r="P83" s="122"/>
      <c r="Q83" s="121">
        <f>s_bil_std_ORD!N262</f>
        <v>0</v>
      </c>
      <c r="R83" s="121">
        <f t="shared" si="20"/>
        <v>0</v>
      </c>
      <c r="S83" s="122" t="str">
        <f t="shared" si="21"/>
        <v/>
      </c>
      <c r="T83" s="122"/>
      <c r="U83" s="122"/>
      <c r="V83" s="121">
        <f>s_bil_std_ORD!P262</f>
        <v>0</v>
      </c>
      <c r="W83" s="121">
        <f t="shared" si="22"/>
        <v>0</v>
      </c>
      <c r="X83" s="122" t="str">
        <f t="shared" si="23"/>
        <v/>
      </c>
    </row>
    <row r="84" spans="3:24" s="2" customFormat="1" ht="17.25" customHeight="1">
      <c r="C84" s="123" t="str">
        <f>s_bil_std_ORD!Y263</f>
        <v xml:space="preserve"> </v>
      </c>
      <c r="D84" s="119" t="str">
        <f>s_bil_std_ORD!B263</f>
        <v>Utile (perdita) dell'esercizio</v>
      </c>
      <c r="E84" s="120">
        <v>1</v>
      </c>
      <c r="F84" s="121">
        <f>s_bil_std_ORD!H263</f>
        <v>0</v>
      </c>
      <c r="G84" s="121">
        <f>s_bil_std_ORD!J263</f>
        <v>0</v>
      </c>
      <c r="H84" s="121">
        <f t="shared" si="16"/>
        <v>0</v>
      </c>
      <c r="I84" s="122" t="str">
        <f t="shared" si="17"/>
        <v/>
      </c>
      <c r="J84" s="122"/>
      <c r="K84" s="122"/>
      <c r="L84" s="121">
        <f>s_bil_std_ORD!L263</f>
        <v>0</v>
      </c>
      <c r="M84" s="121">
        <f t="shared" si="18"/>
        <v>0</v>
      </c>
      <c r="N84" s="122" t="str">
        <f t="shared" si="19"/>
        <v/>
      </c>
      <c r="O84" s="122"/>
      <c r="P84" s="122"/>
      <c r="Q84" s="121">
        <f>s_bil_std_ORD!N263</f>
        <v>0</v>
      </c>
      <c r="R84" s="121">
        <f t="shared" si="20"/>
        <v>0</v>
      </c>
      <c r="S84" s="122" t="str">
        <f t="shared" si="21"/>
        <v/>
      </c>
      <c r="T84" s="122"/>
      <c r="U84" s="122"/>
      <c r="V84" s="121">
        <f>s_bil_std_ORD!P263</f>
        <v>0</v>
      </c>
      <c r="W84" s="121">
        <f t="shared" si="22"/>
        <v>0</v>
      </c>
      <c r="X84" s="122" t="str">
        <f t="shared" si="23"/>
        <v/>
      </c>
    </row>
  </sheetData>
  <mergeCells count="3">
    <mergeCell ref="C1:X1"/>
    <mergeCell ref="C2:X2"/>
    <mergeCell ref="C3:X3"/>
  </mergeCells>
  <phoneticPr fontId="0" type="noConversion"/>
  <conditionalFormatting sqref="C70:E74 C76:E78 C79:E84 C49:E57 F49:X61 C63:E69 C5:X48 C62:X62 C58:E61 C75:X75 F63:X74 F76:X84">
    <cfRule type="expression" dxfId="2" priority="1" stopIfTrue="1">
      <formula>$E5=1</formula>
    </cfRule>
    <cfRule type="expression" dxfId="1" priority="2" stopIfTrue="1">
      <formula>$E5=2</formula>
    </cfRule>
    <cfRule type="expression" dxfId="0" priority="3" stopIfTrue="1">
      <formula>$E5=3</formula>
    </cfRule>
  </conditionalFormatting>
  <hyperlinks>
    <hyperlink ref="AB1" location="Cover!Area_stampa" display="Sommario" xr:uid="{00000000-0004-0000-1A00-000000000000}"/>
  </hyperlinks>
  <pageMargins left="0.78740157480314965" right="0.78740157480314965" top="0.98425196850393704" bottom="0.98425196850393704" header="0.51181102362204722" footer="0.51181102362204722"/>
  <pageSetup paperSize="9" scale="40" fitToHeight="2" pageOrder="overThenDown" orientation="portrait"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T83"/>
  <sheetViews>
    <sheetView view="pageBreakPreview" zoomScaleNormal="90" zoomScaleSheetLayoutView="100" workbookViewId="0">
      <pane ySplit="2" topLeftCell="A3" activePane="bottomLeft" state="frozen"/>
      <selection pane="bottomLeft" activeCell="A2" sqref="A2"/>
    </sheetView>
  </sheetViews>
  <sheetFormatPr defaultRowHeight="12.45"/>
  <cols>
    <col min="1" max="1" width="58.69140625" style="27" customWidth="1"/>
    <col min="2" max="4" width="13.69140625" hidden="1" customWidth="1"/>
    <col min="5" max="5" width="13.69140625" style="67" customWidth="1"/>
    <col min="6" max="8" width="13.69140625" style="67" hidden="1" customWidth="1"/>
    <col min="9" max="9" width="13.69140625" style="67" customWidth="1"/>
    <col min="10" max="12" width="13.69140625" style="67" hidden="1" customWidth="1"/>
    <col min="13" max="13" width="13.69140625" style="67" customWidth="1"/>
    <col min="14" max="16" width="13.69140625" style="67" hidden="1" customWidth="1"/>
    <col min="17" max="17" width="13.69140625" style="67" customWidth="1"/>
  </cols>
  <sheetData>
    <row r="1" spans="1:20" ht="30" customHeight="1">
      <c r="A1" s="641" t="s">
        <v>653</v>
      </c>
      <c r="B1" s="641"/>
      <c r="C1" s="641"/>
      <c r="D1" s="641"/>
      <c r="E1" s="641"/>
      <c r="F1" s="641"/>
      <c r="G1" s="641"/>
      <c r="H1" s="641"/>
      <c r="I1" s="641"/>
      <c r="J1" s="641"/>
      <c r="K1" s="641"/>
      <c r="L1" s="641"/>
      <c r="M1" s="641"/>
      <c r="N1" s="641"/>
      <c r="O1" s="641"/>
      <c r="P1" s="641"/>
      <c r="Q1" s="641"/>
    </row>
    <row r="2" spans="1:20" ht="23.15">
      <c r="A2" s="248"/>
      <c r="B2" s="249" t="str">
        <f>CONCATENATE("Importo derivato al  ",dati_an!B16)</f>
        <v>Importo derivato al  31/12/2016</v>
      </c>
      <c r="C2" s="249" t="s">
        <v>651</v>
      </c>
      <c r="D2" s="249" t="s">
        <v>652</v>
      </c>
      <c r="E2" s="250" t="str">
        <f>dati_an!B16</f>
        <v>31/12/2016</v>
      </c>
      <c r="F2" s="249" t="str">
        <f>CONCATENATE("Importo derivato al  ",dati_an!B17)</f>
        <v>Importo derivato al  31/12/2015</v>
      </c>
      <c r="G2" s="249" t="s">
        <v>651</v>
      </c>
      <c r="H2" s="249" t="s">
        <v>652</v>
      </c>
      <c r="I2" s="250" t="str">
        <f>dati_an!B17</f>
        <v>31/12/2015</v>
      </c>
      <c r="J2" s="249" t="str">
        <f>CONCATENATE("Importo derivato al  ",dati_an!B18)</f>
        <v xml:space="preserve">Importo derivato al  </v>
      </c>
      <c r="K2" s="249" t="s">
        <v>651</v>
      </c>
      <c r="L2" s="249" t="s">
        <v>652</v>
      </c>
      <c r="M2" s="250">
        <f>dati_an!B18</f>
        <v>0</v>
      </c>
      <c r="N2" s="249" t="str">
        <f>CONCATENATE("Importo derivato al  ",dati_an!B19)</f>
        <v xml:space="preserve">Importo derivato al  </v>
      </c>
      <c r="O2" s="249" t="s">
        <v>651</v>
      </c>
      <c r="P2" s="249" t="s">
        <v>652</v>
      </c>
      <c r="Q2" s="250">
        <f>dati_an!B19</f>
        <v>0</v>
      </c>
      <c r="T2" s="128" t="s">
        <v>539</v>
      </c>
    </row>
    <row r="3" spans="1:20" s="2" customFormat="1" ht="24" customHeight="1">
      <c r="A3" s="491" t="s">
        <v>1030</v>
      </c>
      <c r="B3" s="492"/>
      <c r="C3" s="492"/>
      <c r="D3" s="490"/>
      <c r="E3" s="493"/>
      <c r="F3" s="493"/>
      <c r="G3" s="493"/>
      <c r="H3" s="493"/>
      <c r="I3" s="493"/>
      <c r="J3" s="493"/>
      <c r="K3" s="493"/>
      <c r="L3" s="493"/>
      <c r="M3" s="493"/>
      <c r="N3" s="493"/>
      <c r="O3" s="493"/>
      <c r="P3" s="493"/>
      <c r="Q3" s="493"/>
    </row>
    <row r="4" spans="1:20" s="2" customFormat="1">
      <c r="A4" s="252" t="s">
        <v>176</v>
      </c>
      <c r="B4" s="489">
        <f>('po_SP Ordinario PASS'!F29+'po_SP Ordinario PASS'!F35)</f>
        <v>0</v>
      </c>
      <c r="C4" s="489">
        <f>IF(dati_an!B$5="1", dati_rf_digitati_indir_cons!B3,dati_rf_digitati_indir_ese!B3)</f>
        <v>0</v>
      </c>
      <c r="D4" s="489">
        <f>IF(dati_an!B$5="1", dati_rf_digitati_indir_cons!C3,dati_rf_digitati_indir_ese!C3)</f>
        <v>0</v>
      </c>
      <c r="E4" s="489">
        <f>B4+C4-D4</f>
        <v>0</v>
      </c>
      <c r="F4" s="489">
        <f>('po_SP Ordinario PASS'!G29+'po_SP Ordinario PASS'!G35)</f>
        <v>0</v>
      </c>
      <c r="G4" s="489">
        <f>IF(dati_an!F$5="1", dati_rf_digitati_indir_cons!D3,dati_rf_digitati_indir_ese!D3)</f>
        <v>0</v>
      </c>
      <c r="H4" s="489">
        <f>IF(dati_an!F$5="1", dati_rf_digitati_indir_cons!E3,dati_rf_digitati_indir_ese!E3)</f>
        <v>0</v>
      </c>
      <c r="I4" s="489">
        <f>F4+G4-H4</f>
        <v>0</v>
      </c>
      <c r="J4" s="489">
        <f>('po_SP Ordinario PASS'!L29+'po_SP Ordinario PASS'!L35)</f>
        <v>0</v>
      </c>
      <c r="K4" s="489">
        <f>IF(dati_an!J$5="1", dati_rf_digitati_indir_cons!F3,dati_rf_digitati_indir_ese!F3)</f>
        <v>0</v>
      </c>
      <c r="L4" s="489">
        <f>IF(dati_an!J$5="1", dati_rf_digitati_indir_cons!G3,dati_rf_digitati_indir_ese!G3)</f>
        <v>0</v>
      </c>
      <c r="M4" s="489">
        <f>J4+K4-L4</f>
        <v>0</v>
      </c>
      <c r="N4" s="489">
        <f>('po_SP Ordinario PASS'!Q29+'po_SP Ordinario PASS'!Q35)</f>
        <v>0</v>
      </c>
      <c r="O4" s="489">
        <f>IF(dati_an!N$5="1", dati_rf_digitati_indir_cons!H3,dati_rf_digitati_indir_ese!H3)</f>
        <v>0</v>
      </c>
      <c r="P4" s="489">
        <f>IF(dati_an!N$5="1", dati_rf_digitati_indir_cons!I3,dati_rf_digitati_indir_ese!I3)</f>
        <v>0</v>
      </c>
      <c r="Q4" s="497">
        <f>N4+O4-P4</f>
        <v>0</v>
      </c>
    </row>
    <row r="5" spans="1:20" s="2" customFormat="1">
      <c r="A5" s="252" t="s">
        <v>605</v>
      </c>
      <c r="B5" s="489">
        <f>'po_CE Ordinario'!F77+'po_CE Ordinario'!F78+'po_CE Ordinario'!F79-'po_CE Ordinario'!F80</f>
        <v>0</v>
      </c>
      <c r="C5" s="489">
        <f>IF(dati_an!B$5="1", dati_rf_digitati_indir_cons!B4,dati_rf_digitati_indir_ese!B4)</f>
        <v>0</v>
      </c>
      <c r="D5" s="489">
        <f>IF(dati_an!B$5="1", dati_rf_digitati_indir_cons!C4,dati_rf_digitati_indir_ese!C4)</f>
        <v>0</v>
      </c>
      <c r="E5" s="489">
        <f>B5+C5-D5</f>
        <v>0</v>
      </c>
      <c r="F5" s="489">
        <f>'po_CE Ordinario'!G77+'po_CE Ordinario'!G78+'po_CE Ordinario'!G79-'po_CE Ordinario'!G80</f>
        <v>0</v>
      </c>
      <c r="G5" s="489">
        <f>IF(dati_an!F$5="1", dati_rf_digitati_indir_cons!D4,dati_rf_digitati_indir_ese!D4)</f>
        <v>0</v>
      </c>
      <c r="H5" s="489">
        <f>IF(dati_an!F$5="1", dati_rf_digitati_indir_cons!E4,dati_rf_digitati_indir_ese!E4)</f>
        <v>0</v>
      </c>
      <c r="I5" s="489">
        <f>F5+G5-H5</f>
        <v>0</v>
      </c>
      <c r="J5" s="489">
        <f>'po_CE Ordinario'!L77+'po_CE Ordinario'!L78+'po_CE Ordinario'!L79-'po_CE Ordinario'!L80</f>
        <v>0</v>
      </c>
      <c r="K5" s="489">
        <f>IF(dati_an!J$5="1", dati_rf_digitati_indir_cons!F4,dati_rf_digitati_indir_ese!F4)</f>
        <v>0</v>
      </c>
      <c r="L5" s="489">
        <f>IF(dati_an!J$5="1", dati_rf_digitati_indir_cons!G4,dati_rf_digitati_indir_ese!G4)</f>
        <v>0</v>
      </c>
      <c r="M5" s="489">
        <f>J5+K5-L5</f>
        <v>0</v>
      </c>
      <c r="N5" s="489">
        <f>'po_CE Ordinario'!Q77+'po_CE Ordinario'!Q78+'po_CE Ordinario'!Q79-'po_CE Ordinario'!Q80</f>
        <v>0</v>
      </c>
      <c r="O5" s="489">
        <f>IF(dati_an!N$5="1", dati_rf_digitati_indir_cons!H4,dati_rf_digitati_indir_ese!H4)</f>
        <v>0</v>
      </c>
      <c r="P5" s="489">
        <f>IF(dati_an!N$5="1", dati_rf_digitati_indir_cons!I4,dati_rf_digitati_indir_ese!I4)</f>
        <v>0</v>
      </c>
      <c r="Q5" s="497">
        <f>N5+O5-P5</f>
        <v>0</v>
      </c>
    </row>
    <row r="6" spans="1:20" s="2" customFormat="1">
      <c r="A6" s="252" t="s">
        <v>606</v>
      </c>
      <c r="B6" s="489">
        <f>-('po_CE Ordinario'!F40-'po_CE Ordinario'!F55)</f>
        <v>0</v>
      </c>
      <c r="C6" s="489">
        <f>IF(dati_an!B$5="1", dati_rf_digitati_indir_cons!B5,dati_rf_digitati_indir_ese!B5)</f>
        <v>0</v>
      </c>
      <c r="D6" s="489">
        <f>IF(dati_an!B$5="1", dati_rf_digitati_indir_cons!C5,dati_rf_digitati_indir_ese!C5)</f>
        <v>0</v>
      </c>
      <c r="E6" s="489">
        <f>B6+C6-D6</f>
        <v>0</v>
      </c>
      <c r="F6" s="489">
        <f>-('po_CE Ordinario'!G40-'po_CE Ordinario'!G55)</f>
        <v>0</v>
      </c>
      <c r="G6" s="489">
        <f>IF(dati_an!F$5="1", dati_rf_digitati_indir_cons!D5,dati_rf_digitati_indir_ese!D5)</f>
        <v>0</v>
      </c>
      <c r="H6" s="489">
        <f>IF(dati_an!F$5="1", dati_rf_digitati_indir_cons!E5,dati_rf_digitati_indir_ese!E5)</f>
        <v>0</v>
      </c>
      <c r="I6" s="489">
        <f>F6+G6-H6</f>
        <v>0</v>
      </c>
      <c r="J6" s="489">
        <f>-('po_CE Ordinario'!L40-'po_CE Ordinario'!L55)</f>
        <v>0</v>
      </c>
      <c r="K6" s="489">
        <f>IF(dati_an!J$5="1", dati_rf_digitati_indir_cons!F5,dati_rf_digitati_indir_ese!F5)</f>
        <v>0</v>
      </c>
      <c r="L6" s="489">
        <f>IF(dati_an!J$5="1", dati_rf_digitati_indir_cons!G5,dati_rf_digitati_indir_ese!G5)</f>
        <v>0</v>
      </c>
      <c r="M6" s="489">
        <f>J6+K6-L6</f>
        <v>0</v>
      </c>
      <c r="N6" s="489">
        <f>-('po_CE Ordinario'!Q40-'po_CE Ordinario'!Q55)</f>
        <v>0</v>
      </c>
      <c r="O6" s="489">
        <f>IF(dati_an!N$5="1", dati_rf_digitati_indir_cons!H5,dati_rf_digitati_indir_ese!H5)</f>
        <v>0</v>
      </c>
      <c r="P6" s="489">
        <f>IF(dati_an!N$5="1", dati_rf_digitati_indir_cons!I5,dati_rf_digitati_indir_ese!I5)</f>
        <v>0</v>
      </c>
      <c r="Q6" s="497">
        <f>N6+O6-P6</f>
        <v>0</v>
      </c>
    </row>
    <row r="7" spans="1:20" s="2" customFormat="1">
      <c r="A7" s="252" t="s">
        <v>607</v>
      </c>
      <c r="B7" s="489">
        <f>-'po_CE Ordinario'!F34</f>
        <v>0</v>
      </c>
      <c r="C7" s="489">
        <f>IF(dati_an!B$5="1", dati_rf_digitati_indir_cons!B6,dati_rf_digitati_indir_ese!B6)</f>
        <v>0</v>
      </c>
      <c r="D7" s="489">
        <f>IF(dati_an!B$5="1", dati_rf_digitati_indir_cons!C6,dati_rf_digitati_indir_ese!C6)</f>
        <v>0</v>
      </c>
      <c r="E7" s="489">
        <f>B7+C7-D7</f>
        <v>0</v>
      </c>
      <c r="F7" s="489">
        <f>-'po_CE Ordinario'!G34</f>
        <v>0</v>
      </c>
      <c r="G7" s="489">
        <f>IF(dati_an!F$5="1", dati_rf_digitati_indir_cons!D6,dati_rf_digitati_indir_ese!D6)</f>
        <v>0</v>
      </c>
      <c r="H7" s="489">
        <f>IF(dati_an!F$5="1", dati_rf_digitati_indir_cons!E6,dati_rf_digitati_indir_ese!E6)</f>
        <v>0</v>
      </c>
      <c r="I7" s="489">
        <f>F7+G7-H7</f>
        <v>0</v>
      </c>
      <c r="J7" s="489">
        <f>-'po_CE Ordinario'!L34</f>
        <v>0</v>
      </c>
      <c r="K7" s="489">
        <f>IF(dati_an!J$5="1", dati_rf_digitati_indir_cons!F6,dati_rf_digitati_indir_ese!F6)</f>
        <v>0</v>
      </c>
      <c r="L7" s="489">
        <f>IF(dati_an!J$5="1", dati_rf_digitati_indir_cons!G6,dati_rf_digitati_indir_ese!G6)</f>
        <v>0</v>
      </c>
      <c r="M7" s="489">
        <f>J7+K7-L7</f>
        <v>0</v>
      </c>
      <c r="N7" s="489">
        <f>-'po_CE Ordinario'!Q34</f>
        <v>0</v>
      </c>
      <c r="O7" s="489">
        <f>IF(dati_an!N$5="1", dati_rf_digitati_indir_cons!H6,dati_rf_digitati_indir_ese!H6)</f>
        <v>0</v>
      </c>
      <c r="P7" s="489">
        <f>IF(dati_an!N$5="1", dati_rf_digitati_indir_cons!I6,dati_rf_digitati_indir_ese!I6)</f>
        <v>0</v>
      </c>
      <c r="Q7" s="497">
        <f>N7+O7-P7</f>
        <v>0</v>
      </c>
    </row>
    <row r="8" spans="1:20" s="2" customFormat="1">
      <c r="A8" s="252" t="s">
        <v>608</v>
      </c>
      <c r="B8" s="489">
        <f>-dati_rf!B14+dati_rf!B13-dati_rf!B25+dati_rf!B24-dati_rf!B34+dati_rf!B33-dati_rf!B50+dati_rf!B49</f>
        <v>0</v>
      </c>
      <c r="C8" s="489">
        <f>IF(dati_an!B$5="1", dati_rf_digitati_indir_cons!B7,dati_rf_digitati_indir_ese!B7)</f>
        <v>0</v>
      </c>
      <c r="D8" s="489">
        <f>IF(dati_an!B$5="1", dati_rf_digitati_indir_cons!C7,dati_rf_digitati_indir_ese!C7)</f>
        <v>0</v>
      </c>
      <c r="E8" s="489">
        <f>B8+C8-D8</f>
        <v>0</v>
      </c>
      <c r="F8" s="489">
        <f>-dati_rf!C14+dati_rf!C13-dati_rf!C25+dati_rf!C24-dati_rf!C34+dati_rf!C33-dati_rf!C50+dati_rf!C49</f>
        <v>0</v>
      </c>
      <c r="G8" s="489">
        <f>IF(dati_an!F$5="1", dati_rf_digitati_indir_cons!D7,dati_rf_digitati_indir_ese!D7)</f>
        <v>0</v>
      </c>
      <c r="H8" s="489">
        <f>IF(dati_an!F$5="1", dati_rf_digitati_indir_cons!E7,dati_rf_digitati_indir_ese!E7)</f>
        <v>0</v>
      </c>
      <c r="I8" s="489">
        <f>F8+G8-H8</f>
        <v>0</v>
      </c>
      <c r="J8" s="489">
        <f>-dati_rf!D14+dati_rf!D13-dati_rf!D25+dati_rf!D24-dati_rf!D34+dati_rf!D33-dati_rf!D50+dati_rf!D49</f>
        <v>0</v>
      </c>
      <c r="K8" s="489">
        <f>IF(dati_an!J$5="1", dati_rf_digitati_indir_cons!F7,dati_rf_digitati_indir_ese!F7)</f>
        <v>0</v>
      </c>
      <c r="L8" s="489">
        <f>IF(dati_an!J$5="1", dati_rf_digitati_indir_cons!G7,dati_rf_digitati_indir_ese!G7)</f>
        <v>0</v>
      </c>
      <c r="M8" s="489">
        <f>J8+K8-L8</f>
        <v>0</v>
      </c>
      <c r="N8" s="489">
        <f>-dati_rf!E14+dati_rf!E13-dati_rf!E25+dati_rf!E24-dati_rf!E34+dati_rf!E33-dati_rf!E50+dati_rf!E49</f>
        <v>0</v>
      </c>
      <c r="O8" s="489">
        <f>IF(dati_an!N$5="1", dati_rf_digitati_indir_cons!H7,dati_rf_digitati_indir_ese!H7)</f>
        <v>0</v>
      </c>
      <c r="P8" s="489">
        <f>IF(dati_an!N$5="1", dati_rf_digitati_indir_cons!I7,dati_rf_digitati_indir_ese!I7)</f>
        <v>0</v>
      </c>
      <c r="Q8" s="497">
        <f>N8+O8-P8</f>
        <v>0</v>
      </c>
    </row>
    <row r="9" spans="1:20" s="2" customFormat="1" ht="23.15">
      <c r="A9" s="509" t="s">
        <v>609</v>
      </c>
      <c r="B9" s="498">
        <f>B4+B5+B6+B7+B8</f>
        <v>0</v>
      </c>
      <c r="C9" s="498"/>
      <c r="D9" s="499"/>
      <c r="E9" s="498">
        <f>E4+E5+E6+E7+E8</f>
        <v>0</v>
      </c>
      <c r="F9" s="498">
        <f>F4+F5+F6+F7+F8</f>
        <v>0</v>
      </c>
      <c r="G9" s="498"/>
      <c r="H9" s="499"/>
      <c r="I9" s="498">
        <f>I4+I5+I6+I7+I8</f>
        <v>0</v>
      </c>
      <c r="J9" s="498">
        <f>J4+J5+J6+J7+J8</f>
        <v>0</v>
      </c>
      <c r="K9" s="498"/>
      <c r="L9" s="499"/>
      <c r="M9" s="498">
        <f>M4+M5+M6+M7+M8</f>
        <v>0</v>
      </c>
      <c r="N9" s="498">
        <f>N4+N5+N6+N7+N8</f>
        <v>0</v>
      </c>
      <c r="O9" s="498"/>
      <c r="P9" s="499"/>
      <c r="Q9" s="498">
        <f>Q4+Q5+Q6+Q7+Q8</f>
        <v>0</v>
      </c>
    </row>
    <row r="10" spans="1:20" s="2" customFormat="1" ht="23.15">
      <c r="A10" s="495" t="s">
        <v>610</v>
      </c>
      <c r="B10" s="500"/>
      <c r="C10" s="500"/>
      <c r="D10" s="500"/>
      <c r="E10" s="501"/>
      <c r="F10" s="501"/>
      <c r="G10" s="501"/>
      <c r="H10" s="501"/>
      <c r="I10" s="501"/>
      <c r="J10" s="501"/>
      <c r="K10" s="501"/>
      <c r="L10" s="501"/>
      <c r="M10" s="501"/>
      <c r="N10" s="501"/>
      <c r="O10" s="501"/>
      <c r="P10" s="501"/>
      <c r="Q10" s="501"/>
    </row>
    <row r="11" spans="1:20" s="2" customFormat="1">
      <c r="A11" s="252" t="s">
        <v>611</v>
      </c>
      <c r="B11" s="497">
        <f>(IF(('po_SP Ordinario PASS'!F37-'po_SP Ordinario PASS'!G37)&gt;0,'po_SP Ordinario PASS'!F37-'po_SP Ordinario PASS'!G37,0)+IF(('po_SP Ordinario PASS'!F38-'po_SP Ordinario PASS'!G38)&gt;0,'po_SP Ordinario PASS'!F38-'po_SP Ordinario PASS'!G38,0)+IF(('po_SP Ordinario PASS'!F39-'po_SP Ordinario PASS'!G39)&gt;0,'po_SP Ordinario PASS'!F39-'po_SP Ordinario PASS'!G39,0)+IF(('po_SP Ordinario PASS'!F41-'po_SP Ordinario PASS'!G41)&gt;0,'po_SP Ordinario PASS'!F41-'po_SP Ordinario PASS'!G41,0))</f>
        <v>0</v>
      </c>
      <c r="C11" s="489">
        <f>IF(dati_an!B$5="1", dati_rf_digitati_indir_cons!B10,dati_rf_digitati_indir_ese!B10)</f>
        <v>0</v>
      </c>
      <c r="D11" s="489">
        <f>IF(dati_an!B$5="1", dati_rf_digitati_indir_cons!C10,dati_rf_digitati_indir_ese!C10)</f>
        <v>0</v>
      </c>
      <c r="E11" s="489">
        <f>B11+C11-D11</f>
        <v>0</v>
      </c>
      <c r="F11" s="497">
        <f>(IF(('po_SP Ordinario PASS'!G37-'po_SP Ordinario PASS'!L37)&gt;0,'po_SP Ordinario PASS'!G37-'po_SP Ordinario PASS'!L37,0)+IF(('po_SP Ordinario PASS'!G38-'po_SP Ordinario PASS'!L38)&gt;0,'po_SP Ordinario PASS'!G38-'po_SP Ordinario PASS'!L38,0)+IF(('po_SP Ordinario PASS'!G39-'po_SP Ordinario PASS'!L39)&gt;0,'po_SP Ordinario PASS'!G39-'po_SP Ordinario PASS'!L39,0)+IF(('po_SP Ordinario PASS'!G41-'po_SP Ordinario PASS'!L41)&gt;0,'po_SP Ordinario PASS'!G41-'po_SP Ordinario PASS'!L41,0))</f>
        <v>0</v>
      </c>
      <c r="G11" s="489">
        <f>IF(dati_an!F$5="1", dati_rf_digitati_indir_cons!D10,dati_rf_digitati_indir_ese!D10)</f>
        <v>0</v>
      </c>
      <c r="H11" s="489">
        <f>IF(dati_an!F$5="1", dati_rf_digitati_indir_cons!E10,dati_rf_digitati_indir_ese!E10)</f>
        <v>0</v>
      </c>
      <c r="I11" s="489">
        <f>F11+G11-H11</f>
        <v>0</v>
      </c>
      <c r="J11" s="497">
        <f>(IF(('po_SP Ordinario PASS'!L37-'po_SP Ordinario PASS'!Q37)&gt;0,'po_SP Ordinario PASS'!L37-'po_SP Ordinario PASS'!Q37,0)+IF(('po_SP Ordinario PASS'!L38-'po_SP Ordinario PASS'!Q38)&gt;0,'po_SP Ordinario PASS'!L38-'po_SP Ordinario PASS'!Q38,0)+IF(('po_SP Ordinario PASS'!L39-'po_SP Ordinario PASS'!Q39)&gt;0,'po_SP Ordinario PASS'!L39-'po_SP Ordinario PASS'!Q39,0)+IF(('po_SP Ordinario PASS'!L41-'po_SP Ordinario PASS'!Q41)&gt;0,'po_SP Ordinario PASS'!L41-'po_SP Ordinario PASS'!Q41,0))</f>
        <v>0</v>
      </c>
      <c r="K11" s="489">
        <f>IF(dati_an!J$5="1", dati_rf_digitati_indir_cons!F10,dati_rf_digitati_indir_ese!F10)</f>
        <v>0</v>
      </c>
      <c r="L11" s="489">
        <f>IF(dati_an!J$5="1", dati_rf_digitati_indir_cons!G10,dati_rf_digitati_indir_ese!G10)</f>
        <v>0</v>
      </c>
      <c r="M11" s="489">
        <f>J11+K11-L11</f>
        <v>0</v>
      </c>
      <c r="N11" s="497">
        <f>(IF(('po_SP Ordinario PASS'!Q37-'po_SP Ordinario PASS'!V37)&gt;0,'po_SP Ordinario PASS'!Q37-'po_SP Ordinario PASS'!V37,0)+IF(('po_SP Ordinario PASS'!Q38-'po_SP Ordinario PASS'!V38)&gt;0,'po_SP Ordinario PASS'!Q38-'po_SP Ordinario PASS'!V38,0)+IF(('po_SP Ordinario PASS'!Q39-'po_SP Ordinario PASS'!V39)&gt;0,'po_SP Ordinario PASS'!Q39-'po_SP Ordinario PASS'!V39,0)+IF(('po_SP Ordinario PASS'!Q41-'po_SP Ordinario PASS'!V41)&gt;0,'po_SP Ordinario PASS'!Q41-'po_SP Ordinario PASS'!V41,0))</f>
        <v>0</v>
      </c>
      <c r="O11" s="489">
        <f>IF(dati_an!N$5="1", dati_rf_digitati_indir_cons!H10,dati_rf_digitati_indir_ese!H10)</f>
        <v>0</v>
      </c>
      <c r="P11" s="489">
        <f>IF(dati_an!N$5="1", dati_rf_digitati_indir_cons!I10,dati_rf_digitati_indir_ese!I10)</f>
        <v>0</v>
      </c>
      <c r="Q11" s="497">
        <f>N11+O11-P11</f>
        <v>0</v>
      </c>
    </row>
    <row r="12" spans="1:20" s="2" customFormat="1">
      <c r="A12" s="252" t="s">
        <v>612</v>
      </c>
      <c r="B12" s="489">
        <f>dati_rf!B10+dati_rf!B21</f>
        <v>0</v>
      </c>
      <c r="C12" s="489">
        <f>IF(dati_an!B$5="1", dati_rf_digitati_indir_cons!B11,dati_rf_digitati_indir_ese!B11)</f>
        <v>0</v>
      </c>
      <c r="D12" s="489">
        <f>IF(dati_an!B$5="1", dati_rf_digitati_indir_cons!C11,dati_rf_digitati_indir_ese!C11)</f>
        <v>0</v>
      </c>
      <c r="E12" s="489">
        <f>B12+C12-D12</f>
        <v>0</v>
      </c>
      <c r="F12" s="489">
        <f>dati_rf!C10+dati_rf!C21</f>
        <v>0</v>
      </c>
      <c r="G12" s="489">
        <f>IF(dati_an!F$5="1", dati_rf_digitati_indir_cons!D11,dati_rf_digitati_indir_ese!D11)</f>
        <v>0</v>
      </c>
      <c r="H12" s="489">
        <f>IF(dati_an!F$5="1", dati_rf_digitati_indir_cons!E11,dati_rf_digitati_indir_ese!E11)</f>
        <v>0</v>
      </c>
      <c r="I12" s="489">
        <f>F12+G12-H12</f>
        <v>0</v>
      </c>
      <c r="J12" s="489">
        <f>dati_rf!D10+dati_rf!D21</f>
        <v>0</v>
      </c>
      <c r="K12" s="489">
        <f>IF(dati_an!J$5="1", dati_rf_digitati_indir_cons!F11,dati_rf_digitati_indir_ese!F11)</f>
        <v>0</v>
      </c>
      <c r="L12" s="489">
        <f>IF(dati_an!J$5="1", dati_rf_digitati_indir_cons!G11,dati_rf_digitati_indir_ese!G11)</f>
        <v>0</v>
      </c>
      <c r="M12" s="489">
        <f>J12+K12-L12</f>
        <v>0</v>
      </c>
      <c r="N12" s="489">
        <f>dati_rf!E10+dati_rf!E21</f>
        <v>0</v>
      </c>
      <c r="O12" s="489">
        <f>IF(dati_an!N$5="1", dati_rf_digitati_indir_cons!H11,dati_rf_digitati_indir_ese!H11)</f>
        <v>0</v>
      </c>
      <c r="P12" s="489">
        <f>IF(dati_an!N$5="1", dati_rf_digitati_indir_cons!I11,dati_rf_digitati_indir_ese!I11)</f>
        <v>0</v>
      </c>
      <c r="Q12" s="497">
        <f>N12+O12-P12</f>
        <v>0</v>
      </c>
    </row>
    <row r="13" spans="1:20" s="2" customFormat="1">
      <c r="A13" s="252" t="s">
        <v>613</v>
      </c>
      <c r="B13" s="489">
        <f>dati_rf!B12+dati_rf!B23+dati_rf!B32+dati_rf!B48</f>
        <v>0</v>
      </c>
      <c r="C13" s="489">
        <f>IF(dati_an!B$5="1", dati_rf_digitati_indir_cons!B12,dati_rf_digitati_indir_ese!B12)</f>
        <v>0</v>
      </c>
      <c r="D13" s="489">
        <f>IF(dati_an!B$5="1", dati_rf_digitati_indir_cons!C12,dati_rf_digitati_indir_ese!C12)</f>
        <v>0</v>
      </c>
      <c r="E13" s="489">
        <f>B13+C13-D13</f>
        <v>0</v>
      </c>
      <c r="F13" s="489">
        <f>dati_rf!C12+dati_rf!C23+dati_rf!C32+dati_rf!C48</f>
        <v>0</v>
      </c>
      <c r="G13" s="489">
        <f>IF(dati_an!F$5="1", dati_rf_digitati_indir_cons!D12,dati_rf_digitati_indir_ese!D12)</f>
        <v>0</v>
      </c>
      <c r="H13" s="489">
        <f>IF(dati_an!F$5="1", dati_rf_digitati_indir_cons!E12,dati_rf_digitati_indir_ese!E12)</f>
        <v>0</v>
      </c>
      <c r="I13" s="489">
        <f>F13+G13-H13</f>
        <v>0</v>
      </c>
      <c r="J13" s="489">
        <f>dati_rf!D12+dati_rf!D23+dati_rf!D32+dati_rf!D48</f>
        <v>0</v>
      </c>
      <c r="K13" s="489">
        <f>IF(dati_an!J$5="1", dati_rf_digitati_indir_cons!F12,dati_rf_digitati_indir_ese!F12)</f>
        <v>0</v>
      </c>
      <c r="L13" s="489">
        <f>IF(dati_an!J$5="1", dati_rf_digitati_indir_cons!G12,dati_rf_digitati_indir_ese!G12)</f>
        <v>0</v>
      </c>
      <c r="M13" s="489">
        <f>J13+K13-L13</f>
        <v>0</v>
      </c>
      <c r="N13" s="489">
        <f>dati_rf!E12+dati_rf!E23+dati_rf!E32+dati_rf!E48</f>
        <v>0</v>
      </c>
      <c r="O13" s="489">
        <f>IF(dati_an!N$5="1", dati_rf_digitati_indir_cons!H12,dati_rf_digitati_indir_ese!H12)</f>
        <v>0</v>
      </c>
      <c r="P13" s="489">
        <f>IF(dati_an!N$5="1", dati_rf_digitati_indir_cons!I12,dati_rf_digitati_indir_ese!I12)</f>
        <v>0</v>
      </c>
      <c r="Q13" s="497">
        <f>N13+O13-P13</f>
        <v>0</v>
      </c>
    </row>
    <row r="14" spans="1:20" s="2" customFormat="1" ht="23.15">
      <c r="A14" s="252" t="s">
        <v>1031</v>
      </c>
      <c r="B14" s="489">
        <f>'po_CE Ordinario'!F67-'po_CE Ordinario'!F73</f>
        <v>0</v>
      </c>
      <c r="C14" s="489">
        <f>IF(dati_an!B$5="1", dati_rf_digitati_indir_cons!B13,dati_rf_digitati_indir_ese!B13)</f>
        <v>0</v>
      </c>
      <c r="D14" s="489">
        <f>IF(dati_an!B$5="1", dati_rf_digitati_indir_cons!C13,dati_rf_digitati_indir_ese!C13)</f>
        <v>0</v>
      </c>
      <c r="E14" s="489">
        <f>B14+C14-D14</f>
        <v>0</v>
      </c>
      <c r="F14" s="489">
        <f>'po_CE Ordinario'!G67-'po_CE Ordinario'!G73</f>
        <v>0</v>
      </c>
      <c r="G14" s="489">
        <f>IF(dati_an!F$5="1", dati_rf_digitati_indir_cons!D13,dati_rf_digitati_indir_ese!D13)</f>
        <v>0</v>
      </c>
      <c r="H14" s="489">
        <f>IF(dati_an!F$5="1", dati_rf_digitati_indir_cons!E13,dati_rf_digitati_indir_ese!E13)</f>
        <v>0</v>
      </c>
      <c r="I14" s="489">
        <f>F14+G14-H14</f>
        <v>0</v>
      </c>
      <c r="J14" s="489">
        <f>'po_CE Ordinario'!L67-'po_CE Ordinario'!L73</f>
        <v>0</v>
      </c>
      <c r="K14" s="489">
        <f>IF(dati_an!J$5="1", dati_rf_digitati_indir_cons!F13,dati_rf_digitati_indir_ese!F13)</f>
        <v>0</v>
      </c>
      <c r="L14" s="489">
        <f>IF(dati_an!J$5="1", dati_rf_digitati_indir_cons!G13,dati_rf_digitati_indir_ese!G13)</f>
        <v>0</v>
      </c>
      <c r="M14" s="489">
        <f>J14+K14-L14</f>
        <v>0</v>
      </c>
      <c r="N14" s="489">
        <f>'po_CE Ordinario'!Q67-'po_CE Ordinario'!Q73</f>
        <v>0</v>
      </c>
      <c r="O14" s="489">
        <f>IF(dati_an!N$5="1", dati_rf_digitati_indir_cons!H13,dati_rf_digitati_indir_ese!H13)</f>
        <v>0</v>
      </c>
      <c r="P14" s="489">
        <f>IF(dati_an!N$5="1", dati_rf_digitati_indir_cons!I13,dati_rf_digitati_indir_ese!I13)</f>
        <v>0</v>
      </c>
      <c r="Q14" s="497">
        <f>N14+O14-P14</f>
        <v>0</v>
      </c>
    </row>
    <row r="15" spans="1:20" s="2" customFormat="1">
      <c r="A15" s="252" t="s">
        <v>614</v>
      </c>
      <c r="B15" s="489">
        <f>dati_rf!B9+dati_rf!B20+dati_rf!B39+dati_rf!B46</f>
        <v>0</v>
      </c>
      <c r="C15" s="489">
        <f>IF(dati_an!B$5="1", dati_rf_digitati_indir_cons!B14,dati_rf_digitati_indir_ese!B14)</f>
        <v>0</v>
      </c>
      <c r="D15" s="489">
        <f>IF(dati_an!B$5="1", dati_rf_digitati_indir_cons!C14,dati_rf_digitati_indir_ese!C14)</f>
        <v>0</v>
      </c>
      <c r="E15" s="489">
        <f>B15+C15-D15</f>
        <v>0</v>
      </c>
      <c r="F15" s="489">
        <f>dati_rf!C9+dati_rf!C20+dati_rf!C39+dati_rf!C46</f>
        <v>0</v>
      </c>
      <c r="G15" s="489">
        <f>IF(dati_an!F$5="1", dati_rf_digitati_indir_cons!D14,dati_rf_digitati_indir_ese!D14)</f>
        <v>0</v>
      </c>
      <c r="H15" s="489">
        <f>IF(dati_an!F$5="1", dati_rf_digitati_indir_cons!E14,dati_rf_digitati_indir_ese!E14)</f>
        <v>0</v>
      </c>
      <c r="I15" s="489">
        <f>F15+G15-H15</f>
        <v>0</v>
      </c>
      <c r="J15" s="489">
        <f>dati_rf!D9+dati_rf!D20+dati_rf!D39+dati_rf!D46</f>
        <v>0</v>
      </c>
      <c r="K15" s="489">
        <f>IF(dati_an!J$5="1", dati_rf_digitati_indir_cons!F14,dati_rf_digitati_indir_ese!F14)</f>
        <v>0</v>
      </c>
      <c r="L15" s="489">
        <f>IF(dati_an!J$5="1", dati_rf_digitati_indir_cons!G14,dati_rf_digitati_indir_ese!G14)</f>
        <v>0</v>
      </c>
      <c r="M15" s="489">
        <f>J15+K15-L15</f>
        <v>0</v>
      </c>
      <c r="N15" s="489">
        <f>dati_rf!E9+dati_rf!E20+dati_rf!E39+dati_rf!E46</f>
        <v>0</v>
      </c>
      <c r="O15" s="489">
        <f>IF(dati_an!N$5="1", dati_rf_digitati_indir_cons!H14,dati_rf_digitati_indir_ese!H14)</f>
        <v>0</v>
      </c>
      <c r="P15" s="489">
        <f>IF(dati_an!N$5="1", dati_rf_digitati_indir_cons!I14,dati_rf_digitati_indir_ese!I14)</f>
        <v>0</v>
      </c>
      <c r="Q15" s="497">
        <f>N15+O15-P15</f>
        <v>0</v>
      </c>
    </row>
    <row r="16" spans="1:20" s="2" customFormat="1" ht="23.15">
      <c r="A16" s="509" t="s">
        <v>615</v>
      </c>
      <c r="B16" s="498">
        <f>B11+B12+B13+B14+B15</f>
        <v>0</v>
      </c>
      <c r="C16" s="498"/>
      <c r="D16" s="499"/>
      <c r="E16" s="499">
        <f>E11+E12+E13+E14+E15</f>
        <v>0</v>
      </c>
      <c r="F16" s="498">
        <f>F11+F12+F13+F14+F15</f>
        <v>0</v>
      </c>
      <c r="G16" s="498"/>
      <c r="H16" s="499"/>
      <c r="I16" s="499">
        <f>I11+I12+I13+I14+I15</f>
        <v>0</v>
      </c>
      <c r="J16" s="498">
        <f>J11+J12+J13+J14+J15</f>
        <v>0</v>
      </c>
      <c r="K16" s="498"/>
      <c r="L16" s="499"/>
      <c r="M16" s="499">
        <f>M11+M12+M13+M14+M15</f>
        <v>0</v>
      </c>
      <c r="N16" s="498">
        <f>N11+N12+N13+N14+N15</f>
        <v>0</v>
      </c>
      <c r="O16" s="498"/>
      <c r="P16" s="499"/>
      <c r="Q16" s="499">
        <f>Q11+Q12+Q13+Q14+Q15</f>
        <v>0</v>
      </c>
    </row>
    <row r="17" spans="1:17" s="2" customFormat="1">
      <c r="A17" s="509" t="s">
        <v>1032</v>
      </c>
      <c r="B17" s="498">
        <f>B9+B16</f>
        <v>0</v>
      </c>
      <c r="C17" s="498"/>
      <c r="D17" s="499"/>
      <c r="E17" s="499">
        <f>E9+E16</f>
        <v>0</v>
      </c>
      <c r="F17" s="498">
        <f>F9+F16</f>
        <v>0</v>
      </c>
      <c r="G17" s="498"/>
      <c r="H17" s="499"/>
      <c r="I17" s="499">
        <f>I9+I16</f>
        <v>0</v>
      </c>
      <c r="J17" s="498">
        <f>J9+J16</f>
        <v>0</v>
      </c>
      <c r="K17" s="498"/>
      <c r="L17" s="499"/>
      <c r="M17" s="499">
        <f>M9+M16</f>
        <v>0</v>
      </c>
      <c r="N17" s="498">
        <f>N9+N16</f>
        <v>0</v>
      </c>
      <c r="O17" s="498"/>
      <c r="P17" s="499"/>
      <c r="Q17" s="499">
        <f>Q9+Q16</f>
        <v>0</v>
      </c>
    </row>
    <row r="18" spans="1:17" s="2" customFormat="1">
      <c r="A18" s="495" t="s">
        <v>617</v>
      </c>
      <c r="B18" s="500"/>
      <c r="C18" s="500"/>
      <c r="D18" s="500"/>
      <c r="E18" s="501"/>
      <c r="F18" s="501"/>
      <c r="G18" s="501"/>
      <c r="H18" s="501"/>
      <c r="I18" s="501"/>
      <c r="J18" s="501"/>
      <c r="K18" s="501"/>
      <c r="L18" s="501"/>
      <c r="M18" s="501"/>
      <c r="N18" s="501"/>
      <c r="O18" s="501"/>
      <c r="P18" s="501"/>
      <c r="Q18" s="501"/>
    </row>
    <row r="19" spans="1:17" s="2" customFormat="1">
      <c r="A19" s="252" t="s">
        <v>618</v>
      </c>
      <c r="B19" s="489">
        <f>-('po_SP Ordinario ATT'!F49-'po_SP Ordinario ATT'!G49)</f>
        <v>0</v>
      </c>
      <c r="C19" s="489">
        <f>IF(dati_an!B$5="1", dati_rf_digitati_indir_cons!B18,dati_rf_digitati_indir_ese!B18)</f>
        <v>0</v>
      </c>
      <c r="D19" s="489">
        <f>IF(dati_an!B$5="1", dati_rf_digitati_indir_cons!C18,dati_rf_digitati_indir_ese!C18)</f>
        <v>0</v>
      </c>
      <c r="E19" s="489">
        <f t="shared" ref="E19:E24" si="0">B19+C19-D19</f>
        <v>0</v>
      </c>
      <c r="F19" s="489">
        <f>-('po_SP Ordinario ATT'!G49-'po_SP Ordinario ATT'!L49)</f>
        <v>0</v>
      </c>
      <c r="G19" s="489">
        <f>IF(dati_an!F$5="1", dati_rf_digitati_indir_cons!D18,dati_rf_digitati_indir_ese!D18)</f>
        <v>0</v>
      </c>
      <c r="H19" s="489">
        <f>IF(dati_an!F$5="1", dati_rf_digitati_indir_cons!E18,dati_rf_digitati_indir_ese!E18)</f>
        <v>0</v>
      </c>
      <c r="I19" s="489">
        <f t="shared" ref="I19:I24" si="1">F19+G19-H19</f>
        <v>0</v>
      </c>
      <c r="J19" s="489">
        <f>-('po_SP Ordinario ATT'!L49-'po_SP Ordinario ATT'!Q49)</f>
        <v>0</v>
      </c>
      <c r="K19" s="489">
        <f>IF(dati_an!J$5="1", dati_rf_digitati_indir_cons!F18,dati_rf_digitati_indir_ese!F18)</f>
        <v>0</v>
      </c>
      <c r="L19" s="489">
        <f>IF(dati_an!J$5="1", dati_rf_digitati_indir_cons!G18,dati_rf_digitati_indir_ese!G18)</f>
        <v>0</v>
      </c>
      <c r="M19" s="489">
        <f t="shared" ref="M19:M24" si="2">J19+K19-L19</f>
        <v>0</v>
      </c>
      <c r="N19" s="489">
        <f>-('po_SP Ordinario ATT'!Q49-'po_SP Ordinario ATT'!V49)</f>
        <v>0</v>
      </c>
      <c r="O19" s="489">
        <f>IF(dati_an!N$5="1", dati_rf_digitati_indir_cons!H18,dati_rf_digitati_indir_ese!H18)</f>
        <v>0</v>
      </c>
      <c r="P19" s="489">
        <f>IF(dati_an!N$5="1", dati_rf_digitati_indir_cons!I18,dati_rf_digitati_indir_ese!I18)</f>
        <v>0</v>
      </c>
      <c r="Q19" s="497">
        <f t="shared" ref="Q19:Q24" si="3">N19+O19-P19</f>
        <v>0</v>
      </c>
    </row>
    <row r="20" spans="1:17" s="2" customFormat="1">
      <c r="A20" s="252" t="s">
        <v>619</v>
      </c>
      <c r="B20" s="489">
        <f>-('po_SP Ordinario ATT'!F59-'po_SP Ordinario ATT'!G59)</f>
        <v>-37303</v>
      </c>
      <c r="C20" s="489">
        <f>IF(dati_an!B$5="1", dati_rf_digitati_indir_cons!B19,dati_rf_digitati_indir_ese!B19)</f>
        <v>0</v>
      </c>
      <c r="D20" s="489">
        <f>IF(dati_an!B$5="1", dati_rf_digitati_indir_cons!C19,dati_rf_digitati_indir_ese!C19)</f>
        <v>0</v>
      </c>
      <c r="E20" s="489">
        <f t="shared" si="0"/>
        <v>-37303</v>
      </c>
      <c r="F20" s="489">
        <f>-('po_SP Ordinario ATT'!G59-'po_SP Ordinario ATT'!L59)</f>
        <v>-150814</v>
      </c>
      <c r="G20" s="489">
        <f>IF(dati_an!F$5="1", dati_rf_digitati_indir_cons!D19,dati_rf_digitati_indir_ese!D19)</f>
        <v>0</v>
      </c>
      <c r="H20" s="489">
        <f>IF(dati_an!F$5="1", dati_rf_digitati_indir_cons!E19,dati_rf_digitati_indir_ese!E19)</f>
        <v>0</v>
      </c>
      <c r="I20" s="489">
        <f t="shared" si="1"/>
        <v>-150814</v>
      </c>
      <c r="J20" s="489">
        <f>-('po_SP Ordinario ATT'!L59-'po_SP Ordinario ATT'!Q59)</f>
        <v>0</v>
      </c>
      <c r="K20" s="489">
        <f>IF(dati_an!J$5="1", dati_rf_digitati_indir_cons!F19,dati_rf_digitati_indir_ese!F19)</f>
        <v>0</v>
      </c>
      <c r="L20" s="489">
        <f>IF(dati_an!J$5="1", dati_rf_digitati_indir_cons!G19,dati_rf_digitati_indir_ese!G19)</f>
        <v>0</v>
      </c>
      <c r="M20" s="489">
        <f t="shared" si="2"/>
        <v>0</v>
      </c>
      <c r="N20" s="489">
        <f>-('po_SP Ordinario ATT'!Q59-'po_SP Ordinario ATT'!V59)</f>
        <v>0</v>
      </c>
      <c r="O20" s="489">
        <f>IF(dati_an!N$5="1", dati_rf_digitati_indir_cons!H19,dati_rf_digitati_indir_ese!H19)</f>
        <v>0</v>
      </c>
      <c r="P20" s="489">
        <f>IF(dati_an!N$5="1", dati_rf_digitati_indir_cons!I19,dati_rf_digitati_indir_ese!I19)</f>
        <v>0</v>
      </c>
      <c r="Q20" s="497">
        <f t="shared" si="3"/>
        <v>0</v>
      </c>
    </row>
    <row r="21" spans="1:17" s="2" customFormat="1">
      <c r="A21" s="252" t="s">
        <v>620</v>
      </c>
      <c r="B21" s="489">
        <f>('po_SP Ordinario PASS'!F64-'po_SP Ordinario PASS'!G64)</f>
        <v>0</v>
      </c>
      <c r="C21" s="489">
        <f>IF(dati_an!B$5="1", dati_rf_digitati_indir_cons!B20,dati_rf_digitati_indir_ese!B20)</f>
        <v>0</v>
      </c>
      <c r="D21" s="489">
        <f>IF(dati_an!B$5="1", dati_rf_digitati_indir_cons!C20,dati_rf_digitati_indir_ese!C20)</f>
        <v>0</v>
      </c>
      <c r="E21" s="489">
        <f t="shared" si="0"/>
        <v>0</v>
      </c>
      <c r="F21" s="489">
        <f>('po_SP Ordinario PASS'!G64-'po_SP Ordinario PASS'!L64)</f>
        <v>0</v>
      </c>
      <c r="G21" s="489">
        <f>IF(dati_an!F$5="1", dati_rf_digitati_indir_cons!D20,dati_rf_digitati_indir_ese!D20)</f>
        <v>0</v>
      </c>
      <c r="H21" s="489">
        <f>IF(dati_an!F$5="1", dati_rf_digitati_indir_cons!E20,dati_rf_digitati_indir_ese!E20)</f>
        <v>0</v>
      </c>
      <c r="I21" s="489">
        <f t="shared" si="1"/>
        <v>0</v>
      </c>
      <c r="J21" s="489">
        <f>('po_SP Ordinario PASS'!L64-'po_SP Ordinario PASS'!Q64)</f>
        <v>0</v>
      </c>
      <c r="K21" s="489">
        <f>IF(dati_an!J$5="1", dati_rf_digitati_indir_cons!F20,dati_rf_digitati_indir_ese!F20)</f>
        <v>0</v>
      </c>
      <c r="L21" s="489">
        <f>IF(dati_an!J$5="1", dati_rf_digitati_indir_cons!G20,dati_rf_digitati_indir_ese!G20)</f>
        <v>0</v>
      </c>
      <c r="M21" s="489">
        <f t="shared" si="2"/>
        <v>0</v>
      </c>
      <c r="N21" s="489">
        <f>('po_SP Ordinario PASS'!Q64-'po_SP Ordinario PASS'!V64)</f>
        <v>0</v>
      </c>
      <c r="O21" s="489">
        <f>IF(dati_an!N$5="1", dati_rf_digitati_indir_cons!H20,dati_rf_digitati_indir_ese!H20)</f>
        <v>0</v>
      </c>
      <c r="P21" s="489">
        <f>IF(dati_an!N$5="1", dati_rf_digitati_indir_cons!I20,dati_rf_digitati_indir_ese!I20)</f>
        <v>0</v>
      </c>
      <c r="Q21" s="497">
        <f t="shared" si="3"/>
        <v>0</v>
      </c>
    </row>
    <row r="22" spans="1:17" s="2" customFormat="1">
      <c r="A22" s="252" t="s">
        <v>621</v>
      </c>
      <c r="B22" s="489">
        <f>-('po_SP Ordinario ATT'!F94-'po_SP Ordinario ATT'!G94)</f>
        <v>0</v>
      </c>
      <c r="C22" s="489">
        <f>IF(dati_an!B$5="1", dati_rf_digitati_indir_cons!B21,dati_rf_digitati_indir_ese!B21)</f>
        <v>0</v>
      </c>
      <c r="D22" s="489">
        <f>IF(dati_an!B$5="1", dati_rf_digitati_indir_cons!C21,dati_rf_digitati_indir_ese!C21)</f>
        <v>0</v>
      </c>
      <c r="E22" s="489">
        <f t="shared" si="0"/>
        <v>0</v>
      </c>
      <c r="F22" s="489">
        <f>-('po_SP Ordinario ATT'!G94-'po_SP Ordinario ATT'!L94)</f>
        <v>0</v>
      </c>
      <c r="G22" s="489">
        <f>IF(dati_an!F$5="1", dati_rf_digitati_indir_cons!D21,dati_rf_digitati_indir_ese!D21)</f>
        <v>0</v>
      </c>
      <c r="H22" s="489">
        <f>IF(dati_an!F$5="1", dati_rf_digitati_indir_cons!E21,dati_rf_digitati_indir_ese!E21)</f>
        <v>0</v>
      </c>
      <c r="I22" s="489">
        <f t="shared" si="1"/>
        <v>0</v>
      </c>
      <c r="J22" s="489">
        <f>-('po_SP Ordinario ATT'!L94-'po_SP Ordinario ATT'!Q94)</f>
        <v>0</v>
      </c>
      <c r="K22" s="489">
        <f>IF(dati_an!J$5="1", dati_rf_digitati_indir_cons!F21,dati_rf_digitati_indir_ese!F21)</f>
        <v>0</v>
      </c>
      <c r="L22" s="489">
        <f>IF(dati_an!J$5="1", dati_rf_digitati_indir_cons!G21,dati_rf_digitati_indir_ese!G21)</f>
        <v>0</v>
      </c>
      <c r="M22" s="489">
        <f t="shared" si="2"/>
        <v>0</v>
      </c>
      <c r="N22" s="489">
        <f>-('po_SP Ordinario ATT'!Q94-'po_SP Ordinario ATT'!V94)</f>
        <v>0</v>
      </c>
      <c r="O22" s="489">
        <f>IF(dati_an!N$5="1", dati_rf_digitati_indir_cons!H21,dati_rf_digitati_indir_ese!H21)</f>
        <v>0</v>
      </c>
      <c r="P22" s="489">
        <f>IF(dati_an!N$5="1", dati_rf_digitati_indir_cons!I21,dati_rf_digitati_indir_ese!I21)</f>
        <v>0</v>
      </c>
      <c r="Q22" s="497">
        <f t="shared" si="3"/>
        <v>0</v>
      </c>
    </row>
    <row r="23" spans="1:17" s="2" customFormat="1">
      <c r="A23" s="252" t="s">
        <v>622</v>
      </c>
      <c r="B23" s="489">
        <f>('po_SP Ordinario PASS'!F91-'po_SP Ordinario PASS'!G91)</f>
        <v>-29441</v>
      </c>
      <c r="C23" s="489">
        <f>IF(dati_an!B$5="1", dati_rf_digitati_indir_cons!B22,dati_rf_digitati_indir_ese!B22)</f>
        <v>0</v>
      </c>
      <c r="D23" s="489">
        <f>IF(dati_an!B$5="1", dati_rf_digitati_indir_cons!C22,dati_rf_digitati_indir_ese!C22)</f>
        <v>0</v>
      </c>
      <c r="E23" s="489">
        <f t="shared" si="0"/>
        <v>-29441</v>
      </c>
      <c r="F23" s="489">
        <f>('po_SP Ordinario PASS'!G91-'po_SP Ordinario PASS'!L91)</f>
        <v>69018</v>
      </c>
      <c r="G23" s="489">
        <f>IF(dati_an!F$5="1", dati_rf_digitati_indir_cons!D22,dati_rf_digitati_indir_ese!D22)</f>
        <v>0</v>
      </c>
      <c r="H23" s="489">
        <f>IF(dati_an!F$5="1", dati_rf_digitati_indir_cons!E22,dati_rf_digitati_indir_ese!E22)</f>
        <v>0</v>
      </c>
      <c r="I23" s="489">
        <f t="shared" si="1"/>
        <v>69018</v>
      </c>
      <c r="J23" s="489">
        <f>('po_SP Ordinario PASS'!L91-'po_SP Ordinario PASS'!Q91)</f>
        <v>0</v>
      </c>
      <c r="K23" s="489">
        <f>IF(dati_an!J$5="1", dati_rf_digitati_indir_cons!F22,dati_rf_digitati_indir_ese!F22)</f>
        <v>0</v>
      </c>
      <c r="L23" s="489">
        <f>IF(dati_an!J$5="1", dati_rf_digitati_indir_cons!G22,dati_rf_digitati_indir_ese!G22)</f>
        <v>0</v>
      </c>
      <c r="M23" s="489">
        <f t="shared" si="2"/>
        <v>0</v>
      </c>
      <c r="N23" s="489">
        <f>('po_SP Ordinario PASS'!Q91-'po_SP Ordinario PASS'!V91)</f>
        <v>0</v>
      </c>
      <c r="O23" s="489">
        <f>IF(dati_an!N$5="1", dati_rf_digitati_indir_cons!H22,dati_rf_digitati_indir_ese!H22)</f>
        <v>0</v>
      </c>
      <c r="P23" s="489">
        <f>IF(dati_an!N$5="1", dati_rf_digitati_indir_cons!I22,dati_rf_digitati_indir_ese!I22)</f>
        <v>0</v>
      </c>
      <c r="Q23" s="497">
        <f t="shared" si="3"/>
        <v>0</v>
      </c>
    </row>
    <row r="24" spans="1:17" s="2" customFormat="1">
      <c r="A24" s="252" t="s">
        <v>623</v>
      </c>
      <c r="B24" s="497">
        <f>-(('po_SP Ordinario ATT'!F62-'po_SP Ordinario ATT'!G62)+('po_SP Ordinario ATT'!F65-'po_SP Ordinario ATT'!G65)+('po_SP Ordinario ATT'!F68-'po_SP Ordinario ATT'!G68)+('po_SP Ordinario ATT'!F71-'po_SP Ordinario ATT'!G71)+('po_SP Ordinario ATT'!F74-'po_SP Ordinario ATT'!G74)+('po_SP Ordinario ATT'!F77-'po_SP Ordinario ATT'!G77)+('po_SP Ordinario ATT'!F78-'po_SP Ordinario ATT'!G78)+('po_SP Ordinario ATT'!F55-'po_SP Ordinario ATT'!G55))+('po_SP Ordinario PASS'!F61-'po_SP Ordinario PASS'!G61)+('po_SP Ordinario PASS'!F70-'po_SP Ordinario PASS'!G70)+('po_SP Ordinario PASS'!F73-'po_SP Ordinario PASS'!G73)+('po_SP Ordinario PASS'!F76-'po_SP Ordinario PASS'!G76)+('po_SP Ordinario PASS'!F79-'po_SP Ordinario PASS'!G79)+('po_SP Ordinario PASS'!F82-'po_SP Ordinario PASS'!G82)+('po_SP Ordinario PASS'!F85-'po_SP Ordinario PASS'!G85)+('po_SP Ordinario PASS'!F88-'po_SP Ordinario PASS'!G88)</f>
        <v>-7583</v>
      </c>
      <c r="C24" s="489">
        <f>IF(dati_an!B$5="1", dati_rf_digitati_indir_cons!B23,dati_rf_digitati_indir_ese!B23)</f>
        <v>0</v>
      </c>
      <c r="D24" s="489">
        <f>IF(dati_an!B$5="1", dati_rf_digitati_indir_cons!C23,dati_rf_digitati_indir_ese!C23)</f>
        <v>0</v>
      </c>
      <c r="E24" s="489">
        <f t="shared" si="0"/>
        <v>-7583</v>
      </c>
      <c r="F24" s="497">
        <f>-(('po_SP Ordinario ATT'!G62-'po_SP Ordinario ATT'!L62)+('po_SP Ordinario ATT'!G65-'po_SP Ordinario ATT'!L65)+('po_SP Ordinario ATT'!G68-'po_SP Ordinario ATT'!L68)+('po_SP Ordinario ATT'!G71-'po_SP Ordinario ATT'!L71)+('po_SP Ordinario ATT'!G74-'po_SP Ordinario ATT'!L74)+('po_SP Ordinario ATT'!G77-'po_SP Ordinario ATT'!L77)+('po_SP Ordinario ATT'!G78-'po_SP Ordinario ATT'!L78)+('po_SP Ordinario ATT'!G55-'po_SP Ordinario ATT'!L55))+('po_SP Ordinario PASS'!G61-'po_SP Ordinario PASS'!L61)+('po_SP Ordinario PASS'!G70-'po_SP Ordinario PASS'!L70)+('po_SP Ordinario PASS'!G73-'po_SP Ordinario PASS'!L73)+('po_SP Ordinario PASS'!G76-'po_SP Ordinario PASS'!L76)+('po_SP Ordinario PASS'!G79-'po_SP Ordinario PASS'!L79)+('po_SP Ordinario PASS'!G82-'po_SP Ordinario PASS'!L82)+('po_SP Ordinario PASS'!G85-'po_SP Ordinario PASS'!L85)+('po_SP Ordinario PASS'!G88-'po_SP Ordinario PASS'!L88)</f>
        <v>-11142</v>
      </c>
      <c r="G24" s="489">
        <f>IF(dati_an!F$5="1", dati_rf_digitati_indir_cons!D23,dati_rf_digitati_indir_ese!D23)</f>
        <v>0</v>
      </c>
      <c r="H24" s="489">
        <f>IF(dati_an!F$5="1", dati_rf_digitati_indir_cons!E23,dati_rf_digitati_indir_ese!E23)</f>
        <v>0</v>
      </c>
      <c r="I24" s="489">
        <f t="shared" si="1"/>
        <v>-11142</v>
      </c>
      <c r="J24" s="497">
        <f>-(('po_SP Ordinario ATT'!L62-'po_SP Ordinario ATT'!Q62)+('po_SP Ordinario ATT'!L65-'po_SP Ordinario ATT'!Q65)+('po_SP Ordinario ATT'!L68-'po_SP Ordinario ATT'!Q68)+('po_SP Ordinario ATT'!L71-'po_SP Ordinario ATT'!Q71)+('po_SP Ordinario ATT'!L74-'po_SP Ordinario ATT'!Q74)+('po_SP Ordinario ATT'!L77-'po_SP Ordinario ATT'!Q77)+('po_SP Ordinario ATT'!L78-'po_SP Ordinario ATT'!Q78)+('po_SP Ordinario ATT'!L55-'po_SP Ordinario ATT'!Q55))+('po_SP Ordinario PASS'!L61-'po_SP Ordinario PASS'!Q61)+('po_SP Ordinario PASS'!L70-'po_SP Ordinario PASS'!Q70)+('po_SP Ordinario PASS'!L73-'po_SP Ordinario PASS'!Q73)+('po_SP Ordinario PASS'!L76-'po_SP Ordinario PASS'!Q76)+('po_SP Ordinario PASS'!L79-'po_SP Ordinario PASS'!Q79)+('po_SP Ordinario PASS'!L82-'po_SP Ordinario PASS'!Q82)+('po_SP Ordinario PASS'!L85-'po_SP Ordinario PASS'!Q85)+('po_SP Ordinario PASS'!L88-'po_SP Ordinario PASS'!Q88)</f>
        <v>0</v>
      </c>
      <c r="K24" s="489">
        <f>IF(dati_an!J$5="1", dati_rf_digitati_indir_cons!F23,dati_rf_digitati_indir_ese!F23)</f>
        <v>0</v>
      </c>
      <c r="L24" s="489">
        <f>IF(dati_an!J$5="1", dati_rf_digitati_indir_cons!G23,dati_rf_digitati_indir_ese!G23)</f>
        <v>0</v>
      </c>
      <c r="M24" s="489">
        <f t="shared" si="2"/>
        <v>0</v>
      </c>
      <c r="N24" s="497">
        <f>-(('po_SP Ordinario ATT'!Q62-'po_SP Ordinario ATT'!V62)+('po_SP Ordinario ATT'!Q65-'po_SP Ordinario ATT'!V65)+('po_SP Ordinario ATT'!Q68-'po_SP Ordinario ATT'!V68)+('po_SP Ordinario ATT'!Q71-'po_SP Ordinario ATT'!V71)+('po_SP Ordinario ATT'!Q74-'po_SP Ordinario ATT'!V74)+('po_SP Ordinario ATT'!Q77-'po_SP Ordinario ATT'!V77)+('po_SP Ordinario ATT'!Q78-'po_SP Ordinario ATT'!V78)+('po_SP Ordinario ATT'!Q55-'po_SP Ordinario ATT'!V55))+('po_SP Ordinario PASS'!Q61-'po_SP Ordinario PASS'!V61)+('po_SP Ordinario PASS'!Q70-'po_SP Ordinario PASS'!V70)+('po_SP Ordinario PASS'!Q73-'po_SP Ordinario PASS'!V73)+('po_SP Ordinario PASS'!Q76-'po_SP Ordinario PASS'!V76)+('po_SP Ordinario PASS'!Q79-'po_SP Ordinario PASS'!V79)+('po_SP Ordinario PASS'!Q82-'po_SP Ordinario PASS'!V82)+('po_SP Ordinario PASS'!Q85-'po_SP Ordinario PASS'!V85)+('po_SP Ordinario PASS'!Q88-'po_SP Ordinario PASS'!V88)</f>
        <v>0</v>
      </c>
      <c r="O24" s="489">
        <f>IF(dati_an!N$5="1", dati_rf_digitati_indir_cons!H23,dati_rf_digitati_indir_ese!H23)</f>
        <v>0</v>
      </c>
      <c r="P24" s="489">
        <f>IF(dati_an!N$5="1", dati_rf_digitati_indir_cons!I23,dati_rf_digitati_indir_ese!I23)</f>
        <v>0</v>
      </c>
      <c r="Q24" s="497">
        <f t="shared" si="3"/>
        <v>0</v>
      </c>
    </row>
    <row r="25" spans="1:17" s="2" customFormat="1">
      <c r="A25" s="509" t="s">
        <v>624</v>
      </c>
      <c r="B25" s="498">
        <f>B19+B20+B21+B22+B23+B24</f>
        <v>-74327</v>
      </c>
      <c r="C25" s="498"/>
      <c r="D25" s="499"/>
      <c r="E25" s="499">
        <f>E19+E20+E21+E22+E23+E24</f>
        <v>-74327</v>
      </c>
      <c r="F25" s="498">
        <f>F19+F20+F21+F22+F23+F24</f>
        <v>-92938</v>
      </c>
      <c r="G25" s="498"/>
      <c r="H25" s="499"/>
      <c r="I25" s="499">
        <f>I19+I20+I21+I22+I23+I24</f>
        <v>-92938</v>
      </c>
      <c r="J25" s="498">
        <f>J19+J20+J21+J22+J23+J24</f>
        <v>0</v>
      </c>
      <c r="K25" s="498"/>
      <c r="L25" s="499"/>
      <c r="M25" s="499">
        <f>M19+M20+M21+M22+M23+M24</f>
        <v>0</v>
      </c>
      <c r="N25" s="498">
        <f>N19+N20+N21+N22+N23+N24</f>
        <v>0</v>
      </c>
      <c r="O25" s="498"/>
      <c r="P25" s="499"/>
      <c r="Q25" s="499">
        <f>Q19+Q20+Q21+Q22+Q23+Q24</f>
        <v>0</v>
      </c>
    </row>
    <row r="26" spans="1:17" s="2" customFormat="1">
      <c r="A26" s="509" t="s">
        <v>1033</v>
      </c>
      <c r="B26" s="498">
        <f>B17+B25</f>
        <v>-74327</v>
      </c>
      <c r="C26" s="498"/>
      <c r="D26" s="499"/>
      <c r="E26" s="499">
        <f>E17+E25</f>
        <v>-74327</v>
      </c>
      <c r="F26" s="498">
        <f>F17+F25</f>
        <v>-92938</v>
      </c>
      <c r="G26" s="498"/>
      <c r="H26" s="499"/>
      <c r="I26" s="499">
        <f>I17+I25</f>
        <v>-92938</v>
      </c>
      <c r="J26" s="498">
        <f>J17+J25</f>
        <v>0</v>
      </c>
      <c r="K26" s="498"/>
      <c r="L26" s="499"/>
      <c r="M26" s="499">
        <f>M17+M25</f>
        <v>0</v>
      </c>
      <c r="N26" s="498">
        <f>N17+N25</f>
        <v>0</v>
      </c>
      <c r="O26" s="498"/>
      <c r="P26" s="499"/>
      <c r="Q26" s="499">
        <f>Q17+Q25</f>
        <v>0</v>
      </c>
    </row>
    <row r="27" spans="1:17" s="2" customFormat="1">
      <c r="A27" s="495" t="s">
        <v>626</v>
      </c>
      <c r="B27" s="500"/>
      <c r="C27" s="500"/>
      <c r="D27" s="500"/>
      <c r="E27" s="501"/>
      <c r="F27" s="501"/>
      <c r="G27" s="501"/>
      <c r="H27" s="501"/>
      <c r="I27" s="501"/>
      <c r="J27" s="501"/>
      <c r="K27" s="501"/>
      <c r="L27" s="501"/>
      <c r="M27" s="501"/>
      <c r="N27" s="501"/>
      <c r="O27" s="501"/>
      <c r="P27" s="501"/>
      <c r="Q27" s="501"/>
    </row>
    <row r="28" spans="1:17" s="2" customFormat="1">
      <c r="A28" s="252" t="s">
        <v>627</v>
      </c>
      <c r="B28" s="489">
        <f>('po_CE Ordinario'!F40-'po_CE Ordinario'!F55)</f>
        <v>0</v>
      </c>
      <c r="C28" s="489">
        <f>IF(dati_an!B$5="1", dati_rf_digitati_indir_cons!B27,dati_rf_digitati_indir_ese!B27)</f>
        <v>0</v>
      </c>
      <c r="D28" s="489">
        <f>IF(dati_an!B$5="1", dati_rf_digitati_indir_cons!C27,dati_rf_digitati_indir_ese!C27)</f>
        <v>0</v>
      </c>
      <c r="E28" s="489">
        <f>B28+C28-D28</f>
        <v>0</v>
      </c>
      <c r="F28" s="489">
        <f>('po_CE Ordinario'!G40-'po_CE Ordinario'!G55)</f>
        <v>0</v>
      </c>
      <c r="G28" s="489">
        <f>IF(dati_an!F$5="1", dati_rf_digitati_indir_cons!D27,dati_rf_digitati_indir_ese!D27)</f>
        <v>0</v>
      </c>
      <c r="H28" s="489">
        <f>IF(dati_an!F$5="1", dati_rf_digitati_indir_cons!E27,dati_rf_digitati_indir_ese!E27)</f>
        <v>0</v>
      </c>
      <c r="I28" s="489">
        <f>F28+G28-H28</f>
        <v>0</v>
      </c>
      <c r="J28" s="489">
        <f>('po_CE Ordinario'!L40-'po_CE Ordinario'!L55)</f>
        <v>0</v>
      </c>
      <c r="K28" s="489">
        <f>IF(dati_an!J$5="1", dati_rf_digitati_indir_cons!F27,dati_rf_digitati_indir_ese!F27)</f>
        <v>0</v>
      </c>
      <c r="L28" s="489">
        <f>IF(dati_an!J$5="1", dati_rf_digitati_indir_cons!G27,dati_rf_digitati_indir_ese!G27)</f>
        <v>0</v>
      </c>
      <c r="M28" s="489">
        <f>J28+K28-L28</f>
        <v>0</v>
      </c>
      <c r="N28" s="489">
        <f>('po_CE Ordinario'!Q40-'po_CE Ordinario'!Q55)</f>
        <v>0</v>
      </c>
      <c r="O28" s="489">
        <f>IF(dati_an!N$5="1", dati_rf_digitati_indir_cons!H27,dati_rf_digitati_indir_ese!H27)</f>
        <v>0</v>
      </c>
      <c r="P28" s="489">
        <f>IF(dati_an!N$5="1", dati_rf_digitati_indir_cons!I27,dati_rf_digitati_indir_ese!I27)</f>
        <v>0</v>
      </c>
      <c r="Q28" s="497">
        <f>N28+O28-P28</f>
        <v>0</v>
      </c>
    </row>
    <row r="29" spans="1:17" s="2" customFormat="1">
      <c r="A29" s="252" t="s">
        <v>628</v>
      </c>
      <c r="B29" s="489">
        <f>-('po_CE Ordinario'!F77+'po_CE Ordinario'!F78+'po_CE Ordinario'!F79-'po_CE Ordinario'!F80)</f>
        <v>0</v>
      </c>
      <c r="C29" s="489">
        <f>IF(dati_an!B$5="1", dati_rf_digitati_indir_cons!B28,dati_rf_digitati_indir_ese!B28)</f>
        <v>0</v>
      </c>
      <c r="D29" s="489">
        <f>IF(dati_an!B$5="1", dati_rf_digitati_indir_cons!C28,dati_rf_digitati_indir_ese!C28)</f>
        <v>0</v>
      </c>
      <c r="E29" s="489">
        <f>B29+C29-D29</f>
        <v>0</v>
      </c>
      <c r="F29" s="489">
        <f>-('po_CE Ordinario'!G77+'po_CE Ordinario'!G78+'po_CE Ordinario'!G79-'po_CE Ordinario'!G80)</f>
        <v>0</v>
      </c>
      <c r="G29" s="489">
        <f>IF(dati_an!F$5="1", dati_rf_digitati_indir_cons!D28,dati_rf_digitati_indir_ese!D28)</f>
        <v>0</v>
      </c>
      <c r="H29" s="489">
        <f>IF(dati_an!F$5="1", dati_rf_digitati_indir_cons!E28,dati_rf_digitati_indir_ese!E28)</f>
        <v>0</v>
      </c>
      <c r="I29" s="489">
        <f>F29+G29-H29</f>
        <v>0</v>
      </c>
      <c r="J29" s="489">
        <f>-('po_CE Ordinario'!L77+'po_CE Ordinario'!L78+'po_CE Ordinario'!L79-'po_CE Ordinario'!L80)</f>
        <v>0</v>
      </c>
      <c r="K29" s="489">
        <f>IF(dati_an!J$5="1", dati_rf_digitati_indir_cons!F28,dati_rf_digitati_indir_ese!F28)</f>
        <v>0</v>
      </c>
      <c r="L29" s="489">
        <f>IF(dati_an!J$5="1", dati_rf_digitati_indir_cons!G28,dati_rf_digitati_indir_ese!G28)</f>
        <v>0</v>
      </c>
      <c r="M29" s="489">
        <f>J29+K29-L29</f>
        <v>0</v>
      </c>
      <c r="N29" s="489">
        <f>-('po_CE Ordinario'!Q77+'po_CE Ordinario'!Q78+'po_CE Ordinario'!Q79-'po_CE Ordinario'!Q80)</f>
        <v>0</v>
      </c>
      <c r="O29" s="489">
        <f>IF(dati_an!N$5="1", dati_rf_digitati_indir_cons!H28,dati_rf_digitati_indir_ese!H28)</f>
        <v>0</v>
      </c>
      <c r="P29" s="489">
        <f>IF(dati_an!N$5="1", dati_rf_digitati_indir_cons!I28,dati_rf_digitati_indir_ese!I28)</f>
        <v>0</v>
      </c>
      <c r="Q29" s="497">
        <f>N29+O29-P29</f>
        <v>0</v>
      </c>
    </row>
    <row r="30" spans="1:17" s="2" customFormat="1">
      <c r="A30" s="252" t="s">
        <v>629</v>
      </c>
      <c r="B30" s="489">
        <f>('po_CE Ordinario'!F34)</f>
        <v>0</v>
      </c>
      <c r="C30" s="489">
        <f>IF(dati_an!B$5="1", dati_rf_digitati_indir_cons!B29,dati_rf_digitati_indir_ese!B29)</f>
        <v>0</v>
      </c>
      <c r="D30" s="489">
        <f>IF(dati_an!B$5="1", dati_rf_digitati_indir_cons!C29,dati_rf_digitati_indir_ese!C29)</f>
        <v>0</v>
      </c>
      <c r="E30" s="489">
        <f>B30+C30-D30</f>
        <v>0</v>
      </c>
      <c r="F30" s="489">
        <f>'po_CE Ordinario'!G34</f>
        <v>0</v>
      </c>
      <c r="G30" s="489">
        <f>IF(dati_an!F$5="1", dati_rf_digitati_indir_cons!D29,dati_rf_digitati_indir_ese!D29)</f>
        <v>0</v>
      </c>
      <c r="H30" s="489">
        <f>IF(dati_an!F$5="1", dati_rf_digitati_indir_cons!E29,dati_rf_digitati_indir_ese!E29)</f>
        <v>0</v>
      </c>
      <c r="I30" s="489">
        <f>F30+G30-H30</f>
        <v>0</v>
      </c>
      <c r="J30" s="489">
        <f>('po_CE Ordinario'!L34)</f>
        <v>0</v>
      </c>
      <c r="K30" s="489">
        <f>IF(dati_an!J$5="1", dati_rf_digitati_indir_cons!F29,dati_rf_digitati_indir_ese!F29)</f>
        <v>0</v>
      </c>
      <c r="L30" s="489">
        <f>IF(dati_an!J$5="1", dati_rf_digitati_indir_cons!G29,dati_rf_digitati_indir_ese!G29)</f>
        <v>0</v>
      </c>
      <c r="M30" s="489">
        <f>J30+K30-L30</f>
        <v>0</v>
      </c>
      <c r="N30" s="489">
        <f>('po_CE Ordinario'!Q34)</f>
        <v>0</v>
      </c>
      <c r="O30" s="489">
        <f>IF(dati_an!N$5="1", dati_rf_digitati_indir_cons!H29,dati_rf_digitati_indir_ese!H29)</f>
        <v>0</v>
      </c>
      <c r="P30" s="489">
        <f>IF(dati_an!N$5="1", dati_rf_digitati_indir_cons!I29,dati_rf_digitati_indir_ese!I29)</f>
        <v>0</v>
      </c>
      <c r="Q30" s="497">
        <f>N30+O30-P30</f>
        <v>0</v>
      </c>
    </row>
    <row r="31" spans="1:17" s="2" customFormat="1">
      <c r="A31" s="252" t="s">
        <v>630</v>
      </c>
      <c r="B31" s="497">
        <f>(IF(('po_SP Ordinario PASS'!F37-'po_SP Ordinario PASS'!G37)&lt;0,'po_SP Ordinario PASS'!F37-'po_SP Ordinario PASS'!G37,0)+IF(('po_SP Ordinario PASS'!F38-'po_SP Ordinario PASS'!G38)&lt;0,'po_SP Ordinario PASS'!F38-'po_SP Ordinario PASS'!G38,0)+IF(('po_SP Ordinario PASS'!F39-'po_SP Ordinario PASS'!G39)&lt;0,'po_SP Ordinario PASS'!F39-'po_SP Ordinario PASS'!G39,0)+IF(('po_SP Ordinario PASS'!F41-'po_SP Ordinario PASS'!G41)&lt;0,'po_SP Ordinario PASS'!F41-'po_SP Ordinario PASS'!G41,0))</f>
        <v>0</v>
      </c>
      <c r="C31" s="489">
        <f>IF(dati_an!B$5="1", dati_rf_digitati_indir_cons!B30,dati_rf_digitati_indir_ese!B30)</f>
        <v>0</v>
      </c>
      <c r="D31" s="489">
        <f>IF(dati_an!B$5="1", dati_rf_digitati_indir_cons!C30,dati_rf_digitati_indir_ese!C30)</f>
        <v>0</v>
      </c>
      <c r="E31" s="489">
        <f>B31+C31-D31</f>
        <v>0</v>
      </c>
      <c r="F31" s="497">
        <f>(IF(('po_SP Ordinario PASS'!G37-'po_SP Ordinario PASS'!L37)&lt;0,'po_SP Ordinario PASS'!G37-'po_SP Ordinario PASS'!L37,0)+IF(('po_SP Ordinario PASS'!G38-'po_SP Ordinario PASS'!L38)&lt;0,'po_SP Ordinario PASS'!G38-'po_SP Ordinario PASS'!L38,0)+IF(('po_SP Ordinario PASS'!G39-'po_SP Ordinario PASS'!L39)&lt;0,'po_SP Ordinario PASS'!G39-'po_SP Ordinario PASS'!L39,0)+IF(('po_SP Ordinario PASS'!G41-'po_SP Ordinario PASS'!L41)&lt;0,'po_SP Ordinario PASS'!G41-'po_SP Ordinario PASS'!L41,0))</f>
        <v>0</v>
      </c>
      <c r="G31" s="489">
        <f>IF(dati_an!F$5="1", dati_rf_digitati_indir_cons!D30,dati_rf_digitati_indir_ese!D30)</f>
        <v>0</v>
      </c>
      <c r="H31" s="489">
        <f>IF(dati_an!F$5="1", dati_rf_digitati_indir_cons!E30,dati_rf_digitati_indir_ese!E30)</f>
        <v>0</v>
      </c>
      <c r="I31" s="489">
        <f>F31+G31-H31</f>
        <v>0</v>
      </c>
      <c r="J31" s="497">
        <f>(IF(('po_SP Ordinario PASS'!L37-'po_SP Ordinario PASS'!Q37)&lt;0,'po_SP Ordinario PASS'!L37-'po_SP Ordinario PASS'!Q37,0)+IF(('po_SP Ordinario PASS'!L38-'po_SP Ordinario PASS'!Q38)&lt;0,'po_SP Ordinario PASS'!L38-'po_SP Ordinario PASS'!Q38,0)+IF(('po_SP Ordinario PASS'!L39-'po_SP Ordinario PASS'!Q39)&lt;0,'po_SP Ordinario PASS'!L39-'po_SP Ordinario PASS'!Q39,0)+IF(('po_SP Ordinario PASS'!L41-'po_SP Ordinario PASS'!Q41)&lt;0,'po_SP Ordinario PASS'!L41-'po_SP Ordinario PASS'!Q41,0))</f>
        <v>0</v>
      </c>
      <c r="K31" s="489">
        <f>IF(dati_an!J$5="1", dati_rf_digitati_indir_cons!F30,dati_rf_digitati_indir_ese!F30)</f>
        <v>0</v>
      </c>
      <c r="L31" s="489">
        <f>IF(dati_an!J$5="1", dati_rf_digitati_indir_cons!G30,dati_rf_digitati_indir_ese!G30)</f>
        <v>0</v>
      </c>
      <c r="M31" s="489">
        <f>J31+K31-L31</f>
        <v>0</v>
      </c>
      <c r="N31" s="497">
        <f>(IF(('po_SP Ordinario PASS'!Q37-'po_SP Ordinario PASS'!V37)&lt;0,'po_SP Ordinario PASS'!Q37-'po_SP Ordinario PASS'!V37,0)+IF(('po_SP Ordinario PASS'!Q38-'po_SP Ordinario PASS'!V38)&lt;0,'po_SP Ordinario PASS'!Q38-'po_SP Ordinario PASS'!V38,0)+IF(('po_SP Ordinario PASS'!Q39-'po_SP Ordinario PASS'!V39)&lt;0,'po_SP Ordinario PASS'!Q39-'po_SP Ordinario PASS'!V39,0)+IF(('po_SP Ordinario PASS'!Q41-'po_SP Ordinario PASS'!V41)&lt;0,'po_SP Ordinario PASS'!Q41-'po_SP Ordinario PASS'!V41,0))</f>
        <v>0</v>
      </c>
      <c r="O31" s="489">
        <f>IF(dati_an!N$5="1", dati_rf_digitati_indir_cons!H30,dati_rf_digitati_indir_ese!H30)</f>
        <v>0</v>
      </c>
      <c r="P31" s="489">
        <f>IF(dati_an!N$5="1", dati_rf_digitati_indir_cons!I30,dati_rf_digitati_indir_ese!I30)</f>
        <v>0</v>
      </c>
      <c r="Q31" s="497">
        <f>N31+O31-P31</f>
        <v>0</v>
      </c>
    </row>
    <row r="32" spans="1:17" s="2" customFormat="1">
      <c r="A32" s="252" t="s">
        <v>631</v>
      </c>
      <c r="B32" s="497">
        <f>-(dati_rf!B40)</f>
        <v>0</v>
      </c>
      <c r="C32" s="489">
        <f>IF(dati_an!B$5="1", dati_rf_digitati_indir_cons!B31,dati_rf_digitati_indir_ese!B31)</f>
        <v>0</v>
      </c>
      <c r="D32" s="489">
        <f>IF(dati_an!B$5="1", dati_rf_digitati_indir_cons!C31,dati_rf_digitati_indir_ese!C31)</f>
        <v>0</v>
      </c>
      <c r="E32" s="489">
        <f>B32+C32-D32</f>
        <v>0</v>
      </c>
      <c r="F32" s="497">
        <f>-(dati_rf!C40)</f>
        <v>0</v>
      </c>
      <c r="G32" s="489">
        <f>IF(dati_an!F$5="1", dati_rf_digitati_indir_cons!D31,dati_rf_digitati_indir_ese!D31)</f>
        <v>0</v>
      </c>
      <c r="H32" s="489">
        <f>IF(dati_an!F$5="1", dati_rf_digitati_indir_cons!E31,dati_rf_digitati_indir_ese!E31)</f>
        <v>0</v>
      </c>
      <c r="I32" s="489">
        <f>F32+G32-H32</f>
        <v>0</v>
      </c>
      <c r="J32" s="497">
        <f>-(dati_rf!D40)</f>
        <v>0</v>
      </c>
      <c r="K32" s="489">
        <f>IF(dati_an!J$5="1", dati_rf_digitati_indir_cons!F31,dati_rf_digitati_indir_ese!F31)</f>
        <v>0</v>
      </c>
      <c r="L32" s="489">
        <f>IF(dati_an!J$5="1", dati_rf_digitati_indir_cons!G31,dati_rf_digitati_indir_ese!G31)</f>
        <v>0</v>
      </c>
      <c r="M32" s="489">
        <f>J32+K32-L32</f>
        <v>0</v>
      </c>
      <c r="N32" s="497">
        <f>-(dati_rf!E40)</f>
        <v>0</v>
      </c>
      <c r="O32" s="489">
        <f>IF(dati_an!N$5="1", dati_rf_digitati_indir_cons!H31,dati_rf_digitati_indir_ese!H31)</f>
        <v>0</v>
      </c>
      <c r="P32" s="489">
        <f>IF(dati_an!N$5="1", dati_rf_digitati_indir_cons!I31,dati_rf_digitati_indir_ese!I31)</f>
        <v>0</v>
      </c>
      <c r="Q32" s="497">
        <f>N32+O32-P32</f>
        <v>0</v>
      </c>
    </row>
    <row r="33" spans="1:17" s="2" customFormat="1">
      <c r="A33" s="509" t="s">
        <v>632</v>
      </c>
      <c r="B33" s="498">
        <f>B28+B29+B30+B31+B32</f>
        <v>0</v>
      </c>
      <c r="C33" s="498"/>
      <c r="D33" s="499"/>
      <c r="E33" s="499">
        <f>E28+E29+E30+E31+E32</f>
        <v>0</v>
      </c>
      <c r="F33" s="498">
        <f>F28+F29+F30+F31+F32</f>
        <v>0</v>
      </c>
      <c r="G33" s="498"/>
      <c r="H33" s="499"/>
      <c r="I33" s="499">
        <f>I28+I29+I30+I31+I32</f>
        <v>0</v>
      </c>
      <c r="J33" s="498">
        <f>J28+J29+J30+J31+J32</f>
        <v>0</v>
      </c>
      <c r="K33" s="498"/>
      <c r="L33" s="499"/>
      <c r="M33" s="499">
        <f>M28+M29+M30+M31+M32</f>
        <v>0</v>
      </c>
      <c r="N33" s="498">
        <f>N28+N29+N30+N31+N32</f>
        <v>0</v>
      </c>
      <c r="O33" s="498"/>
      <c r="P33" s="499"/>
      <c r="Q33" s="499">
        <f>Q28+Q29+Q30+Q31+Q32</f>
        <v>0</v>
      </c>
    </row>
    <row r="34" spans="1:17" s="2" customFormat="1">
      <c r="A34" s="509" t="s">
        <v>1034</v>
      </c>
      <c r="B34" s="498">
        <f>B26+B33</f>
        <v>-74327</v>
      </c>
      <c r="C34" s="498">
        <f>C4+C5+C6+C7+C8+C11+C12+C13+C15+C19+C20+C21+C22+C23+C24+C28+C29+C30+C31+C32</f>
        <v>0</v>
      </c>
      <c r="D34" s="499">
        <f>D4+D5+D6+D7+D8+D11+D12+D13+D15+D19+D20+D21+D22+D23+D24+D28+D29+D30+D31+D32</f>
        <v>0</v>
      </c>
      <c r="E34" s="499">
        <f>E26+E33</f>
        <v>-74327</v>
      </c>
      <c r="F34" s="498">
        <f>F26+F33</f>
        <v>-92938</v>
      </c>
      <c r="G34" s="498">
        <f>G4+G5+G6+G7+G8+G11+G12+G13+G15+G19+G20+G21+G22+G23+G24+G28+G29+G30+G31+G32</f>
        <v>0</v>
      </c>
      <c r="H34" s="499">
        <f>H4+H5+H6+H7+H8+H11+H12+H13+H15+H19+H20+H21+H22+H23+H24+H28+H29+H30+H31+H32</f>
        <v>0</v>
      </c>
      <c r="I34" s="499">
        <f>I26+I33</f>
        <v>-92938</v>
      </c>
      <c r="J34" s="498">
        <f>J26+J33</f>
        <v>0</v>
      </c>
      <c r="K34" s="498">
        <f>K4+K5+K6+K7+K8+K11+K12+K13+K15+K19+K20+K21+K22+K23+K24+K28+K29+K30+K31+K32</f>
        <v>0</v>
      </c>
      <c r="L34" s="499">
        <f>L4+L5+L6+L7+L8+L11+L12+L13+L15+L19+L20+L21+L22+L23+L24+L28+L29+L30+L31+L32</f>
        <v>0</v>
      </c>
      <c r="M34" s="499">
        <f>M26+M33</f>
        <v>0</v>
      </c>
      <c r="N34" s="498">
        <f>N26+N33</f>
        <v>0</v>
      </c>
      <c r="O34" s="498">
        <f>O4+O5+O6+O7+O8+O11+O12+O13+O15+O19+O20+O21+O22+O23+O24+O28+O29+O30+O31+O32</f>
        <v>0</v>
      </c>
      <c r="P34" s="499">
        <f>P4+P5+P6+P7+P8+P11+P12+P13+P15+P19+P20+P21+P22+P23+P24+P28+P29+P30+P31+P32</f>
        <v>0</v>
      </c>
      <c r="Q34" s="499">
        <f>Q26+Q33</f>
        <v>0</v>
      </c>
    </row>
    <row r="35" spans="1:17" s="2" customFormat="1">
      <c r="A35" s="491" t="s">
        <v>634</v>
      </c>
      <c r="B35" s="498"/>
      <c r="C35" s="498"/>
      <c r="D35" s="502"/>
      <c r="E35" s="502"/>
      <c r="F35" s="502"/>
      <c r="G35" s="502"/>
      <c r="H35" s="502"/>
      <c r="I35" s="502"/>
      <c r="J35" s="502"/>
      <c r="K35" s="502"/>
      <c r="L35" s="502"/>
      <c r="M35" s="502"/>
      <c r="N35" s="502"/>
      <c r="O35" s="502"/>
      <c r="P35" s="502"/>
      <c r="Q35" s="502"/>
    </row>
    <row r="36" spans="1:17" s="2" customFormat="1">
      <c r="A36" s="495" t="s">
        <v>510</v>
      </c>
      <c r="B36" s="500"/>
      <c r="C36" s="500"/>
      <c r="D36" s="500"/>
      <c r="E36" s="501"/>
      <c r="F36" s="501"/>
      <c r="G36" s="501"/>
      <c r="H36" s="501"/>
      <c r="I36" s="501"/>
      <c r="J36" s="501"/>
      <c r="K36" s="501"/>
      <c r="L36" s="501"/>
      <c r="M36" s="501"/>
      <c r="N36" s="501"/>
      <c r="O36" s="501"/>
      <c r="P36" s="501"/>
      <c r="Q36" s="501"/>
    </row>
    <row r="37" spans="1:17" s="2" customFormat="1">
      <c r="A37" s="252" t="s">
        <v>1035</v>
      </c>
      <c r="B37" s="489">
        <f>-(dati_rf!B19)</f>
        <v>0</v>
      </c>
      <c r="C37" s="489">
        <f>IF(dati_an!B$5="1", dati_rf_digitati_indir_cons!B36,dati_rf_digitati_indir_ese!B36)</f>
        <v>0</v>
      </c>
      <c r="D37" s="489">
        <f>IF(dati_an!B$5="1", dati_rf_digitati_indir_cons!C36,dati_rf_digitati_indir_ese!C36)</f>
        <v>0</v>
      </c>
      <c r="E37" s="489">
        <f>B37+C37-D37</f>
        <v>0</v>
      </c>
      <c r="F37" s="489">
        <f>-(dati_rf!C19)</f>
        <v>0</v>
      </c>
      <c r="G37" s="489">
        <f>IF(dati_an!F$5="1", dati_rf_digitati_indir_cons!D36,dati_rf_digitati_indir_ese!D36)</f>
        <v>0</v>
      </c>
      <c r="H37" s="489">
        <f>IF(dati_an!F$5="1", dati_rf_digitati_indir_cons!E36,dati_rf_digitati_indir_ese!E36)</f>
        <v>0</v>
      </c>
      <c r="I37" s="489">
        <f>F37+G37-H37</f>
        <v>0</v>
      </c>
      <c r="J37" s="489">
        <f>-(dati_rf!D19)</f>
        <v>0</v>
      </c>
      <c r="K37" s="489">
        <f>IF(dati_an!J$5="1", dati_rf_digitati_indir_cons!F36,dati_rf_digitati_indir_ese!F36)</f>
        <v>0</v>
      </c>
      <c r="L37" s="489">
        <f>IF(dati_an!J$5="1", dati_rf_digitati_indir_cons!G36,dati_rf_digitati_indir_ese!G36)</f>
        <v>0</v>
      </c>
      <c r="M37" s="489">
        <f>J37+K37-L37</f>
        <v>0</v>
      </c>
      <c r="N37" s="489">
        <f>-(dati_rf!E19)</f>
        <v>0</v>
      </c>
      <c r="O37" s="489">
        <f>IF(dati_an!N$5="1", dati_rf_digitati_indir_cons!H36,dati_rf_digitati_indir_ese!H36)</f>
        <v>0</v>
      </c>
      <c r="P37" s="489">
        <f>IF(dati_an!N$5="1", dati_rf_digitati_indir_cons!I36,dati_rf_digitati_indir_ese!I36)</f>
        <v>0</v>
      </c>
      <c r="Q37" s="497">
        <f>N37+O37-P37</f>
        <v>0</v>
      </c>
    </row>
    <row r="38" spans="1:17" s="2" customFormat="1">
      <c r="A38" s="252" t="s">
        <v>1036</v>
      </c>
      <c r="B38" s="497">
        <f>dati_rf!B22</f>
        <v>0</v>
      </c>
      <c r="C38" s="489">
        <f>IF(dati_an!B$5="1", dati_rf_digitati_indir_cons!B37,dati_rf_digitati_indir_ese!B37)</f>
        <v>0</v>
      </c>
      <c r="D38" s="489">
        <f>IF(dati_an!B$5="1", dati_rf_digitati_indir_cons!C37,dati_rf_digitati_indir_ese!C37)</f>
        <v>0</v>
      </c>
      <c r="E38" s="489">
        <f>B38+C38-D38</f>
        <v>0</v>
      </c>
      <c r="F38" s="497">
        <f>dati_rf!C22</f>
        <v>0</v>
      </c>
      <c r="G38" s="489">
        <f>IF(dati_an!F$5="1", dati_rf_digitati_indir_cons!D37,dati_rf_digitati_indir_ese!D37)</f>
        <v>0</v>
      </c>
      <c r="H38" s="489">
        <f>IF(dati_an!F$5="1", dati_rf_digitati_indir_cons!E37,dati_rf_digitati_indir_ese!E37)</f>
        <v>0</v>
      </c>
      <c r="I38" s="489">
        <f>F38+G38-H38</f>
        <v>0</v>
      </c>
      <c r="J38" s="497">
        <f>dati_rf!D22</f>
        <v>0</v>
      </c>
      <c r="K38" s="489">
        <f>IF(dati_an!J$5="1", dati_rf_digitati_indir_cons!F37,dati_rf_digitati_indir_ese!F37)</f>
        <v>0</v>
      </c>
      <c r="L38" s="489">
        <f>IF(dati_an!J$5="1", dati_rf_digitati_indir_cons!G37,dati_rf_digitati_indir_ese!G37)</f>
        <v>0</v>
      </c>
      <c r="M38" s="489">
        <f>J38+K38-L38</f>
        <v>0</v>
      </c>
      <c r="N38" s="497">
        <f>dati_rf!E22</f>
        <v>0</v>
      </c>
      <c r="O38" s="489">
        <f>IF(dati_an!N$5="1", dati_rf_digitati_indir_cons!H37,dati_rf_digitati_indir_ese!H37)</f>
        <v>0</v>
      </c>
      <c r="P38" s="489">
        <f>IF(dati_an!N$5="1", dati_rf_digitati_indir_cons!I37,dati_rf_digitati_indir_ese!I37)</f>
        <v>0</v>
      </c>
      <c r="Q38" s="497">
        <f>N38+O38-P38</f>
        <v>0</v>
      </c>
    </row>
    <row r="39" spans="1:17" s="2" customFormat="1">
      <c r="A39" s="495" t="s">
        <v>511</v>
      </c>
      <c r="B39" s="500"/>
      <c r="C39" s="500"/>
      <c r="D39" s="500"/>
      <c r="E39" s="501"/>
      <c r="F39" s="501"/>
      <c r="G39" s="501"/>
      <c r="H39" s="501"/>
      <c r="I39" s="501"/>
      <c r="J39" s="501"/>
      <c r="K39" s="501"/>
      <c r="L39" s="501"/>
      <c r="M39" s="501"/>
      <c r="N39" s="501"/>
      <c r="O39" s="501"/>
      <c r="P39" s="501"/>
      <c r="Q39" s="501"/>
    </row>
    <row r="40" spans="1:17" s="2" customFormat="1">
      <c r="A40" s="252" t="s">
        <v>1035</v>
      </c>
      <c r="B40" s="497">
        <f>-(dati_rf!B8)</f>
        <v>0</v>
      </c>
      <c r="C40" s="489">
        <f>IF(dati_an!B$5="1", dati_rf_digitati_indir_cons!B39,dati_rf_digitati_indir_ese!B39)</f>
        <v>0</v>
      </c>
      <c r="D40" s="489">
        <f>IF(dati_an!B$5="1", dati_rf_digitati_indir_cons!C39,dati_rf_digitati_indir_ese!C39)</f>
        <v>0</v>
      </c>
      <c r="E40" s="489">
        <f>B40+C40-D40</f>
        <v>0</v>
      </c>
      <c r="F40" s="497">
        <f>-(dati_rf!C8)</f>
        <v>0</v>
      </c>
      <c r="G40" s="489">
        <f>IF(dati_an!F$5="1", dati_rf_digitati_indir_cons!D39,dati_rf_digitati_indir_ese!D39)</f>
        <v>0</v>
      </c>
      <c r="H40" s="489">
        <f>IF(dati_an!F$5="1", dati_rf_digitati_indir_cons!E39,dati_rf_digitati_indir_ese!E39)</f>
        <v>0</v>
      </c>
      <c r="I40" s="489">
        <f>F40+G40-H40</f>
        <v>0</v>
      </c>
      <c r="J40" s="497">
        <f>-(dati_rf!D8)</f>
        <v>0</v>
      </c>
      <c r="K40" s="489">
        <f>IF(dati_an!J$5="1", dati_rf_digitati_indir_cons!F39,dati_rf_digitati_indir_ese!F39)</f>
        <v>0</v>
      </c>
      <c r="L40" s="489">
        <f>IF(dati_an!J$5="1", dati_rf_digitati_indir_cons!G39,dati_rf_digitati_indir_ese!G39)</f>
        <v>0</v>
      </c>
      <c r="M40" s="489">
        <f>J40+K40-L40</f>
        <v>0</v>
      </c>
      <c r="N40" s="497">
        <f>-(dati_rf!E8)</f>
        <v>0</v>
      </c>
      <c r="O40" s="489">
        <f>IF(dati_an!N$5="1", dati_rf_digitati_indir_cons!H39,dati_rf_digitati_indir_ese!H39)</f>
        <v>0</v>
      </c>
      <c r="P40" s="489">
        <f>IF(dati_an!N$5="1", dati_rf_digitati_indir_cons!I39,dati_rf_digitati_indir_ese!I39)</f>
        <v>0</v>
      </c>
      <c r="Q40" s="497">
        <f>N40+O40-P40</f>
        <v>0</v>
      </c>
    </row>
    <row r="41" spans="1:17" s="2" customFormat="1">
      <c r="A41" s="252" t="s">
        <v>1036</v>
      </c>
      <c r="B41" s="497">
        <f>dati_rf!B11</f>
        <v>0</v>
      </c>
      <c r="C41" s="489">
        <f>IF(dati_an!B$5="1", dati_rf_digitati_indir_cons!B40,dati_rf_digitati_indir_ese!B40)</f>
        <v>0</v>
      </c>
      <c r="D41" s="489">
        <f>IF(dati_an!B$5="1", dati_rf_digitati_indir_cons!C40,dati_rf_digitati_indir_ese!C40)</f>
        <v>0</v>
      </c>
      <c r="E41" s="489">
        <f>B41+C41-D41</f>
        <v>0</v>
      </c>
      <c r="F41" s="497">
        <f>dati_rf!C11</f>
        <v>0</v>
      </c>
      <c r="G41" s="489">
        <f>IF(dati_an!F$5="1", dati_rf_digitati_indir_cons!D40,dati_rf_digitati_indir_ese!D40)</f>
        <v>0</v>
      </c>
      <c r="H41" s="489">
        <f>IF(dati_an!F$5="1", dati_rf_digitati_indir_cons!E40,dati_rf_digitati_indir_ese!E40)</f>
        <v>0</v>
      </c>
      <c r="I41" s="489">
        <f>F41+G41-H41</f>
        <v>0</v>
      </c>
      <c r="J41" s="497">
        <f>dati_rf!D11</f>
        <v>0</v>
      </c>
      <c r="K41" s="489">
        <f>IF(dati_an!J$5="1", dati_rf_digitati_indir_cons!F40,dati_rf_digitati_indir_ese!F40)</f>
        <v>0</v>
      </c>
      <c r="L41" s="489">
        <f>IF(dati_an!J$5="1", dati_rf_digitati_indir_cons!G40,dati_rf_digitati_indir_ese!G40)</f>
        <v>0</v>
      </c>
      <c r="M41" s="489">
        <f>J41+K41-L41</f>
        <v>0</v>
      </c>
      <c r="N41" s="497">
        <f>dati_rf!E11</f>
        <v>0</v>
      </c>
      <c r="O41" s="489">
        <f>IF(dati_an!N$5="1", dati_rf_digitati_indir_cons!H40,dati_rf_digitati_indir_ese!H40)</f>
        <v>0</v>
      </c>
      <c r="P41" s="489">
        <f>IF(dati_an!N$5="1", dati_rf_digitati_indir_cons!I40,dati_rf_digitati_indir_ese!I40)</f>
        <v>0</v>
      </c>
      <c r="Q41" s="497">
        <f>N41+O41-P41</f>
        <v>0</v>
      </c>
    </row>
    <row r="42" spans="1:17" s="2" customFormat="1">
      <c r="A42" s="495" t="s">
        <v>512</v>
      </c>
      <c r="B42" s="500"/>
      <c r="C42" s="500"/>
      <c r="D42" s="500"/>
      <c r="E42" s="501"/>
      <c r="F42" s="501"/>
      <c r="G42" s="501"/>
      <c r="H42" s="501"/>
      <c r="I42" s="501"/>
      <c r="J42" s="501"/>
      <c r="K42" s="501"/>
      <c r="L42" s="501"/>
      <c r="M42" s="501"/>
      <c r="N42" s="501"/>
      <c r="O42" s="501"/>
      <c r="P42" s="501"/>
      <c r="Q42" s="501"/>
    </row>
    <row r="43" spans="1:17" s="2" customFormat="1">
      <c r="A43" s="252" t="s">
        <v>1035</v>
      </c>
      <c r="B43" s="497">
        <f>-(dati_rf!B30+IF(('po_SP Ordinario ATT'!F31-'po_SP Ordinario ATT'!G31)&gt;0,'po_SP Ordinario ATT'!F31-'po_SP Ordinario ATT'!G31,0)+IF(('po_SP Ordinario ATT'!F34-'po_SP Ordinario ATT'!G34)&gt;0,'po_SP Ordinario ATT'!F34-'po_SP Ordinario ATT'!G34,0)+IF(('po_SP Ordinario ATT'!F37-'po_SP Ordinario ATT'!G37)&gt;0,'po_SP Ordinario ATT'!F37-'po_SP Ordinario ATT'!G37,0)+IF(('po_SP Ordinario ATT'!F40-'po_SP Ordinario ATT'!G40)&gt;0,'po_SP Ordinario ATT'!F40-'po_SP Ordinario ATT'!G40,0)+IF(('po_SP Ordinario ATT'!F43-'po_SP Ordinario ATT'!G43)&gt;0,'po_SP Ordinario ATT'!F43-'po_SP Ordinario ATT'!G43,0))</f>
        <v>0</v>
      </c>
      <c r="C43" s="489">
        <f>IF(dati_an!B$5="1", dati_rf_digitati_indir_cons!B42,dati_rf_digitati_indir_ese!B42)</f>
        <v>0</v>
      </c>
      <c r="D43" s="489">
        <f>IF(dati_an!B$5="1", dati_rf_digitati_indir_cons!C42,dati_rf_digitati_indir_ese!C42)</f>
        <v>0</v>
      </c>
      <c r="E43" s="489">
        <f>B43+C43-D43</f>
        <v>0</v>
      </c>
      <c r="F43" s="497">
        <f>-(dati_rf!C30+IF(('po_SP Ordinario ATT'!G31-'po_SP Ordinario ATT'!L31)&gt;0,'po_SP Ordinario ATT'!G31-'po_SP Ordinario ATT'!L31,0)+IF(('po_SP Ordinario ATT'!G34-'po_SP Ordinario ATT'!L34)&gt;0,'po_SP Ordinario ATT'!G34-'po_SP Ordinario ATT'!L34,0)+IF(('po_SP Ordinario ATT'!G37-'po_SP Ordinario ATT'!L37)&gt;0,'po_SP Ordinario ATT'!G37-'po_SP Ordinario ATT'!L37,0)+IF(('po_SP Ordinario ATT'!G40-'po_SP Ordinario ATT'!L40)&gt;0,'po_SP Ordinario ATT'!G40-'po_SP Ordinario ATT'!L40,0)+IF(('po_SP Ordinario ATT'!G43-'po_SP Ordinario ATT'!L43)&gt;0,'po_SP Ordinario ATT'!G43-'po_SP Ordinario ATT'!L43,0))</f>
        <v>0</v>
      </c>
      <c r="G43" s="489">
        <f>IF(dati_an!F$5="1", dati_rf_digitati_indir_cons!D42,dati_rf_digitati_indir_ese!D42)</f>
        <v>0</v>
      </c>
      <c r="H43" s="489">
        <f>IF(dati_an!F$5="1", dati_rf_digitati_indir_cons!E42,dati_rf_digitati_indir_ese!E42)</f>
        <v>0</v>
      </c>
      <c r="I43" s="489">
        <f>F43+G43-H43</f>
        <v>0</v>
      </c>
      <c r="J43" s="497">
        <f>-(dati_rf!D30+IF(('po_SP Ordinario ATT'!L31-'po_SP Ordinario ATT'!Q31)&gt;0,'po_SP Ordinario ATT'!L31-'po_SP Ordinario ATT'!Q31,0)+IF(('po_SP Ordinario ATT'!L34-'po_SP Ordinario ATT'!Q34)&gt;0,'po_SP Ordinario ATT'!L34-'po_SP Ordinario ATT'!Q34,0)+IF(('po_SP Ordinario ATT'!L37-'po_SP Ordinario ATT'!Q37)&gt;0,'po_SP Ordinario ATT'!L37-'po_SP Ordinario ATT'!Q37,0)+IF(('po_SP Ordinario ATT'!L40-'po_SP Ordinario ATT'!Q40)&gt;0,'po_SP Ordinario ATT'!L40-'po_SP Ordinario ATT'!Q40,0)+IF(('po_SP Ordinario ATT'!L43-'po_SP Ordinario ATT'!Q43)&gt;0,'po_SP Ordinario ATT'!L43-'po_SP Ordinario ATT'!Q43,0))</f>
        <v>0</v>
      </c>
      <c r="K43" s="489">
        <f>IF(dati_an!J$5="1", dati_rf_digitati_indir_cons!F42,dati_rf_digitati_indir_ese!F42)</f>
        <v>0</v>
      </c>
      <c r="L43" s="489">
        <f>IF(dati_an!J$5="1", dati_rf_digitati_indir_cons!G42,dati_rf_digitati_indir_ese!G42)</f>
        <v>0</v>
      </c>
      <c r="M43" s="489">
        <f>J43+K43-L43</f>
        <v>0</v>
      </c>
      <c r="N43" s="497">
        <f>-(dati_rf!E30+IF(('po_SP Ordinario ATT'!Q31-'po_SP Ordinario ATT'!V31)&gt;0,'po_SP Ordinario ATT'!Q31-'po_SP Ordinario ATT'!V31,0)+IF(('po_SP Ordinario ATT'!Q34-'po_SP Ordinario ATT'!V34)&gt;0,'po_SP Ordinario ATT'!Q34-'po_SP Ordinario ATT'!V34,0)+IF(('po_SP Ordinario ATT'!Q37-'po_SP Ordinario ATT'!V37)&gt;0,'po_SP Ordinario ATT'!Q37-'po_SP Ordinario ATT'!V37,0)+IF(('po_SP Ordinario ATT'!Q40-'po_SP Ordinario ATT'!V40)&gt;0,'po_SP Ordinario ATT'!Q40-'po_SP Ordinario ATT'!V40,0)+IF(('po_SP Ordinario ATT'!Q43-'po_SP Ordinario ATT'!V43)&gt;0,'po_SP Ordinario ATT'!Q43-'po_SP Ordinario ATT'!V43,0))</f>
        <v>0</v>
      </c>
      <c r="O43" s="489">
        <f>IF(dati_an!N$5="1", dati_rf_digitati_indir_cons!H42,dati_rf_digitati_indir_ese!H42)</f>
        <v>0</v>
      </c>
      <c r="P43" s="489">
        <f>IF(dati_an!N$5="1", dati_rf_digitati_indir_cons!I42,dati_rf_digitati_indir_ese!I42)</f>
        <v>0</v>
      </c>
      <c r="Q43" s="497">
        <f>N43+O43-P43</f>
        <v>0</v>
      </c>
    </row>
    <row r="44" spans="1:17" s="2" customFormat="1">
      <c r="A44" s="252" t="s">
        <v>1036</v>
      </c>
      <c r="B44" s="497">
        <f>(dati_rf!B31+IF(('po_SP Ordinario ATT'!F31-'po_SP Ordinario ATT'!G31)&lt;0,ABS('po_SP Ordinario ATT'!F31-'po_SP Ordinario ATT'!G31),0)+IF(('po_SP Ordinario ATT'!F34-'po_SP Ordinario ATT'!G34)&lt;0,ABS('po_SP Ordinario ATT'!F34-'po_SP Ordinario ATT'!G34),0)+IF(('po_SP Ordinario ATT'!F37-'po_SP Ordinario ATT'!G37)&lt;0,ABS('po_SP Ordinario ATT'!F37-'po_SP Ordinario ATT'!G37),0)+IF(('po_SP Ordinario ATT'!F40-'po_SP Ordinario ATT'!G40)&lt;0,ABS('po_SP Ordinario ATT'!F40-'po_SP Ordinario ATT'!G40),0)+IF(('po_SP Ordinario ATT'!F43-'po_SP Ordinario ATT'!G43)&lt;0,ABS('po_SP Ordinario ATT'!F43-'po_SP Ordinario ATT'!G43),0))</f>
        <v>0</v>
      </c>
      <c r="C44" s="489">
        <f>IF(dati_an!B$5="1", dati_rf_digitati_indir_cons!B43,dati_rf_digitati_indir_ese!B43)</f>
        <v>0</v>
      </c>
      <c r="D44" s="489">
        <f>IF(dati_an!B$5="1", dati_rf_digitati_indir_cons!C43,dati_rf_digitati_indir_ese!C43)</f>
        <v>0</v>
      </c>
      <c r="E44" s="489">
        <f>B44+C44-D44</f>
        <v>0</v>
      </c>
      <c r="F44" s="497">
        <f>(dati_rf!C31+IF(('po_SP Ordinario ATT'!G31-'po_SP Ordinario ATT'!L31)&lt;0,ABS('po_SP Ordinario ATT'!G31-'po_SP Ordinario ATT'!L31),0)+IF(('po_SP Ordinario ATT'!G34-'po_SP Ordinario ATT'!L34)&lt;0,ABS('po_SP Ordinario ATT'!G34-'po_SP Ordinario ATT'!L34),0)+IF(('po_SP Ordinario ATT'!G37-'po_SP Ordinario ATT'!L37)&lt;0,ABS('po_SP Ordinario ATT'!G37-'po_SP Ordinario ATT'!L37),0)+IF(('po_SP Ordinario ATT'!G40-'po_SP Ordinario ATT'!L40)&lt;0,ABS('po_SP Ordinario ATT'!G40-'po_SP Ordinario ATT'!L40),0)+IF(('po_SP Ordinario ATT'!G43-'po_SP Ordinario ATT'!L43)&lt;0,ABS('po_SP Ordinario ATT'!G43-'po_SP Ordinario ATT'!L43),0))</f>
        <v>0</v>
      </c>
      <c r="G44" s="489">
        <f>IF(dati_an!F$5="1", dati_rf_digitati_indir_cons!D43,dati_rf_digitati_indir_ese!D43)</f>
        <v>0</v>
      </c>
      <c r="H44" s="489">
        <f>IF(dati_an!F$5="1", dati_rf_digitati_indir_cons!E43,dati_rf_digitati_indir_ese!E43)</f>
        <v>0</v>
      </c>
      <c r="I44" s="489">
        <f>F44+G44-H44</f>
        <v>0</v>
      </c>
      <c r="J44" s="497">
        <f>(dati_rf!D31+IF(('po_SP Ordinario ATT'!L31-'po_SP Ordinario ATT'!Q31)&lt;0,ABS('po_SP Ordinario ATT'!L31-'po_SP Ordinario ATT'!Q31),0)+IF(('po_SP Ordinario ATT'!L34-'po_SP Ordinario ATT'!Q34)&lt;0,ABS('po_SP Ordinario ATT'!L34-'po_SP Ordinario ATT'!Q34),0)+IF(('po_SP Ordinario ATT'!L37-'po_SP Ordinario ATT'!Q37)&lt;0,ABS('po_SP Ordinario ATT'!L37-'po_SP Ordinario ATT'!Q37),0)+IF(('po_SP Ordinario ATT'!L40-'po_SP Ordinario ATT'!Q40)&lt;0,ABS('po_SP Ordinario ATT'!L40-'po_SP Ordinario ATT'!Q40),0)+IF(('po_SP Ordinario ATT'!L43-'po_SP Ordinario ATT'!Q43)&lt;0,ABS('po_SP Ordinario ATT'!L43-'po_SP Ordinario ATT'!Q43),0))</f>
        <v>0</v>
      </c>
      <c r="K44" s="489">
        <f>IF(dati_an!J$5="1", dati_rf_digitati_indir_cons!F43,dati_rf_digitati_indir_ese!F43)</f>
        <v>0</v>
      </c>
      <c r="L44" s="489">
        <f>IF(dati_an!J$5="1", dati_rf_digitati_indir_cons!G43,dati_rf_digitati_indir_ese!G43)</f>
        <v>0</v>
      </c>
      <c r="M44" s="489">
        <f>J44+K44-L44</f>
        <v>0</v>
      </c>
      <c r="N44" s="497">
        <f>(dati_rf!E31+IF(('po_SP Ordinario ATT'!Q31-'po_SP Ordinario ATT'!V31)&lt;0,ABS('po_SP Ordinario ATT'!Q31-'po_SP Ordinario ATT'!V31),0)+IF(('po_SP Ordinario ATT'!Q34-'po_SP Ordinario ATT'!V34)&lt;0,ABS('po_SP Ordinario ATT'!Q34-'po_SP Ordinario ATT'!V34),0)+IF(('po_SP Ordinario ATT'!Q37-'po_SP Ordinario ATT'!V37)&lt;0,ABS('po_SP Ordinario ATT'!Q37-'po_SP Ordinario ATT'!V37),0)+IF(('po_SP Ordinario ATT'!Q40-'po_SP Ordinario ATT'!V40)&lt;0,ABS('po_SP Ordinario ATT'!Q40-'po_SP Ordinario ATT'!V40),0)+IF(('po_SP Ordinario ATT'!Q43-'po_SP Ordinario ATT'!V43)&lt;0,ABS('po_SP Ordinario ATT'!Q43-'po_SP Ordinario ATT'!V43),0))</f>
        <v>0</v>
      </c>
      <c r="O44" s="489">
        <f>IF(dati_an!N$5="1", dati_rf_digitati_indir_cons!H43,dati_rf_digitati_indir_ese!H43)</f>
        <v>0</v>
      </c>
      <c r="P44" s="489">
        <f>IF(dati_an!N$5="1", dati_rf_digitati_indir_cons!I43,dati_rf_digitati_indir_ese!I43)</f>
        <v>0</v>
      </c>
      <c r="Q44" s="497">
        <f>N44+O44-P44</f>
        <v>0</v>
      </c>
    </row>
    <row r="45" spans="1:17" s="2" customFormat="1">
      <c r="A45" s="495" t="s">
        <v>635</v>
      </c>
      <c r="B45" s="500"/>
      <c r="C45" s="500"/>
      <c r="D45" s="500"/>
      <c r="E45" s="501"/>
      <c r="F45" s="501"/>
      <c r="G45" s="501"/>
      <c r="H45" s="501"/>
      <c r="I45" s="501"/>
      <c r="J45" s="501"/>
      <c r="K45" s="501"/>
      <c r="L45" s="501"/>
      <c r="M45" s="501"/>
      <c r="N45" s="501"/>
      <c r="O45" s="501"/>
      <c r="P45" s="501"/>
      <c r="Q45" s="501"/>
    </row>
    <row r="46" spans="1:17" s="2" customFormat="1">
      <c r="A46" s="252" t="s">
        <v>1035</v>
      </c>
      <c r="B46" s="497">
        <f>-(dati_rf!B45)</f>
        <v>0</v>
      </c>
      <c r="C46" s="489">
        <f>IF(dati_an!B$5="1", dati_rf_digitati_indir_cons!B45,dati_rf_digitati_indir_ese!B45)</f>
        <v>0</v>
      </c>
      <c r="D46" s="489">
        <f>IF(dati_an!B$5="1", dati_rf_digitati_indir_cons!C45,dati_rf_digitati_indir_ese!C45)</f>
        <v>0</v>
      </c>
      <c r="E46" s="489">
        <f t="shared" ref="E46:E51" si="4">B46+C46-D46</f>
        <v>0</v>
      </c>
      <c r="F46" s="497">
        <f>-(dati_rf!C45)</f>
        <v>0</v>
      </c>
      <c r="G46" s="489">
        <f>IF(dati_an!F$5="1", dati_rf_digitati_indir_cons!D45,dati_rf_digitati_indir_ese!D45)</f>
        <v>0</v>
      </c>
      <c r="H46" s="489">
        <f>IF(dati_an!F$5="1", dati_rf_digitati_indir_cons!E45,dati_rf_digitati_indir_ese!E45)</f>
        <v>0</v>
      </c>
      <c r="I46" s="489">
        <f t="shared" ref="I46:I51" si="5">F46+G46-H46</f>
        <v>0</v>
      </c>
      <c r="J46" s="497">
        <f>-(dati_rf!D45)</f>
        <v>0</v>
      </c>
      <c r="K46" s="489">
        <f>IF(dati_an!J$5="1", dati_rf_digitati_indir_cons!F45,dati_rf_digitati_indir_ese!F45)</f>
        <v>0</v>
      </c>
      <c r="L46" s="489">
        <f>IF(dati_an!J$5="1", dati_rf_digitati_indir_cons!G45,dati_rf_digitati_indir_ese!G45)</f>
        <v>0</v>
      </c>
      <c r="M46" s="489">
        <f t="shared" ref="M46:M51" si="6">J46+K46-L46</f>
        <v>0</v>
      </c>
      <c r="N46" s="497">
        <f>-(dati_rf!E45)</f>
        <v>0</v>
      </c>
      <c r="O46" s="489">
        <f>IF(dati_an!N$5="1", dati_rf_digitati_indir_cons!H45,dati_rf_digitati_indir_ese!H45)</f>
        <v>0</v>
      </c>
      <c r="P46" s="489">
        <f>IF(dati_an!N$5="1", dati_rf_digitati_indir_cons!I45,dati_rf_digitati_indir_ese!I45)</f>
        <v>0</v>
      </c>
      <c r="Q46" s="497">
        <f t="shared" ref="Q46:Q51" si="7">N46+O46-P46</f>
        <v>0</v>
      </c>
    </row>
    <row r="47" spans="1:17" s="2" customFormat="1">
      <c r="A47" s="252" t="s">
        <v>1036</v>
      </c>
      <c r="B47" s="497">
        <f>dati_rf!B47</f>
        <v>0</v>
      </c>
      <c r="C47" s="489">
        <f>IF(dati_an!B$5="1", dati_rf_digitati_indir_cons!B46,dati_rf_digitati_indir_ese!B46)</f>
        <v>0</v>
      </c>
      <c r="D47" s="489">
        <f>IF(dati_an!B$5="1", dati_rf_digitati_indir_cons!C46,dati_rf_digitati_indir_ese!C46)</f>
        <v>0</v>
      </c>
      <c r="E47" s="489">
        <f t="shared" si="4"/>
        <v>0</v>
      </c>
      <c r="F47" s="497">
        <f>dati_rf!C47</f>
        <v>0</v>
      </c>
      <c r="G47" s="489">
        <f>IF(dati_an!F$5="1", dati_rf_digitati_indir_cons!D46,dati_rf_digitati_indir_ese!D46)</f>
        <v>0</v>
      </c>
      <c r="H47" s="489">
        <f>IF(dati_an!F$5="1", dati_rf_digitati_indir_cons!E46,dati_rf_digitati_indir_ese!E46)</f>
        <v>0</v>
      </c>
      <c r="I47" s="489">
        <f t="shared" si="5"/>
        <v>0</v>
      </c>
      <c r="J47" s="497">
        <f>dati_rf!D47</f>
        <v>0</v>
      </c>
      <c r="K47" s="489">
        <f>IF(dati_an!J$5="1", dati_rf_digitati_indir_cons!F46,dati_rf_digitati_indir_ese!F46)</f>
        <v>0</v>
      </c>
      <c r="L47" s="489">
        <f>IF(dati_an!J$5="1", dati_rf_digitati_indir_cons!G46,dati_rf_digitati_indir_ese!G46)</f>
        <v>0</v>
      </c>
      <c r="M47" s="489">
        <f t="shared" si="6"/>
        <v>0</v>
      </c>
      <c r="N47" s="497">
        <f>dati_rf!E47</f>
        <v>0</v>
      </c>
      <c r="O47" s="489">
        <f>IF(dati_an!N$5="1", dati_rf_digitati_indir_cons!H46,dati_rf_digitati_indir_ese!H46)</f>
        <v>0</v>
      </c>
      <c r="P47" s="489">
        <f>IF(dati_an!N$5="1", dati_rf_digitati_indir_cons!I46,dati_rf_digitati_indir_ese!I46)</f>
        <v>0</v>
      </c>
      <c r="Q47" s="497">
        <f t="shared" si="7"/>
        <v>0</v>
      </c>
    </row>
    <row r="48" spans="1:17" s="2" customFormat="1">
      <c r="A48" s="252" t="s">
        <v>1037</v>
      </c>
      <c r="B48" s="497"/>
      <c r="C48" s="489">
        <f>dati_rf_digitati_indir_ese!B47</f>
        <v>0</v>
      </c>
      <c r="D48" s="489">
        <f>dati_rf_digitati_indir_ese!C47</f>
        <v>0</v>
      </c>
      <c r="E48" s="489">
        <f t="shared" si="4"/>
        <v>0</v>
      </c>
      <c r="F48" s="497"/>
      <c r="G48" s="489">
        <f>dati_rf_digitati_indir_ese!D47</f>
        <v>0</v>
      </c>
      <c r="H48" s="489">
        <f>dati_rf_digitati_indir_ese!E47</f>
        <v>0</v>
      </c>
      <c r="I48" s="489">
        <f t="shared" si="5"/>
        <v>0</v>
      </c>
      <c r="J48" s="497"/>
      <c r="K48" s="489">
        <f>dati_rf_digitati_indir_ese!F47</f>
        <v>0</v>
      </c>
      <c r="L48" s="489">
        <f>dati_rf_digitati_indir_ese!G47</f>
        <v>0</v>
      </c>
      <c r="M48" s="489">
        <f t="shared" si="6"/>
        <v>0</v>
      </c>
      <c r="N48" s="497"/>
      <c r="O48" s="489">
        <f>dati_rf_digitati_indir_ese!H47</f>
        <v>0</v>
      </c>
      <c r="P48" s="489">
        <f>dati_rf_digitati_indir_ese!I47</f>
        <v>0</v>
      </c>
      <c r="Q48" s="497">
        <f t="shared" si="7"/>
        <v>0</v>
      </c>
    </row>
    <row r="49" spans="1:17" s="2" customFormat="1">
      <c r="A49" s="252" t="s">
        <v>1038</v>
      </c>
      <c r="B49" s="497"/>
      <c r="C49" s="489">
        <f>dati_rf_digitati_indir_ese!B48</f>
        <v>0</v>
      </c>
      <c r="D49" s="489">
        <f>dati_rf_digitati_indir_ese!C48</f>
        <v>0</v>
      </c>
      <c r="E49" s="489">
        <f t="shared" si="4"/>
        <v>0</v>
      </c>
      <c r="F49" s="497"/>
      <c r="G49" s="489">
        <f>dati_rf_digitati_indir_ese!D48</f>
        <v>0</v>
      </c>
      <c r="H49" s="489">
        <f>dati_rf_digitati_indir_ese!E48</f>
        <v>0</v>
      </c>
      <c r="I49" s="489">
        <f t="shared" si="5"/>
        <v>0</v>
      </c>
      <c r="J49" s="497"/>
      <c r="K49" s="489">
        <f>dati_rf_digitati_indir_ese!F48</f>
        <v>0</v>
      </c>
      <c r="L49" s="489">
        <f>dati_rf_digitati_indir_ese!G48</f>
        <v>0</v>
      </c>
      <c r="M49" s="489">
        <f t="shared" si="6"/>
        <v>0</v>
      </c>
      <c r="N49" s="497"/>
      <c r="O49" s="489">
        <f>dati_rf_digitati_indir_ese!H48</f>
        <v>0</v>
      </c>
      <c r="P49" s="489">
        <f>dati_rf_digitati_indir_ese!I48</f>
        <v>0</v>
      </c>
      <c r="Q49" s="497">
        <f t="shared" si="7"/>
        <v>0</v>
      </c>
    </row>
    <row r="50" spans="1:17" s="2" customFormat="1">
      <c r="A50" s="252" t="s">
        <v>1046</v>
      </c>
      <c r="B50" s="497"/>
      <c r="C50" s="489">
        <f>dati_rf_digitati_indir_cons!B47</f>
        <v>0</v>
      </c>
      <c r="D50" s="489">
        <f>dati_rf_digitati_indir_cons!C47</f>
        <v>0</v>
      </c>
      <c r="E50" s="489">
        <f t="shared" si="4"/>
        <v>0</v>
      </c>
      <c r="F50" s="497"/>
      <c r="G50" s="489">
        <f>dati_rf_digitati_indir_cons!D47</f>
        <v>0</v>
      </c>
      <c r="H50" s="489">
        <f>dati_rf_digitati_indir_cons!E47</f>
        <v>0</v>
      </c>
      <c r="I50" s="489">
        <f t="shared" si="5"/>
        <v>0</v>
      </c>
      <c r="J50" s="497"/>
      <c r="K50" s="489">
        <f>dati_rf_digitati_indir_cons!F47</f>
        <v>0</v>
      </c>
      <c r="L50" s="489">
        <f>dati_rf_digitati_indir_cons!G47</f>
        <v>0</v>
      </c>
      <c r="M50" s="489">
        <f t="shared" si="6"/>
        <v>0</v>
      </c>
      <c r="N50" s="497"/>
      <c r="O50" s="489">
        <f>dati_rf_digitati_indir_cons!H47</f>
        <v>0</v>
      </c>
      <c r="P50" s="489">
        <f>dati_rf_digitati_indir_cons!I47</f>
        <v>0</v>
      </c>
      <c r="Q50" s="497">
        <f t="shared" si="7"/>
        <v>0</v>
      </c>
    </row>
    <row r="51" spans="1:17" s="2" customFormat="1">
      <c r="A51" s="252" t="s">
        <v>1047</v>
      </c>
      <c r="B51" s="497"/>
      <c r="C51" s="489">
        <f>dati_rf_digitati_indir_cons!B48</f>
        <v>0</v>
      </c>
      <c r="D51" s="489">
        <f>dati_rf_digitati_indir_cons!C48</f>
        <v>0</v>
      </c>
      <c r="E51" s="489">
        <f t="shared" si="4"/>
        <v>0</v>
      </c>
      <c r="F51" s="497"/>
      <c r="G51" s="489">
        <f>dati_rf_digitati_indir_cons!D48</f>
        <v>0</v>
      </c>
      <c r="H51" s="489">
        <f>dati_rf_digitati_indir_cons!E48</f>
        <v>0</v>
      </c>
      <c r="I51" s="489">
        <f t="shared" si="5"/>
        <v>0</v>
      </c>
      <c r="J51" s="497"/>
      <c r="K51" s="489">
        <f>dati_rf_digitati_indir_cons!F48</f>
        <v>0</v>
      </c>
      <c r="L51" s="489">
        <f>dati_rf_digitati_indir_cons!G48</f>
        <v>0</v>
      </c>
      <c r="M51" s="489">
        <f t="shared" si="6"/>
        <v>0</v>
      </c>
      <c r="N51" s="497"/>
      <c r="O51" s="489">
        <f>dati_rf_digitati_indir_cons!H48</f>
        <v>0</v>
      </c>
      <c r="P51" s="489">
        <f>dati_rf_digitati_indir_cons!I48</f>
        <v>0</v>
      </c>
      <c r="Q51" s="497">
        <f t="shared" si="7"/>
        <v>0</v>
      </c>
    </row>
    <row r="52" spans="1:17" s="2" customFormat="1">
      <c r="A52" s="509" t="s">
        <v>636</v>
      </c>
      <c r="B52" s="498">
        <f t="shared" ref="B52:Q52" si="8">B37+B38+B40+B41+B43+B44+B46+B47+B48+B49+B50+B51</f>
        <v>0</v>
      </c>
      <c r="C52" s="498">
        <f t="shared" si="8"/>
        <v>0</v>
      </c>
      <c r="D52" s="498">
        <f t="shared" si="8"/>
        <v>0</v>
      </c>
      <c r="E52" s="498">
        <f t="shared" si="8"/>
        <v>0</v>
      </c>
      <c r="F52" s="498">
        <f t="shared" si="8"/>
        <v>0</v>
      </c>
      <c r="G52" s="498">
        <f t="shared" si="8"/>
        <v>0</v>
      </c>
      <c r="H52" s="498">
        <f t="shared" si="8"/>
        <v>0</v>
      </c>
      <c r="I52" s="498">
        <f t="shared" si="8"/>
        <v>0</v>
      </c>
      <c r="J52" s="498">
        <f t="shared" si="8"/>
        <v>0</v>
      </c>
      <c r="K52" s="498">
        <f t="shared" si="8"/>
        <v>0</v>
      </c>
      <c r="L52" s="498">
        <f t="shared" si="8"/>
        <v>0</v>
      </c>
      <c r="M52" s="498">
        <f t="shared" si="8"/>
        <v>0</v>
      </c>
      <c r="N52" s="498">
        <f t="shared" si="8"/>
        <v>0</v>
      </c>
      <c r="O52" s="498">
        <f t="shared" si="8"/>
        <v>0</v>
      </c>
      <c r="P52" s="498">
        <f t="shared" si="8"/>
        <v>0</v>
      </c>
      <c r="Q52" s="498">
        <f t="shared" si="8"/>
        <v>0</v>
      </c>
    </row>
    <row r="53" spans="1:17" s="2" customFormat="1">
      <c r="A53" s="491" t="s">
        <v>637</v>
      </c>
      <c r="B53" s="498"/>
      <c r="C53" s="498"/>
      <c r="D53" s="499"/>
      <c r="E53" s="499"/>
      <c r="F53" s="499"/>
      <c r="G53" s="499"/>
      <c r="H53" s="499"/>
      <c r="I53" s="499"/>
      <c r="J53" s="499"/>
      <c r="K53" s="499"/>
      <c r="L53" s="499"/>
      <c r="M53" s="499"/>
      <c r="N53" s="499"/>
      <c r="O53" s="499"/>
      <c r="P53" s="499"/>
      <c r="Q53" s="499"/>
    </row>
    <row r="54" spans="1:17" s="2" customFormat="1">
      <c r="A54" s="495" t="s">
        <v>638</v>
      </c>
      <c r="B54" s="500"/>
      <c r="C54" s="500"/>
      <c r="D54" s="500"/>
      <c r="E54" s="501"/>
      <c r="F54" s="501"/>
      <c r="G54" s="501"/>
      <c r="H54" s="501"/>
      <c r="I54" s="501"/>
      <c r="J54" s="501"/>
      <c r="K54" s="501"/>
      <c r="L54" s="501"/>
      <c r="M54" s="501"/>
      <c r="N54" s="501"/>
      <c r="O54" s="501"/>
      <c r="P54" s="501"/>
      <c r="Q54" s="501"/>
    </row>
    <row r="55" spans="1:17" s="2" customFormat="1">
      <c r="A55" s="252" t="s">
        <v>639</v>
      </c>
      <c r="B55" s="489">
        <f>('po_SP Ordinario PASS'!F56-'po_SP Ordinario PASS'!G56)</f>
        <v>0</v>
      </c>
      <c r="C55" s="489">
        <f>IF(dati_an!B$5="1", dati_rf_digitati_indir_cons!B52,dati_rf_digitati_indir_ese!B52)</f>
        <v>0</v>
      </c>
      <c r="D55" s="489">
        <f>IF(dati_an!B$5="1", dati_rf_digitati_indir_cons!C52,dati_rf_digitati_indir_ese!C52)</f>
        <v>0</v>
      </c>
      <c r="E55" s="489">
        <f>B55+C55-D55</f>
        <v>0</v>
      </c>
      <c r="F55" s="489">
        <f>('po_SP Ordinario PASS'!G56-'po_SP Ordinario PASS'!L56)</f>
        <v>0</v>
      </c>
      <c r="G55" s="489">
        <f>IF(dati_an!F$5="1", dati_rf_digitati_indir_cons!D52,dati_rf_digitati_indir_ese!D52)</f>
        <v>0</v>
      </c>
      <c r="H55" s="489">
        <f>IF(dati_an!F$5="1", dati_rf_digitati_indir_cons!E52,dati_rf_digitati_indir_ese!E52)</f>
        <v>0</v>
      </c>
      <c r="I55" s="489">
        <f>F55+G55-H55</f>
        <v>0</v>
      </c>
      <c r="J55" s="489">
        <f>('po_SP Ordinario PASS'!L56-'po_SP Ordinario PASS'!Q56)</f>
        <v>0</v>
      </c>
      <c r="K55" s="489">
        <f>IF(dati_an!J$5="1", dati_rf_digitati_indir_cons!F52,dati_rf_digitati_indir_ese!F52)</f>
        <v>0</v>
      </c>
      <c r="L55" s="489">
        <f>IF(dati_an!J$5="1", dati_rf_digitati_indir_cons!G52,dati_rf_digitati_indir_ese!G52)</f>
        <v>0</v>
      </c>
      <c r="M55" s="489">
        <f>J55+K55-L55</f>
        <v>0</v>
      </c>
      <c r="N55" s="489">
        <f>('po_SP Ordinario PASS'!Q56-'po_SP Ordinario PASS'!V56)</f>
        <v>0</v>
      </c>
      <c r="O55" s="489">
        <f>IF(dati_an!N$5="1", dati_rf_digitati_indir_cons!H52,dati_rf_digitati_indir_ese!H52)</f>
        <v>0</v>
      </c>
      <c r="P55" s="489">
        <f>IF(dati_an!N$5="1", dati_rf_digitati_indir_cons!I52,dati_rf_digitati_indir_ese!I52)</f>
        <v>0</v>
      </c>
      <c r="Q55" s="497">
        <f>N55+O55-P55</f>
        <v>0</v>
      </c>
    </row>
    <row r="56" spans="1:17" s="2" customFormat="1">
      <c r="A56" s="252" t="s">
        <v>640</v>
      </c>
      <c r="B56" s="497">
        <f>(IF(('po_SP Ordinario PASS'!F57-'po_SP Ordinario PASS'!G57)&gt;0,ABS('po_SP Ordinario PASS'!F57-'po_SP Ordinario PASS'!G57),0)+IF(('po_SP Ordinario PASS'!F46-'po_SP Ordinario PASS'!G46)&gt;0,ABS('po_SP Ordinario PASS'!F46-'po_SP Ordinario PASS'!G46),0)+IF(('po_SP Ordinario PASS'!F49-'po_SP Ordinario PASS'!G49)&gt;0,ABS('po_SP Ordinario PASS'!F49-'po_SP Ordinario PASS'!G49),0)+IF(('po_SP Ordinario PASS'!F52-'po_SP Ordinario PASS'!G52)&gt;0,ABS('po_SP Ordinario PASS'!F52-'po_SP Ordinario PASS'!G52),0)+IF(('po_SP Ordinario PASS'!F58-'po_SP Ordinario PASS'!G58)&gt;0,ABS('po_SP Ordinario PASS'!F58-'po_SP Ordinario PASS'!G58),0)+IF(('po_SP Ordinario PASS'!F67-'po_SP Ordinario PASS'!G67)&gt;0,ABS('po_SP Ordinario PASS'!F67-'po_SP Ordinario PASS'!G67),0))</f>
        <v>1388</v>
      </c>
      <c r="C56" s="489">
        <f>IF(dati_an!B$5="1", dati_rf_digitati_indir_cons!B53,dati_rf_digitati_indir_ese!B53)</f>
        <v>0</v>
      </c>
      <c r="D56" s="489">
        <f>IF(dati_an!B$5="1", dati_rf_digitati_indir_cons!C53,dati_rf_digitati_indir_ese!C53)</f>
        <v>0</v>
      </c>
      <c r="E56" s="489">
        <f>B56+C56-D56</f>
        <v>1388</v>
      </c>
      <c r="F56" s="497">
        <f>(IF(('po_SP Ordinario PASS'!G57-'po_SP Ordinario PASS'!L57)&gt;0,ABS('po_SP Ordinario PASS'!G57-'po_SP Ordinario PASS'!L57),0)+IF(('po_SP Ordinario PASS'!G46-'po_SP Ordinario PASS'!L46)&gt;0,ABS('po_SP Ordinario PASS'!G46-'po_SP Ordinario PASS'!L46),0)+IF(('po_SP Ordinario PASS'!G49-'po_SP Ordinario PASS'!L49)&gt;0,ABS('po_SP Ordinario PASS'!G49-'po_SP Ordinario PASS'!L49),0)+IF(('po_SP Ordinario PASS'!G52-'po_SP Ordinario PASS'!L52)&gt;0,ABS('po_SP Ordinario PASS'!G52-'po_SP Ordinario PASS'!L52),0)+IF(('po_SP Ordinario PASS'!G58-'po_SP Ordinario PASS'!L58)&gt;0,ABS('po_SP Ordinario PASS'!G58-'po_SP Ordinario PASS'!L58),0)+IF(('po_SP Ordinario PASS'!G67-'po_SP Ordinario PASS'!L67)&gt;0,ABS('po_SP Ordinario PASS'!G67-'po_SP Ordinario PASS'!L67),0))</f>
        <v>682182</v>
      </c>
      <c r="G56" s="489">
        <f>IF(dati_an!F$5="1", dati_rf_digitati_indir_cons!D53,dati_rf_digitati_indir_ese!D53)</f>
        <v>0</v>
      </c>
      <c r="H56" s="489">
        <f>IF(dati_an!F$5="1", dati_rf_digitati_indir_cons!E53,dati_rf_digitati_indir_ese!E53)</f>
        <v>0</v>
      </c>
      <c r="I56" s="497">
        <f>F56+G56-H56</f>
        <v>682182</v>
      </c>
      <c r="J56" s="497">
        <f>(IF(('po_SP Ordinario PASS'!L57-'po_SP Ordinario PASS'!Q57)&gt;0,ABS('po_SP Ordinario PASS'!L57-'po_SP Ordinario PASS'!Q57),0)+IF(('po_SP Ordinario PASS'!L46-'po_SP Ordinario PASS'!Q46)&gt;0,ABS('po_SP Ordinario PASS'!L46-'po_SP Ordinario PASS'!Q46),0)+IF(('po_SP Ordinario PASS'!L49-'po_SP Ordinario PASS'!Q49)&gt;0,ABS('po_SP Ordinario PASS'!L49-'po_SP Ordinario PASS'!Q49),0)+IF(('po_SP Ordinario PASS'!L52-'po_SP Ordinario PASS'!Q52)&gt;0,ABS('po_SP Ordinario PASS'!L52-'po_SP Ordinario PASS'!Q52),0)+IF(('po_SP Ordinario PASS'!L58-'po_SP Ordinario PASS'!Q58)&gt;0,ABS('po_SP Ordinario PASS'!L58-'po_SP Ordinario PASS'!Q58),0)+IF(('po_SP Ordinario PASS'!L67-'po_SP Ordinario PASS'!Q67)&gt;0,ABS('po_SP Ordinario PASS'!L67-'po_SP Ordinario PASS'!Q67),0))</f>
        <v>0</v>
      </c>
      <c r="K56" s="489">
        <f>IF(dati_an!J$5="1", dati_rf_digitati_indir_cons!F53,dati_rf_digitati_indir_ese!F53)</f>
        <v>0</v>
      </c>
      <c r="L56" s="489">
        <f>IF(dati_an!J$5="1", dati_rf_digitati_indir_cons!G53,dati_rf_digitati_indir_ese!G53)</f>
        <v>0</v>
      </c>
      <c r="M56" s="489">
        <f>J56+K56-L56</f>
        <v>0</v>
      </c>
      <c r="N56" s="497">
        <f>(IF(('po_SP Ordinario PASS'!Q57-'po_SP Ordinario PASS'!V57)&gt;0,ABS('po_SP Ordinario PASS'!Q57-'po_SP Ordinario PASS'!V57),0)+IF(('po_SP Ordinario PASS'!Q46-'po_SP Ordinario PASS'!V46)&gt;0,ABS('po_SP Ordinario PASS'!Q46-'po_SP Ordinario PASS'!V46),0)+IF(('po_SP Ordinario PASS'!Q49-'po_SP Ordinario PASS'!V49)&gt;0,ABS('po_SP Ordinario PASS'!Q49-'po_SP Ordinario PASS'!V49),0)+IF(('po_SP Ordinario PASS'!Q52-'po_SP Ordinario PASS'!V52)&gt;0,ABS('po_SP Ordinario PASS'!Q52-'po_SP Ordinario PASS'!V52),0)+IF(('po_SP Ordinario PASS'!Q58-'po_SP Ordinario PASS'!V58)&gt;0,ABS('po_SP Ordinario PASS'!Q58-'po_SP Ordinario PASS'!V58),0)+IF(('po_SP Ordinario PASS'!Q67-'po_SP Ordinario PASS'!V67)&gt;0,ABS('po_SP Ordinario PASS'!Q67-'po_SP Ordinario PASS'!V67),0))</f>
        <v>0</v>
      </c>
      <c r="O56" s="489">
        <f>IF(dati_an!N$5="1", dati_rf_digitati_indir_cons!H53,dati_rf_digitati_indir_ese!H53)</f>
        <v>0</v>
      </c>
      <c r="P56" s="489">
        <f>IF(dati_an!N$5="1", dati_rf_digitati_indir_cons!I53,dati_rf_digitati_indir_ese!I53)</f>
        <v>0</v>
      </c>
      <c r="Q56" s="497">
        <f>N56+O56-P56</f>
        <v>0</v>
      </c>
    </row>
    <row r="57" spans="1:17" s="2" customFormat="1">
      <c r="A57" s="252" t="s">
        <v>641</v>
      </c>
      <c r="B57" s="497">
        <f>(IF(('po_SP Ordinario PASS'!F57-'po_SP Ordinario PASS'!G57)&lt;0,('po_SP Ordinario PASS'!F57-'po_SP Ordinario PASS'!G57),0)+IF(('po_SP Ordinario PASS'!F46-'po_SP Ordinario PASS'!G46)&lt;0,('po_SP Ordinario PASS'!F46-'po_SP Ordinario PASS'!G46),0)+IF(('po_SP Ordinario PASS'!F49-'po_SP Ordinario PASS'!G49)&lt;0,('po_SP Ordinario PASS'!F49-'po_SP Ordinario PASS'!G49),0)+IF(('po_SP Ordinario PASS'!F52-'po_SP Ordinario PASS'!G52)&lt;0,('po_SP Ordinario PASS'!F52-'po_SP Ordinario PASS'!G52),0)+IF(('po_SP Ordinario PASS'!F58-'po_SP Ordinario PASS'!G58)&lt;0,('po_SP Ordinario PASS'!F58-'po_SP Ordinario PASS'!G58),0)+IF(('po_SP Ordinario PASS'!F67-'po_SP Ordinario PASS'!G67)&lt;0,('po_SP Ordinario PASS'!F67-'po_SP Ordinario PASS'!G67),0))</f>
        <v>-35748</v>
      </c>
      <c r="C57" s="489">
        <f>IF(dati_an!B$5="1", dati_rf_digitati_indir_cons!B54,dati_rf_digitati_indir_ese!B54)</f>
        <v>0</v>
      </c>
      <c r="D57" s="489">
        <f>IF(dati_an!B$5="1", dati_rf_digitati_indir_cons!C54,dati_rf_digitati_indir_ese!C54)</f>
        <v>0</v>
      </c>
      <c r="E57" s="489">
        <f>B57+C57-D57</f>
        <v>-35748</v>
      </c>
      <c r="F57" s="497">
        <f>(IF(('po_SP Ordinario PASS'!G57-'po_SP Ordinario PASS'!L57)&lt;0,('po_SP Ordinario PASS'!G57-'po_SP Ordinario PASS'!L57),0)+IF(('po_SP Ordinario PASS'!G46-'po_SP Ordinario PASS'!L46)&lt;0,('po_SP Ordinario PASS'!G46-'po_SP Ordinario PASS'!L46),0)+IF(('po_SP Ordinario PASS'!G49-'po_SP Ordinario PASS'!L49)&lt;0,('po_SP Ordinario PASS'!G49-'po_SP Ordinario PASS'!L49),0)+IF(('po_SP Ordinario PASS'!G52-'po_SP Ordinario PASS'!L52)&lt;0,('po_SP Ordinario PASS'!G52-'po_SP Ordinario PASS'!L52),0)+IF(('po_SP Ordinario PASS'!G58-'po_SP Ordinario PASS'!L58)&lt;0,('po_SP Ordinario PASS'!G58-'po_SP Ordinario PASS'!L58),0)+IF(('po_SP Ordinario PASS'!G67-'po_SP Ordinario PASS'!L67)&lt;0,('po_SP Ordinario PASS'!G67-'po_SP Ordinario PASS'!L67),0))</f>
        <v>0</v>
      </c>
      <c r="G57" s="489">
        <f>IF(dati_an!F$5="1", dati_rf_digitati_indir_cons!D54,dati_rf_digitati_indir_ese!D54)</f>
        <v>0</v>
      </c>
      <c r="H57" s="489">
        <f>IF(dati_an!F$5="1", dati_rf_digitati_indir_cons!E54,dati_rf_digitati_indir_ese!E54)</f>
        <v>0</v>
      </c>
      <c r="I57" s="497">
        <f>F57+G57-H57</f>
        <v>0</v>
      </c>
      <c r="J57" s="497">
        <f>(IF(('po_SP Ordinario PASS'!L57-'po_SP Ordinario PASS'!Q57)&lt;0,('po_SP Ordinario PASS'!L57-'po_SP Ordinario PASS'!Q57),0)+IF(('po_SP Ordinario PASS'!L46-'po_SP Ordinario PASS'!Q46)&lt;0,('po_SP Ordinario PASS'!L46-'po_SP Ordinario PASS'!Q46),0)+IF(('po_SP Ordinario PASS'!L49-'po_SP Ordinario PASS'!Q49)&lt;0,('po_SP Ordinario PASS'!L49-'po_SP Ordinario PASS'!Q49),0)+IF(('po_SP Ordinario PASS'!L52-'po_SP Ordinario PASS'!Q52)&lt;0,('po_SP Ordinario PASS'!L52-'po_SP Ordinario PASS'!Q52),0)+IF(('po_SP Ordinario PASS'!L58-'po_SP Ordinario PASS'!Q58)&lt;0,('po_SP Ordinario PASS'!L58-'po_SP Ordinario PASS'!Q58),0)+IF(('po_SP Ordinario PASS'!L67-'po_SP Ordinario PASS'!Q67)&lt;0,('po_SP Ordinario PASS'!L67-'po_SP Ordinario PASS'!Q67),0))</f>
        <v>0</v>
      </c>
      <c r="K57" s="489">
        <f>IF(dati_an!J$5="1", dati_rf_digitati_indir_cons!F54,dati_rf_digitati_indir_ese!F54)</f>
        <v>0</v>
      </c>
      <c r="L57" s="489">
        <f>IF(dati_an!J$5="1", dati_rf_digitati_indir_cons!G54,dati_rf_digitati_indir_ese!G54)</f>
        <v>0</v>
      </c>
      <c r="M57" s="497">
        <f>J57+K57-L57</f>
        <v>0</v>
      </c>
      <c r="N57" s="497">
        <f>(IF(('po_SP Ordinario PASS'!Q57-'po_SP Ordinario PASS'!V57)&lt;0,('po_SP Ordinario PASS'!Q57-'po_SP Ordinario PASS'!V57),0)+IF(('po_SP Ordinario PASS'!Q46-'po_SP Ordinario PASS'!V46)&lt;0,('po_SP Ordinario PASS'!Q46-'po_SP Ordinario PASS'!V46),0)+IF(('po_SP Ordinario PASS'!Q49-'po_SP Ordinario PASS'!V49)&lt;0,('po_SP Ordinario PASS'!Q49-'po_SP Ordinario PASS'!V49),0)+IF(('po_SP Ordinario PASS'!Q52-'po_SP Ordinario PASS'!V52)&lt;0,('po_SP Ordinario PASS'!Q52-'po_SP Ordinario PASS'!V52),0)+IF(('po_SP Ordinario PASS'!Q58-'po_SP Ordinario PASS'!V58)&lt;0,('po_SP Ordinario PASS'!Q58-'po_SP Ordinario PASS'!V58),0)+IF(('po_SP Ordinario PASS'!Q67-'po_SP Ordinario PASS'!V67)&lt;0,('po_SP Ordinario PASS'!Q67-'po_SP Ordinario PASS'!V67),0))</f>
        <v>0</v>
      </c>
      <c r="O57" s="489">
        <f>IF(dati_an!N$5="1", dati_rf_digitati_indir_cons!H54,dati_rf_digitati_indir_ese!H54)</f>
        <v>0</v>
      </c>
      <c r="P57" s="489">
        <f>IF(dati_an!N$5="1", dati_rf_digitati_indir_cons!I54,dati_rf_digitati_indir_ese!I54)</f>
        <v>0</v>
      </c>
      <c r="Q57" s="497">
        <f>N57+O57-P57</f>
        <v>0</v>
      </c>
    </row>
    <row r="58" spans="1:17" s="2" customFormat="1">
      <c r="A58" s="495" t="s">
        <v>642</v>
      </c>
      <c r="B58" s="500"/>
      <c r="C58" s="500"/>
      <c r="D58" s="500"/>
      <c r="E58" s="501"/>
      <c r="F58" s="501"/>
      <c r="G58" s="501"/>
      <c r="H58" s="501"/>
      <c r="I58" s="501"/>
      <c r="J58" s="501"/>
      <c r="K58" s="501"/>
      <c r="L58" s="501"/>
      <c r="M58" s="501"/>
      <c r="N58" s="501"/>
      <c r="O58" s="501"/>
      <c r="P58" s="501"/>
      <c r="Q58" s="501"/>
    </row>
    <row r="59" spans="1:17" s="2" customFormat="1">
      <c r="A59" s="252" t="s">
        <v>643</v>
      </c>
      <c r="B59" s="497">
        <f>(-IF(('po_SP Ordinario ATT'!F5-'po_SP Ordinario ATT'!G5)&gt;0,'po_SP Ordinario ATT'!F5-'po_SP Ordinario ATT'!G5,0)+IF(('po_SP Ordinario PASS'!F6-'po_SP Ordinario PASS'!G6)&gt;0,'po_SP Ordinario PASS'!F6-'po_SP Ordinario PASS'!G6,0)+IF(('po_SP Ordinario PASS'!F7-'po_SP Ordinario PASS'!G7)&gt;0,'po_SP Ordinario PASS'!F7-'po_SP Ordinario PASS'!G7,0)+IF(('po_SP Ordinario PASS'!F16-'po_SP Ordinario PASS'!G16)&gt;0,'po_SP Ordinario PASS'!F16-'po_SP Ordinario PASS'!G16,0)+IF(('po_SP Ordinario PASS'!F17-'po_SP Ordinario PASS'!G17)&gt;0,'po_SP Ordinario PASS'!F17-'po_SP Ordinario PASS'!G17,0)+IF(('po_SP Ordinario PASS'!F18-'po_SP Ordinario PASS'!G18)&gt;0,'po_SP Ordinario PASS'!F18-'po_SP Ordinario PASS'!G18,0)+IF(('po_SP Ordinario PASS'!F19-'po_SP Ordinario PASS'!G19)&gt;0,'po_SP Ordinario PASS'!F19-'po_SP Ordinario PASS'!G19,0)+IF(('po_SP Ordinario PASS'!F23-'po_SP Ordinario PASS'!G23)&gt;0,'po_SP Ordinario PASS'!F23-'po_SP Ordinario PASS'!G23,0)+IF(('po_SP Ordinario PASS'!F34-'po_SP Ordinario PASS'!G34)&gt;0,'po_SP Ordinario PASS'!F34-'po_SP Ordinario PASS'!G34,0)+'po_SP Ordinario PASS'!F30)</f>
        <v>0</v>
      </c>
      <c r="C59" s="489">
        <f>IF(dati_an!B$5="1", dati_rf_digitati_indir_cons!B56,dati_rf_digitati_indir_ese!B56)</f>
        <v>0</v>
      </c>
      <c r="D59" s="489">
        <f>IF(dati_an!B$5="1", dati_rf_digitati_indir_cons!C56,dati_rf_digitati_indir_ese!C56)</f>
        <v>0</v>
      </c>
      <c r="E59" s="489">
        <f>B59+C59-D59</f>
        <v>0</v>
      </c>
      <c r="F59" s="497">
        <f>(-IF(('po_SP Ordinario ATT'!G5-'po_SP Ordinario ATT'!L5)&gt;0,'po_SP Ordinario ATT'!G5-'po_SP Ordinario ATT'!L5,0)+IF(('po_SP Ordinario PASS'!G6-'po_SP Ordinario PASS'!L6)&gt;0,'po_SP Ordinario PASS'!G6-'po_SP Ordinario PASS'!L6,0)+IF(('po_SP Ordinario PASS'!G7-'po_SP Ordinario PASS'!L7)&gt;0,'po_SP Ordinario PASS'!G7-'po_SP Ordinario PASS'!L7,0)+IF(('po_SP Ordinario PASS'!G16-'po_SP Ordinario PASS'!L16)&gt;0,'po_SP Ordinario PASS'!G16-'po_SP Ordinario PASS'!L16,0)+IF(('po_SP Ordinario PASS'!G17-'po_SP Ordinario PASS'!L17)&gt;0,'po_SP Ordinario PASS'!G17-'po_SP Ordinario PASS'!L17,0)+IF(('po_SP Ordinario PASS'!G18-'po_SP Ordinario PASS'!L18)&gt;0,'po_SP Ordinario PASS'!G18-'po_SP Ordinario PASS'!L18,0)+IF(('po_SP Ordinario PASS'!G19-'po_SP Ordinario PASS'!L19)&gt;0,'po_SP Ordinario PASS'!G19-'po_SP Ordinario PASS'!L19,0)+IF(('po_SP Ordinario PASS'!G23-'po_SP Ordinario PASS'!L23)&gt;0,'po_SP Ordinario PASS'!G23-'po_SP Ordinario PASS'!L23,0)+IF(('po_SP Ordinario PASS'!G34-'po_SP Ordinario PASS'!L34)&gt;0,'po_SP Ordinario PASS'!G34-'po_SP Ordinario PASS'!L34,0)+'po_SP Ordinario PASS'!G30)</f>
        <v>0</v>
      </c>
      <c r="G59" s="489">
        <f>IF(dati_an!F$5="1", dati_rf_digitati_indir_cons!D56,dati_rf_digitati_indir_ese!D56)</f>
        <v>0</v>
      </c>
      <c r="H59" s="489">
        <f>IF(dati_an!F$5="1", dati_rf_digitati_indir_cons!E56,dati_rf_digitati_indir_ese!E56)</f>
        <v>0</v>
      </c>
      <c r="I59" s="489">
        <f>F59+G59-H59</f>
        <v>0</v>
      </c>
      <c r="J59" s="497">
        <f>(-IF(('po_SP Ordinario ATT'!L5-'po_SP Ordinario ATT'!Q5)&gt;0,'po_SP Ordinario ATT'!L5-'po_SP Ordinario ATT'!Q5,0)+IF(('po_SP Ordinario PASS'!L6-'po_SP Ordinario PASS'!Q6)&gt;0,'po_SP Ordinario PASS'!L6-'po_SP Ordinario PASS'!Q6,0)+IF(('po_SP Ordinario PASS'!L7-'po_SP Ordinario PASS'!Q7)&gt;0,'po_SP Ordinario PASS'!L7-'po_SP Ordinario PASS'!Q7,0)+IF(('po_SP Ordinario PASS'!L16-'po_SP Ordinario PASS'!Q16)&gt;0,'po_SP Ordinario PASS'!L16-'po_SP Ordinario PASS'!Q16,0)+IF(('po_SP Ordinario PASS'!L17-'po_SP Ordinario PASS'!Q17)&gt;0,'po_SP Ordinario PASS'!L17-'po_SP Ordinario PASS'!Q17,0)+IF(('po_SP Ordinario PASS'!L18-'po_SP Ordinario PASS'!Q18)&gt;0,'po_SP Ordinario PASS'!L18-'po_SP Ordinario PASS'!Q18,0)+IF(('po_SP Ordinario PASS'!L19-'po_SP Ordinario PASS'!Q19)&gt;0,'po_SP Ordinario PASS'!L19-'po_SP Ordinario PASS'!Q19,0)+IF(('po_SP Ordinario PASS'!L23-'po_SP Ordinario PASS'!Q23)&gt;0,'po_SP Ordinario PASS'!L23-'po_SP Ordinario PASS'!Q23,0)+IF(('po_SP Ordinario PASS'!L34-'po_SP Ordinario PASS'!Q34)&gt;0,'po_SP Ordinario PASS'!L34-'po_SP Ordinario PASS'!Q34,0)+'po_SP Ordinario PASS'!L30)</f>
        <v>0</v>
      </c>
      <c r="K59" s="489">
        <f>IF(dati_an!J$5="1", dati_rf_digitati_indir_cons!F56,dati_rf_digitati_indir_ese!F56)</f>
        <v>0</v>
      </c>
      <c r="L59" s="489">
        <f>IF(dati_an!J$5="1", dati_rf_digitati_indir_cons!G56,dati_rf_digitati_indir_ese!G56)</f>
        <v>0</v>
      </c>
      <c r="M59" s="489">
        <f>J59+K59-L59</f>
        <v>0</v>
      </c>
      <c r="N59" s="497">
        <f>(-IF(('po_SP Ordinario ATT'!Q5-'po_SP Ordinario ATT'!V5)&gt;0,'po_SP Ordinario ATT'!Q5-'po_SP Ordinario ATT'!V5,0)+IF(('po_SP Ordinario PASS'!Q6-'po_SP Ordinario PASS'!V6)&gt;0,'po_SP Ordinario PASS'!Q6-'po_SP Ordinario PASS'!V6,0)+IF(('po_SP Ordinario PASS'!Q7-'po_SP Ordinario PASS'!V7)&gt;0,'po_SP Ordinario PASS'!Q7-'po_SP Ordinario PASS'!V7,0)+IF(('po_SP Ordinario PASS'!Q16-'po_SP Ordinario PASS'!V16)&gt;0,'po_SP Ordinario PASS'!Q16-'po_SP Ordinario PASS'!V16,0)+IF(('po_SP Ordinario PASS'!Q17-'po_SP Ordinario PASS'!V17)&gt;0,'po_SP Ordinario PASS'!Q17-'po_SP Ordinario PASS'!V17,0)+IF(('po_SP Ordinario PASS'!Q18-'po_SP Ordinario PASS'!V18)&gt;0,'po_SP Ordinario PASS'!Q18-'po_SP Ordinario PASS'!V18,0)+IF(('po_SP Ordinario PASS'!Q19-'po_SP Ordinario PASS'!V19)&gt;0,'po_SP Ordinario PASS'!Q19-'po_SP Ordinario PASS'!V19,0)+IF(('po_SP Ordinario PASS'!Q23-'po_SP Ordinario PASS'!V23)&gt;0,'po_SP Ordinario PASS'!Q23-'po_SP Ordinario PASS'!V23,0)+IF(('po_SP Ordinario PASS'!Q34-'po_SP Ordinario PASS'!V34)&gt;0,'po_SP Ordinario PASS'!Q34-'po_SP Ordinario PASS'!V34,0)+'po_SP Ordinario PASS'!Q30)</f>
        <v>0</v>
      </c>
      <c r="O59" s="489">
        <f>IF(dati_an!N$5="1", dati_rf_digitati_indir_cons!H56,dati_rf_digitati_indir_ese!H56)</f>
        <v>0</v>
      </c>
      <c r="P59" s="489">
        <f>IF(dati_an!N$5="1", dati_rf_digitati_indir_cons!I56,dati_rf_digitati_indir_ese!I56)</f>
        <v>0</v>
      </c>
      <c r="Q59" s="497">
        <f>N59+O59-P59</f>
        <v>0</v>
      </c>
    </row>
    <row r="60" spans="1:17" s="2" customFormat="1">
      <c r="A60" s="252" t="s">
        <v>1039</v>
      </c>
      <c r="B60" s="497">
        <f>-((-IF(('po_SP Ordinario PASS'!F6-'po_SP Ordinario PASS'!G6)&lt;0,'po_SP Ordinario PASS'!F6-'po_SP Ordinario PASS'!G6,0)-IF(('po_SP Ordinario PASS'!F7-'po_SP Ordinario PASS'!G7)&lt;0,'po_SP Ordinario PASS'!F7-'po_SP Ordinario PASS'!G7,0)-IF(('po_SP Ordinario PASS'!F16-'po_SP Ordinario PASS'!G16)&lt;0,'po_SP Ordinario PASS'!F16-'po_SP Ordinario PASS'!G16,0)-IF(('po_SP Ordinario PASS'!F17-'po_SP Ordinario PASS'!G17)&lt;0,'po_SP Ordinario PASS'!F17-'po_SP Ordinario PASS'!G17,0)-IF(('po_SP Ordinario PASS'!F18-'po_SP Ordinario PASS'!G18)&lt;0,'po_SP Ordinario PASS'!F18-'po_SP Ordinario PASS'!G18,0)-IF(('po_SP Ordinario PASS'!F19-'po_SP Ordinario PASS'!G19)&lt;0,'po_SP Ordinario PASS'!F19-'po_SP Ordinario PASS'!G19,0)+IF(('po_SP Ordinario PASS'!F20-'po_SP Ordinario PASS'!G20)&gt;0,ABS('po_SP Ordinario PASS'!F20-'po_SP Ordinario PASS'!G20),0)))</f>
        <v>0</v>
      </c>
      <c r="C60" s="489">
        <f>IF(dati_an!B$5="1", dati_rf_digitati_indir_cons!B57,dati_rf_digitati_indir_ese!B57)</f>
        <v>0</v>
      </c>
      <c r="D60" s="489">
        <f>IF(dati_an!B$5="1", dati_rf_digitati_indir_cons!C57,dati_rf_digitati_indir_ese!C57)</f>
        <v>0</v>
      </c>
      <c r="E60" s="489">
        <f>B60+C60-D60</f>
        <v>0</v>
      </c>
      <c r="F60" s="497">
        <f>-((-IF(('po_SP Ordinario PASS'!G6-'po_SP Ordinario PASS'!L6)&lt;0,'po_SP Ordinario PASS'!G6-'po_SP Ordinario PASS'!L6,0)-IF(('po_SP Ordinario PASS'!G7-'po_SP Ordinario PASS'!L7)&lt;0,'po_SP Ordinario PASS'!G7-'po_SP Ordinario PASS'!L7,0)-IF(('po_SP Ordinario PASS'!G16-'po_SP Ordinario PASS'!L16)&lt;0,'po_SP Ordinario PASS'!G16-'po_SP Ordinario PASS'!L16,0)-IF(('po_SP Ordinario PASS'!G17-'po_SP Ordinario PASS'!L17)&lt;0,'po_SP Ordinario PASS'!G17-'po_SP Ordinario PASS'!L17,0)-IF(('po_SP Ordinario PASS'!G18-'po_SP Ordinario PASS'!L18)&lt;0,'po_SP Ordinario PASS'!G18-'po_SP Ordinario PASS'!L18,0)-IF(('po_SP Ordinario PASS'!G19-'po_SP Ordinario PASS'!L19)&lt;0,'po_SP Ordinario PASS'!G19-'po_SP Ordinario PASS'!L19,0)-IF(('po_SP Ordinario PASS'!G20-'po_SP Ordinario PASS'!L20)&lt;0,'po_SP Ordinario PASS'!G20-'po_SP Ordinario PASS'!L20,0)))</f>
        <v>0</v>
      </c>
      <c r="G60" s="489">
        <f>IF(dati_an!F$5="1", dati_rf_digitati_indir_cons!D57,dati_rf_digitati_indir_ese!D57)</f>
        <v>0</v>
      </c>
      <c r="H60" s="489">
        <f>IF(dati_an!F$5="1", dati_rf_digitati_indir_cons!E57,dati_rf_digitati_indir_ese!E57)</f>
        <v>0</v>
      </c>
      <c r="I60" s="489">
        <f>F60+G60-H60</f>
        <v>0</v>
      </c>
      <c r="J60" s="497">
        <f>-((-IF(('po_SP Ordinario PASS'!L6-'po_SP Ordinario PASS'!Q6)&lt;0,'po_SP Ordinario PASS'!L6-'po_SP Ordinario PASS'!Q6,0)-IF(('po_SP Ordinario PASS'!L7-'po_SP Ordinario PASS'!Q7)&lt;0,'po_SP Ordinario PASS'!L7-'po_SP Ordinario PASS'!Q7,0)-IF(('po_SP Ordinario PASS'!L16-'po_SP Ordinario PASS'!Q16)&lt;0,'po_SP Ordinario PASS'!L16-'po_SP Ordinario PASS'!Q16,0)-IF(('po_SP Ordinario PASS'!L17-'po_SP Ordinario PASS'!Q17)&lt;0,'po_SP Ordinario PASS'!L17-'po_SP Ordinario PASS'!Q17,0)-IF(('po_SP Ordinario PASS'!L18-'po_SP Ordinario PASS'!Q18)&lt;0,'po_SP Ordinario PASS'!L18-'po_SP Ordinario PASS'!Q18,0)-IF(('po_SP Ordinario PASS'!L19-'po_SP Ordinario PASS'!Q19)&lt;0,'po_SP Ordinario PASS'!L19-'po_SP Ordinario PASS'!Q19,0))-IF(('po_SP Ordinario PASS'!L20-'po_SP Ordinario PASS'!Q20)&lt;0,'po_SP Ordinario PASS'!L20-'po_SP Ordinario PASS'!Q20,0))</f>
        <v>0</v>
      </c>
      <c r="K60" s="489">
        <f>IF(dati_an!J$5="1", dati_rf_digitati_indir_cons!F57,dati_rf_digitati_indir_ese!F57)</f>
        <v>0</v>
      </c>
      <c r="L60" s="489">
        <f>IF(dati_an!J$5="1", dati_rf_digitati_indir_cons!G57,dati_rf_digitati_indir_ese!G57)</f>
        <v>0</v>
      </c>
      <c r="M60" s="489">
        <f>J60+K60-L60</f>
        <v>0</v>
      </c>
      <c r="N60" s="497">
        <f>-((-IF(('po_SP Ordinario PASS'!Q6-'po_SP Ordinario PASS'!V6)&lt;0,'po_SP Ordinario PASS'!Q6-'po_SP Ordinario PASS'!V6,0)-IF(('po_SP Ordinario PASS'!Q7-'po_SP Ordinario PASS'!V7)&lt;0,'po_SP Ordinario PASS'!Q7-'po_SP Ordinario PASS'!V7,0)-IF(('po_SP Ordinario PASS'!Q16-'po_SP Ordinario PASS'!V16)&lt;0,'po_SP Ordinario PASS'!Q16-'po_SP Ordinario PASS'!V16,0)-IF(('po_SP Ordinario PASS'!Q17-'po_SP Ordinario PASS'!V17)&lt;0,'po_SP Ordinario PASS'!Q17-'po_SP Ordinario PASS'!V17,0)-IF(('po_SP Ordinario PASS'!Q18-'po_SP Ordinario PASS'!V18)&lt;0,'po_SP Ordinario PASS'!Q18-'po_SP Ordinario PASS'!V18,0)-IF(('po_SP Ordinario PASS'!Q19-'po_SP Ordinario PASS'!V19)&lt;0,'po_SP Ordinario PASS'!Q19-'po_SP Ordinario PASS'!V19,0)-IF(('po_SP Ordinario PASS'!Q20-'po_SP Ordinario PASS'!V20)&lt;0,'po_SP Ordinario PASS'!Q20-'po_SP Ordinario PASS'!V20,0)))</f>
        <v>0</v>
      </c>
      <c r="O60" s="489">
        <f>IF(dati_an!N$5="1", dati_rf_digitati_indir_cons!H57,dati_rf_digitati_indir_ese!H57)</f>
        <v>0</v>
      </c>
      <c r="P60" s="489">
        <f>IF(dati_an!N$5="1", dati_rf_digitati_indir_cons!I57,dati_rf_digitati_indir_ese!I57)</f>
        <v>0</v>
      </c>
      <c r="Q60" s="497">
        <f>N60+O60-P60</f>
        <v>0</v>
      </c>
    </row>
    <row r="61" spans="1:17" s="2" customFormat="1">
      <c r="A61" s="252" t="s">
        <v>645</v>
      </c>
      <c r="B61" s="497">
        <f>('po_SP Ordinario PASS'!F31-'po_SP Ordinario PASS'!G31)</f>
        <v>0</v>
      </c>
      <c r="C61" s="489">
        <f>IF(dati_an!B$5="1", dati_rf_digitati_indir_cons!B58,dati_rf_digitati_indir_ese!B58)</f>
        <v>0</v>
      </c>
      <c r="D61" s="489">
        <f>IF(dati_an!B$5="1", dati_rf_digitati_indir_cons!C58,dati_rf_digitati_indir_ese!C58)</f>
        <v>0</v>
      </c>
      <c r="E61" s="489">
        <f>B61+C61-D61</f>
        <v>0</v>
      </c>
      <c r="F61" s="497">
        <f>('po_SP Ordinario PASS'!G31-'po_SP Ordinario PASS'!L31)</f>
        <v>0</v>
      </c>
      <c r="G61" s="489">
        <f>IF(dati_an!F$5="1", dati_rf_digitati_indir_cons!D58,dati_rf_digitati_indir_ese!D58)</f>
        <v>0</v>
      </c>
      <c r="H61" s="489">
        <f>IF(dati_an!F$5="1", dati_rf_digitati_indir_cons!E58,dati_rf_digitati_indir_ese!E58)</f>
        <v>0</v>
      </c>
      <c r="I61" s="489">
        <f>F61+G61-H61</f>
        <v>0</v>
      </c>
      <c r="J61" s="497">
        <f>('po_SP Ordinario PASS'!L31-'po_SP Ordinario PASS'!Q31)</f>
        <v>0</v>
      </c>
      <c r="K61" s="489">
        <f>IF(dati_an!J$5="1", dati_rf_digitati_indir_cons!F58,dati_rf_digitati_indir_ese!F58)</f>
        <v>0</v>
      </c>
      <c r="L61" s="489">
        <f>IF(dati_an!J$5="1", dati_rf_digitati_indir_cons!G58,dati_rf_digitati_indir_ese!G58)</f>
        <v>0</v>
      </c>
      <c r="M61" s="489">
        <f>J61+K61-L61</f>
        <v>0</v>
      </c>
      <c r="N61" s="497">
        <f>('po_SP Ordinario PASS'!Q31-'po_SP Ordinario PASS'!V31)</f>
        <v>0</v>
      </c>
      <c r="O61" s="489">
        <f>IF(dati_an!N$5="1", dati_rf_digitati_indir_cons!H58,dati_rf_digitati_indir_ese!H58)</f>
        <v>0</v>
      </c>
      <c r="P61" s="489">
        <f>IF(dati_an!N$5="1", dati_rf_digitati_indir_cons!I58,dati_rf_digitati_indir_ese!I58)</f>
        <v>0</v>
      </c>
      <c r="Q61" s="497">
        <f>N61+O61-P61</f>
        <v>0</v>
      </c>
    </row>
    <row r="62" spans="1:17" s="2" customFormat="1">
      <c r="A62" s="252" t="s">
        <v>1040</v>
      </c>
      <c r="B62" s="489">
        <f>-dati_rf!B4</f>
        <v>0</v>
      </c>
      <c r="C62" s="489">
        <f>IF(dati_an!B$5="1", dati_rf_digitati_indir_cons!B59,dati_rf_digitati_indir_ese!B59)</f>
        <v>0</v>
      </c>
      <c r="D62" s="489">
        <f>IF(dati_an!B$5="1", dati_rf_digitati_indir_cons!C59,dati_rf_digitati_indir_ese!C59)</f>
        <v>0</v>
      </c>
      <c r="E62" s="489">
        <f>B62+C62-D62</f>
        <v>0</v>
      </c>
      <c r="F62" s="489">
        <f>-dati_rf!C4</f>
        <v>0</v>
      </c>
      <c r="G62" s="489">
        <f>IF(dati_an!F$5="1", dati_rf_digitati_indir_cons!D59,dati_rf_digitati_indir_ese!D59)</f>
        <v>0</v>
      </c>
      <c r="H62" s="489">
        <f>IF(dati_an!F$5="1", dati_rf_digitati_indir_cons!E59,dati_rf_digitati_indir_ese!E59)</f>
        <v>0</v>
      </c>
      <c r="I62" s="489">
        <f>F62+G62-H62</f>
        <v>0</v>
      </c>
      <c r="J62" s="489">
        <f>-dati_rf!D4</f>
        <v>0</v>
      </c>
      <c r="K62" s="489">
        <f>IF(dati_an!J$5="1", dati_rf_digitati_indir_cons!F59,dati_rf_digitati_indir_ese!F59)</f>
        <v>0</v>
      </c>
      <c r="L62" s="489">
        <f>IF(dati_an!J$5="1", dati_rf_digitati_indir_cons!G59,dati_rf_digitati_indir_ese!G59)</f>
        <v>0</v>
      </c>
      <c r="M62" s="489">
        <f>J62+K62-L62</f>
        <v>0</v>
      </c>
      <c r="N62" s="489">
        <f>-dati_rf!E4</f>
        <v>0</v>
      </c>
      <c r="O62" s="489">
        <f>IF(dati_an!N$5="1", dati_rf_digitati_indir_cons!H59,dati_rf_digitati_indir_ese!H59)</f>
        <v>0</v>
      </c>
      <c r="P62" s="489">
        <f>IF(dati_an!N$5="1", dati_rf_digitati_indir_cons!I59,dati_rf_digitati_indir_ese!I59)</f>
        <v>0</v>
      </c>
      <c r="Q62" s="497">
        <f>N62+O62-P62</f>
        <v>0</v>
      </c>
    </row>
    <row r="63" spans="1:17" s="2" customFormat="1">
      <c r="A63" s="509" t="s">
        <v>647</v>
      </c>
      <c r="B63" s="498">
        <f t="shared" ref="B63:Q63" si="9">B55+B56+B57+B59+B60+B61+B62</f>
        <v>-34360</v>
      </c>
      <c r="C63" s="498">
        <f t="shared" si="9"/>
        <v>0</v>
      </c>
      <c r="D63" s="499">
        <f t="shared" si="9"/>
        <v>0</v>
      </c>
      <c r="E63" s="499">
        <f t="shared" si="9"/>
        <v>-34360</v>
      </c>
      <c r="F63" s="498">
        <f t="shared" si="9"/>
        <v>682182</v>
      </c>
      <c r="G63" s="498">
        <f t="shared" si="9"/>
        <v>0</v>
      </c>
      <c r="H63" s="499">
        <f t="shared" si="9"/>
        <v>0</v>
      </c>
      <c r="I63" s="499">
        <f t="shared" si="9"/>
        <v>682182</v>
      </c>
      <c r="J63" s="498">
        <f t="shared" si="9"/>
        <v>0</v>
      </c>
      <c r="K63" s="498">
        <f t="shared" si="9"/>
        <v>0</v>
      </c>
      <c r="L63" s="499">
        <f t="shared" si="9"/>
        <v>0</v>
      </c>
      <c r="M63" s="499">
        <f t="shared" si="9"/>
        <v>0</v>
      </c>
      <c r="N63" s="498">
        <f t="shared" si="9"/>
        <v>0</v>
      </c>
      <c r="O63" s="498">
        <f t="shared" si="9"/>
        <v>0</v>
      </c>
      <c r="P63" s="499">
        <f t="shared" si="9"/>
        <v>0</v>
      </c>
      <c r="Q63" s="499">
        <f t="shared" si="9"/>
        <v>0</v>
      </c>
    </row>
    <row r="64" spans="1:17" s="2" customFormat="1">
      <c r="A64" s="509" t="s">
        <v>648</v>
      </c>
      <c r="B64" s="498">
        <f>B34+B52+B63</f>
        <v>-108687</v>
      </c>
      <c r="C64" s="498"/>
      <c r="D64" s="499"/>
      <c r="E64" s="499">
        <f>E34+E52+E63</f>
        <v>-108687</v>
      </c>
      <c r="F64" s="498">
        <f>F34+F52+F63</f>
        <v>589244</v>
      </c>
      <c r="G64" s="498"/>
      <c r="H64" s="499"/>
      <c r="I64" s="499">
        <f>I34+I52+I63</f>
        <v>589244</v>
      </c>
      <c r="J64" s="498">
        <f>J34+J52+J63</f>
        <v>0</v>
      </c>
      <c r="K64" s="498"/>
      <c r="L64" s="499"/>
      <c r="M64" s="499">
        <f>M34+M52+M63</f>
        <v>0</v>
      </c>
      <c r="N64" s="498">
        <f>N34+N52+N63</f>
        <v>0</v>
      </c>
      <c r="O64" s="498"/>
      <c r="P64" s="499"/>
      <c r="Q64" s="499">
        <f>Q34+Q52+Q63</f>
        <v>0</v>
      </c>
    </row>
    <row r="65" spans="1:17" s="112" customFormat="1">
      <c r="A65" s="496" t="s">
        <v>1041</v>
      </c>
      <c r="B65" s="503"/>
      <c r="C65" s="489">
        <f>IF(dati_an!B$5="1", dati_rf_digitati_indir_cons!B62,dati_rf_digitati_indir_ese!B62)</f>
        <v>0</v>
      </c>
      <c r="D65" s="489">
        <f>IF(dati_an!B$5="1", dati_rf_digitati_indir_cons!C62,dati_rf_digitati_indir_ese!C62)</f>
        <v>0</v>
      </c>
      <c r="E65" s="489">
        <f>B65+C65-D65</f>
        <v>0</v>
      </c>
      <c r="F65" s="503"/>
      <c r="G65" s="489">
        <f>IF(dati_an!F$5="1", dati_rf_digitati_indir_cons!D62,dati_rf_digitati_indir_ese!D62)</f>
        <v>0</v>
      </c>
      <c r="H65" s="489">
        <f>IF(dati_an!F$5="1", dati_rf_digitati_indir_cons!E62,dati_rf_digitati_indir_ese!E62)</f>
        <v>0</v>
      </c>
      <c r="I65" s="489">
        <f>F65+G65-H65</f>
        <v>0</v>
      </c>
      <c r="J65" s="503"/>
      <c r="K65" s="489">
        <f>IF(dati_an!J$5="1", dati_rf_digitati_indir_cons!F62,dati_rf_digitati_indir_ese!F62)</f>
        <v>0</v>
      </c>
      <c r="L65" s="489">
        <f>IF(dati_an!J$5="1", dati_rf_digitati_indir_cons!G62,dati_rf_digitati_indir_ese!G62)</f>
        <v>0</v>
      </c>
      <c r="M65" s="489">
        <f>J65+K65-L65</f>
        <v>0</v>
      </c>
      <c r="N65" s="503"/>
      <c r="O65" s="489">
        <f>IF(dati_an!N$5="1", dati_rf_digitati_indir_cons!H62,dati_rf_digitati_indir_ese!H62)</f>
        <v>0</v>
      </c>
      <c r="P65" s="489">
        <f>IF(dati_an!N$5="1", dati_rf_digitati_indir_cons!I62,dati_rf_digitati_indir_ese!I62)</f>
        <v>0</v>
      </c>
      <c r="Q65" s="497">
        <f>N65+O65-P65</f>
        <v>0</v>
      </c>
    </row>
    <row r="66" spans="1:17" s="2" customFormat="1">
      <c r="A66" s="491" t="s">
        <v>649</v>
      </c>
      <c r="B66" s="498"/>
      <c r="C66" s="498"/>
      <c r="D66" s="499"/>
      <c r="E66" s="499"/>
      <c r="F66" s="499"/>
      <c r="G66" s="499"/>
      <c r="H66" s="499"/>
      <c r="I66" s="499"/>
      <c r="J66" s="499"/>
      <c r="K66" s="499"/>
      <c r="L66" s="499"/>
      <c r="M66" s="499"/>
      <c r="N66" s="499"/>
      <c r="O66" s="499"/>
      <c r="P66" s="499"/>
      <c r="Q66" s="499"/>
    </row>
    <row r="67" spans="1:17" s="2" customFormat="1">
      <c r="A67" s="252" t="s">
        <v>238</v>
      </c>
      <c r="B67" s="489">
        <f>'po_SP Ordinario ATT'!G91</f>
        <v>0</v>
      </c>
      <c r="C67" s="489">
        <f>IF(dati_an!B$5="1", dati_rf_digitati_indir_cons!B64,dati_rf_digitati_indir_ese!B64)</f>
        <v>0</v>
      </c>
      <c r="D67" s="489">
        <f>IF(dati_an!B$5="1", dati_rf_digitati_indir_cons!C64,dati_rf_digitati_indir_ese!C64)</f>
        <v>0</v>
      </c>
      <c r="E67" s="489">
        <f>B67+C67-D67</f>
        <v>0</v>
      </c>
      <c r="F67" s="489">
        <f>'po_SP Ordinario ATT'!L91</f>
        <v>0</v>
      </c>
      <c r="G67" s="489">
        <f>IF(dati_an!F$5="1", dati_rf_digitati_indir_cons!D64,dati_rf_digitati_indir_ese!D64)</f>
        <v>0</v>
      </c>
      <c r="H67" s="489">
        <f>IF(dati_an!F$5="1", dati_rf_digitati_indir_cons!E64,dati_rf_digitati_indir_ese!E64)</f>
        <v>0</v>
      </c>
      <c r="I67" s="489">
        <f>F67+G67-H67</f>
        <v>0</v>
      </c>
      <c r="J67" s="489">
        <f>'po_SP Ordinario ATT'!Q91</f>
        <v>0</v>
      </c>
      <c r="K67" s="489">
        <f>IF(dati_an!J$5="1", dati_rf_digitati_indir_cons!F64,dati_rf_digitati_indir_ese!F64)</f>
        <v>0</v>
      </c>
      <c r="L67" s="489">
        <f>IF(dati_an!J$5="1", dati_rf_digitati_indir_cons!G64,dati_rf_digitati_indir_ese!G64)</f>
        <v>0</v>
      </c>
      <c r="M67" s="489">
        <f>J67+K67-L67</f>
        <v>0</v>
      </c>
      <c r="N67" s="489">
        <f>'po_SP Ordinario ATT'!V91</f>
        <v>0</v>
      </c>
      <c r="O67" s="489">
        <f>IF(dati_an!N$5="1", dati_rf_digitati_indir_cons!H64,dati_rf_digitati_indir_ese!H64)</f>
        <v>0</v>
      </c>
      <c r="P67" s="489">
        <f>IF(dati_an!N$5="1", dati_rf_digitati_indir_cons!I64,dati_rf_digitati_indir_ese!I64)</f>
        <v>0</v>
      </c>
      <c r="Q67" s="497">
        <f>N67+O67-P67</f>
        <v>0</v>
      </c>
    </row>
    <row r="68" spans="1:17" s="2" customFormat="1">
      <c r="A68" s="252" t="s">
        <v>239</v>
      </c>
      <c r="B68" s="489">
        <f>'po_SP Ordinario ATT'!G92</f>
        <v>0</v>
      </c>
      <c r="C68" s="489">
        <f>IF(dati_an!B$5="1", dati_rf_digitati_indir_cons!B65,dati_rf_digitati_indir_ese!B65)</f>
        <v>0</v>
      </c>
      <c r="D68" s="489">
        <f>IF(dati_an!B$5="1", dati_rf_digitati_indir_cons!C65,dati_rf_digitati_indir_ese!C65)</f>
        <v>0</v>
      </c>
      <c r="E68" s="489">
        <f>B68+C68-D68</f>
        <v>0</v>
      </c>
      <c r="F68" s="489">
        <f>'po_SP Ordinario ATT'!L92</f>
        <v>0</v>
      </c>
      <c r="G68" s="489">
        <f>IF(dati_an!F$5="1", dati_rf_digitati_indir_cons!D65,dati_rf_digitati_indir_ese!D65)</f>
        <v>0</v>
      </c>
      <c r="H68" s="489">
        <f>IF(dati_an!F$5="1", dati_rf_digitati_indir_cons!E65,dati_rf_digitati_indir_ese!E65)</f>
        <v>0</v>
      </c>
      <c r="I68" s="489">
        <f>F68+G68-H68</f>
        <v>0</v>
      </c>
      <c r="J68" s="489">
        <f>'po_SP Ordinario ATT'!Q92</f>
        <v>0</v>
      </c>
      <c r="K68" s="489">
        <f>IF(dati_an!J$5="1", dati_rf_digitati_indir_cons!F65,dati_rf_digitati_indir_ese!F65)</f>
        <v>0</v>
      </c>
      <c r="L68" s="489">
        <f>IF(dati_an!J$5="1", dati_rf_digitati_indir_cons!G65,dati_rf_digitati_indir_ese!G65)</f>
        <v>0</v>
      </c>
      <c r="M68" s="489">
        <f>J68+K68-L68</f>
        <v>0</v>
      </c>
      <c r="N68" s="489">
        <f>'po_SP Ordinario ATT'!V92</f>
        <v>0</v>
      </c>
      <c r="O68" s="489">
        <f>IF(dati_an!N$5="1", dati_rf_digitati_indir_cons!H65,dati_rf_digitati_indir_ese!H65)</f>
        <v>0</v>
      </c>
      <c r="P68" s="489">
        <f>IF(dati_an!N$5="1", dati_rf_digitati_indir_cons!I65,dati_rf_digitati_indir_ese!I65)</f>
        <v>0</v>
      </c>
      <c r="Q68" s="497">
        <f>N68+O68-P68</f>
        <v>0</v>
      </c>
    </row>
    <row r="69" spans="1:17" s="2" customFormat="1">
      <c r="A69" s="252" t="s">
        <v>1042</v>
      </c>
      <c r="B69" s="489">
        <f>'po_SP Ordinario ATT'!G93</f>
        <v>0</v>
      </c>
      <c r="C69" s="489">
        <f>IF(dati_an!B$5="1", dati_rf_digitati_indir_cons!B66,dati_rf_digitati_indir_ese!B66)</f>
        <v>0</v>
      </c>
      <c r="D69" s="489">
        <f>IF(dati_an!B$5="1", dati_rf_digitati_indir_cons!C66,dati_rf_digitati_indir_ese!C66)</f>
        <v>0</v>
      </c>
      <c r="E69" s="489">
        <f>B69+C69-D69</f>
        <v>0</v>
      </c>
      <c r="F69" s="489">
        <f>'po_SP Ordinario ATT'!L93</f>
        <v>0</v>
      </c>
      <c r="G69" s="489">
        <f>IF(dati_an!F$5="1", dati_rf_digitati_indir_cons!D66,dati_rf_digitati_indir_ese!D66)</f>
        <v>0</v>
      </c>
      <c r="H69" s="489">
        <f>IF(dati_an!F$5="1", dati_rf_digitati_indir_cons!E66,dati_rf_digitati_indir_ese!E66)</f>
        <v>0</v>
      </c>
      <c r="I69" s="489">
        <f>F69+G69-H69</f>
        <v>0</v>
      </c>
      <c r="J69" s="489">
        <f>'po_SP Ordinario ATT'!Q93</f>
        <v>0</v>
      </c>
      <c r="K69" s="489">
        <f>IF(dati_an!J$5="1", dati_rf_digitati_indir_cons!F66,dati_rf_digitati_indir_ese!F66)</f>
        <v>0</v>
      </c>
      <c r="L69" s="489">
        <f>IF(dati_an!J$5="1", dati_rf_digitati_indir_cons!G66,dati_rf_digitati_indir_ese!G66)</f>
        <v>0</v>
      </c>
      <c r="M69" s="489">
        <f>J69+K69-L69</f>
        <v>0</v>
      </c>
      <c r="N69" s="489">
        <f>'po_SP Ordinario ATT'!V93</f>
        <v>0</v>
      </c>
      <c r="O69" s="489">
        <f>IF(dati_an!N$5="1", dati_rf_digitati_indir_cons!H66,dati_rf_digitati_indir_ese!H66)</f>
        <v>0</v>
      </c>
      <c r="P69" s="489">
        <f>IF(dati_an!N$5="1", dati_rf_digitati_indir_cons!I66,dati_rf_digitati_indir_ese!I66)</f>
        <v>0</v>
      </c>
      <c r="Q69" s="497">
        <f>N69+O69-P69</f>
        <v>0</v>
      </c>
    </row>
    <row r="70" spans="1:17" s="2" customFormat="1">
      <c r="A70" s="252" t="s">
        <v>1043</v>
      </c>
      <c r="B70" s="489">
        <f>'po_SP Ordinario ATT'!G90</f>
        <v>0</v>
      </c>
      <c r="C70" s="489">
        <f>IF(dati_an!B$5="1", dati_rf_digitati_indir_cons!B67,dati_rf_digitati_indir_ese!B67)</f>
        <v>0</v>
      </c>
      <c r="D70" s="489">
        <f>IF(dati_an!B$5="1", dati_rf_digitati_indir_cons!C67,dati_rf_digitati_indir_ese!C67)</f>
        <v>0</v>
      </c>
      <c r="E70" s="489">
        <f>B70+C70-D70</f>
        <v>0</v>
      </c>
      <c r="F70" s="489">
        <f>'po_SP Ordinario ATT'!L90</f>
        <v>0</v>
      </c>
      <c r="G70" s="489">
        <f>IF(dati_an!F$5="1", dati_rf_digitati_indir_cons!D67,dati_rf_digitati_indir_ese!D67)</f>
        <v>0</v>
      </c>
      <c r="H70" s="489">
        <f>IF(dati_an!F$5="1", dati_rf_digitati_indir_cons!E67,dati_rf_digitati_indir_ese!E67)</f>
        <v>0</v>
      </c>
      <c r="I70" s="489">
        <f>F70+G70-H70</f>
        <v>0</v>
      </c>
      <c r="J70" s="489">
        <f>'po_SP Ordinario ATT'!Q90</f>
        <v>0</v>
      </c>
      <c r="K70" s="489">
        <f>IF(dati_an!J$5="1", dati_rf_digitati_indir_cons!F67,dati_rf_digitati_indir_ese!F67)</f>
        <v>0</v>
      </c>
      <c r="L70" s="489">
        <f>IF(dati_an!J$5="1", dati_rf_digitati_indir_cons!G67,dati_rf_digitati_indir_ese!G67)</f>
        <v>0</v>
      </c>
      <c r="M70" s="489">
        <f>J70+K70-L70</f>
        <v>0</v>
      </c>
      <c r="N70" s="489">
        <f>'po_SP Ordinario ATT'!V90</f>
        <v>0</v>
      </c>
      <c r="O70" s="489">
        <f>IF(dati_an!N$5="1", dati_rf_digitati_indir_cons!H67,dati_rf_digitati_indir_ese!H67)</f>
        <v>0</v>
      </c>
      <c r="P70" s="489">
        <f>IF(dati_an!N$5="1", dati_rf_digitati_indir_cons!I67,dati_rf_digitati_indir_ese!I67)</f>
        <v>0</v>
      </c>
      <c r="Q70" s="497">
        <f>N70+O70-P70</f>
        <v>0</v>
      </c>
    </row>
    <row r="71" spans="1:17" s="2" customFormat="1">
      <c r="A71" s="252" t="s">
        <v>1045</v>
      </c>
      <c r="B71" s="489"/>
      <c r="C71" s="489">
        <f>IF(dati_an!B$5="1", dati_rf_digitati_indir_cons!B68,dati_rf_digitati_indir_ese!B68)</f>
        <v>0</v>
      </c>
      <c r="D71" s="489">
        <f>IF(dati_an!B$5="1", dati_rf_digitati_indir_cons!C68,dati_rf_digitati_indir_ese!C68)</f>
        <v>0</v>
      </c>
      <c r="E71" s="489">
        <f>B71+C71-D71</f>
        <v>0</v>
      </c>
      <c r="F71" s="489"/>
      <c r="G71" s="489">
        <f>IF(dati_an!F$5="1", dati_rf_digitati_indir_cons!D68,dati_rf_digitati_indir_ese!D68)</f>
        <v>0</v>
      </c>
      <c r="H71" s="489">
        <f>IF(dati_an!F$5="1", dati_rf_digitati_indir_cons!E68,dati_rf_digitati_indir_ese!E68)</f>
        <v>0</v>
      </c>
      <c r="I71" s="489">
        <f>F71+G71-H71</f>
        <v>0</v>
      </c>
      <c r="J71" s="489"/>
      <c r="K71" s="489">
        <f>IF(dati_an!J$5="1", dati_rf_digitati_indir_cons!F68,dati_rf_digitati_indir_ese!F68)</f>
        <v>0</v>
      </c>
      <c r="L71" s="489">
        <f>IF(dati_an!J$5="1", dati_rf_digitati_indir_cons!G68,dati_rf_digitati_indir_ese!G68)</f>
        <v>0</v>
      </c>
      <c r="M71" s="489">
        <f>J71+K71-L71</f>
        <v>0</v>
      </c>
      <c r="N71" s="489"/>
      <c r="O71" s="489">
        <f>IF(dati_an!N$5="1", dati_rf_digitati_indir_cons!H68,dati_rf_digitati_indir_ese!H68)</f>
        <v>0</v>
      </c>
      <c r="P71" s="489">
        <f>IF(dati_an!N$5="1", dati_rf_digitati_indir_cons!I68,dati_rf_digitati_indir_ese!I68)</f>
        <v>0</v>
      </c>
      <c r="Q71" s="497">
        <f>N71+O71-P71</f>
        <v>0</v>
      </c>
    </row>
    <row r="72" spans="1:17" s="2" customFormat="1">
      <c r="A72" s="491" t="s">
        <v>650</v>
      </c>
      <c r="B72" s="498"/>
      <c r="C72" s="498"/>
      <c r="D72" s="499"/>
      <c r="E72" s="499"/>
      <c r="F72" s="499"/>
      <c r="G72" s="499"/>
      <c r="H72" s="499"/>
      <c r="I72" s="499"/>
      <c r="J72" s="499"/>
      <c r="K72" s="499"/>
      <c r="L72" s="499"/>
      <c r="M72" s="499"/>
      <c r="N72" s="499"/>
      <c r="O72" s="499"/>
      <c r="P72" s="499"/>
      <c r="Q72" s="499"/>
    </row>
    <row r="73" spans="1:17" s="2" customFormat="1">
      <c r="A73" s="252" t="s">
        <v>238</v>
      </c>
      <c r="B73" s="489">
        <f>'po_SP Ordinario ATT'!F91</f>
        <v>0</v>
      </c>
      <c r="C73" s="489">
        <f>IF(dati_an!B$5="1", dati_rf_digitati_indir_cons!B70,dati_rf_digitati_indir_ese!B70)</f>
        <v>0</v>
      </c>
      <c r="D73" s="489">
        <f>IF(dati_an!B$5="1", dati_rf_digitati_indir_cons!C70,dati_rf_digitati_indir_ese!C70)</f>
        <v>0</v>
      </c>
      <c r="E73" s="489">
        <f>B73+C73-D73</f>
        <v>0</v>
      </c>
      <c r="F73" s="489">
        <f>'po_SP Ordinario ATT'!G91</f>
        <v>0</v>
      </c>
      <c r="G73" s="489">
        <f>IF(dati_an!F$5="1", dati_rf_digitati_indir_cons!D70,dati_rf_digitati_indir_ese!D70)</f>
        <v>0</v>
      </c>
      <c r="H73" s="489">
        <f>IF(dati_an!F$5="1", dati_rf_digitati_indir_cons!E70,dati_rf_digitati_indir_ese!E70)</f>
        <v>0</v>
      </c>
      <c r="I73" s="489">
        <f>F73+G73-H73</f>
        <v>0</v>
      </c>
      <c r="J73" s="489">
        <f>'po_SP Ordinario ATT'!L91</f>
        <v>0</v>
      </c>
      <c r="K73" s="489">
        <f>IF(dati_an!J$5="1", dati_rf_digitati_indir_cons!F70,dati_rf_digitati_indir_ese!F70)</f>
        <v>0</v>
      </c>
      <c r="L73" s="489">
        <f>IF(dati_an!J$5="1", dati_rf_digitati_indir_cons!G70,dati_rf_digitati_indir_ese!G70)</f>
        <v>0</v>
      </c>
      <c r="M73" s="489">
        <f>J73+K73-L73</f>
        <v>0</v>
      </c>
      <c r="N73" s="489">
        <f>'po_SP Ordinario ATT'!Q91</f>
        <v>0</v>
      </c>
      <c r="O73" s="489">
        <f>IF(dati_an!N$5="1", dati_rf_digitati_indir_cons!H70,dati_rf_digitati_indir_ese!H70)</f>
        <v>0</v>
      </c>
      <c r="P73" s="489">
        <f>IF(dati_an!N$5="1", dati_rf_digitati_indir_cons!I70,dati_rf_digitati_indir_ese!I70)</f>
        <v>0</v>
      </c>
      <c r="Q73" s="497">
        <f>N73+O73-P73</f>
        <v>0</v>
      </c>
    </row>
    <row r="74" spans="1:17" s="2" customFormat="1">
      <c r="A74" s="252" t="s">
        <v>239</v>
      </c>
      <c r="B74" s="489">
        <f>'po_SP Ordinario ATT'!F92</f>
        <v>0</v>
      </c>
      <c r="C74" s="489">
        <f>IF(dati_an!B$5="1", dati_rf_digitati_indir_cons!B71,dati_rf_digitati_indir_ese!B71)</f>
        <v>0</v>
      </c>
      <c r="D74" s="489">
        <f>IF(dati_an!B$5="1", dati_rf_digitati_indir_cons!C71,dati_rf_digitati_indir_ese!C71)</f>
        <v>0</v>
      </c>
      <c r="E74" s="489">
        <f>B74+C74-D74</f>
        <v>0</v>
      </c>
      <c r="F74" s="489">
        <f>'po_SP Ordinario ATT'!G92</f>
        <v>0</v>
      </c>
      <c r="G74" s="489">
        <f>IF(dati_an!F$5="1", dati_rf_digitati_indir_cons!D71,dati_rf_digitati_indir_ese!D71)</f>
        <v>0</v>
      </c>
      <c r="H74" s="489">
        <f>IF(dati_an!F$5="1", dati_rf_digitati_indir_cons!E71,dati_rf_digitati_indir_ese!E71)</f>
        <v>0</v>
      </c>
      <c r="I74" s="489">
        <f>F74+G74-H74</f>
        <v>0</v>
      </c>
      <c r="J74" s="489">
        <f>'po_SP Ordinario ATT'!L92</f>
        <v>0</v>
      </c>
      <c r="K74" s="489">
        <f>IF(dati_an!J$5="1", dati_rf_digitati_indir_cons!F71,dati_rf_digitati_indir_ese!F71)</f>
        <v>0</v>
      </c>
      <c r="L74" s="489">
        <f>IF(dati_an!J$5="1", dati_rf_digitati_indir_cons!G71,dati_rf_digitati_indir_ese!G71)</f>
        <v>0</v>
      </c>
      <c r="M74" s="489">
        <f>J74+K74-L74</f>
        <v>0</v>
      </c>
      <c r="N74" s="489">
        <f>'po_SP Ordinario ATT'!Q92</f>
        <v>0</v>
      </c>
      <c r="O74" s="489">
        <f>IF(dati_an!N$5="1", dati_rf_digitati_indir_cons!H71,dati_rf_digitati_indir_ese!H71)</f>
        <v>0</v>
      </c>
      <c r="P74" s="489">
        <f>IF(dati_an!N$5="1", dati_rf_digitati_indir_cons!I71,dati_rf_digitati_indir_ese!I71)</f>
        <v>0</v>
      </c>
      <c r="Q74" s="497">
        <f>N74+O74-P74</f>
        <v>0</v>
      </c>
    </row>
    <row r="75" spans="1:17" s="2" customFormat="1">
      <c r="A75" s="252" t="s">
        <v>1042</v>
      </c>
      <c r="B75" s="489">
        <f>'po_SP Ordinario ATT'!F93</f>
        <v>0</v>
      </c>
      <c r="C75" s="489">
        <f>IF(dati_an!B$5="1", dati_rf_digitati_indir_cons!B72,dati_rf_digitati_indir_ese!B72)</f>
        <v>0</v>
      </c>
      <c r="D75" s="489">
        <f>IF(dati_an!B$5="1", dati_rf_digitati_indir_cons!C72,dati_rf_digitati_indir_ese!C72)</f>
        <v>0</v>
      </c>
      <c r="E75" s="489">
        <f>B75+C75-D75</f>
        <v>0</v>
      </c>
      <c r="F75" s="489">
        <f>'po_SP Ordinario ATT'!G93</f>
        <v>0</v>
      </c>
      <c r="G75" s="489">
        <f>IF(dati_an!F$5="1", dati_rf_digitati_indir_cons!D72,dati_rf_digitati_indir_ese!D72)</f>
        <v>0</v>
      </c>
      <c r="H75" s="489">
        <f>IF(dati_an!F$5="1", dati_rf_digitati_indir_cons!E72,dati_rf_digitati_indir_ese!E72)</f>
        <v>0</v>
      </c>
      <c r="I75" s="489">
        <f>F75+G75-H75</f>
        <v>0</v>
      </c>
      <c r="J75" s="489">
        <f>'po_SP Ordinario ATT'!L93</f>
        <v>0</v>
      </c>
      <c r="K75" s="489">
        <f>IF(dati_an!J$5="1", dati_rf_digitati_indir_cons!F72,dati_rf_digitati_indir_ese!F72)</f>
        <v>0</v>
      </c>
      <c r="L75" s="489">
        <f>IF(dati_an!J$5="1", dati_rf_digitati_indir_cons!G72,dati_rf_digitati_indir_ese!G72)</f>
        <v>0</v>
      </c>
      <c r="M75" s="489">
        <f>J75+K75-L75</f>
        <v>0</v>
      </c>
      <c r="N75" s="489">
        <f>'po_SP Ordinario ATT'!Q93</f>
        <v>0</v>
      </c>
      <c r="O75" s="489">
        <f>IF(dati_an!N$5="1", dati_rf_digitati_indir_cons!H72,dati_rf_digitati_indir_ese!H72)</f>
        <v>0</v>
      </c>
      <c r="P75" s="489">
        <f>IF(dati_an!N$5="1", dati_rf_digitati_indir_cons!I72,dati_rf_digitati_indir_ese!I72)</f>
        <v>0</v>
      </c>
      <c r="Q75" s="497">
        <f>N75+O75-P75</f>
        <v>0</v>
      </c>
    </row>
    <row r="76" spans="1:17" s="2" customFormat="1">
      <c r="A76" s="252" t="s">
        <v>1044</v>
      </c>
      <c r="B76" s="489">
        <f>'po_SP Ordinario ATT'!F90</f>
        <v>0</v>
      </c>
      <c r="C76" s="489">
        <f>IF(dati_an!B$5="1", dati_rf_digitati_indir_cons!B73,dati_rf_digitati_indir_ese!B73)</f>
        <v>0</v>
      </c>
      <c r="D76" s="489">
        <f>IF(dati_an!B$5="1", dati_rf_digitati_indir_cons!C73,dati_rf_digitati_indir_ese!C73)</f>
        <v>0</v>
      </c>
      <c r="E76" s="489">
        <f>B76+C76-D76</f>
        <v>0</v>
      </c>
      <c r="F76" s="489">
        <f>'po_SP Ordinario ATT'!G90</f>
        <v>0</v>
      </c>
      <c r="G76" s="489">
        <f>IF(dati_an!F$5="1", dati_rf_digitati_indir_cons!D73,dati_rf_digitati_indir_ese!D73)</f>
        <v>0</v>
      </c>
      <c r="H76" s="489">
        <f>IF(dati_an!F$5="1", dati_rf_digitati_indir_cons!E73,dati_rf_digitati_indir_ese!E73)</f>
        <v>0</v>
      </c>
      <c r="I76" s="489">
        <f>F76+G76-H76</f>
        <v>0</v>
      </c>
      <c r="J76" s="489">
        <f>'po_SP Ordinario ATT'!L90</f>
        <v>0</v>
      </c>
      <c r="K76" s="489">
        <f>IF(dati_an!J$5="1", dati_rf_digitati_indir_cons!F73,dati_rf_digitati_indir_ese!F73)</f>
        <v>0</v>
      </c>
      <c r="L76" s="489">
        <f>IF(dati_an!J$5="1", dati_rf_digitati_indir_cons!G73,dati_rf_digitati_indir_ese!G73)</f>
        <v>0</v>
      </c>
      <c r="M76" s="489">
        <f>J76+K76-L76</f>
        <v>0</v>
      </c>
      <c r="N76" s="489">
        <f>'po_SP Ordinario ATT'!Q90</f>
        <v>0</v>
      </c>
      <c r="O76" s="489">
        <f>IF(dati_an!N$5="1", dati_rf_digitati_indir_cons!H73,dati_rf_digitati_indir_ese!H73)</f>
        <v>0</v>
      </c>
      <c r="P76" s="489">
        <f>IF(dati_an!N$5="1", dati_rf_digitati_indir_cons!I73,dati_rf_digitati_indir_ese!I73)</f>
        <v>0</v>
      </c>
      <c r="Q76" s="497">
        <f>N76+O76-P76</f>
        <v>0</v>
      </c>
    </row>
    <row r="77" spans="1:17" s="2" customFormat="1">
      <c r="A77" s="252" t="s">
        <v>1045</v>
      </c>
      <c r="B77" s="489"/>
      <c r="C77" s="489">
        <f>IF(dati_an!B$5="1", dati_rf_digitati_indir_cons!B74,dati_rf_digitati_indir_ese!B74)</f>
        <v>0</v>
      </c>
      <c r="D77" s="489">
        <f>IF(dati_an!B$5="1", dati_rf_digitati_indir_cons!C74,dati_rf_digitati_indir_ese!C74)</f>
        <v>0</v>
      </c>
      <c r="E77" s="489">
        <f>B77+C77-D77</f>
        <v>0</v>
      </c>
      <c r="F77" s="489"/>
      <c r="G77" s="489">
        <f>IF(dati_an!F$5="1", dati_rf_digitati_indir_cons!D74,dati_rf_digitati_indir_ese!D74)</f>
        <v>0</v>
      </c>
      <c r="H77" s="489">
        <f>IF(dati_an!F$5="1", dati_rf_digitati_indir_cons!E74,dati_rf_digitati_indir_ese!E74)</f>
        <v>0</v>
      </c>
      <c r="I77" s="489">
        <f>F77+G77-H77</f>
        <v>0</v>
      </c>
      <c r="J77" s="489"/>
      <c r="K77" s="489">
        <f>IF(dati_an!J$5="1", dati_rf_digitati_indir_cons!F74,dati_rf_digitati_indir_ese!F74)</f>
        <v>0</v>
      </c>
      <c r="L77" s="489">
        <f>IF(dati_an!J$5="1", dati_rf_digitati_indir_cons!G74,dati_rf_digitati_indir_ese!G74)</f>
        <v>0</v>
      </c>
      <c r="M77" s="489">
        <f>J77+K77-L77</f>
        <v>0</v>
      </c>
      <c r="N77" s="489"/>
      <c r="O77" s="489">
        <f>IF(dati_an!N$5="1", dati_rf_digitati_indir_cons!H74,dati_rf_digitati_indir_ese!H74)</f>
        <v>0</v>
      </c>
      <c r="P77" s="489">
        <f>IF(dati_an!N$5="1", dati_rf_digitati_indir_cons!I74,dati_rf_digitati_indir_ese!I74)</f>
        <v>0</v>
      </c>
      <c r="Q77" s="497">
        <f>N77+O77-P77</f>
        <v>0</v>
      </c>
    </row>
    <row r="78" spans="1:17" s="2" customFormat="1">
      <c r="A78" s="491" t="s">
        <v>1048</v>
      </c>
      <c r="B78" s="498"/>
      <c r="C78" s="498"/>
      <c r="D78" s="499"/>
      <c r="E78" s="499"/>
      <c r="F78" s="499"/>
      <c r="G78" s="499"/>
      <c r="H78" s="499"/>
      <c r="I78" s="499"/>
      <c r="J78" s="499"/>
      <c r="K78" s="499"/>
      <c r="L78" s="499"/>
      <c r="M78" s="499"/>
      <c r="N78" s="499"/>
      <c r="O78" s="499"/>
      <c r="P78" s="499"/>
      <c r="Q78" s="499"/>
    </row>
    <row r="79" spans="1:17" s="2" customFormat="1">
      <c r="A79" s="252" t="s">
        <v>1049</v>
      </c>
      <c r="B79" s="489"/>
      <c r="C79" s="489">
        <f>dati_rf_digitati_indir_cons!B76</f>
        <v>0</v>
      </c>
      <c r="D79" s="489">
        <f>dati_rf_digitati_indir_cons!C76</f>
        <v>0</v>
      </c>
      <c r="E79" s="489">
        <f>B79+C79-D79</f>
        <v>0</v>
      </c>
      <c r="F79" s="489"/>
      <c r="G79" s="489">
        <f>dati_rf_digitati_indir_cons!D76</f>
        <v>0</v>
      </c>
      <c r="H79" s="489">
        <f>dati_rf_digitati_indir_cons!E76</f>
        <v>0</v>
      </c>
      <c r="I79" s="489">
        <f>F79+G79-H79</f>
        <v>0</v>
      </c>
      <c r="J79" s="489"/>
      <c r="K79" s="489">
        <f>dati_rf_digitati_indir_cons!F76</f>
        <v>0</v>
      </c>
      <c r="L79" s="489">
        <f>dati_rf_digitati_indir_cons!G76</f>
        <v>0</v>
      </c>
      <c r="M79" s="489">
        <f>J79+K79-L79</f>
        <v>0</v>
      </c>
      <c r="N79" s="489"/>
      <c r="O79" s="489">
        <f>dati_rf_digitati_indir_cons!H76</f>
        <v>0</v>
      </c>
      <c r="P79" s="489">
        <f>dati_rf_digitati_indir_cons!I76</f>
        <v>0</v>
      </c>
      <c r="Q79" s="497">
        <f>N79+O79-P79</f>
        <v>0</v>
      </c>
    </row>
    <row r="80" spans="1:17" s="2" customFormat="1">
      <c r="A80" s="252" t="s">
        <v>1050</v>
      </c>
      <c r="B80" s="489"/>
      <c r="C80" s="489">
        <f>dati_rf_digitati_indir_cons!B77</f>
        <v>0</v>
      </c>
      <c r="D80" s="489">
        <f>dati_rf_digitati_indir_cons!C77</f>
        <v>0</v>
      </c>
      <c r="E80" s="489">
        <f>B80+C80-D80</f>
        <v>0</v>
      </c>
      <c r="F80" s="489"/>
      <c r="G80" s="489">
        <f>dati_rf_digitati_indir_cons!D77</f>
        <v>0</v>
      </c>
      <c r="H80" s="489">
        <f>dati_rf_digitati_indir_cons!E77</f>
        <v>0</v>
      </c>
      <c r="I80" s="489">
        <f>F80+G80-H80</f>
        <v>0</v>
      </c>
      <c r="J80" s="489"/>
      <c r="K80" s="489">
        <f>dati_rf_digitati_indir_cons!F77</f>
        <v>0</v>
      </c>
      <c r="L80" s="489">
        <f>dati_rf_digitati_indir_cons!G77</f>
        <v>0</v>
      </c>
      <c r="M80" s="489">
        <f>J80+K80-L80</f>
        <v>0</v>
      </c>
      <c r="N80" s="489"/>
      <c r="O80" s="489">
        <f>dati_rf_digitati_indir_cons!H77</f>
        <v>0</v>
      </c>
      <c r="P80" s="489">
        <f>dati_rf_digitati_indir_cons!I77</f>
        <v>0</v>
      </c>
      <c r="Q80" s="497">
        <f>N80+O80-P80</f>
        <v>0</v>
      </c>
    </row>
    <row r="81" spans="1:17" s="2" customFormat="1" ht="23.15">
      <c r="A81" s="252" t="s">
        <v>1051</v>
      </c>
      <c r="B81" s="489"/>
      <c r="C81" s="489">
        <f>dati_rf_digitati_indir_cons!B78</f>
        <v>0</v>
      </c>
      <c r="D81" s="489">
        <f>dati_rf_digitati_indir_cons!C78</f>
        <v>0</v>
      </c>
      <c r="E81" s="489">
        <f>B81+C81-D81</f>
        <v>0</v>
      </c>
      <c r="F81" s="489"/>
      <c r="G81" s="489">
        <f>dati_rf_digitati_indir_cons!D78</f>
        <v>0</v>
      </c>
      <c r="H81" s="489">
        <f>dati_rf_digitati_indir_cons!E78</f>
        <v>0</v>
      </c>
      <c r="I81" s="489">
        <f>F81+G81-H81</f>
        <v>0</v>
      </c>
      <c r="J81" s="489"/>
      <c r="K81" s="489">
        <f>dati_rf_digitati_indir_cons!F78</f>
        <v>0</v>
      </c>
      <c r="L81" s="489">
        <f>dati_rf_digitati_indir_cons!G78</f>
        <v>0</v>
      </c>
      <c r="M81" s="489">
        <f>J81+K81-L81</f>
        <v>0</v>
      </c>
      <c r="N81" s="489"/>
      <c r="O81" s="489">
        <f>dati_rf_digitati_indir_cons!H78</f>
        <v>0</v>
      </c>
      <c r="P81" s="489">
        <f>dati_rf_digitati_indir_cons!I78</f>
        <v>0</v>
      </c>
      <c r="Q81" s="497">
        <f>N81+O81-P81</f>
        <v>0</v>
      </c>
    </row>
    <row r="82" spans="1:17" s="2" customFormat="1">
      <c r="A82" s="252" t="s">
        <v>1052</v>
      </c>
      <c r="B82" s="489"/>
      <c r="C82" s="489">
        <f>dati_rf_digitati_indir_cons!B79</f>
        <v>0</v>
      </c>
      <c r="D82" s="489">
        <f>dati_rf_digitati_indir_cons!C79</f>
        <v>0</v>
      </c>
      <c r="E82" s="489">
        <f>B82+C82-D82</f>
        <v>0</v>
      </c>
      <c r="F82" s="489"/>
      <c r="G82" s="489">
        <f>dati_rf_digitati_indir_cons!D79</f>
        <v>0</v>
      </c>
      <c r="H82" s="489">
        <f>dati_rf_digitati_indir_cons!E79</f>
        <v>0</v>
      </c>
      <c r="I82" s="489">
        <f>F82+G82-H82</f>
        <v>0</v>
      </c>
      <c r="J82" s="489"/>
      <c r="K82" s="489">
        <f>dati_rf_digitati_indir_cons!F79</f>
        <v>0</v>
      </c>
      <c r="L82" s="489">
        <f>dati_rf_digitati_indir_cons!G79</f>
        <v>0</v>
      </c>
      <c r="M82" s="489">
        <f>J82+K82-L82</f>
        <v>0</v>
      </c>
      <c r="N82" s="489"/>
      <c r="O82" s="489">
        <f>dati_rf_digitati_indir_cons!H79</f>
        <v>0</v>
      </c>
      <c r="P82" s="489">
        <f>dati_rf_digitati_indir_cons!I79</f>
        <v>0</v>
      </c>
      <c r="Q82" s="497">
        <f>N82+O82-P82</f>
        <v>0</v>
      </c>
    </row>
    <row r="83" spans="1:17" s="2" customFormat="1">
      <c r="A83" s="494" t="s">
        <v>603</v>
      </c>
      <c r="B83" s="504">
        <f>B64-(B76-B70)</f>
        <v>-108687</v>
      </c>
      <c r="C83" s="504"/>
      <c r="D83" s="502"/>
      <c r="E83" s="504">
        <f>E64-(E76-E70)</f>
        <v>-108687</v>
      </c>
      <c r="F83" s="504">
        <f>F64-(F76-F70)</f>
        <v>589244</v>
      </c>
      <c r="G83" s="504"/>
      <c r="H83" s="502"/>
      <c r="I83" s="504">
        <f>I64-(I76-I70)</f>
        <v>589244</v>
      </c>
      <c r="J83" s="504">
        <f>J64-(J76-J70)</f>
        <v>0</v>
      </c>
      <c r="K83" s="504"/>
      <c r="L83" s="502"/>
      <c r="M83" s="504">
        <f>M64-(M76-M70)</f>
        <v>0</v>
      </c>
      <c r="N83" s="504">
        <f>N64-(N76-N70)</f>
        <v>0</v>
      </c>
      <c r="O83" s="504"/>
      <c r="P83" s="502"/>
      <c r="Q83" s="504">
        <f>Q64-(Q76-Q70)</f>
        <v>0</v>
      </c>
    </row>
  </sheetData>
  <mergeCells count="1">
    <mergeCell ref="A1:Q1"/>
  </mergeCells>
  <phoneticPr fontId="0" type="noConversion"/>
  <hyperlinks>
    <hyperlink ref="T2" location="Cover!Area_stampa" display="Sommario" xr:uid="{00000000-0004-0000-2200-000000000000}"/>
  </hyperlinks>
  <pageMargins left="0.70866141732283472" right="0.70866141732283472" top="0.74803149606299213" bottom="0.74803149606299213" header="0.31496062992125984" footer="0.31496062992125984"/>
  <pageSetup paperSize="9" scale="65" orientation="portrait"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T62"/>
  <sheetViews>
    <sheetView view="pageBreakPreview" zoomScale="90" zoomScaleNormal="90" zoomScaleSheetLayoutView="90" workbookViewId="0">
      <pane ySplit="2" topLeftCell="A3" activePane="bottomLeft" state="frozen"/>
      <selection pane="bottomLeft" activeCell="A2" sqref="A2"/>
    </sheetView>
  </sheetViews>
  <sheetFormatPr defaultRowHeight="12.45"/>
  <cols>
    <col min="1" max="1" width="58.69140625" style="27" customWidth="1"/>
    <col min="2" max="4" width="13.69140625" hidden="1" customWidth="1"/>
    <col min="5" max="5" width="13.69140625" style="67" customWidth="1"/>
    <col min="6" max="8" width="13.69140625" style="67" hidden="1" customWidth="1"/>
    <col min="9" max="9" width="13.69140625" style="67" customWidth="1"/>
    <col min="10" max="12" width="13.69140625" style="67" hidden="1" customWidth="1"/>
    <col min="13" max="13" width="13.69140625" style="67" customWidth="1"/>
    <col min="14" max="16" width="13.69140625" style="67" hidden="1" customWidth="1"/>
    <col min="17" max="17" width="13.69140625" style="67" customWidth="1"/>
  </cols>
  <sheetData>
    <row r="1" spans="1:20" ht="30" customHeight="1">
      <c r="A1" s="642" t="s">
        <v>663</v>
      </c>
      <c r="B1" s="643"/>
      <c r="C1" s="643"/>
      <c r="D1" s="643"/>
      <c r="E1" s="643"/>
      <c r="F1" s="643"/>
      <c r="G1" s="643"/>
      <c r="H1" s="643"/>
      <c r="I1" s="643"/>
      <c r="J1" s="643"/>
      <c r="K1" s="643"/>
      <c r="L1" s="643"/>
      <c r="M1" s="643"/>
      <c r="N1" s="643"/>
      <c r="O1" s="643"/>
      <c r="P1" s="643"/>
      <c r="Q1" s="644"/>
    </row>
    <row r="2" spans="1:20" ht="23.15">
      <c r="A2" s="248"/>
      <c r="B2" s="249" t="str">
        <f>CONCATENATE("Importo derivato al  ",dati_an!B16)</f>
        <v>Importo derivato al  31/12/2016</v>
      </c>
      <c r="C2" s="249" t="s">
        <v>651</v>
      </c>
      <c r="D2" s="249" t="s">
        <v>652</v>
      </c>
      <c r="E2" s="250" t="str">
        <f>dati_an!B16</f>
        <v>31/12/2016</v>
      </c>
      <c r="F2" s="249" t="str">
        <f>CONCATENATE("Importo derivato al  ",dati_an!B17)</f>
        <v>Importo derivato al  31/12/2015</v>
      </c>
      <c r="G2" s="249" t="s">
        <v>651</v>
      </c>
      <c r="H2" s="249" t="s">
        <v>652</v>
      </c>
      <c r="I2" s="250" t="str">
        <f>dati_an!B17</f>
        <v>31/12/2015</v>
      </c>
      <c r="J2" s="249" t="str">
        <f>CONCATENATE("Importo derivato al  ",dati_an!B18)</f>
        <v xml:space="preserve">Importo derivato al  </v>
      </c>
      <c r="K2" s="249" t="s">
        <v>651</v>
      </c>
      <c r="L2" s="249" t="s">
        <v>652</v>
      </c>
      <c r="M2" s="250">
        <f>dati_an!B18</f>
        <v>0</v>
      </c>
      <c r="N2" s="249" t="str">
        <f>CONCATENATE("Importo derivato al  ",dati_an!B19)</f>
        <v xml:space="preserve">Importo derivato al  </v>
      </c>
      <c r="O2" s="249" t="s">
        <v>651</v>
      </c>
      <c r="P2" s="249" t="s">
        <v>652</v>
      </c>
      <c r="Q2" s="250">
        <f>dati_an!B19</f>
        <v>0</v>
      </c>
      <c r="T2" s="128" t="s">
        <v>539</v>
      </c>
    </row>
    <row r="3" spans="1:20" s="27" customFormat="1" ht="27" customHeight="1">
      <c r="A3" s="491" t="s">
        <v>655</v>
      </c>
      <c r="B3" s="492"/>
      <c r="C3" s="492"/>
      <c r="D3" s="490"/>
      <c r="E3" s="493"/>
      <c r="F3" s="493"/>
      <c r="G3" s="493"/>
      <c r="H3" s="493"/>
      <c r="I3" s="493"/>
      <c r="J3" s="493"/>
      <c r="K3" s="493"/>
      <c r="L3" s="493"/>
      <c r="M3" s="493"/>
      <c r="N3" s="493"/>
      <c r="O3" s="493"/>
      <c r="P3" s="493"/>
      <c r="Q3" s="493"/>
    </row>
    <row r="4" spans="1:20" s="27" customFormat="1">
      <c r="A4" s="252" t="s">
        <v>656</v>
      </c>
      <c r="B4" s="497"/>
      <c r="C4" s="506">
        <f>IF(dati_an!B$5="1", dati_rf_digitati_dir_cons!B3, dati_rf_digitati_dir_ese!B3)</f>
        <v>0</v>
      </c>
      <c r="D4" s="506">
        <f>IF(dati_an!B$5="1", dati_rf_digitati_dir_cons!C3, dati_rf_digitati_dir_ese!C3)</f>
        <v>0</v>
      </c>
      <c r="E4" s="506">
        <f t="shared" ref="E4:E12" si="0">B4+C4-D4</f>
        <v>0</v>
      </c>
      <c r="F4" s="497"/>
      <c r="G4" s="506">
        <f>IF(dati_an!F$5="1", dati_rf_digitati_dir_cons!D3, dati_rf_digitati_dir_ese!D3)</f>
        <v>0</v>
      </c>
      <c r="H4" s="506">
        <f>IF(dati_an!F$5="1", dati_rf_digitati_dir_cons!E3, dati_rf_digitati_dir_ese!E3)</f>
        <v>0</v>
      </c>
      <c r="I4" s="506">
        <f t="shared" ref="I4:I12" si="1">F4+G4-H4</f>
        <v>0</v>
      </c>
      <c r="J4" s="497"/>
      <c r="K4" s="506">
        <f>IF(dati_an!J$5="1", dati_rf_digitati_dir_cons!F3, dati_rf_digitati_dir_ese!F3)</f>
        <v>0</v>
      </c>
      <c r="L4" s="506">
        <f>IF(dati_an!J$5="1", dati_rf_digitati_dir_cons!G3, dati_rf_digitati_dir_ese!G3)</f>
        <v>0</v>
      </c>
      <c r="M4" s="506">
        <f t="shared" ref="M4:M12" si="2">J4+K4-L4</f>
        <v>0</v>
      </c>
      <c r="N4" s="497"/>
      <c r="O4" s="506">
        <f>IF(dati_an!N$5="1", dati_rf_digitati_dir_cons!H3, dati_rf_digitati_dir_ese!H3)</f>
        <v>0</v>
      </c>
      <c r="P4" s="506">
        <f>IF(dati_an!N$5="1", dati_rf_digitati_dir_cons!I3, dati_rf_digitati_dir_ese!I3)</f>
        <v>0</v>
      </c>
      <c r="Q4" s="506">
        <f t="shared" ref="Q4:Q12" si="3">N4+O4-P4</f>
        <v>0</v>
      </c>
    </row>
    <row r="5" spans="1:20" s="27" customFormat="1">
      <c r="A5" s="252" t="s">
        <v>657</v>
      </c>
      <c r="B5" s="497"/>
      <c r="C5" s="506">
        <f>IF(dati_an!B$5="1", dati_rf_digitati_dir_cons!B4, dati_rf_digitati_dir_ese!B4)</f>
        <v>0</v>
      </c>
      <c r="D5" s="506">
        <f>IF(dati_an!B$5="1", dati_rf_digitati_dir_cons!C4, dati_rf_digitati_dir_ese!C4)</f>
        <v>0</v>
      </c>
      <c r="E5" s="506">
        <f t="shared" si="0"/>
        <v>0</v>
      </c>
      <c r="F5" s="497"/>
      <c r="G5" s="506">
        <f>IF(dati_an!F$5="1", dati_rf_digitati_dir_cons!D4, dati_rf_digitati_dir_ese!D4)</f>
        <v>0</v>
      </c>
      <c r="H5" s="506">
        <f>IF(dati_an!F$5="1", dati_rf_digitati_dir_cons!E4, dati_rf_digitati_dir_ese!E4)</f>
        <v>0</v>
      </c>
      <c r="I5" s="506">
        <f t="shared" si="1"/>
        <v>0</v>
      </c>
      <c r="J5" s="497"/>
      <c r="K5" s="506">
        <f>IF(dati_an!J$5="1", dati_rf_digitati_dir_cons!F4, dati_rf_digitati_dir_ese!F4)</f>
        <v>0</v>
      </c>
      <c r="L5" s="506">
        <f>IF(dati_an!J$5="1", dati_rf_digitati_dir_cons!G4, dati_rf_digitati_dir_ese!G4)</f>
        <v>0</v>
      </c>
      <c r="M5" s="506">
        <f t="shared" si="2"/>
        <v>0</v>
      </c>
      <c r="N5" s="497"/>
      <c r="O5" s="506">
        <f>IF(dati_an!N$5="1", dati_rf_digitati_dir_cons!H4, dati_rf_digitati_dir_ese!H4)</f>
        <v>0</v>
      </c>
      <c r="P5" s="506">
        <f>IF(dati_an!N$5="1", dati_rf_digitati_dir_cons!I4, dati_rf_digitati_dir_ese!I4)</f>
        <v>0</v>
      </c>
      <c r="Q5" s="506">
        <f t="shared" si="3"/>
        <v>0</v>
      </c>
    </row>
    <row r="6" spans="1:20" s="27" customFormat="1">
      <c r="A6" s="252" t="s">
        <v>658</v>
      </c>
      <c r="B6" s="497"/>
      <c r="C6" s="506">
        <f>IF(dati_an!B$5="1", dati_rf_digitati_dir_cons!B5, dati_rf_digitati_dir_ese!B5)</f>
        <v>0</v>
      </c>
      <c r="D6" s="506">
        <f>IF(dati_an!B$5="1", dati_rf_digitati_dir_cons!C5, dati_rf_digitati_dir_ese!C5)</f>
        <v>0</v>
      </c>
      <c r="E6" s="506">
        <f t="shared" si="0"/>
        <v>0</v>
      </c>
      <c r="F6" s="497"/>
      <c r="G6" s="506">
        <f>IF(dati_an!F$5="1", dati_rf_digitati_dir_cons!D5, dati_rf_digitati_dir_ese!D5)</f>
        <v>0</v>
      </c>
      <c r="H6" s="506">
        <f>IF(dati_an!F$5="1", dati_rf_digitati_dir_cons!E5, dati_rf_digitati_dir_ese!E5)</f>
        <v>0</v>
      </c>
      <c r="I6" s="506">
        <f t="shared" si="1"/>
        <v>0</v>
      </c>
      <c r="J6" s="497"/>
      <c r="K6" s="506">
        <f>IF(dati_an!J$5="1", dati_rf_digitati_dir_cons!F5, dati_rf_digitati_dir_ese!F5)</f>
        <v>0</v>
      </c>
      <c r="L6" s="506">
        <f>IF(dati_an!J$5="1", dati_rf_digitati_dir_cons!G5, dati_rf_digitati_dir_ese!G5)</f>
        <v>0</v>
      </c>
      <c r="M6" s="506">
        <f t="shared" si="2"/>
        <v>0</v>
      </c>
      <c r="N6" s="497"/>
      <c r="O6" s="506">
        <f>IF(dati_an!N$5="1", dati_rf_digitati_dir_cons!H5, dati_rf_digitati_dir_ese!H5)</f>
        <v>0</v>
      </c>
      <c r="P6" s="506">
        <f>IF(dati_an!N$5="1", dati_rf_digitati_dir_cons!I5, dati_rf_digitati_dir_ese!I5)</f>
        <v>0</v>
      </c>
      <c r="Q6" s="506">
        <f t="shared" si="3"/>
        <v>0</v>
      </c>
    </row>
    <row r="7" spans="1:20" s="27" customFormat="1">
      <c r="A7" s="252" t="s">
        <v>659</v>
      </c>
      <c r="B7" s="497"/>
      <c r="C7" s="506">
        <f>IF(dati_an!B$5="1", dati_rf_digitati_dir_cons!B6, dati_rf_digitati_dir_ese!B6)</f>
        <v>0</v>
      </c>
      <c r="D7" s="506">
        <f>IF(dati_an!B$5="1", dati_rf_digitati_dir_cons!C6, dati_rf_digitati_dir_ese!C6)</f>
        <v>0</v>
      </c>
      <c r="E7" s="506">
        <f t="shared" si="0"/>
        <v>0</v>
      </c>
      <c r="F7" s="497"/>
      <c r="G7" s="506">
        <f>IF(dati_an!F$5="1", dati_rf_digitati_dir_cons!D6, dati_rf_digitati_dir_ese!D6)</f>
        <v>0</v>
      </c>
      <c r="H7" s="506">
        <f>IF(dati_an!F$5="1", dati_rf_digitati_dir_cons!E6, dati_rf_digitati_dir_ese!E6)</f>
        <v>0</v>
      </c>
      <c r="I7" s="506">
        <f t="shared" si="1"/>
        <v>0</v>
      </c>
      <c r="J7" s="497"/>
      <c r="K7" s="506">
        <f>IF(dati_an!J$5="1", dati_rf_digitati_dir_cons!F6, dati_rf_digitati_dir_ese!F6)</f>
        <v>0</v>
      </c>
      <c r="L7" s="506">
        <f>IF(dati_an!J$5="1", dati_rf_digitati_dir_cons!G6, dati_rf_digitati_dir_ese!G6)</f>
        <v>0</v>
      </c>
      <c r="M7" s="506">
        <f t="shared" si="2"/>
        <v>0</v>
      </c>
      <c r="N7" s="497"/>
      <c r="O7" s="506">
        <f>IF(dati_an!N$5="1", dati_rf_digitati_dir_cons!H6, dati_rf_digitati_dir_ese!H6)</f>
        <v>0</v>
      </c>
      <c r="P7" s="506">
        <f>IF(dati_an!N$5="1", dati_rf_digitati_dir_cons!I6, dati_rf_digitati_dir_ese!I6)</f>
        <v>0</v>
      </c>
      <c r="Q7" s="506">
        <f t="shared" si="3"/>
        <v>0</v>
      </c>
    </row>
    <row r="8" spans="1:20" s="27" customFormat="1">
      <c r="A8" s="252" t="s">
        <v>660</v>
      </c>
      <c r="B8" s="497"/>
      <c r="C8" s="506">
        <f>IF(dati_an!B$5="1", dati_rf_digitati_dir_cons!B7, dati_rf_digitati_dir_ese!B7)</f>
        <v>0</v>
      </c>
      <c r="D8" s="506">
        <f>IF(dati_an!B$5="1", dati_rf_digitati_dir_cons!C7, dati_rf_digitati_dir_ese!C7)</f>
        <v>0</v>
      </c>
      <c r="E8" s="506">
        <f t="shared" si="0"/>
        <v>0</v>
      </c>
      <c r="F8" s="497"/>
      <c r="G8" s="506">
        <f>IF(dati_an!F$5="1", dati_rf_digitati_dir_cons!D7, dati_rf_digitati_dir_ese!D7)</f>
        <v>0</v>
      </c>
      <c r="H8" s="506">
        <f>IF(dati_an!F$5="1", dati_rf_digitati_dir_cons!E7, dati_rf_digitati_dir_ese!E7)</f>
        <v>0</v>
      </c>
      <c r="I8" s="506">
        <f t="shared" si="1"/>
        <v>0</v>
      </c>
      <c r="J8" s="497"/>
      <c r="K8" s="506">
        <f>IF(dati_an!J$5="1", dati_rf_digitati_dir_cons!F7, dati_rf_digitati_dir_ese!F7)</f>
        <v>0</v>
      </c>
      <c r="L8" s="506">
        <f>IF(dati_an!J$5="1", dati_rf_digitati_dir_cons!G7, dati_rf_digitati_dir_ese!G7)</f>
        <v>0</v>
      </c>
      <c r="M8" s="506">
        <f t="shared" si="2"/>
        <v>0</v>
      </c>
      <c r="N8" s="497"/>
      <c r="O8" s="506">
        <f>IF(dati_an!N$5="1", dati_rf_digitati_dir_cons!H7, dati_rf_digitati_dir_ese!H7)</f>
        <v>0</v>
      </c>
      <c r="P8" s="506">
        <f>IF(dati_an!N$5="1", dati_rf_digitati_dir_cons!I7, dati_rf_digitati_dir_ese!I7)</f>
        <v>0</v>
      </c>
      <c r="Q8" s="506">
        <f t="shared" si="3"/>
        <v>0</v>
      </c>
    </row>
    <row r="9" spans="1:20" s="27" customFormat="1">
      <c r="A9" s="252" t="s">
        <v>661</v>
      </c>
      <c r="B9" s="497"/>
      <c r="C9" s="506">
        <f>IF(dati_an!B$5="1", dati_rf_digitati_dir_cons!B8, dati_rf_digitati_dir_ese!B8)</f>
        <v>0</v>
      </c>
      <c r="D9" s="506">
        <f>IF(dati_an!B$5="1", dati_rf_digitati_dir_cons!C8, dati_rf_digitati_dir_ese!C8)</f>
        <v>0</v>
      </c>
      <c r="E9" s="506">
        <f t="shared" si="0"/>
        <v>0</v>
      </c>
      <c r="F9" s="497"/>
      <c r="G9" s="506">
        <f>IF(dati_an!F$5="1", dati_rf_digitati_dir_cons!D8, dati_rf_digitati_dir_ese!D8)</f>
        <v>0</v>
      </c>
      <c r="H9" s="506">
        <f>IF(dati_an!F$5="1", dati_rf_digitati_dir_cons!E8, dati_rf_digitati_dir_ese!E8)</f>
        <v>0</v>
      </c>
      <c r="I9" s="506">
        <f t="shared" si="1"/>
        <v>0</v>
      </c>
      <c r="J9" s="497"/>
      <c r="K9" s="506">
        <f>IF(dati_an!J$5="1", dati_rf_digitati_dir_cons!F8, dati_rf_digitati_dir_ese!F8)</f>
        <v>0</v>
      </c>
      <c r="L9" s="506">
        <f>IF(dati_an!J$5="1", dati_rf_digitati_dir_cons!G8, dati_rf_digitati_dir_ese!G8)</f>
        <v>0</v>
      </c>
      <c r="M9" s="506">
        <f t="shared" si="2"/>
        <v>0</v>
      </c>
      <c r="N9" s="497"/>
      <c r="O9" s="506">
        <f>IF(dati_an!N$5="1", dati_rf_digitati_dir_cons!H8, dati_rf_digitati_dir_ese!H8)</f>
        <v>0</v>
      </c>
      <c r="P9" s="506">
        <f>IF(dati_an!N$5="1", dati_rf_digitati_dir_cons!I8, dati_rf_digitati_dir_ese!I8)</f>
        <v>0</v>
      </c>
      <c r="Q9" s="506">
        <f t="shared" si="3"/>
        <v>0</v>
      </c>
    </row>
    <row r="10" spans="1:20" s="27" customFormat="1">
      <c r="A10" s="252" t="s">
        <v>662</v>
      </c>
      <c r="B10" s="506">
        <f>-('po_CE Ordinario'!F77+'po_CE Ordinario'!F78+'po_CE Ordinario'!F79-'po_CE Ordinario'!F80)</f>
        <v>0</v>
      </c>
      <c r="C10" s="506">
        <f>IF(dati_an!B$5="1", dati_rf_digitati_dir_cons!B9, dati_rf_digitati_dir_ese!B9)</f>
        <v>0</v>
      </c>
      <c r="D10" s="506">
        <f>IF(dati_an!B$5="1", dati_rf_digitati_dir_cons!C9, dati_rf_digitati_dir_ese!C9)</f>
        <v>0</v>
      </c>
      <c r="E10" s="506">
        <f t="shared" si="0"/>
        <v>0</v>
      </c>
      <c r="F10" s="506">
        <f>-('po_CE Ordinario'!G77+'po_CE Ordinario'!G78+'po_CE Ordinario'!G79-'po_CE Ordinario'!G80)</f>
        <v>0</v>
      </c>
      <c r="G10" s="506">
        <f>IF(dati_an!F$5="1", dati_rf_digitati_dir_cons!D9, dati_rf_digitati_dir_ese!D9)</f>
        <v>0</v>
      </c>
      <c r="H10" s="506">
        <f>IF(dati_an!F$5="1", dati_rf_digitati_dir_cons!E9, dati_rf_digitati_dir_ese!E9)</f>
        <v>0</v>
      </c>
      <c r="I10" s="506">
        <f t="shared" si="1"/>
        <v>0</v>
      </c>
      <c r="J10" s="506">
        <f>-('po_CE Ordinario'!L77+'po_CE Ordinario'!L78+'po_CE Ordinario'!L79-'po_CE Ordinario'!L80)</f>
        <v>0</v>
      </c>
      <c r="K10" s="506">
        <f>IF(dati_an!J$5="1", dati_rf_digitati_dir_cons!F9, dati_rf_digitati_dir_ese!F9)</f>
        <v>0</v>
      </c>
      <c r="L10" s="506">
        <f>IF(dati_an!J$5="1", dati_rf_digitati_dir_cons!G9, dati_rf_digitati_dir_ese!G9)</f>
        <v>0</v>
      </c>
      <c r="M10" s="506">
        <f t="shared" si="2"/>
        <v>0</v>
      </c>
      <c r="N10" s="506">
        <f>-('po_CE Ordinario'!Q77+'po_CE Ordinario'!Q78+'po_CE Ordinario'!Q79-'po_CE Ordinario'!Q80)</f>
        <v>0</v>
      </c>
      <c r="O10" s="506">
        <f>IF(dati_an!N$5="1", dati_rf_digitati_dir_cons!H9, dati_rf_digitati_dir_ese!H9)</f>
        <v>0</v>
      </c>
      <c r="P10" s="506">
        <f>IF(dati_an!N$5="1", dati_rf_digitati_dir_cons!I9, dati_rf_digitati_dir_ese!I9)</f>
        <v>0</v>
      </c>
      <c r="Q10" s="506">
        <f t="shared" si="3"/>
        <v>0</v>
      </c>
    </row>
    <row r="11" spans="1:20" s="27" customFormat="1">
      <c r="A11" s="252" t="s">
        <v>627</v>
      </c>
      <c r="B11" s="506">
        <f>('po_CE Ordinario'!F40-'po_CE Ordinario'!F55)</f>
        <v>0</v>
      </c>
      <c r="C11" s="506">
        <f>IF(dati_an!B$5="1", dati_rf_digitati_dir_cons!B10, dati_rf_digitati_dir_ese!B10)</f>
        <v>0</v>
      </c>
      <c r="D11" s="506">
        <f>IF(dati_an!B$5="1", dati_rf_digitati_dir_cons!C10, dati_rf_digitati_dir_ese!C10)</f>
        <v>0</v>
      </c>
      <c r="E11" s="506">
        <f t="shared" si="0"/>
        <v>0</v>
      </c>
      <c r="F11" s="506">
        <f>('po_CE Ordinario'!G40-'po_CE Ordinario'!G55)</f>
        <v>0</v>
      </c>
      <c r="G11" s="506">
        <f>IF(dati_an!F$5="1", dati_rf_digitati_dir_cons!D10, dati_rf_digitati_dir_ese!D10)</f>
        <v>0</v>
      </c>
      <c r="H11" s="506">
        <f>IF(dati_an!F$5="1", dati_rf_digitati_dir_cons!E10, dati_rf_digitati_dir_ese!E10)</f>
        <v>0</v>
      </c>
      <c r="I11" s="506">
        <f t="shared" si="1"/>
        <v>0</v>
      </c>
      <c r="J11" s="506">
        <f>('po_CE Ordinario'!L40-'po_CE Ordinario'!L55)</f>
        <v>0</v>
      </c>
      <c r="K11" s="506">
        <f>IF(dati_an!J$5="1", dati_rf_digitati_dir_cons!F10, dati_rf_digitati_dir_ese!F10)</f>
        <v>0</v>
      </c>
      <c r="L11" s="506">
        <f>IF(dati_an!J$5="1", dati_rf_digitati_dir_cons!G10, dati_rf_digitati_dir_ese!G10)</f>
        <v>0</v>
      </c>
      <c r="M11" s="506">
        <f t="shared" si="2"/>
        <v>0</v>
      </c>
      <c r="N11" s="506">
        <f>('po_CE Ordinario'!Q40-'po_CE Ordinario'!Q55)</f>
        <v>0</v>
      </c>
      <c r="O11" s="506">
        <f>IF(dati_an!N$5="1", dati_rf_digitati_dir_cons!H10, dati_rf_digitati_dir_ese!H10)</f>
        <v>0</v>
      </c>
      <c r="P11" s="506">
        <f>IF(dati_an!N$5="1", dati_rf_digitati_dir_cons!I10, dati_rf_digitati_dir_ese!I10)</f>
        <v>0</v>
      </c>
      <c r="Q11" s="506">
        <f t="shared" si="3"/>
        <v>0</v>
      </c>
    </row>
    <row r="12" spans="1:20" s="27" customFormat="1">
      <c r="A12" s="252" t="s">
        <v>629</v>
      </c>
      <c r="B12" s="506">
        <f>('po_CE Ordinario'!F34)</f>
        <v>0</v>
      </c>
      <c r="C12" s="506">
        <f>IF(dati_an!B$5="1", dati_rf_digitati_dir_cons!B11, dati_rf_digitati_dir_ese!B11)</f>
        <v>0</v>
      </c>
      <c r="D12" s="506">
        <f>IF(dati_an!B$5="1", dati_rf_digitati_dir_cons!C11, dati_rf_digitati_dir_ese!C11)</f>
        <v>0</v>
      </c>
      <c r="E12" s="506">
        <f t="shared" si="0"/>
        <v>0</v>
      </c>
      <c r="F12" s="506">
        <f>'po_CE Ordinario'!G34</f>
        <v>0</v>
      </c>
      <c r="G12" s="506">
        <f>IF(dati_an!F$5="1", dati_rf_digitati_dir_cons!D11, dati_rf_digitati_dir_ese!D11)</f>
        <v>0</v>
      </c>
      <c r="H12" s="506">
        <f>IF(dati_an!F$5="1", dati_rf_digitati_dir_cons!E11, dati_rf_digitati_dir_ese!E11)</f>
        <v>0</v>
      </c>
      <c r="I12" s="506">
        <f t="shared" si="1"/>
        <v>0</v>
      </c>
      <c r="J12" s="506">
        <f>('po_CE Ordinario'!L34)</f>
        <v>0</v>
      </c>
      <c r="K12" s="506">
        <f>IF(dati_an!J$5="1", dati_rf_digitati_dir_cons!F11, dati_rf_digitati_dir_ese!F11)</f>
        <v>0</v>
      </c>
      <c r="L12" s="506">
        <f>IF(dati_an!J$5="1", dati_rf_digitati_dir_cons!G11, dati_rf_digitati_dir_ese!G11)</f>
        <v>0</v>
      </c>
      <c r="M12" s="506">
        <f t="shared" si="2"/>
        <v>0</v>
      </c>
      <c r="N12" s="506">
        <f>('po_CE Ordinario'!Q34)</f>
        <v>0</v>
      </c>
      <c r="O12" s="506">
        <f>IF(dati_an!N$5="1", dati_rf_digitati_dir_cons!H11, dati_rf_digitati_dir_ese!H11)</f>
        <v>0</v>
      </c>
      <c r="P12" s="506">
        <f>IF(dati_an!N$5="1", dati_rf_digitati_dir_cons!I11, dati_rf_digitati_dir_ese!I11)</f>
        <v>0</v>
      </c>
      <c r="Q12" s="506">
        <f t="shared" si="3"/>
        <v>0</v>
      </c>
    </row>
    <row r="13" spans="1:20" s="27" customFormat="1">
      <c r="A13" s="491" t="s">
        <v>633</v>
      </c>
      <c r="B13" s="498">
        <f t="shared" ref="B13:Q13" si="4">B4+B5+B6+B7+B8+B9+B10+B11+B12</f>
        <v>0</v>
      </c>
      <c r="C13" s="498">
        <f t="shared" si="4"/>
        <v>0</v>
      </c>
      <c r="D13" s="498">
        <f t="shared" si="4"/>
        <v>0</v>
      </c>
      <c r="E13" s="498">
        <f t="shared" si="4"/>
        <v>0</v>
      </c>
      <c r="F13" s="498">
        <f t="shared" si="4"/>
        <v>0</v>
      </c>
      <c r="G13" s="498">
        <f t="shared" si="4"/>
        <v>0</v>
      </c>
      <c r="H13" s="498">
        <f t="shared" si="4"/>
        <v>0</v>
      </c>
      <c r="I13" s="498">
        <f t="shared" si="4"/>
        <v>0</v>
      </c>
      <c r="J13" s="498">
        <f t="shared" si="4"/>
        <v>0</v>
      </c>
      <c r="K13" s="498">
        <f t="shared" si="4"/>
        <v>0</v>
      </c>
      <c r="L13" s="498">
        <f t="shared" si="4"/>
        <v>0</v>
      </c>
      <c r="M13" s="498">
        <f t="shared" si="4"/>
        <v>0</v>
      </c>
      <c r="N13" s="498">
        <f t="shared" si="4"/>
        <v>0</v>
      </c>
      <c r="O13" s="498">
        <f t="shared" si="4"/>
        <v>0</v>
      </c>
      <c r="P13" s="498">
        <f t="shared" si="4"/>
        <v>0</v>
      </c>
      <c r="Q13" s="498">
        <f t="shared" si="4"/>
        <v>0</v>
      </c>
    </row>
    <row r="14" spans="1:20" s="27" customFormat="1">
      <c r="A14" s="491" t="s">
        <v>634</v>
      </c>
      <c r="B14" s="498"/>
      <c r="C14" s="498"/>
      <c r="D14" s="502"/>
      <c r="E14" s="502"/>
      <c r="F14" s="502"/>
      <c r="G14" s="502"/>
      <c r="H14" s="502"/>
      <c r="I14" s="502"/>
      <c r="J14" s="502"/>
      <c r="K14" s="502"/>
      <c r="L14" s="502"/>
      <c r="M14" s="502"/>
      <c r="N14" s="502"/>
      <c r="O14" s="502"/>
      <c r="P14" s="502"/>
      <c r="Q14" s="502"/>
    </row>
    <row r="15" spans="1:20" s="27" customFormat="1">
      <c r="A15" s="495" t="s">
        <v>510</v>
      </c>
      <c r="B15" s="500"/>
      <c r="C15" s="500"/>
      <c r="D15" s="500"/>
      <c r="E15" s="501"/>
      <c r="F15" s="501"/>
      <c r="G15" s="501"/>
      <c r="H15" s="501"/>
      <c r="I15" s="501"/>
      <c r="J15" s="501"/>
      <c r="K15" s="501"/>
      <c r="L15" s="501"/>
      <c r="M15" s="501"/>
      <c r="N15" s="501"/>
      <c r="O15" s="501"/>
      <c r="P15" s="501"/>
      <c r="Q15" s="501"/>
    </row>
    <row r="16" spans="1:20" s="27" customFormat="1">
      <c r="A16" s="252" t="s">
        <v>1035</v>
      </c>
      <c r="B16" s="506">
        <f>-(dati_rf!B19)</f>
        <v>0</v>
      </c>
      <c r="C16" s="506">
        <f>IF(dati_an!B$5="1", dati_rf_digitati_dir_cons!B15, dati_rf_digitati_dir_ese!B15)</f>
        <v>0</v>
      </c>
      <c r="D16" s="506">
        <f>IF(dati_an!B$5="1", dati_rf_digitati_dir_cons!C15, dati_rf_digitati_dir_ese!C15)</f>
        <v>0</v>
      </c>
      <c r="E16" s="506">
        <f>B16+C16-D16</f>
        <v>0</v>
      </c>
      <c r="F16" s="506">
        <f>-(dati_rf!C19)</f>
        <v>0</v>
      </c>
      <c r="G16" s="506">
        <f>IF(dati_an!F$5="1", dati_rf_digitati_dir_cons!D15, dati_rf_digitati_dir_ese!D15)</f>
        <v>0</v>
      </c>
      <c r="H16" s="506">
        <f>IF(dati_an!F$5="1", dati_rf_digitati_dir_cons!E15, dati_rf_digitati_dir_ese!E15)</f>
        <v>0</v>
      </c>
      <c r="I16" s="506">
        <f>F16+G16-H16</f>
        <v>0</v>
      </c>
      <c r="J16" s="506">
        <f>-(dati_rf!D19)</f>
        <v>0</v>
      </c>
      <c r="K16" s="506">
        <f>IF(dati_an!J$5="1", dati_rf_digitati_dir_cons!F15, dati_rf_digitati_dir_ese!F15)</f>
        <v>0</v>
      </c>
      <c r="L16" s="506">
        <f>IF(dati_an!J$5="1", dati_rf_digitati_dir_cons!G15, dati_rf_digitati_dir_ese!G15)</f>
        <v>0</v>
      </c>
      <c r="M16" s="506">
        <f>J16+K16-L16</f>
        <v>0</v>
      </c>
      <c r="N16" s="506">
        <f>-(dati_rf!E19)</f>
        <v>0</v>
      </c>
      <c r="O16" s="506">
        <f>IF(dati_an!N$5="1", dati_rf_digitati_dir_cons!H15, dati_rf_digitati_dir_ese!H15)</f>
        <v>0</v>
      </c>
      <c r="P16" s="506">
        <f>IF(dati_an!N$5="1", dati_rf_digitati_dir_cons!I15, dati_rf_digitati_dir_ese!I15)</f>
        <v>0</v>
      </c>
      <c r="Q16" s="506">
        <f>N16+O16-P16</f>
        <v>0</v>
      </c>
    </row>
    <row r="17" spans="1:17" s="27" customFormat="1">
      <c r="A17" s="252" t="s">
        <v>1036</v>
      </c>
      <c r="B17" s="506">
        <f>dati_rf!B22</f>
        <v>0</v>
      </c>
      <c r="C17" s="506">
        <f>IF(dati_an!B$5="1", dati_rf_digitati_dir_cons!B16, dati_rf_digitati_dir_ese!B16)</f>
        <v>0</v>
      </c>
      <c r="D17" s="506">
        <f>IF(dati_an!B$5="1", dati_rf_digitati_dir_cons!C16, dati_rf_digitati_dir_ese!C16)</f>
        <v>0</v>
      </c>
      <c r="E17" s="506">
        <f>B17+C17-D17</f>
        <v>0</v>
      </c>
      <c r="F17" s="506">
        <f>dati_rf!C22</f>
        <v>0</v>
      </c>
      <c r="G17" s="506">
        <f>IF(dati_an!F$5="1", dati_rf_digitati_dir_cons!D16, dati_rf_digitati_dir_ese!D16)</f>
        <v>0</v>
      </c>
      <c r="H17" s="506">
        <f>IF(dati_an!F$5="1", dati_rf_digitati_dir_cons!E16, dati_rf_digitati_dir_ese!E16)</f>
        <v>0</v>
      </c>
      <c r="I17" s="506">
        <f>F17+G17-H17</f>
        <v>0</v>
      </c>
      <c r="J17" s="506">
        <f>dati_rf!D22</f>
        <v>0</v>
      </c>
      <c r="K17" s="506">
        <f>IF(dati_an!J$5="1", dati_rf_digitati_dir_cons!F16, dati_rf_digitati_dir_ese!F16)</f>
        <v>0</v>
      </c>
      <c r="L17" s="506">
        <f>IF(dati_an!J$5="1", dati_rf_digitati_dir_cons!G16, dati_rf_digitati_dir_ese!G16)</f>
        <v>0</v>
      </c>
      <c r="M17" s="506">
        <f>J17+K17-L17</f>
        <v>0</v>
      </c>
      <c r="N17" s="506">
        <f>dati_rf!E22</f>
        <v>0</v>
      </c>
      <c r="O17" s="506">
        <f>IF(dati_an!N$5="1", dati_rf_digitati_dir_cons!H16, dati_rf_digitati_dir_ese!H16)</f>
        <v>0</v>
      </c>
      <c r="P17" s="506">
        <f>IF(dati_an!N$5="1", dati_rf_digitati_dir_cons!I16, dati_rf_digitati_dir_ese!I16)</f>
        <v>0</v>
      </c>
      <c r="Q17" s="506">
        <f>N17+O17-P17</f>
        <v>0</v>
      </c>
    </row>
    <row r="18" spans="1:17" s="27" customFormat="1">
      <c r="A18" s="495" t="s">
        <v>511</v>
      </c>
      <c r="B18" s="500"/>
      <c r="C18" s="500"/>
      <c r="D18" s="500"/>
      <c r="E18" s="501"/>
      <c r="F18" s="501"/>
      <c r="G18" s="501"/>
      <c r="H18" s="501"/>
      <c r="I18" s="501"/>
      <c r="J18" s="501"/>
      <c r="K18" s="501"/>
      <c r="L18" s="501"/>
      <c r="M18" s="501"/>
      <c r="N18" s="501"/>
      <c r="O18" s="501"/>
      <c r="P18" s="501"/>
      <c r="Q18" s="501"/>
    </row>
    <row r="19" spans="1:17" s="27" customFormat="1">
      <c r="A19" s="252" t="s">
        <v>1035</v>
      </c>
      <c r="B19" s="506">
        <f>-(dati_rf!B8)</f>
        <v>0</v>
      </c>
      <c r="C19" s="506">
        <f>IF(dati_an!B$5="1", dati_rf_digitati_dir_cons!B18, dati_rf_digitati_dir_ese!B18)</f>
        <v>0</v>
      </c>
      <c r="D19" s="506">
        <f>IF(dati_an!B$5="1", dati_rf_digitati_dir_cons!C18, dati_rf_digitati_dir_ese!C18)</f>
        <v>0</v>
      </c>
      <c r="E19" s="506">
        <f>B19+C19-D19</f>
        <v>0</v>
      </c>
      <c r="F19" s="506">
        <f>-(dati_rf!C8)</f>
        <v>0</v>
      </c>
      <c r="G19" s="506">
        <f>IF(dati_an!F$5="1", dati_rf_digitati_dir_cons!D18, dati_rf_digitati_dir_ese!D18)</f>
        <v>0</v>
      </c>
      <c r="H19" s="506">
        <f>IF(dati_an!F$5="1", dati_rf_digitati_dir_cons!E18, dati_rf_digitati_dir_ese!E18)</f>
        <v>0</v>
      </c>
      <c r="I19" s="506">
        <f>F19+G19-H19</f>
        <v>0</v>
      </c>
      <c r="J19" s="506">
        <f>-(dati_rf!D8)</f>
        <v>0</v>
      </c>
      <c r="K19" s="506">
        <f>IF(dati_an!J$5="1", dati_rf_digitati_dir_cons!F18, dati_rf_digitati_dir_ese!F18)</f>
        <v>0</v>
      </c>
      <c r="L19" s="506">
        <f>IF(dati_an!J$5="1", dati_rf_digitati_dir_cons!G18, dati_rf_digitati_dir_ese!G18)</f>
        <v>0</v>
      </c>
      <c r="M19" s="506">
        <f>J19+K19-L19</f>
        <v>0</v>
      </c>
      <c r="N19" s="506">
        <f>-(dati_rf!E8)</f>
        <v>0</v>
      </c>
      <c r="O19" s="506">
        <f>IF(dati_an!N$5="1", dati_rf_digitati_dir_cons!H18, dati_rf_digitati_dir_ese!H18)</f>
        <v>0</v>
      </c>
      <c r="P19" s="506">
        <f>IF(dati_an!N$5="1", dati_rf_digitati_dir_cons!I18, dati_rf_digitati_dir_ese!I18)</f>
        <v>0</v>
      </c>
      <c r="Q19" s="506">
        <f>N19+O19-P19</f>
        <v>0</v>
      </c>
    </row>
    <row r="20" spans="1:17" s="27" customFormat="1">
      <c r="A20" s="252" t="s">
        <v>1036</v>
      </c>
      <c r="B20" s="506">
        <f>dati_rf!B11</f>
        <v>0</v>
      </c>
      <c r="C20" s="506">
        <f>IF(dati_an!B$5="1", dati_rf_digitati_dir_cons!B19, dati_rf_digitati_dir_ese!B19)</f>
        <v>0</v>
      </c>
      <c r="D20" s="506">
        <f>IF(dati_an!B$5="1", dati_rf_digitati_dir_cons!C19, dati_rf_digitati_dir_ese!C19)</f>
        <v>0</v>
      </c>
      <c r="E20" s="506">
        <f>B20+C20-D20</f>
        <v>0</v>
      </c>
      <c r="F20" s="506">
        <f>dati_rf!C11</f>
        <v>0</v>
      </c>
      <c r="G20" s="506">
        <f>IF(dati_an!F$5="1", dati_rf_digitati_dir_cons!D19, dati_rf_digitati_dir_ese!D19)</f>
        <v>0</v>
      </c>
      <c r="H20" s="506">
        <f>IF(dati_an!F$5="1", dati_rf_digitati_dir_cons!E19, dati_rf_digitati_dir_ese!E19)</f>
        <v>0</v>
      </c>
      <c r="I20" s="506">
        <f>F20+G20-H20</f>
        <v>0</v>
      </c>
      <c r="J20" s="506">
        <f>dati_rf!D11</f>
        <v>0</v>
      </c>
      <c r="K20" s="506">
        <f>IF(dati_an!J$5="1", dati_rf_digitati_dir_cons!F19, dati_rf_digitati_dir_ese!F19)</f>
        <v>0</v>
      </c>
      <c r="L20" s="506">
        <f>IF(dati_an!J$5="1", dati_rf_digitati_dir_cons!G19, dati_rf_digitati_dir_ese!G19)</f>
        <v>0</v>
      </c>
      <c r="M20" s="506">
        <f>J20+K20-L20</f>
        <v>0</v>
      </c>
      <c r="N20" s="506">
        <f>dati_rf!E11</f>
        <v>0</v>
      </c>
      <c r="O20" s="506">
        <f>IF(dati_an!N$5="1", dati_rf_digitati_dir_cons!H19, dati_rf_digitati_dir_ese!H19)</f>
        <v>0</v>
      </c>
      <c r="P20" s="506">
        <f>IF(dati_an!N$5="1", dati_rf_digitati_dir_cons!I19, dati_rf_digitati_dir_ese!I19)</f>
        <v>0</v>
      </c>
      <c r="Q20" s="506">
        <f>N20+O20-P20</f>
        <v>0</v>
      </c>
    </row>
    <row r="21" spans="1:17" s="27" customFormat="1">
      <c r="A21" s="495" t="s">
        <v>512</v>
      </c>
      <c r="B21" s="500"/>
      <c r="C21" s="500"/>
      <c r="D21" s="500"/>
      <c r="E21" s="501"/>
      <c r="F21" s="501"/>
      <c r="G21" s="501"/>
      <c r="H21" s="501"/>
      <c r="I21" s="501"/>
      <c r="J21" s="501"/>
      <c r="K21" s="501"/>
      <c r="L21" s="501"/>
      <c r="M21" s="501"/>
      <c r="N21" s="501"/>
      <c r="O21" s="501"/>
      <c r="P21" s="501"/>
      <c r="Q21" s="501"/>
    </row>
    <row r="22" spans="1:17" s="27" customFormat="1">
      <c r="A22" s="252" t="s">
        <v>1035</v>
      </c>
      <c r="B22" s="506">
        <f>-(dati_rf!B30+IF(('po_SP Ordinario ATT'!F31-'po_SP Ordinario ATT'!G31)&gt;0,'po_SP Ordinario ATT'!F31-'po_SP Ordinario ATT'!G31,0)+IF(('po_SP Ordinario ATT'!F34-'po_SP Ordinario ATT'!G34)&gt;0,'po_SP Ordinario ATT'!F34-'po_SP Ordinario ATT'!G34,0)+IF(('po_SP Ordinario ATT'!F37-'po_SP Ordinario ATT'!G37)&gt;0,'po_SP Ordinario ATT'!F37-'po_SP Ordinario ATT'!G37,0)+IF(('po_SP Ordinario ATT'!F40-'po_SP Ordinario ATT'!G40)&gt;0,'po_SP Ordinario ATT'!F40-'po_SP Ordinario ATT'!G40,0)+IF(('po_SP Ordinario ATT'!F43-'po_SP Ordinario ATT'!G43)&gt;0,'po_SP Ordinario ATT'!F43-'po_SP Ordinario ATT'!G43,0))</f>
        <v>0</v>
      </c>
      <c r="C22" s="506">
        <f>IF(dati_an!B$5="1", dati_rf_digitati_dir_cons!B21, dati_rf_digitati_dir_ese!B21)</f>
        <v>0</v>
      </c>
      <c r="D22" s="506">
        <f>IF(dati_an!B$5="1", dati_rf_digitati_dir_cons!C21, dati_rf_digitati_dir_ese!C21)</f>
        <v>0</v>
      </c>
      <c r="E22" s="506">
        <f>B22+C22-D22</f>
        <v>0</v>
      </c>
      <c r="F22" s="506">
        <f>-(dati_rf!C30+IF(('po_SP Ordinario ATT'!G31-'po_SP Ordinario ATT'!L31)&gt;0,'po_SP Ordinario ATT'!G31-'po_SP Ordinario ATT'!L31,0)+IF(('po_SP Ordinario ATT'!G34-'po_SP Ordinario ATT'!L34)&gt;0,'po_SP Ordinario ATT'!G34-'po_SP Ordinario ATT'!L34,0)+IF(('po_SP Ordinario ATT'!G37-'po_SP Ordinario ATT'!L37)&gt;0,'po_SP Ordinario ATT'!G37-'po_SP Ordinario ATT'!L37,0)+IF(('po_SP Ordinario ATT'!G40-'po_SP Ordinario ATT'!L40)&gt;0,'po_SP Ordinario ATT'!G40-'po_SP Ordinario ATT'!L40,0)+IF(('po_SP Ordinario ATT'!G43-'po_SP Ordinario ATT'!L43)&gt;0,'po_SP Ordinario ATT'!G43-'po_SP Ordinario ATT'!L43,0))</f>
        <v>0</v>
      </c>
      <c r="G22" s="506">
        <f>IF(dati_an!F$5="1", dati_rf_digitati_dir_cons!D21, dati_rf_digitati_dir_ese!D21)</f>
        <v>0</v>
      </c>
      <c r="H22" s="506">
        <f>IF(dati_an!F$5="1", dati_rf_digitati_dir_cons!E21, dati_rf_digitati_dir_ese!E21)</f>
        <v>0</v>
      </c>
      <c r="I22" s="506">
        <f>F22+G22-H22</f>
        <v>0</v>
      </c>
      <c r="J22" s="506">
        <f>-(dati_rf!D30+IF(('po_SP Ordinario ATT'!L31-'po_SP Ordinario ATT'!Q31)&gt;0,'po_SP Ordinario ATT'!L31-'po_SP Ordinario ATT'!Q31,0)+IF(('po_SP Ordinario ATT'!L34-'po_SP Ordinario ATT'!Q34)&gt;0,'po_SP Ordinario ATT'!L34-'po_SP Ordinario ATT'!Q34,0)+IF(('po_SP Ordinario ATT'!L37-'po_SP Ordinario ATT'!Q37)&gt;0,'po_SP Ordinario ATT'!L37-'po_SP Ordinario ATT'!Q37,0)+IF(('po_SP Ordinario ATT'!L40-'po_SP Ordinario ATT'!Q40)&gt;0,'po_SP Ordinario ATT'!L40-'po_SP Ordinario ATT'!Q40,0)+IF(('po_SP Ordinario ATT'!L43-'po_SP Ordinario ATT'!Q43)&gt;0,'po_SP Ordinario ATT'!L43-'po_SP Ordinario ATT'!Q43,0))</f>
        <v>0</v>
      </c>
      <c r="K22" s="506">
        <f>IF(dati_an!J$5="1", dati_rf_digitati_dir_cons!F21, dati_rf_digitati_dir_ese!F21)</f>
        <v>0</v>
      </c>
      <c r="L22" s="506">
        <f>IF(dati_an!J$5="1", dati_rf_digitati_dir_cons!G21, dati_rf_digitati_dir_ese!G21)</f>
        <v>0</v>
      </c>
      <c r="M22" s="506">
        <f>J22+K22-L22</f>
        <v>0</v>
      </c>
      <c r="N22" s="506">
        <f>-(dati_rf!E30+IF(('po_SP Ordinario ATT'!Q31-'po_SP Ordinario ATT'!V31)&gt;0,'po_SP Ordinario ATT'!Q31-'po_SP Ordinario ATT'!V31,0)+IF(('po_SP Ordinario ATT'!Q34-'po_SP Ordinario ATT'!V34)&gt;0,'po_SP Ordinario ATT'!Q34-'po_SP Ordinario ATT'!V34,0)+IF(('po_SP Ordinario ATT'!Q37-'po_SP Ordinario ATT'!V37)&gt;0,'po_SP Ordinario ATT'!Q37-'po_SP Ordinario ATT'!V37,0)+IF(('po_SP Ordinario ATT'!Q40-'po_SP Ordinario ATT'!V40)&gt;0,'po_SP Ordinario ATT'!Q40-'po_SP Ordinario ATT'!V40,0)+IF(('po_SP Ordinario ATT'!Q43-'po_SP Ordinario ATT'!V43)&gt;0,'po_SP Ordinario ATT'!Q43-'po_SP Ordinario ATT'!V43,0))</f>
        <v>0</v>
      </c>
      <c r="O22" s="506">
        <f>IF(dati_an!N$5="1", dati_rf_digitati_dir_cons!H21, dati_rf_digitati_dir_ese!H21)</f>
        <v>0</v>
      </c>
      <c r="P22" s="506">
        <f>IF(dati_an!N$5="1", dati_rf_digitati_dir_cons!I21, dati_rf_digitati_dir_ese!I21)</f>
        <v>0</v>
      </c>
      <c r="Q22" s="506">
        <f>N22+O22-P22</f>
        <v>0</v>
      </c>
    </row>
    <row r="23" spans="1:17" s="27" customFormat="1">
      <c r="A23" s="252" t="s">
        <v>1036</v>
      </c>
      <c r="B23" s="506">
        <f>(dati_rf!B31+IF(('po_SP Ordinario ATT'!F31-'po_SP Ordinario ATT'!G31)&lt;0,ABS('po_SP Ordinario ATT'!F31-'po_SP Ordinario ATT'!G31),0)+IF(('po_SP Ordinario ATT'!F34-'po_SP Ordinario ATT'!G34)&lt;0,ABS('po_SP Ordinario ATT'!F34-'po_SP Ordinario ATT'!G34),0)+IF(('po_SP Ordinario ATT'!F37-'po_SP Ordinario ATT'!G37)&lt;0,ABS('po_SP Ordinario ATT'!F37-'po_SP Ordinario ATT'!G37),0)+IF(('po_SP Ordinario ATT'!F40-'po_SP Ordinario ATT'!G40)&lt;0,ABS('po_SP Ordinario ATT'!F40-'po_SP Ordinario ATT'!G40),0)+IF(('po_SP Ordinario ATT'!F43-'po_SP Ordinario ATT'!G43)&lt;0,ABS('po_SP Ordinario ATT'!F43-'po_SP Ordinario ATT'!G43),0))</f>
        <v>0</v>
      </c>
      <c r="C23" s="506">
        <f>IF(dati_an!B$5="1", dati_rf_digitati_dir_cons!B22, dati_rf_digitati_dir_ese!B22)</f>
        <v>0</v>
      </c>
      <c r="D23" s="506">
        <f>IF(dati_an!B$5="1", dati_rf_digitati_dir_cons!C22, dati_rf_digitati_dir_ese!C22)</f>
        <v>0</v>
      </c>
      <c r="E23" s="506">
        <f>B23+C23-D23</f>
        <v>0</v>
      </c>
      <c r="F23" s="506">
        <f>(dati_rf!C31+IF(('po_SP Ordinario ATT'!G31-'po_SP Ordinario ATT'!L31)&lt;0,ABS('po_SP Ordinario ATT'!G31-'po_SP Ordinario ATT'!L31),0)+IF(('po_SP Ordinario ATT'!G34-'po_SP Ordinario ATT'!L34)&lt;0,ABS('po_SP Ordinario ATT'!G34-'po_SP Ordinario ATT'!L34),0)+IF(('po_SP Ordinario ATT'!G37-'po_SP Ordinario ATT'!L37)&lt;0,ABS('po_SP Ordinario ATT'!G37-'po_SP Ordinario ATT'!L37),0)+IF(('po_SP Ordinario ATT'!G40-'po_SP Ordinario ATT'!L40)&lt;0,ABS('po_SP Ordinario ATT'!G40-'po_SP Ordinario ATT'!L40),0)+IF(('po_SP Ordinario ATT'!G43-'po_SP Ordinario ATT'!L43)&lt;0,ABS('po_SP Ordinario ATT'!G43-'po_SP Ordinario ATT'!L43),0))</f>
        <v>0</v>
      </c>
      <c r="G23" s="506">
        <f>IF(dati_an!F$5="1", dati_rf_digitati_dir_cons!D22, dati_rf_digitati_dir_ese!D22)</f>
        <v>0</v>
      </c>
      <c r="H23" s="506">
        <f>IF(dati_an!F$5="1", dati_rf_digitati_dir_cons!E22, dati_rf_digitati_dir_ese!E22)</f>
        <v>0</v>
      </c>
      <c r="I23" s="506">
        <f>F23+G23-H23</f>
        <v>0</v>
      </c>
      <c r="J23" s="506">
        <f>(dati_rf!D31+IF(('po_SP Ordinario ATT'!L31-'po_SP Ordinario ATT'!Q31)&lt;0,ABS('po_SP Ordinario ATT'!L31-'po_SP Ordinario ATT'!Q31),0)+IF(('po_SP Ordinario ATT'!L34-'po_SP Ordinario ATT'!Q34)&lt;0,ABS('po_SP Ordinario ATT'!L34-'po_SP Ordinario ATT'!Q34),0)+IF(('po_SP Ordinario ATT'!L37-'po_SP Ordinario ATT'!Q37)&lt;0,ABS('po_SP Ordinario ATT'!L37-'po_SP Ordinario ATT'!Q37),0)+IF(('po_SP Ordinario ATT'!L40-'po_SP Ordinario ATT'!Q40)&lt;0,ABS('po_SP Ordinario ATT'!L40-'po_SP Ordinario ATT'!Q40),0)+IF(('po_SP Ordinario ATT'!L43-'po_SP Ordinario ATT'!Q43)&lt;0,ABS('po_SP Ordinario ATT'!L43-'po_SP Ordinario ATT'!Q43),0))</f>
        <v>0</v>
      </c>
      <c r="K23" s="506">
        <f>IF(dati_an!J$5="1", dati_rf_digitati_dir_cons!F22, dati_rf_digitati_dir_ese!F22)</f>
        <v>0</v>
      </c>
      <c r="L23" s="506">
        <f>IF(dati_an!J$5="1", dati_rf_digitati_dir_cons!G22, dati_rf_digitati_dir_ese!G22)</f>
        <v>0</v>
      </c>
      <c r="M23" s="506">
        <f>J23+K23-L23</f>
        <v>0</v>
      </c>
      <c r="N23" s="506">
        <f>(dati_rf!E31+IF(('po_SP Ordinario ATT'!Q31-'po_SP Ordinario ATT'!V31)&lt;0,ABS('po_SP Ordinario ATT'!Q31-'po_SP Ordinario ATT'!V31),0)+IF(('po_SP Ordinario ATT'!Q34-'po_SP Ordinario ATT'!V34)&lt;0,ABS('po_SP Ordinario ATT'!Q34-'po_SP Ordinario ATT'!V34),0)+IF(('po_SP Ordinario ATT'!Q37-'po_SP Ordinario ATT'!V37)&lt;0,ABS('po_SP Ordinario ATT'!Q37-'po_SP Ordinario ATT'!V37),0)+IF(('po_SP Ordinario ATT'!Q40-'po_SP Ordinario ATT'!V40)&lt;0,ABS('po_SP Ordinario ATT'!Q40-'po_SP Ordinario ATT'!V40),0)+IF(('po_SP Ordinario ATT'!Q43-'po_SP Ordinario ATT'!V43)&lt;0,ABS('po_SP Ordinario ATT'!Q43-'po_SP Ordinario ATT'!V43),0))</f>
        <v>0</v>
      </c>
      <c r="O23" s="506">
        <f>IF(dati_an!N$5="1", dati_rf_digitati_dir_cons!H22, dati_rf_digitati_dir_ese!H22)</f>
        <v>0</v>
      </c>
      <c r="P23" s="506">
        <f>IF(dati_an!N$5="1", dati_rf_digitati_dir_cons!I22, dati_rf_digitati_dir_ese!I22)</f>
        <v>0</v>
      </c>
      <c r="Q23" s="506">
        <f>N23+O23-P23</f>
        <v>0</v>
      </c>
    </row>
    <row r="24" spans="1:17" s="27" customFormat="1">
      <c r="A24" s="495" t="s">
        <v>635</v>
      </c>
      <c r="B24" s="500"/>
      <c r="C24" s="500"/>
      <c r="D24" s="500"/>
      <c r="E24" s="501"/>
      <c r="F24" s="501"/>
      <c r="G24" s="501"/>
      <c r="H24" s="501"/>
      <c r="I24" s="501"/>
      <c r="J24" s="501"/>
      <c r="K24" s="501"/>
      <c r="L24" s="501"/>
      <c r="M24" s="501"/>
      <c r="N24" s="501"/>
      <c r="O24" s="501"/>
      <c r="P24" s="501"/>
      <c r="Q24" s="501"/>
    </row>
    <row r="25" spans="1:17" s="27" customFormat="1">
      <c r="A25" s="252" t="s">
        <v>1035</v>
      </c>
      <c r="B25" s="506">
        <f>-(dati_rf!B45)</f>
        <v>0</v>
      </c>
      <c r="C25" s="506">
        <f>IF(dati_an!B$5="1", dati_rf_digitati_dir_cons!B24, dati_rf_digitati_dir_ese!B24)</f>
        <v>0</v>
      </c>
      <c r="D25" s="506">
        <f>IF(dati_an!B$5="1", dati_rf_digitati_dir_cons!C24, dati_rf_digitati_dir_ese!C24)</f>
        <v>0</v>
      </c>
      <c r="E25" s="506">
        <f t="shared" ref="E25:E30" si="5">B25+C25-D25</f>
        <v>0</v>
      </c>
      <c r="F25" s="506">
        <f>-(dati_rf!C45)</f>
        <v>0</v>
      </c>
      <c r="G25" s="506">
        <f>IF(dati_an!F$5="1", dati_rf_digitati_dir_cons!D24, dati_rf_digitati_dir_ese!D24)</f>
        <v>0</v>
      </c>
      <c r="H25" s="506">
        <f>IF(dati_an!F$5="1", dati_rf_digitati_dir_cons!E24, dati_rf_digitati_dir_ese!E24)</f>
        <v>0</v>
      </c>
      <c r="I25" s="506">
        <f t="shared" ref="I25:I30" si="6">F25+G25-H25</f>
        <v>0</v>
      </c>
      <c r="J25" s="506">
        <f>-(dati_rf!D45)</f>
        <v>0</v>
      </c>
      <c r="K25" s="506">
        <f>IF(dati_an!J$5="1", dati_rf_digitati_dir_cons!F24, dati_rf_digitati_dir_ese!F24)</f>
        <v>0</v>
      </c>
      <c r="L25" s="506">
        <f>IF(dati_an!J$5="1", dati_rf_digitati_dir_cons!G24, dati_rf_digitati_dir_ese!G24)</f>
        <v>0</v>
      </c>
      <c r="M25" s="506">
        <f t="shared" ref="M25:M30" si="7">J25+K25-L25</f>
        <v>0</v>
      </c>
      <c r="N25" s="506">
        <f>-(dati_rf!E45)</f>
        <v>0</v>
      </c>
      <c r="O25" s="506">
        <f>IF(dati_an!N$5="1", dati_rf_digitati_dir_cons!H24, dati_rf_digitati_dir_ese!H24)</f>
        <v>0</v>
      </c>
      <c r="P25" s="506">
        <f>IF(dati_an!N$5="1", dati_rf_digitati_dir_cons!I24, dati_rf_digitati_dir_ese!I24)</f>
        <v>0</v>
      </c>
      <c r="Q25" s="506">
        <f t="shared" ref="Q25:Q30" si="8">N25+O25-P25</f>
        <v>0</v>
      </c>
    </row>
    <row r="26" spans="1:17" s="27" customFormat="1">
      <c r="A26" s="252" t="s">
        <v>1036</v>
      </c>
      <c r="B26" s="506">
        <f>dati_rf!B47</f>
        <v>0</v>
      </c>
      <c r="C26" s="506">
        <f>IF(dati_an!B$5="1", dati_rf_digitati_dir_cons!B25, dati_rf_digitati_dir_ese!B25)</f>
        <v>0</v>
      </c>
      <c r="D26" s="506">
        <f>IF(dati_an!B$5="1", dati_rf_digitati_dir_cons!C25, dati_rf_digitati_dir_ese!C25)</f>
        <v>0</v>
      </c>
      <c r="E26" s="506">
        <f t="shared" si="5"/>
        <v>0</v>
      </c>
      <c r="F26" s="506">
        <f>dati_rf!C47</f>
        <v>0</v>
      </c>
      <c r="G26" s="506">
        <f>IF(dati_an!F$5="1", dati_rf_digitati_dir_cons!D25, dati_rf_digitati_dir_ese!D25)</f>
        <v>0</v>
      </c>
      <c r="H26" s="506">
        <f>IF(dati_an!F$5="1", dati_rf_digitati_dir_cons!E25, dati_rf_digitati_dir_ese!E25)</f>
        <v>0</v>
      </c>
      <c r="I26" s="506">
        <f t="shared" si="6"/>
        <v>0</v>
      </c>
      <c r="J26" s="506">
        <f>dati_rf!D47</f>
        <v>0</v>
      </c>
      <c r="K26" s="506">
        <f>IF(dati_an!J$5="1", dati_rf_digitati_dir_cons!F25, dati_rf_digitati_dir_ese!F25)</f>
        <v>0</v>
      </c>
      <c r="L26" s="506">
        <f>IF(dati_an!J$5="1", dati_rf_digitati_dir_cons!G25, dati_rf_digitati_dir_ese!G25)</f>
        <v>0</v>
      </c>
      <c r="M26" s="506">
        <f t="shared" si="7"/>
        <v>0</v>
      </c>
      <c r="N26" s="506">
        <f>dati_rf!E47</f>
        <v>0</v>
      </c>
      <c r="O26" s="506">
        <f>IF(dati_an!N$5="1", dati_rf_digitati_dir_cons!H25, dati_rf_digitati_dir_ese!H25)</f>
        <v>0</v>
      </c>
      <c r="P26" s="506">
        <f>IF(dati_an!N$5="1", dati_rf_digitati_dir_cons!I25, dati_rf_digitati_dir_ese!I25)</f>
        <v>0</v>
      </c>
      <c r="Q26" s="506">
        <f t="shared" si="8"/>
        <v>0</v>
      </c>
    </row>
    <row r="27" spans="1:17" s="27" customFormat="1">
      <c r="A27" s="252" t="s">
        <v>1037</v>
      </c>
      <c r="B27" s="497"/>
      <c r="C27" s="506">
        <f>dati_rf_digitati_dir_ese!B26</f>
        <v>0</v>
      </c>
      <c r="D27" s="506">
        <f>dati_rf_digitati_dir_ese!C26</f>
        <v>0</v>
      </c>
      <c r="E27" s="506">
        <f t="shared" si="5"/>
        <v>0</v>
      </c>
      <c r="F27" s="497"/>
      <c r="G27" s="506">
        <f>dati_rf_digitati_dir_ese!D26</f>
        <v>0</v>
      </c>
      <c r="H27" s="506">
        <f>dati_rf_digitati_dir_ese!E26</f>
        <v>0</v>
      </c>
      <c r="I27" s="506">
        <f t="shared" si="6"/>
        <v>0</v>
      </c>
      <c r="J27" s="497"/>
      <c r="K27" s="506">
        <f>dati_rf_digitati_dir_ese!F26</f>
        <v>0</v>
      </c>
      <c r="L27" s="506">
        <f>dati_rf_digitati_dir_ese!G26</f>
        <v>0</v>
      </c>
      <c r="M27" s="506">
        <f t="shared" si="7"/>
        <v>0</v>
      </c>
      <c r="N27" s="497"/>
      <c r="O27" s="506">
        <f>dati_rf_digitati_dir_ese!H26</f>
        <v>0</v>
      </c>
      <c r="P27" s="506">
        <f>dati_rf_digitati_dir_ese!I26</f>
        <v>0</v>
      </c>
      <c r="Q27" s="506">
        <f t="shared" si="8"/>
        <v>0</v>
      </c>
    </row>
    <row r="28" spans="1:17" s="27" customFormat="1">
      <c r="A28" s="252" t="s">
        <v>1038</v>
      </c>
      <c r="B28" s="497"/>
      <c r="C28" s="506">
        <f>dati_rf_digitati_dir_ese!B27</f>
        <v>0</v>
      </c>
      <c r="D28" s="506">
        <f>dati_rf_digitati_dir_ese!C27</f>
        <v>0</v>
      </c>
      <c r="E28" s="506">
        <f t="shared" si="5"/>
        <v>0</v>
      </c>
      <c r="F28" s="497"/>
      <c r="G28" s="506">
        <f>dati_rf_digitati_dir_ese!D27</f>
        <v>0</v>
      </c>
      <c r="H28" s="506">
        <f>dati_rf_digitati_dir_ese!E27</f>
        <v>0</v>
      </c>
      <c r="I28" s="506">
        <f t="shared" si="6"/>
        <v>0</v>
      </c>
      <c r="J28" s="497"/>
      <c r="K28" s="506">
        <f>dati_rf_digitati_dir_ese!F27</f>
        <v>0</v>
      </c>
      <c r="L28" s="506">
        <f>dati_rf_digitati_dir_ese!G27</f>
        <v>0</v>
      </c>
      <c r="M28" s="506">
        <f t="shared" si="7"/>
        <v>0</v>
      </c>
      <c r="N28" s="497"/>
      <c r="O28" s="506">
        <f>dati_rf_digitati_dir_ese!H27</f>
        <v>0</v>
      </c>
      <c r="P28" s="506">
        <f>dati_rf_digitati_dir_ese!I27</f>
        <v>0</v>
      </c>
      <c r="Q28" s="506">
        <f t="shared" si="8"/>
        <v>0</v>
      </c>
    </row>
    <row r="29" spans="1:17" s="27" customFormat="1">
      <c r="A29" s="252" t="s">
        <v>1046</v>
      </c>
      <c r="B29" s="497"/>
      <c r="C29" s="506">
        <f>dati_rf_digitati_dir_cons!B26</f>
        <v>0</v>
      </c>
      <c r="D29" s="506">
        <f>dati_rf_digitati_dir_cons!C26</f>
        <v>0</v>
      </c>
      <c r="E29" s="506">
        <f t="shared" si="5"/>
        <v>0</v>
      </c>
      <c r="F29" s="497"/>
      <c r="G29" s="506">
        <f>dati_rf_digitati_dir_cons!D26</f>
        <v>0</v>
      </c>
      <c r="H29" s="506">
        <f>dati_rf_digitati_dir_cons!E26</f>
        <v>0</v>
      </c>
      <c r="I29" s="506">
        <f t="shared" si="6"/>
        <v>0</v>
      </c>
      <c r="J29" s="497"/>
      <c r="K29" s="506">
        <f>dati_rf_digitati_dir_cons!F26</f>
        <v>0</v>
      </c>
      <c r="L29" s="506">
        <f>dati_rf_digitati_dir_cons!G26</f>
        <v>0</v>
      </c>
      <c r="M29" s="506">
        <f t="shared" si="7"/>
        <v>0</v>
      </c>
      <c r="N29" s="497"/>
      <c r="O29" s="506">
        <f>dati_rf_digitati_dir_cons!H26</f>
        <v>0</v>
      </c>
      <c r="P29" s="506">
        <f>dati_rf_digitati_dir_cons!I26</f>
        <v>0</v>
      </c>
      <c r="Q29" s="506">
        <f t="shared" si="8"/>
        <v>0</v>
      </c>
    </row>
    <row r="30" spans="1:17" s="27" customFormat="1">
      <c r="A30" s="252" t="s">
        <v>1047</v>
      </c>
      <c r="B30" s="497"/>
      <c r="C30" s="506">
        <f>dati_rf_digitati_dir_cons!B27</f>
        <v>0</v>
      </c>
      <c r="D30" s="506">
        <f>dati_rf_digitati_dir_cons!C27</f>
        <v>0</v>
      </c>
      <c r="E30" s="506">
        <f t="shared" si="5"/>
        <v>0</v>
      </c>
      <c r="F30" s="497"/>
      <c r="G30" s="506">
        <f>dati_rf_digitati_dir_cons!D27</f>
        <v>0</v>
      </c>
      <c r="H30" s="506">
        <f>dati_rf_digitati_dir_cons!E27</f>
        <v>0</v>
      </c>
      <c r="I30" s="506">
        <f t="shared" si="6"/>
        <v>0</v>
      </c>
      <c r="J30" s="497"/>
      <c r="K30" s="506">
        <f>dati_rf_digitati_dir_cons!F27</f>
        <v>0</v>
      </c>
      <c r="L30" s="506">
        <f>dati_rf_digitati_dir_cons!G27</f>
        <v>0</v>
      </c>
      <c r="M30" s="506">
        <f t="shared" si="7"/>
        <v>0</v>
      </c>
      <c r="N30" s="497"/>
      <c r="O30" s="506">
        <f>dati_rf_digitati_dir_cons!H27</f>
        <v>0</v>
      </c>
      <c r="P30" s="506">
        <f>dati_rf_digitati_dir_cons!I27</f>
        <v>0</v>
      </c>
      <c r="Q30" s="506">
        <f t="shared" si="8"/>
        <v>0</v>
      </c>
    </row>
    <row r="31" spans="1:17" s="27" customFormat="1">
      <c r="A31" s="491" t="s">
        <v>636</v>
      </c>
      <c r="B31" s="498">
        <f t="shared" ref="B31:Q31" si="9">B16+B17+B19+B20+B22+B23+B25+B26+B27+B28+B29+B30</f>
        <v>0</v>
      </c>
      <c r="C31" s="498">
        <f t="shared" si="9"/>
        <v>0</v>
      </c>
      <c r="D31" s="498">
        <f t="shared" si="9"/>
        <v>0</v>
      </c>
      <c r="E31" s="498">
        <f t="shared" si="9"/>
        <v>0</v>
      </c>
      <c r="F31" s="498">
        <f t="shared" si="9"/>
        <v>0</v>
      </c>
      <c r="G31" s="498">
        <f t="shared" si="9"/>
        <v>0</v>
      </c>
      <c r="H31" s="498">
        <f t="shared" si="9"/>
        <v>0</v>
      </c>
      <c r="I31" s="498">
        <f t="shared" si="9"/>
        <v>0</v>
      </c>
      <c r="J31" s="498">
        <f t="shared" si="9"/>
        <v>0</v>
      </c>
      <c r="K31" s="498">
        <f t="shared" si="9"/>
        <v>0</v>
      </c>
      <c r="L31" s="498">
        <f t="shared" si="9"/>
        <v>0</v>
      </c>
      <c r="M31" s="498">
        <f t="shared" si="9"/>
        <v>0</v>
      </c>
      <c r="N31" s="498">
        <f t="shared" si="9"/>
        <v>0</v>
      </c>
      <c r="O31" s="498">
        <f t="shared" si="9"/>
        <v>0</v>
      </c>
      <c r="P31" s="498">
        <f t="shared" si="9"/>
        <v>0</v>
      </c>
      <c r="Q31" s="498">
        <f t="shared" si="9"/>
        <v>0</v>
      </c>
    </row>
    <row r="32" spans="1:17" s="27" customFormat="1">
      <c r="A32" s="491" t="s">
        <v>637</v>
      </c>
      <c r="B32" s="498"/>
      <c r="C32" s="498"/>
      <c r="D32" s="502"/>
      <c r="E32" s="502"/>
      <c r="F32" s="502"/>
      <c r="G32" s="502"/>
      <c r="H32" s="502"/>
      <c r="I32" s="502"/>
      <c r="J32" s="502"/>
      <c r="K32" s="502"/>
      <c r="L32" s="502"/>
      <c r="M32" s="502"/>
      <c r="N32" s="502"/>
      <c r="O32" s="502"/>
      <c r="P32" s="502"/>
      <c r="Q32" s="502"/>
    </row>
    <row r="33" spans="1:17" s="27" customFormat="1">
      <c r="A33" s="495" t="s">
        <v>638</v>
      </c>
      <c r="B33" s="500"/>
      <c r="C33" s="500"/>
      <c r="D33" s="500"/>
      <c r="E33" s="501"/>
      <c r="F33" s="501"/>
      <c r="G33" s="501"/>
      <c r="H33" s="501"/>
      <c r="I33" s="501"/>
      <c r="J33" s="501"/>
      <c r="K33" s="501"/>
      <c r="L33" s="501"/>
      <c r="M33" s="501"/>
      <c r="N33" s="501"/>
      <c r="O33" s="501"/>
      <c r="P33" s="501"/>
      <c r="Q33" s="501"/>
    </row>
    <row r="34" spans="1:17" s="27" customFormat="1">
      <c r="A34" s="252" t="s">
        <v>639</v>
      </c>
      <c r="B34" s="506">
        <f>('po_SP Ordinario PASS'!F56-'po_SP Ordinario PASS'!G56)</f>
        <v>0</v>
      </c>
      <c r="C34" s="506">
        <f>IF(dati_an!B$5="1", dati_rf_digitati_dir_cons!B31, dati_rf_digitati_dir_ese!B31)</f>
        <v>0</v>
      </c>
      <c r="D34" s="506">
        <f>IF(dati_an!B$5="1", dati_rf_digitati_dir_cons!C31, dati_rf_digitati_dir_ese!C31)</f>
        <v>0</v>
      </c>
      <c r="E34" s="506">
        <f>B34+C34-D34</f>
        <v>0</v>
      </c>
      <c r="F34" s="506">
        <f>('po_SP Ordinario PASS'!G56-'po_SP Ordinario PASS'!L56)</f>
        <v>0</v>
      </c>
      <c r="G34" s="506">
        <f>IF(dati_an!F$5="1", dati_rf_digitati_dir_cons!D31, dati_rf_digitati_dir_ese!D31)</f>
        <v>0</v>
      </c>
      <c r="H34" s="506">
        <f>IF(dati_an!F$5="1", dati_rf_digitati_dir_cons!E31, dati_rf_digitati_dir_ese!E31)</f>
        <v>0</v>
      </c>
      <c r="I34" s="506">
        <f>F34+G34-H34</f>
        <v>0</v>
      </c>
      <c r="J34" s="506">
        <f>('po_SP Ordinario PASS'!L56-'po_SP Ordinario PASS'!Q56)</f>
        <v>0</v>
      </c>
      <c r="K34" s="506">
        <f>IF(dati_an!J$5="1", dati_rf_digitati_dir_cons!F31, dati_rf_digitati_dir_ese!F31)</f>
        <v>0</v>
      </c>
      <c r="L34" s="506">
        <f>IF(dati_an!J$5="1", dati_rf_digitati_dir_cons!G31, dati_rf_digitati_dir_ese!G31)</f>
        <v>0</v>
      </c>
      <c r="M34" s="506">
        <f>J34+K34-L34</f>
        <v>0</v>
      </c>
      <c r="N34" s="506">
        <f>('po_SP Ordinario PASS'!Q56-'po_SP Ordinario PASS'!V56)</f>
        <v>0</v>
      </c>
      <c r="O34" s="506">
        <f>IF(dati_an!N$5="1", dati_rf_digitati_dir_cons!H31, dati_rf_digitati_dir_ese!H31)</f>
        <v>0</v>
      </c>
      <c r="P34" s="506">
        <f>IF(dati_an!N$5="1", dati_rf_digitati_dir_cons!I31, dati_rf_digitati_dir_ese!I31)</f>
        <v>0</v>
      </c>
      <c r="Q34" s="506">
        <f>N34+O34-P34</f>
        <v>0</v>
      </c>
    </row>
    <row r="35" spans="1:17" s="27" customFormat="1">
      <c r="A35" s="252" t="s">
        <v>640</v>
      </c>
      <c r="B35" s="506">
        <f>(IF(('po_SP Ordinario PASS'!F57-'po_SP Ordinario PASS'!G57)&gt;0,ABS('po_SP Ordinario PASS'!F57-'po_SP Ordinario PASS'!G57),0)+IF(('po_SP Ordinario PASS'!F46-'po_SP Ordinario PASS'!G46)&gt;0,ABS('po_SP Ordinario PASS'!F46-'po_SP Ordinario PASS'!G46),0)+IF(('po_SP Ordinario PASS'!F49-'po_SP Ordinario PASS'!G49)&gt;0,ABS('po_SP Ordinario PASS'!F49-'po_SP Ordinario PASS'!G49),0)+IF(('po_SP Ordinario PASS'!F52-'po_SP Ordinario PASS'!G52)&gt;0,ABS('po_SP Ordinario PASS'!F52-'po_SP Ordinario PASS'!G52),0)+IF(('po_SP Ordinario PASS'!F58-'po_SP Ordinario PASS'!G58)&gt;0,ABS('po_SP Ordinario PASS'!F58-'po_SP Ordinario PASS'!G58),0)+IF(('po_SP Ordinario PASS'!F67-'po_SP Ordinario PASS'!G67)&gt;0,ABS('po_SP Ordinario PASS'!F67-'po_SP Ordinario PASS'!G67),0))</f>
        <v>1388</v>
      </c>
      <c r="C35" s="506">
        <f>IF(dati_an!B$5="1", dati_rf_digitati_dir_cons!B32, dati_rf_digitati_dir_ese!B32)</f>
        <v>0</v>
      </c>
      <c r="D35" s="506">
        <f>IF(dati_an!B$5="1", dati_rf_digitati_dir_cons!C32, dati_rf_digitati_dir_ese!C32)</f>
        <v>0</v>
      </c>
      <c r="E35" s="506">
        <f>B35+C35-D35</f>
        <v>1388</v>
      </c>
      <c r="F35" s="506">
        <f>(IF(('po_SP Ordinario PASS'!G57-'po_SP Ordinario PASS'!L57)&gt;0,ABS('po_SP Ordinario PASS'!G57-'po_SP Ordinario PASS'!L57),0)+IF(('po_SP Ordinario PASS'!G46-'po_SP Ordinario PASS'!L46)&gt;0,ABS('po_SP Ordinario PASS'!G46-'po_SP Ordinario PASS'!L46),0)+IF(('po_SP Ordinario PASS'!G49-'po_SP Ordinario PASS'!L49)&gt;0,ABS('po_SP Ordinario PASS'!G49-'po_SP Ordinario PASS'!L49),0)+IF(('po_SP Ordinario PASS'!G52-'po_SP Ordinario PASS'!L52)&gt;0,ABS('po_SP Ordinario PASS'!G52-'po_SP Ordinario PASS'!L52),0)+IF(('po_SP Ordinario PASS'!G58-'po_SP Ordinario PASS'!L58)&gt;0,ABS('po_SP Ordinario PASS'!G58-'po_SP Ordinario PASS'!L58),0)+IF(('po_SP Ordinario PASS'!G67-'po_SP Ordinario PASS'!L67)&gt;0,ABS('po_SP Ordinario PASS'!G67-'po_SP Ordinario PASS'!L67),0))</f>
        <v>682182</v>
      </c>
      <c r="G35" s="506">
        <f>IF(dati_an!F$5="1", dati_rf_digitati_dir_cons!D32, dati_rf_digitati_dir_ese!D32)</f>
        <v>0</v>
      </c>
      <c r="H35" s="506">
        <f>IF(dati_an!F$5="1", dati_rf_digitati_dir_cons!E32, dati_rf_digitati_dir_ese!E32)</f>
        <v>0</v>
      </c>
      <c r="I35" s="506">
        <f>F35+G35-H35</f>
        <v>682182</v>
      </c>
      <c r="J35" s="506">
        <f>(IF(('po_SP Ordinario PASS'!L57-'po_SP Ordinario PASS'!Q57)&gt;0,ABS('po_SP Ordinario PASS'!L57-'po_SP Ordinario PASS'!Q57),0)+IF(('po_SP Ordinario PASS'!L46-'po_SP Ordinario PASS'!Q46)&gt;0,ABS('po_SP Ordinario PASS'!L46-'po_SP Ordinario PASS'!Q46),0)+IF(('po_SP Ordinario PASS'!L49-'po_SP Ordinario PASS'!Q49)&gt;0,ABS('po_SP Ordinario PASS'!L49-'po_SP Ordinario PASS'!Q49),0)+IF(('po_SP Ordinario PASS'!L52-'po_SP Ordinario PASS'!Q52)&gt;0,ABS('po_SP Ordinario PASS'!L52-'po_SP Ordinario PASS'!Q52),0)+IF(('po_SP Ordinario PASS'!L58-'po_SP Ordinario PASS'!Q58)&gt;0,ABS('po_SP Ordinario PASS'!L58-'po_SP Ordinario PASS'!Q58),0)+IF(('po_SP Ordinario PASS'!L67-'po_SP Ordinario PASS'!Q67)&gt;0,ABS('po_SP Ordinario PASS'!L67-'po_SP Ordinario PASS'!Q67),0))</f>
        <v>0</v>
      </c>
      <c r="K35" s="506">
        <f>IF(dati_an!J$5="1", dati_rf_digitati_dir_cons!F32, dati_rf_digitati_dir_ese!F32)</f>
        <v>0</v>
      </c>
      <c r="L35" s="506">
        <f>IF(dati_an!J$5="1", dati_rf_digitati_dir_cons!G32, dati_rf_digitati_dir_ese!G32)</f>
        <v>0</v>
      </c>
      <c r="M35" s="506">
        <f>J35+K35-L35</f>
        <v>0</v>
      </c>
      <c r="N35" s="506">
        <f>(IF(('po_SP Ordinario PASS'!Q57-'po_SP Ordinario PASS'!V57)&gt;0,ABS('po_SP Ordinario PASS'!Q57-'po_SP Ordinario PASS'!V57),0)+IF(('po_SP Ordinario PASS'!Q46-'po_SP Ordinario PASS'!V46)&gt;0,ABS('po_SP Ordinario PASS'!Q46-'po_SP Ordinario PASS'!V46),0)+IF(('po_SP Ordinario PASS'!Q49-'po_SP Ordinario PASS'!V49)&gt;0,ABS('po_SP Ordinario PASS'!Q49-'po_SP Ordinario PASS'!V49),0)+IF(('po_SP Ordinario PASS'!Q52-'po_SP Ordinario PASS'!V52)&gt;0,ABS('po_SP Ordinario PASS'!Q52-'po_SP Ordinario PASS'!V52),0)+IF(('po_SP Ordinario PASS'!Q58-'po_SP Ordinario PASS'!V58)&gt;0,ABS('po_SP Ordinario PASS'!Q58-'po_SP Ordinario PASS'!V58),0)+IF(('po_SP Ordinario PASS'!Q67-'po_SP Ordinario PASS'!V67)&gt;0,ABS('po_SP Ordinario PASS'!Q67-'po_SP Ordinario PASS'!V67),0))</f>
        <v>0</v>
      </c>
      <c r="O35" s="506">
        <f>IF(dati_an!N$5="1", dati_rf_digitati_dir_cons!H32, dati_rf_digitati_dir_ese!H32)</f>
        <v>0</v>
      </c>
      <c r="P35" s="506">
        <f>IF(dati_an!N$5="1", dati_rf_digitati_dir_cons!I32, dati_rf_digitati_dir_ese!I32)</f>
        <v>0</v>
      </c>
      <c r="Q35" s="506">
        <f>N35+O35-P35</f>
        <v>0</v>
      </c>
    </row>
    <row r="36" spans="1:17" s="27" customFormat="1">
      <c r="A36" s="252" t="s">
        <v>641</v>
      </c>
      <c r="B36" s="506">
        <f>(IF(('po_SP Ordinario PASS'!F57-'po_SP Ordinario PASS'!G57)&lt;0,('po_SP Ordinario PASS'!F57-'po_SP Ordinario PASS'!G57),0)+IF(('po_SP Ordinario PASS'!F46-'po_SP Ordinario PASS'!G46)&lt;0,('po_SP Ordinario PASS'!F46-'po_SP Ordinario PASS'!G46),0)+IF(('po_SP Ordinario PASS'!F49-'po_SP Ordinario PASS'!G49)&lt;0,('po_SP Ordinario PASS'!F49-'po_SP Ordinario PASS'!G49),0)+IF(('po_SP Ordinario PASS'!F52-'po_SP Ordinario PASS'!G52)&lt;0,('po_SP Ordinario PASS'!F52-'po_SP Ordinario PASS'!G52),0)+IF(('po_SP Ordinario PASS'!F58-'po_SP Ordinario PASS'!G58)&lt;0,('po_SP Ordinario PASS'!F58-'po_SP Ordinario PASS'!G58),0)+IF(('po_SP Ordinario PASS'!F67-'po_SP Ordinario PASS'!G67)&lt;0,('po_SP Ordinario PASS'!F67-'po_SP Ordinario PASS'!G67),0))</f>
        <v>-35748</v>
      </c>
      <c r="C36" s="506">
        <f>IF(dati_an!B$5="1", dati_rf_digitati_dir_cons!B33, dati_rf_digitati_dir_ese!B33)</f>
        <v>0</v>
      </c>
      <c r="D36" s="506">
        <f>IF(dati_an!B$5="1", dati_rf_digitati_dir_cons!C33, dati_rf_digitati_dir_ese!C33)</f>
        <v>0</v>
      </c>
      <c r="E36" s="506">
        <f>B36+C36-D36</f>
        <v>-35748</v>
      </c>
      <c r="F36" s="506">
        <f>(IF(('po_SP Ordinario PASS'!G57-'po_SP Ordinario PASS'!L57)&lt;0,('po_SP Ordinario PASS'!G57-'po_SP Ordinario PASS'!L57),0)+IF(('po_SP Ordinario PASS'!G46-'po_SP Ordinario PASS'!L46)&lt;0,('po_SP Ordinario PASS'!G46-'po_SP Ordinario PASS'!L46),0)+IF(('po_SP Ordinario PASS'!G49-'po_SP Ordinario PASS'!L49)&lt;0,('po_SP Ordinario PASS'!G49-'po_SP Ordinario PASS'!L49),0)+IF(('po_SP Ordinario PASS'!G52-'po_SP Ordinario PASS'!L52)&lt;0,('po_SP Ordinario PASS'!G52-'po_SP Ordinario PASS'!L52),0)+IF(('po_SP Ordinario PASS'!G58-'po_SP Ordinario PASS'!L58)&lt;0,('po_SP Ordinario PASS'!G58-'po_SP Ordinario PASS'!L58),0)+IF(('po_SP Ordinario PASS'!G67-'po_SP Ordinario PASS'!L67)&lt;0,('po_SP Ordinario PASS'!G67-'po_SP Ordinario PASS'!L67),0))</f>
        <v>0</v>
      </c>
      <c r="G36" s="506">
        <f>IF(dati_an!F$5="1", dati_rf_digitati_dir_cons!D33, dati_rf_digitati_dir_ese!D33)</f>
        <v>0</v>
      </c>
      <c r="H36" s="506">
        <f>IF(dati_an!F$5="1", dati_rf_digitati_dir_cons!E33, dati_rf_digitati_dir_ese!E33)</f>
        <v>0</v>
      </c>
      <c r="I36" s="506">
        <f>F36+G36-H36</f>
        <v>0</v>
      </c>
      <c r="J36" s="506">
        <f>(IF(('po_SP Ordinario PASS'!L57-'po_SP Ordinario PASS'!Q57)&lt;0,('po_SP Ordinario PASS'!L57-'po_SP Ordinario PASS'!Q57),0)+IF(('po_SP Ordinario PASS'!L46-'po_SP Ordinario PASS'!Q46)&lt;0,('po_SP Ordinario PASS'!L46-'po_SP Ordinario PASS'!Q46),0)+IF(('po_SP Ordinario PASS'!L49-'po_SP Ordinario PASS'!Q49)&lt;0,('po_SP Ordinario PASS'!L49-'po_SP Ordinario PASS'!Q49),0)+IF(('po_SP Ordinario PASS'!L52-'po_SP Ordinario PASS'!Q52)&lt;0,('po_SP Ordinario PASS'!L52-'po_SP Ordinario PASS'!Q52),0)+IF(('po_SP Ordinario PASS'!L58-'po_SP Ordinario PASS'!Q58)&lt;0,('po_SP Ordinario PASS'!L58-'po_SP Ordinario PASS'!Q58),0)+IF(('po_SP Ordinario PASS'!L67-'po_SP Ordinario PASS'!Q67)&lt;0,('po_SP Ordinario PASS'!L67-'po_SP Ordinario PASS'!Q67),0))</f>
        <v>0</v>
      </c>
      <c r="K36" s="506">
        <f>IF(dati_an!J$5="1", dati_rf_digitati_dir_cons!F33, dati_rf_digitati_dir_ese!F33)</f>
        <v>0</v>
      </c>
      <c r="L36" s="506">
        <f>IF(dati_an!J$5="1", dati_rf_digitati_dir_cons!G33, dati_rf_digitati_dir_ese!G33)</f>
        <v>0</v>
      </c>
      <c r="M36" s="506">
        <f>J36+K36-L36</f>
        <v>0</v>
      </c>
      <c r="N36" s="506">
        <f>(IF(('po_SP Ordinario PASS'!Q57-'po_SP Ordinario PASS'!V57)&lt;0,('po_SP Ordinario PASS'!Q57-'po_SP Ordinario PASS'!V57),0)+IF(('po_SP Ordinario PASS'!Q46-'po_SP Ordinario PASS'!V46)&lt;0,('po_SP Ordinario PASS'!Q46-'po_SP Ordinario PASS'!V46),0)+IF(('po_SP Ordinario PASS'!Q49-'po_SP Ordinario PASS'!V49)&lt;0,('po_SP Ordinario PASS'!Q49-'po_SP Ordinario PASS'!V49),0)+IF(('po_SP Ordinario PASS'!Q52-'po_SP Ordinario PASS'!V52)&lt;0,('po_SP Ordinario PASS'!Q52-'po_SP Ordinario PASS'!V52),0)+IF(('po_SP Ordinario PASS'!Q58-'po_SP Ordinario PASS'!V58)&lt;0,('po_SP Ordinario PASS'!Q58-'po_SP Ordinario PASS'!V58),0)+IF(('po_SP Ordinario PASS'!Q67-'po_SP Ordinario PASS'!V67)&lt;0,('po_SP Ordinario PASS'!Q67-'po_SP Ordinario PASS'!V67),0))</f>
        <v>0</v>
      </c>
      <c r="O36" s="506">
        <f>IF(dati_an!N$5="1", dati_rf_digitati_dir_cons!H33, dati_rf_digitati_dir_ese!H33)</f>
        <v>0</v>
      </c>
      <c r="P36" s="506">
        <f>IF(dati_an!N$5="1", dati_rf_digitati_dir_cons!I33, dati_rf_digitati_dir_ese!I33)</f>
        <v>0</v>
      </c>
      <c r="Q36" s="506">
        <f>N36+O36-P36</f>
        <v>0</v>
      </c>
    </row>
    <row r="37" spans="1:17" s="27" customFormat="1">
      <c r="A37" s="495" t="s">
        <v>642</v>
      </c>
      <c r="B37" s="500"/>
      <c r="C37" s="500"/>
      <c r="D37" s="500"/>
      <c r="E37" s="501"/>
      <c r="F37" s="501"/>
      <c r="G37" s="501"/>
      <c r="H37" s="501"/>
      <c r="I37" s="501"/>
      <c r="J37" s="501"/>
      <c r="K37" s="501"/>
      <c r="L37" s="501"/>
      <c r="M37" s="501"/>
      <c r="N37" s="501"/>
      <c r="O37" s="501"/>
      <c r="P37" s="501"/>
      <c r="Q37" s="501"/>
    </row>
    <row r="38" spans="1:17" s="27" customFormat="1">
      <c r="A38" s="252" t="s">
        <v>643</v>
      </c>
      <c r="B38" s="506">
        <f>(-IF(('po_SP Ordinario ATT'!F5-'po_SP Ordinario ATT'!G5)&gt;0,'po_SP Ordinario ATT'!F5-'po_SP Ordinario ATT'!G5,0)+IF(('po_SP Ordinario PASS'!F6-'po_SP Ordinario PASS'!G6)&gt;0,'po_SP Ordinario PASS'!F6-'po_SP Ordinario PASS'!G6,0)+IF(('po_SP Ordinario PASS'!F7-'po_SP Ordinario PASS'!G7)&gt;0,'po_SP Ordinario PASS'!F7-'po_SP Ordinario PASS'!G7,0)+IF(('po_SP Ordinario PASS'!F16-'po_SP Ordinario PASS'!G16)&gt;0,'po_SP Ordinario PASS'!F16-'po_SP Ordinario PASS'!G16,0)+IF(('po_SP Ordinario PASS'!F17-'po_SP Ordinario PASS'!G17)&gt;0,'po_SP Ordinario PASS'!F17-'po_SP Ordinario PASS'!G17,0)+IF(('po_SP Ordinario PASS'!F18-'po_SP Ordinario PASS'!G18)&gt;0,'po_SP Ordinario PASS'!F18-'po_SP Ordinario PASS'!G18,0)+IF(('po_SP Ordinario PASS'!F19-'po_SP Ordinario PASS'!G19)&gt;0,'po_SP Ordinario PASS'!F19-'po_SP Ordinario PASS'!G19,0)+IF(('po_SP Ordinario PASS'!F23-'po_SP Ordinario PASS'!G23)&gt;0,'po_SP Ordinario PASS'!F23-'po_SP Ordinario PASS'!G23,0)+IF(('po_SP Ordinario PASS'!F34-'po_SP Ordinario PASS'!G34)&gt;0,'po_SP Ordinario PASS'!F34-'po_SP Ordinario PASS'!G34,0)+'po_SP Ordinario PASS'!F30)</f>
        <v>0</v>
      </c>
      <c r="C38" s="506">
        <f>IF(dati_an!B$5="1", dati_rf_digitati_dir_cons!B35, dati_rf_digitati_dir_ese!B35)</f>
        <v>0</v>
      </c>
      <c r="D38" s="506">
        <f>IF(dati_an!B$5="1", dati_rf_digitati_dir_cons!C35, dati_rf_digitati_dir_ese!C35)</f>
        <v>0</v>
      </c>
      <c r="E38" s="506">
        <f>B38+C38-D38</f>
        <v>0</v>
      </c>
      <c r="F38" s="506">
        <f>(-IF(('po_SP Ordinario ATT'!G5-'po_SP Ordinario ATT'!L5)&gt;0,'po_SP Ordinario ATT'!G5-'po_SP Ordinario ATT'!L5,0)+IF(('po_SP Ordinario PASS'!G6-'po_SP Ordinario PASS'!L6)&gt;0,'po_SP Ordinario PASS'!G6-'po_SP Ordinario PASS'!L6,0)+IF(('po_SP Ordinario PASS'!G7-'po_SP Ordinario PASS'!L7)&gt;0,'po_SP Ordinario PASS'!G7-'po_SP Ordinario PASS'!L7,0)+IF(('po_SP Ordinario PASS'!G16-'po_SP Ordinario PASS'!L16)&gt;0,'po_SP Ordinario PASS'!G16-'po_SP Ordinario PASS'!L16,0)+IF(('po_SP Ordinario PASS'!G17-'po_SP Ordinario PASS'!L17)&gt;0,'po_SP Ordinario PASS'!G17-'po_SP Ordinario PASS'!L17,0)+IF(('po_SP Ordinario PASS'!G18-'po_SP Ordinario PASS'!L18)&gt;0,'po_SP Ordinario PASS'!G18-'po_SP Ordinario PASS'!L18,0)+IF(('po_SP Ordinario PASS'!G19-'po_SP Ordinario PASS'!L19)&gt;0,'po_SP Ordinario PASS'!G19-'po_SP Ordinario PASS'!L19,0)+IF(('po_SP Ordinario PASS'!G23-'po_SP Ordinario PASS'!L23)&gt;0,'po_SP Ordinario PASS'!G23-'po_SP Ordinario PASS'!L23,0)+IF(('po_SP Ordinario PASS'!G34-'po_SP Ordinario PASS'!L34)&gt;0,'po_SP Ordinario PASS'!G34-'po_SP Ordinario PASS'!L34,0)+'po_SP Ordinario PASS'!G30)</f>
        <v>0</v>
      </c>
      <c r="G38" s="506">
        <f>IF(dati_an!F$5="1", dati_rf_digitati_dir_cons!D35, dati_rf_digitati_dir_ese!D35)</f>
        <v>0</v>
      </c>
      <c r="H38" s="506">
        <f>IF(dati_an!F$5="1", dati_rf_digitati_dir_cons!E35, dati_rf_digitati_dir_ese!E35)</f>
        <v>0</v>
      </c>
      <c r="I38" s="506">
        <f>F38+G38-H38</f>
        <v>0</v>
      </c>
      <c r="J38" s="506">
        <f>(-IF(('po_SP Ordinario ATT'!L5-'po_SP Ordinario ATT'!Q5)&gt;0,'po_SP Ordinario ATT'!L5-'po_SP Ordinario ATT'!Q5,0)+IF(('po_SP Ordinario PASS'!L6-'po_SP Ordinario PASS'!Q6)&gt;0,'po_SP Ordinario PASS'!L6-'po_SP Ordinario PASS'!Q6,0)+IF(('po_SP Ordinario PASS'!L7-'po_SP Ordinario PASS'!Q7)&gt;0,'po_SP Ordinario PASS'!L7-'po_SP Ordinario PASS'!Q7,0)+IF(('po_SP Ordinario PASS'!L16-'po_SP Ordinario PASS'!Q16)&gt;0,'po_SP Ordinario PASS'!L16-'po_SP Ordinario PASS'!Q16,0)+IF(('po_SP Ordinario PASS'!L17-'po_SP Ordinario PASS'!Q17)&gt;0,'po_SP Ordinario PASS'!L17-'po_SP Ordinario PASS'!Q17,0)+IF(('po_SP Ordinario PASS'!L18-'po_SP Ordinario PASS'!Q18)&gt;0,'po_SP Ordinario PASS'!L18-'po_SP Ordinario PASS'!Q18,0)+IF(('po_SP Ordinario PASS'!L19-'po_SP Ordinario PASS'!Q19)&gt;0,'po_SP Ordinario PASS'!L19-'po_SP Ordinario PASS'!Q19,0)+IF(('po_SP Ordinario PASS'!L23-'po_SP Ordinario PASS'!Q23)&gt;0,'po_SP Ordinario PASS'!L23-'po_SP Ordinario PASS'!Q23,0)+IF(('po_SP Ordinario PASS'!L34-'po_SP Ordinario PASS'!Q34)&gt;0,'po_SP Ordinario PASS'!L34-'po_SP Ordinario PASS'!Q34,0)+'po_SP Ordinario PASS'!L30)</f>
        <v>0</v>
      </c>
      <c r="K38" s="506">
        <f>IF(dati_an!J$5="1", dati_rf_digitati_dir_cons!F35, dati_rf_digitati_dir_ese!F35)</f>
        <v>0</v>
      </c>
      <c r="L38" s="506">
        <f>IF(dati_an!J$5="1", dati_rf_digitati_dir_cons!G35, dati_rf_digitati_dir_ese!G35)</f>
        <v>0</v>
      </c>
      <c r="M38" s="506">
        <f>J38+K38-L38</f>
        <v>0</v>
      </c>
      <c r="N38" s="506">
        <f>(-IF(('po_SP Ordinario ATT'!Q5-'po_SP Ordinario ATT'!V5)&gt;0,'po_SP Ordinario ATT'!Q5-'po_SP Ordinario ATT'!V5,0)+IF(('po_SP Ordinario PASS'!Q6-'po_SP Ordinario PASS'!V6)&gt;0,'po_SP Ordinario PASS'!Q6-'po_SP Ordinario PASS'!V6,0)+IF(('po_SP Ordinario PASS'!Q7-'po_SP Ordinario PASS'!V7)&gt;0,'po_SP Ordinario PASS'!Q7-'po_SP Ordinario PASS'!V7,0)+IF(('po_SP Ordinario PASS'!Q16-'po_SP Ordinario PASS'!V16)&gt;0,'po_SP Ordinario PASS'!Q16-'po_SP Ordinario PASS'!V16,0)+IF(('po_SP Ordinario PASS'!Q17-'po_SP Ordinario PASS'!V17)&gt;0,'po_SP Ordinario PASS'!Q17-'po_SP Ordinario PASS'!V17,0)+IF(('po_SP Ordinario PASS'!Q18-'po_SP Ordinario PASS'!V18)&gt;0,'po_SP Ordinario PASS'!Q18-'po_SP Ordinario PASS'!V18,0)+IF(('po_SP Ordinario PASS'!Q19-'po_SP Ordinario PASS'!V19)&gt;0,'po_SP Ordinario PASS'!Q19-'po_SP Ordinario PASS'!V19,0)+IF(('po_SP Ordinario PASS'!Q23-'po_SP Ordinario PASS'!V23)&gt;0,'po_SP Ordinario PASS'!Q23-'po_SP Ordinario PASS'!V23,0)+IF(('po_SP Ordinario PASS'!Q34-'po_SP Ordinario PASS'!V34)&gt;0,'po_SP Ordinario PASS'!Q34-'po_SP Ordinario PASS'!V34,0)+'po_SP Ordinario PASS'!Q30)</f>
        <v>0</v>
      </c>
      <c r="O38" s="506">
        <f>IF(dati_an!N$5="1", dati_rf_digitati_dir_cons!H35, dati_rf_digitati_dir_ese!H35)</f>
        <v>0</v>
      </c>
      <c r="P38" s="506">
        <f>IF(dati_an!N$5="1", dati_rf_digitati_dir_cons!I35, dati_rf_digitati_dir_ese!I35)</f>
        <v>0</v>
      </c>
      <c r="Q38" s="506">
        <f>N38+O38-P38</f>
        <v>0</v>
      </c>
    </row>
    <row r="39" spans="1:17" s="27" customFormat="1">
      <c r="A39" s="252" t="s">
        <v>1039</v>
      </c>
      <c r="B39" s="506">
        <f>-((-IF(('po_SP Ordinario PASS'!F6-'po_SP Ordinario PASS'!G6)&lt;0,'po_SP Ordinario PASS'!F6-'po_SP Ordinario PASS'!G6,0)-IF(('po_SP Ordinario PASS'!F7-'po_SP Ordinario PASS'!G7)&lt;0,'po_SP Ordinario PASS'!F7-'po_SP Ordinario PASS'!G7,0)-IF(('po_SP Ordinario PASS'!F16-'po_SP Ordinario PASS'!G16)&lt;0,'po_SP Ordinario PASS'!F16-'po_SP Ordinario PASS'!G16,0)-IF(('po_SP Ordinario PASS'!F17-'po_SP Ordinario PASS'!G17)&lt;0,'po_SP Ordinario PASS'!F17-'po_SP Ordinario PASS'!G17,0)-IF(('po_SP Ordinario PASS'!F18-'po_SP Ordinario PASS'!G18)&lt;0,'po_SP Ordinario PASS'!F18-'po_SP Ordinario PASS'!G18,0)-IF(('po_SP Ordinario PASS'!F19-'po_SP Ordinario PASS'!G19)&lt;0,'po_SP Ordinario PASS'!F19-'po_SP Ordinario PASS'!G19,0)+IF(('po_SP Ordinario PASS'!F20-'po_SP Ordinario PASS'!G20)&gt;0,ABS('po_SP Ordinario PASS'!F20-'po_SP Ordinario PASS'!G20),0)))</f>
        <v>0</v>
      </c>
      <c r="C39" s="506">
        <f>IF(dati_an!B$5="1", dati_rf_digitati_dir_cons!B36, dati_rf_digitati_dir_ese!B36)</f>
        <v>0</v>
      </c>
      <c r="D39" s="506">
        <f>IF(dati_an!B$5="1", dati_rf_digitati_dir_cons!C36, dati_rf_digitati_dir_ese!C36)</f>
        <v>0</v>
      </c>
      <c r="E39" s="506">
        <f>B39+C39-D39</f>
        <v>0</v>
      </c>
      <c r="F39" s="506">
        <f>-((-IF(('po_SP Ordinario PASS'!G6-'po_SP Ordinario PASS'!L6)&lt;0,'po_SP Ordinario PASS'!G6-'po_SP Ordinario PASS'!L6,0)-IF(('po_SP Ordinario PASS'!G7-'po_SP Ordinario PASS'!L7)&lt;0,'po_SP Ordinario PASS'!G7-'po_SP Ordinario PASS'!L7,0)-IF(('po_SP Ordinario PASS'!G16-'po_SP Ordinario PASS'!L16)&lt;0,'po_SP Ordinario PASS'!G16-'po_SP Ordinario PASS'!L16,0)-IF(('po_SP Ordinario PASS'!G17-'po_SP Ordinario PASS'!L17)&lt;0,'po_SP Ordinario PASS'!G17-'po_SP Ordinario PASS'!L17,0)-IF(('po_SP Ordinario PASS'!G18-'po_SP Ordinario PASS'!L18)&lt;0,'po_SP Ordinario PASS'!G18-'po_SP Ordinario PASS'!L18,0)-IF(('po_SP Ordinario PASS'!G19-'po_SP Ordinario PASS'!L19)&lt;0,'po_SP Ordinario PASS'!G19-'po_SP Ordinario PASS'!L19,0)-IF(('po_SP Ordinario PASS'!G20-'po_SP Ordinario PASS'!L20)&lt;0,'po_SP Ordinario PASS'!G20-'po_SP Ordinario PASS'!L20,0)))</f>
        <v>0</v>
      </c>
      <c r="G39" s="506">
        <f>IF(dati_an!F$5="1", dati_rf_digitati_dir_cons!D36, dati_rf_digitati_dir_ese!D36)</f>
        <v>0</v>
      </c>
      <c r="H39" s="506">
        <f>IF(dati_an!F$5="1", dati_rf_digitati_dir_cons!E36, dati_rf_digitati_dir_ese!E36)</f>
        <v>0</v>
      </c>
      <c r="I39" s="506">
        <f>F39+G39-H39</f>
        <v>0</v>
      </c>
      <c r="J39" s="506">
        <f>-((-IF(('po_SP Ordinario PASS'!L6-'po_SP Ordinario PASS'!Q6)&lt;0,'po_SP Ordinario PASS'!L6-'po_SP Ordinario PASS'!Q6,0)-IF(('po_SP Ordinario PASS'!L7-'po_SP Ordinario PASS'!Q7)&lt;0,'po_SP Ordinario PASS'!L7-'po_SP Ordinario PASS'!Q7,0)-IF(('po_SP Ordinario PASS'!L16-'po_SP Ordinario PASS'!Q16)&lt;0,'po_SP Ordinario PASS'!L16-'po_SP Ordinario PASS'!Q16,0)-IF(('po_SP Ordinario PASS'!L17-'po_SP Ordinario PASS'!Q17)&lt;0,'po_SP Ordinario PASS'!L17-'po_SP Ordinario PASS'!Q17,0)-IF(('po_SP Ordinario PASS'!L18-'po_SP Ordinario PASS'!Q18)&lt;0,'po_SP Ordinario PASS'!L18-'po_SP Ordinario PASS'!Q18,0)-IF(('po_SP Ordinario PASS'!L19-'po_SP Ordinario PASS'!Q19)&lt;0,'po_SP Ordinario PASS'!L19-'po_SP Ordinario PASS'!Q19,0))-IF(('po_SP Ordinario PASS'!L20-'po_SP Ordinario PASS'!Q20)&lt;0,'po_SP Ordinario PASS'!L20-'po_SP Ordinario PASS'!Q20,0))</f>
        <v>0</v>
      </c>
      <c r="K39" s="506">
        <f>IF(dati_an!J$5="1", dati_rf_digitati_dir_cons!F36, dati_rf_digitati_dir_ese!F36)</f>
        <v>0</v>
      </c>
      <c r="L39" s="506">
        <f>IF(dati_an!J$5="1", dati_rf_digitati_dir_cons!G36, dati_rf_digitati_dir_ese!G36)</f>
        <v>0</v>
      </c>
      <c r="M39" s="506">
        <f>J39+K39-L39</f>
        <v>0</v>
      </c>
      <c r="N39" s="506">
        <f>-((-IF(('po_SP Ordinario PASS'!Q6-'po_SP Ordinario PASS'!V6)&lt;0,'po_SP Ordinario PASS'!Q6-'po_SP Ordinario PASS'!V6,0)-IF(('po_SP Ordinario PASS'!Q7-'po_SP Ordinario PASS'!V7)&lt;0,'po_SP Ordinario PASS'!Q7-'po_SP Ordinario PASS'!V7,0)-IF(('po_SP Ordinario PASS'!Q16-'po_SP Ordinario PASS'!V16)&lt;0,'po_SP Ordinario PASS'!Q16-'po_SP Ordinario PASS'!V16,0)-IF(('po_SP Ordinario PASS'!Q17-'po_SP Ordinario PASS'!V17)&lt;0,'po_SP Ordinario PASS'!Q17-'po_SP Ordinario PASS'!V17,0)-IF(('po_SP Ordinario PASS'!Q18-'po_SP Ordinario PASS'!V18)&lt;0,'po_SP Ordinario PASS'!Q18-'po_SP Ordinario PASS'!V18,0)-IF(('po_SP Ordinario PASS'!Q19-'po_SP Ordinario PASS'!V19)&lt;0,'po_SP Ordinario PASS'!Q19-'po_SP Ordinario PASS'!V19,0)-IF(('po_SP Ordinario PASS'!Q20-'po_SP Ordinario PASS'!V20)&lt;0,'po_SP Ordinario PASS'!Q20-'po_SP Ordinario PASS'!V20,0)))</f>
        <v>0</v>
      </c>
      <c r="O39" s="506">
        <f>IF(dati_an!N$5="1", dati_rf_digitati_dir_cons!H36, dati_rf_digitati_dir_ese!H36)</f>
        <v>0</v>
      </c>
      <c r="P39" s="506">
        <f>IF(dati_an!N$5="1", dati_rf_digitati_dir_cons!I36, dati_rf_digitati_dir_ese!I36)</f>
        <v>0</v>
      </c>
      <c r="Q39" s="506">
        <f>N39+O39-P39</f>
        <v>0</v>
      </c>
    </row>
    <row r="40" spans="1:17" s="27" customFormat="1">
      <c r="A40" s="252" t="s">
        <v>645</v>
      </c>
      <c r="B40" s="506">
        <f>('po_SP Ordinario PASS'!F31-'po_SP Ordinario PASS'!G31)</f>
        <v>0</v>
      </c>
      <c r="C40" s="506">
        <f>IF(dati_an!B$5="1", dati_rf_digitati_dir_cons!B37, dati_rf_digitati_dir_ese!B37)</f>
        <v>0</v>
      </c>
      <c r="D40" s="506">
        <f>IF(dati_an!B$5="1", dati_rf_digitati_dir_cons!C37, dati_rf_digitati_dir_ese!C37)</f>
        <v>0</v>
      </c>
      <c r="E40" s="506">
        <f>B40+C40-D40</f>
        <v>0</v>
      </c>
      <c r="F40" s="506">
        <f>('po_SP Ordinario PASS'!G31-'po_SP Ordinario PASS'!L31)</f>
        <v>0</v>
      </c>
      <c r="G40" s="506">
        <f>IF(dati_an!F$5="1", dati_rf_digitati_dir_cons!D37, dati_rf_digitati_dir_ese!D37)</f>
        <v>0</v>
      </c>
      <c r="H40" s="506">
        <f>IF(dati_an!F$5="1", dati_rf_digitati_dir_cons!E37, dati_rf_digitati_dir_ese!E37)</f>
        <v>0</v>
      </c>
      <c r="I40" s="506">
        <f>F40+G40-H40</f>
        <v>0</v>
      </c>
      <c r="J40" s="506">
        <f>('po_SP Ordinario PASS'!L31-'po_SP Ordinario PASS'!Q31)</f>
        <v>0</v>
      </c>
      <c r="K40" s="506">
        <f>IF(dati_an!J$5="1", dati_rf_digitati_dir_cons!F37, dati_rf_digitati_dir_ese!F37)</f>
        <v>0</v>
      </c>
      <c r="L40" s="506">
        <f>IF(dati_an!J$5="1", dati_rf_digitati_dir_cons!G37, dati_rf_digitati_dir_ese!G37)</f>
        <v>0</v>
      </c>
      <c r="M40" s="506">
        <f>J40+K40-L40</f>
        <v>0</v>
      </c>
      <c r="N40" s="506">
        <f>('po_SP Ordinario PASS'!Q31-'po_SP Ordinario PASS'!V31)</f>
        <v>0</v>
      </c>
      <c r="O40" s="506">
        <f>IF(dati_an!N$5="1", dati_rf_digitati_dir_cons!H37, dati_rf_digitati_dir_ese!H37)</f>
        <v>0</v>
      </c>
      <c r="P40" s="506">
        <f>IF(dati_an!N$5="1", dati_rf_digitati_dir_cons!I37, dati_rf_digitati_dir_ese!I37)</f>
        <v>0</v>
      </c>
      <c r="Q40" s="506">
        <f>N40+O40-P40</f>
        <v>0</v>
      </c>
    </row>
    <row r="41" spans="1:17" s="27" customFormat="1">
      <c r="A41" s="252" t="s">
        <v>1040</v>
      </c>
      <c r="B41" s="506">
        <f>-dati_rf!B4</f>
        <v>0</v>
      </c>
      <c r="C41" s="506">
        <f>IF(dati_an!B$5="1", dati_rf_digitati_dir_cons!B38, dati_rf_digitati_dir_ese!B38)</f>
        <v>0</v>
      </c>
      <c r="D41" s="506">
        <f>IF(dati_an!B$5="1", dati_rf_digitati_dir_cons!C38, dati_rf_digitati_dir_ese!C38)</f>
        <v>0</v>
      </c>
      <c r="E41" s="506">
        <f>B41+C41-D41</f>
        <v>0</v>
      </c>
      <c r="F41" s="506">
        <f>-dati_rf!C4</f>
        <v>0</v>
      </c>
      <c r="G41" s="506">
        <f>IF(dati_an!F$5="1", dati_rf_digitati_dir_cons!D38, dati_rf_digitati_dir_ese!D38)</f>
        <v>0</v>
      </c>
      <c r="H41" s="506">
        <f>IF(dati_an!F$5="1", dati_rf_digitati_dir_cons!E38, dati_rf_digitati_dir_ese!E38)</f>
        <v>0</v>
      </c>
      <c r="I41" s="506">
        <f>F41+G41-H41</f>
        <v>0</v>
      </c>
      <c r="J41" s="506">
        <f>-dati_rf!D4</f>
        <v>0</v>
      </c>
      <c r="K41" s="506">
        <f>IF(dati_an!J$5="1", dati_rf_digitati_dir_cons!F38, dati_rf_digitati_dir_ese!F38)</f>
        <v>0</v>
      </c>
      <c r="L41" s="506">
        <f>IF(dati_an!J$5="1", dati_rf_digitati_dir_cons!G38, dati_rf_digitati_dir_ese!G38)</f>
        <v>0</v>
      </c>
      <c r="M41" s="506">
        <f>J41+K41-L41</f>
        <v>0</v>
      </c>
      <c r="N41" s="506">
        <f>-dati_rf!E4</f>
        <v>0</v>
      </c>
      <c r="O41" s="506">
        <f>IF(dati_an!N$5="1", dati_rf_digitati_dir_cons!H38, dati_rf_digitati_dir_ese!H38)</f>
        <v>0</v>
      </c>
      <c r="P41" s="506">
        <f>IF(dati_an!N$5="1", dati_rf_digitati_dir_cons!I38, dati_rf_digitati_dir_ese!I38)</f>
        <v>0</v>
      </c>
      <c r="Q41" s="506">
        <f>N41+O41-P41</f>
        <v>0</v>
      </c>
    </row>
    <row r="42" spans="1:17" s="27" customFormat="1">
      <c r="A42" s="491" t="s">
        <v>647</v>
      </c>
      <c r="B42" s="498">
        <f t="shared" ref="B42:Q42" si="10">B34+B35+B36+B38+B39+B40+B41</f>
        <v>-34360</v>
      </c>
      <c r="C42" s="498">
        <f t="shared" si="10"/>
        <v>0</v>
      </c>
      <c r="D42" s="498">
        <f t="shared" si="10"/>
        <v>0</v>
      </c>
      <c r="E42" s="498">
        <f t="shared" si="10"/>
        <v>-34360</v>
      </c>
      <c r="F42" s="498">
        <f t="shared" si="10"/>
        <v>682182</v>
      </c>
      <c r="G42" s="498">
        <f t="shared" si="10"/>
        <v>0</v>
      </c>
      <c r="H42" s="498">
        <f t="shared" si="10"/>
        <v>0</v>
      </c>
      <c r="I42" s="498">
        <f t="shared" si="10"/>
        <v>682182</v>
      </c>
      <c r="J42" s="498">
        <f t="shared" si="10"/>
        <v>0</v>
      </c>
      <c r="K42" s="498">
        <f t="shared" si="10"/>
        <v>0</v>
      </c>
      <c r="L42" s="498">
        <f t="shared" si="10"/>
        <v>0</v>
      </c>
      <c r="M42" s="498">
        <f t="shared" si="10"/>
        <v>0</v>
      </c>
      <c r="N42" s="498">
        <f t="shared" si="10"/>
        <v>0</v>
      </c>
      <c r="O42" s="498">
        <f t="shared" si="10"/>
        <v>0</v>
      </c>
      <c r="P42" s="498">
        <f t="shared" si="10"/>
        <v>0</v>
      </c>
      <c r="Q42" s="498">
        <f t="shared" si="10"/>
        <v>0</v>
      </c>
    </row>
    <row r="43" spans="1:17" s="27" customFormat="1">
      <c r="A43" s="491" t="s">
        <v>648</v>
      </c>
      <c r="B43" s="498">
        <f>B13+B31+B42</f>
        <v>-34360</v>
      </c>
      <c r="C43" s="498"/>
      <c r="D43" s="499"/>
      <c r="E43" s="498">
        <f>E13+E31+E42</f>
        <v>-34360</v>
      </c>
      <c r="F43" s="498">
        <f>F13+F31+F42</f>
        <v>682182</v>
      </c>
      <c r="G43" s="499"/>
      <c r="H43" s="499"/>
      <c r="I43" s="498">
        <f>I13+I31+I42</f>
        <v>682182</v>
      </c>
      <c r="J43" s="498">
        <f>J13+J31+J42</f>
        <v>0</v>
      </c>
      <c r="K43" s="499"/>
      <c r="L43" s="499"/>
      <c r="M43" s="498">
        <f>M13+M31+M42</f>
        <v>0</v>
      </c>
      <c r="N43" s="498">
        <f>N13+N31+N42</f>
        <v>0</v>
      </c>
      <c r="O43" s="499"/>
      <c r="P43" s="499"/>
      <c r="Q43" s="498">
        <f>Q13+Q31+Q42</f>
        <v>0</v>
      </c>
    </row>
    <row r="44" spans="1:17" s="27" customFormat="1">
      <c r="A44" s="252" t="s">
        <v>1053</v>
      </c>
      <c r="B44" s="506"/>
      <c r="C44" s="506">
        <f>IF(dati_an!B$5="1", dati_rf_digitati_dir_cons!B41, dati_rf_digitati_dir_ese!B41)</f>
        <v>0</v>
      </c>
      <c r="D44" s="506">
        <f>IF(dati_an!B$5="1", dati_rf_digitati_dir_cons!C41, dati_rf_digitati_dir_ese!C41)</f>
        <v>0</v>
      </c>
      <c r="E44" s="506">
        <f>B44+C44-D44</f>
        <v>0</v>
      </c>
      <c r="F44" s="506"/>
      <c r="G44" s="506">
        <f>IF(dati_an!F$5="1", dati_rf_digitati_dir_cons!D41, dati_rf_digitati_dir_ese!D41)</f>
        <v>0</v>
      </c>
      <c r="H44" s="506">
        <f>IF(dati_an!F$5="1", dati_rf_digitati_dir_cons!E41, dati_rf_digitati_dir_ese!E41)</f>
        <v>0</v>
      </c>
      <c r="I44" s="506">
        <f>F44+G44-H44</f>
        <v>0</v>
      </c>
      <c r="J44" s="506"/>
      <c r="K44" s="506">
        <f>IF(dati_an!J$5="1", dati_rf_digitati_dir_cons!F41, dati_rf_digitati_dir_ese!F41)</f>
        <v>0</v>
      </c>
      <c r="L44" s="506">
        <f>IF(dati_an!J$5="1", dati_rf_digitati_dir_cons!G41, dati_rf_digitati_dir_ese!G41)</f>
        <v>0</v>
      </c>
      <c r="M44" s="506">
        <f>J44+K44-L44</f>
        <v>0</v>
      </c>
      <c r="N44" s="506"/>
      <c r="O44" s="506">
        <f>IF(dati_an!N$5="1", dati_rf_digitati_dir_cons!H41, dati_rf_digitati_dir_ese!H41)</f>
        <v>0</v>
      </c>
      <c r="P44" s="506">
        <f>IF(dati_an!N$5="1", dati_rf_digitati_dir_cons!I41, dati_rf_digitati_dir_ese!I41)</f>
        <v>0</v>
      </c>
      <c r="Q44" s="506">
        <f>N44+O44-P44</f>
        <v>0</v>
      </c>
    </row>
    <row r="45" spans="1:17" s="27" customFormat="1">
      <c r="A45" s="491" t="s">
        <v>649</v>
      </c>
      <c r="B45" s="498"/>
      <c r="C45" s="498"/>
      <c r="D45" s="499"/>
      <c r="E45" s="499"/>
      <c r="F45" s="499"/>
      <c r="G45" s="499"/>
      <c r="H45" s="499"/>
      <c r="I45" s="499"/>
      <c r="J45" s="499"/>
      <c r="K45" s="499"/>
      <c r="L45" s="499"/>
      <c r="M45" s="499"/>
      <c r="N45" s="499"/>
      <c r="O45" s="499"/>
      <c r="P45" s="499"/>
      <c r="Q45" s="499"/>
    </row>
    <row r="46" spans="1:17" s="27" customFormat="1">
      <c r="A46" s="252" t="s">
        <v>238</v>
      </c>
      <c r="B46" s="506">
        <f>'po_SP Ordinario ATT'!G91</f>
        <v>0</v>
      </c>
      <c r="C46" s="506">
        <f>IF(dati_an!B$5="1", dati_rf_digitati_dir_cons!B43, dati_rf_digitati_dir_ese!B43)</f>
        <v>0</v>
      </c>
      <c r="D46" s="506">
        <f>IF(dati_an!B$5="1", dati_rf_digitati_dir_cons!C43, dati_rf_digitati_dir_ese!C43)</f>
        <v>0</v>
      </c>
      <c r="E46" s="506">
        <f>B46+C46-D46</f>
        <v>0</v>
      </c>
      <c r="F46" s="506">
        <f>'po_SP Ordinario ATT'!L91</f>
        <v>0</v>
      </c>
      <c r="G46" s="506">
        <f>IF(dati_an!F$5="1", dati_rf_digitati_dir_cons!D43, dati_rf_digitati_dir_ese!D43)</f>
        <v>0</v>
      </c>
      <c r="H46" s="506">
        <f>IF(dati_an!F$5="1", dati_rf_digitati_dir_cons!E43, dati_rf_digitati_dir_ese!E43)</f>
        <v>0</v>
      </c>
      <c r="I46" s="506">
        <f>F46+G46-H46</f>
        <v>0</v>
      </c>
      <c r="J46" s="506">
        <f>'po_SP Ordinario ATT'!Q91</f>
        <v>0</v>
      </c>
      <c r="K46" s="506">
        <f>IF(dati_an!J$5="1", dati_rf_digitati_dir_cons!F43, dati_rf_digitati_dir_ese!F43)</f>
        <v>0</v>
      </c>
      <c r="L46" s="506">
        <f>IF(dati_an!J$5="1", dati_rf_digitati_dir_cons!G43, dati_rf_digitati_dir_ese!G43)</f>
        <v>0</v>
      </c>
      <c r="M46" s="506">
        <f>J46+K46-L46</f>
        <v>0</v>
      </c>
      <c r="N46" s="506">
        <f>'po_SP Ordinario ATT'!V91</f>
        <v>0</v>
      </c>
      <c r="O46" s="506">
        <f>IF(dati_an!N$5="1", dati_rf_digitati_dir_cons!H43, dati_rf_digitati_dir_ese!H43)</f>
        <v>0</v>
      </c>
      <c r="P46" s="506">
        <f>IF(dati_an!N$5="1", dati_rf_digitati_dir_cons!I43, dati_rf_digitati_dir_ese!I43)</f>
        <v>0</v>
      </c>
      <c r="Q46" s="506">
        <f>N46+O46-P46</f>
        <v>0</v>
      </c>
    </row>
    <row r="47" spans="1:17" s="27" customFormat="1">
      <c r="A47" s="252" t="s">
        <v>239</v>
      </c>
      <c r="B47" s="506">
        <f>'po_SP Ordinario ATT'!G92</f>
        <v>0</v>
      </c>
      <c r="C47" s="506">
        <f>IF(dati_an!B$5="1", dati_rf_digitati_dir_cons!B44, dati_rf_digitati_dir_ese!B44)</f>
        <v>0</v>
      </c>
      <c r="D47" s="506">
        <f>IF(dati_an!B$5="1", dati_rf_digitati_dir_cons!C44, dati_rf_digitati_dir_ese!C44)</f>
        <v>0</v>
      </c>
      <c r="E47" s="506">
        <f>B47+C47-D47</f>
        <v>0</v>
      </c>
      <c r="F47" s="506">
        <f>'po_SP Ordinario ATT'!L92</f>
        <v>0</v>
      </c>
      <c r="G47" s="506">
        <f>IF(dati_an!F$5="1", dati_rf_digitati_dir_cons!D44, dati_rf_digitati_dir_ese!D44)</f>
        <v>0</v>
      </c>
      <c r="H47" s="506">
        <f>IF(dati_an!F$5="1", dati_rf_digitati_dir_cons!E44, dati_rf_digitati_dir_ese!E44)</f>
        <v>0</v>
      </c>
      <c r="I47" s="506">
        <f>F47+G47-H47</f>
        <v>0</v>
      </c>
      <c r="J47" s="506">
        <f>'po_SP Ordinario ATT'!Q92</f>
        <v>0</v>
      </c>
      <c r="K47" s="506">
        <f>IF(dati_an!J$5="1", dati_rf_digitati_dir_cons!F44, dati_rf_digitati_dir_ese!F44)</f>
        <v>0</v>
      </c>
      <c r="L47" s="506">
        <f>IF(dati_an!J$5="1", dati_rf_digitati_dir_cons!G44, dati_rf_digitati_dir_ese!G44)</f>
        <v>0</v>
      </c>
      <c r="M47" s="506">
        <f>J47+K47-L47</f>
        <v>0</v>
      </c>
      <c r="N47" s="506">
        <f>'po_SP Ordinario ATT'!V92</f>
        <v>0</v>
      </c>
      <c r="O47" s="506">
        <f>IF(dati_an!N$5="1", dati_rf_digitati_dir_cons!H44, dati_rf_digitati_dir_ese!H44)</f>
        <v>0</v>
      </c>
      <c r="P47" s="506">
        <f>IF(dati_an!N$5="1", dati_rf_digitati_dir_cons!I44, dati_rf_digitati_dir_ese!I44)</f>
        <v>0</v>
      </c>
      <c r="Q47" s="506">
        <f>N47+O47-P47</f>
        <v>0</v>
      </c>
    </row>
    <row r="48" spans="1:17" s="27" customFormat="1">
      <c r="A48" s="252" t="s">
        <v>1042</v>
      </c>
      <c r="B48" s="506">
        <f>'po_SP Ordinario ATT'!G93</f>
        <v>0</v>
      </c>
      <c r="C48" s="506">
        <f>IF(dati_an!B$5="1", dati_rf_digitati_dir_cons!B45, dati_rf_digitati_dir_ese!B45)</f>
        <v>0</v>
      </c>
      <c r="D48" s="506">
        <f>IF(dati_an!B$5="1", dati_rf_digitati_dir_cons!C45, dati_rf_digitati_dir_ese!C45)</f>
        <v>0</v>
      </c>
      <c r="E48" s="506">
        <f>B48+C48-D48</f>
        <v>0</v>
      </c>
      <c r="F48" s="506">
        <f>'po_SP Ordinario ATT'!L93</f>
        <v>0</v>
      </c>
      <c r="G48" s="506">
        <f>IF(dati_an!F$5="1", dati_rf_digitati_dir_cons!D45, dati_rf_digitati_dir_ese!D45)</f>
        <v>0</v>
      </c>
      <c r="H48" s="506">
        <f>IF(dati_an!F$5="1", dati_rf_digitati_dir_cons!E45, dati_rf_digitati_dir_ese!E45)</f>
        <v>0</v>
      </c>
      <c r="I48" s="506">
        <f>F48+G48-H48</f>
        <v>0</v>
      </c>
      <c r="J48" s="506">
        <f>'po_SP Ordinario ATT'!Q93</f>
        <v>0</v>
      </c>
      <c r="K48" s="506">
        <f>IF(dati_an!J$5="1", dati_rf_digitati_dir_cons!F45, dati_rf_digitati_dir_ese!F45)</f>
        <v>0</v>
      </c>
      <c r="L48" s="506">
        <f>IF(dati_an!J$5="1", dati_rf_digitati_dir_cons!G45, dati_rf_digitati_dir_ese!G45)</f>
        <v>0</v>
      </c>
      <c r="M48" s="506">
        <f>J48+K48-L48</f>
        <v>0</v>
      </c>
      <c r="N48" s="506">
        <f>'po_SP Ordinario ATT'!V93</f>
        <v>0</v>
      </c>
      <c r="O48" s="506">
        <f>IF(dati_an!N$5="1", dati_rf_digitati_dir_cons!H45, dati_rf_digitati_dir_ese!H45)</f>
        <v>0</v>
      </c>
      <c r="P48" s="506">
        <f>IF(dati_an!N$5="1", dati_rf_digitati_dir_cons!I45, dati_rf_digitati_dir_ese!I45)</f>
        <v>0</v>
      </c>
      <c r="Q48" s="506">
        <f>N48+O48-P48</f>
        <v>0</v>
      </c>
    </row>
    <row r="49" spans="1:17" s="27" customFormat="1">
      <c r="A49" s="252" t="s">
        <v>1043</v>
      </c>
      <c r="B49" s="506">
        <f>'po_SP Ordinario ATT'!G90</f>
        <v>0</v>
      </c>
      <c r="C49" s="506">
        <f>IF(dati_an!B$5="1", dati_rf_digitati_dir_cons!B46, dati_rf_digitati_dir_ese!B46)</f>
        <v>0</v>
      </c>
      <c r="D49" s="506">
        <f>IF(dati_an!B$5="1", dati_rf_digitati_dir_cons!C46, dati_rf_digitati_dir_ese!C46)</f>
        <v>0</v>
      </c>
      <c r="E49" s="506">
        <f>B49+C49-D49</f>
        <v>0</v>
      </c>
      <c r="F49" s="506">
        <f>'po_SP Ordinario ATT'!L90</f>
        <v>0</v>
      </c>
      <c r="G49" s="506">
        <f>IF(dati_an!F$5="1", dati_rf_digitati_dir_cons!D46, dati_rf_digitati_dir_ese!D46)</f>
        <v>0</v>
      </c>
      <c r="H49" s="506">
        <f>IF(dati_an!F$5="1", dati_rf_digitati_dir_cons!E46, dati_rf_digitati_dir_ese!E46)</f>
        <v>0</v>
      </c>
      <c r="I49" s="506">
        <f>F49+G49-H49</f>
        <v>0</v>
      </c>
      <c r="J49" s="506">
        <f>'po_SP Ordinario ATT'!Q90</f>
        <v>0</v>
      </c>
      <c r="K49" s="506">
        <f>IF(dati_an!J$5="1", dati_rf_digitati_dir_cons!F46, dati_rf_digitati_dir_ese!F46)</f>
        <v>0</v>
      </c>
      <c r="L49" s="506">
        <f>IF(dati_an!J$5="1", dati_rf_digitati_dir_cons!G46, dati_rf_digitati_dir_ese!G46)</f>
        <v>0</v>
      </c>
      <c r="M49" s="506">
        <f>J49+K49-L49</f>
        <v>0</v>
      </c>
      <c r="N49" s="506">
        <f>'po_SP Ordinario ATT'!V90</f>
        <v>0</v>
      </c>
      <c r="O49" s="506">
        <f>IF(dati_an!N$5="1", dati_rf_digitati_dir_cons!H46, dati_rf_digitati_dir_ese!H46)</f>
        <v>0</v>
      </c>
      <c r="P49" s="506">
        <f>IF(dati_an!N$5="1", dati_rf_digitati_dir_cons!I46, dati_rf_digitati_dir_ese!I46)</f>
        <v>0</v>
      </c>
      <c r="Q49" s="506">
        <f>N49+O49-P49</f>
        <v>0</v>
      </c>
    </row>
    <row r="50" spans="1:17" s="27" customFormat="1">
      <c r="A50" s="252" t="s">
        <v>1045</v>
      </c>
      <c r="B50" s="506"/>
      <c r="C50" s="506">
        <f>IF(dati_an!B$5="1", dati_rf_digitati_dir_cons!B47, dati_rf_digitati_dir_ese!B47)</f>
        <v>0</v>
      </c>
      <c r="D50" s="506">
        <f>IF(dati_an!B$5="1", dati_rf_digitati_dir_cons!C47, dati_rf_digitati_dir_ese!C47)</f>
        <v>0</v>
      </c>
      <c r="E50" s="506">
        <f>B50+C50-D50</f>
        <v>0</v>
      </c>
      <c r="F50" s="506"/>
      <c r="G50" s="506">
        <f>IF(dati_an!F$5="1", dati_rf_digitati_dir_cons!D47, dati_rf_digitati_dir_ese!D47)</f>
        <v>0</v>
      </c>
      <c r="H50" s="506">
        <f>IF(dati_an!F$5="1", dati_rf_digitati_dir_cons!E47, dati_rf_digitati_dir_ese!E47)</f>
        <v>0</v>
      </c>
      <c r="I50" s="506">
        <f>F50+G50-H50</f>
        <v>0</v>
      </c>
      <c r="J50" s="506"/>
      <c r="K50" s="506">
        <f>IF(dati_an!J$5="1", dati_rf_digitati_dir_cons!F47, dati_rf_digitati_dir_ese!F47)</f>
        <v>0</v>
      </c>
      <c r="L50" s="506">
        <f>IF(dati_an!J$5="1", dati_rf_digitati_dir_cons!G47, dati_rf_digitati_dir_ese!G47)</f>
        <v>0</v>
      </c>
      <c r="M50" s="506">
        <f>J50+K50-L50</f>
        <v>0</v>
      </c>
      <c r="N50" s="506"/>
      <c r="O50" s="506">
        <f>IF(dati_an!N$5="1", dati_rf_digitati_dir_cons!H47, dati_rf_digitati_dir_ese!H47)</f>
        <v>0</v>
      </c>
      <c r="P50" s="506">
        <f>IF(dati_an!N$5="1", dati_rf_digitati_dir_cons!I47, dati_rf_digitati_dir_ese!I47)</f>
        <v>0</v>
      </c>
      <c r="Q50" s="506">
        <f>N50+O50-P50</f>
        <v>0</v>
      </c>
    </row>
    <row r="51" spans="1:17" s="27" customFormat="1">
      <c r="A51" s="491" t="s">
        <v>650</v>
      </c>
      <c r="B51" s="498"/>
      <c r="C51" s="498"/>
      <c r="D51" s="499"/>
      <c r="E51" s="499"/>
      <c r="F51" s="499"/>
      <c r="G51" s="499"/>
      <c r="H51" s="499"/>
      <c r="I51" s="499"/>
      <c r="J51" s="499"/>
      <c r="K51" s="499"/>
      <c r="L51" s="499"/>
      <c r="M51" s="499"/>
      <c r="N51" s="499"/>
      <c r="O51" s="499"/>
      <c r="P51" s="499"/>
      <c r="Q51" s="499"/>
    </row>
    <row r="52" spans="1:17" s="27" customFormat="1">
      <c r="A52" s="252" t="s">
        <v>238</v>
      </c>
      <c r="B52" s="506">
        <f>'po_SP Ordinario ATT'!F91</f>
        <v>0</v>
      </c>
      <c r="C52" s="506">
        <f>IF(dati_an!B$5="1", dati_rf_digitati_dir_cons!B49, dati_rf_digitati_dir_ese!B49)</f>
        <v>0</v>
      </c>
      <c r="D52" s="506">
        <f>IF(dati_an!B$5="1", dati_rf_digitati_dir_cons!C49, dati_rf_digitati_dir_ese!C49)</f>
        <v>0</v>
      </c>
      <c r="E52" s="506">
        <f>B52+C52-D52</f>
        <v>0</v>
      </c>
      <c r="F52" s="506">
        <f>'po_SP Ordinario ATT'!G91</f>
        <v>0</v>
      </c>
      <c r="G52" s="506">
        <f>IF(dati_an!F$5="1", dati_rf_digitati_dir_cons!D49, dati_rf_digitati_dir_ese!D49)</f>
        <v>0</v>
      </c>
      <c r="H52" s="506">
        <f>IF(dati_an!F$5="1", dati_rf_digitati_dir_cons!E49, dati_rf_digitati_dir_ese!E49)</f>
        <v>0</v>
      </c>
      <c r="I52" s="506">
        <f>F52+G52-H52</f>
        <v>0</v>
      </c>
      <c r="J52" s="506">
        <f>'po_SP Ordinario ATT'!L91</f>
        <v>0</v>
      </c>
      <c r="K52" s="506">
        <f>IF(dati_an!J$5="1", dati_rf_digitati_dir_cons!F49, dati_rf_digitati_dir_ese!F49)</f>
        <v>0</v>
      </c>
      <c r="L52" s="506">
        <f>IF(dati_an!J$5="1", dati_rf_digitati_dir_cons!G49, dati_rf_digitati_dir_ese!G49)</f>
        <v>0</v>
      </c>
      <c r="M52" s="506">
        <f>J52+K52-L52</f>
        <v>0</v>
      </c>
      <c r="N52" s="506">
        <f>'po_SP Ordinario ATT'!Q91</f>
        <v>0</v>
      </c>
      <c r="O52" s="506">
        <f>IF(dati_an!N$5="1", dati_rf_digitati_dir_cons!H49, dati_rf_digitati_dir_ese!H49)</f>
        <v>0</v>
      </c>
      <c r="P52" s="506">
        <f>IF(dati_an!N$5="1", dati_rf_digitati_dir_cons!I49, dati_rf_digitati_dir_ese!I49)</f>
        <v>0</v>
      </c>
      <c r="Q52" s="506">
        <f>N52+O52-P52</f>
        <v>0</v>
      </c>
    </row>
    <row r="53" spans="1:17" s="27" customFormat="1">
      <c r="A53" s="252" t="s">
        <v>239</v>
      </c>
      <c r="B53" s="506">
        <f>'po_SP Ordinario ATT'!F92</f>
        <v>0</v>
      </c>
      <c r="C53" s="506">
        <f>IF(dati_an!B$5="1", dati_rf_digitati_dir_cons!B50, dati_rf_digitati_dir_ese!B50)</f>
        <v>0</v>
      </c>
      <c r="D53" s="506">
        <f>IF(dati_an!B$5="1", dati_rf_digitati_dir_cons!C50, dati_rf_digitati_dir_ese!C50)</f>
        <v>0</v>
      </c>
      <c r="E53" s="506">
        <f>B53+C53-D53</f>
        <v>0</v>
      </c>
      <c r="F53" s="506">
        <f>'po_SP Ordinario ATT'!G92</f>
        <v>0</v>
      </c>
      <c r="G53" s="506">
        <f>IF(dati_an!F$5="1", dati_rf_digitati_dir_cons!D50, dati_rf_digitati_dir_ese!D50)</f>
        <v>0</v>
      </c>
      <c r="H53" s="506">
        <f>IF(dati_an!F$5="1", dati_rf_digitati_dir_cons!E50, dati_rf_digitati_dir_ese!E50)</f>
        <v>0</v>
      </c>
      <c r="I53" s="506">
        <f>F53+G53-H53</f>
        <v>0</v>
      </c>
      <c r="J53" s="506">
        <f>'po_SP Ordinario ATT'!L92</f>
        <v>0</v>
      </c>
      <c r="K53" s="506">
        <f>IF(dati_an!J$5="1", dati_rf_digitati_dir_cons!F50, dati_rf_digitati_dir_ese!F50)</f>
        <v>0</v>
      </c>
      <c r="L53" s="506">
        <f>IF(dati_an!J$5="1", dati_rf_digitati_dir_cons!G50, dati_rf_digitati_dir_ese!G50)</f>
        <v>0</v>
      </c>
      <c r="M53" s="506">
        <f>J53+K53-L53</f>
        <v>0</v>
      </c>
      <c r="N53" s="506">
        <f>'po_SP Ordinario ATT'!Q92</f>
        <v>0</v>
      </c>
      <c r="O53" s="506">
        <f>IF(dati_an!N$5="1", dati_rf_digitati_dir_cons!H50, dati_rf_digitati_dir_ese!H50)</f>
        <v>0</v>
      </c>
      <c r="P53" s="506">
        <f>IF(dati_an!N$5="1", dati_rf_digitati_dir_cons!I50, dati_rf_digitati_dir_ese!I50)</f>
        <v>0</v>
      </c>
      <c r="Q53" s="506">
        <f>N53+O53-P53</f>
        <v>0</v>
      </c>
    </row>
    <row r="54" spans="1:17" s="27" customFormat="1">
      <c r="A54" s="252" t="s">
        <v>1042</v>
      </c>
      <c r="B54" s="506">
        <f>'po_SP Ordinario ATT'!F93</f>
        <v>0</v>
      </c>
      <c r="C54" s="506">
        <f>IF(dati_an!B$5="1", dati_rf_digitati_dir_cons!B51, dati_rf_digitati_dir_ese!B51)</f>
        <v>0</v>
      </c>
      <c r="D54" s="506">
        <f>IF(dati_an!B$5="1", dati_rf_digitati_dir_cons!C51, dati_rf_digitati_dir_ese!C51)</f>
        <v>0</v>
      </c>
      <c r="E54" s="506">
        <f>B54+C54-D54</f>
        <v>0</v>
      </c>
      <c r="F54" s="506">
        <f>'po_SP Ordinario ATT'!G93</f>
        <v>0</v>
      </c>
      <c r="G54" s="506">
        <f>IF(dati_an!F$5="1", dati_rf_digitati_dir_cons!D51, dati_rf_digitati_dir_ese!D51)</f>
        <v>0</v>
      </c>
      <c r="H54" s="506">
        <f>IF(dati_an!F$5="1", dati_rf_digitati_dir_cons!E51, dati_rf_digitati_dir_ese!E51)</f>
        <v>0</v>
      </c>
      <c r="I54" s="506">
        <f>F54+G54-H54</f>
        <v>0</v>
      </c>
      <c r="J54" s="506">
        <f>'po_SP Ordinario ATT'!L93</f>
        <v>0</v>
      </c>
      <c r="K54" s="506">
        <f>IF(dati_an!J$5="1", dati_rf_digitati_dir_cons!F51, dati_rf_digitati_dir_ese!F51)</f>
        <v>0</v>
      </c>
      <c r="L54" s="506">
        <f>IF(dati_an!J$5="1", dati_rf_digitati_dir_cons!G51, dati_rf_digitati_dir_ese!G51)</f>
        <v>0</v>
      </c>
      <c r="M54" s="506">
        <f>J54+K54-L54</f>
        <v>0</v>
      </c>
      <c r="N54" s="506">
        <f>'po_SP Ordinario ATT'!Q93</f>
        <v>0</v>
      </c>
      <c r="O54" s="506">
        <f>IF(dati_an!N$5="1", dati_rf_digitati_dir_cons!H51, dati_rf_digitati_dir_ese!H51)</f>
        <v>0</v>
      </c>
      <c r="P54" s="506">
        <f>IF(dati_an!N$5="1", dati_rf_digitati_dir_cons!I51, dati_rf_digitati_dir_ese!I51)</f>
        <v>0</v>
      </c>
      <c r="Q54" s="506">
        <f>N54+O54-P54</f>
        <v>0</v>
      </c>
    </row>
    <row r="55" spans="1:17" s="27" customFormat="1">
      <c r="A55" s="252" t="s">
        <v>1044</v>
      </c>
      <c r="B55" s="506">
        <f>'po_SP Ordinario ATT'!F90</f>
        <v>0</v>
      </c>
      <c r="C55" s="506">
        <f>IF(dati_an!B$5="1", dati_rf_digitati_dir_cons!B52, dati_rf_digitati_dir_ese!B52)</f>
        <v>0</v>
      </c>
      <c r="D55" s="506">
        <f>IF(dati_an!B$5="1", dati_rf_digitati_dir_cons!C52, dati_rf_digitati_dir_ese!C52)</f>
        <v>0</v>
      </c>
      <c r="E55" s="506">
        <f>B55+C55-D55</f>
        <v>0</v>
      </c>
      <c r="F55" s="506">
        <f>'po_SP Ordinario ATT'!G90</f>
        <v>0</v>
      </c>
      <c r="G55" s="506">
        <f>IF(dati_an!F$5="1", dati_rf_digitati_dir_cons!D52, dati_rf_digitati_dir_ese!D52)</f>
        <v>0</v>
      </c>
      <c r="H55" s="506">
        <f>IF(dati_an!F$5="1", dati_rf_digitati_dir_cons!E52, dati_rf_digitati_dir_ese!E52)</f>
        <v>0</v>
      </c>
      <c r="I55" s="506">
        <f>F55+G55-H55</f>
        <v>0</v>
      </c>
      <c r="J55" s="506">
        <f>'po_SP Ordinario ATT'!L90</f>
        <v>0</v>
      </c>
      <c r="K55" s="506">
        <f>IF(dati_an!J$5="1", dati_rf_digitati_dir_cons!F52, dati_rf_digitati_dir_ese!F52)</f>
        <v>0</v>
      </c>
      <c r="L55" s="506">
        <f>IF(dati_an!J$5="1", dati_rf_digitati_dir_cons!G52, dati_rf_digitati_dir_ese!G52)</f>
        <v>0</v>
      </c>
      <c r="M55" s="506">
        <f>J55+K55-L55</f>
        <v>0</v>
      </c>
      <c r="N55" s="506">
        <f>'po_SP Ordinario ATT'!Q90</f>
        <v>0</v>
      </c>
      <c r="O55" s="506">
        <f>IF(dati_an!N$5="1", dati_rf_digitati_dir_cons!H52, dati_rf_digitati_dir_ese!H52)</f>
        <v>0</v>
      </c>
      <c r="P55" s="506">
        <f>IF(dati_an!N$5="1", dati_rf_digitati_dir_cons!I52, dati_rf_digitati_dir_ese!I52)</f>
        <v>0</v>
      </c>
      <c r="Q55" s="506">
        <f>N55+O55-P55</f>
        <v>0</v>
      </c>
    </row>
    <row r="56" spans="1:17" s="27" customFormat="1">
      <c r="A56" s="252" t="s">
        <v>1045</v>
      </c>
      <c r="B56" s="506"/>
      <c r="C56" s="506">
        <f>IF(dati_an!B$5="1", dati_rf_digitati_dir_cons!B53, dati_rf_digitati_dir_ese!B53)</f>
        <v>0</v>
      </c>
      <c r="D56" s="506">
        <f>IF(dati_an!B$5="1", dati_rf_digitati_dir_cons!C53, dati_rf_digitati_dir_ese!C53)</f>
        <v>0</v>
      </c>
      <c r="E56" s="506">
        <f>B56+C56-D56</f>
        <v>0</v>
      </c>
      <c r="F56" s="506"/>
      <c r="G56" s="506">
        <f>IF(dati_an!F$5="1", dati_rf_digitati_dir_cons!D53, dati_rf_digitati_dir_ese!D53)</f>
        <v>0</v>
      </c>
      <c r="H56" s="506">
        <f>IF(dati_an!F$5="1", dati_rf_digitati_dir_cons!E53, dati_rf_digitati_dir_ese!E53)</f>
        <v>0</v>
      </c>
      <c r="I56" s="506">
        <f>F56+G56-H56</f>
        <v>0</v>
      </c>
      <c r="J56" s="506"/>
      <c r="K56" s="506">
        <f>IF(dati_an!J$5="1", dati_rf_digitati_dir_cons!F53, dati_rf_digitati_dir_ese!F53)</f>
        <v>0</v>
      </c>
      <c r="L56" s="506">
        <f>IF(dati_an!J$5="1", dati_rf_digitati_dir_cons!G53, dati_rf_digitati_dir_ese!G53)</f>
        <v>0</v>
      </c>
      <c r="M56" s="506">
        <f>J56+K56-L56</f>
        <v>0</v>
      </c>
      <c r="N56" s="506"/>
      <c r="O56" s="506">
        <f>IF(dati_an!N$5="1", dati_rf_digitati_dir_cons!H53, dati_rf_digitati_dir_ese!H53)</f>
        <v>0</v>
      </c>
      <c r="P56" s="506">
        <f>IF(dati_an!N$5="1", dati_rf_digitati_dir_cons!I53, dati_rf_digitati_dir_ese!I53)</f>
        <v>0</v>
      </c>
      <c r="Q56" s="506">
        <f>N56+O56-P56</f>
        <v>0</v>
      </c>
    </row>
    <row r="57" spans="1:17" s="27" customFormat="1">
      <c r="A57" s="491" t="s">
        <v>1048</v>
      </c>
      <c r="B57" s="498"/>
      <c r="C57" s="498"/>
      <c r="D57" s="499"/>
      <c r="E57" s="499"/>
      <c r="F57" s="499"/>
      <c r="G57" s="499"/>
      <c r="H57" s="499"/>
      <c r="I57" s="499"/>
      <c r="J57" s="499"/>
      <c r="K57" s="499"/>
      <c r="L57" s="499"/>
      <c r="M57" s="499"/>
      <c r="N57" s="499"/>
      <c r="O57" s="499"/>
      <c r="P57" s="499"/>
      <c r="Q57" s="499"/>
    </row>
    <row r="58" spans="1:17" s="27" customFormat="1">
      <c r="A58" s="252" t="s">
        <v>1049</v>
      </c>
      <c r="B58" s="506"/>
      <c r="C58" s="506">
        <f>dati_rf_digitati_dir_cons!B55</f>
        <v>0</v>
      </c>
      <c r="D58" s="506">
        <f>dati_rf_digitati_dir_cons!C55</f>
        <v>0</v>
      </c>
      <c r="E58" s="506">
        <f>B58+C58-D58</f>
        <v>0</v>
      </c>
      <c r="F58" s="506"/>
      <c r="G58" s="506">
        <f>dati_rf_digitati_dir_cons!D55</f>
        <v>0</v>
      </c>
      <c r="H58" s="506">
        <f>dati_rf_digitati_dir_cons!E55</f>
        <v>0</v>
      </c>
      <c r="I58" s="506">
        <f>F58+G58-H58</f>
        <v>0</v>
      </c>
      <c r="J58" s="506"/>
      <c r="K58" s="506">
        <f>dati_rf_digitati_dir_cons!F55</f>
        <v>0</v>
      </c>
      <c r="L58" s="506">
        <f>dati_rf_digitati_dir_cons!G55</f>
        <v>0</v>
      </c>
      <c r="M58" s="506">
        <f>J58+K58-L58</f>
        <v>0</v>
      </c>
      <c r="N58" s="506"/>
      <c r="O58" s="506">
        <f>dati_rf_digitati_dir_cons!H55</f>
        <v>0</v>
      </c>
      <c r="P58" s="506">
        <f>dati_rf_digitati_dir_cons!I55</f>
        <v>0</v>
      </c>
      <c r="Q58" s="506">
        <f>N58+O58-P58</f>
        <v>0</v>
      </c>
    </row>
    <row r="59" spans="1:17" s="27" customFormat="1">
      <c r="A59" s="252" t="s">
        <v>1050</v>
      </c>
      <c r="B59" s="506"/>
      <c r="C59" s="506">
        <f>dati_rf_digitati_dir_cons!B56</f>
        <v>0</v>
      </c>
      <c r="D59" s="506">
        <f>dati_rf_digitati_dir_cons!C56</f>
        <v>0</v>
      </c>
      <c r="E59" s="506">
        <f>B59+C59-D59</f>
        <v>0</v>
      </c>
      <c r="F59" s="506"/>
      <c r="G59" s="506">
        <f>dati_rf_digitati_dir_cons!D56</f>
        <v>0</v>
      </c>
      <c r="H59" s="506">
        <f>dati_rf_digitati_dir_cons!E56</f>
        <v>0</v>
      </c>
      <c r="I59" s="506">
        <f>F59+G59-H59</f>
        <v>0</v>
      </c>
      <c r="J59" s="506"/>
      <c r="K59" s="506">
        <f>dati_rf_digitati_dir_cons!F56</f>
        <v>0</v>
      </c>
      <c r="L59" s="506">
        <f>dati_rf_digitati_dir_cons!G56</f>
        <v>0</v>
      </c>
      <c r="M59" s="506">
        <f>J59+K59-L59</f>
        <v>0</v>
      </c>
      <c r="N59" s="506"/>
      <c r="O59" s="506">
        <f>dati_rf_digitati_dir_cons!H56</f>
        <v>0</v>
      </c>
      <c r="P59" s="506">
        <f>dati_rf_digitati_dir_cons!I56</f>
        <v>0</v>
      </c>
      <c r="Q59" s="506">
        <f>N59+O59-P59</f>
        <v>0</v>
      </c>
    </row>
    <row r="60" spans="1:17" s="27" customFormat="1" ht="23.15">
      <c r="A60" s="252" t="s">
        <v>1051</v>
      </c>
      <c r="B60" s="506"/>
      <c r="C60" s="506">
        <f>dati_rf_digitati_dir_cons!B57</f>
        <v>0</v>
      </c>
      <c r="D60" s="506">
        <f>dati_rf_digitati_dir_cons!C57</f>
        <v>0</v>
      </c>
      <c r="E60" s="506">
        <f>B60+C60-D60</f>
        <v>0</v>
      </c>
      <c r="F60" s="506"/>
      <c r="G60" s="506">
        <f>dati_rf_digitati_dir_cons!D57</f>
        <v>0</v>
      </c>
      <c r="H60" s="506">
        <f>dati_rf_digitati_dir_cons!E57</f>
        <v>0</v>
      </c>
      <c r="I60" s="506">
        <f>F60+G60-H60</f>
        <v>0</v>
      </c>
      <c r="J60" s="506"/>
      <c r="K60" s="506">
        <f>dati_rf_digitati_dir_cons!F57</f>
        <v>0</v>
      </c>
      <c r="L60" s="506">
        <f>dati_rf_digitati_dir_cons!G57</f>
        <v>0</v>
      </c>
      <c r="M60" s="506">
        <f>J60+K60-L60</f>
        <v>0</v>
      </c>
      <c r="N60" s="506"/>
      <c r="O60" s="506">
        <f>dati_rf_digitati_dir_cons!H57</f>
        <v>0</v>
      </c>
      <c r="P60" s="506">
        <f>dati_rf_digitati_dir_cons!I57</f>
        <v>0</v>
      </c>
      <c r="Q60" s="506">
        <f>N60+O60-P60</f>
        <v>0</v>
      </c>
    </row>
    <row r="61" spans="1:17" s="27" customFormat="1">
      <c r="A61" s="252" t="s">
        <v>1052</v>
      </c>
      <c r="B61" s="506"/>
      <c r="C61" s="506">
        <f>dati_rf_digitati_dir_cons!B58</f>
        <v>0</v>
      </c>
      <c r="D61" s="506">
        <f>dati_rf_digitati_dir_cons!C58</f>
        <v>0</v>
      </c>
      <c r="E61" s="506">
        <f>B61+C61-D61</f>
        <v>0</v>
      </c>
      <c r="F61" s="506"/>
      <c r="G61" s="506">
        <f>dati_rf_digitati_dir_cons!D58</f>
        <v>0</v>
      </c>
      <c r="H61" s="506">
        <f>dati_rf_digitati_dir_cons!E58</f>
        <v>0</v>
      </c>
      <c r="I61" s="506">
        <f>F61+G61-H61</f>
        <v>0</v>
      </c>
      <c r="J61" s="506"/>
      <c r="K61" s="506">
        <f>dati_rf_digitati_dir_cons!F58</f>
        <v>0</v>
      </c>
      <c r="L61" s="506">
        <f>dati_rf_digitati_dir_cons!G58</f>
        <v>0</v>
      </c>
      <c r="M61" s="506">
        <f>J61+K61-L61</f>
        <v>0</v>
      </c>
      <c r="N61" s="506"/>
      <c r="O61" s="506">
        <f>dati_rf_digitati_dir_cons!H58</f>
        <v>0</v>
      </c>
      <c r="P61" s="506">
        <f>dati_rf_digitati_dir_cons!I58</f>
        <v>0</v>
      </c>
      <c r="Q61" s="506">
        <f>N61+O61-P61</f>
        <v>0</v>
      </c>
    </row>
    <row r="62" spans="1:17" s="27" customFormat="1">
      <c r="A62" s="491" t="s">
        <v>603</v>
      </c>
      <c r="B62" s="504">
        <f>B43-(B55-B49)</f>
        <v>-34360</v>
      </c>
      <c r="C62" s="504"/>
      <c r="D62" s="502"/>
      <c r="E62" s="504">
        <f>E43-(E55-E49)</f>
        <v>-34360</v>
      </c>
      <c r="F62" s="504">
        <f>F43-(F55-F49)</f>
        <v>682182</v>
      </c>
      <c r="G62" s="502"/>
      <c r="H62" s="502"/>
      <c r="I62" s="504">
        <f>I43-(I55-I49)</f>
        <v>682182</v>
      </c>
      <c r="J62" s="504">
        <f>J43-(J55-J49)</f>
        <v>0</v>
      </c>
      <c r="K62" s="502"/>
      <c r="L62" s="502"/>
      <c r="M62" s="504">
        <f>M43-(M55-M49)</f>
        <v>0</v>
      </c>
      <c r="N62" s="504">
        <f>N43-(N55-N49)</f>
        <v>0</v>
      </c>
      <c r="O62" s="502"/>
      <c r="P62" s="502"/>
      <c r="Q62" s="504">
        <f>Q43-(Q55-Q49)</f>
        <v>0</v>
      </c>
    </row>
  </sheetData>
  <mergeCells count="1">
    <mergeCell ref="A1:Q1"/>
  </mergeCells>
  <phoneticPr fontId="0" type="noConversion"/>
  <hyperlinks>
    <hyperlink ref="T2" location="Cover!Area_stampa" display="Sommario" xr:uid="{00000000-0004-0000-2300-000000000000}"/>
  </hyperlinks>
  <pageMargins left="0.70866141732283472" right="0.70866141732283472" top="0.74803149606299213" bottom="0.74803149606299213" header="0.31496062992125984" footer="0.31496062992125984"/>
  <pageSetup paperSize="9" scale="78" orientation="portrait" r:id="rId1"/>
  <headerFooter scaleWithDoc="0"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23"/>
  <sheetViews>
    <sheetView view="pageBreakPreview" zoomScale="90" zoomScaleNormal="100" zoomScaleSheetLayoutView="90" workbookViewId="0">
      <pane ySplit="2" topLeftCell="A3" activePane="bottomLeft" state="frozen"/>
      <selection pane="bottomLeft" activeCell="A14" sqref="A14"/>
    </sheetView>
  </sheetViews>
  <sheetFormatPr defaultRowHeight="12.45"/>
  <cols>
    <col min="1" max="1" width="58.3828125" style="247" customWidth="1"/>
    <col min="2" max="4" width="13.69140625" hidden="1" customWidth="1"/>
    <col min="5" max="5" width="13.69140625" style="67" customWidth="1"/>
    <col min="6" max="8" width="13.69140625" style="67" hidden="1" customWidth="1"/>
    <col min="9" max="9" width="13.69140625" style="67" customWidth="1"/>
    <col min="10" max="12" width="13.69140625" style="67" hidden="1" customWidth="1"/>
    <col min="13" max="13" width="13.69140625" style="67" customWidth="1"/>
    <col min="14" max="16" width="13.69140625" style="67" hidden="1" customWidth="1"/>
    <col min="17" max="17" width="13.69140625" style="67" customWidth="1"/>
  </cols>
  <sheetData>
    <row r="1" spans="1:20" ht="30" customHeight="1">
      <c r="A1" s="641" t="s">
        <v>654</v>
      </c>
      <c r="B1" s="641"/>
      <c r="C1" s="641"/>
      <c r="D1" s="641"/>
      <c r="E1" s="641"/>
      <c r="F1" s="641"/>
      <c r="G1" s="641"/>
      <c r="H1" s="641"/>
      <c r="I1" s="641"/>
      <c r="J1" s="641"/>
      <c r="K1" s="641"/>
      <c r="L1" s="641"/>
      <c r="M1" s="641"/>
      <c r="N1" s="641"/>
      <c r="O1" s="641"/>
      <c r="P1" s="641"/>
      <c r="Q1" s="641"/>
    </row>
    <row r="2" spans="1:20" ht="23.15">
      <c r="A2" s="263"/>
      <c r="B2" s="249" t="str">
        <f>CONCATENATE("Importo derivato al  ",dati_an!B16)</f>
        <v>Importo derivato al  31/12/2016</v>
      </c>
      <c r="C2" s="249" t="s">
        <v>651</v>
      </c>
      <c r="D2" s="249" t="s">
        <v>652</v>
      </c>
      <c r="E2" s="250" t="str">
        <f>dati_an!B16</f>
        <v>31/12/2016</v>
      </c>
      <c r="F2" s="249" t="str">
        <f>CONCATENATE("Importo derivato al  ",dati_an!B17)</f>
        <v>Importo derivato al  31/12/2015</v>
      </c>
      <c r="G2" s="249" t="s">
        <v>651</v>
      </c>
      <c r="H2" s="249" t="s">
        <v>652</v>
      </c>
      <c r="I2" s="250" t="str">
        <f>dati_an!B17</f>
        <v>31/12/2015</v>
      </c>
      <c r="J2" s="249" t="str">
        <f>CONCATENATE("Importo derivato al  ",dati_an!B18)</f>
        <v xml:space="preserve">Importo derivato al  </v>
      </c>
      <c r="K2" s="249" t="s">
        <v>651</v>
      </c>
      <c r="L2" s="249" t="s">
        <v>652</v>
      </c>
      <c r="M2" s="250">
        <f>dati_an!B18</f>
        <v>0</v>
      </c>
      <c r="N2" s="249" t="str">
        <f>CONCATENATE("Importo derivato al  ",dati_an!B19)</f>
        <v xml:space="preserve">Importo derivato al  </v>
      </c>
      <c r="O2" s="249" t="s">
        <v>651</v>
      </c>
      <c r="P2" s="249" t="s">
        <v>652</v>
      </c>
      <c r="Q2" s="250">
        <f>dati_an!B19</f>
        <v>0</v>
      </c>
      <c r="T2" s="128" t="s">
        <v>539</v>
      </c>
    </row>
    <row r="3" spans="1:20" s="2" customFormat="1" ht="24" customHeight="1">
      <c r="A3" s="573" t="s">
        <v>604</v>
      </c>
      <c r="B3" s="574"/>
      <c r="C3" s="574"/>
      <c r="D3" s="261"/>
      <c r="E3" s="261"/>
      <c r="F3" s="261"/>
      <c r="G3" s="261"/>
      <c r="H3" s="261"/>
      <c r="I3" s="261"/>
      <c r="J3" s="261"/>
      <c r="K3" s="261"/>
      <c r="L3" s="261"/>
      <c r="M3" s="261"/>
      <c r="N3" s="261"/>
      <c r="O3" s="261"/>
      <c r="P3" s="261"/>
      <c r="Q3" s="261"/>
    </row>
    <row r="4" spans="1:20" s="2" customFormat="1">
      <c r="A4" s="265" t="s">
        <v>176</v>
      </c>
      <c r="B4" s="507" t="e">
        <f>#REF!</f>
        <v>#REF!</v>
      </c>
      <c r="C4" s="507">
        <f>dati_rf_digitati_indir_ese!B3</f>
        <v>0</v>
      </c>
      <c r="D4" s="507">
        <f>dati_rf_digitati_indir_ese!C3</f>
        <v>0</v>
      </c>
      <c r="E4" s="489" t="e">
        <f>B4+C4-D4</f>
        <v>#REF!</v>
      </c>
      <c r="F4" s="489" t="e">
        <f>#REF!</f>
        <v>#REF!</v>
      </c>
      <c r="G4" s="489">
        <f>dati_rf_digitati_indir_ese!D3</f>
        <v>0</v>
      </c>
      <c r="H4" s="489">
        <f>dati_rf_digitati_indir_ese!E3</f>
        <v>0</v>
      </c>
      <c r="I4" s="489" t="e">
        <f>F4+G4-H4</f>
        <v>#REF!</v>
      </c>
      <c r="J4" s="489" t="e">
        <f>#REF!</f>
        <v>#REF!</v>
      </c>
      <c r="K4" s="489">
        <f>dati_rf_digitati_indir_ese!F3</f>
        <v>0</v>
      </c>
      <c r="L4" s="489">
        <f>dati_rf_digitati_indir_ese!G3</f>
        <v>0</v>
      </c>
      <c r="M4" s="489" t="e">
        <f>J4+K4-L4</f>
        <v>#REF!</v>
      </c>
      <c r="N4" s="489" t="e">
        <f>#REF!</f>
        <v>#REF!</v>
      </c>
      <c r="O4" s="489">
        <f>dati_rf_digitati_indir_ese!H3</f>
        <v>0</v>
      </c>
      <c r="P4" s="489">
        <f>dati_rf_digitati_indir_ese!I3</f>
        <v>0</v>
      </c>
      <c r="Q4" s="489" t="e">
        <f>N4+O4-P4</f>
        <v>#REF!</v>
      </c>
    </row>
    <row r="5" spans="1:20" s="2" customFormat="1">
      <c r="A5" s="265" t="s">
        <v>605</v>
      </c>
      <c r="B5" s="507" t="e">
        <f>#REF!+#REF!+#REF!-#REF!</f>
        <v>#REF!</v>
      </c>
      <c r="C5" s="507">
        <f>dati_rf_digitati_indir_ese!B4</f>
        <v>0</v>
      </c>
      <c r="D5" s="507">
        <f>dati_rf_digitati_indir_ese!C4</f>
        <v>0</v>
      </c>
      <c r="E5" s="489" t="e">
        <f>B5+C5-D5</f>
        <v>#REF!</v>
      </c>
      <c r="F5" s="507" t="e">
        <f>#REF!+#REF!+#REF!-#REF!</f>
        <v>#REF!</v>
      </c>
      <c r="G5" s="489">
        <f>dati_rf_digitati_indir_ese!D4</f>
        <v>0</v>
      </c>
      <c r="H5" s="489">
        <f>dati_rf_digitati_indir_ese!E4</f>
        <v>0</v>
      </c>
      <c r="I5" s="489" t="e">
        <f>F5+G5-H5</f>
        <v>#REF!</v>
      </c>
      <c r="J5" s="507" t="e">
        <f>#REF!+#REF!+#REF!-#REF!</f>
        <v>#REF!</v>
      </c>
      <c r="K5" s="489">
        <f>dati_rf_digitati_indir_ese!F4</f>
        <v>0</v>
      </c>
      <c r="L5" s="489">
        <f>dati_rf_digitati_indir_ese!G4</f>
        <v>0</v>
      </c>
      <c r="M5" s="489" t="e">
        <f>J5+K5-L5</f>
        <v>#REF!</v>
      </c>
      <c r="N5" s="507" t="e">
        <f>#REF!+#REF!+#REF!-#REF!</f>
        <v>#REF!</v>
      </c>
      <c r="O5" s="489">
        <f>dati_rf_digitati_indir_ese!H4</f>
        <v>0</v>
      </c>
      <c r="P5" s="489">
        <f>dati_rf_digitati_indir_ese!I4</f>
        <v>0</v>
      </c>
      <c r="Q5" s="489" t="e">
        <f>N5+O5-P5</f>
        <v>#REF!</v>
      </c>
    </row>
    <row r="6" spans="1:20" s="2" customFormat="1">
      <c r="A6" s="265" t="s">
        <v>606</v>
      </c>
      <c r="B6" s="507" t="e">
        <f>-(#REF!-#REF!)</f>
        <v>#REF!</v>
      </c>
      <c r="C6" s="507">
        <f>dati_rf_digitati_indir_ese!B5</f>
        <v>0</v>
      </c>
      <c r="D6" s="507">
        <f>dati_rf_digitati_indir_ese!C5</f>
        <v>0</v>
      </c>
      <c r="E6" s="489" t="e">
        <f>B6+C6-D6</f>
        <v>#REF!</v>
      </c>
      <c r="F6" s="489" t="e">
        <f>-(#REF!-#REF!)</f>
        <v>#REF!</v>
      </c>
      <c r="G6" s="489">
        <f>dati_rf_digitati_indir_ese!D5</f>
        <v>0</v>
      </c>
      <c r="H6" s="489">
        <f>dati_rf_digitati_indir_ese!E5</f>
        <v>0</v>
      </c>
      <c r="I6" s="489" t="e">
        <f>F6+G6-H6</f>
        <v>#REF!</v>
      </c>
      <c r="J6" s="489" t="e">
        <f>-(#REF!-#REF!)</f>
        <v>#REF!</v>
      </c>
      <c r="K6" s="489">
        <f>dati_rf_digitati_indir_ese!F5</f>
        <v>0</v>
      </c>
      <c r="L6" s="489">
        <f>dati_rf_digitati_indir_ese!G5</f>
        <v>0</v>
      </c>
      <c r="M6" s="489" t="e">
        <f>J6+K6-L6</f>
        <v>#REF!</v>
      </c>
      <c r="N6" s="489" t="e">
        <f>-(#REF!-#REF!)</f>
        <v>#REF!</v>
      </c>
      <c r="O6" s="489">
        <f>dati_rf_digitati_indir_ese!H5</f>
        <v>0</v>
      </c>
      <c r="P6" s="489">
        <f>dati_rf_digitati_indir_ese!I5</f>
        <v>0</v>
      </c>
      <c r="Q6" s="489" t="e">
        <f>N6+O6-P6</f>
        <v>#REF!</v>
      </c>
    </row>
    <row r="7" spans="1:20" s="2" customFormat="1">
      <c r="A7" s="265" t="s">
        <v>607</v>
      </c>
      <c r="B7" s="507" t="e">
        <f>-#REF!</f>
        <v>#REF!</v>
      </c>
      <c r="C7" s="507">
        <f>dati_rf_digitati_indir_ese!B6</f>
        <v>0</v>
      </c>
      <c r="D7" s="507">
        <f>dati_rf_digitati_indir_ese!C6</f>
        <v>0</v>
      </c>
      <c r="E7" s="489" t="e">
        <f>B7+C7-D7</f>
        <v>#REF!</v>
      </c>
      <c r="F7" s="489" t="e">
        <f>-#REF!</f>
        <v>#REF!</v>
      </c>
      <c r="G7" s="489">
        <f>dati_rf_digitati_indir_ese!D6</f>
        <v>0</v>
      </c>
      <c r="H7" s="489">
        <f>dati_rf_digitati_indir_ese!E6</f>
        <v>0</v>
      </c>
      <c r="I7" s="489" t="e">
        <f>F7+G7-H7</f>
        <v>#REF!</v>
      </c>
      <c r="J7" s="489" t="e">
        <f>-#REF!</f>
        <v>#REF!</v>
      </c>
      <c r="K7" s="489">
        <f>dati_rf_digitati_indir_ese!F6</f>
        <v>0</v>
      </c>
      <c r="L7" s="489">
        <f>dati_rf_digitati_indir_ese!G6</f>
        <v>0</v>
      </c>
      <c r="M7" s="489" t="e">
        <f>J7+K7-L7</f>
        <v>#REF!</v>
      </c>
      <c r="N7" s="489" t="e">
        <f>-#REF!</f>
        <v>#REF!</v>
      </c>
      <c r="O7" s="489">
        <f>dati_rf_digitati_indir_ese!H6</f>
        <v>0</v>
      </c>
      <c r="P7" s="489">
        <f>dati_rf_digitati_indir_ese!I6</f>
        <v>0</v>
      </c>
      <c r="Q7" s="489" t="e">
        <f>N7+O7-P7</f>
        <v>#REF!</v>
      </c>
    </row>
    <row r="8" spans="1:20" s="2" customFormat="1">
      <c r="A8" s="265" t="s">
        <v>608</v>
      </c>
      <c r="B8" s="507">
        <f>-dati_rf!B14+dati_rf!B13-dati_rf!B25+dati_rf!B24-dati_rf!B34+dati_rf!B33-dati_rf!B50+dati_rf!B49</f>
        <v>0</v>
      </c>
      <c r="C8" s="507">
        <f>dati_rf_digitati_indir_ese!B7</f>
        <v>0</v>
      </c>
      <c r="D8" s="507">
        <f>dati_rf_digitati_indir_ese!C7</f>
        <v>0</v>
      </c>
      <c r="E8" s="489">
        <f>B8+C8-D8</f>
        <v>0</v>
      </c>
      <c r="F8" s="489">
        <f>-dati_rf!C14+dati_rf!C13-dati_rf!C25+dati_rf!C24-dati_rf!C34+dati_rf!C33-dati_rf!C50+dati_rf!C49</f>
        <v>0</v>
      </c>
      <c r="G8" s="489">
        <f>dati_rf_digitati_indir_ese!D7</f>
        <v>0</v>
      </c>
      <c r="H8" s="489">
        <f>dati_rf_digitati_indir_ese!E7</f>
        <v>0</v>
      </c>
      <c r="I8" s="489">
        <f>F8+G8-H8</f>
        <v>0</v>
      </c>
      <c r="J8" s="489">
        <f>-dati_rf!D14+dati_rf!D13-dati_rf!D25+dati_rf!D24-dati_rf!D34+dati_rf!D33-dati_rf!D50+dati_rf!D49</f>
        <v>0</v>
      </c>
      <c r="K8" s="489">
        <f>dati_rf_digitati_indir_ese!F7</f>
        <v>0</v>
      </c>
      <c r="L8" s="489">
        <f>dati_rf_digitati_indir_ese!G7</f>
        <v>0</v>
      </c>
      <c r="M8" s="489">
        <f>J8+K8-L8</f>
        <v>0</v>
      </c>
      <c r="N8" s="489">
        <f>-dati_rf!E14+dati_rf!E13-dati_rf!E25+dati_rf!E24-dati_rf!E34+dati_rf!E33-dati_rf!E50+dati_rf!E49</f>
        <v>0</v>
      </c>
      <c r="O8" s="489">
        <f>dati_rf_digitati_indir_ese!H7</f>
        <v>0</v>
      </c>
      <c r="P8" s="489">
        <f>dati_rf_digitati_indir_ese!I7</f>
        <v>0</v>
      </c>
      <c r="Q8" s="489">
        <f>N8+O8-P8</f>
        <v>0</v>
      </c>
    </row>
    <row r="9" spans="1:20" s="2" customFormat="1" ht="23.15">
      <c r="A9" s="573" t="s">
        <v>609</v>
      </c>
      <c r="B9" s="498" t="e">
        <f>B4+B5+B6+B7+B8</f>
        <v>#REF!</v>
      </c>
      <c r="C9" s="498"/>
      <c r="D9" s="499"/>
      <c r="E9" s="499" t="e">
        <f>E4+E5+E6+E7+E8</f>
        <v>#REF!</v>
      </c>
      <c r="F9" s="499" t="e">
        <f>F4+F5+F6+F7+F8</f>
        <v>#REF!</v>
      </c>
      <c r="G9" s="499"/>
      <c r="H9" s="499"/>
      <c r="I9" s="499" t="e">
        <f>I4+I5+I6+I7+I8</f>
        <v>#REF!</v>
      </c>
      <c r="J9" s="499" t="e">
        <f>J4+J5+J6+J7+J8</f>
        <v>#REF!</v>
      </c>
      <c r="K9" s="499"/>
      <c r="L9" s="499"/>
      <c r="M9" s="499" t="e">
        <f>M4+M5+M6+M7+M8</f>
        <v>#REF!</v>
      </c>
      <c r="N9" s="499" t="e">
        <f>N4+N5+N6+N7+N8</f>
        <v>#REF!</v>
      </c>
      <c r="O9" s="499"/>
      <c r="P9" s="499"/>
      <c r="Q9" s="499" t="e">
        <f>Q4+Q5+Q6+Q7+Q8</f>
        <v>#REF!</v>
      </c>
    </row>
    <row r="10" spans="1:20" s="2" customFormat="1" ht="23.15">
      <c r="A10" s="575" t="s">
        <v>610</v>
      </c>
      <c r="B10" s="500"/>
      <c r="C10" s="500"/>
      <c r="D10" s="500"/>
      <c r="E10" s="501"/>
      <c r="F10" s="501"/>
      <c r="G10" s="501"/>
      <c r="H10" s="501"/>
      <c r="I10" s="501"/>
      <c r="J10" s="501"/>
      <c r="K10" s="501"/>
      <c r="L10" s="501"/>
      <c r="M10" s="501"/>
      <c r="N10" s="501"/>
      <c r="O10" s="501"/>
      <c r="P10" s="501"/>
      <c r="Q10" s="501"/>
    </row>
    <row r="11" spans="1:20" s="2" customFormat="1">
      <c r="A11" s="265" t="s">
        <v>611</v>
      </c>
      <c r="B11" s="508" t="e">
        <f>IF((#REF!-#REF!)&gt;0,#REF!-#REF!,0)</f>
        <v>#REF!</v>
      </c>
      <c r="C11" s="507">
        <f>dati_rf_digitati_indir_ese!B10</f>
        <v>0</v>
      </c>
      <c r="D11" s="507">
        <f>dati_rf_digitati_indir_ese!C10</f>
        <v>0</v>
      </c>
      <c r="E11" s="489" t="e">
        <f>B11+C11-D11</f>
        <v>#REF!</v>
      </c>
      <c r="F11" s="508" t="e">
        <f>IF((#REF!-#REF!)&gt;0,#REF!-#REF!,0)</f>
        <v>#REF!</v>
      </c>
      <c r="G11" s="489">
        <f>dati_rf_digitati_indir_ese!D10</f>
        <v>0</v>
      </c>
      <c r="H11" s="489">
        <f>dati_rf_digitati_indir_ese!E10</f>
        <v>0</v>
      </c>
      <c r="I11" s="489" t="e">
        <f>F11+G11-H11</f>
        <v>#REF!</v>
      </c>
      <c r="J11" s="508" t="e">
        <f>IF((#REF!-#REF!)&gt;0,#REF!-#REF!,0)</f>
        <v>#REF!</v>
      </c>
      <c r="K11" s="489">
        <f>dati_rf_digitati_indir_ese!F10</f>
        <v>0</v>
      </c>
      <c r="L11" s="489">
        <f>dati_rf_digitati_indir_ese!G10</f>
        <v>0</v>
      </c>
      <c r="M11" s="489" t="e">
        <f>J11+K11-L11</f>
        <v>#REF!</v>
      </c>
      <c r="N11" s="508" t="e">
        <f>IF((#REF!-#REF!)&gt;0,#REF!-#REF!,0)</f>
        <v>#REF!</v>
      </c>
      <c r="O11" s="489">
        <f>dati_rf_digitati_indir_ese!H10</f>
        <v>0</v>
      </c>
      <c r="P11" s="489">
        <f>dati_rf_digitati_indir_ese!I10</f>
        <v>0</v>
      </c>
      <c r="Q11" s="489" t="e">
        <f>N11+O11-P11</f>
        <v>#REF!</v>
      </c>
    </row>
    <row r="12" spans="1:20" s="2" customFormat="1">
      <c r="A12" s="265" t="s">
        <v>612</v>
      </c>
      <c r="B12" s="507">
        <f>dati_rf!B10+dati_rf!B21</f>
        <v>0</v>
      </c>
      <c r="C12" s="507">
        <f>dati_rf_digitati_indir_ese!B11</f>
        <v>0</v>
      </c>
      <c r="D12" s="507">
        <f>dati_rf_digitati_indir_ese!C11</f>
        <v>0</v>
      </c>
      <c r="E12" s="489">
        <f>B12+C12-D12</f>
        <v>0</v>
      </c>
      <c r="F12" s="489">
        <f>dati_rf!C10+dati_rf!C21</f>
        <v>0</v>
      </c>
      <c r="G12" s="489">
        <f>dati_rf_digitati_indir_ese!D11</f>
        <v>0</v>
      </c>
      <c r="H12" s="489">
        <f>dati_rf_digitati_indir_ese!E11</f>
        <v>0</v>
      </c>
      <c r="I12" s="489">
        <f>F12+G12-H12</f>
        <v>0</v>
      </c>
      <c r="J12" s="489">
        <f>dati_rf!D10+dati_rf!D21</f>
        <v>0</v>
      </c>
      <c r="K12" s="489">
        <f>dati_rf_digitati_indir_ese!F11</f>
        <v>0</v>
      </c>
      <c r="L12" s="489">
        <f>dati_rf_digitati_indir_ese!G11</f>
        <v>0</v>
      </c>
      <c r="M12" s="489">
        <f>J12+K12-L12</f>
        <v>0</v>
      </c>
      <c r="N12" s="489">
        <f>dati_rf!E10+dati_rf!E21</f>
        <v>0</v>
      </c>
      <c r="O12" s="489">
        <f>dati_rf_digitati_indir_ese!H11</f>
        <v>0</v>
      </c>
      <c r="P12" s="489">
        <f>dati_rf_digitati_indir_ese!I11</f>
        <v>0</v>
      </c>
      <c r="Q12" s="489">
        <f>N12+O12-P12</f>
        <v>0</v>
      </c>
    </row>
    <row r="13" spans="1:20" s="2" customFormat="1">
      <c r="A13" s="265" t="s">
        <v>613</v>
      </c>
      <c r="B13" s="507">
        <f>dati_rf!B12+dati_rf!B23+dati_rf!B32+dati_rf!B48</f>
        <v>0</v>
      </c>
      <c r="C13" s="507">
        <f>dati_rf_digitati_indir_ese!B12</f>
        <v>0</v>
      </c>
      <c r="D13" s="507">
        <f>dati_rf_digitati_indir_ese!C12</f>
        <v>0</v>
      </c>
      <c r="E13" s="489">
        <f>B13+C13-D13</f>
        <v>0</v>
      </c>
      <c r="F13" s="489">
        <f>dati_rf!C12+dati_rf!C23+dati_rf!C32+dati_rf!C48</f>
        <v>0</v>
      </c>
      <c r="G13" s="489">
        <f>dati_rf_digitati_indir_ese!D12</f>
        <v>0</v>
      </c>
      <c r="H13" s="489">
        <f>dati_rf_digitati_indir_ese!E12</f>
        <v>0</v>
      </c>
      <c r="I13" s="489">
        <f>F13+G13-H13</f>
        <v>0</v>
      </c>
      <c r="J13" s="489">
        <f>dati_rf!D12+dati_rf!D23+dati_rf!D32+dati_rf!D48</f>
        <v>0</v>
      </c>
      <c r="K13" s="489">
        <f>dati_rf_digitati_indir_ese!F12</f>
        <v>0</v>
      </c>
      <c r="L13" s="489">
        <f>dati_rf_digitati_indir_ese!G12</f>
        <v>0</v>
      </c>
      <c r="M13" s="489">
        <f>J13+K13-L13</f>
        <v>0</v>
      </c>
      <c r="N13" s="489">
        <f>dati_rf!E12+dati_rf!E23+dati_rf!E32+dati_rf!E48</f>
        <v>0</v>
      </c>
      <c r="O13" s="489">
        <f>dati_rf_digitati_indir_ese!H12</f>
        <v>0</v>
      </c>
      <c r="P13" s="489">
        <f>dati_rf_digitati_indir_ese!I12</f>
        <v>0</v>
      </c>
      <c r="Q13" s="489">
        <f>N13+O13-P13</f>
        <v>0</v>
      </c>
    </row>
    <row r="14" spans="1:20" s="576" customFormat="1" ht="23.15">
      <c r="A14" s="505" t="s">
        <v>1031</v>
      </c>
      <c r="B14" s="489" t="e">
        <f>#REF!-#REF!</f>
        <v>#REF!</v>
      </c>
      <c r="C14" s="489">
        <f>dati_rf_digitati_indir_ese!B13</f>
        <v>0</v>
      </c>
      <c r="D14" s="489">
        <f>dati_rf_digitati_indir_ese!C13</f>
        <v>0</v>
      </c>
      <c r="E14" s="489" t="e">
        <f>B14+C14-D14</f>
        <v>#REF!</v>
      </c>
      <c r="F14" s="489" t="e">
        <f>#REF!-#REF!</f>
        <v>#REF!</v>
      </c>
      <c r="G14" s="489">
        <f>dati_rf_digitati_indir_ese!D13</f>
        <v>0</v>
      </c>
      <c r="H14" s="489">
        <f>dati_rf_digitati_indir_ese!E13</f>
        <v>0</v>
      </c>
      <c r="I14" s="489" t="e">
        <f>F14+G14-H14</f>
        <v>#REF!</v>
      </c>
      <c r="J14" s="489" t="e">
        <f>#REF!-#REF!</f>
        <v>#REF!</v>
      </c>
      <c r="K14" s="489">
        <f>dati_rf_digitati_indir_ese!F13</f>
        <v>0</v>
      </c>
      <c r="L14" s="489">
        <f>dati_rf_digitati_indir_ese!G13</f>
        <v>0</v>
      </c>
      <c r="M14" s="489" t="e">
        <f>J14+K14-L14</f>
        <v>#REF!</v>
      </c>
      <c r="N14" s="489" t="e">
        <f>#REF!-#REF!</f>
        <v>#REF!</v>
      </c>
      <c r="O14" s="489">
        <f>dati_rf_digitati_indir_ese!H13</f>
        <v>0</v>
      </c>
      <c r="P14" s="489">
        <f>dati_rf_digitati_indir_ese!I13</f>
        <v>0</v>
      </c>
      <c r="Q14" s="489" t="e">
        <f>N14+O14-P14</f>
        <v>#REF!</v>
      </c>
    </row>
    <row r="15" spans="1:20" s="2" customFormat="1">
      <c r="A15" s="265" t="s">
        <v>614</v>
      </c>
      <c r="B15" s="507">
        <f>dati_rf!B9+dati_rf!B20+dati_rf!B39+dati_rf!B46</f>
        <v>0</v>
      </c>
      <c r="C15" s="507">
        <f>dati_rf_digitati_indir_ese!B14</f>
        <v>0</v>
      </c>
      <c r="D15" s="507">
        <f>dati_rf_digitati_indir_ese!C14</f>
        <v>0</v>
      </c>
      <c r="E15" s="489">
        <f>B15+C15-D15</f>
        <v>0</v>
      </c>
      <c r="F15" s="489">
        <f>dati_rf!C9+dati_rf!C20+dati_rf!C39+dati_rf!C46</f>
        <v>0</v>
      </c>
      <c r="G15" s="489">
        <f>dati_rf_digitati_indir_ese!D14</f>
        <v>0</v>
      </c>
      <c r="H15" s="489">
        <f>dati_rf_digitati_indir_ese!E14</f>
        <v>0</v>
      </c>
      <c r="I15" s="489">
        <f>F15+G15-H15</f>
        <v>0</v>
      </c>
      <c r="J15" s="489">
        <f>dati_rf!D9+dati_rf!D20+dati_rf!D39+dati_rf!D46</f>
        <v>0</v>
      </c>
      <c r="K15" s="489">
        <f>dati_rf_digitati_indir_ese!F14</f>
        <v>0</v>
      </c>
      <c r="L15" s="489">
        <f>dati_rf_digitati_indir_ese!G14</f>
        <v>0</v>
      </c>
      <c r="M15" s="489">
        <f>J15+K15-L15</f>
        <v>0</v>
      </c>
      <c r="N15" s="489">
        <f>dati_rf!E9+dati_rf!E20+dati_rf!E39+dati_rf!E46</f>
        <v>0</v>
      </c>
      <c r="O15" s="489">
        <f>dati_rf_digitati_indir_ese!H14</f>
        <v>0</v>
      </c>
      <c r="P15" s="489">
        <f>dati_rf_digitati_indir_ese!I14</f>
        <v>0</v>
      </c>
      <c r="Q15" s="489">
        <f>N15+O15-P15</f>
        <v>0</v>
      </c>
    </row>
    <row r="16" spans="1:20" s="2" customFormat="1" ht="23.15">
      <c r="A16" s="573" t="s">
        <v>615</v>
      </c>
      <c r="B16" s="498" t="e">
        <f>B11+B12+B13+B14+B15</f>
        <v>#REF!</v>
      </c>
      <c r="C16" s="498"/>
      <c r="D16" s="499"/>
      <c r="E16" s="498" t="e">
        <f>E11+E12+E13+E14+E15</f>
        <v>#REF!</v>
      </c>
      <c r="F16" s="498" t="e">
        <f>F11+F12+F13+F14+F15</f>
        <v>#REF!</v>
      </c>
      <c r="G16" s="499"/>
      <c r="H16" s="499"/>
      <c r="I16" s="498" t="e">
        <f>I11+I12+I13+I14+I15</f>
        <v>#REF!</v>
      </c>
      <c r="J16" s="498" t="e">
        <f>J11+J12+J13+J14+J15</f>
        <v>#REF!</v>
      </c>
      <c r="K16" s="499"/>
      <c r="L16" s="499"/>
      <c r="M16" s="498" t="e">
        <f>M11+M12+M13+M14+M15</f>
        <v>#REF!</v>
      </c>
      <c r="N16" s="498" t="e">
        <f>N11+N12+N13+N14+N15</f>
        <v>#REF!</v>
      </c>
      <c r="O16" s="499"/>
      <c r="P16" s="499"/>
      <c r="Q16" s="498" t="e">
        <f>Q11+Q12+Q13+Q14+Q15</f>
        <v>#REF!</v>
      </c>
    </row>
    <row r="17" spans="1:17" s="2" customFormat="1">
      <c r="A17" s="573" t="s">
        <v>616</v>
      </c>
      <c r="B17" s="498" t="e">
        <f>B9+B16</f>
        <v>#REF!</v>
      </c>
      <c r="C17" s="498"/>
      <c r="D17" s="499"/>
      <c r="E17" s="499" t="e">
        <f>E9+E16</f>
        <v>#REF!</v>
      </c>
      <c r="F17" s="499" t="e">
        <f>F9+F16</f>
        <v>#REF!</v>
      </c>
      <c r="G17" s="499"/>
      <c r="H17" s="499"/>
      <c r="I17" s="499" t="e">
        <f>I9+I16</f>
        <v>#REF!</v>
      </c>
      <c r="J17" s="499" t="e">
        <f>J9+J16</f>
        <v>#REF!</v>
      </c>
      <c r="K17" s="499"/>
      <c r="L17" s="499"/>
      <c r="M17" s="499" t="e">
        <f>M9+M16</f>
        <v>#REF!</v>
      </c>
      <c r="N17" s="499" t="e">
        <f>N9+N16</f>
        <v>#REF!</v>
      </c>
      <c r="O17" s="499"/>
      <c r="P17" s="499"/>
      <c r="Q17" s="499" t="e">
        <f>Q9+Q16</f>
        <v>#REF!</v>
      </c>
    </row>
    <row r="18" spans="1:17" s="2" customFormat="1">
      <c r="A18" s="575" t="s">
        <v>617</v>
      </c>
      <c r="B18" s="500"/>
      <c r="C18" s="500"/>
      <c r="D18" s="500"/>
      <c r="E18" s="501"/>
      <c r="F18" s="501"/>
      <c r="G18" s="501"/>
      <c r="H18" s="501"/>
      <c r="I18" s="501"/>
      <c r="J18" s="501"/>
      <c r="K18" s="501"/>
      <c r="L18" s="501"/>
      <c r="M18" s="501"/>
      <c r="N18" s="501"/>
      <c r="O18" s="501"/>
      <c r="P18" s="501"/>
      <c r="Q18" s="501"/>
    </row>
    <row r="19" spans="1:17" s="2" customFormat="1">
      <c r="A19" s="265" t="s">
        <v>618</v>
      </c>
      <c r="B19" s="507" t="e">
        <f>-(#REF!-#REF!)</f>
        <v>#REF!</v>
      </c>
      <c r="C19" s="507">
        <f>dati_rf_digitati_indir_ese!B18</f>
        <v>0</v>
      </c>
      <c r="D19" s="507">
        <f>dati_rf_digitati_indir_ese!C18</f>
        <v>0</v>
      </c>
      <c r="E19" s="489" t="e">
        <f t="shared" ref="E19:E24" si="0">B19+C19-D19</f>
        <v>#REF!</v>
      </c>
      <c r="F19" s="507" t="e">
        <f>-(#REF!-#REF!)</f>
        <v>#REF!</v>
      </c>
      <c r="G19" s="489">
        <f>dati_rf_digitati_indir_ese!D18</f>
        <v>0</v>
      </c>
      <c r="H19" s="489">
        <f>dati_rf_digitati_indir_ese!E18</f>
        <v>0</v>
      </c>
      <c r="I19" s="489" t="e">
        <f t="shared" ref="I19:I24" si="1">F19+G19-H19</f>
        <v>#REF!</v>
      </c>
      <c r="J19" s="507" t="e">
        <f>-(#REF!-#REF!)</f>
        <v>#REF!</v>
      </c>
      <c r="K19" s="489">
        <f>dati_rf_digitati_indir_ese!F18</f>
        <v>0</v>
      </c>
      <c r="L19" s="489">
        <f>dati_rf_digitati_indir_ese!G18</f>
        <v>0</v>
      </c>
      <c r="M19" s="489" t="e">
        <f t="shared" ref="M19:M24" si="2">J19+K19-L19</f>
        <v>#REF!</v>
      </c>
      <c r="N19" s="507" t="e">
        <f>-(#REF!-#REF!)</f>
        <v>#REF!</v>
      </c>
      <c r="O19" s="489">
        <f>dati_rf_digitati_indir_ese!H18</f>
        <v>0</v>
      </c>
      <c r="P19" s="489">
        <f>dati_rf_digitati_indir_ese!I18</f>
        <v>0</v>
      </c>
      <c r="Q19" s="489" t="e">
        <f t="shared" ref="Q19:Q24" si="3">N19+O19-P19</f>
        <v>#REF!</v>
      </c>
    </row>
    <row r="20" spans="1:17" s="2" customFormat="1">
      <c r="A20" s="265" t="s">
        <v>619</v>
      </c>
      <c r="B20" s="508"/>
      <c r="C20" s="507">
        <f>dati_rf_digitati_indir_ese!B19</f>
        <v>0</v>
      </c>
      <c r="D20" s="507">
        <f>dati_rf_digitati_indir_ese!C19</f>
        <v>0</v>
      </c>
      <c r="E20" s="489">
        <f t="shared" si="0"/>
        <v>0</v>
      </c>
      <c r="F20" s="497"/>
      <c r="G20" s="489">
        <f>dati_rf_digitati_indir_ese!D19</f>
        <v>0</v>
      </c>
      <c r="H20" s="489">
        <f>dati_rf_digitati_indir_ese!E19</f>
        <v>0</v>
      </c>
      <c r="I20" s="489">
        <f t="shared" si="1"/>
        <v>0</v>
      </c>
      <c r="J20" s="497"/>
      <c r="K20" s="489">
        <f>dati_rf_digitati_indir_ese!F19</f>
        <v>0</v>
      </c>
      <c r="L20" s="489">
        <f>dati_rf_digitati_indir_ese!G19</f>
        <v>0</v>
      </c>
      <c r="M20" s="489">
        <f t="shared" si="2"/>
        <v>0</v>
      </c>
      <c r="N20" s="497"/>
      <c r="O20" s="489">
        <f>dati_rf_digitati_indir_ese!H19</f>
        <v>0</v>
      </c>
      <c r="P20" s="489">
        <f>dati_rf_digitati_indir_ese!I19</f>
        <v>0</v>
      </c>
      <c r="Q20" s="489">
        <f t="shared" si="3"/>
        <v>0</v>
      </c>
    </row>
    <row r="21" spans="1:17" s="2" customFormat="1">
      <c r="A21" s="265" t="s">
        <v>620</v>
      </c>
      <c r="B21" s="508"/>
      <c r="C21" s="507">
        <f>dati_rf_digitati_indir_ese!B20</f>
        <v>0</v>
      </c>
      <c r="D21" s="507">
        <f>dati_rf_digitati_indir_ese!C20</f>
        <v>0</v>
      </c>
      <c r="E21" s="489">
        <f t="shared" si="0"/>
        <v>0</v>
      </c>
      <c r="F21" s="497"/>
      <c r="G21" s="489">
        <f>dati_rf_digitati_indir_ese!D20</f>
        <v>0</v>
      </c>
      <c r="H21" s="489">
        <f>dati_rf_digitati_indir_ese!E20</f>
        <v>0</v>
      </c>
      <c r="I21" s="489">
        <f t="shared" si="1"/>
        <v>0</v>
      </c>
      <c r="J21" s="497"/>
      <c r="K21" s="489">
        <f>dati_rf_digitati_indir_ese!F20</f>
        <v>0</v>
      </c>
      <c r="L21" s="489">
        <f>dati_rf_digitati_indir_ese!G20</f>
        <v>0</v>
      </c>
      <c r="M21" s="489">
        <f t="shared" si="2"/>
        <v>0</v>
      </c>
      <c r="N21" s="497"/>
      <c r="O21" s="489">
        <f>dati_rf_digitati_indir_ese!H20</f>
        <v>0</v>
      </c>
      <c r="P21" s="489">
        <f>dati_rf_digitati_indir_ese!I20</f>
        <v>0</v>
      </c>
      <c r="Q21" s="489">
        <f t="shared" si="3"/>
        <v>0</v>
      </c>
    </row>
    <row r="22" spans="1:17" s="2" customFormat="1">
      <c r="A22" s="265" t="s">
        <v>621</v>
      </c>
      <c r="B22" s="507" t="e">
        <f>-(#REF!-#REF!)</f>
        <v>#REF!</v>
      </c>
      <c r="C22" s="507">
        <f>dati_rf_digitati_indir_ese!B21</f>
        <v>0</v>
      </c>
      <c r="D22" s="507">
        <f>dati_rf_digitati_indir_ese!C21</f>
        <v>0</v>
      </c>
      <c r="E22" s="489" t="e">
        <f t="shared" si="0"/>
        <v>#REF!</v>
      </c>
      <c r="F22" s="507" t="e">
        <f>-(#REF!-#REF!)</f>
        <v>#REF!</v>
      </c>
      <c r="G22" s="489">
        <f>dati_rf_digitati_indir_ese!D21</f>
        <v>0</v>
      </c>
      <c r="H22" s="489">
        <f>dati_rf_digitati_indir_ese!E21</f>
        <v>0</v>
      </c>
      <c r="I22" s="489" t="e">
        <f t="shared" si="1"/>
        <v>#REF!</v>
      </c>
      <c r="J22" s="507" t="e">
        <f>-(#REF!-#REF!)</f>
        <v>#REF!</v>
      </c>
      <c r="K22" s="489">
        <f>dati_rf_digitati_indir_ese!F21</f>
        <v>0</v>
      </c>
      <c r="L22" s="489">
        <f>dati_rf_digitati_indir_ese!G21</f>
        <v>0</v>
      </c>
      <c r="M22" s="489" t="e">
        <f t="shared" si="2"/>
        <v>#REF!</v>
      </c>
      <c r="N22" s="507" t="e">
        <f>-(#REF!-#REF!)</f>
        <v>#REF!</v>
      </c>
      <c r="O22" s="489">
        <f>dati_rf_digitati_indir_ese!H21</f>
        <v>0</v>
      </c>
      <c r="P22" s="489">
        <f>dati_rf_digitati_indir_ese!I21</f>
        <v>0</v>
      </c>
      <c r="Q22" s="489" t="e">
        <f t="shared" si="3"/>
        <v>#REF!</v>
      </c>
    </row>
    <row r="23" spans="1:17" s="2" customFormat="1">
      <c r="A23" s="265" t="s">
        <v>622</v>
      </c>
      <c r="B23" s="507" t="e">
        <f>(#REF!-#REF!)</f>
        <v>#REF!</v>
      </c>
      <c r="C23" s="507">
        <f>dati_rf_digitati_indir_ese!B22</f>
        <v>0</v>
      </c>
      <c r="D23" s="507">
        <f>dati_rf_digitati_indir_ese!C22</f>
        <v>0</v>
      </c>
      <c r="E23" s="489" t="e">
        <f t="shared" si="0"/>
        <v>#REF!</v>
      </c>
      <c r="F23" s="507" t="e">
        <f>(#REF!-#REF!)</f>
        <v>#REF!</v>
      </c>
      <c r="G23" s="489">
        <f>dati_rf_digitati_indir_ese!D22</f>
        <v>0</v>
      </c>
      <c r="H23" s="489">
        <f>dati_rf_digitati_indir_ese!E22</f>
        <v>0</v>
      </c>
      <c r="I23" s="489" t="e">
        <f t="shared" si="1"/>
        <v>#REF!</v>
      </c>
      <c r="J23" s="507" t="e">
        <f>(#REF!-#REF!)</f>
        <v>#REF!</v>
      </c>
      <c r="K23" s="489">
        <f>dati_rf_digitati_indir_ese!F22</f>
        <v>0</v>
      </c>
      <c r="L23" s="489">
        <f>dati_rf_digitati_indir_ese!G22</f>
        <v>0</v>
      </c>
      <c r="M23" s="489" t="e">
        <f t="shared" si="2"/>
        <v>#REF!</v>
      </c>
      <c r="N23" s="507" t="e">
        <f>(#REF!-#REF!)</f>
        <v>#REF!</v>
      </c>
      <c r="O23" s="489">
        <f>dati_rf_digitati_indir_ese!H22</f>
        <v>0</v>
      </c>
      <c r="P23" s="489">
        <f>dati_rf_digitati_indir_ese!I22</f>
        <v>0</v>
      </c>
      <c r="Q23" s="489" t="e">
        <f t="shared" si="3"/>
        <v>#REF!</v>
      </c>
    </row>
    <row r="24" spans="1:17" s="2" customFormat="1">
      <c r="A24" s="265" t="s">
        <v>623</v>
      </c>
      <c r="B24" s="508" t="e">
        <f>-(((#REF!-#REF!)+(#REF!-#REF!))-(#REF!-#REF!))</f>
        <v>#REF!</v>
      </c>
      <c r="C24" s="507">
        <f>dati_rf_digitati_indir_ese!B23</f>
        <v>0</v>
      </c>
      <c r="D24" s="507">
        <f>dati_rf_digitati_indir_ese!C23</f>
        <v>0</v>
      </c>
      <c r="E24" s="489" t="e">
        <f t="shared" si="0"/>
        <v>#REF!</v>
      </c>
      <c r="F24" s="508" t="e">
        <f>-(((#REF!-#REF!)+(#REF!-#REF!))-(#REF!-#REF!))</f>
        <v>#REF!</v>
      </c>
      <c r="G24" s="489">
        <f>dati_rf_digitati_indir_ese!D23</f>
        <v>0</v>
      </c>
      <c r="H24" s="489">
        <f>dati_rf_digitati_indir_ese!E23</f>
        <v>0</v>
      </c>
      <c r="I24" s="489" t="e">
        <f t="shared" si="1"/>
        <v>#REF!</v>
      </c>
      <c r="J24" s="508" t="e">
        <f>-(((#REF!-#REF!)+(#REF!-#REF!))-(#REF!-#REF!))</f>
        <v>#REF!</v>
      </c>
      <c r="K24" s="489">
        <f>dati_rf_digitati_indir_ese!F23</f>
        <v>0</v>
      </c>
      <c r="L24" s="489">
        <f>dati_rf_digitati_indir_ese!G23</f>
        <v>0</v>
      </c>
      <c r="M24" s="489" t="e">
        <f t="shared" si="2"/>
        <v>#REF!</v>
      </c>
      <c r="N24" s="508" t="e">
        <f>-(((#REF!-#REF!)+(#REF!-#REF!))-(#REF!-#REF!))</f>
        <v>#REF!</v>
      </c>
      <c r="O24" s="489">
        <f>dati_rf_digitati_indir_ese!H23</f>
        <v>0</v>
      </c>
      <c r="P24" s="489">
        <f>dati_rf_digitati_indir_ese!I23</f>
        <v>0</v>
      </c>
      <c r="Q24" s="489" t="e">
        <f t="shared" si="3"/>
        <v>#REF!</v>
      </c>
    </row>
    <row r="25" spans="1:17" s="2" customFormat="1">
      <c r="A25" s="573" t="s">
        <v>624</v>
      </c>
      <c r="B25" s="498" t="e">
        <f>B19+B20+B21+B22+B23+B24</f>
        <v>#REF!</v>
      </c>
      <c r="C25" s="498"/>
      <c r="D25" s="499"/>
      <c r="E25" s="499" t="e">
        <f>E19+E20+E21+E22+E23+E24</f>
        <v>#REF!</v>
      </c>
      <c r="F25" s="499" t="e">
        <f>F19+F20+F21+F22+F23+F24</f>
        <v>#REF!</v>
      </c>
      <c r="G25" s="499"/>
      <c r="H25" s="499"/>
      <c r="I25" s="499" t="e">
        <f>I19+I20+I21+I22+I23+I24</f>
        <v>#REF!</v>
      </c>
      <c r="J25" s="499" t="e">
        <f>J19+J20+J21+J22+J23+J24</f>
        <v>#REF!</v>
      </c>
      <c r="K25" s="499"/>
      <c r="L25" s="499"/>
      <c r="M25" s="499" t="e">
        <f>M19+M20+M21+M22+M23+M24</f>
        <v>#REF!</v>
      </c>
      <c r="N25" s="499" t="e">
        <f>N19+N20+N21+N22+N23+N24</f>
        <v>#REF!</v>
      </c>
      <c r="O25" s="499"/>
      <c r="P25" s="499"/>
      <c r="Q25" s="499" t="e">
        <f>Q19+Q20+Q21+Q22+Q23+Q24</f>
        <v>#REF!</v>
      </c>
    </row>
    <row r="26" spans="1:17" s="2" customFormat="1">
      <c r="A26" s="573" t="s">
        <v>625</v>
      </c>
      <c r="B26" s="498" t="e">
        <f>B17+B25</f>
        <v>#REF!</v>
      </c>
      <c r="C26" s="498"/>
      <c r="D26" s="499"/>
      <c r="E26" s="499" t="e">
        <f>E17+E25</f>
        <v>#REF!</v>
      </c>
      <c r="F26" s="499" t="e">
        <f>F17+F25</f>
        <v>#REF!</v>
      </c>
      <c r="G26" s="499"/>
      <c r="H26" s="499"/>
      <c r="I26" s="499" t="e">
        <f>I17+I25</f>
        <v>#REF!</v>
      </c>
      <c r="J26" s="499" t="e">
        <f>J17+J25</f>
        <v>#REF!</v>
      </c>
      <c r="K26" s="499"/>
      <c r="L26" s="499"/>
      <c r="M26" s="499" t="e">
        <f>M17+M25</f>
        <v>#REF!</v>
      </c>
      <c r="N26" s="499" t="e">
        <f>N17+N25</f>
        <v>#REF!</v>
      </c>
      <c r="O26" s="499"/>
      <c r="P26" s="499"/>
      <c r="Q26" s="499" t="e">
        <f>Q17+Q25</f>
        <v>#REF!</v>
      </c>
    </row>
    <row r="27" spans="1:17" s="2" customFormat="1">
      <c r="A27" s="575" t="s">
        <v>626</v>
      </c>
      <c r="B27" s="500"/>
      <c r="C27" s="500"/>
      <c r="D27" s="500"/>
      <c r="E27" s="501"/>
      <c r="F27" s="501"/>
      <c r="G27" s="501"/>
      <c r="H27" s="501"/>
      <c r="I27" s="501"/>
      <c r="J27" s="501"/>
      <c r="K27" s="501"/>
      <c r="L27" s="501"/>
      <c r="M27" s="501"/>
      <c r="N27" s="501"/>
      <c r="O27" s="501"/>
      <c r="P27" s="501"/>
      <c r="Q27" s="501"/>
    </row>
    <row r="28" spans="1:17" s="2" customFormat="1">
      <c r="A28" s="265" t="s">
        <v>627</v>
      </c>
      <c r="B28" s="507" t="e">
        <f>(#REF!-#REF!)</f>
        <v>#REF!</v>
      </c>
      <c r="C28" s="507">
        <f>dati_rf_digitati_indir_ese!B27</f>
        <v>0</v>
      </c>
      <c r="D28" s="507">
        <f>dati_rf_digitati_indir_ese!C27</f>
        <v>0</v>
      </c>
      <c r="E28" s="489" t="e">
        <f>B28+C28-D28</f>
        <v>#REF!</v>
      </c>
      <c r="F28" s="489" t="e">
        <f>(#REF!-#REF!)</f>
        <v>#REF!</v>
      </c>
      <c r="G28" s="489">
        <f>dati_rf_digitati_indir_ese!D27</f>
        <v>0</v>
      </c>
      <c r="H28" s="489">
        <f>dati_rf_digitati_indir_ese!E27</f>
        <v>0</v>
      </c>
      <c r="I28" s="489" t="e">
        <f>F28+G28-H28</f>
        <v>#REF!</v>
      </c>
      <c r="J28" s="489" t="e">
        <f>(#REF!-#REF!)</f>
        <v>#REF!</v>
      </c>
      <c r="K28" s="489">
        <f>dati_rf_digitati_indir_ese!F27</f>
        <v>0</v>
      </c>
      <c r="L28" s="489">
        <f>dati_rf_digitati_indir_ese!G27</f>
        <v>0</v>
      </c>
      <c r="M28" s="489" t="e">
        <f>J28+K28-L28</f>
        <v>#REF!</v>
      </c>
      <c r="N28" s="489" t="e">
        <f>(#REF!-#REF!)</f>
        <v>#REF!</v>
      </c>
      <c r="O28" s="489">
        <f>dati_rf_digitati_indir_ese!H27</f>
        <v>0</v>
      </c>
      <c r="P28" s="489">
        <f>dati_rf_digitati_indir_ese!I27</f>
        <v>0</v>
      </c>
      <c r="Q28" s="489" t="e">
        <f>N28+O28-P28</f>
        <v>#REF!</v>
      </c>
    </row>
    <row r="29" spans="1:17" s="2" customFormat="1">
      <c r="A29" s="265" t="s">
        <v>628</v>
      </c>
      <c r="B29" s="507" t="e">
        <f>-(#REF!+#REF!+#REF!-#REF!)</f>
        <v>#REF!</v>
      </c>
      <c r="C29" s="507">
        <f>dati_rf_digitati_indir_ese!B28</f>
        <v>0</v>
      </c>
      <c r="D29" s="507">
        <f>dati_rf_digitati_indir_ese!C28</f>
        <v>0</v>
      </c>
      <c r="E29" s="489" t="e">
        <f>B29+C29-D29</f>
        <v>#REF!</v>
      </c>
      <c r="F29" s="489" t="e">
        <f>-(#REF!+#REF!+#REF!-#REF!)</f>
        <v>#REF!</v>
      </c>
      <c r="G29" s="489">
        <f>dati_rf_digitati_indir_ese!D28</f>
        <v>0</v>
      </c>
      <c r="H29" s="489">
        <f>dati_rf_digitati_indir_ese!E28</f>
        <v>0</v>
      </c>
      <c r="I29" s="489" t="e">
        <f>F29+G29-H29</f>
        <v>#REF!</v>
      </c>
      <c r="J29" s="489" t="e">
        <f>-(#REF!+#REF!+#REF!-#REF!)</f>
        <v>#REF!</v>
      </c>
      <c r="K29" s="489">
        <f>dati_rf_digitati_indir_ese!F28</f>
        <v>0</v>
      </c>
      <c r="L29" s="489">
        <f>dati_rf_digitati_indir_ese!G28</f>
        <v>0</v>
      </c>
      <c r="M29" s="489" t="e">
        <f>J29+K29-L29</f>
        <v>#REF!</v>
      </c>
      <c r="N29" s="489" t="e">
        <f>-(#REF!+#REF!+#REF!-#REF!)</f>
        <v>#REF!</v>
      </c>
      <c r="O29" s="489">
        <f>dati_rf_digitati_indir_ese!H28</f>
        <v>0</v>
      </c>
      <c r="P29" s="489">
        <f>dati_rf_digitati_indir_ese!I28</f>
        <v>0</v>
      </c>
      <c r="Q29" s="489" t="e">
        <f>N29+O29-P29</f>
        <v>#REF!</v>
      </c>
    </row>
    <row r="30" spans="1:17" s="2" customFormat="1">
      <c r="A30" s="265" t="s">
        <v>629</v>
      </c>
      <c r="B30" s="507" t="e">
        <f>#REF!</f>
        <v>#REF!</v>
      </c>
      <c r="C30" s="507">
        <f>dati_rf_digitati_indir_ese!B29</f>
        <v>0</v>
      </c>
      <c r="D30" s="507">
        <f>dati_rf_digitati_indir_ese!C29</f>
        <v>0</v>
      </c>
      <c r="E30" s="489" t="e">
        <f>B30+C30-D30</f>
        <v>#REF!</v>
      </c>
      <c r="F30" s="489" t="e">
        <f>#REF!</f>
        <v>#REF!</v>
      </c>
      <c r="G30" s="489">
        <f>dati_rf_digitati_indir_ese!D29</f>
        <v>0</v>
      </c>
      <c r="H30" s="489">
        <f>dati_rf_digitati_indir_ese!E29</f>
        <v>0</v>
      </c>
      <c r="I30" s="489" t="e">
        <f>F30+G30-H30</f>
        <v>#REF!</v>
      </c>
      <c r="J30" s="489" t="e">
        <f>#REF!</f>
        <v>#REF!</v>
      </c>
      <c r="K30" s="489">
        <f>dati_rf_digitati_indir_ese!F29</f>
        <v>0</v>
      </c>
      <c r="L30" s="489">
        <f>dati_rf_digitati_indir_ese!G29</f>
        <v>0</v>
      </c>
      <c r="M30" s="489" t="e">
        <f>J30+K30-L30</f>
        <v>#REF!</v>
      </c>
      <c r="N30" s="489" t="e">
        <f>#REF!</f>
        <v>#REF!</v>
      </c>
      <c r="O30" s="489">
        <f>dati_rf_digitati_indir_ese!H29</f>
        <v>0</v>
      </c>
      <c r="P30" s="489">
        <f>dati_rf_digitati_indir_ese!I29</f>
        <v>0</v>
      </c>
      <c r="Q30" s="489" t="e">
        <f>N30+O30-P30</f>
        <v>#REF!</v>
      </c>
    </row>
    <row r="31" spans="1:17" s="2" customFormat="1">
      <c r="A31" s="265" t="s">
        <v>630</v>
      </c>
      <c r="B31" s="508" t="e">
        <f>IF((#REF!-#REF!)&lt;0,#REF!-#REF!,0)</f>
        <v>#REF!</v>
      </c>
      <c r="C31" s="507">
        <f>dati_rf_digitati_indir_ese!B30</f>
        <v>0</v>
      </c>
      <c r="D31" s="507">
        <f>dati_rf_digitati_indir_ese!C30</f>
        <v>0</v>
      </c>
      <c r="E31" s="489" t="e">
        <f>B31+C31-D31</f>
        <v>#REF!</v>
      </c>
      <c r="F31" s="497" t="e">
        <f>IF((#REF!-#REF!)&lt;0,#REF!-#REF!,0)</f>
        <v>#REF!</v>
      </c>
      <c r="G31" s="489">
        <f>dati_rf_digitati_indir_ese!D30</f>
        <v>0</v>
      </c>
      <c r="H31" s="489">
        <f>dati_rf_digitati_indir_ese!E30</f>
        <v>0</v>
      </c>
      <c r="I31" s="489" t="e">
        <f>F31+G31-H31</f>
        <v>#REF!</v>
      </c>
      <c r="J31" s="497" t="e">
        <f>IF((#REF!-#REF!)&lt;0,#REF!-#REF!,0)</f>
        <v>#REF!</v>
      </c>
      <c r="K31" s="489">
        <f>dati_rf_digitati_indir_ese!F30</f>
        <v>0</v>
      </c>
      <c r="L31" s="489">
        <f>dati_rf_digitati_indir_ese!G30</f>
        <v>0</v>
      </c>
      <c r="M31" s="489" t="e">
        <f>J31+K31-L31</f>
        <v>#REF!</v>
      </c>
      <c r="N31" s="497" t="e">
        <f>IF((#REF!-#REF!)&lt;0,#REF!-#REF!,0)</f>
        <v>#REF!</v>
      </c>
      <c r="O31" s="489">
        <f>dati_rf_digitati_indir_ese!H30</f>
        <v>0</v>
      </c>
      <c r="P31" s="489">
        <f>dati_rf_digitati_indir_ese!I30</f>
        <v>0</v>
      </c>
      <c r="Q31" s="489" t="e">
        <f>N31+O31-P31</f>
        <v>#REF!</v>
      </c>
    </row>
    <row r="32" spans="1:17" s="2" customFormat="1">
      <c r="A32" s="265" t="s">
        <v>631</v>
      </c>
      <c r="B32" s="508">
        <f>-dati_rf!B40</f>
        <v>0</v>
      </c>
      <c r="C32" s="507">
        <f>dati_rf_digitati_indir_ese!B31</f>
        <v>0</v>
      </c>
      <c r="D32" s="507">
        <f>dati_rf_digitati_indir_ese!C31</f>
        <v>0</v>
      </c>
      <c r="E32" s="489">
        <f>B32+C32-D32</f>
        <v>0</v>
      </c>
      <c r="F32" s="497">
        <f>-dati_rf!C40</f>
        <v>0</v>
      </c>
      <c r="G32" s="489">
        <f>dati_rf_digitati_indir_ese!D31</f>
        <v>0</v>
      </c>
      <c r="H32" s="489">
        <f>dati_rf_digitati_indir_ese!E31</f>
        <v>0</v>
      </c>
      <c r="I32" s="489">
        <f>F32+G32-H32</f>
        <v>0</v>
      </c>
      <c r="J32" s="497">
        <f>-dati_rf!D40</f>
        <v>0</v>
      </c>
      <c r="K32" s="489">
        <f>dati_rf_digitati_indir_ese!F31</f>
        <v>0</v>
      </c>
      <c r="L32" s="489">
        <f>dati_rf_digitati_indir_ese!G31</f>
        <v>0</v>
      </c>
      <c r="M32" s="489">
        <f>J32+K32-L32</f>
        <v>0</v>
      </c>
      <c r="N32" s="497">
        <f>-dati_rf!E40</f>
        <v>0</v>
      </c>
      <c r="O32" s="489">
        <f>dati_rf_digitati_indir_ese!H31</f>
        <v>0</v>
      </c>
      <c r="P32" s="489">
        <f>dati_rf_digitati_indir_ese!I31</f>
        <v>0</v>
      </c>
      <c r="Q32" s="489">
        <f>N32+O32-P32</f>
        <v>0</v>
      </c>
    </row>
    <row r="33" spans="1:17" s="2" customFormat="1">
      <c r="A33" s="573" t="s">
        <v>632</v>
      </c>
      <c r="B33" s="498" t="e">
        <f>B28+B29+B30+B31+B32</f>
        <v>#REF!</v>
      </c>
      <c r="C33" s="498"/>
      <c r="D33" s="499"/>
      <c r="E33" s="499" t="e">
        <f>E28+E29+E30+E31+E32</f>
        <v>#REF!</v>
      </c>
      <c r="F33" s="499" t="e">
        <f>F28+F29+F30+F31+F32</f>
        <v>#REF!</v>
      </c>
      <c r="G33" s="499"/>
      <c r="H33" s="499"/>
      <c r="I33" s="499" t="e">
        <f>I28+I29+I30+I31+I32</f>
        <v>#REF!</v>
      </c>
      <c r="J33" s="499" t="e">
        <f>J28+J29+J30+J31+J32</f>
        <v>#REF!</v>
      </c>
      <c r="K33" s="499"/>
      <c r="L33" s="499"/>
      <c r="M33" s="499" t="e">
        <f>M28+M29+M30+M31+M32</f>
        <v>#REF!</v>
      </c>
      <c r="N33" s="499" t="e">
        <f>N28+N29+N30+N31+N32</f>
        <v>#REF!</v>
      </c>
      <c r="O33" s="499"/>
      <c r="P33" s="499"/>
      <c r="Q33" s="499" t="e">
        <f>Q28+Q29+Q30+Q31+Q32</f>
        <v>#REF!</v>
      </c>
    </row>
    <row r="34" spans="1:17" s="2" customFormat="1">
      <c r="A34" s="573" t="s">
        <v>633</v>
      </c>
      <c r="B34" s="498" t="e">
        <f>B26+B33</f>
        <v>#REF!</v>
      </c>
      <c r="C34" s="498">
        <f>C4+C5+C6+C7+C8+C11+C12+C13+C14+C15+C19+C20+C21+C22+C23+C24+C28+C29+C30+C31+C32</f>
        <v>0</v>
      </c>
      <c r="D34" s="499">
        <f>D4+D5+D6+D7+D8+D11+D12+D13+D14+D15+D19+D20+D21+D22+D23+D24+D28+D29+D30+D31+D32</f>
        <v>0</v>
      </c>
      <c r="E34" s="499" t="e">
        <f>E26+E33</f>
        <v>#REF!</v>
      </c>
      <c r="F34" s="499" t="e">
        <f>F26+F33</f>
        <v>#REF!</v>
      </c>
      <c r="G34" s="498">
        <f>G4+G5+G6+G7+G8+G11+G12+G13+G14+G15+G19+G20+G21+G22+G23+G24+G28+G29+G30+G31+G32</f>
        <v>0</v>
      </c>
      <c r="H34" s="499">
        <f>H4+H5+H6+H7+H8+H11+H12+H13+H14+H15+H19+H20+H21+H22+H23+H24+H28+H29+H30+H31+H32</f>
        <v>0</v>
      </c>
      <c r="I34" s="499" t="e">
        <f>I26+I33</f>
        <v>#REF!</v>
      </c>
      <c r="J34" s="499" t="e">
        <f>J26+J33</f>
        <v>#REF!</v>
      </c>
      <c r="K34" s="498">
        <f>K4+K5+K6+K7+K8+K11+K12+K13+K14+K15+K19+K20+K21+K22+K23+K24+K28+K29+K30+K31+K32</f>
        <v>0</v>
      </c>
      <c r="L34" s="499">
        <f>L4+L5+L6+L7+L8+L11+L12+L13+L14+L15+L19+L20+L21+L22+L23+L24+L28+L29+L30+L31+L32</f>
        <v>0</v>
      </c>
      <c r="M34" s="499" t="e">
        <f>M26+M33</f>
        <v>#REF!</v>
      </c>
      <c r="N34" s="499" t="e">
        <f>N26+N33</f>
        <v>#REF!</v>
      </c>
      <c r="O34" s="498">
        <f>O4+O5+O6+O7+O8+O11+O12+O13+O14+O15+O19+O20+O21+O22+O23+O24+O28+O29+O30+O31+O32</f>
        <v>0</v>
      </c>
      <c r="P34" s="499">
        <f>P4+P5+P6+P7+P8+P11+P12+P13+P14+P15+P19+P20+P21+P22+P23+P24+P28+P29+P30+P31+P32</f>
        <v>0</v>
      </c>
      <c r="Q34" s="499" t="e">
        <f>Q26+Q33</f>
        <v>#REF!</v>
      </c>
    </row>
    <row r="35" spans="1:17" s="2" customFormat="1">
      <c r="A35" s="573" t="s">
        <v>634</v>
      </c>
      <c r="B35" s="498"/>
      <c r="C35" s="498"/>
      <c r="D35" s="502"/>
      <c r="E35" s="502"/>
      <c r="F35" s="502"/>
      <c r="G35" s="502"/>
      <c r="H35" s="502"/>
      <c r="I35" s="502"/>
      <c r="J35" s="502"/>
      <c r="K35" s="502"/>
      <c r="L35" s="502"/>
      <c r="M35" s="502"/>
      <c r="N35" s="502"/>
      <c r="O35" s="502"/>
      <c r="P35" s="502"/>
      <c r="Q35" s="502"/>
    </row>
    <row r="36" spans="1:17" s="2" customFormat="1">
      <c r="A36" s="575" t="s">
        <v>510</v>
      </c>
      <c r="B36" s="500"/>
      <c r="C36" s="500"/>
      <c r="D36" s="500"/>
      <c r="E36" s="501"/>
      <c r="F36" s="501"/>
      <c r="G36" s="501"/>
      <c r="H36" s="501"/>
      <c r="I36" s="501"/>
      <c r="J36" s="501"/>
      <c r="K36" s="501"/>
      <c r="L36" s="501"/>
      <c r="M36" s="501"/>
      <c r="N36" s="501"/>
      <c r="O36" s="501"/>
      <c r="P36" s="501"/>
      <c r="Q36" s="501"/>
    </row>
    <row r="37" spans="1:17" s="2" customFormat="1">
      <c r="A37" s="252" t="s">
        <v>1035</v>
      </c>
      <c r="B37" s="507">
        <f>-dati_rf!B19</f>
        <v>0</v>
      </c>
      <c r="C37" s="507">
        <f>dati_rf_digitati_indir_ese!B36</f>
        <v>0</v>
      </c>
      <c r="D37" s="507">
        <f>dati_rf_digitati_indir_ese!C36</f>
        <v>0</v>
      </c>
      <c r="E37" s="489">
        <f>B37+C37-D37</f>
        <v>0</v>
      </c>
      <c r="F37" s="489">
        <f>-dati_rf!C19</f>
        <v>0</v>
      </c>
      <c r="G37" s="489">
        <f>dati_rf_digitati_indir_ese!D36</f>
        <v>0</v>
      </c>
      <c r="H37" s="489">
        <f>dati_rf_digitati_indir_ese!E36</f>
        <v>0</v>
      </c>
      <c r="I37" s="489">
        <f>F37+G37-H37</f>
        <v>0</v>
      </c>
      <c r="J37" s="489">
        <f>-dati_rf!D19</f>
        <v>0</v>
      </c>
      <c r="K37" s="489">
        <f>dati_rf_digitati_indir_ese!F36</f>
        <v>0</v>
      </c>
      <c r="L37" s="489">
        <f>dati_rf_digitati_indir_ese!G36</f>
        <v>0</v>
      </c>
      <c r="M37" s="489">
        <f>J37+K37-L37</f>
        <v>0</v>
      </c>
      <c r="N37" s="489">
        <f>-dati_rf!E19</f>
        <v>0</v>
      </c>
      <c r="O37" s="489">
        <f>dati_rf_digitati_indir_ese!H36</f>
        <v>0</v>
      </c>
      <c r="P37" s="489">
        <f>dati_rf_digitati_indir_ese!I36</f>
        <v>0</v>
      </c>
      <c r="Q37" s="489">
        <f>N37+O37-P37</f>
        <v>0</v>
      </c>
    </row>
    <row r="38" spans="1:17" s="2" customFormat="1">
      <c r="A38" s="252" t="s">
        <v>1036</v>
      </c>
      <c r="B38" s="508">
        <f>dati_rf!B22</f>
        <v>0</v>
      </c>
      <c r="C38" s="507">
        <f>dati_rf_digitati_indir_ese!B37</f>
        <v>0</v>
      </c>
      <c r="D38" s="507">
        <f>dati_rf_digitati_indir_ese!C37</f>
        <v>0</v>
      </c>
      <c r="E38" s="489">
        <f>B38+C38-D38</f>
        <v>0</v>
      </c>
      <c r="F38" s="497">
        <f>dati_rf!C22</f>
        <v>0</v>
      </c>
      <c r="G38" s="489">
        <f>dati_rf_digitati_indir_ese!D37</f>
        <v>0</v>
      </c>
      <c r="H38" s="489">
        <f>dati_rf_digitati_indir_ese!E37</f>
        <v>0</v>
      </c>
      <c r="I38" s="489">
        <f>F38+G38-H38</f>
        <v>0</v>
      </c>
      <c r="J38" s="497">
        <f>dati_rf!D22</f>
        <v>0</v>
      </c>
      <c r="K38" s="489">
        <f>dati_rf_digitati_indir_ese!F37</f>
        <v>0</v>
      </c>
      <c r="L38" s="489">
        <f>dati_rf_digitati_indir_ese!G37</f>
        <v>0</v>
      </c>
      <c r="M38" s="489">
        <f>J38+K38-L38</f>
        <v>0</v>
      </c>
      <c r="N38" s="497">
        <f>dati_rf!E22</f>
        <v>0</v>
      </c>
      <c r="O38" s="489">
        <f>dati_rf_digitati_indir_ese!H37</f>
        <v>0</v>
      </c>
      <c r="P38" s="489">
        <f>dati_rf_digitati_indir_ese!I37</f>
        <v>0</v>
      </c>
      <c r="Q38" s="489">
        <f>N38+O38-P38</f>
        <v>0</v>
      </c>
    </row>
    <row r="39" spans="1:17" s="2" customFormat="1">
      <c r="A39" s="575" t="s">
        <v>511</v>
      </c>
      <c r="B39" s="500"/>
      <c r="C39" s="500"/>
      <c r="D39" s="500"/>
      <c r="E39" s="501"/>
      <c r="F39" s="501"/>
      <c r="G39" s="501"/>
      <c r="H39" s="501"/>
      <c r="I39" s="501"/>
      <c r="J39" s="501"/>
      <c r="K39" s="501"/>
      <c r="L39" s="501"/>
      <c r="M39" s="501"/>
      <c r="N39" s="501"/>
      <c r="O39" s="501"/>
      <c r="P39" s="501"/>
      <c r="Q39" s="501"/>
    </row>
    <row r="40" spans="1:17" s="2" customFormat="1">
      <c r="A40" s="252" t="s">
        <v>1035</v>
      </c>
      <c r="B40" s="508">
        <f>-dati_rf!B8</f>
        <v>0</v>
      </c>
      <c r="C40" s="507">
        <f>dati_rf_digitati_indir_ese!B39</f>
        <v>0</v>
      </c>
      <c r="D40" s="507">
        <f>dati_rf_digitati_indir_ese!C39</f>
        <v>0</v>
      </c>
      <c r="E40" s="489">
        <f>B40+C40-D40</f>
        <v>0</v>
      </c>
      <c r="F40" s="497">
        <f>-dati_rf!C8</f>
        <v>0</v>
      </c>
      <c r="G40" s="489">
        <f>dati_rf_digitati_indir_ese!D39</f>
        <v>0</v>
      </c>
      <c r="H40" s="489">
        <f>dati_rf_digitati_indir_ese!E39</f>
        <v>0</v>
      </c>
      <c r="I40" s="489">
        <f>F40+G40-H40</f>
        <v>0</v>
      </c>
      <c r="J40" s="497">
        <f>-dati_rf!D8</f>
        <v>0</v>
      </c>
      <c r="K40" s="489">
        <f>dati_rf_digitati_indir_ese!F39</f>
        <v>0</v>
      </c>
      <c r="L40" s="489">
        <f>dati_rf_digitati_indir_ese!G39</f>
        <v>0</v>
      </c>
      <c r="M40" s="489">
        <f>J40+K40-L40</f>
        <v>0</v>
      </c>
      <c r="N40" s="497">
        <f>-dati_rf!E8</f>
        <v>0</v>
      </c>
      <c r="O40" s="489">
        <f>dati_rf_digitati_indir_ese!H39</f>
        <v>0</v>
      </c>
      <c r="P40" s="489">
        <f>dati_rf_digitati_indir_ese!I39</f>
        <v>0</v>
      </c>
      <c r="Q40" s="489">
        <f>N40+O40-P40</f>
        <v>0</v>
      </c>
    </row>
    <row r="41" spans="1:17" s="2" customFormat="1">
      <c r="A41" s="252" t="s">
        <v>1036</v>
      </c>
      <c r="B41" s="508">
        <f>dati_rf!B11</f>
        <v>0</v>
      </c>
      <c r="C41" s="507">
        <f>dati_rf_digitati_indir_ese!B40</f>
        <v>0</v>
      </c>
      <c r="D41" s="507">
        <f>dati_rf_digitati_indir_ese!C40</f>
        <v>0</v>
      </c>
      <c r="E41" s="489">
        <f>B41+C41-D41</f>
        <v>0</v>
      </c>
      <c r="F41" s="497">
        <f>dati_rf!C11</f>
        <v>0</v>
      </c>
      <c r="G41" s="489">
        <f>dati_rf_digitati_indir_ese!D40</f>
        <v>0</v>
      </c>
      <c r="H41" s="489">
        <f>dati_rf_digitati_indir_ese!E40</f>
        <v>0</v>
      </c>
      <c r="I41" s="489">
        <f>F41+G41-H41</f>
        <v>0</v>
      </c>
      <c r="J41" s="497">
        <f>dati_rf!D11</f>
        <v>0</v>
      </c>
      <c r="K41" s="489">
        <f>dati_rf_digitati_indir_ese!F40</f>
        <v>0</v>
      </c>
      <c r="L41" s="489">
        <f>dati_rf_digitati_indir_ese!G40</f>
        <v>0</v>
      </c>
      <c r="M41" s="489">
        <f>J41+K41-L41</f>
        <v>0</v>
      </c>
      <c r="N41" s="497">
        <f>dati_rf!E11</f>
        <v>0</v>
      </c>
      <c r="O41" s="489">
        <f>dati_rf_digitati_indir_ese!H40</f>
        <v>0</v>
      </c>
      <c r="P41" s="489">
        <f>dati_rf_digitati_indir_ese!I40</f>
        <v>0</v>
      </c>
      <c r="Q41" s="489">
        <f>N41+O41-P41</f>
        <v>0</v>
      </c>
    </row>
    <row r="42" spans="1:17" s="2" customFormat="1">
      <c r="A42" s="575" t="s">
        <v>512</v>
      </c>
      <c r="B42" s="500"/>
      <c r="C42" s="500"/>
      <c r="D42" s="500"/>
      <c r="E42" s="501"/>
      <c r="F42" s="501"/>
      <c r="G42" s="501"/>
      <c r="H42" s="501"/>
      <c r="I42" s="501"/>
      <c r="J42" s="501"/>
      <c r="K42" s="501"/>
      <c r="L42" s="501"/>
      <c r="M42" s="501"/>
      <c r="N42" s="501"/>
      <c r="O42" s="501"/>
      <c r="P42" s="501"/>
      <c r="Q42" s="501"/>
    </row>
    <row r="43" spans="1:17" s="2" customFormat="1">
      <c r="A43" s="252" t="s">
        <v>1035</v>
      </c>
      <c r="B43" s="508" t="e">
        <f>-(dati_rf!B30+(IF((#REF!-#REF!)&gt;0,#REF!-#REF!,0)))</f>
        <v>#REF!</v>
      </c>
      <c r="C43" s="507">
        <f>dati_rf_digitati_indir_ese!B42</f>
        <v>0</v>
      </c>
      <c r="D43" s="507">
        <f>dati_rf_digitati_indir_ese!C42</f>
        <v>0</v>
      </c>
      <c r="E43" s="489" t="e">
        <f>B43+C43-D43</f>
        <v>#REF!</v>
      </c>
      <c r="F43" s="497" t="e">
        <f>-(dati_rf!C30+(IF((#REF!-#REF!)&gt;0,#REF!-#REF!,0)))</f>
        <v>#REF!</v>
      </c>
      <c r="G43" s="489">
        <f>dati_rf_digitati_indir_ese!D42</f>
        <v>0</v>
      </c>
      <c r="H43" s="489">
        <f>dati_rf_digitati_indir_ese!E42</f>
        <v>0</v>
      </c>
      <c r="I43" s="489" t="e">
        <f>F43+G43-H43</f>
        <v>#REF!</v>
      </c>
      <c r="J43" s="497" t="e">
        <f>-(dati_rf!D30+(IF((#REF!-#REF!)&gt;0,#REF!-#REF!,0)))</f>
        <v>#REF!</v>
      </c>
      <c r="K43" s="489">
        <f>dati_rf_digitati_indir_ese!F42</f>
        <v>0</v>
      </c>
      <c r="L43" s="489">
        <f>dati_rf_digitati_indir_ese!G42</f>
        <v>0</v>
      </c>
      <c r="M43" s="489" t="e">
        <f>J43+K43-L43</f>
        <v>#REF!</v>
      </c>
      <c r="N43" s="497" t="e">
        <f>-(dati_rf!E30+(IF((#REF!-#REF!)&gt;0,#REF!-#REF!,0)))</f>
        <v>#REF!</v>
      </c>
      <c r="O43" s="489">
        <f>dati_rf_digitati_indir_ese!H42</f>
        <v>0</v>
      </c>
      <c r="P43" s="489">
        <f>dati_rf_digitati_indir_ese!I42</f>
        <v>0</v>
      </c>
      <c r="Q43" s="489" t="e">
        <f>N43+O43-P43</f>
        <v>#REF!</v>
      </c>
    </row>
    <row r="44" spans="1:17" s="2" customFormat="1">
      <c r="A44" s="252" t="s">
        <v>1036</v>
      </c>
      <c r="B44" s="508" t="e">
        <f>dati_rf!B31+(ABS(IF((#REF!-#REF!)&lt;0,ABS(#REF!-#REF!),0)))</f>
        <v>#REF!</v>
      </c>
      <c r="C44" s="507">
        <f>dati_rf_digitati_indir_ese!B43</f>
        <v>0</v>
      </c>
      <c r="D44" s="507">
        <f>dati_rf_digitati_indir_ese!C43</f>
        <v>0</v>
      </c>
      <c r="E44" s="489" t="e">
        <f>B44+C44-D44</f>
        <v>#REF!</v>
      </c>
      <c r="F44" s="497" t="e">
        <f>dati_rf!C31+(ABS(IF((#REF!-#REF!)&lt;0,ABS(#REF!-#REF!),0)))</f>
        <v>#REF!</v>
      </c>
      <c r="G44" s="489">
        <f>dati_rf_digitati_indir_ese!D43</f>
        <v>0</v>
      </c>
      <c r="H44" s="489">
        <f>dati_rf_digitati_indir_ese!E43</f>
        <v>0</v>
      </c>
      <c r="I44" s="489" t="e">
        <f>F44+G44-H44</f>
        <v>#REF!</v>
      </c>
      <c r="J44" s="497" t="e">
        <f>dati_rf!D31+(ABS(IF((#REF!-#REF!)&lt;0,ABS(#REF!-#REF!),0)))</f>
        <v>#REF!</v>
      </c>
      <c r="K44" s="489">
        <f>dati_rf_digitati_indir_ese!F43</f>
        <v>0</v>
      </c>
      <c r="L44" s="489">
        <f>dati_rf_digitati_indir_ese!G43</f>
        <v>0</v>
      </c>
      <c r="M44" s="489" t="e">
        <f>J44+K44-L44</f>
        <v>#REF!</v>
      </c>
      <c r="N44" s="497" t="e">
        <f>dati_rf!E31+(ABS(IF((#REF!-#REF!)&lt;0,ABS(#REF!-#REF!),0)))</f>
        <v>#REF!</v>
      </c>
      <c r="O44" s="489">
        <f>dati_rf_digitati_indir_ese!H43</f>
        <v>0</v>
      </c>
      <c r="P44" s="489">
        <f>dati_rf_digitati_indir_ese!I43</f>
        <v>0</v>
      </c>
      <c r="Q44" s="489" t="e">
        <f>N44+O44-P44</f>
        <v>#REF!</v>
      </c>
    </row>
    <row r="45" spans="1:17" s="2" customFormat="1">
      <c r="A45" s="575" t="s">
        <v>635</v>
      </c>
      <c r="B45" s="500"/>
      <c r="C45" s="500"/>
      <c r="D45" s="500"/>
      <c r="E45" s="501"/>
      <c r="F45" s="501"/>
      <c r="G45" s="501"/>
      <c r="H45" s="501"/>
      <c r="I45" s="501"/>
      <c r="J45" s="501"/>
      <c r="K45" s="501"/>
      <c r="L45" s="501"/>
      <c r="M45" s="501"/>
      <c r="N45" s="501"/>
      <c r="O45" s="501"/>
      <c r="P45" s="501"/>
      <c r="Q45" s="501"/>
    </row>
    <row r="46" spans="1:17" s="2" customFormat="1">
      <c r="A46" s="252" t="s">
        <v>1035</v>
      </c>
      <c r="B46" s="508">
        <f>-dati_rf!B45</f>
        <v>0</v>
      </c>
      <c r="C46" s="507">
        <f>dati_rf_digitati_indir_ese!B45</f>
        <v>0</v>
      </c>
      <c r="D46" s="507">
        <f>dati_rf_digitati_indir_ese!C45</f>
        <v>0</v>
      </c>
      <c r="E46" s="489">
        <f>B46+C46-D46</f>
        <v>0</v>
      </c>
      <c r="F46" s="497">
        <f>-dati_rf!C45</f>
        <v>0</v>
      </c>
      <c r="G46" s="489">
        <f>dati_rf_digitati_indir_ese!D45</f>
        <v>0</v>
      </c>
      <c r="H46" s="489">
        <f>dati_rf_digitati_indir_ese!E45</f>
        <v>0</v>
      </c>
      <c r="I46" s="489">
        <f>F46+G46-H46</f>
        <v>0</v>
      </c>
      <c r="J46" s="497">
        <f>-dati_rf!D45</f>
        <v>0</v>
      </c>
      <c r="K46" s="489">
        <f>dati_rf_digitati_indir_ese!F45</f>
        <v>0</v>
      </c>
      <c r="L46" s="489">
        <f>dati_rf_digitati_indir_ese!G45</f>
        <v>0</v>
      </c>
      <c r="M46" s="489">
        <f>J46+K46-L46</f>
        <v>0</v>
      </c>
      <c r="N46" s="497">
        <f>-dati_rf!E45</f>
        <v>0</v>
      </c>
      <c r="O46" s="489">
        <f>dati_rf_digitati_indir_ese!H45</f>
        <v>0</v>
      </c>
      <c r="P46" s="489">
        <f>dati_rf_digitati_indir_ese!I45</f>
        <v>0</v>
      </c>
      <c r="Q46" s="489">
        <f>N46+O46-P46</f>
        <v>0</v>
      </c>
    </row>
    <row r="47" spans="1:17" s="2" customFormat="1">
      <c r="A47" s="252" t="s">
        <v>1036</v>
      </c>
      <c r="B47" s="508">
        <f>dati_rf!B47</f>
        <v>0</v>
      </c>
      <c r="C47" s="507">
        <f>dati_rf_digitati_indir_ese!B46</f>
        <v>0</v>
      </c>
      <c r="D47" s="507">
        <f>dati_rf_digitati_indir_ese!C46</f>
        <v>0</v>
      </c>
      <c r="E47" s="489">
        <f>B47+C47-D47</f>
        <v>0</v>
      </c>
      <c r="F47" s="497">
        <f>dati_rf!C47</f>
        <v>0</v>
      </c>
      <c r="G47" s="489">
        <f>dati_rf_digitati_indir_ese!D46</f>
        <v>0</v>
      </c>
      <c r="H47" s="489">
        <f>dati_rf_digitati_indir_ese!E46</f>
        <v>0</v>
      </c>
      <c r="I47" s="489">
        <f>F47+G47-H47</f>
        <v>0</v>
      </c>
      <c r="J47" s="497">
        <f>dati_rf!D47</f>
        <v>0</v>
      </c>
      <c r="K47" s="489">
        <f>dati_rf_digitati_indir_ese!F46</f>
        <v>0</v>
      </c>
      <c r="L47" s="489">
        <f>dati_rf_digitati_indir_ese!G46</f>
        <v>0</v>
      </c>
      <c r="M47" s="489">
        <f>J47+K47-L47</f>
        <v>0</v>
      </c>
      <c r="N47" s="497">
        <f>dati_rf!E47</f>
        <v>0</v>
      </c>
      <c r="O47" s="489">
        <f>dati_rf_digitati_indir_ese!H46</f>
        <v>0</v>
      </c>
      <c r="P47" s="489">
        <f>dati_rf_digitati_indir_ese!I46</f>
        <v>0</v>
      </c>
      <c r="Q47" s="489">
        <f>N47+O47-P47</f>
        <v>0</v>
      </c>
    </row>
    <row r="48" spans="1:17" s="2" customFormat="1">
      <c r="A48" s="252" t="s">
        <v>1037</v>
      </c>
      <c r="B48" s="508"/>
      <c r="C48" s="507">
        <f>dati_rf_digitati_indir_ese!B47</f>
        <v>0</v>
      </c>
      <c r="D48" s="507">
        <f>dati_rf_digitati_indir_ese!C47</f>
        <v>0</v>
      </c>
      <c r="E48" s="489">
        <f>B48+C48-D48</f>
        <v>0</v>
      </c>
      <c r="F48" s="497"/>
      <c r="G48" s="489">
        <f>dati_rf_digitati_indir_ese!D47</f>
        <v>0</v>
      </c>
      <c r="H48" s="489">
        <f>dati_rf_digitati_indir_ese!E47</f>
        <v>0</v>
      </c>
      <c r="I48" s="489">
        <f>F48+G48-H48</f>
        <v>0</v>
      </c>
      <c r="J48" s="497"/>
      <c r="K48" s="489">
        <f>dati_rf_digitati_indir_ese!F47</f>
        <v>0</v>
      </c>
      <c r="L48" s="489">
        <f>dati_rf_digitati_indir_ese!G47</f>
        <v>0</v>
      </c>
      <c r="M48" s="489">
        <f>J48+K48-L48</f>
        <v>0</v>
      </c>
      <c r="N48" s="497"/>
      <c r="O48" s="489">
        <f>dati_rf_digitati_indir_ese!H47</f>
        <v>0</v>
      </c>
      <c r="P48" s="489">
        <f>dati_rf_digitati_indir_ese!I47</f>
        <v>0</v>
      </c>
      <c r="Q48" s="489">
        <f>N48+O48-P48</f>
        <v>0</v>
      </c>
    </row>
    <row r="49" spans="1:17" s="2" customFormat="1">
      <c r="A49" s="252" t="s">
        <v>1038</v>
      </c>
      <c r="B49" s="508"/>
      <c r="C49" s="507">
        <f>dati_rf_digitati_indir_ese!B48</f>
        <v>0</v>
      </c>
      <c r="D49" s="507">
        <f>dati_rf_digitati_indir_ese!C48</f>
        <v>0</v>
      </c>
      <c r="E49" s="489">
        <f>B49+C49-D49</f>
        <v>0</v>
      </c>
      <c r="F49" s="497"/>
      <c r="G49" s="489">
        <f>dati_rf_digitati_indir_ese!D48</f>
        <v>0</v>
      </c>
      <c r="H49" s="489">
        <f>dati_rf_digitati_indir_ese!E48</f>
        <v>0</v>
      </c>
      <c r="I49" s="489">
        <f>F49+G49-H49</f>
        <v>0</v>
      </c>
      <c r="J49" s="497"/>
      <c r="K49" s="489">
        <f>dati_rf_digitati_indir_ese!F48</f>
        <v>0</v>
      </c>
      <c r="L49" s="489">
        <f>dati_rf_digitati_indir_ese!G48</f>
        <v>0</v>
      </c>
      <c r="M49" s="489">
        <f>J49+K49-L49</f>
        <v>0</v>
      </c>
      <c r="N49" s="497"/>
      <c r="O49" s="489">
        <f>dati_rf_digitati_indir_ese!H48</f>
        <v>0</v>
      </c>
      <c r="P49" s="489">
        <f>dati_rf_digitati_indir_ese!I48</f>
        <v>0</v>
      </c>
      <c r="Q49" s="489">
        <f>N49+O49-P49</f>
        <v>0</v>
      </c>
    </row>
    <row r="50" spans="1:17" s="2" customFormat="1">
      <c r="A50" s="573" t="s">
        <v>636</v>
      </c>
      <c r="B50" s="498" t="e">
        <f t="shared" ref="B50:Q50" si="4">B37+B38+B40+B41+B43+B44+B46+B47+B48+B49</f>
        <v>#REF!</v>
      </c>
      <c r="C50" s="498">
        <f t="shared" si="4"/>
        <v>0</v>
      </c>
      <c r="D50" s="498">
        <f t="shared" si="4"/>
        <v>0</v>
      </c>
      <c r="E50" s="498" t="e">
        <f t="shared" si="4"/>
        <v>#REF!</v>
      </c>
      <c r="F50" s="498" t="e">
        <f t="shared" si="4"/>
        <v>#REF!</v>
      </c>
      <c r="G50" s="498">
        <f t="shared" si="4"/>
        <v>0</v>
      </c>
      <c r="H50" s="498">
        <f t="shared" si="4"/>
        <v>0</v>
      </c>
      <c r="I50" s="498" t="e">
        <f t="shared" si="4"/>
        <v>#REF!</v>
      </c>
      <c r="J50" s="498" t="e">
        <f t="shared" si="4"/>
        <v>#REF!</v>
      </c>
      <c r="K50" s="498">
        <f t="shared" si="4"/>
        <v>0</v>
      </c>
      <c r="L50" s="498">
        <f t="shared" si="4"/>
        <v>0</v>
      </c>
      <c r="M50" s="498" t="e">
        <f t="shared" si="4"/>
        <v>#REF!</v>
      </c>
      <c r="N50" s="498" t="e">
        <f t="shared" si="4"/>
        <v>#REF!</v>
      </c>
      <c r="O50" s="498">
        <f t="shared" si="4"/>
        <v>0</v>
      </c>
      <c r="P50" s="498">
        <f t="shared" si="4"/>
        <v>0</v>
      </c>
      <c r="Q50" s="498" t="e">
        <f t="shared" si="4"/>
        <v>#REF!</v>
      </c>
    </row>
    <row r="51" spans="1:17" s="2" customFormat="1">
      <c r="A51" s="573" t="s">
        <v>637</v>
      </c>
      <c r="B51" s="498"/>
      <c r="C51" s="498"/>
      <c r="D51" s="502"/>
      <c r="E51" s="502"/>
      <c r="F51" s="502"/>
      <c r="G51" s="502"/>
      <c r="H51" s="502"/>
      <c r="I51" s="502"/>
      <c r="J51" s="502"/>
      <c r="K51" s="502"/>
      <c r="L51" s="502"/>
      <c r="M51" s="502"/>
      <c r="N51" s="502"/>
      <c r="O51" s="502"/>
      <c r="P51" s="502"/>
      <c r="Q51" s="502"/>
    </row>
    <row r="52" spans="1:17" s="2" customFormat="1">
      <c r="A52" s="575" t="s">
        <v>638</v>
      </c>
      <c r="B52" s="500"/>
      <c r="C52" s="500"/>
      <c r="D52" s="500"/>
      <c r="E52" s="501"/>
      <c r="F52" s="501"/>
      <c r="G52" s="501"/>
      <c r="H52" s="501"/>
      <c r="I52" s="501"/>
      <c r="J52" s="501"/>
      <c r="K52" s="501"/>
      <c r="L52" s="501"/>
      <c r="M52" s="501"/>
      <c r="N52" s="501"/>
      <c r="O52" s="501"/>
      <c r="P52" s="501"/>
      <c r="Q52" s="501"/>
    </row>
    <row r="53" spans="1:17" s="2" customFormat="1">
      <c r="A53" s="265" t="s">
        <v>639</v>
      </c>
      <c r="B53" s="508"/>
      <c r="C53" s="507">
        <f>dati_rf_digitati_indir_ese!B52</f>
        <v>0</v>
      </c>
      <c r="D53" s="507">
        <f>dati_rf_digitati_indir_ese!C52</f>
        <v>0</v>
      </c>
      <c r="E53" s="489">
        <f>B53+C53-D53</f>
        <v>0</v>
      </c>
      <c r="F53" s="497"/>
      <c r="G53" s="489">
        <f>dati_rf_digitati_indir_ese!D52</f>
        <v>0</v>
      </c>
      <c r="H53" s="489">
        <f>dati_rf_digitati_indir_ese!E52</f>
        <v>0</v>
      </c>
      <c r="I53" s="489">
        <f>F53+G53-H53</f>
        <v>0</v>
      </c>
      <c r="J53" s="497"/>
      <c r="K53" s="489">
        <f>dati_rf_digitati_indir_ese!F52</f>
        <v>0</v>
      </c>
      <c r="L53" s="489">
        <f>dati_rf_digitati_indir_ese!G52</f>
        <v>0</v>
      </c>
      <c r="M53" s="489">
        <f>J53+K53-L53</f>
        <v>0</v>
      </c>
      <c r="N53" s="497"/>
      <c r="O53" s="489">
        <f>dati_rf_digitati_indir_ese!H52</f>
        <v>0</v>
      </c>
      <c r="P53" s="489">
        <f>dati_rf_digitati_indir_ese!I52</f>
        <v>0</v>
      </c>
      <c r="Q53" s="489">
        <f>N53+O53-P53</f>
        <v>0</v>
      </c>
    </row>
    <row r="54" spans="1:17" s="2" customFormat="1">
      <c r="A54" s="265" t="s">
        <v>640</v>
      </c>
      <c r="B54" s="508"/>
      <c r="C54" s="507">
        <f>dati_rf_digitati_indir_ese!B53</f>
        <v>0</v>
      </c>
      <c r="D54" s="507">
        <f>dati_rf_digitati_indir_ese!C53</f>
        <v>0</v>
      </c>
      <c r="E54" s="489">
        <f>B54+C54-D54</f>
        <v>0</v>
      </c>
      <c r="F54" s="497"/>
      <c r="G54" s="489">
        <f>dati_rf_digitati_indir_ese!D53</f>
        <v>0</v>
      </c>
      <c r="H54" s="489">
        <f>dati_rf_digitati_indir_ese!E53</f>
        <v>0</v>
      </c>
      <c r="I54" s="489">
        <f>F54+G54-H54</f>
        <v>0</v>
      </c>
      <c r="J54" s="497"/>
      <c r="K54" s="489">
        <f>dati_rf_digitati_indir_ese!F53</f>
        <v>0</v>
      </c>
      <c r="L54" s="489">
        <f>dati_rf_digitati_indir_ese!G53</f>
        <v>0</v>
      </c>
      <c r="M54" s="489">
        <f>J54+K54-L54</f>
        <v>0</v>
      </c>
      <c r="N54" s="497"/>
      <c r="O54" s="489">
        <f>dati_rf_digitati_indir_ese!H53</f>
        <v>0</v>
      </c>
      <c r="P54" s="489">
        <f>dati_rf_digitati_indir_ese!I53</f>
        <v>0</v>
      </c>
      <c r="Q54" s="489">
        <f>N54+O54-P54</f>
        <v>0</v>
      </c>
    </row>
    <row r="55" spans="1:17" s="2" customFormat="1">
      <c r="A55" s="265" t="s">
        <v>641</v>
      </c>
      <c r="B55" s="508"/>
      <c r="C55" s="507">
        <f>dati_rf_digitati_indir_ese!B54</f>
        <v>0</v>
      </c>
      <c r="D55" s="507">
        <f>dati_rf_digitati_indir_ese!C54</f>
        <v>0</v>
      </c>
      <c r="E55" s="489">
        <f>B55+C55-D55</f>
        <v>0</v>
      </c>
      <c r="F55" s="497"/>
      <c r="G55" s="489">
        <f>dati_rf_digitati_indir_ese!D54</f>
        <v>0</v>
      </c>
      <c r="H55" s="489">
        <f>dati_rf_digitati_indir_ese!E54</f>
        <v>0</v>
      </c>
      <c r="I55" s="489">
        <f>F55+G55-H55</f>
        <v>0</v>
      </c>
      <c r="J55" s="497"/>
      <c r="K55" s="489">
        <f>dati_rf_digitati_indir_ese!F54</f>
        <v>0</v>
      </c>
      <c r="L55" s="489">
        <f>dati_rf_digitati_indir_ese!G54</f>
        <v>0</v>
      </c>
      <c r="M55" s="489">
        <f>J55+K55-L55</f>
        <v>0</v>
      </c>
      <c r="N55" s="497"/>
      <c r="O55" s="489">
        <f>dati_rf_digitati_indir_ese!H54</f>
        <v>0</v>
      </c>
      <c r="P55" s="489">
        <f>dati_rf_digitati_indir_ese!I54</f>
        <v>0</v>
      </c>
      <c r="Q55" s="489">
        <f>N55+O55-P55</f>
        <v>0</v>
      </c>
    </row>
    <row r="56" spans="1:17" s="2" customFormat="1">
      <c r="A56" s="575" t="s">
        <v>642</v>
      </c>
      <c r="B56" s="500"/>
      <c r="C56" s="500"/>
      <c r="D56" s="500"/>
      <c r="E56" s="501"/>
      <c r="F56" s="501"/>
      <c r="G56" s="501"/>
      <c r="H56" s="501"/>
      <c r="I56" s="501"/>
      <c r="J56" s="501"/>
      <c r="K56" s="501"/>
      <c r="L56" s="501"/>
      <c r="M56" s="501"/>
      <c r="N56" s="501"/>
      <c r="O56" s="501"/>
      <c r="P56" s="501"/>
      <c r="Q56" s="501"/>
    </row>
    <row r="57" spans="1:17" s="2" customFormat="1">
      <c r="A57" s="265" t="s">
        <v>643</v>
      </c>
      <c r="B57" s="508" t="e">
        <f>-IF((#REF!-#REF!)&gt;0,#REF!-#REF!,0)+ABS(IF((#REF!-#REF!)&gt;0,#REF!-#REF!,0))+ABS(IF((#REF!-#REF!)&gt;0,#REF!-#REF!,0))+#REF!</f>
        <v>#REF!</v>
      </c>
      <c r="C57" s="507">
        <f>dati_rf_digitati_indir_ese!B56</f>
        <v>0</v>
      </c>
      <c r="D57" s="507">
        <f>dati_rf_digitati_indir_ese!C56</f>
        <v>0</v>
      </c>
      <c r="E57" s="489" t="e">
        <f>B57+C57-D57</f>
        <v>#REF!</v>
      </c>
      <c r="F57" s="508" t="e">
        <f>-IF((#REF!-#REF!)&gt;0,#REF!-#REF!,0)+ABS(IF((#REF!-#REF!)&gt;0,#REF!-#REF!,0))+ABS(IF((#REF!-#REF!)&gt;0,#REF!-#REF!,0))+#REF!</f>
        <v>#REF!</v>
      </c>
      <c r="G57" s="489">
        <f>dati_rf_digitati_indir_ese!D56</f>
        <v>0</v>
      </c>
      <c r="H57" s="489">
        <f>dati_rf_digitati_indir_ese!E56</f>
        <v>0</v>
      </c>
      <c r="I57" s="489" t="e">
        <f>F57+G57-H57</f>
        <v>#REF!</v>
      </c>
      <c r="J57" s="508" t="e">
        <f>-IF((#REF!-#REF!)&gt;0,#REF!-#REF!,0)+ABS(IF((#REF!-#REF!)&gt;0,#REF!-#REF!,0))+ABS(IF((#REF!-#REF!)&gt;0,#REF!-#REF!,0))+#REF!</f>
        <v>#REF!</v>
      </c>
      <c r="K57" s="489">
        <f>dati_rf_digitati_indir_ese!F56</f>
        <v>0</v>
      </c>
      <c r="L57" s="489">
        <f>dati_rf_digitati_indir_ese!G56</f>
        <v>0</v>
      </c>
      <c r="M57" s="489" t="e">
        <f>J57+K57-L57</f>
        <v>#REF!</v>
      </c>
      <c r="N57" s="508" t="e">
        <f>-IF((#REF!-#REF!)&gt;0,#REF!-#REF!,0)+ABS(IF((#REF!-#REF!)&gt;0,#REF!-#REF!,0))+ABS(IF((#REF!-#REF!)&gt;0,#REF!-#REF!,0))+#REF!</f>
        <v>#REF!</v>
      </c>
      <c r="O57" s="489">
        <f>dati_rf_digitati_indir_ese!H56</f>
        <v>0</v>
      </c>
      <c r="P57" s="489">
        <f>dati_rf_digitati_indir_ese!I56</f>
        <v>0</v>
      </c>
      <c r="Q57" s="489" t="e">
        <f>N57+O57-P57</f>
        <v>#REF!</v>
      </c>
    </row>
    <row r="58" spans="1:17" s="2" customFormat="1">
      <c r="A58" s="265" t="s">
        <v>644</v>
      </c>
      <c r="B58" s="508" t="e">
        <f>(-IF((#REF!-#REF!)&lt;0,ABS(#REF!-#REF!),0)-IF((#REF!-#REF!)&lt;0,ABS(#REF!-#REF!),0))</f>
        <v>#REF!</v>
      </c>
      <c r="C58" s="507">
        <f>dati_rf_digitati_indir_ese!B57</f>
        <v>0</v>
      </c>
      <c r="D58" s="507">
        <f>dati_rf_digitati_indir_ese!C57</f>
        <v>0</v>
      </c>
      <c r="E58" s="489" t="e">
        <f>B58+C58-D58</f>
        <v>#REF!</v>
      </c>
      <c r="F58" s="508" t="e">
        <f>(-IF((#REF!-#REF!)&lt;0,ABS(#REF!-#REF!),0)-IF((#REF!-#REF!)&lt;0,ABS(#REF!-#REF!),0))</f>
        <v>#REF!</v>
      </c>
      <c r="G58" s="489">
        <f>dati_rf_digitati_indir_ese!D57</f>
        <v>0</v>
      </c>
      <c r="H58" s="489">
        <f>dati_rf_digitati_indir_ese!E57</f>
        <v>0</v>
      </c>
      <c r="I58" s="489" t="e">
        <f>F58+G58-H58</f>
        <v>#REF!</v>
      </c>
      <c r="J58" s="508" t="e">
        <f>(-IF((#REF!-#REF!)&lt;0,ABS(#REF!-#REF!),0)-IF((#REF!-#REF!)&lt;0,ABS(#REF!-#REF!),0))</f>
        <v>#REF!</v>
      </c>
      <c r="K58" s="489">
        <f>dati_rf_digitati_indir_ese!F57</f>
        <v>0</v>
      </c>
      <c r="L58" s="489">
        <f>dati_rf_digitati_indir_ese!G57</f>
        <v>0</v>
      </c>
      <c r="M58" s="489" t="e">
        <f>J58+K58-L58</f>
        <v>#REF!</v>
      </c>
      <c r="N58" s="508" t="e">
        <f>(-IF((#REF!-#REF!)&lt;0,ABS(#REF!-#REF!),0)-IF((#REF!-#REF!)&lt;0,ABS(#REF!-#REF!),0))</f>
        <v>#REF!</v>
      </c>
      <c r="O58" s="489">
        <f>dati_rf_digitati_indir_ese!H57</f>
        <v>0</v>
      </c>
      <c r="P58" s="489">
        <f>dati_rf_digitati_indir_ese!I57</f>
        <v>0</v>
      </c>
      <c r="Q58" s="489" t="e">
        <f>N58+O58-P58</f>
        <v>#REF!</v>
      </c>
    </row>
    <row r="59" spans="1:17" s="2" customFormat="1">
      <c r="A59" s="265" t="s">
        <v>645</v>
      </c>
      <c r="B59" s="508" t="e">
        <f>-(#REF!-#REF!)</f>
        <v>#REF!</v>
      </c>
      <c r="C59" s="507">
        <f>dati_rf_digitati_indir_ese!B58</f>
        <v>0</v>
      </c>
      <c r="D59" s="507">
        <f>dati_rf_digitati_indir_ese!C58</f>
        <v>0</v>
      </c>
      <c r="E59" s="489" t="e">
        <f>B59+C59-D59</f>
        <v>#REF!</v>
      </c>
      <c r="F59" s="508" t="e">
        <f>-(#REF!-#REF!)</f>
        <v>#REF!</v>
      </c>
      <c r="G59" s="489">
        <f>dati_rf_digitati_indir_ese!D58</f>
        <v>0</v>
      </c>
      <c r="H59" s="489">
        <f>dati_rf_digitati_indir_ese!E58</f>
        <v>0</v>
      </c>
      <c r="I59" s="489" t="e">
        <f>F59+G59-H59</f>
        <v>#REF!</v>
      </c>
      <c r="J59" s="508" t="e">
        <f>-(#REF!-#REF!)</f>
        <v>#REF!</v>
      </c>
      <c r="K59" s="489">
        <f>dati_rf_digitati_indir_ese!F58</f>
        <v>0</v>
      </c>
      <c r="L59" s="489">
        <f>dati_rf_digitati_indir_ese!G58</f>
        <v>0</v>
      </c>
      <c r="M59" s="489" t="e">
        <f>J59+K59-L59</f>
        <v>#REF!</v>
      </c>
      <c r="N59" s="508" t="e">
        <f>-(#REF!-#REF!)</f>
        <v>#REF!</v>
      </c>
      <c r="O59" s="489">
        <f>dati_rf_digitati_indir_ese!H58</f>
        <v>0</v>
      </c>
      <c r="P59" s="489">
        <f>dati_rf_digitati_indir_ese!I58</f>
        <v>0</v>
      </c>
      <c r="Q59" s="489" t="e">
        <f>N59+O59-P59</f>
        <v>#REF!</v>
      </c>
    </row>
    <row r="60" spans="1:17" s="2" customFormat="1">
      <c r="A60" s="265" t="s">
        <v>646</v>
      </c>
      <c r="B60" s="507">
        <f>-dati_rf!B4</f>
        <v>0</v>
      </c>
      <c r="C60" s="507">
        <f>dati_rf_digitati_indir_ese!B59</f>
        <v>0</v>
      </c>
      <c r="D60" s="507">
        <f>dati_rf_digitati_indir_ese!C59</f>
        <v>0</v>
      </c>
      <c r="E60" s="489">
        <f>B60+C60-D60</f>
        <v>0</v>
      </c>
      <c r="F60" s="489">
        <f>-dati_rf!C4</f>
        <v>0</v>
      </c>
      <c r="G60" s="489">
        <f>dati_rf_digitati_indir_ese!D59</f>
        <v>0</v>
      </c>
      <c r="H60" s="489">
        <f>dati_rf_digitati_indir_ese!E59</f>
        <v>0</v>
      </c>
      <c r="I60" s="489">
        <f>F60+G60-H60</f>
        <v>0</v>
      </c>
      <c r="J60" s="489">
        <f>-dati_rf!D4</f>
        <v>0</v>
      </c>
      <c r="K60" s="489">
        <f>dati_rf_digitati_indir_ese!F59</f>
        <v>0</v>
      </c>
      <c r="L60" s="489">
        <f>dati_rf_digitati_indir_ese!G59</f>
        <v>0</v>
      </c>
      <c r="M60" s="489">
        <f>J60+K60-L60</f>
        <v>0</v>
      </c>
      <c r="N60" s="489">
        <f>-dati_rf!E4</f>
        <v>0</v>
      </c>
      <c r="O60" s="489">
        <f>dati_rf_digitati_indir_ese!H59</f>
        <v>0</v>
      </c>
      <c r="P60" s="489">
        <f>dati_rf_digitati_indir_ese!I59</f>
        <v>0</v>
      </c>
      <c r="Q60" s="489">
        <f>N60+O60-P60</f>
        <v>0</v>
      </c>
    </row>
    <row r="61" spans="1:17" s="2" customFormat="1">
      <c r="A61" s="573" t="s">
        <v>647</v>
      </c>
      <c r="B61" s="498" t="e">
        <f t="shared" ref="B61:Q61" si="5">B53+B54+B55+B57+B58+B59+B60</f>
        <v>#REF!</v>
      </c>
      <c r="C61" s="498">
        <f t="shared" si="5"/>
        <v>0</v>
      </c>
      <c r="D61" s="499">
        <f t="shared" si="5"/>
        <v>0</v>
      </c>
      <c r="E61" s="499" t="e">
        <f t="shared" si="5"/>
        <v>#REF!</v>
      </c>
      <c r="F61" s="499" t="e">
        <f t="shared" si="5"/>
        <v>#REF!</v>
      </c>
      <c r="G61" s="499">
        <f t="shared" si="5"/>
        <v>0</v>
      </c>
      <c r="H61" s="499">
        <f t="shared" si="5"/>
        <v>0</v>
      </c>
      <c r="I61" s="499" t="e">
        <f t="shared" si="5"/>
        <v>#REF!</v>
      </c>
      <c r="J61" s="499" t="e">
        <f t="shared" si="5"/>
        <v>#REF!</v>
      </c>
      <c r="K61" s="499">
        <f t="shared" si="5"/>
        <v>0</v>
      </c>
      <c r="L61" s="499">
        <f t="shared" si="5"/>
        <v>0</v>
      </c>
      <c r="M61" s="499" t="e">
        <f t="shared" si="5"/>
        <v>#REF!</v>
      </c>
      <c r="N61" s="499" t="e">
        <f t="shared" si="5"/>
        <v>#REF!</v>
      </c>
      <c r="O61" s="499">
        <f t="shared" si="5"/>
        <v>0</v>
      </c>
      <c r="P61" s="499">
        <f t="shared" si="5"/>
        <v>0</v>
      </c>
      <c r="Q61" s="499" t="e">
        <f t="shared" si="5"/>
        <v>#REF!</v>
      </c>
    </row>
    <row r="62" spans="1:17" s="2" customFormat="1">
      <c r="A62" s="573" t="s">
        <v>648</v>
      </c>
      <c r="B62" s="498" t="e">
        <f>B34+B50+B61</f>
        <v>#REF!</v>
      </c>
      <c r="C62" s="498"/>
      <c r="D62" s="499"/>
      <c r="E62" s="499" t="e">
        <f>E34+E50+E61</f>
        <v>#REF!</v>
      </c>
      <c r="F62" s="499" t="e">
        <f>F34+F50+F61</f>
        <v>#REF!</v>
      </c>
      <c r="G62" s="499"/>
      <c r="H62" s="499"/>
      <c r="I62" s="499" t="e">
        <f>I34+I50+I61</f>
        <v>#REF!</v>
      </c>
      <c r="J62" s="499" t="e">
        <f>J34+J50+J61</f>
        <v>#REF!</v>
      </c>
      <c r="K62" s="499"/>
      <c r="L62" s="499"/>
      <c r="M62" s="499" t="e">
        <f>M34+M50+M61</f>
        <v>#REF!</v>
      </c>
      <c r="N62" s="499" t="e">
        <f>N34+N50+N61</f>
        <v>#REF!</v>
      </c>
      <c r="O62" s="499"/>
      <c r="P62" s="499"/>
      <c r="Q62" s="499" t="e">
        <f>Q34+Q50+Q61</f>
        <v>#REF!</v>
      </c>
    </row>
    <row r="63" spans="1:17" s="112" customFormat="1">
      <c r="A63" s="496" t="s">
        <v>1041</v>
      </c>
      <c r="B63" s="503"/>
      <c r="C63" s="507">
        <f>dati_rf_digitati_indir_ese!B62</f>
        <v>0</v>
      </c>
      <c r="D63" s="507">
        <f>dati_rf_digitati_indir_ese!C62</f>
        <v>0</v>
      </c>
      <c r="E63" s="489">
        <f>B63+C63-D63</f>
        <v>0</v>
      </c>
      <c r="F63" s="577"/>
      <c r="G63" s="489">
        <f>dati_rf_digitati_indir_ese!D62</f>
        <v>0</v>
      </c>
      <c r="H63" s="489">
        <f>dati_rf_digitati_indir_ese!E62</f>
        <v>0</v>
      </c>
      <c r="I63" s="489">
        <f>F63+G63-H63</f>
        <v>0</v>
      </c>
      <c r="J63" s="577"/>
      <c r="K63" s="489">
        <f>dati_rf_digitati_indir_ese!F62</f>
        <v>0</v>
      </c>
      <c r="L63" s="489">
        <f>dati_rf_digitati_indir_ese!G62</f>
        <v>0</v>
      </c>
      <c r="M63" s="489">
        <f>J63+K63-L63</f>
        <v>0</v>
      </c>
      <c r="N63" s="577"/>
      <c r="O63" s="489">
        <f>dati_rf_digitati_indir_ese!H62</f>
        <v>0</v>
      </c>
      <c r="P63" s="489">
        <f>dati_rf_digitati_indir_ese!I62</f>
        <v>0</v>
      </c>
      <c r="Q63" s="489">
        <f>N63+O63-P63</f>
        <v>0</v>
      </c>
    </row>
    <row r="64" spans="1:17" s="2" customFormat="1">
      <c r="A64" s="573" t="s">
        <v>649</v>
      </c>
      <c r="B64" s="498"/>
      <c r="C64" s="498"/>
      <c r="D64" s="499"/>
      <c r="E64" s="499"/>
      <c r="F64" s="499"/>
      <c r="G64" s="499"/>
      <c r="H64" s="499"/>
      <c r="I64" s="499"/>
      <c r="J64" s="499"/>
      <c r="K64" s="499"/>
      <c r="L64" s="499"/>
      <c r="M64" s="499"/>
      <c r="N64" s="499"/>
      <c r="O64" s="499"/>
      <c r="P64" s="499"/>
      <c r="Q64" s="499"/>
    </row>
    <row r="65" spans="1:17" s="2" customFormat="1">
      <c r="A65" s="252" t="s">
        <v>238</v>
      </c>
      <c r="B65" s="507"/>
      <c r="C65" s="507">
        <f>dati_rf_digitati_indir_ese!B64</f>
        <v>0</v>
      </c>
      <c r="D65" s="507">
        <f>dati_rf_digitati_indir_ese!C64</f>
        <v>0</v>
      </c>
      <c r="E65" s="489">
        <f>B65+C65-D65</f>
        <v>0</v>
      </c>
      <c r="F65" s="489"/>
      <c r="G65" s="489">
        <f>dati_rf_digitati_indir_ese!D64</f>
        <v>0</v>
      </c>
      <c r="H65" s="489">
        <f>dati_rf_digitati_indir_ese!E64</f>
        <v>0</v>
      </c>
      <c r="I65" s="489">
        <f>F65+G65-H65</f>
        <v>0</v>
      </c>
      <c r="J65" s="489"/>
      <c r="K65" s="489">
        <f>dati_rf_digitati_indir_ese!F64</f>
        <v>0</v>
      </c>
      <c r="L65" s="489">
        <f>dati_rf_digitati_indir_ese!G64</f>
        <v>0</v>
      </c>
      <c r="M65" s="489">
        <f>J65+K65-L65</f>
        <v>0</v>
      </c>
      <c r="N65" s="489"/>
      <c r="O65" s="489">
        <f>dati_rf_digitati_indir_ese!H64</f>
        <v>0</v>
      </c>
      <c r="P65" s="489">
        <f>dati_rf_digitati_indir_ese!I64</f>
        <v>0</v>
      </c>
      <c r="Q65" s="489">
        <f>N65+O65-P65</f>
        <v>0</v>
      </c>
    </row>
    <row r="66" spans="1:17" s="2" customFormat="1">
      <c r="A66" s="252" t="s">
        <v>239</v>
      </c>
      <c r="B66" s="507"/>
      <c r="C66" s="507">
        <f>dati_rf_digitati_indir_ese!B65</f>
        <v>0</v>
      </c>
      <c r="D66" s="507">
        <f>dati_rf_digitati_indir_ese!C65</f>
        <v>0</v>
      </c>
      <c r="E66" s="489">
        <f>B66+C66-D66</f>
        <v>0</v>
      </c>
      <c r="F66" s="489"/>
      <c r="G66" s="489">
        <f>dati_rf_digitati_indir_ese!D65</f>
        <v>0</v>
      </c>
      <c r="H66" s="489">
        <f>dati_rf_digitati_indir_ese!E65</f>
        <v>0</v>
      </c>
      <c r="I66" s="489">
        <f>F66+G66-H66</f>
        <v>0</v>
      </c>
      <c r="J66" s="489"/>
      <c r="K66" s="489">
        <f>dati_rf_digitati_indir_ese!F65</f>
        <v>0</v>
      </c>
      <c r="L66" s="489">
        <f>dati_rf_digitati_indir_ese!G65</f>
        <v>0</v>
      </c>
      <c r="M66" s="489">
        <f>J66+K66-L66</f>
        <v>0</v>
      </c>
      <c r="N66" s="489"/>
      <c r="O66" s="489">
        <f>dati_rf_digitati_indir_ese!H65</f>
        <v>0</v>
      </c>
      <c r="P66" s="489">
        <f>dati_rf_digitati_indir_ese!I65</f>
        <v>0</v>
      </c>
      <c r="Q66" s="489">
        <f>N66+O66-P66</f>
        <v>0</v>
      </c>
    </row>
    <row r="67" spans="1:17" s="2" customFormat="1">
      <c r="A67" s="252" t="s">
        <v>1042</v>
      </c>
      <c r="B67" s="507"/>
      <c r="C67" s="507">
        <f>dati_rf_digitati_indir_ese!B66</f>
        <v>0</v>
      </c>
      <c r="D67" s="507">
        <f>dati_rf_digitati_indir_ese!C66</f>
        <v>0</v>
      </c>
      <c r="E67" s="489">
        <f>B67+C67-D67</f>
        <v>0</v>
      </c>
      <c r="F67" s="489"/>
      <c r="G67" s="489">
        <f>dati_rf_digitati_indir_ese!D66</f>
        <v>0</v>
      </c>
      <c r="H67" s="489">
        <f>dati_rf_digitati_indir_ese!E66</f>
        <v>0</v>
      </c>
      <c r="I67" s="489">
        <f>F67+G67-H67</f>
        <v>0</v>
      </c>
      <c r="J67" s="489"/>
      <c r="K67" s="489">
        <f>dati_rf_digitati_indir_ese!F66</f>
        <v>0</v>
      </c>
      <c r="L67" s="489">
        <f>dati_rf_digitati_indir_ese!G66</f>
        <v>0</v>
      </c>
      <c r="M67" s="489">
        <f>J67+K67-L67</f>
        <v>0</v>
      </c>
      <c r="N67" s="489"/>
      <c r="O67" s="489">
        <f>dati_rf_digitati_indir_ese!H66</f>
        <v>0</v>
      </c>
      <c r="P67" s="489">
        <f>dati_rf_digitati_indir_ese!I66</f>
        <v>0</v>
      </c>
      <c r="Q67" s="489">
        <f>N67+O67-P67</f>
        <v>0</v>
      </c>
    </row>
    <row r="68" spans="1:17" s="2" customFormat="1">
      <c r="A68" s="252" t="s">
        <v>1043</v>
      </c>
      <c r="B68" s="507" t="e">
        <f>#REF!</f>
        <v>#REF!</v>
      </c>
      <c r="C68" s="507">
        <f>dati_rf_digitati_indir_ese!B67</f>
        <v>0</v>
      </c>
      <c r="D68" s="507">
        <f>dati_rf_digitati_indir_ese!C67</f>
        <v>0</v>
      </c>
      <c r="E68" s="489" t="e">
        <f>B68+C68-D68</f>
        <v>#REF!</v>
      </c>
      <c r="F68" s="489" t="e">
        <f>#REF!</f>
        <v>#REF!</v>
      </c>
      <c r="G68" s="489">
        <f>dati_rf_digitati_indir_ese!D67</f>
        <v>0</v>
      </c>
      <c r="H68" s="489">
        <f>dati_rf_digitati_indir_ese!E67</f>
        <v>0</v>
      </c>
      <c r="I68" s="489" t="e">
        <f>F68+G68-H68</f>
        <v>#REF!</v>
      </c>
      <c r="J68" s="489" t="e">
        <f>#REF!</f>
        <v>#REF!</v>
      </c>
      <c r="K68" s="489">
        <f>dati_rf_digitati_indir_ese!F67</f>
        <v>0</v>
      </c>
      <c r="L68" s="489">
        <f>dati_rf_digitati_indir_ese!G67</f>
        <v>0</v>
      </c>
      <c r="M68" s="489" t="e">
        <f>J68+K68-L68</f>
        <v>#REF!</v>
      </c>
      <c r="N68" s="489" t="e">
        <f>#REF!</f>
        <v>#REF!</v>
      </c>
      <c r="O68" s="489">
        <f>dati_rf_digitati_indir_ese!H67</f>
        <v>0</v>
      </c>
      <c r="P68" s="489">
        <f>dati_rf_digitati_indir_ese!I67</f>
        <v>0</v>
      </c>
      <c r="Q68" s="489" t="e">
        <f>N68+O68-P68</f>
        <v>#REF!</v>
      </c>
    </row>
    <row r="69" spans="1:17" s="2" customFormat="1">
      <c r="A69" s="252" t="s">
        <v>1045</v>
      </c>
      <c r="B69" s="507"/>
      <c r="C69" s="507">
        <f>dati_rf_digitati_indir_ese!B68</f>
        <v>0</v>
      </c>
      <c r="D69" s="507">
        <f>dati_rf_digitati_indir_ese!C68</f>
        <v>0</v>
      </c>
      <c r="E69" s="489">
        <f>B69+C69-D69</f>
        <v>0</v>
      </c>
      <c r="F69" s="489"/>
      <c r="G69" s="489">
        <f>dati_rf_digitati_indir_ese!D68</f>
        <v>0</v>
      </c>
      <c r="H69" s="489">
        <f>dati_rf_digitati_indir_ese!E68</f>
        <v>0</v>
      </c>
      <c r="I69" s="489">
        <f>F69+G69-H69</f>
        <v>0</v>
      </c>
      <c r="J69" s="489"/>
      <c r="K69" s="489">
        <f>dati_rf_digitati_indir_ese!F68</f>
        <v>0</v>
      </c>
      <c r="L69" s="489">
        <f>dati_rf_digitati_indir_ese!G68</f>
        <v>0</v>
      </c>
      <c r="M69" s="489">
        <f>J69+K69-L69</f>
        <v>0</v>
      </c>
      <c r="N69" s="489"/>
      <c r="O69" s="489">
        <f>dati_rf_digitati_indir_ese!H68</f>
        <v>0</v>
      </c>
      <c r="P69" s="489">
        <f>dati_rf_digitati_indir_ese!I68</f>
        <v>0</v>
      </c>
      <c r="Q69" s="489">
        <f>N69+O69-P69</f>
        <v>0</v>
      </c>
    </row>
    <row r="70" spans="1:17" s="2" customFormat="1">
      <c r="A70" s="573" t="s">
        <v>649</v>
      </c>
      <c r="B70" s="498"/>
      <c r="C70" s="498"/>
      <c r="D70" s="499"/>
      <c r="E70" s="499"/>
      <c r="F70" s="499"/>
      <c r="G70" s="499"/>
      <c r="H70" s="499"/>
      <c r="I70" s="499"/>
      <c r="J70" s="499"/>
      <c r="K70" s="499"/>
      <c r="L70" s="499"/>
      <c r="M70" s="499"/>
      <c r="N70" s="499"/>
      <c r="O70" s="499"/>
      <c r="P70" s="499"/>
      <c r="Q70" s="499"/>
    </row>
    <row r="71" spans="1:17" s="2" customFormat="1">
      <c r="A71" s="252" t="s">
        <v>238</v>
      </c>
      <c r="B71" s="507"/>
      <c r="C71" s="507">
        <f>dati_rf_digitati_indir_ese!B70</f>
        <v>0</v>
      </c>
      <c r="D71" s="507">
        <f>dati_rf_digitati_indir_ese!C70</f>
        <v>0</v>
      </c>
      <c r="E71" s="489">
        <f>B71+C71-D71</f>
        <v>0</v>
      </c>
      <c r="F71" s="489"/>
      <c r="G71" s="489">
        <f>dati_rf_digitati_indir_ese!D70</f>
        <v>0</v>
      </c>
      <c r="H71" s="489">
        <f>dati_rf_digitati_indir_ese!E70</f>
        <v>0</v>
      </c>
      <c r="I71" s="489">
        <f>F71+G71-H71</f>
        <v>0</v>
      </c>
      <c r="J71" s="489"/>
      <c r="K71" s="489">
        <f>dati_rf_digitati_indir_ese!F70</f>
        <v>0</v>
      </c>
      <c r="L71" s="489">
        <f>dati_rf_digitati_indir_ese!G70</f>
        <v>0</v>
      </c>
      <c r="M71" s="489">
        <f>J71+K71-L71</f>
        <v>0</v>
      </c>
      <c r="N71" s="489"/>
      <c r="O71" s="489">
        <f>dati_rf_digitati_indir_ese!H70</f>
        <v>0</v>
      </c>
      <c r="P71" s="489">
        <f>dati_rf_digitati_indir_ese!I70</f>
        <v>0</v>
      </c>
      <c r="Q71" s="489">
        <f>N71+O71-P71</f>
        <v>0</v>
      </c>
    </row>
    <row r="72" spans="1:17" s="2" customFormat="1">
      <c r="A72" s="252" t="s">
        <v>239</v>
      </c>
      <c r="B72" s="507"/>
      <c r="C72" s="507">
        <f>dati_rf_digitati_indir_ese!B71</f>
        <v>0</v>
      </c>
      <c r="D72" s="507">
        <f>dati_rf_digitati_indir_ese!C71</f>
        <v>0</v>
      </c>
      <c r="E72" s="489">
        <f>B72+C72-D72</f>
        <v>0</v>
      </c>
      <c r="F72" s="489"/>
      <c r="G72" s="489">
        <f>dati_rf_digitati_indir_ese!D71</f>
        <v>0</v>
      </c>
      <c r="H72" s="489">
        <f>dati_rf_digitati_indir_ese!E71</f>
        <v>0</v>
      </c>
      <c r="I72" s="489">
        <f>F72+G72-H72</f>
        <v>0</v>
      </c>
      <c r="J72" s="489"/>
      <c r="K72" s="489">
        <f>dati_rf_digitati_indir_ese!F71</f>
        <v>0</v>
      </c>
      <c r="L72" s="489">
        <f>dati_rf_digitati_indir_ese!G71</f>
        <v>0</v>
      </c>
      <c r="M72" s="489">
        <f>J72+K72-L72</f>
        <v>0</v>
      </c>
      <c r="N72" s="489"/>
      <c r="O72" s="489">
        <f>dati_rf_digitati_indir_ese!H71</f>
        <v>0</v>
      </c>
      <c r="P72" s="489">
        <f>dati_rf_digitati_indir_ese!I71</f>
        <v>0</v>
      </c>
      <c r="Q72" s="489">
        <f>N72+O72-P72</f>
        <v>0</v>
      </c>
    </row>
    <row r="73" spans="1:17" s="2" customFormat="1">
      <c r="A73" s="252" t="s">
        <v>1042</v>
      </c>
      <c r="B73" s="507"/>
      <c r="C73" s="507">
        <f>dati_rf_digitati_indir_ese!B72</f>
        <v>0</v>
      </c>
      <c r="D73" s="507">
        <f>dati_rf_digitati_indir_ese!C72</f>
        <v>0</v>
      </c>
      <c r="E73" s="489">
        <f>B73+C73-D73</f>
        <v>0</v>
      </c>
      <c r="F73" s="489"/>
      <c r="G73" s="489">
        <f>dati_rf_digitati_indir_ese!D72</f>
        <v>0</v>
      </c>
      <c r="H73" s="489">
        <f>dati_rf_digitati_indir_ese!E72</f>
        <v>0</v>
      </c>
      <c r="I73" s="489">
        <f>F73+G73-H73</f>
        <v>0</v>
      </c>
      <c r="J73" s="489"/>
      <c r="K73" s="489">
        <f>dati_rf_digitati_indir_ese!F72</f>
        <v>0</v>
      </c>
      <c r="L73" s="489">
        <f>dati_rf_digitati_indir_ese!G72</f>
        <v>0</v>
      </c>
      <c r="M73" s="489">
        <f>J73+K73-L73</f>
        <v>0</v>
      </c>
      <c r="N73" s="489"/>
      <c r="O73" s="489">
        <f>dati_rf_digitati_indir_ese!H72</f>
        <v>0</v>
      </c>
      <c r="P73" s="489">
        <f>dati_rf_digitati_indir_ese!I72</f>
        <v>0</v>
      </c>
      <c r="Q73" s="489">
        <f>N73+O73-P73</f>
        <v>0</v>
      </c>
    </row>
    <row r="74" spans="1:17" s="2" customFormat="1">
      <c r="A74" s="252" t="s">
        <v>1044</v>
      </c>
      <c r="B74" s="507" t="e">
        <f>#REF!</f>
        <v>#REF!</v>
      </c>
      <c r="C74" s="507">
        <f>dati_rf_digitati_indir_ese!B73</f>
        <v>0</v>
      </c>
      <c r="D74" s="507">
        <f>dati_rf_digitati_indir_ese!C73</f>
        <v>0</v>
      </c>
      <c r="E74" s="489" t="e">
        <f>B74+C74-D74</f>
        <v>#REF!</v>
      </c>
      <c r="F74" s="489" t="e">
        <f>#REF!</f>
        <v>#REF!</v>
      </c>
      <c r="G74" s="489">
        <f>dati_rf_digitati_indir_ese!D73</f>
        <v>0</v>
      </c>
      <c r="H74" s="489">
        <f>dati_rf_digitati_indir_ese!E73</f>
        <v>0</v>
      </c>
      <c r="I74" s="489" t="e">
        <f>F74+G74-H74</f>
        <v>#REF!</v>
      </c>
      <c r="J74" s="489" t="e">
        <f>#REF!</f>
        <v>#REF!</v>
      </c>
      <c r="K74" s="489">
        <f>dati_rf_digitati_indir_ese!F73</f>
        <v>0</v>
      </c>
      <c r="L74" s="489">
        <f>dati_rf_digitati_indir_ese!G73</f>
        <v>0</v>
      </c>
      <c r="M74" s="489" t="e">
        <f>J74+K74-L74</f>
        <v>#REF!</v>
      </c>
      <c r="N74" s="489" t="e">
        <f>#REF!</f>
        <v>#REF!</v>
      </c>
      <c r="O74" s="489">
        <f>dati_rf_digitati_indir_ese!H73</f>
        <v>0</v>
      </c>
      <c r="P74" s="489">
        <f>dati_rf_digitati_indir_ese!I73</f>
        <v>0</v>
      </c>
      <c r="Q74" s="489" t="e">
        <f>N74+O74-P74</f>
        <v>#REF!</v>
      </c>
    </row>
    <row r="75" spans="1:17" s="2" customFormat="1">
      <c r="A75" s="252" t="s">
        <v>1045</v>
      </c>
      <c r="B75" s="507"/>
      <c r="C75" s="507">
        <f>dati_rf_digitati_indir_ese!B74</f>
        <v>0</v>
      </c>
      <c r="D75" s="507">
        <f>dati_rf_digitati_indir_ese!C74</f>
        <v>0</v>
      </c>
      <c r="E75" s="489">
        <f>B75+C75-D75</f>
        <v>0</v>
      </c>
      <c r="F75" s="489"/>
      <c r="G75" s="489">
        <f>dati_rf_digitati_indir_ese!D74</f>
        <v>0</v>
      </c>
      <c r="H75" s="489">
        <f>dati_rf_digitati_indir_ese!E74</f>
        <v>0</v>
      </c>
      <c r="I75" s="489">
        <f>F75+G75-H75</f>
        <v>0</v>
      </c>
      <c r="J75" s="489"/>
      <c r="K75" s="489">
        <f>dati_rf_digitati_indir_ese!F74</f>
        <v>0</v>
      </c>
      <c r="L75" s="489">
        <f>dati_rf_digitati_indir_ese!G74</f>
        <v>0</v>
      </c>
      <c r="M75" s="489">
        <f>J75+K75-L75</f>
        <v>0</v>
      </c>
      <c r="N75" s="489"/>
      <c r="O75" s="489">
        <f>dati_rf_digitati_indir_ese!H74</f>
        <v>0</v>
      </c>
      <c r="P75" s="489">
        <f>dati_rf_digitati_indir_ese!I74</f>
        <v>0</v>
      </c>
      <c r="Q75" s="489">
        <f>N75+O75-P75</f>
        <v>0</v>
      </c>
    </row>
    <row r="76" spans="1:17" s="2" customFormat="1">
      <c r="A76" s="578" t="s">
        <v>603</v>
      </c>
      <c r="B76" s="504" t="e">
        <f>B62-(B74-B68)</f>
        <v>#REF!</v>
      </c>
      <c r="C76" s="504"/>
      <c r="D76" s="502"/>
      <c r="E76" s="504" t="e">
        <f>E62-(E74-E68)</f>
        <v>#REF!</v>
      </c>
      <c r="F76" s="504" t="e">
        <f>F62-(F74-F68)</f>
        <v>#REF!</v>
      </c>
      <c r="G76" s="502"/>
      <c r="H76" s="502"/>
      <c r="I76" s="504" t="e">
        <f>I62-(I74-I68)</f>
        <v>#REF!</v>
      </c>
      <c r="J76" s="504" t="e">
        <f>J62-(J74-J68)</f>
        <v>#REF!</v>
      </c>
      <c r="K76" s="502"/>
      <c r="L76" s="502"/>
      <c r="M76" s="504" t="e">
        <f>M62-(M74-M68)</f>
        <v>#REF!</v>
      </c>
      <c r="N76" s="504" t="e">
        <f>N62-(N74-N68)</f>
        <v>#REF!</v>
      </c>
      <c r="O76" s="502"/>
      <c r="P76" s="502"/>
      <c r="Q76" s="504" t="e">
        <f>Q62-(Q74-Q68)</f>
        <v>#REF!</v>
      </c>
    </row>
    <row r="77" spans="1:17">
      <c r="A77" s="267"/>
      <c r="B77" s="258"/>
      <c r="C77" s="258"/>
      <c r="D77" s="258"/>
      <c r="E77" s="259"/>
      <c r="F77" s="260"/>
      <c r="G77" s="260"/>
      <c r="H77" s="260"/>
      <c r="I77" s="260"/>
      <c r="J77" s="260"/>
      <c r="K77" s="260"/>
      <c r="L77" s="260"/>
      <c r="M77" s="260"/>
      <c r="N77" s="260"/>
      <c r="O77" s="260"/>
      <c r="P77" s="260"/>
      <c r="Q77" s="260"/>
    </row>
    <row r="78" spans="1:17">
      <c r="A78" s="265"/>
      <c r="B78" s="266"/>
      <c r="C78" s="266"/>
      <c r="D78" s="266"/>
      <c r="E78" s="253"/>
      <c r="F78" s="253"/>
      <c r="G78" s="253"/>
      <c r="H78" s="253"/>
      <c r="I78" s="253"/>
      <c r="J78" s="253"/>
      <c r="K78" s="253"/>
      <c r="L78" s="253"/>
      <c r="M78" s="253"/>
      <c r="N78" s="253"/>
      <c r="O78" s="253"/>
      <c r="P78" s="253"/>
      <c r="Q78" s="253"/>
    </row>
    <row r="79" spans="1:17">
      <c r="A79" s="265"/>
      <c r="B79" s="268"/>
      <c r="C79" s="266"/>
      <c r="D79" s="266"/>
      <c r="E79" s="253"/>
      <c r="F79" s="254"/>
      <c r="G79" s="253"/>
      <c r="H79" s="253"/>
      <c r="I79" s="253"/>
      <c r="J79" s="254"/>
      <c r="K79" s="253"/>
      <c r="L79" s="253"/>
      <c r="M79" s="253"/>
      <c r="N79" s="254"/>
      <c r="O79" s="253"/>
      <c r="P79" s="253"/>
      <c r="Q79" s="253"/>
    </row>
    <row r="80" spans="1:17">
      <c r="A80" s="265"/>
      <c r="B80" s="268"/>
      <c r="C80" s="266"/>
      <c r="D80" s="266"/>
      <c r="E80" s="253"/>
      <c r="F80" s="254"/>
      <c r="G80" s="253"/>
      <c r="H80" s="253"/>
      <c r="I80" s="253"/>
      <c r="J80" s="254"/>
      <c r="K80" s="253"/>
      <c r="L80" s="253"/>
      <c r="M80" s="253"/>
      <c r="N80" s="254"/>
      <c r="O80" s="253"/>
      <c r="P80" s="253"/>
      <c r="Q80" s="253"/>
    </row>
    <row r="81" spans="1:17">
      <c r="A81" s="265"/>
      <c r="B81" s="266"/>
      <c r="C81" s="266"/>
      <c r="D81" s="266"/>
      <c r="E81" s="253"/>
      <c r="F81" s="253"/>
      <c r="G81" s="253"/>
      <c r="H81" s="253"/>
      <c r="I81" s="253"/>
      <c r="J81" s="253"/>
      <c r="K81" s="253"/>
      <c r="L81" s="253"/>
      <c r="M81" s="253"/>
      <c r="N81" s="253"/>
      <c r="O81" s="253"/>
      <c r="P81" s="253"/>
      <c r="Q81" s="253"/>
    </row>
    <row r="82" spans="1:17">
      <c r="A82" s="265"/>
      <c r="B82" s="266"/>
      <c r="C82" s="266"/>
      <c r="D82" s="266"/>
      <c r="E82" s="253"/>
      <c r="F82" s="253"/>
      <c r="G82" s="253"/>
      <c r="H82" s="253"/>
      <c r="I82" s="253"/>
      <c r="J82" s="253"/>
      <c r="K82" s="253"/>
      <c r="L82" s="253"/>
      <c r="M82" s="253"/>
      <c r="N82" s="253"/>
      <c r="O82" s="253"/>
      <c r="P82" s="253"/>
      <c r="Q82" s="253"/>
    </row>
    <row r="83" spans="1:17">
      <c r="A83" s="265"/>
      <c r="B83" s="268"/>
      <c r="C83" s="266"/>
      <c r="D83" s="266"/>
      <c r="E83" s="253"/>
      <c r="F83" s="254"/>
      <c r="G83" s="253"/>
      <c r="H83" s="253"/>
      <c r="I83" s="253"/>
      <c r="J83" s="254"/>
      <c r="K83" s="253"/>
      <c r="L83" s="253"/>
      <c r="M83" s="253"/>
      <c r="N83" s="254"/>
      <c r="O83" s="253"/>
      <c r="P83" s="253"/>
      <c r="Q83" s="253"/>
    </row>
    <row r="84" spans="1:17">
      <c r="A84" s="264"/>
      <c r="B84" s="255"/>
      <c r="C84" s="255"/>
      <c r="D84" s="256"/>
      <c r="E84" s="257"/>
      <c r="F84" s="257"/>
      <c r="G84" s="257"/>
      <c r="H84" s="257"/>
      <c r="I84" s="257"/>
      <c r="J84" s="257"/>
      <c r="K84" s="257"/>
      <c r="L84" s="257"/>
      <c r="M84" s="257"/>
      <c r="N84" s="257"/>
      <c r="O84" s="257"/>
      <c r="P84" s="257"/>
      <c r="Q84" s="257"/>
    </row>
    <row r="85" spans="1:17">
      <c r="A85" s="264"/>
      <c r="B85" s="255"/>
      <c r="C85" s="255"/>
      <c r="D85" s="256"/>
      <c r="E85" s="257"/>
      <c r="F85" s="257"/>
      <c r="G85" s="257"/>
      <c r="H85" s="257"/>
      <c r="I85" s="257"/>
      <c r="J85" s="257"/>
      <c r="K85" s="257"/>
      <c r="L85" s="257"/>
      <c r="M85" s="257"/>
      <c r="N85" s="257"/>
      <c r="O85" s="257"/>
      <c r="P85" s="257"/>
      <c r="Q85" s="257"/>
    </row>
    <row r="86" spans="1:17">
      <c r="A86" s="267"/>
      <c r="B86" s="258"/>
      <c r="C86" s="258"/>
      <c r="D86" s="258"/>
      <c r="E86" s="259"/>
      <c r="F86" s="260"/>
      <c r="G86" s="260"/>
      <c r="H86" s="260"/>
      <c r="I86" s="260"/>
      <c r="J86" s="260"/>
      <c r="K86" s="260"/>
      <c r="L86" s="260"/>
      <c r="M86" s="260"/>
      <c r="N86" s="260"/>
      <c r="O86" s="260"/>
      <c r="P86" s="260"/>
      <c r="Q86" s="260"/>
    </row>
    <row r="87" spans="1:17">
      <c r="A87" s="265"/>
      <c r="B87" s="266"/>
      <c r="C87" s="266"/>
      <c r="D87" s="266"/>
      <c r="E87" s="253"/>
      <c r="F87" s="253"/>
      <c r="G87" s="253"/>
      <c r="H87" s="253"/>
      <c r="I87" s="253"/>
      <c r="J87" s="253"/>
      <c r="K87" s="253"/>
      <c r="L87" s="253"/>
      <c r="M87" s="253"/>
      <c r="N87" s="253"/>
      <c r="O87" s="253"/>
      <c r="P87" s="253"/>
      <c r="Q87" s="253"/>
    </row>
    <row r="88" spans="1:17">
      <c r="A88" s="265"/>
      <c r="B88" s="266"/>
      <c r="C88" s="266"/>
      <c r="D88" s="266"/>
      <c r="E88" s="253"/>
      <c r="F88" s="253"/>
      <c r="G88" s="253"/>
      <c r="H88" s="253"/>
      <c r="I88" s="253"/>
      <c r="J88" s="253"/>
      <c r="K88" s="253"/>
      <c r="L88" s="253"/>
      <c r="M88" s="253"/>
      <c r="N88" s="253"/>
      <c r="O88" s="253"/>
      <c r="P88" s="253"/>
      <c r="Q88" s="253"/>
    </row>
    <row r="89" spans="1:17">
      <c r="A89" s="265"/>
      <c r="B89" s="266"/>
      <c r="C89" s="266"/>
      <c r="D89" s="266"/>
      <c r="E89" s="253"/>
      <c r="F89" s="253"/>
      <c r="G89" s="253"/>
      <c r="H89" s="253"/>
      <c r="I89" s="253"/>
      <c r="J89" s="253"/>
      <c r="K89" s="253"/>
      <c r="L89" s="253"/>
      <c r="M89" s="253"/>
      <c r="N89" s="253"/>
      <c r="O89" s="253"/>
      <c r="P89" s="253"/>
      <c r="Q89" s="253"/>
    </row>
    <row r="90" spans="1:17">
      <c r="A90" s="265"/>
      <c r="B90" s="268"/>
      <c r="C90" s="266"/>
      <c r="D90" s="266"/>
      <c r="E90" s="253"/>
      <c r="F90" s="254"/>
      <c r="G90" s="253"/>
      <c r="H90" s="253"/>
      <c r="I90" s="253"/>
      <c r="J90" s="254"/>
      <c r="K90" s="253"/>
      <c r="L90" s="253"/>
      <c r="M90" s="253"/>
      <c r="N90" s="254"/>
      <c r="O90" s="253"/>
      <c r="P90" s="253"/>
      <c r="Q90" s="253"/>
    </row>
    <row r="91" spans="1:17">
      <c r="A91" s="265"/>
      <c r="B91" s="268"/>
      <c r="C91" s="266"/>
      <c r="D91" s="266"/>
      <c r="E91" s="253"/>
      <c r="F91" s="254"/>
      <c r="G91" s="253"/>
      <c r="H91" s="253"/>
      <c r="I91" s="253"/>
      <c r="J91" s="254"/>
      <c r="K91" s="253"/>
      <c r="L91" s="253"/>
      <c r="M91" s="253"/>
      <c r="N91" s="254"/>
      <c r="O91" s="253"/>
      <c r="P91" s="253"/>
      <c r="Q91" s="253"/>
    </row>
    <row r="92" spans="1:17">
      <c r="A92" s="264"/>
      <c r="B92" s="255"/>
      <c r="C92" s="255"/>
      <c r="D92" s="256"/>
      <c r="E92" s="257"/>
      <c r="F92" s="257"/>
      <c r="G92" s="257"/>
      <c r="H92" s="257"/>
      <c r="I92" s="257"/>
      <c r="J92" s="257"/>
      <c r="K92" s="257"/>
      <c r="L92" s="257"/>
      <c r="M92" s="257"/>
      <c r="N92" s="257"/>
      <c r="O92" s="257"/>
      <c r="P92" s="257"/>
      <c r="Q92" s="257"/>
    </row>
    <row r="93" spans="1:17">
      <c r="A93" s="264"/>
      <c r="B93" s="255"/>
      <c r="C93" s="255"/>
      <c r="D93" s="256"/>
      <c r="E93" s="257"/>
      <c r="F93" s="257"/>
      <c r="G93" s="257"/>
      <c r="H93" s="257"/>
      <c r="I93" s="257"/>
      <c r="J93" s="257"/>
      <c r="K93" s="257"/>
      <c r="L93" s="257"/>
      <c r="M93" s="257"/>
      <c r="N93" s="257"/>
      <c r="O93" s="257"/>
      <c r="P93" s="257"/>
      <c r="Q93" s="257"/>
    </row>
    <row r="94" spans="1:17">
      <c r="A94" s="264"/>
      <c r="B94" s="255"/>
      <c r="C94" s="255"/>
      <c r="D94" s="251"/>
      <c r="E94" s="261"/>
      <c r="F94" s="261"/>
      <c r="G94" s="261"/>
      <c r="H94" s="261"/>
      <c r="I94" s="261"/>
      <c r="J94" s="261"/>
      <c r="K94" s="261"/>
      <c r="L94" s="261"/>
      <c r="M94" s="261"/>
      <c r="N94" s="261"/>
      <c r="O94" s="261"/>
      <c r="P94" s="261"/>
      <c r="Q94" s="261"/>
    </row>
    <row r="95" spans="1:17">
      <c r="A95" s="267"/>
      <c r="B95" s="258"/>
      <c r="C95" s="258"/>
      <c r="D95" s="258"/>
      <c r="E95" s="259"/>
      <c r="F95" s="260"/>
      <c r="G95" s="260"/>
      <c r="H95" s="260"/>
      <c r="I95" s="260"/>
      <c r="J95" s="260"/>
      <c r="K95" s="260"/>
      <c r="L95" s="260"/>
      <c r="M95" s="260"/>
      <c r="N95" s="260"/>
      <c r="O95" s="260"/>
      <c r="P95" s="260"/>
      <c r="Q95" s="260"/>
    </row>
    <row r="96" spans="1:17">
      <c r="A96" s="265"/>
      <c r="B96" s="266"/>
      <c r="C96" s="266"/>
      <c r="D96" s="266"/>
      <c r="E96" s="253"/>
      <c r="F96" s="253"/>
      <c r="G96" s="253"/>
      <c r="H96" s="253"/>
      <c r="I96" s="253"/>
      <c r="J96" s="253"/>
      <c r="K96" s="253"/>
      <c r="L96" s="253"/>
      <c r="M96" s="253"/>
      <c r="N96" s="253"/>
      <c r="O96" s="253"/>
      <c r="P96" s="253"/>
      <c r="Q96" s="253"/>
    </row>
    <row r="97" spans="1:17">
      <c r="A97" s="265"/>
      <c r="B97" s="268"/>
      <c r="C97" s="266"/>
      <c r="D97" s="266"/>
      <c r="E97" s="253"/>
      <c r="F97" s="254"/>
      <c r="G97" s="253"/>
      <c r="H97" s="253"/>
      <c r="I97" s="253"/>
      <c r="J97" s="254"/>
      <c r="K97" s="253"/>
      <c r="L97" s="253"/>
      <c r="M97" s="253"/>
      <c r="N97" s="254"/>
      <c r="O97" s="253"/>
      <c r="P97" s="253"/>
      <c r="Q97" s="253"/>
    </row>
    <row r="98" spans="1:17">
      <c r="A98" s="267"/>
      <c r="B98" s="258"/>
      <c r="C98" s="258"/>
      <c r="D98" s="258"/>
      <c r="E98" s="259"/>
      <c r="F98" s="260"/>
      <c r="G98" s="260"/>
      <c r="H98" s="260"/>
      <c r="I98" s="260"/>
      <c r="J98" s="260"/>
      <c r="K98" s="260"/>
      <c r="L98" s="260"/>
      <c r="M98" s="260"/>
      <c r="N98" s="260"/>
      <c r="O98" s="260"/>
      <c r="P98" s="260"/>
      <c r="Q98" s="260"/>
    </row>
    <row r="99" spans="1:17">
      <c r="A99" s="265"/>
      <c r="B99" s="268"/>
      <c r="C99" s="266"/>
      <c r="D99" s="266"/>
      <c r="E99" s="253"/>
      <c r="F99" s="254"/>
      <c r="G99" s="253"/>
      <c r="H99" s="253"/>
      <c r="I99" s="253"/>
      <c r="J99" s="254"/>
      <c r="K99" s="253"/>
      <c r="L99" s="253"/>
      <c r="M99" s="253"/>
      <c r="N99" s="254"/>
      <c r="O99" s="253"/>
      <c r="P99" s="253"/>
      <c r="Q99" s="253"/>
    </row>
    <row r="100" spans="1:17">
      <c r="A100" s="265"/>
      <c r="B100" s="268"/>
      <c r="C100" s="266"/>
      <c r="D100" s="266"/>
      <c r="E100" s="253"/>
      <c r="F100" s="254"/>
      <c r="G100" s="253"/>
      <c r="H100" s="253"/>
      <c r="I100" s="253"/>
      <c r="J100" s="254"/>
      <c r="K100" s="253"/>
      <c r="L100" s="253"/>
      <c r="M100" s="253"/>
      <c r="N100" s="254"/>
      <c r="O100" s="253"/>
      <c r="P100" s="253"/>
      <c r="Q100" s="253"/>
    </row>
    <row r="101" spans="1:17">
      <c r="A101" s="267"/>
      <c r="B101" s="258"/>
      <c r="C101" s="258"/>
      <c r="D101" s="258"/>
      <c r="E101" s="259"/>
      <c r="F101" s="260"/>
      <c r="G101" s="260"/>
      <c r="H101" s="260"/>
      <c r="I101" s="260"/>
      <c r="J101" s="260"/>
      <c r="K101" s="260"/>
      <c r="L101" s="260"/>
      <c r="M101" s="260"/>
      <c r="N101" s="260"/>
      <c r="O101" s="260"/>
      <c r="P101" s="260"/>
      <c r="Q101" s="260"/>
    </row>
    <row r="102" spans="1:17">
      <c r="A102" s="265"/>
      <c r="B102" s="268"/>
      <c r="C102" s="266"/>
      <c r="D102" s="266"/>
      <c r="E102" s="253"/>
      <c r="F102" s="254"/>
      <c r="G102" s="253"/>
      <c r="H102" s="253"/>
      <c r="I102" s="253"/>
      <c r="J102" s="254"/>
      <c r="K102" s="253"/>
      <c r="L102" s="253"/>
      <c r="M102" s="253"/>
      <c r="N102" s="254"/>
      <c r="O102" s="253"/>
      <c r="P102" s="253"/>
      <c r="Q102" s="253"/>
    </row>
    <row r="103" spans="1:17">
      <c r="A103" s="265"/>
      <c r="B103" s="268"/>
      <c r="C103" s="266"/>
      <c r="D103" s="266"/>
      <c r="E103" s="253"/>
      <c r="F103" s="254"/>
      <c r="G103" s="253"/>
      <c r="H103" s="253"/>
      <c r="I103" s="253"/>
      <c r="J103" s="254"/>
      <c r="K103" s="253"/>
      <c r="L103" s="253"/>
      <c r="M103" s="253"/>
      <c r="N103" s="254"/>
      <c r="O103" s="253"/>
      <c r="P103" s="253"/>
      <c r="Q103" s="253"/>
    </row>
    <row r="104" spans="1:17">
      <c r="A104" s="267"/>
      <c r="B104" s="258"/>
      <c r="C104" s="258"/>
      <c r="D104" s="258"/>
      <c r="E104" s="259"/>
      <c r="F104" s="260"/>
      <c r="G104" s="260"/>
      <c r="H104" s="260"/>
      <c r="I104" s="260"/>
      <c r="J104" s="260"/>
      <c r="K104" s="260"/>
      <c r="L104" s="260"/>
      <c r="M104" s="260"/>
      <c r="N104" s="260"/>
      <c r="O104" s="260"/>
      <c r="P104" s="260"/>
      <c r="Q104" s="260"/>
    </row>
    <row r="105" spans="1:17">
      <c r="A105" s="265"/>
      <c r="B105" s="268"/>
      <c r="C105" s="266"/>
      <c r="D105" s="266"/>
      <c r="E105" s="253"/>
      <c r="F105" s="254"/>
      <c r="G105" s="253"/>
      <c r="H105" s="253"/>
      <c r="I105" s="253"/>
      <c r="J105" s="254"/>
      <c r="K105" s="253"/>
      <c r="L105" s="253"/>
      <c r="M105" s="253"/>
      <c r="N105" s="254"/>
      <c r="O105" s="253"/>
      <c r="P105" s="253"/>
      <c r="Q105" s="253"/>
    </row>
    <row r="106" spans="1:17">
      <c r="A106" s="265"/>
      <c r="B106" s="268"/>
      <c r="C106" s="266"/>
      <c r="D106" s="266"/>
      <c r="E106" s="253"/>
      <c r="F106" s="254"/>
      <c r="G106" s="253"/>
      <c r="H106" s="253"/>
      <c r="I106" s="253"/>
      <c r="J106" s="254"/>
      <c r="K106" s="253"/>
      <c r="L106" s="253"/>
      <c r="M106" s="253"/>
      <c r="N106" s="254"/>
      <c r="O106" s="253"/>
      <c r="P106" s="253"/>
      <c r="Q106" s="253"/>
    </row>
    <row r="107" spans="1:17">
      <c r="A107" s="265"/>
      <c r="B107" s="268"/>
      <c r="C107" s="266"/>
      <c r="D107" s="266"/>
      <c r="E107" s="253"/>
      <c r="F107" s="254"/>
      <c r="G107" s="253"/>
      <c r="H107" s="253"/>
      <c r="I107" s="253"/>
      <c r="J107" s="254"/>
      <c r="K107" s="253"/>
      <c r="L107" s="253"/>
      <c r="M107" s="253"/>
      <c r="N107" s="254"/>
      <c r="O107" s="253"/>
      <c r="P107" s="253"/>
      <c r="Q107" s="253"/>
    </row>
    <row r="108" spans="1:17">
      <c r="A108" s="264"/>
      <c r="B108" s="255"/>
      <c r="C108" s="255"/>
      <c r="D108" s="256"/>
      <c r="E108" s="257"/>
      <c r="F108" s="257"/>
      <c r="G108" s="257"/>
      <c r="H108" s="257"/>
      <c r="I108" s="257"/>
      <c r="J108" s="257"/>
      <c r="K108" s="257"/>
      <c r="L108" s="257"/>
      <c r="M108" s="257"/>
      <c r="N108" s="257"/>
      <c r="O108" s="257"/>
      <c r="P108" s="257"/>
      <c r="Q108" s="257"/>
    </row>
    <row r="109" spans="1:17">
      <c r="A109" s="264"/>
      <c r="B109" s="255"/>
      <c r="C109" s="255"/>
      <c r="D109" s="251"/>
      <c r="E109" s="261"/>
      <c r="F109" s="261"/>
      <c r="G109" s="261"/>
      <c r="H109" s="261"/>
      <c r="I109" s="261"/>
      <c r="J109" s="261"/>
      <c r="K109" s="261"/>
      <c r="L109" s="261"/>
      <c r="M109" s="261"/>
      <c r="N109" s="261"/>
      <c r="O109" s="261"/>
      <c r="P109" s="261"/>
      <c r="Q109" s="261"/>
    </row>
    <row r="110" spans="1:17">
      <c r="A110" s="267"/>
      <c r="B110" s="258"/>
      <c r="C110" s="258"/>
      <c r="D110" s="258"/>
      <c r="E110" s="259"/>
      <c r="F110" s="260"/>
      <c r="G110" s="260"/>
      <c r="H110" s="260"/>
      <c r="I110" s="260"/>
      <c r="J110" s="260"/>
      <c r="K110" s="260"/>
      <c r="L110" s="260"/>
      <c r="M110" s="260"/>
      <c r="N110" s="260"/>
      <c r="O110" s="260"/>
      <c r="P110" s="260"/>
      <c r="Q110" s="260"/>
    </row>
    <row r="111" spans="1:17">
      <c r="A111" s="265"/>
      <c r="B111" s="268"/>
      <c r="C111" s="266"/>
      <c r="D111" s="266"/>
      <c r="E111" s="253"/>
      <c r="F111" s="254"/>
      <c r="G111" s="253"/>
      <c r="H111" s="253"/>
      <c r="I111" s="253"/>
      <c r="J111" s="254"/>
      <c r="K111" s="253"/>
      <c r="L111" s="253"/>
      <c r="M111" s="253"/>
      <c r="N111" s="254"/>
      <c r="O111" s="253"/>
      <c r="P111" s="253"/>
      <c r="Q111" s="253"/>
    </row>
    <row r="112" spans="1:17">
      <c r="A112" s="265"/>
      <c r="B112" s="268"/>
      <c r="C112" s="266"/>
      <c r="D112" s="266"/>
      <c r="E112" s="253"/>
      <c r="F112" s="254"/>
      <c r="G112" s="253"/>
      <c r="H112" s="253"/>
      <c r="I112" s="253"/>
      <c r="J112" s="254"/>
      <c r="K112" s="253"/>
      <c r="L112" s="253"/>
      <c r="M112" s="253"/>
      <c r="N112" s="254"/>
      <c r="O112" s="253"/>
      <c r="P112" s="253"/>
      <c r="Q112" s="253"/>
    </row>
    <row r="113" spans="1:17">
      <c r="A113" s="265"/>
      <c r="B113" s="268"/>
      <c r="C113" s="266"/>
      <c r="D113" s="266"/>
      <c r="E113" s="253"/>
      <c r="F113" s="254"/>
      <c r="G113" s="253"/>
      <c r="H113" s="253"/>
      <c r="I113" s="253"/>
      <c r="J113" s="254"/>
      <c r="K113" s="253"/>
      <c r="L113" s="253"/>
      <c r="M113" s="253"/>
      <c r="N113" s="254"/>
      <c r="O113" s="253"/>
      <c r="P113" s="253"/>
      <c r="Q113" s="253"/>
    </row>
    <row r="114" spans="1:17">
      <c r="A114" s="267"/>
      <c r="B114" s="258"/>
      <c r="C114" s="258"/>
      <c r="D114" s="258"/>
      <c r="E114" s="259"/>
      <c r="F114" s="260"/>
      <c r="G114" s="260"/>
      <c r="H114" s="260"/>
      <c r="I114" s="260"/>
      <c r="J114" s="260"/>
      <c r="K114" s="260"/>
      <c r="L114" s="260"/>
      <c r="M114" s="260"/>
      <c r="N114" s="260"/>
      <c r="O114" s="260"/>
      <c r="P114" s="260"/>
      <c r="Q114" s="260"/>
    </row>
    <row r="115" spans="1:17">
      <c r="A115" s="265"/>
      <c r="B115" s="268"/>
      <c r="C115" s="266"/>
      <c r="D115" s="266"/>
      <c r="E115" s="253"/>
      <c r="F115" s="254"/>
      <c r="G115" s="253"/>
      <c r="H115" s="253"/>
      <c r="I115" s="253"/>
      <c r="J115" s="254"/>
      <c r="K115" s="253"/>
      <c r="L115" s="253"/>
      <c r="M115" s="253"/>
      <c r="N115" s="254"/>
      <c r="O115" s="253"/>
      <c r="P115" s="253"/>
      <c r="Q115" s="253"/>
    </row>
    <row r="116" spans="1:17">
      <c r="A116" s="265"/>
      <c r="B116" s="268"/>
      <c r="C116" s="266"/>
      <c r="D116" s="266"/>
      <c r="E116" s="253"/>
      <c r="F116" s="254"/>
      <c r="G116" s="253"/>
      <c r="H116" s="253"/>
      <c r="I116" s="253"/>
      <c r="J116" s="254"/>
      <c r="K116" s="253"/>
      <c r="L116" s="253"/>
      <c r="M116" s="253"/>
      <c r="N116" s="254"/>
      <c r="O116" s="253"/>
      <c r="P116" s="253"/>
      <c r="Q116" s="253"/>
    </row>
    <row r="117" spans="1:17">
      <c r="A117" s="265"/>
      <c r="B117" s="268"/>
      <c r="C117" s="266"/>
      <c r="D117" s="266"/>
      <c r="E117" s="253"/>
      <c r="F117" s="254"/>
      <c r="G117" s="253"/>
      <c r="H117" s="253"/>
      <c r="I117" s="253"/>
      <c r="J117" s="254"/>
      <c r="K117" s="253"/>
      <c r="L117" s="253"/>
      <c r="M117" s="253"/>
      <c r="N117" s="254"/>
      <c r="O117" s="253"/>
      <c r="P117" s="253"/>
      <c r="Q117" s="253"/>
    </row>
    <row r="118" spans="1:17">
      <c r="A118" s="265"/>
      <c r="B118" s="266"/>
      <c r="C118" s="266"/>
      <c r="D118" s="266"/>
      <c r="E118" s="253"/>
      <c r="F118" s="253"/>
      <c r="G118" s="253"/>
      <c r="H118" s="253"/>
      <c r="I118" s="253"/>
      <c r="J118" s="253"/>
      <c r="K118" s="253"/>
      <c r="L118" s="253"/>
      <c r="M118" s="253"/>
      <c r="N118" s="253"/>
      <c r="O118" s="253"/>
      <c r="P118" s="253"/>
      <c r="Q118" s="253"/>
    </row>
    <row r="119" spans="1:17">
      <c r="A119" s="264"/>
      <c r="B119" s="255"/>
      <c r="C119" s="255"/>
      <c r="D119" s="256"/>
      <c r="E119" s="257"/>
      <c r="F119" s="257"/>
      <c r="G119" s="257"/>
      <c r="H119" s="257"/>
      <c r="I119" s="257"/>
      <c r="J119" s="257"/>
      <c r="K119" s="257"/>
      <c r="L119" s="257"/>
      <c r="M119" s="257"/>
      <c r="N119" s="257"/>
      <c r="O119" s="257"/>
      <c r="P119" s="257"/>
      <c r="Q119" s="257"/>
    </row>
    <row r="120" spans="1:17">
      <c r="A120" s="264"/>
      <c r="B120" s="255"/>
      <c r="C120" s="255"/>
      <c r="D120" s="256"/>
      <c r="E120" s="257"/>
      <c r="F120" s="257"/>
      <c r="G120" s="257"/>
      <c r="H120" s="257"/>
      <c r="I120" s="257"/>
      <c r="J120" s="257"/>
      <c r="K120" s="257"/>
      <c r="L120" s="257"/>
      <c r="M120" s="257"/>
      <c r="N120" s="257"/>
      <c r="O120" s="257"/>
      <c r="P120" s="257"/>
      <c r="Q120" s="257"/>
    </row>
    <row r="121" spans="1:17">
      <c r="A121" s="265"/>
      <c r="B121" s="266"/>
      <c r="C121" s="266"/>
      <c r="D121" s="266"/>
      <c r="E121" s="253"/>
      <c r="F121" s="253"/>
      <c r="G121" s="253"/>
      <c r="H121" s="253"/>
      <c r="I121" s="253"/>
      <c r="J121" s="253"/>
      <c r="K121" s="253"/>
      <c r="L121" s="253"/>
      <c r="M121" s="253"/>
      <c r="N121" s="253"/>
      <c r="O121" s="253"/>
      <c r="P121" s="253"/>
      <c r="Q121" s="253"/>
    </row>
    <row r="122" spans="1:17">
      <c r="A122" s="265"/>
      <c r="B122" s="266"/>
      <c r="C122" s="266"/>
      <c r="D122" s="266"/>
      <c r="E122" s="253"/>
      <c r="F122" s="253"/>
      <c r="G122" s="253"/>
      <c r="H122" s="253"/>
      <c r="I122" s="253"/>
      <c r="J122" s="253"/>
      <c r="K122" s="253"/>
      <c r="L122" s="253"/>
      <c r="M122" s="253"/>
      <c r="N122" s="253"/>
      <c r="O122" s="253"/>
      <c r="P122" s="253"/>
      <c r="Q122" s="253"/>
    </row>
    <row r="123" spans="1:17">
      <c r="A123" s="264"/>
      <c r="B123" s="262"/>
      <c r="C123" s="262"/>
      <c r="D123" s="251"/>
      <c r="E123" s="261"/>
      <c r="F123" s="261"/>
      <c r="G123" s="261"/>
      <c r="H123" s="261"/>
      <c r="I123" s="261"/>
      <c r="J123" s="261"/>
      <c r="K123" s="261"/>
      <c r="L123" s="261"/>
      <c r="M123" s="261"/>
      <c r="N123" s="261"/>
      <c r="O123" s="261"/>
      <c r="P123" s="261"/>
      <c r="Q123" s="261"/>
    </row>
  </sheetData>
  <mergeCells count="1">
    <mergeCell ref="A1:Q1"/>
  </mergeCells>
  <phoneticPr fontId="0" type="noConversion"/>
  <hyperlinks>
    <hyperlink ref="T2" location="Cover!Area_stampa" display="Sommario" xr:uid="{00000000-0004-0000-2400-000000000000}"/>
  </hyperlinks>
  <pageMargins left="0.70866141732283472" right="0.70866141732283472" top="0.74803149606299213" bottom="0.74803149606299213" header="0.31496062992125984" footer="0.31496062992125984"/>
  <pageSetup paperSize="9" scale="71" orientation="portrait"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T55"/>
  <sheetViews>
    <sheetView view="pageBreakPreview" zoomScaleNormal="90" zoomScaleSheetLayoutView="100" workbookViewId="0">
      <pane ySplit="2" topLeftCell="A3" activePane="bottomLeft" state="frozen"/>
      <selection pane="bottomLeft" activeCell="I27" sqref="I27:I28"/>
    </sheetView>
  </sheetViews>
  <sheetFormatPr defaultRowHeight="12.45"/>
  <cols>
    <col min="1" max="1" width="58.69140625" style="27" customWidth="1"/>
    <col min="2" max="4" width="13.69140625" hidden="1" customWidth="1"/>
    <col min="5" max="5" width="13.69140625" style="67" customWidth="1"/>
    <col min="6" max="8" width="13.69140625" style="67" hidden="1" customWidth="1"/>
    <col min="9" max="9" width="13.69140625" style="67" customWidth="1"/>
    <col min="10" max="12" width="13.69140625" style="67" hidden="1" customWidth="1"/>
    <col min="13" max="13" width="13.69140625" style="67" customWidth="1"/>
    <col min="14" max="16" width="13.69140625" style="67" hidden="1" customWidth="1"/>
    <col min="17" max="17" width="13.69140625" style="67" customWidth="1"/>
  </cols>
  <sheetData>
    <row r="1" spans="1:20" ht="30" customHeight="1">
      <c r="A1" s="642" t="s">
        <v>664</v>
      </c>
      <c r="B1" s="643"/>
      <c r="C1" s="643"/>
      <c r="D1" s="643"/>
      <c r="E1" s="643"/>
      <c r="F1" s="643"/>
      <c r="G1" s="643"/>
      <c r="H1" s="643"/>
      <c r="I1" s="643"/>
      <c r="J1" s="643"/>
      <c r="K1" s="643"/>
      <c r="L1" s="643"/>
      <c r="M1" s="643"/>
      <c r="N1" s="643"/>
      <c r="O1" s="643"/>
      <c r="P1" s="643"/>
      <c r="Q1" s="644"/>
    </row>
    <row r="2" spans="1:20" ht="23.15">
      <c r="A2" s="248"/>
      <c r="B2" s="249" t="str">
        <f>CONCATENATE("Importo derivato al  ",dati_an!B16)</f>
        <v>Importo derivato al  31/12/2016</v>
      </c>
      <c r="C2" s="249" t="s">
        <v>651</v>
      </c>
      <c r="D2" s="249" t="s">
        <v>652</v>
      </c>
      <c r="E2" s="250" t="str">
        <f>dati_an!B16</f>
        <v>31/12/2016</v>
      </c>
      <c r="F2" s="249" t="str">
        <f>CONCATENATE("Importo derivato al  ",dati_an!B17)</f>
        <v>Importo derivato al  31/12/2015</v>
      </c>
      <c r="G2" s="249" t="s">
        <v>651</v>
      </c>
      <c r="H2" s="249" t="s">
        <v>652</v>
      </c>
      <c r="I2" s="250" t="str">
        <f>dati_an!B17</f>
        <v>31/12/2015</v>
      </c>
      <c r="J2" s="249" t="str">
        <f>CONCATENATE("Importo derivato al  ",dati_an!B18)</f>
        <v xml:space="preserve">Importo derivato al  </v>
      </c>
      <c r="K2" s="249" t="s">
        <v>651</v>
      </c>
      <c r="L2" s="249" t="s">
        <v>652</v>
      </c>
      <c r="M2" s="250">
        <f>dati_an!B18</f>
        <v>0</v>
      </c>
      <c r="N2" s="249" t="str">
        <f>CONCATENATE("Importo derivato al  ",dati_an!B19)</f>
        <v xml:space="preserve">Importo derivato al  </v>
      </c>
      <c r="O2" s="249" t="s">
        <v>651</v>
      </c>
      <c r="P2" s="249" t="s">
        <v>652</v>
      </c>
      <c r="Q2" s="250">
        <f>dati_an!B19</f>
        <v>0</v>
      </c>
      <c r="T2" s="128" t="s">
        <v>539</v>
      </c>
    </row>
    <row r="3" spans="1:20" s="510" customFormat="1" ht="27" customHeight="1">
      <c r="A3" s="491" t="s">
        <v>655</v>
      </c>
      <c r="B3" s="509"/>
      <c r="C3" s="509"/>
      <c r="D3" s="261"/>
      <c r="E3" s="269"/>
      <c r="F3" s="269"/>
      <c r="G3" s="269"/>
      <c r="H3" s="269"/>
      <c r="I3" s="269"/>
      <c r="J3" s="269"/>
      <c r="K3" s="269"/>
      <c r="L3" s="269"/>
      <c r="M3" s="269"/>
      <c r="N3" s="269"/>
      <c r="O3" s="269"/>
      <c r="P3" s="269"/>
      <c r="Q3" s="269"/>
    </row>
    <row r="4" spans="1:20" s="510" customFormat="1">
      <c r="A4" s="252" t="s">
        <v>656</v>
      </c>
      <c r="B4" s="497"/>
      <c r="C4" s="506">
        <f>dati_rf_digitati_dir_ese!B3</f>
        <v>0</v>
      </c>
      <c r="D4" s="506">
        <f>dati_rf_digitati_dir_ese!C3</f>
        <v>0</v>
      </c>
      <c r="E4" s="506">
        <f t="shared" ref="E4:E12" si="0">B4+C4-D4</f>
        <v>0</v>
      </c>
      <c r="F4" s="497"/>
      <c r="G4" s="506">
        <f>dati_rf_digitati_dir_ese!D3</f>
        <v>0</v>
      </c>
      <c r="H4" s="506">
        <f>dati_rf_digitati_dir_ese!E3</f>
        <v>0</v>
      </c>
      <c r="I4" s="506">
        <f t="shared" ref="I4:I12" si="1">F4+G4-H4</f>
        <v>0</v>
      </c>
      <c r="J4" s="497"/>
      <c r="K4" s="506">
        <f>dati_rf_digitati_dir_ese!F3</f>
        <v>0</v>
      </c>
      <c r="L4" s="506">
        <f>dati_rf_digitati_dir_ese!G3</f>
        <v>0</v>
      </c>
      <c r="M4" s="506">
        <f t="shared" ref="M4:M12" si="2">J4+K4-L4</f>
        <v>0</v>
      </c>
      <c r="N4" s="497"/>
      <c r="O4" s="506">
        <f>dati_rf_digitati_dir_ese!H3</f>
        <v>0</v>
      </c>
      <c r="P4" s="506">
        <f>dati_rf_digitati_dir_ese!I3</f>
        <v>0</v>
      </c>
      <c r="Q4" s="506">
        <f t="shared" ref="Q4:Q12" si="3">N4+O4-P4</f>
        <v>0</v>
      </c>
    </row>
    <row r="5" spans="1:20" s="510" customFormat="1">
      <c r="A5" s="252" t="s">
        <v>657</v>
      </c>
      <c r="B5" s="497"/>
      <c r="C5" s="506">
        <f>dati_rf_digitati_dir_ese!B4</f>
        <v>0</v>
      </c>
      <c r="D5" s="506">
        <f>dati_rf_digitati_dir_ese!C4</f>
        <v>0</v>
      </c>
      <c r="E5" s="506">
        <f t="shared" si="0"/>
        <v>0</v>
      </c>
      <c r="F5" s="497"/>
      <c r="G5" s="506">
        <f>dati_rf_digitati_dir_ese!D4</f>
        <v>0</v>
      </c>
      <c r="H5" s="506">
        <f>dati_rf_digitati_dir_ese!E4</f>
        <v>0</v>
      </c>
      <c r="I5" s="506">
        <f t="shared" si="1"/>
        <v>0</v>
      </c>
      <c r="J5" s="497"/>
      <c r="K5" s="506">
        <f>dati_rf_digitati_dir_ese!F4</f>
        <v>0</v>
      </c>
      <c r="L5" s="506">
        <f>dati_rf_digitati_dir_ese!G4</f>
        <v>0</v>
      </c>
      <c r="M5" s="506">
        <f t="shared" si="2"/>
        <v>0</v>
      </c>
      <c r="N5" s="497"/>
      <c r="O5" s="506">
        <f>dati_rf_digitati_dir_ese!H4</f>
        <v>0</v>
      </c>
      <c r="P5" s="506">
        <f>dati_rf_digitati_dir_ese!I4</f>
        <v>0</v>
      </c>
      <c r="Q5" s="506">
        <f t="shared" si="3"/>
        <v>0</v>
      </c>
    </row>
    <row r="6" spans="1:20" s="510" customFormat="1">
      <c r="A6" s="252" t="s">
        <v>658</v>
      </c>
      <c r="B6" s="497"/>
      <c r="C6" s="506">
        <f>dati_rf_digitati_dir_ese!B5</f>
        <v>0</v>
      </c>
      <c r="D6" s="506">
        <f>dati_rf_digitati_dir_ese!C5</f>
        <v>0</v>
      </c>
      <c r="E6" s="506">
        <f t="shared" si="0"/>
        <v>0</v>
      </c>
      <c r="F6" s="497"/>
      <c r="G6" s="506">
        <f>dati_rf_digitati_dir_ese!D5</f>
        <v>0</v>
      </c>
      <c r="H6" s="506">
        <f>dati_rf_digitati_dir_ese!E5</f>
        <v>0</v>
      </c>
      <c r="I6" s="506">
        <f t="shared" si="1"/>
        <v>0</v>
      </c>
      <c r="J6" s="497"/>
      <c r="K6" s="506">
        <f>dati_rf_digitati_dir_ese!F5</f>
        <v>0</v>
      </c>
      <c r="L6" s="506">
        <f>dati_rf_digitati_dir_ese!G5</f>
        <v>0</v>
      </c>
      <c r="M6" s="506">
        <f t="shared" si="2"/>
        <v>0</v>
      </c>
      <c r="N6" s="497"/>
      <c r="O6" s="506">
        <f>dati_rf_digitati_dir_ese!H5</f>
        <v>0</v>
      </c>
      <c r="P6" s="506">
        <f>dati_rf_digitati_dir_ese!I5</f>
        <v>0</v>
      </c>
      <c r="Q6" s="506">
        <f t="shared" si="3"/>
        <v>0</v>
      </c>
    </row>
    <row r="7" spans="1:20" s="510" customFormat="1">
      <c r="A7" s="252" t="s">
        <v>659</v>
      </c>
      <c r="B7" s="497"/>
      <c r="C7" s="506">
        <f>dati_rf_digitati_dir_ese!B6</f>
        <v>0</v>
      </c>
      <c r="D7" s="506">
        <f>dati_rf_digitati_dir_ese!C6</f>
        <v>0</v>
      </c>
      <c r="E7" s="506">
        <f t="shared" si="0"/>
        <v>0</v>
      </c>
      <c r="F7" s="497"/>
      <c r="G7" s="506">
        <f>dati_rf_digitati_dir_ese!D6</f>
        <v>0</v>
      </c>
      <c r="H7" s="506">
        <f>dati_rf_digitati_dir_ese!E6</f>
        <v>0</v>
      </c>
      <c r="I7" s="506">
        <f t="shared" si="1"/>
        <v>0</v>
      </c>
      <c r="J7" s="497"/>
      <c r="K7" s="506">
        <f>dati_rf_digitati_dir_ese!F6</f>
        <v>0</v>
      </c>
      <c r="L7" s="506">
        <f>dati_rf_digitati_dir_ese!G6</f>
        <v>0</v>
      </c>
      <c r="M7" s="506">
        <f t="shared" si="2"/>
        <v>0</v>
      </c>
      <c r="N7" s="497"/>
      <c r="O7" s="506">
        <f>dati_rf_digitati_dir_ese!H6</f>
        <v>0</v>
      </c>
      <c r="P7" s="506">
        <f>dati_rf_digitati_dir_ese!I6</f>
        <v>0</v>
      </c>
      <c r="Q7" s="506">
        <f t="shared" si="3"/>
        <v>0</v>
      </c>
    </row>
    <row r="8" spans="1:20" s="510" customFormat="1">
      <c r="A8" s="252" t="s">
        <v>660</v>
      </c>
      <c r="B8" s="497"/>
      <c r="C8" s="506">
        <f>dati_rf_digitati_dir_ese!B7</f>
        <v>0</v>
      </c>
      <c r="D8" s="506">
        <f>dati_rf_digitati_dir_ese!C7</f>
        <v>0</v>
      </c>
      <c r="E8" s="506">
        <f t="shared" si="0"/>
        <v>0</v>
      </c>
      <c r="F8" s="497"/>
      <c r="G8" s="506">
        <f>dati_rf_digitati_dir_ese!D7</f>
        <v>0</v>
      </c>
      <c r="H8" s="506">
        <f>dati_rf_digitati_dir_ese!E7</f>
        <v>0</v>
      </c>
      <c r="I8" s="506">
        <f t="shared" si="1"/>
        <v>0</v>
      </c>
      <c r="J8" s="497"/>
      <c r="K8" s="506">
        <f>dati_rf_digitati_dir_ese!F7</f>
        <v>0</v>
      </c>
      <c r="L8" s="506">
        <f>dati_rf_digitati_dir_ese!G7</f>
        <v>0</v>
      </c>
      <c r="M8" s="506">
        <f t="shared" si="2"/>
        <v>0</v>
      </c>
      <c r="N8" s="497"/>
      <c r="O8" s="506">
        <f>dati_rf_digitati_dir_ese!H7</f>
        <v>0</v>
      </c>
      <c r="P8" s="506">
        <f>dati_rf_digitati_dir_ese!I7</f>
        <v>0</v>
      </c>
      <c r="Q8" s="506">
        <f t="shared" si="3"/>
        <v>0</v>
      </c>
    </row>
    <row r="9" spans="1:20" s="510" customFormat="1">
      <c r="A9" s="252" t="s">
        <v>661</v>
      </c>
      <c r="B9" s="497"/>
      <c r="C9" s="506">
        <f>dati_rf_digitati_dir_ese!B8</f>
        <v>0</v>
      </c>
      <c r="D9" s="506">
        <f>dati_rf_digitati_dir_ese!C8</f>
        <v>0</v>
      </c>
      <c r="E9" s="506">
        <f t="shared" si="0"/>
        <v>0</v>
      </c>
      <c r="F9" s="497"/>
      <c r="G9" s="506">
        <f>dati_rf_digitati_dir_ese!D8</f>
        <v>0</v>
      </c>
      <c r="H9" s="506">
        <f>dati_rf_digitati_dir_ese!E8</f>
        <v>0</v>
      </c>
      <c r="I9" s="506">
        <f t="shared" si="1"/>
        <v>0</v>
      </c>
      <c r="J9" s="497"/>
      <c r="K9" s="506">
        <f>dati_rf_digitati_dir_ese!F8</f>
        <v>0</v>
      </c>
      <c r="L9" s="506">
        <f>dati_rf_digitati_dir_ese!G8</f>
        <v>0</v>
      </c>
      <c r="M9" s="506">
        <f t="shared" si="2"/>
        <v>0</v>
      </c>
      <c r="N9" s="497"/>
      <c r="O9" s="506">
        <f>dati_rf_digitati_dir_ese!H8</f>
        <v>0</v>
      </c>
      <c r="P9" s="506">
        <f>dati_rf_digitati_dir_ese!I8</f>
        <v>0</v>
      </c>
      <c r="Q9" s="506">
        <f t="shared" si="3"/>
        <v>0</v>
      </c>
    </row>
    <row r="10" spans="1:20" s="510" customFormat="1">
      <c r="A10" s="252" t="s">
        <v>662</v>
      </c>
      <c r="B10" s="506" t="e">
        <f>-(#REF!+#REF!+#REF!-#REF!)</f>
        <v>#REF!</v>
      </c>
      <c r="C10" s="506">
        <f>dati_rf_digitati_dir_ese!B9</f>
        <v>0</v>
      </c>
      <c r="D10" s="506">
        <f>dati_rf_digitati_dir_ese!C9</f>
        <v>0</v>
      </c>
      <c r="E10" s="506" t="e">
        <f t="shared" si="0"/>
        <v>#REF!</v>
      </c>
      <c r="F10" s="506" t="e">
        <f>-(#REF!+#REF!+#REF!-#REF!)</f>
        <v>#REF!</v>
      </c>
      <c r="G10" s="506">
        <f>dati_rf_digitati_dir_ese!D9</f>
        <v>0</v>
      </c>
      <c r="H10" s="506">
        <f>dati_rf_digitati_dir_ese!E9</f>
        <v>0</v>
      </c>
      <c r="I10" s="506" t="e">
        <f t="shared" si="1"/>
        <v>#REF!</v>
      </c>
      <c r="J10" s="506" t="e">
        <f>-(#REF!+#REF!+#REF!-#REF!)</f>
        <v>#REF!</v>
      </c>
      <c r="K10" s="506">
        <f>dati_rf_digitati_dir_ese!F9</f>
        <v>0</v>
      </c>
      <c r="L10" s="506">
        <f>dati_rf_digitati_dir_ese!G9</f>
        <v>0</v>
      </c>
      <c r="M10" s="506" t="e">
        <f t="shared" si="2"/>
        <v>#REF!</v>
      </c>
      <c r="N10" s="506" t="e">
        <f>-(#REF!+#REF!+#REF!-#REF!)</f>
        <v>#REF!</v>
      </c>
      <c r="O10" s="506">
        <f>dati_rf_digitati_dir_ese!H9</f>
        <v>0</v>
      </c>
      <c r="P10" s="506">
        <f>dati_rf_digitati_dir_ese!I9</f>
        <v>0</v>
      </c>
      <c r="Q10" s="506" t="e">
        <f t="shared" si="3"/>
        <v>#REF!</v>
      </c>
    </row>
    <row r="11" spans="1:20" s="510" customFormat="1">
      <c r="A11" s="252" t="s">
        <v>627</v>
      </c>
      <c r="B11" s="506" t="e">
        <f>(#REF!-#REF!)</f>
        <v>#REF!</v>
      </c>
      <c r="C11" s="506">
        <f>dati_rf_digitati_dir_ese!B10</f>
        <v>0</v>
      </c>
      <c r="D11" s="506">
        <f>dati_rf_digitati_dir_ese!C10</f>
        <v>0</v>
      </c>
      <c r="E11" s="506" t="e">
        <f t="shared" si="0"/>
        <v>#REF!</v>
      </c>
      <c r="F11" s="506" t="e">
        <f>(#REF!-#REF!)</f>
        <v>#REF!</v>
      </c>
      <c r="G11" s="506">
        <f>dati_rf_digitati_dir_ese!D10</f>
        <v>0</v>
      </c>
      <c r="H11" s="506">
        <f>dati_rf_digitati_dir_ese!E10</f>
        <v>0</v>
      </c>
      <c r="I11" s="506" t="e">
        <f t="shared" si="1"/>
        <v>#REF!</v>
      </c>
      <c r="J11" s="506" t="e">
        <f>(#REF!-#REF!)</f>
        <v>#REF!</v>
      </c>
      <c r="K11" s="506">
        <f>dati_rf_digitati_dir_ese!F10</f>
        <v>0</v>
      </c>
      <c r="L11" s="506">
        <f>dati_rf_digitati_dir_ese!G10</f>
        <v>0</v>
      </c>
      <c r="M11" s="506" t="e">
        <f t="shared" si="2"/>
        <v>#REF!</v>
      </c>
      <c r="N11" s="506" t="e">
        <f>(#REF!-#REF!)</f>
        <v>#REF!</v>
      </c>
      <c r="O11" s="506">
        <f>dati_rf_digitati_dir_ese!H10</f>
        <v>0</v>
      </c>
      <c r="P11" s="506">
        <f>dati_rf_digitati_dir_ese!I10</f>
        <v>0</v>
      </c>
      <c r="Q11" s="506" t="e">
        <f t="shared" si="3"/>
        <v>#REF!</v>
      </c>
    </row>
    <row r="12" spans="1:20" s="510" customFormat="1">
      <c r="A12" s="252" t="s">
        <v>629</v>
      </c>
      <c r="B12" s="506" t="e">
        <f>#REF!</f>
        <v>#REF!</v>
      </c>
      <c r="C12" s="506">
        <f>dati_rf_digitati_dir_ese!B11</f>
        <v>0</v>
      </c>
      <c r="D12" s="506">
        <f>dati_rf_digitati_dir_ese!C11</f>
        <v>0</v>
      </c>
      <c r="E12" s="506" t="e">
        <f t="shared" si="0"/>
        <v>#REF!</v>
      </c>
      <c r="F12" s="506" t="e">
        <f>#REF!</f>
        <v>#REF!</v>
      </c>
      <c r="G12" s="506">
        <f>dati_rf_digitati_dir_ese!D11</f>
        <v>0</v>
      </c>
      <c r="H12" s="506">
        <f>dati_rf_digitati_dir_ese!E11</f>
        <v>0</v>
      </c>
      <c r="I12" s="506" t="e">
        <f t="shared" si="1"/>
        <v>#REF!</v>
      </c>
      <c r="J12" s="506" t="e">
        <f>#REF!</f>
        <v>#REF!</v>
      </c>
      <c r="K12" s="506">
        <f>dati_rf_digitati_dir_ese!F11</f>
        <v>0</v>
      </c>
      <c r="L12" s="506">
        <f>dati_rf_digitati_dir_ese!G11</f>
        <v>0</v>
      </c>
      <c r="M12" s="506" t="e">
        <f t="shared" si="2"/>
        <v>#REF!</v>
      </c>
      <c r="N12" s="506" t="e">
        <f>#REF!</f>
        <v>#REF!</v>
      </c>
      <c r="O12" s="506">
        <f>dati_rf_digitati_dir_ese!H11</f>
        <v>0</v>
      </c>
      <c r="P12" s="506">
        <f>dati_rf_digitati_dir_ese!I11</f>
        <v>0</v>
      </c>
      <c r="Q12" s="506" t="e">
        <f t="shared" si="3"/>
        <v>#REF!</v>
      </c>
    </row>
    <row r="13" spans="1:20" s="510" customFormat="1">
      <c r="A13" s="491" t="s">
        <v>633</v>
      </c>
      <c r="B13" s="498" t="e">
        <f t="shared" ref="B13:Q13" si="4">B4+B5+B6+B7+B8+B9+B10+B11+B12</f>
        <v>#REF!</v>
      </c>
      <c r="C13" s="498">
        <f t="shared" si="4"/>
        <v>0</v>
      </c>
      <c r="D13" s="499">
        <f t="shared" si="4"/>
        <v>0</v>
      </c>
      <c r="E13" s="499" t="e">
        <f t="shared" si="4"/>
        <v>#REF!</v>
      </c>
      <c r="F13" s="499" t="e">
        <f t="shared" si="4"/>
        <v>#REF!</v>
      </c>
      <c r="G13" s="499">
        <f t="shared" si="4"/>
        <v>0</v>
      </c>
      <c r="H13" s="499">
        <f t="shared" si="4"/>
        <v>0</v>
      </c>
      <c r="I13" s="499" t="e">
        <f t="shared" si="4"/>
        <v>#REF!</v>
      </c>
      <c r="J13" s="499" t="e">
        <f t="shared" si="4"/>
        <v>#REF!</v>
      </c>
      <c r="K13" s="499">
        <f t="shared" si="4"/>
        <v>0</v>
      </c>
      <c r="L13" s="499">
        <f t="shared" si="4"/>
        <v>0</v>
      </c>
      <c r="M13" s="499" t="e">
        <f t="shared" si="4"/>
        <v>#REF!</v>
      </c>
      <c r="N13" s="499" t="e">
        <f t="shared" si="4"/>
        <v>#REF!</v>
      </c>
      <c r="O13" s="499">
        <f t="shared" si="4"/>
        <v>0</v>
      </c>
      <c r="P13" s="499">
        <f t="shared" si="4"/>
        <v>0</v>
      </c>
      <c r="Q13" s="499" t="e">
        <f t="shared" si="4"/>
        <v>#REF!</v>
      </c>
    </row>
    <row r="14" spans="1:20" s="510" customFormat="1">
      <c r="A14" s="491" t="s">
        <v>634</v>
      </c>
      <c r="B14" s="498"/>
      <c r="C14" s="498"/>
      <c r="D14" s="502"/>
      <c r="E14" s="502"/>
      <c r="F14" s="502"/>
      <c r="G14" s="502"/>
      <c r="H14" s="502"/>
      <c r="I14" s="502"/>
      <c r="J14" s="502"/>
      <c r="K14" s="502"/>
      <c r="L14" s="502"/>
      <c r="M14" s="502"/>
      <c r="N14" s="502"/>
      <c r="O14" s="502"/>
      <c r="P14" s="502"/>
      <c r="Q14" s="502"/>
    </row>
    <row r="15" spans="1:20" s="510" customFormat="1">
      <c r="A15" s="495" t="s">
        <v>510</v>
      </c>
      <c r="B15" s="500"/>
      <c r="C15" s="500"/>
      <c r="D15" s="500"/>
      <c r="E15" s="501"/>
      <c r="F15" s="501"/>
      <c r="G15" s="501"/>
      <c r="H15" s="501"/>
      <c r="I15" s="501"/>
      <c r="J15" s="501"/>
      <c r="K15" s="501"/>
      <c r="L15" s="501"/>
      <c r="M15" s="501"/>
      <c r="N15" s="501"/>
      <c r="O15" s="501"/>
      <c r="P15" s="501"/>
      <c r="Q15" s="501"/>
    </row>
    <row r="16" spans="1:20" s="510" customFormat="1">
      <c r="A16" s="252" t="s">
        <v>1035</v>
      </c>
      <c r="B16" s="506">
        <f>-(dati_rf!B19)</f>
        <v>0</v>
      </c>
      <c r="C16" s="506">
        <f>dati_rf_digitati_dir_ese!B15</f>
        <v>0</v>
      </c>
      <c r="D16" s="506">
        <f>dati_rf_digitati_dir_ese!C15</f>
        <v>0</v>
      </c>
      <c r="E16" s="506">
        <f>B16+C16-D16</f>
        <v>0</v>
      </c>
      <c r="F16" s="506">
        <f>-(dati_rf!C19)</f>
        <v>0</v>
      </c>
      <c r="G16" s="506">
        <f>dati_rf_digitati_dir_ese!D15</f>
        <v>0</v>
      </c>
      <c r="H16" s="506">
        <f>dati_rf_digitati_dir_ese!E15</f>
        <v>0</v>
      </c>
      <c r="I16" s="506">
        <f>F16+G16-H16</f>
        <v>0</v>
      </c>
      <c r="J16" s="506">
        <f>-(dati_rf!D19)</f>
        <v>0</v>
      </c>
      <c r="K16" s="506">
        <f>dati_rf_digitati_dir_ese!F15</f>
        <v>0</v>
      </c>
      <c r="L16" s="506">
        <f>dati_rf_digitati_dir_ese!G15</f>
        <v>0</v>
      </c>
      <c r="M16" s="506">
        <f>J16+K16-L16</f>
        <v>0</v>
      </c>
      <c r="N16" s="506">
        <f>-(dati_rf!E19)</f>
        <v>0</v>
      </c>
      <c r="O16" s="506">
        <f>dati_rf_digitati_dir_ese!H15</f>
        <v>0</v>
      </c>
      <c r="P16" s="506">
        <f>dati_rf_digitati_dir_ese!I15</f>
        <v>0</v>
      </c>
      <c r="Q16" s="506">
        <f>N16+O16-P16</f>
        <v>0</v>
      </c>
    </row>
    <row r="17" spans="1:17" s="510" customFormat="1">
      <c r="A17" s="252" t="s">
        <v>1036</v>
      </c>
      <c r="B17" s="506">
        <f>dati_rf!B22</f>
        <v>0</v>
      </c>
      <c r="C17" s="506">
        <f>dati_rf_digitati_dir_ese!B16</f>
        <v>0</v>
      </c>
      <c r="D17" s="506">
        <f>dati_rf_digitati_dir_ese!C16</f>
        <v>0</v>
      </c>
      <c r="E17" s="506">
        <f>B17+C17-D17</f>
        <v>0</v>
      </c>
      <c r="F17" s="506">
        <f>dati_rf!C22</f>
        <v>0</v>
      </c>
      <c r="G17" s="506">
        <f>dati_rf_digitati_dir_ese!D16</f>
        <v>0</v>
      </c>
      <c r="H17" s="506">
        <f>dati_rf_digitati_dir_ese!E16</f>
        <v>0</v>
      </c>
      <c r="I17" s="506">
        <f>F17+G17-H17</f>
        <v>0</v>
      </c>
      <c r="J17" s="506">
        <f>dati_rf!D22</f>
        <v>0</v>
      </c>
      <c r="K17" s="506">
        <f>dati_rf_digitati_dir_ese!F16</f>
        <v>0</v>
      </c>
      <c r="L17" s="506">
        <f>dati_rf_digitati_dir_ese!G16</f>
        <v>0</v>
      </c>
      <c r="M17" s="506">
        <f>J17+K17-L17</f>
        <v>0</v>
      </c>
      <c r="N17" s="506">
        <f>dati_rf!E22</f>
        <v>0</v>
      </c>
      <c r="O17" s="506">
        <f>dati_rf_digitati_dir_ese!H16</f>
        <v>0</v>
      </c>
      <c r="P17" s="506">
        <f>dati_rf_digitati_dir_ese!I16</f>
        <v>0</v>
      </c>
      <c r="Q17" s="506">
        <f>N17+O17-P17</f>
        <v>0</v>
      </c>
    </row>
    <row r="18" spans="1:17" s="510" customFormat="1">
      <c r="A18" s="495" t="s">
        <v>511</v>
      </c>
      <c r="B18" s="500"/>
      <c r="C18" s="500"/>
      <c r="D18" s="500"/>
      <c r="E18" s="501"/>
      <c r="F18" s="501"/>
      <c r="G18" s="501"/>
      <c r="H18" s="501"/>
      <c r="I18" s="501"/>
      <c r="J18" s="501"/>
      <c r="K18" s="501"/>
      <c r="L18" s="501"/>
      <c r="M18" s="501"/>
      <c r="N18" s="501"/>
      <c r="O18" s="501"/>
      <c r="P18" s="501"/>
      <c r="Q18" s="501"/>
    </row>
    <row r="19" spans="1:17" s="510" customFormat="1">
      <c r="A19" s="252" t="s">
        <v>1035</v>
      </c>
      <c r="B19" s="506">
        <f>-(dati_rf!B8)</f>
        <v>0</v>
      </c>
      <c r="C19" s="506">
        <f>dati_rf_digitati_dir_ese!B18</f>
        <v>0</v>
      </c>
      <c r="D19" s="506">
        <f>dati_rf_digitati_dir_ese!C18</f>
        <v>0</v>
      </c>
      <c r="E19" s="506">
        <f>B19+C19-D19</f>
        <v>0</v>
      </c>
      <c r="F19" s="506">
        <f>-(dati_rf!C8)</f>
        <v>0</v>
      </c>
      <c r="G19" s="506">
        <f>dati_rf_digitati_dir_ese!D18</f>
        <v>0</v>
      </c>
      <c r="H19" s="506">
        <f>dati_rf_digitati_dir_ese!E18</f>
        <v>0</v>
      </c>
      <c r="I19" s="506">
        <f>F19+G19-H19</f>
        <v>0</v>
      </c>
      <c r="J19" s="506">
        <f>-(dati_rf!D8)</f>
        <v>0</v>
      </c>
      <c r="K19" s="506">
        <f>dati_rf_digitati_dir_ese!F18</f>
        <v>0</v>
      </c>
      <c r="L19" s="506">
        <f>dati_rf_digitati_dir_ese!G18</f>
        <v>0</v>
      </c>
      <c r="M19" s="506">
        <f>J19+K19-L19</f>
        <v>0</v>
      </c>
      <c r="N19" s="506">
        <f>-(dati_rf!E8)</f>
        <v>0</v>
      </c>
      <c r="O19" s="506">
        <f>dati_rf_digitati_dir_ese!H18</f>
        <v>0</v>
      </c>
      <c r="P19" s="506">
        <f>dati_rf_digitati_dir_ese!I18</f>
        <v>0</v>
      </c>
      <c r="Q19" s="506">
        <f>N19+O19-P19</f>
        <v>0</v>
      </c>
    </row>
    <row r="20" spans="1:17" s="510" customFormat="1">
      <c r="A20" s="252" t="s">
        <v>1036</v>
      </c>
      <c r="B20" s="506">
        <f>dati_rf!B11</f>
        <v>0</v>
      </c>
      <c r="C20" s="506">
        <f>dati_rf_digitati_dir_ese!B19</f>
        <v>0</v>
      </c>
      <c r="D20" s="506">
        <f>dati_rf_digitati_dir_ese!C19</f>
        <v>0</v>
      </c>
      <c r="E20" s="506">
        <f>B20+C20-D20</f>
        <v>0</v>
      </c>
      <c r="F20" s="506">
        <f>dati_rf!C11</f>
        <v>0</v>
      </c>
      <c r="G20" s="506">
        <f>dati_rf_digitati_dir_ese!D19</f>
        <v>0</v>
      </c>
      <c r="H20" s="506">
        <f>dati_rf_digitati_dir_ese!E19</f>
        <v>0</v>
      </c>
      <c r="I20" s="506">
        <f>F20+G20-H20</f>
        <v>0</v>
      </c>
      <c r="J20" s="506">
        <f>dati_rf!D11</f>
        <v>0</v>
      </c>
      <c r="K20" s="506">
        <f>dati_rf_digitati_dir_ese!F19</f>
        <v>0</v>
      </c>
      <c r="L20" s="506">
        <f>dati_rf_digitati_dir_ese!G19</f>
        <v>0</v>
      </c>
      <c r="M20" s="506">
        <f>J20+K20-L20</f>
        <v>0</v>
      </c>
      <c r="N20" s="506">
        <f>dati_rf!E11</f>
        <v>0</v>
      </c>
      <c r="O20" s="506">
        <f>dati_rf_digitati_dir_ese!H19</f>
        <v>0</v>
      </c>
      <c r="P20" s="506">
        <f>dati_rf_digitati_dir_ese!I19</f>
        <v>0</v>
      </c>
      <c r="Q20" s="506">
        <f>N20+O20-P20</f>
        <v>0</v>
      </c>
    </row>
    <row r="21" spans="1:17" s="510" customFormat="1">
      <c r="A21" s="495" t="s">
        <v>512</v>
      </c>
      <c r="B21" s="500"/>
      <c r="C21" s="500"/>
      <c r="D21" s="500"/>
      <c r="E21" s="501"/>
      <c r="F21" s="501"/>
      <c r="G21" s="501"/>
      <c r="H21" s="501"/>
      <c r="I21" s="501"/>
      <c r="J21" s="501"/>
      <c r="K21" s="501"/>
      <c r="L21" s="501"/>
      <c r="M21" s="501"/>
      <c r="N21" s="501"/>
      <c r="O21" s="501"/>
      <c r="P21" s="501"/>
      <c r="Q21" s="501"/>
    </row>
    <row r="22" spans="1:17" s="510" customFormat="1">
      <c r="A22" s="252" t="s">
        <v>1035</v>
      </c>
      <c r="B22" s="506" t="e">
        <f>-(dati_rf!B30+(IF((#REF!-#REF!)&gt;0,#REF!-#REF!,0)))</f>
        <v>#REF!</v>
      </c>
      <c r="C22" s="506">
        <f>dati_rf_digitati_dir_ese!B21</f>
        <v>0</v>
      </c>
      <c r="D22" s="506">
        <f>dati_rf_digitati_dir_ese!C21</f>
        <v>0</v>
      </c>
      <c r="E22" s="506" t="e">
        <f>B22+C22-D22</f>
        <v>#REF!</v>
      </c>
      <c r="F22" s="506" t="e">
        <f>-(dati_rf!C30+(IF((#REF!-#REF!)&gt;0,#REF!-#REF!,0)))</f>
        <v>#REF!</v>
      </c>
      <c r="G22" s="506">
        <f>dati_rf_digitati_dir_ese!D21</f>
        <v>0</v>
      </c>
      <c r="H22" s="506">
        <f>dati_rf_digitati_dir_ese!E21</f>
        <v>0</v>
      </c>
      <c r="I22" s="506" t="e">
        <f>F22+G22-H22</f>
        <v>#REF!</v>
      </c>
      <c r="J22" s="506" t="e">
        <f>-(dati_rf!D30+(IF((#REF!-#REF!)&gt;0,#REF!-#REF!,0)))</f>
        <v>#REF!</v>
      </c>
      <c r="K22" s="506">
        <f>dati_rf_digitati_dir_ese!F21</f>
        <v>0</v>
      </c>
      <c r="L22" s="506">
        <f>dati_rf_digitati_dir_ese!G21</f>
        <v>0</v>
      </c>
      <c r="M22" s="506" t="e">
        <f>J22+K22-L22</f>
        <v>#REF!</v>
      </c>
      <c r="N22" s="506" t="e">
        <f>-(dati_rf!E30+(IF((#REF!-#REF!)&gt;0,#REF!-#REF!,0)))</f>
        <v>#REF!</v>
      </c>
      <c r="O22" s="506">
        <f>dati_rf_digitati_dir_ese!H21</f>
        <v>0</v>
      </c>
      <c r="P22" s="506">
        <f>dati_rf_digitati_dir_ese!I21</f>
        <v>0</v>
      </c>
      <c r="Q22" s="506" t="e">
        <f>N22+O22-P22</f>
        <v>#REF!</v>
      </c>
    </row>
    <row r="23" spans="1:17" s="510" customFormat="1">
      <c r="A23" s="252" t="s">
        <v>1036</v>
      </c>
      <c r="B23" s="506" t="e">
        <f>dati_rf!B31+(ABS(IF((#REF!-#REF!)&lt;0,ABS(#REF!-#REF!),0)))</f>
        <v>#REF!</v>
      </c>
      <c r="C23" s="506">
        <f>dati_rf_digitati_dir_ese!B22</f>
        <v>0</v>
      </c>
      <c r="D23" s="506">
        <f>dati_rf_digitati_dir_ese!C22</f>
        <v>0</v>
      </c>
      <c r="E23" s="506" t="e">
        <f>B23+C23-D23</f>
        <v>#REF!</v>
      </c>
      <c r="F23" s="506" t="e">
        <f>dati_rf!C31+(ABS(IF((#REF!-#REF!)&lt;0,ABS(#REF!-#REF!),0)))</f>
        <v>#REF!</v>
      </c>
      <c r="G23" s="506">
        <f>dati_rf_digitati_dir_ese!D22</f>
        <v>0</v>
      </c>
      <c r="H23" s="506">
        <f>dati_rf_digitati_dir_ese!E22</f>
        <v>0</v>
      </c>
      <c r="I23" s="506" t="e">
        <f>F23+G23-H23</f>
        <v>#REF!</v>
      </c>
      <c r="J23" s="506" t="e">
        <f>dati_rf!D31+(ABS(IF((#REF!-#REF!)&lt;0,ABS(#REF!-#REF!),0)))</f>
        <v>#REF!</v>
      </c>
      <c r="K23" s="506">
        <f>dati_rf_digitati_dir_ese!F22</f>
        <v>0</v>
      </c>
      <c r="L23" s="506">
        <f>dati_rf_digitati_dir_ese!G22</f>
        <v>0</v>
      </c>
      <c r="M23" s="506" t="e">
        <f>J23+K23-L23</f>
        <v>#REF!</v>
      </c>
      <c r="N23" s="506" t="e">
        <f>dati_rf!E31+(ABS(IF((#REF!-#REF!)&lt;0,ABS(#REF!-#REF!),0)))</f>
        <v>#REF!</v>
      </c>
      <c r="O23" s="506">
        <f>dati_rf_digitati_dir_ese!H22</f>
        <v>0</v>
      </c>
      <c r="P23" s="506">
        <f>dati_rf_digitati_dir_ese!I22</f>
        <v>0</v>
      </c>
      <c r="Q23" s="506" t="e">
        <f>N23+O23-P23</f>
        <v>#REF!</v>
      </c>
    </row>
    <row r="24" spans="1:17" s="510" customFormat="1">
      <c r="A24" s="495" t="s">
        <v>635</v>
      </c>
      <c r="B24" s="500"/>
      <c r="C24" s="500"/>
      <c r="D24" s="500"/>
      <c r="E24" s="501"/>
      <c r="F24" s="501"/>
      <c r="G24" s="501"/>
      <c r="H24" s="501"/>
      <c r="I24" s="501"/>
      <c r="J24" s="501"/>
      <c r="K24" s="501"/>
      <c r="L24" s="501"/>
      <c r="M24" s="501"/>
      <c r="N24" s="501"/>
      <c r="O24" s="501"/>
      <c r="P24" s="501"/>
      <c r="Q24" s="501"/>
    </row>
    <row r="25" spans="1:17" s="510" customFormat="1">
      <c r="A25" s="252" t="s">
        <v>1035</v>
      </c>
      <c r="B25" s="506">
        <f>-(dati_rf!B45)</f>
        <v>0</v>
      </c>
      <c r="C25" s="506">
        <f>dati_rf_digitati_dir_ese!B24</f>
        <v>0</v>
      </c>
      <c r="D25" s="506">
        <f>dati_rf_digitati_dir_ese!C24</f>
        <v>0</v>
      </c>
      <c r="E25" s="506">
        <f>B25+C25-D25</f>
        <v>0</v>
      </c>
      <c r="F25" s="506">
        <f>-(dati_rf!C45)</f>
        <v>0</v>
      </c>
      <c r="G25" s="506">
        <f>dati_rf_digitati_dir_ese!D24</f>
        <v>0</v>
      </c>
      <c r="H25" s="506">
        <f>dati_rf_digitati_dir_ese!E24</f>
        <v>0</v>
      </c>
      <c r="I25" s="506">
        <f>F25+G25-H25</f>
        <v>0</v>
      </c>
      <c r="J25" s="506">
        <f>-(dati_rf!D45)</f>
        <v>0</v>
      </c>
      <c r="K25" s="506">
        <f>dati_rf_digitati_dir_ese!F24</f>
        <v>0</v>
      </c>
      <c r="L25" s="506">
        <f>dati_rf_digitati_dir_ese!G24</f>
        <v>0</v>
      </c>
      <c r="M25" s="506">
        <f>J25+K25-L25</f>
        <v>0</v>
      </c>
      <c r="N25" s="506">
        <f>-(dati_rf!E45)</f>
        <v>0</v>
      </c>
      <c r="O25" s="506">
        <f>dati_rf_digitati_dir_ese!H24</f>
        <v>0</v>
      </c>
      <c r="P25" s="506">
        <f>dati_rf_digitati_dir_ese!I24</f>
        <v>0</v>
      </c>
      <c r="Q25" s="506">
        <f>N25+O25-P25</f>
        <v>0</v>
      </c>
    </row>
    <row r="26" spans="1:17" s="510" customFormat="1">
      <c r="A26" s="252" t="s">
        <v>1036</v>
      </c>
      <c r="B26" s="506">
        <f>dati_rf!B47</f>
        <v>0</v>
      </c>
      <c r="C26" s="506">
        <f>dati_rf_digitati_dir_ese!B25</f>
        <v>0</v>
      </c>
      <c r="D26" s="506">
        <f>dati_rf_digitati_dir_ese!C25</f>
        <v>0</v>
      </c>
      <c r="E26" s="506">
        <f>B26+C26-D26</f>
        <v>0</v>
      </c>
      <c r="F26" s="506">
        <f>dati_rf!C47</f>
        <v>0</v>
      </c>
      <c r="G26" s="506">
        <f>dati_rf_digitati_dir_ese!D25</f>
        <v>0</v>
      </c>
      <c r="H26" s="506">
        <f>dati_rf_digitati_dir_ese!E25</f>
        <v>0</v>
      </c>
      <c r="I26" s="506">
        <f>F26+G26-H26</f>
        <v>0</v>
      </c>
      <c r="J26" s="506">
        <f>dati_rf!D47</f>
        <v>0</v>
      </c>
      <c r="K26" s="506">
        <f>dati_rf_digitati_dir_ese!F25</f>
        <v>0</v>
      </c>
      <c r="L26" s="506">
        <f>dati_rf_digitati_dir_ese!G25</f>
        <v>0</v>
      </c>
      <c r="M26" s="506">
        <f>J26+K26-L26</f>
        <v>0</v>
      </c>
      <c r="N26" s="506">
        <f>dati_rf!E47</f>
        <v>0</v>
      </c>
      <c r="O26" s="506">
        <f>dati_rf_digitati_dir_ese!H25</f>
        <v>0</v>
      </c>
      <c r="P26" s="506">
        <f>dati_rf_digitati_dir_ese!I25</f>
        <v>0</v>
      </c>
      <c r="Q26" s="506">
        <f>N26+O26-P26</f>
        <v>0</v>
      </c>
    </row>
    <row r="27" spans="1:17" s="510" customFormat="1">
      <c r="A27" s="252" t="s">
        <v>1037</v>
      </c>
      <c r="B27" s="497"/>
      <c r="C27" s="506">
        <f>dati_rf_digitati_dir_ese!B26</f>
        <v>0</v>
      </c>
      <c r="D27" s="506">
        <f>dati_rf_digitati_dir_ese!C26</f>
        <v>0</v>
      </c>
      <c r="E27" s="506">
        <f>B27+C27-D27</f>
        <v>0</v>
      </c>
      <c r="F27" s="497"/>
      <c r="G27" s="506">
        <f>dati_rf_digitati_dir_ese!D26</f>
        <v>0</v>
      </c>
      <c r="H27" s="506">
        <f>dati_rf_digitati_dir_ese!E26</f>
        <v>0</v>
      </c>
      <c r="I27" s="506">
        <f>F27+G27-H27</f>
        <v>0</v>
      </c>
      <c r="J27" s="497"/>
      <c r="K27" s="506">
        <f>dati_rf_digitati_dir_ese!F26</f>
        <v>0</v>
      </c>
      <c r="L27" s="506">
        <f>dati_rf_digitati_dir_ese!G26</f>
        <v>0</v>
      </c>
      <c r="M27" s="506">
        <f>J27+K27-L27</f>
        <v>0</v>
      </c>
      <c r="N27" s="497"/>
      <c r="O27" s="506">
        <f>dati_rf_digitati_dir_ese!H26</f>
        <v>0</v>
      </c>
      <c r="P27" s="506">
        <f>dati_rf_digitati_dir_ese!I26</f>
        <v>0</v>
      </c>
      <c r="Q27" s="506">
        <f>N27+O27-P27</f>
        <v>0</v>
      </c>
    </row>
    <row r="28" spans="1:17" s="510" customFormat="1">
      <c r="A28" s="252" t="s">
        <v>1038</v>
      </c>
      <c r="B28" s="497"/>
      <c r="C28" s="506">
        <f>dati_rf_digitati_dir_ese!B27</f>
        <v>0</v>
      </c>
      <c r="D28" s="506">
        <f>dati_rf_digitati_dir_ese!C27</f>
        <v>0</v>
      </c>
      <c r="E28" s="506">
        <f>B28+C28-D28</f>
        <v>0</v>
      </c>
      <c r="F28" s="497"/>
      <c r="G28" s="506">
        <f>dati_rf_digitati_dir_ese!D27</f>
        <v>0</v>
      </c>
      <c r="H28" s="506">
        <f>dati_rf_digitati_dir_ese!E27</f>
        <v>0</v>
      </c>
      <c r="I28" s="506">
        <f>F28+G28-H28</f>
        <v>0</v>
      </c>
      <c r="J28" s="497"/>
      <c r="K28" s="506">
        <f>dati_rf_digitati_dir_ese!F27</f>
        <v>0</v>
      </c>
      <c r="L28" s="506">
        <f>dati_rf_digitati_dir_ese!G27</f>
        <v>0</v>
      </c>
      <c r="M28" s="506">
        <f>J28+K28-L28</f>
        <v>0</v>
      </c>
      <c r="N28" s="497"/>
      <c r="O28" s="506">
        <f>dati_rf_digitati_dir_ese!H27</f>
        <v>0</v>
      </c>
      <c r="P28" s="506">
        <f>dati_rf_digitati_dir_ese!I27</f>
        <v>0</v>
      </c>
      <c r="Q28" s="506">
        <f>N28+O28-P28</f>
        <v>0</v>
      </c>
    </row>
    <row r="29" spans="1:17" s="510" customFormat="1">
      <c r="A29" s="491" t="s">
        <v>636</v>
      </c>
      <c r="B29" s="498" t="e">
        <f t="shared" ref="B29:Q29" si="5">B16+B17+B19+B20+B22+B23+B25+B26+B27+B28</f>
        <v>#REF!</v>
      </c>
      <c r="C29" s="498">
        <f t="shared" si="5"/>
        <v>0</v>
      </c>
      <c r="D29" s="498">
        <f t="shared" si="5"/>
        <v>0</v>
      </c>
      <c r="E29" s="498" t="e">
        <f t="shared" si="5"/>
        <v>#REF!</v>
      </c>
      <c r="F29" s="498" t="e">
        <f t="shared" si="5"/>
        <v>#REF!</v>
      </c>
      <c r="G29" s="498">
        <f t="shared" si="5"/>
        <v>0</v>
      </c>
      <c r="H29" s="498">
        <f t="shared" si="5"/>
        <v>0</v>
      </c>
      <c r="I29" s="498" t="e">
        <f t="shared" si="5"/>
        <v>#REF!</v>
      </c>
      <c r="J29" s="498" t="e">
        <f t="shared" si="5"/>
        <v>#REF!</v>
      </c>
      <c r="K29" s="498">
        <f t="shared" si="5"/>
        <v>0</v>
      </c>
      <c r="L29" s="498">
        <f t="shared" si="5"/>
        <v>0</v>
      </c>
      <c r="M29" s="498" t="e">
        <f t="shared" si="5"/>
        <v>#REF!</v>
      </c>
      <c r="N29" s="498" t="e">
        <f t="shared" si="5"/>
        <v>#REF!</v>
      </c>
      <c r="O29" s="498">
        <f t="shared" si="5"/>
        <v>0</v>
      </c>
      <c r="P29" s="498">
        <f t="shared" si="5"/>
        <v>0</v>
      </c>
      <c r="Q29" s="498" t="e">
        <f t="shared" si="5"/>
        <v>#REF!</v>
      </c>
    </row>
    <row r="30" spans="1:17" s="510" customFormat="1">
      <c r="A30" s="491" t="s">
        <v>637</v>
      </c>
      <c r="B30" s="498"/>
      <c r="C30" s="498"/>
      <c r="D30" s="502"/>
      <c r="E30" s="502"/>
      <c r="F30" s="502"/>
      <c r="G30" s="502"/>
      <c r="H30" s="502"/>
      <c r="I30" s="502"/>
      <c r="J30" s="502"/>
      <c r="K30" s="502"/>
      <c r="L30" s="502"/>
      <c r="M30" s="502"/>
      <c r="N30" s="502"/>
      <c r="O30" s="502"/>
      <c r="P30" s="502"/>
      <c r="Q30" s="502"/>
    </row>
    <row r="31" spans="1:17" s="510" customFormat="1">
      <c r="A31" s="495" t="s">
        <v>638</v>
      </c>
      <c r="B31" s="500"/>
      <c r="C31" s="500"/>
      <c r="D31" s="500"/>
      <c r="E31" s="501"/>
      <c r="F31" s="501"/>
      <c r="G31" s="501"/>
      <c r="H31" s="501"/>
      <c r="I31" s="501"/>
      <c r="J31" s="501"/>
      <c r="K31" s="501"/>
      <c r="L31" s="501"/>
      <c r="M31" s="501"/>
      <c r="N31" s="501"/>
      <c r="O31" s="501"/>
      <c r="P31" s="501"/>
      <c r="Q31" s="501"/>
    </row>
    <row r="32" spans="1:17" s="510" customFormat="1">
      <c r="A32" s="252" t="s">
        <v>639</v>
      </c>
      <c r="B32" s="497"/>
      <c r="C32" s="506">
        <f>dati_rf_digitati_dir_ese!B31</f>
        <v>0</v>
      </c>
      <c r="D32" s="506">
        <f>dati_rf_digitati_dir_ese!C31</f>
        <v>0</v>
      </c>
      <c r="E32" s="506">
        <f>B32+C32-D32</f>
        <v>0</v>
      </c>
      <c r="F32" s="497"/>
      <c r="G32" s="506">
        <f>dati_rf_digitati_dir_ese!D31</f>
        <v>0</v>
      </c>
      <c r="H32" s="506">
        <f>dati_rf_digitati_dir_ese!E31</f>
        <v>0</v>
      </c>
      <c r="I32" s="506">
        <f>F32+G32-H32</f>
        <v>0</v>
      </c>
      <c r="J32" s="497"/>
      <c r="K32" s="506">
        <f>dati_rf_digitati_dir_ese!F31</f>
        <v>0</v>
      </c>
      <c r="L32" s="506">
        <f>dati_rf_digitati_dir_ese!G31</f>
        <v>0</v>
      </c>
      <c r="M32" s="506">
        <f>J32+K32-L32</f>
        <v>0</v>
      </c>
      <c r="N32" s="497"/>
      <c r="O32" s="506">
        <f>dati_rf_digitati_dir_ese!H31</f>
        <v>0</v>
      </c>
      <c r="P32" s="506">
        <f>dati_rf_digitati_dir_ese!I31</f>
        <v>0</v>
      </c>
      <c r="Q32" s="506">
        <f>N32+O32-P32</f>
        <v>0</v>
      </c>
    </row>
    <row r="33" spans="1:17" s="510" customFormat="1">
      <c r="A33" s="252" t="s">
        <v>640</v>
      </c>
      <c r="B33" s="497"/>
      <c r="C33" s="506">
        <f>dati_rf_digitati_dir_ese!B32</f>
        <v>0</v>
      </c>
      <c r="D33" s="506">
        <f>dati_rf_digitati_dir_ese!C32</f>
        <v>0</v>
      </c>
      <c r="E33" s="506">
        <f>B33+C33-D33</f>
        <v>0</v>
      </c>
      <c r="F33" s="497"/>
      <c r="G33" s="506">
        <f>dati_rf_digitati_dir_ese!D32</f>
        <v>0</v>
      </c>
      <c r="H33" s="506">
        <f>dati_rf_digitati_dir_ese!E32</f>
        <v>0</v>
      </c>
      <c r="I33" s="506">
        <f>F33+G33-H33</f>
        <v>0</v>
      </c>
      <c r="J33" s="497"/>
      <c r="K33" s="506">
        <f>dati_rf_digitati_dir_ese!F32</f>
        <v>0</v>
      </c>
      <c r="L33" s="506">
        <f>dati_rf_digitati_dir_ese!G32</f>
        <v>0</v>
      </c>
      <c r="M33" s="506">
        <f>J33+K33-L33</f>
        <v>0</v>
      </c>
      <c r="N33" s="497"/>
      <c r="O33" s="506">
        <f>dati_rf_digitati_dir_ese!H32</f>
        <v>0</v>
      </c>
      <c r="P33" s="506">
        <f>dati_rf_digitati_dir_ese!I32</f>
        <v>0</v>
      </c>
      <c r="Q33" s="506">
        <f>N33+O33-P33</f>
        <v>0</v>
      </c>
    </row>
    <row r="34" spans="1:17" s="510" customFormat="1">
      <c r="A34" s="252" t="s">
        <v>641</v>
      </c>
      <c r="B34" s="497"/>
      <c r="C34" s="506">
        <f>dati_rf_digitati_dir_ese!B33</f>
        <v>0</v>
      </c>
      <c r="D34" s="506">
        <f>dati_rf_digitati_dir_ese!C33</f>
        <v>0</v>
      </c>
      <c r="E34" s="506">
        <f>B34+C34-D34</f>
        <v>0</v>
      </c>
      <c r="F34" s="497"/>
      <c r="G34" s="506">
        <f>dati_rf_digitati_dir_ese!D33</f>
        <v>0</v>
      </c>
      <c r="H34" s="506">
        <f>dati_rf_digitati_dir_ese!E33</f>
        <v>0</v>
      </c>
      <c r="I34" s="506">
        <f>F34+G34-H34</f>
        <v>0</v>
      </c>
      <c r="J34" s="497"/>
      <c r="K34" s="506">
        <f>dati_rf_digitati_dir_ese!F33</f>
        <v>0</v>
      </c>
      <c r="L34" s="506">
        <f>dati_rf_digitati_dir_ese!G33</f>
        <v>0</v>
      </c>
      <c r="M34" s="506">
        <f>J34+K34-L34</f>
        <v>0</v>
      </c>
      <c r="N34" s="497"/>
      <c r="O34" s="506">
        <f>dati_rf_digitati_dir_ese!H33</f>
        <v>0</v>
      </c>
      <c r="P34" s="506">
        <f>dati_rf_digitati_dir_ese!I33</f>
        <v>0</v>
      </c>
      <c r="Q34" s="506">
        <f>N34+O34-P34</f>
        <v>0</v>
      </c>
    </row>
    <row r="35" spans="1:17" s="510" customFormat="1">
      <c r="A35" s="495" t="s">
        <v>642</v>
      </c>
      <c r="B35" s="500"/>
      <c r="C35" s="500"/>
      <c r="D35" s="500"/>
      <c r="E35" s="501"/>
      <c r="F35" s="501"/>
      <c r="G35" s="501"/>
      <c r="H35" s="501"/>
      <c r="I35" s="501"/>
      <c r="J35" s="501"/>
      <c r="K35" s="501"/>
      <c r="L35" s="501"/>
      <c r="M35" s="501"/>
      <c r="N35" s="501"/>
      <c r="O35" s="501"/>
      <c r="P35" s="501"/>
      <c r="Q35" s="501"/>
    </row>
    <row r="36" spans="1:17" s="510" customFormat="1">
      <c r="A36" s="252" t="s">
        <v>643</v>
      </c>
      <c r="B36" s="506" t="e">
        <f>-IF((#REF!-#REF!)&gt;0,#REF!-#REF!,0)+ABS(IF((#REF!-#REF!)&gt;0,#REF!-#REF!,0))+ABS(IF((#REF!-#REF!)&gt;0,#REF!-#REF!,0))+#REF!</f>
        <v>#REF!</v>
      </c>
      <c r="C36" s="506">
        <f>dati_rf_digitati_dir_ese!B35</f>
        <v>0</v>
      </c>
      <c r="D36" s="506">
        <f>dati_rf_digitati_dir_ese!C35</f>
        <v>0</v>
      </c>
      <c r="E36" s="506" t="e">
        <f>B36+C36-D36</f>
        <v>#REF!</v>
      </c>
      <c r="F36" s="506" t="e">
        <f>-IF((#REF!-#REF!)&gt;0,#REF!-#REF!,0)+ABS(IF((#REF!-#REF!)&gt;0,#REF!-#REF!,0))+ABS(IF((#REF!-#REF!)&gt;0,#REF!-#REF!,0))+#REF!</f>
        <v>#REF!</v>
      </c>
      <c r="G36" s="506">
        <f>dati_rf_digitati_dir_ese!D35</f>
        <v>0</v>
      </c>
      <c r="H36" s="506">
        <f>dati_rf_digitati_dir_ese!E35</f>
        <v>0</v>
      </c>
      <c r="I36" s="506" t="e">
        <f>F36+G36-H36</f>
        <v>#REF!</v>
      </c>
      <c r="J36" s="506" t="e">
        <f>-IF((#REF!-#REF!)&gt;0,#REF!-#REF!,0)+ABS(IF((#REF!-#REF!)&gt;0,#REF!-#REF!,0))+ABS(IF((#REF!-#REF!)&gt;0,#REF!-#REF!,0))+#REF!</f>
        <v>#REF!</v>
      </c>
      <c r="K36" s="506">
        <f>dati_rf_digitati_dir_ese!F35</f>
        <v>0</v>
      </c>
      <c r="L36" s="506">
        <f>dati_rf_digitati_dir_ese!G35</f>
        <v>0</v>
      </c>
      <c r="M36" s="506" t="e">
        <f>J36+K36-L36</f>
        <v>#REF!</v>
      </c>
      <c r="N36" s="506" t="e">
        <f>-IF((#REF!-#REF!)&gt;0,#REF!-#REF!,0)+ABS(IF((#REF!-#REF!)&gt;0,#REF!-#REF!,0))+ABS(IF((#REF!-#REF!)&gt;0,#REF!-#REF!,0))+#REF!</f>
        <v>#REF!</v>
      </c>
      <c r="O36" s="506">
        <f>dati_rf_digitati_dir_ese!H35</f>
        <v>0</v>
      </c>
      <c r="P36" s="506">
        <f>dati_rf_digitati_dir_ese!I35</f>
        <v>0</v>
      </c>
      <c r="Q36" s="506" t="e">
        <f>N36+O36-P36</f>
        <v>#REF!</v>
      </c>
    </row>
    <row r="37" spans="1:17" s="510" customFormat="1">
      <c r="A37" s="252" t="s">
        <v>644</v>
      </c>
      <c r="B37" s="506" t="e">
        <f>(-IF((#REF!-#REF!)&lt;0,ABS(#REF!-#REF!),0)-IF((#REF!-#REF!)&lt;0,ABS(#REF!-#REF!),0))</f>
        <v>#REF!</v>
      </c>
      <c r="C37" s="506">
        <f>dati_rf_digitati_dir_ese!B36</f>
        <v>0</v>
      </c>
      <c r="D37" s="506">
        <f>dati_rf_digitati_dir_ese!C36</f>
        <v>0</v>
      </c>
      <c r="E37" s="506" t="e">
        <f>B37+C37-D37</f>
        <v>#REF!</v>
      </c>
      <c r="F37" s="506" t="e">
        <f>(-IF((#REF!-#REF!)&lt;0,ABS(#REF!-#REF!),0)-IF((#REF!-#REF!)&lt;0,ABS(#REF!-#REF!),0))</f>
        <v>#REF!</v>
      </c>
      <c r="G37" s="506">
        <f>dati_rf_digitati_dir_ese!D36</f>
        <v>0</v>
      </c>
      <c r="H37" s="506">
        <f>dati_rf_digitati_dir_ese!E36</f>
        <v>0</v>
      </c>
      <c r="I37" s="506" t="e">
        <f>F37+G37-H37</f>
        <v>#REF!</v>
      </c>
      <c r="J37" s="506" t="e">
        <f>(-IF((#REF!-#REF!)&lt;0,ABS(#REF!-#REF!),0)-IF((#REF!-#REF!)&lt;0,ABS(#REF!-#REF!),0))</f>
        <v>#REF!</v>
      </c>
      <c r="K37" s="506">
        <f>dati_rf_digitati_dir_ese!F36</f>
        <v>0</v>
      </c>
      <c r="L37" s="506">
        <f>dati_rf_digitati_dir_ese!G36</f>
        <v>0</v>
      </c>
      <c r="M37" s="506" t="e">
        <f>J37+K37-L37</f>
        <v>#REF!</v>
      </c>
      <c r="N37" s="506" t="e">
        <f>(-IF((#REF!-#REF!)&lt;0,ABS(#REF!-#REF!),0)-IF((#REF!-#REF!)&lt;0,ABS(#REF!-#REF!),0))</f>
        <v>#REF!</v>
      </c>
      <c r="O37" s="506">
        <f>dati_rf_digitati_dir_ese!H36</f>
        <v>0</v>
      </c>
      <c r="P37" s="506">
        <f>dati_rf_digitati_dir_ese!I36</f>
        <v>0</v>
      </c>
      <c r="Q37" s="506" t="e">
        <f>N37+O37-P37</f>
        <v>#REF!</v>
      </c>
    </row>
    <row r="38" spans="1:17" s="510" customFormat="1">
      <c r="A38" s="252" t="s">
        <v>645</v>
      </c>
      <c r="B38" s="497" t="e">
        <f>-(#REF!-#REF!)</f>
        <v>#REF!</v>
      </c>
      <c r="C38" s="506">
        <f>dati_rf_digitati_dir_ese!B37</f>
        <v>0</v>
      </c>
      <c r="D38" s="506">
        <f>dati_rf_digitati_dir_ese!C37</f>
        <v>0</v>
      </c>
      <c r="E38" s="506" t="e">
        <f>B38+C38-D38</f>
        <v>#REF!</v>
      </c>
      <c r="F38" s="497" t="e">
        <f>-(#REF!-#REF!)</f>
        <v>#REF!</v>
      </c>
      <c r="G38" s="506">
        <f>dati_rf_digitati_dir_ese!D37</f>
        <v>0</v>
      </c>
      <c r="H38" s="506">
        <f>dati_rf_digitati_dir_ese!E37</f>
        <v>0</v>
      </c>
      <c r="I38" s="506" t="e">
        <f>F38+G38-H38</f>
        <v>#REF!</v>
      </c>
      <c r="J38" s="497" t="e">
        <f>-(#REF!-#REF!)</f>
        <v>#REF!</v>
      </c>
      <c r="K38" s="506">
        <f>dati_rf_digitati_dir_ese!F37</f>
        <v>0</v>
      </c>
      <c r="L38" s="506">
        <f>dati_rf_digitati_dir_ese!G37</f>
        <v>0</v>
      </c>
      <c r="M38" s="506" t="e">
        <f>J38+K38-L38</f>
        <v>#REF!</v>
      </c>
      <c r="N38" s="497" t="e">
        <f>-(#REF!-#REF!)</f>
        <v>#REF!</v>
      </c>
      <c r="O38" s="506">
        <f>dati_rf_digitati_dir_ese!H37</f>
        <v>0</v>
      </c>
      <c r="P38" s="506">
        <f>dati_rf_digitati_dir_ese!I37</f>
        <v>0</v>
      </c>
      <c r="Q38" s="506" t="e">
        <f>N38+O38-P38</f>
        <v>#REF!</v>
      </c>
    </row>
    <row r="39" spans="1:17" s="510" customFormat="1">
      <c r="A39" s="252" t="s">
        <v>646</v>
      </c>
      <c r="B39" s="506">
        <f>-dati_rf!B4</f>
        <v>0</v>
      </c>
      <c r="C39" s="506">
        <f>dati_rf_digitati_dir_ese!B38</f>
        <v>0</v>
      </c>
      <c r="D39" s="506">
        <f>dati_rf_digitati_dir_ese!C38</f>
        <v>0</v>
      </c>
      <c r="E39" s="506">
        <f>B39+C39-D39</f>
        <v>0</v>
      </c>
      <c r="F39" s="506">
        <f>-dati_rf!C4</f>
        <v>0</v>
      </c>
      <c r="G39" s="506">
        <f>dati_rf_digitati_dir_ese!D38</f>
        <v>0</v>
      </c>
      <c r="H39" s="506">
        <f>dati_rf_digitati_dir_ese!E38</f>
        <v>0</v>
      </c>
      <c r="I39" s="506">
        <f>F39+G39-H39</f>
        <v>0</v>
      </c>
      <c r="J39" s="506">
        <f>-dati_rf!D4</f>
        <v>0</v>
      </c>
      <c r="K39" s="506">
        <f>dati_rf_digitati_dir_ese!F38</f>
        <v>0</v>
      </c>
      <c r="L39" s="506">
        <f>dati_rf_digitati_dir_ese!G38</f>
        <v>0</v>
      </c>
      <c r="M39" s="506">
        <f>J39+K39-L39</f>
        <v>0</v>
      </c>
      <c r="N39" s="506">
        <f>-dati_rf!E4</f>
        <v>0</v>
      </c>
      <c r="O39" s="506">
        <f>dati_rf_digitati_dir_ese!H38</f>
        <v>0</v>
      </c>
      <c r="P39" s="506">
        <f>dati_rf_digitati_dir_ese!I38</f>
        <v>0</v>
      </c>
      <c r="Q39" s="506">
        <f>N39+O39-P39</f>
        <v>0</v>
      </c>
    </row>
    <row r="40" spans="1:17" s="510" customFormat="1">
      <c r="A40" s="491" t="s">
        <v>647</v>
      </c>
      <c r="B40" s="498" t="e">
        <f t="shared" ref="B40:Q40" si="6">B32+B33+B34+B36+B37+B38+B39</f>
        <v>#REF!</v>
      </c>
      <c r="C40" s="498">
        <f t="shared" si="6"/>
        <v>0</v>
      </c>
      <c r="D40" s="499">
        <f t="shared" si="6"/>
        <v>0</v>
      </c>
      <c r="E40" s="499" t="e">
        <f t="shared" si="6"/>
        <v>#REF!</v>
      </c>
      <c r="F40" s="499" t="e">
        <f t="shared" si="6"/>
        <v>#REF!</v>
      </c>
      <c r="G40" s="499">
        <f t="shared" si="6"/>
        <v>0</v>
      </c>
      <c r="H40" s="499">
        <f t="shared" si="6"/>
        <v>0</v>
      </c>
      <c r="I40" s="499" t="e">
        <f t="shared" si="6"/>
        <v>#REF!</v>
      </c>
      <c r="J40" s="499" t="e">
        <f t="shared" si="6"/>
        <v>#REF!</v>
      </c>
      <c r="K40" s="499">
        <f t="shared" si="6"/>
        <v>0</v>
      </c>
      <c r="L40" s="499">
        <f t="shared" si="6"/>
        <v>0</v>
      </c>
      <c r="M40" s="499" t="e">
        <f t="shared" si="6"/>
        <v>#REF!</v>
      </c>
      <c r="N40" s="499" t="e">
        <f t="shared" si="6"/>
        <v>#REF!</v>
      </c>
      <c r="O40" s="499">
        <f t="shared" si="6"/>
        <v>0</v>
      </c>
      <c r="P40" s="499">
        <f t="shared" si="6"/>
        <v>0</v>
      </c>
      <c r="Q40" s="499" t="e">
        <f t="shared" si="6"/>
        <v>#REF!</v>
      </c>
    </row>
    <row r="41" spans="1:17" s="510" customFormat="1">
      <c r="A41" s="491" t="s">
        <v>648</v>
      </c>
      <c r="B41" s="498" t="e">
        <f>B13+B29+B40</f>
        <v>#REF!</v>
      </c>
      <c r="C41" s="498"/>
      <c r="D41" s="499"/>
      <c r="E41" s="499" t="e">
        <f>E13+E29+E40</f>
        <v>#REF!</v>
      </c>
      <c r="F41" s="499" t="e">
        <f>F13+F29+F40</f>
        <v>#REF!</v>
      </c>
      <c r="G41" s="499"/>
      <c r="H41" s="499"/>
      <c r="I41" s="499" t="e">
        <f>I13+I29+I40</f>
        <v>#REF!</v>
      </c>
      <c r="J41" s="499" t="e">
        <f>J13+J29+J40</f>
        <v>#REF!</v>
      </c>
      <c r="K41" s="499"/>
      <c r="L41" s="499"/>
      <c r="M41" s="499" t="e">
        <f>M13+M29+M40</f>
        <v>#REF!</v>
      </c>
      <c r="N41" s="499" t="e">
        <f>N13+N29+N40</f>
        <v>#REF!</v>
      </c>
      <c r="O41" s="499"/>
      <c r="P41" s="499"/>
      <c r="Q41" s="499" t="e">
        <f>Q13+Q29+Q40</f>
        <v>#REF!</v>
      </c>
    </row>
    <row r="42" spans="1:17" s="510" customFormat="1">
      <c r="A42" s="252" t="s">
        <v>1054</v>
      </c>
      <c r="B42" s="506"/>
      <c r="C42" s="506">
        <f>dati_rf_digitati_dir_ese!B41</f>
        <v>0</v>
      </c>
      <c r="D42" s="506">
        <f>dati_rf_digitati_dir_ese!C41</f>
        <v>0</v>
      </c>
      <c r="E42" s="506">
        <f>B42+C42-D42</f>
        <v>0</v>
      </c>
      <c r="F42" s="506"/>
      <c r="G42" s="506">
        <f>dati_rf_digitati_dir_ese!D41</f>
        <v>0</v>
      </c>
      <c r="H42" s="506">
        <f>dati_rf_digitati_dir_ese!E41</f>
        <v>0</v>
      </c>
      <c r="I42" s="506">
        <f>F42+G42-H42</f>
        <v>0</v>
      </c>
      <c r="J42" s="506"/>
      <c r="K42" s="506">
        <f>dati_rf_digitati_dir_ese!F41</f>
        <v>0</v>
      </c>
      <c r="L42" s="506">
        <f>dati_rf_digitati_dir_ese!G41</f>
        <v>0</v>
      </c>
      <c r="M42" s="506">
        <f>J42+K42-L42</f>
        <v>0</v>
      </c>
      <c r="N42" s="506"/>
      <c r="O42" s="506">
        <f>dati_rf_digitati_dir_ese!H41</f>
        <v>0</v>
      </c>
      <c r="P42" s="506">
        <f>dati_rf_digitati_dir_ese!I41</f>
        <v>0</v>
      </c>
      <c r="Q42" s="506">
        <f>N42+O42-P42</f>
        <v>0</v>
      </c>
    </row>
    <row r="43" spans="1:17" s="510" customFormat="1">
      <c r="A43" s="491" t="s">
        <v>649</v>
      </c>
      <c r="B43" s="498"/>
      <c r="C43" s="498"/>
      <c r="D43" s="502"/>
      <c r="E43" s="502"/>
      <c r="F43" s="502"/>
      <c r="G43" s="502"/>
      <c r="H43" s="502"/>
      <c r="I43" s="502"/>
      <c r="J43" s="502"/>
      <c r="K43" s="502"/>
      <c r="L43" s="502"/>
      <c r="M43" s="502"/>
      <c r="N43" s="502"/>
      <c r="O43" s="502"/>
      <c r="P43" s="502"/>
      <c r="Q43" s="502"/>
    </row>
    <row r="44" spans="1:17" s="510" customFormat="1">
      <c r="A44" s="252" t="s">
        <v>238</v>
      </c>
      <c r="B44" s="506"/>
      <c r="C44" s="506">
        <f>dati_rf_digitati_dir_ese!B43</f>
        <v>0</v>
      </c>
      <c r="D44" s="506">
        <f>dati_rf_digitati_dir_ese!C43</f>
        <v>0</v>
      </c>
      <c r="E44" s="506">
        <f>B44+C44-D44</f>
        <v>0</v>
      </c>
      <c r="F44" s="506"/>
      <c r="G44" s="506">
        <f>dati_rf_digitati_dir_ese!D43</f>
        <v>0</v>
      </c>
      <c r="H44" s="506">
        <f>dati_rf_digitati_dir_ese!E43</f>
        <v>0</v>
      </c>
      <c r="I44" s="506">
        <f>F44+G44-H44</f>
        <v>0</v>
      </c>
      <c r="J44" s="506"/>
      <c r="K44" s="506">
        <f>dati_rf_digitati_dir_ese!F43</f>
        <v>0</v>
      </c>
      <c r="L44" s="506">
        <f>dati_rf_digitati_dir_ese!G43</f>
        <v>0</v>
      </c>
      <c r="M44" s="506">
        <f>J44+K44-L44</f>
        <v>0</v>
      </c>
      <c r="N44" s="506"/>
      <c r="O44" s="506">
        <f>dati_rf_digitati_dir_ese!H43</f>
        <v>0</v>
      </c>
      <c r="P44" s="506">
        <f>dati_rf_digitati_dir_ese!I43</f>
        <v>0</v>
      </c>
      <c r="Q44" s="506">
        <f>N44+O44-P44</f>
        <v>0</v>
      </c>
    </row>
    <row r="45" spans="1:17" s="510" customFormat="1">
      <c r="A45" s="252" t="s">
        <v>239</v>
      </c>
      <c r="B45" s="506"/>
      <c r="C45" s="506">
        <f>dati_rf_digitati_dir_ese!B44</f>
        <v>0</v>
      </c>
      <c r="D45" s="506">
        <f>dati_rf_digitati_dir_ese!C44</f>
        <v>0</v>
      </c>
      <c r="E45" s="506">
        <f>B45+C45-D45</f>
        <v>0</v>
      </c>
      <c r="F45" s="506"/>
      <c r="G45" s="506">
        <f>dati_rf_digitati_dir_ese!D44</f>
        <v>0</v>
      </c>
      <c r="H45" s="506">
        <f>dati_rf_digitati_dir_ese!E44</f>
        <v>0</v>
      </c>
      <c r="I45" s="506">
        <f>F45+G45-H45</f>
        <v>0</v>
      </c>
      <c r="J45" s="506"/>
      <c r="K45" s="506">
        <f>dati_rf_digitati_dir_ese!F44</f>
        <v>0</v>
      </c>
      <c r="L45" s="506">
        <f>dati_rf_digitati_dir_ese!G44</f>
        <v>0</v>
      </c>
      <c r="M45" s="506">
        <f>J45+K45-L45</f>
        <v>0</v>
      </c>
      <c r="N45" s="506"/>
      <c r="O45" s="506">
        <f>dati_rf_digitati_dir_ese!H44</f>
        <v>0</v>
      </c>
      <c r="P45" s="506">
        <f>dati_rf_digitati_dir_ese!I44</f>
        <v>0</v>
      </c>
      <c r="Q45" s="506">
        <f>N45+O45-P45</f>
        <v>0</v>
      </c>
    </row>
    <row r="46" spans="1:17" s="510" customFormat="1">
      <c r="A46" s="252" t="s">
        <v>1042</v>
      </c>
      <c r="B46" s="506"/>
      <c r="C46" s="506">
        <f>dati_rf_digitati_dir_ese!B45</f>
        <v>0</v>
      </c>
      <c r="D46" s="506">
        <f>dati_rf_digitati_dir_ese!C45</f>
        <v>0</v>
      </c>
      <c r="E46" s="506">
        <f>B46+C46-D46</f>
        <v>0</v>
      </c>
      <c r="F46" s="506"/>
      <c r="G46" s="506">
        <f>dati_rf_digitati_dir_ese!D45</f>
        <v>0</v>
      </c>
      <c r="H46" s="506">
        <f>dati_rf_digitati_dir_ese!E45</f>
        <v>0</v>
      </c>
      <c r="I46" s="506">
        <f>F46+G46-H46</f>
        <v>0</v>
      </c>
      <c r="J46" s="506"/>
      <c r="K46" s="506">
        <f>dati_rf_digitati_dir_ese!F45</f>
        <v>0</v>
      </c>
      <c r="L46" s="506">
        <f>dati_rf_digitati_dir_ese!G45</f>
        <v>0</v>
      </c>
      <c r="M46" s="506">
        <f>J46+K46-L46</f>
        <v>0</v>
      </c>
      <c r="N46" s="506"/>
      <c r="O46" s="506">
        <f>dati_rf_digitati_dir_ese!H45</f>
        <v>0</v>
      </c>
      <c r="P46" s="506">
        <f>dati_rf_digitati_dir_ese!I45</f>
        <v>0</v>
      </c>
      <c r="Q46" s="506">
        <f>N46+O46-P46</f>
        <v>0</v>
      </c>
    </row>
    <row r="47" spans="1:17" s="510" customFormat="1">
      <c r="A47" s="252" t="s">
        <v>1043</v>
      </c>
      <c r="B47" s="506" t="e">
        <f>#REF!</f>
        <v>#REF!</v>
      </c>
      <c r="C47" s="506">
        <f>dati_rf_digitati_dir_ese!B46</f>
        <v>0</v>
      </c>
      <c r="D47" s="506">
        <f>dati_rf_digitati_dir_ese!C46</f>
        <v>0</v>
      </c>
      <c r="E47" s="506" t="e">
        <f>B47+C47-D47</f>
        <v>#REF!</v>
      </c>
      <c r="F47" s="506" t="e">
        <f>#REF!</f>
        <v>#REF!</v>
      </c>
      <c r="G47" s="506">
        <f>dati_rf_digitati_dir_ese!D46</f>
        <v>0</v>
      </c>
      <c r="H47" s="506">
        <f>dati_rf_digitati_dir_ese!E46</f>
        <v>0</v>
      </c>
      <c r="I47" s="506" t="e">
        <f>F47+G47-H47</f>
        <v>#REF!</v>
      </c>
      <c r="J47" s="506" t="e">
        <f>#REF!</f>
        <v>#REF!</v>
      </c>
      <c r="K47" s="506">
        <f>dati_rf_digitati_dir_ese!F46</f>
        <v>0</v>
      </c>
      <c r="L47" s="506">
        <f>dati_rf_digitati_dir_ese!G46</f>
        <v>0</v>
      </c>
      <c r="M47" s="506" t="e">
        <f>J47+K47-L47</f>
        <v>#REF!</v>
      </c>
      <c r="N47" s="506" t="e">
        <f>#REF!</f>
        <v>#REF!</v>
      </c>
      <c r="O47" s="506">
        <f>dati_rf_digitati_dir_ese!H46</f>
        <v>0</v>
      </c>
      <c r="P47" s="506">
        <f>dati_rf_digitati_dir_ese!I46</f>
        <v>0</v>
      </c>
      <c r="Q47" s="506" t="e">
        <f>N47+O47-P47</f>
        <v>#REF!</v>
      </c>
    </row>
    <row r="48" spans="1:17" s="510" customFormat="1">
      <c r="A48" s="252" t="s">
        <v>1045</v>
      </c>
      <c r="B48" s="506"/>
      <c r="C48" s="506">
        <f>dati_rf_digitati_dir_ese!B47</f>
        <v>0</v>
      </c>
      <c r="D48" s="506">
        <f>dati_rf_digitati_dir_ese!C47</f>
        <v>0</v>
      </c>
      <c r="E48" s="506">
        <f>B48+C48-D48</f>
        <v>0</v>
      </c>
      <c r="F48" s="506"/>
      <c r="G48" s="506">
        <f>dati_rf_digitati_dir_ese!D47</f>
        <v>0</v>
      </c>
      <c r="H48" s="506">
        <f>dati_rf_digitati_dir_ese!E47</f>
        <v>0</v>
      </c>
      <c r="I48" s="506">
        <f>F48+G48-H48</f>
        <v>0</v>
      </c>
      <c r="J48" s="506"/>
      <c r="K48" s="506">
        <f>dati_rf_digitati_dir_ese!F47</f>
        <v>0</v>
      </c>
      <c r="L48" s="506">
        <f>dati_rf_digitati_dir_ese!G47</f>
        <v>0</v>
      </c>
      <c r="M48" s="506">
        <f>J48+K48-L48</f>
        <v>0</v>
      </c>
      <c r="N48" s="506"/>
      <c r="O48" s="506">
        <f>dati_rf_digitati_dir_ese!H47</f>
        <v>0</v>
      </c>
      <c r="P48" s="506">
        <f>dati_rf_digitati_dir_ese!I47</f>
        <v>0</v>
      </c>
      <c r="Q48" s="506">
        <f>N48+O48-P48</f>
        <v>0</v>
      </c>
    </row>
    <row r="49" spans="1:17" s="510" customFormat="1">
      <c r="A49" s="491" t="s">
        <v>650</v>
      </c>
      <c r="B49" s="498"/>
      <c r="C49" s="498"/>
      <c r="D49" s="502"/>
      <c r="E49" s="502"/>
      <c r="F49" s="502"/>
      <c r="G49" s="502"/>
      <c r="H49" s="502"/>
      <c r="I49" s="502"/>
      <c r="J49" s="502"/>
      <c r="K49" s="502"/>
      <c r="L49" s="502"/>
      <c r="M49" s="502"/>
      <c r="N49" s="502"/>
      <c r="O49" s="502"/>
      <c r="P49" s="502"/>
      <c r="Q49" s="502"/>
    </row>
    <row r="50" spans="1:17" s="510" customFormat="1">
      <c r="A50" s="252" t="s">
        <v>238</v>
      </c>
      <c r="B50" s="506"/>
      <c r="C50" s="506">
        <f>dati_rf_digitati_dir_ese!B49</f>
        <v>0</v>
      </c>
      <c r="D50" s="506">
        <f>dati_rf_digitati_dir_ese!C49</f>
        <v>0</v>
      </c>
      <c r="E50" s="506">
        <f>B50+C50-D50</f>
        <v>0</v>
      </c>
      <c r="F50" s="506"/>
      <c r="G50" s="506">
        <f>dati_rf_digitati_dir_ese!D49</f>
        <v>0</v>
      </c>
      <c r="H50" s="506">
        <f>dati_rf_digitati_dir_ese!E49</f>
        <v>0</v>
      </c>
      <c r="I50" s="506">
        <f>F50+G50-H50</f>
        <v>0</v>
      </c>
      <c r="J50" s="506"/>
      <c r="K50" s="506">
        <f>dati_rf_digitati_dir_ese!F49</f>
        <v>0</v>
      </c>
      <c r="L50" s="506">
        <f>dati_rf_digitati_dir_ese!G49</f>
        <v>0</v>
      </c>
      <c r="M50" s="506">
        <f>J50+K50-L50</f>
        <v>0</v>
      </c>
      <c r="N50" s="506"/>
      <c r="O50" s="506">
        <f>dati_rf_digitati_dir_ese!H49</f>
        <v>0</v>
      </c>
      <c r="P50" s="506">
        <f>dati_rf_digitati_dir_ese!I49</f>
        <v>0</v>
      </c>
      <c r="Q50" s="506">
        <f>N50+O50-P50</f>
        <v>0</v>
      </c>
    </row>
    <row r="51" spans="1:17" s="510" customFormat="1">
      <c r="A51" s="252" t="s">
        <v>239</v>
      </c>
      <c r="B51" s="506"/>
      <c r="C51" s="506">
        <f>dati_rf_digitati_dir_ese!B50</f>
        <v>0</v>
      </c>
      <c r="D51" s="506">
        <f>dati_rf_digitati_dir_ese!C50</f>
        <v>0</v>
      </c>
      <c r="E51" s="506">
        <f>B51+C51-D51</f>
        <v>0</v>
      </c>
      <c r="F51" s="506"/>
      <c r="G51" s="506">
        <f>dati_rf_digitati_dir_ese!D50</f>
        <v>0</v>
      </c>
      <c r="H51" s="506">
        <f>dati_rf_digitati_dir_ese!E50</f>
        <v>0</v>
      </c>
      <c r="I51" s="506">
        <f>F51+G51-H51</f>
        <v>0</v>
      </c>
      <c r="J51" s="506"/>
      <c r="K51" s="506">
        <f>dati_rf_digitati_dir_ese!F50</f>
        <v>0</v>
      </c>
      <c r="L51" s="506">
        <f>dati_rf_digitati_dir_ese!G50</f>
        <v>0</v>
      </c>
      <c r="M51" s="506">
        <f>J51+K51-L51</f>
        <v>0</v>
      </c>
      <c r="N51" s="506"/>
      <c r="O51" s="506">
        <f>dati_rf_digitati_dir_ese!H50</f>
        <v>0</v>
      </c>
      <c r="P51" s="506">
        <f>dati_rf_digitati_dir_ese!I50</f>
        <v>0</v>
      </c>
      <c r="Q51" s="506">
        <f>N51+O51-P51</f>
        <v>0</v>
      </c>
    </row>
    <row r="52" spans="1:17" s="510" customFormat="1">
      <c r="A52" s="252" t="s">
        <v>1042</v>
      </c>
      <c r="B52" s="506"/>
      <c r="C52" s="506">
        <f>dati_rf_digitati_dir_ese!B51</f>
        <v>0</v>
      </c>
      <c r="D52" s="506">
        <f>dati_rf_digitati_dir_ese!C51</f>
        <v>0</v>
      </c>
      <c r="E52" s="506">
        <f>B52+C52-D52</f>
        <v>0</v>
      </c>
      <c r="F52" s="506"/>
      <c r="G52" s="506">
        <f>dati_rf_digitati_dir_ese!D51</f>
        <v>0</v>
      </c>
      <c r="H52" s="506">
        <f>dati_rf_digitati_dir_ese!E51</f>
        <v>0</v>
      </c>
      <c r="I52" s="506">
        <f>F52+G52-H52</f>
        <v>0</v>
      </c>
      <c r="J52" s="506"/>
      <c r="K52" s="506">
        <f>dati_rf_digitati_dir_ese!F51</f>
        <v>0</v>
      </c>
      <c r="L52" s="506">
        <f>dati_rf_digitati_dir_ese!G51</f>
        <v>0</v>
      </c>
      <c r="M52" s="506">
        <f>J52+K52-L52</f>
        <v>0</v>
      </c>
      <c r="N52" s="506"/>
      <c r="O52" s="506">
        <f>dati_rf_digitati_dir_ese!H51</f>
        <v>0</v>
      </c>
      <c r="P52" s="506">
        <f>dati_rf_digitati_dir_ese!I51</f>
        <v>0</v>
      </c>
      <c r="Q52" s="506">
        <f>N52+O52-P52</f>
        <v>0</v>
      </c>
    </row>
    <row r="53" spans="1:17" s="510" customFormat="1">
      <c r="A53" s="252" t="s">
        <v>1044</v>
      </c>
      <c r="B53" s="506" t="e">
        <f>#REF!</f>
        <v>#REF!</v>
      </c>
      <c r="C53" s="506">
        <f>dati_rf_digitati_dir_ese!B52</f>
        <v>0</v>
      </c>
      <c r="D53" s="506">
        <f>dati_rf_digitati_dir_ese!C52</f>
        <v>0</v>
      </c>
      <c r="E53" s="506" t="e">
        <f>B53+C53-D53</f>
        <v>#REF!</v>
      </c>
      <c r="F53" s="506" t="e">
        <f>#REF!</f>
        <v>#REF!</v>
      </c>
      <c r="G53" s="506">
        <f>dati_rf_digitati_dir_ese!D52</f>
        <v>0</v>
      </c>
      <c r="H53" s="506">
        <f>dati_rf_digitati_dir_ese!E52</f>
        <v>0</v>
      </c>
      <c r="I53" s="506" t="e">
        <f>F53+G53-H53</f>
        <v>#REF!</v>
      </c>
      <c r="J53" s="506" t="e">
        <f>#REF!</f>
        <v>#REF!</v>
      </c>
      <c r="K53" s="506">
        <f>dati_rf_digitati_dir_ese!F52</f>
        <v>0</v>
      </c>
      <c r="L53" s="506">
        <f>dati_rf_digitati_dir_ese!G52</f>
        <v>0</v>
      </c>
      <c r="M53" s="506" t="e">
        <f>J53+K53-L53</f>
        <v>#REF!</v>
      </c>
      <c r="N53" s="506" t="e">
        <f>#REF!</f>
        <v>#REF!</v>
      </c>
      <c r="O53" s="506">
        <f>dati_rf_digitati_dir_ese!H52</f>
        <v>0</v>
      </c>
      <c r="P53" s="506">
        <f>dati_rf_digitati_dir_ese!I52</f>
        <v>0</v>
      </c>
      <c r="Q53" s="506" t="e">
        <f>N53+O53-P53</f>
        <v>#REF!</v>
      </c>
    </row>
    <row r="54" spans="1:17" s="510" customFormat="1">
      <c r="A54" s="252" t="s">
        <v>1045</v>
      </c>
      <c r="B54" s="506"/>
      <c r="C54" s="506">
        <f>dati_rf_digitati_dir_ese!B53</f>
        <v>0</v>
      </c>
      <c r="D54" s="506">
        <f>dati_rf_digitati_dir_ese!C53</f>
        <v>0</v>
      </c>
      <c r="E54" s="506">
        <f>B54+C54-D54</f>
        <v>0</v>
      </c>
      <c r="F54" s="506"/>
      <c r="G54" s="506">
        <f>dati_rf_digitati_dir_ese!D53</f>
        <v>0</v>
      </c>
      <c r="H54" s="506">
        <f>dati_rf_digitati_dir_ese!E53</f>
        <v>0</v>
      </c>
      <c r="I54" s="506">
        <f>F54+G54-H54</f>
        <v>0</v>
      </c>
      <c r="J54" s="506"/>
      <c r="K54" s="506">
        <f>dati_rf_digitati_dir_ese!F53</f>
        <v>0</v>
      </c>
      <c r="L54" s="506">
        <f>dati_rf_digitati_dir_ese!G53</f>
        <v>0</v>
      </c>
      <c r="M54" s="506">
        <f>J54+K54-L54</f>
        <v>0</v>
      </c>
      <c r="N54" s="506"/>
      <c r="O54" s="506">
        <f>dati_rf_digitati_dir_ese!H53</f>
        <v>0</v>
      </c>
      <c r="P54" s="506">
        <f>dati_rf_digitati_dir_ese!I53</f>
        <v>0</v>
      </c>
      <c r="Q54" s="506">
        <f>N54+O54-P54</f>
        <v>0</v>
      </c>
    </row>
    <row r="55" spans="1:17" s="510" customFormat="1">
      <c r="A55" s="491" t="s">
        <v>603</v>
      </c>
      <c r="B55" s="504" t="e">
        <f>B41-(B53-B47)</f>
        <v>#REF!</v>
      </c>
      <c r="C55" s="504"/>
      <c r="D55" s="502"/>
      <c r="E55" s="504" t="e">
        <f>E41-(E53-E47)</f>
        <v>#REF!</v>
      </c>
      <c r="F55" s="504" t="e">
        <f>F41-(F53-F47)</f>
        <v>#REF!</v>
      </c>
      <c r="G55" s="502"/>
      <c r="H55" s="502"/>
      <c r="I55" s="504" t="e">
        <f>I41-(I53-I47)</f>
        <v>#REF!</v>
      </c>
      <c r="J55" s="504" t="e">
        <f>J41-(J53-J47)</f>
        <v>#REF!</v>
      </c>
      <c r="K55" s="502"/>
      <c r="L55" s="502"/>
      <c r="M55" s="504" t="e">
        <f>M41-(M53-M47)</f>
        <v>#REF!</v>
      </c>
      <c r="N55" s="504" t="e">
        <f>N41-(N53-N47)</f>
        <v>#REF!</v>
      </c>
      <c r="O55" s="502"/>
      <c r="P55" s="502"/>
      <c r="Q55" s="504" t="e">
        <f>Q41-(Q53-Q47)</f>
        <v>#REF!</v>
      </c>
    </row>
  </sheetData>
  <mergeCells count="1">
    <mergeCell ref="A1:Q1"/>
  </mergeCells>
  <phoneticPr fontId="0" type="noConversion"/>
  <hyperlinks>
    <hyperlink ref="T2" location="Cover!Area_stampa" display="Sommario" xr:uid="{00000000-0004-0000-2500-000000000000}"/>
  </hyperlinks>
  <pageMargins left="0.70866141732283472" right="0.70866141732283472" top="0.74803149606299213" bottom="0.74803149606299213" header="0.31496062992125984" footer="0.31496062992125984"/>
  <pageSetup paperSize="9" scale="78"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41"/>
  <sheetViews>
    <sheetView zoomScale="90" zoomScaleNormal="90" workbookViewId="0">
      <selection activeCell="G12" sqref="G12"/>
    </sheetView>
  </sheetViews>
  <sheetFormatPr defaultColWidth="9.15234375" defaultRowHeight="12.45"/>
  <cols>
    <col min="1" max="1" width="13.3046875" style="378" customWidth="1"/>
    <col min="2" max="2" width="69.69140625" style="378" bestFit="1" customWidth="1"/>
    <col min="3" max="3" width="9.53515625" style="378" customWidth="1"/>
    <col min="4" max="4" width="9.69140625" style="393" hidden="1" customWidth="1"/>
    <col min="5" max="5" width="7.3828125" style="550" customWidth="1"/>
    <col min="6" max="6" width="15" style="550" customWidth="1"/>
    <col min="7" max="7" width="9.84375" style="380" customWidth="1"/>
    <col min="8" max="8" width="1.15234375" style="379" customWidth="1"/>
    <col min="9" max="9" width="9.84375" style="380" bestFit="1" customWidth="1"/>
    <col min="10" max="10" width="1" style="379" customWidth="1"/>
    <col min="11" max="11" width="10" style="380" customWidth="1"/>
    <col min="12" max="12" width="1" style="379" customWidth="1"/>
    <col min="13" max="13" width="9.3046875" style="380" bestFit="1" customWidth="1"/>
    <col min="14" max="14" width="1" style="379" customWidth="1"/>
    <col min="15" max="15" width="9.15234375" style="380" customWidth="1"/>
    <col min="16" max="16" width="1" style="379" customWidth="1"/>
    <col min="17" max="17" width="6.3828125" style="379" customWidth="1"/>
    <col min="18" max="18" width="11.84375" style="380" hidden="1" customWidth="1"/>
    <col min="19" max="22" width="11.15234375" style="380" hidden="1" customWidth="1"/>
    <col min="23" max="23" width="1.15234375" style="379" customWidth="1"/>
    <col min="24" max="24" width="11.15234375" style="380" customWidth="1"/>
    <col min="25" max="25" width="3.3046875" style="389" customWidth="1"/>
    <col min="26" max="26" width="1.84375" style="378" customWidth="1"/>
    <col min="27" max="16384" width="9.15234375" style="378"/>
  </cols>
  <sheetData>
    <row r="1" spans="1:27" ht="43.5" customHeight="1" thickBot="1">
      <c r="A1" s="43" t="s">
        <v>105</v>
      </c>
      <c r="B1" s="43" t="s">
        <v>113</v>
      </c>
      <c r="C1" s="44" t="s">
        <v>108</v>
      </c>
      <c r="D1" s="45" t="s">
        <v>317</v>
      </c>
      <c r="E1" s="587" t="s">
        <v>109</v>
      </c>
      <c r="F1" s="588"/>
      <c r="G1" s="46" t="s">
        <v>139</v>
      </c>
      <c r="H1" s="57"/>
      <c r="I1" s="46" t="s">
        <v>137</v>
      </c>
      <c r="J1" s="57"/>
      <c r="K1" s="46" t="s">
        <v>135</v>
      </c>
      <c r="L1" s="57"/>
      <c r="M1" s="46" t="s">
        <v>57</v>
      </c>
      <c r="N1" s="57"/>
      <c r="O1" s="46" t="s">
        <v>55</v>
      </c>
      <c r="P1" s="57"/>
      <c r="Q1" s="57"/>
      <c r="R1" s="56" t="s">
        <v>140</v>
      </c>
      <c r="S1" s="46" t="s">
        <v>142</v>
      </c>
      <c r="T1" s="46" t="s">
        <v>141</v>
      </c>
      <c r="U1" s="46" t="s">
        <v>59</v>
      </c>
      <c r="V1" s="46" t="s">
        <v>58</v>
      </c>
      <c r="W1" s="57"/>
      <c r="X1" s="46" t="s">
        <v>248</v>
      </c>
      <c r="Y1" s="451"/>
    </row>
    <row r="2" spans="1:27" ht="50.25" customHeight="1">
      <c r="A2" s="395" t="s">
        <v>12</v>
      </c>
      <c r="B2" s="47" t="s">
        <v>11</v>
      </c>
      <c r="C2" s="396"/>
      <c r="D2" s="539"/>
      <c r="E2" s="539"/>
      <c r="F2" s="539"/>
      <c r="G2" s="411"/>
      <c r="H2" s="59"/>
      <c r="I2" s="411"/>
      <c r="J2" s="59"/>
      <c r="K2" s="411"/>
      <c r="L2" s="59"/>
      <c r="M2" s="411"/>
      <c r="N2" s="59"/>
      <c r="O2" s="411"/>
      <c r="P2" s="59"/>
      <c r="Q2" s="445"/>
      <c r="R2" s="446" t="s">
        <v>335</v>
      </c>
      <c r="S2" s="21"/>
      <c r="T2" s="447" t="str">
        <f>TEXT(dati_an!B4,"0")</f>
        <v>17</v>
      </c>
      <c r="U2" s="447" t="str">
        <f>dati_an!C4</f>
        <v>Abbreviato</v>
      </c>
      <c r="V2" s="411"/>
      <c r="W2" s="59"/>
      <c r="X2" s="411"/>
      <c r="Y2" s="381"/>
      <c r="Z2" s="382"/>
      <c r="AA2" s="2" t="s">
        <v>112</v>
      </c>
    </row>
    <row r="3" spans="1:27" ht="15.75" customHeight="1">
      <c r="A3" s="175" t="s">
        <v>13</v>
      </c>
      <c r="B3" s="175" t="s">
        <v>143</v>
      </c>
      <c r="C3" s="398" t="s">
        <v>234</v>
      </c>
      <c r="D3" s="561">
        <v>10</v>
      </c>
      <c r="E3" s="540">
        <v>10</v>
      </c>
      <c r="F3" s="555"/>
      <c r="G3" s="66">
        <f>IF(dati_an!$B$4="16",0,SUMIF(dati_sp!$H$2:$H$65536,s_bil_std_ABB!$A3,dati_sp!$C$2:$C$65536))</f>
        <v>0</v>
      </c>
      <c r="H3" s="59"/>
      <c r="I3" s="66">
        <f>IF(dati_an!$B$4="16",0,SUMIF(dati_sp!$H$2:$H$65536,s_bil_std_ABB!$A3,dati_sp!$D2:$CD$65536))</f>
        <v>0</v>
      </c>
      <c r="J3" s="59"/>
      <c r="K3" s="66">
        <f>IF(dati_an!$B$4="16",0,SUMIF(dati_sp!$H$2:$H$65536,s_bil_std_ABB!$A3,dati_sp!$E$2:$E$65536))</f>
        <v>0</v>
      </c>
      <c r="L3" s="59"/>
      <c r="M3" s="66">
        <f>IF(dati_an!$B$4="16",0,SUMIF(dati_sp!$H$2:$H$65536,s_bil_std_ABB!$A3,dati_sp!$F$2:$F$65536))</f>
        <v>0</v>
      </c>
      <c r="N3" s="59"/>
      <c r="O3" s="66">
        <f>IF(dati_an!$B$4="16",0,SUMIF(dati_sp!$H$2:$H$65536,s_bil_std_ABB!$A3,dati_sp!$G$2:$G$65536))</f>
        <v>0</v>
      </c>
      <c r="P3" s="59"/>
      <c r="Q3" s="59"/>
      <c r="R3" s="408">
        <f>IF($T$2="7",#REF!,G3)</f>
        <v>0</v>
      </c>
      <c r="S3" s="408">
        <f>IF($T$2="7",G3,H3)</f>
        <v>0</v>
      </c>
      <c r="T3" s="408" t="e">
        <f>IF($T$2="7",H3,#REF!)</f>
        <v>#REF!</v>
      </c>
      <c r="U3" s="408">
        <f>IF($T$2="7",#REF!,I3)</f>
        <v>0</v>
      </c>
      <c r="V3" s="408">
        <f>IF($T$2="7",I3,J3)</f>
        <v>0</v>
      </c>
      <c r="W3" s="59"/>
      <c r="X3" s="66" t="s">
        <v>249</v>
      </c>
      <c r="Y3" s="381"/>
      <c r="Z3" s="452"/>
      <c r="AA3" s="2" t="s">
        <v>235</v>
      </c>
    </row>
    <row r="4" spans="1:27" ht="15.75" customHeight="1">
      <c r="A4" s="172" t="s">
        <v>16</v>
      </c>
      <c r="B4" s="172" t="s">
        <v>187</v>
      </c>
      <c r="C4" s="173" t="s">
        <v>111</v>
      </c>
      <c r="D4" s="562">
        <v>20</v>
      </c>
      <c r="E4" s="541">
        <v>20</v>
      </c>
      <c r="F4" s="556"/>
      <c r="G4" s="74">
        <f>SUM(G5:G7)</f>
        <v>1147117</v>
      </c>
      <c r="H4" s="59"/>
      <c r="I4" s="74">
        <f>SUM(I5:I7)</f>
        <v>1212063</v>
      </c>
      <c r="J4" s="59"/>
      <c r="K4" s="74">
        <f>SUM(K5:K7)</f>
        <v>0</v>
      </c>
      <c r="L4" s="59"/>
      <c r="M4" s="74">
        <f>SUM(M5:M7)</f>
        <v>0</v>
      </c>
      <c r="N4" s="59"/>
      <c r="O4" s="74">
        <f>SUM(O5:O7)</f>
        <v>0</v>
      </c>
      <c r="P4" s="59"/>
      <c r="Q4" s="59"/>
      <c r="R4" s="156">
        <f>IF($T$2="7",#REF!,G4)</f>
        <v>1147117</v>
      </c>
      <c r="S4" s="156">
        <f>IF($T$2="7",#REF!,I4)</f>
        <v>1212063</v>
      </c>
      <c r="T4" s="156">
        <f>IF($T$2="7",#REF!,K4)</f>
        <v>0</v>
      </c>
      <c r="U4" s="156">
        <f>IF($T$2="7",#REF!,M4)</f>
        <v>0</v>
      </c>
      <c r="V4" s="156">
        <f>IF($T$2="7",#REF!,O4)</f>
        <v>0</v>
      </c>
      <c r="W4" s="59"/>
      <c r="X4" s="156" t="s">
        <v>250</v>
      </c>
      <c r="Y4" s="381"/>
    </row>
    <row r="5" spans="1:27" ht="15.75" customHeight="1">
      <c r="A5" s="175" t="s">
        <v>17</v>
      </c>
      <c r="B5" s="175" t="s">
        <v>188</v>
      </c>
      <c r="C5" s="398" t="s">
        <v>234</v>
      </c>
      <c r="D5" s="561">
        <v>30</v>
      </c>
      <c r="E5" s="540">
        <v>30</v>
      </c>
      <c r="F5" s="555"/>
      <c r="G5" s="66">
        <f>IF(dati_an!$B$4="16",0,SUMIF(dati_sp!$H$2:$H$65536,s_bil_std_ABB!$A5,dati_sp!$C$2:$C$65536))</f>
        <v>2847</v>
      </c>
      <c r="H5" s="59"/>
      <c r="I5" s="66">
        <f>IF(dati_an!$B$4="16",0,SUMIF(dati_sp!$H$2:$H$65536,s_bil_std_ABB!$A5,dati_sp!$D$2:$D$65536))</f>
        <v>14695</v>
      </c>
      <c r="J5" s="59"/>
      <c r="K5" s="66">
        <f>IF(dati_an!$B$4="16",0,SUMIF(dati_sp!$H$2:$H$65536,s_bil_std_ABB!$A5,dati_sp!$E$2:$E$65536))</f>
        <v>0</v>
      </c>
      <c r="L5" s="59"/>
      <c r="M5" s="66">
        <f>IF(dati_an!$B$4="16",0,SUMIF(dati_sp!$H$2:$H$65536,s_bil_std_ABB!$A5,dati_sp!$F$2:$F$65536))</f>
        <v>0</v>
      </c>
      <c r="N5" s="59"/>
      <c r="O5" s="66">
        <f>IF(dati_an!$B$4="16",0,SUMIF(dati_sp!$H$2:$H$65536,s_bil_std_ABB!$A5,dati_sp!$G$2:$G$65536))</f>
        <v>0</v>
      </c>
      <c r="P5" s="59"/>
      <c r="Q5" s="59"/>
      <c r="R5" s="156">
        <f>IF($T$2="7",#REF!,G5)</f>
        <v>2847</v>
      </c>
      <c r="S5" s="156">
        <f>IF($T$2="7",#REF!,I5)</f>
        <v>14695</v>
      </c>
      <c r="T5" s="156">
        <f>IF($T$2="7",#REF!,K5)</f>
        <v>0</v>
      </c>
      <c r="U5" s="156">
        <f>IF($T$2="7",#REF!,M5)</f>
        <v>0</v>
      </c>
      <c r="V5" s="156">
        <f>IF($T$2="7",#REF!,O5)</f>
        <v>0</v>
      </c>
      <c r="W5" s="59"/>
      <c r="X5" s="66" t="s">
        <v>251</v>
      </c>
      <c r="Y5" s="381"/>
    </row>
    <row r="6" spans="1:27" ht="15.75" customHeight="1">
      <c r="A6" s="175" t="s">
        <v>25</v>
      </c>
      <c r="B6" s="175" t="s">
        <v>195</v>
      </c>
      <c r="C6" s="398" t="s">
        <v>234</v>
      </c>
      <c r="D6" s="561">
        <v>40</v>
      </c>
      <c r="E6" s="540">
        <v>40</v>
      </c>
      <c r="F6" s="555"/>
      <c r="G6" s="66">
        <f>IF(dati_an!$B$4="16",0,SUMIF(dati_sp!$H$2:$H$65536,s_bil_std_ABB!$A6,dati_sp!$C$2:$C$65536))</f>
        <v>808060</v>
      </c>
      <c r="H6" s="59"/>
      <c r="I6" s="66">
        <f>IF(dati_an!$B$4="16",0,SUMIF(dati_sp!$H$2:$H$65536,s_bil_std_ABB!$A6,dati_sp!$D$2:$D$65536))</f>
        <v>835463</v>
      </c>
      <c r="J6" s="59"/>
      <c r="K6" s="66">
        <f>IF(dati_an!$B$4="16",0,SUMIF(dati_sp!$H$2:$H$65536,s_bil_std_ABB!$A6,dati_sp!$E$2:$E$65536))</f>
        <v>0</v>
      </c>
      <c r="L6" s="59"/>
      <c r="M6" s="66">
        <f>IF(dati_an!$B$4="16",0,SUMIF(dati_sp!$H$2:$H$65536,s_bil_std_ABB!$A6,dati_sp!$F$2:$F$65536))</f>
        <v>0</v>
      </c>
      <c r="N6" s="59"/>
      <c r="O6" s="66">
        <f>IF(dati_an!$B$4="16",0,SUMIF(dati_sp!$H$2:$H$65536,s_bil_std_ABB!$A6,dati_sp!$G$2:$G$65536))</f>
        <v>0</v>
      </c>
      <c r="P6" s="59"/>
      <c r="Q6" s="59"/>
      <c r="R6" s="156">
        <f>IF($T$2="7",#REF!,G6)</f>
        <v>808060</v>
      </c>
      <c r="S6" s="156">
        <f>IF($T$2="7",#REF!,I6)</f>
        <v>835463</v>
      </c>
      <c r="T6" s="156">
        <f>IF($T$2="7",#REF!,K6)</f>
        <v>0</v>
      </c>
      <c r="U6" s="156">
        <f>IF($T$2="7",#REF!,M6)</f>
        <v>0</v>
      </c>
      <c r="V6" s="156">
        <f>IF($T$2="7",#REF!,O6)</f>
        <v>0</v>
      </c>
      <c r="W6" s="59"/>
      <c r="X6" s="66" t="s">
        <v>260</v>
      </c>
      <c r="Y6" s="381"/>
    </row>
    <row r="7" spans="1:27" ht="15.75" customHeight="1">
      <c r="A7" s="175" t="s">
        <v>436</v>
      </c>
      <c r="B7" s="175" t="s">
        <v>200</v>
      </c>
      <c r="C7" s="398" t="s">
        <v>234</v>
      </c>
      <c r="D7" s="561">
        <v>50</v>
      </c>
      <c r="E7" s="540">
        <v>50</v>
      </c>
      <c r="F7" s="555"/>
      <c r="G7" s="66">
        <f>IF(dati_an!$B$4="16",0,SUMIF(dati_sp!$H$2:$H$65536,s_bil_std_ABB!$A7,dati_sp!$C$2:$C$65536))</f>
        <v>336210</v>
      </c>
      <c r="H7" s="59"/>
      <c r="I7" s="66">
        <f>IF(dati_an!$B$4="16",0,SUMIF(dati_sp!$H$2:$H$65536,s_bil_std_ABB!$A7,dati_sp!$D$2:$D$65536))</f>
        <v>361905</v>
      </c>
      <c r="J7" s="59"/>
      <c r="K7" s="66">
        <f>IF(dati_an!$B$4="16",0,SUMIF(dati_sp!$H$2:$H$65536,s_bil_std_ABB!$A7,dati_sp!$E$2:$E$65536))</f>
        <v>0</v>
      </c>
      <c r="L7" s="59"/>
      <c r="M7" s="66">
        <f>IF(dati_an!$B$4="16",0,SUMIF(dati_sp!$H$2:$H$65536,s_bil_std_ABB!$A7,dati_sp!$F$2:$F$65536))</f>
        <v>0</v>
      </c>
      <c r="N7" s="59"/>
      <c r="O7" s="66">
        <f>IF(dati_an!$B$4="16",0,SUMIF(dati_sp!$H$2:$H$65536,s_bil_std_ABB!$A7,dati_sp!$G$2:$G$65536))</f>
        <v>0</v>
      </c>
      <c r="P7" s="59"/>
      <c r="Q7" s="59"/>
      <c r="R7" s="173">
        <f>IF($T$2="7",#REF!,G7)</f>
        <v>336210</v>
      </c>
      <c r="S7" s="173">
        <f>IF($T$2="7",#REF!,I7)</f>
        <v>361905</v>
      </c>
      <c r="T7" s="173">
        <f>IF($T$2="7",#REF!,K7)</f>
        <v>0</v>
      </c>
      <c r="U7" s="173">
        <f>IF($T$2="7",#REF!,M7)</f>
        <v>0</v>
      </c>
      <c r="V7" s="173">
        <f>IF($T$2="7",#REF!,O7)</f>
        <v>0</v>
      </c>
      <c r="W7" s="59"/>
      <c r="X7" s="66" t="s">
        <v>261</v>
      </c>
      <c r="Y7" s="381"/>
    </row>
    <row r="8" spans="1:27" ht="15.75" customHeight="1">
      <c r="A8" s="172" t="s">
        <v>449</v>
      </c>
      <c r="B8" s="172" t="s">
        <v>211</v>
      </c>
      <c r="C8" s="173" t="s">
        <v>111</v>
      </c>
      <c r="D8" s="562">
        <v>70</v>
      </c>
      <c r="E8" s="541">
        <v>70</v>
      </c>
      <c r="F8" s="556"/>
      <c r="G8" s="74">
        <f>SUM(G9:G11,G14,G15)</f>
        <v>527045</v>
      </c>
      <c r="H8" s="59"/>
      <c r="I8" s="74">
        <f>SUM(I9:I11,I14,I15)</f>
        <v>367055</v>
      </c>
      <c r="J8" s="59"/>
      <c r="K8" s="74">
        <f>SUM(K9:K11,K14,K15)</f>
        <v>0</v>
      </c>
      <c r="L8" s="59"/>
      <c r="M8" s="74">
        <f>SUM(M9:M11,M14,M15)</f>
        <v>0</v>
      </c>
      <c r="N8" s="59"/>
      <c r="O8" s="74">
        <f>SUM(O9:O11,O14,O15)</f>
        <v>0</v>
      </c>
      <c r="P8" s="59"/>
      <c r="Q8" s="59"/>
      <c r="R8" s="156">
        <f>IF($T$2="7",#REF!,G8)</f>
        <v>527045</v>
      </c>
      <c r="S8" s="156">
        <f>IF($T$2="7",#REF!,I8)</f>
        <v>367055</v>
      </c>
      <c r="T8" s="156">
        <f>IF($T$2="7",#REF!,K8)</f>
        <v>0</v>
      </c>
      <c r="U8" s="156">
        <f>IF($T$2="7",#REF!,M8)</f>
        <v>0</v>
      </c>
      <c r="V8" s="156">
        <f>IF($T$2="7",#REF!,O8)</f>
        <v>0</v>
      </c>
      <c r="W8" s="59"/>
      <c r="X8" s="156" t="s">
        <v>266</v>
      </c>
      <c r="Y8" s="381"/>
    </row>
    <row r="9" spans="1:27" ht="15.75" customHeight="1">
      <c r="A9" s="175" t="s">
        <v>450</v>
      </c>
      <c r="B9" s="175" t="s">
        <v>212</v>
      </c>
      <c r="C9" s="398" t="s">
        <v>234</v>
      </c>
      <c r="D9" s="561">
        <v>80</v>
      </c>
      <c r="E9" s="540">
        <v>80</v>
      </c>
      <c r="F9" s="555"/>
      <c r="G9" s="66">
        <f>IF(dati_an!$B$4="16",0,SUMIF(dati_sp!$H$2:$H$65536,s_bil_std_ABB!$A9,dati_sp!$C$2:$C$65536))</f>
        <v>14155</v>
      </c>
      <c r="H9" s="59"/>
      <c r="I9" s="66">
        <f>IF(dati_an!$B$4="16",0,SUMIF(dati_sp!$H$2:$H$65536,s_bil_std_ABB!$A9,dati_sp!$D$2:$D$65536))</f>
        <v>10907</v>
      </c>
      <c r="J9" s="59"/>
      <c r="K9" s="66">
        <f>IF(dati_an!$B$4="16",0,SUMIF(dati_sp!$H$2:$H$65536,s_bil_std_ABB!$A9,dati_sp!$E$2:$E$65536))</f>
        <v>0</v>
      </c>
      <c r="L9" s="59"/>
      <c r="M9" s="66">
        <f>IF(dati_an!$B$4="16",0,SUMIF(dati_sp!$H$2:$H$65536,s_bil_std_ABB!$A9,dati_sp!$F$2:$F$65536))</f>
        <v>0</v>
      </c>
      <c r="N9" s="59"/>
      <c r="O9" s="66">
        <f>IF(dati_an!$B$4="16",0,SUMIF(dati_sp!$H$2:$H$65536,s_bil_std_ABB!$A9,dati_sp!$G$2:$G$65536))</f>
        <v>0</v>
      </c>
      <c r="P9" s="179"/>
      <c r="Q9" s="179"/>
      <c r="R9" s="66">
        <f>IF($T$2="7",#REF!,G9)</f>
        <v>14155</v>
      </c>
      <c r="S9" s="66">
        <f>IF($T$2="7",#REF!,I9)</f>
        <v>10907</v>
      </c>
      <c r="T9" s="66">
        <f>IF($T$2="7",#REF!,K9)</f>
        <v>0</v>
      </c>
      <c r="U9" s="66">
        <f>IF($T$2="7",#REF!,M9)</f>
        <v>0</v>
      </c>
      <c r="V9" s="66">
        <f>IF($T$2="7",#REF!,O9)</f>
        <v>0</v>
      </c>
      <c r="W9" s="179"/>
      <c r="X9" s="66" t="s">
        <v>267</v>
      </c>
      <c r="Y9" s="381"/>
    </row>
    <row r="10" spans="1:27" ht="15.75" customHeight="1">
      <c r="A10" s="175" t="s">
        <v>906</v>
      </c>
      <c r="B10" s="175" t="s">
        <v>907</v>
      </c>
      <c r="C10" s="398" t="s">
        <v>234</v>
      </c>
      <c r="D10" s="542"/>
      <c r="E10" s="542"/>
      <c r="F10" s="542"/>
      <c r="G10" s="66">
        <f>IF(dati_an!$B$4="16",0,SUMIF(dati_sp!$H$2:$H$65536,s_bil_std_ABB!$A10,dati_sp!$C$2:$C$65536))</f>
        <v>0</v>
      </c>
      <c r="H10" s="59"/>
      <c r="I10" s="66">
        <f>IF(dati_an!$B$4="16",0,SUMIF(dati_sp!$H$2:$H$65536,s_bil_std_ABB!$A10,dati_sp!$D$2:$D$65536))</f>
        <v>0</v>
      </c>
      <c r="J10" s="59"/>
      <c r="K10" s="66">
        <f>IF(dati_an!$B$4="16",0,SUMIF(dati_sp!$H$2:$H$65536,s_bil_std_ABB!$A10,dati_sp!$E$2:$E$65536))</f>
        <v>0</v>
      </c>
      <c r="L10" s="59"/>
      <c r="M10" s="66">
        <f>IF(dati_an!$B$4="16",0,SUMIF(dati_sp!$H$2:$H$65536,s_bil_std_ABB!$A10,dati_sp!$F$2:$F$65536))</f>
        <v>0</v>
      </c>
      <c r="N10" s="59"/>
      <c r="O10" s="66">
        <f>IF(dati_an!$B$4="16",0,SUMIF(dati_sp!$H$2:$H$65536,s_bil_std_ABB!$A10,dati_sp!$G$2:$G$65536))</f>
        <v>0</v>
      </c>
      <c r="P10" s="179"/>
      <c r="Q10" s="179"/>
      <c r="R10" s="66"/>
      <c r="S10" s="66"/>
      <c r="T10" s="66"/>
      <c r="U10" s="66"/>
      <c r="V10" s="66"/>
      <c r="W10" s="179"/>
      <c r="X10" s="66" t="s">
        <v>115</v>
      </c>
      <c r="Y10" s="381"/>
    </row>
    <row r="11" spans="1:27" ht="15.75" customHeight="1">
      <c r="A11" s="400" t="s">
        <v>72</v>
      </c>
      <c r="B11" s="400" t="s">
        <v>144</v>
      </c>
      <c r="C11" s="400" t="s">
        <v>234</v>
      </c>
      <c r="D11" s="400">
        <v>90</v>
      </c>
      <c r="E11" s="543">
        <v>90</v>
      </c>
      <c r="F11" s="400"/>
      <c r="G11" s="178">
        <f>SUMIF(dati_sp!$H$2:$H$65536,s_bil_std_ABB!$A11,dati_sp!$C$2:$C$65536)</f>
        <v>206842</v>
      </c>
      <c r="H11" s="179"/>
      <c r="I11" s="178">
        <f>SUMIF(dati_sp!$H$2:$H$65536,s_bil_std_ABB!$A11,dati_sp!$D$2:$D$65536)</f>
        <v>161956</v>
      </c>
      <c r="J11" s="179"/>
      <c r="K11" s="178">
        <f>SUMIF(dati_sp!$H$2:$H$65536,s_bil_std_ABB!$A11,dati_sp!$E$2:$E$65536)</f>
        <v>0</v>
      </c>
      <c r="L11" s="179"/>
      <c r="M11" s="178">
        <f>SUMIF(dati_sp!$H$2:$H$65536,s_bil_std_ABB!$A11,dati_sp!$F$2:$F$65536)</f>
        <v>0</v>
      </c>
      <c r="N11" s="179"/>
      <c r="O11" s="178">
        <f>SUMIF(dati_sp!$H$2:$H$65536,s_bil_std_ABB!$A11,dati_sp!$G$2:$G$65536)</f>
        <v>0</v>
      </c>
      <c r="P11" s="179"/>
      <c r="Q11" s="179"/>
      <c r="R11" s="66">
        <f>IF($T$2="7",#REF!,G11)</f>
        <v>206842</v>
      </c>
      <c r="S11" s="66">
        <f>IF($T$2="7",#REF!,I11)</f>
        <v>161956</v>
      </c>
      <c r="T11" s="66">
        <f>IF($T$2="7",#REF!,K11)</f>
        <v>0</v>
      </c>
      <c r="U11" s="66">
        <f>IF($T$2="7",#REF!,M11)</f>
        <v>0</v>
      </c>
      <c r="V11" s="66">
        <f>IF($T$2="7",#REF!,O11)</f>
        <v>0</v>
      </c>
      <c r="W11" s="179"/>
      <c r="X11" s="178" t="s">
        <v>260</v>
      </c>
      <c r="Y11" s="381"/>
    </row>
    <row r="12" spans="1:27" ht="15.75" customHeight="1">
      <c r="A12" s="175" t="s">
        <v>73</v>
      </c>
      <c r="B12" s="175" t="s">
        <v>451</v>
      </c>
      <c r="C12" s="398" t="s">
        <v>206</v>
      </c>
      <c r="D12" s="561" t="s">
        <v>217</v>
      </c>
      <c r="E12" s="540">
        <v>100</v>
      </c>
      <c r="F12" s="555"/>
      <c r="G12" s="403">
        <f>SUMIF(s_sep_ind_ABB!$A$4:$A$20,s_bil_std_ABB!$A12,s_sep_ind_ABB!$E$4:$E$20)</f>
        <v>188117</v>
      </c>
      <c r="H12" s="59"/>
      <c r="I12" s="403">
        <f>SUMIF(s_sep_ind_ABB!$A$4:$A$20,s_bil_std_ABB!$A12,s_sep_ind_ABB!$H$4:$H$20)</f>
        <v>150814</v>
      </c>
      <c r="J12" s="59"/>
      <c r="K12" s="403">
        <f>SUMIF(s_sep_ind_ABB!$A$4:$A$20,s_bil_std_ABB!$A12,s_sep_ind_ABB!$K$4:$K$20)</f>
        <v>0</v>
      </c>
      <c r="L12" s="59"/>
      <c r="M12" s="403">
        <f>SUMIF(s_sep_ind_ABB!$A$4:$A$20,s_bil_std_ABB!$A12,s_sep_ind_ABB!$N$4:$N$20)</f>
        <v>0</v>
      </c>
      <c r="N12" s="59"/>
      <c r="O12" s="403">
        <f>SUMIF(s_sep_ind_ABB!$A$4:$A$20,s_bil_std_ABB!$A12,s_sep_ind_ABB!$Q$4:$Q$20)</f>
        <v>0</v>
      </c>
      <c r="P12" s="179"/>
      <c r="Q12" s="179"/>
      <c r="R12" s="66">
        <f>IF($T$2="7",#REF!,G12)</f>
        <v>188117</v>
      </c>
      <c r="S12" s="66">
        <f>IF($T$2="7",#REF!,I12)</f>
        <v>150814</v>
      </c>
      <c r="T12" s="66">
        <f>IF($T$2="7",#REF!,K12)</f>
        <v>0</v>
      </c>
      <c r="U12" s="66">
        <f>IF($T$2="7",#REF!,M12)</f>
        <v>0</v>
      </c>
      <c r="V12" s="66">
        <f>IF($T$2="7",#REF!,O12)</f>
        <v>0</v>
      </c>
      <c r="W12" s="179"/>
      <c r="X12" s="66" t="s">
        <v>115</v>
      </c>
      <c r="Y12" s="381"/>
    </row>
    <row r="13" spans="1:27" ht="15.75" customHeight="1">
      <c r="A13" s="175" t="s">
        <v>74</v>
      </c>
      <c r="B13" s="175" t="s">
        <v>452</v>
      </c>
      <c r="C13" s="398" t="s">
        <v>206</v>
      </c>
      <c r="D13" s="561">
        <v>99</v>
      </c>
      <c r="E13" s="540" t="s">
        <v>9</v>
      </c>
      <c r="F13" s="555"/>
      <c r="G13" s="403">
        <f>SUMIF(s_sep_ind_ABB!$A$4:$A$20,s_bil_std_ABB!$A13,s_sep_ind_ABB!$E$4:$E$20)</f>
        <v>18725</v>
      </c>
      <c r="H13" s="59"/>
      <c r="I13" s="403">
        <f>SUMIF(s_sep_ind_ABB!$A$4:$A$20,s_bil_std_ABB!$A13,s_sep_ind_ABB!$H$4:$H$20)</f>
        <v>11142</v>
      </c>
      <c r="J13" s="59"/>
      <c r="K13" s="403">
        <f>SUMIF(s_sep_ind_ABB!$A$4:$A$20,s_bil_std_ABB!$A13,s_sep_ind_ABB!$K$4:$K$20)</f>
        <v>0</v>
      </c>
      <c r="L13" s="59"/>
      <c r="M13" s="403">
        <f>SUMIF(s_sep_ind_ABB!$A$4:$A$20,s_bil_std_ABB!$A13,s_sep_ind_ABB!$N$4:$N$20)</f>
        <v>0</v>
      </c>
      <c r="N13" s="59"/>
      <c r="O13" s="403">
        <f>SUMIF(s_sep_ind_ABB!$A$4:$A$20,s_bil_std_ABB!$A13,s_sep_ind_ABB!$Q$4:$Q$20)</f>
        <v>0</v>
      </c>
      <c r="P13" s="179"/>
      <c r="Q13" s="179"/>
      <c r="R13" s="66">
        <f>IF($T$2="7",#REF!,G13)</f>
        <v>18725</v>
      </c>
      <c r="S13" s="66">
        <f>IF($T$2="7",#REF!,I13)</f>
        <v>11142</v>
      </c>
      <c r="T13" s="66">
        <f>IF($T$2="7",#REF!,K13)</f>
        <v>0</v>
      </c>
      <c r="U13" s="66">
        <f>IF($T$2="7",#REF!,M13)</f>
        <v>0</v>
      </c>
      <c r="V13" s="66">
        <f>IF($T$2="7",#REF!,O13)</f>
        <v>0</v>
      </c>
      <c r="W13" s="179"/>
      <c r="X13" s="66" t="s">
        <v>115</v>
      </c>
      <c r="Y13" s="381"/>
    </row>
    <row r="14" spans="1:27" ht="15.75" customHeight="1">
      <c r="A14" s="175" t="s">
        <v>78</v>
      </c>
      <c r="B14" s="175" t="s">
        <v>145</v>
      </c>
      <c r="C14" s="398" t="s">
        <v>234</v>
      </c>
      <c r="D14" s="561">
        <v>110</v>
      </c>
      <c r="E14" s="540">
        <v>110</v>
      </c>
      <c r="F14" s="555"/>
      <c r="G14" s="66">
        <f>IF(dati_an!$B$4="16",0,SUMIF(dati_sp!$H$2:$H$65536,s_bil_std_ABB!$A14,dati_sp!$C$2:$C$65536))</f>
        <v>169593</v>
      </c>
      <c r="H14" s="59"/>
      <c r="I14" s="66">
        <f>IF(dati_an!$B$4="16",0,SUMIF(dati_sp!$H$2:$H$65536,s_bil_std_ABB!$A14,dati_sp!$D$2:$D$65536))</f>
        <v>100000</v>
      </c>
      <c r="J14" s="59"/>
      <c r="K14" s="66">
        <f>IF(dati_an!$B$4="16",0,SUMIF(dati_sp!$H$2:$H$65536,s_bil_std_ABB!$A14,dati_sp!$E$2:$E$65536))</f>
        <v>0</v>
      </c>
      <c r="L14" s="59"/>
      <c r="M14" s="66">
        <f>IF(dati_an!$B$4="16",0,SUMIF(dati_sp!$H$2:$H$65536,s_bil_std_ABB!$A14,dati_sp!$F$2:$F$65536))</f>
        <v>0</v>
      </c>
      <c r="N14" s="59"/>
      <c r="O14" s="66">
        <f>IF(dati_an!$B$4="16",0,SUMIF(dati_sp!$H$2:$H$65536,s_bil_std_ABB!$A14,dati_sp!$G$2:$G$65536))</f>
        <v>0</v>
      </c>
      <c r="P14" s="179"/>
      <c r="Q14" s="179"/>
      <c r="R14" s="66">
        <f>IF($T$2="7",#REF!,G14)</f>
        <v>169593</v>
      </c>
      <c r="S14" s="66">
        <f>IF($T$2="7",#REF!,I14)</f>
        <v>100000</v>
      </c>
      <c r="T14" s="66">
        <f>IF($T$2="7",#REF!,K14)</f>
        <v>0</v>
      </c>
      <c r="U14" s="66">
        <f>IF($T$2="7",#REF!,M14)</f>
        <v>0</v>
      </c>
      <c r="V14" s="66">
        <f>IF($T$2="7",#REF!,O14)</f>
        <v>0</v>
      </c>
      <c r="W14" s="179"/>
      <c r="X14" s="66" t="s">
        <v>261</v>
      </c>
      <c r="Y14" s="381"/>
    </row>
    <row r="15" spans="1:27" ht="15.75" customHeight="1">
      <c r="A15" s="175" t="s">
        <v>85</v>
      </c>
      <c r="B15" s="175" t="s">
        <v>237</v>
      </c>
      <c r="C15" s="398" t="s">
        <v>234</v>
      </c>
      <c r="D15" s="561">
        <v>120</v>
      </c>
      <c r="E15" s="540">
        <v>120</v>
      </c>
      <c r="F15" s="555"/>
      <c r="G15" s="66">
        <f>IF(dati_an!$B$4="16",0,SUMIF(dati_sp!$H$2:$H$65536,s_bil_std_ABB!$A15,dati_sp!$C$2:$C$65536))</f>
        <v>136455</v>
      </c>
      <c r="H15" s="59"/>
      <c r="I15" s="66">
        <f>IF(dati_an!$B$4="16",0,SUMIF(dati_sp!$H$2:$H$65536,s_bil_std_ABB!$A15,dati_sp!$D$2:$D$65536))</f>
        <v>94192</v>
      </c>
      <c r="J15" s="59"/>
      <c r="K15" s="66">
        <f>IF(dati_an!$B$4="16",0,SUMIF(dati_sp!$H$2:$H$65536,s_bil_std_ABB!$A15,dati_sp!$E$2:$E$65536))</f>
        <v>0</v>
      </c>
      <c r="L15" s="59"/>
      <c r="M15" s="66">
        <f>IF(dati_an!$B$4="16",0,SUMIF(dati_sp!$H$2:$H$65536,s_bil_std_ABB!$A15,dati_sp!$F$2:$F$65536))</f>
        <v>0</v>
      </c>
      <c r="N15" s="59"/>
      <c r="O15" s="66">
        <f>IF(dati_an!$B$4="16",0,SUMIF(dati_sp!$H$2:$H$65536,s_bil_std_ABB!$A15,dati_sp!$G$2:$G$65536))</f>
        <v>0</v>
      </c>
      <c r="P15" s="179"/>
      <c r="Q15" s="179"/>
      <c r="R15" s="66">
        <f>IF($T$2="7",#REF!,G15)</f>
        <v>136455</v>
      </c>
      <c r="S15" s="66">
        <f>IF($T$2="7",#REF!,I15)</f>
        <v>94192</v>
      </c>
      <c r="T15" s="66">
        <f>IF($T$2="7",#REF!,K15)</f>
        <v>0</v>
      </c>
      <c r="U15" s="66">
        <f>IF($T$2="7",#REF!,M15)</f>
        <v>0</v>
      </c>
      <c r="V15" s="66">
        <f>IF($T$2="7",#REF!,O15)</f>
        <v>0</v>
      </c>
      <c r="W15" s="179"/>
      <c r="X15" s="66" t="s">
        <v>268</v>
      </c>
      <c r="Y15" s="381"/>
    </row>
    <row r="16" spans="1:27" ht="15.75" customHeight="1">
      <c r="A16" s="175" t="s">
        <v>89</v>
      </c>
      <c r="B16" s="175" t="s">
        <v>572</v>
      </c>
      <c r="C16" s="398" t="s">
        <v>111</v>
      </c>
      <c r="D16" s="561">
        <v>130</v>
      </c>
      <c r="E16" s="540">
        <v>130</v>
      </c>
      <c r="F16" s="555"/>
      <c r="G16" s="66">
        <f>IF(dati_an!$B$4="16",0,SUMIF(dati_sp!$H$2:$H$65536,s_bil_std_ABB!$A16,dati_sp!$C$2:$C$65536))</f>
        <v>21418</v>
      </c>
      <c r="H16" s="59"/>
      <c r="I16" s="66">
        <f>IF(dati_an!$B$4="16",0,SUMIF(dati_sp!$H$2:$H$65536,s_bil_std_ABB!$A16,dati_sp!$D$2:$D$65536))</f>
        <v>17905</v>
      </c>
      <c r="J16" s="59"/>
      <c r="K16" s="66">
        <f>IF(dati_an!$B$4="16",0,SUMIF(dati_sp!$H$2:$H$65536,s_bil_std_ABB!$A16,dati_sp!$E$2:$E$65536))</f>
        <v>0</v>
      </c>
      <c r="L16" s="59"/>
      <c r="M16" s="66">
        <f>IF(dati_an!$B$4="16",0,SUMIF(dati_sp!$H$2:$H$65536,s_bil_std_ABB!$A16,dati_sp!$F$2:$F$65536))</f>
        <v>0</v>
      </c>
      <c r="N16" s="59"/>
      <c r="O16" s="66">
        <f>IF(dati_an!$B$4="16",0,SUMIF(dati_sp!$H$2:$H$65536,s_bil_std_ABB!$A16,dati_sp!$G$2:$G$65536))</f>
        <v>0</v>
      </c>
      <c r="P16" s="179"/>
      <c r="Q16" s="179"/>
      <c r="R16" s="66">
        <f>IF($T$2="7",#REF!,G16)</f>
        <v>21418</v>
      </c>
      <c r="S16" s="66">
        <f>IF($T$2="7",#REF!,I16)</f>
        <v>17905</v>
      </c>
      <c r="T16" s="66">
        <f>IF($T$2="7",#REF!,K16)</f>
        <v>0</v>
      </c>
      <c r="U16" s="66">
        <f>IF($T$2="7",#REF!,M16)</f>
        <v>0</v>
      </c>
      <c r="V16" s="66">
        <f>IF($T$2="7",#REF!,O16)</f>
        <v>0</v>
      </c>
      <c r="W16" s="179"/>
      <c r="X16" s="66" t="s">
        <v>269</v>
      </c>
      <c r="Y16" s="381"/>
    </row>
    <row r="17" spans="1:25" ht="15.75" customHeight="1">
      <c r="A17" s="48"/>
      <c r="B17" s="49" t="s">
        <v>147</v>
      </c>
      <c r="C17" s="50"/>
      <c r="D17" s="565">
        <v>150</v>
      </c>
      <c r="E17" s="544">
        <v>150</v>
      </c>
      <c r="F17" s="558"/>
      <c r="G17" s="54">
        <f>SUM(G16,G8,G4,G3)</f>
        <v>1695580</v>
      </c>
      <c r="H17" s="58"/>
      <c r="I17" s="54">
        <f>SUM(I16,I8,I4,I3)</f>
        <v>1597023</v>
      </c>
      <c r="J17" s="58"/>
      <c r="K17" s="54">
        <f>SUM(K16,K8,K4,K3)</f>
        <v>0</v>
      </c>
      <c r="L17" s="58"/>
      <c r="M17" s="54">
        <f>SUM(M16,M8,M4,M3)</f>
        <v>0</v>
      </c>
      <c r="N17" s="58"/>
      <c r="O17" s="54">
        <f>SUM(O16,O8,O4,O3)</f>
        <v>0</v>
      </c>
      <c r="P17" s="58"/>
      <c r="Q17" s="58"/>
      <c r="R17" s="60">
        <f>IF($T$2="7",#REF!,G17)</f>
        <v>1695580</v>
      </c>
      <c r="S17" s="60">
        <f>IF($T$2="7",#REF!,I17)</f>
        <v>1597023</v>
      </c>
      <c r="T17" s="60">
        <f>IF($T$2="7",#REF!,K17)</f>
        <v>0</v>
      </c>
      <c r="U17" s="60">
        <f>IF($T$2="7",#REF!,M17)</f>
        <v>0</v>
      </c>
      <c r="V17" s="60">
        <f>IF($T$2="7",#REF!,O17)</f>
        <v>0</v>
      </c>
      <c r="W17" s="58"/>
      <c r="X17" s="60" t="s">
        <v>115</v>
      </c>
      <c r="Y17" s="383"/>
    </row>
    <row r="18" spans="1:25" ht="71.25" customHeight="1">
      <c r="A18" s="196" t="s">
        <v>90</v>
      </c>
      <c r="B18" s="52" t="s">
        <v>114</v>
      </c>
      <c r="C18" s="6"/>
      <c r="D18" s="566"/>
      <c r="E18" s="540"/>
      <c r="F18" s="555"/>
      <c r="G18" s="174"/>
      <c r="H18" s="59"/>
      <c r="I18" s="174"/>
      <c r="J18" s="59"/>
      <c r="K18" s="174"/>
      <c r="L18" s="59"/>
      <c r="M18" s="174"/>
      <c r="N18" s="59"/>
      <c r="O18" s="174"/>
      <c r="P18" s="59"/>
      <c r="Q18" s="59"/>
      <c r="R18" s="174"/>
      <c r="S18" s="174"/>
      <c r="T18" s="174"/>
      <c r="U18" s="174"/>
      <c r="V18" s="174"/>
      <c r="W18" s="59"/>
      <c r="X18" s="174"/>
      <c r="Y18" s="381"/>
    </row>
    <row r="19" spans="1:25" ht="15.75" customHeight="1">
      <c r="A19" s="177" t="s">
        <v>91</v>
      </c>
      <c r="B19" s="177" t="s">
        <v>241</v>
      </c>
      <c r="C19" s="397" t="s">
        <v>111</v>
      </c>
      <c r="D19" s="560">
        <v>160</v>
      </c>
      <c r="E19" s="541">
        <v>160</v>
      </c>
      <c r="F19" s="556"/>
      <c r="G19" s="404">
        <f>SUM(G20:G30)</f>
        <v>832330</v>
      </c>
      <c r="H19" s="59"/>
      <c r="I19" s="404">
        <f>SUM(I20:I30)</f>
        <v>685056</v>
      </c>
      <c r="J19" s="59"/>
      <c r="K19" s="404">
        <f>SUM(K20:K30)</f>
        <v>0</v>
      </c>
      <c r="L19" s="59"/>
      <c r="M19" s="404">
        <f>SUM(M20:M30)</f>
        <v>0</v>
      </c>
      <c r="N19" s="59"/>
      <c r="O19" s="404">
        <f>SUM(O20:O30)</f>
        <v>0</v>
      </c>
      <c r="P19" s="59"/>
      <c r="Q19" s="59"/>
      <c r="R19" s="408">
        <f>IF($T$2="7",#REF!,G19)</f>
        <v>832330</v>
      </c>
      <c r="S19" s="408">
        <f>IF($T$2="7",#REF!,I19)</f>
        <v>685056</v>
      </c>
      <c r="T19" s="408">
        <f>IF($T$2="7",#REF!,K19)</f>
        <v>0</v>
      </c>
      <c r="U19" s="408">
        <f>IF($T$2="7",#REF!,M19)</f>
        <v>0</v>
      </c>
      <c r="V19" s="408">
        <f>IF($T$2="7",#REF!,O19)</f>
        <v>0</v>
      </c>
      <c r="W19" s="59"/>
      <c r="X19" s="408" t="s">
        <v>249</v>
      </c>
      <c r="Y19" s="381"/>
    </row>
    <row r="20" spans="1:25" ht="15.75" customHeight="1">
      <c r="A20" s="176" t="s">
        <v>92</v>
      </c>
      <c r="B20" s="176" t="s">
        <v>242</v>
      </c>
      <c r="C20" s="399" t="s">
        <v>234</v>
      </c>
      <c r="D20" s="561">
        <v>162</v>
      </c>
      <c r="E20" s="540">
        <v>162</v>
      </c>
      <c r="F20" s="555"/>
      <c r="G20" s="66">
        <f>IF(dati_an!$B$4="16",0,SUMIF(dati_sp!$H$2:$H$65536,s_bil_std_ABB!$A20,dati_sp!$C$2:$C$65536))</f>
        <v>50000</v>
      </c>
      <c r="H20" s="59"/>
      <c r="I20" s="66">
        <f>IF(dati_an!$B$4="16",0,SUMIF(dati_sp!$H$2:$H$65536,s_bil_std_ABB!$A20,dati_sp!$D$2:$D$65536))</f>
        <v>50000</v>
      </c>
      <c r="J20" s="59"/>
      <c r="K20" s="66">
        <f>IF(dati_an!$B$4="16",0,SUMIF(dati_sp!$H$2:$H$65536,s_bil_std_ABB!$A20,dati_sp!$E$2:$E$65536))</f>
        <v>0</v>
      </c>
      <c r="L20" s="59"/>
      <c r="M20" s="66">
        <f>IF(dati_an!$B$4="16",0,SUMIF(dati_sp!$H$2:$H$65536,s_bil_std_ABB!$A20,dati_sp!$F$2:$F$65536))</f>
        <v>0</v>
      </c>
      <c r="N20" s="59"/>
      <c r="O20" s="66">
        <f>IF(dati_an!$B$4="16",0,SUMIF(dati_sp!$H$2:$H$65536,s_bil_std_ABB!$A20,dati_sp!$G$2:$G$65536))</f>
        <v>0</v>
      </c>
      <c r="P20" s="59"/>
      <c r="Q20" s="59"/>
      <c r="R20" s="409">
        <f>IF($T$2="7",#REF!,G20)</f>
        <v>50000</v>
      </c>
      <c r="S20" s="409">
        <f>IF($T$2="7",#REF!,I20)</f>
        <v>50000</v>
      </c>
      <c r="T20" s="409">
        <f>IF($T$2="7",#REF!,K20)</f>
        <v>0</v>
      </c>
      <c r="U20" s="409">
        <f>IF($T$2="7",#REF!,M20)</f>
        <v>0</v>
      </c>
      <c r="V20" s="409">
        <f>IF($T$2="7",#REF!,O20)</f>
        <v>0</v>
      </c>
      <c r="W20" s="59"/>
      <c r="X20" s="409" t="s">
        <v>251</v>
      </c>
      <c r="Y20" s="381"/>
    </row>
    <row r="21" spans="1:25" ht="15.75" customHeight="1">
      <c r="A21" s="176" t="s">
        <v>93</v>
      </c>
      <c r="B21" s="176" t="s">
        <v>918</v>
      </c>
      <c r="C21" s="399" t="s">
        <v>234</v>
      </c>
      <c r="D21" s="561">
        <v>164</v>
      </c>
      <c r="E21" s="540">
        <v>164</v>
      </c>
      <c r="F21" s="555"/>
      <c r="G21" s="66">
        <f>IF(dati_an!$B$4="16",0,SUMIF(dati_sp!$H$2:$H$65536,s_bil_std_ABB!$A21,dati_sp!$C$2:$C$65536))</f>
        <v>0</v>
      </c>
      <c r="H21" s="59"/>
      <c r="I21" s="66">
        <f>IF(dati_an!$B$4="16",0,SUMIF(dati_sp!$H$2:$H$65536,s_bil_std_ABB!$A21,dati_sp!$D$2:$D$65536))</f>
        <v>0</v>
      </c>
      <c r="J21" s="59"/>
      <c r="K21" s="66">
        <f>IF(dati_an!$B$4="16",0,SUMIF(dati_sp!$H$2:$H$65536,s_bil_std_ABB!$A21,dati_sp!$E$2:$E$65536))</f>
        <v>0</v>
      </c>
      <c r="L21" s="59"/>
      <c r="M21" s="66">
        <f>IF(dati_an!$B$4="16",0,SUMIF(dati_sp!$H$2:$H$65536,s_bil_std_ABB!$A21,dati_sp!$F$2:$F$65536))</f>
        <v>0</v>
      </c>
      <c r="N21" s="59"/>
      <c r="O21" s="66">
        <f>IF(dati_an!$B$4="16",0,SUMIF(dati_sp!$H$2:$H$65536,s_bil_std_ABB!$A21,dati_sp!$G$2:$G$65536))</f>
        <v>0</v>
      </c>
      <c r="P21" s="59"/>
      <c r="Q21" s="59"/>
      <c r="R21" s="409">
        <f>IF($T$2="7",#REF!,G21)</f>
        <v>0</v>
      </c>
      <c r="S21" s="409">
        <f>IF($T$2="7",#REF!,I21)</f>
        <v>0</v>
      </c>
      <c r="T21" s="409">
        <f>IF($T$2="7",#REF!,K21)</f>
        <v>0</v>
      </c>
      <c r="U21" s="409">
        <f>IF($T$2="7",#REF!,M21)</f>
        <v>0</v>
      </c>
      <c r="V21" s="409">
        <f>IF($T$2="7",#REF!,O21)</f>
        <v>0</v>
      </c>
      <c r="W21" s="59"/>
      <c r="X21" s="409" t="s">
        <v>260</v>
      </c>
      <c r="Y21" s="381"/>
    </row>
    <row r="22" spans="1:25" ht="15.75" customHeight="1">
      <c r="A22" s="176" t="s">
        <v>94</v>
      </c>
      <c r="B22" s="176" t="s">
        <v>243</v>
      </c>
      <c r="C22" s="399" t="s">
        <v>234</v>
      </c>
      <c r="D22" s="561">
        <v>166</v>
      </c>
      <c r="E22" s="540">
        <v>166</v>
      </c>
      <c r="F22" s="555"/>
      <c r="G22" s="66">
        <f>IF(dati_an!$B$4="16",0,SUMIF(dati_sp!$H$2:$H$65536,s_bil_std_ABB!$A22,dati_sp!$C$2:$C$65536))</f>
        <v>0</v>
      </c>
      <c r="H22" s="59"/>
      <c r="I22" s="66">
        <f>IF(dati_an!$B$4="16",0,SUMIF(dati_sp!$H$2:$H$65536,s_bil_std_ABB!$A22,dati_sp!$D$2:$D$65536))</f>
        <v>0</v>
      </c>
      <c r="J22" s="59"/>
      <c r="K22" s="66">
        <f>IF(dati_an!$B$4="16",0,SUMIF(dati_sp!$H$2:$H$65536,s_bil_std_ABB!$A22,dati_sp!$E$2:$E$65536))</f>
        <v>0</v>
      </c>
      <c r="L22" s="59"/>
      <c r="M22" s="66">
        <f>IF(dati_an!$B$4="16",0,SUMIF(dati_sp!$H$2:$H$65536,s_bil_std_ABB!$A22,dati_sp!$F$2:$F$65536))</f>
        <v>0</v>
      </c>
      <c r="N22" s="59"/>
      <c r="O22" s="66">
        <f>IF(dati_an!$B$4="16",0,SUMIF(dati_sp!$H$2:$H$65536,s_bil_std_ABB!$A22,dati_sp!$G$2:$G$65536))</f>
        <v>0</v>
      </c>
      <c r="P22" s="59"/>
      <c r="Q22" s="59"/>
      <c r="R22" s="409">
        <f>IF($T$2="7",#REF!,G22)</f>
        <v>0</v>
      </c>
      <c r="S22" s="409">
        <f>IF($T$2="7",#REF!,I22)</f>
        <v>0</v>
      </c>
      <c r="T22" s="409">
        <f>IF($T$2="7",#REF!,K22)</f>
        <v>0</v>
      </c>
      <c r="U22" s="409">
        <f>IF($T$2="7",#REF!,M22)</f>
        <v>0</v>
      </c>
      <c r="V22" s="409">
        <f>IF($T$2="7",#REF!,O22)</f>
        <v>0</v>
      </c>
      <c r="W22" s="59"/>
      <c r="X22" s="409" t="s">
        <v>261</v>
      </c>
      <c r="Y22" s="381"/>
    </row>
    <row r="23" spans="1:25" ht="15.75" customHeight="1">
      <c r="A23" s="176" t="s">
        <v>95</v>
      </c>
      <c r="B23" s="176" t="s">
        <v>244</v>
      </c>
      <c r="C23" s="399" t="s">
        <v>234</v>
      </c>
      <c r="D23" s="561">
        <v>163</v>
      </c>
      <c r="E23" s="540"/>
      <c r="F23" s="555"/>
      <c r="G23" s="66">
        <f>IF(dati_an!$B$4="16",0,SUMIF(dati_sp!$H$2:$H$65536,s_bil_std_ABB!$A23,dati_sp!$C$2:$C$65536))</f>
        <v>10197</v>
      </c>
      <c r="H23" s="59"/>
      <c r="I23" s="66">
        <f>IF(dati_an!$B$4="16",0,SUMIF(dati_sp!$H$2:$H$65536,s_bil_std_ABB!$A23,dati_sp!$D$2:$D$65536))</f>
        <v>10197</v>
      </c>
      <c r="J23" s="59"/>
      <c r="K23" s="66">
        <f>IF(dati_an!$B$4="16",0,SUMIF(dati_sp!$H$2:$H$65536,s_bil_std_ABB!$A23,dati_sp!$E$2:$E$65536))</f>
        <v>0</v>
      </c>
      <c r="L23" s="59"/>
      <c r="M23" s="66">
        <f>IF(dati_an!$B$4="16",0,SUMIF(dati_sp!$H$2:$H$65536,s_bil_std_ABB!$A23,dati_sp!$F$2:$F$65536))</f>
        <v>0</v>
      </c>
      <c r="N23" s="59"/>
      <c r="O23" s="66">
        <f>IF(dati_an!$B$4="16",0,SUMIF(dati_sp!$H$2:$H$65536,s_bil_std_ABB!$A23,dati_sp!$G$2:$G$65536))</f>
        <v>0</v>
      </c>
      <c r="P23" s="59"/>
      <c r="Q23" s="59"/>
      <c r="R23" s="409">
        <f>IF($T$2="7",#REF!,G23)</f>
        <v>10197</v>
      </c>
      <c r="S23" s="409">
        <f>IF($T$2="7",#REF!,I23)</f>
        <v>10197</v>
      </c>
      <c r="T23" s="409">
        <f>IF($T$2="7",#REF!,K23)</f>
        <v>0</v>
      </c>
      <c r="U23" s="409">
        <f>IF($T$2="7",#REF!,M23)</f>
        <v>0</v>
      </c>
      <c r="V23" s="409">
        <f>IF($T$2="7",#REF!,O23)</f>
        <v>0</v>
      </c>
      <c r="W23" s="59"/>
      <c r="X23" s="409" t="s">
        <v>268</v>
      </c>
      <c r="Y23" s="381"/>
    </row>
    <row r="24" spans="1:25" ht="15.75" customHeight="1">
      <c r="A24" s="176" t="s">
        <v>221</v>
      </c>
      <c r="B24" s="176" t="s">
        <v>174</v>
      </c>
      <c r="C24" s="399" t="s">
        <v>234</v>
      </c>
      <c r="D24" s="561">
        <v>167</v>
      </c>
      <c r="E24" s="540"/>
      <c r="F24" s="555"/>
      <c r="G24" s="66">
        <f>IF(dati_an!$B$4="16",0,SUMIF(dati_sp!$H$2:$H$65536,s_bil_std_ABB!$A24,dati_sp!$C$2:$C$65536))</f>
        <v>0</v>
      </c>
      <c r="H24" s="59"/>
      <c r="I24" s="66">
        <f>IF(dati_an!$B$4="16",0,SUMIF(dati_sp!$H$2:$H$65536,s_bil_std_ABB!$A24,dati_sp!$D$2:$D$65536))</f>
        <v>0</v>
      </c>
      <c r="J24" s="59"/>
      <c r="K24" s="66">
        <f>IF(dati_an!$B$4="16",0,SUMIF(dati_sp!$H$2:$H$65536,s_bil_std_ABB!$A24,dati_sp!$E$2:$E$65536))</f>
        <v>0</v>
      </c>
      <c r="L24" s="59"/>
      <c r="M24" s="66">
        <f>IF(dati_an!$B$4="16",0,SUMIF(dati_sp!$H$2:$H$65536,s_bil_std_ABB!$A24,dati_sp!$F$2:$F$65536))</f>
        <v>0</v>
      </c>
      <c r="N24" s="59"/>
      <c r="O24" s="66">
        <f>IF(dati_an!$B$4="16",0,SUMIF(dati_sp!$H$2:$H$65536,s_bil_std_ABB!$A24,dati_sp!$G$2:$G$65536))</f>
        <v>0</v>
      </c>
      <c r="P24" s="59"/>
      <c r="Q24" s="59"/>
      <c r="R24" s="409">
        <f>IF($T$2="7",#REF!,G24)</f>
        <v>0</v>
      </c>
      <c r="S24" s="409">
        <f>IF($T$2="7",#REF!,I24)</f>
        <v>0</v>
      </c>
      <c r="T24" s="409">
        <f>IF($T$2="7",#REF!,K24)</f>
        <v>0</v>
      </c>
      <c r="U24" s="409">
        <f>IF($T$2="7",#REF!,M24)</f>
        <v>0</v>
      </c>
      <c r="V24" s="409">
        <f>IF($T$2="7",#REF!,O24)</f>
        <v>0</v>
      </c>
      <c r="W24" s="59"/>
      <c r="X24" s="409" t="s">
        <v>270</v>
      </c>
      <c r="Y24" s="381"/>
    </row>
    <row r="25" spans="1:25" ht="15.75" customHeight="1">
      <c r="A25" s="176" t="s">
        <v>222</v>
      </c>
      <c r="B25" s="176" t="s">
        <v>146</v>
      </c>
      <c r="C25" s="399" t="s">
        <v>234</v>
      </c>
      <c r="D25" s="561">
        <v>169</v>
      </c>
      <c r="E25" s="540"/>
      <c r="F25" s="555"/>
      <c r="G25" s="66">
        <f>IF(dati_an!$B$4="16",0,SUMIF(dati_sp!$H$2:$H$65536,s_bil_std_ABB!$A25,dati_sp!$C$2:$C$65536))</f>
        <v>2</v>
      </c>
      <c r="H25" s="59"/>
      <c r="I25" s="66">
        <f>IF(dati_an!$B$4="16",0,SUMIF(dati_sp!$H$2:$H$65536,s_bil_std_ABB!$A25,dati_sp!$D$2:$D$65536))</f>
        <v>1</v>
      </c>
      <c r="J25" s="59"/>
      <c r="K25" s="66">
        <f>IF(dati_an!$B$4="16",0,SUMIF(dati_sp!$H$2:$H$65536,s_bil_std_ABB!$A25,dati_sp!$E$2:$E$65536))</f>
        <v>0</v>
      </c>
      <c r="L25" s="59"/>
      <c r="M25" s="66">
        <f>IF(dati_an!$B$4="16",0,SUMIF(dati_sp!$H$2:$H$65536,s_bil_std_ABB!$A25,dati_sp!$F$2:$F$65536))</f>
        <v>0</v>
      </c>
      <c r="N25" s="59"/>
      <c r="O25" s="66">
        <f>IF(dati_an!$B$4="16",0,SUMIF(dati_sp!$H$2:$H$65536,s_bil_std_ABB!$A25,dati_sp!$G$2:$G$65536))</f>
        <v>0</v>
      </c>
      <c r="P25" s="59"/>
      <c r="Q25" s="59"/>
      <c r="R25" s="409">
        <f>IF($T$2="7",#REF!,G25)</f>
        <v>2</v>
      </c>
      <c r="S25" s="409">
        <f>IF($T$2="7",#REF!,I25)</f>
        <v>1</v>
      </c>
      <c r="T25" s="409">
        <f>IF($T$2="7",#REF!,K25)</f>
        <v>0</v>
      </c>
      <c r="U25" s="409">
        <f>IF($T$2="7",#REF!,M25)</f>
        <v>0</v>
      </c>
      <c r="V25" s="409">
        <f>IF($T$2="7",#REF!,O25)</f>
        <v>0</v>
      </c>
      <c r="W25" s="59"/>
      <c r="X25" s="409" t="s">
        <v>271</v>
      </c>
      <c r="Y25" s="381"/>
    </row>
    <row r="26" spans="1:25" ht="15.75" customHeight="1">
      <c r="A26" s="176" t="s">
        <v>223</v>
      </c>
      <c r="B26" s="176" t="s">
        <v>940</v>
      </c>
      <c r="C26" s="399" t="s">
        <v>234</v>
      </c>
      <c r="D26" s="561"/>
      <c r="E26" s="540"/>
      <c r="F26" s="555"/>
      <c r="G26" s="66">
        <f>IF(dati_an!$B$4="16",0,SUMIF(dati_sp!$H$2:$H$65536,s_bil_std_ABB!$A26,dati_sp!$C$2:$C$65536))</f>
        <v>0</v>
      </c>
      <c r="H26" s="59"/>
      <c r="I26" s="66">
        <f>IF(dati_an!$B$4="16",0,SUMIF(dati_sp!$H$2:$H$65536,s_bil_std_ABB!$A26,dati_sp!$D$2:$D$65536))</f>
        <v>0</v>
      </c>
      <c r="J26" s="59"/>
      <c r="K26" s="66">
        <f>IF(dati_an!$B$4="16",0,SUMIF(dati_sp!$H$2:$H$65536,s_bil_std_ABB!$A26,dati_sp!$E$2:$E$65536))</f>
        <v>0</v>
      </c>
      <c r="L26" s="59"/>
      <c r="M26" s="66">
        <f>IF(dati_an!$B$4="16",0,SUMIF(dati_sp!$H$2:$H$65536,s_bil_std_ABB!$A26,dati_sp!$F$2:$F$65536))</f>
        <v>0</v>
      </c>
      <c r="N26" s="59"/>
      <c r="O26" s="66">
        <f>IF(dati_an!$B$4="16",0,SUMIF(dati_sp!$H$2:$H$65536,s_bil_std_ABB!$A26,dati_sp!$G$2:$G$65536))</f>
        <v>0</v>
      </c>
      <c r="P26" s="59"/>
      <c r="Q26" s="59"/>
      <c r="R26" s="409"/>
      <c r="S26" s="409"/>
      <c r="T26" s="409"/>
      <c r="U26" s="409"/>
      <c r="V26" s="409"/>
      <c r="W26" s="59"/>
      <c r="X26" s="409" t="s">
        <v>272</v>
      </c>
      <c r="Y26" s="381"/>
    </row>
    <row r="27" spans="1:25" ht="15.75" customHeight="1">
      <c r="A27" s="176" t="s">
        <v>224</v>
      </c>
      <c r="B27" s="176" t="s">
        <v>175</v>
      </c>
      <c r="C27" s="399" t="s">
        <v>234</v>
      </c>
      <c r="D27" s="561">
        <v>171</v>
      </c>
      <c r="E27" s="540"/>
      <c r="F27" s="555"/>
      <c r="G27" s="66">
        <f>IF(dati_an!$B$4="16",0,SUMIF(dati_sp!$H$2:$H$65536,s_bil_std_ABB!$A27,dati_sp!$C$2:$C$65536))</f>
        <v>625020</v>
      </c>
      <c r="H27" s="59"/>
      <c r="I27" s="66">
        <f>IF(dati_an!$B$4="16",0,SUMIF(dati_sp!$H$2:$H$65536,s_bil_std_ABB!$A27,dati_sp!$D$2:$D$65536))</f>
        <v>427246</v>
      </c>
      <c r="J27" s="59"/>
      <c r="K27" s="66">
        <f>IF(dati_an!$B$4="16",0,SUMIF(dati_sp!$H$2:$H$65536,s_bil_std_ABB!$A27,dati_sp!$E$2:$E$65536))</f>
        <v>0</v>
      </c>
      <c r="L27" s="59"/>
      <c r="M27" s="66">
        <f>IF(dati_an!$B$4="16",0,SUMIF(dati_sp!$H$2:$H$65536,s_bil_std_ABB!$A27,dati_sp!$F$2:$F$65536))</f>
        <v>0</v>
      </c>
      <c r="N27" s="59"/>
      <c r="O27" s="66">
        <f>IF(dati_an!$B$4="16",0,SUMIF(dati_sp!$H$2:$H$65536,s_bil_std_ABB!$A27,dati_sp!$G$2:$G$65536))</f>
        <v>0</v>
      </c>
      <c r="P27" s="59"/>
      <c r="Q27" s="59"/>
      <c r="R27" s="409">
        <f>IF($T$2="7",#REF!,G27)</f>
        <v>625020</v>
      </c>
      <c r="S27" s="409">
        <f>IF($T$2="7",#REF!,I27)</f>
        <v>427246</v>
      </c>
      <c r="T27" s="409">
        <f>IF($T$2="7",#REF!,K27)</f>
        <v>0</v>
      </c>
      <c r="U27" s="409">
        <f>IF($T$2="7",#REF!,M27)</f>
        <v>0</v>
      </c>
      <c r="V27" s="409">
        <f>IF($T$2="7",#REF!,O27)</f>
        <v>0</v>
      </c>
      <c r="W27" s="59"/>
      <c r="X27" s="409" t="s">
        <v>273</v>
      </c>
      <c r="Y27" s="381"/>
    </row>
    <row r="28" spans="1:25" ht="15.75" customHeight="1">
      <c r="A28" s="176" t="s">
        <v>225</v>
      </c>
      <c r="B28" s="176" t="s">
        <v>176</v>
      </c>
      <c r="C28" s="399" t="s">
        <v>234</v>
      </c>
      <c r="D28" s="561">
        <v>172</v>
      </c>
      <c r="E28" s="540"/>
      <c r="F28" s="555"/>
      <c r="G28" s="66">
        <f>IF(dati_an!$B$4="16",0,SUMIF(dati_sp!$H$2:$H$65536,s_bil_std_ABB!$A28,dati_sp!$C$2:$C$65536))</f>
        <v>147273</v>
      </c>
      <c r="H28" s="59"/>
      <c r="I28" s="66">
        <f>IF(dati_an!$B$4="16",0,SUMIF(dati_sp!$H$2:$H$65536,s_bil_std_ABB!$A28,dati_sp!$D$2:$D$65536))</f>
        <v>197774</v>
      </c>
      <c r="J28" s="59"/>
      <c r="K28" s="66">
        <f>IF(dati_an!$B$4="16",0,SUMIF(dati_sp!$H$2:$H$65536,s_bil_std_ABB!$A28,dati_sp!$E$2:$E$65536))</f>
        <v>0</v>
      </c>
      <c r="L28" s="59"/>
      <c r="M28" s="66">
        <f>IF(dati_an!$B$4="16",0,SUMIF(dati_sp!$H$2:$H$65536,s_bil_std_ABB!$A28,dati_sp!$F$2:$F$65536))</f>
        <v>0</v>
      </c>
      <c r="N28" s="59"/>
      <c r="O28" s="66">
        <f>IF(dati_an!$B$4="16",0,SUMIF(dati_sp!$H$2:$H$65536,s_bil_std_ABB!$A28,dati_sp!$G$2:$G$65536))</f>
        <v>0</v>
      </c>
      <c r="P28" s="59"/>
      <c r="Q28" s="59"/>
      <c r="R28" s="409">
        <f>IF($T$2="7",#REF!,G28)</f>
        <v>147273</v>
      </c>
      <c r="S28" s="409">
        <f>IF($T$2="7",#REF!,I28)</f>
        <v>197774</v>
      </c>
      <c r="T28" s="409">
        <f>IF($T$2="7",#REF!,K28)</f>
        <v>0</v>
      </c>
      <c r="U28" s="409">
        <f>IF($T$2="7",#REF!,M28)</f>
        <v>0</v>
      </c>
      <c r="V28" s="409">
        <f>IF($T$2="7",#REF!,O28)</f>
        <v>0</v>
      </c>
      <c r="W28" s="59"/>
      <c r="X28" s="409" t="s">
        <v>274</v>
      </c>
      <c r="Y28" s="381"/>
    </row>
    <row r="29" spans="1:25" ht="15.75" customHeight="1">
      <c r="A29" s="176" t="s">
        <v>941</v>
      </c>
      <c r="B29" s="176" t="s">
        <v>942</v>
      </c>
      <c r="C29" s="399" t="s">
        <v>234</v>
      </c>
      <c r="D29" s="561"/>
      <c r="E29" s="540"/>
      <c r="F29" s="555"/>
      <c r="G29" s="66">
        <f>IF(dati_an!$B$4="16",0,SUMIF(dati_sp!$H$2:$H$65536,s_bil_std_ABB!$A29,dati_sp!$C$2:$C$65536))</f>
        <v>0</v>
      </c>
      <c r="H29" s="59"/>
      <c r="I29" s="66">
        <f>IF(dati_an!$B$4="16",0,SUMIF(dati_sp!$H$2:$H$65536,s_bil_std_ABB!$A29,dati_sp!$D$2:$D$65536))</f>
        <v>0</v>
      </c>
      <c r="J29" s="59"/>
      <c r="K29" s="66">
        <f>IF(dati_an!$B$4="16",0,SUMIF(dati_sp!$H$2:$H$65536,s_bil_std_ABB!$A29,dati_sp!$E$2:$E$65536))</f>
        <v>0</v>
      </c>
      <c r="L29" s="59"/>
      <c r="M29" s="66">
        <f>IF(dati_an!$B$4="16",0,SUMIF(dati_sp!$H$2:$H$65536,s_bil_std_ABB!$A29,dati_sp!$F$2:$F$65536))</f>
        <v>0</v>
      </c>
      <c r="N29" s="59"/>
      <c r="O29" s="66">
        <f>IF(dati_an!$B$4="16",0,SUMIF(dati_sp!$H$2:$H$65536,s_bil_std_ABB!$A29,dati_sp!$G$2:$G$65536))</f>
        <v>0</v>
      </c>
      <c r="P29" s="59"/>
      <c r="Q29" s="59"/>
      <c r="R29" s="409"/>
      <c r="S29" s="409"/>
      <c r="T29" s="409"/>
      <c r="U29" s="409"/>
      <c r="V29" s="409"/>
      <c r="W29" s="59"/>
      <c r="X29" s="66" t="s">
        <v>115</v>
      </c>
      <c r="Y29" s="381"/>
    </row>
    <row r="30" spans="1:25" ht="15.75" customHeight="1">
      <c r="A30" s="176" t="s">
        <v>559</v>
      </c>
      <c r="B30" s="176" t="s">
        <v>943</v>
      </c>
      <c r="C30" s="399" t="s">
        <v>234</v>
      </c>
      <c r="D30" s="561"/>
      <c r="E30" s="540"/>
      <c r="F30" s="555"/>
      <c r="G30" s="66">
        <f>IF(dati_an!$B$4="16",0,SUMIF(dati_sp!$H$2:$H$65536,s_bil_std_ABB!$A30,dati_sp!$C$2:$C$65536))</f>
        <v>-162</v>
      </c>
      <c r="H30" s="59"/>
      <c r="I30" s="66">
        <f>IF(dati_an!$B$4="16",0,SUMIF(dati_sp!$H$2:$H$65536,s_bil_std_ABB!$A30,dati_sp!$D$2:$D$65536))</f>
        <v>-162</v>
      </c>
      <c r="J30" s="59"/>
      <c r="K30" s="66">
        <f>IF(dati_an!$B$4="16",0,SUMIF(dati_sp!$H$2:$H$65536,s_bil_std_ABB!$A30,dati_sp!$E$2:$E$65536))</f>
        <v>0</v>
      </c>
      <c r="L30" s="59"/>
      <c r="M30" s="66">
        <f>IF(dati_an!$B$4="16",0,SUMIF(dati_sp!$H$2:$H$65536,s_bil_std_ABB!$A30,dati_sp!$F$2:$F$65536))</f>
        <v>0</v>
      </c>
      <c r="N30" s="59"/>
      <c r="O30" s="66">
        <f>IF(dati_an!$B$4="16",0,SUMIF(dati_sp!$H$2:$H$65536,s_bil_std_ABB!$A30,dati_sp!$G$2:$G$65536))</f>
        <v>0</v>
      </c>
      <c r="P30" s="59"/>
      <c r="Q30" s="59"/>
      <c r="R30" s="409"/>
      <c r="S30" s="409"/>
      <c r="T30" s="409"/>
      <c r="U30" s="409"/>
      <c r="V30" s="409"/>
      <c r="W30" s="59"/>
      <c r="X30" s="409" t="s">
        <v>1006</v>
      </c>
      <c r="Y30" s="381"/>
    </row>
    <row r="31" spans="1:25" ht="15.75" customHeight="1">
      <c r="A31" s="175" t="s">
        <v>226</v>
      </c>
      <c r="B31" s="175" t="s">
        <v>179</v>
      </c>
      <c r="C31" s="398" t="s">
        <v>234</v>
      </c>
      <c r="D31" s="561">
        <v>170</v>
      </c>
      <c r="E31" s="540">
        <v>170</v>
      </c>
      <c r="F31" s="555"/>
      <c r="G31" s="66">
        <f>IF(dati_an!$B$4="16",0,SUMIF(dati_sp!$H$2:$H$65536,s_bil_std_ABB!$A31,dati_sp!$C$2:$C$65536))</f>
        <v>3046</v>
      </c>
      <c r="H31" s="59"/>
      <c r="I31" s="66">
        <f>IF(dati_an!$B$4="16",0,SUMIF(dati_sp!$H$2:$H$65536,s_bil_std_ABB!$A31,dati_sp!$D$2:$D$65536))</f>
        <v>3371</v>
      </c>
      <c r="J31" s="59"/>
      <c r="K31" s="66">
        <f>IF(dati_an!$B$4="16",0,SUMIF(dati_sp!$H$2:$H$65536,s_bil_std_ABB!$A31,dati_sp!$E$2:$E$65536))</f>
        <v>0</v>
      </c>
      <c r="L31" s="59"/>
      <c r="M31" s="66">
        <f>IF(dati_an!$B$4="16",0,SUMIF(dati_sp!$H$2:$H$65536,s_bil_std_ABB!$A31,dati_sp!$F$2:$F$65536))</f>
        <v>0</v>
      </c>
      <c r="N31" s="59"/>
      <c r="O31" s="66">
        <f>IF(dati_an!$B$4="16",0,SUMIF(dati_sp!$H$2:$H$65536,s_bil_std_ABB!$A31,dati_sp!$G$2:$G$65536))</f>
        <v>0</v>
      </c>
      <c r="P31" s="179"/>
      <c r="Q31" s="179"/>
      <c r="R31" s="66">
        <f>IF($T$2="7",#REF!,G31)</f>
        <v>3046</v>
      </c>
      <c r="S31" s="66">
        <f>IF($T$2="7",#REF!,I31)</f>
        <v>3371</v>
      </c>
      <c r="T31" s="66">
        <f>IF($T$2="7",#REF!,K31)</f>
        <v>0</v>
      </c>
      <c r="U31" s="66">
        <f>IF($T$2="7",#REF!,M31)</f>
        <v>0</v>
      </c>
      <c r="V31" s="66">
        <f>IF($T$2="7",#REF!,O31)</f>
        <v>0</v>
      </c>
      <c r="W31" s="179"/>
      <c r="X31" s="66" t="s">
        <v>250</v>
      </c>
      <c r="Y31" s="381"/>
    </row>
    <row r="32" spans="1:25" ht="15.75" customHeight="1">
      <c r="A32" s="176" t="s">
        <v>230</v>
      </c>
      <c r="B32" s="176" t="s">
        <v>181</v>
      </c>
      <c r="C32" s="399" t="s">
        <v>234</v>
      </c>
      <c r="D32" s="561">
        <v>180</v>
      </c>
      <c r="E32" s="540">
        <v>180</v>
      </c>
      <c r="F32" s="555"/>
      <c r="G32" s="66">
        <f>IF(dati_an!$B$4="16",0,SUMIF(dati_sp!$H$2:$H$65536,s_bil_std_ABB!$A32,dati_sp!$C$2:$C$65536))</f>
        <v>172805</v>
      </c>
      <c r="H32" s="59"/>
      <c r="I32" s="66">
        <f>IF(dati_an!$B$4="16",0,SUMIF(dati_sp!$H$2:$H$65536,s_bil_std_ABB!$A32,dati_sp!$D$2:$D$65536))</f>
        <v>157396</v>
      </c>
      <c r="J32" s="59"/>
      <c r="K32" s="66">
        <f>IF(dati_an!$B$4="16",0,SUMIF(dati_sp!$H$2:$H$65536,s_bil_std_ABB!$A32,dati_sp!$E$2:$E$65536))</f>
        <v>0</v>
      </c>
      <c r="L32" s="59"/>
      <c r="M32" s="66">
        <f>IF(dati_an!$B$4="16",0,SUMIF(dati_sp!$H$2:$H$65536,s_bil_std_ABB!$A32,dati_sp!$F$2:$F$65536))</f>
        <v>0</v>
      </c>
      <c r="N32" s="59"/>
      <c r="O32" s="66">
        <f>IF(dati_an!$B$4="16",0,SUMIF(dati_sp!$H$2:$H$65536,s_bil_std_ABB!$A32,dati_sp!$G$2:$G$65536))</f>
        <v>0</v>
      </c>
      <c r="P32" s="59"/>
      <c r="Q32" s="59"/>
      <c r="R32" s="409">
        <f>IF($T$2="7",#REF!,G32)</f>
        <v>172805</v>
      </c>
      <c r="S32" s="409">
        <f>IF($T$2="7",#REF!,I32)</f>
        <v>157396</v>
      </c>
      <c r="T32" s="409">
        <f>IF($T$2="7",#REF!,K32)</f>
        <v>0</v>
      </c>
      <c r="U32" s="409">
        <f>IF($T$2="7",#REF!,M32)</f>
        <v>0</v>
      </c>
      <c r="V32" s="409">
        <f>IF($T$2="7",#REF!,O32)</f>
        <v>0</v>
      </c>
      <c r="W32" s="59"/>
      <c r="X32" s="409" t="s">
        <v>266</v>
      </c>
      <c r="Y32" s="381"/>
    </row>
    <row r="33" spans="1:25" ht="15.75" customHeight="1">
      <c r="A33" s="400" t="s">
        <v>231</v>
      </c>
      <c r="B33" s="400" t="s">
        <v>182</v>
      </c>
      <c r="C33" s="400" t="s">
        <v>234</v>
      </c>
      <c r="D33" s="400">
        <v>190</v>
      </c>
      <c r="E33" s="543">
        <v>190</v>
      </c>
      <c r="F33" s="400"/>
      <c r="G33" s="178">
        <f>SUMIF(dati_sp!$H$2:$H$65536,s_bil_std_ABB!$A33,dati_sp!$C$2:$C$65536)</f>
        <v>647822</v>
      </c>
      <c r="H33" s="59"/>
      <c r="I33" s="178">
        <f>SUMIF(dati_sp!$H$2:$H$65536,s_bil_std_ABB!$A33,dati_sp!$D$2:$D$65536)</f>
        <v>682182</v>
      </c>
      <c r="J33" s="59"/>
      <c r="K33" s="178">
        <f>SUMIF(dati_sp!$H$2:$H$65536,s_bil_std_ABB!$A33,dati_sp!$E$2:$E$65536)</f>
        <v>0</v>
      </c>
      <c r="L33" s="59"/>
      <c r="M33" s="178">
        <f>SUMIF(dati_sp!$H$2:$H$65536,s_bil_std_ABB!$A33,dati_sp!$F$2:$F$65536)</f>
        <v>0</v>
      </c>
      <c r="N33" s="59"/>
      <c r="O33" s="178">
        <f>SUMIF(dati_sp!$H$2:$H$65536,s_bil_std_ABB!$A33,dati_sp!$G$2:$G$65536)</f>
        <v>0</v>
      </c>
      <c r="P33" s="59"/>
      <c r="Q33" s="59"/>
      <c r="R33" s="571">
        <f>IF($T$2="7",#REF!,G33)</f>
        <v>647822</v>
      </c>
      <c r="S33" s="571">
        <f>IF($T$2="7",#REF!,I33)</f>
        <v>682182</v>
      </c>
      <c r="T33" s="571">
        <f>IF($T$2="7",#REF!,K33)</f>
        <v>0</v>
      </c>
      <c r="U33" s="571">
        <f>IF($T$2="7",#REF!,M33)</f>
        <v>0</v>
      </c>
      <c r="V33" s="571">
        <f>IF($T$2="7",#REF!,O33)</f>
        <v>0</v>
      </c>
      <c r="W33" s="59"/>
      <c r="X33" s="178" t="s">
        <v>269</v>
      </c>
      <c r="Y33" s="381"/>
    </row>
    <row r="34" spans="1:25" ht="15.75" customHeight="1">
      <c r="A34" s="175" t="s">
        <v>232</v>
      </c>
      <c r="B34" s="175" t="s">
        <v>451</v>
      </c>
      <c r="C34" s="398" t="s">
        <v>206</v>
      </c>
      <c r="D34" s="561" t="s">
        <v>183</v>
      </c>
      <c r="E34" s="540">
        <v>200</v>
      </c>
      <c r="F34" s="555"/>
      <c r="G34" s="403">
        <f>SUMIF(s_sep_ind_ABB!$A$4:$A$20,s_bil_std_ABB!$A34,s_sep_ind_ABB!$E$4:$E$20)</f>
        <v>488951</v>
      </c>
      <c r="H34" s="59"/>
      <c r="I34" s="403">
        <f>SUMIF(s_sep_ind_ABB!$A$4:$A$20,s_bil_std_ABB!$A34,s_sep_ind_ABB!$H$4:$H$20)</f>
        <v>487563</v>
      </c>
      <c r="J34" s="59"/>
      <c r="K34" s="403">
        <f>SUMIF(s_sep_ind_ABB!$A$4:$A$20,s_bil_std_ABB!$A34,s_sep_ind_ABB!$K$4:$K$20)</f>
        <v>0</v>
      </c>
      <c r="L34" s="59"/>
      <c r="M34" s="403">
        <f>SUMIF(s_sep_ind_ABB!$A$4:$A$20,s_bil_std_ABB!$A34,s_sep_ind_ABB!$N$4:$N$20)</f>
        <v>0</v>
      </c>
      <c r="N34" s="59"/>
      <c r="O34" s="403">
        <f>SUMIF(s_sep_ind_ABB!$A$4:$A$20,s_bil_std_ABB!$A34,s_sep_ind_ABB!$Q$4:$Q$20)</f>
        <v>0</v>
      </c>
      <c r="P34" s="179"/>
      <c r="Q34" s="179"/>
      <c r="R34" s="66">
        <f>IF($T$2="7",#REF!,G34)</f>
        <v>488951</v>
      </c>
      <c r="S34" s="66">
        <f>IF($T$2="7",#REF!,I34)</f>
        <v>487563</v>
      </c>
      <c r="T34" s="66">
        <f>IF($T$2="7",#REF!,K34)</f>
        <v>0</v>
      </c>
      <c r="U34" s="66">
        <f>IF($T$2="7",#REF!,M34)</f>
        <v>0</v>
      </c>
      <c r="V34" s="66">
        <f>IF($T$2="7",#REF!,O34)</f>
        <v>0</v>
      </c>
      <c r="W34" s="179"/>
      <c r="X34" s="66" t="s">
        <v>115</v>
      </c>
      <c r="Y34" s="381"/>
    </row>
    <row r="35" spans="1:25" ht="15.75" customHeight="1">
      <c r="A35" s="175" t="s">
        <v>388</v>
      </c>
      <c r="B35" s="175" t="s">
        <v>452</v>
      </c>
      <c r="C35" s="398" t="s">
        <v>206</v>
      </c>
      <c r="D35" s="561">
        <v>211</v>
      </c>
      <c r="E35" s="540"/>
      <c r="F35" s="555"/>
      <c r="G35" s="403">
        <f>SUMIF(s_sep_ind_ABB!$A$4:$A$20,s_bil_std_ABB!$A35,s_sep_ind_ABB!$E$4:$E$20)</f>
        <v>158871</v>
      </c>
      <c r="H35" s="59"/>
      <c r="I35" s="403">
        <f>SUMIF(s_sep_ind_ABB!$A$4:$A$20,s_bil_std_ABB!$A35,s_sep_ind_ABB!$H$4:$H$20)</f>
        <v>194619</v>
      </c>
      <c r="J35" s="59"/>
      <c r="K35" s="403">
        <f>SUMIF(s_sep_ind_ABB!$A$4:$A$20,s_bil_std_ABB!$A35,s_sep_ind_ABB!$K$4:$K$20)</f>
        <v>0</v>
      </c>
      <c r="L35" s="59"/>
      <c r="M35" s="403">
        <f>SUMIF(s_sep_ind_ABB!$A$4:$A$20,s_bil_std_ABB!$A35,s_sep_ind_ABB!$N$4:$N$20)</f>
        <v>0</v>
      </c>
      <c r="N35" s="59"/>
      <c r="O35" s="403">
        <f>SUMIF(s_sep_ind_ABB!$A$4:$A$20,s_bil_std_ABB!$A35,s_sep_ind_ABB!$Q$4:$Q$20)</f>
        <v>0</v>
      </c>
      <c r="P35" s="179"/>
      <c r="Q35" s="179"/>
      <c r="R35" s="66">
        <f>IF($T$2="7",#REF!,G35)</f>
        <v>158871</v>
      </c>
      <c r="S35" s="66">
        <f>IF($T$2="7",#REF!,I35)</f>
        <v>194619</v>
      </c>
      <c r="T35" s="66">
        <f>IF($T$2="7",#REF!,K35)</f>
        <v>0</v>
      </c>
      <c r="U35" s="66">
        <f>IF($T$2="7",#REF!,M35)</f>
        <v>0</v>
      </c>
      <c r="V35" s="66">
        <f>IF($T$2="7",#REF!,O35)</f>
        <v>0</v>
      </c>
      <c r="W35" s="179"/>
      <c r="X35" s="66" t="s">
        <v>115</v>
      </c>
      <c r="Y35" s="381"/>
    </row>
    <row r="36" spans="1:25" ht="15.75" customHeight="1">
      <c r="A36" s="175" t="s">
        <v>401</v>
      </c>
      <c r="B36" s="175" t="s">
        <v>572</v>
      </c>
      <c r="C36" s="399" t="s">
        <v>234</v>
      </c>
      <c r="D36" s="561">
        <v>220</v>
      </c>
      <c r="E36" s="540">
        <v>220</v>
      </c>
      <c r="F36" s="555"/>
      <c r="G36" s="66">
        <f>IF(dati_an!$B$4="16",0,SUMIF(dati_sp!$H$2:$H$65536,s_bil_std_ABB!$A36,dati_sp!$C$2:$C$65536))</f>
        <v>39577</v>
      </c>
      <c r="H36" s="59"/>
      <c r="I36" s="66">
        <f>IF(dati_an!$B$4="16",0,SUMIF(dati_sp!$H$2:$H$65536,s_bil_std_ABB!$A36,dati_sp!$D$2:$D$65536))</f>
        <v>69018</v>
      </c>
      <c r="J36" s="59"/>
      <c r="K36" s="66">
        <f>IF(dati_an!$B$4="16",0,SUMIF(dati_sp!$H$2:$H$65536,s_bil_std_ABB!$A36,dati_sp!$E$2:$E$65536))</f>
        <v>0</v>
      </c>
      <c r="L36" s="59"/>
      <c r="M36" s="66">
        <f>IF(dati_an!$B$4="16",0,SUMIF(dati_sp!$H$2:$H$65536,s_bil_std_ABB!$A36,dati_sp!$F$2:$F$65536))</f>
        <v>0</v>
      </c>
      <c r="N36" s="59"/>
      <c r="O36" s="66">
        <f>IF(dati_an!$B$4="16",0,SUMIF(dati_sp!$H$2:$H$65536,s_bil_std_ABB!$A36,dati_sp!$G$2:$G$65536))</f>
        <v>0</v>
      </c>
      <c r="P36" s="179"/>
      <c r="Q36" s="179"/>
      <c r="R36" s="66">
        <f>IF($T$2="7",#REF!,G36)</f>
        <v>39577</v>
      </c>
      <c r="S36" s="66">
        <f>IF($T$2="7",#REF!,I36)</f>
        <v>69018</v>
      </c>
      <c r="T36" s="66">
        <f>IF($T$2="7",#REF!,K36)</f>
        <v>0</v>
      </c>
      <c r="U36" s="66">
        <f>IF($T$2="7",#REF!,M36)</f>
        <v>0</v>
      </c>
      <c r="V36" s="66">
        <f>IF($T$2="7",#REF!,O36)</f>
        <v>0</v>
      </c>
      <c r="W36" s="179"/>
      <c r="X36" s="66" t="s">
        <v>281</v>
      </c>
      <c r="Y36" s="381"/>
    </row>
    <row r="37" spans="1:25" ht="15.75" customHeight="1">
      <c r="A37" s="49"/>
      <c r="B37" s="49" t="s">
        <v>150</v>
      </c>
      <c r="C37" s="50"/>
      <c r="D37" s="568">
        <v>240</v>
      </c>
      <c r="E37" s="541">
        <v>240</v>
      </c>
      <c r="F37" s="556"/>
      <c r="G37" s="55">
        <f>SUM(G36,G33,G32,G31,G19)</f>
        <v>1695580</v>
      </c>
      <c r="H37" s="59"/>
      <c r="I37" s="55">
        <f>SUM(I36,I33,I32,I31,I19)</f>
        <v>1597023</v>
      </c>
      <c r="J37" s="59"/>
      <c r="K37" s="55">
        <f>SUM(K36,K33,K32,K31,K19)</f>
        <v>0</v>
      </c>
      <c r="L37" s="59"/>
      <c r="M37" s="55">
        <f>SUM(M36,M33,M32,M31,M19)</f>
        <v>0</v>
      </c>
      <c r="N37" s="59"/>
      <c r="O37" s="55">
        <f>SUM(O36,O33,O32,O31,O19)</f>
        <v>0</v>
      </c>
      <c r="P37" s="59"/>
      <c r="Q37" s="59"/>
      <c r="R37" s="60">
        <f>IF($T$2="7",#REF!,G37)</f>
        <v>1695580</v>
      </c>
      <c r="S37" s="60">
        <f>IF($T$2="7",#REF!,I37)</f>
        <v>1597023</v>
      </c>
      <c r="T37" s="60">
        <f>IF($T$2="7",#REF!,K37)</f>
        <v>0</v>
      </c>
      <c r="U37" s="60">
        <f>IF($T$2="7",#REF!,M37)</f>
        <v>0</v>
      </c>
      <c r="V37" s="60">
        <f>IF($T$2="7",#REF!,O37)</f>
        <v>0</v>
      </c>
      <c r="W37" s="59"/>
      <c r="X37" s="60" t="s">
        <v>115</v>
      </c>
      <c r="Y37" s="383"/>
    </row>
    <row r="38" spans="1:25" ht="101.25" customHeight="1">
      <c r="A38" s="196" t="s">
        <v>26</v>
      </c>
      <c r="B38" s="52" t="s">
        <v>100</v>
      </c>
      <c r="C38" s="6"/>
      <c r="D38" s="566"/>
      <c r="E38" s="540"/>
      <c r="F38" s="555"/>
      <c r="G38" s="174"/>
      <c r="H38" s="59"/>
      <c r="I38" s="174"/>
      <c r="J38" s="59"/>
      <c r="K38" s="174"/>
      <c r="L38" s="59"/>
      <c r="M38" s="174"/>
      <c r="N38" s="59"/>
      <c r="O38" s="174"/>
      <c r="P38" s="59"/>
      <c r="Q38" s="59"/>
      <c r="R38" s="174"/>
      <c r="S38" s="174"/>
      <c r="T38" s="174"/>
      <c r="U38" s="174"/>
      <c r="V38" s="174"/>
      <c r="W38" s="59"/>
      <c r="X38" s="174"/>
      <c r="Y38" s="381"/>
    </row>
    <row r="39" spans="1:25" ht="15.75" customHeight="1">
      <c r="A39" s="177" t="s">
        <v>27</v>
      </c>
      <c r="B39" s="177" t="s">
        <v>487</v>
      </c>
      <c r="C39" s="397" t="s">
        <v>111</v>
      </c>
      <c r="D39" s="560">
        <v>270</v>
      </c>
      <c r="E39" s="541">
        <v>270</v>
      </c>
      <c r="F39" s="556"/>
      <c r="G39" s="456">
        <f>G40+G41+G42+G45+G46</f>
        <v>1577693</v>
      </c>
      <c r="H39" s="59"/>
      <c r="I39" s="456">
        <f>I40+I41+I42+I45+I46</f>
        <v>1661459</v>
      </c>
      <c r="J39" s="59"/>
      <c r="K39" s="456">
        <f>K40+K41+K42+K45+K46</f>
        <v>0</v>
      </c>
      <c r="L39" s="59"/>
      <c r="M39" s="456">
        <f>M40+M41+M42+M45+M46</f>
        <v>0</v>
      </c>
      <c r="N39" s="59"/>
      <c r="O39" s="456">
        <f>O40+O41+O42+O45+O46</f>
        <v>0</v>
      </c>
      <c r="P39" s="59"/>
      <c r="Q39" s="59"/>
      <c r="R39" s="408">
        <f>IF($T$2="7",#REF!,G39)</f>
        <v>1577693</v>
      </c>
      <c r="S39" s="408">
        <f>IF($T$2="7",#REF!,I39)</f>
        <v>1661459</v>
      </c>
      <c r="T39" s="408">
        <f>IF($T$2="7",#REF!,K39)</f>
        <v>0</v>
      </c>
      <c r="U39" s="408">
        <f>IF($T$2="7",#REF!,M39)</f>
        <v>0</v>
      </c>
      <c r="V39" s="408">
        <f>IF($T$2="7",#REF!,O39)</f>
        <v>0</v>
      </c>
      <c r="W39" s="59"/>
      <c r="X39" s="408" t="s">
        <v>249</v>
      </c>
      <c r="Y39" s="381"/>
    </row>
    <row r="40" spans="1:25" ht="15.75" customHeight="1">
      <c r="A40" s="176" t="s">
        <v>28</v>
      </c>
      <c r="B40" s="176" t="s">
        <v>454</v>
      </c>
      <c r="C40" s="399" t="s">
        <v>234</v>
      </c>
      <c r="D40" s="569">
        <v>280</v>
      </c>
      <c r="E40" s="545">
        <v>280</v>
      </c>
      <c r="F40" s="559"/>
      <c r="G40" s="66">
        <f>IF(dati_an!$B$4="16",0,SUMIF(dati_ce!$H$2:$H$65536,s_bil_std_ABB!$A40,dati_ce!$C$2:$C$65536))</f>
        <v>1558991</v>
      </c>
      <c r="H40" s="59"/>
      <c r="I40" s="66">
        <f>IF(dati_an!$B$4="16",0,SUMIF(dati_ce!$H$2:$H$65536,s_bil_std_ABB!$A40,dati_ce!$D$2:$D$65536))</f>
        <v>1646733</v>
      </c>
      <c r="J40" s="59"/>
      <c r="K40" s="66">
        <f>IF(dati_an!$B$4="16",0,SUMIF(dati_ce!$H$2:$H$65536,s_bil_std_ABB!$A40,dati_ce!$E$2:$E$65536))</f>
        <v>0</v>
      </c>
      <c r="L40" s="59"/>
      <c r="M40" s="66">
        <f>IF(dati_an!$B$4="16",0,SUMIF(dati_ce!$H$2:$H$65536,s_bil_std_ABB!$A40,dati_ce!$F$2:$F$65536))</f>
        <v>0</v>
      </c>
      <c r="N40" s="59"/>
      <c r="O40" s="66">
        <f>IF(dati_an!$B$4="16",0,SUMIF(dati_ce!$H$2:$H$65536,s_bil_std_ABB!$A40,dati_ce!$G$2:$G$65536))</f>
        <v>0</v>
      </c>
      <c r="P40" s="59"/>
      <c r="Q40" s="59"/>
      <c r="R40" s="409">
        <f>IF($T$2="7",#REF!,G40)</f>
        <v>1558991</v>
      </c>
      <c r="S40" s="409">
        <f>IF($T$2="7",#REF!,I40)</f>
        <v>1646733</v>
      </c>
      <c r="T40" s="409">
        <f>IF($T$2="7",#REF!,K40)</f>
        <v>0</v>
      </c>
      <c r="U40" s="409">
        <f>IF($T$2="7",#REF!,M40)</f>
        <v>0</v>
      </c>
      <c r="V40" s="409">
        <f>IF($T$2="7",#REF!,O40)</f>
        <v>0</v>
      </c>
      <c r="W40" s="59"/>
      <c r="X40" s="409" t="s">
        <v>252</v>
      </c>
      <c r="Y40" s="381"/>
    </row>
    <row r="41" spans="1:25" ht="15.75" customHeight="1">
      <c r="A41" s="453" t="s">
        <v>591</v>
      </c>
      <c r="B41" s="176" t="s">
        <v>590</v>
      </c>
      <c r="C41" s="454" t="s">
        <v>234</v>
      </c>
      <c r="D41" s="572"/>
      <c r="E41" s="545">
        <v>290</v>
      </c>
      <c r="F41" s="559"/>
      <c r="G41" s="66">
        <f>IF(dati_an!$B$4="16",0,SUMIF(dati_ce!$H$2:$H$65536,s_bil_std_ABB!$A41,dati_ce!$C$2:$C$65536))</f>
        <v>0</v>
      </c>
      <c r="H41" s="59"/>
      <c r="I41" s="66">
        <f>IF(dati_an!$B$4="16",0,SUMIF(dati_ce!$H$2:$H$65536,s_bil_std_ABB!$A41,dati_ce!$D$2:$D$65536))</f>
        <v>0</v>
      </c>
      <c r="J41" s="59"/>
      <c r="K41" s="66">
        <f>IF(dati_an!$B$4="16",0,SUMIF(dati_ce!$H$2:$H$65536,s_bil_std_ABB!$A41,dati_ce!$E$2:$E$65536))</f>
        <v>0</v>
      </c>
      <c r="L41" s="59"/>
      <c r="M41" s="66">
        <f>IF(dati_an!$B$4="16",0,SUMIF(dati_ce!$H$2:$H$65536,s_bil_std_ABB!$A41,dati_ce!$F$2:$F$65536))</f>
        <v>0</v>
      </c>
      <c r="N41" s="59"/>
      <c r="O41" s="66">
        <f>IF(dati_an!$B$4="16",0,SUMIF(dati_ce!$H$2:$H$65536,s_bil_std_ABB!$A41,dati_ce!$G$2:$G$65536))</f>
        <v>0</v>
      </c>
      <c r="P41" s="59"/>
      <c r="Q41" s="59"/>
      <c r="R41" s="409"/>
      <c r="S41" s="409"/>
      <c r="T41" s="409"/>
      <c r="U41" s="409"/>
      <c r="V41" s="409"/>
      <c r="W41" s="59"/>
      <c r="X41" s="455" t="s">
        <v>1022</v>
      </c>
      <c r="Y41" s="381"/>
    </row>
    <row r="42" spans="1:25" ht="15.75" customHeight="1">
      <c r="A42" s="177" t="s">
        <v>573</v>
      </c>
      <c r="B42" s="177" t="s">
        <v>590</v>
      </c>
      <c r="C42" s="397" t="s">
        <v>111</v>
      </c>
      <c r="D42" s="560"/>
      <c r="E42" s="541"/>
      <c r="F42" s="556"/>
      <c r="G42" s="456">
        <f>G43+G44</f>
        <v>3509</v>
      </c>
      <c r="H42" s="59"/>
      <c r="I42" s="456">
        <f>I43+I44</f>
        <v>-554</v>
      </c>
      <c r="J42" s="59"/>
      <c r="K42" s="456">
        <f>K43+K44</f>
        <v>0</v>
      </c>
      <c r="L42" s="59"/>
      <c r="M42" s="456">
        <f>M43+M44</f>
        <v>0</v>
      </c>
      <c r="N42" s="59"/>
      <c r="O42" s="456">
        <f>O43+O44</f>
        <v>0</v>
      </c>
      <c r="P42" s="59"/>
      <c r="Q42" s="59"/>
      <c r="R42" s="409"/>
      <c r="S42" s="409"/>
      <c r="T42" s="409"/>
      <c r="U42" s="409"/>
      <c r="V42" s="409"/>
      <c r="W42" s="59"/>
      <c r="X42" s="456" t="s">
        <v>1022</v>
      </c>
      <c r="Y42" s="381"/>
    </row>
    <row r="43" spans="1:25" ht="15.75" customHeight="1">
      <c r="A43" s="176" t="s">
        <v>574</v>
      </c>
      <c r="B43" s="176" t="s">
        <v>337</v>
      </c>
      <c r="C43" s="399" t="s">
        <v>234</v>
      </c>
      <c r="D43" s="569">
        <v>290</v>
      </c>
      <c r="E43" s="545">
        <v>290</v>
      </c>
      <c r="F43" s="559"/>
      <c r="G43" s="66">
        <f>IF(dati_an!$B$4="16",0,SUMIF(dati_ce!$H$2:$H$65536,s_bil_std_ABB!$A43,dati_ce!$C$2:$C$65536))</f>
        <v>3509</v>
      </c>
      <c r="H43" s="59"/>
      <c r="I43" s="66">
        <f>IF(dati_an!$B$4="16",0,SUMIF(dati_ce!$H$2:$H$65536,s_bil_std_ABB!$A43,dati_ce!$D$2:$D$65536))</f>
        <v>-554</v>
      </c>
      <c r="J43" s="59"/>
      <c r="K43" s="66">
        <f>IF(dati_an!$B$4="16",0,SUMIF(dati_ce!$H$2:$H$65536,s_bil_std_ABB!$A43,dati_ce!$E$2:$E$65536))</f>
        <v>0</v>
      </c>
      <c r="L43" s="59"/>
      <c r="M43" s="66">
        <f>IF(dati_an!$B$4="16",0,SUMIF(dati_ce!$H$2:$H$65536,s_bil_std_ABB!$A43,dati_ce!$F$2:$F$65536))</f>
        <v>0</v>
      </c>
      <c r="N43" s="59"/>
      <c r="O43" s="66">
        <f>IF(dati_an!$B$4="16",0,SUMIF(dati_ce!$H$2:$H$65536,s_bil_std_ABB!$A43,dati_ce!$G$2:$G$65536))</f>
        <v>0</v>
      </c>
      <c r="P43" s="59"/>
      <c r="Q43" s="59"/>
      <c r="R43" s="409">
        <f>IF($T$2="7",#REF!,G43)</f>
        <v>3509</v>
      </c>
      <c r="S43" s="409">
        <f>IF($T$2="7",#REF!,I43)</f>
        <v>-554</v>
      </c>
      <c r="T43" s="409">
        <f>IF($T$2="7",#REF!,K43)</f>
        <v>0</v>
      </c>
      <c r="U43" s="409">
        <f>IF($T$2="7",#REF!,M43)</f>
        <v>0</v>
      </c>
      <c r="V43" s="409">
        <f>IF($T$2="7",#REF!,O43)</f>
        <v>0</v>
      </c>
      <c r="W43" s="59"/>
      <c r="X43" s="409" t="s">
        <v>253</v>
      </c>
      <c r="Y43" s="381"/>
    </row>
    <row r="44" spans="1:25" ht="15.75" customHeight="1">
      <c r="A44" s="176" t="s">
        <v>575</v>
      </c>
      <c r="B44" s="176" t="s">
        <v>519</v>
      </c>
      <c r="C44" s="399" t="s">
        <v>234</v>
      </c>
      <c r="D44" s="569">
        <v>285</v>
      </c>
      <c r="E44" s="545">
        <v>290</v>
      </c>
      <c r="F44" s="559"/>
      <c r="G44" s="66">
        <f>IF(dati_an!$B$4="16",0,SUMIF(dati_ce!$H$2:$H$65536,s_bil_std_ABB!$A44,dati_ce!$C$2:$C$65536))</f>
        <v>0</v>
      </c>
      <c r="H44" s="59"/>
      <c r="I44" s="66">
        <f>IF(dati_an!$B$4="16",0,SUMIF(dati_ce!$H$2:$H$65536,s_bil_std_ABB!$A44,dati_ce!$D$2:$D$65536))</f>
        <v>0</v>
      </c>
      <c r="J44" s="59"/>
      <c r="K44" s="66">
        <f>IF(dati_an!$B$4="16",0,SUMIF(dati_ce!$H$2:$H$65536,s_bil_std_ABB!$A44,dati_ce!$E$2:$E$65536))</f>
        <v>0</v>
      </c>
      <c r="L44" s="59"/>
      <c r="M44" s="66">
        <f>IF(dati_an!$B$4="16",0,SUMIF(dati_ce!$H$2:$H$65536,s_bil_std_ABB!$A44,dati_ce!$F$2:$F$65536))</f>
        <v>0</v>
      </c>
      <c r="N44" s="59"/>
      <c r="O44" s="66">
        <f>IF(dati_an!$B$4="16",0,SUMIF(dati_ce!$H$2:$H$65536,s_bil_std_ABB!$A44,dati_ce!$G$2:$G$65536))</f>
        <v>0</v>
      </c>
      <c r="P44" s="59"/>
      <c r="Q44" s="59"/>
      <c r="R44" s="409">
        <f>IF($T$2="7",#REF!,G44)</f>
        <v>0</v>
      </c>
      <c r="S44" s="409">
        <f>IF($T$2="7",#REF!,I44)</f>
        <v>0</v>
      </c>
      <c r="T44" s="409">
        <f>IF($T$2="7",#REF!,K44)</f>
        <v>0</v>
      </c>
      <c r="U44" s="409">
        <f>IF($T$2="7",#REF!,M44)</f>
        <v>0</v>
      </c>
      <c r="V44" s="409">
        <f>IF($T$2="7",#REF!,O44)</f>
        <v>0</v>
      </c>
      <c r="W44" s="59"/>
      <c r="X44" s="409" t="s">
        <v>254</v>
      </c>
      <c r="Y44" s="381"/>
    </row>
    <row r="45" spans="1:25" ht="15.75" customHeight="1">
      <c r="A45" s="176" t="s">
        <v>31</v>
      </c>
      <c r="B45" s="176" t="s">
        <v>456</v>
      </c>
      <c r="C45" s="399" t="s">
        <v>234</v>
      </c>
      <c r="D45" s="569">
        <v>282</v>
      </c>
      <c r="E45" s="545"/>
      <c r="F45" s="559"/>
      <c r="G45" s="66">
        <f>IF(dati_an!$B$4="16",0,SUMIF(dati_ce!$H$2:$H$65536,s_bil_std_ABB!$A45,dati_ce!$C$2:$C$65536))</f>
        <v>0</v>
      </c>
      <c r="H45" s="59"/>
      <c r="I45" s="66">
        <f>IF(dati_an!$B$4="16",0,SUMIF(dati_ce!$H$2:$H$65536,s_bil_std_ABB!$A45,dati_ce!$D$2:$D$65536))</f>
        <v>0</v>
      </c>
      <c r="J45" s="59"/>
      <c r="K45" s="66">
        <f>IF(dati_an!$B$4="16",0,SUMIF(dati_ce!$H$2:$H$65536,s_bil_std_ABB!$A45,dati_ce!$E$2:$E$65536))</f>
        <v>0</v>
      </c>
      <c r="L45" s="59"/>
      <c r="M45" s="66">
        <f>IF(dati_an!$B$4="16",0,SUMIF(dati_ce!$H$2:$H$65536,s_bil_std_ABB!$A45,dati_ce!$F$2:$F$65536))</f>
        <v>0</v>
      </c>
      <c r="N45" s="59"/>
      <c r="O45" s="66">
        <f>IF(dati_an!$B$4="16",0,SUMIF(dati_ce!$H$2:$H$65536,s_bil_std_ABB!$A45,dati_ce!$G$2:$G$65536))</f>
        <v>0</v>
      </c>
      <c r="P45" s="59"/>
      <c r="Q45" s="59"/>
      <c r="R45" s="409">
        <f>IF($T$2="7",#REF!,G45)</f>
        <v>0</v>
      </c>
      <c r="S45" s="409">
        <f>IF($T$2="7",#REF!,I45)</f>
        <v>0</v>
      </c>
      <c r="T45" s="409">
        <f>IF($T$2="7",#REF!,K45)</f>
        <v>0</v>
      </c>
      <c r="U45" s="409">
        <f>IF($T$2="7",#REF!,M45)</f>
        <v>0</v>
      </c>
      <c r="V45" s="409">
        <f>IF($T$2="7",#REF!,O45)</f>
        <v>0</v>
      </c>
      <c r="W45" s="59"/>
      <c r="X45" s="409" t="s">
        <v>255</v>
      </c>
      <c r="Y45" s="381"/>
    </row>
    <row r="46" spans="1:25" ht="15.75" customHeight="1">
      <c r="A46" s="172" t="s">
        <v>32</v>
      </c>
      <c r="B46" s="172" t="s">
        <v>488</v>
      </c>
      <c r="C46" s="173" t="s">
        <v>111</v>
      </c>
      <c r="D46" s="562">
        <v>300</v>
      </c>
      <c r="E46" s="541">
        <v>300</v>
      </c>
      <c r="F46" s="556"/>
      <c r="G46" s="74">
        <f>G47+G48</f>
        <v>15193</v>
      </c>
      <c r="H46" s="59"/>
      <c r="I46" s="74">
        <f>I47+I48</f>
        <v>15280</v>
      </c>
      <c r="J46" s="59"/>
      <c r="K46" s="74">
        <f>K47+K48</f>
        <v>0</v>
      </c>
      <c r="L46" s="59"/>
      <c r="M46" s="74">
        <f>M47+M48</f>
        <v>0</v>
      </c>
      <c r="N46" s="59"/>
      <c r="O46" s="74">
        <f>O47+O48</f>
        <v>0</v>
      </c>
      <c r="P46" s="59"/>
      <c r="Q46" s="59"/>
      <c r="R46" s="156">
        <f>IF($T$2="7",#REF!,G46)</f>
        <v>15193</v>
      </c>
      <c r="S46" s="156">
        <f>IF($T$2="7",#REF!,I46)</f>
        <v>15280</v>
      </c>
      <c r="T46" s="156">
        <f>IF($T$2="7",#REF!,K46)</f>
        <v>0</v>
      </c>
      <c r="U46" s="156">
        <f>IF($T$2="7",#REF!,M46)</f>
        <v>0</v>
      </c>
      <c r="V46" s="156">
        <f>IF($T$2="7",#REF!,O46)</f>
        <v>0</v>
      </c>
      <c r="W46" s="59"/>
      <c r="X46" s="156" t="s">
        <v>256</v>
      </c>
      <c r="Y46" s="381"/>
    </row>
    <row r="47" spans="1:25" ht="15.75" customHeight="1">
      <c r="A47" s="176" t="s">
        <v>954</v>
      </c>
      <c r="B47" s="176" t="s">
        <v>489</v>
      </c>
      <c r="C47" s="399" t="s">
        <v>234</v>
      </c>
      <c r="D47" s="569">
        <v>11000</v>
      </c>
      <c r="E47" s="545"/>
      <c r="F47" s="559"/>
      <c r="G47" s="66">
        <f>IF(dati_an!$B$4="16",0,SUMIF(dati_ce!$H$2:$H$65536,s_bil_std_ABB!$A47,dati_ce!$C$2:$C$65536))</f>
        <v>4685</v>
      </c>
      <c r="H47" s="59"/>
      <c r="I47" s="66">
        <f>IF(dati_an!$B$4="16",0,SUMIF(dati_ce!$H$2:$H$65536,s_bil_std_ABB!$A47,dati_ce!$D$2:$D$65536))</f>
        <v>0</v>
      </c>
      <c r="J47" s="59"/>
      <c r="K47" s="66">
        <f>IF(dati_an!$B$4="16",0,SUMIF(dati_ce!$H$2:$H$65536,s_bil_std_ABB!$A47,dati_ce!$E$2:$E$65536))</f>
        <v>0</v>
      </c>
      <c r="L47" s="59"/>
      <c r="M47" s="66">
        <f>IF(dati_an!$B$4="16",0,SUMIF(dati_ce!$H$2:$H$65536,s_bil_std_ABB!$A47,dati_ce!$F$2:$F$65536))</f>
        <v>0</v>
      </c>
      <c r="N47" s="59"/>
      <c r="O47" s="66">
        <f>IF(dati_an!$B$4="16",0,SUMIF(dati_ce!$H$2:$H$65536,s_bil_std_ABB!$A47,dati_ce!$G$2:$G$65536))</f>
        <v>0</v>
      </c>
      <c r="P47" s="59"/>
      <c r="Q47" s="59"/>
      <c r="R47" s="409">
        <f>IF($T$2="7",#REF!,G47)</f>
        <v>4685</v>
      </c>
      <c r="S47" s="409">
        <f>IF($T$2="7",#REF!,I47)</f>
        <v>0</v>
      </c>
      <c r="T47" s="409">
        <f>IF($T$2="7",#REF!,K47)</f>
        <v>0</v>
      </c>
      <c r="U47" s="409">
        <f>IF($T$2="7",#REF!,M47)</f>
        <v>0</v>
      </c>
      <c r="V47" s="409">
        <f>IF($T$2="7",#REF!,O47)</f>
        <v>0</v>
      </c>
      <c r="W47" s="59"/>
      <c r="X47" s="66" t="s">
        <v>115</v>
      </c>
      <c r="Y47" s="381"/>
    </row>
    <row r="48" spans="1:25" ht="15.75" customHeight="1">
      <c r="A48" s="176" t="s">
        <v>955</v>
      </c>
      <c r="B48" s="176" t="s">
        <v>490</v>
      </c>
      <c r="C48" s="399" t="s">
        <v>234</v>
      </c>
      <c r="D48" s="569"/>
      <c r="E48" s="545"/>
      <c r="F48" s="559"/>
      <c r="G48" s="66">
        <f>IF(dati_an!$B$4="16",0,SUMIF(dati_ce!$H$2:$H$65536,s_bil_std_ABB!$A48,dati_ce!$C$2:$C$65536))</f>
        <v>10508</v>
      </c>
      <c r="H48" s="59"/>
      <c r="I48" s="66">
        <f>IF(dati_an!$B$4="16",0,SUMIF(dati_ce!$H$2:$H$65536,s_bil_std_ABB!$A48,dati_ce!$D$2:$D$65536))</f>
        <v>15280</v>
      </c>
      <c r="J48" s="59"/>
      <c r="K48" s="66">
        <f>IF(dati_an!$B$4="16",0,SUMIF(dati_ce!$H$2:$H$65536,s_bil_std_ABB!$A48,dati_ce!$E$2:$E$65536))</f>
        <v>0</v>
      </c>
      <c r="L48" s="59"/>
      <c r="M48" s="66">
        <f>IF(dati_an!$B$4="16",0,SUMIF(dati_ce!$H$2:$H$65536,s_bil_std_ABB!$A48,dati_ce!$F$2:$F$65536))</f>
        <v>0</v>
      </c>
      <c r="N48" s="59"/>
      <c r="O48" s="66">
        <f>IF(dati_an!$B$4="16",0,SUMIF(dati_ce!$H$2:$H$65536,s_bil_std_ABB!$A48,dati_ce!$G$2:$G$65536))</f>
        <v>0</v>
      </c>
      <c r="P48" s="59"/>
      <c r="Q48" s="59"/>
      <c r="R48" s="409">
        <f>IF($T$2="7",#REF!,G48)</f>
        <v>10508</v>
      </c>
      <c r="S48" s="409">
        <f>IF($T$2="7",#REF!,I48)</f>
        <v>15280</v>
      </c>
      <c r="T48" s="409">
        <f>IF($T$2="7",#REF!,K48)</f>
        <v>0</v>
      </c>
      <c r="U48" s="409">
        <f>IF($T$2="7",#REF!,M48)</f>
        <v>0</v>
      </c>
      <c r="V48" s="409">
        <f>IF($T$2="7",#REF!,O48)</f>
        <v>0</v>
      </c>
      <c r="W48" s="59"/>
      <c r="X48" s="66" t="s">
        <v>115</v>
      </c>
      <c r="Y48" s="381"/>
    </row>
    <row r="49" spans="1:25" ht="15.75" customHeight="1">
      <c r="A49" s="172" t="s">
        <v>33</v>
      </c>
      <c r="B49" s="172" t="s">
        <v>491</v>
      </c>
      <c r="C49" s="173" t="s">
        <v>111</v>
      </c>
      <c r="D49" s="562">
        <v>310</v>
      </c>
      <c r="E49" s="541">
        <v>310</v>
      </c>
      <c r="F49" s="556"/>
      <c r="G49" s="74">
        <f>SUM(G50+G51+G52+G53+G61+G68+G69+G70+G71)</f>
        <v>1354619</v>
      </c>
      <c r="H49" s="59"/>
      <c r="I49" s="74">
        <f>SUM(I50+I51+I52+I53+I61+I68+I69+I70+I71)</f>
        <v>1370996</v>
      </c>
      <c r="J49" s="59"/>
      <c r="K49" s="74">
        <f>SUM(K50+K51+K52+K53+K61+K68+K69+K70+K71)</f>
        <v>0</v>
      </c>
      <c r="L49" s="59"/>
      <c r="M49" s="74">
        <f>SUM(M50+M51+M52+M53+M61+M68+M69+M70+M71)</f>
        <v>0</v>
      </c>
      <c r="N49" s="59"/>
      <c r="O49" s="74">
        <f>SUM(O50+O51+O52+O53+O61+O68+O69+O70+O71)</f>
        <v>0</v>
      </c>
      <c r="P49" s="59"/>
      <c r="Q49" s="59"/>
      <c r="R49" s="156">
        <f>IF($T$2="7",#REF!,G49)</f>
        <v>1354619</v>
      </c>
      <c r="S49" s="156">
        <f>IF($T$2="7",#REF!,I49)</f>
        <v>1370996</v>
      </c>
      <c r="T49" s="156">
        <f>IF($T$2="7",#REF!,K49)</f>
        <v>0</v>
      </c>
      <c r="U49" s="156">
        <f>IF($T$2="7",#REF!,M49)</f>
        <v>0</v>
      </c>
      <c r="V49" s="156">
        <f>IF($T$2="7",#REF!,O49)</f>
        <v>0</v>
      </c>
      <c r="W49" s="59"/>
      <c r="X49" s="156" t="s">
        <v>250</v>
      </c>
      <c r="Y49" s="381"/>
    </row>
    <row r="50" spans="1:25" ht="15.75" customHeight="1">
      <c r="A50" s="176" t="s">
        <v>34</v>
      </c>
      <c r="B50" s="176" t="s">
        <v>576</v>
      </c>
      <c r="C50" s="399" t="s">
        <v>234</v>
      </c>
      <c r="D50" s="569">
        <v>320</v>
      </c>
      <c r="E50" s="545">
        <v>340</v>
      </c>
      <c r="F50" s="559">
        <v>320</v>
      </c>
      <c r="G50" s="66">
        <f>IF(dati_an!$B$4="16",0,SUMIF(dati_ce!$H$2:$H$65536,s_bil_std_ABB!$A50,dati_ce!$C$2:$C$65536))</f>
        <v>163992</v>
      </c>
      <c r="H50" s="59"/>
      <c r="I50" s="66">
        <f>IF(dati_an!$B$4="16",0,SUMIF(dati_ce!$H$2:$H$65536,s_bil_std_ABB!$A50,dati_ce!$D$2:$D$65536))</f>
        <v>304130</v>
      </c>
      <c r="J50" s="59"/>
      <c r="K50" s="66">
        <f>IF(dati_an!$B$4="16",0,SUMIF(dati_ce!$H$2:$H$65536,s_bil_std_ABB!$A50,dati_ce!$E$2:$E$65536))</f>
        <v>0</v>
      </c>
      <c r="L50" s="59"/>
      <c r="M50" s="66">
        <f>IF(dati_an!$B$4="16",0,SUMIF(dati_ce!$H$2:$H$65536,s_bil_std_ABB!$A50,dati_ce!$F$2:$F$65536))</f>
        <v>0</v>
      </c>
      <c r="N50" s="59"/>
      <c r="O50" s="66">
        <f>IF(dati_an!$B$4="16",0,SUMIF(dati_ce!$H$2:$H$65536,s_bil_std_ABB!$A50,dati_ce!$G$2:$G$65536))</f>
        <v>0</v>
      </c>
      <c r="P50" s="59"/>
      <c r="Q50" s="59"/>
      <c r="R50" s="409">
        <f>IF($T$2="7",#REF!,G50)</f>
        <v>163992</v>
      </c>
      <c r="S50" s="409">
        <f>IF($T$2="7",#REF!,I50)</f>
        <v>304130</v>
      </c>
      <c r="T50" s="409">
        <f>IF($T$2="7",#REF!,K50)</f>
        <v>0</v>
      </c>
      <c r="U50" s="409">
        <f>IF($T$2="7",#REF!,M50)</f>
        <v>0</v>
      </c>
      <c r="V50" s="409">
        <f>IF($T$2="7",#REF!,O50)</f>
        <v>0</v>
      </c>
      <c r="W50" s="59"/>
      <c r="X50" s="409" t="s">
        <v>257</v>
      </c>
      <c r="Y50" s="381"/>
    </row>
    <row r="51" spans="1:25" ht="15.75" customHeight="1">
      <c r="A51" s="176" t="s">
        <v>35</v>
      </c>
      <c r="B51" s="176" t="s">
        <v>492</v>
      </c>
      <c r="C51" s="399" t="s">
        <v>234</v>
      </c>
      <c r="D51" s="569">
        <v>302</v>
      </c>
      <c r="E51" s="545">
        <v>350</v>
      </c>
      <c r="F51" s="559"/>
      <c r="G51" s="66">
        <f>IF(dati_an!$B$4="16",0,SUMIF(dati_ce!$H$2:$H$65536,s_bil_std_ABB!$A51,dati_ce!$C$2:$C$65536))</f>
        <v>257877</v>
      </c>
      <c r="H51" s="59"/>
      <c r="I51" s="66">
        <f>IF(dati_an!$B$4="16",0,SUMIF(dati_ce!$H$2:$H$65536,s_bil_std_ABB!$A51,dati_ce!$D$2:$D$65536))</f>
        <v>238158</v>
      </c>
      <c r="J51" s="59"/>
      <c r="K51" s="66">
        <f>IF(dati_an!$B$4="16",0,SUMIF(dati_ce!$H$2:$H$65536,s_bil_std_ABB!$A51,dati_ce!$E$2:$E$65536))</f>
        <v>0</v>
      </c>
      <c r="L51" s="59"/>
      <c r="M51" s="66">
        <f>IF(dati_an!$B$4="16",0,SUMIF(dati_ce!$H$2:$H$65536,s_bil_std_ABB!$A51,dati_ce!$F$2:$F$65536))</f>
        <v>0</v>
      </c>
      <c r="N51" s="59"/>
      <c r="O51" s="66">
        <f>IF(dati_an!$B$4="16",0,SUMIF(dati_ce!$H$2:$H$65536,s_bil_std_ABB!$A51,dati_ce!$G$2:$G$65536))</f>
        <v>0</v>
      </c>
      <c r="P51" s="59"/>
      <c r="Q51" s="59"/>
      <c r="R51" s="409">
        <f>IF($T$2="7",#REF!,G51)</f>
        <v>257877</v>
      </c>
      <c r="S51" s="409">
        <f>IF($T$2="7",#REF!,I51)</f>
        <v>238158</v>
      </c>
      <c r="T51" s="409">
        <f>IF($T$2="7",#REF!,K51)</f>
        <v>0</v>
      </c>
      <c r="U51" s="409">
        <f>IF($T$2="7",#REF!,M51)</f>
        <v>0</v>
      </c>
      <c r="V51" s="409">
        <f>IF($T$2="7",#REF!,O51)</f>
        <v>0</v>
      </c>
      <c r="W51" s="59"/>
      <c r="X51" s="409" t="s">
        <v>258</v>
      </c>
      <c r="Y51" s="381"/>
    </row>
    <row r="52" spans="1:25" ht="15.75" customHeight="1">
      <c r="A52" s="176" t="s">
        <v>36</v>
      </c>
      <c r="B52" s="176" t="s">
        <v>493</v>
      </c>
      <c r="C52" s="399" t="s">
        <v>234</v>
      </c>
      <c r="D52" s="569">
        <v>304</v>
      </c>
      <c r="E52" s="545">
        <v>350</v>
      </c>
      <c r="F52" s="559"/>
      <c r="G52" s="66">
        <f>IF(dati_an!$B$4="16",0,SUMIF(dati_ce!$H$2:$H$65536,s_bil_std_ABB!$A52,dati_ce!$C$2:$C$65536))</f>
        <v>151639</v>
      </c>
      <c r="H52" s="59"/>
      <c r="I52" s="66">
        <f>IF(dati_an!$B$4="16",0,SUMIF(dati_ce!$H$2:$H$65536,s_bil_std_ABB!$A52,dati_ce!$D$2:$D$65536))</f>
        <v>140456</v>
      </c>
      <c r="J52" s="59"/>
      <c r="K52" s="66">
        <f>IF(dati_an!$B$4="16",0,SUMIF(dati_ce!$H$2:$H$65536,s_bil_std_ABB!$A52,dati_ce!$E$2:$E$65536))</f>
        <v>0</v>
      </c>
      <c r="L52" s="59"/>
      <c r="M52" s="66">
        <f>IF(dati_an!$B$4="16",0,SUMIF(dati_ce!$H$2:$H$65536,s_bil_std_ABB!$A52,dati_ce!$F$2:$F$65536))</f>
        <v>0</v>
      </c>
      <c r="N52" s="59"/>
      <c r="O52" s="66">
        <f>IF(dati_an!$B$4="16",0,SUMIF(dati_ce!$H$2:$H$65536,s_bil_std_ABB!$A52,dati_ce!$G$2:$G$65536))</f>
        <v>0</v>
      </c>
      <c r="P52" s="59"/>
      <c r="Q52" s="59"/>
      <c r="R52" s="409">
        <f>IF($T$2="7",#REF!,G52)</f>
        <v>151639</v>
      </c>
      <c r="S52" s="409">
        <f>IF($T$2="7",#REF!,I52)</f>
        <v>140456</v>
      </c>
      <c r="T52" s="409">
        <f>IF($T$2="7",#REF!,K52)</f>
        <v>0</v>
      </c>
      <c r="U52" s="409">
        <f>IF($T$2="7",#REF!,M52)</f>
        <v>0</v>
      </c>
      <c r="V52" s="409">
        <f>IF($T$2="7",#REF!,O52)</f>
        <v>0</v>
      </c>
      <c r="W52" s="59"/>
      <c r="X52" s="409" t="s">
        <v>259</v>
      </c>
      <c r="Y52" s="381"/>
    </row>
    <row r="53" spans="1:25" ht="15.75" customHeight="1">
      <c r="A53" s="172" t="s">
        <v>37</v>
      </c>
      <c r="B53" s="172" t="s">
        <v>494</v>
      </c>
      <c r="C53" s="173" t="s">
        <v>111</v>
      </c>
      <c r="D53" s="562">
        <v>370</v>
      </c>
      <c r="E53" s="541">
        <v>370</v>
      </c>
      <c r="F53" s="556"/>
      <c r="G53" s="74">
        <f>G54+G55+G56+G57</f>
        <v>688308</v>
      </c>
      <c r="H53" s="59"/>
      <c r="I53" s="74">
        <f>I54+I55+I56+I57</f>
        <v>575927</v>
      </c>
      <c r="J53" s="59"/>
      <c r="K53" s="74">
        <f>K54+K55+K56+K57</f>
        <v>0</v>
      </c>
      <c r="L53" s="59"/>
      <c r="M53" s="74">
        <f>M54+M55+M56+M57</f>
        <v>0</v>
      </c>
      <c r="N53" s="59"/>
      <c r="O53" s="74">
        <f>O54+O55+O56+O57</f>
        <v>0</v>
      </c>
      <c r="P53" s="59"/>
      <c r="Q53" s="59"/>
      <c r="R53" s="156">
        <f>IF($T$2="7",#REF!,G53)</f>
        <v>688308</v>
      </c>
      <c r="S53" s="156">
        <f>IF($T$2="7",#REF!,I53)</f>
        <v>575927</v>
      </c>
      <c r="T53" s="156">
        <f>IF($T$2="7",#REF!,K53)</f>
        <v>0</v>
      </c>
      <c r="U53" s="156">
        <f>IF($T$2="7",#REF!,M53)</f>
        <v>0</v>
      </c>
      <c r="V53" s="156">
        <f>IF($T$2="7",#REF!,O53)</f>
        <v>0</v>
      </c>
      <c r="W53" s="59"/>
      <c r="X53" s="156" t="s">
        <v>275</v>
      </c>
      <c r="Y53" s="381"/>
    </row>
    <row r="54" spans="1:25" ht="15.75" customHeight="1">
      <c r="A54" s="176" t="s">
        <v>38</v>
      </c>
      <c r="B54" s="176" t="s">
        <v>495</v>
      </c>
      <c r="C54" s="399" t="s">
        <v>234</v>
      </c>
      <c r="D54" s="569">
        <v>371</v>
      </c>
      <c r="E54" s="545"/>
      <c r="F54" s="559"/>
      <c r="G54" s="66">
        <f>IF(dati_an!$B$4="16",0,SUMIF(dati_ce!$H$2:$H$65536,s_bil_std_ABB!$A54,dati_ce!$C$2:$C$65536))</f>
        <v>513475</v>
      </c>
      <c r="H54" s="59"/>
      <c r="I54" s="66">
        <f>IF(dati_an!$B$4="16",0,SUMIF(dati_ce!$H$2:$H$65536,s_bil_std_ABB!$A54,dati_ce!$D$2:$D$65536))</f>
        <v>436847</v>
      </c>
      <c r="J54" s="59"/>
      <c r="K54" s="66">
        <f>IF(dati_an!$B$4="16",0,SUMIF(dati_ce!$H$2:$H$65536,s_bil_std_ABB!$A54,dati_ce!$E$2:$E$65536))</f>
        <v>0</v>
      </c>
      <c r="L54" s="59"/>
      <c r="M54" s="66">
        <f>IF(dati_an!$B$4="16",0,SUMIF(dati_ce!$H$2:$H$65536,s_bil_std_ABB!$A54,dati_ce!$F$2:$F$65536))</f>
        <v>0</v>
      </c>
      <c r="N54" s="59"/>
      <c r="O54" s="66">
        <f>IF(dati_an!$B$4="16",0,SUMIF(dati_ce!$H$2:$H$65536,s_bil_std_ABB!$A54,dati_ce!$G$2:$G$65536))</f>
        <v>0</v>
      </c>
      <c r="P54" s="59"/>
      <c r="Q54" s="59"/>
      <c r="R54" s="409">
        <f>IF($T$2="7",#REF!,G54)</f>
        <v>513475</v>
      </c>
      <c r="S54" s="409">
        <f>IF($T$2="7",#REF!,I54)</f>
        <v>436847</v>
      </c>
      <c r="T54" s="409">
        <f>IF($T$2="7",#REF!,K54)</f>
        <v>0</v>
      </c>
      <c r="U54" s="409">
        <f>IF($T$2="7",#REF!,M54)</f>
        <v>0</v>
      </c>
      <c r="V54" s="409">
        <f>IF($T$2="7",#REF!,O54)</f>
        <v>0</v>
      </c>
      <c r="W54" s="59"/>
      <c r="X54" s="409" t="s">
        <v>262</v>
      </c>
      <c r="Y54" s="381"/>
    </row>
    <row r="55" spans="1:25" ht="15.75" customHeight="1">
      <c r="A55" s="176" t="s">
        <v>39</v>
      </c>
      <c r="B55" s="176" t="s">
        <v>496</v>
      </c>
      <c r="C55" s="399" t="s">
        <v>234</v>
      </c>
      <c r="D55" s="569">
        <v>372</v>
      </c>
      <c r="E55" s="545"/>
      <c r="F55" s="559"/>
      <c r="G55" s="66">
        <f>IF(dati_an!$B$4="16",0,SUMIF(dati_ce!$H$2:$H$65536,s_bil_std_ABB!$A55,dati_ce!$C$2:$C$65536))</f>
        <v>139017</v>
      </c>
      <c r="H55" s="59"/>
      <c r="I55" s="66">
        <f>IF(dati_an!$B$4="16",0,SUMIF(dati_ce!$H$2:$H$65536,s_bil_std_ABB!$A55,dati_ce!$D$2:$D$65536))</f>
        <v>106998</v>
      </c>
      <c r="J55" s="59"/>
      <c r="K55" s="66">
        <f>IF(dati_an!$B$4="16",0,SUMIF(dati_ce!$H$2:$H$65536,s_bil_std_ABB!$A55,dati_ce!$E$2:$E$65536))</f>
        <v>0</v>
      </c>
      <c r="L55" s="59"/>
      <c r="M55" s="66">
        <f>IF(dati_an!$B$4="16",0,SUMIF(dati_ce!$H$2:$H$65536,s_bil_std_ABB!$A55,dati_ce!$F$2:$F$65536))</f>
        <v>0</v>
      </c>
      <c r="N55" s="59"/>
      <c r="O55" s="66">
        <f>IF(dati_an!$B$4="16",0,SUMIF(dati_ce!$H$2:$H$65536,s_bil_std_ABB!$A55,dati_ce!$G$2:$G$65536))</f>
        <v>0</v>
      </c>
      <c r="P55" s="59"/>
      <c r="Q55" s="59"/>
      <c r="R55" s="409">
        <f>IF($T$2="7",#REF!,G55)</f>
        <v>139017</v>
      </c>
      <c r="S55" s="409">
        <f>IF($T$2="7",#REF!,I55)</f>
        <v>106998</v>
      </c>
      <c r="T55" s="409">
        <f>IF($T$2="7",#REF!,K55)</f>
        <v>0</v>
      </c>
      <c r="U55" s="409">
        <f>IF($T$2="7",#REF!,M55)</f>
        <v>0</v>
      </c>
      <c r="V55" s="409">
        <f>IF($T$2="7",#REF!,O55)</f>
        <v>0</v>
      </c>
      <c r="W55" s="59"/>
      <c r="X55" s="409" t="s">
        <v>263</v>
      </c>
      <c r="Y55" s="381"/>
    </row>
    <row r="56" spans="1:25" ht="15.75" customHeight="1">
      <c r="A56" s="176" t="s">
        <v>592</v>
      </c>
      <c r="B56" s="176" t="s">
        <v>577</v>
      </c>
      <c r="C56" s="399" t="s">
        <v>234</v>
      </c>
      <c r="D56" s="569"/>
      <c r="E56" s="545"/>
      <c r="F56" s="559"/>
      <c r="G56" s="66">
        <f>IF(dati_an!$B$4="16",0,SUMIF(dati_ce!$H$2:$H$65536,s_bil_std_ABB!$A56,dati_ce!$C$2:$C$65536))</f>
        <v>0</v>
      </c>
      <c r="H56" s="59"/>
      <c r="I56" s="66">
        <f>IF(dati_an!$B$4="16",0,SUMIF(dati_ce!$H$2:$H$65536,s_bil_std_ABB!$A56,dati_ce!$D$2:$D$65536))</f>
        <v>0</v>
      </c>
      <c r="J56" s="59"/>
      <c r="K56" s="66">
        <f>IF(dati_an!$B$4="16",0,SUMIF(dati_ce!$H$2:$H$65536,s_bil_std_ABB!$A56,dati_ce!$E$2:$E$65536))</f>
        <v>0</v>
      </c>
      <c r="L56" s="59"/>
      <c r="M56" s="66">
        <f>IF(dati_an!$B$4="16",0,SUMIF(dati_ce!$H$2:$H$65536,s_bil_std_ABB!$A56,dati_ce!$F$2:$F$65536))</f>
        <v>0</v>
      </c>
      <c r="N56" s="59"/>
      <c r="O56" s="66">
        <f>IF(dati_an!$B$4="16",0,SUMIF(dati_ce!$H$2:$H$65536,s_bil_std_ABB!$A56,dati_ce!$G$2:$G$65536))</f>
        <v>0</v>
      </c>
      <c r="P56" s="59"/>
      <c r="Q56" s="59"/>
      <c r="R56" s="409"/>
      <c r="S56" s="409"/>
      <c r="T56" s="409"/>
      <c r="U56" s="409"/>
      <c r="V56" s="409"/>
      <c r="W56" s="59"/>
      <c r="X56" s="409" t="s">
        <v>587</v>
      </c>
      <c r="Y56" s="381"/>
    </row>
    <row r="57" spans="1:25" ht="15.75" customHeight="1">
      <c r="A57" s="172" t="s">
        <v>1007</v>
      </c>
      <c r="B57" s="172" t="s">
        <v>577</v>
      </c>
      <c r="C57" s="173" t="s">
        <v>111</v>
      </c>
      <c r="D57" s="562"/>
      <c r="E57" s="541"/>
      <c r="F57" s="556"/>
      <c r="G57" s="74">
        <f>G58+G59+G60</f>
        <v>35816</v>
      </c>
      <c r="H57" s="59"/>
      <c r="I57" s="74">
        <f>I58+I59+I60</f>
        <v>32082</v>
      </c>
      <c r="J57" s="59"/>
      <c r="K57" s="74">
        <f>K58+K59+K60</f>
        <v>0</v>
      </c>
      <c r="L57" s="59"/>
      <c r="M57" s="74">
        <f>M58+M59+M60</f>
        <v>0</v>
      </c>
      <c r="N57" s="59"/>
      <c r="O57" s="74">
        <f>O58+O59+O60</f>
        <v>0</v>
      </c>
      <c r="P57" s="59"/>
      <c r="Q57" s="59"/>
      <c r="R57" s="409"/>
      <c r="S57" s="409"/>
      <c r="T57" s="409"/>
      <c r="U57" s="409"/>
      <c r="V57" s="409"/>
      <c r="W57" s="59"/>
      <c r="X57" s="156" t="s">
        <v>587</v>
      </c>
      <c r="Y57" s="381"/>
    </row>
    <row r="58" spans="1:25" ht="15.75" customHeight="1">
      <c r="A58" s="176" t="s">
        <v>1008</v>
      </c>
      <c r="B58" s="176" t="s">
        <v>126</v>
      </c>
      <c r="C58" s="399" t="s">
        <v>234</v>
      </c>
      <c r="D58" s="569">
        <v>375</v>
      </c>
      <c r="E58" s="545">
        <v>375</v>
      </c>
      <c r="F58" s="559"/>
      <c r="G58" s="66">
        <f>IF(dati_an!$B$4="16",0,SUMIF(dati_ce!$H$2:$H$65536,s_bil_std_ABB!$A58,dati_ce!$C$2:$C$65536))</f>
        <v>33769</v>
      </c>
      <c r="H58" s="59"/>
      <c r="I58" s="66">
        <f>IF(dati_an!$B$4="16",0,SUMIF(dati_ce!$H$2:$H$65536,s_bil_std_ABB!$A58,dati_ce!$D$2:$D$65536))</f>
        <v>30338</v>
      </c>
      <c r="J58" s="59"/>
      <c r="K58" s="66">
        <f>IF(dati_an!$B$4="16",0,SUMIF(dati_ce!$H$2:$H$65536,s_bil_std_ABB!$A58,dati_ce!$E$2:$E$65536))</f>
        <v>0</v>
      </c>
      <c r="L58" s="59"/>
      <c r="M58" s="66">
        <f>IF(dati_an!$B$4="16",0,SUMIF(dati_ce!$H$2:$H$65536,s_bil_std_ABB!$A58,dati_ce!$F$2:$F$65536))</f>
        <v>0</v>
      </c>
      <c r="N58" s="59"/>
      <c r="O58" s="66">
        <f>IF(dati_an!$B$4="16",0,SUMIF(dati_ce!$H$2:$H$65536,s_bil_std_ABB!$A58,dati_ce!$G$2:$G$65536))</f>
        <v>0</v>
      </c>
      <c r="P58" s="59"/>
      <c r="Q58" s="59"/>
      <c r="R58" s="409">
        <f>IF($T$2="7",#REF!,G58)</f>
        <v>33769</v>
      </c>
      <c r="S58" s="409">
        <f>IF($T$2="7",#REF!,I58)</f>
        <v>30338</v>
      </c>
      <c r="T58" s="409">
        <f>IF($T$2="7",#REF!,K58)</f>
        <v>0</v>
      </c>
      <c r="U58" s="409">
        <f>IF($T$2="7",#REF!,M58)</f>
        <v>0</v>
      </c>
      <c r="V58" s="409">
        <f>IF($T$2="7",#REF!,O58)</f>
        <v>0</v>
      </c>
      <c r="W58" s="59"/>
      <c r="X58" s="409" t="s">
        <v>264</v>
      </c>
      <c r="Y58" s="381"/>
    </row>
    <row r="59" spans="1:25" ht="15.75" customHeight="1">
      <c r="A59" s="176" t="s">
        <v>1009</v>
      </c>
      <c r="B59" s="176" t="s">
        <v>497</v>
      </c>
      <c r="C59" s="399" t="s">
        <v>234</v>
      </c>
      <c r="D59" s="569">
        <v>373</v>
      </c>
      <c r="E59" s="545"/>
      <c r="F59" s="559"/>
      <c r="G59" s="66">
        <f>IF(dati_an!$B$4="16",0,SUMIF(dati_ce!$H$2:$H$65536,s_bil_std_ABB!$A59,dati_ce!$C$2:$C$65536))</f>
        <v>0</v>
      </c>
      <c r="H59" s="59"/>
      <c r="I59" s="66">
        <f>IF(dati_an!$B$4="16",0,SUMIF(dati_ce!$H$2:$H$65536,s_bil_std_ABB!$A59,dati_ce!$D$2:$D$65536))</f>
        <v>0</v>
      </c>
      <c r="J59" s="59"/>
      <c r="K59" s="66">
        <f>IF(dati_an!$B$4="16",0,SUMIF(dati_ce!$H$2:$H$65536,s_bil_std_ABB!$A59,dati_ce!$E$2:$E$65536))</f>
        <v>0</v>
      </c>
      <c r="L59" s="59"/>
      <c r="M59" s="66">
        <f>IF(dati_an!$B$4="16",0,SUMIF(dati_ce!$H$2:$H$65536,s_bil_std_ABB!$A59,dati_ce!$F$2:$F$65536))</f>
        <v>0</v>
      </c>
      <c r="N59" s="59"/>
      <c r="O59" s="66">
        <f>IF(dati_an!$B$4="16",0,SUMIF(dati_ce!$H$2:$H$65536,s_bil_std_ABB!$A59,dati_ce!$G$2:$G$65536))</f>
        <v>0</v>
      </c>
      <c r="P59" s="59"/>
      <c r="Q59" s="59"/>
      <c r="R59" s="409">
        <f>IF($T$2="7",#REF!,G59)</f>
        <v>0</v>
      </c>
      <c r="S59" s="409">
        <f>IF($T$2="7",#REF!,I59)</f>
        <v>0</v>
      </c>
      <c r="T59" s="409">
        <f>IF($T$2="7",#REF!,K59)</f>
        <v>0</v>
      </c>
      <c r="U59" s="409">
        <f>IF($T$2="7",#REF!,M59)</f>
        <v>0</v>
      </c>
      <c r="V59" s="409">
        <f>IF($T$2="7",#REF!,O59)</f>
        <v>0</v>
      </c>
      <c r="W59" s="59"/>
      <c r="X59" s="409" t="s">
        <v>265</v>
      </c>
      <c r="Y59" s="381"/>
    </row>
    <row r="60" spans="1:25" ht="15.75" customHeight="1">
      <c r="A60" s="176" t="s">
        <v>1010</v>
      </c>
      <c r="B60" s="176" t="s">
        <v>498</v>
      </c>
      <c r="C60" s="399" t="s">
        <v>234</v>
      </c>
      <c r="D60" s="569">
        <v>374</v>
      </c>
      <c r="E60" s="545"/>
      <c r="F60" s="559"/>
      <c r="G60" s="66">
        <f>IF(dati_an!$B$4="16",0,SUMIF(dati_ce!$H$2:$H$65536,s_bil_std_ABB!$A60,dati_ce!$C$2:$C$65536))</f>
        <v>2047</v>
      </c>
      <c r="H60" s="59"/>
      <c r="I60" s="66">
        <f>IF(dati_an!$B$4="16",0,SUMIF(dati_ce!$H$2:$H$65536,s_bil_std_ABB!$A60,dati_ce!$D$2:$D$65536))</f>
        <v>1744</v>
      </c>
      <c r="J60" s="59"/>
      <c r="K60" s="66">
        <f>IF(dati_an!$B$4="16",0,SUMIF(dati_ce!$H$2:$H$65536,s_bil_std_ABB!$A60,dati_ce!$E$2:$E$65536))</f>
        <v>0</v>
      </c>
      <c r="L60" s="59"/>
      <c r="M60" s="66">
        <f>IF(dati_an!$B$4="16",0,SUMIF(dati_ce!$H$2:$H$65536,s_bil_std_ABB!$A60,dati_ce!$F$2:$F$65536))</f>
        <v>0</v>
      </c>
      <c r="N60" s="59"/>
      <c r="O60" s="66">
        <f>IF(dati_an!$B$4="16",0,SUMIF(dati_ce!$H$2:$H$65536,s_bil_std_ABB!$A60,dati_ce!$G$2:$G$65536))</f>
        <v>0</v>
      </c>
      <c r="P60" s="59"/>
      <c r="Q60" s="59"/>
      <c r="R60" s="409">
        <f>IF($T$2="7",#REF!,G60)</f>
        <v>2047</v>
      </c>
      <c r="S60" s="409">
        <f>IF($T$2="7",#REF!,I60)</f>
        <v>1744</v>
      </c>
      <c r="T60" s="409">
        <f>IF($T$2="7",#REF!,K60)</f>
        <v>0</v>
      </c>
      <c r="U60" s="409">
        <f>IF($T$2="7",#REF!,M60)</f>
        <v>0</v>
      </c>
      <c r="V60" s="409">
        <f>IF($T$2="7",#REF!,O60)</f>
        <v>0</v>
      </c>
      <c r="W60" s="59"/>
      <c r="X60" s="409" t="s">
        <v>282</v>
      </c>
      <c r="Y60" s="381"/>
    </row>
    <row r="61" spans="1:25" ht="15.75" customHeight="1">
      <c r="A61" s="172" t="s">
        <v>43</v>
      </c>
      <c r="B61" s="172" t="s">
        <v>403</v>
      </c>
      <c r="C61" s="173" t="s">
        <v>111</v>
      </c>
      <c r="D61" s="562">
        <v>390</v>
      </c>
      <c r="E61" s="541">
        <v>390</v>
      </c>
      <c r="F61" s="556"/>
      <c r="G61" s="74">
        <f>G62+G63+G67</f>
        <v>72824</v>
      </c>
      <c r="H61" s="59"/>
      <c r="I61" s="74">
        <f>I62+I63+I67</f>
        <v>76939</v>
      </c>
      <c r="J61" s="59"/>
      <c r="K61" s="74">
        <f>K62+K63+K67</f>
        <v>0</v>
      </c>
      <c r="L61" s="59"/>
      <c r="M61" s="74">
        <f>M62+M63+M67</f>
        <v>0</v>
      </c>
      <c r="N61" s="59"/>
      <c r="O61" s="74">
        <f>O62+O63+O67</f>
        <v>0</v>
      </c>
      <c r="P61" s="59"/>
      <c r="Q61" s="59"/>
      <c r="R61" s="156">
        <f>IF($T$2="7",#REF!,G61)</f>
        <v>72824</v>
      </c>
      <c r="S61" s="156">
        <f>IF($T$2="7",#REF!,I61)</f>
        <v>76939</v>
      </c>
      <c r="T61" s="156">
        <f>IF($T$2="7",#REF!,K61)</f>
        <v>0</v>
      </c>
      <c r="U61" s="156">
        <f>IF($T$2="7",#REF!,M61)</f>
        <v>0</v>
      </c>
      <c r="V61" s="156">
        <f>IF($T$2="7",#REF!,O61)</f>
        <v>0</v>
      </c>
      <c r="W61" s="59"/>
      <c r="X61" s="156" t="s">
        <v>276</v>
      </c>
      <c r="Y61" s="381"/>
    </row>
    <row r="62" spans="1:25" ht="15.75" customHeight="1">
      <c r="A62" s="176" t="s">
        <v>593</v>
      </c>
      <c r="B62" s="176" t="s">
        <v>578</v>
      </c>
      <c r="C62" s="399" t="s">
        <v>234</v>
      </c>
      <c r="D62" s="569"/>
      <c r="E62" s="545">
        <v>11700</v>
      </c>
      <c r="F62" s="559"/>
      <c r="G62" s="66">
        <f>IF(dati_an!$B$4="16",0,SUMIF(dati_ce!$H$2:$H$65536,s_bil_std_ABB!$A62,dati_ce!$C$2:$C$65536))</f>
        <v>0</v>
      </c>
      <c r="H62" s="59"/>
      <c r="I62" s="66">
        <f>IF(dati_an!$B$4="16",0,SUMIF(dati_ce!$H$2:$H$65536,s_bil_std_ABB!$A62,dati_ce!$D$2:$D$65536))</f>
        <v>0</v>
      </c>
      <c r="J62" s="59"/>
      <c r="K62" s="66">
        <f>IF(dati_an!$B$4="16",0,SUMIF(dati_ce!$H$2:$H$65536,s_bil_std_ABB!$A62,dati_ce!$E$2:$E$65536))</f>
        <v>0</v>
      </c>
      <c r="L62" s="59"/>
      <c r="M62" s="66">
        <f>IF(dati_an!$B$4="16",0,SUMIF(dati_ce!$H$2:$H$65536,s_bil_std_ABB!$A62,dati_ce!$F$2:$F$65536))</f>
        <v>0</v>
      </c>
      <c r="N62" s="59"/>
      <c r="O62" s="66">
        <f>IF(dati_an!$B$4="16",0,SUMIF(dati_ce!$H$2:$H$65536,s_bil_std_ABB!$A62,dati_ce!$G$2:$G$65536))</f>
        <v>0</v>
      </c>
      <c r="P62" s="59"/>
      <c r="Q62" s="59"/>
      <c r="R62" s="409"/>
      <c r="S62" s="409"/>
      <c r="T62" s="409"/>
      <c r="U62" s="409"/>
      <c r="V62" s="409"/>
      <c r="W62" s="59"/>
      <c r="X62" s="409" t="s">
        <v>588</v>
      </c>
      <c r="Y62" s="381"/>
    </row>
    <row r="63" spans="1:25" ht="15.75" customHeight="1">
      <c r="A63" s="172" t="s">
        <v>1011</v>
      </c>
      <c r="B63" s="172" t="s">
        <v>578</v>
      </c>
      <c r="C63" s="173" t="s">
        <v>111</v>
      </c>
      <c r="D63" s="562"/>
      <c r="E63" s="541"/>
      <c r="F63" s="556"/>
      <c r="G63" s="156">
        <f>G64+G65+G66</f>
        <v>71511</v>
      </c>
      <c r="H63" s="59"/>
      <c r="I63" s="156">
        <f>I64+I65+I66</f>
        <v>75803</v>
      </c>
      <c r="J63" s="59"/>
      <c r="K63" s="156">
        <f>K64+K65+K66</f>
        <v>0</v>
      </c>
      <c r="L63" s="59"/>
      <c r="M63" s="156">
        <f>M64+M65+M66</f>
        <v>0</v>
      </c>
      <c r="N63" s="59"/>
      <c r="O63" s="156">
        <f>O64+O65+O66</f>
        <v>0</v>
      </c>
      <c r="P63" s="59"/>
      <c r="Q63" s="59"/>
      <c r="R63" s="156"/>
      <c r="S63" s="156"/>
      <c r="T63" s="156"/>
      <c r="U63" s="156"/>
      <c r="V63" s="156"/>
      <c r="W63" s="59"/>
      <c r="X63" s="156" t="s">
        <v>588</v>
      </c>
      <c r="Y63" s="381"/>
    </row>
    <row r="64" spans="1:25" ht="15.75" customHeight="1">
      <c r="A64" s="176" t="s">
        <v>1074</v>
      </c>
      <c r="B64" s="176" t="s">
        <v>458</v>
      </c>
      <c r="C64" s="399" t="s">
        <v>234</v>
      </c>
      <c r="D64" s="569">
        <v>392</v>
      </c>
      <c r="E64" s="545">
        <v>11700</v>
      </c>
      <c r="F64" s="559">
        <v>392</v>
      </c>
      <c r="G64" s="66">
        <f>IF(dati_an!$B$4="16",0,SUMIF(dati_ce!$H$2:$H$65536,s_bil_std_ABB!$A64,dati_ce!$C$2:$C$65536))</f>
        <v>12389</v>
      </c>
      <c r="H64" s="59"/>
      <c r="I64" s="66">
        <f>IF(dati_an!$B$4="16",0,SUMIF(dati_ce!$H$2:$H$65536,s_bil_std_ABB!$A64,dati_ce!$D$2:$D$65536))</f>
        <v>15583</v>
      </c>
      <c r="J64" s="59"/>
      <c r="K64" s="66">
        <f>IF(dati_an!$B$4="16",0,SUMIF(dati_ce!$H$2:$H$65536,s_bil_std_ABB!$A64,dati_ce!$E$2:$E$65536))</f>
        <v>0</v>
      </c>
      <c r="L64" s="59"/>
      <c r="M64" s="66">
        <f>IF(dati_an!$B$4="16",0,SUMIF(dati_ce!$H$2:$H$65536,s_bil_std_ABB!$A64,dati_ce!$F$2:$F$65536))</f>
        <v>0</v>
      </c>
      <c r="N64" s="59"/>
      <c r="O64" s="66">
        <f>IF(dati_an!$B$4="16",0,SUMIF(dati_ce!$H$2:$H$65536,s_bil_std_ABB!$A64,dati_ce!$G$2:$G$65536))</f>
        <v>0</v>
      </c>
      <c r="P64" s="59"/>
      <c r="Q64" s="59"/>
      <c r="R64" s="409">
        <f>IF($T$2="7",#REF!,G64)</f>
        <v>12389</v>
      </c>
      <c r="S64" s="409">
        <f>IF($T$2="7",#REF!,I64)</f>
        <v>15583</v>
      </c>
      <c r="T64" s="409">
        <f>IF($T$2="7",#REF!,K64)</f>
        <v>0</v>
      </c>
      <c r="U64" s="409">
        <f>IF($T$2="7",#REF!,M64)</f>
        <v>0</v>
      </c>
      <c r="V64" s="409">
        <f>IF($T$2="7",#REF!,O64)</f>
        <v>0</v>
      </c>
      <c r="W64" s="59"/>
      <c r="X64" s="409" t="s">
        <v>262</v>
      </c>
      <c r="Y64" s="381"/>
    </row>
    <row r="65" spans="1:25" ht="15.75" customHeight="1">
      <c r="A65" s="176" t="s">
        <v>1075</v>
      </c>
      <c r="B65" s="176" t="s">
        <v>459</v>
      </c>
      <c r="C65" s="399" t="s">
        <v>234</v>
      </c>
      <c r="D65" s="569">
        <v>394</v>
      </c>
      <c r="E65" s="545">
        <v>11700</v>
      </c>
      <c r="F65" s="559">
        <v>394</v>
      </c>
      <c r="G65" s="66">
        <f>IF(dati_an!$B$4="16",0,SUMIF(dati_ce!$H$2:$H$65536,s_bil_std_ABB!$A65,dati_ce!$C$2:$C$65536))</f>
        <v>59122</v>
      </c>
      <c r="H65" s="59"/>
      <c r="I65" s="66">
        <f>IF(dati_an!$B$4="16",0,SUMIF(dati_ce!$H$2:$H$65536,s_bil_std_ABB!$A65,dati_ce!$D$2:$D$65536))</f>
        <v>60220</v>
      </c>
      <c r="J65" s="59"/>
      <c r="K65" s="66">
        <f>IF(dati_an!$B$4="16",0,SUMIF(dati_ce!$H$2:$H$65536,s_bil_std_ABB!$A65,dati_ce!$E$2:$E$65536))</f>
        <v>0</v>
      </c>
      <c r="L65" s="59"/>
      <c r="M65" s="66">
        <f>IF(dati_an!$B$4="16",0,SUMIF(dati_ce!$H$2:$H$65536,s_bil_std_ABB!$A65,dati_ce!$F$2:$F$65536))</f>
        <v>0</v>
      </c>
      <c r="N65" s="59"/>
      <c r="O65" s="66">
        <f>IF(dati_an!$B$4="16",0,SUMIF(dati_ce!$H$2:$H$65536,s_bil_std_ABB!$A65,dati_ce!$G$2:$G$65536))</f>
        <v>0</v>
      </c>
      <c r="P65" s="59"/>
      <c r="Q65" s="59"/>
      <c r="R65" s="409">
        <f>IF($T$2="7",#REF!,G65)</f>
        <v>59122</v>
      </c>
      <c r="S65" s="409">
        <f>IF($T$2="7",#REF!,I65)</f>
        <v>60220</v>
      </c>
      <c r="T65" s="409">
        <f>IF($T$2="7",#REF!,K65)</f>
        <v>0</v>
      </c>
      <c r="U65" s="409">
        <f>IF($T$2="7",#REF!,M65)</f>
        <v>0</v>
      </c>
      <c r="V65" s="409">
        <f>IF($T$2="7",#REF!,O65)</f>
        <v>0</v>
      </c>
      <c r="W65" s="59"/>
      <c r="X65" s="409" t="s">
        <v>263</v>
      </c>
      <c r="Y65" s="381"/>
    </row>
    <row r="66" spans="1:25" ht="15.75" customHeight="1">
      <c r="A66" s="176" t="s">
        <v>1012</v>
      </c>
      <c r="B66" s="176" t="s">
        <v>499</v>
      </c>
      <c r="C66" s="399" t="s">
        <v>234</v>
      </c>
      <c r="D66" s="569">
        <v>395</v>
      </c>
      <c r="E66" s="545">
        <v>11700</v>
      </c>
      <c r="F66" s="559"/>
      <c r="G66" s="66">
        <f>IF(dati_an!$B$4="16",0,SUMIF(dati_ce!$H$2:$H$65536,s_bil_std_ABB!$A66,dati_ce!$C$2:$C$65536))</f>
        <v>0</v>
      </c>
      <c r="H66" s="59"/>
      <c r="I66" s="66">
        <f>IF(dati_an!$B$4="16",0,SUMIF(dati_ce!$H$2:$H$65536,s_bil_std_ABB!$A66,dati_ce!$D$2:$D$65536))</f>
        <v>0</v>
      </c>
      <c r="J66" s="59"/>
      <c r="K66" s="66">
        <f>IF(dati_an!$B$4="16",0,SUMIF(dati_ce!$H$2:$H$65536,s_bil_std_ABB!$A66,dati_ce!$E$2:$E$65536))</f>
        <v>0</v>
      </c>
      <c r="L66" s="59"/>
      <c r="M66" s="66">
        <f>IF(dati_an!$B$4="16",0,SUMIF(dati_ce!$H$2:$H$65536,s_bil_std_ABB!$A66,dati_ce!$F$2:$F$65536))</f>
        <v>0</v>
      </c>
      <c r="N66" s="59"/>
      <c r="O66" s="66">
        <f>IF(dati_an!$B$4="16",0,SUMIF(dati_ce!$H$2:$H$65536,s_bil_std_ABB!$A66,dati_ce!$G$2:$G$65536))</f>
        <v>0</v>
      </c>
      <c r="P66" s="59"/>
      <c r="Q66" s="59"/>
      <c r="R66" s="409">
        <f>IF($T$2="7",#REF!,G66)</f>
        <v>0</v>
      </c>
      <c r="S66" s="409">
        <f>IF($T$2="7",#REF!,I66)</f>
        <v>0</v>
      </c>
      <c r="T66" s="409">
        <f>IF($T$2="7",#REF!,K66)</f>
        <v>0</v>
      </c>
      <c r="U66" s="409">
        <f>IF($T$2="7",#REF!,M66)</f>
        <v>0</v>
      </c>
      <c r="V66" s="409">
        <f>IF($T$2="7",#REF!,O66)</f>
        <v>0</v>
      </c>
      <c r="W66" s="59"/>
      <c r="X66" s="409" t="s">
        <v>264</v>
      </c>
      <c r="Y66" s="381"/>
    </row>
    <row r="67" spans="1:25" ht="15.75" customHeight="1">
      <c r="A67" s="176" t="s">
        <v>47</v>
      </c>
      <c r="B67" s="176" t="s">
        <v>956</v>
      </c>
      <c r="C67" s="399" t="s">
        <v>234</v>
      </c>
      <c r="D67" s="569">
        <v>396</v>
      </c>
      <c r="E67" s="545"/>
      <c r="F67" s="559"/>
      <c r="G67" s="66">
        <f>IF(dati_an!$B$4="16",0,SUMIF(dati_ce!$H$2:$H$65536,s_bil_std_ABB!$A67,dati_ce!$C$2:$C$65536))</f>
        <v>1313</v>
      </c>
      <c r="H67" s="59"/>
      <c r="I67" s="66">
        <f>IF(dati_an!$B$4="16",0,SUMIF(dati_ce!$H$2:$H$65536,s_bil_std_ABB!$A67,dati_ce!$D$2:$D$65536))</f>
        <v>1136</v>
      </c>
      <c r="J67" s="59"/>
      <c r="K67" s="66">
        <f>IF(dati_an!$B$4="16",0,SUMIF(dati_ce!$H$2:$H$65536,s_bil_std_ABB!$A67,dati_ce!$E$2:$E$65536))</f>
        <v>0</v>
      </c>
      <c r="L67" s="59"/>
      <c r="M67" s="66">
        <f>IF(dati_an!$B$4="16",0,SUMIF(dati_ce!$H$2:$H$65536,s_bil_std_ABB!$A67,dati_ce!$F$2:$F$65536))</f>
        <v>0</v>
      </c>
      <c r="N67" s="59"/>
      <c r="O67" s="66">
        <f>IF(dati_an!$B$4="16",0,SUMIF(dati_ce!$H$2:$H$65536,s_bil_std_ABB!$A67,dati_ce!$G$2:$G$65536))</f>
        <v>0</v>
      </c>
      <c r="P67" s="59"/>
      <c r="Q67" s="59"/>
      <c r="R67" s="409">
        <f>IF($T$2="7",#REF!,G67)</f>
        <v>1313</v>
      </c>
      <c r="S67" s="409">
        <f>IF($T$2="7",#REF!,I67)</f>
        <v>1136</v>
      </c>
      <c r="T67" s="409">
        <f>IF($T$2="7",#REF!,K67)</f>
        <v>0</v>
      </c>
      <c r="U67" s="409">
        <f>IF($T$2="7",#REF!,M67)</f>
        <v>0</v>
      </c>
      <c r="V67" s="409">
        <f>IF($T$2="7",#REF!,O67)</f>
        <v>0</v>
      </c>
      <c r="W67" s="59"/>
      <c r="X67" s="409" t="s">
        <v>265</v>
      </c>
      <c r="Y67" s="381"/>
    </row>
    <row r="68" spans="1:25" ht="15.75" customHeight="1">
      <c r="A68" s="176" t="s">
        <v>48</v>
      </c>
      <c r="B68" s="176" t="s">
        <v>320</v>
      </c>
      <c r="C68" s="399" t="s">
        <v>234</v>
      </c>
      <c r="D68" s="569">
        <v>330</v>
      </c>
      <c r="E68" s="545">
        <v>340</v>
      </c>
      <c r="F68" s="559">
        <v>330</v>
      </c>
      <c r="G68" s="66">
        <f>IF(dati_an!$B$4="16",0,SUMIF(dati_ce!$H$2:$H$65536,s_bil_std_ABB!$A68,dati_ce!$C$2:$C$65536))</f>
        <v>0</v>
      </c>
      <c r="H68" s="59"/>
      <c r="I68" s="66">
        <f>IF(dati_an!$B$4="16",0,SUMIF(dati_ce!$H$2:$H$65536,s_bil_std_ABB!$A68,dati_ce!$D$2:$D$65536))</f>
        <v>0</v>
      </c>
      <c r="J68" s="59"/>
      <c r="K68" s="66">
        <f>IF(dati_an!$B$4="16",0,SUMIF(dati_ce!$H$2:$H$65536,s_bil_std_ABB!$A68,dati_ce!$E$2:$E$65536))</f>
        <v>0</v>
      </c>
      <c r="L68" s="59"/>
      <c r="M68" s="66">
        <f>IF(dati_an!$B$4="16",0,SUMIF(dati_ce!$H$2:$H$65536,s_bil_std_ABB!$A68,dati_ce!$F$2:$F$65536))</f>
        <v>0</v>
      </c>
      <c r="N68" s="59"/>
      <c r="O68" s="66">
        <f>IF(dati_an!$B$4="16",0,SUMIF(dati_ce!$H$2:$H$65536,s_bil_std_ABB!$A68,dati_ce!$G$2:$G$65536))</f>
        <v>0</v>
      </c>
      <c r="P68" s="59"/>
      <c r="Q68" s="59"/>
      <c r="R68" s="409">
        <f>IF($T$2="7",#REF!,G68)</f>
        <v>0</v>
      </c>
      <c r="S68" s="409">
        <f>IF($T$2="7",#REF!,I68)</f>
        <v>0</v>
      </c>
      <c r="T68" s="409">
        <f>IF($T$2="7",#REF!,K68)</f>
        <v>0</v>
      </c>
      <c r="U68" s="409">
        <f>IF($T$2="7",#REF!,M68)</f>
        <v>0</v>
      </c>
      <c r="V68" s="409">
        <f>IF($T$2="7",#REF!,O68)</f>
        <v>0</v>
      </c>
      <c r="W68" s="59"/>
      <c r="X68" s="409" t="s">
        <v>277</v>
      </c>
      <c r="Y68" s="381"/>
    </row>
    <row r="69" spans="1:25" ht="15.75" customHeight="1">
      <c r="A69" s="176" t="s">
        <v>49</v>
      </c>
      <c r="B69" s="176" t="s">
        <v>500</v>
      </c>
      <c r="C69" s="399" t="s">
        <v>234</v>
      </c>
      <c r="D69" s="569">
        <v>342</v>
      </c>
      <c r="E69" s="545">
        <v>355</v>
      </c>
      <c r="F69" s="559"/>
      <c r="G69" s="66">
        <f>IF(dati_an!$B$4="16",0,SUMIF(dati_ce!$H$2:$H$65536,s_bil_std_ABB!$A69,dati_ce!$C$2:$C$65536))</f>
        <v>0</v>
      </c>
      <c r="H69" s="59"/>
      <c r="I69" s="66">
        <f>IF(dati_an!$B$4="16",0,SUMIF(dati_ce!$H$2:$H$65536,s_bil_std_ABB!$A69,dati_ce!$D$2:$D$65536))</f>
        <v>0</v>
      </c>
      <c r="J69" s="59"/>
      <c r="K69" s="66">
        <f>IF(dati_an!$B$4="16",0,SUMIF(dati_ce!$H$2:$H$65536,s_bil_std_ABB!$A69,dati_ce!$E$2:$E$65536))</f>
        <v>0</v>
      </c>
      <c r="L69" s="59"/>
      <c r="M69" s="66">
        <f>IF(dati_an!$B$4="16",0,SUMIF(dati_ce!$H$2:$H$65536,s_bil_std_ABB!$A69,dati_ce!$F$2:$F$65536))</f>
        <v>0</v>
      </c>
      <c r="N69" s="59"/>
      <c r="O69" s="66">
        <f>IF(dati_an!$B$4="16",0,SUMIF(dati_ce!$H$2:$H$65536,s_bil_std_ABB!$A69,dati_ce!$G$2:$G$65536))</f>
        <v>0</v>
      </c>
      <c r="P69" s="59"/>
      <c r="Q69" s="59"/>
      <c r="R69" s="409">
        <f>IF($T$2="7",#REF!,G69)</f>
        <v>0</v>
      </c>
      <c r="S69" s="409">
        <f>IF($T$2="7",#REF!,I69)</f>
        <v>0</v>
      </c>
      <c r="T69" s="409">
        <f>IF($T$2="7",#REF!,K69)</f>
        <v>0</v>
      </c>
      <c r="U69" s="409">
        <f>IF($T$2="7",#REF!,M69)</f>
        <v>0</v>
      </c>
      <c r="V69" s="409">
        <f>IF($T$2="7",#REF!,O69)</f>
        <v>0</v>
      </c>
      <c r="W69" s="59"/>
      <c r="X69" s="409" t="s">
        <v>278</v>
      </c>
      <c r="Y69" s="381"/>
    </row>
    <row r="70" spans="1:25" ht="15.75" customHeight="1">
      <c r="A70" s="176" t="s">
        <v>50</v>
      </c>
      <c r="B70" s="176" t="s">
        <v>501</v>
      </c>
      <c r="C70" s="399" t="s">
        <v>234</v>
      </c>
      <c r="D70" s="569">
        <v>344</v>
      </c>
      <c r="E70" s="545">
        <v>355</v>
      </c>
      <c r="F70" s="559"/>
      <c r="G70" s="66">
        <f>IF(dati_an!$B$4="16",0,SUMIF(dati_ce!$H$2:$H$65536,s_bil_std_ABB!$A70,dati_ce!$C$2:$C$65536))</f>
        <v>0</v>
      </c>
      <c r="H70" s="59"/>
      <c r="I70" s="66">
        <f>IF(dati_an!$B$4="16",0,SUMIF(dati_ce!$H$2:$H$65536,s_bil_std_ABB!$A70,dati_ce!$D$2:$D$65536))</f>
        <v>0</v>
      </c>
      <c r="J70" s="59"/>
      <c r="K70" s="66">
        <f>IF(dati_an!$B$4="16",0,SUMIF(dati_ce!$H$2:$H$65536,s_bil_std_ABB!$A70,dati_ce!$E$2:$E$65536))</f>
        <v>0</v>
      </c>
      <c r="L70" s="59"/>
      <c r="M70" s="66">
        <f>IF(dati_an!$B$4="16",0,SUMIF(dati_ce!$H$2:$H$65536,s_bil_std_ABB!$A70,dati_ce!$F$2:$F$65536))</f>
        <v>0</v>
      </c>
      <c r="N70" s="59"/>
      <c r="O70" s="66">
        <f>IF(dati_an!$B$4="16",0,SUMIF(dati_ce!$H$2:$H$65536,s_bil_std_ABB!$A70,dati_ce!$G$2:$G$65536))</f>
        <v>0</v>
      </c>
      <c r="P70" s="59"/>
      <c r="Q70" s="59"/>
      <c r="R70" s="409">
        <f>IF($T$2="7",#REF!,G70)</f>
        <v>0</v>
      </c>
      <c r="S70" s="409">
        <f>IF($T$2="7",#REF!,I70)</f>
        <v>0</v>
      </c>
      <c r="T70" s="409">
        <f>IF($T$2="7",#REF!,K70)</f>
        <v>0</v>
      </c>
      <c r="U70" s="409">
        <f>IF($T$2="7",#REF!,M70)</f>
        <v>0</v>
      </c>
      <c r="V70" s="409">
        <f>IF($T$2="7",#REF!,O70)</f>
        <v>0</v>
      </c>
      <c r="W70" s="59"/>
      <c r="X70" s="409" t="s">
        <v>279</v>
      </c>
      <c r="Y70" s="381"/>
    </row>
    <row r="71" spans="1:25" ht="15.75" customHeight="1">
      <c r="A71" s="176" t="s">
        <v>51</v>
      </c>
      <c r="B71" s="176" t="s">
        <v>7</v>
      </c>
      <c r="C71" s="399" t="s">
        <v>234</v>
      </c>
      <c r="D71" s="569">
        <v>346</v>
      </c>
      <c r="E71" s="545" t="s">
        <v>6</v>
      </c>
      <c r="F71" s="559"/>
      <c r="G71" s="66">
        <f>IF(dati_an!$B$4="16",0,SUMIF(dati_ce!$H$2:$H$65536,s_bil_std_ABB!$A71,dati_ce!$C$2:$C$65536))</f>
        <v>19979</v>
      </c>
      <c r="H71" s="59"/>
      <c r="I71" s="66">
        <f>IF(dati_an!$B$4="16",0,SUMIF(dati_ce!$H$2:$H$65536,s_bil_std_ABB!$A71,dati_ce!$D$2:$D$65536))</f>
        <v>35386</v>
      </c>
      <c r="J71" s="59"/>
      <c r="K71" s="66">
        <f>IF(dati_an!$B$4="16",0,SUMIF(dati_ce!$H$2:$H$65536,s_bil_std_ABB!$A71,dati_ce!$E$2:$E$65536))</f>
        <v>0</v>
      </c>
      <c r="L71" s="59"/>
      <c r="M71" s="66">
        <f>IF(dati_an!$B$4="16",0,SUMIF(dati_ce!$H$2:$H$65536,s_bil_std_ABB!$A71,dati_ce!$F$2:$F$65536))</f>
        <v>0</v>
      </c>
      <c r="N71" s="59"/>
      <c r="O71" s="66">
        <f>IF(dati_an!$B$4="16",0,SUMIF(dati_ce!$H$2:$H$65536,s_bil_std_ABB!$A71,dati_ce!$G$2:$G$65536))</f>
        <v>0</v>
      </c>
      <c r="P71" s="59"/>
      <c r="Q71" s="59"/>
      <c r="R71" s="409">
        <f>IF($T$2="7",#REF!,G71)</f>
        <v>19979</v>
      </c>
      <c r="S71" s="409">
        <f>IF($T$2="7",#REF!,I71)</f>
        <v>35386</v>
      </c>
      <c r="T71" s="409">
        <f>IF($T$2="7",#REF!,K71)</f>
        <v>0</v>
      </c>
      <c r="U71" s="409">
        <f>IF($T$2="7",#REF!,M71)</f>
        <v>0</v>
      </c>
      <c r="V71" s="409">
        <f>IF($T$2="7",#REF!,O71)</f>
        <v>0</v>
      </c>
      <c r="W71" s="59"/>
      <c r="X71" s="409" t="s">
        <v>280</v>
      </c>
      <c r="Y71" s="381"/>
    </row>
    <row r="72" spans="1:25" ht="15.75" customHeight="1">
      <c r="A72" s="172" t="s">
        <v>564</v>
      </c>
      <c r="B72" s="172" t="s">
        <v>957</v>
      </c>
      <c r="C72" s="173" t="s">
        <v>111</v>
      </c>
      <c r="D72" s="562"/>
      <c r="E72" s="541"/>
      <c r="F72" s="556"/>
      <c r="G72" s="73">
        <f>G39-G49</f>
        <v>223074</v>
      </c>
      <c r="H72" s="59"/>
      <c r="I72" s="73">
        <f>I39-I49</f>
        <v>290463</v>
      </c>
      <c r="J72" s="59"/>
      <c r="K72" s="73">
        <f>K39-K49</f>
        <v>0</v>
      </c>
      <c r="L72" s="59"/>
      <c r="M72" s="73">
        <f>M39-M49</f>
        <v>0</v>
      </c>
      <c r="N72" s="59"/>
      <c r="O72" s="73">
        <f>O39-O49</f>
        <v>0</v>
      </c>
      <c r="P72" s="59"/>
      <c r="Q72" s="59"/>
      <c r="R72" s="156">
        <f>IF($T$2="7",#REF!,G72)</f>
        <v>223074</v>
      </c>
      <c r="S72" s="156">
        <f>IF($T$2="7",#REF!,I72)</f>
        <v>290463</v>
      </c>
      <c r="T72" s="156">
        <f>IF($T$2="7",#REF!,K72)</f>
        <v>0</v>
      </c>
      <c r="U72" s="156">
        <f>IF($T$2="7",#REF!,M72)</f>
        <v>0</v>
      </c>
      <c r="V72" s="156">
        <f>IF($T$2="7",#REF!,O72)</f>
        <v>0</v>
      </c>
      <c r="W72" s="59"/>
      <c r="X72" s="60" t="s">
        <v>115</v>
      </c>
      <c r="Y72" s="381"/>
    </row>
    <row r="73" spans="1:25" ht="15.75" customHeight="1">
      <c r="A73" s="172" t="s">
        <v>52</v>
      </c>
      <c r="B73" s="172" t="s">
        <v>502</v>
      </c>
      <c r="C73" s="173" t="s">
        <v>111</v>
      </c>
      <c r="D73" s="562">
        <v>422</v>
      </c>
      <c r="E73" s="541"/>
      <c r="F73" s="556"/>
      <c r="G73" s="73">
        <f>G74+G80-G97+G103</f>
        <v>2728</v>
      </c>
      <c r="H73" s="59"/>
      <c r="I73" s="73">
        <f>I74+I80-I97+I103</f>
        <v>25</v>
      </c>
      <c r="J73" s="59"/>
      <c r="K73" s="73">
        <f>K74+K80-K97+K103</f>
        <v>0</v>
      </c>
      <c r="L73" s="59"/>
      <c r="M73" s="73">
        <f>M74+M80-M97+M103</f>
        <v>0</v>
      </c>
      <c r="N73" s="59"/>
      <c r="O73" s="73">
        <f>O74+O80-O97+O103</f>
        <v>0</v>
      </c>
      <c r="P73" s="59"/>
      <c r="Q73" s="59"/>
      <c r="R73" s="156">
        <f>IF($T$2="7",#REF!,G73)</f>
        <v>2728</v>
      </c>
      <c r="S73" s="156">
        <f>IF($T$2="7",#REF!,I73)</f>
        <v>25</v>
      </c>
      <c r="T73" s="156">
        <f>IF($T$2="7",#REF!,K73)</f>
        <v>0</v>
      </c>
      <c r="U73" s="156">
        <f>IF($T$2="7",#REF!,M73)</f>
        <v>0</v>
      </c>
      <c r="V73" s="156">
        <f>IF($T$2="7",#REF!,O73)</f>
        <v>0</v>
      </c>
      <c r="W73" s="59"/>
      <c r="X73" s="156" t="s">
        <v>266</v>
      </c>
      <c r="Y73" s="381"/>
    </row>
    <row r="74" spans="1:25" ht="15.75" customHeight="1">
      <c r="A74" s="172" t="s">
        <v>53</v>
      </c>
      <c r="B74" s="172" t="s">
        <v>503</v>
      </c>
      <c r="C74" s="173" t="s">
        <v>111</v>
      </c>
      <c r="D74" s="562">
        <v>15</v>
      </c>
      <c r="E74" s="541">
        <v>410</v>
      </c>
      <c r="F74" s="556">
        <v>412</v>
      </c>
      <c r="G74" s="74">
        <f>SUM(G75:G79)</f>
        <v>685</v>
      </c>
      <c r="H74" s="59"/>
      <c r="I74" s="74">
        <f>SUM(I75:I79)</f>
        <v>0</v>
      </c>
      <c r="J74" s="59"/>
      <c r="K74" s="74">
        <f>SUM(K75:K79)</f>
        <v>0</v>
      </c>
      <c r="L74" s="59"/>
      <c r="M74" s="74">
        <f>SUM(M75:M79)</f>
        <v>0</v>
      </c>
      <c r="N74" s="59"/>
      <c r="O74" s="74">
        <f>SUM(O75:O79)</f>
        <v>0</v>
      </c>
      <c r="P74" s="59"/>
      <c r="Q74" s="59"/>
      <c r="R74" s="156">
        <f>IF($T$2="7",#REF!,G74)</f>
        <v>685</v>
      </c>
      <c r="S74" s="156">
        <f>IF($T$2="7",#REF!,I74)</f>
        <v>0</v>
      </c>
      <c r="T74" s="156">
        <f>IF($T$2="7",#REF!,K74)</f>
        <v>0</v>
      </c>
      <c r="U74" s="156">
        <f>IF($T$2="7",#REF!,M74)</f>
        <v>0</v>
      </c>
      <c r="V74" s="156">
        <f>IF($T$2="7",#REF!,O74)</f>
        <v>0</v>
      </c>
      <c r="W74" s="59"/>
      <c r="X74" s="156" t="s">
        <v>283</v>
      </c>
      <c r="Y74" s="381"/>
    </row>
    <row r="75" spans="1:25" ht="15.75" customHeight="1">
      <c r="A75" s="176" t="s">
        <v>958</v>
      </c>
      <c r="B75" s="176" t="s">
        <v>467</v>
      </c>
      <c r="C75" s="399" t="s">
        <v>234</v>
      </c>
      <c r="D75" s="569">
        <v>17</v>
      </c>
      <c r="E75" s="545"/>
      <c r="F75" s="559"/>
      <c r="G75" s="66">
        <f>IF(dati_an!$B$4="16",0,SUMIF(dati_ce!$H$2:$H$65536,s_bil_std_ABB!$A75,dati_ce!$C$2:$C$65536))</f>
        <v>0</v>
      </c>
      <c r="H75" s="59"/>
      <c r="I75" s="66">
        <f>IF(dati_an!$B$4="16",0,SUMIF(dati_ce!$H$2:$H$65536,s_bil_std_ABB!$A75,dati_ce!$D$2:$D$65536))</f>
        <v>0</v>
      </c>
      <c r="J75" s="59"/>
      <c r="K75" s="66">
        <f>IF(dati_an!$B$4="16",0,SUMIF(dati_ce!$H$2:$H$65536,s_bil_std_ABB!$A75,dati_ce!$E$2:$E$65536))</f>
        <v>0</v>
      </c>
      <c r="L75" s="59"/>
      <c r="M75" s="66">
        <f>IF(dati_an!$B$4="16",0,SUMIF(dati_ce!$H$2:$H$65536,s_bil_std_ABB!$A75,dati_ce!$F$2:$F$65536))</f>
        <v>0</v>
      </c>
      <c r="N75" s="59"/>
      <c r="O75" s="66">
        <f>IF(dati_an!$B$4="16",0,SUMIF(dati_ce!$H$2:$H$65536,s_bil_std_ABB!$A75,dati_ce!$G$2:$G$65536))</f>
        <v>0</v>
      </c>
      <c r="P75" s="59"/>
      <c r="Q75" s="59"/>
      <c r="R75" s="409">
        <f>IF($T$2="7",#REF!,G75)</f>
        <v>0</v>
      </c>
      <c r="S75" s="409">
        <f>IF($T$2="7",#REF!,I75)</f>
        <v>0</v>
      </c>
      <c r="T75" s="409">
        <f>IF($T$2="7",#REF!,K75)</f>
        <v>0</v>
      </c>
      <c r="U75" s="409">
        <f>IF($T$2="7",#REF!,M75)</f>
        <v>0</v>
      </c>
      <c r="V75" s="409">
        <f>IF($T$2="7",#REF!,O75)</f>
        <v>0</v>
      </c>
      <c r="W75" s="59"/>
      <c r="X75" s="66" t="s">
        <v>115</v>
      </c>
      <c r="Y75" s="381"/>
    </row>
    <row r="76" spans="1:25" ht="15.75" customHeight="1">
      <c r="A76" s="176" t="s">
        <v>959</v>
      </c>
      <c r="B76" s="176" t="s">
        <v>468</v>
      </c>
      <c r="C76" s="399" t="s">
        <v>234</v>
      </c>
      <c r="D76" s="569">
        <v>17</v>
      </c>
      <c r="E76" s="545"/>
      <c r="F76" s="559"/>
      <c r="G76" s="66">
        <f>IF(dati_an!$B$4="16",0,SUMIF(dati_ce!$H$2:$H$65536,s_bil_std_ABB!$A76,dati_ce!$C$2:$C$65536))</f>
        <v>0</v>
      </c>
      <c r="H76" s="59"/>
      <c r="I76" s="66">
        <f>IF(dati_an!$B$4="16",0,SUMIF(dati_ce!$H$2:$H$65536,s_bil_std_ABB!$A76,dati_ce!$D$2:$D$65536))</f>
        <v>0</v>
      </c>
      <c r="J76" s="59"/>
      <c r="K76" s="66">
        <f>IF(dati_an!$B$4="16",0,SUMIF(dati_ce!$H$2:$H$65536,s_bil_std_ABB!$A76,dati_ce!$E$2:$E$65536))</f>
        <v>0</v>
      </c>
      <c r="L76" s="59"/>
      <c r="M76" s="66">
        <f>IF(dati_an!$B$4="16",0,SUMIF(dati_ce!$H$2:$H$65536,s_bil_std_ABB!$A76,dati_ce!$F$2:$F$65536))</f>
        <v>0</v>
      </c>
      <c r="N76" s="59"/>
      <c r="O76" s="66">
        <f>IF(dati_an!$B$4="16",0,SUMIF(dati_ce!$H$2:$H$65536,s_bil_std_ABB!$A76,dati_ce!$G$2:$G$65536))</f>
        <v>0</v>
      </c>
      <c r="P76" s="59"/>
      <c r="Q76" s="59"/>
      <c r="R76" s="409">
        <f>IF($T$2="7",#REF!,G76)</f>
        <v>0</v>
      </c>
      <c r="S76" s="409">
        <f>IF($T$2="7",#REF!,I76)</f>
        <v>0</v>
      </c>
      <c r="T76" s="409">
        <f>IF($T$2="7",#REF!,K76)</f>
        <v>0</v>
      </c>
      <c r="U76" s="409">
        <f>IF($T$2="7",#REF!,M76)</f>
        <v>0</v>
      </c>
      <c r="V76" s="409">
        <f>IF($T$2="7",#REF!,O76)</f>
        <v>0</v>
      </c>
      <c r="W76" s="59"/>
      <c r="X76" s="66" t="s">
        <v>115</v>
      </c>
      <c r="Y76" s="381"/>
    </row>
    <row r="77" spans="1:25" ht="15.75" customHeight="1">
      <c r="A77" s="176" t="s">
        <v>960</v>
      </c>
      <c r="B77" s="176" t="s">
        <v>469</v>
      </c>
      <c r="C77" s="399" t="s">
        <v>234</v>
      </c>
      <c r="D77" s="569">
        <v>17</v>
      </c>
      <c r="E77" s="545"/>
      <c r="F77" s="559"/>
      <c r="G77" s="66">
        <f>IF(dati_an!$B$4="16",0,SUMIF(dati_ce!$H$2:$H$65536,s_bil_std_ABB!$A77,dati_ce!$C$2:$C$65536))</f>
        <v>0</v>
      </c>
      <c r="H77" s="59"/>
      <c r="I77" s="66">
        <f>IF(dati_an!$B$4="16",0,SUMIF(dati_ce!$H$2:$H$65536,s_bil_std_ABB!$A77,dati_ce!$D$2:$D$65536))</f>
        <v>0</v>
      </c>
      <c r="J77" s="59"/>
      <c r="K77" s="66">
        <f>IF(dati_an!$B$4="16",0,SUMIF(dati_ce!$H$2:$H$65536,s_bil_std_ABB!$A77,dati_ce!$E$2:$E$65536))</f>
        <v>0</v>
      </c>
      <c r="L77" s="59"/>
      <c r="M77" s="66">
        <f>IF(dati_an!$B$4="16",0,SUMIF(dati_ce!$H$2:$H$65536,s_bil_std_ABB!$A77,dati_ce!$F$2:$F$65536))</f>
        <v>0</v>
      </c>
      <c r="N77" s="59"/>
      <c r="O77" s="66">
        <f>IF(dati_an!$B$4="16",0,SUMIF(dati_ce!$H$2:$H$65536,s_bil_std_ABB!$A77,dati_ce!$G$2:$G$65536))</f>
        <v>0</v>
      </c>
      <c r="P77" s="59"/>
      <c r="Q77" s="59"/>
      <c r="R77" s="409">
        <f>IF($T$2="7",#REF!,G77)</f>
        <v>0</v>
      </c>
      <c r="S77" s="409">
        <f>IF($T$2="7",#REF!,I77)</f>
        <v>0</v>
      </c>
      <c r="T77" s="409">
        <f>IF($T$2="7",#REF!,K77)</f>
        <v>0</v>
      </c>
      <c r="U77" s="409">
        <f>IF($T$2="7",#REF!,M77)</f>
        <v>0</v>
      </c>
      <c r="V77" s="409">
        <f>IF($T$2="7",#REF!,O77)</f>
        <v>0</v>
      </c>
      <c r="W77" s="59"/>
      <c r="X77" s="66" t="s">
        <v>115</v>
      </c>
      <c r="Y77" s="381"/>
    </row>
    <row r="78" spans="1:25" ht="15.75" customHeight="1">
      <c r="A78" s="176" t="s">
        <v>961</v>
      </c>
      <c r="B78" s="176" t="s">
        <v>965</v>
      </c>
      <c r="C78" s="399" t="s">
        <v>234</v>
      </c>
      <c r="D78" s="569">
        <v>17</v>
      </c>
      <c r="E78" s="545"/>
      <c r="F78" s="559"/>
      <c r="G78" s="66">
        <f>IF(dati_an!$B$4="16",0,SUMIF(dati_ce!$H$2:$H$65536,s_bil_std_ABB!$A78,dati_ce!$C$2:$C$65536))</f>
        <v>0</v>
      </c>
      <c r="H78" s="59"/>
      <c r="I78" s="66">
        <f>IF(dati_an!$B$4="16",0,SUMIF(dati_ce!$H$2:$H$65536,s_bil_std_ABB!$A78,dati_ce!$D$2:$D$65536))</f>
        <v>0</v>
      </c>
      <c r="J78" s="59"/>
      <c r="K78" s="66">
        <f>IF(dati_an!$B$4="16",0,SUMIF(dati_ce!$H$2:$H$65536,s_bil_std_ABB!$A78,dati_ce!$E$2:$E$65536))</f>
        <v>0</v>
      </c>
      <c r="L78" s="59"/>
      <c r="M78" s="66">
        <f>IF(dati_an!$B$4="16",0,SUMIF(dati_ce!$H$2:$H$65536,s_bil_std_ABB!$A78,dati_ce!$F$2:$F$65536))</f>
        <v>0</v>
      </c>
      <c r="N78" s="59"/>
      <c r="O78" s="66">
        <f>IF(dati_an!$B$4="16",0,SUMIF(dati_ce!$H$2:$H$65536,s_bil_std_ABB!$A78,dati_ce!$G$2:$G$65536))</f>
        <v>0</v>
      </c>
      <c r="P78" s="59"/>
      <c r="Q78" s="59"/>
      <c r="R78" s="409"/>
      <c r="S78" s="409"/>
      <c r="T78" s="409"/>
      <c r="U78" s="409"/>
      <c r="V78" s="409"/>
      <c r="W78" s="59"/>
      <c r="X78" s="66" t="s">
        <v>115</v>
      </c>
      <c r="Y78" s="381"/>
    </row>
    <row r="79" spans="1:25" ht="15.75" customHeight="1">
      <c r="A79" s="176" t="s">
        <v>962</v>
      </c>
      <c r="B79" s="176" t="s">
        <v>470</v>
      </c>
      <c r="C79" s="399" t="s">
        <v>234</v>
      </c>
      <c r="D79" s="569">
        <v>17</v>
      </c>
      <c r="E79" s="545"/>
      <c r="F79" s="559"/>
      <c r="G79" s="66">
        <f>IF(dati_an!$B$4="16",0,SUMIF(dati_ce!$H$2:$H$65536,s_bil_std_ABB!$A79,dati_ce!$C$2:$C$65536))</f>
        <v>685</v>
      </c>
      <c r="H79" s="59"/>
      <c r="I79" s="66">
        <f>IF(dati_an!$B$4="16",0,SUMIF(dati_ce!$H$2:$H$65536,s_bil_std_ABB!$A79,dati_ce!$D$2:$D$65536))</f>
        <v>0</v>
      </c>
      <c r="J79" s="59"/>
      <c r="K79" s="66">
        <f>IF(dati_an!$B$4="16",0,SUMIF(dati_ce!$H$2:$H$65536,s_bil_std_ABB!$A79,dati_ce!$E$2:$E$65536))</f>
        <v>0</v>
      </c>
      <c r="L79" s="59"/>
      <c r="M79" s="66">
        <f>IF(dati_an!$B$4="16",0,SUMIF(dati_ce!$H$2:$H$65536,s_bil_std_ABB!$A79,dati_ce!$F$2:$F$65536))</f>
        <v>0</v>
      </c>
      <c r="N79" s="59"/>
      <c r="O79" s="66">
        <f>IF(dati_an!$B$4="16",0,SUMIF(dati_ce!$H$2:$H$65536,s_bil_std_ABB!$A79,dati_ce!$G$2:$G$65536))</f>
        <v>0</v>
      </c>
      <c r="P79" s="59"/>
      <c r="Q79" s="59"/>
      <c r="R79" s="409"/>
      <c r="S79" s="409"/>
      <c r="T79" s="409"/>
      <c r="U79" s="409"/>
      <c r="V79" s="409"/>
      <c r="W79" s="59"/>
      <c r="X79" s="66" t="s">
        <v>115</v>
      </c>
      <c r="Y79" s="381"/>
    </row>
    <row r="80" spans="1:25" ht="15.75" customHeight="1">
      <c r="A80" s="172" t="s">
        <v>321</v>
      </c>
      <c r="B80" s="172" t="s">
        <v>504</v>
      </c>
      <c r="C80" s="173" t="s">
        <v>111</v>
      </c>
      <c r="D80" s="562">
        <v>16</v>
      </c>
      <c r="E80" s="541">
        <v>410</v>
      </c>
      <c r="F80" s="556">
        <v>412</v>
      </c>
      <c r="G80" s="156">
        <f>SUM(G81,G87,G88,G91)</f>
        <v>8165</v>
      </c>
      <c r="H80" s="59"/>
      <c r="I80" s="156">
        <f>SUM(I81,I87,I88,I91)</f>
        <v>11122</v>
      </c>
      <c r="J80" s="59"/>
      <c r="K80" s="156">
        <f>SUM(K81,K87,K88,K91)</f>
        <v>0</v>
      </c>
      <c r="L80" s="59"/>
      <c r="M80" s="156">
        <f>SUM(M81,M87,M88,M91)</f>
        <v>0</v>
      </c>
      <c r="N80" s="59"/>
      <c r="O80" s="156">
        <f>SUM(O81,O87,O88,O91)</f>
        <v>0</v>
      </c>
      <c r="P80" s="59"/>
      <c r="Q80" s="59"/>
      <c r="R80" s="156">
        <f>IF($T$2="7",#REF!,G80)</f>
        <v>8165</v>
      </c>
      <c r="S80" s="156">
        <f>IF($T$2="7",#REF!,I80)</f>
        <v>11122</v>
      </c>
      <c r="T80" s="156">
        <f>IF($T$2="7",#REF!,K80)</f>
        <v>0</v>
      </c>
      <c r="U80" s="156">
        <f>IF($T$2="7",#REF!,M80)</f>
        <v>0</v>
      </c>
      <c r="V80" s="156">
        <f>IF($T$2="7",#REF!,O80)</f>
        <v>0</v>
      </c>
      <c r="W80" s="59"/>
      <c r="X80" s="156" t="s">
        <v>284</v>
      </c>
      <c r="Y80" s="381"/>
    </row>
    <row r="81" spans="1:25" ht="15.75" customHeight="1">
      <c r="A81" s="172" t="s">
        <v>322</v>
      </c>
      <c r="B81" s="172" t="s">
        <v>464</v>
      </c>
      <c r="C81" s="173" t="s">
        <v>111</v>
      </c>
      <c r="D81" s="562">
        <v>311</v>
      </c>
      <c r="E81" s="541"/>
      <c r="F81" s="556"/>
      <c r="G81" s="74">
        <f>SUM(G82:G86)</f>
        <v>0</v>
      </c>
      <c r="H81" s="59"/>
      <c r="I81" s="74">
        <f>SUM(I82:I86)</f>
        <v>0</v>
      </c>
      <c r="J81" s="59"/>
      <c r="K81" s="74">
        <f>SUM(K82:K86)</f>
        <v>0</v>
      </c>
      <c r="L81" s="59"/>
      <c r="M81" s="74">
        <f>SUM(M82:M86)</f>
        <v>0</v>
      </c>
      <c r="N81" s="59"/>
      <c r="O81" s="74">
        <f>SUM(O82:O86)</f>
        <v>0</v>
      </c>
      <c r="P81" s="59"/>
      <c r="Q81" s="59"/>
      <c r="R81" s="156">
        <f>IF($T$2="7",#REF!,G81)</f>
        <v>0</v>
      </c>
      <c r="S81" s="156">
        <f>IF($T$2="7",#REF!,I81)</f>
        <v>0</v>
      </c>
      <c r="T81" s="156">
        <f>IF($T$2="7",#REF!,K81)</f>
        <v>0</v>
      </c>
      <c r="U81" s="156">
        <f>IF($T$2="7",#REF!,M81)</f>
        <v>0</v>
      </c>
      <c r="V81" s="156">
        <f>IF($T$2="7",#REF!,O81)</f>
        <v>0</v>
      </c>
      <c r="W81" s="59"/>
      <c r="X81" s="156" t="s">
        <v>262</v>
      </c>
      <c r="Y81" s="381"/>
    </row>
    <row r="82" spans="1:25" ht="15.75" customHeight="1">
      <c r="A82" s="176" t="s">
        <v>323</v>
      </c>
      <c r="B82" s="176" t="s">
        <v>467</v>
      </c>
      <c r="C82" s="399" t="s">
        <v>234</v>
      </c>
      <c r="D82" s="569">
        <v>312</v>
      </c>
      <c r="E82" s="545"/>
      <c r="F82" s="559"/>
      <c r="G82" s="66">
        <f>IF(dati_an!$B$4="16",0,SUMIF(dati_ce!$H$2:$H$65536,s_bil_std_ABB!$A82,dati_ce!$C$2:$C$65536))</f>
        <v>0</v>
      </c>
      <c r="H82" s="59"/>
      <c r="I82" s="66">
        <f>IF(dati_an!$B$4="16",0,SUMIF(dati_ce!$H$2:$H$65536,s_bil_std_ABB!$A82,dati_ce!$D$2:$D$65536))</f>
        <v>0</v>
      </c>
      <c r="J82" s="59"/>
      <c r="K82" s="66">
        <f>IF(dati_an!$B$4="16",0,SUMIF(dati_ce!$H$2:$H$65536,s_bil_std_ABB!$A82,dati_ce!$E$2:$E$65536))</f>
        <v>0</v>
      </c>
      <c r="L82" s="59"/>
      <c r="M82" s="66">
        <f>IF(dati_an!$B$4="16",0,SUMIF(dati_ce!$H$2:$H$65536,s_bil_std_ABB!$A82,dati_ce!$F$2:$F$65536))</f>
        <v>0</v>
      </c>
      <c r="N82" s="59"/>
      <c r="O82" s="66">
        <f>IF(dati_an!$B$4="16",0,SUMIF(dati_ce!$H$2:$H$65536,s_bil_std_ABB!$A82,dati_ce!$G$2:$G$65536))</f>
        <v>0</v>
      </c>
      <c r="P82" s="59"/>
      <c r="Q82" s="59"/>
      <c r="R82" s="409">
        <f>IF($T$2="7",#REF!,G82)</f>
        <v>0</v>
      </c>
      <c r="S82" s="409">
        <f>IF($T$2="7",#REF!,I82)</f>
        <v>0</v>
      </c>
      <c r="T82" s="409">
        <f>IF($T$2="7",#REF!,K82)</f>
        <v>0</v>
      </c>
      <c r="U82" s="409">
        <f>IF($T$2="7",#REF!,M82)</f>
        <v>0</v>
      </c>
      <c r="V82" s="409">
        <f>IF($T$2="7",#REF!,O82)</f>
        <v>0</v>
      </c>
      <c r="W82" s="59"/>
      <c r="X82" s="66" t="s">
        <v>115</v>
      </c>
      <c r="Y82" s="381"/>
    </row>
    <row r="83" spans="1:25" ht="15.75" customHeight="1">
      <c r="A83" s="176" t="s">
        <v>324</v>
      </c>
      <c r="B83" s="176" t="s">
        <v>468</v>
      </c>
      <c r="C83" s="399" t="s">
        <v>234</v>
      </c>
      <c r="D83" s="569">
        <v>312</v>
      </c>
      <c r="E83" s="545"/>
      <c r="F83" s="559"/>
      <c r="G83" s="66">
        <f>IF(dati_an!$B$4="16",0,SUMIF(dati_ce!$H$2:$H$65536,s_bil_std_ABB!$A83,dati_ce!$C$2:$C$65536))</f>
        <v>0</v>
      </c>
      <c r="H83" s="59"/>
      <c r="I83" s="66">
        <f>IF(dati_an!$B$4="16",0,SUMIF(dati_ce!$H$2:$H$65536,s_bil_std_ABB!$A83,dati_ce!$D$2:$D$65536))</f>
        <v>0</v>
      </c>
      <c r="J83" s="59"/>
      <c r="K83" s="66">
        <f>IF(dati_an!$B$4="16",0,SUMIF(dati_ce!$H$2:$H$65536,s_bil_std_ABB!$A83,dati_ce!$E$2:$E$65536))</f>
        <v>0</v>
      </c>
      <c r="L83" s="59"/>
      <c r="M83" s="66">
        <f>IF(dati_an!$B$4="16",0,SUMIF(dati_ce!$H$2:$H$65536,s_bil_std_ABB!$A83,dati_ce!$F$2:$F$65536))</f>
        <v>0</v>
      </c>
      <c r="N83" s="59"/>
      <c r="O83" s="66">
        <f>IF(dati_an!$B$4="16",0,SUMIF(dati_ce!$H$2:$H$65536,s_bil_std_ABB!$A83,dati_ce!$G$2:$G$65536))</f>
        <v>0</v>
      </c>
      <c r="P83" s="59"/>
      <c r="Q83" s="59"/>
      <c r="R83" s="409">
        <f>IF($T$2="7",#REF!,G83)</f>
        <v>0</v>
      </c>
      <c r="S83" s="409">
        <f>IF($T$2="7",#REF!,I83)</f>
        <v>0</v>
      </c>
      <c r="T83" s="409">
        <f>IF($T$2="7",#REF!,K83)</f>
        <v>0</v>
      </c>
      <c r="U83" s="409">
        <f>IF($T$2="7",#REF!,M83)</f>
        <v>0</v>
      </c>
      <c r="V83" s="409">
        <f>IF($T$2="7",#REF!,O83)</f>
        <v>0</v>
      </c>
      <c r="W83" s="59"/>
      <c r="X83" s="66" t="s">
        <v>115</v>
      </c>
      <c r="Y83" s="381"/>
    </row>
    <row r="84" spans="1:25" ht="15.75" customHeight="1">
      <c r="A84" s="176" t="s">
        <v>325</v>
      </c>
      <c r="B84" s="176" t="s">
        <v>469</v>
      </c>
      <c r="C84" s="399" t="s">
        <v>234</v>
      </c>
      <c r="D84" s="569">
        <v>312</v>
      </c>
      <c r="E84" s="545"/>
      <c r="F84" s="559"/>
      <c r="G84" s="66">
        <f>IF(dati_an!$B$4="16",0,SUMIF(dati_ce!$H$2:$H$65536,s_bil_std_ABB!$A84,dati_ce!$C$2:$C$65536))</f>
        <v>0</v>
      </c>
      <c r="H84" s="59"/>
      <c r="I84" s="66">
        <f>IF(dati_an!$B$4="16",0,SUMIF(dati_ce!$H$2:$H$65536,s_bil_std_ABB!$A84,dati_ce!$D$2:$D$65536))</f>
        <v>0</v>
      </c>
      <c r="J84" s="59"/>
      <c r="K84" s="66">
        <f>IF(dati_an!$B$4="16",0,SUMIF(dati_ce!$H$2:$H$65536,s_bil_std_ABB!$A84,dati_ce!$E$2:$E$65536))</f>
        <v>0</v>
      </c>
      <c r="L84" s="59"/>
      <c r="M84" s="66">
        <f>IF(dati_an!$B$4="16",0,SUMIF(dati_ce!$H$2:$H$65536,s_bil_std_ABB!$A84,dati_ce!$F$2:$F$65536))</f>
        <v>0</v>
      </c>
      <c r="N84" s="59"/>
      <c r="O84" s="66">
        <f>IF(dati_an!$B$4="16",0,SUMIF(dati_ce!$H$2:$H$65536,s_bil_std_ABB!$A84,dati_ce!$G$2:$G$65536))</f>
        <v>0</v>
      </c>
      <c r="P84" s="59"/>
      <c r="Q84" s="59"/>
      <c r="R84" s="409">
        <f>IF($T$2="7",#REF!,G84)</f>
        <v>0</v>
      </c>
      <c r="S84" s="409">
        <f>IF($T$2="7",#REF!,I84)</f>
        <v>0</v>
      </c>
      <c r="T84" s="409">
        <f>IF($T$2="7",#REF!,K84)</f>
        <v>0</v>
      </c>
      <c r="U84" s="409">
        <f>IF($T$2="7",#REF!,M84)</f>
        <v>0</v>
      </c>
      <c r="V84" s="409">
        <f>IF($T$2="7",#REF!,O84)</f>
        <v>0</v>
      </c>
      <c r="W84" s="59"/>
      <c r="X84" s="66" t="s">
        <v>115</v>
      </c>
      <c r="Y84" s="381"/>
    </row>
    <row r="85" spans="1:25" ht="15.75" customHeight="1">
      <c r="A85" s="176" t="s">
        <v>326</v>
      </c>
      <c r="B85" s="176" t="s">
        <v>965</v>
      </c>
      <c r="C85" s="399" t="s">
        <v>234</v>
      </c>
      <c r="D85" s="569"/>
      <c r="E85" s="545"/>
      <c r="F85" s="559"/>
      <c r="G85" s="66">
        <f>IF(dati_an!$B$4="16",0,SUMIF(dati_ce!$H$2:$H$65536,s_bil_std_ABB!$A85,dati_ce!$C$2:$C$65536))</f>
        <v>0</v>
      </c>
      <c r="H85" s="59"/>
      <c r="I85" s="66">
        <f>IF(dati_an!$B$4="16",0,SUMIF(dati_ce!$H$2:$H$65536,s_bil_std_ABB!$A85,dati_ce!$D$2:$D$65536))</f>
        <v>0</v>
      </c>
      <c r="J85" s="59"/>
      <c r="K85" s="66">
        <f>IF(dati_an!$B$4="16",0,SUMIF(dati_ce!$H$2:$H$65536,s_bil_std_ABB!$A85,dati_ce!$E$2:$E$65536))</f>
        <v>0</v>
      </c>
      <c r="L85" s="59"/>
      <c r="M85" s="66">
        <f>IF(dati_an!$B$4="16",0,SUMIF(dati_ce!$H$2:$H$65536,s_bil_std_ABB!$A85,dati_ce!$F$2:$F$65536))</f>
        <v>0</v>
      </c>
      <c r="N85" s="59"/>
      <c r="O85" s="66">
        <f>IF(dati_an!$B$4="16",0,SUMIF(dati_ce!$H$2:$H$65536,s_bil_std_ABB!$A85,dati_ce!$G$2:$G$65536))</f>
        <v>0</v>
      </c>
      <c r="P85" s="59"/>
      <c r="Q85" s="59"/>
      <c r="R85" s="409">
        <f>IF($T$2="7",#REF!,G85)</f>
        <v>0</v>
      </c>
      <c r="S85" s="409">
        <f>IF($T$2="7",#REF!,I85)</f>
        <v>0</v>
      </c>
      <c r="T85" s="409">
        <f>IF($T$2="7",#REF!,K85)</f>
        <v>0</v>
      </c>
      <c r="U85" s="409">
        <f>IF($T$2="7",#REF!,M85)</f>
        <v>0</v>
      </c>
      <c r="V85" s="409">
        <f>IF($T$2="7",#REF!,O85)</f>
        <v>0</v>
      </c>
      <c r="W85" s="59"/>
      <c r="X85" s="66" t="s">
        <v>115</v>
      </c>
      <c r="Y85" s="381"/>
    </row>
    <row r="86" spans="1:25" ht="15.75" customHeight="1">
      <c r="A86" s="176" t="s">
        <v>963</v>
      </c>
      <c r="B86" s="176" t="s">
        <v>470</v>
      </c>
      <c r="C86" s="399" t="s">
        <v>234</v>
      </c>
      <c r="D86" s="569"/>
      <c r="E86" s="545"/>
      <c r="F86" s="559"/>
      <c r="G86" s="66">
        <f>IF(dati_an!$B$4="16",0,SUMIF(dati_ce!$H$2:$H$65536,s_bil_std_ABB!$A86,dati_ce!$C$2:$C$65536))</f>
        <v>0</v>
      </c>
      <c r="H86" s="59"/>
      <c r="I86" s="66">
        <f>IF(dati_an!$B$4="16",0,SUMIF(dati_ce!$H$2:$H$65536,s_bil_std_ABB!$A86,dati_ce!$D$2:$D$65536))</f>
        <v>0</v>
      </c>
      <c r="J86" s="59"/>
      <c r="K86" s="66">
        <f>IF(dati_an!$B$4="16",0,SUMIF(dati_ce!$H$2:$H$65536,s_bil_std_ABB!$A86,dati_ce!$E$2:$E$65536))</f>
        <v>0</v>
      </c>
      <c r="L86" s="59"/>
      <c r="M86" s="66">
        <f>IF(dati_an!$B$4="16",0,SUMIF(dati_ce!$H$2:$H$65536,s_bil_std_ABB!$A86,dati_ce!$F$2:$F$65536))</f>
        <v>0</v>
      </c>
      <c r="N86" s="59"/>
      <c r="O86" s="66">
        <f>IF(dati_an!$B$4="16",0,SUMIF(dati_ce!$H$2:$H$65536,s_bil_std_ABB!$A86,dati_ce!$G$2:$G$65536))</f>
        <v>0</v>
      </c>
      <c r="P86" s="59"/>
      <c r="Q86" s="59"/>
      <c r="R86" s="409"/>
      <c r="S86" s="409"/>
      <c r="T86" s="409"/>
      <c r="U86" s="409"/>
      <c r="V86" s="409"/>
      <c r="W86" s="59"/>
      <c r="X86" s="66" t="s">
        <v>115</v>
      </c>
      <c r="Y86" s="381"/>
    </row>
    <row r="87" spans="1:25" ht="15.75" customHeight="1">
      <c r="A87" s="176" t="s">
        <v>594</v>
      </c>
      <c r="B87" s="176" t="s">
        <v>579</v>
      </c>
      <c r="C87" s="399" t="s">
        <v>234</v>
      </c>
      <c r="D87" s="569"/>
      <c r="E87" s="545"/>
      <c r="F87" s="559"/>
      <c r="G87" s="66">
        <f>IF(dati_an!$B$4="16",0,SUMIF(dati_ce!$H$2:$H$65536,s_bil_std_ABB!$A87,dati_ce!$C$2:$C$65536))</f>
        <v>0</v>
      </c>
      <c r="H87" s="59"/>
      <c r="I87" s="66">
        <f>IF(dati_an!$B$4="16",0,SUMIF(dati_ce!$H$2:$H$65536,s_bil_std_ABB!$A87,dati_ce!$D$2:$D$65536))</f>
        <v>0</v>
      </c>
      <c r="J87" s="59"/>
      <c r="K87" s="66">
        <f>IF(dati_an!$B$4="16",0,SUMIF(dati_ce!$H$2:$H$65536,s_bil_std_ABB!$A87,dati_ce!$E$2:$E$65536))</f>
        <v>0</v>
      </c>
      <c r="L87" s="59"/>
      <c r="M87" s="66">
        <f>IF(dati_an!$B$4="16",0,SUMIF(dati_ce!$H$2:$H$65536,s_bil_std_ABB!$A87,dati_ce!$F$2:$F$65536))</f>
        <v>0</v>
      </c>
      <c r="N87" s="59"/>
      <c r="O87" s="66">
        <f>IF(dati_an!$B$4="16",0,SUMIF(dati_ce!$H$2:$H$65536,s_bil_std_ABB!$A87,dati_ce!$G$2:$G$65536))</f>
        <v>0</v>
      </c>
      <c r="P87" s="59"/>
      <c r="Q87" s="59"/>
      <c r="R87" s="409"/>
      <c r="S87" s="409"/>
      <c r="T87" s="409"/>
      <c r="U87" s="409"/>
      <c r="V87" s="409"/>
      <c r="W87" s="59"/>
      <c r="X87" s="409" t="s">
        <v>595</v>
      </c>
      <c r="Y87" s="381"/>
    </row>
    <row r="88" spans="1:25" ht="15.75" customHeight="1">
      <c r="A88" s="172" t="s">
        <v>1013</v>
      </c>
      <c r="B88" s="172" t="s">
        <v>579</v>
      </c>
      <c r="C88" s="173" t="s">
        <v>111</v>
      </c>
      <c r="D88" s="562"/>
      <c r="E88" s="541"/>
      <c r="F88" s="556"/>
      <c r="G88" s="74">
        <f>G89+G90</f>
        <v>8070</v>
      </c>
      <c r="H88" s="59"/>
      <c r="I88" s="74">
        <f>I89+I90</f>
        <v>11070</v>
      </c>
      <c r="J88" s="59"/>
      <c r="K88" s="74">
        <f>K89+K90</f>
        <v>0</v>
      </c>
      <c r="L88" s="59"/>
      <c r="M88" s="74">
        <f>M89+M90</f>
        <v>0</v>
      </c>
      <c r="N88" s="59"/>
      <c r="O88" s="74">
        <f>O89+O90</f>
        <v>0</v>
      </c>
      <c r="P88" s="59"/>
      <c r="Q88" s="59"/>
      <c r="R88" s="409"/>
      <c r="S88" s="409"/>
      <c r="T88" s="409"/>
      <c r="U88" s="409"/>
      <c r="V88" s="409"/>
      <c r="W88" s="59"/>
      <c r="X88" s="156" t="s">
        <v>595</v>
      </c>
      <c r="Y88" s="381"/>
    </row>
    <row r="89" spans="1:25" ht="15.75" customHeight="1">
      <c r="A89" s="176" t="s">
        <v>1014</v>
      </c>
      <c r="B89" s="176" t="s">
        <v>580</v>
      </c>
      <c r="C89" s="399" t="s">
        <v>234</v>
      </c>
      <c r="D89" s="569">
        <v>313</v>
      </c>
      <c r="E89" s="545"/>
      <c r="F89" s="559"/>
      <c r="G89" s="66">
        <f>IF(dati_an!$B$4="16",0,SUMIF(dati_ce!$H$2:$H$65536,s_bil_std_ABB!$A89,dati_ce!$C$2:$C$65536))</f>
        <v>8070</v>
      </c>
      <c r="H89" s="59"/>
      <c r="I89" s="66">
        <f>IF(dati_an!$B$4="16",0,SUMIF(dati_ce!$H$2:$H$65536,s_bil_std_ABB!$A89,dati_ce!$D$2:$D$65536))</f>
        <v>11070</v>
      </c>
      <c r="J89" s="59"/>
      <c r="K89" s="66">
        <f>IF(dati_an!$B$4="16",0,SUMIF(dati_ce!$H$2:$H$65536,s_bil_std_ABB!$A89,dati_ce!$E$2:$E$65536))</f>
        <v>0</v>
      </c>
      <c r="L89" s="59"/>
      <c r="M89" s="66">
        <f>IF(dati_an!$B$4="16",0,SUMIF(dati_ce!$H$2:$H$65536,s_bil_std_ABB!$A89,dati_ce!$F$2:$F$65536))</f>
        <v>0</v>
      </c>
      <c r="N89" s="59"/>
      <c r="O89" s="66">
        <f>IF(dati_an!$B$4="16",0,SUMIF(dati_ce!$H$2:$H$65536,s_bil_std_ABB!$A89,dati_ce!$G$2:$G$65536))</f>
        <v>0</v>
      </c>
      <c r="P89" s="59"/>
      <c r="Q89" s="59"/>
      <c r="R89" s="409">
        <f>IF($T$2="7",#REF!,G89)</f>
        <v>8070</v>
      </c>
      <c r="S89" s="409">
        <f>IF($T$2="7",#REF!,I89)</f>
        <v>11070</v>
      </c>
      <c r="T89" s="409">
        <f>IF($T$2="7",#REF!,K89)</f>
        <v>0</v>
      </c>
      <c r="U89" s="409">
        <f>IF($T$2="7",#REF!,M89)</f>
        <v>0</v>
      </c>
      <c r="V89" s="409">
        <f>IF($T$2="7",#REF!,O89)</f>
        <v>0</v>
      </c>
      <c r="W89" s="59"/>
      <c r="X89" s="409" t="s">
        <v>263</v>
      </c>
      <c r="Y89" s="381"/>
    </row>
    <row r="90" spans="1:25" ht="15.75" customHeight="1">
      <c r="A90" s="176" t="s">
        <v>1015</v>
      </c>
      <c r="B90" s="176" t="s">
        <v>581</v>
      </c>
      <c r="C90" s="399" t="s">
        <v>234</v>
      </c>
      <c r="D90" s="569">
        <v>314</v>
      </c>
      <c r="E90" s="545"/>
      <c r="F90" s="559"/>
      <c r="G90" s="66">
        <f>IF(dati_an!$B$4="16",0,SUMIF(dati_ce!$H$2:$H$65536,s_bil_std_ABB!$A90,dati_ce!$C$2:$C$65536))</f>
        <v>0</v>
      </c>
      <c r="H90" s="59"/>
      <c r="I90" s="66">
        <f>IF(dati_an!$B$4="16",0,SUMIF(dati_ce!$H$2:$H$65536,s_bil_std_ABB!$A90,dati_ce!$D$2:$D$65536))</f>
        <v>0</v>
      </c>
      <c r="J90" s="59"/>
      <c r="K90" s="66">
        <f>IF(dati_an!$B$4="16",0,SUMIF(dati_ce!$H$2:$H$65536,s_bil_std_ABB!$A90,dati_ce!$E$2:$E$65536))</f>
        <v>0</v>
      </c>
      <c r="L90" s="59"/>
      <c r="M90" s="66">
        <f>IF(dati_an!$B$4="16",0,SUMIF(dati_ce!$H$2:$H$65536,s_bil_std_ABB!$A90,dati_ce!$F$2:$F$65536))</f>
        <v>0</v>
      </c>
      <c r="N90" s="59"/>
      <c r="O90" s="66">
        <f>IF(dati_an!$B$4="16",0,SUMIF(dati_ce!$H$2:$H$65536,s_bil_std_ABB!$A90,dati_ce!$G$2:$G$65536))</f>
        <v>0</v>
      </c>
      <c r="P90" s="59"/>
      <c r="Q90" s="59"/>
      <c r="R90" s="409">
        <f>IF($T$2="7",#REF!,G90)</f>
        <v>0</v>
      </c>
      <c r="S90" s="409">
        <f>IF($T$2="7",#REF!,I90)</f>
        <v>0</v>
      </c>
      <c r="T90" s="409">
        <f>IF($T$2="7",#REF!,K90)</f>
        <v>0</v>
      </c>
      <c r="U90" s="409">
        <f>IF($T$2="7",#REF!,M90)</f>
        <v>0</v>
      </c>
      <c r="V90" s="409">
        <f>IF($T$2="7",#REF!,O90)</f>
        <v>0</v>
      </c>
      <c r="W90" s="59"/>
      <c r="X90" s="409" t="s">
        <v>264</v>
      </c>
      <c r="Y90" s="381"/>
    </row>
    <row r="91" spans="1:25" ht="15.75" customHeight="1">
      <c r="A91" s="172" t="s">
        <v>329</v>
      </c>
      <c r="B91" s="172" t="s">
        <v>60</v>
      </c>
      <c r="C91" s="173" t="s">
        <v>111</v>
      </c>
      <c r="D91" s="562">
        <v>315</v>
      </c>
      <c r="E91" s="541"/>
      <c r="F91" s="556"/>
      <c r="G91" s="156">
        <f>SUM(G92:G96)</f>
        <v>95</v>
      </c>
      <c r="H91" s="59"/>
      <c r="I91" s="156">
        <f>SUM(I92:I96)</f>
        <v>52</v>
      </c>
      <c r="J91" s="59"/>
      <c r="K91" s="156">
        <f>SUM(K92:K96)</f>
        <v>0</v>
      </c>
      <c r="L91" s="59"/>
      <c r="M91" s="156">
        <f>SUM(M92:M96)</f>
        <v>0</v>
      </c>
      <c r="N91" s="59"/>
      <c r="O91" s="156">
        <f>SUM(O92:O96)</f>
        <v>0</v>
      </c>
      <c r="P91" s="59"/>
      <c r="Q91" s="59"/>
      <c r="R91" s="156">
        <f>IF($T$2="7",#REF!,G91)</f>
        <v>95</v>
      </c>
      <c r="S91" s="156">
        <f>IF($T$2="7",#REF!,I91)</f>
        <v>52</v>
      </c>
      <c r="T91" s="156">
        <f>IF($T$2="7",#REF!,K91)</f>
        <v>0</v>
      </c>
      <c r="U91" s="156">
        <f>IF($T$2="7",#REF!,M91)</f>
        <v>0</v>
      </c>
      <c r="V91" s="156">
        <f>IF($T$2="7",#REF!,O91)</f>
        <v>0</v>
      </c>
      <c r="W91" s="59"/>
      <c r="X91" s="156" t="s">
        <v>265</v>
      </c>
      <c r="Y91" s="381"/>
    </row>
    <row r="92" spans="1:25" ht="15.75" customHeight="1">
      <c r="A92" s="176" t="s">
        <v>330</v>
      </c>
      <c r="B92" s="176" t="s">
        <v>467</v>
      </c>
      <c r="C92" s="399" t="s">
        <v>234</v>
      </c>
      <c r="D92" s="569">
        <v>316</v>
      </c>
      <c r="E92" s="545"/>
      <c r="F92" s="559"/>
      <c r="G92" s="66">
        <f>IF(dati_an!$B$4="16",0,SUMIF(dati_ce!$H$2:$H$65536,s_bil_std_ABB!$A92,dati_ce!$C$2:$C$65536))</f>
        <v>0</v>
      </c>
      <c r="H92" s="59"/>
      <c r="I92" s="66">
        <f>IF(dati_an!$B$4="16",0,SUMIF(dati_ce!$H$2:$H$65536,s_bil_std_ABB!$A92,dati_ce!$D$2:$D$65536))</f>
        <v>0</v>
      </c>
      <c r="J92" s="59"/>
      <c r="K92" s="66">
        <f>IF(dati_an!$B$4="16",0,SUMIF(dati_ce!$H$2:$H$65536,s_bil_std_ABB!$A92,dati_ce!$E$2:$E$65536))</f>
        <v>0</v>
      </c>
      <c r="L92" s="59"/>
      <c r="M92" s="66">
        <f>IF(dati_an!$B$4="16",0,SUMIF(dati_ce!$H$2:$H$65536,s_bil_std_ABB!$A92,dati_ce!$F$2:$F$65536))</f>
        <v>0</v>
      </c>
      <c r="N92" s="59"/>
      <c r="O92" s="66">
        <f>IF(dati_an!$B$4="16",0,SUMIF(dati_ce!$H$2:$H$65536,s_bil_std_ABB!$A92,dati_ce!$G$2:$G$65536))</f>
        <v>0</v>
      </c>
      <c r="P92" s="59"/>
      <c r="Q92" s="59"/>
      <c r="R92" s="409">
        <f>IF($T$2="7",#REF!,G92)</f>
        <v>0</v>
      </c>
      <c r="S92" s="409">
        <f>IF($T$2="7",#REF!,I92)</f>
        <v>0</v>
      </c>
      <c r="T92" s="409">
        <f>IF($T$2="7",#REF!,K92)</f>
        <v>0</v>
      </c>
      <c r="U92" s="409">
        <f>IF($T$2="7",#REF!,M92)</f>
        <v>0</v>
      </c>
      <c r="V92" s="409">
        <f>IF($T$2="7",#REF!,O92)</f>
        <v>0</v>
      </c>
      <c r="W92" s="59"/>
      <c r="X92" s="66" t="s">
        <v>115</v>
      </c>
      <c r="Y92" s="381"/>
    </row>
    <row r="93" spans="1:25" ht="15.75" customHeight="1">
      <c r="A93" s="176" t="s">
        <v>331</v>
      </c>
      <c r="B93" s="176" t="s">
        <v>468</v>
      </c>
      <c r="C93" s="399" t="s">
        <v>234</v>
      </c>
      <c r="D93" s="569">
        <v>316</v>
      </c>
      <c r="E93" s="545"/>
      <c r="F93" s="559"/>
      <c r="G93" s="66">
        <f>IF(dati_an!$B$4="16",0,SUMIF(dati_ce!$H$2:$H$65536,s_bil_std_ABB!$A93,dati_ce!$C$2:$C$65536))</f>
        <v>0</v>
      </c>
      <c r="H93" s="59"/>
      <c r="I93" s="66">
        <f>IF(dati_an!$B$4="16",0,SUMIF(dati_ce!$H$2:$H$65536,s_bil_std_ABB!$A93,dati_ce!$D$2:$D$65536))</f>
        <v>0</v>
      </c>
      <c r="J93" s="59"/>
      <c r="K93" s="66">
        <f>IF(dati_an!$B$4="16",0,SUMIF(dati_ce!$H$2:$H$65536,s_bil_std_ABB!$A93,dati_ce!$E$2:$E$65536))</f>
        <v>0</v>
      </c>
      <c r="L93" s="59"/>
      <c r="M93" s="66">
        <f>IF(dati_an!$B$4="16",0,SUMIF(dati_ce!$H$2:$H$65536,s_bil_std_ABB!$A93,dati_ce!$F$2:$F$65536))</f>
        <v>0</v>
      </c>
      <c r="N93" s="59"/>
      <c r="O93" s="66">
        <f>IF(dati_an!$B$4="16",0,SUMIF(dati_ce!$H$2:$H$65536,s_bil_std_ABB!$A93,dati_ce!$G$2:$G$65536))</f>
        <v>0</v>
      </c>
      <c r="P93" s="59"/>
      <c r="Q93" s="59"/>
      <c r="R93" s="409">
        <f>IF($T$2="7",#REF!,G93)</f>
        <v>0</v>
      </c>
      <c r="S93" s="409">
        <f>IF($T$2="7",#REF!,I93)</f>
        <v>0</v>
      </c>
      <c r="T93" s="409">
        <f>IF($T$2="7",#REF!,K93)</f>
        <v>0</v>
      </c>
      <c r="U93" s="409">
        <f>IF($T$2="7",#REF!,M93)</f>
        <v>0</v>
      </c>
      <c r="V93" s="409">
        <f>IF($T$2="7",#REF!,O93)</f>
        <v>0</v>
      </c>
      <c r="W93" s="59"/>
      <c r="X93" s="66" t="s">
        <v>115</v>
      </c>
      <c r="Y93" s="381"/>
    </row>
    <row r="94" spans="1:25" ht="15.75" customHeight="1">
      <c r="A94" s="176" t="s">
        <v>332</v>
      </c>
      <c r="B94" s="176" t="s">
        <v>469</v>
      </c>
      <c r="C94" s="399" t="s">
        <v>234</v>
      </c>
      <c r="D94" s="569">
        <v>316</v>
      </c>
      <c r="E94" s="545"/>
      <c r="F94" s="559"/>
      <c r="G94" s="66">
        <f>IF(dati_an!$B$4="16",0,SUMIF(dati_ce!$H$2:$H$65536,s_bil_std_ABB!$A94,dati_ce!$C$2:$C$65536))</f>
        <v>0</v>
      </c>
      <c r="H94" s="59"/>
      <c r="I94" s="66">
        <f>IF(dati_an!$B$4="16",0,SUMIF(dati_ce!$H$2:$H$65536,s_bil_std_ABB!$A94,dati_ce!$D$2:$D$65536))</f>
        <v>0</v>
      </c>
      <c r="J94" s="59"/>
      <c r="K94" s="66">
        <f>IF(dati_an!$B$4="16",0,SUMIF(dati_ce!$H$2:$H$65536,s_bil_std_ABB!$A94,dati_ce!$E$2:$E$65536))</f>
        <v>0</v>
      </c>
      <c r="L94" s="59"/>
      <c r="M94" s="66">
        <f>IF(dati_an!$B$4="16",0,SUMIF(dati_ce!$H$2:$H$65536,s_bil_std_ABB!$A94,dati_ce!$F$2:$F$65536))</f>
        <v>0</v>
      </c>
      <c r="N94" s="59"/>
      <c r="O94" s="66">
        <f>IF(dati_an!$B$4="16",0,SUMIF(dati_ce!$H$2:$H$65536,s_bil_std_ABB!$A94,dati_ce!$G$2:$G$65536))</f>
        <v>0</v>
      </c>
      <c r="P94" s="59"/>
      <c r="Q94" s="59"/>
      <c r="R94" s="409">
        <f>IF($T$2="7",#REF!,G94)</f>
        <v>0</v>
      </c>
      <c r="S94" s="409">
        <f>IF($T$2="7",#REF!,I94)</f>
        <v>0</v>
      </c>
      <c r="T94" s="409">
        <f>IF($T$2="7",#REF!,K94)</f>
        <v>0</v>
      </c>
      <c r="U94" s="409">
        <f>IF($T$2="7",#REF!,M94)</f>
        <v>0</v>
      </c>
      <c r="V94" s="409">
        <f>IF($T$2="7",#REF!,O94)</f>
        <v>0</v>
      </c>
      <c r="W94" s="59"/>
      <c r="X94" s="66" t="s">
        <v>115</v>
      </c>
      <c r="Y94" s="381"/>
    </row>
    <row r="95" spans="1:25" ht="15.75" customHeight="1">
      <c r="A95" s="176" t="s">
        <v>333</v>
      </c>
      <c r="B95" s="176" t="s">
        <v>965</v>
      </c>
      <c r="C95" s="399" t="s">
        <v>234</v>
      </c>
      <c r="D95" s="569"/>
      <c r="E95" s="545"/>
      <c r="F95" s="559"/>
      <c r="G95" s="66">
        <f>IF(dati_an!$B$4="16",0,SUMIF(dati_ce!$H$2:$H$65536,s_bil_std_ABB!$A95,dati_ce!$C$2:$C$65536))</f>
        <v>0</v>
      </c>
      <c r="H95" s="59"/>
      <c r="I95" s="66">
        <f>IF(dati_an!$B$4="16",0,SUMIF(dati_ce!$H$2:$H$65536,s_bil_std_ABB!$A95,dati_ce!$D$2:$D$65536))</f>
        <v>0</v>
      </c>
      <c r="J95" s="59"/>
      <c r="K95" s="66">
        <f>IF(dati_an!$B$4="16",0,SUMIF(dati_ce!$H$2:$H$65536,s_bil_std_ABB!$A95,dati_ce!$E$2:$E$65536))</f>
        <v>0</v>
      </c>
      <c r="L95" s="59"/>
      <c r="M95" s="66">
        <f>IF(dati_an!$B$4="16",0,SUMIF(dati_ce!$H$2:$H$65536,s_bil_std_ABB!$A95,dati_ce!$F$2:$F$65536))</f>
        <v>0</v>
      </c>
      <c r="N95" s="59"/>
      <c r="O95" s="66">
        <f>IF(dati_an!$B$4="16",0,SUMIF(dati_ce!$H$2:$H$65536,s_bil_std_ABB!$A95,dati_ce!$G$2:$G$65536))</f>
        <v>0</v>
      </c>
      <c r="P95" s="59"/>
      <c r="Q95" s="59"/>
      <c r="R95" s="409">
        <f>IF($T$2="7",#REF!,G95)</f>
        <v>0</v>
      </c>
      <c r="S95" s="409">
        <f>IF($T$2="7",#REF!,I95)</f>
        <v>0</v>
      </c>
      <c r="T95" s="409">
        <f>IF($T$2="7",#REF!,K95)</f>
        <v>0</v>
      </c>
      <c r="U95" s="409">
        <f>IF($T$2="7",#REF!,M95)</f>
        <v>0</v>
      </c>
      <c r="V95" s="409">
        <f>IF($T$2="7",#REF!,O95)</f>
        <v>0</v>
      </c>
      <c r="W95" s="59"/>
      <c r="X95" s="66" t="s">
        <v>115</v>
      </c>
      <c r="Y95" s="381"/>
    </row>
    <row r="96" spans="1:25" ht="15.75" customHeight="1">
      <c r="A96" s="176" t="s">
        <v>964</v>
      </c>
      <c r="B96" s="176" t="s">
        <v>470</v>
      </c>
      <c r="C96" s="399" t="s">
        <v>234</v>
      </c>
      <c r="D96" s="569"/>
      <c r="E96" s="545"/>
      <c r="F96" s="559"/>
      <c r="G96" s="66">
        <f>IF(dati_an!$B$4="16",0,SUMIF(dati_ce!$H$2:$H$65536,s_bil_std_ABB!$A96,dati_ce!$C$2:$C$65536))</f>
        <v>95</v>
      </c>
      <c r="H96" s="59"/>
      <c r="I96" s="66">
        <f>IF(dati_an!$B$4="16",0,SUMIF(dati_ce!$H$2:$H$65536,s_bil_std_ABB!$A96,dati_ce!$D$2:$D$65536))</f>
        <v>52</v>
      </c>
      <c r="J96" s="59"/>
      <c r="K96" s="66">
        <f>IF(dati_an!$B$4="16",0,SUMIF(dati_ce!$H$2:$H$65536,s_bil_std_ABB!$A96,dati_ce!$E$2:$E$65536))</f>
        <v>0</v>
      </c>
      <c r="L96" s="59"/>
      <c r="M96" s="66">
        <f>IF(dati_an!$B$4="16",0,SUMIF(dati_ce!$H$2:$H$65536,s_bil_std_ABB!$A96,dati_ce!$F$2:$F$65536))</f>
        <v>0</v>
      </c>
      <c r="N96" s="59"/>
      <c r="O96" s="66">
        <f>IF(dati_an!$B$4="16",0,SUMIF(dati_ce!$H$2:$H$65536,s_bil_std_ABB!$A96,dati_ce!$G$2:$G$65536))</f>
        <v>0</v>
      </c>
      <c r="P96" s="59"/>
      <c r="Q96" s="59"/>
      <c r="R96" s="409"/>
      <c r="S96" s="409"/>
      <c r="T96" s="409"/>
      <c r="U96" s="409"/>
      <c r="V96" s="409"/>
      <c r="W96" s="59"/>
      <c r="X96" s="66" t="s">
        <v>115</v>
      </c>
      <c r="Y96" s="381"/>
    </row>
    <row r="97" spans="1:25" ht="15.75" customHeight="1">
      <c r="A97" s="172" t="s">
        <v>334</v>
      </c>
      <c r="B97" s="172" t="s">
        <v>61</v>
      </c>
      <c r="C97" s="173" t="s">
        <v>111</v>
      </c>
      <c r="D97" s="562">
        <v>420</v>
      </c>
      <c r="E97" s="541">
        <v>420</v>
      </c>
      <c r="F97" s="556"/>
      <c r="G97" s="73">
        <f>SUM(G98:G102)</f>
        <v>6114</v>
      </c>
      <c r="H97" s="59"/>
      <c r="I97" s="73">
        <f>SUM(I98:I102)</f>
        <v>11097</v>
      </c>
      <c r="J97" s="59">
        <f>SUM(J98:J101)</f>
        <v>0</v>
      </c>
      <c r="K97" s="73">
        <f>SUM(K98:K102)</f>
        <v>0</v>
      </c>
      <c r="L97" s="59"/>
      <c r="M97" s="73">
        <f>SUM(M98:M102)</f>
        <v>0</v>
      </c>
      <c r="N97" s="59"/>
      <c r="O97" s="73">
        <f>SUM(O98:O102)</f>
        <v>0</v>
      </c>
      <c r="P97" s="59"/>
      <c r="Q97" s="59"/>
      <c r="R97" s="156">
        <f>IF($T$2="7",#REF!,G97)</f>
        <v>6114</v>
      </c>
      <c r="S97" s="156">
        <f>IF($T$2="7",#REF!,I97)</f>
        <v>11097</v>
      </c>
      <c r="T97" s="156">
        <f>IF($T$2="7",#REF!,K97)</f>
        <v>0</v>
      </c>
      <c r="U97" s="156">
        <f>IF($T$2="7",#REF!,M97)</f>
        <v>0</v>
      </c>
      <c r="V97" s="156">
        <f>IF($T$2="7",#REF!,O97)</f>
        <v>0</v>
      </c>
      <c r="W97" s="59"/>
      <c r="X97" s="156" t="s">
        <v>285</v>
      </c>
      <c r="Y97" s="381"/>
    </row>
    <row r="98" spans="1:25" ht="15.75" customHeight="1">
      <c r="A98" s="176" t="s">
        <v>966</v>
      </c>
      <c r="B98" s="176" t="s">
        <v>460</v>
      </c>
      <c r="C98" s="399" t="s">
        <v>234</v>
      </c>
      <c r="D98" s="569">
        <v>421</v>
      </c>
      <c r="E98" s="545"/>
      <c r="F98" s="559"/>
      <c r="G98" s="66">
        <f>IF(dati_an!$B$4="16",0,SUMIF(dati_ce!$H$2:$H$65536,s_bil_std_ABB!$A98,dati_ce!$C$2:$C$65536))</f>
        <v>0</v>
      </c>
      <c r="H98" s="59"/>
      <c r="I98" s="66">
        <f>IF(dati_an!$B$4="16",0,SUMIF(dati_ce!$H$2:$H$65536,s_bil_std_ABB!$A98,dati_ce!$D$2:$D$65536))</f>
        <v>0</v>
      </c>
      <c r="J98" s="59"/>
      <c r="K98" s="66">
        <f>IF(dati_an!$B$4="16",0,SUMIF(dati_ce!$H$2:$H$65536,s_bil_std_ABB!$A98,dati_ce!$E$2:$E$65536))</f>
        <v>0</v>
      </c>
      <c r="L98" s="59"/>
      <c r="M98" s="66">
        <f>IF(dati_an!$B$4="16",0,SUMIF(dati_ce!$H$2:$H$65536,s_bil_std_ABB!$A98,dati_ce!$F$2:$F$65536))</f>
        <v>0</v>
      </c>
      <c r="N98" s="59"/>
      <c r="O98" s="66">
        <f>IF(dati_an!$B$4="16",0,SUMIF(dati_ce!$H$2:$H$65536,s_bil_std_ABB!$A98,dati_ce!$G$2:$G$65536))</f>
        <v>0</v>
      </c>
      <c r="P98" s="59"/>
      <c r="Q98" s="59"/>
      <c r="R98" s="409">
        <f>IF($T$2="7",#REF!,G98)</f>
        <v>0</v>
      </c>
      <c r="S98" s="409">
        <f>IF($T$2="7",#REF!,I98)</f>
        <v>0</v>
      </c>
      <c r="T98" s="409">
        <f>IF($T$2="7",#REF!,K98)</f>
        <v>0</v>
      </c>
      <c r="U98" s="409">
        <f>IF($T$2="7",#REF!,M98)</f>
        <v>0</v>
      </c>
      <c r="V98" s="409">
        <f>IF($T$2="7",#REF!,O98)</f>
        <v>0</v>
      </c>
      <c r="W98" s="59"/>
      <c r="X98" s="66" t="s">
        <v>115</v>
      </c>
      <c r="Y98" s="381"/>
    </row>
    <row r="99" spans="1:25" ht="15.75" customHeight="1">
      <c r="A99" s="176" t="s">
        <v>967</v>
      </c>
      <c r="B99" s="176" t="s">
        <v>461</v>
      </c>
      <c r="C99" s="399" t="s">
        <v>234</v>
      </c>
      <c r="D99" s="569">
        <v>421</v>
      </c>
      <c r="E99" s="545"/>
      <c r="F99" s="559"/>
      <c r="G99" s="66">
        <f>IF(dati_an!$B$4="16",0,SUMIF(dati_ce!$H$2:$H$65536,s_bil_std_ABB!$A99,dati_ce!$C$2:$C$65536))</f>
        <v>0</v>
      </c>
      <c r="H99" s="59"/>
      <c r="I99" s="66">
        <f>IF(dati_an!$B$4="16",0,SUMIF(dati_ce!$H$2:$H$65536,s_bil_std_ABB!$A99,dati_ce!$D$2:$D$65536))</f>
        <v>0</v>
      </c>
      <c r="J99" s="59"/>
      <c r="K99" s="66">
        <f>IF(dati_an!$B$4="16",0,SUMIF(dati_ce!$H$2:$H$65536,s_bil_std_ABB!$A99,dati_ce!$E$2:$E$65536))</f>
        <v>0</v>
      </c>
      <c r="L99" s="59"/>
      <c r="M99" s="66">
        <f>IF(dati_an!$B$4="16",0,SUMIF(dati_ce!$H$2:$H$65536,s_bil_std_ABB!$A99,dati_ce!$F$2:$F$65536))</f>
        <v>0</v>
      </c>
      <c r="N99" s="59"/>
      <c r="O99" s="66">
        <f>IF(dati_an!$B$4="16",0,SUMIF(dati_ce!$H$2:$H$65536,s_bil_std_ABB!$A99,dati_ce!$G$2:$G$65536))</f>
        <v>0</v>
      </c>
      <c r="P99" s="59"/>
      <c r="Q99" s="59"/>
      <c r="R99" s="409">
        <f>IF($T$2="7",#REF!,G99)</f>
        <v>0</v>
      </c>
      <c r="S99" s="409">
        <f>IF($T$2="7",#REF!,I99)</f>
        <v>0</v>
      </c>
      <c r="T99" s="409">
        <f>IF($T$2="7",#REF!,K99)</f>
        <v>0</v>
      </c>
      <c r="U99" s="409">
        <f>IF($T$2="7",#REF!,M99)</f>
        <v>0</v>
      </c>
      <c r="V99" s="409">
        <f>IF($T$2="7",#REF!,O99)</f>
        <v>0</v>
      </c>
      <c r="W99" s="59"/>
      <c r="X99" s="66" t="s">
        <v>115</v>
      </c>
      <c r="Y99" s="381"/>
    </row>
    <row r="100" spans="1:25" ht="15.75" customHeight="1">
      <c r="A100" s="176" t="s">
        <v>968</v>
      </c>
      <c r="B100" s="176" t="s">
        <v>462</v>
      </c>
      <c r="C100" s="399" t="s">
        <v>234</v>
      </c>
      <c r="D100" s="569">
        <v>421</v>
      </c>
      <c r="E100" s="545"/>
      <c r="F100" s="559"/>
      <c r="G100" s="66">
        <f>IF(dati_an!$B$4="16",0,SUMIF(dati_ce!$H$2:$H$65536,s_bil_std_ABB!$A100,dati_ce!$C$2:$C$65536))</f>
        <v>0</v>
      </c>
      <c r="H100" s="59"/>
      <c r="I100" s="66">
        <f>IF(dati_an!$B$4="16",0,SUMIF(dati_ce!$H$2:$H$65536,s_bil_std_ABB!$A100,dati_ce!$D$2:$D$65536))</f>
        <v>0</v>
      </c>
      <c r="J100" s="59"/>
      <c r="K100" s="66">
        <f>IF(dati_an!$B$4="16",0,SUMIF(dati_ce!$H$2:$H$65536,s_bil_std_ABB!$A100,dati_ce!$E$2:$E$65536))</f>
        <v>0</v>
      </c>
      <c r="L100" s="59"/>
      <c r="M100" s="66">
        <f>IF(dati_an!$B$4="16",0,SUMIF(dati_ce!$H$2:$H$65536,s_bil_std_ABB!$A100,dati_ce!$F$2:$F$65536))</f>
        <v>0</v>
      </c>
      <c r="N100" s="59"/>
      <c r="O100" s="66">
        <f>IF(dati_an!$B$4="16",0,SUMIF(dati_ce!$H$2:$H$65536,s_bil_std_ABB!$A100,dati_ce!$G$2:$G$65536))</f>
        <v>0</v>
      </c>
      <c r="P100" s="59"/>
      <c r="Q100" s="59"/>
      <c r="R100" s="409">
        <f>IF($T$2="7",#REF!,G100)</f>
        <v>0</v>
      </c>
      <c r="S100" s="409">
        <f>IF($T$2="7",#REF!,I100)</f>
        <v>0</v>
      </c>
      <c r="T100" s="409">
        <f>IF($T$2="7",#REF!,K100)</f>
        <v>0</v>
      </c>
      <c r="U100" s="409">
        <f>IF($T$2="7",#REF!,M100)</f>
        <v>0</v>
      </c>
      <c r="V100" s="409">
        <f>IF($T$2="7",#REF!,O100)</f>
        <v>0</v>
      </c>
      <c r="W100" s="59"/>
      <c r="X100" s="66" t="s">
        <v>115</v>
      </c>
      <c r="Y100" s="381"/>
    </row>
    <row r="101" spans="1:25" ht="15.75" customHeight="1">
      <c r="A101" s="176" t="s">
        <v>969</v>
      </c>
      <c r="B101" s="176" t="s">
        <v>970</v>
      </c>
      <c r="C101" s="399" t="s">
        <v>234</v>
      </c>
      <c r="D101" s="569"/>
      <c r="E101" s="545"/>
      <c r="F101" s="559"/>
      <c r="G101" s="66">
        <f>IF(dati_an!$B$4="16",0,SUMIF(dati_ce!$H$2:$H$65536,s_bil_std_ABB!$A101,dati_ce!$C$2:$C$65536))</f>
        <v>0</v>
      </c>
      <c r="H101" s="59"/>
      <c r="I101" s="66">
        <f>IF(dati_an!$B$4="16",0,SUMIF(dati_ce!$H$2:$H$65536,s_bil_std_ABB!$A101,dati_ce!$D$2:$D$65536))</f>
        <v>0</v>
      </c>
      <c r="J101" s="59"/>
      <c r="K101" s="66">
        <f>IF(dati_an!$B$4="16",0,SUMIF(dati_ce!$H$2:$H$65536,s_bil_std_ABB!$A101,dati_ce!$E$2:$E$65536))</f>
        <v>0</v>
      </c>
      <c r="L101" s="59"/>
      <c r="M101" s="66">
        <f>IF(dati_an!$B$4="16",0,SUMIF(dati_ce!$H$2:$H$65536,s_bil_std_ABB!$A101,dati_ce!$F$2:$F$65536))</f>
        <v>0</v>
      </c>
      <c r="N101" s="59"/>
      <c r="O101" s="66">
        <f>IF(dati_an!$B$4="16",0,SUMIF(dati_ce!$H$2:$H$65536,s_bil_std_ABB!$A101,dati_ce!$G$2:$G$65536))</f>
        <v>0</v>
      </c>
      <c r="P101" s="59"/>
      <c r="Q101" s="59"/>
      <c r="R101" s="409">
        <f>IF($T$2="7",#REF!,G101)</f>
        <v>0</v>
      </c>
      <c r="S101" s="409">
        <f>IF($T$2="7",#REF!,I101)</f>
        <v>0</v>
      </c>
      <c r="T101" s="409">
        <f>IF($T$2="7",#REF!,K101)</f>
        <v>0</v>
      </c>
      <c r="U101" s="409">
        <f>IF($T$2="7",#REF!,M101)</f>
        <v>0</v>
      </c>
      <c r="V101" s="409">
        <f>IF($T$2="7",#REF!,O101)</f>
        <v>0</v>
      </c>
      <c r="W101" s="59"/>
      <c r="X101" s="66" t="s">
        <v>115</v>
      </c>
      <c r="Y101" s="381"/>
    </row>
    <row r="102" spans="1:25" ht="15.75" customHeight="1">
      <c r="A102" s="176" t="s">
        <v>1005</v>
      </c>
      <c r="B102" s="176" t="s">
        <v>463</v>
      </c>
      <c r="C102" s="399" t="s">
        <v>234</v>
      </c>
      <c r="D102" s="569"/>
      <c r="E102" s="545"/>
      <c r="F102" s="559"/>
      <c r="G102" s="66">
        <f>IF(dati_an!$B$4="16",0,SUMIF(dati_ce!$H$2:$H$65536,s_bil_std_ABB!$A102,dati_ce!$C$2:$C$65536))</f>
        <v>6114</v>
      </c>
      <c r="H102" s="59"/>
      <c r="I102" s="66">
        <f>IF(dati_an!$B$4="16",0,SUMIF(dati_ce!$H$2:$H$65536,s_bil_std_ABB!$A102,dati_ce!$D$2:$D$65536))</f>
        <v>11097</v>
      </c>
      <c r="J102" s="59"/>
      <c r="K102" s="66">
        <f>IF(dati_an!$B$4="16",0,SUMIF(dati_ce!$H$2:$H$65536,s_bil_std_ABB!$A102,dati_ce!$E$2:$E$65536))</f>
        <v>0</v>
      </c>
      <c r="L102" s="59"/>
      <c r="M102" s="66">
        <f>IF(dati_an!$B$4="16",0,SUMIF(dati_ce!$H$2:$H$65536,s_bil_std_ABB!$A102,dati_ce!$F$2:$F$65536))</f>
        <v>0</v>
      </c>
      <c r="N102" s="59"/>
      <c r="O102" s="66">
        <f>IF(dati_an!$B$4="16",0,SUMIF(dati_ce!$H$2:$H$65536,s_bil_std_ABB!$A102,dati_ce!$G$2:$G$65536))</f>
        <v>0</v>
      </c>
      <c r="P102" s="59"/>
      <c r="Q102" s="59"/>
      <c r="R102" s="409"/>
      <c r="S102" s="409"/>
      <c r="T102" s="409"/>
      <c r="U102" s="409"/>
      <c r="V102" s="409"/>
      <c r="W102" s="59"/>
      <c r="X102" s="66" t="s">
        <v>115</v>
      </c>
      <c r="Y102" s="381"/>
    </row>
    <row r="103" spans="1:25" ht="15.75" customHeight="1">
      <c r="A103" s="176" t="s">
        <v>971</v>
      </c>
      <c r="B103" s="176" t="s">
        <v>62</v>
      </c>
      <c r="C103" s="399" t="s">
        <v>234</v>
      </c>
      <c r="D103" s="569">
        <v>11900</v>
      </c>
      <c r="E103" s="545">
        <v>410</v>
      </c>
      <c r="F103" s="559"/>
      <c r="G103" s="66">
        <f>IF(dati_an!$B$4="16",0,SUMIF(dati_ce!$H$2:$H$65536,s_bil_std_ABB!$A103,dati_ce!$C$2:$C$65536))</f>
        <v>-8</v>
      </c>
      <c r="H103" s="59"/>
      <c r="I103" s="66">
        <f>IF(dati_an!$B$4="16",0,SUMIF(dati_ce!$H$2:$H$65536,s_bil_std_ABB!$A103,dati_ce!$D$2:$D$65536))</f>
        <v>0</v>
      </c>
      <c r="J103" s="59"/>
      <c r="K103" s="66">
        <f>IF(dati_an!$B$4="16",0,SUMIF(dati_ce!$H$2:$H$65536,s_bil_std_ABB!$A103,dati_ce!$E$2:$E$65536))</f>
        <v>0</v>
      </c>
      <c r="L103" s="59"/>
      <c r="M103" s="66">
        <f>IF(dati_an!$B$4="16",0,SUMIF(dati_ce!$H$2:$H$65536,s_bil_std_ABB!$A103,dati_ce!$F$2:$F$65536))</f>
        <v>0</v>
      </c>
      <c r="N103" s="59"/>
      <c r="O103" s="66">
        <f>IF(dati_an!$B$4="16",0,SUMIF(dati_ce!$H$2:$H$65536,s_bil_std_ABB!$A103,dati_ce!$G$2:$G$65536))</f>
        <v>0</v>
      </c>
      <c r="P103" s="59"/>
      <c r="Q103" s="59"/>
      <c r="R103" s="409">
        <f>IF($T$2="7",#REF!,G103)</f>
        <v>-8</v>
      </c>
      <c r="S103" s="409">
        <f>IF($T$2="7",#REF!,I103)</f>
        <v>0</v>
      </c>
      <c r="T103" s="409">
        <f>IF($T$2="7",#REF!,K103)</f>
        <v>0</v>
      </c>
      <c r="U103" s="409">
        <f>IF($T$2="7",#REF!,M103)</f>
        <v>0</v>
      </c>
      <c r="V103" s="409">
        <f>IF($T$2="7",#REF!,O103)</f>
        <v>0</v>
      </c>
      <c r="W103" s="59"/>
      <c r="X103" s="409" t="s">
        <v>247</v>
      </c>
      <c r="Y103" s="381"/>
    </row>
    <row r="104" spans="1:25" ht="15.75" customHeight="1">
      <c r="A104" s="172" t="s">
        <v>422</v>
      </c>
      <c r="B104" s="172" t="s">
        <v>131</v>
      </c>
      <c r="C104" s="173" t="s">
        <v>111</v>
      </c>
      <c r="D104" s="562">
        <v>430</v>
      </c>
      <c r="E104" s="541">
        <v>430</v>
      </c>
      <c r="F104" s="556"/>
      <c r="G104" s="74">
        <f>G105-G112</f>
        <v>0</v>
      </c>
      <c r="H104" s="59"/>
      <c r="I104" s="74">
        <f>I105-I112</f>
        <v>-722</v>
      </c>
      <c r="J104" s="59"/>
      <c r="K104" s="74">
        <f>K105-K112</f>
        <v>0</v>
      </c>
      <c r="L104" s="59"/>
      <c r="M104" s="74">
        <f>M105-M112</f>
        <v>0</v>
      </c>
      <c r="N104" s="59"/>
      <c r="O104" s="74">
        <f>O105-O112</f>
        <v>0</v>
      </c>
      <c r="P104" s="59"/>
      <c r="Q104" s="59"/>
      <c r="R104" s="156">
        <f>IF($T$2="7",#REF!,G104)</f>
        <v>0</v>
      </c>
      <c r="S104" s="156">
        <f>IF($T$2="7",#REF!,I104)</f>
        <v>-722</v>
      </c>
      <c r="T104" s="156">
        <f>IF($T$2="7",#REF!,K104)</f>
        <v>0</v>
      </c>
      <c r="U104" s="156">
        <f>IF($T$2="7",#REF!,M104)</f>
        <v>0</v>
      </c>
      <c r="V104" s="156">
        <f>IF($T$2="7",#REF!,O104)</f>
        <v>0</v>
      </c>
      <c r="W104" s="59"/>
      <c r="X104" s="156" t="s">
        <v>269</v>
      </c>
      <c r="Y104" s="381"/>
    </row>
    <row r="105" spans="1:25" ht="15.75" customHeight="1">
      <c r="A105" s="172" t="s">
        <v>423</v>
      </c>
      <c r="B105" s="172" t="s">
        <v>63</v>
      </c>
      <c r="C105" s="173" t="s">
        <v>111</v>
      </c>
      <c r="D105" s="562">
        <v>431</v>
      </c>
      <c r="E105" s="541"/>
      <c r="F105" s="556"/>
      <c r="G105" s="73">
        <f>G106+G107+G108+G109+G110+G111</f>
        <v>0</v>
      </c>
      <c r="H105" s="59"/>
      <c r="I105" s="73">
        <f>I106+I107+I108+I109+I110+I111</f>
        <v>0</v>
      </c>
      <c r="J105" s="59"/>
      <c r="K105" s="73">
        <f>K106+K107+K108+K109+K110+K111</f>
        <v>0</v>
      </c>
      <c r="L105" s="59"/>
      <c r="M105" s="73">
        <f>M106+M107+M108+M109+M110+M111</f>
        <v>0</v>
      </c>
      <c r="N105" s="59"/>
      <c r="O105" s="73">
        <f>O106+O107+O108+O109+O110+O111</f>
        <v>0</v>
      </c>
      <c r="P105" s="59"/>
      <c r="Q105" s="59"/>
      <c r="R105" s="156">
        <f>IF($T$2="7",#REF!,G105)</f>
        <v>0</v>
      </c>
      <c r="S105" s="156">
        <f>IF($T$2="7",#REF!,I105)</f>
        <v>0</v>
      </c>
      <c r="T105" s="156">
        <f>IF($T$2="7",#REF!,K105)</f>
        <v>0</v>
      </c>
      <c r="U105" s="156">
        <f>IF($T$2="7",#REF!,M105)</f>
        <v>0</v>
      </c>
      <c r="V105" s="156">
        <f>IF($T$2="7",#REF!,O105)</f>
        <v>0</v>
      </c>
      <c r="W105" s="59"/>
      <c r="X105" s="156" t="s">
        <v>286</v>
      </c>
      <c r="Y105" s="381"/>
    </row>
    <row r="106" spans="1:25" ht="15.75" customHeight="1">
      <c r="A106" s="175" t="s">
        <v>1016</v>
      </c>
      <c r="B106" s="175" t="s">
        <v>1017</v>
      </c>
      <c r="C106" s="398" t="s">
        <v>234</v>
      </c>
      <c r="D106" s="561">
        <v>432</v>
      </c>
      <c r="E106" s="540"/>
      <c r="F106" s="555"/>
      <c r="G106" s="66">
        <f>IF(dati_an!$B$4="16",0,SUMIF(dati_ce!$H$2:$H$65536,s_bil_std_ABB!$A106,dati_ce!$C$2:$C$65536))</f>
        <v>0</v>
      </c>
      <c r="H106" s="59"/>
      <c r="I106" s="66">
        <f>IF(dati_an!$B$4="16",0,SUMIF(dati_ce!$H$2:$H$65536,s_bil_std_ABB!$A106,dati_ce!$D$2:$D$65536))</f>
        <v>0</v>
      </c>
      <c r="J106" s="59"/>
      <c r="K106" s="66">
        <f>IF(dati_an!$B$4="16",0,SUMIF(dati_ce!$H$2:$H$65536,s_bil_std_ABB!$A106,dati_ce!$E$2:$E$65536))</f>
        <v>0</v>
      </c>
      <c r="L106" s="59"/>
      <c r="M106" s="66">
        <f>IF(dati_an!$B$4="16",0,SUMIF(dati_ce!$H$2:$H$65536,s_bil_std_ABB!$A106,dati_ce!$F$2:$F$65536))</f>
        <v>0</v>
      </c>
      <c r="N106" s="59"/>
      <c r="O106" s="66">
        <f>IF(dati_an!$B$4="16",0,SUMIF(dati_ce!$H$2:$H$65536,s_bil_std_ABB!$A106,dati_ce!$G$2:$G$65536))</f>
        <v>0</v>
      </c>
      <c r="P106" s="59"/>
      <c r="Q106" s="59"/>
      <c r="R106" s="156"/>
      <c r="S106" s="156"/>
      <c r="T106" s="156"/>
      <c r="U106" s="156"/>
      <c r="V106" s="156"/>
      <c r="W106" s="59"/>
      <c r="X106" s="66" t="s">
        <v>1023</v>
      </c>
      <c r="Y106" s="381"/>
    </row>
    <row r="107" spans="1:25" ht="15.75" customHeight="1">
      <c r="A107" s="175" t="s">
        <v>424</v>
      </c>
      <c r="B107" s="175" t="s">
        <v>64</v>
      </c>
      <c r="C107" s="398" t="s">
        <v>234</v>
      </c>
      <c r="D107" s="561">
        <v>432</v>
      </c>
      <c r="E107" s="540"/>
      <c r="F107" s="555"/>
      <c r="G107" s="66">
        <f>IF(dati_an!$B$4="16",0,SUMIF(dati_ce!$H$2:$H$65536,s_bil_std_ABB!$A107,dati_ce!$C$2:$C$65536))</f>
        <v>0</v>
      </c>
      <c r="H107" s="59"/>
      <c r="I107" s="66">
        <f>IF(dati_an!$B$4="16",0,SUMIF(dati_ce!$H$2:$H$65536,s_bil_std_ABB!$A107,dati_ce!$D$2:$D$65536))</f>
        <v>0</v>
      </c>
      <c r="J107" s="59"/>
      <c r="K107" s="66">
        <f>IF(dati_an!$B$4="16",0,SUMIF(dati_ce!$H$2:$H$65536,s_bil_std_ABB!$A107,dati_ce!$E$2:$E$65536))</f>
        <v>0</v>
      </c>
      <c r="L107" s="59"/>
      <c r="M107" s="66">
        <f>IF(dati_an!$B$4="16",0,SUMIF(dati_ce!$H$2:$H$65536,s_bil_std_ABB!$A107,dati_ce!$F$2:$F$65536))</f>
        <v>0</v>
      </c>
      <c r="N107" s="59"/>
      <c r="O107" s="66">
        <f>IF(dati_an!$B$4="16",0,SUMIF(dati_ce!$H$2:$H$65536,s_bil_std_ABB!$A107,dati_ce!$G$2:$G$65536))</f>
        <v>0</v>
      </c>
      <c r="P107" s="59"/>
      <c r="Q107" s="59"/>
      <c r="R107" s="410">
        <f>IF($T$2="7",#REF!,G107)</f>
        <v>0</v>
      </c>
      <c r="S107" s="410">
        <f>IF($T$2="7",#REF!,I107)</f>
        <v>0</v>
      </c>
      <c r="T107" s="410">
        <f>IF($T$2="7",#REF!,K107)</f>
        <v>0</v>
      </c>
      <c r="U107" s="410">
        <f>IF($T$2="7",#REF!,M107)</f>
        <v>0</v>
      </c>
      <c r="V107" s="410">
        <f>IF($T$2="7",#REF!,O107)</f>
        <v>0</v>
      </c>
      <c r="W107" s="59"/>
      <c r="X107" s="66" t="s">
        <v>262</v>
      </c>
      <c r="Y107" s="381"/>
    </row>
    <row r="108" spans="1:25" ht="15.75" customHeight="1">
      <c r="A108" s="176" t="s">
        <v>425</v>
      </c>
      <c r="B108" s="176" t="s">
        <v>582</v>
      </c>
      <c r="C108" s="399" t="s">
        <v>234</v>
      </c>
      <c r="D108" s="569">
        <v>433</v>
      </c>
      <c r="E108" s="545"/>
      <c r="F108" s="559"/>
      <c r="G108" s="66">
        <f>IF(dati_an!$B$4="16",0,SUMIF(dati_ce!$H$2:$H$65536,s_bil_std_ABB!$A108,dati_ce!$C$2:$C$65536))</f>
        <v>0</v>
      </c>
      <c r="H108" s="59"/>
      <c r="I108" s="66">
        <f>IF(dati_an!$B$4="16",0,SUMIF(dati_ce!$H$2:$H$65536,s_bil_std_ABB!$A108,dati_ce!$D$2:$D$65536))</f>
        <v>0</v>
      </c>
      <c r="J108" s="59"/>
      <c r="K108" s="66">
        <f>IF(dati_an!$B$4="16",0,SUMIF(dati_ce!$H$2:$H$65536,s_bil_std_ABB!$A108,dati_ce!$E$2:$E$65536))</f>
        <v>0</v>
      </c>
      <c r="L108" s="59"/>
      <c r="M108" s="66">
        <f>IF(dati_an!$B$4="16",0,SUMIF(dati_ce!$H$2:$H$65536,s_bil_std_ABB!$A108,dati_ce!$F$2:$F$65536))</f>
        <v>0</v>
      </c>
      <c r="N108" s="59"/>
      <c r="O108" s="66">
        <f>IF(dati_an!$B$4="16",0,SUMIF(dati_ce!$H$2:$H$65536,s_bil_std_ABB!$A108,dati_ce!$G$2:$G$65536))</f>
        <v>0</v>
      </c>
      <c r="P108" s="59"/>
      <c r="Q108" s="59"/>
      <c r="R108" s="409">
        <f>IF($T$2="7",#REF!,G108)</f>
        <v>0</v>
      </c>
      <c r="S108" s="409">
        <f>IF($T$2="7",#REF!,I108)</f>
        <v>0</v>
      </c>
      <c r="T108" s="409">
        <f>IF($T$2="7",#REF!,K108)</f>
        <v>0</v>
      </c>
      <c r="U108" s="409">
        <f>IF($T$2="7",#REF!,M108)</f>
        <v>0</v>
      </c>
      <c r="V108" s="409">
        <f>IF($T$2="7",#REF!,O108)</f>
        <v>0</v>
      </c>
      <c r="W108" s="59"/>
      <c r="X108" s="409" t="s">
        <v>263</v>
      </c>
      <c r="Y108" s="381"/>
    </row>
    <row r="109" spans="1:25" ht="15.75" customHeight="1">
      <c r="A109" s="176" t="s">
        <v>426</v>
      </c>
      <c r="B109" s="176" t="s">
        <v>583</v>
      </c>
      <c r="C109" s="399" t="s">
        <v>234</v>
      </c>
      <c r="D109" s="569">
        <v>434</v>
      </c>
      <c r="E109" s="545"/>
      <c r="F109" s="559"/>
      <c r="G109" s="66">
        <f>IF(dati_an!$B$4="16",0,SUMIF(dati_ce!$H$2:$H$65536,s_bil_std_ABB!$A109,dati_ce!$C$2:$C$65536))</f>
        <v>0</v>
      </c>
      <c r="H109" s="59"/>
      <c r="I109" s="66">
        <f>IF(dati_an!$B$4="16",0,SUMIF(dati_ce!$H$2:$H$65536,s_bil_std_ABB!$A109,dati_ce!$D$2:$D$65536))</f>
        <v>0</v>
      </c>
      <c r="J109" s="59"/>
      <c r="K109" s="66">
        <f>IF(dati_an!$B$4="16",0,SUMIF(dati_ce!$H$2:$H$65536,s_bil_std_ABB!$A109,dati_ce!$E$2:$E$65536))</f>
        <v>0</v>
      </c>
      <c r="L109" s="59"/>
      <c r="M109" s="66">
        <f>IF(dati_an!$B$4="16",0,SUMIF(dati_ce!$H$2:$H$65536,s_bil_std_ABB!$A109,dati_ce!$F$2:$F$65536))</f>
        <v>0</v>
      </c>
      <c r="N109" s="59"/>
      <c r="O109" s="66">
        <f>IF(dati_an!$B$4="16",0,SUMIF(dati_ce!$H$2:$H$65536,s_bil_std_ABB!$A109,dati_ce!$G$2:$G$65536))</f>
        <v>0</v>
      </c>
      <c r="P109" s="59"/>
      <c r="Q109" s="59"/>
      <c r="R109" s="409">
        <f>IF($T$2="7",#REF!,G109)</f>
        <v>0</v>
      </c>
      <c r="S109" s="409">
        <f>IF($T$2="7",#REF!,I109)</f>
        <v>0</v>
      </c>
      <c r="T109" s="409">
        <f>IF($T$2="7",#REF!,K109)</f>
        <v>0</v>
      </c>
      <c r="U109" s="409">
        <f>IF($T$2="7",#REF!,M109)</f>
        <v>0</v>
      </c>
      <c r="V109" s="409">
        <f>IF($T$2="7",#REF!,O109)</f>
        <v>0</v>
      </c>
      <c r="W109" s="59"/>
      <c r="X109" s="409" t="s">
        <v>264</v>
      </c>
      <c r="Y109" s="381"/>
    </row>
    <row r="110" spans="1:25" ht="15.75" customHeight="1">
      <c r="A110" s="176" t="s">
        <v>972</v>
      </c>
      <c r="B110" s="176" t="s">
        <v>1018</v>
      </c>
      <c r="C110" s="399" t="s">
        <v>234</v>
      </c>
      <c r="D110" s="569">
        <v>434</v>
      </c>
      <c r="E110" s="545"/>
      <c r="F110" s="559"/>
      <c r="G110" s="66">
        <f>IF(dati_an!$B$4="16",0,SUMIF(dati_ce!$H$2:$H$65536,s_bil_std_ABB!$A110,dati_ce!$C$2:$C$65536))</f>
        <v>0</v>
      </c>
      <c r="H110" s="59"/>
      <c r="I110" s="66">
        <f>IF(dati_an!$B$4="16",0,SUMIF(dati_ce!$H$2:$H$65536,s_bil_std_ABB!$A110,dati_ce!$D$2:$D$65536))</f>
        <v>0</v>
      </c>
      <c r="J110" s="59"/>
      <c r="K110" s="66">
        <f>IF(dati_an!$B$4="16",0,SUMIF(dati_ce!$H$2:$H$65536,s_bil_std_ABB!$A110,dati_ce!$E$2:$E$65536))</f>
        <v>0</v>
      </c>
      <c r="L110" s="59"/>
      <c r="M110" s="66">
        <f>IF(dati_an!$B$4="16",0,SUMIF(dati_ce!$H$2:$H$65536,s_bil_std_ABB!$A110,dati_ce!$F$2:$F$65536))</f>
        <v>0</v>
      </c>
      <c r="N110" s="59"/>
      <c r="O110" s="66">
        <f>IF(dati_an!$B$4="16",0,SUMIF(dati_ce!$H$2:$H$65536,s_bil_std_ABB!$A110,dati_ce!$G$2:$G$65536))</f>
        <v>0</v>
      </c>
      <c r="P110" s="59"/>
      <c r="Q110" s="59"/>
      <c r="R110" s="409">
        <f>IF($T$2="7",#REF!,G110)</f>
        <v>0</v>
      </c>
      <c r="S110" s="409">
        <f>IF($T$2="7",#REF!,I110)</f>
        <v>0</v>
      </c>
      <c r="T110" s="409">
        <f>IF($T$2="7",#REF!,K110)</f>
        <v>0</v>
      </c>
      <c r="U110" s="409">
        <f>IF($T$2="7",#REF!,M110)</f>
        <v>0</v>
      </c>
      <c r="V110" s="409">
        <f>IF($T$2="7",#REF!,O110)</f>
        <v>0</v>
      </c>
      <c r="W110" s="59"/>
      <c r="X110" s="409" t="s">
        <v>265</v>
      </c>
      <c r="Y110" s="381"/>
    </row>
    <row r="111" spans="1:25" ht="15.75" customHeight="1">
      <c r="A111" s="176" t="s">
        <v>973</v>
      </c>
      <c r="B111" s="176" t="s">
        <v>975</v>
      </c>
      <c r="C111" s="399" t="s">
        <v>234</v>
      </c>
      <c r="D111" s="569">
        <v>434</v>
      </c>
      <c r="E111" s="545"/>
      <c r="F111" s="559"/>
      <c r="G111" s="66">
        <f>IF(dati_an!$B$4="16",0,SUMIF(dati_ce!$H$2:$H$65536,s_bil_std_ABB!$A111,dati_ce!$C$2:$C$65536))</f>
        <v>0</v>
      </c>
      <c r="H111" s="59"/>
      <c r="I111" s="66">
        <f>IF(dati_an!$B$4="16",0,SUMIF(dati_ce!$H$2:$H$65536,s_bil_std_ABB!$A111,dati_ce!$D$2:$D$65536))</f>
        <v>0</v>
      </c>
      <c r="J111" s="59"/>
      <c r="K111" s="66">
        <f>IF(dati_an!$B$4="16",0,SUMIF(dati_ce!$H$2:$H$65536,s_bil_std_ABB!$A111,dati_ce!$E$2:$E$65536))</f>
        <v>0</v>
      </c>
      <c r="L111" s="59"/>
      <c r="M111" s="66">
        <f>IF(dati_an!$B$4="16",0,SUMIF(dati_ce!$H$2:$H$65536,s_bil_std_ABB!$A111,dati_ce!$F$2:$F$65536))</f>
        <v>0</v>
      </c>
      <c r="N111" s="59"/>
      <c r="O111" s="66">
        <f>IF(dati_an!$B$4="16",0,SUMIF(dati_ce!$H$2:$H$65536,s_bil_std_ABB!$A111,dati_ce!$G$2:$G$65536))</f>
        <v>0</v>
      </c>
      <c r="P111" s="59"/>
      <c r="Q111" s="59"/>
      <c r="R111" s="409">
        <f>IF($T$2="7",#REF!,G111)</f>
        <v>0</v>
      </c>
      <c r="S111" s="409">
        <f>IF($T$2="7",#REF!,I111)</f>
        <v>0</v>
      </c>
      <c r="T111" s="409">
        <f>IF($T$2="7",#REF!,K111)</f>
        <v>0</v>
      </c>
      <c r="U111" s="409">
        <f>IF($T$2="7",#REF!,M111)</f>
        <v>0</v>
      </c>
      <c r="V111" s="409">
        <f>IF($T$2="7",#REF!,O111)</f>
        <v>0</v>
      </c>
      <c r="W111" s="59"/>
      <c r="X111" s="66" t="s">
        <v>115</v>
      </c>
      <c r="Y111" s="381"/>
    </row>
    <row r="112" spans="1:25" ht="15.75" customHeight="1">
      <c r="A112" s="172" t="s">
        <v>427</v>
      </c>
      <c r="B112" s="172" t="s">
        <v>65</v>
      </c>
      <c r="C112" s="173" t="s">
        <v>111</v>
      </c>
      <c r="D112" s="562">
        <v>435</v>
      </c>
      <c r="E112" s="541"/>
      <c r="F112" s="556"/>
      <c r="G112" s="73">
        <f>G113+G114+G115+G116+G117+G118</f>
        <v>0</v>
      </c>
      <c r="H112" s="59"/>
      <c r="I112" s="73">
        <f>I113+I114+I115+I116+I117+I118</f>
        <v>722</v>
      </c>
      <c r="J112" s="59"/>
      <c r="K112" s="73">
        <f>K113+K114+K115+K116+K117+K118</f>
        <v>0</v>
      </c>
      <c r="L112" s="59"/>
      <c r="M112" s="73">
        <f>M113+M114+M115+M116+M117+M118</f>
        <v>0</v>
      </c>
      <c r="N112" s="59"/>
      <c r="O112" s="73">
        <f>O113+O114+O115+O116+O117+O118</f>
        <v>0</v>
      </c>
      <c r="P112" s="59"/>
      <c r="Q112" s="59"/>
      <c r="R112" s="156">
        <f>IF($T$2="7",#REF!,G112)</f>
        <v>0</v>
      </c>
      <c r="S112" s="156">
        <f>IF($T$2="7",#REF!,I112)</f>
        <v>722</v>
      </c>
      <c r="T112" s="156">
        <f>IF($T$2="7",#REF!,K112)</f>
        <v>0</v>
      </c>
      <c r="U112" s="156">
        <f>IF($T$2="7",#REF!,M112)</f>
        <v>0</v>
      </c>
      <c r="V112" s="156">
        <f>IF($T$2="7",#REF!,O112)</f>
        <v>0</v>
      </c>
      <c r="W112" s="59"/>
      <c r="X112" s="156" t="s">
        <v>287</v>
      </c>
      <c r="Y112" s="381"/>
    </row>
    <row r="113" spans="1:25" ht="15.75" customHeight="1">
      <c r="A113" s="175" t="s">
        <v>1019</v>
      </c>
      <c r="B113" s="175" t="s">
        <v>1020</v>
      </c>
      <c r="C113" s="398" t="s">
        <v>234</v>
      </c>
      <c r="D113" s="561">
        <v>432</v>
      </c>
      <c r="E113" s="540"/>
      <c r="F113" s="555"/>
      <c r="G113" s="66">
        <f>IF(dati_an!$B$4="16",0,SUMIF(dati_ce!$H$2:$H$65536,s_bil_std_ABB!$A113,dati_ce!$C$2:$C$65536))</f>
        <v>0</v>
      </c>
      <c r="H113" s="59"/>
      <c r="I113" s="66">
        <f>IF(dati_an!$B$4="16",0,SUMIF(dati_ce!$H$2:$H$65536,s_bil_std_ABB!$A113,dati_ce!$D$2:$D$65536))</f>
        <v>0</v>
      </c>
      <c r="J113" s="59"/>
      <c r="K113" s="66">
        <f>IF(dati_an!$B$4="16",0,SUMIF(dati_ce!$H$2:$H$65536,s_bil_std_ABB!$A113,dati_ce!$E$2:$E$65536))</f>
        <v>0</v>
      </c>
      <c r="L113" s="59"/>
      <c r="M113" s="66">
        <f>IF(dati_an!$B$4="16",0,SUMIF(dati_ce!$H$2:$H$65536,s_bil_std_ABB!$A113,dati_ce!$F$2:$F$65536))</f>
        <v>0</v>
      </c>
      <c r="N113" s="59"/>
      <c r="O113" s="66">
        <f>IF(dati_an!$B$4="16",0,SUMIF(dati_ce!$H$2:$H$65536,s_bil_std_ABB!$A113,dati_ce!$G$2:$G$65536))</f>
        <v>0</v>
      </c>
      <c r="P113" s="59"/>
      <c r="Q113" s="59"/>
      <c r="R113" s="156"/>
      <c r="S113" s="156"/>
      <c r="T113" s="156"/>
      <c r="U113" s="156"/>
      <c r="V113" s="156"/>
      <c r="W113" s="59"/>
      <c r="X113" s="66" t="s">
        <v>1023</v>
      </c>
      <c r="Y113" s="381"/>
    </row>
    <row r="114" spans="1:25" ht="15.75" customHeight="1">
      <c r="A114" s="175" t="s">
        <v>428</v>
      </c>
      <c r="B114" s="175" t="s">
        <v>66</v>
      </c>
      <c r="C114" s="398" t="s">
        <v>234</v>
      </c>
      <c r="D114" s="561">
        <v>436</v>
      </c>
      <c r="E114" s="540"/>
      <c r="F114" s="555"/>
      <c r="G114" s="66">
        <f>IF(dati_an!$B$4="16",0,SUMIF(dati_ce!$H$2:$H$65536,s_bil_std_ABB!$A114,dati_ce!$C$2:$C$65536))</f>
        <v>0</v>
      </c>
      <c r="H114" s="59"/>
      <c r="I114" s="66">
        <f>IF(dati_an!$B$4="16",0,SUMIF(dati_ce!$H$2:$H$65536,s_bil_std_ABB!$A114,dati_ce!$D$2:$D$65536))</f>
        <v>0</v>
      </c>
      <c r="J114" s="59"/>
      <c r="K114" s="66">
        <f>IF(dati_an!$B$4="16",0,SUMIF(dati_ce!$H$2:$H$65536,s_bil_std_ABB!$A114,dati_ce!$E$2:$E$65536))</f>
        <v>0</v>
      </c>
      <c r="L114" s="59"/>
      <c r="M114" s="66">
        <f>IF(dati_an!$B$4="16",0,SUMIF(dati_ce!$H$2:$H$65536,s_bil_std_ABB!$A114,dati_ce!$F$2:$F$65536))</f>
        <v>0</v>
      </c>
      <c r="N114" s="59"/>
      <c r="O114" s="66">
        <f>IF(dati_an!$B$4="16",0,SUMIF(dati_ce!$H$2:$H$65536,s_bil_std_ABB!$A114,dati_ce!$G$2:$G$65536))</f>
        <v>0</v>
      </c>
      <c r="P114" s="59"/>
      <c r="Q114" s="59"/>
      <c r="R114" s="410">
        <f>IF($T$2="7",#REF!,G114)</f>
        <v>0</v>
      </c>
      <c r="S114" s="410">
        <f>IF($T$2="7",#REF!,I114)</f>
        <v>0</v>
      </c>
      <c r="T114" s="410">
        <f>IF($T$2="7",#REF!,K114)</f>
        <v>0</v>
      </c>
      <c r="U114" s="410">
        <f>IF($T$2="7",#REF!,M114)</f>
        <v>0</v>
      </c>
      <c r="V114" s="410">
        <f>IF($T$2="7",#REF!,O114)</f>
        <v>0</v>
      </c>
      <c r="W114" s="59"/>
      <c r="X114" s="403" t="s">
        <v>262</v>
      </c>
      <c r="Y114" s="381"/>
    </row>
    <row r="115" spans="1:25" ht="15.75" customHeight="1">
      <c r="A115" s="176" t="s">
        <v>429</v>
      </c>
      <c r="B115" s="176" t="s">
        <v>584</v>
      </c>
      <c r="C115" s="399" t="s">
        <v>234</v>
      </c>
      <c r="D115" s="569">
        <v>437</v>
      </c>
      <c r="E115" s="545"/>
      <c r="F115" s="559"/>
      <c r="G115" s="66">
        <f>IF(dati_an!$B$4="16",0,SUMIF(dati_ce!$H$2:$H$65536,s_bil_std_ABB!$A115,dati_ce!$C$2:$C$65536))</f>
        <v>0</v>
      </c>
      <c r="H115" s="59"/>
      <c r="I115" s="66">
        <f>IF(dati_an!$B$4="16",0,SUMIF(dati_ce!$H$2:$H$65536,s_bil_std_ABB!$A115,dati_ce!$D$2:$D$65536))</f>
        <v>722</v>
      </c>
      <c r="J115" s="59"/>
      <c r="K115" s="66">
        <f>IF(dati_an!$B$4="16",0,SUMIF(dati_ce!$H$2:$H$65536,s_bil_std_ABB!$A115,dati_ce!$E$2:$E$65536))</f>
        <v>0</v>
      </c>
      <c r="L115" s="59"/>
      <c r="M115" s="66">
        <f>IF(dati_an!$B$4="16",0,SUMIF(dati_ce!$H$2:$H$65536,s_bil_std_ABB!$A115,dati_ce!$F$2:$F$65536))</f>
        <v>0</v>
      </c>
      <c r="N115" s="59"/>
      <c r="O115" s="66">
        <f>IF(dati_an!$B$4="16",0,SUMIF(dati_ce!$H$2:$H$65536,s_bil_std_ABB!$A115,dati_ce!$G$2:$G$65536))</f>
        <v>0</v>
      </c>
      <c r="P115" s="59"/>
      <c r="Q115" s="59"/>
      <c r="R115" s="409">
        <f>IF($T$2="7",#REF!,G115)</f>
        <v>0</v>
      </c>
      <c r="S115" s="409">
        <f>IF($T$2="7",#REF!,I115)</f>
        <v>722</v>
      </c>
      <c r="T115" s="409">
        <f>IF($T$2="7",#REF!,K115)</f>
        <v>0</v>
      </c>
      <c r="U115" s="409">
        <f>IF($T$2="7",#REF!,M115)</f>
        <v>0</v>
      </c>
      <c r="V115" s="409">
        <f>IF($T$2="7",#REF!,O115)</f>
        <v>0</v>
      </c>
      <c r="W115" s="59"/>
      <c r="X115" s="409" t="s">
        <v>263</v>
      </c>
      <c r="Y115" s="381"/>
    </row>
    <row r="116" spans="1:25" ht="15.75" customHeight="1">
      <c r="A116" s="176" t="s">
        <v>430</v>
      </c>
      <c r="B116" s="176" t="s">
        <v>585</v>
      </c>
      <c r="C116" s="399" t="s">
        <v>234</v>
      </c>
      <c r="D116" s="569">
        <v>438</v>
      </c>
      <c r="E116" s="545"/>
      <c r="F116" s="559"/>
      <c r="G116" s="66">
        <f>IF(dati_an!$B$4="16",0,SUMIF(dati_ce!$H$2:$H$65536,s_bil_std_ABB!$A116,dati_ce!$C$2:$C$65536))</f>
        <v>0</v>
      </c>
      <c r="H116" s="59"/>
      <c r="I116" s="66">
        <f>IF(dati_an!$B$4="16",0,SUMIF(dati_ce!$H$2:$H$65536,s_bil_std_ABB!$A116,dati_ce!$D$2:$D$65536))</f>
        <v>0</v>
      </c>
      <c r="J116" s="59"/>
      <c r="K116" s="66">
        <f>IF(dati_an!$B$4="16",0,SUMIF(dati_ce!$H$2:$H$65536,s_bil_std_ABB!$A116,dati_ce!$E$2:$E$65536))</f>
        <v>0</v>
      </c>
      <c r="L116" s="59"/>
      <c r="M116" s="66">
        <f>IF(dati_an!$B$4="16",0,SUMIF(dati_ce!$H$2:$H$65536,s_bil_std_ABB!$A116,dati_ce!$F$2:$F$65536))</f>
        <v>0</v>
      </c>
      <c r="N116" s="59"/>
      <c r="O116" s="66">
        <f>IF(dati_an!$B$4="16",0,SUMIF(dati_ce!$H$2:$H$65536,s_bil_std_ABB!$A116,dati_ce!$G$2:$G$65536))</f>
        <v>0</v>
      </c>
      <c r="P116" s="59"/>
      <c r="Q116" s="59"/>
      <c r="R116" s="409">
        <f>IF($T$2="7",#REF!,G116)</f>
        <v>0</v>
      </c>
      <c r="S116" s="409">
        <f>IF($T$2="7",#REF!,I116)</f>
        <v>0</v>
      </c>
      <c r="T116" s="409">
        <f>IF($T$2="7",#REF!,K116)</f>
        <v>0</v>
      </c>
      <c r="U116" s="409">
        <f>IF($T$2="7",#REF!,M116)</f>
        <v>0</v>
      </c>
      <c r="V116" s="409">
        <f>IF($T$2="7",#REF!,O116)</f>
        <v>0</v>
      </c>
      <c r="W116" s="59"/>
      <c r="X116" s="409" t="s">
        <v>264</v>
      </c>
      <c r="Y116" s="381"/>
    </row>
    <row r="117" spans="1:25" ht="15.75" customHeight="1">
      <c r="A117" s="176" t="s">
        <v>976</v>
      </c>
      <c r="B117" s="176" t="s">
        <v>1021</v>
      </c>
      <c r="C117" s="399" t="s">
        <v>234</v>
      </c>
      <c r="D117" s="569">
        <v>434</v>
      </c>
      <c r="E117" s="545"/>
      <c r="F117" s="559"/>
      <c r="G117" s="66">
        <f>IF(dati_an!$B$4="16",0,SUMIF(dati_ce!$H$2:$H$65536,s_bil_std_ABB!$A117,dati_ce!$C$2:$C$65536))</f>
        <v>0</v>
      </c>
      <c r="H117" s="59"/>
      <c r="I117" s="66">
        <f>IF(dati_an!$B$4="16",0,SUMIF(dati_ce!$H$2:$H$65536,s_bil_std_ABB!$A117,dati_ce!$D$2:$D$65536))</f>
        <v>0</v>
      </c>
      <c r="J117" s="59"/>
      <c r="K117" s="66">
        <f>IF(dati_an!$B$4="16",0,SUMIF(dati_ce!$H$2:$H$65536,s_bil_std_ABB!$A117,dati_ce!$E$2:$E$65536))</f>
        <v>0</v>
      </c>
      <c r="L117" s="59"/>
      <c r="M117" s="66">
        <f>IF(dati_an!$B$4="16",0,SUMIF(dati_ce!$H$2:$H$65536,s_bil_std_ABB!$A117,dati_ce!$F$2:$F$65536))</f>
        <v>0</v>
      </c>
      <c r="N117" s="59"/>
      <c r="O117" s="66">
        <f>IF(dati_an!$B$4="16",0,SUMIF(dati_ce!$H$2:$H$65536,s_bil_std_ABB!$A117,dati_ce!$G$2:$G$65536))</f>
        <v>0</v>
      </c>
      <c r="P117" s="59"/>
      <c r="Q117" s="59"/>
      <c r="R117" s="409">
        <f>IF($T$2="7",#REF!,G117)</f>
        <v>0</v>
      </c>
      <c r="S117" s="409">
        <f>IF($T$2="7",#REF!,I117)</f>
        <v>0</v>
      </c>
      <c r="T117" s="409">
        <f>IF($T$2="7",#REF!,K117)</f>
        <v>0</v>
      </c>
      <c r="U117" s="409">
        <f>IF($T$2="7",#REF!,M117)</f>
        <v>0</v>
      </c>
      <c r="V117" s="409">
        <f>IF($T$2="7",#REF!,O117)</f>
        <v>0</v>
      </c>
      <c r="W117" s="59"/>
      <c r="X117" s="409" t="s">
        <v>265</v>
      </c>
      <c r="Y117" s="381"/>
    </row>
    <row r="118" spans="1:25" ht="15.75" customHeight="1">
      <c r="A118" s="176" t="s">
        <v>977</v>
      </c>
      <c r="B118" s="176" t="s">
        <v>979</v>
      </c>
      <c r="C118" s="399" t="s">
        <v>234</v>
      </c>
      <c r="D118" s="569">
        <v>434</v>
      </c>
      <c r="E118" s="545"/>
      <c r="F118" s="559"/>
      <c r="G118" s="66">
        <f>IF(dati_an!$B$4="16",0,SUMIF(dati_ce!$H$2:$H$65536,s_bil_std_ABB!$A118,dati_ce!$C$2:$C$65536))</f>
        <v>0</v>
      </c>
      <c r="H118" s="59"/>
      <c r="I118" s="66">
        <f>IF(dati_an!$B$4="16",0,SUMIF(dati_ce!$H$2:$H$65536,s_bil_std_ABB!$A118,dati_ce!$D$2:$D$65536))</f>
        <v>0</v>
      </c>
      <c r="J118" s="59"/>
      <c r="K118" s="66">
        <f>IF(dati_an!$B$4="16",0,SUMIF(dati_ce!$H$2:$H$65536,s_bil_std_ABB!$A118,dati_ce!$E$2:$E$65536))</f>
        <v>0</v>
      </c>
      <c r="L118" s="59"/>
      <c r="M118" s="66">
        <f>IF(dati_an!$B$4="16",0,SUMIF(dati_ce!$H$2:$H$65536,s_bil_std_ABB!$A118,dati_ce!$F$2:$F$65536))</f>
        <v>0</v>
      </c>
      <c r="N118" s="59"/>
      <c r="O118" s="66">
        <f>IF(dati_an!$B$4="16",0,SUMIF(dati_ce!$H$2:$H$65536,s_bil_std_ABB!$A118,dati_ce!$G$2:$G$65536))</f>
        <v>0</v>
      </c>
      <c r="P118" s="59"/>
      <c r="Q118" s="59"/>
      <c r="R118" s="409">
        <f>IF($T$2="7",#REF!,G118)</f>
        <v>0</v>
      </c>
      <c r="S118" s="409">
        <f>IF($T$2="7",#REF!,I118)</f>
        <v>0</v>
      </c>
      <c r="T118" s="409">
        <f>IF($T$2="7",#REF!,K118)</f>
        <v>0</v>
      </c>
      <c r="U118" s="409">
        <f>IF($T$2="7",#REF!,M118)</f>
        <v>0</v>
      </c>
      <c r="V118" s="409">
        <f>IF($T$2="7",#REF!,O118)</f>
        <v>0</v>
      </c>
      <c r="W118" s="59"/>
      <c r="X118" s="66" t="s">
        <v>115</v>
      </c>
      <c r="Y118" s="381"/>
    </row>
    <row r="119" spans="1:25" ht="15.75" customHeight="1">
      <c r="A119" s="172" t="s">
        <v>387</v>
      </c>
      <c r="B119" s="172" t="s">
        <v>565</v>
      </c>
      <c r="C119" s="173" t="s">
        <v>111</v>
      </c>
      <c r="D119" s="562">
        <v>460</v>
      </c>
      <c r="E119" s="541"/>
      <c r="F119" s="556"/>
      <c r="G119" s="74">
        <f>G39-G49+G73+G104</f>
        <v>225802</v>
      </c>
      <c r="H119" s="59"/>
      <c r="I119" s="74">
        <f>I39-I49+I73+I104</f>
        <v>289766</v>
      </c>
      <c r="J119" s="59"/>
      <c r="K119" s="74">
        <f>K39-K49+K73+K104</f>
        <v>0</v>
      </c>
      <c r="L119" s="59"/>
      <c r="M119" s="74">
        <f>M39-M49+M73+M104</f>
        <v>0</v>
      </c>
      <c r="N119" s="59"/>
      <c r="O119" s="74">
        <f>O39-O49+O73+O104</f>
        <v>0</v>
      </c>
      <c r="P119" s="59"/>
      <c r="Q119" s="59"/>
      <c r="R119" s="156">
        <f>IF($T$2="7",#REF!,G119)</f>
        <v>225802</v>
      </c>
      <c r="S119" s="156">
        <f>IF($T$2="7",#REF!,I119)</f>
        <v>289766</v>
      </c>
      <c r="T119" s="156">
        <f>IF($T$2="7",#REF!,K119)</f>
        <v>0</v>
      </c>
      <c r="U119" s="156">
        <f>IF($T$2="7",#REF!,M119)</f>
        <v>0</v>
      </c>
      <c r="V119" s="156">
        <f>IF($T$2="7",#REF!,O119)</f>
        <v>0</v>
      </c>
      <c r="W119" s="59"/>
      <c r="X119" s="60" t="s">
        <v>115</v>
      </c>
      <c r="Y119" s="381"/>
    </row>
    <row r="120" spans="1:25" ht="15.75" customHeight="1">
      <c r="A120" s="172" t="s">
        <v>980</v>
      </c>
      <c r="B120" s="172" t="s">
        <v>586</v>
      </c>
      <c r="C120" s="173" t="s">
        <v>111</v>
      </c>
      <c r="D120" s="562">
        <v>465</v>
      </c>
      <c r="E120" s="541">
        <v>465</v>
      </c>
      <c r="F120" s="556"/>
      <c r="G120" s="73">
        <f>G121+G122+G123-G124</f>
        <v>78529</v>
      </c>
      <c r="H120" s="59"/>
      <c r="I120" s="73">
        <f>I121+I122+I123-I124</f>
        <v>91992</v>
      </c>
      <c r="J120" s="59"/>
      <c r="K120" s="73">
        <f>K121+K122+K123-K124</f>
        <v>0</v>
      </c>
      <c r="L120" s="59"/>
      <c r="M120" s="73">
        <f>M121+M122+M123-M124</f>
        <v>0</v>
      </c>
      <c r="N120" s="59"/>
      <c r="O120" s="73">
        <f>O121+O122+O123-O124</f>
        <v>0</v>
      </c>
      <c r="P120" s="59"/>
      <c r="Q120" s="59"/>
      <c r="R120" s="156">
        <f>IF($T$2="7",#REF!,G120)</f>
        <v>78529</v>
      </c>
      <c r="S120" s="156">
        <f>IF($T$2="7",#REF!,I120)</f>
        <v>91992</v>
      </c>
      <c r="T120" s="156">
        <f>IF($T$2="7",#REF!,K120)</f>
        <v>0</v>
      </c>
      <c r="U120" s="156">
        <f>IF($T$2="7",#REF!,M120)</f>
        <v>0</v>
      </c>
      <c r="V120" s="156">
        <f>IF($T$2="7",#REF!,O120)</f>
        <v>0</v>
      </c>
      <c r="W120" s="59"/>
      <c r="X120" s="156" t="s">
        <v>288</v>
      </c>
      <c r="Y120" s="381"/>
    </row>
    <row r="121" spans="1:25" ht="15.75" customHeight="1">
      <c r="A121" s="176" t="s">
        <v>981</v>
      </c>
      <c r="B121" s="176" t="s">
        <v>473</v>
      </c>
      <c r="C121" s="399" t="s">
        <v>234</v>
      </c>
      <c r="D121" s="569">
        <v>12200</v>
      </c>
      <c r="E121" s="545"/>
      <c r="F121" s="559"/>
      <c r="G121" s="66">
        <f>IF(dati_an!$B$4="16",0,SUMIF(dati_ce!$H$2:$H$65536,s_bil_std_ABB!$A121,dati_ce!$C$2:$C$65536))</f>
        <v>77025</v>
      </c>
      <c r="H121" s="59"/>
      <c r="I121" s="66">
        <f>IF(dati_an!$B$4="16",0,SUMIF(dati_ce!$H$2:$H$65536,s_bil_std_ABB!$A121,dati_ce!$D$2:$D$65536))</f>
        <v>92340</v>
      </c>
      <c r="J121" s="59"/>
      <c r="K121" s="66">
        <f>IF(dati_an!$B$4="16",0,SUMIF(dati_ce!$H$2:$H$65536,s_bil_std_ABB!$A121,dati_ce!$E$2:$E$65536))</f>
        <v>0</v>
      </c>
      <c r="L121" s="59"/>
      <c r="M121" s="66">
        <f>IF(dati_an!$B$4="16",0,SUMIF(dati_ce!$H$2:$H$65536,s_bil_std_ABB!$A121,dati_ce!$F$2:$F$65536))</f>
        <v>0</v>
      </c>
      <c r="N121" s="59"/>
      <c r="O121" s="66">
        <f>IF(dati_an!$B$4="16",0,SUMIF(dati_ce!$H$2:$H$65536,s_bil_std_ABB!$A121,dati_ce!$G$2:$G$65536))</f>
        <v>0</v>
      </c>
      <c r="P121" s="59"/>
      <c r="Q121" s="59"/>
      <c r="R121" s="409">
        <f>IF($T$2="7",#REF!,G121)</f>
        <v>77025</v>
      </c>
      <c r="S121" s="409">
        <f>IF($T$2="7",#REF!,I121)</f>
        <v>92340</v>
      </c>
      <c r="T121" s="409">
        <f>IF($T$2="7",#REF!,K121)</f>
        <v>0</v>
      </c>
      <c r="U121" s="409">
        <f>IF($T$2="7",#REF!,M121)</f>
        <v>0</v>
      </c>
      <c r="V121" s="409">
        <f>IF($T$2="7",#REF!,O121)</f>
        <v>0</v>
      </c>
      <c r="W121" s="59"/>
      <c r="X121" s="66" t="s">
        <v>115</v>
      </c>
      <c r="Y121" s="381"/>
    </row>
    <row r="122" spans="1:25" ht="15.75" customHeight="1">
      <c r="A122" s="176" t="s">
        <v>982</v>
      </c>
      <c r="B122" s="176" t="s">
        <v>154</v>
      </c>
      <c r="C122" s="399" t="s">
        <v>234</v>
      </c>
      <c r="D122" s="569">
        <v>12300</v>
      </c>
      <c r="E122" s="545"/>
      <c r="F122" s="559"/>
      <c r="G122" s="66">
        <f>IF(dati_an!$B$4="16",0,SUMIF(dati_ce!$H$2:$H$65536,s_bil_std_ABB!$A122,dati_ce!$C$2:$C$65536))</f>
        <v>0</v>
      </c>
      <c r="H122" s="59"/>
      <c r="I122" s="66">
        <f>IF(dati_an!$B$4="16",0,SUMIF(dati_ce!$H$2:$H$65536,s_bil_std_ABB!$A122,dati_ce!$D$2:$D$65536))</f>
        <v>0</v>
      </c>
      <c r="J122" s="59"/>
      <c r="K122" s="66">
        <f>IF(dati_an!$B$4="16",0,SUMIF(dati_ce!$H$2:$H$65536,s_bil_std_ABB!$A122,dati_ce!$E$2:$E$65536))</f>
        <v>0</v>
      </c>
      <c r="L122" s="59"/>
      <c r="M122" s="66">
        <f>IF(dati_an!$B$4="16",0,SUMIF(dati_ce!$H$2:$H$65536,s_bil_std_ABB!$A122,dati_ce!$F$2:$F$65536))</f>
        <v>0</v>
      </c>
      <c r="N122" s="59"/>
      <c r="O122" s="66">
        <f>IF(dati_an!$B$4="16",0,SUMIF(dati_ce!$H$2:$H$65536,s_bil_std_ABB!$A122,dati_ce!$G$2:$G$65536))</f>
        <v>0</v>
      </c>
      <c r="P122" s="59"/>
      <c r="Q122" s="59"/>
      <c r="R122" s="409">
        <f>IF($T$2="7",#REF!,G122)</f>
        <v>0</v>
      </c>
      <c r="S122" s="409">
        <f>IF($T$2="7",#REF!,I122)</f>
        <v>0</v>
      </c>
      <c r="T122" s="409">
        <f>IF($T$2="7",#REF!,K122)</f>
        <v>0</v>
      </c>
      <c r="U122" s="409">
        <f>IF($T$2="7",#REF!,M122)</f>
        <v>0</v>
      </c>
      <c r="V122" s="409">
        <f>IF($T$2="7",#REF!,O122)</f>
        <v>0</v>
      </c>
      <c r="W122" s="59"/>
      <c r="X122" s="66" t="s">
        <v>115</v>
      </c>
      <c r="Y122" s="381"/>
    </row>
    <row r="123" spans="1:25" ht="15.75" customHeight="1">
      <c r="A123" s="176" t="s">
        <v>983</v>
      </c>
      <c r="B123" s="176" t="s">
        <v>985</v>
      </c>
      <c r="C123" s="399" t="s">
        <v>234</v>
      </c>
      <c r="D123" s="569">
        <v>12400</v>
      </c>
      <c r="E123" s="545"/>
      <c r="F123" s="559"/>
      <c r="G123" s="66">
        <f>IF(dati_an!$B$4="16",0,SUMIF(dati_ce!$H$2:$H$65536,s_bil_std_ABB!$A123,dati_ce!$C$2:$C$65536))</f>
        <v>1504</v>
      </c>
      <c r="H123" s="59"/>
      <c r="I123" s="66">
        <f>IF(dati_an!$B$4="16",0,SUMIF(dati_ce!$H$2:$H$65536,s_bil_std_ABB!$A123,dati_ce!$D$2:$D$65536))</f>
        <v>-348</v>
      </c>
      <c r="J123" s="59"/>
      <c r="K123" s="66">
        <f>IF(dati_an!$B$4="16",0,SUMIF(dati_ce!$H$2:$H$65536,s_bil_std_ABB!$A123,dati_ce!$E$2:$E$65536))</f>
        <v>0</v>
      </c>
      <c r="L123" s="59"/>
      <c r="M123" s="66">
        <f>IF(dati_an!$B$4="16",0,SUMIF(dati_ce!$H$2:$H$65536,s_bil_std_ABB!$A123,dati_ce!$F$2:$F$65536))</f>
        <v>0</v>
      </c>
      <c r="N123" s="59"/>
      <c r="O123" s="66">
        <f>IF(dati_an!$B$4="16",0,SUMIF(dati_ce!$H$2:$H$65536,s_bil_std_ABB!$A123,dati_ce!$G$2:$G$65536))</f>
        <v>0</v>
      </c>
      <c r="P123" s="59"/>
      <c r="Q123" s="59"/>
      <c r="R123" s="409">
        <f>IF($T$2="7",#REF!,G123)</f>
        <v>1504</v>
      </c>
      <c r="S123" s="409">
        <f>IF($T$2="7",#REF!,I123)</f>
        <v>-348</v>
      </c>
      <c r="T123" s="409">
        <f>IF($T$2="7",#REF!,K123)</f>
        <v>0</v>
      </c>
      <c r="U123" s="409">
        <f>IF($T$2="7",#REF!,M123)</f>
        <v>0</v>
      </c>
      <c r="V123" s="409">
        <f>IF($T$2="7",#REF!,O123)</f>
        <v>0</v>
      </c>
      <c r="W123" s="59"/>
      <c r="X123" s="66" t="s">
        <v>115</v>
      </c>
      <c r="Y123" s="381"/>
    </row>
    <row r="124" spans="1:25" ht="15.75" customHeight="1">
      <c r="A124" s="176" t="s">
        <v>984</v>
      </c>
      <c r="B124" s="176" t="s">
        <v>569</v>
      </c>
      <c r="C124" s="399" t="s">
        <v>234</v>
      </c>
      <c r="D124" s="569"/>
      <c r="E124" s="545"/>
      <c r="F124" s="559"/>
      <c r="G124" s="66">
        <f>IF(dati_an!$B$4="16",0,SUMIF(dati_ce!$H$2:$H$65536,s_bil_std_ABB!$A124,dati_ce!$C$2:$C$65536))</f>
        <v>0</v>
      </c>
      <c r="H124" s="59"/>
      <c r="I124" s="66">
        <f>IF(dati_an!$B$4="16",0,SUMIF(dati_ce!$H$2:$H$65536,s_bil_std_ABB!$A124,dati_ce!$D$2:$D$65536))</f>
        <v>0</v>
      </c>
      <c r="J124" s="59"/>
      <c r="K124" s="66">
        <f>IF(dati_an!$B$4="16",0,SUMIF(dati_ce!$H$2:$H$65536,s_bil_std_ABB!$A124,dati_ce!$E$2:$E$65536))</f>
        <v>0</v>
      </c>
      <c r="L124" s="59"/>
      <c r="M124" s="66">
        <f>IF(dati_an!$B$4="16",0,SUMIF(dati_ce!$H$2:$H$65536,s_bil_std_ABB!$A124,dati_ce!$F$2:$F$65536))</f>
        <v>0</v>
      </c>
      <c r="N124" s="59"/>
      <c r="O124" s="66">
        <f>IF(dati_an!$B$4="16",0,SUMIF(dati_ce!$H$2:$H$65536,s_bil_std_ABB!$A124,dati_ce!$G$2:$G$65536))</f>
        <v>0</v>
      </c>
      <c r="P124" s="59"/>
      <c r="Q124" s="59"/>
      <c r="R124" s="409">
        <f>IF($T$2="7",#REF!,G124)</f>
        <v>0</v>
      </c>
      <c r="S124" s="409">
        <f>IF($T$2="7",#REF!,I124)</f>
        <v>0</v>
      </c>
      <c r="T124" s="409">
        <f>IF($T$2="7",#REF!,K124)</f>
        <v>0</v>
      </c>
      <c r="U124" s="409">
        <f>IF($T$2="7",#REF!,M124)</f>
        <v>0</v>
      </c>
      <c r="V124" s="409">
        <f>IF($T$2="7",#REF!,O124)</f>
        <v>0</v>
      </c>
      <c r="W124" s="59"/>
      <c r="X124" s="66" t="s">
        <v>115</v>
      </c>
      <c r="Y124" s="381"/>
    </row>
    <row r="125" spans="1:25" ht="15.75" customHeight="1">
      <c r="A125" s="176" t="s">
        <v>986</v>
      </c>
      <c r="B125" s="176" t="s">
        <v>176</v>
      </c>
      <c r="C125" s="399" t="s">
        <v>234</v>
      </c>
      <c r="D125" s="569">
        <v>474</v>
      </c>
      <c r="E125" s="545"/>
      <c r="F125" s="559"/>
      <c r="G125" s="66">
        <f>IF(dati_an!$B$4="16",0,SUMIF(dati_ce!$H$2:$H$65536,s_bil_std_ABB!$A125,dati_ce!$C$2:$C$65536))</f>
        <v>147273</v>
      </c>
      <c r="H125" s="59"/>
      <c r="I125" s="66">
        <f>IF(dati_an!$B$4="16",0,SUMIF(dati_ce!$H$2:$H$65536,s_bil_std_ABB!$A125,dati_ce!$D$2:$D$65536))</f>
        <v>197774</v>
      </c>
      <c r="J125" s="59"/>
      <c r="K125" s="66">
        <f>IF(dati_an!$B$4="16",0,SUMIF(dati_ce!$H$2:$H$65536,s_bil_std_ABB!$A125,dati_ce!$E$2:$E$65536))</f>
        <v>0</v>
      </c>
      <c r="L125" s="59"/>
      <c r="M125" s="66">
        <f>IF(dati_an!$B$4="16",0,SUMIF(dati_ce!$H$2:$H$65536,s_bil_std_ABB!$A125,dati_ce!$F$2:$F$65536))</f>
        <v>0</v>
      </c>
      <c r="N125" s="59"/>
      <c r="O125" s="66">
        <f>IF(dati_an!$B$4="16",0,SUMIF(dati_ce!$H$2:$H$65536,s_bil_std_ABB!$A125,dati_ce!$G$2:$G$65536))</f>
        <v>0</v>
      </c>
      <c r="P125" s="59"/>
      <c r="Q125" s="59"/>
      <c r="R125" s="409">
        <f>IF($T$2="7",#REF!,G125)</f>
        <v>147273</v>
      </c>
      <c r="S125" s="409">
        <f>IF($T$2="7",#REF!,I125)</f>
        <v>197774</v>
      </c>
      <c r="T125" s="409">
        <f>IF($T$2="7",#REF!,K125)</f>
        <v>0</v>
      </c>
      <c r="U125" s="409">
        <f>IF($T$2="7",#REF!,M125)</f>
        <v>0</v>
      </c>
      <c r="V125" s="409">
        <f>IF($T$2="7",#REF!,O125)</f>
        <v>0</v>
      </c>
      <c r="W125" s="59"/>
      <c r="X125" s="409" t="s">
        <v>289</v>
      </c>
      <c r="Y125" s="381"/>
    </row>
    <row r="126" spans="1:25" ht="15.75" customHeight="1">
      <c r="A126" s="384"/>
      <c r="B126" s="384"/>
      <c r="C126" s="385"/>
      <c r="D126" s="386"/>
      <c r="E126" s="546"/>
      <c r="F126" s="546"/>
      <c r="G126" s="381"/>
      <c r="I126" s="381"/>
      <c r="K126" s="381"/>
      <c r="M126" s="381"/>
      <c r="O126" s="381"/>
      <c r="R126" s="387"/>
      <c r="S126" s="387"/>
      <c r="T126" s="387"/>
      <c r="U126" s="387"/>
      <c r="V126" s="387"/>
      <c r="X126" s="423"/>
      <c r="Y126" s="381"/>
    </row>
    <row r="127" spans="1:25" ht="15.75" customHeight="1">
      <c r="A127" s="384"/>
      <c r="B127" s="384"/>
      <c r="C127" s="385"/>
      <c r="D127" s="386"/>
      <c r="E127" s="546"/>
      <c r="F127" s="546"/>
      <c r="G127" s="381"/>
      <c r="I127" s="381"/>
      <c r="K127" s="381"/>
      <c r="M127" s="381"/>
      <c r="O127" s="381"/>
      <c r="R127" s="387"/>
      <c r="S127" s="387"/>
      <c r="T127" s="387"/>
      <c r="U127" s="387"/>
      <c r="V127" s="387"/>
      <c r="X127" s="423"/>
      <c r="Y127" s="381"/>
    </row>
    <row r="128" spans="1:25" ht="15.75" customHeight="1">
      <c r="D128" s="388"/>
      <c r="E128" s="547"/>
      <c r="F128" s="547"/>
      <c r="X128" s="21"/>
    </row>
    <row r="129" spans="1:24" ht="15.75" customHeight="1">
      <c r="A129" s="419" t="s">
        <v>155</v>
      </c>
      <c r="B129" s="420"/>
      <c r="C129" s="420"/>
      <c r="D129" s="390"/>
      <c r="E129" s="548"/>
      <c r="F129" s="548"/>
      <c r="G129" s="441">
        <f>G119-G120-G125</f>
        <v>0</v>
      </c>
      <c r="I129" s="441">
        <f>I119-I120-I125</f>
        <v>0</v>
      </c>
      <c r="K129" s="441">
        <f>K119-K120-K125</f>
        <v>0</v>
      </c>
      <c r="M129" s="441">
        <f>M119-M120-M125</f>
        <v>0</v>
      </c>
      <c r="O129" s="441">
        <f>O119-O120-O125</f>
        <v>0</v>
      </c>
      <c r="X129" s="21"/>
    </row>
    <row r="130" spans="1:24" ht="15.75" customHeight="1">
      <c r="A130" s="421" t="s">
        <v>156</v>
      </c>
      <c r="B130" s="422"/>
      <c r="C130" s="422"/>
      <c r="D130" s="391"/>
      <c r="E130" s="549"/>
      <c r="F130" s="549"/>
      <c r="G130" s="442">
        <f>G125-G28</f>
        <v>0</v>
      </c>
      <c r="I130" s="442">
        <f>I125-I28</f>
        <v>0</v>
      </c>
      <c r="K130" s="442">
        <f>K125-K28</f>
        <v>0</v>
      </c>
      <c r="M130" s="442">
        <f>M125-M28</f>
        <v>0</v>
      </c>
      <c r="O130" s="442">
        <f>O125-O28</f>
        <v>0</v>
      </c>
      <c r="X130" s="21"/>
    </row>
    <row r="136" spans="1:24">
      <c r="A136" s="392"/>
      <c r="B136" s="392"/>
    </row>
    <row r="137" spans="1:24">
      <c r="A137" s="394"/>
      <c r="B137" s="394"/>
    </row>
    <row r="138" spans="1:24">
      <c r="A138" s="394"/>
      <c r="B138" s="394"/>
    </row>
    <row r="139" spans="1:24">
      <c r="A139" s="394"/>
      <c r="B139" s="394"/>
    </row>
    <row r="140" spans="1:24">
      <c r="A140" s="394"/>
      <c r="B140" s="394"/>
    </row>
    <row r="141" spans="1:24">
      <c r="A141" s="392"/>
      <c r="B141" s="394"/>
    </row>
  </sheetData>
  <mergeCells count="1">
    <mergeCell ref="E1:F1"/>
  </mergeCells>
  <phoneticPr fontId="0" type="noConversion"/>
  <pageMargins left="0.70866141732283472" right="0.70866141732283472" top="0.74803149606299213" bottom="0.74803149606299213" header="0.31496062992125984" footer="0.31496062992125984"/>
  <pageSetup paperSize="9" scale="85" orientation="portrait" r:id="rId1"/>
  <headerFooter scaleWithDoc="0"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8"/>
  <sheetViews>
    <sheetView workbookViewId="0">
      <selection activeCell="B5" sqref="B5"/>
    </sheetView>
  </sheetViews>
  <sheetFormatPr defaultRowHeight="12.45"/>
  <cols>
    <col min="1" max="1" width="30" style="34" bestFit="1" customWidth="1"/>
    <col min="2" max="2" width="17.3046875" style="34" bestFit="1" customWidth="1"/>
    <col min="3" max="3" width="11.53515625" style="34" bestFit="1" customWidth="1"/>
  </cols>
  <sheetData>
    <row r="1" spans="1:3">
      <c r="A1" s="34" t="s">
        <v>2164</v>
      </c>
      <c r="B1" s="34" t="s">
        <v>2165</v>
      </c>
    </row>
    <row r="2" spans="1:3">
      <c r="A2" s="34" t="s">
        <v>2166</v>
      </c>
      <c r="B2" s="34" t="s">
        <v>2167</v>
      </c>
    </row>
    <row r="3" spans="1:3">
      <c r="A3" s="34" t="s">
        <v>2168</v>
      </c>
      <c r="B3" s="34" t="s">
        <v>2169</v>
      </c>
    </row>
    <row r="4" spans="1:3">
      <c r="A4" s="34" t="s">
        <v>2170</v>
      </c>
      <c r="B4" s="77" t="s">
        <v>2171</v>
      </c>
      <c r="C4" s="34" t="s">
        <v>2172</v>
      </c>
    </row>
    <row r="5" spans="1:3">
      <c r="A5" s="34" t="s">
        <v>2173</v>
      </c>
      <c r="B5" s="34" t="s">
        <v>2174</v>
      </c>
    </row>
    <row r="6" spans="1:3">
      <c r="A6" s="77" t="s">
        <v>2175</v>
      </c>
      <c r="B6" s="77" t="s">
        <v>2176</v>
      </c>
    </row>
    <row r="7" spans="1:3">
      <c r="A7" s="77" t="s">
        <v>2177</v>
      </c>
      <c r="B7" s="77" t="s">
        <v>2178</v>
      </c>
    </row>
    <row r="8" spans="1:3">
      <c r="A8" s="77" t="s">
        <v>2179</v>
      </c>
      <c r="B8" s="77"/>
    </row>
    <row r="9" spans="1:3">
      <c r="A9" s="77" t="s">
        <v>2180</v>
      </c>
      <c r="B9" s="77"/>
    </row>
    <row r="10" spans="1:3">
      <c r="A10" s="77" t="s">
        <v>2181</v>
      </c>
      <c r="B10" s="77"/>
    </row>
    <row r="11" spans="1:3">
      <c r="A11" s="34" t="s">
        <v>2182</v>
      </c>
      <c r="B11" s="34" t="s">
        <v>2176</v>
      </c>
    </row>
    <row r="12" spans="1:3">
      <c r="A12" s="34" t="s">
        <v>2183</v>
      </c>
      <c r="B12" s="34" t="s">
        <v>2178</v>
      </c>
    </row>
    <row r="13" spans="1:3">
      <c r="A13" s="34" t="s">
        <v>2184</v>
      </c>
    </row>
    <row r="14" spans="1:3">
      <c r="A14" s="34" t="s">
        <v>2185</v>
      </c>
    </row>
    <row r="15" spans="1:3">
      <c r="A15" s="34" t="s">
        <v>2186</v>
      </c>
    </row>
    <row r="16" spans="1:3">
      <c r="A16" s="34" t="s">
        <v>2187</v>
      </c>
      <c r="B16" s="34" t="s">
        <v>2188</v>
      </c>
    </row>
    <row r="17" spans="1:3">
      <c r="A17" s="34" t="s">
        <v>2189</v>
      </c>
      <c r="B17" s="34" t="s">
        <v>2190</v>
      </c>
    </row>
    <row r="18" spans="1:3">
      <c r="A18" s="34" t="s">
        <v>2191</v>
      </c>
    </row>
    <row r="19" spans="1:3">
      <c r="A19" s="34" t="s">
        <v>2192</v>
      </c>
    </row>
    <row r="20" spans="1:3">
      <c r="A20" s="34" t="s">
        <v>2193</v>
      </c>
    </row>
    <row r="21" spans="1:3">
      <c r="A21" s="34" t="s">
        <v>2194</v>
      </c>
      <c r="B21" s="34" t="s">
        <v>2188</v>
      </c>
    </row>
    <row r="22" spans="1:3">
      <c r="A22" s="34" t="s">
        <v>2195</v>
      </c>
      <c r="B22" s="34" t="s">
        <v>2190</v>
      </c>
    </row>
    <row r="23" spans="1:3">
      <c r="A23" s="34" t="s">
        <v>2196</v>
      </c>
    </row>
    <row r="24" spans="1:3">
      <c r="A24" s="34" t="s">
        <v>2197</v>
      </c>
    </row>
    <row r="25" spans="1:3">
      <c r="A25" s="34" t="s">
        <v>2198</v>
      </c>
    </row>
    <row r="26" spans="1:3">
      <c r="A26" s="34" t="s">
        <v>2199</v>
      </c>
      <c r="B26" s="34" t="s">
        <v>194</v>
      </c>
    </row>
    <row r="27" spans="1:3">
      <c r="A27" s="34" t="s">
        <v>2200</v>
      </c>
      <c r="B27" s="34" t="s">
        <v>2201</v>
      </c>
    </row>
    <row r="28" spans="1:3">
      <c r="A28" s="34" t="s">
        <v>2202</v>
      </c>
      <c r="B28" s="34" t="s">
        <v>90</v>
      </c>
      <c r="C28" s="34" t="s">
        <v>2203</v>
      </c>
    </row>
    <row r="29" spans="1:3">
      <c r="A29" s="34" t="s">
        <v>2204</v>
      </c>
      <c r="B29" s="34" t="s">
        <v>90</v>
      </c>
      <c r="C29" s="34" t="s">
        <v>2205</v>
      </c>
    </row>
    <row r="30" spans="1:3">
      <c r="A30" s="34" t="s">
        <v>2206</v>
      </c>
      <c r="B30" s="34" t="s">
        <v>90</v>
      </c>
      <c r="C30" s="34" t="s">
        <v>536</v>
      </c>
    </row>
    <row r="31" spans="1:3">
      <c r="A31" s="34" t="s">
        <v>2207</v>
      </c>
      <c r="B31" s="34" t="s">
        <v>90</v>
      </c>
      <c r="C31" s="34" t="s">
        <v>2208</v>
      </c>
    </row>
    <row r="32" spans="1:3">
      <c r="A32" s="34" t="s">
        <v>2209</v>
      </c>
      <c r="B32" s="34" t="s">
        <v>2174</v>
      </c>
    </row>
    <row r="33" spans="1:2">
      <c r="A33" s="34" t="s">
        <v>2210</v>
      </c>
      <c r="B33" s="34" t="s">
        <v>2174</v>
      </c>
    </row>
    <row r="34" spans="1:2">
      <c r="A34" s="34" t="s">
        <v>2211</v>
      </c>
      <c r="B34" s="34" t="s">
        <v>2174</v>
      </c>
    </row>
    <row r="35" spans="1:2">
      <c r="A35" s="34" t="s">
        <v>2212</v>
      </c>
      <c r="B35" s="34" t="s">
        <v>2174</v>
      </c>
    </row>
    <row r="36" spans="1:2">
      <c r="A36" s="34" t="s">
        <v>2213</v>
      </c>
      <c r="B36" s="34" t="s">
        <v>2174</v>
      </c>
    </row>
    <row r="37" spans="1:2">
      <c r="A37" s="34" t="s">
        <v>2214</v>
      </c>
      <c r="B37" s="34" t="s">
        <v>2174</v>
      </c>
    </row>
    <row r="38" spans="1:2">
      <c r="A38" s="34" t="s">
        <v>2215</v>
      </c>
      <c r="B38" s="34" t="s">
        <v>2174</v>
      </c>
    </row>
  </sheetData>
  <phoneticPr fontId="0" type="noConversion"/>
  <pageMargins left="0.75" right="0.75" top="1" bottom="1" header="0.5" footer="0.5"/>
  <pageSetup paperSize="9"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01"/>
  <sheetViews>
    <sheetView zoomScale="80" workbookViewId="0"/>
  </sheetViews>
  <sheetFormatPr defaultRowHeight="12.45"/>
  <cols>
    <col min="1" max="1" width="10.15234375" style="34" bestFit="1" customWidth="1"/>
    <col min="2" max="2" width="36.3046875" style="34" bestFit="1" customWidth="1"/>
    <col min="3" max="3" width="8.15234375" style="35" bestFit="1" customWidth="1"/>
    <col min="4" max="4" width="16.15234375" style="35" bestFit="1" customWidth="1"/>
    <col min="5" max="5" width="15.69140625" style="35" bestFit="1" customWidth="1"/>
    <col min="6" max="6" width="11.69140625" style="34" bestFit="1" customWidth="1"/>
    <col min="7" max="7" width="9.3046875" style="34" bestFit="1" customWidth="1"/>
    <col min="8" max="8" width="13.3828125" style="34" bestFit="1" customWidth="1"/>
  </cols>
  <sheetData>
    <row r="1" spans="1:8">
      <c r="A1" s="33" t="s">
        <v>536</v>
      </c>
      <c r="B1" s="33" t="s">
        <v>113</v>
      </c>
      <c r="C1" s="33" t="s">
        <v>1959</v>
      </c>
      <c r="D1" s="33" t="s">
        <v>1960</v>
      </c>
      <c r="E1" s="33" t="s">
        <v>1961</v>
      </c>
      <c r="F1" s="33" t="s">
        <v>1962</v>
      </c>
      <c r="G1" s="33" t="s">
        <v>1963</v>
      </c>
      <c r="H1" s="33" t="s">
        <v>1964</v>
      </c>
    </row>
    <row r="2" spans="1:8">
      <c r="A2" s="34" t="s">
        <v>1119</v>
      </c>
      <c r="B2" s="34" t="s">
        <v>188</v>
      </c>
      <c r="C2" s="35">
        <v>1</v>
      </c>
      <c r="D2" s="35">
        <v>0</v>
      </c>
      <c r="E2" s="35">
        <v>0</v>
      </c>
      <c r="F2" s="34" t="s">
        <v>1965</v>
      </c>
      <c r="G2" s="34" t="s">
        <v>839</v>
      </c>
    </row>
    <row r="3" spans="1:8">
      <c r="A3" s="34" t="s">
        <v>1966</v>
      </c>
      <c r="B3" s="34" t="s">
        <v>1967</v>
      </c>
      <c r="C3" s="35">
        <v>2</v>
      </c>
      <c r="D3" s="35">
        <v>0</v>
      </c>
      <c r="E3" s="35">
        <v>0</v>
      </c>
      <c r="F3" s="34" t="s">
        <v>1965</v>
      </c>
      <c r="G3" s="34" t="s">
        <v>839</v>
      </c>
    </row>
    <row r="4" spans="1:8">
      <c r="A4" s="34" t="s">
        <v>1968</v>
      </c>
      <c r="B4" s="34" t="s">
        <v>1969</v>
      </c>
      <c r="C4" s="35">
        <v>3</v>
      </c>
      <c r="D4" s="35">
        <v>0</v>
      </c>
      <c r="E4" s="35">
        <v>0</v>
      </c>
      <c r="F4" s="34" t="s">
        <v>1965</v>
      </c>
      <c r="G4" s="34" t="s">
        <v>839</v>
      </c>
      <c r="H4" s="34" t="s">
        <v>842</v>
      </c>
    </row>
    <row r="5" spans="1:8">
      <c r="A5" s="34" t="s">
        <v>1120</v>
      </c>
      <c r="B5" s="34" t="s">
        <v>1970</v>
      </c>
      <c r="C5" s="35">
        <v>2</v>
      </c>
      <c r="D5" s="35">
        <v>0</v>
      </c>
      <c r="E5" s="35">
        <v>0</v>
      </c>
      <c r="F5" s="34" t="s">
        <v>1965</v>
      </c>
      <c r="G5" s="34" t="s">
        <v>839</v>
      </c>
    </row>
    <row r="6" spans="1:8">
      <c r="A6" s="34" t="s">
        <v>1121</v>
      </c>
      <c r="B6" s="34" t="s">
        <v>1118</v>
      </c>
      <c r="C6" s="35">
        <v>3</v>
      </c>
      <c r="D6" s="35">
        <v>0</v>
      </c>
      <c r="E6" s="35">
        <v>0</v>
      </c>
      <c r="F6" s="34" t="s">
        <v>1965</v>
      </c>
      <c r="G6" s="34" t="s">
        <v>839</v>
      </c>
      <c r="H6" s="34" t="s">
        <v>842</v>
      </c>
    </row>
    <row r="7" spans="1:8">
      <c r="A7" s="34" t="s">
        <v>1124</v>
      </c>
      <c r="B7" s="34" t="s">
        <v>1971</v>
      </c>
      <c r="C7" s="35">
        <v>2</v>
      </c>
      <c r="D7" s="35">
        <v>0</v>
      </c>
      <c r="E7" s="35">
        <v>0</v>
      </c>
      <c r="F7" s="34" t="s">
        <v>1965</v>
      </c>
      <c r="G7" s="34" t="s">
        <v>839</v>
      </c>
    </row>
    <row r="8" spans="1:8">
      <c r="A8" s="34" t="s">
        <v>1125</v>
      </c>
      <c r="B8" s="34" t="s">
        <v>1123</v>
      </c>
      <c r="C8" s="35">
        <v>3</v>
      </c>
      <c r="D8" s="35">
        <v>0</v>
      </c>
      <c r="E8" s="35">
        <v>0</v>
      </c>
      <c r="F8" s="34" t="s">
        <v>1965</v>
      </c>
      <c r="G8" s="34" t="s">
        <v>839</v>
      </c>
      <c r="H8" s="34" t="s">
        <v>842</v>
      </c>
    </row>
    <row r="9" spans="1:8">
      <c r="A9" s="34" t="s">
        <v>1128</v>
      </c>
      <c r="B9" s="34" t="s">
        <v>195</v>
      </c>
      <c r="C9" s="35">
        <v>1</v>
      </c>
      <c r="D9" s="35">
        <v>0</v>
      </c>
      <c r="E9" s="35">
        <v>0</v>
      </c>
      <c r="F9" s="34" t="s">
        <v>1965</v>
      </c>
      <c r="G9" s="34" t="s">
        <v>839</v>
      </c>
    </row>
    <row r="10" spans="1:8">
      <c r="A10" s="34" t="s">
        <v>1129</v>
      </c>
      <c r="B10" s="34" t="s">
        <v>1972</v>
      </c>
      <c r="C10" s="35">
        <v>2</v>
      </c>
      <c r="D10" s="35">
        <v>0</v>
      </c>
      <c r="E10" s="35">
        <v>0</v>
      </c>
      <c r="F10" s="34" t="s">
        <v>1965</v>
      </c>
      <c r="G10" s="34" t="s">
        <v>839</v>
      </c>
    </row>
    <row r="11" spans="1:8">
      <c r="A11" s="34" t="s">
        <v>1130</v>
      </c>
      <c r="B11" s="34" t="s">
        <v>1127</v>
      </c>
      <c r="C11" s="35">
        <v>3</v>
      </c>
      <c r="D11" s="35">
        <v>0</v>
      </c>
      <c r="E11" s="35">
        <v>0</v>
      </c>
      <c r="F11" s="34" t="s">
        <v>1965</v>
      </c>
      <c r="G11" s="34" t="s">
        <v>839</v>
      </c>
      <c r="H11" s="34" t="s">
        <v>842</v>
      </c>
    </row>
    <row r="12" spans="1:8">
      <c r="A12" s="34" t="s">
        <v>1133</v>
      </c>
      <c r="B12" s="34" t="s">
        <v>1132</v>
      </c>
      <c r="C12" s="35">
        <v>3</v>
      </c>
      <c r="D12" s="35">
        <v>0</v>
      </c>
      <c r="E12" s="35">
        <v>0</v>
      </c>
      <c r="F12" s="34" t="s">
        <v>1965</v>
      </c>
      <c r="G12" s="34" t="s">
        <v>839</v>
      </c>
      <c r="H12" s="34" t="s">
        <v>842</v>
      </c>
    </row>
    <row r="13" spans="1:8">
      <c r="A13" s="34" t="s">
        <v>1136</v>
      </c>
      <c r="B13" s="34" t="s">
        <v>1973</v>
      </c>
      <c r="C13" s="35">
        <v>2</v>
      </c>
      <c r="D13" s="35">
        <v>0</v>
      </c>
      <c r="E13" s="35">
        <v>0</v>
      </c>
      <c r="F13" s="34" t="s">
        <v>1965</v>
      </c>
      <c r="G13" s="34" t="s">
        <v>839</v>
      </c>
    </row>
    <row r="14" spans="1:8">
      <c r="A14" s="34" t="s">
        <v>1137</v>
      </c>
      <c r="B14" s="34" t="s">
        <v>1135</v>
      </c>
      <c r="C14" s="35">
        <v>3</v>
      </c>
      <c r="D14" s="35">
        <v>0</v>
      </c>
      <c r="E14" s="35">
        <v>0</v>
      </c>
      <c r="F14" s="34" t="s">
        <v>1965</v>
      </c>
      <c r="G14" s="34" t="s">
        <v>839</v>
      </c>
      <c r="H14" s="34" t="s">
        <v>842</v>
      </c>
    </row>
    <row r="15" spans="1:8">
      <c r="A15" s="34" t="s">
        <v>1140</v>
      </c>
      <c r="B15" s="34" t="s">
        <v>1139</v>
      </c>
      <c r="C15" s="35">
        <v>3</v>
      </c>
      <c r="D15" s="35">
        <v>0</v>
      </c>
      <c r="E15" s="35">
        <v>0</v>
      </c>
      <c r="F15" s="34" t="s">
        <v>1965</v>
      </c>
      <c r="G15" s="34" t="s">
        <v>839</v>
      </c>
      <c r="H15" s="34" t="s">
        <v>842</v>
      </c>
    </row>
    <row r="16" spans="1:8">
      <c r="A16" s="34" t="s">
        <v>1143</v>
      </c>
      <c r="B16" s="34" t="s">
        <v>1142</v>
      </c>
      <c r="C16" s="35">
        <v>3</v>
      </c>
      <c r="D16" s="35">
        <v>0</v>
      </c>
      <c r="E16" s="35">
        <v>0</v>
      </c>
      <c r="F16" s="34" t="s">
        <v>1965</v>
      </c>
      <c r="G16" s="34" t="s">
        <v>839</v>
      </c>
      <c r="H16" s="34" t="s">
        <v>842</v>
      </c>
    </row>
    <row r="17" spans="1:8">
      <c r="A17" s="34" t="s">
        <v>1146</v>
      </c>
      <c r="B17" s="34" t="s">
        <v>1145</v>
      </c>
      <c r="C17" s="35">
        <v>3</v>
      </c>
      <c r="D17" s="35">
        <v>0</v>
      </c>
      <c r="E17" s="35">
        <v>0</v>
      </c>
      <c r="F17" s="34" t="s">
        <v>1965</v>
      </c>
      <c r="G17" s="34" t="s">
        <v>839</v>
      </c>
      <c r="H17" s="34" t="s">
        <v>842</v>
      </c>
    </row>
    <row r="18" spans="1:8">
      <c r="A18" s="34" t="s">
        <v>1149</v>
      </c>
      <c r="B18" s="34" t="s">
        <v>1148</v>
      </c>
      <c r="C18" s="35">
        <v>3</v>
      </c>
      <c r="D18" s="35">
        <v>0</v>
      </c>
      <c r="E18" s="35">
        <v>0</v>
      </c>
      <c r="F18" s="34" t="s">
        <v>1965</v>
      </c>
      <c r="G18" s="34" t="s">
        <v>839</v>
      </c>
      <c r="H18" s="34" t="s">
        <v>842</v>
      </c>
    </row>
    <row r="19" spans="1:8">
      <c r="A19" s="34" t="s">
        <v>1152</v>
      </c>
      <c r="B19" s="34" t="s">
        <v>1151</v>
      </c>
      <c r="C19" s="35">
        <v>3</v>
      </c>
      <c r="D19" s="35">
        <v>0</v>
      </c>
      <c r="E19" s="35">
        <v>0</v>
      </c>
      <c r="F19" s="34" t="s">
        <v>1965</v>
      </c>
      <c r="G19" s="34" t="s">
        <v>839</v>
      </c>
      <c r="H19" s="34" t="s">
        <v>842</v>
      </c>
    </row>
    <row r="20" spans="1:8">
      <c r="A20" s="34" t="s">
        <v>1155</v>
      </c>
      <c r="B20" s="34" t="s">
        <v>1974</v>
      </c>
      <c r="C20" s="35">
        <v>2</v>
      </c>
      <c r="D20" s="35">
        <v>0</v>
      </c>
      <c r="E20" s="35">
        <v>0</v>
      </c>
      <c r="F20" s="34" t="s">
        <v>1965</v>
      </c>
      <c r="G20" s="34" t="s">
        <v>839</v>
      </c>
    </row>
    <row r="21" spans="1:8">
      <c r="A21" s="34" t="s">
        <v>1156</v>
      </c>
      <c r="B21" s="34" t="s">
        <v>1154</v>
      </c>
      <c r="C21" s="35">
        <v>3</v>
      </c>
      <c r="D21" s="35">
        <v>0</v>
      </c>
      <c r="E21" s="35">
        <v>0</v>
      </c>
      <c r="F21" s="34" t="s">
        <v>1965</v>
      </c>
      <c r="G21" s="34" t="s">
        <v>839</v>
      </c>
      <c r="H21" s="34" t="s">
        <v>842</v>
      </c>
    </row>
    <row r="22" spans="1:8">
      <c r="A22" s="34" t="s">
        <v>1159</v>
      </c>
      <c r="B22" s="34" t="s">
        <v>1158</v>
      </c>
      <c r="C22" s="35">
        <v>3</v>
      </c>
      <c r="D22" s="35">
        <v>0</v>
      </c>
      <c r="E22" s="35">
        <v>0</v>
      </c>
      <c r="F22" s="34" t="s">
        <v>1965</v>
      </c>
      <c r="G22" s="34" t="s">
        <v>839</v>
      </c>
      <c r="H22" s="34" t="s">
        <v>842</v>
      </c>
    </row>
    <row r="23" spans="1:8">
      <c r="A23" s="34" t="s">
        <v>1162</v>
      </c>
      <c r="B23" s="34" t="s">
        <v>1161</v>
      </c>
      <c r="C23" s="35">
        <v>3</v>
      </c>
      <c r="D23" s="35">
        <v>0</v>
      </c>
      <c r="E23" s="35">
        <v>0</v>
      </c>
      <c r="F23" s="34" t="s">
        <v>1965</v>
      </c>
      <c r="G23" s="34" t="s">
        <v>839</v>
      </c>
      <c r="H23" s="34" t="s">
        <v>842</v>
      </c>
    </row>
    <row r="24" spans="1:8">
      <c r="A24" s="34" t="s">
        <v>1165</v>
      </c>
      <c r="B24" s="34" t="s">
        <v>1975</v>
      </c>
      <c r="C24" s="35">
        <v>2</v>
      </c>
      <c r="D24" s="35">
        <v>0</v>
      </c>
      <c r="E24" s="35">
        <v>0</v>
      </c>
      <c r="F24" s="34" t="s">
        <v>1965</v>
      </c>
      <c r="G24" s="34" t="s">
        <v>839</v>
      </c>
    </row>
    <row r="25" spans="1:8">
      <c r="A25" s="34" t="s">
        <v>1166</v>
      </c>
      <c r="B25" s="34" t="s">
        <v>1164</v>
      </c>
      <c r="C25" s="35">
        <v>3</v>
      </c>
      <c r="D25" s="35">
        <v>0</v>
      </c>
      <c r="E25" s="35">
        <v>0</v>
      </c>
      <c r="F25" s="34" t="s">
        <v>1965</v>
      </c>
      <c r="G25" s="34" t="s">
        <v>839</v>
      </c>
      <c r="H25" s="34" t="s">
        <v>842</v>
      </c>
    </row>
    <row r="26" spans="1:8">
      <c r="A26" s="34" t="s">
        <v>1169</v>
      </c>
      <c r="B26" s="34" t="s">
        <v>1168</v>
      </c>
      <c r="C26" s="35">
        <v>3</v>
      </c>
      <c r="D26" s="35">
        <v>0</v>
      </c>
      <c r="E26" s="35">
        <v>0</v>
      </c>
      <c r="F26" s="34" t="s">
        <v>1965</v>
      </c>
      <c r="G26" s="34" t="s">
        <v>839</v>
      </c>
      <c r="H26" s="34" t="s">
        <v>842</v>
      </c>
    </row>
    <row r="27" spans="1:8">
      <c r="A27" s="34" t="s">
        <v>1172</v>
      </c>
      <c r="B27" s="34" t="s">
        <v>1171</v>
      </c>
      <c r="C27" s="35">
        <v>3</v>
      </c>
      <c r="D27" s="35">
        <v>0</v>
      </c>
      <c r="E27" s="35">
        <v>0</v>
      </c>
      <c r="F27" s="34" t="s">
        <v>1965</v>
      </c>
      <c r="G27" s="34" t="s">
        <v>839</v>
      </c>
      <c r="H27" s="34" t="s">
        <v>842</v>
      </c>
    </row>
    <row r="28" spans="1:8">
      <c r="A28" s="34" t="s">
        <v>1175</v>
      </c>
      <c r="B28" s="34" t="s">
        <v>1174</v>
      </c>
      <c r="C28" s="35">
        <v>3</v>
      </c>
      <c r="D28" s="35">
        <v>0</v>
      </c>
      <c r="E28" s="35">
        <v>0</v>
      </c>
      <c r="F28" s="34" t="s">
        <v>1965</v>
      </c>
      <c r="G28" s="34" t="s">
        <v>839</v>
      </c>
      <c r="H28" s="34" t="s">
        <v>842</v>
      </c>
    </row>
    <row r="29" spans="1:8">
      <c r="A29" s="34" t="s">
        <v>1178</v>
      </c>
      <c r="B29" s="34" t="s">
        <v>1177</v>
      </c>
      <c r="C29" s="35">
        <v>3</v>
      </c>
      <c r="D29" s="35">
        <v>0</v>
      </c>
      <c r="E29" s="35">
        <v>0</v>
      </c>
      <c r="F29" s="34" t="s">
        <v>1965</v>
      </c>
      <c r="G29" s="34" t="s">
        <v>839</v>
      </c>
      <c r="H29" s="34" t="s">
        <v>842</v>
      </c>
    </row>
    <row r="30" spans="1:8">
      <c r="A30" s="34" t="s">
        <v>1180</v>
      </c>
      <c r="B30" s="34" t="s">
        <v>199</v>
      </c>
      <c r="C30" s="35">
        <v>3</v>
      </c>
      <c r="D30" s="35">
        <v>0</v>
      </c>
      <c r="E30" s="35">
        <v>0</v>
      </c>
      <c r="F30" s="34" t="s">
        <v>1965</v>
      </c>
      <c r="G30" s="34" t="s">
        <v>839</v>
      </c>
      <c r="H30" s="34" t="s">
        <v>842</v>
      </c>
    </row>
    <row r="31" spans="1:8">
      <c r="A31" s="34" t="s">
        <v>1976</v>
      </c>
      <c r="B31" s="34" t="s">
        <v>1977</v>
      </c>
      <c r="C31" s="35">
        <v>2</v>
      </c>
      <c r="D31" s="35">
        <v>0</v>
      </c>
      <c r="E31" s="35">
        <v>0</v>
      </c>
      <c r="F31" s="34" t="s">
        <v>1965</v>
      </c>
      <c r="G31" s="34" t="s">
        <v>839</v>
      </c>
    </row>
    <row r="32" spans="1:8">
      <c r="A32" s="34" t="s">
        <v>1978</v>
      </c>
      <c r="B32" s="34" t="s">
        <v>1979</v>
      </c>
      <c r="C32" s="35">
        <v>3</v>
      </c>
      <c r="D32" s="35">
        <v>0</v>
      </c>
      <c r="E32" s="35">
        <v>0</v>
      </c>
      <c r="F32" s="34" t="s">
        <v>1965</v>
      </c>
      <c r="G32" s="34" t="s">
        <v>839</v>
      </c>
      <c r="H32" s="34" t="s">
        <v>842</v>
      </c>
    </row>
    <row r="33" spans="1:8">
      <c r="A33" s="34" t="s">
        <v>1183</v>
      </c>
      <c r="B33" s="34" t="s">
        <v>200</v>
      </c>
      <c r="C33" s="35">
        <v>1</v>
      </c>
      <c r="D33" s="35">
        <v>0</v>
      </c>
      <c r="E33" s="35">
        <v>0</v>
      </c>
      <c r="F33" s="34" t="s">
        <v>1965</v>
      </c>
      <c r="G33" s="34" t="s">
        <v>839</v>
      </c>
    </row>
    <row r="34" spans="1:8">
      <c r="A34" s="34" t="s">
        <v>1184</v>
      </c>
      <c r="B34" s="34" t="s">
        <v>1980</v>
      </c>
      <c r="C34" s="35">
        <v>2</v>
      </c>
      <c r="D34" s="35">
        <v>0</v>
      </c>
      <c r="E34" s="35">
        <v>0</v>
      </c>
      <c r="F34" s="34" t="s">
        <v>1965</v>
      </c>
      <c r="G34" s="34" t="s">
        <v>839</v>
      </c>
    </row>
    <row r="35" spans="1:8">
      <c r="A35" s="34" t="s">
        <v>1181</v>
      </c>
      <c r="B35" s="34" t="s">
        <v>1182</v>
      </c>
      <c r="C35" s="35">
        <v>3</v>
      </c>
      <c r="D35" s="35">
        <v>0</v>
      </c>
      <c r="E35" s="35">
        <v>0</v>
      </c>
      <c r="F35" s="34" t="s">
        <v>1965</v>
      </c>
      <c r="G35" s="34" t="s">
        <v>839</v>
      </c>
      <c r="H35" s="34" t="s">
        <v>842</v>
      </c>
    </row>
    <row r="36" spans="1:8">
      <c r="A36" s="34" t="s">
        <v>1185</v>
      </c>
      <c r="B36" s="34" t="s">
        <v>1186</v>
      </c>
      <c r="C36" s="35">
        <v>3</v>
      </c>
      <c r="D36" s="35">
        <v>0</v>
      </c>
      <c r="E36" s="35">
        <v>0</v>
      </c>
      <c r="F36" s="34" t="s">
        <v>1965</v>
      </c>
      <c r="G36" s="34" t="s">
        <v>839</v>
      </c>
      <c r="H36" s="34" t="s">
        <v>842</v>
      </c>
    </row>
    <row r="37" spans="1:8">
      <c r="A37" s="34" t="s">
        <v>1187</v>
      </c>
      <c r="B37" s="34" t="s">
        <v>1188</v>
      </c>
      <c r="C37" s="35">
        <v>3</v>
      </c>
      <c r="D37" s="35">
        <v>0</v>
      </c>
      <c r="E37" s="35">
        <v>0</v>
      </c>
      <c r="F37" s="34" t="s">
        <v>1965</v>
      </c>
      <c r="G37" s="34" t="s">
        <v>839</v>
      </c>
      <c r="H37" s="34" t="s">
        <v>842</v>
      </c>
    </row>
    <row r="38" spans="1:8">
      <c r="A38" s="34" t="s">
        <v>1189</v>
      </c>
      <c r="B38" s="34" t="s">
        <v>1190</v>
      </c>
      <c r="C38" s="35">
        <v>3</v>
      </c>
      <c r="D38" s="35">
        <v>0</v>
      </c>
      <c r="E38" s="35">
        <v>0</v>
      </c>
      <c r="F38" s="34" t="s">
        <v>1965</v>
      </c>
      <c r="G38" s="34" t="s">
        <v>839</v>
      </c>
      <c r="H38" s="34" t="s">
        <v>842</v>
      </c>
    </row>
    <row r="39" spans="1:8">
      <c r="A39" s="34" t="s">
        <v>1193</v>
      </c>
      <c r="B39" s="34" t="s">
        <v>212</v>
      </c>
      <c r="C39" s="35">
        <v>1</v>
      </c>
      <c r="D39" s="35">
        <v>0</v>
      </c>
      <c r="E39" s="35">
        <v>0</v>
      </c>
      <c r="F39" s="34" t="s">
        <v>1965</v>
      </c>
      <c r="G39" s="34" t="s">
        <v>839</v>
      </c>
    </row>
    <row r="40" spans="1:8">
      <c r="A40" s="34" t="s">
        <v>1194</v>
      </c>
      <c r="B40" s="34" t="s">
        <v>1981</v>
      </c>
      <c r="C40" s="35">
        <v>2</v>
      </c>
      <c r="D40" s="35">
        <v>0</v>
      </c>
      <c r="E40" s="35">
        <v>0</v>
      </c>
      <c r="F40" s="34" t="s">
        <v>1965</v>
      </c>
      <c r="G40" s="34" t="s">
        <v>839</v>
      </c>
    </row>
    <row r="41" spans="1:8">
      <c r="A41" s="34" t="s">
        <v>1191</v>
      </c>
      <c r="B41" s="34" t="s">
        <v>1192</v>
      </c>
      <c r="C41" s="35">
        <v>3</v>
      </c>
      <c r="D41" s="35">
        <v>0</v>
      </c>
      <c r="E41" s="35">
        <v>0</v>
      </c>
      <c r="F41" s="34" t="s">
        <v>1965</v>
      </c>
      <c r="G41" s="34" t="s">
        <v>839</v>
      </c>
      <c r="H41" s="34" t="s">
        <v>842</v>
      </c>
    </row>
    <row r="42" spans="1:8">
      <c r="A42" s="34" t="s">
        <v>1197</v>
      </c>
      <c r="B42" s="34" t="s">
        <v>1982</v>
      </c>
      <c r="C42" s="35">
        <v>1</v>
      </c>
      <c r="D42" s="35">
        <v>0</v>
      </c>
      <c r="E42" s="35">
        <v>0</v>
      </c>
      <c r="F42" s="34" t="s">
        <v>1965</v>
      </c>
      <c r="G42" s="34" t="s">
        <v>839</v>
      </c>
    </row>
    <row r="43" spans="1:8">
      <c r="A43" s="34" t="s">
        <v>1198</v>
      </c>
      <c r="B43" s="34" t="s">
        <v>1983</v>
      </c>
      <c r="C43" s="35">
        <v>2</v>
      </c>
      <c r="D43" s="35">
        <v>0</v>
      </c>
      <c r="E43" s="35">
        <v>0</v>
      </c>
      <c r="F43" s="34" t="s">
        <v>1965</v>
      </c>
      <c r="G43" s="34" t="s">
        <v>839</v>
      </c>
    </row>
    <row r="44" spans="1:8">
      <c r="A44" s="34" t="s">
        <v>1195</v>
      </c>
      <c r="B44" s="34" t="s">
        <v>1196</v>
      </c>
      <c r="C44" s="35">
        <v>3</v>
      </c>
      <c r="D44" s="35">
        <v>0</v>
      </c>
      <c r="E44" s="35">
        <v>0</v>
      </c>
      <c r="F44" s="34" t="s">
        <v>1965</v>
      </c>
      <c r="G44" s="34" t="s">
        <v>839</v>
      </c>
      <c r="H44" s="34" t="s">
        <v>842</v>
      </c>
    </row>
    <row r="45" spans="1:8">
      <c r="A45" s="34" t="s">
        <v>1201</v>
      </c>
      <c r="B45" s="34" t="s">
        <v>1984</v>
      </c>
      <c r="C45" s="35">
        <v>2</v>
      </c>
      <c r="D45" s="35">
        <v>0</v>
      </c>
      <c r="E45" s="35">
        <v>0</v>
      </c>
      <c r="F45" s="34" t="s">
        <v>1965</v>
      </c>
      <c r="G45" s="34" t="s">
        <v>839</v>
      </c>
    </row>
    <row r="46" spans="1:8">
      <c r="A46" s="34" t="s">
        <v>1202</v>
      </c>
      <c r="B46" s="34" t="s">
        <v>1200</v>
      </c>
      <c r="C46" s="35">
        <v>3</v>
      </c>
      <c r="D46" s="35">
        <v>0</v>
      </c>
      <c r="E46" s="35">
        <v>0</v>
      </c>
      <c r="F46" s="34" t="s">
        <v>1965</v>
      </c>
      <c r="G46" s="34" t="s">
        <v>839</v>
      </c>
    </row>
    <row r="47" spans="1:8">
      <c r="A47" s="34" t="s">
        <v>1205</v>
      </c>
      <c r="B47" s="34" t="s">
        <v>1985</v>
      </c>
      <c r="C47" s="35">
        <v>2</v>
      </c>
      <c r="D47" s="35">
        <v>0</v>
      </c>
      <c r="E47" s="35">
        <v>0</v>
      </c>
      <c r="F47" s="34" t="s">
        <v>1965</v>
      </c>
      <c r="G47" s="34" t="s">
        <v>839</v>
      </c>
    </row>
    <row r="48" spans="1:8">
      <c r="A48" s="34" t="s">
        <v>1203</v>
      </c>
      <c r="B48" s="34" t="s">
        <v>1204</v>
      </c>
      <c r="C48" s="35">
        <v>3</v>
      </c>
      <c r="D48" s="35">
        <v>0</v>
      </c>
      <c r="E48" s="35">
        <v>0</v>
      </c>
      <c r="F48" s="34" t="s">
        <v>1965</v>
      </c>
      <c r="G48" s="34" t="s">
        <v>839</v>
      </c>
      <c r="H48" s="34" t="s">
        <v>842</v>
      </c>
    </row>
    <row r="49" spans="1:8">
      <c r="A49" s="34" t="s">
        <v>1208</v>
      </c>
      <c r="B49" s="34" t="s">
        <v>1986</v>
      </c>
      <c r="C49" s="35">
        <v>1</v>
      </c>
      <c r="D49" s="35">
        <v>0</v>
      </c>
      <c r="E49" s="35">
        <v>0</v>
      </c>
      <c r="F49" s="34" t="s">
        <v>1965</v>
      </c>
      <c r="G49" s="34" t="s">
        <v>839</v>
      </c>
    </row>
    <row r="50" spans="1:8">
      <c r="A50" s="34" t="s">
        <v>1209</v>
      </c>
      <c r="B50" s="34" t="s">
        <v>1987</v>
      </c>
      <c r="C50" s="35">
        <v>2</v>
      </c>
      <c r="D50" s="35">
        <v>0</v>
      </c>
      <c r="E50" s="35">
        <v>0</v>
      </c>
      <c r="F50" s="34" t="s">
        <v>1965</v>
      </c>
      <c r="G50" s="34" t="s">
        <v>839</v>
      </c>
    </row>
    <row r="51" spans="1:8">
      <c r="A51" s="34" t="s">
        <v>1210</v>
      </c>
      <c r="B51" s="34" t="s">
        <v>1207</v>
      </c>
      <c r="C51" s="35">
        <v>3</v>
      </c>
      <c r="D51" s="35">
        <v>0</v>
      </c>
      <c r="E51" s="35">
        <v>0</v>
      </c>
      <c r="F51" s="34" t="s">
        <v>1965</v>
      </c>
      <c r="G51" s="34" t="s">
        <v>839</v>
      </c>
      <c r="H51" s="34" t="s">
        <v>842</v>
      </c>
    </row>
    <row r="52" spans="1:8">
      <c r="A52" s="34" t="s">
        <v>1988</v>
      </c>
      <c r="B52" s="34" t="s">
        <v>1989</v>
      </c>
      <c r="C52" s="35">
        <v>3</v>
      </c>
      <c r="D52" s="35">
        <v>0</v>
      </c>
      <c r="E52" s="35">
        <v>0</v>
      </c>
      <c r="F52" s="34" t="s">
        <v>1965</v>
      </c>
      <c r="G52" s="34" t="s">
        <v>839</v>
      </c>
      <c r="H52" s="34" t="s">
        <v>842</v>
      </c>
    </row>
    <row r="53" spans="1:8">
      <c r="A53" s="34" t="s">
        <v>1213</v>
      </c>
      <c r="B53" s="34" t="s">
        <v>1990</v>
      </c>
      <c r="C53" s="35">
        <v>2</v>
      </c>
      <c r="D53" s="35">
        <v>0</v>
      </c>
      <c r="E53" s="35">
        <v>0</v>
      </c>
      <c r="F53" s="34" t="s">
        <v>1965</v>
      </c>
      <c r="G53" s="34" t="s">
        <v>839</v>
      </c>
    </row>
    <row r="54" spans="1:8">
      <c r="A54" s="34" t="s">
        <v>1211</v>
      </c>
      <c r="B54" s="34" t="s">
        <v>1212</v>
      </c>
      <c r="C54" s="35">
        <v>3</v>
      </c>
      <c r="D54" s="35">
        <v>0</v>
      </c>
      <c r="E54" s="35">
        <v>0</v>
      </c>
      <c r="F54" s="34" t="s">
        <v>1965</v>
      </c>
      <c r="G54" s="34" t="s">
        <v>839</v>
      </c>
      <c r="H54" s="34" t="s">
        <v>842</v>
      </c>
    </row>
    <row r="55" spans="1:8">
      <c r="A55" s="34" t="s">
        <v>1214</v>
      </c>
      <c r="B55" s="34" t="s">
        <v>1215</v>
      </c>
      <c r="C55" s="35">
        <v>3</v>
      </c>
      <c r="D55" s="35">
        <v>0</v>
      </c>
      <c r="E55" s="35">
        <v>0</v>
      </c>
      <c r="F55" s="34" t="s">
        <v>1965</v>
      </c>
      <c r="G55" s="34" t="s">
        <v>839</v>
      </c>
      <c r="H55" s="34" t="s">
        <v>842</v>
      </c>
    </row>
    <row r="56" spans="1:8">
      <c r="A56" s="34" t="s">
        <v>1218</v>
      </c>
      <c r="B56" s="34" t="s">
        <v>1991</v>
      </c>
      <c r="C56" s="35">
        <v>2</v>
      </c>
      <c r="D56" s="35">
        <v>0</v>
      </c>
      <c r="E56" s="35">
        <v>0</v>
      </c>
      <c r="F56" s="34" t="s">
        <v>1965</v>
      </c>
      <c r="G56" s="34" t="s">
        <v>839</v>
      </c>
    </row>
    <row r="57" spans="1:8">
      <c r="A57" s="34" t="s">
        <v>1216</v>
      </c>
      <c r="B57" s="34" t="s">
        <v>1217</v>
      </c>
      <c r="C57" s="35">
        <v>3</v>
      </c>
      <c r="D57" s="35">
        <v>0</v>
      </c>
      <c r="E57" s="35">
        <v>0</v>
      </c>
      <c r="F57" s="34" t="s">
        <v>1965</v>
      </c>
      <c r="G57" s="34" t="s">
        <v>839</v>
      </c>
      <c r="H57" s="34" t="s">
        <v>842</v>
      </c>
    </row>
    <row r="58" spans="1:8">
      <c r="A58" s="34" t="s">
        <v>1220</v>
      </c>
      <c r="B58" s="34" t="s">
        <v>1992</v>
      </c>
      <c r="C58" s="35">
        <v>1</v>
      </c>
      <c r="D58" s="35">
        <v>0</v>
      </c>
      <c r="E58" s="35">
        <v>0</v>
      </c>
      <c r="F58" s="34" t="s">
        <v>1965</v>
      </c>
      <c r="G58" s="34" t="s">
        <v>839</v>
      </c>
    </row>
    <row r="59" spans="1:8">
      <c r="A59" s="34" t="s">
        <v>1221</v>
      </c>
      <c r="B59" s="34" t="s">
        <v>1993</v>
      </c>
      <c r="C59" s="35">
        <v>2</v>
      </c>
      <c r="D59" s="35">
        <v>0</v>
      </c>
      <c r="E59" s="35">
        <v>0</v>
      </c>
      <c r="F59" s="34" t="s">
        <v>1965</v>
      </c>
      <c r="G59" s="34" t="s">
        <v>839</v>
      </c>
    </row>
    <row r="60" spans="1:8">
      <c r="A60" s="34" t="s">
        <v>1219</v>
      </c>
      <c r="B60" s="34" t="s">
        <v>204</v>
      </c>
      <c r="C60" s="35">
        <v>3</v>
      </c>
      <c r="D60" s="35">
        <v>0</v>
      </c>
      <c r="E60" s="35">
        <v>0</v>
      </c>
      <c r="F60" s="34" t="s">
        <v>1965</v>
      </c>
      <c r="G60" s="34" t="s">
        <v>839</v>
      </c>
      <c r="H60" s="34" t="s">
        <v>842</v>
      </c>
    </row>
    <row r="61" spans="1:8">
      <c r="A61" s="34" t="s">
        <v>1224</v>
      </c>
      <c r="B61" s="34" t="s">
        <v>1994</v>
      </c>
      <c r="C61" s="35">
        <v>2</v>
      </c>
      <c r="D61" s="35">
        <v>0</v>
      </c>
      <c r="E61" s="35">
        <v>0</v>
      </c>
      <c r="F61" s="34" t="s">
        <v>1965</v>
      </c>
      <c r="G61" s="34" t="s">
        <v>839</v>
      </c>
    </row>
    <row r="62" spans="1:8">
      <c r="A62" s="34" t="s">
        <v>1222</v>
      </c>
      <c r="B62" s="34" t="s">
        <v>1223</v>
      </c>
      <c r="C62" s="35">
        <v>3</v>
      </c>
      <c r="D62" s="35">
        <v>0</v>
      </c>
      <c r="E62" s="35">
        <v>0</v>
      </c>
      <c r="F62" s="34" t="s">
        <v>1965</v>
      </c>
      <c r="G62" s="34" t="s">
        <v>839</v>
      </c>
      <c r="H62" s="34" t="s">
        <v>842</v>
      </c>
    </row>
    <row r="63" spans="1:8">
      <c r="A63" s="34" t="s">
        <v>1227</v>
      </c>
      <c r="B63" s="34" t="s">
        <v>237</v>
      </c>
      <c r="C63" s="35">
        <v>1</v>
      </c>
      <c r="D63" s="35">
        <v>0</v>
      </c>
      <c r="E63" s="35">
        <v>0</v>
      </c>
      <c r="F63" s="34" t="s">
        <v>1965</v>
      </c>
      <c r="G63" s="34" t="s">
        <v>839</v>
      </c>
    </row>
    <row r="64" spans="1:8">
      <c r="A64" s="34" t="s">
        <v>1228</v>
      </c>
      <c r="B64" s="34" t="s">
        <v>1995</v>
      </c>
      <c r="C64" s="35">
        <v>2</v>
      </c>
      <c r="D64" s="35">
        <v>0</v>
      </c>
      <c r="E64" s="35">
        <v>0</v>
      </c>
      <c r="F64" s="34" t="s">
        <v>1965</v>
      </c>
      <c r="G64" s="34" t="s">
        <v>839</v>
      </c>
    </row>
    <row r="65" spans="1:8">
      <c r="A65" s="34" t="s">
        <v>1229</v>
      </c>
      <c r="B65" s="34" t="s">
        <v>1226</v>
      </c>
      <c r="C65" s="35">
        <v>3</v>
      </c>
      <c r="D65" s="35">
        <v>0</v>
      </c>
      <c r="E65" s="35">
        <v>0</v>
      </c>
      <c r="F65" s="34" t="s">
        <v>1965</v>
      </c>
      <c r="G65" s="34" t="s">
        <v>839</v>
      </c>
    </row>
    <row r="66" spans="1:8">
      <c r="A66" s="34" t="s">
        <v>1231</v>
      </c>
      <c r="B66" s="34" t="s">
        <v>1226</v>
      </c>
      <c r="C66" s="35">
        <v>3</v>
      </c>
      <c r="D66" s="35">
        <v>0</v>
      </c>
      <c r="E66" s="35">
        <v>0</v>
      </c>
      <c r="F66" s="34" t="s">
        <v>1965</v>
      </c>
      <c r="G66" s="34" t="s">
        <v>839</v>
      </c>
    </row>
    <row r="67" spans="1:8">
      <c r="A67" s="34" t="s">
        <v>1234</v>
      </c>
      <c r="B67" s="34" t="s">
        <v>1996</v>
      </c>
      <c r="C67" s="35">
        <v>2</v>
      </c>
      <c r="D67" s="35">
        <v>0</v>
      </c>
      <c r="E67" s="35">
        <v>0</v>
      </c>
      <c r="F67" s="34" t="s">
        <v>1965</v>
      </c>
      <c r="G67" s="34" t="s">
        <v>839</v>
      </c>
    </row>
    <row r="68" spans="1:8">
      <c r="A68" s="34" t="s">
        <v>1232</v>
      </c>
      <c r="B68" s="34" t="s">
        <v>1233</v>
      </c>
      <c r="C68" s="35">
        <v>3</v>
      </c>
      <c r="D68" s="35">
        <v>0</v>
      </c>
      <c r="E68" s="35">
        <v>0</v>
      </c>
      <c r="F68" s="34" t="s">
        <v>1965</v>
      </c>
      <c r="G68" s="34" t="s">
        <v>839</v>
      </c>
      <c r="H68" s="34" t="s">
        <v>842</v>
      </c>
    </row>
    <row r="69" spans="1:8">
      <c r="A69" s="34" t="s">
        <v>1237</v>
      </c>
      <c r="B69" s="34" t="s">
        <v>1997</v>
      </c>
      <c r="C69" s="35">
        <v>1</v>
      </c>
      <c r="D69" s="35">
        <v>0</v>
      </c>
      <c r="E69" s="35">
        <v>0</v>
      </c>
      <c r="F69" s="34" t="s">
        <v>1965</v>
      </c>
      <c r="G69" s="34" t="s">
        <v>839</v>
      </c>
    </row>
    <row r="70" spans="1:8">
      <c r="A70" s="34" t="s">
        <v>1238</v>
      </c>
      <c r="B70" s="34" t="s">
        <v>1998</v>
      </c>
      <c r="C70" s="35">
        <v>2</v>
      </c>
      <c r="D70" s="35">
        <v>0</v>
      </c>
      <c r="E70" s="35">
        <v>0</v>
      </c>
      <c r="F70" s="34" t="s">
        <v>1965</v>
      </c>
      <c r="G70" s="34" t="s">
        <v>839</v>
      </c>
    </row>
    <row r="71" spans="1:8">
      <c r="A71" s="34" t="s">
        <v>1239</v>
      </c>
      <c r="B71" s="34" t="s">
        <v>1236</v>
      </c>
      <c r="C71" s="35">
        <v>3</v>
      </c>
      <c r="D71" s="35">
        <v>0</v>
      </c>
      <c r="E71" s="35">
        <v>0</v>
      </c>
      <c r="F71" s="34" t="s">
        <v>1965</v>
      </c>
      <c r="G71" s="34" t="s">
        <v>1999</v>
      </c>
      <c r="H71" s="34" t="s">
        <v>839</v>
      </c>
    </row>
    <row r="72" spans="1:8">
      <c r="A72" s="34" t="s">
        <v>1242</v>
      </c>
      <c r="B72" s="34" t="s">
        <v>2000</v>
      </c>
      <c r="C72" s="35">
        <v>1</v>
      </c>
      <c r="D72" s="35">
        <v>0</v>
      </c>
      <c r="E72" s="35">
        <v>0</v>
      </c>
      <c r="F72" s="34" t="s">
        <v>1965</v>
      </c>
      <c r="G72" s="34" t="s">
        <v>839</v>
      </c>
    </row>
    <row r="73" spans="1:8">
      <c r="A73" s="34" t="s">
        <v>1243</v>
      </c>
      <c r="B73" s="34" t="s">
        <v>2000</v>
      </c>
      <c r="C73" s="35">
        <v>2</v>
      </c>
      <c r="D73" s="35">
        <v>0</v>
      </c>
      <c r="E73" s="35">
        <v>0</v>
      </c>
      <c r="F73" s="34" t="s">
        <v>1965</v>
      </c>
      <c r="G73" s="34" t="s">
        <v>839</v>
      </c>
    </row>
    <row r="74" spans="1:8">
      <c r="A74" s="34" t="s">
        <v>1240</v>
      </c>
      <c r="B74" s="34" t="s">
        <v>1241</v>
      </c>
      <c r="C74" s="35">
        <v>3</v>
      </c>
      <c r="D74" s="35">
        <v>0</v>
      </c>
      <c r="E74" s="35">
        <v>0</v>
      </c>
      <c r="F74" s="34" t="s">
        <v>1965</v>
      </c>
      <c r="G74" s="34" t="s">
        <v>839</v>
      </c>
      <c r="H74" s="34" t="s">
        <v>842</v>
      </c>
    </row>
    <row r="75" spans="1:8">
      <c r="A75" s="34" t="s">
        <v>1244</v>
      </c>
      <c r="B75" s="34" t="s">
        <v>1245</v>
      </c>
      <c r="C75" s="35">
        <v>3</v>
      </c>
      <c r="D75" s="35">
        <v>0</v>
      </c>
      <c r="E75" s="35">
        <v>0</v>
      </c>
      <c r="F75" s="34" t="s">
        <v>1965</v>
      </c>
      <c r="G75" s="34" t="s">
        <v>839</v>
      </c>
      <c r="H75" s="34" t="s">
        <v>842</v>
      </c>
    </row>
    <row r="76" spans="1:8">
      <c r="A76" s="34" t="s">
        <v>1247</v>
      </c>
      <c r="B76" s="34" t="s">
        <v>2001</v>
      </c>
      <c r="C76" s="35">
        <v>1</v>
      </c>
      <c r="D76" s="35">
        <v>0</v>
      </c>
      <c r="E76" s="35">
        <v>0</v>
      </c>
      <c r="F76" s="34" t="s">
        <v>1965</v>
      </c>
      <c r="G76" s="34" t="s">
        <v>1999</v>
      </c>
    </row>
    <row r="77" spans="1:8">
      <c r="A77" s="34" t="s">
        <v>1248</v>
      </c>
      <c r="B77" s="34" t="s">
        <v>2001</v>
      </c>
      <c r="C77" s="35">
        <v>2</v>
      </c>
      <c r="D77" s="35">
        <v>0</v>
      </c>
      <c r="E77" s="35">
        <v>0</v>
      </c>
      <c r="F77" s="34" t="s">
        <v>1965</v>
      </c>
      <c r="G77" s="34" t="s">
        <v>1999</v>
      </c>
    </row>
    <row r="78" spans="1:8">
      <c r="A78" s="34" t="s">
        <v>1246</v>
      </c>
      <c r="B78" s="34" t="s">
        <v>118</v>
      </c>
      <c r="C78" s="35">
        <v>3</v>
      </c>
      <c r="D78" s="35">
        <v>0</v>
      </c>
      <c r="E78" s="35">
        <v>0</v>
      </c>
      <c r="F78" s="34" t="s">
        <v>1965</v>
      </c>
      <c r="G78" s="34" t="s">
        <v>1999</v>
      </c>
      <c r="H78" s="34" t="s">
        <v>839</v>
      </c>
    </row>
    <row r="79" spans="1:8">
      <c r="A79" s="34" t="s">
        <v>1249</v>
      </c>
      <c r="B79" s="34" t="s">
        <v>244</v>
      </c>
      <c r="C79" s="35">
        <v>3</v>
      </c>
      <c r="D79" s="35">
        <v>0</v>
      </c>
      <c r="E79" s="35">
        <v>0</v>
      </c>
      <c r="F79" s="34" t="s">
        <v>1965</v>
      </c>
      <c r="G79" s="34" t="s">
        <v>1999</v>
      </c>
      <c r="H79" s="34" t="s">
        <v>839</v>
      </c>
    </row>
    <row r="80" spans="1:8">
      <c r="A80" s="34" t="s">
        <v>1250</v>
      </c>
      <c r="B80" s="34" t="s">
        <v>146</v>
      </c>
      <c r="C80" s="35">
        <v>3</v>
      </c>
      <c r="D80" s="35">
        <v>0</v>
      </c>
      <c r="E80" s="35">
        <v>0</v>
      </c>
      <c r="F80" s="34" t="s">
        <v>1965</v>
      </c>
      <c r="G80" s="34" t="s">
        <v>1999</v>
      </c>
      <c r="H80" s="34" t="s">
        <v>839</v>
      </c>
    </row>
    <row r="81" spans="1:8">
      <c r="A81" s="34" t="s">
        <v>1253</v>
      </c>
      <c r="B81" s="34" t="s">
        <v>2002</v>
      </c>
      <c r="C81" s="35">
        <v>1</v>
      </c>
      <c r="D81" s="35">
        <v>0</v>
      </c>
      <c r="E81" s="35">
        <v>0</v>
      </c>
      <c r="F81" s="34" t="s">
        <v>1965</v>
      </c>
      <c r="G81" s="34" t="s">
        <v>1999</v>
      </c>
    </row>
    <row r="82" spans="1:8">
      <c r="A82" s="34" t="s">
        <v>1254</v>
      </c>
      <c r="B82" s="34" t="s">
        <v>2003</v>
      </c>
      <c r="C82" s="35">
        <v>2</v>
      </c>
      <c r="D82" s="35">
        <v>0</v>
      </c>
      <c r="E82" s="35">
        <v>0</v>
      </c>
      <c r="F82" s="34" t="s">
        <v>1965</v>
      </c>
      <c r="G82" s="34" t="s">
        <v>1999</v>
      </c>
    </row>
    <row r="83" spans="1:8">
      <c r="A83" s="34" t="s">
        <v>1251</v>
      </c>
      <c r="B83" s="34" t="s">
        <v>1252</v>
      </c>
      <c r="C83" s="35">
        <v>3</v>
      </c>
      <c r="D83" s="35">
        <v>0</v>
      </c>
      <c r="E83" s="35">
        <v>0</v>
      </c>
      <c r="F83" s="34" t="s">
        <v>1965</v>
      </c>
      <c r="G83" s="34" t="s">
        <v>1999</v>
      </c>
      <c r="H83" s="34" t="s">
        <v>839</v>
      </c>
    </row>
    <row r="84" spans="1:8">
      <c r="A84" s="34" t="s">
        <v>2004</v>
      </c>
      <c r="B84" s="34" t="s">
        <v>2005</v>
      </c>
      <c r="C84" s="35">
        <v>2</v>
      </c>
      <c r="D84" s="35">
        <v>0</v>
      </c>
      <c r="E84" s="35">
        <v>0</v>
      </c>
      <c r="F84" s="34" t="s">
        <v>1965</v>
      </c>
      <c r="G84" s="34" t="s">
        <v>1999</v>
      </c>
    </row>
    <row r="85" spans="1:8">
      <c r="A85" s="34" t="s">
        <v>2006</v>
      </c>
      <c r="B85" s="34" t="s">
        <v>2007</v>
      </c>
      <c r="C85" s="35">
        <v>3</v>
      </c>
      <c r="D85" s="35">
        <v>0</v>
      </c>
      <c r="E85" s="35">
        <v>0</v>
      </c>
      <c r="F85" s="34" t="s">
        <v>1965</v>
      </c>
      <c r="G85" s="34" t="s">
        <v>1999</v>
      </c>
      <c r="H85" s="34" t="s">
        <v>839</v>
      </c>
    </row>
    <row r="86" spans="1:8">
      <c r="A86" s="34" t="s">
        <v>1257</v>
      </c>
      <c r="B86" s="34" t="s">
        <v>2008</v>
      </c>
      <c r="C86" s="35">
        <v>1</v>
      </c>
      <c r="D86" s="35">
        <v>0</v>
      </c>
      <c r="E86" s="35">
        <v>0</v>
      </c>
      <c r="F86" s="34" t="s">
        <v>1965</v>
      </c>
      <c r="G86" s="34" t="s">
        <v>1999</v>
      </c>
    </row>
    <row r="87" spans="1:8">
      <c r="A87" s="34" t="s">
        <v>1258</v>
      </c>
      <c r="B87" s="34" t="s">
        <v>2009</v>
      </c>
      <c r="C87" s="35">
        <v>2</v>
      </c>
      <c r="D87" s="35">
        <v>0</v>
      </c>
      <c r="E87" s="35">
        <v>0</v>
      </c>
      <c r="F87" s="34" t="s">
        <v>1965</v>
      </c>
      <c r="G87" s="34" t="s">
        <v>1999</v>
      </c>
    </row>
    <row r="88" spans="1:8">
      <c r="A88" s="34" t="s">
        <v>1255</v>
      </c>
      <c r="B88" s="34" t="s">
        <v>1256</v>
      </c>
      <c r="C88" s="35">
        <v>3</v>
      </c>
      <c r="D88" s="35">
        <v>0</v>
      </c>
      <c r="E88" s="35">
        <v>0</v>
      </c>
      <c r="F88" s="34" t="s">
        <v>1965</v>
      </c>
      <c r="G88" s="34" t="s">
        <v>1999</v>
      </c>
      <c r="H88" s="34" t="s">
        <v>839</v>
      </c>
    </row>
    <row r="89" spans="1:8">
      <c r="A89" s="34" t="s">
        <v>1261</v>
      </c>
      <c r="B89" s="34" t="s">
        <v>2010</v>
      </c>
      <c r="C89" s="35">
        <v>1</v>
      </c>
      <c r="D89" s="35">
        <v>0</v>
      </c>
      <c r="E89" s="35">
        <v>0</v>
      </c>
      <c r="F89" s="34" t="s">
        <v>1965</v>
      </c>
      <c r="G89" s="34" t="s">
        <v>1999</v>
      </c>
    </row>
    <row r="90" spans="1:8">
      <c r="A90" s="34" t="s">
        <v>1262</v>
      </c>
      <c r="B90" s="34" t="s">
        <v>2010</v>
      </c>
      <c r="C90" s="35">
        <v>2</v>
      </c>
      <c r="D90" s="35">
        <v>0</v>
      </c>
      <c r="E90" s="35">
        <v>0</v>
      </c>
      <c r="F90" s="34" t="s">
        <v>1965</v>
      </c>
      <c r="G90" s="34" t="s">
        <v>1999</v>
      </c>
    </row>
    <row r="91" spans="1:8">
      <c r="A91" s="34" t="s">
        <v>1259</v>
      </c>
      <c r="B91" s="34" t="s">
        <v>1260</v>
      </c>
      <c r="C91" s="35">
        <v>3</v>
      </c>
      <c r="D91" s="35">
        <v>0</v>
      </c>
      <c r="E91" s="35">
        <v>0</v>
      </c>
      <c r="F91" s="34" t="s">
        <v>1965</v>
      </c>
      <c r="G91" s="34" t="s">
        <v>2011</v>
      </c>
      <c r="H91" s="34" t="s">
        <v>839</v>
      </c>
    </row>
    <row r="92" spans="1:8">
      <c r="A92" s="34" t="s">
        <v>1265</v>
      </c>
      <c r="B92" s="34" t="s">
        <v>2012</v>
      </c>
      <c r="C92" s="35">
        <v>1</v>
      </c>
      <c r="D92" s="35">
        <v>0</v>
      </c>
      <c r="E92" s="35">
        <v>0</v>
      </c>
      <c r="F92" s="34" t="s">
        <v>1965</v>
      </c>
      <c r="G92" s="34" t="s">
        <v>1999</v>
      </c>
    </row>
    <row r="93" spans="1:8">
      <c r="A93" s="34" t="s">
        <v>1266</v>
      </c>
      <c r="B93" s="34" t="s">
        <v>2013</v>
      </c>
      <c r="C93" s="35">
        <v>2</v>
      </c>
      <c r="D93" s="35">
        <v>0</v>
      </c>
      <c r="E93" s="35">
        <v>0</v>
      </c>
      <c r="F93" s="34" t="s">
        <v>1965</v>
      </c>
      <c r="G93" s="34" t="s">
        <v>1999</v>
      </c>
    </row>
    <row r="94" spans="1:8">
      <c r="A94" s="34" t="s">
        <v>1263</v>
      </c>
      <c r="B94" s="34" t="s">
        <v>1264</v>
      </c>
      <c r="C94" s="35">
        <v>3</v>
      </c>
      <c r="D94" s="35">
        <v>0</v>
      </c>
      <c r="E94" s="35">
        <v>0</v>
      </c>
      <c r="F94" s="34" t="s">
        <v>1965</v>
      </c>
      <c r="G94" s="34" t="s">
        <v>1999</v>
      </c>
      <c r="H94" s="34" t="s">
        <v>839</v>
      </c>
    </row>
    <row r="95" spans="1:8">
      <c r="A95" s="34" t="s">
        <v>1267</v>
      </c>
      <c r="B95" s="34" t="s">
        <v>1268</v>
      </c>
      <c r="C95" s="35">
        <v>3</v>
      </c>
      <c r="D95" s="35">
        <v>0</v>
      </c>
      <c r="E95" s="35">
        <v>0</v>
      </c>
      <c r="F95" s="34" t="s">
        <v>1965</v>
      </c>
      <c r="G95" s="34" t="s">
        <v>1999</v>
      </c>
      <c r="H95" s="34" t="s">
        <v>839</v>
      </c>
    </row>
    <row r="96" spans="1:8">
      <c r="A96" s="34" t="s">
        <v>1269</v>
      </c>
      <c r="B96" s="34" t="s">
        <v>1270</v>
      </c>
      <c r="C96" s="35">
        <v>3</v>
      </c>
      <c r="D96" s="35">
        <v>0</v>
      </c>
      <c r="E96" s="35">
        <v>0</v>
      </c>
      <c r="F96" s="34" t="s">
        <v>1965</v>
      </c>
      <c r="G96" s="34" t="s">
        <v>1999</v>
      </c>
    </row>
    <row r="97" spans="1:8">
      <c r="A97" s="34" t="s">
        <v>1273</v>
      </c>
      <c r="B97" s="34" t="s">
        <v>2014</v>
      </c>
      <c r="C97" s="35">
        <v>1</v>
      </c>
      <c r="D97" s="35">
        <v>0</v>
      </c>
      <c r="E97" s="35">
        <v>0</v>
      </c>
      <c r="F97" s="34" t="s">
        <v>1965</v>
      </c>
      <c r="G97" s="34" t="s">
        <v>1999</v>
      </c>
    </row>
    <row r="98" spans="1:8">
      <c r="A98" s="34" t="s">
        <v>1274</v>
      </c>
      <c r="B98" s="34" t="s">
        <v>2015</v>
      </c>
      <c r="C98" s="35">
        <v>2</v>
      </c>
      <c r="D98" s="35">
        <v>0</v>
      </c>
      <c r="E98" s="35">
        <v>0</v>
      </c>
      <c r="F98" s="34" t="s">
        <v>1965</v>
      </c>
      <c r="G98" s="34" t="s">
        <v>1999</v>
      </c>
    </row>
    <row r="99" spans="1:8">
      <c r="A99" s="34" t="s">
        <v>1275</v>
      </c>
      <c r="B99" s="34" t="s">
        <v>1272</v>
      </c>
      <c r="C99" s="35">
        <v>3</v>
      </c>
      <c r="D99" s="35">
        <v>0</v>
      </c>
      <c r="E99" s="35">
        <v>0</v>
      </c>
      <c r="F99" s="34" t="s">
        <v>1965</v>
      </c>
      <c r="G99" s="34" t="s">
        <v>1999</v>
      </c>
      <c r="H99" s="34" t="s">
        <v>839</v>
      </c>
    </row>
    <row r="100" spans="1:8">
      <c r="A100" s="34" t="s">
        <v>1276</v>
      </c>
      <c r="B100" s="34" t="s">
        <v>1277</v>
      </c>
      <c r="C100" s="35">
        <v>3</v>
      </c>
      <c r="D100" s="35">
        <v>0</v>
      </c>
      <c r="E100" s="35">
        <v>0</v>
      </c>
      <c r="F100" s="34" t="s">
        <v>1965</v>
      </c>
      <c r="G100" s="34" t="s">
        <v>1999</v>
      </c>
      <c r="H100" s="34" t="s">
        <v>839</v>
      </c>
    </row>
    <row r="101" spans="1:8">
      <c r="A101" s="34" t="s">
        <v>2016</v>
      </c>
      <c r="B101" s="34" t="s">
        <v>2017</v>
      </c>
      <c r="C101" s="35">
        <v>3</v>
      </c>
      <c r="D101" s="35">
        <v>0</v>
      </c>
      <c r="E101" s="35">
        <v>0</v>
      </c>
      <c r="F101" s="34" t="s">
        <v>1965</v>
      </c>
      <c r="G101" s="34" t="s">
        <v>839</v>
      </c>
      <c r="H101" s="34" t="s">
        <v>839</v>
      </c>
    </row>
    <row r="102" spans="1:8">
      <c r="A102" s="34" t="s">
        <v>1280</v>
      </c>
      <c r="B102" s="34" t="s">
        <v>2018</v>
      </c>
      <c r="C102" s="35">
        <v>2</v>
      </c>
      <c r="D102" s="35">
        <v>0</v>
      </c>
      <c r="E102" s="35">
        <v>0</v>
      </c>
      <c r="F102" s="34" t="s">
        <v>1965</v>
      </c>
      <c r="G102" s="34" t="s">
        <v>1999</v>
      </c>
    </row>
    <row r="103" spans="1:8">
      <c r="A103" s="34" t="s">
        <v>1281</v>
      </c>
      <c r="B103" s="34" t="s">
        <v>1279</v>
      </c>
      <c r="C103" s="35">
        <v>3</v>
      </c>
      <c r="D103" s="35">
        <v>0</v>
      </c>
      <c r="E103" s="35">
        <v>0</v>
      </c>
      <c r="F103" s="34" t="s">
        <v>1965</v>
      </c>
      <c r="G103" s="34" t="s">
        <v>1999</v>
      </c>
    </row>
    <row r="104" spans="1:8">
      <c r="A104" s="34" t="s">
        <v>1284</v>
      </c>
      <c r="B104" s="34" t="s">
        <v>2019</v>
      </c>
      <c r="C104" s="35">
        <v>1</v>
      </c>
      <c r="D104" s="35">
        <v>0</v>
      </c>
      <c r="E104" s="35">
        <v>0</v>
      </c>
      <c r="F104" s="34" t="s">
        <v>1965</v>
      </c>
      <c r="G104" s="34" t="s">
        <v>1999</v>
      </c>
    </row>
    <row r="105" spans="1:8">
      <c r="A105" s="34" t="s">
        <v>1285</v>
      </c>
      <c r="B105" s="34" t="s">
        <v>2020</v>
      </c>
      <c r="C105" s="35">
        <v>2</v>
      </c>
      <c r="D105" s="35">
        <v>0</v>
      </c>
      <c r="E105" s="35">
        <v>0</v>
      </c>
      <c r="F105" s="34" t="s">
        <v>1965</v>
      </c>
      <c r="G105" s="34" t="s">
        <v>1999</v>
      </c>
    </row>
    <row r="106" spans="1:8">
      <c r="A106" s="34" t="s">
        <v>2021</v>
      </c>
      <c r="B106" s="34" t="s">
        <v>2022</v>
      </c>
      <c r="C106" s="35">
        <v>3</v>
      </c>
      <c r="D106" s="35">
        <v>0</v>
      </c>
      <c r="E106" s="35">
        <v>0</v>
      </c>
      <c r="F106" s="34" t="s">
        <v>1965</v>
      </c>
      <c r="G106" s="34" t="s">
        <v>839</v>
      </c>
      <c r="H106" s="34" t="s">
        <v>842</v>
      </c>
    </row>
    <row r="107" spans="1:8">
      <c r="A107" s="34" t="s">
        <v>2023</v>
      </c>
      <c r="B107" s="34" t="s">
        <v>2024</v>
      </c>
      <c r="C107" s="35">
        <v>3</v>
      </c>
      <c r="D107" s="35">
        <v>0</v>
      </c>
      <c r="E107" s="35">
        <v>0</v>
      </c>
      <c r="F107" s="34" t="s">
        <v>1965</v>
      </c>
      <c r="G107" s="34" t="s">
        <v>1999</v>
      </c>
      <c r="H107" s="34" t="s">
        <v>839</v>
      </c>
    </row>
    <row r="108" spans="1:8">
      <c r="A108" s="34" t="s">
        <v>1282</v>
      </c>
      <c r="B108" s="34" t="s">
        <v>1283</v>
      </c>
      <c r="C108" s="35">
        <v>3</v>
      </c>
      <c r="D108" s="35">
        <v>0</v>
      </c>
      <c r="E108" s="35">
        <v>0</v>
      </c>
      <c r="F108" s="34" t="s">
        <v>1965</v>
      </c>
      <c r="G108" s="34" t="s">
        <v>1999</v>
      </c>
    </row>
    <row r="109" spans="1:8">
      <c r="A109" s="34" t="s">
        <v>2025</v>
      </c>
      <c r="B109" s="34" t="s">
        <v>2026</v>
      </c>
      <c r="C109" s="35">
        <v>3</v>
      </c>
      <c r="D109" s="35">
        <v>0</v>
      </c>
      <c r="E109" s="35">
        <v>0</v>
      </c>
      <c r="F109" s="34" t="s">
        <v>1965</v>
      </c>
      <c r="G109" s="34" t="s">
        <v>1999</v>
      </c>
      <c r="H109" s="34" t="s">
        <v>839</v>
      </c>
    </row>
    <row r="110" spans="1:8">
      <c r="A110" s="34" t="s">
        <v>2027</v>
      </c>
      <c r="B110" s="34" t="s">
        <v>2028</v>
      </c>
      <c r="C110" s="35">
        <v>3</v>
      </c>
      <c r="D110" s="35">
        <v>0</v>
      </c>
      <c r="E110" s="35">
        <v>0</v>
      </c>
      <c r="F110" s="34" t="s">
        <v>1965</v>
      </c>
      <c r="G110" s="34" t="s">
        <v>839</v>
      </c>
      <c r="H110" s="34" t="s">
        <v>842</v>
      </c>
    </row>
    <row r="111" spans="1:8">
      <c r="A111" s="34" t="s">
        <v>1286</v>
      </c>
      <c r="B111" s="34" t="s">
        <v>1287</v>
      </c>
      <c r="C111" s="35">
        <v>3</v>
      </c>
      <c r="D111" s="35">
        <v>0</v>
      </c>
      <c r="E111" s="35">
        <v>0</v>
      </c>
      <c r="F111" s="34" t="s">
        <v>1965</v>
      </c>
      <c r="G111" s="34" t="s">
        <v>839</v>
      </c>
    </row>
    <row r="112" spans="1:8">
      <c r="A112" s="34" t="s">
        <v>1288</v>
      </c>
      <c r="B112" s="34" t="s">
        <v>1289</v>
      </c>
      <c r="C112" s="35">
        <v>3</v>
      </c>
      <c r="D112" s="35">
        <v>0</v>
      </c>
      <c r="E112" s="35">
        <v>0</v>
      </c>
      <c r="F112" s="34" t="s">
        <v>1965</v>
      </c>
      <c r="G112" s="34" t="s">
        <v>1999</v>
      </c>
    </row>
    <row r="113" spans="1:8">
      <c r="A113" s="34" t="s">
        <v>1292</v>
      </c>
      <c r="B113" s="34" t="s">
        <v>2029</v>
      </c>
      <c r="C113" s="35">
        <v>2</v>
      </c>
      <c r="D113" s="35">
        <v>0</v>
      </c>
      <c r="E113" s="35">
        <v>0</v>
      </c>
      <c r="F113" s="34" t="s">
        <v>1965</v>
      </c>
      <c r="G113" s="34" t="s">
        <v>1999</v>
      </c>
    </row>
    <row r="114" spans="1:8">
      <c r="A114" s="34" t="s">
        <v>1290</v>
      </c>
      <c r="B114" s="34" t="s">
        <v>1291</v>
      </c>
      <c r="C114" s="35">
        <v>3</v>
      </c>
      <c r="D114" s="35">
        <v>0</v>
      </c>
      <c r="E114" s="35">
        <v>0</v>
      </c>
      <c r="F114" s="34" t="s">
        <v>1965</v>
      </c>
      <c r="G114" s="34" t="s">
        <v>1999</v>
      </c>
    </row>
    <row r="115" spans="1:8">
      <c r="A115" s="34" t="s">
        <v>1293</v>
      </c>
      <c r="B115" s="34" t="s">
        <v>1294</v>
      </c>
      <c r="C115" s="35">
        <v>3</v>
      </c>
      <c r="D115" s="35">
        <v>0</v>
      </c>
      <c r="E115" s="35">
        <v>0</v>
      </c>
      <c r="F115" s="34" t="s">
        <v>1965</v>
      </c>
      <c r="G115" s="34" t="s">
        <v>1999</v>
      </c>
    </row>
    <row r="116" spans="1:8">
      <c r="A116" s="34" t="s">
        <v>2030</v>
      </c>
      <c r="B116" s="34" t="s">
        <v>2031</v>
      </c>
      <c r="C116" s="35">
        <v>3</v>
      </c>
      <c r="D116" s="35">
        <v>0</v>
      </c>
      <c r="E116" s="35">
        <v>0</v>
      </c>
      <c r="F116" s="34" t="s">
        <v>1965</v>
      </c>
      <c r="G116" s="34" t="s">
        <v>1999</v>
      </c>
    </row>
    <row r="117" spans="1:8">
      <c r="A117" s="34" t="s">
        <v>1295</v>
      </c>
      <c r="B117" s="34" t="s">
        <v>1296</v>
      </c>
      <c r="C117" s="35">
        <v>3</v>
      </c>
      <c r="D117" s="35">
        <v>0</v>
      </c>
      <c r="E117" s="35">
        <v>0</v>
      </c>
      <c r="F117" s="34" t="s">
        <v>1965</v>
      </c>
      <c r="G117" s="34" t="s">
        <v>839</v>
      </c>
    </row>
    <row r="118" spans="1:8">
      <c r="A118" s="34" t="s">
        <v>2032</v>
      </c>
      <c r="B118" s="34" t="s">
        <v>2033</v>
      </c>
      <c r="C118" s="35">
        <v>2</v>
      </c>
      <c r="D118" s="35">
        <v>0</v>
      </c>
      <c r="E118" s="35">
        <v>0</v>
      </c>
      <c r="F118" s="34" t="s">
        <v>1965</v>
      </c>
      <c r="G118" s="34" t="s">
        <v>1999</v>
      </c>
    </row>
    <row r="119" spans="1:8">
      <c r="A119" s="34" t="s">
        <v>2034</v>
      </c>
      <c r="B119" s="34" t="s">
        <v>2035</v>
      </c>
      <c r="C119" s="35">
        <v>3</v>
      </c>
      <c r="D119" s="35">
        <v>0</v>
      </c>
      <c r="E119" s="35">
        <v>0</v>
      </c>
      <c r="F119" s="34" t="s">
        <v>1965</v>
      </c>
      <c r="G119" s="34" t="s">
        <v>839</v>
      </c>
      <c r="H119" s="34" t="s">
        <v>842</v>
      </c>
    </row>
    <row r="120" spans="1:8">
      <c r="A120" s="34" t="s">
        <v>2036</v>
      </c>
      <c r="B120" s="34" t="s">
        <v>2037</v>
      </c>
      <c r="C120" s="35">
        <v>3</v>
      </c>
      <c r="D120" s="35">
        <v>0</v>
      </c>
      <c r="E120" s="35">
        <v>0</v>
      </c>
      <c r="F120" s="34" t="s">
        <v>1965</v>
      </c>
      <c r="G120" s="34" t="s">
        <v>839</v>
      </c>
      <c r="H120" s="34" t="s">
        <v>842</v>
      </c>
    </row>
    <row r="121" spans="1:8">
      <c r="A121" s="34" t="s">
        <v>1299</v>
      </c>
      <c r="B121" s="34" t="s">
        <v>2038</v>
      </c>
      <c r="C121" s="35">
        <v>2</v>
      </c>
      <c r="D121" s="35">
        <v>0</v>
      </c>
      <c r="E121" s="35">
        <v>0</v>
      </c>
      <c r="F121" s="34" t="s">
        <v>1965</v>
      </c>
      <c r="G121" s="34" t="s">
        <v>1999</v>
      </c>
    </row>
    <row r="122" spans="1:8">
      <c r="A122" s="34" t="s">
        <v>1297</v>
      </c>
      <c r="B122" s="34" t="s">
        <v>1298</v>
      </c>
      <c r="C122" s="35">
        <v>3</v>
      </c>
      <c r="D122" s="35">
        <v>0</v>
      </c>
      <c r="E122" s="35">
        <v>0</v>
      </c>
      <c r="F122" s="34" t="s">
        <v>1965</v>
      </c>
      <c r="G122" s="34" t="s">
        <v>1999</v>
      </c>
    </row>
    <row r="123" spans="1:8">
      <c r="A123" s="34" t="s">
        <v>1300</v>
      </c>
      <c r="B123" s="34" t="s">
        <v>1301</v>
      </c>
      <c r="C123" s="35">
        <v>3</v>
      </c>
      <c r="D123" s="35">
        <v>0</v>
      </c>
      <c r="E123" s="35">
        <v>0</v>
      </c>
      <c r="F123" s="34" t="s">
        <v>1965</v>
      </c>
      <c r="G123" s="34" t="s">
        <v>1999</v>
      </c>
    </row>
    <row r="124" spans="1:8">
      <c r="A124" s="34" t="s">
        <v>1302</v>
      </c>
      <c r="B124" s="34" t="s">
        <v>1303</v>
      </c>
      <c r="C124" s="35">
        <v>3</v>
      </c>
      <c r="D124" s="35">
        <v>0</v>
      </c>
      <c r="E124" s="35">
        <v>0</v>
      </c>
      <c r="F124" s="34" t="s">
        <v>1965</v>
      </c>
      <c r="G124" s="34" t="s">
        <v>1999</v>
      </c>
    </row>
    <row r="125" spans="1:8">
      <c r="A125" s="34" t="s">
        <v>2039</v>
      </c>
      <c r="B125" s="34" t="s">
        <v>2040</v>
      </c>
      <c r="C125" s="35">
        <v>3</v>
      </c>
      <c r="D125" s="35">
        <v>0</v>
      </c>
      <c r="E125" s="35">
        <v>0</v>
      </c>
      <c r="F125" s="34" t="s">
        <v>1965</v>
      </c>
      <c r="G125" s="34" t="s">
        <v>839</v>
      </c>
      <c r="H125" s="34" t="s">
        <v>842</v>
      </c>
    </row>
    <row r="126" spans="1:8">
      <c r="A126" s="34" t="s">
        <v>2041</v>
      </c>
      <c r="B126" s="34" t="s">
        <v>2042</v>
      </c>
      <c r="C126" s="35">
        <v>3</v>
      </c>
      <c r="D126" s="35">
        <v>0</v>
      </c>
      <c r="E126" s="35">
        <v>0</v>
      </c>
      <c r="F126" s="34" t="s">
        <v>1965</v>
      </c>
      <c r="G126" s="34" t="s">
        <v>1999</v>
      </c>
      <c r="H126" s="34" t="s">
        <v>839</v>
      </c>
    </row>
    <row r="127" spans="1:8">
      <c r="A127" s="34" t="s">
        <v>1304</v>
      </c>
      <c r="B127" s="34" t="s">
        <v>1305</v>
      </c>
      <c r="C127" s="35">
        <v>3</v>
      </c>
      <c r="D127" s="35">
        <v>0</v>
      </c>
      <c r="E127" s="35">
        <v>0</v>
      </c>
      <c r="F127" s="34" t="s">
        <v>1965</v>
      </c>
      <c r="G127" s="34" t="s">
        <v>1999</v>
      </c>
      <c r="H127" s="34" t="s">
        <v>842</v>
      </c>
    </row>
    <row r="128" spans="1:8">
      <c r="A128" s="34" t="s">
        <v>1308</v>
      </c>
      <c r="B128" s="34" t="s">
        <v>2043</v>
      </c>
      <c r="C128" s="35">
        <v>1</v>
      </c>
      <c r="D128" s="35">
        <v>0</v>
      </c>
      <c r="E128" s="35">
        <v>0</v>
      </c>
      <c r="F128" s="34" t="s">
        <v>1965</v>
      </c>
      <c r="G128" s="34" t="s">
        <v>1999</v>
      </c>
    </row>
    <row r="129" spans="1:8">
      <c r="A129" s="34" t="s">
        <v>1309</v>
      </c>
      <c r="B129" s="34" t="s">
        <v>2043</v>
      </c>
      <c r="C129" s="35">
        <v>2</v>
      </c>
      <c r="D129" s="35">
        <v>0</v>
      </c>
      <c r="E129" s="35">
        <v>0</v>
      </c>
      <c r="F129" s="34" t="s">
        <v>1965</v>
      </c>
      <c r="G129" s="34" t="s">
        <v>1999</v>
      </c>
    </row>
    <row r="130" spans="1:8">
      <c r="A130" s="34" t="s">
        <v>1306</v>
      </c>
      <c r="B130" s="34" t="s">
        <v>1307</v>
      </c>
      <c r="C130" s="35">
        <v>3</v>
      </c>
      <c r="D130" s="35">
        <v>0</v>
      </c>
      <c r="E130" s="35">
        <v>0</v>
      </c>
      <c r="F130" s="34" t="s">
        <v>1965</v>
      </c>
      <c r="G130" s="34" t="s">
        <v>1999</v>
      </c>
    </row>
    <row r="131" spans="1:8">
      <c r="A131" s="34" t="s">
        <v>1310</v>
      </c>
      <c r="B131" s="34" t="s">
        <v>1311</v>
      </c>
      <c r="C131" s="35">
        <v>3</v>
      </c>
      <c r="D131" s="35">
        <v>0</v>
      </c>
      <c r="E131" s="35">
        <v>0</v>
      </c>
      <c r="F131" s="34" t="s">
        <v>1965</v>
      </c>
      <c r="G131" s="34" t="s">
        <v>1999</v>
      </c>
    </row>
    <row r="132" spans="1:8">
      <c r="A132" s="34" t="s">
        <v>1312</v>
      </c>
      <c r="B132" s="34" t="s">
        <v>1313</v>
      </c>
      <c r="C132" s="35">
        <v>3</v>
      </c>
      <c r="D132" s="35">
        <v>0</v>
      </c>
      <c r="E132" s="35">
        <v>0</v>
      </c>
      <c r="F132" s="34" t="s">
        <v>1965</v>
      </c>
      <c r="G132" s="34" t="s">
        <v>1999</v>
      </c>
    </row>
    <row r="133" spans="1:8">
      <c r="A133" s="34" t="s">
        <v>2044</v>
      </c>
      <c r="B133" s="34" t="s">
        <v>2045</v>
      </c>
      <c r="C133" s="35">
        <v>3</v>
      </c>
      <c r="D133" s="35">
        <v>0</v>
      </c>
      <c r="E133" s="35">
        <v>0</v>
      </c>
      <c r="F133" s="34" t="s">
        <v>1965</v>
      </c>
      <c r="G133" s="34" t="s">
        <v>1999</v>
      </c>
    </row>
    <row r="134" spans="1:8">
      <c r="A134" s="34" t="s">
        <v>1314</v>
      </c>
      <c r="B134" s="34" t="s">
        <v>1315</v>
      </c>
      <c r="C134" s="35">
        <v>3</v>
      </c>
      <c r="D134" s="35">
        <v>0</v>
      </c>
      <c r="E134" s="35">
        <v>0</v>
      </c>
      <c r="F134" s="34" t="s">
        <v>1965</v>
      </c>
      <c r="G134" s="34" t="s">
        <v>1999</v>
      </c>
    </row>
    <row r="135" spans="1:8">
      <c r="A135" s="34" t="s">
        <v>1316</v>
      </c>
      <c r="B135" s="34" t="s">
        <v>1317</v>
      </c>
      <c r="C135" s="35">
        <v>3</v>
      </c>
      <c r="D135" s="35">
        <v>0</v>
      </c>
      <c r="E135" s="35">
        <v>0</v>
      </c>
      <c r="F135" s="34" t="s">
        <v>1965</v>
      </c>
      <c r="G135" s="34" t="s">
        <v>1999</v>
      </c>
    </row>
    <row r="136" spans="1:8">
      <c r="A136" s="34" t="s">
        <v>1318</v>
      </c>
      <c r="B136" s="34" t="s">
        <v>1319</v>
      </c>
      <c r="C136" s="35">
        <v>3</v>
      </c>
      <c r="D136" s="35">
        <v>0</v>
      </c>
      <c r="E136" s="35">
        <v>0</v>
      </c>
      <c r="F136" s="34" t="s">
        <v>1965</v>
      </c>
      <c r="G136" s="34" t="s">
        <v>1999</v>
      </c>
      <c r="H136" s="34" t="s">
        <v>839</v>
      </c>
    </row>
    <row r="137" spans="1:8">
      <c r="A137" s="34" t="s">
        <v>1320</v>
      </c>
      <c r="B137" s="34" t="s">
        <v>1321</v>
      </c>
      <c r="C137" s="35">
        <v>3</v>
      </c>
      <c r="D137" s="35">
        <v>0</v>
      </c>
      <c r="E137" s="35">
        <v>0</v>
      </c>
      <c r="F137" s="34" t="s">
        <v>1965</v>
      </c>
      <c r="G137" s="34" t="s">
        <v>1999</v>
      </c>
    </row>
    <row r="138" spans="1:8">
      <c r="A138" s="34" t="s">
        <v>1324</v>
      </c>
      <c r="B138" s="34" t="s">
        <v>2046</v>
      </c>
      <c r="C138" s="35">
        <v>1</v>
      </c>
      <c r="D138" s="35">
        <v>0</v>
      </c>
      <c r="E138" s="35">
        <v>0</v>
      </c>
      <c r="F138" s="34" t="s">
        <v>1965</v>
      </c>
      <c r="G138" s="34" t="s">
        <v>1999</v>
      </c>
    </row>
    <row r="139" spans="1:8">
      <c r="A139" s="34" t="s">
        <v>1325</v>
      </c>
      <c r="B139" s="34" t="s">
        <v>2047</v>
      </c>
      <c r="C139" s="35">
        <v>2</v>
      </c>
      <c r="D139" s="35">
        <v>0</v>
      </c>
      <c r="E139" s="35">
        <v>0</v>
      </c>
      <c r="F139" s="34" t="s">
        <v>1965</v>
      </c>
      <c r="G139" s="34" t="s">
        <v>1999</v>
      </c>
    </row>
    <row r="140" spans="1:8">
      <c r="A140" s="34" t="s">
        <v>1322</v>
      </c>
      <c r="B140" s="34" t="s">
        <v>1323</v>
      </c>
      <c r="C140" s="35">
        <v>3</v>
      </c>
      <c r="D140" s="35">
        <v>0</v>
      </c>
      <c r="E140" s="35">
        <v>0</v>
      </c>
      <c r="F140" s="34" t="s">
        <v>1965</v>
      </c>
      <c r="G140" s="34" t="s">
        <v>1999</v>
      </c>
      <c r="H140" s="34" t="s">
        <v>839</v>
      </c>
    </row>
    <row r="141" spans="1:8">
      <c r="A141" s="34" t="s">
        <v>1326</v>
      </c>
      <c r="B141" s="34" t="s">
        <v>1327</v>
      </c>
      <c r="C141" s="35">
        <v>3</v>
      </c>
      <c r="D141" s="35">
        <v>0</v>
      </c>
      <c r="E141" s="35">
        <v>0</v>
      </c>
      <c r="F141" s="34" t="s">
        <v>1965</v>
      </c>
      <c r="G141" s="34" t="s">
        <v>1999</v>
      </c>
      <c r="H141" s="34" t="s">
        <v>839</v>
      </c>
    </row>
    <row r="142" spans="1:8">
      <c r="A142" s="34" t="s">
        <v>1328</v>
      </c>
      <c r="B142" s="34" t="s">
        <v>1329</v>
      </c>
      <c r="C142" s="35">
        <v>3</v>
      </c>
      <c r="D142" s="35">
        <v>0</v>
      </c>
      <c r="E142" s="35">
        <v>0</v>
      </c>
      <c r="F142" s="34" t="s">
        <v>1965</v>
      </c>
      <c r="G142" s="34" t="s">
        <v>1999</v>
      </c>
      <c r="H142" s="34" t="s">
        <v>839</v>
      </c>
    </row>
    <row r="143" spans="1:8">
      <c r="A143" s="34" t="s">
        <v>1330</v>
      </c>
      <c r="B143" s="34" t="s">
        <v>1331</v>
      </c>
      <c r="C143" s="35">
        <v>3</v>
      </c>
      <c r="D143" s="35">
        <v>0</v>
      </c>
      <c r="E143" s="35">
        <v>0</v>
      </c>
      <c r="F143" s="34" t="s">
        <v>1965</v>
      </c>
      <c r="G143" s="34" t="s">
        <v>1999</v>
      </c>
      <c r="H143" s="34" t="s">
        <v>839</v>
      </c>
    </row>
    <row r="144" spans="1:8">
      <c r="A144" s="34" t="s">
        <v>1332</v>
      </c>
      <c r="B144" s="34" t="s">
        <v>1333</v>
      </c>
      <c r="C144" s="35">
        <v>3</v>
      </c>
      <c r="D144" s="35">
        <v>0</v>
      </c>
      <c r="E144" s="35">
        <v>0</v>
      </c>
      <c r="F144" s="34" t="s">
        <v>1965</v>
      </c>
      <c r="G144" s="34" t="s">
        <v>1999</v>
      </c>
      <c r="H144" s="34" t="s">
        <v>839</v>
      </c>
    </row>
    <row r="145" spans="1:8">
      <c r="A145" s="34" t="s">
        <v>1336</v>
      </c>
      <c r="B145" s="34" t="s">
        <v>2048</v>
      </c>
      <c r="C145" s="35">
        <v>2</v>
      </c>
      <c r="D145" s="35">
        <v>0</v>
      </c>
      <c r="E145" s="35">
        <v>0</v>
      </c>
      <c r="F145" s="34" t="s">
        <v>1965</v>
      </c>
      <c r="G145" s="34" t="s">
        <v>1999</v>
      </c>
    </row>
    <row r="146" spans="1:8">
      <c r="A146" s="34" t="s">
        <v>1334</v>
      </c>
      <c r="B146" s="34" t="s">
        <v>1335</v>
      </c>
      <c r="C146" s="35">
        <v>3</v>
      </c>
      <c r="D146" s="35">
        <v>0</v>
      </c>
      <c r="E146" s="35">
        <v>0</v>
      </c>
      <c r="F146" s="34" t="s">
        <v>1965</v>
      </c>
      <c r="G146" s="34" t="s">
        <v>1999</v>
      </c>
      <c r="H146" s="34" t="s">
        <v>839</v>
      </c>
    </row>
    <row r="147" spans="1:8">
      <c r="A147" s="34" t="s">
        <v>2049</v>
      </c>
      <c r="B147" s="34" t="s">
        <v>2050</v>
      </c>
      <c r="C147" s="35">
        <v>3</v>
      </c>
      <c r="D147" s="35">
        <v>0</v>
      </c>
      <c r="E147" s="35">
        <v>0</v>
      </c>
      <c r="F147" s="34" t="s">
        <v>1965</v>
      </c>
      <c r="G147" s="34" t="s">
        <v>1999</v>
      </c>
      <c r="H147" s="34" t="s">
        <v>839</v>
      </c>
    </row>
    <row r="148" spans="1:8">
      <c r="A148" s="34" t="s">
        <v>1337</v>
      </c>
      <c r="B148" s="34" t="s">
        <v>1338</v>
      </c>
      <c r="C148" s="35">
        <v>3</v>
      </c>
      <c r="D148" s="35">
        <v>0</v>
      </c>
      <c r="E148" s="35">
        <v>0</v>
      </c>
      <c r="F148" s="34" t="s">
        <v>1965</v>
      </c>
      <c r="G148" s="34" t="s">
        <v>1999</v>
      </c>
      <c r="H148" s="34" t="s">
        <v>839</v>
      </c>
    </row>
    <row r="149" spans="1:8">
      <c r="A149" s="34" t="s">
        <v>1339</v>
      </c>
      <c r="B149" s="34" t="s">
        <v>1340</v>
      </c>
      <c r="C149" s="35">
        <v>3</v>
      </c>
      <c r="D149" s="35">
        <v>0</v>
      </c>
      <c r="E149" s="35">
        <v>0</v>
      </c>
      <c r="F149" s="34" t="s">
        <v>1965</v>
      </c>
      <c r="G149" s="34" t="s">
        <v>1999</v>
      </c>
      <c r="H149" s="34" t="s">
        <v>839</v>
      </c>
    </row>
    <row r="150" spans="1:8">
      <c r="A150" s="34" t="s">
        <v>2051</v>
      </c>
      <c r="B150" s="34" t="s">
        <v>2052</v>
      </c>
      <c r="C150" s="35">
        <v>3</v>
      </c>
      <c r="D150" s="35">
        <v>0</v>
      </c>
      <c r="E150" s="35">
        <v>0</v>
      </c>
      <c r="F150" s="34" t="s">
        <v>1965</v>
      </c>
      <c r="G150" s="34" t="s">
        <v>1999</v>
      </c>
      <c r="H150" s="34" t="s">
        <v>839</v>
      </c>
    </row>
    <row r="151" spans="1:8">
      <c r="A151" s="34" t="s">
        <v>1341</v>
      </c>
      <c r="B151" s="34" t="s">
        <v>1342</v>
      </c>
      <c r="C151" s="35">
        <v>3</v>
      </c>
      <c r="D151" s="35">
        <v>0</v>
      </c>
      <c r="E151" s="35">
        <v>0</v>
      </c>
      <c r="F151" s="34" t="s">
        <v>1965</v>
      </c>
      <c r="G151" s="34" t="s">
        <v>1999</v>
      </c>
      <c r="H151" s="34" t="s">
        <v>839</v>
      </c>
    </row>
    <row r="152" spans="1:8">
      <c r="A152" s="34" t="s">
        <v>1345</v>
      </c>
      <c r="B152" s="34" t="s">
        <v>2053</v>
      </c>
      <c r="C152" s="35">
        <v>1</v>
      </c>
      <c r="D152" s="35">
        <v>0</v>
      </c>
      <c r="E152" s="35">
        <v>0</v>
      </c>
      <c r="F152" s="34" t="s">
        <v>1965</v>
      </c>
      <c r="G152" s="34" t="s">
        <v>1999</v>
      </c>
    </row>
    <row r="153" spans="1:8">
      <c r="A153" s="34" t="s">
        <v>1346</v>
      </c>
      <c r="B153" s="34" t="s">
        <v>2054</v>
      </c>
      <c r="C153" s="35">
        <v>2</v>
      </c>
      <c r="D153" s="35">
        <v>0</v>
      </c>
      <c r="E153" s="35">
        <v>0</v>
      </c>
      <c r="F153" s="34" t="s">
        <v>1965</v>
      </c>
      <c r="G153" s="34" t="s">
        <v>1999</v>
      </c>
    </row>
    <row r="154" spans="1:8">
      <c r="A154" s="34" t="s">
        <v>1347</v>
      </c>
      <c r="B154" s="34" t="s">
        <v>1344</v>
      </c>
      <c r="C154" s="35">
        <v>3</v>
      </c>
      <c r="D154" s="35">
        <v>0</v>
      </c>
      <c r="E154" s="35">
        <v>0</v>
      </c>
      <c r="F154" s="34" t="s">
        <v>1965</v>
      </c>
      <c r="G154" s="34" t="s">
        <v>1999</v>
      </c>
      <c r="H154" s="34" t="s">
        <v>839</v>
      </c>
    </row>
    <row r="155" spans="1:8">
      <c r="A155" s="34" t="s">
        <v>1350</v>
      </c>
      <c r="B155" s="34" t="s">
        <v>2055</v>
      </c>
      <c r="C155" s="35">
        <v>2</v>
      </c>
      <c r="D155" s="35">
        <v>0</v>
      </c>
      <c r="E155" s="35">
        <v>0</v>
      </c>
      <c r="F155" s="34" t="s">
        <v>1965</v>
      </c>
      <c r="G155" s="34" t="s">
        <v>1999</v>
      </c>
    </row>
    <row r="156" spans="1:8">
      <c r="A156" s="34" t="s">
        <v>1351</v>
      </c>
      <c r="B156" s="34" t="s">
        <v>1349</v>
      </c>
      <c r="C156" s="35">
        <v>3</v>
      </c>
      <c r="D156" s="35">
        <v>0</v>
      </c>
      <c r="E156" s="35">
        <v>0</v>
      </c>
      <c r="F156" s="34" t="s">
        <v>1965</v>
      </c>
      <c r="G156" s="34" t="s">
        <v>1999</v>
      </c>
      <c r="H156" s="34" t="s">
        <v>839</v>
      </c>
    </row>
    <row r="157" spans="1:8">
      <c r="A157" s="34" t="s">
        <v>1354</v>
      </c>
      <c r="B157" s="34" t="s">
        <v>1353</v>
      </c>
      <c r="C157" s="35">
        <v>3</v>
      </c>
      <c r="D157" s="35">
        <v>0</v>
      </c>
      <c r="E157" s="35">
        <v>0</v>
      </c>
      <c r="F157" s="34" t="s">
        <v>1965</v>
      </c>
      <c r="G157" s="34" t="s">
        <v>1999</v>
      </c>
      <c r="H157" s="34" t="s">
        <v>839</v>
      </c>
    </row>
    <row r="158" spans="1:8">
      <c r="A158" s="34" t="s">
        <v>1357</v>
      </c>
      <c r="B158" s="34" t="s">
        <v>1356</v>
      </c>
      <c r="C158" s="35">
        <v>3</v>
      </c>
      <c r="D158" s="35">
        <v>0</v>
      </c>
      <c r="E158" s="35">
        <v>0</v>
      </c>
      <c r="F158" s="34" t="s">
        <v>1965</v>
      </c>
      <c r="G158" s="34" t="s">
        <v>1999</v>
      </c>
      <c r="H158" s="34" t="s">
        <v>839</v>
      </c>
    </row>
    <row r="159" spans="1:8">
      <c r="A159" s="34" t="s">
        <v>1360</v>
      </c>
      <c r="B159" s="34" t="s">
        <v>1359</v>
      </c>
      <c r="C159" s="35">
        <v>3</v>
      </c>
      <c r="D159" s="35">
        <v>0</v>
      </c>
      <c r="E159" s="35">
        <v>0</v>
      </c>
      <c r="F159" s="34" t="s">
        <v>1965</v>
      </c>
      <c r="G159" s="34" t="s">
        <v>1999</v>
      </c>
      <c r="H159" s="34" t="s">
        <v>839</v>
      </c>
    </row>
    <row r="160" spans="1:8">
      <c r="A160" s="34" t="s">
        <v>1363</v>
      </c>
      <c r="B160" s="34" t="s">
        <v>1362</v>
      </c>
      <c r="C160" s="35">
        <v>3</v>
      </c>
      <c r="D160" s="35">
        <v>0</v>
      </c>
      <c r="E160" s="35">
        <v>0</v>
      </c>
      <c r="F160" s="34" t="s">
        <v>1965</v>
      </c>
      <c r="G160" s="34" t="s">
        <v>1999</v>
      </c>
      <c r="H160" s="34" t="s">
        <v>839</v>
      </c>
    </row>
    <row r="161" spans="1:8">
      <c r="A161" s="34" t="s">
        <v>1366</v>
      </c>
      <c r="B161" s="34" t="s">
        <v>1365</v>
      </c>
      <c r="C161" s="35">
        <v>3</v>
      </c>
      <c r="D161" s="35">
        <v>0</v>
      </c>
      <c r="E161" s="35">
        <v>0</v>
      </c>
      <c r="F161" s="34" t="s">
        <v>1965</v>
      </c>
      <c r="G161" s="34" t="s">
        <v>1999</v>
      </c>
      <c r="H161" s="34" t="s">
        <v>839</v>
      </c>
    </row>
    <row r="162" spans="1:8">
      <c r="A162" s="34" t="s">
        <v>1369</v>
      </c>
      <c r="B162" s="34" t="s">
        <v>2056</v>
      </c>
      <c r="C162" s="35">
        <v>2</v>
      </c>
      <c r="D162" s="35">
        <v>0</v>
      </c>
      <c r="E162" s="35">
        <v>0</v>
      </c>
      <c r="F162" s="34" t="s">
        <v>1965</v>
      </c>
      <c r="G162" s="34" t="s">
        <v>1999</v>
      </c>
    </row>
    <row r="163" spans="1:8">
      <c r="A163" s="34" t="s">
        <v>1370</v>
      </c>
      <c r="B163" s="34" t="s">
        <v>1368</v>
      </c>
      <c r="C163" s="35">
        <v>3</v>
      </c>
      <c r="D163" s="35">
        <v>0</v>
      </c>
      <c r="E163" s="35">
        <v>0</v>
      </c>
      <c r="F163" s="34" t="s">
        <v>1965</v>
      </c>
      <c r="G163" s="34" t="s">
        <v>1999</v>
      </c>
      <c r="H163" s="34" t="s">
        <v>839</v>
      </c>
    </row>
    <row r="164" spans="1:8">
      <c r="A164" s="34" t="s">
        <v>1373</v>
      </c>
      <c r="B164" s="34" t="s">
        <v>1372</v>
      </c>
      <c r="C164" s="35">
        <v>3</v>
      </c>
      <c r="D164" s="35">
        <v>0</v>
      </c>
      <c r="E164" s="35">
        <v>0</v>
      </c>
      <c r="F164" s="34" t="s">
        <v>1965</v>
      </c>
      <c r="G164" s="34" t="s">
        <v>1999</v>
      </c>
      <c r="H164" s="34" t="s">
        <v>839</v>
      </c>
    </row>
    <row r="165" spans="1:8">
      <c r="A165" s="34" t="s">
        <v>1376</v>
      </c>
      <c r="B165" s="34" t="s">
        <v>1375</v>
      </c>
      <c r="C165" s="35">
        <v>3</v>
      </c>
      <c r="D165" s="35">
        <v>0</v>
      </c>
      <c r="E165" s="35">
        <v>0</v>
      </c>
      <c r="F165" s="34" t="s">
        <v>1965</v>
      </c>
      <c r="G165" s="34" t="s">
        <v>1999</v>
      </c>
      <c r="H165" s="34" t="s">
        <v>839</v>
      </c>
    </row>
    <row r="166" spans="1:8">
      <c r="A166" s="34" t="s">
        <v>1379</v>
      </c>
      <c r="B166" s="34" t="s">
        <v>2057</v>
      </c>
      <c r="C166" s="35">
        <v>2</v>
      </c>
      <c r="D166" s="35">
        <v>0</v>
      </c>
      <c r="E166" s="35">
        <v>0</v>
      </c>
      <c r="F166" s="34" t="s">
        <v>1965</v>
      </c>
      <c r="G166" s="34" t="s">
        <v>1999</v>
      </c>
    </row>
    <row r="167" spans="1:8">
      <c r="A167" s="34" t="s">
        <v>1380</v>
      </c>
      <c r="B167" s="34" t="s">
        <v>1378</v>
      </c>
      <c r="C167" s="35">
        <v>3</v>
      </c>
      <c r="D167" s="35">
        <v>0</v>
      </c>
      <c r="E167" s="35">
        <v>0</v>
      </c>
      <c r="F167" s="34" t="s">
        <v>1965</v>
      </c>
      <c r="G167" s="34" t="s">
        <v>1999</v>
      </c>
      <c r="H167" s="34" t="s">
        <v>839</v>
      </c>
    </row>
    <row r="168" spans="1:8">
      <c r="A168" s="34" t="s">
        <v>1383</v>
      </c>
      <c r="B168" s="34" t="s">
        <v>1382</v>
      </c>
      <c r="C168" s="35">
        <v>3</v>
      </c>
      <c r="D168" s="35">
        <v>0</v>
      </c>
      <c r="E168" s="35">
        <v>0</v>
      </c>
      <c r="F168" s="34" t="s">
        <v>1965</v>
      </c>
      <c r="G168" s="34" t="s">
        <v>1999</v>
      </c>
      <c r="H168" s="34" t="s">
        <v>839</v>
      </c>
    </row>
    <row r="169" spans="1:8">
      <c r="A169" s="34" t="s">
        <v>1386</v>
      </c>
      <c r="B169" s="34" t="s">
        <v>1385</v>
      </c>
      <c r="C169" s="35">
        <v>3</v>
      </c>
      <c r="D169" s="35">
        <v>0</v>
      </c>
      <c r="E169" s="35">
        <v>0</v>
      </c>
      <c r="F169" s="34" t="s">
        <v>1965</v>
      </c>
      <c r="G169" s="34" t="s">
        <v>1999</v>
      </c>
      <c r="H169" s="34" t="s">
        <v>839</v>
      </c>
    </row>
    <row r="170" spans="1:8">
      <c r="A170" s="34" t="s">
        <v>1389</v>
      </c>
      <c r="B170" s="34" t="s">
        <v>1388</v>
      </c>
      <c r="C170" s="35">
        <v>3</v>
      </c>
      <c r="D170" s="35">
        <v>0</v>
      </c>
      <c r="E170" s="35">
        <v>0</v>
      </c>
      <c r="F170" s="34" t="s">
        <v>1965</v>
      </c>
      <c r="G170" s="34" t="s">
        <v>1999</v>
      </c>
      <c r="H170" s="34" t="s">
        <v>839</v>
      </c>
    </row>
    <row r="171" spans="1:8">
      <c r="A171" s="34" t="s">
        <v>1392</v>
      </c>
      <c r="B171" s="34" t="s">
        <v>1391</v>
      </c>
      <c r="C171" s="35">
        <v>3</v>
      </c>
      <c r="D171" s="35">
        <v>0</v>
      </c>
      <c r="E171" s="35">
        <v>0</v>
      </c>
      <c r="F171" s="34" t="s">
        <v>1965</v>
      </c>
      <c r="G171" s="34" t="s">
        <v>1999</v>
      </c>
      <c r="H171" s="34" t="s">
        <v>839</v>
      </c>
    </row>
    <row r="172" spans="1:8">
      <c r="A172" s="34" t="s">
        <v>1395</v>
      </c>
      <c r="B172" s="34" t="s">
        <v>1394</v>
      </c>
      <c r="C172" s="35">
        <v>3</v>
      </c>
      <c r="D172" s="35">
        <v>0</v>
      </c>
      <c r="E172" s="35">
        <v>0</v>
      </c>
      <c r="F172" s="34" t="s">
        <v>1965</v>
      </c>
      <c r="G172" s="34" t="s">
        <v>1999</v>
      </c>
      <c r="H172" s="34" t="s">
        <v>839</v>
      </c>
    </row>
    <row r="173" spans="1:8">
      <c r="A173" s="34" t="s">
        <v>1398</v>
      </c>
      <c r="B173" s="34" t="s">
        <v>2058</v>
      </c>
      <c r="C173" s="35">
        <v>1</v>
      </c>
      <c r="D173" s="35">
        <v>0</v>
      </c>
      <c r="E173" s="35">
        <v>0</v>
      </c>
      <c r="F173" s="34" t="s">
        <v>1965</v>
      </c>
      <c r="G173" s="34" t="s">
        <v>1999</v>
      </c>
    </row>
    <row r="174" spans="1:8">
      <c r="A174" s="34" t="s">
        <v>1399</v>
      </c>
      <c r="B174" s="34" t="s">
        <v>2059</v>
      </c>
      <c r="C174" s="35">
        <v>2</v>
      </c>
      <c r="D174" s="35">
        <v>0</v>
      </c>
      <c r="E174" s="35">
        <v>0</v>
      </c>
      <c r="F174" s="34" t="s">
        <v>1965</v>
      </c>
      <c r="G174" s="34" t="s">
        <v>1999</v>
      </c>
    </row>
    <row r="175" spans="1:8">
      <c r="A175" s="34" t="s">
        <v>1396</v>
      </c>
      <c r="B175" s="34" t="s">
        <v>1397</v>
      </c>
      <c r="C175" s="35">
        <v>3</v>
      </c>
      <c r="D175" s="35">
        <v>0</v>
      </c>
      <c r="E175" s="35">
        <v>0</v>
      </c>
      <c r="F175" s="34" t="s">
        <v>1965</v>
      </c>
      <c r="G175" s="34" t="s">
        <v>1999</v>
      </c>
      <c r="H175" s="34" t="s">
        <v>839</v>
      </c>
    </row>
    <row r="176" spans="1:8">
      <c r="A176" s="34" t="s">
        <v>1402</v>
      </c>
      <c r="B176" s="34" t="s">
        <v>2060</v>
      </c>
      <c r="C176" s="35">
        <v>1</v>
      </c>
      <c r="D176" s="35">
        <v>0</v>
      </c>
      <c r="E176" s="35">
        <v>0</v>
      </c>
      <c r="F176" s="34" t="s">
        <v>1965</v>
      </c>
      <c r="G176" s="34" t="s">
        <v>1999</v>
      </c>
    </row>
    <row r="177" spans="1:8">
      <c r="A177" s="34" t="s">
        <v>1403</v>
      </c>
      <c r="B177" s="34" t="s">
        <v>2060</v>
      </c>
      <c r="C177" s="35">
        <v>2</v>
      </c>
      <c r="D177" s="35">
        <v>0</v>
      </c>
      <c r="E177" s="35">
        <v>0</v>
      </c>
      <c r="F177" s="34" t="s">
        <v>1965</v>
      </c>
      <c r="G177" s="34" t="s">
        <v>1999</v>
      </c>
    </row>
    <row r="178" spans="1:8">
      <c r="A178" s="34" t="s">
        <v>1400</v>
      </c>
      <c r="B178" s="34" t="s">
        <v>1401</v>
      </c>
      <c r="C178" s="35">
        <v>3</v>
      </c>
      <c r="D178" s="35">
        <v>0</v>
      </c>
      <c r="E178" s="35">
        <v>0</v>
      </c>
      <c r="F178" s="34" t="s">
        <v>1965</v>
      </c>
      <c r="G178" s="34" t="s">
        <v>1999</v>
      </c>
      <c r="H178" s="34" t="s">
        <v>839</v>
      </c>
    </row>
    <row r="179" spans="1:8">
      <c r="A179" s="34" t="s">
        <v>1404</v>
      </c>
      <c r="B179" s="34" t="s">
        <v>1405</v>
      </c>
      <c r="C179" s="35">
        <v>3</v>
      </c>
      <c r="D179" s="35">
        <v>0</v>
      </c>
      <c r="E179" s="35">
        <v>0</v>
      </c>
      <c r="F179" s="34" t="s">
        <v>1965</v>
      </c>
      <c r="G179" s="34" t="s">
        <v>1999</v>
      </c>
      <c r="H179" s="34" t="s">
        <v>839</v>
      </c>
    </row>
    <row r="180" spans="1:8">
      <c r="A180" s="34" t="s">
        <v>1408</v>
      </c>
      <c r="B180" s="34" t="s">
        <v>2061</v>
      </c>
      <c r="C180" s="35">
        <v>1</v>
      </c>
      <c r="D180" s="35">
        <v>0</v>
      </c>
      <c r="E180" s="35">
        <v>0</v>
      </c>
      <c r="F180" s="34" t="s">
        <v>2062</v>
      </c>
      <c r="G180" s="34" t="s">
        <v>2063</v>
      </c>
    </row>
    <row r="181" spans="1:8">
      <c r="A181" s="34" t="s">
        <v>1409</v>
      </c>
      <c r="B181" s="34" t="s">
        <v>2064</v>
      </c>
      <c r="C181" s="35">
        <v>2</v>
      </c>
      <c r="D181" s="35">
        <v>0</v>
      </c>
      <c r="E181" s="35">
        <v>0</v>
      </c>
      <c r="F181" s="34" t="s">
        <v>2062</v>
      </c>
      <c r="G181" s="34" t="s">
        <v>2063</v>
      </c>
    </row>
    <row r="182" spans="1:8">
      <c r="A182" s="34" t="s">
        <v>1406</v>
      </c>
      <c r="B182" s="34" t="s">
        <v>1407</v>
      </c>
      <c r="C182" s="35">
        <v>3</v>
      </c>
      <c r="D182" s="35">
        <v>0</v>
      </c>
      <c r="E182" s="35">
        <v>0</v>
      </c>
      <c r="F182" s="34" t="s">
        <v>2062</v>
      </c>
      <c r="G182" s="34" t="s">
        <v>2063</v>
      </c>
      <c r="H182" s="34" t="s">
        <v>839</v>
      </c>
    </row>
    <row r="183" spans="1:8">
      <c r="A183" s="34" t="s">
        <v>1410</v>
      </c>
      <c r="B183" s="34" t="s">
        <v>1411</v>
      </c>
      <c r="C183" s="35">
        <v>3</v>
      </c>
      <c r="D183" s="35">
        <v>0</v>
      </c>
      <c r="E183" s="35">
        <v>0</v>
      </c>
      <c r="F183" s="34" t="s">
        <v>2062</v>
      </c>
      <c r="G183" s="34" t="s">
        <v>2063</v>
      </c>
      <c r="H183" s="34" t="s">
        <v>839</v>
      </c>
    </row>
    <row r="184" spans="1:8">
      <c r="A184" s="34" t="s">
        <v>1412</v>
      </c>
      <c r="B184" s="34" t="s">
        <v>1413</v>
      </c>
      <c r="C184" s="35">
        <v>3</v>
      </c>
      <c r="D184" s="35">
        <v>0</v>
      </c>
      <c r="E184" s="35">
        <v>0</v>
      </c>
      <c r="F184" s="34" t="s">
        <v>2062</v>
      </c>
      <c r="G184" s="34" t="s">
        <v>2063</v>
      </c>
      <c r="H184" s="34" t="s">
        <v>839</v>
      </c>
    </row>
    <row r="185" spans="1:8">
      <c r="A185" s="34" t="s">
        <v>1414</v>
      </c>
      <c r="B185" s="34" t="s">
        <v>1415</v>
      </c>
      <c r="C185" s="35">
        <v>3</v>
      </c>
      <c r="D185" s="35">
        <v>0</v>
      </c>
      <c r="E185" s="35">
        <v>0</v>
      </c>
      <c r="F185" s="34" t="s">
        <v>2062</v>
      </c>
      <c r="G185" s="34" t="s">
        <v>2063</v>
      </c>
      <c r="H185" s="34" t="s">
        <v>839</v>
      </c>
    </row>
    <row r="186" spans="1:8">
      <c r="A186" s="34" t="s">
        <v>1416</v>
      </c>
      <c r="B186" s="34" t="s">
        <v>1417</v>
      </c>
      <c r="C186" s="35">
        <v>3</v>
      </c>
      <c r="D186" s="35">
        <v>0</v>
      </c>
      <c r="E186" s="35">
        <v>0</v>
      </c>
      <c r="F186" s="34" t="s">
        <v>2062</v>
      </c>
      <c r="G186" s="34" t="s">
        <v>2063</v>
      </c>
      <c r="H186" s="34" t="s">
        <v>839</v>
      </c>
    </row>
    <row r="187" spans="1:8">
      <c r="A187" s="34" t="s">
        <v>1418</v>
      </c>
      <c r="B187" s="34" t="s">
        <v>1419</v>
      </c>
      <c r="C187" s="35">
        <v>3</v>
      </c>
      <c r="D187" s="35">
        <v>0</v>
      </c>
      <c r="E187" s="35">
        <v>0</v>
      </c>
      <c r="F187" s="34" t="s">
        <v>2062</v>
      </c>
      <c r="G187" s="34" t="s">
        <v>2063</v>
      </c>
      <c r="H187" s="34" t="s">
        <v>839</v>
      </c>
    </row>
    <row r="188" spans="1:8">
      <c r="A188" s="34" t="s">
        <v>1420</v>
      </c>
      <c r="B188" s="34" t="s">
        <v>1421</v>
      </c>
      <c r="C188" s="35">
        <v>3</v>
      </c>
      <c r="D188" s="35">
        <v>0</v>
      </c>
      <c r="E188" s="35">
        <v>0</v>
      </c>
      <c r="F188" s="34" t="s">
        <v>2062</v>
      </c>
      <c r="G188" s="34" t="s">
        <v>2063</v>
      </c>
      <c r="H188" s="34" t="s">
        <v>839</v>
      </c>
    </row>
    <row r="189" spans="1:8">
      <c r="A189" s="34" t="s">
        <v>1422</v>
      </c>
      <c r="B189" s="34" t="s">
        <v>1423</v>
      </c>
      <c r="C189" s="35">
        <v>3</v>
      </c>
      <c r="D189" s="35">
        <v>0</v>
      </c>
      <c r="E189" s="35">
        <v>0</v>
      </c>
      <c r="F189" s="34" t="s">
        <v>2062</v>
      </c>
      <c r="G189" s="34" t="s">
        <v>2063</v>
      </c>
      <c r="H189" s="34" t="s">
        <v>839</v>
      </c>
    </row>
    <row r="190" spans="1:8">
      <c r="A190" s="34" t="s">
        <v>1424</v>
      </c>
      <c r="B190" s="34" t="s">
        <v>1425</v>
      </c>
      <c r="C190" s="35">
        <v>3</v>
      </c>
      <c r="D190" s="35">
        <v>0</v>
      </c>
      <c r="E190" s="35">
        <v>0</v>
      </c>
      <c r="F190" s="34" t="s">
        <v>2062</v>
      </c>
      <c r="G190" s="34" t="s">
        <v>2063</v>
      </c>
      <c r="H190" s="34" t="s">
        <v>839</v>
      </c>
    </row>
    <row r="191" spans="1:8">
      <c r="A191" s="34" t="s">
        <v>1426</v>
      </c>
      <c r="B191" s="34" t="s">
        <v>1427</v>
      </c>
      <c r="C191" s="35">
        <v>3</v>
      </c>
      <c r="D191" s="35">
        <v>0</v>
      </c>
      <c r="E191" s="35">
        <v>0</v>
      </c>
      <c r="F191" s="34" t="s">
        <v>2062</v>
      </c>
      <c r="G191" s="34" t="s">
        <v>2063</v>
      </c>
      <c r="H191" s="34" t="s">
        <v>839</v>
      </c>
    </row>
    <row r="192" spans="1:8">
      <c r="A192" s="34" t="s">
        <v>1428</v>
      </c>
      <c r="B192" s="34" t="s">
        <v>1429</v>
      </c>
      <c r="C192" s="35">
        <v>3</v>
      </c>
      <c r="D192" s="35">
        <v>0</v>
      </c>
      <c r="E192" s="35">
        <v>0</v>
      </c>
      <c r="F192" s="34" t="s">
        <v>2062</v>
      </c>
      <c r="G192" s="34" t="s">
        <v>2063</v>
      </c>
      <c r="H192" s="34" t="s">
        <v>839</v>
      </c>
    </row>
    <row r="193" spans="1:8">
      <c r="A193" s="34" t="s">
        <v>1430</v>
      </c>
      <c r="B193" s="34" t="s">
        <v>1431</v>
      </c>
      <c r="C193" s="35">
        <v>3</v>
      </c>
      <c r="D193" s="35">
        <v>0</v>
      </c>
      <c r="E193" s="35">
        <v>0</v>
      </c>
      <c r="F193" s="34" t="s">
        <v>2062</v>
      </c>
      <c r="G193" s="34" t="s">
        <v>2063</v>
      </c>
      <c r="H193" s="34" t="s">
        <v>839</v>
      </c>
    </row>
    <row r="194" spans="1:8">
      <c r="A194" s="34" t="s">
        <v>1432</v>
      </c>
      <c r="B194" s="34" t="s">
        <v>1433</v>
      </c>
      <c r="C194" s="35">
        <v>3</v>
      </c>
      <c r="D194" s="35">
        <v>0</v>
      </c>
      <c r="E194" s="35">
        <v>0</v>
      </c>
      <c r="F194" s="34" t="s">
        <v>2062</v>
      </c>
      <c r="G194" s="34" t="s">
        <v>2063</v>
      </c>
      <c r="H194" s="34" t="s">
        <v>839</v>
      </c>
    </row>
    <row r="195" spans="1:8">
      <c r="A195" s="34" t="s">
        <v>1434</v>
      </c>
      <c r="B195" s="34" t="s">
        <v>1435</v>
      </c>
      <c r="C195" s="35">
        <v>3</v>
      </c>
      <c r="D195" s="35">
        <v>0</v>
      </c>
      <c r="E195" s="35">
        <v>0</v>
      </c>
      <c r="F195" s="34" t="s">
        <v>2062</v>
      </c>
      <c r="G195" s="34" t="s">
        <v>2063</v>
      </c>
      <c r="H195" s="34" t="s">
        <v>839</v>
      </c>
    </row>
    <row r="196" spans="1:8">
      <c r="A196" s="34" t="s">
        <v>1438</v>
      </c>
      <c r="B196" s="34" t="s">
        <v>2065</v>
      </c>
      <c r="C196" s="35">
        <v>2</v>
      </c>
      <c r="D196" s="35">
        <v>0</v>
      </c>
      <c r="E196" s="35">
        <v>0</v>
      </c>
      <c r="F196" s="34" t="s">
        <v>2062</v>
      </c>
      <c r="G196" s="34" t="s">
        <v>2063</v>
      </c>
    </row>
    <row r="197" spans="1:8">
      <c r="A197" s="34" t="s">
        <v>1436</v>
      </c>
      <c r="B197" s="34" t="s">
        <v>1437</v>
      </c>
      <c r="C197" s="35">
        <v>3</v>
      </c>
      <c r="D197" s="35">
        <v>0</v>
      </c>
      <c r="E197" s="35">
        <v>0</v>
      </c>
      <c r="F197" s="34" t="s">
        <v>2062</v>
      </c>
      <c r="G197" s="34" t="s">
        <v>2063</v>
      </c>
      <c r="H197" s="34" t="s">
        <v>839</v>
      </c>
    </row>
    <row r="198" spans="1:8">
      <c r="A198" s="34" t="s">
        <v>1439</v>
      </c>
      <c r="B198" s="34" t="s">
        <v>1440</v>
      </c>
      <c r="C198" s="35">
        <v>3</v>
      </c>
      <c r="D198" s="35">
        <v>0</v>
      </c>
      <c r="E198" s="35">
        <v>0</v>
      </c>
      <c r="F198" s="34" t="s">
        <v>2062</v>
      </c>
      <c r="G198" s="34" t="s">
        <v>2063</v>
      </c>
      <c r="H198" s="34" t="s">
        <v>839</v>
      </c>
    </row>
    <row r="199" spans="1:8">
      <c r="A199" s="34" t="s">
        <v>1441</v>
      </c>
      <c r="B199" s="34" t="s">
        <v>1442</v>
      </c>
      <c r="C199" s="35">
        <v>3</v>
      </c>
      <c r="D199" s="35">
        <v>0</v>
      </c>
      <c r="E199" s="35">
        <v>0</v>
      </c>
      <c r="F199" s="34" t="s">
        <v>2062</v>
      </c>
      <c r="G199" s="34" t="s">
        <v>2063</v>
      </c>
      <c r="H199" s="34" t="s">
        <v>839</v>
      </c>
    </row>
    <row r="200" spans="1:8">
      <c r="A200" s="34" t="s">
        <v>1443</v>
      </c>
      <c r="B200" s="34" t="s">
        <v>1444</v>
      </c>
      <c r="C200" s="35">
        <v>3</v>
      </c>
      <c r="D200" s="35">
        <v>0</v>
      </c>
      <c r="E200" s="35">
        <v>0</v>
      </c>
      <c r="F200" s="34" t="s">
        <v>2062</v>
      </c>
      <c r="G200" s="34" t="s">
        <v>2063</v>
      </c>
      <c r="H200" s="34" t="s">
        <v>839</v>
      </c>
    </row>
    <row r="201" spans="1:8">
      <c r="A201" s="34" t="s">
        <v>1447</v>
      </c>
      <c r="B201" s="34" t="s">
        <v>2066</v>
      </c>
      <c r="C201" s="35">
        <v>2</v>
      </c>
      <c r="D201" s="35">
        <v>0</v>
      </c>
      <c r="E201" s="35">
        <v>0</v>
      </c>
      <c r="F201" s="34" t="s">
        <v>2062</v>
      </c>
      <c r="G201" s="34" t="s">
        <v>2063</v>
      </c>
    </row>
    <row r="202" spans="1:8">
      <c r="A202" s="34" t="s">
        <v>1445</v>
      </c>
      <c r="B202" s="34" t="s">
        <v>1446</v>
      </c>
      <c r="C202" s="35">
        <v>3</v>
      </c>
      <c r="D202" s="35">
        <v>0</v>
      </c>
      <c r="E202" s="35">
        <v>0</v>
      </c>
      <c r="F202" s="34" t="s">
        <v>2062</v>
      </c>
      <c r="G202" s="34" t="s">
        <v>2063</v>
      </c>
      <c r="H202" s="34" t="s">
        <v>839</v>
      </c>
    </row>
    <row r="203" spans="1:8">
      <c r="A203" s="34" t="s">
        <v>1448</v>
      </c>
      <c r="B203" s="34" t="s">
        <v>1449</v>
      </c>
      <c r="C203" s="35">
        <v>3</v>
      </c>
      <c r="D203" s="35">
        <v>0</v>
      </c>
      <c r="E203" s="35">
        <v>0</v>
      </c>
      <c r="F203" s="34" t="s">
        <v>2062</v>
      </c>
      <c r="G203" s="34" t="s">
        <v>2063</v>
      </c>
      <c r="H203" s="34" t="s">
        <v>839</v>
      </c>
    </row>
    <row r="204" spans="1:8">
      <c r="A204" s="34" t="s">
        <v>1450</v>
      </c>
      <c r="B204" s="34" t="s">
        <v>1451</v>
      </c>
      <c r="C204" s="35">
        <v>3</v>
      </c>
      <c r="D204" s="35">
        <v>0</v>
      </c>
      <c r="E204" s="35">
        <v>0</v>
      </c>
      <c r="F204" s="34" t="s">
        <v>2062</v>
      </c>
      <c r="G204" s="34" t="s">
        <v>2063</v>
      </c>
      <c r="H204" s="34" t="s">
        <v>839</v>
      </c>
    </row>
    <row r="205" spans="1:8">
      <c r="A205" s="34" t="s">
        <v>1452</v>
      </c>
      <c r="B205" s="34" t="s">
        <v>1453</v>
      </c>
      <c r="C205" s="35">
        <v>3</v>
      </c>
      <c r="D205" s="35">
        <v>0</v>
      </c>
      <c r="E205" s="35">
        <v>0</v>
      </c>
      <c r="F205" s="34" t="s">
        <v>2062</v>
      </c>
      <c r="G205" s="34" t="s">
        <v>2063</v>
      </c>
      <c r="H205" s="34" t="s">
        <v>839</v>
      </c>
    </row>
    <row r="206" spans="1:8">
      <c r="A206" s="34" t="s">
        <v>1454</v>
      </c>
      <c r="B206" s="34" t="s">
        <v>1455</v>
      </c>
      <c r="C206" s="35">
        <v>3</v>
      </c>
      <c r="D206" s="35">
        <v>0</v>
      </c>
      <c r="E206" s="35">
        <v>0</v>
      </c>
      <c r="F206" s="34" t="s">
        <v>2062</v>
      </c>
      <c r="G206" s="34" t="s">
        <v>2063</v>
      </c>
      <c r="H206" s="34" t="s">
        <v>839</v>
      </c>
    </row>
    <row r="207" spans="1:8">
      <c r="A207" s="34" t="s">
        <v>1456</v>
      </c>
      <c r="B207" s="34" t="s">
        <v>1457</v>
      </c>
      <c r="C207" s="35">
        <v>3</v>
      </c>
      <c r="D207" s="35">
        <v>0</v>
      </c>
      <c r="E207" s="35">
        <v>0</v>
      </c>
      <c r="F207" s="34" t="s">
        <v>2062</v>
      </c>
      <c r="G207" s="34" t="s">
        <v>2063</v>
      </c>
      <c r="H207" s="34" t="s">
        <v>839</v>
      </c>
    </row>
    <row r="208" spans="1:8">
      <c r="A208" s="34" t="s">
        <v>1458</v>
      </c>
      <c r="B208" s="34" t="s">
        <v>1459</v>
      </c>
      <c r="C208" s="35">
        <v>3</v>
      </c>
      <c r="D208" s="35">
        <v>0</v>
      </c>
      <c r="E208" s="35">
        <v>0</v>
      </c>
      <c r="F208" s="34" t="s">
        <v>2062</v>
      </c>
      <c r="G208" s="34" t="s">
        <v>2063</v>
      </c>
      <c r="H208" s="34" t="s">
        <v>839</v>
      </c>
    </row>
    <row r="209" spans="1:8">
      <c r="A209" s="34" t="s">
        <v>1460</v>
      </c>
      <c r="B209" s="34" t="s">
        <v>1461</v>
      </c>
      <c r="C209" s="35">
        <v>3</v>
      </c>
      <c r="D209" s="35">
        <v>0</v>
      </c>
      <c r="E209" s="35">
        <v>0</v>
      </c>
      <c r="F209" s="34" t="s">
        <v>2062</v>
      </c>
      <c r="G209" s="34" t="s">
        <v>2063</v>
      </c>
      <c r="H209" s="34" t="s">
        <v>839</v>
      </c>
    </row>
    <row r="210" spans="1:8">
      <c r="A210" s="34" t="s">
        <v>1462</v>
      </c>
      <c r="B210" s="34" t="s">
        <v>1463</v>
      </c>
      <c r="C210" s="35">
        <v>3</v>
      </c>
      <c r="D210" s="35">
        <v>0</v>
      </c>
      <c r="E210" s="35">
        <v>0</v>
      </c>
      <c r="F210" s="34" t="s">
        <v>2062</v>
      </c>
      <c r="G210" s="34" t="s">
        <v>2063</v>
      </c>
      <c r="H210" s="34" t="s">
        <v>839</v>
      </c>
    </row>
    <row r="211" spans="1:8">
      <c r="A211" s="34" t="s">
        <v>1464</v>
      </c>
      <c r="B211" s="34" t="s">
        <v>1465</v>
      </c>
      <c r="C211" s="35">
        <v>3</v>
      </c>
      <c r="D211" s="35">
        <v>0</v>
      </c>
      <c r="E211" s="35">
        <v>0</v>
      </c>
      <c r="F211" s="34" t="s">
        <v>2062</v>
      </c>
      <c r="G211" s="34" t="s">
        <v>2063</v>
      </c>
      <c r="H211" s="34" t="s">
        <v>839</v>
      </c>
    </row>
    <row r="212" spans="1:8">
      <c r="A212" s="34" t="s">
        <v>1466</v>
      </c>
      <c r="B212" s="34" t="s">
        <v>1467</v>
      </c>
      <c r="C212" s="35">
        <v>3</v>
      </c>
      <c r="D212" s="35">
        <v>0</v>
      </c>
      <c r="E212" s="35">
        <v>0</v>
      </c>
      <c r="F212" s="34" t="s">
        <v>2062</v>
      </c>
      <c r="G212" s="34" t="s">
        <v>2063</v>
      </c>
      <c r="H212" s="34" t="s">
        <v>839</v>
      </c>
    </row>
    <row r="213" spans="1:8">
      <c r="A213" s="34" t="s">
        <v>1468</v>
      </c>
      <c r="B213" s="34" t="s">
        <v>1469</v>
      </c>
      <c r="C213" s="35">
        <v>3</v>
      </c>
      <c r="D213" s="35">
        <v>0</v>
      </c>
      <c r="E213" s="35">
        <v>0</v>
      </c>
      <c r="F213" s="34" t="s">
        <v>2062</v>
      </c>
      <c r="G213" s="34" t="s">
        <v>2063</v>
      </c>
      <c r="H213" s="34" t="s">
        <v>839</v>
      </c>
    </row>
    <row r="214" spans="1:8">
      <c r="A214" s="34" t="s">
        <v>1470</v>
      </c>
      <c r="B214" s="34" t="s">
        <v>1471</v>
      </c>
      <c r="C214" s="35">
        <v>3</v>
      </c>
      <c r="D214" s="35">
        <v>0</v>
      </c>
      <c r="E214" s="35">
        <v>0</v>
      </c>
      <c r="F214" s="34" t="s">
        <v>2062</v>
      </c>
      <c r="G214" s="34" t="s">
        <v>2063</v>
      </c>
      <c r="H214" s="34" t="s">
        <v>839</v>
      </c>
    </row>
    <row r="215" spans="1:8">
      <c r="A215" s="34" t="s">
        <v>1472</v>
      </c>
      <c r="B215" s="34" t="s">
        <v>1473</v>
      </c>
      <c r="C215" s="35">
        <v>3</v>
      </c>
      <c r="D215" s="35">
        <v>0</v>
      </c>
      <c r="E215" s="35">
        <v>0</v>
      </c>
      <c r="F215" s="34" t="s">
        <v>2062</v>
      </c>
      <c r="G215" s="34" t="s">
        <v>2063</v>
      </c>
      <c r="H215" s="34" t="s">
        <v>839</v>
      </c>
    </row>
    <row r="216" spans="1:8">
      <c r="A216" s="34" t="s">
        <v>1474</v>
      </c>
      <c r="B216" s="34" t="s">
        <v>1475</v>
      </c>
      <c r="C216" s="35">
        <v>3</v>
      </c>
      <c r="D216" s="35">
        <v>0</v>
      </c>
      <c r="E216" s="35">
        <v>0</v>
      </c>
      <c r="F216" s="34" t="s">
        <v>2062</v>
      </c>
      <c r="G216" s="34" t="s">
        <v>2063</v>
      </c>
      <c r="H216" s="34" t="s">
        <v>839</v>
      </c>
    </row>
    <row r="217" spans="1:8">
      <c r="A217" s="34" t="s">
        <v>1478</v>
      </c>
      <c r="B217" s="34" t="s">
        <v>2067</v>
      </c>
      <c r="C217" s="35">
        <v>2</v>
      </c>
      <c r="D217" s="35">
        <v>0</v>
      </c>
      <c r="E217" s="35">
        <v>0</v>
      </c>
      <c r="F217" s="34" t="s">
        <v>2062</v>
      </c>
      <c r="G217" s="34" t="s">
        <v>2063</v>
      </c>
    </row>
    <row r="218" spans="1:8">
      <c r="A218" s="34" t="s">
        <v>1476</v>
      </c>
      <c r="B218" s="34" t="s">
        <v>1477</v>
      </c>
      <c r="C218" s="35">
        <v>3</v>
      </c>
      <c r="D218" s="35">
        <v>0</v>
      </c>
      <c r="E218" s="35">
        <v>0</v>
      </c>
      <c r="F218" s="34" t="s">
        <v>2062</v>
      </c>
      <c r="G218" s="34" t="s">
        <v>2063</v>
      </c>
      <c r="H218" s="34" t="s">
        <v>842</v>
      </c>
    </row>
    <row r="219" spans="1:8">
      <c r="A219" s="34" t="s">
        <v>1479</v>
      </c>
      <c r="B219" s="34" t="s">
        <v>1480</v>
      </c>
      <c r="C219" s="35">
        <v>3</v>
      </c>
      <c r="D219" s="35">
        <v>0</v>
      </c>
      <c r="E219" s="35">
        <v>0</v>
      </c>
      <c r="F219" s="34" t="s">
        <v>2062</v>
      </c>
      <c r="G219" s="34" t="s">
        <v>2063</v>
      </c>
      <c r="H219" s="34" t="s">
        <v>842</v>
      </c>
    </row>
    <row r="220" spans="1:8">
      <c r="A220" s="34" t="s">
        <v>1483</v>
      </c>
      <c r="B220" s="34" t="s">
        <v>2068</v>
      </c>
      <c r="C220" s="35">
        <v>1</v>
      </c>
      <c r="D220" s="35">
        <v>0</v>
      </c>
      <c r="E220" s="35">
        <v>0</v>
      </c>
      <c r="F220" s="34" t="s">
        <v>2062</v>
      </c>
      <c r="G220" s="34" t="s">
        <v>2063</v>
      </c>
    </row>
    <row r="221" spans="1:8">
      <c r="A221" s="34" t="s">
        <v>1484</v>
      </c>
      <c r="B221" s="34" t="s">
        <v>2069</v>
      </c>
      <c r="C221" s="35">
        <v>2</v>
      </c>
      <c r="D221" s="35">
        <v>0</v>
      </c>
      <c r="E221" s="35">
        <v>0</v>
      </c>
      <c r="F221" s="34" t="s">
        <v>2062</v>
      </c>
      <c r="G221" s="34" t="s">
        <v>2063</v>
      </c>
    </row>
    <row r="222" spans="1:8">
      <c r="A222" s="34" t="s">
        <v>1481</v>
      </c>
      <c r="B222" s="34" t="s">
        <v>1482</v>
      </c>
      <c r="C222" s="35">
        <v>3</v>
      </c>
      <c r="D222" s="35">
        <v>0</v>
      </c>
      <c r="E222" s="35">
        <v>0</v>
      </c>
      <c r="F222" s="34" t="s">
        <v>2062</v>
      </c>
      <c r="G222" s="34" t="s">
        <v>2063</v>
      </c>
      <c r="H222" s="34" t="s">
        <v>839</v>
      </c>
    </row>
    <row r="223" spans="1:8">
      <c r="A223" s="34" t="s">
        <v>1487</v>
      </c>
      <c r="B223" s="34" t="s">
        <v>2070</v>
      </c>
      <c r="C223" s="35">
        <v>2</v>
      </c>
      <c r="D223" s="35">
        <v>0</v>
      </c>
      <c r="E223" s="35">
        <v>0</v>
      </c>
      <c r="F223" s="34" t="s">
        <v>2062</v>
      </c>
      <c r="G223" s="34" t="s">
        <v>2063</v>
      </c>
    </row>
    <row r="224" spans="1:8">
      <c r="A224" s="34" t="s">
        <v>1485</v>
      </c>
      <c r="B224" s="34" t="s">
        <v>1486</v>
      </c>
      <c r="C224" s="35">
        <v>3</v>
      </c>
      <c r="D224" s="35">
        <v>0</v>
      </c>
      <c r="E224" s="35">
        <v>0</v>
      </c>
      <c r="F224" s="34" t="s">
        <v>2062</v>
      </c>
      <c r="G224" s="34" t="s">
        <v>841</v>
      </c>
      <c r="H224" s="34" t="s">
        <v>842</v>
      </c>
    </row>
    <row r="225" spans="1:8">
      <c r="A225" s="34" t="s">
        <v>1490</v>
      </c>
      <c r="B225" s="34" t="s">
        <v>2071</v>
      </c>
      <c r="C225" s="35">
        <v>1</v>
      </c>
      <c r="D225" s="35">
        <v>0</v>
      </c>
      <c r="E225" s="35">
        <v>0</v>
      </c>
      <c r="F225" s="34" t="s">
        <v>2062</v>
      </c>
      <c r="G225" s="34" t="s">
        <v>2063</v>
      </c>
    </row>
    <row r="226" spans="1:8">
      <c r="A226" s="34" t="s">
        <v>1491</v>
      </c>
      <c r="B226" s="34" t="s">
        <v>2072</v>
      </c>
      <c r="C226" s="35">
        <v>2</v>
      </c>
      <c r="D226" s="35">
        <v>0</v>
      </c>
      <c r="E226" s="35">
        <v>0</v>
      </c>
      <c r="F226" s="34" t="s">
        <v>2062</v>
      </c>
      <c r="G226" s="34" t="s">
        <v>2063</v>
      </c>
    </row>
    <row r="227" spans="1:8">
      <c r="A227" s="34" t="s">
        <v>1488</v>
      </c>
      <c r="B227" s="34" t="s">
        <v>1489</v>
      </c>
      <c r="C227" s="35">
        <v>3</v>
      </c>
      <c r="D227" s="35">
        <v>0</v>
      </c>
      <c r="E227" s="35">
        <v>0</v>
      </c>
      <c r="F227" s="34" t="s">
        <v>2062</v>
      </c>
      <c r="G227" s="34" t="s">
        <v>2063</v>
      </c>
      <c r="H227" s="34" t="s">
        <v>839</v>
      </c>
    </row>
    <row r="228" spans="1:8">
      <c r="A228" s="34" t="s">
        <v>1494</v>
      </c>
      <c r="B228" s="34" t="s">
        <v>2073</v>
      </c>
      <c r="C228" s="35">
        <v>3</v>
      </c>
      <c r="D228" s="35">
        <v>0</v>
      </c>
      <c r="E228" s="35">
        <v>0</v>
      </c>
      <c r="F228" s="34" t="s">
        <v>2062</v>
      </c>
      <c r="G228" s="34" t="s">
        <v>2063</v>
      </c>
    </row>
    <row r="229" spans="1:8">
      <c r="A229" s="34" t="s">
        <v>1492</v>
      </c>
      <c r="B229" s="34" t="s">
        <v>1493</v>
      </c>
      <c r="C229" s="35">
        <v>4</v>
      </c>
      <c r="D229" s="35">
        <v>0</v>
      </c>
      <c r="E229" s="35">
        <v>0</v>
      </c>
      <c r="F229" s="34" t="s">
        <v>2062</v>
      </c>
      <c r="G229" s="34" t="s">
        <v>2063</v>
      </c>
      <c r="H229" s="34" t="s">
        <v>839</v>
      </c>
    </row>
    <row r="230" spans="1:8">
      <c r="A230" s="34" t="s">
        <v>1495</v>
      </c>
      <c r="B230" s="34" t="s">
        <v>489</v>
      </c>
      <c r="C230" s="35">
        <v>3</v>
      </c>
      <c r="D230" s="35">
        <v>0</v>
      </c>
      <c r="E230" s="35">
        <v>0</v>
      </c>
      <c r="F230" s="34" t="s">
        <v>2062</v>
      </c>
      <c r="G230" s="34" t="s">
        <v>2063</v>
      </c>
      <c r="H230" s="34" t="s">
        <v>839</v>
      </c>
    </row>
    <row r="231" spans="1:8">
      <c r="A231" s="34" t="s">
        <v>1496</v>
      </c>
      <c r="B231" s="34" t="s">
        <v>1497</v>
      </c>
      <c r="C231" s="35">
        <v>3</v>
      </c>
      <c r="D231" s="35">
        <v>0</v>
      </c>
      <c r="E231" s="35">
        <v>0</v>
      </c>
      <c r="F231" s="34" t="s">
        <v>2062</v>
      </c>
      <c r="G231" s="34" t="s">
        <v>2063</v>
      </c>
      <c r="H231" s="34" t="s">
        <v>839</v>
      </c>
    </row>
    <row r="232" spans="1:8">
      <c r="A232" s="34" t="s">
        <v>1500</v>
      </c>
      <c r="B232" s="34" t="s">
        <v>488</v>
      </c>
      <c r="C232" s="35">
        <v>3</v>
      </c>
      <c r="D232" s="35">
        <v>0</v>
      </c>
      <c r="E232" s="35">
        <v>0</v>
      </c>
      <c r="F232" s="34" t="s">
        <v>2062</v>
      </c>
      <c r="G232" s="34" t="s">
        <v>2063</v>
      </c>
    </row>
    <row r="233" spans="1:8">
      <c r="A233" s="34" t="s">
        <v>1498</v>
      </c>
      <c r="B233" s="34" t="s">
        <v>1499</v>
      </c>
      <c r="C233" s="35">
        <v>4</v>
      </c>
      <c r="D233" s="35">
        <v>0</v>
      </c>
      <c r="E233" s="35">
        <v>0</v>
      </c>
      <c r="F233" s="34" t="s">
        <v>2062</v>
      </c>
      <c r="G233" s="34" t="s">
        <v>2063</v>
      </c>
      <c r="H233" s="34" t="s">
        <v>839</v>
      </c>
    </row>
    <row r="234" spans="1:8">
      <c r="A234" s="34" t="s">
        <v>1503</v>
      </c>
      <c r="B234" s="34" t="s">
        <v>2074</v>
      </c>
      <c r="C234" s="35">
        <v>2</v>
      </c>
      <c r="D234" s="35">
        <v>0</v>
      </c>
      <c r="E234" s="35">
        <v>0</v>
      </c>
      <c r="F234" s="34" t="s">
        <v>2062</v>
      </c>
      <c r="G234" s="34" t="s">
        <v>2063</v>
      </c>
    </row>
    <row r="235" spans="1:8">
      <c r="A235" s="34" t="s">
        <v>1504</v>
      </c>
      <c r="B235" s="34" t="s">
        <v>1502</v>
      </c>
      <c r="C235" s="35">
        <v>3</v>
      </c>
      <c r="D235" s="35">
        <v>0</v>
      </c>
      <c r="E235" s="35">
        <v>0</v>
      </c>
      <c r="F235" s="34" t="s">
        <v>2062</v>
      </c>
      <c r="G235" s="34" t="s">
        <v>2063</v>
      </c>
      <c r="H235" s="34" t="s">
        <v>839</v>
      </c>
    </row>
    <row r="236" spans="1:8">
      <c r="A236" s="34" t="s">
        <v>2075</v>
      </c>
      <c r="B236" s="34" t="s">
        <v>2076</v>
      </c>
      <c r="C236" s="35">
        <v>3</v>
      </c>
      <c r="D236" s="35">
        <v>0</v>
      </c>
      <c r="E236" s="35">
        <v>0</v>
      </c>
      <c r="F236" s="34" t="s">
        <v>2062</v>
      </c>
      <c r="G236" s="34" t="s">
        <v>2063</v>
      </c>
      <c r="H236" s="34" t="s">
        <v>839</v>
      </c>
    </row>
    <row r="237" spans="1:8">
      <c r="A237" s="34" t="s">
        <v>2077</v>
      </c>
      <c r="B237" s="34" t="s">
        <v>2078</v>
      </c>
      <c r="C237" s="35">
        <v>2</v>
      </c>
      <c r="D237" s="35">
        <v>0</v>
      </c>
      <c r="E237" s="35">
        <v>0</v>
      </c>
      <c r="F237" s="34" t="s">
        <v>2062</v>
      </c>
      <c r="G237" s="34" t="s">
        <v>2063</v>
      </c>
    </row>
    <row r="238" spans="1:8">
      <c r="A238" s="34" t="s">
        <v>2079</v>
      </c>
      <c r="B238" s="34" t="s">
        <v>2080</v>
      </c>
      <c r="C238" s="35">
        <v>3</v>
      </c>
      <c r="D238" s="35">
        <v>0</v>
      </c>
      <c r="E238" s="35">
        <v>0</v>
      </c>
      <c r="F238" s="34" t="s">
        <v>2062</v>
      </c>
      <c r="G238" s="34" t="s">
        <v>2063</v>
      </c>
      <c r="H238" s="34" t="s">
        <v>839</v>
      </c>
    </row>
    <row r="239" spans="1:8">
      <c r="A239" s="34" t="s">
        <v>1507</v>
      </c>
      <c r="B239" s="34" t="s">
        <v>2081</v>
      </c>
      <c r="C239" s="35">
        <v>1</v>
      </c>
      <c r="D239" s="35">
        <v>0</v>
      </c>
      <c r="E239" s="35">
        <v>0</v>
      </c>
      <c r="F239" s="34" t="s">
        <v>2062</v>
      </c>
      <c r="G239" s="34" t="s">
        <v>841</v>
      </c>
    </row>
    <row r="240" spans="1:8">
      <c r="A240" s="34" t="s">
        <v>1508</v>
      </c>
      <c r="B240" s="34" t="s">
        <v>2082</v>
      </c>
      <c r="C240" s="35">
        <v>2</v>
      </c>
      <c r="D240" s="35">
        <v>0</v>
      </c>
      <c r="E240" s="35">
        <v>0</v>
      </c>
      <c r="F240" s="34" t="s">
        <v>2062</v>
      </c>
      <c r="G240" s="34" t="s">
        <v>841</v>
      </c>
    </row>
    <row r="241" spans="1:8">
      <c r="A241" s="34" t="s">
        <v>1505</v>
      </c>
      <c r="B241" s="34" t="s">
        <v>1506</v>
      </c>
      <c r="C241" s="35">
        <v>3</v>
      </c>
      <c r="D241" s="35">
        <v>0</v>
      </c>
      <c r="E241" s="35">
        <v>0</v>
      </c>
      <c r="F241" s="34" t="s">
        <v>2062</v>
      </c>
      <c r="G241" s="34" t="s">
        <v>841</v>
      </c>
      <c r="H241" s="34" t="s">
        <v>842</v>
      </c>
    </row>
    <row r="242" spans="1:8">
      <c r="A242" s="34" t="s">
        <v>1509</v>
      </c>
      <c r="B242" s="34" t="s">
        <v>1510</v>
      </c>
      <c r="C242" s="35">
        <v>3</v>
      </c>
      <c r="D242" s="35">
        <v>0</v>
      </c>
      <c r="E242" s="35">
        <v>0</v>
      </c>
      <c r="F242" s="34" t="s">
        <v>2062</v>
      </c>
      <c r="G242" s="34" t="s">
        <v>841</v>
      </c>
      <c r="H242" s="34" t="s">
        <v>842</v>
      </c>
    </row>
    <row r="243" spans="1:8">
      <c r="A243" s="34" t="s">
        <v>1511</v>
      </c>
      <c r="B243" s="34" t="s">
        <v>1512</v>
      </c>
      <c r="C243" s="35">
        <v>3</v>
      </c>
      <c r="D243" s="35">
        <v>0</v>
      </c>
      <c r="E243" s="35">
        <v>0</v>
      </c>
      <c r="F243" s="34" t="s">
        <v>2062</v>
      </c>
      <c r="G243" s="34" t="s">
        <v>841</v>
      </c>
      <c r="H243" s="34" t="s">
        <v>842</v>
      </c>
    </row>
    <row r="244" spans="1:8">
      <c r="A244" s="34" t="s">
        <v>1513</v>
      </c>
      <c r="B244" s="34" t="s">
        <v>1514</v>
      </c>
      <c r="C244" s="35">
        <v>3</v>
      </c>
      <c r="D244" s="35">
        <v>0</v>
      </c>
      <c r="E244" s="35">
        <v>0</v>
      </c>
      <c r="F244" s="34" t="s">
        <v>2062</v>
      </c>
      <c r="G244" s="34" t="s">
        <v>841</v>
      </c>
      <c r="H244" s="34" t="s">
        <v>842</v>
      </c>
    </row>
    <row r="245" spans="1:8">
      <c r="A245" s="34" t="s">
        <v>1515</v>
      </c>
      <c r="B245" s="34" t="s">
        <v>1516</v>
      </c>
      <c r="C245" s="35">
        <v>3</v>
      </c>
      <c r="D245" s="35">
        <v>0</v>
      </c>
      <c r="E245" s="35">
        <v>0</v>
      </c>
      <c r="F245" s="34" t="s">
        <v>2062</v>
      </c>
      <c r="G245" s="34" t="s">
        <v>841</v>
      </c>
      <c r="H245" s="34" t="s">
        <v>842</v>
      </c>
    </row>
    <row r="246" spans="1:8">
      <c r="A246" s="34" t="s">
        <v>1517</v>
      </c>
      <c r="B246" s="34" t="s">
        <v>1518</v>
      </c>
      <c r="C246" s="35">
        <v>3</v>
      </c>
      <c r="D246" s="35">
        <v>0</v>
      </c>
      <c r="E246" s="35">
        <v>0</v>
      </c>
      <c r="F246" s="34" t="s">
        <v>2062</v>
      </c>
      <c r="G246" s="34" t="s">
        <v>841</v>
      </c>
      <c r="H246" s="34" t="s">
        <v>842</v>
      </c>
    </row>
    <row r="247" spans="1:8">
      <c r="A247" s="34" t="s">
        <v>1519</v>
      </c>
      <c r="B247" s="34" t="s">
        <v>1520</v>
      </c>
      <c r="C247" s="35">
        <v>3</v>
      </c>
      <c r="D247" s="35">
        <v>0</v>
      </c>
      <c r="E247" s="35">
        <v>0</v>
      </c>
      <c r="F247" s="34" t="s">
        <v>2062</v>
      </c>
      <c r="G247" s="34" t="s">
        <v>841</v>
      </c>
      <c r="H247" s="34" t="s">
        <v>842</v>
      </c>
    </row>
    <row r="248" spans="1:8">
      <c r="A248" s="34" t="s">
        <v>1521</v>
      </c>
      <c r="B248" s="34" t="s">
        <v>1522</v>
      </c>
      <c r="C248" s="35">
        <v>3</v>
      </c>
      <c r="D248" s="35">
        <v>0</v>
      </c>
      <c r="E248" s="35">
        <v>0</v>
      </c>
      <c r="F248" s="34" t="s">
        <v>2062</v>
      </c>
      <c r="G248" s="34" t="s">
        <v>841</v>
      </c>
      <c r="H248" s="34" t="s">
        <v>842</v>
      </c>
    </row>
    <row r="249" spans="1:8">
      <c r="A249" s="34" t="s">
        <v>1523</v>
      </c>
      <c r="B249" s="34" t="s">
        <v>1524</v>
      </c>
      <c r="C249" s="35">
        <v>3</v>
      </c>
      <c r="D249" s="35">
        <v>0</v>
      </c>
      <c r="E249" s="35">
        <v>0</v>
      </c>
      <c r="F249" s="34" t="s">
        <v>2062</v>
      </c>
      <c r="G249" s="34" t="s">
        <v>841</v>
      </c>
      <c r="H249" s="34" t="s">
        <v>842</v>
      </c>
    </row>
    <row r="250" spans="1:8">
      <c r="A250" s="34" t="s">
        <v>1525</v>
      </c>
      <c r="B250" s="34" t="s">
        <v>1526</v>
      </c>
      <c r="C250" s="35">
        <v>3</v>
      </c>
      <c r="D250" s="35">
        <v>0</v>
      </c>
      <c r="E250" s="35">
        <v>0</v>
      </c>
      <c r="F250" s="34" t="s">
        <v>2062</v>
      </c>
      <c r="G250" s="34" t="s">
        <v>841</v>
      </c>
      <c r="H250" s="34" t="s">
        <v>842</v>
      </c>
    </row>
    <row r="251" spans="1:8">
      <c r="A251" s="34" t="s">
        <v>1527</v>
      </c>
      <c r="B251" s="34" t="s">
        <v>1528</v>
      </c>
      <c r="C251" s="35">
        <v>3</v>
      </c>
      <c r="D251" s="35">
        <v>0</v>
      </c>
      <c r="E251" s="35">
        <v>0</v>
      </c>
      <c r="F251" s="34" t="s">
        <v>2062</v>
      </c>
      <c r="G251" s="34" t="s">
        <v>841</v>
      </c>
      <c r="H251" s="34" t="s">
        <v>842</v>
      </c>
    </row>
    <row r="252" spans="1:8">
      <c r="A252" s="34" t="s">
        <v>1531</v>
      </c>
      <c r="B252" s="34" t="s">
        <v>2083</v>
      </c>
      <c r="C252" s="35">
        <v>2</v>
      </c>
      <c r="D252" s="35">
        <v>0</v>
      </c>
      <c r="E252" s="35">
        <v>0</v>
      </c>
      <c r="F252" s="34" t="s">
        <v>2062</v>
      </c>
      <c r="G252" s="34" t="s">
        <v>841</v>
      </c>
    </row>
    <row r="253" spans="1:8">
      <c r="A253" s="34" t="s">
        <v>1529</v>
      </c>
      <c r="B253" s="34" t="s">
        <v>1530</v>
      </c>
      <c r="C253" s="35">
        <v>3</v>
      </c>
      <c r="D253" s="35">
        <v>0</v>
      </c>
      <c r="E253" s="35">
        <v>0</v>
      </c>
      <c r="F253" s="34" t="s">
        <v>2062</v>
      </c>
      <c r="G253" s="34" t="s">
        <v>841</v>
      </c>
      <c r="H253" s="34" t="s">
        <v>839</v>
      </c>
    </row>
    <row r="254" spans="1:8">
      <c r="A254" s="34" t="s">
        <v>1532</v>
      </c>
      <c r="B254" s="34" t="s">
        <v>1533</v>
      </c>
      <c r="C254" s="35">
        <v>3</v>
      </c>
      <c r="D254" s="35">
        <v>0</v>
      </c>
      <c r="E254" s="35">
        <v>0</v>
      </c>
      <c r="F254" s="34" t="s">
        <v>2062</v>
      </c>
      <c r="G254" s="34" t="s">
        <v>841</v>
      </c>
      <c r="H254" s="34" t="s">
        <v>839</v>
      </c>
    </row>
    <row r="255" spans="1:8">
      <c r="A255" s="34" t="s">
        <v>1536</v>
      </c>
      <c r="B255" s="34" t="s">
        <v>2084</v>
      </c>
      <c r="C255" s="35">
        <v>2</v>
      </c>
      <c r="D255" s="35">
        <v>0</v>
      </c>
      <c r="E255" s="35">
        <v>0</v>
      </c>
      <c r="F255" s="34" t="s">
        <v>2062</v>
      </c>
      <c r="G255" s="34" t="s">
        <v>841</v>
      </c>
    </row>
    <row r="256" spans="1:8">
      <c r="A256" s="34" t="s">
        <v>1534</v>
      </c>
      <c r="B256" s="34" t="s">
        <v>1535</v>
      </c>
      <c r="C256" s="35">
        <v>3</v>
      </c>
      <c r="D256" s="35">
        <v>0</v>
      </c>
      <c r="E256" s="35">
        <v>0</v>
      </c>
      <c r="F256" s="34" t="s">
        <v>2062</v>
      </c>
      <c r="G256" s="34" t="s">
        <v>841</v>
      </c>
      <c r="H256" s="34" t="s">
        <v>842</v>
      </c>
    </row>
    <row r="257" spans="1:8">
      <c r="A257" s="34" t="s">
        <v>1537</v>
      </c>
      <c r="B257" s="34" t="s">
        <v>1538</v>
      </c>
      <c r="C257" s="35">
        <v>3</v>
      </c>
      <c r="D257" s="35">
        <v>0</v>
      </c>
      <c r="E257" s="35">
        <v>0</v>
      </c>
      <c r="F257" s="34" t="s">
        <v>2062</v>
      </c>
      <c r="G257" s="34" t="s">
        <v>841</v>
      </c>
      <c r="H257" s="34" t="s">
        <v>842</v>
      </c>
    </row>
    <row r="258" spans="1:8">
      <c r="A258" s="34" t="s">
        <v>1539</v>
      </c>
      <c r="B258" s="34" t="s">
        <v>1540</v>
      </c>
      <c r="C258" s="35">
        <v>3</v>
      </c>
      <c r="D258" s="35">
        <v>0</v>
      </c>
      <c r="E258" s="35">
        <v>0</v>
      </c>
      <c r="F258" s="34" t="s">
        <v>2062</v>
      </c>
      <c r="G258" s="34" t="s">
        <v>841</v>
      </c>
      <c r="H258" s="34" t="s">
        <v>842</v>
      </c>
    </row>
    <row r="259" spans="1:8">
      <c r="A259" s="34" t="s">
        <v>1541</v>
      </c>
      <c r="B259" s="34" t="s">
        <v>1542</v>
      </c>
      <c r="C259" s="35">
        <v>3</v>
      </c>
      <c r="D259" s="35">
        <v>0</v>
      </c>
      <c r="E259" s="35">
        <v>0</v>
      </c>
      <c r="F259" s="34" t="s">
        <v>2062</v>
      </c>
      <c r="G259" s="34" t="s">
        <v>841</v>
      </c>
      <c r="H259" s="34" t="s">
        <v>842</v>
      </c>
    </row>
    <row r="260" spans="1:8">
      <c r="A260" s="34" t="s">
        <v>1543</v>
      </c>
      <c r="B260" s="34" t="s">
        <v>1544</v>
      </c>
      <c r="C260" s="35">
        <v>3</v>
      </c>
      <c r="D260" s="35">
        <v>0</v>
      </c>
      <c r="E260" s="35">
        <v>0</v>
      </c>
      <c r="F260" s="34" t="s">
        <v>2062</v>
      </c>
      <c r="G260" s="34" t="s">
        <v>841</v>
      </c>
      <c r="H260" s="34" t="s">
        <v>842</v>
      </c>
    </row>
    <row r="261" spans="1:8">
      <c r="A261" s="34" t="s">
        <v>1547</v>
      </c>
      <c r="B261" s="34" t="s">
        <v>2085</v>
      </c>
      <c r="C261" s="35">
        <v>1</v>
      </c>
      <c r="D261" s="35">
        <v>0</v>
      </c>
      <c r="E261" s="35">
        <v>0</v>
      </c>
      <c r="F261" s="34" t="s">
        <v>2062</v>
      </c>
      <c r="G261" s="34" t="s">
        <v>841</v>
      </c>
    </row>
    <row r="262" spans="1:8">
      <c r="A262" s="34" t="s">
        <v>1548</v>
      </c>
      <c r="B262" s="34" t="s">
        <v>2086</v>
      </c>
      <c r="C262" s="35">
        <v>2</v>
      </c>
      <c r="D262" s="35">
        <v>0</v>
      </c>
      <c r="E262" s="35">
        <v>0</v>
      </c>
      <c r="F262" s="34" t="s">
        <v>2062</v>
      </c>
      <c r="G262" s="34" t="s">
        <v>841</v>
      </c>
    </row>
    <row r="263" spans="1:8">
      <c r="A263" s="34" t="s">
        <v>1545</v>
      </c>
      <c r="B263" s="34" t="s">
        <v>1546</v>
      </c>
      <c r="C263" s="35">
        <v>3</v>
      </c>
      <c r="D263" s="35">
        <v>0</v>
      </c>
      <c r="E263" s="35">
        <v>0</v>
      </c>
      <c r="F263" s="34" t="s">
        <v>2062</v>
      </c>
      <c r="G263" s="34" t="s">
        <v>841</v>
      </c>
      <c r="H263" s="34" t="s">
        <v>842</v>
      </c>
    </row>
    <row r="264" spans="1:8">
      <c r="A264" s="34" t="s">
        <v>1551</v>
      </c>
      <c r="B264" s="34" t="s">
        <v>2087</v>
      </c>
      <c r="C264" s="35">
        <v>2</v>
      </c>
      <c r="D264" s="35">
        <v>0</v>
      </c>
      <c r="E264" s="35">
        <v>0</v>
      </c>
      <c r="F264" s="34" t="s">
        <v>2062</v>
      </c>
      <c r="G264" s="34" t="s">
        <v>841</v>
      </c>
    </row>
    <row r="265" spans="1:8">
      <c r="A265" s="34" t="s">
        <v>1549</v>
      </c>
      <c r="B265" s="34" t="s">
        <v>1550</v>
      </c>
      <c r="C265" s="35">
        <v>3</v>
      </c>
      <c r="D265" s="35">
        <v>0</v>
      </c>
      <c r="E265" s="35">
        <v>0</v>
      </c>
      <c r="F265" s="34" t="s">
        <v>2062</v>
      </c>
      <c r="G265" s="34" t="s">
        <v>841</v>
      </c>
      <c r="H265" s="34" t="s">
        <v>842</v>
      </c>
    </row>
    <row r="266" spans="1:8">
      <c r="A266" s="34" t="s">
        <v>1552</v>
      </c>
      <c r="B266" s="34" t="s">
        <v>1553</v>
      </c>
      <c r="C266" s="35">
        <v>3</v>
      </c>
      <c r="D266" s="35">
        <v>0</v>
      </c>
      <c r="E266" s="35">
        <v>0</v>
      </c>
      <c r="F266" s="34" t="s">
        <v>2062</v>
      </c>
      <c r="G266" s="34" t="s">
        <v>841</v>
      </c>
      <c r="H266" s="34" t="s">
        <v>842</v>
      </c>
    </row>
    <row r="267" spans="1:8">
      <c r="A267" s="34" t="s">
        <v>1554</v>
      </c>
      <c r="B267" s="34" t="s">
        <v>1555</v>
      </c>
      <c r="C267" s="35">
        <v>3</v>
      </c>
      <c r="D267" s="35">
        <v>0</v>
      </c>
      <c r="E267" s="35">
        <v>0</v>
      </c>
      <c r="F267" s="34" t="s">
        <v>2062</v>
      </c>
      <c r="G267" s="34" t="s">
        <v>841</v>
      </c>
      <c r="H267" s="34" t="s">
        <v>842</v>
      </c>
    </row>
    <row r="268" spans="1:8">
      <c r="A268" s="34" t="s">
        <v>1556</v>
      </c>
      <c r="B268" s="34" t="s">
        <v>1557</v>
      </c>
      <c r="C268" s="35">
        <v>3</v>
      </c>
      <c r="D268" s="35">
        <v>0</v>
      </c>
      <c r="E268" s="35">
        <v>0</v>
      </c>
      <c r="F268" s="34" t="s">
        <v>2062</v>
      </c>
      <c r="G268" s="34" t="s">
        <v>841</v>
      </c>
      <c r="H268" s="34" t="s">
        <v>842</v>
      </c>
    </row>
    <row r="269" spans="1:8">
      <c r="A269" s="34" t="s">
        <v>1560</v>
      </c>
      <c r="B269" s="34" t="s">
        <v>2088</v>
      </c>
      <c r="C269" s="35">
        <v>2</v>
      </c>
      <c r="D269" s="35">
        <v>0</v>
      </c>
      <c r="E269" s="35">
        <v>0</v>
      </c>
      <c r="F269" s="34" t="s">
        <v>2062</v>
      </c>
      <c r="G269" s="34" t="s">
        <v>841</v>
      </c>
    </row>
    <row r="270" spans="1:8">
      <c r="A270" s="34" t="s">
        <v>1558</v>
      </c>
      <c r="B270" s="34" t="s">
        <v>1559</v>
      </c>
      <c r="C270" s="35">
        <v>3</v>
      </c>
      <c r="D270" s="35">
        <v>0</v>
      </c>
      <c r="E270" s="35">
        <v>0</v>
      </c>
      <c r="F270" s="34" t="s">
        <v>2062</v>
      </c>
      <c r="G270" s="34" t="s">
        <v>841</v>
      </c>
      <c r="H270" s="34" t="s">
        <v>842</v>
      </c>
    </row>
    <row r="271" spans="1:8">
      <c r="A271" s="34" t="s">
        <v>1561</v>
      </c>
      <c r="B271" s="34" t="s">
        <v>1562</v>
      </c>
      <c r="C271" s="35">
        <v>3</v>
      </c>
      <c r="D271" s="35">
        <v>0</v>
      </c>
      <c r="E271" s="35">
        <v>0</v>
      </c>
      <c r="F271" s="34" t="s">
        <v>2062</v>
      </c>
      <c r="G271" s="34" t="s">
        <v>841</v>
      </c>
      <c r="H271" s="34" t="s">
        <v>842</v>
      </c>
    </row>
    <row r="272" spans="1:8">
      <c r="A272" s="34" t="s">
        <v>1563</v>
      </c>
      <c r="B272" s="34" t="s">
        <v>1564</v>
      </c>
      <c r="C272" s="35">
        <v>3</v>
      </c>
      <c r="D272" s="35">
        <v>0</v>
      </c>
      <c r="E272" s="35">
        <v>0</v>
      </c>
      <c r="F272" s="34" t="s">
        <v>2062</v>
      </c>
      <c r="G272" s="34" t="s">
        <v>841</v>
      </c>
      <c r="H272" s="34" t="s">
        <v>842</v>
      </c>
    </row>
    <row r="273" spans="1:8">
      <c r="A273" s="34" t="s">
        <v>1565</v>
      </c>
      <c r="B273" s="34" t="s">
        <v>1566</v>
      </c>
      <c r="C273" s="35">
        <v>3</v>
      </c>
      <c r="D273" s="35">
        <v>0</v>
      </c>
      <c r="E273" s="35">
        <v>0</v>
      </c>
      <c r="F273" s="34" t="s">
        <v>2062</v>
      </c>
      <c r="G273" s="34" t="s">
        <v>841</v>
      </c>
      <c r="H273" s="34" t="s">
        <v>842</v>
      </c>
    </row>
    <row r="274" spans="1:8">
      <c r="A274" s="34" t="s">
        <v>1567</v>
      </c>
      <c r="B274" s="34" t="s">
        <v>1568</v>
      </c>
      <c r="C274" s="35">
        <v>3</v>
      </c>
      <c r="D274" s="35">
        <v>0</v>
      </c>
      <c r="E274" s="35">
        <v>0</v>
      </c>
      <c r="F274" s="34" t="s">
        <v>2062</v>
      </c>
      <c r="G274" s="34" t="s">
        <v>841</v>
      </c>
      <c r="H274" s="34" t="s">
        <v>842</v>
      </c>
    </row>
    <row r="275" spans="1:8">
      <c r="A275" s="34" t="s">
        <v>1569</v>
      </c>
      <c r="B275" s="34" t="s">
        <v>1570</v>
      </c>
      <c r="C275" s="35">
        <v>3</v>
      </c>
      <c r="D275" s="35">
        <v>0</v>
      </c>
      <c r="E275" s="35">
        <v>0</v>
      </c>
      <c r="F275" s="34" t="s">
        <v>2062</v>
      </c>
      <c r="G275" s="34" t="s">
        <v>841</v>
      </c>
      <c r="H275" s="34" t="s">
        <v>842</v>
      </c>
    </row>
    <row r="276" spans="1:8">
      <c r="A276" s="34" t="s">
        <v>1571</v>
      </c>
      <c r="B276" s="34" t="s">
        <v>1572</v>
      </c>
      <c r="C276" s="35">
        <v>3</v>
      </c>
      <c r="D276" s="35">
        <v>0</v>
      </c>
      <c r="E276" s="35">
        <v>0</v>
      </c>
      <c r="F276" s="34" t="s">
        <v>2062</v>
      </c>
      <c r="G276" s="34" t="s">
        <v>841</v>
      </c>
      <c r="H276" s="34" t="s">
        <v>842</v>
      </c>
    </row>
    <row r="277" spans="1:8">
      <c r="A277" s="34" t="s">
        <v>1575</v>
      </c>
      <c r="B277" s="34" t="s">
        <v>2089</v>
      </c>
      <c r="C277" s="35">
        <v>2</v>
      </c>
      <c r="D277" s="35">
        <v>0</v>
      </c>
      <c r="E277" s="35">
        <v>0</v>
      </c>
      <c r="F277" s="34" t="s">
        <v>2062</v>
      </c>
      <c r="G277" s="34" t="s">
        <v>841</v>
      </c>
    </row>
    <row r="278" spans="1:8">
      <c r="A278" s="34" t="s">
        <v>1573</v>
      </c>
      <c r="B278" s="34" t="s">
        <v>1574</v>
      </c>
      <c r="C278" s="35">
        <v>3</v>
      </c>
      <c r="D278" s="35">
        <v>0</v>
      </c>
      <c r="E278" s="35">
        <v>0</v>
      </c>
      <c r="F278" s="34" t="s">
        <v>2062</v>
      </c>
      <c r="G278" s="34" t="s">
        <v>841</v>
      </c>
      <c r="H278" s="34" t="s">
        <v>842</v>
      </c>
    </row>
    <row r="279" spans="1:8">
      <c r="A279" s="34" t="s">
        <v>1576</v>
      </c>
      <c r="B279" s="34" t="s">
        <v>1577</v>
      </c>
      <c r="C279" s="35">
        <v>3</v>
      </c>
      <c r="D279" s="35">
        <v>0</v>
      </c>
      <c r="E279" s="35">
        <v>0</v>
      </c>
      <c r="F279" s="34" t="s">
        <v>2062</v>
      </c>
      <c r="G279" s="34" t="s">
        <v>841</v>
      </c>
      <c r="H279" s="34" t="s">
        <v>842</v>
      </c>
    </row>
    <row r="280" spans="1:8">
      <c r="A280" s="34" t="s">
        <v>1578</v>
      </c>
      <c r="B280" s="34" t="s">
        <v>1579</v>
      </c>
      <c r="C280" s="35">
        <v>3</v>
      </c>
      <c r="D280" s="35">
        <v>0</v>
      </c>
      <c r="E280" s="35">
        <v>0</v>
      </c>
      <c r="F280" s="34" t="s">
        <v>2062</v>
      </c>
      <c r="G280" s="34" t="s">
        <v>841</v>
      </c>
      <c r="H280" s="34" t="s">
        <v>842</v>
      </c>
    </row>
    <row r="281" spans="1:8">
      <c r="A281" s="34" t="s">
        <v>1582</v>
      </c>
      <c r="B281" s="34" t="s">
        <v>2090</v>
      </c>
      <c r="C281" s="35">
        <v>2</v>
      </c>
      <c r="D281" s="35">
        <v>0</v>
      </c>
      <c r="E281" s="35">
        <v>0</v>
      </c>
      <c r="F281" s="34" t="s">
        <v>2062</v>
      </c>
      <c r="G281" s="34" t="s">
        <v>841</v>
      </c>
    </row>
    <row r="282" spans="1:8">
      <c r="A282" s="34" t="s">
        <v>1583</v>
      </c>
      <c r="B282" s="34" t="s">
        <v>2091</v>
      </c>
      <c r="C282" s="35">
        <v>3</v>
      </c>
      <c r="D282" s="35">
        <v>0</v>
      </c>
      <c r="E282" s="35">
        <v>0</v>
      </c>
      <c r="F282" s="34" t="s">
        <v>2062</v>
      </c>
      <c r="G282" s="34" t="s">
        <v>841</v>
      </c>
    </row>
    <row r="283" spans="1:8">
      <c r="A283" s="34" t="s">
        <v>1580</v>
      </c>
      <c r="B283" s="34" t="s">
        <v>1581</v>
      </c>
      <c r="C283" s="35">
        <v>4</v>
      </c>
      <c r="D283" s="35">
        <v>0</v>
      </c>
      <c r="E283" s="35">
        <v>0</v>
      </c>
      <c r="F283" s="34" t="s">
        <v>2062</v>
      </c>
      <c r="G283" s="34" t="s">
        <v>841</v>
      </c>
      <c r="H283" s="34" t="s">
        <v>842</v>
      </c>
    </row>
    <row r="284" spans="1:8">
      <c r="A284" s="34" t="s">
        <v>1586</v>
      </c>
      <c r="B284" s="34" t="s">
        <v>2092</v>
      </c>
      <c r="C284" s="35">
        <v>1</v>
      </c>
      <c r="D284" s="35">
        <v>0</v>
      </c>
      <c r="E284" s="35">
        <v>0</v>
      </c>
      <c r="F284" s="34" t="s">
        <v>2062</v>
      </c>
      <c r="G284" s="34" t="s">
        <v>841</v>
      </c>
    </row>
    <row r="285" spans="1:8">
      <c r="A285" s="34" t="s">
        <v>1587</v>
      </c>
      <c r="B285" s="34" t="s">
        <v>2093</v>
      </c>
      <c r="C285" s="35">
        <v>2</v>
      </c>
      <c r="D285" s="35">
        <v>0</v>
      </c>
      <c r="E285" s="35">
        <v>0</v>
      </c>
      <c r="F285" s="34" t="s">
        <v>2062</v>
      </c>
      <c r="G285" s="34" t="s">
        <v>841</v>
      </c>
    </row>
    <row r="286" spans="1:8">
      <c r="A286" s="34" t="s">
        <v>1584</v>
      </c>
      <c r="B286" s="34" t="s">
        <v>1585</v>
      </c>
      <c r="C286" s="35">
        <v>3</v>
      </c>
      <c r="D286" s="35">
        <v>0</v>
      </c>
      <c r="E286" s="35">
        <v>0</v>
      </c>
      <c r="F286" s="34" t="s">
        <v>2062</v>
      </c>
      <c r="G286" s="34" t="s">
        <v>841</v>
      </c>
      <c r="H286" s="34" t="s">
        <v>842</v>
      </c>
    </row>
    <row r="287" spans="1:8">
      <c r="A287" s="34" t="s">
        <v>1588</v>
      </c>
      <c r="B287" s="34" t="s">
        <v>1589</v>
      </c>
      <c r="C287" s="35">
        <v>3</v>
      </c>
      <c r="D287" s="35">
        <v>0</v>
      </c>
      <c r="E287" s="35">
        <v>0</v>
      </c>
      <c r="F287" s="34" t="s">
        <v>2062</v>
      </c>
      <c r="G287" s="34" t="s">
        <v>841</v>
      </c>
      <c r="H287" s="34" t="s">
        <v>842</v>
      </c>
    </row>
    <row r="288" spans="1:8">
      <c r="A288" s="34" t="s">
        <v>1590</v>
      </c>
      <c r="B288" s="34" t="s">
        <v>1591</v>
      </c>
      <c r="C288" s="35">
        <v>3</v>
      </c>
      <c r="D288" s="35">
        <v>0</v>
      </c>
      <c r="E288" s="35">
        <v>0</v>
      </c>
      <c r="F288" s="34" t="s">
        <v>2062</v>
      </c>
      <c r="G288" s="34" t="s">
        <v>841</v>
      </c>
      <c r="H288" s="34" t="s">
        <v>842</v>
      </c>
    </row>
    <row r="289" spans="1:8">
      <c r="A289" s="34" t="s">
        <v>1592</v>
      </c>
      <c r="B289" s="34" t="s">
        <v>1593</v>
      </c>
      <c r="C289" s="35">
        <v>3</v>
      </c>
      <c r="D289" s="35">
        <v>0</v>
      </c>
      <c r="E289" s="35">
        <v>0</v>
      </c>
      <c r="F289" s="34" t="s">
        <v>2062</v>
      </c>
      <c r="G289" s="34" t="s">
        <v>841</v>
      </c>
      <c r="H289" s="34" t="s">
        <v>842</v>
      </c>
    </row>
    <row r="290" spans="1:8">
      <c r="A290" s="34" t="s">
        <v>1594</v>
      </c>
      <c r="B290" s="34" t="s">
        <v>1595</v>
      </c>
      <c r="C290" s="35">
        <v>3</v>
      </c>
      <c r="D290" s="35">
        <v>0</v>
      </c>
      <c r="E290" s="35">
        <v>0</v>
      </c>
      <c r="F290" s="34" t="s">
        <v>2062</v>
      </c>
      <c r="G290" s="34" t="s">
        <v>841</v>
      </c>
      <c r="H290" s="34" t="s">
        <v>842</v>
      </c>
    </row>
    <row r="291" spans="1:8">
      <c r="A291" s="34" t="s">
        <v>1596</v>
      </c>
      <c r="B291" s="34" t="s">
        <v>1597</v>
      </c>
      <c r="C291" s="35">
        <v>3</v>
      </c>
      <c r="D291" s="35">
        <v>0</v>
      </c>
      <c r="E291" s="35">
        <v>0</v>
      </c>
      <c r="F291" s="34" t="s">
        <v>2062</v>
      </c>
      <c r="G291" s="34" t="s">
        <v>841</v>
      </c>
      <c r="H291" s="34" t="s">
        <v>842</v>
      </c>
    </row>
    <row r="292" spans="1:8">
      <c r="A292" s="34" t="s">
        <v>1600</v>
      </c>
      <c r="B292" s="34" t="s">
        <v>2094</v>
      </c>
      <c r="C292" s="35">
        <v>3</v>
      </c>
      <c r="D292" s="35">
        <v>0</v>
      </c>
      <c r="E292" s="35">
        <v>0</v>
      </c>
      <c r="F292" s="34" t="s">
        <v>2062</v>
      </c>
      <c r="G292" s="34" t="s">
        <v>841</v>
      </c>
    </row>
    <row r="293" spans="1:8">
      <c r="A293" s="34" t="s">
        <v>1598</v>
      </c>
      <c r="B293" s="34" t="s">
        <v>1599</v>
      </c>
      <c r="C293" s="35">
        <v>4</v>
      </c>
      <c r="D293" s="35">
        <v>0</v>
      </c>
      <c r="E293" s="35">
        <v>0</v>
      </c>
      <c r="F293" s="34" t="s">
        <v>2062</v>
      </c>
      <c r="G293" s="34" t="s">
        <v>841</v>
      </c>
      <c r="H293" s="34" t="s">
        <v>842</v>
      </c>
    </row>
    <row r="294" spans="1:8">
      <c r="A294" s="34" t="s">
        <v>1603</v>
      </c>
      <c r="B294" s="34" t="s">
        <v>2095</v>
      </c>
      <c r="C294" s="35">
        <v>2</v>
      </c>
      <c r="D294" s="35">
        <v>0</v>
      </c>
      <c r="E294" s="35">
        <v>0</v>
      </c>
      <c r="F294" s="34" t="s">
        <v>2062</v>
      </c>
      <c r="G294" s="34" t="s">
        <v>841</v>
      </c>
    </row>
    <row r="295" spans="1:8">
      <c r="A295" s="34" t="s">
        <v>1604</v>
      </c>
      <c r="B295" s="34" t="s">
        <v>2096</v>
      </c>
      <c r="C295" s="35">
        <v>3</v>
      </c>
      <c r="D295" s="35">
        <v>0</v>
      </c>
      <c r="E295" s="35">
        <v>0</v>
      </c>
      <c r="F295" s="34" t="s">
        <v>2062</v>
      </c>
      <c r="G295" s="34" t="s">
        <v>841</v>
      </c>
    </row>
    <row r="296" spans="1:8">
      <c r="A296" s="34" t="s">
        <v>1601</v>
      </c>
      <c r="B296" s="34" t="s">
        <v>1602</v>
      </c>
      <c r="C296" s="35">
        <v>4</v>
      </c>
      <c r="D296" s="35">
        <v>0</v>
      </c>
      <c r="E296" s="35">
        <v>0</v>
      </c>
      <c r="F296" s="34" t="s">
        <v>2062</v>
      </c>
      <c r="G296" s="34" t="s">
        <v>841</v>
      </c>
      <c r="H296" s="34" t="s">
        <v>842</v>
      </c>
    </row>
    <row r="297" spans="1:8">
      <c r="A297" s="34" t="s">
        <v>1605</v>
      </c>
      <c r="B297" s="34" t="s">
        <v>1606</v>
      </c>
      <c r="C297" s="35">
        <v>4</v>
      </c>
      <c r="D297" s="35">
        <v>0</v>
      </c>
      <c r="E297" s="35">
        <v>0</v>
      </c>
      <c r="F297" s="34" t="s">
        <v>2062</v>
      </c>
      <c r="G297" s="34" t="s">
        <v>841</v>
      </c>
      <c r="H297" s="34" t="s">
        <v>842</v>
      </c>
    </row>
    <row r="298" spans="1:8">
      <c r="A298" s="34" t="s">
        <v>1609</v>
      </c>
      <c r="B298" s="34" t="s">
        <v>2097</v>
      </c>
      <c r="C298" s="35">
        <v>3</v>
      </c>
      <c r="D298" s="35">
        <v>0</v>
      </c>
      <c r="E298" s="35">
        <v>0</v>
      </c>
      <c r="F298" s="34" t="s">
        <v>2062</v>
      </c>
      <c r="G298" s="34" t="s">
        <v>841</v>
      </c>
    </row>
    <row r="299" spans="1:8">
      <c r="A299" s="34" t="s">
        <v>1607</v>
      </c>
      <c r="B299" s="34" t="s">
        <v>1608</v>
      </c>
      <c r="C299" s="35">
        <v>4</v>
      </c>
      <c r="D299" s="35">
        <v>0</v>
      </c>
      <c r="E299" s="35">
        <v>0</v>
      </c>
      <c r="F299" s="34" t="s">
        <v>2062</v>
      </c>
      <c r="G299" s="34" t="s">
        <v>841</v>
      </c>
      <c r="H299" s="34" t="s">
        <v>842</v>
      </c>
    </row>
    <row r="300" spans="1:8">
      <c r="A300" s="34" t="s">
        <v>1610</v>
      </c>
      <c r="B300" s="34" t="s">
        <v>1611</v>
      </c>
      <c r="C300" s="35">
        <v>4</v>
      </c>
      <c r="D300" s="35">
        <v>0</v>
      </c>
      <c r="E300" s="35">
        <v>0</v>
      </c>
      <c r="F300" s="34" t="s">
        <v>2062</v>
      </c>
      <c r="G300" s="34" t="s">
        <v>841</v>
      </c>
      <c r="H300" s="34" t="s">
        <v>842</v>
      </c>
    </row>
    <row r="301" spans="1:8">
      <c r="A301" s="34" t="s">
        <v>1614</v>
      </c>
      <c r="B301" s="34" t="s">
        <v>2098</v>
      </c>
      <c r="C301" s="35">
        <v>3</v>
      </c>
      <c r="D301" s="35">
        <v>0</v>
      </c>
      <c r="E301" s="35">
        <v>0</v>
      </c>
      <c r="F301" s="34" t="s">
        <v>2062</v>
      </c>
      <c r="G301" s="34" t="s">
        <v>841</v>
      </c>
    </row>
    <row r="302" spans="1:8">
      <c r="A302" s="34" t="s">
        <v>1612</v>
      </c>
      <c r="B302" s="34" t="s">
        <v>1613</v>
      </c>
      <c r="C302" s="35">
        <v>4</v>
      </c>
      <c r="D302" s="35">
        <v>0</v>
      </c>
      <c r="E302" s="35">
        <v>0</v>
      </c>
      <c r="F302" s="34" t="s">
        <v>2062</v>
      </c>
      <c r="G302" s="34" t="s">
        <v>841</v>
      </c>
      <c r="H302" s="34" t="s">
        <v>842</v>
      </c>
    </row>
    <row r="303" spans="1:8">
      <c r="A303" s="34" t="s">
        <v>1615</v>
      </c>
      <c r="B303" s="34" t="s">
        <v>1616</v>
      </c>
      <c r="C303" s="35">
        <v>4</v>
      </c>
      <c r="D303" s="35">
        <v>0</v>
      </c>
      <c r="E303" s="35">
        <v>0</v>
      </c>
      <c r="F303" s="34" t="s">
        <v>2062</v>
      </c>
      <c r="G303" s="34" t="s">
        <v>841</v>
      </c>
      <c r="H303" s="34" t="s">
        <v>842</v>
      </c>
    </row>
    <row r="304" spans="1:8">
      <c r="A304" s="34" t="s">
        <v>1617</v>
      </c>
      <c r="B304" s="34" t="s">
        <v>1618</v>
      </c>
      <c r="C304" s="35">
        <v>4</v>
      </c>
      <c r="D304" s="35">
        <v>0</v>
      </c>
      <c r="E304" s="35">
        <v>0</v>
      </c>
      <c r="F304" s="34" t="s">
        <v>2062</v>
      </c>
      <c r="G304" s="34" t="s">
        <v>841</v>
      </c>
      <c r="H304" s="34" t="s">
        <v>842</v>
      </c>
    </row>
    <row r="305" spans="1:8">
      <c r="A305" s="34" t="s">
        <v>1619</v>
      </c>
      <c r="B305" s="34" t="s">
        <v>1620</v>
      </c>
      <c r="C305" s="35">
        <v>4</v>
      </c>
      <c r="D305" s="35">
        <v>0</v>
      </c>
      <c r="E305" s="35">
        <v>0</v>
      </c>
      <c r="F305" s="34" t="s">
        <v>2062</v>
      </c>
      <c r="G305" s="34" t="s">
        <v>841</v>
      </c>
      <c r="H305" s="34" t="s">
        <v>842</v>
      </c>
    </row>
    <row r="306" spans="1:8">
      <c r="A306" s="34" t="s">
        <v>1621</v>
      </c>
      <c r="B306" s="34" t="s">
        <v>1622</v>
      </c>
      <c r="C306" s="35">
        <v>3</v>
      </c>
      <c r="D306" s="35">
        <v>0</v>
      </c>
      <c r="E306" s="35">
        <v>0</v>
      </c>
      <c r="F306" s="34" t="s">
        <v>2062</v>
      </c>
      <c r="G306" s="34" t="s">
        <v>841</v>
      </c>
      <c r="H306" s="34" t="s">
        <v>842</v>
      </c>
    </row>
    <row r="307" spans="1:8">
      <c r="A307" s="34" t="s">
        <v>1623</v>
      </c>
      <c r="B307" s="34" t="s">
        <v>1624</v>
      </c>
      <c r="C307" s="35">
        <v>3</v>
      </c>
      <c r="D307" s="35">
        <v>0</v>
      </c>
      <c r="E307" s="35">
        <v>0</v>
      </c>
      <c r="F307" s="34" t="s">
        <v>2062</v>
      </c>
      <c r="G307" s="34" t="s">
        <v>841</v>
      </c>
      <c r="H307" s="34" t="s">
        <v>842</v>
      </c>
    </row>
    <row r="308" spans="1:8">
      <c r="A308" s="34" t="s">
        <v>1627</v>
      </c>
      <c r="B308" s="34" t="s">
        <v>2099</v>
      </c>
      <c r="C308" s="35">
        <v>3</v>
      </c>
      <c r="D308" s="35">
        <v>0</v>
      </c>
      <c r="E308" s="35">
        <v>0</v>
      </c>
      <c r="F308" s="34" t="s">
        <v>2062</v>
      </c>
      <c r="G308" s="34" t="s">
        <v>841</v>
      </c>
    </row>
    <row r="309" spans="1:8">
      <c r="A309" s="34" t="s">
        <v>1625</v>
      </c>
      <c r="B309" s="34" t="s">
        <v>1626</v>
      </c>
      <c r="C309" s="35">
        <v>4</v>
      </c>
      <c r="D309" s="35">
        <v>0</v>
      </c>
      <c r="E309" s="35">
        <v>0</v>
      </c>
      <c r="F309" s="34" t="s">
        <v>2062</v>
      </c>
      <c r="G309" s="34" t="s">
        <v>841</v>
      </c>
      <c r="H309" s="34" t="s">
        <v>842</v>
      </c>
    </row>
    <row r="310" spans="1:8">
      <c r="A310" s="34" t="s">
        <v>1628</v>
      </c>
      <c r="B310" s="34" t="s">
        <v>1629</v>
      </c>
      <c r="C310" s="35">
        <v>4</v>
      </c>
      <c r="D310" s="35">
        <v>0</v>
      </c>
      <c r="E310" s="35">
        <v>0</v>
      </c>
      <c r="F310" s="34" t="s">
        <v>2062</v>
      </c>
      <c r="G310" s="34" t="s">
        <v>841</v>
      </c>
      <c r="H310" s="34" t="s">
        <v>842</v>
      </c>
    </row>
    <row r="311" spans="1:8">
      <c r="A311" s="34" t="s">
        <v>1632</v>
      </c>
      <c r="B311" s="34" t="s">
        <v>2100</v>
      </c>
      <c r="C311" s="35">
        <v>3</v>
      </c>
      <c r="D311" s="35">
        <v>0</v>
      </c>
      <c r="E311" s="35">
        <v>0</v>
      </c>
      <c r="F311" s="34" t="s">
        <v>2062</v>
      </c>
      <c r="G311" s="34" t="s">
        <v>841</v>
      </c>
    </row>
    <row r="312" spans="1:8">
      <c r="A312" s="34" t="s">
        <v>1630</v>
      </c>
      <c r="B312" s="34" t="s">
        <v>1631</v>
      </c>
      <c r="C312" s="35">
        <v>4</v>
      </c>
      <c r="D312" s="35">
        <v>0</v>
      </c>
      <c r="E312" s="35">
        <v>0</v>
      </c>
      <c r="F312" s="34" t="s">
        <v>2062</v>
      </c>
      <c r="G312" s="34" t="s">
        <v>841</v>
      </c>
      <c r="H312" s="34" t="s">
        <v>842</v>
      </c>
    </row>
    <row r="313" spans="1:8">
      <c r="A313" s="34" t="s">
        <v>1633</v>
      </c>
      <c r="B313" s="34" t="s">
        <v>1634</v>
      </c>
      <c r="C313" s="35">
        <v>4</v>
      </c>
      <c r="D313" s="35">
        <v>0</v>
      </c>
      <c r="E313" s="35">
        <v>0</v>
      </c>
      <c r="F313" s="34" t="s">
        <v>2062</v>
      </c>
      <c r="G313" s="34" t="s">
        <v>841</v>
      </c>
      <c r="H313" s="34" t="s">
        <v>842</v>
      </c>
    </row>
    <row r="314" spans="1:8">
      <c r="A314" s="34" t="s">
        <v>1637</v>
      </c>
      <c r="B314" s="34" t="s">
        <v>2101</v>
      </c>
      <c r="C314" s="35">
        <v>1</v>
      </c>
      <c r="D314" s="35">
        <v>0</v>
      </c>
      <c r="E314" s="35">
        <v>0</v>
      </c>
      <c r="F314" s="34" t="s">
        <v>2062</v>
      </c>
      <c r="G314" s="34" t="s">
        <v>841</v>
      </c>
    </row>
    <row r="315" spans="1:8">
      <c r="A315" s="34" t="s">
        <v>1638</v>
      </c>
      <c r="B315" s="34" t="s">
        <v>2102</v>
      </c>
      <c r="C315" s="35">
        <v>2</v>
      </c>
      <c r="D315" s="35">
        <v>0</v>
      </c>
      <c r="E315" s="35">
        <v>0</v>
      </c>
      <c r="F315" s="34" t="s">
        <v>2062</v>
      </c>
      <c r="G315" s="34" t="s">
        <v>841</v>
      </c>
    </row>
    <row r="316" spans="1:8">
      <c r="A316" s="34" t="s">
        <v>1635</v>
      </c>
      <c r="B316" s="34" t="s">
        <v>1636</v>
      </c>
      <c r="C316" s="35">
        <v>3</v>
      </c>
      <c r="D316" s="35">
        <v>0</v>
      </c>
      <c r="E316" s="35">
        <v>0</v>
      </c>
      <c r="F316" s="34" t="s">
        <v>2062</v>
      </c>
      <c r="G316" s="34" t="s">
        <v>841</v>
      </c>
      <c r="H316" s="34" t="s">
        <v>842</v>
      </c>
    </row>
    <row r="317" spans="1:8">
      <c r="A317" s="34" t="s">
        <v>1639</v>
      </c>
      <c r="B317" s="34" t="s">
        <v>1640</v>
      </c>
      <c r="C317" s="35">
        <v>3</v>
      </c>
      <c r="D317" s="35">
        <v>0</v>
      </c>
      <c r="E317" s="35">
        <v>0</v>
      </c>
      <c r="F317" s="34" t="s">
        <v>2062</v>
      </c>
      <c r="G317" s="34" t="s">
        <v>841</v>
      </c>
      <c r="H317" s="34" t="s">
        <v>842</v>
      </c>
    </row>
    <row r="318" spans="1:8">
      <c r="A318" s="34" t="s">
        <v>1641</v>
      </c>
      <c r="B318" s="34" t="s">
        <v>1642</v>
      </c>
      <c r="C318" s="35">
        <v>3</v>
      </c>
      <c r="D318" s="35">
        <v>0</v>
      </c>
      <c r="E318" s="35">
        <v>0</v>
      </c>
      <c r="F318" s="34" t="s">
        <v>2062</v>
      </c>
      <c r="G318" s="34" t="s">
        <v>841</v>
      </c>
      <c r="H318" s="34" t="s">
        <v>842</v>
      </c>
    </row>
    <row r="319" spans="1:8">
      <c r="A319" s="34" t="s">
        <v>1643</v>
      </c>
      <c r="B319" s="34" t="s">
        <v>1644</v>
      </c>
      <c r="C319" s="35">
        <v>3</v>
      </c>
      <c r="D319" s="35">
        <v>0</v>
      </c>
      <c r="E319" s="35">
        <v>0</v>
      </c>
      <c r="F319" s="34" t="s">
        <v>2062</v>
      </c>
      <c r="G319" s="34" t="s">
        <v>841</v>
      </c>
      <c r="H319" s="34" t="s">
        <v>842</v>
      </c>
    </row>
    <row r="320" spans="1:8">
      <c r="A320" s="34" t="s">
        <v>1647</v>
      </c>
      <c r="B320" s="34" t="s">
        <v>2103</v>
      </c>
      <c r="C320" s="35">
        <v>3</v>
      </c>
      <c r="D320" s="35">
        <v>0</v>
      </c>
      <c r="E320" s="35">
        <v>0</v>
      </c>
      <c r="F320" s="34" t="s">
        <v>2062</v>
      </c>
      <c r="G320" s="34" t="s">
        <v>841</v>
      </c>
    </row>
    <row r="321" spans="1:8">
      <c r="A321" s="34" t="s">
        <v>1645</v>
      </c>
      <c r="B321" s="34" t="s">
        <v>1646</v>
      </c>
      <c r="C321" s="35">
        <v>4</v>
      </c>
      <c r="D321" s="35">
        <v>0</v>
      </c>
      <c r="E321" s="35">
        <v>0</v>
      </c>
      <c r="F321" s="34" t="s">
        <v>2062</v>
      </c>
      <c r="G321" s="34" t="s">
        <v>841</v>
      </c>
      <c r="H321" s="34" t="s">
        <v>842</v>
      </c>
    </row>
    <row r="322" spans="1:8">
      <c r="A322" s="34" t="s">
        <v>1648</v>
      </c>
      <c r="B322" s="34" t="s">
        <v>1649</v>
      </c>
      <c r="C322" s="35">
        <v>4</v>
      </c>
      <c r="D322" s="35">
        <v>0</v>
      </c>
      <c r="E322" s="35">
        <v>0</v>
      </c>
      <c r="F322" s="34" t="s">
        <v>2062</v>
      </c>
      <c r="G322" s="34" t="s">
        <v>841</v>
      </c>
      <c r="H322" s="34" t="s">
        <v>842</v>
      </c>
    </row>
    <row r="323" spans="1:8">
      <c r="A323" s="34" t="s">
        <v>1652</v>
      </c>
      <c r="B323" s="34" t="s">
        <v>2104</v>
      </c>
      <c r="C323" s="35">
        <v>3</v>
      </c>
      <c r="D323" s="35">
        <v>0</v>
      </c>
      <c r="E323" s="35">
        <v>0</v>
      </c>
      <c r="F323" s="34" t="s">
        <v>2062</v>
      </c>
      <c r="G323" s="34" t="s">
        <v>841</v>
      </c>
    </row>
    <row r="324" spans="1:8">
      <c r="A324" s="34" t="s">
        <v>1650</v>
      </c>
      <c r="B324" s="34" t="s">
        <v>1651</v>
      </c>
      <c r="C324" s="35">
        <v>4</v>
      </c>
      <c r="D324" s="35">
        <v>0</v>
      </c>
      <c r="E324" s="35">
        <v>0</v>
      </c>
      <c r="F324" s="34" t="s">
        <v>2062</v>
      </c>
      <c r="G324" s="34" t="s">
        <v>841</v>
      </c>
      <c r="H324" s="34" t="s">
        <v>842</v>
      </c>
    </row>
    <row r="325" spans="1:8">
      <c r="A325" s="34" t="s">
        <v>1653</v>
      </c>
      <c r="B325" s="34" t="s">
        <v>1654</v>
      </c>
      <c r="C325" s="35">
        <v>4</v>
      </c>
      <c r="D325" s="35">
        <v>0</v>
      </c>
      <c r="E325" s="35">
        <v>0</v>
      </c>
      <c r="F325" s="34" t="s">
        <v>2062</v>
      </c>
      <c r="G325" s="34" t="s">
        <v>841</v>
      </c>
      <c r="H325" s="34" t="s">
        <v>842</v>
      </c>
    </row>
    <row r="326" spans="1:8">
      <c r="A326" s="34" t="s">
        <v>1657</v>
      </c>
      <c r="B326" s="34" t="s">
        <v>2105</v>
      </c>
      <c r="C326" s="35">
        <v>3</v>
      </c>
      <c r="D326" s="35">
        <v>0</v>
      </c>
      <c r="E326" s="35">
        <v>0</v>
      </c>
      <c r="F326" s="34" t="s">
        <v>2062</v>
      </c>
      <c r="G326" s="34" t="s">
        <v>841</v>
      </c>
    </row>
    <row r="327" spans="1:8">
      <c r="A327" s="34" t="s">
        <v>1655</v>
      </c>
      <c r="B327" s="34" t="s">
        <v>1656</v>
      </c>
      <c r="C327" s="35">
        <v>4</v>
      </c>
      <c r="D327" s="35">
        <v>0</v>
      </c>
      <c r="E327" s="35">
        <v>0</v>
      </c>
      <c r="F327" s="34" t="s">
        <v>2062</v>
      </c>
      <c r="G327" s="34" t="s">
        <v>841</v>
      </c>
      <c r="H327" s="34" t="s">
        <v>842</v>
      </c>
    </row>
    <row r="328" spans="1:8">
      <c r="A328" s="34" t="s">
        <v>1660</v>
      </c>
      <c r="B328" s="34" t="s">
        <v>2106</v>
      </c>
      <c r="C328" s="35">
        <v>3</v>
      </c>
      <c r="D328" s="35">
        <v>0</v>
      </c>
      <c r="E328" s="35">
        <v>0</v>
      </c>
      <c r="F328" s="34" t="s">
        <v>2062</v>
      </c>
      <c r="G328" s="34" t="s">
        <v>841</v>
      </c>
    </row>
    <row r="329" spans="1:8">
      <c r="A329" s="34" t="s">
        <v>1658</v>
      </c>
      <c r="B329" s="34" t="s">
        <v>1659</v>
      </c>
      <c r="C329" s="35">
        <v>4</v>
      </c>
      <c r="D329" s="35">
        <v>0</v>
      </c>
      <c r="E329" s="35">
        <v>0</v>
      </c>
      <c r="F329" s="34" t="s">
        <v>2062</v>
      </c>
      <c r="G329" s="34" t="s">
        <v>841</v>
      </c>
      <c r="H329" s="34" t="s">
        <v>842</v>
      </c>
    </row>
    <row r="330" spans="1:8">
      <c r="A330" s="34" t="s">
        <v>1661</v>
      </c>
      <c r="B330" s="34" t="s">
        <v>1662</v>
      </c>
      <c r="C330" s="35">
        <v>4</v>
      </c>
      <c r="D330" s="35">
        <v>0</v>
      </c>
      <c r="E330" s="35">
        <v>0</v>
      </c>
      <c r="F330" s="34" t="s">
        <v>2062</v>
      </c>
      <c r="G330" s="34" t="s">
        <v>841</v>
      </c>
      <c r="H330" s="34" t="s">
        <v>842</v>
      </c>
    </row>
    <row r="331" spans="1:8">
      <c r="A331" s="34" t="s">
        <v>1665</v>
      </c>
      <c r="B331" s="34" t="s">
        <v>2107</v>
      </c>
      <c r="C331" s="35">
        <v>3</v>
      </c>
      <c r="D331" s="35">
        <v>0</v>
      </c>
      <c r="E331" s="35">
        <v>0</v>
      </c>
      <c r="F331" s="34" t="s">
        <v>2062</v>
      </c>
      <c r="G331" s="34" t="s">
        <v>841</v>
      </c>
    </row>
    <row r="332" spans="1:8">
      <c r="A332" s="34" t="s">
        <v>1663</v>
      </c>
      <c r="B332" s="34" t="s">
        <v>1664</v>
      </c>
      <c r="C332" s="35">
        <v>4</v>
      </c>
      <c r="D332" s="35">
        <v>0</v>
      </c>
      <c r="E332" s="35">
        <v>0</v>
      </c>
      <c r="F332" s="34" t="s">
        <v>2062</v>
      </c>
      <c r="G332" s="34" t="s">
        <v>841</v>
      </c>
      <c r="H332" s="34" t="s">
        <v>842</v>
      </c>
    </row>
    <row r="333" spans="1:8">
      <c r="A333" s="34" t="s">
        <v>1668</v>
      </c>
      <c r="B333" s="34" t="s">
        <v>2108</v>
      </c>
      <c r="C333" s="35">
        <v>3</v>
      </c>
      <c r="D333" s="35">
        <v>0</v>
      </c>
      <c r="E333" s="35">
        <v>0</v>
      </c>
      <c r="F333" s="34" t="s">
        <v>2062</v>
      </c>
      <c r="G333" s="34" t="s">
        <v>841</v>
      </c>
    </row>
    <row r="334" spans="1:8">
      <c r="A334" s="34" t="s">
        <v>1666</v>
      </c>
      <c r="B334" s="34" t="s">
        <v>1667</v>
      </c>
      <c r="C334" s="35">
        <v>4</v>
      </c>
      <c r="D334" s="35">
        <v>0</v>
      </c>
      <c r="E334" s="35">
        <v>0</v>
      </c>
      <c r="F334" s="34" t="s">
        <v>2062</v>
      </c>
      <c r="G334" s="34" t="s">
        <v>841</v>
      </c>
      <c r="H334" s="34" t="s">
        <v>842</v>
      </c>
    </row>
    <row r="335" spans="1:8">
      <c r="A335" s="34" t="s">
        <v>1671</v>
      </c>
      <c r="B335" s="34" t="s">
        <v>2109</v>
      </c>
      <c r="C335" s="35">
        <v>2</v>
      </c>
      <c r="D335" s="35">
        <v>0</v>
      </c>
      <c r="E335" s="35">
        <v>0</v>
      </c>
      <c r="F335" s="34" t="s">
        <v>2062</v>
      </c>
      <c r="G335" s="34" t="s">
        <v>841</v>
      </c>
    </row>
    <row r="336" spans="1:8">
      <c r="A336" s="34" t="s">
        <v>1669</v>
      </c>
      <c r="B336" s="34" t="s">
        <v>1670</v>
      </c>
      <c r="C336" s="35">
        <v>3</v>
      </c>
      <c r="D336" s="35">
        <v>0</v>
      </c>
      <c r="E336" s="35">
        <v>0</v>
      </c>
      <c r="F336" s="34" t="s">
        <v>2062</v>
      </c>
      <c r="G336" s="34" t="s">
        <v>841</v>
      </c>
      <c r="H336" s="34" t="s">
        <v>842</v>
      </c>
    </row>
    <row r="337" spans="1:8">
      <c r="A337" s="34" t="s">
        <v>1674</v>
      </c>
      <c r="B337" s="34" t="s">
        <v>2110</v>
      </c>
      <c r="C337" s="35">
        <v>2</v>
      </c>
      <c r="D337" s="35">
        <v>0</v>
      </c>
      <c r="E337" s="35">
        <v>0</v>
      </c>
      <c r="F337" s="34" t="s">
        <v>2062</v>
      </c>
      <c r="G337" s="34" t="s">
        <v>841</v>
      </c>
    </row>
    <row r="338" spans="1:8">
      <c r="A338" s="34" t="s">
        <v>1675</v>
      </c>
      <c r="B338" s="34" t="s">
        <v>2111</v>
      </c>
      <c r="C338" s="35">
        <v>3</v>
      </c>
      <c r="D338" s="35">
        <v>0</v>
      </c>
      <c r="E338" s="35">
        <v>0</v>
      </c>
      <c r="F338" s="34" t="s">
        <v>2062</v>
      </c>
      <c r="G338" s="34" t="s">
        <v>841</v>
      </c>
    </row>
    <row r="339" spans="1:8">
      <c r="A339" s="34" t="s">
        <v>1672</v>
      </c>
      <c r="B339" s="34" t="s">
        <v>1673</v>
      </c>
      <c r="C339" s="35">
        <v>4</v>
      </c>
      <c r="D339" s="35">
        <v>0</v>
      </c>
      <c r="E339" s="35">
        <v>0</v>
      </c>
      <c r="F339" s="34" t="s">
        <v>2062</v>
      </c>
      <c r="G339" s="34" t="s">
        <v>841</v>
      </c>
      <c r="H339" s="34" t="s">
        <v>842</v>
      </c>
    </row>
    <row r="340" spans="1:8">
      <c r="A340" s="34" t="s">
        <v>1676</v>
      </c>
      <c r="B340" s="34" t="s">
        <v>1677</v>
      </c>
      <c r="C340" s="35">
        <v>3</v>
      </c>
      <c r="D340" s="35">
        <v>0</v>
      </c>
      <c r="E340" s="35">
        <v>0</v>
      </c>
      <c r="F340" s="34" t="s">
        <v>2062</v>
      </c>
      <c r="G340" s="34" t="s">
        <v>841</v>
      </c>
      <c r="H340" s="34" t="s">
        <v>842</v>
      </c>
    </row>
    <row r="341" spans="1:8">
      <c r="A341" s="34" t="s">
        <v>1678</v>
      </c>
      <c r="B341" s="34" t="s">
        <v>1679</v>
      </c>
      <c r="C341" s="35">
        <v>3</v>
      </c>
      <c r="D341" s="35">
        <v>0</v>
      </c>
      <c r="E341" s="35">
        <v>0</v>
      </c>
      <c r="F341" s="34" t="s">
        <v>2062</v>
      </c>
      <c r="G341" s="34" t="s">
        <v>841</v>
      </c>
      <c r="H341" s="34" t="s">
        <v>842</v>
      </c>
    </row>
    <row r="342" spans="1:8">
      <c r="A342" s="34" t="s">
        <v>1682</v>
      </c>
      <c r="B342" s="34" t="s">
        <v>2112</v>
      </c>
      <c r="C342" s="35">
        <v>1</v>
      </c>
      <c r="D342" s="35">
        <v>0</v>
      </c>
      <c r="E342" s="35">
        <v>0</v>
      </c>
      <c r="F342" s="34" t="s">
        <v>2062</v>
      </c>
      <c r="G342" s="34" t="s">
        <v>841</v>
      </c>
    </row>
    <row r="343" spans="1:8">
      <c r="A343" s="34" t="s">
        <v>1683</v>
      </c>
      <c r="B343" s="34" t="s">
        <v>2113</v>
      </c>
      <c r="C343" s="35">
        <v>2</v>
      </c>
      <c r="D343" s="35">
        <v>0</v>
      </c>
      <c r="E343" s="35">
        <v>0</v>
      </c>
      <c r="F343" s="34" t="s">
        <v>2062</v>
      </c>
      <c r="G343" s="34" t="s">
        <v>841</v>
      </c>
    </row>
    <row r="344" spans="1:8">
      <c r="A344" s="34" t="s">
        <v>1684</v>
      </c>
      <c r="B344" s="34" t="s">
        <v>2114</v>
      </c>
      <c r="C344" s="35">
        <v>3</v>
      </c>
      <c r="D344" s="35">
        <v>0</v>
      </c>
      <c r="E344" s="35">
        <v>0</v>
      </c>
      <c r="F344" s="34" t="s">
        <v>2062</v>
      </c>
      <c r="G344" s="34" t="s">
        <v>841</v>
      </c>
    </row>
    <row r="345" spans="1:8">
      <c r="A345" s="34" t="s">
        <v>1680</v>
      </c>
      <c r="B345" s="34" t="s">
        <v>1681</v>
      </c>
      <c r="C345" s="35">
        <v>4</v>
      </c>
      <c r="D345" s="35">
        <v>0</v>
      </c>
      <c r="E345" s="35">
        <v>0</v>
      </c>
      <c r="F345" s="34" t="s">
        <v>2062</v>
      </c>
      <c r="G345" s="34" t="s">
        <v>841</v>
      </c>
      <c r="H345" s="34" t="s">
        <v>842</v>
      </c>
    </row>
    <row r="346" spans="1:8">
      <c r="A346" s="34" t="s">
        <v>1687</v>
      </c>
      <c r="B346" s="34" t="s">
        <v>2115</v>
      </c>
      <c r="C346" s="35">
        <v>3</v>
      </c>
      <c r="D346" s="35">
        <v>0</v>
      </c>
      <c r="E346" s="35">
        <v>0</v>
      </c>
      <c r="F346" s="34" t="s">
        <v>2062</v>
      </c>
      <c r="G346" s="34" t="s">
        <v>841</v>
      </c>
    </row>
    <row r="347" spans="1:8">
      <c r="A347" s="34" t="s">
        <v>1685</v>
      </c>
      <c r="B347" s="34" t="s">
        <v>1686</v>
      </c>
      <c r="C347" s="35">
        <v>4</v>
      </c>
      <c r="D347" s="35">
        <v>0</v>
      </c>
      <c r="E347" s="35">
        <v>0</v>
      </c>
      <c r="F347" s="34" t="s">
        <v>2062</v>
      </c>
      <c r="G347" s="34" t="s">
        <v>841</v>
      </c>
      <c r="H347" s="34" t="s">
        <v>842</v>
      </c>
    </row>
    <row r="348" spans="1:8">
      <c r="A348" s="34" t="s">
        <v>1690</v>
      </c>
      <c r="B348" s="34" t="s">
        <v>2116</v>
      </c>
      <c r="C348" s="35">
        <v>3</v>
      </c>
      <c r="D348" s="35">
        <v>0</v>
      </c>
      <c r="E348" s="35">
        <v>0</v>
      </c>
      <c r="F348" s="34" t="s">
        <v>2062</v>
      </c>
      <c r="G348" s="34" t="s">
        <v>841</v>
      </c>
    </row>
    <row r="349" spans="1:8">
      <c r="A349" s="34" t="s">
        <v>1688</v>
      </c>
      <c r="B349" s="34" t="s">
        <v>1689</v>
      </c>
      <c r="C349" s="35">
        <v>4</v>
      </c>
      <c r="D349" s="35">
        <v>0</v>
      </c>
      <c r="E349" s="35">
        <v>0</v>
      </c>
      <c r="F349" s="34" t="s">
        <v>2062</v>
      </c>
      <c r="G349" s="34" t="s">
        <v>841</v>
      </c>
      <c r="H349" s="34" t="s">
        <v>842</v>
      </c>
    </row>
    <row r="350" spans="1:8">
      <c r="A350" s="34" t="s">
        <v>1691</v>
      </c>
      <c r="B350" s="34" t="s">
        <v>1692</v>
      </c>
      <c r="C350" s="35">
        <v>3</v>
      </c>
      <c r="D350" s="35">
        <v>0</v>
      </c>
      <c r="E350" s="35">
        <v>0</v>
      </c>
      <c r="F350" s="34" t="s">
        <v>2062</v>
      </c>
      <c r="G350" s="34" t="s">
        <v>841</v>
      </c>
      <c r="H350" s="34" t="s">
        <v>842</v>
      </c>
    </row>
    <row r="351" spans="1:8">
      <c r="A351" s="34" t="s">
        <v>1693</v>
      </c>
      <c r="B351" s="34" t="s">
        <v>1694</v>
      </c>
      <c r="C351" s="35">
        <v>3</v>
      </c>
      <c r="D351" s="35">
        <v>0</v>
      </c>
      <c r="E351" s="35">
        <v>0</v>
      </c>
      <c r="F351" s="34" t="s">
        <v>2062</v>
      </c>
      <c r="G351" s="34" t="s">
        <v>841</v>
      </c>
      <c r="H351" s="34" t="s">
        <v>842</v>
      </c>
    </row>
    <row r="352" spans="1:8">
      <c r="A352" s="34" t="s">
        <v>1695</v>
      </c>
      <c r="B352" s="34" t="s">
        <v>1696</v>
      </c>
      <c r="C352" s="35">
        <v>3</v>
      </c>
      <c r="D352" s="35">
        <v>0</v>
      </c>
      <c r="E352" s="35">
        <v>0</v>
      </c>
      <c r="F352" s="34" t="s">
        <v>2062</v>
      </c>
      <c r="G352" s="34" t="s">
        <v>841</v>
      </c>
      <c r="H352" s="34" t="s">
        <v>842</v>
      </c>
    </row>
    <row r="353" spans="1:8">
      <c r="A353" s="34" t="s">
        <v>1697</v>
      </c>
      <c r="B353" s="34" t="s">
        <v>1698</v>
      </c>
      <c r="C353" s="35">
        <v>3</v>
      </c>
      <c r="D353" s="35">
        <v>0</v>
      </c>
      <c r="E353" s="35">
        <v>0</v>
      </c>
      <c r="F353" s="34" t="s">
        <v>2062</v>
      </c>
      <c r="G353" s="34" t="s">
        <v>841</v>
      </c>
      <c r="H353" s="34" t="s">
        <v>842</v>
      </c>
    </row>
    <row r="354" spans="1:8">
      <c r="A354" s="34" t="s">
        <v>1701</v>
      </c>
      <c r="B354" s="34" t="s">
        <v>2117</v>
      </c>
      <c r="C354" s="35">
        <v>2</v>
      </c>
      <c r="D354" s="35">
        <v>0</v>
      </c>
      <c r="E354" s="35">
        <v>0</v>
      </c>
      <c r="F354" s="34" t="s">
        <v>2062</v>
      </c>
      <c r="G354" s="34" t="s">
        <v>841</v>
      </c>
    </row>
    <row r="355" spans="1:8">
      <c r="A355" s="34" t="s">
        <v>1702</v>
      </c>
      <c r="B355" s="34" t="s">
        <v>2118</v>
      </c>
      <c r="C355" s="35">
        <v>3</v>
      </c>
      <c r="D355" s="35">
        <v>0</v>
      </c>
      <c r="E355" s="35">
        <v>0</v>
      </c>
      <c r="F355" s="34" t="s">
        <v>2062</v>
      </c>
      <c r="G355" s="34" t="s">
        <v>841</v>
      </c>
    </row>
    <row r="356" spans="1:8">
      <c r="A356" s="34" t="s">
        <v>1699</v>
      </c>
      <c r="B356" s="34" t="s">
        <v>1700</v>
      </c>
      <c r="C356" s="35">
        <v>4</v>
      </c>
      <c r="D356" s="35">
        <v>0</v>
      </c>
      <c r="E356" s="35">
        <v>0</v>
      </c>
      <c r="F356" s="34" t="s">
        <v>2062</v>
      </c>
      <c r="G356" s="34" t="s">
        <v>841</v>
      </c>
      <c r="H356" s="34" t="s">
        <v>842</v>
      </c>
    </row>
    <row r="357" spans="1:8">
      <c r="A357" s="34" t="s">
        <v>1703</v>
      </c>
      <c r="B357" s="34" t="s">
        <v>1704</v>
      </c>
      <c r="C357" s="35">
        <v>4</v>
      </c>
      <c r="D357" s="35">
        <v>0</v>
      </c>
      <c r="E357" s="35">
        <v>0</v>
      </c>
      <c r="F357" s="34" t="s">
        <v>2062</v>
      </c>
      <c r="G357" s="34" t="s">
        <v>841</v>
      </c>
      <c r="H357" s="34" t="s">
        <v>842</v>
      </c>
    </row>
    <row r="358" spans="1:8">
      <c r="A358" s="34" t="s">
        <v>1705</v>
      </c>
      <c r="B358" s="34" t="s">
        <v>1706</v>
      </c>
      <c r="C358" s="35">
        <v>4</v>
      </c>
      <c r="D358" s="35">
        <v>0</v>
      </c>
      <c r="E358" s="35">
        <v>0</v>
      </c>
      <c r="F358" s="34" t="s">
        <v>2062</v>
      </c>
      <c r="G358" s="34" t="s">
        <v>841</v>
      </c>
      <c r="H358" s="34" t="s">
        <v>842</v>
      </c>
    </row>
    <row r="359" spans="1:8">
      <c r="A359" s="34" t="s">
        <v>1709</v>
      </c>
      <c r="B359" s="34" t="s">
        <v>2119</v>
      </c>
      <c r="C359" s="35">
        <v>2</v>
      </c>
      <c r="D359" s="35">
        <v>0</v>
      </c>
      <c r="E359" s="35">
        <v>0</v>
      </c>
      <c r="F359" s="34" t="s">
        <v>2062</v>
      </c>
      <c r="G359" s="34" t="s">
        <v>841</v>
      </c>
    </row>
    <row r="360" spans="1:8">
      <c r="A360" s="34" t="s">
        <v>1707</v>
      </c>
      <c r="B360" s="34" t="s">
        <v>1708</v>
      </c>
      <c r="C360" s="35">
        <v>3</v>
      </c>
      <c r="D360" s="35">
        <v>0</v>
      </c>
      <c r="E360" s="35">
        <v>0</v>
      </c>
      <c r="F360" s="34" t="s">
        <v>2062</v>
      </c>
      <c r="G360" s="34" t="s">
        <v>841</v>
      </c>
      <c r="H360" s="34" t="s">
        <v>842</v>
      </c>
    </row>
    <row r="361" spans="1:8">
      <c r="A361" s="34" t="s">
        <v>1710</v>
      </c>
      <c r="B361" s="34" t="s">
        <v>1711</v>
      </c>
      <c r="C361" s="35">
        <v>3</v>
      </c>
      <c r="D361" s="35">
        <v>0</v>
      </c>
      <c r="E361" s="35">
        <v>0</v>
      </c>
      <c r="F361" s="34" t="s">
        <v>2062</v>
      </c>
      <c r="G361" s="34" t="s">
        <v>841</v>
      </c>
      <c r="H361" s="34" t="s">
        <v>842</v>
      </c>
    </row>
    <row r="362" spans="1:8">
      <c r="A362" s="34" t="s">
        <v>1712</v>
      </c>
      <c r="B362" s="34" t="s">
        <v>1713</v>
      </c>
      <c r="C362" s="35">
        <v>3</v>
      </c>
      <c r="D362" s="35">
        <v>0</v>
      </c>
      <c r="E362" s="35">
        <v>0</v>
      </c>
      <c r="F362" s="34" t="s">
        <v>2062</v>
      </c>
      <c r="G362" s="34" t="s">
        <v>841</v>
      </c>
      <c r="H362" s="34" t="s">
        <v>842</v>
      </c>
    </row>
    <row r="363" spans="1:8">
      <c r="A363" s="34" t="s">
        <v>1714</v>
      </c>
      <c r="B363" s="34" t="s">
        <v>1715</v>
      </c>
      <c r="C363" s="35">
        <v>3</v>
      </c>
      <c r="D363" s="35">
        <v>0</v>
      </c>
      <c r="E363" s="35">
        <v>0</v>
      </c>
      <c r="F363" s="34" t="s">
        <v>2062</v>
      </c>
      <c r="G363" s="34" t="s">
        <v>841</v>
      </c>
      <c r="H363" s="34" t="s">
        <v>842</v>
      </c>
    </row>
    <row r="364" spans="1:8">
      <c r="A364" s="34" t="s">
        <v>1716</v>
      </c>
      <c r="B364" s="34" t="s">
        <v>1717</v>
      </c>
      <c r="C364" s="35">
        <v>3</v>
      </c>
      <c r="D364" s="35">
        <v>0</v>
      </c>
      <c r="E364" s="35">
        <v>0</v>
      </c>
      <c r="F364" s="34" t="s">
        <v>2062</v>
      </c>
      <c r="G364" s="34" t="s">
        <v>841</v>
      </c>
      <c r="H364" s="34" t="s">
        <v>842</v>
      </c>
    </row>
    <row r="365" spans="1:8">
      <c r="A365" s="34" t="s">
        <v>1718</v>
      </c>
      <c r="B365" s="34" t="s">
        <v>1719</v>
      </c>
      <c r="C365" s="35">
        <v>3</v>
      </c>
      <c r="D365" s="35">
        <v>0</v>
      </c>
      <c r="E365" s="35">
        <v>0</v>
      </c>
      <c r="F365" s="34" t="s">
        <v>2062</v>
      </c>
      <c r="G365" s="34" t="s">
        <v>841</v>
      </c>
      <c r="H365" s="34" t="s">
        <v>842</v>
      </c>
    </row>
    <row r="366" spans="1:8">
      <c r="A366" s="34" t="s">
        <v>1720</v>
      </c>
      <c r="B366" s="34" t="s">
        <v>1721</v>
      </c>
      <c r="C366" s="35">
        <v>3</v>
      </c>
      <c r="D366" s="35">
        <v>0</v>
      </c>
      <c r="E366" s="35">
        <v>0</v>
      </c>
      <c r="F366" s="34" t="s">
        <v>2062</v>
      </c>
      <c r="G366" s="34" t="s">
        <v>841</v>
      </c>
      <c r="H366" s="34" t="s">
        <v>842</v>
      </c>
    </row>
    <row r="367" spans="1:8">
      <c r="A367" s="34" t="s">
        <v>1722</v>
      </c>
      <c r="B367" s="34" t="s">
        <v>1723</v>
      </c>
      <c r="C367" s="35">
        <v>3</v>
      </c>
      <c r="D367" s="35">
        <v>0</v>
      </c>
      <c r="E367" s="35">
        <v>0</v>
      </c>
      <c r="F367" s="34" t="s">
        <v>2062</v>
      </c>
      <c r="G367" s="34" t="s">
        <v>841</v>
      </c>
      <c r="H367" s="34" t="s">
        <v>842</v>
      </c>
    </row>
    <row r="368" spans="1:8">
      <c r="A368" s="34" t="s">
        <v>1726</v>
      </c>
      <c r="B368" s="34" t="s">
        <v>2120</v>
      </c>
      <c r="C368" s="35">
        <v>1</v>
      </c>
      <c r="D368" s="35">
        <v>0</v>
      </c>
      <c r="E368" s="35">
        <v>0</v>
      </c>
      <c r="F368" s="34" t="s">
        <v>2062</v>
      </c>
      <c r="G368" s="34" t="s">
        <v>841</v>
      </c>
    </row>
    <row r="369" spans="1:8">
      <c r="A369" s="34" t="s">
        <v>1727</v>
      </c>
      <c r="B369" s="34" t="s">
        <v>2121</v>
      </c>
      <c r="C369" s="35">
        <v>2</v>
      </c>
      <c r="D369" s="35">
        <v>0</v>
      </c>
      <c r="E369" s="35">
        <v>0</v>
      </c>
      <c r="F369" s="34" t="s">
        <v>2062</v>
      </c>
      <c r="G369" s="34" t="s">
        <v>841</v>
      </c>
    </row>
    <row r="370" spans="1:8">
      <c r="A370" s="34" t="s">
        <v>1728</v>
      </c>
      <c r="B370" s="34" t="s">
        <v>2122</v>
      </c>
      <c r="C370" s="35">
        <v>3</v>
      </c>
      <c r="D370" s="35">
        <v>0</v>
      </c>
      <c r="E370" s="35">
        <v>0</v>
      </c>
      <c r="F370" s="34" t="s">
        <v>2062</v>
      </c>
      <c r="G370" s="34" t="s">
        <v>841</v>
      </c>
    </row>
    <row r="371" spans="1:8">
      <c r="A371" s="34" t="s">
        <v>1724</v>
      </c>
      <c r="B371" s="34" t="s">
        <v>1725</v>
      </c>
      <c r="C371" s="35">
        <v>4</v>
      </c>
      <c r="D371" s="35">
        <v>0</v>
      </c>
      <c r="E371" s="35">
        <v>0</v>
      </c>
      <c r="F371" s="34" t="s">
        <v>2062</v>
      </c>
      <c r="G371" s="34" t="s">
        <v>841</v>
      </c>
      <c r="H371" s="34" t="s">
        <v>842</v>
      </c>
    </row>
    <row r="372" spans="1:8">
      <c r="A372" s="34" t="s">
        <v>1731</v>
      </c>
      <c r="B372" s="34" t="s">
        <v>2123</v>
      </c>
      <c r="C372" s="35">
        <v>2</v>
      </c>
      <c r="D372" s="35">
        <v>0</v>
      </c>
      <c r="E372" s="35">
        <v>0</v>
      </c>
      <c r="F372" s="34" t="s">
        <v>2062</v>
      </c>
      <c r="G372" s="34" t="s">
        <v>841</v>
      </c>
    </row>
    <row r="373" spans="1:8">
      <c r="A373" s="34" t="s">
        <v>1732</v>
      </c>
      <c r="B373" s="34" t="s">
        <v>2124</v>
      </c>
      <c r="C373" s="35">
        <v>3</v>
      </c>
      <c r="D373" s="35">
        <v>0</v>
      </c>
      <c r="E373" s="35">
        <v>0</v>
      </c>
      <c r="F373" s="34" t="s">
        <v>2062</v>
      </c>
      <c r="G373" s="34" t="s">
        <v>841</v>
      </c>
    </row>
    <row r="374" spans="1:8">
      <c r="A374" s="34" t="s">
        <v>1729</v>
      </c>
      <c r="B374" s="34" t="s">
        <v>1730</v>
      </c>
      <c r="C374" s="35">
        <v>4</v>
      </c>
      <c r="D374" s="35">
        <v>0</v>
      </c>
      <c r="E374" s="35">
        <v>0</v>
      </c>
      <c r="F374" s="34" t="s">
        <v>2062</v>
      </c>
      <c r="G374" s="34" t="s">
        <v>841</v>
      </c>
      <c r="H374" s="34" t="s">
        <v>842</v>
      </c>
    </row>
    <row r="375" spans="1:8">
      <c r="A375" s="34" t="s">
        <v>1733</v>
      </c>
      <c r="B375" s="34" t="s">
        <v>1734</v>
      </c>
      <c r="C375" s="35">
        <v>4</v>
      </c>
      <c r="D375" s="35">
        <v>0</v>
      </c>
      <c r="E375" s="35">
        <v>0</v>
      </c>
      <c r="F375" s="34" t="s">
        <v>2062</v>
      </c>
      <c r="G375" s="34" t="s">
        <v>841</v>
      </c>
      <c r="H375" s="34" t="s">
        <v>842</v>
      </c>
    </row>
    <row r="376" spans="1:8">
      <c r="A376" s="34" t="s">
        <v>1735</v>
      </c>
      <c r="B376" s="34" t="s">
        <v>1736</v>
      </c>
      <c r="C376" s="35">
        <v>4</v>
      </c>
      <c r="D376" s="35">
        <v>0</v>
      </c>
      <c r="E376" s="35">
        <v>0</v>
      </c>
      <c r="F376" s="34" t="s">
        <v>2062</v>
      </c>
      <c r="G376" s="34" t="s">
        <v>841</v>
      </c>
      <c r="H376" s="34" t="s">
        <v>842</v>
      </c>
    </row>
    <row r="377" spans="1:8">
      <c r="A377" s="34" t="s">
        <v>1739</v>
      </c>
      <c r="B377" s="34" t="s">
        <v>2125</v>
      </c>
      <c r="C377" s="35">
        <v>3</v>
      </c>
      <c r="D377" s="35">
        <v>0</v>
      </c>
      <c r="E377" s="35">
        <v>0</v>
      </c>
      <c r="F377" s="34" t="s">
        <v>2062</v>
      </c>
      <c r="G377" s="34" t="s">
        <v>841</v>
      </c>
    </row>
    <row r="378" spans="1:8">
      <c r="A378" s="34" t="s">
        <v>1737</v>
      </c>
      <c r="B378" s="34" t="s">
        <v>1738</v>
      </c>
      <c r="C378" s="35">
        <v>4</v>
      </c>
      <c r="D378" s="35">
        <v>0</v>
      </c>
      <c r="E378" s="35">
        <v>0</v>
      </c>
      <c r="F378" s="34" t="s">
        <v>2062</v>
      </c>
      <c r="G378" s="34" t="s">
        <v>841</v>
      </c>
      <c r="H378" s="34" t="s">
        <v>842</v>
      </c>
    </row>
    <row r="379" spans="1:8">
      <c r="A379" s="34" t="s">
        <v>1740</v>
      </c>
      <c r="B379" s="34" t="s">
        <v>1741</v>
      </c>
      <c r="C379" s="35">
        <v>4</v>
      </c>
      <c r="D379" s="35">
        <v>0</v>
      </c>
      <c r="E379" s="35">
        <v>0</v>
      </c>
      <c r="F379" s="34" t="s">
        <v>2062</v>
      </c>
      <c r="G379" s="34" t="s">
        <v>841</v>
      </c>
      <c r="H379" s="34" t="s">
        <v>842</v>
      </c>
    </row>
    <row r="380" spans="1:8">
      <c r="A380" s="34" t="s">
        <v>1744</v>
      </c>
      <c r="B380" s="34" t="s">
        <v>2126</v>
      </c>
      <c r="C380" s="35">
        <v>3</v>
      </c>
      <c r="D380" s="35">
        <v>0</v>
      </c>
      <c r="E380" s="35">
        <v>0</v>
      </c>
      <c r="F380" s="34" t="s">
        <v>2062</v>
      </c>
      <c r="G380" s="34" t="s">
        <v>841</v>
      </c>
    </row>
    <row r="381" spans="1:8">
      <c r="A381" s="34" t="s">
        <v>1742</v>
      </c>
      <c r="B381" s="34" t="s">
        <v>1743</v>
      </c>
      <c r="C381" s="35">
        <v>4</v>
      </c>
      <c r="D381" s="35">
        <v>0</v>
      </c>
      <c r="E381" s="35">
        <v>0</v>
      </c>
      <c r="F381" s="34" t="s">
        <v>2062</v>
      </c>
      <c r="G381" s="34" t="s">
        <v>841</v>
      </c>
      <c r="H381" s="34" t="s">
        <v>842</v>
      </c>
    </row>
    <row r="382" spans="1:8">
      <c r="A382" s="34" t="s">
        <v>1747</v>
      </c>
      <c r="B382" s="34" t="s">
        <v>2127</v>
      </c>
      <c r="C382" s="35">
        <v>2</v>
      </c>
      <c r="D382" s="35">
        <v>0</v>
      </c>
      <c r="E382" s="35">
        <v>0</v>
      </c>
      <c r="F382" s="34" t="s">
        <v>2062</v>
      </c>
      <c r="G382" s="34" t="s">
        <v>841</v>
      </c>
    </row>
    <row r="383" spans="1:8">
      <c r="A383" s="34" t="s">
        <v>1745</v>
      </c>
      <c r="B383" s="34" t="s">
        <v>1746</v>
      </c>
      <c r="C383" s="35">
        <v>3</v>
      </c>
      <c r="D383" s="35">
        <v>0</v>
      </c>
      <c r="E383" s="35">
        <v>0</v>
      </c>
      <c r="F383" s="34" t="s">
        <v>2062</v>
      </c>
      <c r="G383" s="34" t="s">
        <v>841</v>
      </c>
      <c r="H383" s="34" t="s">
        <v>842</v>
      </c>
    </row>
    <row r="384" spans="1:8">
      <c r="A384" s="34" t="s">
        <v>1748</v>
      </c>
      <c r="B384" s="34" t="s">
        <v>1749</v>
      </c>
      <c r="C384" s="35">
        <v>3</v>
      </c>
      <c r="D384" s="35">
        <v>0</v>
      </c>
      <c r="E384" s="35">
        <v>0</v>
      </c>
      <c r="F384" s="34" t="s">
        <v>2062</v>
      </c>
      <c r="G384" s="34" t="s">
        <v>841</v>
      </c>
      <c r="H384" s="34" t="s">
        <v>842</v>
      </c>
    </row>
    <row r="385" spans="1:8">
      <c r="A385" s="34" t="s">
        <v>1750</v>
      </c>
      <c r="B385" s="34" t="s">
        <v>1751</v>
      </c>
      <c r="C385" s="35">
        <v>3</v>
      </c>
      <c r="D385" s="35">
        <v>0</v>
      </c>
      <c r="E385" s="35">
        <v>0</v>
      </c>
      <c r="F385" s="34" t="s">
        <v>2062</v>
      </c>
      <c r="G385" s="34" t="s">
        <v>841</v>
      </c>
      <c r="H385" s="34" t="s">
        <v>842</v>
      </c>
    </row>
    <row r="386" spans="1:8">
      <c r="A386" s="34" t="s">
        <v>1752</v>
      </c>
      <c r="B386" s="34" t="s">
        <v>1753</v>
      </c>
      <c r="C386" s="35">
        <v>3</v>
      </c>
      <c r="D386" s="35">
        <v>0</v>
      </c>
      <c r="E386" s="35">
        <v>0</v>
      </c>
      <c r="F386" s="34" t="s">
        <v>2062</v>
      </c>
      <c r="G386" s="34" t="s">
        <v>841</v>
      </c>
      <c r="H386" s="34" t="s">
        <v>842</v>
      </c>
    </row>
    <row r="387" spans="1:8">
      <c r="A387" s="34" t="s">
        <v>1754</v>
      </c>
      <c r="B387" s="34" t="s">
        <v>1755</v>
      </c>
      <c r="C387" s="35">
        <v>3</v>
      </c>
      <c r="D387" s="35">
        <v>0</v>
      </c>
      <c r="E387" s="35">
        <v>0</v>
      </c>
      <c r="F387" s="34" t="s">
        <v>2062</v>
      </c>
      <c r="G387" s="34" t="s">
        <v>841</v>
      </c>
      <c r="H387" s="34" t="s">
        <v>842</v>
      </c>
    </row>
    <row r="388" spans="1:8">
      <c r="A388" s="34" t="s">
        <v>1758</v>
      </c>
      <c r="B388" s="34" t="s">
        <v>2128</v>
      </c>
      <c r="C388" s="35">
        <v>2</v>
      </c>
      <c r="D388" s="35">
        <v>0</v>
      </c>
      <c r="E388" s="35">
        <v>0</v>
      </c>
      <c r="F388" s="34" t="s">
        <v>2062</v>
      </c>
      <c r="G388" s="34" t="s">
        <v>841</v>
      </c>
    </row>
    <row r="389" spans="1:8">
      <c r="A389" s="34" t="s">
        <v>1756</v>
      </c>
      <c r="B389" s="34" t="s">
        <v>1757</v>
      </c>
      <c r="C389" s="35">
        <v>3</v>
      </c>
      <c r="D389" s="35">
        <v>0</v>
      </c>
      <c r="E389" s="35">
        <v>0</v>
      </c>
      <c r="F389" s="34" t="s">
        <v>2062</v>
      </c>
      <c r="G389" s="34" t="s">
        <v>841</v>
      </c>
      <c r="H389" s="34" t="s">
        <v>842</v>
      </c>
    </row>
    <row r="390" spans="1:8">
      <c r="A390" s="34" t="s">
        <v>1761</v>
      </c>
      <c r="B390" s="34" t="s">
        <v>2129</v>
      </c>
      <c r="C390" s="35">
        <v>2</v>
      </c>
      <c r="D390" s="35">
        <v>0</v>
      </c>
      <c r="E390" s="35">
        <v>0</v>
      </c>
      <c r="F390" s="34" t="s">
        <v>2062</v>
      </c>
      <c r="G390" s="34" t="s">
        <v>841</v>
      </c>
    </row>
    <row r="391" spans="1:8">
      <c r="A391" s="34" t="s">
        <v>1759</v>
      </c>
      <c r="B391" s="34" t="s">
        <v>1760</v>
      </c>
      <c r="C391" s="35">
        <v>3</v>
      </c>
      <c r="D391" s="35">
        <v>0</v>
      </c>
      <c r="E391" s="35">
        <v>0</v>
      </c>
      <c r="F391" s="34" t="s">
        <v>2062</v>
      </c>
      <c r="G391" s="34" t="s">
        <v>841</v>
      </c>
      <c r="H391" s="34" t="s">
        <v>842</v>
      </c>
    </row>
    <row r="392" spans="1:8">
      <c r="A392" s="34" t="s">
        <v>1762</v>
      </c>
      <c r="B392" s="34" t="s">
        <v>1763</v>
      </c>
      <c r="C392" s="35">
        <v>3</v>
      </c>
      <c r="D392" s="35">
        <v>0</v>
      </c>
      <c r="E392" s="35">
        <v>0</v>
      </c>
      <c r="F392" s="34" t="s">
        <v>2062</v>
      </c>
      <c r="G392" s="34" t="s">
        <v>841</v>
      </c>
      <c r="H392" s="34" t="s">
        <v>842</v>
      </c>
    </row>
    <row r="393" spans="1:8">
      <c r="A393" s="34" t="s">
        <v>1764</v>
      </c>
      <c r="B393" s="34" t="s">
        <v>1765</v>
      </c>
      <c r="C393" s="35">
        <v>3</v>
      </c>
      <c r="D393" s="35">
        <v>0</v>
      </c>
      <c r="E393" s="35">
        <v>0</v>
      </c>
      <c r="F393" s="34" t="s">
        <v>2062</v>
      </c>
      <c r="G393" s="34" t="s">
        <v>841</v>
      </c>
      <c r="H393" s="34" t="s">
        <v>842</v>
      </c>
    </row>
    <row r="394" spans="1:8">
      <c r="A394" s="34" t="s">
        <v>1768</v>
      </c>
      <c r="B394" s="34" t="s">
        <v>2130</v>
      </c>
      <c r="C394" s="35">
        <v>1</v>
      </c>
      <c r="D394" s="35">
        <v>0</v>
      </c>
      <c r="E394" s="35">
        <v>0</v>
      </c>
      <c r="F394" s="34" t="s">
        <v>2062</v>
      </c>
      <c r="G394" s="34" t="s">
        <v>841</v>
      </c>
    </row>
    <row r="395" spans="1:8">
      <c r="A395" s="34" t="s">
        <v>1769</v>
      </c>
      <c r="B395" s="34" t="s">
        <v>2130</v>
      </c>
      <c r="C395" s="35">
        <v>2</v>
      </c>
      <c r="D395" s="35">
        <v>0</v>
      </c>
      <c r="E395" s="35">
        <v>0</v>
      </c>
      <c r="F395" s="34" t="s">
        <v>2062</v>
      </c>
      <c r="G395" s="34" t="s">
        <v>841</v>
      </c>
    </row>
    <row r="396" spans="1:8">
      <c r="A396" s="34" t="s">
        <v>1770</v>
      </c>
      <c r="B396" s="34" t="s">
        <v>2131</v>
      </c>
      <c r="C396" s="35">
        <v>3</v>
      </c>
      <c r="D396" s="35">
        <v>0</v>
      </c>
      <c r="E396" s="35">
        <v>0</v>
      </c>
      <c r="F396" s="34" t="s">
        <v>2062</v>
      </c>
      <c r="G396" s="34" t="s">
        <v>841</v>
      </c>
    </row>
    <row r="397" spans="1:8">
      <c r="A397" s="34" t="s">
        <v>1766</v>
      </c>
      <c r="B397" s="34" t="s">
        <v>1767</v>
      </c>
      <c r="C397" s="35">
        <v>4</v>
      </c>
      <c r="D397" s="35">
        <v>0</v>
      </c>
      <c r="E397" s="35">
        <v>0</v>
      </c>
      <c r="F397" s="34" t="s">
        <v>2062</v>
      </c>
      <c r="G397" s="34" t="s">
        <v>841</v>
      </c>
      <c r="H397" s="34" t="s">
        <v>842</v>
      </c>
    </row>
    <row r="398" spans="1:8">
      <c r="A398" s="34" t="s">
        <v>1771</v>
      </c>
      <c r="B398" s="34" t="s">
        <v>1772</v>
      </c>
      <c r="C398" s="35">
        <v>4</v>
      </c>
      <c r="D398" s="35">
        <v>0</v>
      </c>
      <c r="E398" s="35">
        <v>0</v>
      </c>
      <c r="F398" s="34" t="s">
        <v>2062</v>
      </c>
      <c r="G398" s="34" t="s">
        <v>841</v>
      </c>
      <c r="H398" s="34" t="s">
        <v>842</v>
      </c>
    </row>
    <row r="399" spans="1:8">
      <c r="A399" s="34" t="s">
        <v>1775</v>
      </c>
      <c r="B399" s="34" t="s">
        <v>2132</v>
      </c>
      <c r="C399" s="35">
        <v>3</v>
      </c>
      <c r="D399" s="35">
        <v>0</v>
      </c>
      <c r="E399" s="35">
        <v>0</v>
      </c>
      <c r="F399" s="34" t="s">
        <v>2062</v>
      </c>
      <c r="G399" s="34" t="s">
        <v>841</v>
      </c>
    </row>
    <row r="400" spans="1:8">
      <c r="A400" s="34" t="s">
        <v>1773</v>
      </c>
      <c r="B400" s="34" t="s">
        <v>1774</v>
      </c>
      <c r="C400" s="35">
        <v>4</v>
      </c>
      <c r="D400" s="35">
        <v>0</v>
      </c>
      <c r="E400" s="35">
        <v>0</v>
      </c>
      <c r="F400" s="34" t="s">
        <v>2062</v>
      </c>
      <c r="G400" s="34" t="s">
        <v>841</v>
      </c>
      <c r="H400" s="34" t="s">
        <v>842</v>
      </c>
    </row>
    <row r="401" spans="1:8">
      <c r="A401" s="34" t="s">
        <v>1776</v>
      </c>
      <c r="B401" s="34" t="s">
        <v>1777</v>
      </c>
      <c r="C401" s="35">
        <v>4</v>
      </c>
      <c r="D401" s="35">
        <v>0</v>
      </c>
      <c r="E401" s="35">
        <v>0</v>
      </c>
      <c r="F401" s="34" t="s">
        <v>2062</v>
      </c>
      <c r="G401" s="34" t="s">
        <v>841</v>
      </c>
      <c r="H401" s="34" t="s">
        <v>842</v>
      </c>
    </row>
    <row r="402" spans="1:8">
      <c r="A402" s="34" t="s">
        <v>1780</v>
      </c>
      <c r="B402" s="34" t="s">
        <v>2133</v>
      </c>
      <c r="C402" s="35">
        <v>3</v>
      </c>
      <c r="D402" s="35">
        <v>0</v>
      </c>
      <c r="E402" s="35">
        <v>0</v>
      </c>
      <c r="F402" s="34" t="s">
        <v>2062</v>
      </c>
      <c r="G402" s="34" t="s">
        <v>841</v>
      </c>
    </row>
    <row r="403" spans="1:8">
      <c r="A403" s="34" t="s">
        <v>1778</v>
      </c>
      <c r="B403" s="34" t="s">
        <v>1779</v>
      </c>
      <c r="C403" s="35">
        <v>4</v>
      </c>
      <c r="D403" s="35">
        <v>0</v>
      </c>
      <c r="E403" s="35">
        <v>0</v>
      </c>
      <c r="F403" s="34" t="s">
        <v>2062</v>
      </c>
      <c r="G403" s="34" t="s">
        <v>841</v>
      </c>
      <c r="H403" s="34" t="s">
        <v>842</v>
      </c>
    </row>
    <row r="404" spans="1:8">
      <c r="A404" s="34" t="s">
        <v>1781</v>
      </c>
      <c r="B404" s="34" t="s">
        <v>1782</v>
      </c>
      <c r="C404" s="35">
        <v>4</v>
      </c>
      <c r="D404" s="35">
        <v>0</v>
      </c>
      <c r="E404" s="35">
        <v>0</v>
      </c>
      <c r="F404" s="34" t="s">
        <v>2062</v>
      </c>
      <c r="G404" s="34" t="s">
        <v>841</v>
      </c>
      <c r="H404" s="34" t="s">
        <v>842</v>
      </c>
    </row>
    <row r="405" spans="1:8">
      <c r="A405" s="34" t="s">
        <v>1785</v>
      </c>
      <c r="B405" s="34" t="s">
        <v>2134</v>
      </c>
      <c r="C405" s="35">
        <v>3</v>
      </c>
      <c r="D405" s="35">
        <v>0</v>
      </c>
      <c r="E405" s="35">
        <v>0</v>
      </c>
      <c r="F405" s="34" t="s">
        <v>2062</v>
      </c>
      <c r="G405" s="34" t="s">
        <v>841</v>
      </c>
    </row>
    <row r="406" spans="1:8">
      <c r="A406" s="34" t="s">
        <v>1783</v>
      </c>
      <c r="B406" s="34" t="s">
        <v>1784</v>
      </c>
      <c r="C406" s="35">
        <v>4</v>
      </c>
      <c r="D406" s="35">
        <v>0</v>
      </c>
      <c r="E406" s="35">
        <v>0</v>
      </c>
      <c r="F406" s="34" t="s">
        <v>2062</v>
      </c>
      <c r="G406" s="34" t="s">
        <v>841</v>
      </c>
      <c r="H406" s="34" t="s">
        <v>842</v>
      </c>
    </row>
    <row r="407" spans="1:8">
      <c r="A407" s="34" t="s">
        <v>1786</v>
      </c>
      <c r="B407" s="34" t="s">
        <v>1787</v>
      </c>
      <c r="C407" s="35">
        <v>4</v>
      </c>
      <c r="D407" s="35">
        <v>0</v>
      </c>
      <c r="E407" s="35">
        <v>0</v>
      </c>
      <c r="F407" s="34" t="s">
        <v>2062</v>
      </c>
      <c r="G407" s="34" t="s">
        <v>841</v>
      </c>
      <c r="H407" s="34" t="s">
        <v>842</v>
      </c>
    </row>
    <row r="408" spans="1:8">
      <c r="A408" s="34" t="s">
        <v>1788</v>
      </c>
      <c r="B408" s="34" t="s">
        <v>1789</v>
      </c>
      <c r="C408" s="35">
        <v>3</v>
      </c>
      <c r="D408" s="35">
        <v>0</v>
      </c>
      <c r="E408" s="35">
        <v>0</v>
      </c>
      <c r="F408" s="34" t="s">
        <v>2062</v>
      </c>
      <c r="G408" s="34" t="s">
        <v>841</v>
      </c>
      <c r="H408" s="34" t="s">
        <v>842</v>
      </c>
    </row>
    <row r="409" spans="1:8">
      <c r="A409" s="34" t="s">
        <v>1792</v>
      </c>
      <c r="B409" s="34" t="s">
        <v>2135</v>
      </c>
      <c r="C409" s="35">
        <v>2</v>
      </c>
      <c r="D409" s="35">
        <v>0</v>
      </c>
      <c r="E409" s="35">
        <v>0</v>
      </c>
      <c r="F409" s="34" t="s">
        <v>2062</v>
      </c>
      <c r="G409" s="34" t="s">
        <v>841</v>
      </c>
    </row>
    <row r="410" spans="1:8">
      <c r="A410" s="34" t="s">
        <v>1793</v>
      </c>
      <c r="B410" s="34" t="s">
        <v>2136</v>
      </c>
      <c r="C410" s="35">
        <v>3</v>
      </c>
      <c r="D410" s="35">
        <v>0</v>
      </c>
      <c r="E410" s="35">
        <v>0</v>
      </c>
      <c r="F410" s="34" t="s">
        <v>2062</v>
      </c>
      <c r="G410" s="34" t="s">
        <v>841</v>
      </c>
    </row>
    <row r="411" spans="1:8">
      <c r="A411" s="34" t="s">
        <v>1790</v>
      </c>
      <c r="B411" s="34" t="s">
        <v>1791</v>
      </c>
      <c r="C411" s="35">
        <v>4</v>
      </c>
      <c r="D411" s="35">
        <v>0</v>
      </c>
      <c r="E411" s="35">
        <v>0</v>
      </c>
      <c r="F411" s="34" t="s">
        <v>2062</v>
      </c>
      <c r="G411" s="34" t="s">
        <v>841</v>
      </c>
      <c r="H411" s="34" t="s">
        <v>842</v>
      </c>
    </row>
    <row r="412" spans="1:8">
      <c r="A412" s="34" t="s">
        <v>1794</v>
      </c>
      <c r="B412" s="34" t="s">
        <v>1795</v>
      </c>
      <c r="C412" s="35">
        <v>4</v>
      </c>
      <c r="D412" s="35">
        <v>0</v>
      </c>
      <c r="E412" s="35">
        <v>0</v>
      </c>
      <c r="F412" s="34" t="s">
        <v>2062</v>
      </c>
      <c r="G412" s="34" t="s">
        <v>841</v>
      </c>
      <c r="H412" s="34" t="s">
        <v>842</v>
      </c>
    </row>
    <row r="413" spans="1:8">
      <c r="A413" s="34" t="s">
        <v>1798</v>
      </c>
      <c r="B413" s="34" t="s">
        <v>2137</v>
      </c>
      <c r="C413" s="35">
        <v>3</v>
      </c>
      <c r="D413" s="35">
        <v>0</v>
      </c>
      <c r="E413" s="35">
        <v>0</v>
      </c>
      <c r="F413" s="34" t="s">
        <v>2062</v>
      </c>
      <c r="G413" s="34" t="s">
        <v>841</v>
      </c>
    </row>
    <row r="414" spans="1:8">
      <c r="A414" s="34" t="s">
        <v>1796</v>
      </c>
      <c r="B414" s="34" t="s">
        <v>1797</v>
      </c>
      <c r="C414" s="35">
        <v>4</v>
      </c>
      <c r="D414" s="35">
        <v>0</v>
      </c>
      <c r="E414" s="35">
        <v>0</v>
      </c>
      <c r="F414" s="34" t="s">
        <v>2062</v>
      </c>
      <c r="G414" s="34" t="s">
        <v>841</v>
      </c>
      <c r="H414" s="34" t="s">
        <v>842</v>
      </c>
    </row>
    <row r="415" spans="1:8">
      <c r="A415" s="34" t="s">
        <v>1801</v>
      </c>
      <c r="B415" s="34" t="s">
        <v>2138</v>
      </c>
      <c r="C415" s="35">
        <v>3</v>
      </c>
      <c r="D415" s="35">
        <v>0</v>
      </c>
      <c r="E415" s="35">
        <v>0</v>
      </c>
      <c r="F415" s="34" t="s">
        <v>2062</v>
      </c>
      <c r="G415" s="34" t="s">
        <v>841</v>
      </c>
    </row>
    <row r="416" spans="1:8">
      <c r="A416" s="34" t="s">
        <v>1799</v>
      </c>
      <c r="B416" s="34" t="s">
        <v>1800</v>
      </c>
      <c r="C416" s="35">
        <v>4</v>
      </c>
      <c r="D416" s="35">
        <v>0</v>
      </c>
      <c r="E416" s="35">
        <v>0</v>
      </c>
      <c r="F416" s="34" t="s">
        <v>2062</v>
      </c>
      <c r="G416" s="34" t="s">
        <v>841</v>
      </c>
      <c r="H416" s="34" t="s">
        <v>842</v>
      </c>
    </row>
    <row r="417" spans="1:8">
      <c r="A417" s="34" t="s">
        <v>1802</v>
      </c>
      <c r="B417" s="34" t="s">
        <v>1803</v>
      </c>
      <c r="C417" s="35">
        <v>4</v>
      </c>
      <c r="D417" s="35">
        <v>0</v>
      </c>
      <c r="E417" s="35">
        <v>0</v>
      </c>
      <c r="F417" s="34" t="s">
        <v>2062</v>
      </c>
      <c r="G417" s="34" t="s">
        <v>841</v>
      </c>
      <c r="H417" s="34" t="s">
        <v>842</v>
      </c>
    </row>
    <row r="418" spans="1:8">
      <c r="A418" s="34" t="s">
        <v>1804</v>
      </c>
      <c r="B418" s="34" t="s">
        <v>1805</v>
      </c>
      <c r="C418" s="35">
        <v>3</v>
      </c>
      <c r="D418" s="35">
        <v>0</v>
      </c>
      <c r="E418" s="35">
        <v>0</v>
      </c>
      <c r="F418" s="34" t="s">
        <v>2062</v>
      </c>
      <c r="G418" s="34" t="s">
        <v>841</v>
      </c>
      <c r="H418" s="34" t="s">
        <v>842</v>
      </c>
    </row>
    <row r="419" spans="1:8">
      <c r="A419" s="34" t="s">
        <v>1806</v>
      </c>
      <c r="B419" s="34" t="s">
        <v>1807</v>
      </c>
      <c r="C419" s="35">
        <v>3</v>
      </c>
      <c r="D419" s="35">
        <v>0</v>
      </c>
      <c r="E419" s="35">
        <v>0</v>
      </c>
      <c r="F419" s="34" t="s">
        <v>2062</v>
      </c>
      <c r="G419" s="34" t="s">
        <v>841</v>
      </c>
      <c r="H419" s="34" t="s">
        <v>842</v>
      </c>
    </row>
    <row r="420" spans="1:8">
      <c r="A420" s="34" t="s">
        <v>1810</v>
      </c>
      <c r="B420" s="34" t="s">
        <v>2139</v>
      </c>
      <c r="C420" s="35">
        <v>1</v>
      </c>
      <c r="D420" s="35">
        <v>0</v>
      </c>
      <c r="E420" s="35">
        <v>0</v>
      </c>
      <c r="F420" s="34" t="s">
        <v>2062</v>
      </c>
      <c r="G420" s="34" t="s">
        <v>841</v>
      </c>
    </row>
    <row r="421" spans="1:8">
      <c r="A421" s="34" t="s">
        <v>1811</v>
      </c>
      <c r="B421" s="34" t="s">
        <v>2140</v>
      </c>
      <c r="C421" s="35">
        <v>2</v>
      </c>
      <c r="D421" s="35">
        <v>0</v>
      </c>
      <c r="E421" s="35">
        <v>0</v>
      </c>
      <c r="F421" s="34" t="s">
        <v>2062</v>
      </c>
      <c r="G421" s="34" t="s">
        <v>841</v>
      </c>
    </row>
    <row r="422" spans="1:8">
      <c r="A422" s="34" t="s">
        <v>1808</v>
      </c>
      <c r="B422" s="34" t="s">
        <v>1809</v>
      </c>
      <c r="C422" s="35">
        <v>3</v>
      </c>
      <c r="D422" s="35">
        <v>0</v>
      </c>
      <c r="E422" s="35">
        <v>0</v>
      </c>
      <c r="F422" s="34" t="s">
        <v>2062</v>
      </c>
      <c r="G422" s="34" t="s">
        <v>841</v>
      </c>
      <c r="H422" s="34" t="s">
        <v>842</v>
      </c>
    </row>
    <row r="423" spans="1:8">
      <c r="A423" s="34" t="s">
        <v>1812</v>
      </c>
      <c r="B423" s="34" t="s">
        <v>1813</v>
      </c>
      <c r="C423" s="35">
        <v>3</v>
      </c>
      <c r="D423" s="35">
        <v>0</v>
      </c>
      <c r="E423" s="35">
        <v>0</v>
      </c>
      <c r="F423" s="34" t="s">
        <v>2062</v>
      </c>
      <c r="G423" s="34" t="s">
        <v>841</v>
      </c>
      <c r="H423" s="34" t="s">
        <v>842</v>
      </c>
    </row>
    <row r="424" spans="1:8">
      <c r="A424" s="34" t="s">
        <v>1814</v>
      </c>
      <c r="B424" s="34" t="s">
        <v>1815</v>
      </c>
      <c r="C424" s="35">
        <v>3</v>
      </c>
      <c r="D424" s="35">
        <v>0</v>
      </c>
      <c r="E424" s="35">
        <v>0</v>
      </c>
      <c r="F424" s="34" t="s">
        <v>2062</v>
      </c>
      <c r="G424" s="34" t="s">
        <v>841</v>
      </c>
      <c r="H424" s="34" t="s">
        <v>842</v>
      </c>
    </row>
    <row r="425" spans="1:8">
      <c r="A425" s="34" t="s">
        <v>1816</v>
      </c>
      <c r="B425" s="34" t="s">
        <v>1817</v>
      </c>
      <c r="C425" s="35">
        <v>3</v>
      </c>
      <c r="D425" s="35">
        <v>0</v>
      </c>
      <c r="E425" s="35">
        <v>0</v>
      </c>
      <c r="F425" s="34" t="s">
        <v>2062</v>
      </c>
      <c r="G425" s="34" t="s">
        <v>841</v>
      </c>
      <c r="H425" s="34" t="s">
        <v>842</v>
      </c>
    </row>
    <row r="426" spans="1:8">
      <c r="A426" s="34" t="s">
        <v>1818</v>
      </c>
      <c r="B426" s="34" t="s">
        <v>1819</v>
      </c>
      <c r="C426" s="35">
        <v>3</v>
      </c>
      <c r="D426" s="35">
        <v>0</v>
      </c>
      <c r="E426" s="35">
        <v>0</v>
      </c>
      <c r="F426" s="34" t="s">
        <v>2062</v>
      </c>
      <c r="G426" s="34" t="s">
        <v>841</v>
      </c>
      <c r="H426" s="34" t="s">
        <v>842</v>
      </c>
    </row>
    <row r="427" spans="1:8">
      <c r="A427" s="34" t="s">
        <v>1820</v>
      </c>
      <c r="B427" s="34" t="s">
        <v>1821</v>
      </c>
      <c r="C427" s="35">
        <v>3</v>
      </c>
      <c r="D427" s="35">
        <v>0</v>
      </c>
      <c r="E427" s="35">
        <v>0</v>
      </c>
      <c r="F427" s="34" t="s">
        <v>2062</v>
      </c>
      <c r="G427" s="34" t="s">
        <v>841</v>
      </c>
      <c r="H427" s="34" t="s">
        <v>842</v>
      </c>
    </row>
    <row r="428" spans="1:8">
      <c r="A428" s="34" t="s">
        <v>1822</v>
      </c>
      <c r="B428" s="34" t="s">
        <v>1823</v>
      </c>
      <c r="C428" s="35">
        <v>3</v>
      </c>
      <c r="D428" s="35">
        <v>0</v>
      </c>
      <c r="E428" s="35">
        <v>0</v>
      </c>
      <c r="F428" s="34" t="s">
        <v>2062</v>
      </c>
      <c r="G428" s="34" t="s">
        <v>841</v>
      </c>
      <c r="H428" s="34" t="s">
        <v>842</v>
      </c>
    </row>
    <row r="429" spans="1:8">
      <c r="A429" s="34" t="s">
        <v>1826</v>
      </c>
      <c r="B429" s="34" t="s">
        <v>2141</v>
      </c>
      <c r="C429" s="35">
        <v>2</v>
      </c>
      <c r="D429" s="35">
        <v>0</v>
      </c>
      <c r="E429" s="35">
        <v>0</v>
      </c>
      <c r="F429" s="34" t="s">
        <v>2062</v>
      </c>
      <c r="G429" s="34" t="s">
        <v>841</v>
      </c>
    </row>
    <row r="430" spans="1:8">
      <c r="A430" s="34" t="s">
        <v>1827</v>
      </c>
      <c r="B430" s="34" t="s">
        <v>2142</v>
      </c>
      <c r="C430" s="35">
        <v>3</v>
      </c>
      <c r="D430" s="35">
        <v>0</v>
      </c>
      <c r="E430" s="35">
        <v>0</v>
      </c>
      <c r="F430" s="34" t="s">
        <v>2062</v>
      </c>
      <c r="G430" s="34" t="s">
        <v>841</v>
      </c>
    </row>
    <row r="431" spans="1:8">
      <c r="A431" s="34" t="s">
        <v>1824</v>
      </c>
      <c r="B431" s="34" t="s">
        <v>1825</v>
      </c>
      <c r="C431" s="35">
        <v>4</v>
      </c>
      <c r="D431" s="35">
        <v>0</v>
      </c>
      <c r="E431" s="35">
        <v>0</v>
      </c>
      <c r="F431" s="34" t="s">
        <v>2062</v>
      </c>
      <c r="G431" s="34" t="s">
        <v>841</v>
      </c>
      <c r="H431" s="34" t="s">
        <v>842</v>
      </c>
    </row>
    <row r="432" spans="1:8">
      <c r="A432" s="34" t="s">
        <v>1828</v>
      </c>
      <c r="B432" s="34" t="s">
        <v>1829</v>
      </c>
      <c r="C432" s="35">
        <v>4</v>
      </c>
      <c r="D432" s="35">
        <v>0</v>
      </c>
      <c r="E432" s="35">
        <v>0</v>
      </c>
      <c r="F432" s="34" t="s">
        <v>2062</v>
      </c>
      <c r="G432" s="34" t="s">
        <v>841</v>
      </c>
      <c r="H432" s="34" t="s">
        <v>842</v>
      </c>
    </row>
    <row r="433" spans="1:8">
      <c r="A433" s="34" t="s">
        <v>1830</v>
      </c>
      <c r="B433" s="34" t="s">
        <v>1831</v>
      </c>
      <c r="C433" s="35">
        <v>3</v>
      </c>
      <c r="D433" s="35">
        <v>0</v>
      </c>
      <c r="E433" s="35">
        <v>0</v>
      </c>
      <c r="F433" s="34" t="s">
        <v>2062</v>
      </c>
      <c r="G433" s="34" t="s">
        <v>841</v>
      </c>
      <c r="H433" s="34" t="s">
        <v>842</v>
      </c>
    </row>
    <row r="434" spans="1:8">
      <c r="A434" s="34" t="s">
        <v>1832</v>
      </c>
      <c r="B434" s="34" t="s">
        <v>1833</v>
      </c>
      <c r="C434" s="35">
        <v>3</v>
      </c>
      <c r="D434" s="35">
        <v>0</v>
      </c>
      <c r="E434" s="35">
        <v>0</v>
      </c>
      <c r="F434" s="34" t="s">
        <v>2062</v>
      </c>
      <c r="G434" s="34" t="s">
        <v>841</v>
      </c>
      <c r="H434" s="34" t="s">
        <v>842</v>
      </c>
    </row>
    <row r="435" spans="1:8">
      <c r="A435" s="34" t="s">
        <v>1834</v>
      </c>
      <c r="B435" s="34" t="s">
        <v>1835</v>
      </c>
      <c r="C435" s="35">
        <v>3</v>
      </c>
      <c r="D435" s="35">
        <v>0</v>
      </c>
      <c r="E435" s="35">
        <v>0</v>
      </c>
      <c r="F435" s="34" t="s">
        <v>2062</v>
      </c>
      <c r="G435" s="34" t="s">
        <v>841</v>
      </c>
      <c r="H435" s="34" t="s">
        <v>842</v>
      </c>
    </row>
    <row r="436" spans="1:8">
      <c r="A436" s="34" t="s">
        <v>1836</v>
      </c>
      <c r="B436" s="34" t="s">
        <v>1837</v>
      </c>
      <c r="C436" s="35">
        <v>3</v>
      </c>
      <c r="D436" s="35">
        <v>0</v>
      </c>
      <c r="E436" s="35">
        <v>0</v>
      </c>
      <c r="F436" s="34" t="s">
        <v>2062</v>
      </c>
      <c r="G436" s="34" t="s">
        <v>841</v>
      </c>
      <c r="H436" s="34" t="s">
        <v>842</v>
      </c>
    </row>
    <row r="437" spans="1:8">
      <c r="A437" s="34" t="s">
        <v>1838</v>
      </c>
      <c r="B437" s="34" t="s">
        <v>1839</v>
      </c>
      <c r="C437" s="35">
        <v>3</v>
      </c>
      <c r="D437" s="35">
        <v>0</v>
      </c>
      <c r="E437" s="35">
        <v>0</v>
      </c>
      <c r="F437" s="34" t="s">
        <v>2062</v>
      </c>
      <c r="G437" s="34" t="s">
        <v>841</v>
      </c>
      <c r="H437" s="34" t="s">
        <v>842</v>
      </c>
    </row>
    <row r="438" spans="1:8">
      <c r="A438" s="34" t="s">
        <v>1842</v>
      </c>
      <c r="B438" s="34" t="s">
        <v>2143</v>
      </c>
      <c r="C438" s="35">
        <v>2</v>
      </c>
      <c r="D438" s="35">
        <v>0</v>
      </c>
      <c r="E438" s="35">
        <v>0</v>
      </c>
      <c r="F438" s="34" t="s">
        <v>2062</v>
      </c>
      <c r="G438" s="34" t="s">
        <v>841</v>
      </c>
    </row>
    <row r="439" spans="1:8">
      <c r="A439" s="34" t="s">
        <v>1843</v>
      </c>
      <c r="B439" s="34" t="s">
        <v>1841</v>
      </c>
      <c r="C439" s="35">
        <v>3</v>
      </c>
      <c r="D439" s="35">
        <v>0</v>
      </c>
      <c r="E439" s="35">
        <v>0</v>
      </c>
      <c r="F439" s="34" t="s">
        <v>2062</v>
      </c>
      <c r="G439" s="34" t="s">
        <v>841</v>
      </c>
      <c r="H439" s="34" t="s">
        <v>842</v>
      </c>
    </row>
    <row r="440" spans="1:8">
      <c r="A440" s="34" t="s">
        <v>1846</v>
      </c>
      <c r="B440" s="34" t="s">
        <v>2144</v>
      </c>
      <c r="C440" s="35">
        <v>1</v>
      </c>
      <c r="D440" s="35">
        <v>0</v>
      </c>
      <c r="E440" s="35">
        <v>0</v>
      </c>
      <c r="F440" s="34" t="s">
        <v>2062</v>
      </c>
      <c r="G440" s="34" t="s">
        <v>2063</v>
      </c>
    </row>
    <row r="441" spans="1:8">
      <c r="A441" s="34" t="s">
        <v>1847</v>
      </c>
      <c r="B441" s="34" t="s">
        <v>2145</v>
      </c>
      <c r="C441" s="35">
        <v>2</v>
      </c>
      <c r="D441" s="35">
        <v>0</v>
      </c>
      <c r="E441" s="35">
        <v>0</v>
      </c>
      <c r="F441" s="34" t="s">
        <v>2062</v>
      </c>
      <c r="G441" s="34" t="s">
        <v>2063</v>
      </c>
    </row>
    <row r="442" spans="1:8">
      <c r="A442" s="34" t="s">
        <v>1844</v>
      </c>
      <c r="B442" s="34" t="s">
        <v>1845</v>
      </c>
      <c r="C442" s="35">
        <v>3</v>
      </c>
      <c r="D442" s="35">
        <v>0</v>
      </c>
      <c r="E442" s="35">
        <v>0</v>
      </c>
      <c r="F442" s="34" t="s">
        <v>2062</v>
      </c>
      <c r="G442" s="34" t="s">
        <v>2063</v>
      </c>
      <c r="H442" s="34" t="s">
        <v>839</v>
      </c>
    </row>
    <row r="443" spans="1:8">
      <c r="A443" s="34" t="s">
        <v>1850</v>
      </c>
      <c r="B443" s="34" t="s">
        <v>2146</v>
      </c>
      <c r="C443" s="35">
        <v>2</v>
      </c>
      <c r="D443" s="35">
        <v>0</v>
      </c>
      <c r="E443" s="35">
        <v>0</v>
      </c>
      <c r="F443" s="34" t="s">
        <v>2062</v>
      </c>
      <c r="G443" s="34" t="s">
        <v>2063</v>
      </c>
    </row>
    <row r="444" spans="1:8">
      <c r="A444" s="34" t="s">
        <v>1851</v>
      </c>
      <c r="B444" s="34" t="s">
        <v>2147</v>
      </c>
      <c r="C444" s="35">
        <v>3</v>
      </c>
      <c r="D444" s="35">
        <v>0</v>
      </c>
      <c r="E444" s="35">
        <v>0</v>
      </c>
      <c r="F444" s="34" t="s">
        <v>2062</v>
      </c>
      <c r="G444" s="34" t="s">
        <v>2063</v>
      </c>
    </row>
    <row r="445" spans="1:8">
      <c r="A445" s="34" t="s">
        <v>1848</v>
      </c>
      <c r="B445" s="34" t="s">
        <v>1849</v>
      </c>
      <c r="C445" s="35">
        <v>4</v>
      </c>
      <c r="D445" s="35">
        <v>0</v>
      </c>
      <c r="E445" s="35">
        <v>0</v>
      </c>
      <c r="F445" s="34" t="s">
        <v>2062</v>
      </c>
      <c r="G445" s="34" t="s">
        <v>2063</v>
      </c>
      <c r="H445" s="34" t="s">
        <v>839</v>
      </c>
    </row>
    <row r="446" spans="1:8">
      <c r="A446" s="34" t="s">
        <v>1854</v>
      </c>
      <c r="B446" s="34" t="s">
        <v>2148</v>
      </c>
      <c r="C446" s="35">
        <v>2</v>
      </c>
      <c r="D446" s="35">
        <v>0</v>
      </c>
      <c r="E446" s="35">
        <v>0</v>
      </c>
      <c r="F446" s="34" t="s">
        <v>2062</v>
      </c>
      <c r="G446" s="34" t="s">
        <v>2063</v>
      </c>
    </row>
    <row r="447" spans="1:8">
      <c r="A447" s="34" t="s">
        <v>1852</v>
      </c>
      <c r="B447" s="34" t="s">
        <v>1853</v>
      </c>
      <c r="C447" s="35">
        <v>3</v>
      </c>
      <c r="D447" s="35">
        <v>0</v>
      </c>
      <c r="E447" s="35">
        <v>0</v>
      </c>
      <c r="F447" s="34" t="s">
        <v>2062</v>
      </c>
      <c r="G447" s="34" t="s">
        <v>2063</v>
      </c>
      <c r="H447" s="34" t="s">
        <v>839</v>
      </c>
    </row>
    <row r="448" spans="1:8">
      <c r="A448" s="34" t="s">
        <v>1857</v>
      </c>
      <c r="B448" s="34" t="s">
        <v>2149</v>
      </c>
      <c r="C448" s="35">
        <v>1</v>
      </c>
      <c r="D448" s="35">
        <v>0</v>
      </c>
      <c r="E448" s="35">
        <v>0</v>
      </c>
      <c r="F448" s="34" t="s">
        <v>2062</v>
      </c>
      <c r="G448" s="34" t="s">
        <v>841</v>
      </c>
    </row>
    <row r="449" spans="1:8">
      <c r="A449" s="34" t="s">
        <v>1858</v>
      </c>
      <c r="B449" s="34" t="s">
        <v>2150</v>
      </c>
      <c r="C449" s="35">
        <v>2</v>
      </c>
      <c r="D449" s="35">
        <v>0</v>
      </c>
      <c r="E449" s="35">
        <v>0</v>
      </c>
      <c r="F449" s="34" t="s">
        <v>2062</v>
      </c>
      <c r="G449" s="34" t="s">
        <v>841</v>
      </c>
    </row>
    <row r="450" spans="1:8">
      <c r="A450" s="34" t="s">
        <v>1855</v>
      </c>
      <c r="B450" s="34" t="s">
        <v>1856</v>
      </c>
      <c r="C450" s="35">
        <v>3</v>
      </c>
      <c r="D450" s="35">
        <v>0</v>
      </c>
      <c r="E450" s="35">
        <v>0</v>
      </c>
      <c r="F450" s="34" t="s">
        <v>2062</v>
      </c>
      <c r="G450" s="34" t="s">
        <v>841</v>
      </c>
      <c r="H450" s="34" t="s">
        <v>842</v>
      </c>
    </row>
    <row r="451" spans="1:8">
      <c r="A451" s="34" t="s">
        <v>1859</v>
      </c>
      <c r="B451" s="34" t="s">
        <v>1860</v>
      </c>
      <c r="C451" s="35">
        <v>3</v>
      </c>
      <c r="D451" s="35">
        <v>0</v>
      </c>
      <c r="E451" s="35">
        <v>0</v>
      </c>
      <c r="F451" s="34" t="s">
        <v>2062</v>
      </c>
      <c r="G451" s="34" t="s">
        <v>841</v>
      </c>
      <c r="H451" s="34" t="s">
        <v>842</v>
      </c>
    </row>
    <row r="452" spans="1:8">
      <c r="A452" s="34" t="s">
        <v>1863</v>
      </c>
      <c r="B452" s="34" t="s">
        <v>2151</v>
      </c>
      <c r="C452" s="35">
        <v>2</v>
      </c>
      <c r="D452" s="35">
        <v>0</v>
      </c>
      <c r="E452" s="35">
        <v>0</v>
      </c>
      <c r="F452" s="34" t="s">
        <v>2062</v>
      </c>
      <c r="G452" s="34" t="s">
        <v>841</v>
      </c>
    </row>
    <row r="453" spans="1:8">
      <c r="A453" s="34" t="s">
        <v>1861</v>
      </c>
      <c r="B453" s="34" t="s">
        <v>1862</v>
      </c>
      <c r="C453" s="35">
        <v>3</v>
      </c>
      <c r="D453" s="35">
        <v>0</v>
      </c>
      <c r="E453" s="35">
        <v>0</v>
      </c>
      <c r="F453" s="34" t="s">
        <v>2062</v>
      </c>
      <c r="G453" s="34" t="s">
        <v>841</v>
      </c>
      <c r="H453" s="34" t="s">
        <v>842</v>
      </c>
    </row>
    <row r="454" spans="1:8">
      <c r="A454" s="34" t="s">
        <v>1864</v>
      </c>
      <c r="B454" s="34" t="s">
        <v>1865</v>
      </c>
      <c r="C454" s="35">
        <v>3</v>
      </c>
      <c r="D454" s="35">
        <v>0</v>
      </c>
      <c r="E454" s="35">
        <v>0</v>
      </c>
      <c r="F454" s="34" t="s">
        <v>2062</v>
      </c>
      <c r="G454" s="34" t="s">
        <v>841</v>
      </c>
      <c r="H454" s="34" t="s">
        <v>842</v>
      </c>
    </row>
    <row r="455" spans="1:8">
      <c r="A455" s="34" t="s">
        <v>1866</v>
      </c>
      <c r="B455" s="34" t="s">
        <v>1867</v>
      </c>
      <c r="C455" s="35">
        <v>3</v>
      </c>
      <c r="D455" s="35">
        <v>0</v>
      </c>
      <c r="E455" s="35">
        <v>0</v>
      </c>
      <c r="F455" s="34" t="s">
        <v>2062</v>
      </c>
      <c r="G455" s="34" t="s">
        <v>841</v>
      </c>
      <c r="H455" s="34" t="s">
        <v>842</v>
      </c>
    </row>
    <row r="456" spans="1:8">
      <c r="A456" s="34" t="s">
        <v>1868</v>
      </c>
      <c r="B456" s="34" t="s">
        <v>1869</v>
      </c>
      <c r="C456" s="35">
        <v>3</v>
      </c>
      <c r="D456" s="35">
        <v>0</v>
      </c>
      <c r="E456" s="35">
        <v>0</v>
      </c>
      <c r="F456" s="34" t="s">
        <v>2062</v>
      </c>
      <c r="G456" s="34" t="s">
        <v>841</v>
      </c>
      <c r="H456" s="34" t="s">
        <v>842</v>
      </c>
    </row>
    <row r="457" spans="1:8">
      <c r="A457" s="34" t="s">
        <v>1870</v>
      </c>
      <c r="B457" s="34" t="s">
        <v>1871</v>
      </c>
      <c r="C457" s="35">
        <v>3</v>
      </c>
      <c r="D457" s="35">
        <v>0</v>
      </c>
      <c r="E457" s="35">
        <v>0</v>
      </c>
      <c r="F457" s="34" t="s">
        <v>2062</v>
      </c>
      <c r="G457" s="34" t="s">
        <v>841</v>
      </c>
      <c r="H457" s="34" t="s">
        <v>842</v>
      </c>
    </row>
    <row r="458" spans="1:8">
      <c r="A458" s="34" t="s">
        <v>1872</v>
      </c>
      <c r="B458" s="34" t="s">
        <v>1873</v>
      </c>
      <c r="C458" s="35">
        <v>3</v>
      </c>
      <c r="D458" s="35">
        <v>0</v>
      </c>
      <c r="E458" s="35">
        <v>0</v>
      </c>
      <c r="F458" s="34" t="s">
        <v>2062</v>
      </c>
      <c r="G458" s="34" t="s">
        <v>841</v>
      </c>
      <c r="H458" s="34" t="s">
        <v>842</v>
      </c>
    </row>
    <row r="459" spans="1:8">
      <c r="A459" s="34" t="s">
        <v>1874</v>
      </c>
      <c r="B459" s="34" t="s">
        <v>1875</v>
      </c>
      <c r="C459" s="35">
        <v>3</v>
      </c>
      <c r="D459" s="35">
        <v>0</v>
      </c>
      <c r="E459" s="35">
        <v>0</v>
      </c>
      <c r="F459" s="34" t="s">
        <v>2062</v>
      </c>
      <c r="G459" s="34" t="s">
        <v>841</v>
      </c>
      <c r="H459" s="34" t="s">
        <v>842</v>
      </c>
    </row>
    <row r="460" spans="1:8">
      <c r="A460" s="34" t="s">
        <v>1878</v>
      </c>
      <c r="B460" s="34" t="s">
        <v>2152</v>
      </c>
      <c r="C460" s="35">
        <v>1</v>
      </c>
      <c r="D460" s="35">
        <v>0</v>
      </c>
      <c r="E460" s="35">
        <v>0</v>
      </c>
      <c r="F460" s="34" t="s">
        <v>2062</v>
      </c>
      <c r="G460" s="34" t="s">
        <v>2063</v>
      </c>
    </row>
    <row r="461" spans="1:8">
      <c r="A461" s="34" t="s">
        <v>1879</v>
      </c>
      <c r="B461" s="34" t="s">
        <v>2152</v>
      </c>
      <c r="C461" s="35">
        <v>2</v>
      </c>
      <c r="D461" s="35">
        <v>0</v>
      </c>
      <c r="E461" s="35">
        <v>0</v>
      </c>
      <c r="F461" s="34" t="s">
        <v>2062</v>
      </c>
      <c r="G461" s="34" t="s">
        <v>2063</v>
      </c>
    </row>
    <row r="462" spans="1:8">
      <c r="A462" s="34" t="s">
        <v>1880</v>
      </c>
      <c r="B462" s="34" t="s">
        <v>2153</v>
      </c>
      <c r="C462" s="35">
        <v>3</v>
      </c>
      <c r="D462" s="35">
        <v>0</v>
      </c>
      <c r="E462" s="35">
        <v>0</v>
      </c>
      <c r="F462" s="34" t="s">
        <v>2062</v>
      </c>
      <c r="G462" s="34" t="s">
        <v>2063</v>
      </c>
    </row>
    <row r="463" spans="1:8">
      <c r="A463" s="34" t="s">
        <v>1876</v>
      </c>
      <c r="B463" s="34" t="s">
        <v>1877</v>
      </c>
      <c r="C463" s="35">
        <v>4</v>
      </c>
      <c r="D463" s="35">
        <v>0</v>
      </c>
      <c r="E463" s="35">
        <v>0</v>
      </c>
      <c r="F463" s="34" t="s">
        <v>2062</v>
      </c>
      <c r="G463" s="34" t="s">
        <v>2063</v>
      </c>
      <c r="H463" s="34" t="s">
        <v>839</v>
      </c>
    </row>
    <row r="464" spans="1:8">
      <c r="A464" s="34" t="s">
        <v>1883</v>
      </c>
      <c r="B464" s="34" t="s">
        <v>2154</v>
      </c>
      <c r="C464" s="35">
        <v>1</v>
      </c>
      <c r="D464" s="35">
        <v>0</v>
      </c>
      <c r="E464" s="35">
        <v>0</v>
      </c>
      <c r="F464" s="34" t="s">
        <v>2062</v>
      </c>
      <c r="G464" s="34" t="s">
        <v>841</v>
      </c>
    </row>
    <row r="465" spans="1:8">
      <c r="A465" s="34" t="s">
        <v>1884</v>
      </c>
      <c r="B465" s="34" t="s">
        <v>2154</v>
      </c>
      <c r="C465" s="35">
        <v>2</v>
      </c>
      <c r="D465" s="35">
        <v>0</v>
      </c>
      <c r="E465" s="35">
        <v>0</v>
      </c>
      <c r="F465" s="34" t="s">
        <v>2062</v>
      </c>
      <c r="G465" s="34" t="s">
        <v>841</v>
      </c>
    </row>
    <row r="466" spans="1:8">
      <c r="A466" s="34" t="s">
        <v>1885</v>
      </c>
      <c r="B466" s="34" t="s">
        <v>2155</v>
      </c>
      <c r="C466" s="35">
        <v>3</v>
      </c>
      <c r="D466" s="35">
        <v>0</v>
      </c>
      <c r="E466" s="35">
        <v>0</v>
      </c>
      <c r="F466" s="34" t="s">
        <v>2062</v>
      </c>
      <c r="G466" s="34" t="s">
        <v>841</v>
      </c>
    </row>
    <row r="467" spans="1:8">
      <c r="A467" s="34" t="s">
        <v>1881</v>
      </c>
      <c r="B467" s="34" t="s">
        <v>1882</v>
      </c>
      <c r="C467" s="35">
        <v>4</v>
      </c>
      <c r="D467" s="35">
        <v>0</v>
      </c>
      <c r="E467" s="35">
        <v>0</v>
      </c>
      <c r="F467" s="34" t="s">
        <v>2062</v>
      </c>
      <c r="G467" s="34" t="s">
        <v>841</v>
      </c>
      <c r="H467" s="34" t="s">
        <v>842</v>
      </c>
    </row>
    <row r="468" spans="1:8">
      <c r="A468" s="34" t="s">
        <v>1886</v>
      </c>
      <c r="B468" s="34" t="s">
        <v>1887</v>
      </c>
      <c r="C468" s="35">
        <v>4</v>
      </c>
      <c r="D468" s="35">
        <v>0</v>
      </c>
      <c r="E468" s="35">
        <v>0</v>
      </c>
      <c r="F468" s="34" t="s">
        <v>2062</v>
      </c>
      <c r="G468" s="34" t="s">
        <v>841</v>
      </c>
      <c r="H468" s="34" t="s">
        <v>842</v>
      </c>
    </row>
    <row r="469" spans="1:8">
      <c r="A469" s="34" t="s">
        <v>1890</v>
      </c>
      <c r="B469" s="34" t="s">
        <v>2156</v>
      </c>
      <c r="C469" s="35">
        <v>3</v>
      </c>
      <c r="D469" s="35">
        <v>0</v>
      </c>
      <c r="E469" s="35">
        <v>0</v>
      </c>
      <c r="F469" s="34" t="s">
        <v>2062</v>
      </c>
      <c r="G469" s="34" t="s">
        <v>841</v>
      </c>
    </row>
    <row r="470" spans="1:8">
      <c r="A470" s="34" t="s">
        <v>1888</v>
      </c>
      <c r="B470" s="34" t="s">
        <v>1889</v>
      </c>
      <c r="C470" s="35">
        <v>4</v>
      </c>
      <c r="D470" s="35">
        <v>0</v>
      </c>
      <c r="E470" s="35">
        <v>0</v>
      </c>
      <c r="F470" s="34" t="s">
        <v>2062</v>
      </c>
      <c r="G470" s="34" t="s">
        <v>841</v>
      </c>
      <c r="H470" s="34" t="s">
        <v>842</v>
      </c>
    </row>
    <row r="471" spans="1:8">
      <c r="A471" s="34" t="s">
        <v>1891</v>
      </c>
      <c r="B471" s="34" t="s">
        <v>1892</v>
      </c>
      <c r="C471" s="35">
        <v>3</v>
      </c>
      <c r="D471" s="35">
        <v>0</v>
      </c>
      <c r="E471" s="35">
        <v>0</v>
      </c>
      <c r="F471" s="34" t="s">
        <v>2062</v>
      </c>
      <c r="G471" s="34" t="s">
        <v>841</v>
      </c>
      <c r="H471" s="34" t="s">
        <v>842</v>
      </c>
    </row>
    <row r="472" spans="1:8">
      <c r="A472" s="34" t="s">
        <v>1893</v>
      </c>
      <c r="B472" s="34" t="s">
        <v>1894</v>
      </c>
      <c r="C472" s="35">
        <v>3</v>
      </c>
      <c r="D472" s="35">
        <v>0</v>
      </c>
      <c r="E472" s="35">
        <v>0</v>
      </c>
      <c r="F472" s="34" t="s">
        <v>2062</v>
      </c>
      <c r="G472" s="34" t="s">
        <v>841</v>
      </c>
      <c r="H472" s="34" t="s">
        <v>842</v>
      </c>
    </row>
    <row r="473" spans="1:8">
      <c r="A473" s="34" t="s">
        <v>1897</v>
      </c>
      <c r="B473" s="34" t="s">
        <v>2157</v>
      </c>
      <c r="C473" s="35">
        <v>1</v>
      </c>
      <c r="D473" s="35">
        <v>0</v>
      </c>
      <c r="E473" s="35">
        <v>0</v>
      </c>
      <c r="F473" s="34" t="s">
        <v>2062</v>
      </c>
      <c r="G473" s="34" t="s">
        <v>841</v>
      </c>
    </row>
    <row r="474" spans="1:8">
      <c r="A474" s="34" t="s">
        <v>1898</v>
      </c>
      <c r="B474" s="34" t="s">
        <v>2158</v>
      </c>
      <c r="C474" s="35">
        <v>2</v>
      </c>
      <c r="D474" s="35">
        <v>0</v>
      </c>
      <c r="E474" s="35">
        <v>0</v>
      </c>
      <c r="F474" s="34" t="s">
        <v>2062</v>
      </c>
      <c r="G474" s="34" t="s">
        <v>841</v>
      </c>
    </row>
    <row r="475" spans="1:8">
      <c r="A475" s="34" t="s">
        <v>1899</v>
      </c>
      <c r="B475" s="34" t="s">
        <v>1896</v>
      </c>
      <c r="C475" s="35">
        <v>3</v>
      </c>
      <c r="D475" s="35">
        <v>0</v>
      </c>
      <c r="E475" s="35">
        <v>0</v>
      </c>
      <c r="F475" s="34" t="s">
        <v>2062</v>
      </c>
      <c r="G475" s="34" t="s">
        <v>841</v>
      </c>
      <c r="H475" s="34" t="s">
        <v>842</v>
      </c>
    </row>
    <row r="476" spans="1:8">
      <c r="A476" s="34" t="s">
        <v>1902</v>
      </c>
      <c r="B476" s="34" t="s">
        <v>1901</v>
      </c>
      <c r="C476" s="35">
        <v>3</v>
      </c>
      <c r="D476" s="35">
        <v>0</v>
      </c>
      <c r="E476" s="35">
        <v>0</v>
      </c>
      <c r="F476" s="34" t="s">
        <v>2062</v>
      </c>
      <c r="G476" s="34" t="s">
        <v>841</v>
      </c>
      <c r="H476" s="34" t="s">
        <v>842</v>
      </c>
    </row>
    <row r="477" spans="1:8">
      <c r="A477" s="34" t="s">
        <v>1905</v>
      </c>
      <c r="B477" s="34" t="s">
        <v>2159</v>
      </c>
      <c r="C477" s="35">
        <v>2</v>
      </c>
      <c r="D477" s="35">
        <v>0</v>
      </c>
      <c r="E477" s="35">
        <v>0</v>
      </c>
      <c r="F477" s="34" t="s">
        <v>2062</v>
      </c>
      <c r="G477" s="34" t="s">
        <v>841</v>
      </c>
    </row>
    <row r="478" spans="1:8">
      <c r="A478" s="34" t="s">
        <v>1906</v>
      </c>
      <c r="B478" s="34" t="s">
        <v>1904</v>
      </c>
      <c r="C478" s="35">
        <v>3</v>
      </c>
      <c r="D478" s="35">
        <v>0</v>
      </c>
      <c r="E478" s="35">
        <v>0</v>
      </c>
      <c r="F478" s="34" t="s">
        <v>2062</v>
      </c>
      <c r="G478" s="34" t="s">
        <v>841</v>
      </c>
      <c r="H478" s="34" t="s">
        <v>842</v>
      </c>
    </row>
    <row r="479" spans="1:8">
      <c r="A479" s="34" t="s">
        <v>1909</v>
      </c>
      <c r="B479" s="34" t="s">
        <v>1908</v>
      </c>
      <c r="C479" s="35">
        <v>3</v>
      </c>
      <c r="D479" s="35">
        <v>0</v>
      </c>
      <c r="E479" s="35">
        <v>0</v>
      </c>
      <c r="F479" s="34" t="s">
        <v>2062</v>
      </c>
      <c r="G479" s="34" t="s">
        <v>841</v>
      </c>
      <c r="H479" s="34" t="s">
        <v>842</v>
      </c>
    </row>
    <row r="480" spans="1:8">
      <c r="A480" s="34" t="s">
        <v>1912</v>
      </c>
      <c r="B480" s="34" t="s">
        <v>1911</v>
      </c>
      <c r="C480" s="35">
        <v>3</v>
      </c>
      <c r="D480" s="35">
        <v>0</v>
      </c>
      <c r="E480" s="35">
        <v>0</v>
      </c>
      <c r="F480" s="34" t="s">
        <v>2062</v>
      </c>
      <c r="G480" s="34" t="s">
        <v>841</v>
      </c>
      <c r="H480" s="34" t="s">
        <v>842</v>
      </c>
    </row>
    <row r="481" spans="1:8">
      <c r="A481" s="34" t="s">
        <v>1915</v>
      </c>
      <c r="B481" s="34" t="s">
        <v>1914</v>
      </c>
      <c r="C481" s="35">
        <v>3</v>
      </c>
      <c r="D481" s="35">
        <v>0</v>
      </c>
      <c r="E481" s="35">
        <v>0</v>
      </c>
      <c r="F481" s="34" t="s">
        <v>2062</v>
      </c>
      <c r="G481" s="34" t="s">
        <v>841</v>
      </c>
      <c r="H481" s="34" t="s">
        <v>842</v>
      </c>
    </row>
    <row r="482" spans="1:8">
      <c r="A482" s="34" t="s">
        <v>1918</v>
      </c>
      <c r="B482" s="34" t="s">
        <v>1917</v>
      </c>
      <c r="C482" s="35">
        <v>3</v>
      </c>
      <c r="D482" s="35">
        <v>0</v>
      </c>
      <c r="E482" s="35">
        <v>0</v>
      </c>
      <c r="F482" s="34" t="s">
        <v>2062</v>
      </c>
      <c r="G482" s="34" t="s">
        <v>841</v>
      </c>
      <c r="H482" s="34" t="s">
        <v>842</v>
      </c>
    </row>
    <row r="483" spans="1:8">
      <c r="A483" s="34" t="s">
        <v>1921</v>
      </c>
      <c r="B483" s="34" t="s">
        <v>1920</v>
      </c>
      <c r="C483" s="35">
        <v>3</v>
      </c>
      <c r="D483" s="35">
        <v>0</v>
      </c>
      <c r="E483" s="35">
        <v>0</v>
      </c>
      <c r="F483" s="34" t="s">
        <v>2062</v>
      </c>
      <c r="G483" s="34" t="s">
        <v>841</v>
      </c>
      <c r="H483" s="34" t="s">
        <v>842</v>
      </c>
    </row>
    <row r="484" spans="1:8">
      <c r="A484" s="34" t="s">
        <v>1924</v>
      </c>
      <c r="B484" s="34" t="s">
        <v>1923</v>
      </c>
      <c r="C484" s="35">
        <v>3</v>
      </c>
      <c r="D484" s="35">
        <v>0</v>
      </c>
      <c r="E484" s="35">
        <v>0</v>
      </c>
      <c r="F484" s="34" t="s">
        <v>2062</v>
      </c>
      <c r="G484" s="34" t="s">
        <v>841</v>
      </c>
      <c r="H484" s="34" t="s">
        <v>842</v>
      </c>
    </row>
    <row r="485" spans="1:8">
      <c r="A485" s="34" t="s">
        <v>1927</v>
      </c>
      <c r="B485" s="34" t="s">
        <v>1926</v>
      </c>
      <c r="C485" s="35">
        <v>3</v>
      </c>
      <c r="D485" s="35">
        <v>0</v>
      </c>
      <c r="E485" s="35">
        <v>0</v>
      </c>
      <c r="F485" s="34" t="s">
        <v>2062</v>
      </c>
      <c r="G485" s="34" t="s">
        <v>841</v>
      </c>
      <c r="H485" s="34" t="s">
        <v>842</v>
      </c>
    </row>
    <row r="486" spans="1:8">
      <c r="A486" s="34" t="s">
        <v>1930</v>
      </c>
      <c r="B486" s="34" t="s">
        <v>1929</v>
      </c>
      <c r="C486" s="35">
        <v>3</v>
      </c>
      <c r="D486" s="35">
        <v>0</v>
      </c>
      <c r="E486" s="35">
        <v>0</v>
      </c>
      <c r="F486" s="34" t="s">
        <v>2062</v>
      </c>
      <c r="G486" s="34" t="s">
        <v>841</v>
      </c>
      <c r="H486" s="34" t="s">
        <v>842</v>
      </c>
    </row>
    <row r="487" spans="1:8">
      <c r="A487" s="34" t="s">
        <v>1933</v>
      </c>
      <c r="B487" s="34" t="s">
        <v>1932</v>
      </c>
      <c r="C487" s="35">
        <v>3</v>
      </c>
      <c r="D487" s="35">
        <v>0</v>
      </c>
      <c r="E487" s="35">
        <v>0</v>
      </c>
      <c r="F487" s="34" t="s">
        <v>2062</v>
      </c>
      <c r="G487" s="34" t="s">
        <v>841</v>
      </c>
      <c r="H487" s="34" t="s">
        <v>842</v>
      </c>
    </row>
    <row r="488" spans="1:8">
      <c r="A488" s="34" t="s">
        <v>1936</v>
      </c>
      <c r="B488" s="34" t="s">
        <v>1935</v>
      </c>
      <c r="C488" s="35">
        <v>3</v>
      </c>
      <c r="D488" s="35">
        <v>0</v>
      </c>
      <c r="E488" s="35">
        <v>0</v>
      </c>
      <c r="F488" s="34" t="s">
        <v>2062</v>
      </c>
      <c r="G488" s="34" t="s">
        <v>841</v>
      </c>
      <c r="H488" s="34" t="s">
        <v>842</v>
      </c>
    </row>
    <row r="489" spans="1:8">
      <c r="A489" s="34" t="s">
        <v>1939</v>
      </c>
      <c r="B489" s="34" t="s">
        <v>1938</v>
      </c>
      <c r="C489" s="35">
        <v>3</v>
      </c>
      <c r="D489" s="35">
        <v>0</v>
      </c>
      <c r="E489" s="35">
        <v>0</v>
      </c>
      <c r="F489" s="34" t="s">
        <v>2062</v>
      </c>
      <c r="G489" s="34" t="s">
        <v>841</v>
      </c>
      <c r="H489" s="34" t="s">
        <v>842</v>
      </c>
    </row>
    <row r="490" spans="1:8">
      <c r="A490" s="34" t="s">
        <v>1942</v>
      </c>
      <c r="B490" s="34" t="s">
        <v>2160</v>
      </c>
      <c r="C490" s="35">
        <v>1</v>
      </c>
      <c r="D490" s="35">
        <v>0</v>
      </c>
      <c r="E490" s="35">
        <v>0</v>
      </c>
      <c r="F490" s="34" t="s">
        <v>2062</v>
      </c>
      <c r="G490" s="34" t="s">
        <v>841</v>
      </c>
    </row>
    <row r="491" spans="1:8">
      <c r="A491" s="34" t="s">
        <v>1943</v>
      </c>
      <c r="B491" s="34" t="s">
        <v>2161</v>
      </c>
      <c r="C491" s="35">
        <v>2</v>
      </c>
      <c r="D491" s="35">
        <v>0</v>
      </c>
      <c r="E491" s="35">
        <v>0</v>
      </c>
      <c r="F491" s="34" t="s">
        <v>2062</v>
      </c>
      <c r="G491" s="34" t="s">
        <v>841</v>
      </c>
    </row>
    <row r="492" spans="1:8">
      <c r="A492" s="34" t="s">
        <v>1940</v>
      </c>
      <c r="B492" s="34" t="s">
        <v>1941</v>
      </c>
      <c r="C492" s="35">
        <v>3</v>
      </c>
      <c r="D492" s="35">
        <v>0</v>
      </c>
      <c r="E492" s="35">
        <v>0</v>
      </c>
      <c r="F492" s="34" t="s">
        <v>2062</v>
      </c>
      <c r="G492" s="34" t="s">
        <v>841</v>
      </c>
      <c r="H492" s="34" t="s">
        <v>842</v>
      </c>
    </row>
    <row r="493" spans="1:8">
      <c r="A493" s="34" t="s">
        <v>1946</v>
      </c>
      <c r="B493" s="34" t="s">
        <v>2162</v>
      </c>
      <c r="C493" s="35">
        <v>2</v>
      </c>
      <c r="D493" s="35">
        <v>0</v>
      </c>
      <c r="E493" s="35">
        <v>0</v>
      </c>
      <c r="F493" s="34" t="s">
        <v>2062</v>
      </c>
      <c r="G493" s="34" t="s">
        <v>841</v>
      </c>
    </row>
    <row r="494" spans="1:8">
      <c r="A494" s="34" t="s">
        <v>1944</v>
      </c>
      <c r="B494" s="34" t="s">
        <v>1945</v>
      </c>
      <c r="C494" s="35">
        <v>3</v>
      </c>
      <c r="D494" s="35">
        <v>0</v>
      </c>
      <c r="E494" s="35">
        <v>0</v>
      </c>
      <c r="F494" s="34" t="s">
        <v>2062</v>
      </c>
      <c r="G494" s="34" t="s">
        <v>841</v>
      </c>
      <c r="H494" s="34" t="s">
        <v>842</v>
      </c>
    </row>
    <row r="495" spans="1:8">
      <c r="A495" s="34" t="s">
        <v>1949</v>
      </c>
      <c r="B495" s="34" t="s">
        <v>2163</v>
      </c>
      <c r="C495" s="35">
        <v>1</v>
      </c>
      <c r="D495" s="35">
        <v>0</v>
      </c>
      <c r="E495" s="35">
        <v>0</v>
      </c>
      <c r="F495" s="34" t="s">
        <v>2062</v>
      </c>
      <c r="G495" s="34" t="s">
        <v>841</v>
      </c>
    </row>
    <row r="496" spans="1:8">
      <c r="A496" s="34" t="s">
        <v>1950</v>
      </c>
      <c r="B496" s="34" t="s">
        <v>2163</v>
      </c>
      <c r="C496" s="35">
        <v>2</v>
      </c>
      <c r="D496" s="35">
        <v>0</v>
      </c>
      <c r="E496" s="35">
        <v>0</v>
      </c>
      <c r="F496" s="34" t="s">
        <v>2062</v>
      </c>
      <c r="G496" s="34" t="s">
        <v>841</v>
      </c>
    </row>
    <row r="497" spans="1:8">
      <c r="A497" s="34" t="s">
        <v>1947</v>
      </c>
      <c r="B497" s="34" t="s">
        <v>1948</v>
      </c>
      <c r="C497" s="35">
        <v>3</v>
      </c>
      <c r="D497" s="35">
        <v>0</v>
      </c>
      <c r="E497" s="35">
        <v>0</v>
      </c>
      <c r="F497" s="34" t="s">
        <v>2062</v>
      </c>
      <c r="G497" s="34" t="s">
        <v>841</v>
      </c>
      <c r="H497" s="34" t="s">
        <v>842</v>
      </c>
    </row>
    <row r="498" spans="1:8">
      <c r="A498" s="34" t="s">
        <v>1951</v>
      </c>
      <c r="B498" s="34" t="s">
        <v>1952</v>
      </c>
      <c r="C498" s="35">
        <v>3</v>
      </c>
      <c r="D498" s="35">
        <v>0</v>
      </c>
      <c r="E498" s="35">
        <v>0</v>
      </c>
      <c r="F498" s="34" t="s">
        <v>2062</v>
      </c>
      <c r="G498" s="34" t="s">
        <v>841</v>
      </c>
      <c r="H498" s="34" t="s">
        <v>842</v>
      </c>
    </row>
    <row r="499" spans="1:8">
      <c r="A499" s="34" t="s">
        <v>1953</v>
      </c>
      <c r="B499" s="34" t="s">
        <v>1954</v>
      </c>
      <c r="C499" s="35">
        <v>3</v>
      </c>
      <c r="D499" s="35">
        <v>0</v>
      </c>
      <c r="E499" s="35">
        <v>0</v>
      </c>
      <c r="F499" s="34" t="s">
        <v>2062</v>
      </c>
      <c r="G499" s="34" t="s">
        <v>841</v>
      </c>
      <c r="H499" s="34" t="s">
        <v>842</v>
      </c>
    </row>
    <row r="500" spans="1:8">
      <c r="A500" s="34" t="s">
        <v>1955</v>
      </c>
      <c r="B500" s="34" t="s">
        <v>1956</v>
      </c>
      <c r="C500" s="35">
        <v>3</v>
      </c>
      <c r="D500" s="35">
        <v>0</v>
      </c>
      <c r="E500" s="35">
        <v>0</v>
      </c>
      <c r="F500" s="34" t="s">
        <v>2062</v>
      </c>
      <c r="G500" s="34" t="s">
        <v>841</v>
      </c>
      <c r="H500" s="34" t="s">
        <v>839</v>
      </c>
    </row>
    <row r="501" spans="1:8">
      <c r="A501" s="34" t="s">
        <v>1957</v>
      </c>
      <c r="B501" s="34" t="s">
        <v>1958</v>
      </c>
      <c r="C501" s="35">
        <v>3</v>
      </c>
      <c r="D501" s="35">
        <v>0</v>
      </c>
      <c r="E501" s="35">
        <v>0</v>
      </c>
      <c r="F501" s="34" t="s">
        <v>2062</v>
      </c>
      <c r="G501" s="34" t="s">
        <v>841</v>
      </c>
      <c r="H501" s="34" t="s">
        <v>842</v>
      </c>
    </row>
  </sheetData>
  <phoneticPr fontId="0" type="noConversion"/>
  <pageMargins left="0.75" right="0.75" top="1" bottom="1" header="0.5" footer="0.5"/>
  <pageSetup paperSize="9" orientation="portrait"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16"/>
  <sheetViews>
    <sheetView zoomScale="90" workbookViewId="0">
      <selection activeCell="L19" sqref="L19"/>
    </sheetView>
  </sheetViews>
  <sheetFormatPr defaultRowHeight="12.45"/>
  <cols>
    <col min="1" max="1" width="10.15234375" style="34" bestFit="1" customWidth="1"/>
    <col min="2" max="2" width="38" style="34" bestFit="1" customWidth="1"/>
    <col min="3" max="5" width="9.69140625" style="34" bestFit="1" customWidth="1"/>
    <col min="6" max="6" width="10.15234375" style="34" bestFit="1" customWidth="1"/>
    <col min="7" max="8" width="9.69140625" style="34" bestFit="1" customWidth="1"/>
    <col min="9" max="9" width="9.69140625" style="162" bestFit="1" customWidth="1"/>
    <col min="10" max="10" width="11.69140625" style="170" bestFit="1" customWidth="1"/>
    <col min="11" max="14" width="13.3046875" style="170" bestFit="1" customWidth="1"/>
    <col min="15" max="15" width="9.15234375" style="82" customWidth="1"/>
  </cols>
  <sheetData>
    <row r="1" spans="1:14">
      <c r="A1" s="33" t="s">
        <v>536</v>
      </c>
      <c r="B1" s="33" t="s">
        <v>1104</v>
      </c>
      <c r="C1" s="76" t="s">
        <v>1105</v>
      </c>
      <c r="D1" s="76" t="s">
        <v>1106</v>
      </c>
      <c r="E1" s="76" t="s">
        <v>1107</v>
      </c>
      <c r="F1" s="76" t="s">
        <v>1108</v>
      </c>
      <c r="G1" s="76" t="s">
        <v>1109</v>
      </c>
      <c r="H1" s="76" t="s">
        <v>1110</v>
      </c>
      <c r="I1" s="167" t="s">
        <v>1111</v>
      </c>
      <c r="J1" s="579" t="s">
        <v>1112</v>
      </c>
      <c r="K1" s="579" t="s">
        <v>1113</v>
      </c>
      <c r="L1" s="579" t="s">
        <v>1114</v>
      </c>
      <c r="M1" s="579" t="s">
        <v>1115</v>
      </c>
      <c r="N1" s="579" t="s">
        <v>1116</v>
      </c>
    </row>
    <row r="2" spans="1:14">
      <c r="A2" s="77" t="s">
        <v>1117</v>
      </c>
      <c r="B2" s="77" t="s">
        <v>1118</v>
      </c>
      <c r="C2" s="77" t="s">
        <v>1119</v>
      </c>
      <c r="D2" s="77" t="s">
        <v>1120</v>
      </c>
      <c r="E2" s="77" t="s">
        <v>1121</v>
      </c>
      <c r="F2" s="77" t="s">
        <v>1117</v>
      </c>
      <c r="G2" s="77"/>
      <c r="H2" s="77"/>
      <c r="I2" s="168"/>
      <c r="J2" s="169">
        <v>2571.92</v>
      </c>
      <c r="K2" s="169">
        <v>14420.11</v>
      </c>
      <c r="L2" s="169">
        <v>0</v>
      </c>
      <c r="M2" s="169">
        <v>0</v>
      </c>
      <c r="N2" s="169">
        <v>0</v>
      </c>
    </row>
    <row r="3" spans="1:14">
      <c r="A3" s="77" t="s">
        <v>1122</v>
      </c>
      <c r="B3" s="77" t="s">
        <v>1123</v>
      </c>
      <c r="C3" s="77" t="s">
        <v>1119</v>
      </c>
      <c r="D3" s="77" t="s">
        <v>1124</v>
      </c>
      <c r="E3" s="77" t="s">
        <v>1125</v>
      </c>
      <c r="F3" s="77" t="s">
        <v>1122</v>
      </c>
      <c r="G3" s="77"/>
      <c r="H3" s="77"/>
      <c r="I3" s="168"/>
      <c r="J3" s="169">
        <v>275</v>
      </c>
      <c r="K3" s="169">
        <v>275</v>
      </c>
      <c r="L3" s="169">
        <v>0</v>
      </c>
      <c r="M3" s="169">
        <v>0</v>
      </c>
      <c r="N3" s="169">
        <v>0</v>
      </c>
    </row>
    <row r="4" spans="1:14">
      <c r="A4" s="77" t="s">
        <v>1126</v>
      </c>
      <c r="B4" s="77" t="s">
        <v>1127</v>
      </c>
      <c r="C4" s="77" t="s">
        <v>1128</v>
      </c>
      <c r="D4" s="77" t="s">
        <v>1129</v>
      </c>
      <c r="E4" s="77" t="s">
        <v>1130</v>
      </c>
      <c r="F4" s="77" t="s">
        <v>1126</v>
      </c>
      <c r="G4" s="77"/>
      <c r="H4" s="77"/>
      <c r="I4" s="168"/>
      <c r="J4" s="169">
        <v>681169.28</v>
      </c>
      <c r="K4" s="169">
        <v>681169.28</v>
      </c>
      <c r="L4" s="169">
        <v>0</v>
      </c>
      <c r="M4" s="169">
        <v>0</v>
      </c>
      <c r="N4" s="169">
        <v>0</v>
      </c>
    </row>
    <row r="5" spans="1:14">
      <c r="A5" s="77" t="s">
        <v>1131</v>
      </c>
      <c r="B5" s="77" t="s">
        <v>1132</v>
      </c>
      <c r="C5" s="77" t="s">
        <v>1128</v>
      </c>
      <c r="D5" s="77" t="s">
        <v>1129</v>
      </c>
      <c r="E5" s="77" t="s">
        <v>1133</v>
      </c>
      <c r="F5" s="77" t="s">
        <v>1131</v>
      </c>
      <c r="G5" s="77"/>
      <c r="H5" s="77"/>
      <c r="I5" s="168"/>
      <c r="J5" s="169">
        <v>170292.32</v>
      </c>
      <c r="K5" s="169">
        <v>170292.32</v>
      </c>
      <c r="L5" s="169">
        <v>0</v>
      </c>
      <c r="M5" s="169">
        <v>0</v>
      </c>
      <c r="N5" s="169">
        <v>0</v>
      </c>
    </row>
    <row r="6" spans="1:14">
      <c r="A6" s="77" t="s">
        <v>1134</v>
      </c>
      <c r="B6" s="77" t="s">
        <v>1135</v>
      </c>
      <c r="C6" s="77" t="s">
        <v>1128</v>
      </c>
      <c r="D6" s="77" t="s">
        <v>1136</v>
      </c>
      <c r="E6" s="77" t="s">
        <v>1137</v>
      </c>
      <c r="F6" s="77" t="s">
        <v>1134</v>
      </c>
      <c r="G6" s="77"/>
      <c r="H6" s="77"/>
      <c r="I6" s="168"/>
      <c r="J6" s="169">
        <v>21000</v>
      </c>
      <c r="K6" s="169">
        <v>21000</v>
      </c>
      <c r="L6" s="169">
        <v>0</v>
      </c>
      <c r="M6" s="169">
        <v>0</v>
      </c>
      <c r="N6" s="169">
        <v>0</v>
      </c>
    </row>
    <row r="7" spans="1:14">
      <c r="A7" s="77" t="s">
        <v>1138</v>
      </c>
      <c r="B7" s="77" t="s">
        <v>1139</v>
      </c>
      <c r="C7" s="77" t="s">
        <v>1128</v>
      </c>
      <c r="D7" s="77" t="s">
        <v>1136</v>
      </c>
      <c r="E7" s="77" t="s">
        <v>1140</v>
      </c>
      <c r="F7" s="77" t="s">
        <v>1138</v>
      </c>
      <c r="G7" s="77"/>
      <c r="H7" s="77"/>
      <c r="I7" s="168"/>
      <c r="J7" s="169">
        <v>7777.4</v>
      </c>
      <c r="K7" s="169">
        <v>7777.4</v>
      </c>
      <c r="L7" s="169">
        <v>0</v>
      </c>
      <c r="M7" s="169">
        <v>0</v>
      </c>
      <c r="N7" s="169">
        <v>0</v>
      </c>
    </row>
    <row r="8" spans="1:14">
      <c r="A8" s="77" t="s">
        <v>1141</v>
      </c>
      <c r="B8" s="77" t="s">
        <v>1142</v>
      </c>
      <c r="C8" s="77" t="s">
        <v>1128</v>
      </c>
      <c r="D8" s="77" t="s">
        <v>1136</v>
      </c>
      <c r="E8" s="77" t="s">
        <v>1143</v>
      </c>
      <c r="F8" s="77" t="s">
        <v>1141</v>
      </c>
      <c r="G8" s="77"/>
      <c r="H8" s="77"/>
      <c r="I8" s="168"/>
      <c r="J8" s="169">
        <v>6516.46</v>
      </c>
      <c r="K8" s="169">
        <v>6516.46</v>
      </c>
      <c r="L8" s="169">
        <v>0</v>
      </c>
      <c r="M8" s="169">
        <v>0</v>
      </c>
      <c r="N8" s="169">
        <v>0</v>
      </c>
    </row>
    <row r="9" spans="1:14">
      <c r="A9" s="77" t="s">
        <v>1144</v>
      </c>
      <c r="B9" s="77" t="s">
        <v>1145</v>
      </c>
      <c r="C9" s="77" t="s">
        <v>1128</v>
      </c>
      <c r="D9" s="77" t="s">
        <v>1136</v>
      </c>
      <c r="E9" s="77" t="s">
        <v>1146</v>
      </c>
      <c r="F9" s="77" t="s">
        <v>1144</v>
      </c>
      <c r="G9" s="77"/>
      <c r="H9" s="77"/>
      <c r="I9" s="168"/>
      <c r="J9" s="169">
        <v>13500</v>
      </c>
      <c r="K9" s="169">
        <v>13500</v>
      </c>
      <c r="L9" s="169">
        <v>0</v>
      </c>
      <c r="M9" s="169">
        <v>0</v>
      </c>
      <c r="N9" s="169">
        <v>0</v>
      </c>
    </row>
    <row r="10" spans="1:14">
      <c r="A10" s="77" t="s">
        <v>1147</v>
      </c>
      <c r="B10" s="77" t="s">
        <v>1148</v>
      </c>
      <c r="C10" s="77" t="s">
        <v>1128</v>
      </c>
      <c r="D10" s="77" t="s">
        <v>1136</v>
      </c>
      <c r="E10" s="77" t="s">
        <v>1149</v>
      </c>
      <c r="F10" s="77" t="s">
        <v>1147</v>
      </c>
      <c r="G10" s="77"/>
      <c r="H10" s="77"/>
      <c r="I10" s="168"/>
      <c r="J10" s="169">
        <v>7317.62</v>
      </c>
      <c r="K10" s="169">
        <v>7317.62</v>
      </c>
      <c r="L10" s="169">
        <v>0</v>
      </c>
      <c r="M10" s="169">
        <v>0</v>
      </c>
      <c r="N10" s="169">
        <v>0</v>
      </c>
    </row>
    <row r="11" spans="1:14">
      <c r="A11" s="77" t="s">
        <v>1150</v>
      </c>
      <c r="B11" s="77" t="s">
        <v>1151</v>
      </c>
      <c r="C11" s="77" t="s">
        <v>1128</v>
      </c>
      <c r="D11" s="77" t="s">
        <v>1136</v>
      </c>
      <c r="E11" s="77" t="s">
        <v>1152</v>
      </c>
      <c r="F11" s="77" t="s">
        <v>1150</v>
      </c>
      <c r="G11" s="77"/>
      <c r="H11" s="77"/>
      <c r="I11" s="168"/>
      <c r="J11" s="169">
        <v>5909.91</v>
      </c>
      <c r="K11" s="169">
        <v>5909.91</v>
      </c>
      <c r="L11" s="169">
        <v>0</v>
      </c>
      <c r="M11" s="169">
        <v>0</v>
      </c>
      <c r="N11" s="169">
        <v>0</v>
      </c>
    </row>
    <row r="12" spans="1:14">
      <c r="A12" s="77" t="s">
        <v>1153</v>
      </c>
      <c r="B12" s="77" t="s">
        <v>1154</v>
      </c>
      <c r="C12" s="77" t="s">
        <v>1128</v>
      </c>
      <c r="D12" s="77" t="s">
        <v>1155</v>
      </c>
      <c r="E12" s="77" t="s">
        <v>1156</v>
      </c>
      <c r="F12" s="77" t="s">
        <v>1153</v>
      </c>
      <c r="G12" s="77"/>
      <c r="H12" s="77"/>
      <c r="I12" s="168"/>
      <c r="J12" s="169">
        <v>158574.68</v>
      </c>
      <c r="K12" s="169">
        <v>131445.16</v>
      </c>
      <c r="L12" s="169">
        <v>0</v>
      </c>
      <c r="M12" s="169">
        <v>0</v>
      </c>
      <c r="N12" s="169">
        <v>0</v>
      </c>
    </row>
    <row r="13" spans="1:14">
      <c r="A13" s="77" t="s">
        <v>1157</v>
      </c>
      <c r="B13" s="77" t="s">
        <v>1158</v>
      </c>
      <c r="C13" s="77" t="s">
        <v>1128</v>
      </c>
      <c r="D13" s="77" t="s">
        <v>1155</v>
      </c>
      <c r="E13" s="77" t="s">
        <v>1159</v>
      </c>
      <c r="F13" s="77" t="s">
        <v>1157</v>
      </c>
      <c r="G13" s="77"/>
      <c r="H13" s="77"/>
      <c r="I13" s="168"/>
      <c r="J13" s="169">
        <v>13788.87</v>
      </c>
      <c r="K13" s="169">
        <v>11885.22</v>
      </c>
      <c r="L13" s="169">
        <v>0</v>
      </c>
      <c r="M13" s="169">
        <v>0</v>
      </c>
      <c r="N13" s="169">
        <v>0</v>
      </c>
    </row>
    <row r="14" spans="1:14">
      <c r="A14" s="77" t="s">
        <v>1160</v>
      </c>
      <c r="B14" s="77" t="s">
        <v>1161</v>
      </c>
      <c r="C14" s="77" t="s">
        <v>1128</v>
      </c>
      <c r="D14" s="77" t="s">
        <v>1155</v>
      </c>
      <c r="E14" s="77" t="s">
        <v>1162</v>
      </c>
      <c r="F14" s="77" t="s">
        <v>1160</v>
      </c>
      <c r="G14" s="77"/>
      <c r="H14" s="77"/>
      <c r="I14" s="168"/>
      <c r="J14" s="169">
        <v>13822.26</v>
      </c>
      <c r="K14" s="169">
        <v>12578.22</v>
      </c>
      <c r="L14" s="169">
        <v>0</v>
      </c>
      <c r="M14" s="169">
        <v>0</v>
      </c>
      <c r="N14" s="169">
        <v>0</v>
      </c>
    </row>
    <row r="15" spans="1:14">
      <c r="A15" s="34" t="s">
        <v>1163</v>
      </c>
      <c r="B15" s="34" t="s">
        <v>1164</v>
      </c>
      <c r="C15" s="77" t="s">
        <v>1128</v>
      </c>
      <c r="D15" s="77" t="s">
        <v>1165</v>
      </c>
      <c r="E15" s="34" t="s">
        <v>1166</v>
      </c>
      <c r="F15" s="34" t="s">
        <v>1163</v>
      </c>
      <c r="J15" s="169">
        <v>183744.71</v>
      </c>
      <c r="K15" s="169">
        <v>182814.71</v>
      </c>
      <c r="L15" s="169">
        <v>0</v>
      </c>
      <c r="M15" s="169">
        <v>0</v>
      </c>
      <c r="N15" s="169">
        <v>0</v>
      </c>
    </row>
    <row r="16" spans="1:14">
      <c r="A16" s="34" t="s">
        <v>1167</v>
      </c>
      <c r="B16" s="34" t="s">
        <v>1168</v>
      </c>
      <c r="C16" s="77" t="s">
        <v>1128</v>
      </c>
      <c r="D16" s="77" t="s">
        <v>1165</v>
      </c>
      <c r="E16" s="34" t="s">
        <v>1169</v>
      </c>
      <c r="F16" s="34" t="s">
        <v>1167</v>
      </c>
      <c r="J16" s="169">
        <v>790</v>
      </c>
      <c r="K16" s="169">
        <v>790</v>
      </c>
      <c r="L16" s="169">
        <v>0</v>
      </c>
      <c r="M16" s="169">
        <v>0</v>
      </c>
      <c r="N16" s="169">
        <v>0</v>
      </c>
    </row>
    <row r="17" spans="1:14">
      <c r="A17" s="34" t="s">
        <v>1170</v>
      </c>
      <c r="B17" s="34" t="s">
        <v>1171</v>
      </c>
      <c r="C17" s="34" t="s">
        <v>1128</v>
      </c>
      <c r="D17" s="34" t="s">
        <v>1165</v>
      </c>
      <c r="E17" s="34" t="s">
        <v>1172</v>
      </c>
      <c r="F17" s="34" t="s">
        <v>1170</v>
      </c>
      <c r="J17" s="170">
        <v>12675.8</v>
      </c>
      <c r="K17" s="170">
        <v>23386.35</v>
      </c>
      <c r="L17" s="170">
        <v>0</v>
      </c>
      <c r="M17" s="170">
        <v>0</v>
      </c>
      <c r="N17" s="170">
        <v>0</v>
      </c>
    </row>
    <row r="18" spans="1:14">
      <c r="A18" s="34" t="s">
        <v>1173</v>
      </c>
      <c r="B18" s="34" t="s">
        <v>1174</v>
      </c>
      <c r="C18" s="34" t="s">
        <v>1128</v>
      </c>
      <c r="D18" s="34" t="s">
        <v>1165</v>
      </c>
      <c r="E18" s="34" t="s">
        <v>1175</v>
      </c>
      <c r="F18" s="34" t="s">
        <v>1173</v>
      </c>
      <c r="J18" s="170">
        <v>51091.87</v>
      </c>
      <c r="K18" s="170">
        <v>51091.87</v>
      </c>
      <c r="L18" s="170">
        <v>0</v>
      </c>
      <c r="M18" s="170">
        <v>0</v>
      </c>
      <c r="N18" s="170">
        <v>0</v>
      </c>
    </row>
    <row r="19" spans="1:14">
      <c r="A19" s="34" t="s">
        <v>1176</v>
      </c>
      <c r="B19" s="34" t="s">
        <v>1177</v>
      </c>
      <c r="C19" s="34" t="s">
        <v>1128</v>
      </c>
      <c r="D19" s="34" t="s">
        <v>1165</v>
      </c>
      <c r="E19" s="34" t="s">
        <v>1178</v>
      </c>
      <c r="F19" s="34" t="s">
        <v>1176</v>
      </c>
      <c r="J19" s="170">
        <v>667</v>
      </c>
      <c r="K19" s="170">
        <v>667</v>
      </c>
      <c r="L19" s="170">
        <v>0</v>
      </c>
      <c r="M19" s="170">
        <v>0</v>
      </c>
      <c r="N19" s="170">
        <v>0</v>
      </c>
    </row>
    <row r="20" spans="1:14">
      <c r="A20" s="34" t="s">
        <v>1179</v>
      </c>
      <c r="B20" s="34" t="s">
        <v>199</v>
      </c>
      <c r="C20" s="34" t="s">
        <v>1128</v>
      </c>
      <c r="D20" s="34" t="s">
        <v>1165</v>
      </c>
      <c r="E20" s="34" t="s">
        <v>1180</v>
      </c>
      <c r="F20" s="34" t="s">
        <v>1179</v>
      </c>
      <c r="J20" s="170">
        <v>925.6</v>
      </c>
      <c r="K20" s="170">
        <v>925.6</v>
      </c>
      <c r="L20" s="170">
        <v>0</v>
      </c>
      <c r="M20" s="170">
        <v>0</v>
      </c>
      <c r="N20" s="170">
        <v>0</v>
      </c>
    </row>
    <row r="21" spans="1:14">
      <c r="A21" s="34" t="s">
        <v>1181</v>
      </c>
      <c r="B21" s="34" t="s">
        <v>1182</v>
      </c>
      <c r="C21" s="34" t="s">
        <v>1183</v>
      </c>
      <c r="D21" s="34" t="s">
        <v>1184</v>
      </c>
      <c r="E21" s="34" t="s">
        <v>1181</v>
      </c>
      <c r="J21" s="170">
        <v>153219.9</v>
      </c>
      <c r="K21" s="170">
        <v>153219.9</v>
      </c>
      <c r="L21" s="170">
        <v>0</v>
      </c>
      <c r="M21" s="170">
        <v>0</v>
      </c>
      <c r="N21" s="170">
        <v>0</v>
      </c>
    </row>
    <row r="22" spans="1:14">
      <c r="A22" s="34" t="s">
        <v>1185</v>
      </c>
      <c r="B22" s="34" t="s">
        <v>1186</v>
      </c>
      <c r="C22" s="34" t="s">
        <v>1183</v>
      </c>
      <c r="D22" s="34" t="s">
        <v>1184</v>
      </c>
      <c r="E22" s="34" t="s">
        <v>1185</v>
      </c>
      <c r="J22" s="170">
        <v>0</v>
      </c>
      <c r="K22" s="170">
        <v>88695</v>
      </c>
      <c r="L22" s="170">
        <v>0</v>
      </c>
      <c r="M22" s="170">
        <v>0</v>
      </c>
      <c r="N22" s="170">
        <v>0</v>
      </c>
    </row>
    <row r="23" spans="1:14">
      <c r="A23" s="34" t="s">
        <v>1187</v>
      </c>
      <c r="B23" s="34" t="s">
        <v>1188</v>
      </c>
      <c r="C23" s="34" t="s">
        <v>1183</v>
      </c>
      <c r="D23" s="34" t="s">
        <v>1184</v>
      </c>
      <c r="E23" s="34" t="s">
        <v>1187</v>
      </c>
      <c r="J23" s="170">
        <v>182990</v>
      </c>
      <c r="K23" s="170">
        <v>119990</v>
      </c>
      <c r="L23" s="170">
        <v>0</v>
      </c>
      <c r="M23" s="170">
        <v>0</v>
      </c>
      <c r="N23" s="170">
        <v>0</v>
      </c>
    </row>
    <row r="24" spans="1:14">
      <c r="A24" s="34" t="s">
        <v>1189</v>
      </c>
      <c r="B24" s="34" t="s">
        <v>1190</v>
      </c>
      <c r="C24" s="34" t="s">
        <v>1183</v>
      </c>
      <c r="D24" s="34" t="s">
        <v>1184</v>
      </c>
      <c r="E24" s="34" t="s">
        <v>1189</v>
      </c>
      <c r="J24" s="170">
        <v>161.5</v>
      </c>
      <c r="K24" s="170">
        <v>161.5</v>
      </c>
      <c r="L24" s="170">
        <v>0</v>
      </c>
      <c r="M24" s="170">
        <v>0</v>
      </c>
      <c r="N24" s="170">
        <v>0</v>
      </c>
    </row>
    <row r="25" spans="1:14">
      <c r="A25" s="34" t="s">
        <v>1191</v>
      </c>
      <c r="B25" s="34" t="s">
        <v>1192</v>
      </c>
      <c r="C25" s="34" t="s">
        <v>1193</v>
      </c>
      <c r="D25" s="34" t="s">
        <v>1194</v>
      </c>
      <c r="E25" s="34" t="s">
        <v>1191</v>
      </c>
      <c r="J25" s="170">
        <v>14154.66</v>
      </c>
      <c r="K25" s="170">
        <v>10906.78</v>
      </c>
      <c r="L25" s="170">
        <v>0</v>
      </c>
      <c r="M25" s="170">
        <v>0</v>
      </c>
      <c r="N25" s="170">
        <v>0</v>
      </c>
    </row>
    <row r="26" spans="1:14">
      <c r="A26" s="34" t="s">
        <v>1195</v>
      </c>
      <c r="B26" s="34" t="s">
        <v>1196</v>
      </c>
      <c r="C26" s="34" t="s">
        <v>1197</v>
      </c>
      <c r="D26" s="34" t="s">
        <v>1198</v>
      </c>
      <c r="E26" s="34" t="s">
        <v>1195</v>
      </c>
      <c r="J26" s="170">
        <v>2196.61</v>
      </c>
      <c r="K26" s="170">
        <v>38.4</v>
      </c>
      <c r="L26" s="170">
        <v>0</v>
      </c>
      <c r="M26" s="170">
        <v>0</v>
      </c>
      <c r="N26" s="170">
        <v>0</v>
      </c>
    </row>
    <row r="27" spans="1:14">
      <c r="A27" s="34" t="s">
        <v>1199</v>
      </c>
      <c r="B27" s="34" t="s">
        <v>1200</v>
      </c>
      <c r="C27" s="34" t="s">
        <v>1197</v>
      </c>
      <c r="D27" s="34" t="s">
        <v>1201</v>
      </c>
      <c r="E27" s="34" t="s">
        <v>1202</v>
      </c>
      <c r="F27" s="34" t="s">
        <v>1199</v>
      </c>
      <c r="J27" s="170">
        <v>172951.4</v>
      </c>
      <c r="K27" s="170">
        <v>126793.56</v>
      </c>
      <c r="L27" s="170">
        <v>0</v>
      </c>
      <c r="M27" s="170">
        <v>0</v>
      </c>
      <c r="N27" s="170">
        <v>0</v>
      </c>
    </row>
    <row r="28" spans="1:14">
      <c r="A28" s="34" t="s">
        <v>1203</v>
      </c>
      <c r="B28" s="34" t="s">
        <v>1204</v>
      </c>
      <c r="C28" s="34" t="s">
        <v>1197</v>
      </c>
      <c r="D28" s="34" t="s">
        <v>1205</v>
      </c>
      <c r="E28" s="34" t="s">
        <v>1203</v>
      </c>
      <c r="J28" s="170">
        <v>0</v>
      </c>
      <c r="K28" s="170">
        <v>9107.09</v>
      </c>
      <c r="L28" s="170">
        <v>0</v>
      </c>
      <c r="M28" s="170">
        <v>0</v>
      </c>
      <c r="N28" s="170">
        <v>0</v>
      </c>
    </row>
    <row r="29" spans="1:14">
      <c r="A29" s="34" t="s">
        <v>1206</v>
      </c>
      <c r="B29" s="34" t="s">
        <v>1207</v>
      </c>
      <c r="C29" s="34" t="s">
        <v>1208</v>
      </c>
      <c r="D29" s="34" t="s">
        <v>1209</v>
      </c>
      <c r="E29" s="34" t="s">
        <v>1210</v>
      </c>
      <c r="F29" s="34" t="s">
        <v>1206</v>
      </c>
      <c r="J29" s="170">
        <v>205.06</v>
      </c>
      <c r="K29" s="170">
        <v>0</v>
      </c>
      <c r="L29" s="170">
        <v>0</v>
      </c>
      <c r="M29" s="170">
        <v>0</v>
      </c>
      <c r="N29" s="170">
        <v>0</v>
      </c>
    </row>
    <row r="30" spans="1:14">
      <c r="A30" s="34" t="s">
        <v>1211</v>
      </c>
      <c r="B30" s="34" t="s">
        <v>1212</v>
      </c>
      <c r="C30" s="34" t="s">
        <v>1208</v>
      </c>
      <c r="D30" s="34" t="s">
        <v>1213</v>
      </c>
      <c r="E30" s="34" t="s">
        <v>1211</v>
      </c>
      <c r="J30" s="170">
        <v>730.31</v>
      </c>
      <c r="K30" s="170">
        <v>730.31</v>
      </c>
      <c r="L30" s="170">
        <v>0</v>
      </c>
      <c r="M30" s="170">
        <v>0</v>
      </c>
      <c r="N30" s="170">
        <v>0</v>
      </c>
    </row>
    <row r="31" spans="1:14">
      <c r="A31" s="34" t="s">
        <v>1214</v>
      </c>
      <c r="B31" s="34" t="s">
        <v>1215</v>
      </c>
      <c r="C31" s="34" t="s">
        <v>1208</v>
      </c>
      <c r="D31" s="34" t="s">
        <v>1213</v>
      </c>
      <c r="E31" s="34" t="s">
        <v>1214</v>
      </c>
      <c r="J31" s="170">
        <v>20220.91</v>
      </c>
      <c r="K31" s="170">
        <v>11.82</v>
      </c>
      <c r="L31" s="170">
        <v>0</v>
      </c>
      <c r="M31" s="170">
        <v>0</v>
      </c>
      <c r="N31" s="170">
        <v>0</v>
      </c>
    </row>
    <row r="32" spans="1:14">
      <c r="A32" s="34" t="s">
        <v>1216</v>
      </c>
      <c r="B32" s="34" t="s">
        <v>1217</v>
      </c>
      <c r="C32" s="34" t="s">
        <v>1208</v>
      </c>
      <c r="D32" s="34" t="s">
        <v>1218</v>
      </c>
      <c r="E32" s="34" t="s">
        <v>1216</v>
      </c>
      <c r="J32" s="170">
        <v>0.95</v>
      </c>
      <c r="K32" s="170">
        <v>1.72</v>
      </c>
      <c r="L32" s="170">
        <v>0</v>
      </c>
      <c r="M32" s="170">
        <v>0</v>
      </c>
      <c r="N32" s="170">
        <v>0</v>
      </c>
    </row>
    <row r="33" spans="1:14">
      <c r="A33" s="34" t="s">
        <v>1219</v>
      </c>
      <c r="B33" s="34" t="s">
        <v>204</v>
      </c>
      <c r="C33" s="34" t="s">
        <v>1220</v>
      </c>
      <c r="D33" s="34" t="s">
        <v>1221</v>
      </c>
      <c r="E33" s="34" t="s">
        <v>1219</v>
      </c>
      <c r="J33" s="170">
        <v>69592.75</v>
      </c>
      <c r="K33" s="170">
        <v>0</v>
      </c>
      <c r="L33" s="170">
        <v>0</v>
      </c>
      <c r="M33" s="170">
        <v>0</v>
      </c>
      <c r="N33" s="170">
        <v>0</v>
      </c>
    </row>
    <row r="34" spans="1:14">
      <c r="A34" s="34" t="s">
        <v>1222</v>
      </c>
      <c r="B34" s="34" t="s">
        <v>1223</v>
      </c>
      <c r="C34" s="34" t="s">
        <v>1220</v>
      </c>
      <c r="D34" s="34" t="s">
        <v>1224</v>
      </c>
      <c r="E34" s="34" t="s">
        <v>1222</v>
      </c>
      <c r="J34" s="170">
        <v>100000</v>
      </c>
      <c r="K34" s="170">
        <v>100000</v>
      </c>
      <c r="L34" s="170">
        <v>0</v>
      </c>
      <c r="M34" s="170">
        <v>0</v>
      </c>
      <c r="N34" s="170">
        <v>0</v>
      </c>
    </row>
    <row r="35" spans="1:14">
      <c r="A35" s="34" t="s">
        <v>1225</v>
      </c>
      <c r="B35" s="34" t="s">
        <v>1226</v>
      </c>
      <c r="C35" s="34" t="s">
        <v>1227</v>
      </c>
      <c r="D35" s="34" t="s">
        <v>1228</v>
      </c>
      <c r="E35" s="34" t="s">
        <v>1229</v>
      </c>
      <c r="F35" s="34" t="s">
        <v>1225</v>
      </c>
      <c r="J35" s="170">
        <v>-94543.75</v>
      </c>
      <c r="K35" s="170">
        <v>28849.61</v>
      </c>
      <c r="L35" s="170">
        <v>0</v>
      </c>
      <c r="M35" s="170">
        <v>0</v>
      </c>
      <c r="N35" s="170">
        <v>0</v>
      </c>
    </row>
    <row r="36" spans="1:14">
      <c r="A36" s="34" t="s">
        <v>1230</v>
      </c>
      <c r="B36" s="34" t="s">
        <v>1226</v>
      </c>
      <c r="C36" s="34" t="s">
        <v>1227</v>
      </c>
      <c r="D36" s="34" t="s">
        <v>1228</v>
      </c>
      <c r="E36" s="34" t="s">
        <v>1231</v>
      </c>
      <c r="F36" s="34" t="s">
        <v>1230</v>
      </c>
      <c r="J36" s="170">
        <v>1011.69</v>
      </c>
      <c r="K36" s="170">
        <v>0</v>
      </c>
      <c r="L36" s="170">
        <v>0</v>
      </c>
      <c r="M36" s="170">
        <v>0</v>
      </c>
      <c r="N36" s="170">
        <v>0</v>
      </c>
    </row>
    <row r="37" spans="1:14">
      <c r="A37" s="34" t="s">
        <v>1232</v>
      </c>
      <c r="B37" s="34" t="s">
        <v>1233</v>
      </c>
      <c r="C37" s="34" t="s">
        <v>1227</v>
      </c>
      <c r="D37" s="34" t="s">
        <v>1234</v>
      </c>
      <c r="E37" s="34" t="s">
        <v>1232</v>
      </c>
      <c r="J37" s="170">
        <v>159.47999999999999</v>
      </c>
      <c r="K37" s="170">
        <v>261.58</v>
      </c>
      <c r="L37" s="170">
        <v>0</v>
      </c>
      <c r="M37" s="170">
        <v>0</v>
      </c>
      <c r="N37" s="170">
        <v>0</v>
      </c>
    </row>
    <row r="38" spans="1:14">
      <c r="A38" s="34" t="s">
        <v>1235</v>
      </c>
      <c r="B38" s="34" t="s">
        <v>1236</v>
      </c>
      <c r="C38" s="34" t="s">
        <v>1237</v>
      </c>
      <c r="D38" s="34" t="s">
        <v>1238</v>
      </c>
      <c r="E38" s="34" t="s">
        <v>1239</v>
      </c>
      <c r="F38" s="34" t="s">
        <v>1235</v>
      </c>
      <c r="J38" s="170">
        <v>89582.76</v>
      </c>
      <c r="K38" s="170">
        <v>91227.35</v>
      </c>
      <c r="L38" s="170">
        <v>0</v>
      </c>
      <c r="M38" s="170">
        <v>0</v>
      </c>
      <c r="N38" s="170">
        <v>0</v>
      </c>
    </row>
    <row r="39" spans="1:14">
      <c r="A39" s="34" t="s">
        <v>1240</v>
      </c>
      <c r="B39" s="34" t="s">
        <v>1241</v>
      </c>
      <c r="C39" s="34" t="s">
        <v>1242</v>
      </c>
      <c r="D39" s="34" t="s">
        <v>1243</v>
      </c>
      <c r="E39" s="34" t="s">
        <v>1240</v>
      </c>
      <c r="J39" s="170">
        <v>72.489999999999995</v>
      </c>
      <c r="K39" s="170">
        <v>740.01</v>
      </c>
      <c r="L39" s="170">
        <v>0</v>
      </c>
      <c r="M39" s="170">
        <v>0</v>
      </c>
      <c r="N39" s="170">
        <v>0</v>
      </c>
    </row>
    <row r="40" spans="1:14">
      <c r="A40" s="34" t="s">
        <v>1244</v>
      </c>
      <c r="B40" s="34" t="s">
        <v>1245</v>
      </c>
      <c r="C40" s="34" t="s">
        <v>1242</v>
      </c>
      <c r="D40" s="34" t="s">
        <v>1243</v>
      </c>
      <c r="E40" s="34" t="s">
        <v>1244</v>
      </c>
      <c r="J40" s="170">
        <v>21345.4</v>
      </c>
      <c r="K40" s="170">
        <v>17165.169999999998</v>
      </c>
      <c r="L40" s="170">
        <v>0</v>
      </c>
      <c r="M40" s="170">
        <v>0</v>
      </c>
      <c r="N40" s="170">
        <v>0</v>
      </c>
    </row>
    <row r="41" spans="1:14">
      <c r="A41" s="34" t="s">
        <v>1246</v>
      </c>
      <c r="B41" s="34" t="s">
        <v>118</v>
      </c>
      <c r="C41" s="34" t="s">
        <v>1247</v>
      </c>
      <c r="D41" s="34" t="s">
        <v>1248</v>
      </c>
      <c r="E41" s="34" t="s">
        <v>1246</v>
      </c>
      <c r="J41" s="170">
        <v>-50000</v>
      </c>
      <c r="K41" s="170">
        <v>-50000</v>
      </c>
      <c r="L41" s="170">
        <v>0</v>
      </c>
      <c r="M41" s="170">
        <v>0</v>
      </c>
      <c r="N41" s="170">
        <v>0</v>
      </c>
    </row>
    <row r="42" spans="1:14">
      <c r="A42" s="34" t="s">
        <v>1249</v>
      </c>
      <c r="B42" s="34" t="s">
        <v>244</v>
      </c>
      <c r="C42" s="34" t="s">
        <v>1247</v>
      </c>
      <c r="D42" s="34" t="s">
        <v>1248</v>
      </c>
      <c r="E42" s="34" t="s">
        <v>1249</v>
      </c>
      <c r="J42" s="170">
        <v>-10197.450000000001</v>
      </c>
      <c r="K42" s="170">
        <v>-10197.450000000001</v>
      </c>
      <c r="L42" s="170">
        <v>0</v>
      </c>
      <c r="M42" s="170">
        <v>0</v>
      </c>
      <c r="N42" s="170">
        <v>0</v>
      </c>
    </row>
    <row r="43" spans="1:14">
      <c r="A43" s="34" t="s">
        <v>1250</v>
      </c>
      <c r="B43" s="34" t="s">
        <v>146</v>
      </c>
      <c r="C43" s="34" t="s">
        <v>1247</v>
      </c>
      <c r="D43" s="34" t="s">
        <v>1248</v>
      </c>
      <c r="E43" s="34" t="s">
        <v>1250</v>
      </c>
      <c r="J43" s="170">
        <v>0.02</v>
      </c>
      <c r="K43" s="170">
        <v>0.02</v>
      </c>
      <c r="L43" s="170">
        <v>0</v>
      </c>
      <c r="M43" s="170">
        <v>0</v>
      </c>
      <c r="N43" s="170">
        <v>0</v>
      </c>
    </row>
    <row r="44" spans="1:14">
      <c r="A44" s="34" t="s">
        <v>1251</v>
      </c>
      <c r="B44" s="34" t="s">
        <v>1252</v>
      </c>
      <c r="C44" s="34" t="s">
        <v>1253</v>
      </c>
      <c r="D44" s="34" t="s">
        <v>1254</v>
      </c>
      <c r="E44" s="34" t="s">
        <v>1251</v>
      </c>
      <c r="J44" s="170">
        <v>-625019.97</v>
      </c>
      <c r="K44" s="170">
        <v>-427245.67</v>
      </c>
      <c r="L44" s="170">
        <v>0</v>
      </c>
      <c r="M44" s="170">
        <v>0</v>
      </c>
      <c r="N44" s="170">
        <v>0</v>
      </c>
    </row>
    <row r="45" spans="1:14">
      <c r="A45" s="34" t="s">
        <v>1255</v>
      </c>
      <c r="B45" s="34" t="s">
        <v>1256</v>
      </c>
      <c r="C45" s="34" t="s">
        <v>1257</v>
      </c>
      <c r="D45" s="34" t="s">
        <v>1258</v>
      </c>
      <c r="E45" s="34" t="s">
        <v>1255</v>
      </c>
      <c r="J45" s="170">
        <v>-1130</v>
      </c>
      <c r="K45" s="170">
        <v>-1405</v>
      </c>
      <c r="L45" s="170">
        <v>0</v>
      </c>
      <c r="M45" s="170">
        <v>0</v>
      </c>
      <c r="N45" s="170">
        <v>0</v>
      </c>
    </row>
    <row r="46" spans="1:14">
      <c r="A46" s="34" t="s">
        <v>1259</v>
      </c>
      <c r="B46" s="34" t="s">
        <v>1260</v>
      </c>
      <c r="C46" s="34" t="s">
        <v>1261</v>
      </c>
      <c r="D46" s="34" t="s">
        <v>1262</v>
      </c>
      <c r="E46" s="34" t="s">
        <v>1259</v>
      </c>
      <c r="J46" s="170">
        <v>-172805.13</v>
      </c>
      <c r="K46" s="170">
        <v>-157395.81</v>
      </c>
      <c r="L46" s="170">
        <v>0</v>
      </c>
      <c r="M46" s="170">
        <v>0</v>
      </c>
      <c r="N46" s="170">
        <v>0</v>
      </c>
    </row>
    <row r="47" spans="1:14">
      <c r="A47" s="34" t="s">
        <v>1263</v>
      </c>
      <c r="B47" s="34" t="s">
        <v>1264</v>
      </c>
      <c r="C47" s="34" t="s">
        <v>1265</v>
      </c>
      <c r="D47" s="34" t="s">
        <v>1266</v>
      </c>
      <c r="E47" s="34" t="s">
        <v>1263</v>
      </c>
      <c r="J47" s="170">
        <v>-180990.37</v>
      </c>
      <c r="K47" s="170">
        <v>-270243.64</v>
      </c>
      <c r="L47" s="170">
        <v>0</v>
      </c>
      <c r="M47" s="170">
        <v>0</v>
      </c>
      <c r="N47" s="170">
        <v>0</v>
      </c>
    </row>
    <row r="48" spans="1:14">
      <c r="A48" s="34" t="s">
        <v>1267</v>
      </c>
      <c r="B48" s="34" t="s">
        <v>1268</v>
      </c>
      <c r="C48" s="34" t="s">
        <v>1265</v>
      </c>
      <c r="D48" s="34" t="s">
        <v>1266</v>
      </c>
      <c r="E48" s="34" t="s">
        <v>1267</v>
      </c>
      <c r="J48" s="170">
        <v>-6980.28</v>
      </c>
      <c r="K48" s="170">
        <v>-20574.75</v>
      </c>
      <c r="L48" s="170">
        <v>0</v>
      </c>
      <c r="M48" s="170">
        <v>0</v>
      </c>
      <c r="N48" s="170">
        <v>0</v>
      </c>
    </row>
    <row r="49" spans="1:14">
      <c r="A49" s="34" t="s">
        <v>1269</v>
      </c>
      <c r="B49" s="34" t="s">
        <v>1270</v>
      </c>
      <c r="C49" s="34" t="s">
        <v>1265</v>
      </c>
      <c r="D49" s="34" t="s">
        <v>1266</v>
      </c>
      <c r="E49" s="34" t="s">
        <v>1269</v>
      </c>
      <c r="J49" s="170">
        <v>0</v>
      </c>
      <c r="K49" s="170">
        <v>-50000</v>
      </c>
      <c r="L49" s="170">
        <v>0</v>
      </c>
      <c r="M49" s="170">
        <v>0</v>
      </c>
      <c r="N49" s="170">
        <v>0</v>
      </c>
    </row>
    <row r="50" spans="1:14">
      <c r="A50" s="34" t="s">
        <v>1271</v>
      </c>
      <c r="B50" s="34" t="s">
        <v>1272</v>
      </c>
      <c r="C50" s="34" t="s">
        <v>1273</v>
      </c>
      <c r="D50" s="34" t="s">
        <v>1274</v>
      </c>
      <c r="E50" s="34" t="s">
        <v>1275</v>
      </c>
      <c r="F50" s="34" t="s">
        <v>1271</v>
      </c>
      <c r="J50" s="170">
        <v>-9867.27</v>
      </c>
      <c r="K50" s="170">
        <v>-31422.7</v>
      </c>
      <c r="L50" s="170">
        <v>0</v>
      </c>
      <c r="M50" s="170">
        <v>0</v>
      </c>
      <c r="N50" s="170">
        <v>0</v>
      </c>
    </row>
    <row r="51" spans="1:14">
      <c r="A51" s="34" t="s">
        <v>1276</v>
      </c>
      <c r="B51" s="34" t="s">
        <v>1277</v>
      </c>
      <c r="C51" s="34" t="s">
        <v>1273</v>
      </c>
      <c r="D51" s="34" t="s">
        <v>1274</v>
      </c>
      <c r="E51" s="34" t="s">
        <v>1276</v>
      </c>
      <c r="J51" s="170">
        <v>-11000</v>
      </c>
      <c r="K51" s="170">
        <v>-11000</v>
      </c>
      <c r="L51" s="170">
        <v>0</v>
      </c>
      <c r="M51" s="170">
        <v>0</v>
      </c>
      <c r="N51" s="170">
        <v>0</v>
      </c>
    </row>
    <row r="52" spans="1:14">
      <c r="A52" s="34" t="s">
        <v>1278</v>
      </c>
      <c r="B52" s="34" t="s">
        <v>1279</v>
      </c>
      <c r="C52" s="34" t="s">
        <v>1273</v>
      </c>
      <c r="D52" s="34" t="s">
        <v>1280</v>
      </c>
      <c r="E52" s="34" t="s">
        <v>1281</v>
      </c>
      <c r="F52" s="34" t="s">
        <v>1278</v>
      </c>
      <c r="J52" s="170">
        <v>-73083.81</v>
      </c>
      <c r="K52" s="170">
        <v>-86796.33</v>
      </c>
      <c r="L52" s="170">
        <v>0</v>
      </c>
      <c r="M52" s="170">
        <v>0</v>
      </c>
      <c r="N52" s="170">
        <v>0</v>
      </c>
    </row>
    <row r="53" spans="1:14">
      <c r="A53" s="34" t="s">
        <v>1282</v>
      </c>
      <c r="B53" s="34" t="s">
        <v>1283</v>
      </c>
      <c r="C53" s="34" t="s">
        <v>1284</v>
      </c>
      <c r="D53" s="34" t="s">
        <v>1285</v>
      </c>
      <c r="E53" s="34" t="s">
        <v>1282</v>
      </c>
      <c r="J53" s="170">
        <v>-12052</v>
      </c>
      <c r="K53" s="170">
        <v>-20691.689999999999</v>
      </c>
      <c r="L53" s="170">
        <v>0</v>
      </c>
      <c r="M53" s="170">
        <v>0</v>
      </c>
      <c r="N53" s="170">
        <v>0</v>
      </c>
    </row>
    <row r="54" spans="1:14">
      <c r="A54" s="34" t="s">
        <v>1286</v>
      </c>
      <c r="B54" s="34" t="s">
        <v>1287</v>
      </c>
      <c r="C54" s="34" t="s">
        <v>1284</v>
      </c>
      <c r="D54" s="34" t="s">
        <v>1285</v>
      </c>
      <c r="E54" s="34" t="s">
        <v>1286</v>
      </c>
      <c r="J54" s="170">
        <v>11737.01</v>
      </c>
      <c r="K54" s="170">
        <v>14777.64</v>
      </c>
      <c r="L54" s="170">
        <v>0</v>
      </c>
      <c r="M54" s="170">
        <v>0</v>
      </c>
      <c r="N54" s="170">
        <v>0</v>
      </c>
    </row>
    <row r="55" spans="1:14">
      <c r="A55" s="34" t="s">
        <v>1288</v>
      </c>
      <c r="B55" s="34" t="s">
        <v>1289</v>
      </c>
      <c r="C55" s="34" t="s">
        <v>1284</v>
      </c>
      <c r="D55" s="34" t="s">
        <v>1285</v>
      </c>
      <c r="E55" s="34" t="s">
        <v>1288</v>
      </c>
      <c r="J55" s="170">
        <v>-43844.52</v>
      </c>
      <c r="K55" s="170">
        <v>-38379.800000000003</v>
      </c>
      <c r="L55" s="170">
        <v>0</v>
      </c>
      <c r="M55" s="170">
        <v>0</v>
      </c>
      <c r="N55" s="170">
        <v>0</v>
      </c>
    </row>
    <row r="56" spans="1:14">
      <c r="A56" s="34" t="s">
        <v>1290</v>
      </c>
      <c r="B56" s="34" t="s">
        <v>1291</v>
      </c>
      <c r="C56" s="34" t="s">
        <v>1284</v>
      </c>
      <c r="D56" s="34" t="s">
        <v>1292</v>
      </c>
      <c r="E56" s="34" t="s">
        <v>1290</v>
      </c>
      <c r="J56" s="170">
        <v>-19734.91</v>
      </c>
      <c r="K56" s="170">
        <v>-15805.07</v>
      </c>
      <c r="L56" s="170">
        <v>0</v>
      </c>
      <c r="M56" s="170">
        <v>0</v>
      </c>
      <c r="N56" s="170">
        <v>0</v>
      </c>
    </row>
    <row r="57" spans="1:14">
      <c r="A57" s="34" t="s">
        <v>1293</v>
      </c>
      <c r="B57" s="34" t="s">
        <v>1294</v>
      </c>
      <c r="C57" s="34" t="s">
        <v>1284</v>
      </c>
      <c r="D57" s="34" t="s">
        <v>1292</v>
      </c>
      <c r="E57" s="34" t="s">
        <v>1293</v>
      </c>
      <c r="J57" s="170">
        <v>0</v>
      </c>
      <c r="K57" s="170">
        <v>-140</v>
      </c>
      <c r="L57" s="170">
        <v>0</v>
      </c>
      <c r="M57" s="170">
        <v>0</v>
      </c>
      <c r="N57" s="170">
        <v>0</v>
      </c>
    </row>
    <row r="58" spans="1:14">
      <c r="A58" s="34" t="s">
        <v>1295</v>
      </c>
      <c r="B58" s="34" t="s">
        <v>1296</v>
      </c>
      <c r="C58" s="34" t="s">
        <v>1284</v>
      </c>
      <c r="D58" s="34" t="s">
        <v>1292</v>
      </c>
      <c r="E58" s="34" t="s">
        <v>1295</v>
      </c>
      <c r="J58" s="170">
        <v>-483.96</v>
      </c>
      <c r="K58" s="170">
        <v>377.15</v>
      </c>
      <c r="L58" s="170">
        <v>0</v>
      </c>
      <c r="M58" s="170">
        <v>0</v>
      </c>
      <c r="N58" s="170">
        <v>0</v>
      </c>
    </row>
    <row r="59" spans="1:14">
      <c r="A59" s="34" t="s">
        <v>1297</v>
      </c>
      <c r="B59" s="34" t="s">
        <v>1298</v>
      </c>
      <c r="C59" s="34" t="s">
        <v>1284</v>
      </c>
      <c r="D59" s="34" t="s">
        <v>1299</v>
      </c>
      <c r="E59" s="34" t="s">
        <v>1297</v>
      </c>
      <c r="J59" s="170">
        <v>-1538.59</v>
      </c>
      <c r="K59" s="170">
        <v>-39584.22</v>
      </c>
      <c r="L59" s="170">
        <v>0</v>
      </c>
      <c r="M59" s="170">
        <v>0</v>
      </c>
      <c r="N59" s="170">
        <v>0</v>
      </c>
    </row>
    <row r="60" spans="1:14">
      <c r="A60" s="34" t="s">
        <v>1300</v>
      </c>
      <c r="B60" s="34" t="s">
        <v>1301</v>
      </c>
      <c r="C60" s="34" t="s">
        <v>1284</v>
      </c>
      <c r="D60" s="34" t="s">
        <v>1299</v>
      </c>
      <c r="E60" s="34" t="s">
        <v>1300</v>
      </c>
      <c r="J60" s="170">
        <v>-1521</v>
      </c>
      <c r="K60" s="170">
        <v>5238.0200000000004</v>
      </c>
      <c r="L60" s="170">
        <v>0</v>
      </c>
      <c r="M60" s="170">
        <v>0</v>
      </c>
      <c r="N60" s="170">
        <v>0</v>
      </c>
    </row>
    <row r="61" spans="1:14">
      <c r="A61" s="34" t="s">
        <v>1302</v>
      </c>
      <c r="B61" s="34" t="s">
        <v>1303</v>
      </c>
      <c r="C61" s="34" t="s">
        <v>1284</v>
      </c>
      <c r="D61" s="34" t="s">
        <v>1299</v>
      </c>
      <c r="E61" s="34" t="s">
        <v>1302</v>
      </c>
      <c r="J61" s="170">
        <v>-95.33</v>
      </c>
      <c r="K61" s="170">
        <v>-32.299999999999997</v>
      </c>
      <c r="L61" s="170">
        <v>0</v>
      </c>
      <c r="M61" s="170">
        <v>0</v>
      </c>
      <c r="N61" s="170">
        <v>0</v>
      </c>
    </row>
    <row r="62" spans="1:14">
      <c r="A62" s="34" t="s">
        <v>1304</v>
      </c>
      <c r="B62" s="34" t="s">
        <v>1305</v>
      </c>
      <c r="C62" s="34" t="s">
        <v>1284</v>
      </c>
      <c r="D62" s="34" t="s">
        <v>1299</v>
      </c>
      <c r="E62" s="34" t="s">
        <v>1304</v>
      </c>
      <c r="J62" s="170">
        <v>93.91</v>
      </c>
      <c r="K62" s="170">
        <v>1872.52</v>
      </c>
      <c r="L62" s="170">
        <v>0</v>
      </c>
      <c r="M62" s="170">
        <v>0</v>
      </c>
      <c r="N62" s="170">
        <v>0</v>
      </c>
    </row>
    <row r="63" spans="1:14">
      <c r="A63" s="34" t="s">
        <v>1306</v>
      </c>
      <c r="B63" s="34" t="s">
        <v>1307</v>
      </c>
      <c r="C63" s="34" t="s">
        <v>1308</v>
      </c>
      <c r="D63" s="34" t="s">
        <v>1309</v>
      </c>
      <c r="E63" s="34" t="s">
        <v>1306</v>
      </c>
      <c r="J63" s="170">
        <v>-24563.33</v>
      </c>
      <c r="K63" s="170">
        <v>-19099.259999999998</v>
      </c>
      <c r="L63" s="170">
        <v>0</v>
      </c>
      <c r="M63" s="170">
        <v>0</v>
      </c>
      <c r="N63" s="170">
        <v>0</v>
      </c>
    </row>
    <row r="64" spans="1:14">
      <c r="A64" s="34" t="s">
        <v>1310</v>
      </c>
      <c r="B64" s="34" t="s">
        <v>1311</v>
      </c>
      <c r="C64" s="34" t="s">
        <v>1308</v>
      </c>
      <c r="D64" s="34" t="s">
        <v>1309</v>
      </c>
      <c r="E64" s="34" t="s">
        <v>1310</v>
      </c>
      <c r="J64" s="170">
        <v>-1679</v>
      </c>
      <c r="K64" s="170">
        <v>-634</v>
      </c>
      <c r="L64" s="170">
        <v>0</v>
      </c>
      <c r="M64" s="170">
        <v>0</v>
      </c>
      <c r="N64" s="170">
        <v>0</v>
      </c>
    </row>
    <row r="65" spans="1:14">
      <c r="A65" s="34" t="s">
        <v>1312</v>
      </c>
      <c r="B65" s="34" t="s">
        <v>1313</v>
      </c>
      <c r="C65" s="34" t="s">
        <v>1308</v>
      </c>
      <c r="D65" s="34" t="s">
        <v>1309</v>
      </c>
      <c r="E65" s="34" t="s">
        <v>1312</v>
      </c>
      <c r="J65" s="170">
        <v>-1379.13</v>
      </c>
      <c r="K65" s="170">
        <v>-725.81</v>
      </c>
      <c r="L65" s="170">
        <v>0</v>
      </c>
      <c r="M65" s="170">
        <v>0</v>
      </c>
      <c r="N65" s="170">
        <v>0</v>
      </c>
    </row>
    <row r="66" spans="1:14">
      <c r="A66" s="34" t="s">
        <v>1314</v>
      </c>
      <c r="B66" s="34" t="s">
        <v>1315</v>
      </c>
      <c r="C66" s="34" t="s">
        <v>1308</v>
      </c>
      <c r="D66" s="34" t="s">
        <v>1309</v>
      </c>
      <c r="E66" s="34" t="s">
        <v>1314</v>
      </c>
      <c r="J66" s="170">
        <v>-4398.26</v>
      </c>
      <c r="K66" s="170">
        <v>-3565.4</v>
      </c>
      <c r="L66" s="170">
        <v>0</v>
      </c>
      <c r="M66" s="170">
        <v>0</v>
      </c>
      <c r="N66" s="170">
        <v>0</v>
      </c>
    </row>
    <row r="67" spans="1:14">
      <c r="A67" s="34" t="s">
        <v>1316</v>
      </c>
      <c r="B67" s="34" t="s">
        <v>1317</v>
      </c>
      <c r="C67" s="34" t="s">
        <v>1308</v>
      </c>
      <c r="D67" s="34" t="s">
        <v>1309</v>
      </c>
      <c r="E67" s="34" t="s">
        <v>1316</v>
      </c>
      <c r="J67" s="170">
        <v>-13856.17</v>
      </c>
      <c r="K67" s="170">
        <v>-10999.75</v>
      </c>
      <c r="L67" s="170">
        <v>0</v>
      </c>
      <c r="M67" s="170">
        <v>0</v>
      </c>
      <c r="N67" s="170">
        <v>0</v>
      </c>
    </row>
    <row r="68" spans="1:14">
      <c r="A68" s="34" t="s">
        <v>1318</v>
      </c>
      <c r="B68" s="34" t="s">
        <v>1319</v>
      </c>
      <c r="C68" s="34" t="s">
        <v>1308</v>
      </c>
      <c r="D68" s="34" t="s">
        <v>1309</v>
      </c>
      <c r="E68" s="34" t="s">
        <v>1318</v>
      </c>
      <c r="J68" s="170">
        <v>-0.6</v>
      </c>
      <c r="K68" s="170">
        <v>-0.6</v>
      </c>
      <c r="L68" s="170">
        <v>0</v>
      </c>
      <c r="M68" s="170">
        <v>0</v>
      </c>
      <c r="N68" s="170">
        <v>0</v>
      </c>
    </row>
    <row r="69" spans="1:14">
      <c r="A69" s="34" t="s">
        <v>1320</v>
      </c>
      <c r="B69" s="34" t="s">
        <v>1321</v>
      </c>
      <c r="C69" s="34" t="s">
        <v>1308</v>
      </c>
      <c r="D69" s="34" t="s">
        <v>1309</v>
      </c>
      <c r="E69" s="34" t="s">
        <v>1320</v>
      </c>
      <c r="J69" s="170">
        <v>-168</v>
      </c>
      <c r="K69" s="170">
        <v>-168</v>
      </c>
      <c r="L69" s="170">
        <v>0</v>
      </c>
      <c r="M69" s="170">
        <v>0</v>
      </c>
      <c r="N69" s="170">
        <v>0</v>
      </c>
    </row>
    <row r="70" spans="1:14">
      <c r="A70" s="34" t="s">
        <v>1322</v>
      </c>
      <c r="B70" s="34" t="s">
        <v>1323</v>
      </c>
      <c r="C70" s="34" t="s">
        <v>1324</v>
      </c>
      <c r="D70" s="34" t="s">
        <v>1325</v>
      </c>
      <c r="E70" s="34" t="s">
        <v>1322</v>
      </c>
      <c r="J70" s="170">
        <v>-4284.76</v>
      </c>
      <c r="K70" s="170">
        <v>-3444.72</v>
      </c>
      <c r="L70" s="170">
        <v>0</v>
      </c>
      <c r="M70" s="170">
        <v>0</v>
      </c>
      <c r="N70" s="170">
        <v>0</v>
      </c>
    </row>
    <row r="71" spans="1:14">
      <c r="A71" s="34" t="s">
        <v>1326</v>
      </c>
      <c r="B71" s="34" t="s">
        <v>1327</v>
      </c>
      <c r="C71" s="34" t="s">
        <v>1324</v>
      </c>
      <c r="D71" s="34" t="s">
        <v>1325</v>
      </c>
      <c r="E71" s="34" t="s">
        <v>1326</v>
      </c>
      <c r="J71" s="170">
        <v>-1916.36</v>
      </c>
      <c r="K71" s="170">
        <v>-1966.48</v>
      </c>
      <c r="L71" s="170">
        <v>0</v>
      </c>
      <c r="M71" s="170">
        <v>0</v>
      </c>
      <c r="N71" s="170">
        <v>0</v>
      </c>
    </row>
    <row r="72" spans="1:14">
      <c r="A72" s="34" t="s">
        <v>1328</v>
      </c>
      <c r="B72" s="34" t="s">
        <v>1329</v>
      </c>
      <c r="C72" s="34" t="s">
        <v>1324</v>
      </c>
      <c r="D72" s="34" t="s">
        <v>1325</v>
      </c>
      <c r="E72" s="34" t="s">
        <v>1328</v>
      </c>
      <c r="J72" s="170">
        <v>-2585.13</v>
      </c>
      <c r="K72" s="170">
        <v>-1816.9</v>
      </c>
      <c r="L72" s="170">
        <v>0</v>
      </c>
      <c r="M72" s="170">
        <v>0</v>
      </c>
      <c r="N72" s="170">
        <v>0</v>
      </c>
    </row>
    <row r="73" spans="1:14">
      <c r="A73" s="34" t="s">
        <v>1330</v>
      </c>
      <c r="B73" s="34" t="s">
        <v>1331</v>
      </c>
      <c r="C73" s="34" t="s">
        <v>1324</v>
      </c>
      <c r="D73" s="34" t="s">
        <v>1325</v>
      </c>
      <c r="E73" s="34" t="s">
        <v>1330</v>
      </c>
      <c r="J73" s="170">
        <v>-182</v>
      </c>
      <c r="K73" s="170">
        <v>-3.08</v>
      </c>
      <c r="L73" s="170">
        <v>0</v>
      </c>
      <c r="M73" s="170">
        <v>0</v>
      </c>
      <c r="N73" s="170">
        <v>0</v>
      </c>
    </row>
    <row r="74" spans="1:14">
      <c r="A74" s="34" t="s">
        <v>1332</v>
      </c>
      <c r="B74" s="34" t="s">
        <v>1333</v>
      </c>
      <c r="C74" s="34" t="s">
        <v>1324</v>
      </c>
      <c r="D74" s="34" t="s">
        <v>1325</v>
      </c>
      <c r="E74" s="34" t="s">
        <v>1332</v>
      </c>
      <c r="J74" s="170">
        <v>-1179.47</v>
      </c>
      <c r="K74" s="170">
        <v>-1898.12</v>
      </c>
      <c r="L74" s="170">
        <v>0</v>
      </c>
      <c r="M74" s="170">
        <v>0</v>
      </c>
      <c r="N74" s="170">
        <v>0</v>
      </c>
    </row>
    <row r="75" spans="1:14">
      <c r="A75" s="34" t="s">
        <v>1334</v>
      </c>
      <c r="B75" s="34" t="s">
        <v>1335</v>
      </c>
      <c r="C75" s="34" t="s">
        <v>1324</v>
      </c>
      <c r="D75" s="34" t="s">
        <v>1336</v>
      </c>
      <c r="E75" s="34" t="s">
        <v>1334</v>
      </c>
      <c r="J75" s="170">
        <v>-26862</v>
      </c>
      <c r="K75" s="170">
        <v>-24210.21</v>
      </c>
      <c r="L75" s="170">
        <v>0</v>
      </c>
      <c r="M75" s="170">
        <v>0</v>
      </c>
      <c r="N75" s="170">
        <v>0</v>
      </c>
    </row>
    <row r="76" spans="1:14">
      <c r="A76" s="34" t="s">
        <v>1337</v>
      </c>
      <c r="B76" s="34" t="s">
        <v>1338</v>
      </c>
      <c r="C76" s="34" t="s">
        <v>1324</v>
      </c>
      <c r="D76" s="34" t="s">
        <v>1336</v>
      </c>
      <c r="E76" s="34" t="s">
        <v>1337</v>
      </c>
      <c r="J76" s="170">
        <v>-2.2400000000000002</v>
      </c>
      <c r="K76" s="170">
        <v>-2.2400000000000002</v>
      </c>
      <c r="L76" s="170">
        <v>0</v>
      </c>
      <c r="M76" s="170">
        <v>0</v>
      </c>
      <c r="N76" s="170">
        <v>0</v>
      </c>
    </row>
    <row r="77" spans="1:14">
      <c r="A77" s="34" t="s">
        <v>1339</v>
      </c>
      <c r="B77" s="34" t="s">
        <v>1340</v>
      </c>
      <c r="C77" s="34" t="s">
        <v>1324</v>
      </c>
      <c r="D77" s="34" t="s">
        <v>1336</v>
      </c>
      <c r="E77" s="34" t="s">
        <v>1339</v>
      </c>
      <c r="J77" s="170">
        <v>-47762.98</v>
      </c>
      <c r="K77" s="170">
        <v>-39229.86</v>
      </c>
      <c r="L77" s="170">
        <v>0</v>
      </c>
      <c r="M77" s="170">
        <v>0</v>
      </c>
      <c r="N77" s="170">
        <v>0</v>
      </c>
    </row>
    <row r="78" spans="1:14">
      <c r="A78" s="34" t="s">
        <v>1341</v>
      </c>
      <c r="B78" s="34" t="s">
        <v>1342</v>
      </c>
      <c r="C78" s="34" t="s">
        <v>1324</v>
      </c>
      <c r="D78" s="34" t="s">
        <v>1336</v>
      </c>
      <c r="E78" s="34" t="s">
        <v>1341</v>
      </c>
      <c r="J78" s="170">
        <v>-16328.25</v>
      </c>
      <c r="K78" s="170">
        <v>-13715.98</v>
      </c>
      <c r="L78" s="170">
        <v>0</v>
      </c>
      <c r="M78" s="170">
        <v>0</v>
      </c>
      <c r="N78" s="170">
        <v>0</v>
      </c>
    </row>
    <row r="79" spans="1:14">
      <c r="A79" s="34" t="s">
        <v>1343</v>
      </c>
      <c r="B79" s="34" t="s">
        <v>1344</v>
      </c>
      <c r="C79" s="34" t="s">
        <v>1345</v>
      </c>
      <c r="D79" s="34" t="s">
        <v>1346</v>
      </c>
      <c r="E79" s="34" t="s">
        <v>1347</v>
      </c>
      <c r="F79" s="34" t="s">
        <v>1343</v>
      </c>
      <c r="J79" s="170">
        <v>-132828.01999999999</v>
      </c>
      <c r="K79" s="170">
        <v>-112392.94</v>
      </c>
      <c r="L79" s="170">
        <v>0</v>
      </c>
      <c r="M79" s="170">
        <v>0</v>
      </c>
      <c r="N79" s="170">
        <v>0</v>
      </c>
    </row>
    <row r="80" spans="1:14">
      <c r="A80" s="34" t="s">
        <v>1348</v>
      </c>
      <c r="B80" s="34" t="s">
        <v>1349</v>
      </c>
      <c r="C80" s="34" t="s">
        <v>1345</v>
      </c>
      <c r="D80" s="34" t="s">
        <v>1350</v>
      </c>
      <c r="E80" s="34" t="s">
        <v>1351</v>
      </c>
      <c r="F80" s="34" t="s">
        <v>1348</v>
      </c>
      <c r="J80" s="170">
        <v>-4095</v>
      </c>
      <c r="K80" s="170">
        <v>-3465</v>
      </c>
      <c r="L80" s="170">
        <v>0</v>
      </c>
      <c r="M80" s="170">
        <v>0</v>
      </c>
      <c r="N80" s="170">
        <v>0</v>
      </c>
    </row>
    <row r="81" spans="1:14">
      <c r="A81" s="34" t="s">
        <v>1352</v>
      </c>
      <c r="B81" s="34" t="s">
        <v>1353</v>
      </c>
      <c r="C81" s="34" t="s">
        <v>1345</v>
      </c>
      <c r="D81" s="34" t="s">
        <v>1350</v>
      </c>
      <c r="E81" s="34" t="s">
        <v>1354</v>
      </c>
      <c r="F81" s="34" t="s">
        <v>1352</v>
      </c>
      <c r="J81" s="170">
        <v>-6154.61</v>
      </c>
      <c r="K81" s="170">
        <v>-6154.61</v>
      </c>
      <c r="L81" s="170">
        <v>0</v>
      </c>
      <c r="M81" s="170">
        <v>0</v>
      </c>
      <c r="N81" s="170">
        <v>0</v>
      </c>
    </row>
    <row r="82" spans="1:14">
      <c r="A82" s="34" t="s">
        <v>1355</v>
      </c>
      <c r="B82" s="34" t="s">
        <v>1356</v>
      </c>
      <c r="C82" s="34" t="s">
        <v>1345</v>
      </c>
      <c r="D82" s="34" t="s">
        <v>1350</v>
      </c>
      <c r="E82" s="34" t="s">
        <v>1357</v>
      </c>
      <c r="F82" s="34" t="s">
        <v>1355</v>
      </c>
      <c r="J82" s="170">
        <v>-7529.25</v>
      </c>
      <c r="K82" s="170">
        <v>-6553.84</v>
      </c>
      <c r="L82" s="170">
        <v>0</v>
      </c>
      <c r="M82" s="170">
        <v>0</v>
      </c>
      <c r="N82" s="170">
        <v>0</v>
      </c>
    </row>
    <row r="83" spans="1:14">
      <c r="A83" s="34" t="s">
        <v>1358</v>
      </c>
      <c r="B83" s="34" t="s">
        <v>1359</v>
      </c>
      <c r="C83" s="34" t="s">
        <v>1345</v>
      </c>
      <c r="D83" s="34" t="s">
        <v>1350</v>
      </c>
      <c r="E83" s="34" t="s">
        <v>1360</v>
      </c>
      <c r="F83" s="34" t="s">
        <v>1358</v>
      </c>
      <c r="J83" s="170">
        <v>-8775</v>
      </c>
      <c r="K83" s="170">
        <v>-7425</v>
      </c>
      <c r="L83" s="170">
        <v>0</v>
      </c>
      <c r="M83" s="170">
        <v>0</v>
      </c>
      <c r="N83" s="170">
        <v>0</v>
      </c>
    </row>
    <row r="84" spans="1:14">
      <c r="A84" s="34" t="s">
        <v>1361</v>
      </c>
      <c r="B84" s="34" t="s">
        <v>1362</v>
      </c>
      <c r="C84" s="34" t="s">
        <v>1345</v>
      </c>
      <c r="D84" s="34" t="s">
        <v>1350</v>
      </c>
      <c r="E84" s="34" t="s">
        <v>1363</v>
      </c>
      <c r="F84" s="34" t="s">
        <v>1361</v>
      </c>
      <c r="J84" s="170">
        <v>-5909.91</v>
      </c>
      <c r="K84" s="170">
        <v>-5909.91</v>
      </c>
      <c r="L84" s="170">
        <v>0</v>
      </c>
      <c r="M84" s="170">
        <v>0</v>
      </c>
      <c r="N84" s="170">
        <v>0</v>
      </c>
    </row>
    <row r="85" spans="1:14">
      <c r="A85" s="34" t="s">
        <v>1364</v>
      </c>
      <c r="B85" s="34" t="s">
        <v>1365</v>
      </c>
      <c r="C85" s="34" t="s">
        <v>1345</v>
      </c>
      <c r="D85" s="34" t="s">
        <v>1350</v>
      </c>
      <c r="E85" s="34" t="s">
        <v>1366</v>
      </c>
      <c r="F85" s="34" t="s">
        <v>1364</v>
      </c>
      <c r="J85" s="170">
        <v>-6516.46</v>
      </c>
      <c r="K85" s="170">
        <v>-6516.46</v>
      </c>
      <c r="L85" s="170">
        <v>0</v>
      </c>
      <c r="M85" s="170">
        <v>0</v>
      </c>
      <c r="N85" s="170">
        <v>0</v>
      </c>
    </row>
    <row r="86" spans="1:14">
      <c r="A86" s="34" t="s">
        <v>1367</v>
      </c>
      <c r="B86" s="34" t="s">
        <v>1368</v>
      </c>
      <c r="C86" s="34" t="s">
        <v>1345</v>
      </c>
      <c r="D86" s="34" t="s">
        <v>1369</v>
      </c>
      <c r="E86" s="34" t="s">
        <v>1370</v>
      </c>
      <c r="F86" s="34" t="s">
        <v>1367</v>
      </c>
      <c r="J86" s="170">
        <v>-107447.33</v>
      </c>
      <c r="K86" s="170">
        <v>-86404.43</v>
      </c>
      <c r="L86" s="170">
        <v>0</v>
      </c>
      <c r="M86" s="170">
        <v>0</v>
      </c>
      <c r="N86" s="170">
        <v>0</v>
      </c>
    </row>
    <row r="87" spans="1:14">
      <c r="A87" s="34" t="s">
        <v>1371</v>
      </c>
      <c r="B87" s="34" t="s">
        <v>1372</v>
      </c>
      <c r="C87" s="34" t="s">
        <v>1345</v>
      </c>
      <c r="D87" s="34" t="s">
        <v>1369</v>
      </c>
      <c r="E87" s="34" t="s">
        <v>1373</v>
      </c>
      <c r="F87" s="34" t="s">
        <v>1371</v>
      </c>
      <c r="J87" s="170">
        <v>-11750.06</v>
      </c>
      <c r="K87" s="170">
        <v>-10381.530000000001</v>
      </c>
      <c r="L87" s="170">
        <v>0</v>
      </c>
      <c r="M87" s="170">
        <v>0</v>
      </c>
      <c r="N87" s="170">
        <v>0</v>
      </c>
    </row>
    <row r="88" spans="1:14">
      <c r="A88" s="34" t="s">
        <v>1374</v>
      </c>
      <c r="B88" s="34" t="s">
        <v>1375</v>
      </c>
      <c r="C88" s="34" t="s">
        <v>1345</v>
      </c>
      <c r="D88" s="34" t="s">
        <v>1369</v>
      </c>
      <c r="E88" s="34" t="s">
        <v>1376</v>
      </c>
      <c r="F88" s="34" t="s">
        <v>1374</v>
      </c>
      <c r="J88" s="170">
        <v>-10873.28</v>
      </c>
      <c r="K88" s="170">
        <v>-9263.15</v>
      </c>
      <c r="L88" s="170">
        <v>0</v>
      </c>
      <c r="M88" s="170">
        <v>0</v>
      </c>
      <c r="N88" s="170">
        <v>0</v>
      </c>
    </row>
    <row r="89" spans="1:14">
      <c r="A89" s="34" t="s">
        <v>1377</v>
      </c>
      <c r="B89" s="34" t="s">
        <v>1378</v>
      </c>
      <c r="C89" s="34" t="s">
        <v>1345</v>
      </c>
      <c r="D89" s="34" t="s">
        <v>1379</v>
      </c>
      <c r="E89" s="34" t="s">
        <v>1380</v>
      </c>
      <c r="F89" s="34" t="s">
        <v>1377</v>
      </c>
      <c r="J89" s="170">
        <v>-173937.15</v>
      </c>
      <c r="K89" s="170">
        <v>-163032.29</v>
      </c>
      <c r="L89" s="170">
        <v>0</v>
      </c>
      <c r="M89" s="170">
        <v>0</v>
      </c>
      <c r="N89" s="170">
        <v>0</v>
      </c>
    </row>
    <row r="90" spans="1:14">
      <c r="A90" s="34" t="s">
        <v>1381</v>
      </c>
      <c r="B90" s="34" t="s">
        <v>1382</v>
      </c>
      <c r="C90" s="34" t="s">
        <v>1345</v>
      </c>
      <c r="D90" s="34" t="s">
        <v>1379</v>
      </c>
      <c r="E90" s="34" t="s">
        <v>1383</v>
      </c>
      <c r="F90" s="34" t="s">
        <v>1381</v>
      </c>
      <c r="J90" s="170">
        <v>-395</v>
      </c>
      <c r="K90" s="170">
        <v>-237</v>
      </c>
      <c r="L90" s="170">
        <v>0</v>
      </c>
      <c r="M90" s="170">
        <v>0</v>
      </c>
      <c r="N90" s="170">
        <v>0</v>
      </c>
    </row>
    <row r="91" spans="1:14">
      <c r="A91" s="34" t="s">
        <v>1384</v>
      </c>
      <c r="B91" s="34" t="s">
        <v>1385</v>
      </c>
      <c r="C91" s="34" t="s">
        <v>1345</v>
      </c>
      <c r="D91" s="34" t="s">
        <v>1379</v>
      </c>
      <c r="E91" s="34" t="s">
        <v>1386</v>
      </c>
      <c r="F91" s="34" t="s">
        <v>1384</v>
      </c>
      <c r="J91" s="170">
        <v>-667</v>
      </c>
      <c r="K91" s="170">
        <v>-667</v>
      </c>
      <c r="L91" s="170">
        <v>0</v>
      </c>
      <c r="M91" s="170">
        <v>0</v>
      </c>
      <c r="N91" s="170">
        <v>0</v>
      </c>
    </row>
    <row r="92" spans="1:14">
      <c r="A92" s="34" t="s">
        <v>1387</v>
      </c>
      <c r="B92" s="34" t="s">
        <v>1388</v>
      </c>
      <c r="C92" s="34" t="s">
        <v>1345</v>
      </c>
      <c r="D92" s="34" t="s">
        <v>1379</v>
      </c>
      <c r="E92" s="34" t="s">
        <v>1389</v>
      </c>
      <c r="F92" s="34" t="s">
        <v>1387</v>
      </c>
      <c r="J92" s="170">
        <v>-12675.8</v>
      </c>
      <c r="K92" s="170">
        <v>-23386.35</v>
      </c>
      <c r="L92" s="170">
        <v>0</v>
      </c>
      <c r="M92" s="170">
        <v>0</v>
      </c>
      <c r="N92" s="170">
        <v>0</v>
      </c>
    </row>
    <row r="93" spans="1:14">
      <c r="A93" s="34" t="s">
        <v>1390</v>
      </c>
      <c r="B93" s="34" t="s">
        <v>1391</v>
      </c>
      <c r="C93" s="34" t="s">
        <v>1345</v>
      </c>
      <c r="D93" s="34" t="s">
        <v>1379</v>
      </c>
      <c r="E93" s="34" t="s">
        <v>1392</v>
      </c>
      <c r="F93" s="34" t="s">
        <v>1390</v>
      </c>
      <c r="J93" s="170">
        <v>-51091.86</v>
      </c>
      <c r="K93" s="170">
        <v>-51091.86</v>
      </c>
      <c r="L93" s="170">
        <v>0</v>
      </c>
      <c r="M93" s="170">
        <v>0</v>
      </c>
      <c r="N93" s="170">
        <v>0</v>
      </c>
    </row>
    <row r="94" spans="1:14">
      <c r="A94" s="34" t="s">
        <v>1393</v>
      </c>
      <c r="B94" s="34" t="s">
        <v>1394</v>
      </c>
      <c r="C94" s="34" t="s">
        <v>1345</v>
      </c>
      <c r="D94" s="34" t="s">
        <v>1379</v>
      </c>
      <c r="E94" s="34" t="s">
        <v>1395</v>
      </c>
      <c r="F94" s="34" t="s">
        <v>1393</v>
      </c>
      <c r="J94" s="170">
        <v>-858.04</v>
      </c>
      <c r="K94" s="170">
        <v>-722.92</v>
      </c>
      <c r="L94" s="170">
        <v>0</v>
      </c>
      <c r="M94" s="170">
        <v>0</v>
      </c>
      <c r="N94" s="170">
        <v>0</v>
      </c>
    </row>
    <row r="95" spans="1:14">
      <c r="A95" s="34" t="s">
        <v>1396</v>
      </c>
      <c r="B95" s="34" t="s">
        <v>1397</v>
      </c>
      <c r="C95" s="34" t="s">
        <v>1398</v>
      </c>
      <c r="D95" s="34" t="s">
        <v>1399</v>
      </c>
      <c r="E95" s="34" t="s">
        <v>1396</v>
      </c>
      <c r="J95" s="170">
        <v>-2448.31</v>
      </c>
      <c r="K95" s="170">
        <v>-1135.6400000000001</v>
      </c>
      <c r="L95" s="170">
        <v>0</v>
      </c>
      <c r="M95" s="170">
        <v>0</v>
      </c>
      <c r="N95" s="170">
        <v>0</v>
      </c>
    </row>
    <row r="96" spans="1:14">
      <c r="A96" s="34" t="s">
        <v>1400</v>
      </c>
      <c r="B96" s="34" t="s">
        <v>1401</v>
      </c>
      <c r="C96" s="34" t="s">
        <v>1402</v>
      </c>
      <c r="D96" s="34" t="s">
        <v>1403</v>
      </c>
      <c r="E96" s="34" t="s">
        <v>1400</v>
      </c>
      <c r="J96" s="170">
        <v>-2294.3000000000002</v>
      </c>
      <c r="K96" s="170">
        <v>-2812.06</v>
      </c>
      <c r="L96" s="170">
        <v>0</v>
      </c>
      <c r="M96" s="170">
        <v>0</v>
      </c>
      <c r="N96" s="170">
        <v>0</v>
      </c>
    </row>
    <row r="97" spans="1:14">
      <c r="A97" s="34" t="s">
        <v>1404</v>
      </c>
      <c r="B97" s="34" t="s">
        <v>1405</v>
      </c>
      <c r="C97" s="34" t="s">
        <v>1402</v>
      </c>
      <c r="D97" s="34" t="s">
        <v>1403</v>
      </c>
      <c r="E97" s="34" t="s">
        <v>1404</v>
      </c>
      <c r="J97" s="170">
        <v>-37282.480000000003</v>
      </c>
      <c r="K97" s="170">
        <v>-66206.25</v>
      </c>
      <c r="L97" s="170">
        <v>0</v>
      </c>
      <c r="M97" s="170">
        <v>0</v>
      </c>
      <c r="N97" s="170">
        <v>0</v>
      </c>
    </row>
    <row r="98" spans="1:14">
      <c r="A98" s="34" t="s">
        <v>1406</v>
      </c>
      <c r="B98" s="34" t="s">
        <v>1407</v>
      </c>
      <c r="C98" s="34" t="s">
        <v>1408</v>
      </c>
      <c r="D98" s="34" t="s">
        <v>1409</v>
      </c>
      <c r="E98" s="34" t="s">
        <v>1406</v>
      </c>
      <c r="J98" s="170">
        <v>-92158.07</v>
      </c>
      <c r="K98" s="170">
        <v>-96144.6</v>
      </c>
      <c r="L98" s="170">
        <v>0</v>
      </c>
      <c r="M98" s="170">
        <v>0</v>
      </c>
      <c r="N98" s="170">
        <v>0</v>
      </c>
    </row>
    <row r="99" spans="1:14">
      <c r="A99" s="34" t="s">
        <v>1410</v>
      </c>
      <c r="B99" s="34" t="s">
        <v>1411</v>
      </c>
      <c r="C99" s="34" t="s">
        <v>1408</v>
      </c>
      <c r="D99" s="34" t="s">
        <v>1409</v>
      </c>
      <c r="E99" s="34" t="s">
        <v>1410</v>
      </c>
      <c r="J99" s="170">
        <v>-17503.099999999999</v>
      </c>
      <c r="K99" s="170">
        <v>-6479</v>
      </c>
      <c r="L99" s="170">
        <v>0</v>
      </c>
      <c r="M99" s="170">
        <v>0</v>
      </c>
      <c r="N99" s="170">
        <v>0</v>
      </c>
    </row>
    <row r="100" spans="1:14">
      <c r="A100" s="34" t="s">
        <v>1412</v>
      </c>
      <c r="B100" s="34" t="s">
        <v>1413</v>
      </c>
      <c r="C100" s="34" t="s">
        <v>1408</v>
      </c>
      <c r="D100" s="34" t="s">
        <v>1409</v>
      </c>
      <c r="E100" s="34" t="s">
        <v>1412</v>
      </c>
      <c r="J100" s="170">
        <v>-16079</v>
      </c>
      <c r="K100" s="170">
        <v>-9555.67</v>
      </c>
      <c r="L100" s="170">
        <v>0</v>
      </c>
      <c r="M100" s="170">
        <v>0</v>
      </c>
      <c r="N100" s="170">
        <v>0</v>
      </c>
    </row>
    <row r="101" spans="1:14">
      <c r="A101" s="34" t="s">
        <v>1414</v>
      </c>
      <c r="B101" s="34" t="s">
        <v>1415</v>
      </c>
      <c r="C101" s="34" t="s">
        <v>1408</v>
      </c>
      <c r="D101" s="34" t="s">
        <v>1409</v>
      </c>
      <c r="E101" s="34" t="s">
        <v>1414</v>
      </c>
      <c r="J101" s="170">
        <v>-58582.49</v>
      </c>
      <c r="K101" s="170">
        <v>-54292.79</v>
      </c>
      <c r="L101" s="170">
        <v>0</v>
      </c>
      <c r="M101" s="170">
        <v>0</v>
      </c>
      <c r="N101" s="170">
        <v>0</v>
      </c>
    </row>
    <row r="102" spans="1:14">
      <c r="A102" s="34" t="s">
        <v>1416</v>
      </c>
      <c r="B102" s="34" t="s">
        <v>1417</v>
      </c>
      <c r="C102" s="34" t="s">
        <v>1408</v>
      </c>
      <c r="D102" s="34" t="s">
        <v>1409</v>
      </c>
      <c r="E102" s="34" t="s">
        <v>1416</v>
      </c>
      <c r="J102" s="170">
        <v>-4058</v>
      </c>
      <c r="K102" s="170">
        <v>-23788.95</v>
      </c>
      <c r="L102" s="170">
        <v>0</v>
      </c>
      <c r="M102" s="170">
        <v>0</v>
      </c>
      <c r="N102" s="170">
        <v>0</v>
      </c>
    </row>
    <row r="103" spans="1:14">
      <c r="A103" s="34" t="s">
        <v>1418</v>
      </c>
      <c r="B103" s="34" t="s">
        <v>1419</v>
      </c>
      <c r="C103" s="34" t="s">
        <v>1408</v>
      </c>
      <c r="D103" s="34" t="s">
        <v>1409</v>
      </c>
      <c r="E103" s="34" t="s">
        <v>1418</v>
      </c>
      <c r="J103" s="170">
        <v>-35378.57</v>
      </c>
      <c r="K103" s="170">
        <v>-11830.93</v>
      </c>
      <c r="L103" s="170">
        <v>0</v>
      </c>
      <c r="M103" s="170">
        <v>0</v>
      </c>
      <c r="N103" s="170">
        <v>0</v>
      </c>
    </row>
    <row r="104" spans="1:14">
      <c r="A104" s="34" t="s">
        <v>1420</v>
      </c>
      <c r="B104" s="34" t="s">
        <v>1421</v>
      </c>
      <c r="C104" s="34" t="s">
        <v>1408</v>
      </c>
      <c r="D104" s="34" t="s">
        <v>1409</v>
      </c>
      <c r="E104" s="34" t="s">
        <v>1420</v>
      </c>
      <c r="J104" s="170">
        <v>0</v>
      </c>
      <c r="K104" s="170">
        <v>-3743.5</v>
      </c>
      <c r="L104" s="170">
        <v>0</v>
      </c>
      <c r="M104" s="170">
        <v>0</v>
      </c>
      <c r="N104" s="170">
        <v>0</v>
      </c>
    </row>
    <row r="105" spans="1:14">
      <c r="A105" s="34" t="s">
        <v>1422</v>
      </c>
      <c r="B105" s="34" t="s">
        <v>1423</v>
      </c>
      <c r="C105" s="34" t="s">
        <v>1408</v>
      </c>
      <c r="D105" s="34" t="s">
        <v>1409</v>
      </c>
      <c r="E105" s="34" t="s">
        <v>1422</v>
      </c>
      <c r="J105" s="170">
        <v>-291.20999999999998</v>
      </c>
      <c r="K105" s="170">
        <v>0</v>
      </c>
      <c r="L105" s="170">
        <v>0</v>
      </c>
      <c r="M105" s="170">
        <v>0</v>
      </c>
      <c r="N105" s="170">
        <v>0</v>
      </c>
    </row>
    <row r="106" spans="1:14">
      <c r="A106" s="34" t="s">
        <v>1424</v>
      </c>
      <c r="B106" s="34" t="s">
        <v>1425</v>
      </c>
      <c r="C106" s="34" t="s">
        <v>1408</v>
      </c>
      <c r="D106" s="34" t="s">
        <v>1409</v>
      </c>
      <c r="E106" s="34" t="s">
        <v>1424</v>
      </c>
      <c r="J106" s="170">
        <v>-55933.7</v>
      </c>
      <c r="K106" s="170">
        <v>-157099.51999999999</v>
      </c>
      <c r="L106" s="170">
        <v>0</v>
      </c>
      <c r="M106" s="170">
        <v>0</v>
      </c>
      <c r="N106" s="170">
        <v>0</v>
      </c>
    </row>
    <row r="107" spans="1:14">
      <c r="A107" s="34" t="s">
        <v>1426</v>
      </c>
      <c r="B107" s="34" t="s">
        <v>1427</v>
      </c>
      <c r="C107" s="34" t="s">
        <v>1408</v>
      </c>
      <c r="D107" s="34" t="s">
        <v>1409</v>
      </c>
      <c r="E107" s="34" t="s">
        <v>1426</v>
      </c>
      <c r="J107" s="170">
        <v>-1102</v>
      </c>
      <c r="K107" s="170">
        <v>0</v>
      </c>
      <c r="L107" s="170">
        <v>0</v>
      </c>
      <c r="M107" s="170">
        <v>0</v>
      </c>
      <c r="N107" s="170">
        <v>0</v>
      </c>
    </row>
    <row r="108" spans="1:14">
      <c r="A108" s="34" t="s">
        <v>1428</v>
      </c>
      <c r="B108" s="34" t="s">
        <v>1429</v>
      </c>
      <c r="C108" s="34" t="s">
        <v>1408</v>
      </c>
      <c r="D108" s="34" t="s">
        <v>1409</v>
      </c>
      <c r="E108" s="34" t="s">
        <v>1428</v>
      </c>
      <c r="J108" s="170">
        <v>-15</v>
      </c>
      <c r="K108" s="170">
        <v>-15</v>
      </c>
      <c r="L108" s="170">
        <v>0</v>
      </c>
      <c r="M108" s="170">
        <v>0</v>
      </c>
      <c r="N108" s="170">
        <v>0</v>
      </c>
    </row>
    <row r="109" spans="1:14">
      <c r="A109" s="34" t="s">
        <v>1430</v>
      </c>
      <c r="B109" s="34" t="s">
        <v>1431</v>
      </c>
      <c r="C109" s="34" t="s">
        <v>1408</v>
      </c>
      <c r="D109" s="34" t="s">
        <v>1409</v>
      </c>
      <c r="E109" s="34" t="s">
        <v>1430</v>
      </c>
      <c r="J109" s="170">
        <v>-40</v>
      </c>
      <c r="K109" s="170">
        <v>0</v>
      </c>
      <c r="L109" s="170">
        <v>0</v>
      </c>
      <c r="M109" s="170">
        <v>0</v>
      </c>
      <c r="N109" s="170">
        <v>0</v>
      </c>
    </row>
    <row r="110" spans="1:14">
      <c r="A110" s="34" t="s">
        <v>1432</v>
      </c>
      <c r="B110" s="34" t="s">
        <v>1433</v>
      </c>
      <c r="C110" s="34" t="s">
        <v>1408</v>
      </c>
      <c r="D110" s="34" t="s">
        <v>1409</v>
      </c>
      <c r="E110" s="34" t="s">
        <v>1432</v>
      </c>
      <c r="J110" s="170">
        <v>-33</v>
      </c>
      <c r="K110" s="170">
        <v>-1250</v>
      </c>
      <c r="L110" s="170">
        <v>0</v>
      </c>
      <c r="M110" s="170">
        <v>0</v>
      </c>
      <c r="N110" s="170">
        <v>0</v>
      </c>
    </row>
    <row r="111" spans="1:14">
      <c r="A111" s="34" t="s">
        <v>1434</v>
      </c>
      <c r="B111" s="34" t="s">
        <v>1435</v>
      </c>
      <c r="C111" s="34" t="s">
        <v>1408</v>
      </c>
      <c r="D111" s="34" t="s">
        <v>1409</v>
      </c>
      <c r="E111" s="34" t="s">
        <v>1434</v>
      </c>
      <c r="J111" s="170">
        <v>-20066.5</v>
      </c>
      <c r="K111" s="170">
        <v>-32906</v>
      </c>
      <c r="L111" s="170">
        <v>0</v>
      </c>
      <c r="M111" s="170">
        <v>0</v>
      </c>
      <c r="N111" s="170">
        <v>0</v>
      </c>
    </row>
    <row r="112" spans="1:14">
      <c r="A112" s="34" t="s">
        <v>1436</v>
      </c>
      <c r="B112" s="34" t="s">
        <v>1437</v>
      </c>
      <c r="C112" s="34" t="s">
        <v>1408</v>
      </c>
      <c r="D112" s="34" t="s">
        <v>1438</v>
      </c>
      <c r="E112" s="34" t="s">
        <v>1436</v>
      </c>
      <c r="J112" s="170">
        <v>0</v>
      </c>
      <c r="K112" s="170">
        <v>-62.5</v>
      </c>
      <c r="L112" s="170">
        <v>0</v>
      </c>
      <c r="M112" s="170">
        <v>0</v>
      </c>
      <c r="N112" s="170">
        <v>0</v>
      </c>
    </row>
    <row r="113" spans="1:14">
      <c r="A113" s="34" t="s">
        <v>1439</v>
      </c>
      <c r="B113" s="34" t="s">
        <v>1440</v>
      </c>
      <c r="C113" s="34" t="s">
        <v>1408</v>
      </c>
      <c r="D113" s="34" t="s">
        <v>1438</v>
      </c>
      <c r="E113" s="34" t="s">
        <v>1439</v>
      </c>
      <c r="J113" s="170">
        <v>-1640</v>
      </c>
      <c r="K113" s="170">
        <v>-1587.5</v>
      </c>
      <c r="L113" s="170">
        <v>0</v>
      </c>
      <c r="M113" s="170">
        <v>0</v>
      </c>
      <c r="N113" s="170">
        <v>0</v>
      </c>
    </row>
    <row r="114" spans="1:14">
      <c r="A114" s="34" t="s">
        <v>1441</v>
      </c>
      <c r="B114" s="34" t="s">
        <v>1442</v>
      </c>
      <c r="C114" s="34" t="s">
        <v>1408</v>
      </c>
      <c r="D114" s="34" t="s">
        <v>1438</v>
      </c>
      <c r="E114" s="34" t="s">
        <v>1441</v>
      </c>
      <c r="J114" s="170">
        <v>-2578.38</v>
      </c>
      <c r="K114" s="170">
        <v>-834.73</v>
      </c>
      <c r="L114" s="170">
        <v>0</v>
      </c>
      <c r="M114" s="170">
        <v>0</v>
      </c>
      <c r="N114" s="170">
        <v>0</v>
      </c>
    </row>
    <row r="115" spans="1:14">
      <c r="A115" s="34" t="s">
        <v>1443</v>
      </c>
      <c r="B115" s="34" t="s">
        <v>1444</v>
      </c>
      <c r="C115" s="34" t="s">
        <v>1408</v>
      </c>
      <c r="D115" s="34" t="s">
        <v>1438</v>
      </c>
      <c r="E115" s="34" t="s">
        <v>1443</v>
      </c>
      <c r="J115" s="170">
        <v>0</v>
      </c>
      <c r="K115" s="170">
        <v>-2650</v>
      </c>
      <c r="L115" s="170">
        <v>0</v>
      </c>
      <c r="M115" s="170">
        <v>0</v>
      </c>
      <c r="N115" s="170">
        <v>0</v>
      </c>
    </row>
    <row r="116" spans="1:14">
      <c r="A116" s="34" t="s">
        <v>1445</v>
      </c>
      <c r="B116" s="34" t="s">
        <v>1446</v>
      </c>
      <c r="C116" s="34" t="s">
        <v>1408</v>
      </c>
      <c r="D116" s="34" t="s">
        <v>1447</v>
      </c>
      <c r="E116" s="34" t="s">
        <v>1445</v>
      </c>
      <c r="J116" s="170">
        <v>-278323.78999999998</v>
      </c>
      <c r="K116" s="170">
        <v>-236740.66</v>
      </c>
      <c r="L116" s="170">
        <v>0</v>
      </c>
      <c r="M116" s="170">
        <v>0</v>
      </c>
      <c r="N116" s="170">
        <v>0</v>
      </c>
    </row>
    <row r="117" spans="1:14">
      <c r="A117" s="34" t="s">
        <v>1448</v>
      </c>
      <c r="B117" s="34" t="s">
        <v>1449</v>
      </c>
      <c r="C117" s="34" t="s">
        <v>1408</v>
      </c>
      <c r="D117" s="34" t="s">
        <v>1447</v>
      </c>
      <c r="E117" s="34" t="s">
        <v>1448</v>
      </c>
      <c r="J117" s="170">
        <v>-246614.7</v>
      </c>
      <c r="K117" s="170">
        <v>-231095.48</v>
      </c>
      <c r="L117" s="170">
        <v>0</v>
      </c>
      <c r="M117" s="170">
        <v>0</v>
      </c>
      <c r="N117" s="170">
        <v>0</v>
      </c>
    </row>
    <row r="118" spans="1:14">
      <c r="A118" s="34" t="s">
        <v>1450</v>
      </c>
      <c r="B118" s="34" t="s">
        <v>1451</v>
      </c>
      <c r="C118" s="34" t="s">
        <v>1408</v>
      </c>
      <c r="D118" s="34" t="s">
        <v>1447</v>
      </c>
      <c r="E118" s="34" t="s">
        <v>1450</v>
      </c>
      <c r="J118" s="170">
        <v>-373</v>
      </c>
      <c r="K118" s="170">
        <v>-163</v>
      </c>
      <c r="L118" s="170">
        <v>0</v>
      </c>
      <c r="M118" s="170">
        <v>0</v>
      </c>
      <c r="N118" s="170">
        <v>0</v>
      </c>
    </row>
    <row r="119" spans="1:14">
      <c r="A119" s="34" t="s">
        <v>1452</v>
      </c>
      <c r="B119" s="34" t="s">
        <v>1453</v>
      </c>
      <c r="C119" s="34" t="s">
        <v>1408</v>
      </c>
      <c r="D119" s="34" t="s">
        <v>1447</v>
      </c>
      <c r="E119" s="34" t="s">
        <v>1452</v>
      </c>
      <c r="J119" s="170">
        <v>-12499.1</v>
      </c>
      <c r="K119" s="170">
        <v>-14060.39</v>
      </c>
      <c r="L119" s="170">
        <v>0</v>
      </c>
      <c r="M119" s="170">
        <v>0</v>
      </c>
      <c r="N119" s="170">
        <v>0</v>
      </c>
    </row>
    <row r="120" spans="1:14">
      <c r="A120" s="34" t="s">
        <v>1454</v>
      </c>
      <c r="B120" s="34" t="s">
        <v>1455</v>
      </c>
      <c r="C120" s="34" t="s">
        <v>1408</v>
      </c>
      <c r="D120" s="34" t="s">
        <v>1447</v>
      </c>
      <c r="E120" s="34" t="s">
        <v>1454</v>
      </c>
      <c r="J120" s="170">
        <v>-568.04999999999995</v>
      </c>
      <c r="K120" s="170">
        <v>-576</v>
      </c>
      <c r="L120" s="170">
        <v>0</v>
      </c>
      <c r="M120" s="170">
        <v>0</v>
      </c>
      <c r="N120" s="170">
        <v>0</v>
      </c>
    </row>
    <row r="121" spans="1:14">
      <c r="A121" s="34" t="s">
        <v>1456</v>
      </c>
      <c r="B121" s="34" t="s">
        <v>1457</v>
      </c>
      <c r="C121" s="34" t="s">
        <v>1408</v>
      </c>
      <c r="D121" s="34" t="s">
        <v>1447</v>
      </c>
      <c r="E121" s="34" t="s">
        <v>1456</v>
      </c>
      <c r="J121" s="170">
        <v>-140356</v>
      </c>
      <c r="K121" s="170">
        <v>-150718.5</v>
      </c>
      <c r="L121" s="170">
        <v>0</v>
      </c>
      <c r="M121" s="170">
        <v>0</v>
      </c>
      <c r="N121" s="170">
        <v>0</v>
      </c>
    </row>
    <row r="122" spans="1:14">
      <c r="A122" s="34" t="s">
        <v>1458</v>
      </c>
      <c r="B122" s="34" t="s">
        <v>1459</v>
      </c>
      <c r="C122" s="34" t="s">
        <v>1408</v>
      </c>
      <c r="D122" s="34" t="s">
        <v>1447</v>
      </c>
      <c r="E122" s="34" t="s">
        <v>1458</v>
      </c>
      <c r="J122" s="170">
        <v>-41021.71</v>
      </c>
      <c r="K122" s="170">
        <v>-77944.5</v>
      </c>
      <c r="L122" s="170">
        <v>0</v>
      </c>
      <c r="M122" s="170">
        <v>0</v>
      </c>
      <c r="N122" s="170">
        <v>0</v>
      </c>
    </row>
    <row r="123" spans="1:14">
      <c r="A123" s="34" t="s">
        <v>1460</v>
      </c>
      <c r="B123" s="34" t="s">
        <v>1461</v>
      </c>
      <c r="C123" s="34" t="s">
        <v>1408</v>
      </c>
      <c r="D123" s="34" t="s">
        <v>1447</v>
      </c>
      <c r="E123" s="34" t="s">
        <v>1460</v>
      </c>
      <c r="J123" s="170">
        <v>-315977.52</v>
      </c>
      <c r="K123" s="170">
        <v>-309750.69</v>
      </c>
      <c r="L123" s="170">
        <v>0</v>
      </c>
      <c r="M123" s="170">
        <v>0</v>
      </c>
      <c r="N123" s="170">
        <v>0</v>
      </c>
    </row>
    <row r="124" spans="1:14">
      <c r="A124" s="34" t="s">
        <v>1462</v>
      </c>
      <c r="B124" s="34" t="s">
        <v>1463</v>
      </c>
      <c r="C124" s="34" t="s">
        <v>1408</v>
      </c>
      <c r="D124" s="34" t="s">
        <v>1447</v>
      </c>
      <c r="E124" s="34" t="s">
        <v>1462</v>
      </c>
      <c r="J124" s="170">
        <v>-57483.27</v>
      </c>
      <c r="K124" s="170">
        <v>-58601.1</v>
      </c>
      <c r="L124" s="170">
        <v>0</v>
      </c>
      <c r="M124" s="170">
        <v>0</v>
      </c>
      <c r="N124" s="170">
        <v>0</v>
      </c>
    </row>
    <row r="125" spans="1:14">
      <c r="A125" s="34" t="s">
        <v>1464</v>
      </c>
      <c r="B125" s="34" t="s">
        <v>1465</v>
      </c>
      <c r="C125" s="34" t="s">
        <v>1408</v>
      </c>
      <c r="D125" s="34" t="s">
        <v>1447</v>
      </c>
      <c r="E125" s="34" t="s">
        <v>1464</v>
      </c>
      <c r="J125" s="170">
        <v>-15527.93</v>
      </c>
      <c r="K125" s="170">
        <v>-13479.6</v>
      </c>
      <c r="L125" s="170">
        <v>0</v>
      </c>
      <c r="M125" s="170">
        <v>0</v>
      </c>
      <c r="N125" s="170">
        <v>0</v>
      </c>
    </row>
    <row r="126" spans="1:14">
      <c r="A126" s="34" t="s">
        <v>1466</v>
      </c>
      <c r="B126" s="34" t="s">
        <v>1467</v>
      </c>
      <c r="C126" s="34" t="s">
        <v>1408</v>
      </c>
      <c r="D126" s="34" t="s">
        <v>1447</v>
      </c>
      <c r="E126" s="34" t="s">
        <v>1466</v>
      </c>
      <c r="J126" s="170">
        <v>-99684.29</v>
      </c>
      <c r="K126" s="170">
        <v>-102620.8</v>
      </c>
      <c r="L126" s="170">
        <v>0</v>
      </c>
      <c r="M126" s="170">
        <v>0</v>
      </c>
      <c r="N126" s="170">
        <v>0</v>
      </c>
    </row>
    <row r="127" spans="1:14">
      <c r="A127" s="34" t="s">
        <v>1468</v>
      </c>
      <c r="B127" s="34" t="s">
        <v>1469</v>
      </c>
      <c r="C127" s="34" t="s">
        <v>1408</v>
      </c>
      <c r="D127" s="34" t="s">
        <v>1447</v>
      </c>
      <c r="E127" s="34" t="s">
        <v>1468</v>
      </c>
      <c r="J127" s="170">
        <v>-33783.440000000002</v>
      </c>
      <c r="K127" s="170">
        <v>-28270.81</v>
      </c>
      <c r="L127" s="170">
        <v>0</v>
      </c>
      <c r="M127" s="170">
        <v>0</v>
      </c>
      <c r="N127" s="170">
        <v>0</v>
      </c>
    </row>
    <row r="128" spans="1:14">
      <c r="A128" s="34" t="s">
        <v>1470</v>
      </c>
      <c r="B128" s="34" t="s">
        <v>1471</v>
      </c>
      <c r="C128" s="34" t="s">
        <v>1408</v>
      </c>
      <c r="D128" s="34" t="s">
        <v>1447</v>
      </c>
      <c r="E128" s="34" t="s">
        <v>1470</v>
      </c>
      <c r="J128" s="170">
        <v>0</v>
      </c>
      <c r="K128" s="170">
        <v>-7000</v>
      </c>
      <c r="L128" s="170">
        <v>0</v>
      </c>
      <c r="M128" s="170">
        <v>0</v>
      </c>
      <c r="N128" s="170">
        <v>0</v>
      </c>
    </row>
    <row r="129" spans="1:14">
      <c r="A129" s="34" t="s">
        <v>1472</v>
      </c>
      <c r="B129" s="34" t="s">
        <v>1473</v>
      </c>
      <c r="C129" s="34" t="s">
        <v>1408</v>
      </c>
      <c r="D129" s="34" t="s">
        <v>1447</v>
      </c>
      <c r="E129" s="34" t="s">
        <v>1472</v>
      </c>
      <c r="J129" s="170">
        <v>-14531.28</v>
      </c>
      <c r="K129" s="170">
        <v>-19518.79</v>
      </c>
      <c r="L129" s="170">
        <v>0</v>
      </c>
      <c r="M129" s="170">
        <v>0</v>
      </c>
      <c r="N129" s="170">
        <v>0</v>
      </c>
    </row>
    <row r="130" spans="1:14">
      <c r="A130" s="34" t="s">
        <v>1474</v>
      </c>
      <c r="B130" s="34" t="s">
        <v>1475</v>
      </c>
      <c r="C130" s="34" t="s">
        <v>1408</v>
      </c>
      <c r="D130" s="34" t="s">
        <v>1447</v>
      </c>
      <c r="E130" s="34" t="s">
        <v>1474</v>
      </c>
      <c r="J130" s="170">
        <v>-4010.8</v>
      </c>
      <c r="K130" s="170">
        <v>-3538.77</v>
      </c>
      <c r="L130" s="170">
        <v>0</v>
      </c>
      <c r="M130" s="170">
        <v>0</v>
      </c>
      <c r="N130" s="170">
        <v>0</v>
      </c>
    </row>
    <row r="131" spans="1:14">
      <c r="A131" s="34" t="s">
        <v>1476</v>
      </c>
      <c r="B131" s="34" t="s">
        <v>1477</v>
      </c>
      <c r="C131" s="34" t="s">
        <v>1408</v>
      </c>
      <c r="D131" s="34" t="s">
        <v>1478</v>
      </c>
      <c r="E131" s="34" t="s">
        <v>1476</v>
      </c>
      <c r="J131" s="170">
        <v>2975.8</v>
      </c>
      <c r="K131" s="170">
        <v>4373.93</v>
      </c>
      <c r="L131" s="170">
        <v>0</v>
      </c>
      <c r="M131" s="170">
        <v>0</v>
      </c>
      <c r="N131" s="170">
        <v>0</v>
      </c>
    </row>
    <row r="132" spans="1:14">
      <c r="A132" s="34" t="s">
        <v>1479</v>
      </c>
      <c r="B132" s="34" t="s">
        <v>1480</v>
      </c>
      <c r="C132" s="34" t="s">
        <v>1408</v>
      </c>
      <c r="D132" s="34" t="s">
        <v>1478</v>
      </c>
      <c r="E132" s="34" t="s">
        <v>1479</v>
      </c>
      <c r="J132" s="170">
        <v>28.49</v>
      </c>
      <c r="K132" s="170">
        <v>77.87</v>
      </c>
      <c r="L132" s="170">
        <v>0</v>
      </c>
      <c r="M132" s="170">
        <v>0</v>
      </c>
      <c r="N132" s="170">
        <v>0</v>
      </c>
    </row>
    <row r="133" spans="1:14">
      <c r="A133" s="34" t="s">
        <v>1481</v>
      </c>
      <c r="B133" s="34" t="s">
        <v>1482</v>
      </c>
      <c r="C133" s="34" t="s">
        <v>1483</v>
      </c>
      <c r="D133" s="34" t="s">
        <v>1484</v>
      </c>
      <c r="E133" s="34" t="s">
        <v>1481</v>
      </c>
      <c r="J133" s="170">
        <v>-14154.66</v>
      </c>
      <c r="K133" s="170">
        <v>-10906.78</v>
      </c>
      <c r="L133" s="170">
        <v>0</v>
      </c>
      <c r="M133" s="170">
        <v>0</v>
      </c>
      <c r="N133" s="170">
        <v>0</v>
      </c>
    </row>
    <row r="134" spans="1:14">
      <c r="A134" s="34" t="s">
        <v>1485</v>
      </c>
      <c r="B134" s="34" t="s">
        <v>1486</v>
      </c>
      <c r="C134" s="34" t="s">
        <v>1483</v>
      </c>
      <c r="D134" s="34" t="s">
        <v>1487</v>
      </c>
      <c r="E134" s="34" t="s">
        <v>1485</v>
      </c>
      <c r="J134" s="170">
        <v>10645.95</v>
      </c>
      <c r="K134" s="170">
        <v>11461.16</v>
      </c>
      <c r="L134" s="170">
        <v>0</v>
      </c>
      <c r="M134" s="170">
        <v>0</v>
      </c>
      <c r="N134" s="170">
        <v>0</v>
      </c>
    </row>
    <row r="135" spans="1:14">
      <c r="A135" s="34" t="s">
        <v>1488</v>
      </c>
      <c r="B135" s="34" t="s">
        <v>1489</v>
      </c>
      <c r="C135" s="34" t="s">
        <v>1490</v>
      </c>
      <c r="D135" s="34" t="s">
        <v>1491</v>
      </c>
      <c r="E135" s="34" t="s">
        <v>1488</v>
      </c>
      <c r="J135" s="170">
        <v>-5877.71</v>
      </c>
      <c r="K135" s="170">
        <v>-3181.72</v>
      </c>
      <c r="L135" s="170">
        <v>0</v>
      </c>
      <c r="M135" s="170">
        <v>0</v>
      </c>
      <c r="N135" s="170">
        <v>0</v>
      </c>
    </row>
    <row r="136" spans="1:14">
      <c r="A136" s="34" t="s">
        <v>1492</v>
      </c>
      <c r="B136" s="34" t="s">
        <v>1493</v>
      </c>
      <c r="C136" s="34" t="s">
        <v>1490</v>
      </c>
      <c r="D136" s="34" t="s">
        <v>1491</v>
      </c>
      <c r="E136" s="34" t="s">
        <v>1494</v>
      </c>
      <c r="F136" s="34" t="s">
        <v>1492</v>
      </c>
      <c r="J136" s="170">
        <v>-3.97</v>
      </c>
      <c r="K136" s="170">
        <v>-228.68</v>
      </c>
      <c r="L136" s="170">
        <v>0</v>
      </c>
      <c r="M136" s="170">
        <v>0</v>
      </c>
      <c r="N136" s="170">
        <v>0</v>
      </c>
    </row>
    <row r="137" spans="1:14">
      <c r="A137" s="34" t="s">
        <v>1495</v>
      </c>
      <c r="B137" s="34" t="s">
        <v>489</v>
      </c>
      <c r="C137" s="34" t="s">
        <v>1490</v>
      </c>
      <c r="D137" s="34" t="s">
        <v>1491</v>
      </c>
      <c r="E137" s="34" t="s">
        <v>1495</v>
      </c>
      <c r="J137" s="170">
        <v>-4685</v>
      </c>
      <c r="K137" s="170">
        <v>0</v>
      </c>
      <c r="L137" s="170">
        <v>0</v>
      </c>
      <c r="M137" s="170">
        <v>0</v>
      </c>
      <c r="N137" s="170">
        <v>0</v>
      </c>
    </row>
    <row r="138" spans="1:14">
      <c r="A138" s="34" t="s">
        <v>1496</v>
      </c>
      <c r="B138" s="34" t="s">
        <v>1497</v>
      </c>
      <c r="C138" s="34" t="s">
        <v>1490</v>
      </c>
      <c r="D138" s="34" t="s">
        <v>1491</v>
      </c>
      <c r="E138" s="34" t="s">
        <v>1496</v>
      </c>
      <c r="J138" s="170">
        <v>-8.3000000000000007</v>
      </c>
      <c r="K138" s="170">
        <v>-2.82</v>
      </c>
      <c r="L138" s="170">
        <v>0</v>
      </c>
      <c r="M138" s="170">
        <v>0</v>
      </c>
      <c r="N138" s="170">
        <v>0</v>
      </c>
    </row>
    <row r="139" spans="1:14">
      <c r="A139" s="34" t="s">
        <v>1498</v>
      </c>
      <c r="B139" s="34" t="s">
        <v>1499</v>
      </c>
      <c r="C139" s="34" t="s">
        <v>1490</v>
      </c>
      <c r="D139" s="34" t="s">
        <v>1491</v>
      </c>
      <c r="E139" s="34" t="s">
        <v>1500</v>
      </c>
      <c r="F139" s="34" t="s">
        <v>1498</v>
      </c>
      <c r="J139" s="170">
        <v>0</v>
      </c>
      <c r="K139" s="170">
        <v>-0.93</v>
      </c>
      <c r="L139" s="170">
        <v>0</v>
      </c>
      <c r="M139" s="170">
        <v>0</v>
      </c>
      <c r="N139" s="170">
        <v>0</v>
      </c>
    </row>
    <row r="140" spans="1:14">
      <c r="A140" s="34" t="s">
        <v>1501</v>
      </c>
      <c r="B140" s="34" t="s">
        <v>1502</v>
      </c>
      <c r="C140" s="34" t="s">
        <v>1490</v>
      </c>
      <c r="D140" s="34" t="s">
        <v>1503</v>
      </c>
      <c r="E140" s="34" t="s">
        <v>1504</v>
      </c>
      <c r="F140" s="34" t="s">
        <v>1501</v>
      </c>
      <c r="J140" s="170">
        <v>-398.46</v>
      </c>
      <c r="K140" s="170">
        <v>-502.62</v>
      </c>
      <c r="L140" s="170">
        <v>0</v>
      </c>
      <c r="M140" s="170">
        <v>0</v>
      </c>
      <c r="N140" s="170">
        <v>0</v>
      </c>
    </row>
    <row r="141" spans="1:14">
      <c r="A141" s="34" t="s">
        <v>1505</v>
      </c>
      <c r="B141" s="34" t="s">
        <v>1506</v>
      </c>
      <c r="C141" s="34" t="s">
        <v>1507</v>
      </c>
      <c r="D141" s="34" t="s">
        <v>1508</v>
      </c>
      <c r="E141" s="34" t="s">
        <v>1505</v>
      </c>
      <c r="J141" s="170">
        <v>7506.92</v>
      </c>
      <c r="K141" s="170">
        <v>32224.41</v>
      </c>
      <c r="L141" s="170">
        <v>0</v>
      </c>
      <c r="M141" s="170">
        <v>0</v>
      </c>
      <c r="N141" s="170">
        <v>0</v>
      </c>
    </row>
    <row r="142" spans="1:14">
      <c r="A142" s="34" t="s">
        <v>1509</v>
      </c>
      <c r="B142" s="34" t="s">
        <v>1510</v>
      </c>
      <c r="C142" s="34" t="s">
        <v>1507</v>
      </c>
      <c r="D142" s="34" t="s">
        <v>1508</v>
      </c>
      <c r="E142" s="34" t="s">
        <v>1509</v>
      </c>
      <c r="J142" s="170">
        <v>46477.48</v>
      </c>
      <c r="K142" s="170">
        <v>105905.08</v>
      </c>
      <c r="L142" s="170">
        <v>0</v>
      </c>
      <c r="M142" s="170">
        <v>0</v>
      </c>
      <c r="N142" s="170">
        <v>0</v>
      </c>
    </row>
    <row r="143" spans="1:14">
      <c r="A143" s="34" t="s">
        <v>1511</v>
      </c>
      <c r="B143" s="34" t="s">
        <v>1512</v>
      </c>
      <c r="C143" s="34" t="s">
        <v>1507</v>
      </c>
      <c r="D143" s="34" t="s">
        <v>1508</v>
      </c>
      <c r="E143" s="34" t="s">
        <v>1511</v>
      </c>
      <c r="J143" s="170">
        <v>233.13</v>
      </c>
      <c r="K143" s="170">
        <v>90</v>
      </c>
      <c r="L143" s="170">
        <v>0</v>
      </c>
      <c r="M143" s="170">
        <v>0</v>
      </c>
      <c r="N143" s="170">
        <v>0</v>
      </c>
    </row>
    <row r="144" spans="1:14">
      <c r="A144" s="34" t="s">
        <v>1513</v>
      </c>
      <c r="B144" s="34" t="s">
        <v>1514</v>
      </c>
      <c r="C144" s="34" t="s">
        <v>1507</v>
      </c>
      <c r="D144" s="34" t="s">
        <v>1508</v>
      </c>
      <c r="E144" s="34" t="s">
        <v>1513</v>
      </c>
      <c r="J144" s="170">
        <v>16487.78</v>
      </c>
      <c r="K144" s="170">
        <v>27202.18</v>
      </c>
      <c r="L144" s="170">
        <v>0</v>
      </c>
      <c r="M144" s="170">
        <v>0</v>
      </c>
      <c r="N144" s="170">
        <v>0</v>
      </c>
    </row>
    <row r="145" spans="1:14">
      <c r="A145" s="34" t="s">
        <v>1515</v>
      </c>
      <c r="B145" s="34" t="s">
        <v>1516</v>
      </c>
      <c r="C145" s="34" t="s">
        <v>1507</v>
      </c>
      <c r="D145" s="34" t="s">
        <v>1508</v>
      </c>
      <c r="E145" s="34" t="s">
        <v>1515</v>
      </c>
      <c r="J145" s="170">
        <v>65.27</v>
      </c>
      <c r="K145" s="170">
        <v>1152.51</v>
      </c>
      <c r="L145" s="170">
        <v>0</v>
      </c>
      <c r="M145" s="170">
        <v>0</v>
      </c>
      <c r="N145" s="170">
        <v>0</v>
      </c>
    </row>
    <row r="146" spans="1:14">
      <c r="A146" s="34" t="s">
        <v>1517</v>
      </c>
      <c r="B146" s="34" t="s">
        <v>1518</v>
      </c>
      <c r="C146" s="34" t="s">
        <v>1507</v>
      </c>
      <c r="D146" s="34" t="s">
        <v>1508</v>
      </c>
      <c r="E146" s="34" t="s">
        <v>1517</v>
      </c>
      <c r="J146" s="170">
        <v>4452.2299999999996</v>
      </c>
      <c r="K146" s="170">
        <v>3789.07</v>
      </c>
      <c r="L146" s="170">
        <v>0</v>
      </c>
      <c r="M146" s="170">
        <v>0</v>
      </c>
      <c r="N146" s="170">
        <v>0</v>
      </c>
    </row>
    <row r="147" spans="1:14">
      <c r="A147" s="34" t="s">
        <v>1519</v>
      </c>
      <c r="B147" s="34" t="s">
        <v>1520</v>
      </c>
      <c r="C147" s="34" t="s">
        <v>1507</v>
      </c>
      <c r="D147" s="34" t="s">
        <v>1508</v>
      </c>
      <c r="E147" s="34" t="s">
        <v>1519</v>
      </c>
      <c r="J147" s="170">
        <v>0</v>
      </c>
      <c r="K147" s="170">
        <v>28.8</v>
      </c>
      <c r="L147" s="170">
        <v>0</v>
      </c>
      <c r="M147" s="170">
        <v>0</v>
      </c>
      <c r="N147" s="170">
        <v>0</v>
      </c>
    </row>
    <row r="148" spans="1:14">
      <c r="A148" s="34" t="s">
        <v>1521</v>
      </c>
      <c r="B148" s="34" t="s">
        <v>1522</v>
      </c>
      <c r="C148" s="34" t="s">
        <v>1507</v>
      </c>
      <c r="D148" s="34" t="s">
        <v>1508</v>
      </c>
      <c r="E148" s="34" t="s">
        <v>1521</v>
      </c>
      <c r="J148" s="170">
        <v>40190.6</v>
      </c>
      <c r="K148" s="170">
        <v>68847.3</v>
      </c>
      <c r="L148" s="170">
        <v>0</v>
      </c>
      <c r="M148" s="170">
        <v>0</v>
      </c>
      <c r="N148" s="170">
        <v>0</v>
      </c>
    </row>
    <row r="149" spans="1:14">
      <c r="A149" s="34" t="s">
        <v>1523</v>
      </c>
      <c r="B149" s="34" t="s">
        <v>1524</v>
      </c>
      <c r="C149" s="34" t="s">
        <v>1507</v>
      </c>
      <c r="D149" s="34" t="s">
        <v>1508</v>
      </c>
      <c r="E149" s="34" t="s">
        <v>1523</v>
      </c>
      <c r="J149" s="170">
        <v>9175.7999999999993</v>
      </c>
      <c r="K149" s="170">
        <v>8239.25</v>
      </c>
      <c r="L149" s="170">
        <v>0</v>
      </c>
      <c r="M149" s="170">
        <v>0</v>
      </c>
      <c r="N149" s="170">
        <v>0</v>
      </c>
    </row>
    <row r="150" spans="1:14">
      <c r="A150" s="34" t="s">
        <v>1525</v>
      </c>
      <c r="B150" s="34" t="s">
        <v>1526</v>
      </c>
      <c r="C150" s="34" t="s">
        <v>1507</v>
      </c>
      <c r="D150" s="34" t="s">
        <v>1508</v>
      </c>
      <c r="E150" s="34" t="s">
        <v>1525</v>
      </c>
      <c r="J150" s="170">
        <v>26614.46</v>
      </c>
      <c r="K150" s="170">
        <v>20887.240000000002</v>
      </c>
      <c r="L150" s="170">
        <v>0</v>
      </c>
      <c r="M150" s="170">
        <v>0</v>
      </c>
      <c r="N150" s="170">
        <v>0</v>
      </c>
    </row>
    <row r="151" spans="1:14">
      <c r="A151" s="34" t="s">
        <v>1527</v>
      </c>
      <c r="B151" s="34" t="s">
        <v>1528</v>
      </c>
      <c r="C151" s="34" t="s">
        <v>1507</v>
      </c>
      <c r="D151" s="34" t="s">
        <v>1508</v>
      </c>
      <c r="E151" s="34" t="s">
        <v>1527</v>
      </c>
      <c r="J151" s="170">
        <v>0</v>
      </c>
      <c r="K151" s="170">
        <v>21345</v>
      </c>
      <c r="L151" s="170">
        <v>0</v>
      </c>
      <c r="M151" s="170">
        <v>0</v>
      </c>
      <c r="N151" s="170">
        <v>0</v>
      </c>
    </row>
    <row r="152" spans="1:14">
      <c r="A152" s="34" t="s">
        <v>1529</v>
      </c>
      <c r="B152" s="34" t="s">
        <v>1530</v>
      </c>
      <c r="C152" s="34" t="s">
        <v>1507</v>
      </c>
      <c r="D152" s="34" t="s">
        <v>1531</v>
      </c>
      <c r="E152" s="34" t="s">
        <v>1529</v>
      </c>
      <c r="J152" s="170">
        <v>-15</v>
      </c>
      <c r="K152" s="170">
        <v>-20</v>
      </c>
      <c r="L152" s="170">
        <v>0</v>
      </c>
      <c r="M152" s="170">
        <v>0</v>
      </c>
      <c r="N152" s="170">
        <v>0</v>
      </c>
    </row>
    <row r="153" spans="1:14">
      <c r="A153" s="34" t="s">
        <v>1532</v>
      </c>
      <c r="B153" s="34" t="s">
        <v>1533</v>
      </c>
      <c r="C153" s="34" t="s">
        <v>1507</v>
      </c>
      <c r="D153" s="34" t="s">
        <v>1531</v>
      </c>
      <c r="E153" s="34" t="s">
        <v>1532</v>
      </c>
      <c r="J153" s="170">
        <v>-7.1</v>
      </c>
      <c r="K153" s="170">
        <v>-0.4</v>
      </c>
      <c r="L153" s="170">
        <v>0</v>
      </c>
      <c r="M153" s="170">
        <v>0</v>
      </c>
      <c r="N153" s="170">
        <v>0</v>
      </c>
    </row>
    <row r="154" spans="1:14">
      <c r="A154" s="34" t="s">
        <v>1534</v>
      </c>
      <c r="B154" s="34" t="s">
        <v>1535</v>
      </c>
      <c r="C154" s="34" t="s">
        <v>1507</v>
      </c>
      <c r="D154" s="34" t="s">
        <v>1536</v>
      </c>
      <c r="E154" s="34" t="s">
        <v>1534</v>
      </c>
      <c r="J154" s="170">
        <v>0</v>
      </c>
      <c r="K154" s="170">
        <v>607.6</v>
      </c>
      <c r="L154" s="170">
        <v>0</v>
      </c>
      <c r="M154" s="170">
        <v>0</v>
      </c>
      <c r="N154" s="170">
        <v>0</v>
      </c>
    </row>
    <row r="155" spans="1:14">
      <c r="A155" s="34" t="s">
        <v>1537</v>
      </c>
      <c r="B155" s="34" t="s">
        <v>1538</v>
      </c>
      <c r="C155" s="34" t="s">
        <v>1507</v>
      </c>
      <c r="D155" s="34" t="s">
        <v>1536</v>
      </c>
      <c r="E155" s="34" t="s">
        <v>1537</v>
      </c>
      <c r="J155" s="170">
        <v>1623.39</v>
      </c>
      <c r="K155" s="170">
        <v>1812.86</v>
      </c>
      <c r="L155" s="170">
        <v>0</v>
      </c>
      <c r="M155" s="170">
        <v>0</v>
      </c>
      <c r="N155" s="170">
        <v>0</v>
      </c>
    </row>
    <row r="156" spans="1:14">
      <c r="A156" s="34" t="s">
        <v>1539</v>
      </c>
      <c r="B156" s="34" t="s">
        <v>1540</v>
      </c>
      <c r="C156" s="34" t="s">
        <v>1507</v>
      </c>
      <c r="D156" s="34" t="s">
        <v>1536</v>
      </c>
      <c r="E156" s="34" t="s">
        <v>1539</v>
      </c>
      <c r="J156" s="170">
        <v>24</v>
      </c>
      <c r="K156" s="170">
        <v>0</v>
      </c>
      <c r="L156" s="170">
        <v>0</v>
      </c>
      <c r="M156" s="170">
        <v>0</v>
      </c>
      <c r="N156" s="170">
        <v>0</v>
      </c>
    </row>
    <row r="157" spans="1:14">
      <c r="A157" s="34" t="s">
        <v>1541</v>
      </c>
      <c r="B157" s="34" t="s">
        <v>1542</v>
      </c>
      <c r="C157" s="34" t="s">
        <v>1507</v>
      </c>
      <c r="D157" s="34" t="s">
        <v>1536</v>
      </c>
      <c r="E157" s="34" t="s">
        <v>1541</v>
      </c>
      <c r="J157" s="170">
        <v>1075.32</v>
      </c>
      <c r="K157" s="170">
        <v>1036.5899999999999</v>
      </c>
      <c r="L157" s="170">
        <v>0</v>
      </c>
      <c r="M157" s="170">
        <v>0</v>
      </c>
      <c r="N157" s="170">
        <v>0</v>
      </c>
    </row>
    <row r="158" spans="1:14">
      <c r="A158" s="34" t="s">
        <v>1543</v>
      </c>
      <c r="B158" s="34" t="s">
        <v>1544</v>
      </c>
      <c r="C158" s="34" t="s">
        <v>1507</v>
      </c>
      <c r="D158" s="34" t="s">
        <v>1536</v>
      </c>
      <c r="E158" s="34" t="s">
        <v>1543</v>
      </c>
      <c r="J158" s="170">
        <v>2630.78</v>
      </c>
      <c r="K158" s="170">
        <v>2617.44</v>
      </c>
      <c r="L158" s="170">
        <v>0</v>
      </c>
      <c r="M158" s="170">
        <v>0</v>
      </c>
      <c r="N158" s="170">
        <v>0</v>
      </c>
    </row>
    <row r="159" spans="1:14">
      <c r="A159" s="34" t="s">
        <v>1545</v>
      </c>
      <c r="B159" s="34" t="s">
        <v>1546</v>
      </c>
      <c r="C159" s="34" t="s">
        <v>1547</v>
      </c>
      <c r="D159" s="34" t="s">
        <v>1548</v>
      </c>
      <c r="E159" s="34" t="s">
        <v>1545</v>
      </c>
      <c r="J159" s="170">
        <v>241.14</v>
      </c>
      <c r="K159" s="170">
        <v>34</v>
      </c>
      <c r="L159" s="170">
        <v>0</v>
      </c>
      <c r="M159" s="170">
        <v>0</v>
      </c>
      <c r="N159" s="170">
        <v>0</v>
      </c>
    </row>
    <row r="160" spans="1:14">
      <c r="A160" s="34" t="s">
        <v>1549</v>
      </c>
      <c r="B160" s="34" t="s">
        <v>1550</v>
      </c>
      <c r="C160" s="34" t="s">
        <v>1547</v>
      </c>
      <c r="D160" s="34" t="s">
        <v>1551</v>
      </c>
      <c r="E160" s="34" t="s">
        <v>1549</v>
      </c>
      <c r="J160" s="170">
        <v>1333.55</v>
      </c>
      <c r="K160" s="170">
        <v>1736.85</v>
      </c>
      <c r="L160" s="170">
        <v>0</v>
      </c>
      <c r="M160" s="170">
        <v>0</v>
      </c>
      <c r="N160" s="170">
        <v>0</v>
      </c>
    </row>
    <row r="161" spans="1:14">
      <c r="A161" s="34" t="s">
        <v>1552</v>
      </c>
      <c r="B161" s="34" t="s">
        <v>1553</v>
      </c>
      <c r="C161" s="34" t="s">
        <v>1547</v>
      </c>
      <c r="D161" s="34" t="s">
        <v>1551</v>
      </c>
      <c r="E161" s="34" t="s">
        <v>1552</v>
      </c>
      <c r="J161" s="170">
        <v>2</v>
      </c>
      <c r="K161" s="170">
        <v>0</v>
      </c>
      <c r="L161" s="170">
        <v>0</v>
      </c>
      <c r="M161" s="170">
        <v>0</v>
      </c>
      <c r="N161" s="170">
        <v>0</v>
      </c>
    </row>
    <row r="162" spans="1:14">
      <c r="A162" s="34" t="s">
        <v>1554</v>
      </c>
      <c r="B162" s="34" t="s">
        <v>1555</v>
      </c>
      <c r="C162" s="34" t="s">
        <v>1547</v>
      </c>
      <c r="D162" s="34" t="s">
        <v>1551</v>
      </c>
      <c r="E162" s="34" t="s">
        <v>1554</v>
      </c>
      <c r="J162" s="170">
        <v>137.34</v>
      </c>
      <c r="K162" s="170">
        <v>92.56</v>
      </c>
      <c r="L162" s="170">
        <v>0</v>
      </c>
      <c r="M162" s="170">
        <v>0</v>
      </c>
      <c r="N162" s="170">
        <v>0</v>
      </c>
    </row>
    <row r="163" spans="1:14">
      <c r="A163" s="34" t="s">
        <v>1556</v>
      </c>
      <c r="B163" s="34" t="s">
        <v>1557</v>
      </c>
      <c r="C163" s="34" t="s">
        <v>1547</v>
      </c>
      <c r="D163" s="34" t="s">
        <v>1551</v>
      </c>
      <c r="E163" s="34" t="s">
        <v>1556</v>
      </c>
      <c r="J163" s="170">
        <v>60</v>
      </c>
      <c r="K163" s="170">
        <v>85</v>
      </c>
      <c r="L163" s="170">
        <v>0</v>
      </c>
      <c r="M163" s="170">
        <v>0</v>
      </c>
      <c r="N163" s="170">
        <v>0</v>
      </c>
    </row>
    <row r="164" spans="1:14">
      <c r="A164" s="34" t="s">
        <v>1558</v>
      </c>
      <c r="B164" s="34" t="s">
        <v>1559</v>
      </c>
      <c r="C164" s="34" t="s">
        <v>1547</v>
      </c>
      <c r="D164" s="34" t="s">
        <v>1560</v>
      </c>
      <c r="E164" s="34" t="s">
        <v>1558</v>
      </c>
      <c r="J164" s="170">
        <v>4169.83</v>
      </c>
      <c r="K164" s="170">
        <v>3978.33</v>
      </c>
      <c r="L164" s="170">
        <v>0</v>
      </c>
      <c r="M164" s="170">
        <v>0</v>
      </c>
      <c r="N164" s="170">
        <v>0</v>
      </c>
    </row>
    <row r="165" spans="1:14">
      <c r="A165" s="34" t="s">
        <v>1561</v>
      </c>
      <c r="B165" s="34" t="s">
        <v>1562</v>
      </c>
      <c r="C165" s="34" t="s">
        <v>1547</v>
      </c>
      <c r="D165" s="34" t="s">
        <v>1560</v>
      </c>
      <c r="E165" s="34" t="s">
        <v>1561</v>
      </c>
      <c r="J165" s="170">
        <v>5862.73</v>
      </c>
      <c r="K165" s="170">
        <v>5615.87</v>
      </c>
      <c r="L165" s="170">
        <v>0</v>
      </c>
      <c r="M165" s="170">
        <v>0</v>
      </c>
      <c r="N165" s="170">
        <v>0</v>
      </c>
    </row>
    <row r="166" spans="1:14">
      <c r="A166" s="34" t="s">
        <v>1563</v>
      </c>
      <c r="B166" s="34" t="s">
        <v>1564</v>
      </c>
      <c r="C166" s="34" t="s">
        <v>1547</v>
      </c>
      <c r="D166" s="34" t="s">
        <v>1560</v>
      </c>
      <c r="E166" s="34" t="s">
        <v>1563</v>
      </c>
      <c r="J166" s="170">
        <v>0</v>
      </c>
      <c r="K166" s="170">
        <v>45</v>
      </c>
      <c r="L166" s="170">
        <v>0</v>
      </c>
      <c r="M166" s="170">
        <v>0</v>
      </c>
      <c r="N166" s="170">
        <v>0</v>
      </c>
    </row>
    <row r="167" spans="1:14">
      <c r="A167" s="34" t="s">
        <v>1565</v>
      </c>
      <c r="B167" s="34" t="s">
        <v>1566</v>
      </c>
      <c r="C167" s="34" t="s">
        <v>1547</v>
      </c>
      <c r="D167" s="34" t="s">
        <v>1560</v>
      </c>
      <c r="E167" s="34" t="s">
        <v>1565</v>
      </c>
      <c r="J167" s="170">
        <v>3265.82</v>
      </c>
      <c r="K167" s="170">
        <v>6162.79</v>
      </c>
      <c r="L167" s="170">
        <v>0</v>
      </c>
      <c r="M167" s="170">
        <v>0</v>
      </c>
      <c r="N167" s="170">
        <v>0</v>
      </c>
    </row>
    <row r="168" spans="1:14">
      <c r="A168" s="34" t="s">
        <v>1567</v>
      </c>
      <c r="B168" s="34" t="s">
        <v>1568</v>
      </c>
      <c r="C168" s="34" t="s">
        <v>1547</v>
      </c>
      <c r="D168" s="34" t="s">
        <v>1560</v>
      </c>
      <c r="E168" s="34" t="s">
        <v>1567</v>
      </c>
      <c r="J168" s="170">
        <v>6720.23</v>
      </c>
      <c r="K168" s="170">
        <v>8339.4599999999991</v>
      </c>
      <c r="L168" s="170">
        <v>0</v>
      </c>
      <c r="M168" s="170">
        <v>0</v>
      </c>
      <c r="N168" s="170">
        <v>0</v>
      </c>
    </row>
    <row r="169" spans="1:14">
      <c r="A169" s="34" t="s">
        <v>1569</v>
      </c>
      <c r="B169" s="34" t="s">
        <v>1570</v>
      </c>
      <c r="C169" s="34" t="s">
        <v>1547</v>
      </c>
      <c r="D169" s="34" t="s">
        <v>1560</v>
      </c>
      <c r="E169" s="34" t="s">
        <v>1569</v>
      </c>
      <c r="J169" s="170">
        <v>900.58</v>
      </c>
      <c r="K169" s="170">
        <v>2405.33</v>
      </c>
      <c r="L169" s="170">
        <v>0</v>
      </c>
      <c r="M169" s="170">
        <v>0</v>
      </c>
      <c r="N169" s="170">
        <v>0</v>
      </c>
    </row>
    <row r="170" spans="1:14">
      <c r="A170" s="34" t="s">
        <v>1571</v>
      </c>
      <c r="B170" s="34" t="s">
        <v>1572</v>
      </c>
      <c r="C170" s="34" t="s">
        <v>1547</v>
      </c>
      <c r="D170" s="34" t="s">
        <v>1560</v>
      </c>
      <c r="E170" s="34" t="s">
        <v>1571</v>
      </c>
      <c r="J170" s="170">
        <v>4378</v>
      </c>
      <c r="K170" s="170">
        <v>4485</v>
      </c>
      <c r="L170" s="170">
        <v>0</v>
      </c>
      <c r="M170" s="170">
        <v>0</v>
      </c>
      <c r="N170" s="170">
        <v>0</v>
      </c>
    </row>
    <row r="171" spans="1:14">
      <c r="A171" s="34" t="s">
        <v>1573</v>
      </c>
      <c r="B171" s="34" t="s">
        <v>1574</v>
      </c>
      <c r="C171" s="34" t="s">
        <v>1547</v>
      </c>
      <c r="D171" s="34" t="s">
        <v>1575</v>
      </c>
      <c r="E171" s="34" t="s">
        <v>1573</v>
      </c>
      <c r="J171" s="170">
        <v>242.5</v>
      </c>
      <c r="K171" s="170">
        <v>692.5</v>
      </c>
      <c r="L171" s="170">
        <v>0</v>
      </c>
      <c r="M171" s="170">
        <v>0</v>
      </c>
      <c r="N171" s="170">
        <v>0</v>
      </c>
    </row>
    <row r="172" spans="1:14">
      <c r="A172" s="34" t="s">
        <v>1576</v>
      </c>
      <c r="B172" s="34" t="s">
        <v>1577</v>
      </c>
      <c r="C172" s="34" t="s">
        <v>1547</v>
      </c>
      <c r="D172" s="34" t="s">
        <v>1575</v>
      </c>
      <c r="E172" s="34" t="s">
        <v>1576</v>
      </c>
      <c r="J172" s="170">
        <v>0</v>
      </c>
      <c r="K172" s="170">
        <v>32.04</v>
      </c>
      <c r="L172" s="170">
        <v>0</v>
      </c>
      <c r="M172" s="170">
        <v>0</v>
      </c>
      <c r="N172" s="170">
        <v>0</v>
      </c>
    </row>
    <row r="173" spans="1:14">
      <c r="A173" s="34" t="s">
        <v>1578</v>
      </c>
      <c r="B173" s="34" t="s">
        <v>1579</v>
      </c>
      <c r="C173" s="34" t="s">
        <v>1547</v>
      </c>
      <c r="D173" s="34" t="s">
        <v>1575</v>
      </c>
      <c r="E173" s="34" t="s">
        <v>1578</v>
      </c>
      <c r="J173" s="170">
        <v>583.16</v>
      </c>
      <c r="K173" s="170">
        <v>241.84</v>
      </c>
      <c r="L173" s="170">
        <v>0</v>
      </c>
      <c r="M173" s="170">
        <v>0</v>
      </c>
      <c r="N173" s="170">
        <v>0</v>
      </c>
    </row>
    <row r="174" spans="1:14">
      <c r="A174" s="34" t="s">
        <v>1580</v>
      </c>
      <c r="B174" s="34" t="s">
        <v>1581</v>
      </c>
      <c r="C174" s="34" t="s">
        <v>1547</v>
      </c>
      <c r="D174" s="34" t="s">
        <v>1582</v>
      </c>
      <c r="E174" s="34" t="s">
        <v>1583</v>
      </c>
      <c r="F174" s="34" t="s">
        <v>1580</v>
      </c>
      <c r="J174" s="170">
        <v>53.1</v>
      </c>
      <c r="K174" s="170">
        <v>564</v>
      </c>
      <c r="L174" s="170">
        <v>0</v>
      </c>
      <c r="M174" s="170">
        <v>0</v>
      </c>
      <c r="N174" s="170">
        <v>0</v>
      </c>
    </row>
    <row r="175" spans="1:14">
      <c r="A175" s="34" t="s">
        <v>1584</v>
      </c>
      <c r="B175" s="34" t="s">
        <v>1585</v>
      </c>
      <c r="C175" s="34" t="s">
        <v>1586</v>
      </c>
      <c r="D175" s="34" t="s">
        <v>1587</v>
      </c>
      <c r="E175" s="34" t="s">
        <v>1584</v>
      </c>
      <c r="J175" s="170">
        <v>957.75</v>
      </c>
      <c r="K175" s="170">
        <v>1669.85</v>
      </c>
      <c r="L175" s="170">
        <v>0</v>
      </c>
      <c r="M175" s="170">
        <v>0</v>
      </c>
      <c r="N175" s="170">
        <v>0</v>
      </c>
    </row>
    <row r="176" spans="1:14">
      <c r="A176" s="34" t="s">
        <v>1588</v>
      </c>
      <c r="B176" s="34" t="s">
        <v>1589</v>
      </c>
      <c r="C176" s="34" t="s">
        <v>1586</v>
      </c>
      <c r="D176" s="34" t="s">
        <v>1587</v>
      </c>
      <c r="E176" s="34" t="s">
        <v>1588</v>
      </c>
      <c r="J176" s="170">
        <v>2035.39</v>
      </c>
      <c r="K176" s="170">
        <v>1665.66</v>
      </c>
      <c r="L176" s="170">
        <v>0</v>
      </c>
      <c r="M176" s="170">
        <v>0</v>
      </c>
      <c r="N176" s="170">
        <v>0</v>
      </c>
    </row>
    <row r="177" spans="1:14">
      <c r="A177" s="34" t="s">
        <v>1590</v>
      </c>
      <c r="B177" s="34" t="s">
        <v>1591</v>
      </c>
      <c r="C177" s="34" t="s">
        <v>1586</v>
      </c>
      <c r="D177" s="34" t="s">
        <v>1587</v>
      </c>
      <c r="E177" s="34" t="s">
        <v>1590</v>
      </c>
      <c r="J177" s="170">
        <v>0</v>
      </c>
      <c r="K177" s="170">
        <v>0.41</v>
      </c>
      <c r="L177" s="170">
        <v>0</v>
      </c>
      <c r="M177" s="170">
        <v>0</v>
      </c>
      <c r="N177" s="170">
        <v>0</v>
      </c>
    </row>
    <row r="178" spans="1:14">
      <c r="A178" s="34" t="s">
        <v>1592</v>
      </c>
      <c r="B178" s="34" t="s">
        <v>1593</v>
      </c>
      <c r="C178" s="34" t="s">
        <v>1586</v>
      </c>
      <c r="D178" s="34" t="s">
        <v>1587</v>
      </c>
      <c r="E178" s="34" t="s">
        <v>1592</v>
      </c>
      <c r="J178" s="170">
        <v>190.26</v>
      </c>
      <c r="K178" s="170">
        <v>448.31</v>
      </c>
      <c r="L178" s="170">
        <v>0</v>
      </c>
      <c r="M178" s="170">
        <v>0</v>
      </c>
      <c r="N178" s="170">
        <v>0</v>
      </c>
    </row>
    <row r="179" spans="1:14">
      <c r="A179" s="34" t="s">
        <v>1594</v>
      </c>
      <c r="B179" s="34" t="s">
        <v>1595</v>
      </c>
      <c r="C179" s="34" t="s">
        <v>1586</v>
      </c>
      <c r="D179" s="34" t="s">
        <v>1587</v>
      </c>
      <c r="E179" s="34" t="s">
        <v>1594</v>
      </c>
      <c r="J179" s="170">
        <v>45.22</v>
      </c>
      <c r="K179" s="170">
        <v>63.77</v>
      </c>
      <c r="L179" s="170">
        <v>0</v>
      </c>
      <c r="M179" s="170">
        <v>0</v>
      </c>
      <c r="N179" s="170">
        <v>0</v>
      </c>
    </row>
    <row r="180" spans="1:14">
      <c r="A180" s="34" t="s">
        <v>1596</v>
      </c>
      <c r="B180" s="34" t="s">
        <v>1597</v>
      </c>
      <c r="C180" s="34" t="s">
        <v>1586</v>
      </c>
      <c r="D180" s="34" t="s">
        <v>1587</v>
      </c>
      <c r="E180" s="34" t="s">
        <v>1596</v>
      </c>
      <c r="J180" s="170">
        <v>163.93</v>
      </c>
      <c r="K180" s="170">
        <v>0</v>
      </c>
      <c r="L180" s="170">
        <v>0</v>
      </c>
      <c r="M180" s="170">
        <v>0</v>
      </c>
      <c r="N180" s="170">
        <v>0</v>
      </c>
    </row>
    <row r="181" spans="1:14">
      <c r="A181" s="34" t="s">
        <v>1598</v>
      </c>
      <c r="B181" s="34" t="s">
        <v>1599</v>
      </c>
      <c r="C181" s="34" t="s">
        <v>1586</v>
      </c>
      <c r="D181" s="34" t="s">
        <v>1587</v>
      </c>
      <c r="E181" s="34" t="s">
        <v>1600</v>
      </c>
      <c r="F181" s="34" t="s">
        <v>1598</v>
      </c>
      <c r="J181" s="170">
        <v>532.95000000000005</v>
      </c>
      <c r="K181" s="170">
        <v>840.88</v>
      </c>
      <c r="L181" s="170">
        <v>0</v>
      </c>
      <c r="M181" s="170">
        <v>0</v>
      </c>
      <c r="N181" s="170">
        <v>0</v>
      </c>
    </row>
    <row r="182" spans="1:14">
      <c r="A182" s="34" t="s">
        <v>1601</v>
      </c>
      <c r="B182" s="34" t="s">
        <v>1602</v>
      </c>
      <c r="C182" s="34" t="s">
        <v>1586</v>
      </c>
      <c r="D182" s="34" t="s">
        <v>1603</v>
      </c>
      <c r="E182" s="34" t="s">
        <v>1604</v>
      </c>
      <c r="F182" s="34" t="s">
        <v>1601</v>
      </c>
      <c r="J182" s="170">
        <v>3454.89</v>
      </c>
      <c r="K182" s="170">
        <v>3145.76</v>
      </c>
      <c r="L182" s="170">
        <v>0</v>
      </c>
      <c r="M182" s="170">
        <v>0</v>
      </c>
      <c r="N182" s="170">
        <v>0</v>
      </c>
    </row>
    <row r="183" spans="1:14">
      <c r="A183" s="34" t="s">
        <v>1605</v>
      </c>
      <c r="B183" s="34" t="s">
        <v>1606</v>
      </c>
      <c r="C183" s="34" t="s">
        <v>1586</v>
      </c>
      <c r="D183" s="34" t="s">
        <v>1603</v>
      </c>
      <c r="E183" s="34" t="s">
        <v>1604</v>
      </c>
      <c r="F183" s="34" t="s">
        <v>1605</v>
      </c>
      <c r="J183" s="170">
        <v>2845.07</v>
      </c>
      <c r="K183" s="170">
        <v>3371.41</v>
      </c>
      <c r="L183" s="170">
        <v>0</v>
      </c>
      <c r="M183" s="170">
        <v>0</v>
      </c>
      <c r="N183" s="170">
        <v>0</v>
      </c>
    </row>
    <row r="184" spans="1:14">
      <c r="A184" s="34" t="s">
        <v>1607</v>
      </c>
      <c r="B184" s="34" t="s">
        <v>1608</v>
      </c>
      <c r="C184" s="34" t="s">
        <v>1586</v>
      </c>
      <c r="D184" s="34" t="s">
        <v>1603</v>
      </c>
      <c r="E184" s="34" t="s">
        <v>1609</v>
      </c>
      <c r="F184" s="34" t="s">
        <v>1607</v>
      </c>
      <c r="J184" s="170">
        <v>2450.46</v>
      </c>
      <c r="K184" s="170">
        <v>2783.63</v>
      </c>
      <c r="L184" s="170">
        <v>0</v>
      </c>
      <c r="M184" s="170">
        <v>0</v>
      </c>
      <c r="N184" s="170">
        <v>0</v>
      </c>
    </row>
    <row r="185" spans="1:14">
      <c r="A185" s="34" t="s">
        <v>1610</v>
      </c>
      <c r="B185" s="34" t="s">
        <v>1611</v>
      </c>
      <c r="C185" s="34" t="s">
        <v>1586</v>
      </c>
      <c r="D185" s="34" t="s">
        <v>1603</v>
      </c>
      <c r="E185" s="34" t="s">
        <v>1609</v>
      </c>
      <c r="F185" s="34" t="s">
        <v>1610</v>
      </c>
      <c r="J185" s="170">
        <v>3305.24</v>
      </c>
      <c r="K185" s="170">
        <v>3132.42</v>
      </c>
      <c r="L185" s="170">
        <v>0</v>
      </c>
      <c r="M185" s="170">
        <v>0</v>
      </c>
      <c r="N185" s="170">
        <v>0</v>
      </c>
    </row>
    <row r="186" spans="1:14">
      <c r="A186" s="34" t="s">
        <v>1612</v>
      </c>
      <c r="B186" s="34" t="s">
        <v>1613</v>
      </c>
      <c r="C186" s="34" t="s">
        <v>1586</v>
      </c>
      <c r="D186" s="34" t="s">
        <v>1603</v>
      </c>
      <c r="E186" s="34" t="s">
        <v>1614</v>
      </c>
      <c r="F186" s="34" t="s">
        <v>1612</v>
      </c>
      <c r="J186" s="170">
        <v>408.45</v>
      </c>
      <c r="K186" s="170">
        <v>309.63</v>
      </c>
      <c r="L186" s="170">
        <v>0</v>
      </c>
      <c r="M186" s="170">
        <v>0</v>
      </c>
      <c r="N186" s="170">
        <v>0</v>
      </c>
    </row>
    <row r="187" spans="1:14">
      <c r="A187" s="34" t="s">
        <v>1615</v>
      </c>
      <c r="B187" s="34" t="s">
        <v>1616</v>
      </c>
      <c r="C187" s="34" t="s">
        <v>1586</v>
      </c>
      <c r="D187" s="34" t="s">
        <v>1603</v>
      </c>
      <c r="E187" s="34" t="s">
        <v>1614</v>
      </c>
      <c r="F187" s="34" t="s">
        <v>1615</v>
      </c>
      <c r="J187" s="170">
        <v>643.80999999999995</v>
      </c>
      <c r="K187" s="170">
        <v>682.31</v>
      </c>
      <c r="L187" s="170">
        <v>0</v>
      </c>
      <c r="M187" s="170">
        <v>0</v>
      </c>
      <c r="N187" s="170">
        <v>0</v>
      </c>
    </row>
    <row r="188" spans="1:14">
      <c r="A188" s="34" t="s">
        <v>1617</v>
      </c>
      <c r="B188" s="34" t="s">
        <v>1618</v>
      </c>
      <c r="C188" s="34" t="s">
        <v>1586</v>
      </c>
      <c r="D188" s="34" t="s">
        <v>1603</v>
      </c>
      <c r="E188" s="34" t="s">
        <v>1614</v>
      </c>
      <c r="F188" s="34" t="s">
        <v>1617</v>
      </c>
      <c r="J188" s="170">
        <v>28.7</v>
      </c>
      <c r="K188" s="170">
        <v>147</v>
      </c>
      <c r="L188" s="170">
        <v>0</v>
      </c>
      <c r="M188" s="170">
        <v>0</v>
      </c>
      <c r="N188" s="170">
        <v>0</v>
      </c>
    </row>
    <row r="189" spans="1:14">
      <c r="A189" s="34" t="s">
        <v>1619</v>
      </c>
      <c r="B189" s="34" t="s">
        <v>1620</v>
      </c>
      <c r="C189" s="34" t="s">
        <v>1586</v>
      </c>
      <c r="D189" s="34" t="s">
        <v>1603</v>
      </c>
      <c r="E189" s="34" t="s">
        <v>1614</v>
      </c>
      <c r="F189" s="34" t="s">
        <v>1619</v>
      </c>
      <c r="J189" s="170">
        <v>329.8</v>
      </c>
      <c r="K189" s="170">
        <v>284.92</v>
      </c>
      <c r="L189" s="170">
        <v>0</v>
      </c>
      <c r="M189" s="170">
        <v>0</v>
      </c>
      <c r="N189" s="170">
        <v>0</v>
      </c>
    </row>
    <row r="190" spans="1:14">
      <c r="A190" s="34" t="s">
        <v>1621</v>
      </c>
      <c r="B190" s="34" t="s">
        <v>1622</v>
      </c>
      <c r="C190" s="34" t="s">
        <v>1586</v>
      </c>
      <c r="D190" s="34" t="s">
        <v>1603</v>
      </c>
      <c r="E190" s="34" t="s">
        <v>1621</v>
      </c>
      <c r="J190" s="170">
        <v>1334.8</v>
      </c>
      <c r="K190" s="170">
        <v>1035.0899999999999</v>
      </c>
      <c r="L190" s="170">
        <v>0</v>
      </c>
      <c r="M190" s="170">
        <v>0</v>
      </c>
      <c r="N190" s="170">
        <v>0</v>
      </c>
    </row>
    <row r="191" spans="1:14">
      <c r="A191" s="34" t="s">
        <v>1623</v>
      </c>
      <c r="B191" s="34" t="s">
        <v>1624</v>
      </c>
      <c r="C191" s="34" t="s">
        <v>1586</v>
      </c>
      <c r="D191" s="34" t="s">
        <v>1603</v>
      </c>
      <c r="E191" s="34" t="s">
        <v>1623</v>
      </c>
      <c r="J191" s="170">
        <v>1114.19</v>
      </c>
      <c r="K191" s="170">
        <v>1378.85</v>
      </c>
      <c r="L191" s="170">
        <v>0</v>
      </c>
      <c r="M191" s="170">
        <v>0</v>
      </c>
      <c r="N191" s="170">
        <v>0</v>
      </c>
    </row>
    <row r="192" spans="1:14">
      <c r="A192" s="34" t="s">
        <v>1625</v>
      </c>
      <c r="B192" s="34" t="s">
        <v>1626</v>
      </c>
      <c r="C192" s="34" t="s">
        <v>1586</v>
      </c>
      <c r="D192" s="34" t="s">
        <v>1603</v>
      </c>
      <c r="E192" s="34" t="s">
        <v>1627</v>
      </c>
      <c r="F192" s="34" t="s">
        <v>1625</v>
      </c>
      <c r="J192" s="170">
        <v>568.64</v>
      </c>
      <c r="K192" s="170">
        <v>566.55999999999995</v>
      </c>
      <c r="L192" s="170">
        <v>0</v>
      </c>
      <c r="M192" s="170">
        <v>0</v>
      </c>
      <c r="N192" s="170">
        <v>0</v>
      </c>
    </row>
    <row r="193" spans="1:14">
      <c r="A193" s="34" t="s">
        <v>1628</v>
      </c>
      <c r="B193" s="34" t="s">
        <v>1629</v>
      </c>
      <c r="C193" s="34" t="s">
        <v>1586</v>
      </c>
      <c r="D193" s="34" t="s">
        <v>1603</v>
      </c>
      <c r="E193" s="34" t="s">
        <v>1627</v>
      </c>
      <c r="F193" s="34" t="s">
        <v>1628</v>
      </c>
      <c r="J193" s="170">
        <v>631.67999999999995</v>
      </c>
      <c r="K193" s="170">
        <v>603.80999999999995</v>
      </c>
      <c r="L193" s="170">
        <v>0</v>
      </c>
      <c r="M193" s="170">
        <v>0</v>
      </c>
      <c r="N193" s="170">
        <v>0</v>
      </c>
    </row>
    <row r="194" spans="1:14">
      <c r="A194" s="34" t="s">
        <v>1630</v>
      </c>
      <c r="B194" s="34" t="s">
        <v>1631</v>
      </c>
      <c r="C194" s="34" t="s">
        <v>1586</v>
      </c>
      <c r="D194" s="34" t="s">
        <v>1603</v>
      </c>
      <c r="E194" s="34" t="s">
        <v>1632</v>
      </c>
      <c r="F194" s="34" t="s">
        <v>1630</v>
      </c>
      <c r="J194" s="170">
        <v>2401.08</v>
      </c>
      <c r="K194" s="170">
        <v>2097.4899999999998</v>
      </c>
      <c r="L194" s="170">
        <v>0</v>
      </c>
      <c r="M194" s="170">
        <v>0</v>
      </c>
      <c r="N194" s="170">
        <v>0</v>
      </c>
    </row>
    <row r="195" spans="1:14">
      <c r="A195" s="34" t="s">
        <v>1633</v>
      </c>
      <c r="B195" s="34" t="s">
        <v>1634</v>
      </c>
      <c r="C195" s="34" t="s">
        <v>1586</v>
      </c>
      <c r="D195" s="34" t="s">
        <v>1603</v>
      </c>
      <c r="E195" s="34" t="s">
        <v>1632</v>
      </c>
      <c r="F195" s="34" t="s">
        <v>1633</v>
      </c>
      <c r="J195" s="170">
        <v>1864.83</v>
      </c>
      <c r="K195" s="170">
        <v>1570.56</v>
      </c>
      <c r="L195" s="170">
        <v>0</v>
      </c>
      <c r="M195" s="170">
        <v>0</v>
      </c>
      <c r="N195" s="170">
        <v>0</v>
      </c>
    </row>
    <row r="196" spans="1:14">
      <c r="A196" s="34" t="s">
        <v>1635</v>
      </c>
      <c r="B196" s="34" t="s">
        <v>1636</v>
      </c>
      <c r="C196" s="34" t="s">
        <v>1637</v>
      </c>
      <c r="D196" s="34" t="s">
        <v>1638</v>
      </c>
      <c r="E196" s="34" t="s">
        <v>1635</v>
      </c>
      <c r="J196" s="170">
        <v>6200</v>
      </c>
      <c r="K196" s="170">
        <v>7000</v>
      </c>
      <c r="L196" s="170">
        <v>0</v>
      </c>
      <c r="M196" s="170">
        <v>0</v>
      </c>
      <c r="N196" s="170">
        <v>0</v>
      </c>
    </row>
    <row r="197" spans="1:14">
      <c r="A197" s="34" t="s">
        <v>1639</v>
      </c>
      <c r="B197" s="34" t="s">
        <v>1640</v>
      </c>
      <c r="C197" s="34" t="s">
        <v>1637</v>
      </c>
      <c r="D197" s="34" t="s">
        <v>1638</v>
      </c>
      <c r="E197" s="34" t="s">
        <v>1639</v>
      </c>
      <c r="J197" s="170">
        <v>6955.4</v>
      </c>
      <c r="K197" s="170">
        <v>6517.7</v>
      </c>
      <c r="L197" s="170">
        <v>0</v>
      </c>
      <c r="M197" s="170">
        <v>0</v>
      </c>
      <c r="N197" s="170">
        <v>0</v>
      </c>
    </row>
    <row r="198" spans="1:14">
      <c r="A198" s="34" t="s">
        <v>1641</v>
      </c>
      <c r="B198" s="34" t="s">
        <v>1642</v>
      </c>
      <c r="C198" s="34" t="s">
        <v>1637</v>
      </c>
      <c r="D198" s="34" t="s">
        <v>1638</v>
      </c>
      <c r="E198" s="34" t="s">
        <v>1641</v>
      </c>
      <c r="J198" s="170">
        <v>0</v>
      </c>
      <c r="K198" s="170">
        <v>9925.5</v>
      </c>
      <c r="L198" s="170">
        <v>0</v>
      </c>
      <c r="M198" s="170">
        <v>0</v>
      </c>
      <c r="N198" s="170">
        <v>0</v>
      </c>
    </row>
    <row r="199" spans="1:14">
      <c r="A199" s="34" t="s">
        <v>1643</v>
      </c>
      <c r="B199" s="34" t="s">
        <v>1644</v>
      </c>
      <c r="C199" s="34" t="s">
        <v>1637</v>
      </c>
      <c r="D199" s="34" t="s">
        <v>1638</v>
      </c>
      <c r="E199" s="34" t="s">
        <v>1643</v>
      </c>
      <c r="J199" s="170">
        <v>29375</v>
      </c>
      <c r="K199" s="170">
        <v>7195</v>
      </c>
      <c r="L199" s="170">
        <v>0</v>
      </c>
      <c r="M199" s="170">
        <v>0</v>
      </c>
      <c r="N199" s="170">
        <v>0</v>
      </c>
    </row>
    <row r="200" spans="1:14">
      <c r="A200" s="34" t="s">
        <v>1645</v>
      </c>
      <c r="B200" s="34" t="s">
        <v>1646</v>
      </c>
      <c r="C200" s="34" t="s">
        <v>1637</v>
      </c>
      <c r="D200" s="34" t="s">
        <v>1638</v>
      </c>
      <c r="E200" s="34" t="s">
        <v>1647</v>
      </c>
      <c r="F200" s="34" t="s">
        <v>1645</v>
      </c>
      <c r="J200" s="170">
        <v>5532.5</v>
      </c>
      <c r="K200" s="170">
        <v>11018.15</v>
      </c>
      <c r="L200" s="170">
        <v>0</v>
      </c>
      <c r="M200" s="170">
        <v>0</v>
      </c>
      <c r="N200" s="170">
        <v>0</v>
      </c>
    </row>
    <row r="201" spans="1:14">
      <c r="A201" s="34" t="s">
        <v>1648</v>
      </c>
      <c r="B201" s="34" t="s">
        <v>1649</v>
      </c>
      <c r="C201" s="34" t="s">
        <v>1637</v>
      </c>
      <c r="D201" s="34" t="s">
        <v>1638</v>
      </c>
      <c r="E201" s="34" t="s">
        <v>1647</v>
      </c>
      <c r="F201" s="34" t="s">
        <v>1648</v>
      </c>
      <c r="J201" s="170">
        <v>4330.7</v>
      </c>
      <c r="K201" s="170">
        <v>599.29999999999995</v>
      </c>
      <c r="L201" s="170">
        <v>0</v>
      </c>
      <c r="M201" s="170">
        <v>0</v>
      </c>
      <c r="N201" s="170">
        <v>0</v>
      </c>
    </row>
    <row r="202" spans="1:14">
      <c r="A202" s="34" t="s">
        <v>1650</v>
      </c>
      <c r="B202" s="34" t="s">
        <v>1651</v>
      </c>
      <c r="C202" s="34" t="s">
        <v>1637</v>
      </c>
      <c r="D202" s="34" t="s">
        <v>1638</v>
      </c>
      <c r="E202" s="34" t="s">
        <v>1652</v>
      </c>
      <c r="F202" s="34" t="s">
        <v>1650</v>
      </c>
      <c r="J202" s="170">
        <v>980</v>
      </c>
      <c r="K202" s="170">
        <v>0</v>
      </c>
      <c r="L202" s="170">
        <v>0</v>
      </c>
      <c r="M202" s="170">
        <v>0</v>
      </c>
      <c r="N202" s="170">
        <v>0</v>
      </c>
    </row>
    <row r="203" spans="1:14">
      <c r="A203" s="34" t="s">
        <v>1653</v>
      </c>
      <c r="B203" s="34" t="s">
        <v>1654</v>
      </c>
      <c r="C203" s="34" t="s">
        <v>1637</v>
      </c>
      <c r="D203" s="34" t="s">
        <v>1638</v>
      </c>
      <c r="E203" s="34" t="s">
        <v>1652</v>
      </c>
      <c r="F203" s="34" t="s">
        <v>1653</v>
      </c>
      <c r="J203" s="170">
        <v>1075</v>
      </c>
      <c r="K203" s="170">
        <v>1138.5</v>
      </c>
      <c r="L203" s="170">
        <v>0</v>
      </c>
      <c r="M203" s="170">
        <v>0</v>
      </c>
      <c r="N203" s="170">
        <v>0</v>
      </c>
    </row>
    <row r="204" spans="1:14">
      <c r="A204" s="34" t="s">
        <v>1655</v>
      </c>
      <c r="B204" s="34" t="s">
        <v>1656</v>
      </c>
      <c r="C204" s="34" t="s">
        <v>1637</v>
      </c>
      <c r="D204" s="34" t="s">
        <v>1638</v>
      </c>
      <c r="E204" s="34" t="s">
        <v>1657</v>
      </c>
      <c r="F204" s="34" t="s">
        <v>1655</v>
      </c>
      <c r="J204" s="170">
        <v>154.47999999999999</v>
      </c>
      <c r="K204" s="170">
        <v>344.86</v>
      </c>
      <c r="L204" s="170">
        <v>0</v>
      </c>
      <c r="M204" s="170">
        <v>0</v>
      </c>
      <c r="N204" s="170">
        <v>0</v>
      </c>
    </row>
    <row r="205" spans="1:14">
      <c r="A205" s="34" t="s">
        <v>1658</v>
      </c>
      <c r="B205" s="34" t="s">
        <v>1659</v>
      </c>
      <c r="C205" s="34" t="s">
        <v>1637</v>
      </c>
      <c r="D205" s="34" t="s">
        <v>1638</v>
      </c>
      <c r="E205" s="34" t="s">
        <v>1660</v>
      </c>
      <c r="F205" s="34" t="s">
        <v>1658</v>
      </c>
      <c r="J205" s="170">
        <v>480.32</v>
      </c>
      <c r="K205" s="170">
        <v>4360</v>
      </c>
      <c r="L205" s="170">
        <v>0</v>
      </c>
      <c r="M205" s="170">
        <v>0</v>
      </c>
      <c r="N205" s="170">
        <v>0</v>
      </c>
    </row>
    <row r="206" spans="1:14">
      <c r="A206" s="34" t="s">
        <v>1661</v>
      </c>
      <c r="B206" s="34" t="s">
        <v>1662</v>
      </c>
      <c r="C206" s="34" t="s">
        <v>1637</v>
      </c>
      <c r="D206" s="34" t="s">
        <v>1638</v>
      </c>
      <c r="E206" s="34" t="s">
        <v>1660</v>
      </c>
      <c r="F206" s="34" t="s">
        <v>1661</v>
      </c>
      <c r="J206" s="170">
        <v>0</v>
      </c>
      <c r="K206" s="170">
        <v>2664.9</v>
      </c>
      <c r="L206" s="170">
        <v>0</v>
      </c>
      <c r="M206" s="170">
        <v>0</v>
      </c>
      <c r="N206" s="170">
        <v>0</v>
      </c>
    </row>
    <row r="207" spans="1:14">
      <c r="A207" s="34" t="s">
        <v>1663</v>
      </c>
      <c r="B207" s="34" t="s">
        <v>1664</v>
      </c>
      <c r="C207" s="34" t="s">
        <v>1637</v>
      </c>
      <c r="D207" s="34" t="s">
        <v>1638</v>
      </c>
      <c r="E207" s="34" t="s">
        <v>1665</v>
      </c>
      <c r="F207" s="34" t="s">
        <v>1663</v>
      </c>
      <c r="J207" s="170">
        <v>529.52</v>
      </c>
      <c r="K207" s="170">
        <v>102.44</v>
      </c>
      <c r="L207" s="170">
        <v>0</v>
      </c>
      <c r="M207" s="170">
        <v>0</v>
      </c>
      <c r="N207" s="170">
        <v>0</v>
      </c>
    </row>
    <row r="208" spans="1:14">
      <c r="A208" s="34" t="s">
        <v>1666</v>
      </c>
      <c r="B208" s="34" t="s">
        <v>1667</v>
      </c>
      <c r="C208" s="34" t="s">
        <v>1637</v>
      </c>
      <c r="D208" s="34" t="s">
        <v>1638</v>
      </c>
      <c r="E208" s="34" t="s">
        <v>1668</v>
      </c>
      <c r="F208" s="34" t="s">
        <v>1666</v>
      </c>
      <c r="J208" s="170">
        <v>1400</v>
      </c>
      <c r="K208" s="170">
        <v>2400</v>
      </c>
      <c r="L208" s="170">
        <v>0</v>
      </c>
      <c r="M208" s="170">
        <v>0</v>
      </c>
      <c r="N208" s="170">
        <v>0</v>
      </c>
    </row>
    <row r="209" spans="1:14">
      <c r="A209" s="34" t="s">
        <v>1669</v>
      </c>
      <c r="B209" s="34" t="s">
        <v>1670</v>
      </c>
      <c r="C209" s="34" t="s">
        <v>1637</v>
      </c>
      <c r="D209" s="34" t="s">
        <v>1671</v>
      </c>
      <c r="E209" s="34" t="s">
        <v>1669</v>
      </c>
      <c r="J209" s="170">
        <v>118.32</v>
      </c>
      <c r="K209" s="170">
        <v>119.88</v>
      </c>
      <c r="L209" s="170">
        <v>0</v>
      </c>
      <c r="M209" s="170">
        <v>0</v>
      </c>
      <c r="N209" s="170">
        <v>0</v>
      </c>
    </row>
    <row r="210" spans="1:14">
      <c r="A210" s="34" t="s">
        <v>1672</v>
      </c>
      <c r="B210" s="34" t="s">
        <v>1673</v>
      </c>
      <c r="C210" s="34" t="s">
        <v>1637</v>
      </c>
      <c r="D210" s="34" t="s">
        <v>1674</v>
      </c>
      <c r="E210" s="34" t="s">
        <v>1675</v>
      </c>
      <c r="F210" s="34" t="s">
        <v>1672</v>
      </c>
      <c r="J210" s="170">
        <v>78416</v>
      </c>
      <c r="K210" s="170">
        <v>65930.210000000006</v>
      </c>
      <c r="L210" s="170">
        <v>0</v>
      </c>
      <c r="M210" s="170">
        <v>0</v>
      </c>
      <c r="N210" s="170">
        <v>0</v>
      </c>
    </row>
    <row r="211" spans="1:14">
      <c r="A211" s="34" t="s">
        <v>1676</v>
      </c>
      <c r="B211" s="34" t="s">
        <v>1677</v>
      </c>
      <c r="C211" s="34" t="s">
        <v>1637</v>
      </c>
      <c r="D211" s="34" t="s">
        <v>1674</v>
      </c>
      <c r="E211" s="34" t="s">
        <v>1676</v>
      </c>
      <c r="J211" s="170">
        <v>259.60000000000002</v>
      </c>
      <c r="K211" s="170">
        <v>120.4</v>
      </c>
      <c r="L211" s="170">
        <v>0</v>
      </c>
      <c r="M211" s="170">
        <v>0</v>
      </c>
      <c r="N211" s="170">
        <v>0</v>
      </c>
    </row>
    <row r="212" spans="1:14">
      <c r="A212" s="34" t="s">
        <v>1678</v>
      </c>
      <c r="B212" s="34" t="s">
        <v>1679</v>
      </c>
      <c r="C212" s="34" t="s">
        <v>1637</v>
      </c>
      <c r="D212" s="34" t="s">
        <v>1674</v>
      </c>
      <c r="E212" s="34" t="s">
        <v>1678</v>
      </c>
      <c r="J212" s="170">
        <v>6981.35</v>
      </c>
      <c r="K212" s="170">
        <v>7185.98</v>
      </c>
      <c r="L212" s="170">
        <v>0</v>
      </c>
      <c r="M212" s="170">
        <v>0</v>
      </c>
      <c r="N212" s="170">
        <v>0</v>
      </c>
    </row>
    <row r="213" spans="1:14">
      <c r="A213" s="34" t="s">
        <v>1680</v>
      </c>
      <c r="B213" s="34" t="s">
        <v>1681</v>
      </c>
      <c r="C213" s="34" t="s">
        <v>1682</v>
      </c>
      <c r="D213" s="34" t="s">
        <v>1683</v>
      </c>
      <c r="E213" s="34" t="s">
        <v>1684</v>
      </c>
      <c r="F213" s="34" t="s">
        <v>1680</v>
      </c>
      <c r="J213" s="170">
        <v>4564.91</v>
      </c>
      <c r="K213" s="170">
        <v>299</v>
      </c>
      <c r="L213" s="170">
        <v>0</v>
      </c>
      <c r="M213" s="170">
        <v>0</v>
      </c>
      <c r="N213" s="170">
        <v>0</v>
      </c>
    </row>
    <row r="214" spans="1:14">
      <c r="A214" s="34" t="s">
        <v>1685</v>
      </c>
      <c r="B214" s="34" t="s">
        <v>1686</v>
      </c>
      <c r="C214" s="34" t="s">
        <v>1682</v>
      </c>
      <c r="D214" s="34" t="s">
        <v>1683</v>
      </c>
      <c r="E214" s="34" t="s">
        <v>1687</v>
      </c>
      <c r="F214" s="34" t="s">
        <v>1685</v>
      </c>
      <c r="J214" s="170">
        <v>2471</v>
      </c>
      <c r="K214" s="170">
        <v>1291.8</v>
      </c>
      <c r="L214" s="170">
        <v>0</v>
      </c>
      <c r="M214" s="170">
        <v>0</v>
      </c>
      <c r="N214" s="170">
        <v>0</v>
      </c>
    </row>
    <row r="215" spans="1:14">
      <c r="A215" s="34" t="s">
        <v>1688</v>
      </c>
      <c r="B215" s="34" t="s">
        <v>1689</v>
      </c>
      <c r="C215" s="34" t="s">
        <v>1682</v>
      </c>
      <c r="D215" s="34" t="s">
        <v>1683</v>
      </c>
      <c r="E215" s="34" t="s">
        <v>1690</v>
      </c>
      <c r="F215" s="34" t="s">
        <v>1688</v>
      </c>
      <c r="J215" s="170">
        <v>2074.29</v>
      </c>
      <c r="K215" s="170">
        <v>112.5</v>
      </c>
      <c r="L215" s="170">
        <v>0</v>
      </c>
      <c r="M215" s="170">
        <v>0</v>
      </c>
      <c r="N215" s="170">
        <v>0</v>
      </c>
    </row>
    <row r="216" spans="1:14">
      <c r="A216" s="34" t="s">
        <v>1691</v>
      </c>
      <c r="B216" s="34" t="s">
        <v>1692</v>
      </c>
      <c r="C216" s="34" t="s">
        <v>1682</v>
      </c>
      <c r="D216" s="34" t="s">
        <v>1683</v>
      </c>
      <c r="E216" s="34" t="s">
        <v>1691</v>
      </c>
      <c r="J216" s="170">
        <v>14133.19</v>
      </c>
      <c r="K216" s="170">
        <v>11195.85</v>
      </c>
      <c r="L216" s="170">
        <v>0</v>
      </c>
      <c r="M216" s="170">
        <v>0</v>
      </c>
      <c r="N216" s="170">
        <v>0</v>
      </c>
    </row>
    <row r="217" spans="1:14">
      <c r="A217" s="34" t="s">
        <v>1693</v>
      </c>
      <c r="B217" s="34" t="s">
        <v>1694</v>
      </c>
      <c r="C217" s="34" t="s">
        <v>1682</v>
      </c>
      <c r="D217" s="34" t="s">
        <v>1683</v>
      </c>
      <c r="E217" s="34" t="s">
        <v>1693</v>
      </c>
      <c r="J217" s="170">
        <v>3209.16</v>
      </c>
      <c r="K217" s="170">
        <v>3087.89</v>
      </c>
      <c r="L217" s="170">
        <v>0</v>
      </c>
      <c r="M217" s="170">
        <v>0</v>
      </c>
      <c r="N217" s="170">
        <v>0</v>
      </c>
    </row>
    <row r="218" spans="1:14">
      <c r="A218" s="34" t="s">
        <v>1695</v>
      </c>
      <c r="B218" s="34" t="s">
        <v>1696</v>
      </c>
      <c r="C218" s="34" t="s">
        <v>1682</v>
      </c>
      <c r="D218" s="34" t="s">
        <v>1683</v>
      </c>
      <c r="E218" s="34" t="s">
        <v>1695</v>
      </c>
      <c r="J218" s="170">
        <v>1572.05</v>
      </c>
      <c r="K218" s="170">
        <v>1144.1500000000001</v>
      </c>
      <c r="L218" s="170">
        <v>0</v>
      </c>
      <c r="M218" s="170">
        <v>0</v>
      </c>
      <c r="N218" s="170">
        <v>0</v>
      </c>
    </row>
    <row r="219" spans="1:14">
      <c r="A219" s="34" t="s">
        <v>1697</v>
      </c>
      <c r="B219" s="34" t="s">
        <v>1698</v>
      </c>
      <c r="C219" s="34" t="s">
        <v>1682</v>
      </c>
      <c r="D219" s="34" t="s">
        <v>1683</v>
      </c>
      <c r="E219" s="34" t="s">
        <v>1697</v>
      </c>
      <c r="J219" s="170">
        <v>12500</v>
      </c>
      <c r="K219" s="170">
        <v>20100</v>
      </c>
      <c r="L219" s="170">
        <v>0</v>
      </c>
      <c r="M219" s="170">
        <v>0</v>
      </c>
      <c r="N219" s="170">
        <v>0</v>
      </c>
    </row>
    <row r="220" spans="1:14">
      <c r="A220" s="34" t="s">
        <v>1699</v>
      </c>
      <c r="B220" s="34" t="s">
        <v>1700</v>
      </c>
      <c r="C220" s="34" t="s">
        <v>1682</v>
      </c>
      <c r="D220" s="34" t="s">
        <v>1701</v>
      </c>
      <c r="E220" s="34" t="s">
        <v>1702</v>
      </c>
      <c r="F220" s="34" t="s">
        <v>1699</v>
      </c>
      <c r="J220" s="170">
        <v>126.12</v>
      </c>
      <c r="K220" s="170">
        <v>1480.39</v>
      </c>
      <c r="L220" s="170">
        <v>0</v>
      </c>
      <c r="M220" s="170">
        <v>0</v>
      </c>
      <c r="N220" s="170">
        <v>0</v>
      </c>
    </row>
    <row r="221" spans="1:14">
      <c r="A221" s="34" t="s">
        <v>1703</v>
      </c>
      <c r="B221" s="34" t="s">
        <v>1704</v>
      </c>
      <c r="C221" s="34" t="s">
        <v>1682</v>
      </c>
      <c r="D221" s="34" t="s">
        <v>1701</v>
      </c>
      <c r="E221" s="34" t="s">
        <v>1702</v>
      </c>
      <c r="F221" s="34" t="s">
        <v>1703</v>
      </c>
      <c r="J221" s="170">
        <v>733.12</v>
      </c>
      <c r="K221" s="170">
        <v>0</v>
      </c>
      <c r="L221" s="170">
        <v>0</v>
      </c>
      <c r="M221" s="170">
        <v>0</v>
      </c>
      <c r="N221" s="170">
        <v>0</v>
      </c>
    </row>
    <row r="222" spans="1:14">
      <c r="A222" s="34" t="s">
        <v>1705</v>
      </c>
      <c r="B222" s="34" t="s">
        <v>1706</v>
      </c>
      <c r="C222" s="34" t="s">
        <v>1682</v>
      </c>
      <c r="D222" s="34" t="s">
        <v>1701</v>
      </c>
      <c r="E222" s="34" t="s">
        <v>1702</v>
      </c>
      <c r="F222" s="34" t="s">
        <v>1705</v>
      </c>
      <c r="J222" s="170">
        <v>1472.21</v>
      </c>
      <c r="K222" s="170">
        <v>2457.65</v>
      </c>
      <c r="L222" s="170">
        <v>0</v>
      </c>
      <c r="M222" s="170">
        <v>0</v>
      </c>
      <c r="N222" s="170">
        <v>0</v>
      </c>
    </row>
    <row r="223" spans="1:14">
      <c r="A223" s="34" t="s">
        <v>1707</v>
      </c>
      <c r="B223" s="34" t="s">
        <v>1708</v>
      </c>
      <c r="C223" s="34" t="s">
        <v>1682</v>
      </c>
      <c r="D223" s="34" t="s">
        <v>1709</v>
      </c>
      <c r="E223" s="34" t="s">
        <v>1707</v>
      </c>
      <c r="J223" s="170">
        <v>140.99</v>
      </c>
      <c r="K223" s="170">
        <v>276.01</v>
      </c>
      <c r="L223" s="170">
        <v>0</v>
      </c>
      <c r="M223" s="170">
        <v>0</v>
      </c>
      <c r="N223" s="170">
        <v>0</v>
      </c>
    </row>
    <row r="224" spans="1:14">
      <c r="A224" s="34" t="s">
        <v>1710</v>
      </c>
      <c r="B224" s="34" t="s">
        <v>1711</v>
      </c>
      <c r="C224" s="34" t="s">
        <v>1682</v>
      </c>
      <c r="D224" s="34" t="s">
        <v>1709</v>
      </c>
      <c r="E224" s="34" t="s">
        <v>1710</v>
      </c>
      <c r="J224" s="170">
        <v>1674.91</v>
      </c>
      <c r="K224" s="170">
        <v>1220.3399999999999</v>
      </c>
      <c r="L224" s="170">
        <v>0</v>
      </c>
      <c r="M224" s="170">
        <v>0</v>
      </c>
      <c r="N224" s="170">
        <v>0</v>
      </c>
    </row>
    <row r="225" spans="1:14">
      <c r="A225" s="34" t="s">
        <v>1712</v>
      </c>
      <c r="B225" s="34" t="s">
        <v>1713</v>
      </c>
      <c r="C225" s="34" t="s">
        <v>1682</v>
      </c>
      <c r="D225" s="34" t="s">
        <v>1709</v>
      </c>
      <c r="E225" s="34" t="s">
        <v>1712</v>
      </c>
      <c r="J225" s="170">
        <v>339.89</v>
      </c>
      <c r="K225" s="170">
        <v>55.46</v>
      </c>
      <c r="L225" s="170">
        <v>0</v>
      </c>
      <c r="M225" s="170">
        <v>0</v>
      </c>
      <c r="N225" s="170">
        <v>0</v>
      </c>
    </row>
    <row r="226" spans="1:14">
      <c r="A226" s="34" t="s">
        <v>1714</v>
      </c>
      <c r="B226" s="34" t="s">
        <v>1715</v>
      </c>
      <c r="C226" s="34" t="s">
        <v>1682</v>
      </c>
      <c r="D226" s="34" t="s">
        <v>1709</v>
      </c>
      <c r="E226" s="34" t="s">
        <v>1714</v>
      </c>
      <c r="J226" s="170">
        <v>424.27</v>
      </c>
      <c r="K226" s="170">
        <v>157.21</v>
      </c>
      <c r="L226" s="170">
        <v>0</v>
      </c>
      <c r="M226" s="170">
        <v>0</v>
      </c>
      <c r="N226" s="170">
        <v>0</v>
      </c>
    </row>
    <row r="227" spans="1:14">
      <c r="A227" s="34" t="s">
        <v>1716</v>
      </c>
      <c r="B227" s="34" t="s">
        <v>1717</v>
      </c>
      <c r="C227" s="34" t="s">
        <v>1682</v>
      </c>
      <c r="D227" s="34" t="s">
        <v>1709</v>
      </c>
      <c r="E227" s="34" t="s">
        <v>1716</v>
      </c>
      <c r="J227" s="170">
        <v>2282.48</v>
      </c>
      <c r="K227" s="170">
        <v>2095.63</v>
      </c>
      <c r="L227" s="170">
        <v>0</v>
      </c>
      <c r="M227" s="170">
        <v>0</v>
      </c>
      <c r="N227" s="170">
        <v>0</v>
      </c>
    </row>
    <row r="228" spans="1:14">
      <c r="A228" s="34" t="s">
        <v>1718</v>
      </c>
      <c r="B228" s="34" t="s">
        <v>1719</v>
      </c>
      <c r="C228" s="34" t="s">
        <v>1682</v>
      </c>
      <c r="D228" s="34" t="s">
        <v>1709</v>
      </c>
      <c r="E228" s="34" t="s">
        <v>1718</v>
      </c>
      <c r="J228" s="170">
        <v>197.44</v>
      </c>
      <c r="K228" s="170">
        <v>197.36</v>
      </c>
      <c r="L228" s="170">
        <v>0</v>
      </c>
      <c r="M228" s="170">
        <v>0</v>
      </c>
      <c r="N228" s="170">
        <v>0</v>
      </c>
    </row>
    <row r="229" spans="1:14">
      <c r="A229" s="34" t="s">
        <v>1720</v>
      </c>
      <c r="B229" s="34" t="s">
        <v>1721</v>
      </c>
      <c r="C229" s="34" t="s">
        <v>1682</v>
      </c>
      <c r="D229" s="34" t="s">
        <v>1709</v>
      </c>
      <c r="E229" s="34" t="s">
        <v>1720</v>
      </c>
      <c r="J229" s="170">
        <v>466.08</v>
      </c>
      <c r="K229" s="170">
        <v>730.45</v>
      </c>
      <c r="L229" s="170">
        <v>0</v>
      </c>
      <c r="M229" s="170">
        <v>0</v>
      </c>
      <c r="N229" s="170">
        <v>0</v>
      </c>
    </row>
    <row r="230" spans="1:14">
      <c r="A230" s="34" t="s">
        <v>1722</v>
      </c>
      <c r="B230" s="34" t="s">
        <v>1723</v>
      </c>
      <c r="C230" s="34" t="s">
        <v>1682</v>
      </c>
      <c r="D230" s="34" t="s">
        <v>1709</v>
      </c>
      <c r="E230" s="34" t="s">
        <v>1722</v>
      </c>
      <c r="J230" s="170">
        <v>62.15</v>
      </c>
      <c r="K230" s="170">
        <v>337.88</v>
      </c>
      <c r="L230" s="170">
        <v>0</v>
      </c>
      <c r="M230" s="170">
        <v>0</v>
      </c>
      <c r="N230" s="170">
        <v>0</v>
      </c>
    </row>
    <row r="231" spans="1:14">
      <c r="A231" s="34" t="s">
        <v>1724</v>
      </c>
      <c r="B231" s="34" t="s">
        <v>1725</v>
      </c>
      <c r="C231" s="34" t="s">
        <v>1726</v>
      </c>
      <c r="D231" s="34" t="s">
        <v>1727</v>
      </c>
      <c r="E231" s="34" t="s">
        <v>1728</v>
      </c>
      <c r="F231" s="34" t="s">
        <v>1724</v>
      </c>
      <c r="J231" s="170">
        <v>3450.16</v>
      </c>
      <c r="K231" s="170">
        <v>3382.54</v>
      </c>
      <c r="L231" s="170">
        <v>0</v>
      </c>
      <c r="M231" s="170">
        <v>0</v>
      </c>
      <c r="N231" s="170">
        <v>0</v>
      </c>
    </row>
    <row r="232" spans="1:14">
      <c r="A232" s="34" t="s">
        <v>1729</v>
      </c>
      <c r="B232" s="34" t="s">
        <v>1730</v>
      </c>
      <c r="C232" s="34" t="s">
        <v>1726</v>
      </c>
      <c r="D232" s="34" t="s">
        <v>1731</v>
      </c>
      <c r="E232" s="34" t="s">
        <v>1732</v>
      </c>
      <c r="F232" s="34" t="s">
        <v>1729</v>
      </c>
      <c r="J232" s="170">
        <v>2040.03</v>
      </c>
      <c r="K232" s="170">
        <v>0</v>
      </c>
      <c r="L232" s="170">
        <v>0</v>
      </c>
      <c r="M232" s="170">
        <v>0</v>
      </c>
      <c r="N232" s="170">
        <v>0</v>
      </c>
    </row>
    <row r="233" spans="1:14">
      <c r="A233" s="34" t="s">
        <v>1733</v>
      </c>
      <c r="B233" s="34" t="s">
        <v>1734</v>
      </c>
      <c r="C233" s="34" t="s">
        <v>1726</v>
      </c>
      <c r="D233" s="34" t="s">
        <v>1731</v>
      </c>
      <c r="E233" s="34" t="s">
        <v>1732</v>
      </c>
      <c r="F233" s="34" t="s">
        <v>1733</v>
      </c>
      <c r="J233" s="170">
        <v>656.06</v>
      </c>
      <c r="K233" s="170">
        <v>625.98</v>
      </c>
      <c r="L233" s="170">
        <v>0</v>
      </c>
      <c r="M233" s="170">
        <v>0</v>
      </c>
      <c r="N233" s="170">
        <v>0</v>
      </c>
    </row>
    <row r="234" spans="1:14">
      <c r="A234" s="34" t="s">
        <v>1735</v>
      </c>
      <c r="B234" s="34" t="s">
        <v>1736</v>
      </c>
      <c r="C234" s="34" t="s">
        <v>1726</v>
      </c>
      <c r="D234" s="34" t="s">
        <v>1731</v>
      </c>
      <c r="E234" s="34" t="s">
        <v>1732</v>
      </c>
      <c r="F234" s="34" t="s">
        <v>1735</v>
      </c>
      <c r="J234" s="170">
        <v>9768.58</v>
      </c>
      <c r="K234" s="170">
        <v>9354.73</v>
      </c>
      <c r="L234" s="170">
        <v>0</v>
      </c>
      <c r="M234" s="170">
        <v>0</v>
      </c>
      <c r="N234" s="170">
        <v>0</v>
      </c>
    </row>
    <row r="235" spans="1:14">
      <c r="A235" s="34" t="s">
        <v>1737</v>
      </c>
      <c r="B235" s="34" t="s">
        <v>1738</v>
      </c>
      <c r="C235" s="34" t="s">
        <v>1726</v>
      </c>
      <c r="D235" s="34" t="s">
        <v>1731</v>
      </c>
      <c r="E235" s="34" t="s">
        <v>1739</v>
      </c>
      <c r="F235" s="34" t="s">
        <v>1737</v>
      </c>
      <c r="J235" s="170">
        <v>44.01</v>
      </c>
      <c r="K235" s="170">
        <v>72.05</v>
      </c>
      <c r="L235" s="170">
        <v>0</v>
      </c>
      <c r="M235" s="170">
        <v>0</v>
      </c>
      <c r="N235" s="170">
        <v>0</v>
      </c>
    </row>
    <row r="236" spans="1:14">
      <c r="A236" s="34" t="s">
        <v>1740</v>
      </c>
      <c r="B236" s="34" t="s">
        <v>1741</v>
      </c>
      <c r="C236" s="34" t="s">
        <v>1726</v>
      </c>
      <c r="D236" s="34" t="s">
        <v>1731</v>
      </c>
      <c r="E236" s="34" t="s">
        <v>1739</v>
      </c>
      <c r="F236" s="34" t="s">
        <v>1740</v>
      </c>
      <c r="J236" s="170">
        <v>605.19000000000005</v>
      </c>
      <c r="K236" s="170">
        <v>990.7</v>
      </c>
      <c r="L236" s="170">
        <v>0</v>
      </c>
      <c r="M236" s="170">
        <v>0</v>
      </c>
      <c r="N236" s="170">
        <v>0</v>
      </c>
    </row>
    <row r="237" spans="1:14">
      <c r="A237" s="34" t="s">
        <v>1742</v>
      </c>
      <c r="B237" s="34" t="s">
        <v>1743</v>
      </c>
      <c r="C237" s="34" t="s">
        <v>1726</v>
      </c>
      <c r="D237" s="34" t="s">
        <v>1731</v>
      </c>
      <c r="E237" s="34" t="s">
        <v>1744</v>
      </c>
      <c r="F237" s="34" t="s">
        <v>1742</v>
      </c>
      <c r="J237" s="170">
        <v>957.85</v>
      </c>
      <c r="K237" s="170">
        <v>671.19</v>
      </c>
      <c r="L237" s="170">
        <v>0</v>
      </c>
      <c r="M237" s="170">
        <v>0</v>
      </c>
      <c r="N237" s="170">
        <v>0</v>
      </c>
    </row>
    <row r="238" spans="1:14">
      <c r="A238" s="34" t="s">
        <v>1745</v>
      </c>
      <c r="B238" s="34" t="s">
        <v>1746</v>
      </c>
      <c r="C238" s="34" t="s">
        <v>1726</v>
      </c>
      <c r="D238" s="34" t="s">
        <v>1747</v>
      </c>
      <c r="E238" s="34" t="s">
        <v>1745</v>
      </c>
      <c r="J238" s="170">
        <v>661.48</v>
      </c>
      <c r="K238" s="170">
        <v>1526.12</v>
      </c>
      <c r="L238" s="170">
        <v>0</v>
      </c>
      <c r="M238" s="170">
        <v>0</v>
      </c>
      <c r="N238" s="170">
        <v>0</v>
      </c>
    </row>
    <row r="239" spans="1:14">
      <c r="A239" s="34" t="s">
        <v>1748</v>
      </c>
      <c r="B239" s="34" t="s">
        <v>1749</v>
      </c>
      <c r="C239" s="34" t="s">
        <v>1726</v>
      </c>
      <c r="D239" s="34" t="s">
        <v>1747</v>
      </c>
      <c r="E239" s="34" t="s">
        <v>1748</v>
      </c>
      <c r="J239" s="170">
        <v>1845</v>
      </c>
      <c r="K239" s="170">
        <v>1774.5</v>
      </c>
      <c r="L239" s="170">
        <v>0</v>
      </c>
      <c r="M239" s="170">
        <v>0</v>
      </c>
      <c r="N239" s="170">
        <v>0</v>
      </c>
    </row>
    <row r="240" spans="1:14">
      <c r="A240" s="34" t="s">
        <v>1750</v>
      </c>
      <c r="B240" s="34" t="s">
        <v>1751</v>
      </c>
      <c r="C240" s="34" t="s">
        <v>1726</v>
      </c>
      <c r="D240" s="34" t="s">
        <v>1747</v>
      </c>
      <c r="E240" s="34" t="s">
        <v>1750</v>
      </c>
      <c r="J240" s="170">
        <v>250</v>
      </c>
      <c r="K240" s="170">
        <v>0</v>
      </c>
      <c r="L240" s="170">
        <v>0</v>
      </c>
      <c r="M240" s="170">
        <v>0</v>
      </c>
      <c r="N240" s="170">
        <v>0</v>
      </c>
    </row>
    <row r="241" spans="1:14">
      <c r="A241" s="34" t="s">
        <v>1752</v>
      </c>
      <c r="B241" s="34" t="s">
        <v>1753</v>
      </c>
      <c r="C241" s="34" t="s">
        <v>1726</v>
      </c>
      <c r="D241" s="34" t="s">
        <v>1747</v>
      </c>
      <c r="E241" s="34" t="s">
        <v>1752</v>
      </c>
      <c r="J241" s="170">
        <v>0</v>
      </c>
      <c r="K241" s="170">
        <v>371.07</v>
      </c>
      <c r="L241" s="170">
        <v>0</v>
      </c>
      <c r="M241" s="170">
        <v>0</v>
      </c>
      <c r="N241" s="170">
        <v>0</v>
      </c>
    </row>
    <row r="242" spans="1:14">
      <c r="A242" s="34" t="s">
        <v>1754</v>
      </c>
      <c r="B242" s="34" t="s">
        <v>1755</v>
      </c>
      <c r="C242" s="34" t="s">
        <v>1726</v>
      </c>
      <c r="D242" s="34" t="s">
        <v>1747</v>
      </c>
      <c r="E242" s="34" t="s">
        <v>1754</v>
      </c>
      <c r="J242" s="170">
        <v>10822.95</v>
      </c>
      <c r="K242" s="170">
        <v>10818.9</v>
      </c>
      <c r="L242" s="170">
        <v>0</v>
      </c>
      <c r="M242" s="170">
        <v>0</v>
      </c>
      <c r="N242" s="170">
        <v>0</v>
      </c>
    </row>
    <row r="243" spans="1:14">
      <c r="A243" s="34" t="s">
        <v>1756</v>
      </c>
      <c r="B243" s="34" t="s">
        <v>1757</v>
      </c>
      <c r="C243" s="34" t="s">
        <v>1726</v>
      </c>
      <c r="D243" s="34" t="s">
        <v>1758</v>
      </c>
      <c r="E243" s="34" t="s">
        <v>1756</v>
      </c>
      <c r="J243" s="170">
        <v>42786.67</v>
      </c>
      <c r="K243" s="170">
        <v>44941.51</v>
      </c>
      <c r="L243" s="170">
        <v>0</v>
      </c>
      <c r="M243" s="170">
        <v>0</v>
      </c>
      <c r="N243" s="170">
        <v>0</v>
      </c>
    </row>
    <row r="244" spans="1:14">
      <c r="A244" s="34" t="s">
        <v>1759</v>
      </c>
      <c r="B244" s="34" t="s">
        <v>1760</v>
      </c>
      <c r="C244" s="34" t="s">
        <v>1726</v>
      </c>
      <c r="D244" s="34" t="s">
        <v>1761</v>
      </c>
      <c r="E244" s="34" t="s">
        <v>1759</v>
      </c>
      <c r="J244" s="170">
        <v>30303.95</v>
      </c>
      <c r="K244" s="170">
        <v>28959.51</v>
      </c>
      <c r="L244" s="170">
        <v>0</v>
      </c>
      <c r="M244" s="170">
        <v>0</v>
      </c>
      <c r="N244" s="170">
        <v>0</v>
      </c>
    </row>
    <row r="245" spans="1:14">
      <c r="A245" s="34" t="s">
        <v>1762</v>
      </c>
      <c r="B245" s="34" t="s">
        <v>1763</v>
      </c>
      <c r="C245" s="34" t="s">
        <v>1726</v>
      </c>
      <c r="D245" s="34" t="s">
        <v>1761</v>
      </c>
      <c r="E245" s="34" t="s">
        <v>1762</v>
      </c>
      <c r="J245" s="170">
        <v>49120.35</v>
      </c>
      <c r="K245" s="170">
        <v>38634.639999999999</v>
      </c>
      <c r="L245" s="170">
        <v>0</v>
      </c>
      <c r="M245" s="170">
        <v>0</v>
      </c>
      <c r="N245" s="170">
        <v>0</v>
      </c>
    </row>
    <row r="246" spans="1:14">
      <c r="A246" s="34" t="s">
        <v>1764</v>
      </c>
      <c r="B246" s="34" t="s">
        <v>1765</v>
      </c>
      <c r="C246" s="34" t="s">
        <v>1726</v>
      </c>
      <c r="D246" s="34" t="s">
        <v>1761</v>
      </c>
      <c r="E246" s="34" t="s">
        <v>1764</v>
      </c>
      <c r="J246" s="170">
        <v>107.32</v>
      </c>
      <c r="K246" s="170">
        <v>107.32</v>
      </c>
      <c r="L246" s="170">
        <v>0</v>
      </c>
      <c r="M246" s="170">
        <v>0</v>
      </c>
      <c r="N246" s="170">
        <v>0</v>
      </c>
    </row>
    <row r="247" spans="1:14">
      <c r="A247" s="34" t="s">
        <v>1766</v>
      </c>
      <c r="B247" s="34" t="s">
        <v>1767</v>
      </c>
      <c r="C247" s="34" t="s">
        <v>1768</v>
      </c>
      <c r="D247" s="34" t="s">
        <v>1769</v>
      </c>
      <c r="E247" s="34" t="s">
        <v>1770</v>
      </c>
      <c r="F247" s="34" t="s">
        <v>1766</v>
      </c>
      <c r="J247" s="170">
        <v>455809.11</v>
      </c>
      <c r="K247" s="170">
        <v>351138.39</v>
      </c>
      <c r="L247" s="170">
        <v>0</v>
      </c>
      <c r="M247" s="170">
        <v>0</v>
      </c>
      <c r="N247" s="170">
        <v>0</v>
      </c>
    </row>
    <row r="248" spans="1:14">
      <c r="A248" s="34" t="s">
        <v>1771</v>
      </c>
      <c r="B248" s="34" t="s">
        <v>1772</v>
      </c>
      <c r="C248" s="34" t="s">
        <v>1768</v>
      </c>
      <c r="D248" s="34" t="s">
        <v>1769</v>
      </c>
      <c r="E248" s="34" t="s">
        <v>1770</v>
      </c>
      <c r="F248" s="34" t="s">
        <v>1771</v>
      </c>
      <c r="J248" s="170">
        <v>47952.58</v>
      </c>
      <c r="K248" s="170">
        <v>76764.19</v>
      </c>
      <c r="L248" s="170">
        <v>0</v>
      </c>
      <c r="M248" s="170">
        <v>0</v>
      </c>
      <c r="N248" s="170">
        <v>0</v>
      </c>
    </row>
    <row r="249" spans="1:14">
      <c r="A249" s="34" t="s">
        <v>1773</v>
      </c>
      <c r="B249" s="34" t="s">
        <v>1774</v>
      </c>
      <c r="C249" s="34" t="s">
        <v>1768</v>
      </c>
      <c r="D249" s="34" t="s">
        <v>1769</v>
      </c>
      <c r="E249" s="34" t="s">
        <v>1775</v>
      </c>
      <c r="F249" s="34" t="s">
        <v>1773</v>
      </c>
      <c r="J249" s="170">
        <v>130315.62</v>
      </c>
      <c r="K249" s="170">
        <v>95546.5</v>
      </c>
      <c r="L249" s="170">
        <v>0</v>
      </c>
      <c r="M249" s="170">
        <v>0</v>
      </c>
      <c r="N249" s="170">
        <v>0</v>
      </c>
    </row>
    <row r="250" spans="1:14">
      <c r="A250" s="34" t="s">
        <v>1776</v>
      </c>
      <c r="B250" s="34" t="s">
        <v>1777</v>
      </c>
      <c r="C250" s="34" t="s">
        <v>1768</v>
      </c>
      <c r="D250" s="34" t="s">
        <v>1769</v>
      </c>
      <c r="E250" s="34" t="s">
        <v>1775</v>
      </c>
      <c r="F250" s="34" t="s">
        <v>1776</v>
      </c>
      <c r="J250" s="170">
        <v>5769.31</v>
      </c>
      <c r="K250" s="170">
        <v>9069.89</v>
      </c>
      <c r="L250" s="170">
        <v>0</v>
      </c>
      <c r="M250" s="170">
        <v>0</v>
      </c>
      <c r="N250" s="170">
        <v>0</v>
      </c>
    </row>
    <row r="251" spans="1:14">
      <c r="A251" s="34" t="s">
        <v>1778</v>
      </c>
      <c r="B251" s="34" t="s">
        <v>1779</v>
      </c>
      <c r="C251" s="34" t="s">
        <v>1768</v>
      </c>
      <c r="D251" s="34" t="s">
        <v>1769</v>
      </c>
      <c r="E251" s="34" t="s">
        <v>1780</v>
      </c>
      <c r="F251" s="34" t="s">
        <v>1778</v>
      </c>
      <c r="J251" s="170">
        <v>1450</v>
      </c>
      <c r="K251" s="170">
        <v>1390</v>
      </c>
      <c r="L251" s="170">
        <v>0</v>
      </c>
      <c r="M251" s="170">
        <v>0</v>
      </c>
      <c r="N251" s="170">
        <v>0</v>
      </c>
    </row>
    <row r="252" spans="1:14">
      <c r="A252" s="34" t="s">
        <v>1781</v>
      </c>
      <c r="B252" s="34" t="s">
        <v>1782</v>
      </c>
      <c r="C252" s="34" t="s">
        <v>1768</v>
      </c>
      <c r="D252" s="34" t="s">
        <v>1769</v>
      </c>
      <c r="E252" s="34" t="s">
        <v>1780</v>
      </c>
      <c r="F252" s="34" t="s">
        <v>1781</v>
      </c>
      <c r="J252" s="170">
        <v>240</v>
      </c>
      <c r="K252" s="170">
        <v>400</v>
      </c>
      <c r="L252" s="170">
        <v>0</v>
      </c>
      <c r="M252" s="170">
        <v>0</v>
      </c>
      <c r="N252" s="170">
        <v>0</v>
      </c>
    </row>
    <row r="253" spans="1:14">
      <c r="A253" s="34" t="s">
        <v>1783</v>
      </c>
      <c r="B253" s="34" t="s">
        <v>1784</v>
      </c>
      <c r="C253" s="34" t="s">
        <v>1768</v>
      </c>
      <c r="D253" s="34" t="s">
        <v>1769</v>
      </c>
      <c r="E253" s="34" t="s">
        <v>1785</v>
      </c>
      <c r="F253" s="34" t="s">
        <v>1783</v>
      </c>
      <c r="J253" s="170">
        <v>30309.599999999999</v>
      </c>
      <c r="K253" s="170">
        <v>24998.59</v>
      </c>
      <c r="L253" s="170">
        <v>0</v>
      </c>
      <c r="M253" s="170">
        <v>0</v>
      </c>
      <c r="N253" s="170">
        <v>0</v>
      </c>
    </row>
    <row r="254" spans="1:14">
      <c r="A254" s="34" t="s">
        <v>1786</v>
      </c>
      <c r="B254" s="34" t="s">
        <v>1787</v>
      </c>
      <c r="C254" s="34" t="s">
        <v>1768</v>
      </c>
      <c r="D254" s="34" t="s">
        <v>1769</v>
      </c>
      <c r="E254" s="34" t="s">
        <v>1785</v>
      </c>
      <c r="F254" s="34" t="s">
        <v>1786</v>
      </c>
      <c r="J254" s="170">
        <v>3459.21</v>
      </c>
      <c r="K254" s="170">
        <v>5339.61</v>
      </c>
      <c r="L254" s="170">
        <v>0</v>
      </c>
      <c r="M254" s="170">
        <v>0</v>
      </c>
      <c r="N254" s="170">
        <v>0</v>
      </c>
    </row>
    <row r="255" spans="1:14">
      <c r="A255" s="34" t="s">
        <v>1788</v>
      </c>
      <c r="B255" s="34" t="s">
        <v>1789</v>
      </c>
      <c r="C255" s="34" t="s">
        <v>1768</v>
      </c>
      <c r="D255" s="34" t="s">
        <v>1769</v>
      </c>
      <c r="E255" s="34" t="s">
        <v>1788</v>
      </c>
      <c r="J255" s="170">
        <v>2573.52</v>
      </c>
      <c r="K255" s="170">
        <v>1862.04</v>
      </c>
      <c r="L255" s="170">
        <v>0</v>
      </c>
      <c r="M255" s="170">
        <v>0</v>
      </c>
      <c r="N255" s="170">
        <v>0</v>
      </c>
    </row>
    <row r="256" spans="1:14">
      <c r="A256" s="34" t="s">
        <v>1790</v>
      </c>
      <c r="B256" s="34" t="s">
        <v>1791</v>
      </c>
      <c r="C256" s="34" t="s">
        <v>1768</v>
      </c>
      <c r="D256" s="34" t="s">
        <v>1792</v>
      </c>
      <c r="E256" s="34" t="s">
        <v>1793</v>
      </c>
      <c r="F256" s="34" t="s">
        <v>1790</v>
      </c>
      <c r="J256" s="170">
        <v>85.61</v>
      </c>
      <c r="K256" s="170">
        <v>72.61</v>
      </c>
      <c r="L256" s="170">
        <v>0</v>
      </c>
      <c r="M256" s="170">
        <v>0</v>
      </c>
      <c r="N256" s="170">
        <v>0</v>
      </c>
    </row>
    <row r="257" spans="1:14">
      <c r="A257" s="34" t="s">
        <v>1794</v>
      </c>
      <c r="B257" s="34" t="s">
        <v>1795</v>
      </c>
      <c r="C257" s="34" t="s">
        <v>1768</v>
      </c>
      <c r="D257" s="34" t="s">
        <v>1792</v>
      </c>
      <c r="E257" s="34" t="s">
        <v>1793</v>
      </c>
      <c r="F257" s="34" t="s">
        <v>1794</v>
      </c>
      <c r="J257" s="170">
        <v>0</v>
      </c>
      <c r="K257" s="170">
        <v>11.77</v>
      </c>
      <c r="L257" s="170">
        <v>0</v>
      </c>
      <c r="M257" s="170">
        <v>0</v>
      </c>
      <c r="N257" s="170">
        <v>0</v>
      </c>
    </row>
    <row r="258" spans="1:14">
      <c r="A258" s="34" t="s">
        <v>1796</v>
      </c>
      <c r="B258" s="34" t="s">
        <v>1797</v>
      </c>
      <c r="C258" s="34" t="s">
        <v>1768</v>
      </c>
      <c r="D258" s="34" t="s">
        <v>1792</v>
      </c>
      <c r="E258" s="34" t="s">
        <v>1798</v>
      </c>
      <c r="F258" s="34" t="s">
        <v>1796</v>
      </c>
      <c r="J258" s="170">
        <v>9713</v>
      </c>
      <c r="K258" s="170">
        <v>8944</v>
      </c>
      <c r="L258" s="170">
        <v>0</v>
      </c>
      <c r="M258" s="170">
        <v>0</v>
      </c>
      <c r="N258" s="170">
        <v>0</v>
      </c>
    </row>
    <row r="259" spans="1:14">
      <c r="A259" s="34" t="s">
        <v>1799</v>
      </c>
      <c r="B259" s="34" t="s">
        <v>1800</v>
      </c>
      <c r="C259" s="34" t="s">
        <v>1768</v>
      </c>
      <c r="D259" s="34" t="s">
        <v>1792</v>
      </c>
      <c r="E259" s="34" t="s">
        <v>1801</v>
      </c>
      <c r="F259" s="34" t="s">
        <v>1799</v>
      </c>
      <c r="J259" s="170">
        <v>3740.72</v>
      </c>
      <c r="K259" s="170">
        <v>3786.82</v>
      </c>
      <c r="L259" s="170">
        <v>0</v>
      </c>
      <c r="M259" s="170">
        <v>0</v>
      </c>
      <c r="N259" s="170">
        <v>0</v>
      </c>
    </row>
    <row r="260" spans="1:14">
      <c r="A260" s="34" t="s">
        <v>1802</v>
      </c>
      <c r="B260" s="34" t="s">
        <v>1803</v>
      </c>
      <c r="C260" s="34" t="s">
        <v>1768</v>
      </c>
      <c r="D260" s="34" t="s">
        <v>1792</v>
      </c>
      <c r="E260" s="34" t="s">
        <v>1801</v>
      </c>
      <c r="F260" s="34" t="s">
        <v>1802</v>
      </c>
      <c r="J260" s="170">
        <v>821.47</v>
      </c>
      <c r="K260" s="170">
        <v>1114.21</v>
      </c>
      <c r="L260" s="170">
        <v>0</v>
      </c>
      <c r="M260" s="170">
        <v>0</v>
      </c>
      <c r="N260" s="170">
        <v>0</v>
      </c>
    </row>
    <row r="261" spans="1:14">
      <c r="A261" s="34" t="s">
        <v>1804</v>
      </c>
      <c r="B261" s="34" t="s">
        <v>1805</v>
      </c>
      <c r="C261" s="34" t="s">
        <v>1768</v>
      </c>
      <c r="D261" s="34" t="s">
        <v>1792</v>
      </c>
      <c r="E261" s="34" t="s">
        <v>1804</v>
      </c>
      <c r="J261" s="170">
        <v>13325.88</v>
      </c>
      <c r="K261" s="170">
        <v>2087</v>
      </c>
      <c r="L261" s="170">
        <v>0</v>
      </c>
      <c r="M261" s="170">
        <v>0</v>
      </c>
      <c r="N261" s="170">
        <v>0</v>
      </c>
    </row>
    <row r="262" spans="1:14">
      <c r="A262" s="34" t="s">
        <v>1806</v>
      </c>
      <c r="B262" s="34" t="s">
        <v>1807</v>
      </c>
      <c r="C262" s="34" t="s">
        <v>1768</v>
      </c>
      <c r="D262" s="34" t="s">
        <v>1792</v>
      </c>
      <c r="E262" s="34" t="s">
        <v>1806</v>
      </c>
      <c r="J262" s="170">
        <v>597</v>
      </c>
      <c r="K262" s="170">
        <v>354</v>
      </c>
      <c r="L262" s="170">
        <v>0</v>
      </c>
      <c r="M262" s="170">
        <v>0</v>
      </c>
      <c r="N262" s="170">
        <v>0</v>
      </c>
    </row>
    <row r="263" spans="1:14">
      <c r="A263" s="34" t="s">
        <v>1808</v>
      </c>
      <c r="B263" s="34" t="s">
        <v>1809</v>
      </c>
      <c r="C263" s="34" t="s">
        <v>1810</v>
      </c>
      <c r="D263" s="34" t="s">
        <v>1811</v>
      </c>
      <c r="E263" s="34" t="s">
        <v>1808</v>
      </c>
      <c r="J263" s="170">
        <v>59.76</v>
      </c>
      <c r="K263" s="170">
        <v>339.77</v>
      </c>
      <c r="L263" s="170">
        <v>0</v>
      </c>
      <c r="M263" s="170">
        <v>0</v>
      </c>
      <c r="N263" s="170">
        <v>0</v>
      </c>
    </row>
    <row r="264" spans="1:14">
      <c r="A264" s="34" t="s">
        <v>1812</v>
      </c>
      <c r="B264" s="34" t="s">
        <v>1813</v>
      </c>
      <c r="C264" s="34" t="s">
        <v>1810</v>
      </c>
      <c r="D264" s="34" t="s">
        <v>1811</v>
      </c>
      <c r="E264" s="34" t="s">
        <v>1812</v>
      </c>
      <c r="J264" s="170">
        <v>3719</v>
      </c>
      <c r="K264" s="170">
        <v>4488.28</v>
      </c>
      <c r="L264" s="170">
        <v>0</v>
      </c>
      <c r="M264" s="170">
        <v>0</v>
      </c>
      <c r="N264" s="170">
        <v>0</v>
      </c>
    </row>
    <row r="265" spans="1:14">
      <c r="A265" s="34" t="s">
        <v>1814</v>
      </c>
      <c r="B265" s="34" t="s">
        <v>1815</v>
      </c>
      <c r="C265" s="34" t="s">
        <v>1810</v>
      </c>
      <c r="D265" s="34" t="s">
        <v>1811</v>
      </c>
      <c r="E265" s="34" t="s">
        <v>1814</v>
      </c>
      <c r="J265" s="170">
        <v>350.04</v>
      </c>
      <c r="K265" s="170">
        <v>264</v>
      </c>
      <c r="L265" s="170">
        <v>0</v>
      </c>
      <c r="M265" s="170">
        <v>0</v>
      </c>
      <c r="N265" s="170">
        <v>0</v>
      </c>
    </row>
    <row r="266" spans="1:14">
      <c r="A266" s="34" t="s">
        <v>1816</v>
      </c>
      <c r="B266" s="34" t="s">
        <v>1817</v>
      </c>
      <c r="C266" s="34" t="s">
        <v>1810</v>
      </c>
      <c r="D266" s="34" t="s">
        <v>1811</v>
      </c>
      <c r="E266" s="34" t="s">
        <v>1816</v>
      </c>
      <c r="J266" s="170">
        <v>419</v>
      </c>
      <c r="K266" s="170">
        <v>0</v>
      </c>
      <c r="L266" s="170">
        <v>0</v>
      </c>
      <c r="M266" s="170">
        <v>0</v>
      </c>
      <c r="N266" s="170">
        <v>0</v>
      </c>
    </row>
    <row r="267" spans="1:14">
      <c r="A267" s="34" t="s">
        <v>1818</v>
      </c>
      <c r="B267" s="34" t="s">
        <v>1819</v>
      </c>
      <c r="C267" s="34" t="s">
        <v>1810</v>
      </c>
      <c r="D267" s="34" t="s">
        <v>1811</v>
      </c>
      <c r="E267" s="34" t="s">
        <v>1818</v>
      </c>
      <c r="J267" s="170">
        <v>1674</v>
      </c>
      <c r="K267" s="170">
        <v>1694</v>
      </c>
      <c r="L267" s="170">
        <v>0</v>
      </c>
      <c r="M267" s="170">
        <v>0</v>
      </c>
      <c r="N267" s="170">
        <v>0</v>
      </c>
    </row>
    <row r="268" spans="1:14">
      <c r="A268" s="34" t="s">
        <v>1820</v>
      </c>
      <c r="B268" s="34" t="s">
        <v>1821</v>
      </c>
      <c r="C268" s="34" t="s">
        <v>1810</v>
      </c>
      <c r="D268" s="34" t="s">
        <v>1811</v>
      </c>
      <c r="E268" s="34" t="s">
        <v>1820</v>
      </c>
      <c r="J268" s="170">
        <v>47.71</v>
      </c>
      <c r="K268" s="170">
        <v>0</v>
      </c>
      <c r="L268" s="170">
        <v>0</v>
      </c>
      <c r="M268" s="170">
        <v>0</v>
      </c>
      <c r="N268" s="170">
        <v>0</v>
      </c>
    </row>
    <row r="269" spans="1:14">
      <c r="A269" s="34" t="s">
        <v>1822</v>
      </c>
      <c r="B269" s="34" t="s">
        <v>1823</v>
      </c>
      <c r="C269" s="34" t="s">
        <v>1810</v>
      </c>
      <c r="D269" s="34" t="s">
        <v>1811</v>
      </c>
      <c r="E269" s="34" t="s">
        <v>1822</v>
      </c>
      <c r="J269" s="170">
        <v>100.47</v>
      </c>
      <c r="K269" s="170">
        <v>0</v>
      </c>
      <c r="L269" s="170">
        <v>0</v>
      </c>
      <c r="M269" s="170">
        <v>0</v>
      </c>
      <c r="N269" s="170">
        <v>0</v>
      </c>
    </row>
    <row r="270" spans="1:14">
      <c r="A270" s="34" t="s">
        <v>1824</v>
      </c>
      <c r="B270" s="34" t="s">
        <v>1825</v>
      </c>
      <c r="C270" s="34" t="s">
        <v>1810</v>
      </c>
      <c r="D270" s="34" t="s">
        <v>1826</v>
      </c>
      <c r="E270" s="34" t="s">
        <v>1827</v>
      </c>
      <c r="F270" s="34" t="s">
        <v>1824</v>
      </c>
      <c r="J270" s="170">
        <v>699.3</v>
      </c>
      <c r="K270" s="170">
        <v>0</v>
      </c>
      <c r="L270" s="170">
        <v>0</v>
      </c>
      <c r="M270" s="170">
        <v>0</v>
      </c>
      <c r="N270" s="170">
        <v>0</v>
      </c>
    </row>
    <row r="271" spans="1:14">
      <c r="A271" s="34" t="s">
        <v>1828</v>
      </c>
      <c r="B271" s="34" t="s">
        <v>1829</v>
      </c>
      <c r="C271" s="34" t="s">
        <v>1810</v>
      </c>
      <c r="D271" s="34" t="s">
        <v>1826</v>
      </c>
      <c r="E271" s="34" t="s">
        <v>1827</v>
      </c>
      <c r="F271" s="34" t="s">
        <v>1828</v>
      </c>
      <c r="J271" s="170">
        <v>19.100000000000001</v>
      </c>
      <c r="K271" s="170">
        <v>0</v>
      </c>
      <c r="L271" s="170">
        <v>0</v>
      </c>
      <c r="M271" s="170">
        <v>0</v>
      </c>
      <c r="N271" s="170">
        <v>0</v>
      </c>
    </row>
    <row r="272" spans="1:14">
      <c r="A272" s="34" t="s">
        <v>1830</v>
      </c>
      <c r="B272" s="34" t="s">
        <v>1831</v>
      </c>
      <c r="C272" s="34" t="s">
        <v>1810</v>
      </c>
      <c r="D272" s="34" t="s">
        <v>1826</v>
      </c>
      <c r="E272" s="34" t="s">
        <v>1830</v>
      </c>
      <c r="J272" s="170">
        <v>531.45000000000005</v>
      </c>
      <c r="K272" s="170">
        <v>530.53</v>
      </c>
      <c r="L272" s="170">
        <v>0</v>
      </c>
      <c r="M272" s="170">
        <v>0</v>
      </c>
      <c r="N272" s="170">
        <v>0</v>
      </c>
    </row>
    <row r="273" spans="1:14">
      <c r="A273" s="34" t="s">
        <v>1832</v>
      </c>
      <c r="B273" s="34" t="s">
        <v>1833</v>
      </c>
      <c r="C273" s="34" t="s">
        <v>1810</v>
      </c>
      <c r="D273" s="34" t="s">
        <v>1826</v>
      </c>
      <c r="E273" s="34" t="s">
        <v>1832</v>
      </c>
      <c r="J273" s="170">
        <v>1851.28</v>
      </c>
      <c r="K273" s="170">
        <v>1826.62</v>
      </c>
      <c r="L273" s="170">
        <v>0</v>
      </c>
      <c r="M273" s="170">
        <v>0</v>
      </c>
      <c r="N273" s="170">
        <v>0</v>
      </c>
    </row>
    <row r="274" spans="1:14">
      <c r="A274" s="34" t="s">
        <v>1834</v>
      </c>
      <c r="B274" s="34" t="s">
        <v>1835</v>
      </c>
      <c r="C274" s="34" t="s">
        <v>1810</v>
      </c>
      <c r="D274" s="34" t="s">
        <v>1826</v>
      </c>
      <c r="E274" s="34" t="s">
        <v>1834</v>
      </c>
      <c r="J274" s="170">
        <v>0</v>
      </c>
      <c r="K274" s="170">
        <v>15655.89</v>
      </c>
      <c r="L274" s="170">
        <v>0</v>
      </c>
      <c r="M274" s="170">
        <v>0</v>
      </c>
      <c r="N274" s="170">
        <v>0</v>
      </c>
    </row>
    <row r="275" spans="1:14">
      <c r="A275" s="34" t="s">
        <v>1836</v>
      </c>
      <c r="B275" s="34" t="s">
        <v>1837</v>
      </c>
      <c r="C275" s="34" t="s">
        <v>1810</v>
      </c>
      <c r="D275" s="34" t="s">
        <v>1826</v>
      </c>
      <c r="E275" s="34" t="s">
        <v>1836</v>
      </c>
      <c r="J275" s="170">
        <v>0.01</v>
      </c>
      <c r="K275" s="170">
        <v>2.42</v>
      </c>
      <c r="L275" s="170">
        <v>0</v>
      </c>
      <c r="M275" s="170">
        <v>0</v>
      </c>
      <c r="N275" s="170">
        <v>0</v>
      </c>
    </row>
    <row r="276" spans="1:14">
      <c r="A276" s="34" t="s">
        <v>1838</v>
      </c>
      <c r="B276" s="34" t="s">
        <v>1839</v>
      </c>
      <c r="C276" s="34" t="s">
        <v>1810</v>
      </c>
      <c r="D276" s="34" t="s">
        <v>1826</v>
      </c>
      <c r="E276" s="34" t="s">
        <v>1838</v>
      </c>
      <c r="J276" s="170">
        <v>302.74</v>
      </c>
      <c r="K276" s="170">
        <v>334.88</v>
      </c>
      <c r="L276" s="170">
        <v>0</v>
      </c>
      <c r="M276" s="170">
        <v>0</v>
      </c>
      <c r="N276" s="170">
        <v>0</v>
      </c>
    </row>
    <row r="277" spans="1:14">
      <c r="A277" s="34" t="s">
        <v>1840</v>
      </c>
      <c r="B277" s="34" t="s">
        <v>1841</v>
      </c>
      <c r="C277" s="34" t="s">
        <v>1810</v>
      </c>
      <c r="D277" s="34" t="s">
        <v>1842</v>
      </c>
      <c r="E277" s="34" t="s">
        <v>1843</v>
      </c>
      <c r="F277" s="34" t="s">
        <v>1840</v>
      </c>
      <c r="J277" s="170">
        <v>0</v>
      </c>
      <c r="K277" s="170">
        <v>24.05</v>
      </c>
      <c r="L277" s="170">
        <v>0</v>
      </c>
      <c r="M277" s="170">
        <v>0</v>
      </c>
      <c r="N277" s="170">
        <v>0</v>
      </c>
    </row>
    <row r="278" spans="1:14">
      <c r="A278" s="34" t="s">
        <v>1844</v>
      </c>
      <c r="B278" s="34" t="s">
        <v>1845</v>
      </c>
      <c r="C278" s="34" t="s">
        <v>1846</v>
      </c>
      <c r="D278" s="34" t="s">
        <v>1847</v>
      </c>
      <c r="E278" s="34" t="s">
        <v>1844</v>
      </c>
      <c r="J278" s="170">
        <v>-685.31</v>
      </c>
      <c r="K278" s="170">
        <v>0</v>
      </c>
      <c r="L278" s="170">
        <v>0</v>
      </c>
      <c r="M278" s="170">
        <v>0</v>
      </c>
      <c r="N278" s="170">
        <v>0</v>
      </c>
    </row>
    <row r="279" spans="1:14">
      <c r="A279" s="34" t="s">
        <v>1848</v>
      </c>
      <c r="B279" s="34" t="s">
        <v>1849</v>
      </c>
      <c r="C279" s="34" t="s">
        <v>1846</v>
      </c>
      <c r="D279" s="34" t="s">
        <v>1850</v>
      </c>
      <c r="E279" s="34" t="s">
        <v>1851</v>
      </c>
      <c r="F279" s="34" t="s">
        <v>1848</v>
      </c>
      <c r="J279" s="170">
        <v>-8070</v>
      </c>
      <c r="K279" s="170">
        <v>-11070</v>
      </c>
      <c r="L279" s="170">
        <v>0</v>
      </c>
      <c r="M279" s="170">
        <v>0</v>
      </c>
      <c r="N279" s="170">
        <v>0</v>
      </c>
    </row>
    <row r="280" spans="1:14">
      <c r="A280" s="34" t="s">
        <v>1852</v>
      </c>
      <c r="B280" s="34" t="s">
        <v>1853</v>
      </c>
      <c r="C280" s="34" t="s">
        <v>1846</v>
      </c>
      <c r="D280" s="34" t="s">
        <v>1854</v>
      </c>
      <c r="E280" s="34" t="s">
        <v>1852</v>
      </c>
      <c r="J280" s="170">
        <v>-94.89</v>
      </c>
      <c r="K280" s="170">
        <v>-51.79</v>
      </c>
      <c r="L280" s="170">
        <v>0</v>
      </c>
      <c r="M280" s="170">
        <v>0</v>
      </c>
      <c r="N280" s="170">
        <v>0</v>
      </c>
    </row>
    <row r="281" spans="1:14">
      <c r="A281" s="34" t="s">
        <v>1855</v>
      </c>
      <c r="B281" s="34" t="s">
        <v>1856</v>
      </c>
      <c r="C281" s="34" t="s">
        <v>1857</v>
      </c>
      <c r="D281" s="34" t="s">
        <v>1858</v>
      </c>
      <c r="E281" s="34" t="s">
        <v>1855</v>
      </c>
      <c r="J281" s="170">
        <v>2848.66</v>
      </c>
      <c r="K281" s="170">
        <v>5026.18</v>
      </c>
      <c r="L281" s="170">
        <v>0</v>
      </c>
      <c r="M281" s="170">
        <v>0</v>
      </c>
      <c r="N281" s="170">
        <v>0</v>
      </c>
    </row>
    <row r="282" spans="1:14">
      <c r="A282" s="34" t="s">
        <v>1859</v>
      </c>
      <c r="B282" s="34" t="s">
        <v>1860</v>
      </c>
      <c r="C282" s="34" t="s">
        <v>1857</v>
      </c>
      <c r="D282" s="34" t="s">
        <v>1858</v>
      </c>
      <c r="E282" s="34" t="s">
        <v>1859</v>
      </c>
      <c r="J282" s="170">
        <v>7971.06</v>
      </c>
      <c r="K282" s="170">
        <v>12441.13</v>
      </c>
      <c r="L282" s="170">
        <v>0</v>
      </c>
      <c r="M282" s="170">
        <v>0</v>
      </c>
      <c r="N282" s="170">
        <v>0</v>
      </c>
    </row>
    <row r="283" spans="1:14">
      <c r="A283" s="34" t="s">
        <v>1861</v>
      </c>
      <c r="B283" s="34" t="s">
        <v>1862</v>
      </c>
      <c r="C283" s="34" t="s">
        <v>1857</v>
      </c>
      <c r="D283" s="34" t="s">
        <v>1863</v>
      </c>
      <c r="E283" s="34" t="s">
        <v>1861</v>
      </c>
      <c r="J283" s="170">
        <v>2091.61</v>
      </c>
      <c r="K283" s="170">
        <v>3568.23</v>
      </c>
      <c r="L283" s="170">
        <v>0</v>
      </c>
      <c r="M283" s="170">
        <v>0</v>
      </c>
      <c r="N283" s="170">
        <v>0</v>
      </c>
    </row>
    <row r="284" spans="1:14">
      <c r="A284" s="34" t="s">
        <v>1864</v>
      </c>
      <c r="B284" s="34" t="s">
        <v>1865</v>
      </c>
      <c r="C284" s="34" t="s">
        <v>1857</v>
      </c>
      <c r="D284" s="34" t="s">
        <v>1863</v>
      </c>
      <c r="E284" s="34" t="s">
        <v>1864</v>
      </c>
      <c r="J284" s="170">
        <v>692.14</v>
      </c>
      <c r="K284" s="170">
        <v>1658.78</v>
      </c>
      <c r="L284" s="170">
        <v>0</v>
      </c>
      <c r="M284" s="170">
        <v>0</v>
      </c>
      <c r="N284" s="170">
        <v>0</v>
      </c>
    </row>
    <row r="285" spans="1:14">
      <c r="A285" s="34" t="s">
        <v>1866</v>
      </c>
      <c r="B285" s="34" t="s">
        <v>1867</v>
      </c>
      <c r="C285" s="34" t="s">
        <v>1857</v>
      </c>
      <c r="D285" s="34" t="s">
        <v>1863</v>
      </c>
      <c r="E285" s="34" t="s">
        <v>1866</v>
      </c>
      <c r="J285" s="170">
        <v>20.56</v>
      </c>
      <c r="K285" s="170">
        <v>107.21</v>
      </c>
      <c r="L285" s="170">
        <v>0</v>
      </c>
      <c r="M285" s="170">
        <v>0</v>
      </c>
      <c r="N285" s="170">
        <v>0</v>
      </c>
    </row>
    <row r="286" spans="1:14">
      <c r="A286" s="34" t="s">
        <v>1868</v>
      </c>
      <c r="B286" s="34" t="s">
        <v>1869</v>
      </c>
      <c r="C286" s="34" t="s">
        <v>1857</v>
      </c>
      <c r="D286" s="34" t="s">
        <v>1863</v>
      </c>
      <c r="E286" s="34" t="s">
        <v>1868</v>
      </c>
      <c r="J286" s="170">
        <v>114.72</v>
      </c>
      <c r="K286" s="170">
        <v>9.89</v>
      </c>
      <c r="L286" s="170">
        <v>0</v>
      </c>
      <c r="M286" s="170">
        <v>0</v>
      </c>
      <c r="N286" s="170">
        <v>0</v>
      </c>
    </row>
    <row r="287" spans="1:14">
      <c r="A287" s="34" t="s">
        <v>1870</v>
      </c>
      <c r="B287" s="34" t="s">
        <v>1871</v>
      </c>
      <c r="C287" s="34" t="s">
        <v>1857</v>
      </c>
      <c r="D287" s="34" t="s">
        <v>1863</v>
      </c>
      <c r="E287" s="34" t="s">
        <v>1870</v>
      </c>
      <c r="J287" s="170">
        <v>7.87</v>
      </c>
      <c r="K287" s="170">
        <v>0</v>
      </c>
      <c r="L287" s="170">
        <v>0</v>
      </c>
      <c r="M287" s="170">
        <v>0</v>
      </c>
      <c r="N287" s="170">
        <v>0</v>
      </c>
    </row>
    <row r="288" spans="1:14">
      <c r="A288" s="34" t="s">
        <v>1872</v>
      </c>
      <c r="B288" s="34" t="s">
        <v>1873</v>
      </c>
      <c r="C288" s="34" t="s">
        <v>1857</v>
      </c>
      <c r="D288" s="34" t="s">
        <v>1863</v>
      </c>
      <c r="E288" s="34" t="s">
        <v>1872</v>
      </c>
      <c r="J288" s="170">
        <v>345.92</v>
      </c>
      <c r="K288" s="170">
        <v>726.72</v>
      </c>
      <c r="L288" s="170">
        <v>0</v>
      </c>
      <c r="M288" s="170">
        <v>0</v>
      </c>
      <c r="N288" s="170">
        <v>0</v>
      </c>
    </row>
    <row r="289" spans="1:14">
      <c r="A289" s="34" t="s">
        <v>1874</v>
      </c>
      <c r="B289" s="34" t="s">
        <v>1875</v>
      </c>
      <c r="C289" s="34" t="s">
        <v>1857</v>
      </c>
      <c r="D289" s="34" t="s">
        <v>1863</v>
      </c>
      <c r="E289" s="34" t="s">
        <v>1874</v>
      </c>
      <c r="J289" s="170">
        <v>64.7</v>
      </c>
      <c r="K289" s="170">
        <v>0</v>
      </c>
      <c r="L289" s="170">
        <v>0</v>
      </c>
      <c r="M289" s="170">
        <v>0</v>
      </c>
      <c r="N289" s="170">
        <v>0</v>
      </c>
    </row>
    <row r="290" spans="1:14">
      <c r="A290" s="34" t="s">
        <v>1876</v>
      </c>
      <c r="B290" s="34" t="s">
        <v>1877</v>
      </c>
      <c r="C290" s="34" t="s">
        <v>1878</v>
      </c>
      <c r="D290" s="34" t="s">
        <v>1879</v>
      </c>
      <c r="E290" s="34" t="s">
        <v>1880</v>
      </c>
      <c r="F290" s="34" t="s">
        <v>1876</v>
      </c>
      <c r="J290" s="170">
        <v>0</v>
      </c>
      <c r="K290" s="170">
        <v>-6227.95</v>
      </c>
      <c r="L290" s="170">
        <v>0</v>
      </c>
      <c r="M290" s="170">
        <v>0</v>
      </c>
      <c r="N290" s="170">
        <v>0</v>
      </c>
    </row>
    <row r="291" spans="1:14">
      <c r="A291" s="34" t="s">
        <v>1881</v>
      </c>
      <c r="B291" s="34" t="s">
        <v>1882</v>
      </c>
      <c r="C291" s="34" t="s">
        <v>1883</v>
      </c>
      <c r="D291" s="34" t="s">
        <v>1884</v>
      </c>
      <c r="E291" s="34" t="s">
        <v>1885</v>
      </c>
      <c r="F291" s="34" t="s">
        <v>1881</v>
      </c>
      <c r="J291" s="170">
        <v>0</v>
      </c>
      <c r="K291" s="170">
        <v>132.94999999999999</v>
      </c>
      <c r="L291" s="170">
        <v>0</v>
      </c>
      <c r="M291" s="170">
        <v>0</v>
      </c>
      <c r="N291" s="170">
        <v>0</v>
      </c>
    </row>
    <row r="292" spans="1:14">
      <c r="A292" s="34" t="s">
        <v>1886</v>
      </c>
      <c r="B292" s="34" t="s">
        <v>1887</v>
      </c>
      <c r="C292" s="34" t="s">
        <v>1883</v>
      </c>
      <c r="D292" s="34" t="s">
        <v>1884</v>
      </c>
      <c r="E292" s="34" t="s">
        <v>1885</v>
      </c>
      <c r="F292" s="34" t="s">
        <v>1886</v>
      </c>
      <c r="J292" s="170">
        <v>0</v>
      </c>
      <c r="K292" s="170">
        <v>228.68</v>
      </c>
      <c r="L292" s="170">
        <v>0</v>
      </c>
      <c r="M292" s="170">
        <v>0</v>
      </c>
      <c r="N292" s="170">
        <v>0</v>
      </c>
    </row>
    <row r="293" spans="1:14">
      <c r="A293" s="34" t="s">
        <v>1888</v>
      </c>
      <c r="B293" s="34" t="s">
        <v>1889</v>
      </c>
      <c r="C293" s="34" t="s">
        <v>1883</v>
      </c>
      <c r="D293" s="34" t="s">
        <v>1884</v>
      </c>
      <c r="E293" s="34" t="s">
        <v>1890</v>
      </c>
      <c r="F293" s="34" t="s">
        <v>1888</v>
      </c>
      <c r="J293" s="170">
        <v>396</v>
      </c>
      <c r="K293" s="170">
        <v>396</v>
      </c>
      <c r="L293" s="170">
        <v>0</v>
      </c>
      <c r="M293" s="170">
        <v>0</v>
      </c>
      <c r="N293" s="170">
        <v>0</v>
      </c>
    </row>
    <row r="294" spans="1:14">
      <c r="A294" s="34" t="s">
        <v>1891</v>
      </c>
      <c r="B294" s="34" t="s">
        <v>1892</v>
      </c>
      <c r="C294" s="34" t="s">
        <v>1883</v>
      </c>
      <c r="D294" s="34" t="s">
        <v>1884</v>
      </c>
      <c r="E294" s="34" t="s">
        <v>1891</v>
      </c>
      <c r="J294" s="170">
        <v>583.67999999999995</v>
      </c>
      <c r="K294" s="170">
        <v>1014.11</v>
      </c>
      <c r="L294" s="170">
        <v>0</v>
      </c>
      <c r="M294" s="170">
        <v>0</v>
      </c>
      <c r="N294" s="170">
        <v>0</v>
      </c>
    </row>
    <row r="295" spans="1:14">
      <c r="A295" s="34" t="s">
        <v>1893</v>
      </c>
      <c r="B295" s="34" t="s">
        <v>1894</v>
      </c>
      <c r="C295" s="34" t="s">
        <v>1883</v>
      </c>
      <c r="D295" s="34" t="s">
        <v>1884</v>
      </c>
      <c r="E295" s="34" t="s">
        <v>1893</v>
      </c>
      <c r="J295" s="170">
        <v>2398.63</v>
      </c>
      <c r="K295" s="170">
        <v>636.55999999999995</v>
      </c>
      <c r="L295" s="170">
        <v>0</v>
      </c>
      <c r="M295" s="170">
        <v>0</v>
      </c>
      <c r="N295" s="170">
        <v>0</v>
      </c>
    </row>
    <row r="296" spans="1:14">
      <c r="A296" s="34" t="s">
        <v>1895</v>
      </c>
      <c r="B296" s="34" t="s">
        <v>1896</v>
      </c>
      <c r="C296" s="34" t="s">
        <v>1897</v>
      </c>
      <c r="D296" s="34" t="s">
        <v>1898</v>
      </c>
      <c r="E296" s="34" t="s">
        <v>1899</v>
      </c>
      <c r="F296" s="34" t="s">
        <v>1895</v>
      </c>
      <c r="J296" s="170">
        <v>0</v>
      </c>
      <c r="K296" s="170">
        <v>460</v>
      </c>
      <c r="L296" s="170">
        <v>0</v>
      </c>
      <c r="M296" s="170">
        <v>0</v>
      </c>
      <c r="N296" s="170">
        <v>0</v>
      </c>
    </row>
    <row r="297" spans="1:14">
      <c r="A297" s="34" t="s">
        <v>1900</v>
      </c>
      <c r="B297" s="34" t="s">
        <v>1901</v>
      </c>
      <c r="C297" s="34" t="s">
        <v>1897</v>
      </c>
      <c r="D297" s="34" t="s">
        <v>1898</v>
      </c>
      <c r="E297" s="34" t="s">
        <v>1902</v>
      </c>
      <c r="F297" s="34" t="s">
        <v>1900</v>
      </c>
      <c r="J297" s="170">
        <v>12389.41</v>
      </c>
      <c r="K297" s="170">
        <v>15122.58</v>
      </c>
      <c r="L297" s="170">
        <v>0</v>
      </c>
      <c r="M297" s="170">
        <v>0</v>
      </c>
      <c r="N297" s="170">
        <v>0</v>
      </c>
    </row>
    <row r="298" spans="1:14">
      <c r="A298" s="34" t="s">
        <v>1903</v>
      </c>
      <c r="B298" s="34" t="s">
        <v>1904</v>
      </c>
      <c r="C298" s="34" t="s">
        <v>1897</v>
      </c>
      <c r="D298" s="34" t="s">
        <v>1905</v>
      </c>
      <c r="E298" s="34" t="s">
        <v>1906</v>
      </c>
      <c r="F298" s="34" t="s">
        <v>1903</v>
      </c>
      <c r="J298" s="170">
        <v>20435.080000000002</v>
      </c>
      <c r="K298" s="170">
        <v>20435.080000000002</v>
      </c>
      <c r="L298" s="170">
        <v>0</v>
      </c>
      <c r="M298" s="170">
        <v>0</v>
      </c>
      <c r="N298" s="170">
        <v>0</v>
      </c>
    </row>
    <row r="299" spans="1:14">
      <c r="A299" s="34" t="s">
        <v>1907</v>
      </c>
      <c r="B299" s="34" t="s">
        <v>1908</v>
      </c>
      <c r="C299" s="34" t="s">
        <v>1897</v>
      </c>
      <c r="D299" s="34" t="s">
        <v>1905</v>
      </c>
      <c r="E299" s="34" t="s">
        <v>1909</v>
      </c>
      <c r="F299" s="34" t="s">
        <v>1907</v>
      </c>
      <c r="J299" s="170">
        <v>630</v>
      </c>
      <c r="K299" s="170">
        <v>630</v>
      </c>
      <c r="L299" s="170">
        <v>0</v>
      </c>
      <c r="M299" s="170">
        <v>0</v>
      </c>
      <c r="N299" s="170">
        <v>0</v>
      </c>
    </row>
    <row r="300" spans="1:14">
      <c r="A300" s="34" t="s">
        <v>1910</v>
      </c>
      <c r="B300" s="34" t="s">
        <v>1911</v>
      </c>
      <c r="C300" s="34" t="s">
        <v>1897</v>
      </c>
      <c r="D300" s="34" t="s">
        <v>1905</v>
      </c>
      <c r="E300" s="34" t="s">
        <v>1912</v>
      </c>
      <c r="F300" s="34" t="s">
        <v>1910</v>
      </c>
      <c r="J300" s="170">
        <v>975.41</v>
      </c>
      <c r="K300" s="170">
        <v>975.41</v>
      </c>
      <c r="L300" s="170">
        <v>0</v>
      </c>
      <c r="M300" s="170">
        <v>0</v>
      </c>
      <c r="N300" s="170">
        <v>0</v>
      </c>
    </row>
    <row r="301" spans="1:14">
      <c r="A301" s="34" t="s">
        <v>1913</v>
      </c>
      <c r="B301" s="34" t="s">
        <v>1914</v>
      </c>
      <c r="C301" s="34" t="s">
        <v>1897</v>
      </c>
      <c r="D301" s="34" t="s">
        <v>1905</v>
      </c>
      <c r="E301" s="34" t="s">
        <v>1915</v>
      </c>
      <c r="F301" s="34" t="s">
        <v>1913</v>
      </c>
      <c r="J301" s="170">
        <v>1350</v>
      </c>
      <c r="K301" s="170">
        <v>1350</v>
      </c>
      <c r="L301" s="170">
        <v>0</v>
      </c>
      <c r="M301" s="170">
        <v>0</v>
      </c>
      <c r="N301" s="170">
        <v>0</v>
      </c>
    </row>
    <row r="302" spans="1:14">
      <c r="A302" s="34" t="s">
        <v>1916</v>
      </c>
      <c r="B302" s="34" t="s">
        <v>1917</v>
      </c>
      <c r="C302" s="34" t="s">
        <v>1897</v>
      </c>
      <c r="D302" s="34" t="s">
        <v>1905</v>
      </c>
      <c r="E302" s="34" t="s">
        <v>1918</v>
      </c>
      <c r="F302" s="34" t="s">
        <v>1916</v>
      </c>
      <c r="J302" s="170">
        <v>0</v>
      </c>
      <c r="K302" s="170">
        <v>163.75</v>
      </c>
      <c r="L302" s="170">
        <v>0</v>
      </c>
      <c r="M302" s="170">
        <v>0</v>
      </c>
      <c r="N302" s="170">
        <v>0</v>
      </c>
    </row>
    <row r="303" spans="1:14">
      <c r="A303" s="34" t="s">
        <v>1919</v>
      </c>
      <c r="B303" s="34" t="s">
        <v>1920</v>
      </c>
      <c r="C303" s="34" t="s">
        <v>1897</v>
      </c>
      <c r="D303" s="34" t="s">
        <v>1905</v>
      </c>
      <c r="E303" s="34" t="s">
        <v>1921</v>
      </c>
      <c r="F303" s="34" t="s">
        <v>1919</v>
      </c>
      <c r="J303" s="170">
        <v>1368.53</v>
      </c>
      <c r="K303" s="170">
        <v>522.03</v>
      </c>
      <c r="L303" s="170">
        <v>0</v>
      </c>
      <c r="M303" s="170">
        <v>0</v>
      </c>
      <c r="N303" s="170">
        <v>0</v>
      </c>
    </row>
    <row r="304" spans="1:14">
      <c r="A304" s="34" t="s">
        <v>1922</v>
      </c>
      <c r="B304" s="34" t="s">
        <v>1923</v>
      </c>
      <c r="C304" s="34" t="s">
        <v>1897</v>
      </c>
      <c r="D304" s="34" t="s">
        <v>1905</v>
      </c>
      <c r="E304" s="34" t="s">
        <v>1924</v>
      </c>
      <c r="F304" s="34" t="s">
        <v>1922</v>
      </c>
      <c r="J304" s="170">
        <v>10904.86</v>
      </c>
      <c r="K304" s="170">
        <v>16008.26</v>
      </c>
      <c r="L304" s="170">
        <v>0</v>
      </c>
      <c r="M304" s="170">
        <v>0</v>
      </c>
      <c r="N304" s="170">
        <v>0</v>
      </c>
    </row>
    <row r="305" spans="1:14">
      <c r="A305" s="34" t="s">
        <v>1925</v>
      </c>
      <c r="B305" s="34" t="s">
        <v>1926</v>
      </c>
      <c r="C305" s="34" t="s">
        <v>1897</v>
      </c>
      <c r="D305" s="34" t="s">
        <v>1905</v>
      </c>
      <c r="E305" s="34" t="s">
        <v>1927</v>
      </c>
      <c r="F305" s="34" t="s">
        <v>1925</v>
      </c>
      <c r="J305" s="170">
        <v>1610.13</v>
      </c>
      <c r="K305" s="170">
        <v>1224.1099999999999</v>
      </c>
      <c r="L305" s="170">
        <v>0</v>
      </c>
      <c r="M305" s="170">
        <v>0</v>
      </c>
      <c r="N305" s="170">
        <v>0</v>
      </c>
    </row>
    <row r="306" spans="1:14">
      <c r="A306" s="34" t="s">
        <v>1928</v>
      </c>
      <c r="B306" s="34" t="s">
        <v>1929</v>
      </c>
      <c r="C306" s="34" t="s">
        <v>1897</v>
      </c>
      <c r="D306" s="34" t="s">
        <v>1905</v>
      </c>
      <c r="E306" s="34" t="s">
        <v>1930</v>
      </c>
      <c r="F306" s="34" t="s">
        <v>1928</v>
      </c>
      <c r="J306" s="170">
        <v>158</v>
      </c>
      <c r="K306" s="170">
        <v>158</v>
      </c>
      <c r="L306" s="170">
        <v>0</v>
      </c>
      <c r="M306" s="170">
        <v>0</v>
      </c>
      <c r="N306" s="170">
        <v>0</v>
      </c>
    </row>
    <row r="307" spans="1:14">
      <c r="A307" s="34" t="s">
        <v>1931</v>
      </c>
      <c r="B307" s="34" t="s">
        <v>1932</v>
      </c>
      <c r="C307" s="34" t="s">
        <v>1897</v>
      </c>
      <c r="D307" s="34" t="s">
        <v>1905</v>
      </c>
      <c r="E307" s="34" t="s">
        <v>1933</v>
      </c>
      <c r="F307" s="34" t="s">
        <v>1931</v>
      </c>
      <c r="J307" s="170">
        <v>0</v>
      </c>
      <c r="K307" s="170">
        <v>1122.03</v>
      </c>
      <c r="L307" s="170">
        <v>0</v>
      </c>
      <c r="M307" s="170">
        <v>0</v>
      </c>
      <c r="N307" s="170">
        <v>0</v>
      </c>
    </row>
    <row r="308" spans="1:14">
      <c r="A308" s="34" t="s">
        <v>1934</v>
      </c>
      <c r="B308" s="34" t="s">
        <v>1935</v>
      </c>
      <c r="C308" s="34" t="s">
        <v>1897</v>
      </c>
      <c r="D308" s="34" t="s">
        <v>1905</v>
      </c>
      <c r="E308" s="34" t="s">
        <v>1936</v>
      </c>
      <c r="F308" s="34" t="s">
        <v>1934</v>
      </c>
      <c r="J308" s="170">
        <v>135.12</v>
      </c>
      <c r="K308" s="170">
        <v>135.12</v>
      </c>
      <c r="L308" s="170">
        <v>0</v>
      </c>
      <c r="M308" s="170">
        <v>0</v>
      </c>
      <c r="N308" s="170">
        <v>0</v>
      </c>
    </row>
    <row r="309" spans="1:14">
      <c r="A309" s="34" t="s">
        <v>1937</v>
      </c>
      <c r="B309" s="34" t="s">
        <v>1938</v>
      </c>
      <c r="C309" s="34" t="s">
        <v>1897</v>
      </c>
      <c r="D309" s="34" t="s">
        <v>1905</v>
      </c>
      <c r="E309" s="34" t="s">
        <v>1939</v>
      </c>
      <c r="F309" s="34" t="s">
        <v>1937</v>
      </c>
      <c r="J309" s="170">
        <v>21555.24</v>
      </c>
      <c r="K309" s="170">
        <v>17496.43</v>
      </c>
      <c r="L309" s="170">
        <v>0</v>
      </c>
      <c r="M309" s="170">
        <v>0</v>
      </c>
      <c r="N309" s="170">
        <v>0</v>
      </c>
    </row>
    <row r="310" spans="1:14">
      <c r="A310" s="34" t="s">
        <v>1940</v>
      </c>
      <c r="B310" s="34" t="s">
        <v>1941</v>
      </c>
      <c r="C310" s="34" t="s">
        <v>1942</v>
      </c>
      <c r="D310" s="34" t="s">
        <v>1943</v>
      </c>
      <c r="E310" s="34" t="s">
        <v>1940</v>
      </c>
      <c r="J310" s="170">
        <v>0</v>
      </c>
      <c r="K310" s="170">
        <v>722.1</v>
      </c>
      <c r="L310" s="170">
        <v>0</v>
      </c>
      <c r="M310" s="170">
        <v>0</v>
      </c>
      <c r="N310" s="170">
        <v>0</v>
      </c>
    </row>
    <row r="311" spans="1:14">
      <c r="A311" s="34" t="s">
        <v>1944</v>
      </c>
      <c r="B311" s="34" t="s">
        <v>1945</v>
      </c>
      <c r="C311" s="34" t="s">
        <v>1942</v>
      </c>
      <c r="D311" s="34" t="s">
        <v>1946</v>
      </c>
      <c r="E311" s="34" t="s">
        <v>1944</v>
      </c>
      <c r="J311" s="170">
        <v>1312.67</v>
      </c>
      <c r="K311" s="170">
        <v>1135.6400000000001</v>
      </c>
      <c r="L311" s="170">
        <v>0</v>
      </c>
      <c r="M311" s="170">
        <v>0</v>
      </c>
      <c r="N311" s="170">
        <v>0</v>
      </c>
    </row>
    <row r="312" spans="1:14">
      <c r="A312" s="34" t="s">
        <v>1947</v>
      </c>
      <c r="B312" s="34" t="s">
        <v>1948</v>
      </c>
      <c r="C312" s="34" t="s">
        <v>1949</v>
      </c>
      <c r="D312" s="34" t="s">
        <v>1950</v>
      </c>
      <c r="E312" s="34" t="s">
        <v>1947</v>
      </c>
      <c r="J312" s="170">
        <v>63743</v>
      </c>
      <c r="K312" s="170">
        <v>80579</v>
      </c>
      <c r="L312" s="170">
        <v>0</v>
      </c>
      <c r="M312" s="170">
        <v>0</v>
      </c>
      <c r="N312" s="170">
        <v>0</v>
      </c>
    </row>
    <row r="313" spans="1:14">
      <c r="A313" s="34" t="s">
        <v>1951</v>
      </c>
      <c r="B313" s="34" t="s">
        <v>1952</v>
      </c>
      <c r="C313" s="34" t="s">
        <v>1949</v>
      </c>
      <c r="D313" s="34" t="s">
        <v>1950</v>
      </c>
      <c r="E313" s="34" t="s">
        <v>1951</v>
      </c>
      <c r="J313" s="170">
        <v>13282</v>
      </c>
      <c r="K313" s="170">
        <v>11761</v>
      </c>
      <c r="L313" s="170">
        <v>0</v>
      </c>
      <c r="M313" s="170">
        <v>0</v>
      </c>
      <c r="N313" s="170">
        <v>0</v>
      </c>
    </row>
    <row r="314" spans="1:14">
      <c r="A314" s="34" t="s">
        <v>1953</v>
      </c>
      <c r="B314" s="34" t="s">
        <v>1954</v>
      </c>
      <c r="C314" s="34" t="s">
        <v>1949</v>
      </c>
      <c r="D314" s="34" t="s">
        <v>1950</v>
      </c>
      <c r="E314" s="34" t="s">
        <v>1953</v>
      </c>
      <c r="J314" s="170">
        <v>-275</v>
      </c>
      <c r="K314" s="170">
        <v>-823.15</v>
      </c>
      <c r="L314" s="170">
        <v>0</v>
      </c>
      <c r="M314" s="170">
        <v>0</v>
      </c>
      <c r="N314" s="170">
        <v>0</v>
      </c>
    </row>
    <row r="315" spans="1:14">
      <c r="A315" s="34" t="s">
        <v>1955</v>
      </c>
      <c r="B315" s="34" t="s">
        <v>1956</v>
      </c>
      <c r="C315" s="34" t="s">
        <v>1949</v>
      </c>
      <c r="D315" s="34" t="s">
        <v>1950</v>
      </c>
      <c r="E315" s="34" t="s">
        <v>1955</v>
      </c>
      <c r="J315" s="170">
        <v>-682.42</v>
      </c>
      <c r="K315" s="170">
        <v>-125.38</v>
      </c>
      <c r="L315" s="170">
        <v>0</v>
      </c>
      <c r="M315" s="170">
        <v>0</v>
      </c>
      <c r="N315" s="170">
        <v>0</v>
      </c>
    </row>
    <row r="316" spans="1:14">
      <c r="A316" s="34" t="s">
        <v>1957</v>
      </c>
      <c r="B316" s="34" t="s">
        <v>1958</v>
      </c>
      <c r="C316" s="34" t="s">
        <v>1949</v>
      </c>
      <c r="D316" s="34" t="s">
        <v>1950</v>
      </c>
      <c r="E316" s="34" t="s">
        <v>1957</v>
      </c>
      <c r="J316" s="170">
        <v>2461.0300000000002</v>
      </c>
      <c r="K316" s="170">
        <v>600.33000000000004</v>
      </c>
      <c r="L316" s="170">
        <v>0</v>
      </c>
      <c r="M316" s="170">
        <v>0</v>
      </c>
      <c r="N316" s="170">
        <v>0</v>
      </c>
    </row>
  </sheetData>
  <phoneticPr fontId="0" type="noConversion"/>
  <pageMargins left="0.75" right="0.75" top="1" bottom="1" header="0.5" footer="0.5"/>
  <pageSetup paperSize="9"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
  <sheetViews>
    <sheetView zoomScale="90" workbookViewId="0"/>
  </sheetViews>
  <sheetFormatPr defaultRowHeight="12.45"/>
  <cols>
    <col min="1" max="1" width="8.15234375" style="34" bestFit="1" customWidth="1"/>
    <col min="2" max="2" width="66.53515625" style="34" bestFit="1" customWidth="1"/>
    <col min="3" max="3" width="13.84375" style="35" bestFit="1" customWidth="1"/>
    <col min="4" max="4" width="15.53515625" style="35" bestFit="1" customWidth="1"/>
    <col min="5" max="5" width="15.53515625" style="78" bestFit="1" customWidth="1"/>
    <col min="6" max="7" width="15.53515625" style="35" bestFit="1" customWidth="1"/>
    <col min="8" max="8" width="14.84375" style="34" bestFit="1" customWidth="1"/>
    <col min="9" max="9" width="17.53515625" style="35" bestFit="1" customWidth="1"/>
  </cols>
  <sheetData>
    <row r="1" spans="1:9">
      <c r="A1" s="33" t="s">
        <v>1081</v>
      </c>
      <c r="B1" s="33" t="s">
        <v>1082</v>
      </c>
      <c r="C1" s="33" t="s">
        <v>1083</v>
      </c>
      <c r="D1" s="33" t="s">
        <v>1084</v>
      </c>
      <c r="E1" s="76" t="s">
        <v>1085</v>
      </c>
      <c r="F1" s="33" t="s">
        <v>1086</v>
      </c>
      <c r="G1" s="33" t="s">
        <v>1087</v>
      </c>
      <c r="H1" s="33" t="s">
        <v>1088</v>
      </c>
      <c r="I1" s="33" t="s">
        <v>1089</v>
      </c>
    </row>
    <row r="2" spans="1:9">
      <c r="A2" s="34" t="s">
        <v>17</v>
      </c>
      <c r="B2" s="34" t="s">
        <v>188</v>
      </c>
      <c r="C2" s="35">
        <v>2847</v>
      </c>
      <c r="D2" s="35">
        <v>14695</v>
      </c>
      <c r="E2" s="78">
        <v>0</v>
      </c>
      <c r="F2" s="35">
        <v>0</v>
      </c>
      <c r="G2" s="35">
        <v>0</v>
      </c>
      <c r="H2" s="34" t="s">
        <v>17</v>
      </c>
      <c r="I2" s="35">
        <v>0</v>
      </c>
    </row>
    <row r="3" spans="1:9">
      <c r="A3" s="34" t="s">
        <v>25</v>
      </c>
      <c r="B3" s="34" t="s">
        <v>195</v>
      </c>
      <c r="C3" s="35">
        <v>808060</v>
      </c>
      <c r="D3" s="35">
        <v>835463</v>
      </c>
      <c r="E3" s="78">
        <v>0</v>
      </c>
      <c r="F3" s="35">
        <v>0</v>
      </c>
      <c r="G3" s="35">
        <v>0</v>
      </c>
      <c r="H3" s="34" t="s">
        <v>25</v>
      </c>
      <c r="I3" s="35">
        <v>0</v>
      </c>
    </row>
    <row r="4" spans="1:9">
      <c r="A4" s="34" t="s">
        <v>436</v>
      </c>
      <c r="B4" s="34" t="s">
        <v>200</v>
      </c>
      <c r="C4" s="35">
        <v>336210</v>
      </c>
      <c r="D4" s="35">
        <v>361905</v>
      </c>
      <c r="E4" s="78">
        <v>0</v>
      </c>
      <c r="F4" s="35">
        <v>0</v>
      </c>
      <c r="G4" s="35">
        <v>0</v>
      </c>
      <c r="H4" s="34" t="s">
        <v>436</v>
      </c>
      <c r="I4" s="35">
        <v>0</v>
      </c>
    </row>
    <row r="5" spans="1:9">
      <c r="A5" s="34" t="s">
        <v>450</v>
      </c>
      <c r="B5" s="34" t="s">
        <v>212</v>
      </c>
      <c r="C5" s="35">
        <v>14155</v>
      </c>
      <c r="D5" s="35">
        <v>10907</v>
      </c>
      <c r="E5" s="78">
        <v>0</v>
      </c>
      <c r="F5" s="35">
        <v>0</v>
      </c>
      <c r="G5" s="35">
        <v>0</v>
      </c>
      <c r="H5" s="34" t="s">
        <v>450</v>
      </c>
      <c r="I5" s="35">
        <v>0</v>
      </c>
    </row>
    <row r="6" spans="1:9">
      <c r="A6" s="34" t="s">
        <v>72</v>
      </c>
      <c r="B6" s="34" t="s">
        <v>557</v>
      </c>
      <c r="C6" s="35">
        <v>206842</v>
      </c>
      <c r="D6" s="35">
        <v>161956</v>
      </c>
      <c r="E6" s="78">
        <v>0</v>
      </c>
      <c r="F6" s="35">
        <v>0</v>
      </c>
      <c r="G6" s="35">
        <v>0</v>
      </c>
      <c r="H6" s="34" t="s">
        <v>72</v>
      </c>
      <c r="I6" s="35">
        <v>0</v>
      </c>
    </row>
    <row r="7" spans="1:9">
      <c r="A7" s="34" t="s">
        <v>73</v>
      </c>
      <c r="B7" s="34" t="s">
        <v>1090</v>
      </c>
      <c r="C7" s="35">
        <v>188117</v>
      </c>
      <c r="D7" s="35">
        <v>150814</v>
      </c>
      <c r="E7" s="78">
        <v>0</v>
      </c>
      <c r="F7" s="35">
        <v>0</v>
      </c>
      <c r="G7" s="35">
        <v>0</v>
      </c>
      <c r="H7" s="34" t="s">
        <v>73</v>
      </c>
      <c r="I7" s="35">
        <v>0</v>
      </c>
    </row>
    <row r="8" spans="1:9">
      <c r="A8" s="34" t="s">
        <v>74</v>
      </c>
      <c r="B8" s="34" t="s">
        <v>1091</v>
      </c>
      <c r="C8" s="35">
        <v>18725</v>
      </c>
      <c r="D8" s="35">
        <v>11142</v>
      </c>
      <c r="E8" s="78">
        <v>0</v>
      </c>
      <c r="F8" s="35">
        <v>0</v>
      </c>
      <c r="G8" s="35">
        <v>0</v>
      </c>
      <c r="H8" s="34" t="s">
        <v>74</v>
      </c>
      <c r="I8" s="35">
        <v>0</v>
      </c>
    </row>
    <row r="9" spans="1:9">
      <c r="A9" s="34" t="s">
        <v>78</v>
      </c>
      <c r="B9" s="34" t="s">
        <v>1092</v>
      </c>
      <c r="C9" s="35">
        <v>169593</v>
      </c>
      <c r="D9" s="35">
        <v>100000</v>
      </c>
      <c r="E9" s="78">
        <v>0</v>
      </c>
      <c r="F9" s="35">
        <v>0</v>
      </c>
      <c r="G9" s="35">
        <v>0</v>
      </c>
      <c r="H9" s="34" t="s">
        <v>78</v>
      </c>
      <c r="I9" s="35">
        <v>0</v>
      </c>
    </row>
    <row r="10" spans="1:9">
      <c r="A10" s="34" t="s">
        <v>85</v>
      </c>
      <c r="B10" s="34" t="s">
        <v>237</v>
      </c>
      <c r="C10" s="35">
        <v>136455</v>
      </c>
      <c r="D10" s="35">
        <v>94192</v>
      </c>
      <c r="E10" s="78">
        <v>0</v>
      </c>
      <c r="F10" s="35">
        <v>0</v>
      </c>
      <c r="G10" s="35">
        <v>0</v>
      </c>
      <c r="H10" s="34" t="s">
        <v>85</v>
      </c>
      <c r="I10" s="35">
        <v>0</v>
      </c>
    </row>
    <row r="11" spans="1:9">
      <c r="A11" s="34" t="s">
        <v>89</v>
      </c>
      <c r="B11" s="34" t="s">
        <v>910</v>
      </c>
      <c r="C11" s="35">
        <v>21418</v>
      </c>
      <c r="D11" s="35">
        <v>17905</v>
      </c>
      <c r="E11" s="78">
        <v>0</v>
      </c>
      <c r="F11" s="35">
        <v>0</v>
      </c>
      <c r="G11" s="35">
        <v>0</v>
      </c>
      <c r="H11" s="34" t="s">
        <v>89</v>
      </c>
      <c r="I11" s="35">
        <v>0</v>
      </c>
    </row>
    <row r="12" spans="1:9">
      <c r="A12" s="34" t="s">
        <v>92</v>
      </c>
      <c r="B12" s="34" t="s">
        <v>242</v>
      </c>
      <c r="C12" s="35">
        <v>50000</v>
      </c>
      <c r="D12" s="35">
        <v>50000</v>
      </c>
      <c r="E12" s="78">
        <v>0</v>
      </c>
      <c r="F12" s="35">
        <v>0</v>
      </c>
      <c r="G12" s="35">
        <v>0</v>
      </c>
      <c r="H12" s="34" t="s">
        <v>92</v>
      </c>
      <c r="I12" s="35">
        <v>0</v>
      </c>
    </row>
    <row r="13" spans="1:9">
      <c r="A13" s="34" t="s">
        <v>559</v>
      </c>
      <c r="B13" s="34" t="s">
        <v>943</v>
      </c>
      <c r="C13" s="35">
        <v>-162</v>
      </c>
      <c r="D13" s="35">
        <v>-162</v>
      </c>
      <c r="E13" s="78">
        <v>0</v>
      </c>
      <c r="F13" s="35">
        <v>0</v>
      </c>
      <c r="G13" s="35">
        <v>0</v>
      </c>
      <c r="H13" s="34" t="s">
        <v>559</v>
      </c>
      <c r="I13" s="35">
        <v>0</v>
      </c>
    </row>
    <row r="14" spans="1:9">
      <c r="A14" s="34" t="s">
        <v>95</v>
      </c>
      <c r="B14" s="34" t="s">
        <v>244</v>
      </c>
      <c r="C14" s="35">
        <v>10197</v>
      </c>
      <c r="D14" s="35">
        <v>10197</v>
      </c>
      <c r="E14" s="78">
        <v>0</v>
      </c>
      <c r="F14" s="35">
        <v>0</v>
      </c>
      <c r="G14" s="35">
        <v>0</v>
      </c>
      <c r="H14" s="34" t="s">
        <v>95</v>
      </c>
      <c r="I14" s="35">
        <v>0</v>
      </c>
    </row>
    <row r="15" spans="1:9">
      <c r="A15" s="34" t="s">
        <v>222</v>
      </c>
      <c r="B15" s="34" t="s">
        <v>146</v>
      </c>
      <c r="C15" s="35">
        <v>2</v>
      </c>
      <c r="D15" s="35">
        <v>1</v>
      </c>
      <c r="E15" s="78">
        <v>0</v>
      </c>
      <c r="F15" s="35">
        <v>0</v>
      </c>
      <c r="G15" s="35">
        <v>0</v>
      </c>
      <c r="H15" s="34" t="s">
        <v>222</v>
      </c>
      <c r="I15" s="35">
        <v>0</v>
      </c>
    </row>
    <row r="16" spans="1:9">
      <c r="A16" s="34" t="s">
        <v>224</v>
      </c>
      <c r="B16" s="34" t="s">
        <v>175</v>
      </c>
      <c r="C16" s="35">
        <v>625020</v>
      </c>
      <c r="D16" s="35">
        <v>427246</v>
      </c>
      <c r="E16" s="78">
        <v>0</v>
      </c>
      <c r="F16" s="35">
        <v>0</v>
      </c>
      <c r="G16" s="35">
        <v>0</v>
      </c>
      <c r="H16" s="34" t="s">
        <v>224</v>
      </c>
      <c r="I16" s="35">
        <v>0</v>
      </c>
    </row>
    <row r="17" spans="1:9">
      <c r="A17" s="34" t="s">
        <v>225</v>
      </c>
      <c r="B17" s="34" t="s">
        <v>176</v>
      </c>
      <c r="C17" s="35">
        <v>147273</v>
      </c>
      <c r="D17" s="35">
        <v>197774</v>
      </c>
      <c r="E17" s="78">
        <v>0</v>
      </c>
      <c r="F17" s="35">
        <v>0</v>
      </c>
      <c r="G17" s="35">
        <v>0</v>
      </c>
      <c r="H17" s="34" t="s">
        <v>225</v>
      </c>
      <c r="I17" s="35">
        <v>0</v>
      </c>
    </row>
    <row r="18" spans="1:9">
      <c r="A18" s="34" t="s">
        <v>226</v>
      </c>
      <c r="B18" s="34" t="s">
        <v>179</v>
      </c>
      <c r="C18" s="35">
        <v>3046</v>
      </c>
      <c r="D18" s="35">
        <v>3371</v>
      </c>
      <c r="E18" s="78">
        <v>0</v>
      </c>
      <c r="F18" s="35">
        <v>0</v>
      </c>
      <c r="G18" s="35">
        <v>0</v>
      </c>
      <c r="H18" s="34" t="s">
        <v>226</v>
      </c>
      <c r="I18" s="35">
        <v>0</v>
      </c>
    </row>
    <row r="19" spans="1:9">
      <c r="A19" s="34" t="s">
        <v>230</v>
      </c>
      <c r="B19" s="34" t="s">
        <v>1093</v>
      </c>
      <c r="C19" s="35">
        <v>172805</v>
      </c>
      <c r="D19" s="35">
        <v>157396</v>
      </c>
      <c r="E19" s="78">
        <v>0</v>
      </c>
      <c r="F19" s="35">
        <v>0</v>
      </c>
      <c r="G19" s="35">
        <v>0</v>
      </c>
      <c r="H19" s="34" t="s">
        <v>230</v>
      </c>
      <c r="I19" s="35">
        <v>0</v>
      </c>
    </row>
    <row r="20" spans="1:9">
      <c r="A20" s="34" t="s">
        <v>231</v>
      </c>
      <c r="B20" s="34" t="s">
        <v>182</v>
      </c>
      <c r="C20" s="35">
        <v>647822</v>
      </c>
      <c r="D20" s="35">
        <v>682182</v>
      </c>
      <c r="E20" s="78">
        <v>0</v>
      </c>
      <c r="F20" s="35">
        <v>0</v>
      </c>
      <c r="G20" s="35">
        <v>0</v>
      </c>
      <c r="H20" s="34" t="s">
        <v>231</v>
      </c>
      <c r="I20" s="35">
        <v>0</v>
      </c>
    </row>
    <row r="21" spans="1:9">
      <c r="A21" s="34" t="s">
        <v>232</v>
      </c>
      <c r="B21" s="34" t="s">
        <v>1094</v>
      </c>
      <c r="C21" s="35">
        <v>488951</v>
      </c>
      <c r="D21" s="35">
        <v>487563</v>
      </c>
      <c r="E21" s="78">
        <v>0</v>
      </c>
      <c r="F21" s="35">
        <v>0</v>
      </c>
      <c r="G21" s="35">
        <v>0</v>
      </c>
      <c r="H21" s="34" t="s">
        <v>232</v>
      </c>
      <c r="I21" s="35">
        <v>0</v>
      </c>
    </row>
    <row r="22" spans="1:9">
      <c r="A22" s="34" t="s">
        <v>388</v>
      </c>
      <c r="B22" s="34" t="s">
        <v>1095</v>
      </c>
      <c r="C22" s="35">
        <v>158871</v>
      </c>
      <c r="D22" s="35">
        <v>194619</v>
      </c>
      <c r="E22" s="78">
        <v>0</v>
      </c>
      <c r="F22" s="35">
        <v>0</v>
      </c>
      <c r="G22" s="35">
        <v>0</v>
      </c>
      <c r="H22" s="34" t="s">
        <v>388</v>
      </c>
      <c r="I22" s="35">
        <v>0</v>
      </c>
    </row>
    <row r="23" spans="1:9">
      <c r="A23" s="34" t="s">
        <v>401</v>
      </c>
      <c r="B23" s="34" t="s">
        <v>910</v>
      </c>
      <c r="C23" s="35">
        <v>39577</v>
      </c>
      <c r="D23" s="35">
        <v>69018</v>
      </c>
      <c r="E23" s="78">
        <v>0</v>
      </c>
      <c r="F23" s="35">
        <v>0</v>
      </c>
      <c r="G23" s="35">
        <v>0</v>
      </c>
      <c r="H23" s="34" t="s">
        <v>401</v>
      </c>
      <c r="I23" s="35">
        <v>0</v>
      </c>
    </row>
  </sheetData>
  <phoneticPr fontId="0" type="noConversion"/>
  <pageMargins left="0.75" right="0.75" top="1" bottom="1" header="0.5" footer="0.5"/>
  <pageSetup paperSize="9"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5"/>
  <sheetViews>
    <sheetView zoomScale="90" workbookViewId="0"/>
  </sheetViews>
  <sheetFormatPr defaultRowHeight="12.45"/>
  <cols>
    <col min="1" max="1" width="13" style="34" bestFit="1" customWidth="1"/>
    <col min="2" max="2" width="73.3046875" style="34" bestFit="1" customWidth="1"/>
    <col min="3" max="3" width="13.84375" style="35" bestFit="1" customWidth="1"/>
    <col min="4" max="4" width="15.53515625" style="35" bestFit="1" customWidth="1"/>
    <col min="5" max="5" width="15.53515625" style="78" bestFit="1" customWidth="1"/>
    <col min="6" max="7" width="15.53515625" style="35" bestFit="1" customWidth="1"/>
    <col min="8" max="8" width="14.84375" style="34" bestFit="1" customWidth="1"/>
    <col min="9" max="9" width="17.53515625" style="35" bestFit="1" customWidth="1"/>
  </cols>
  <sheetData>
    <row r="1" spans="1:9">
      <c r="A1" s="33" t="s">
        <v>1081</v>
      </c>
      <c r="B1" s="33" t="s">
        <v>1082</v>
      </c>
      <c r="C1" s="33" t="s">
        <v>1083</v>
      </c>
      <c r="D1" s="33" t="s">
        <v>1084</v>
      </c>
      <c r="E1" s="76" t="s">
        <v>1085</v>
      </c>
      <c r="F1" s="33" t="s">
        <v>1086</v>
      </c>
      <c r="G1" s="33" t="s">
        <v>1087</v>
      </c>
      <c r="H1" s="33" t="s">
        <v>1088</v>
      </c>
      <c r="I1" s="33" t="s">
        <v>1089</v>
      </c>
    </row>
    <row r="2" spans="1:9">
      <c r="A2" s="34" t="s">
        <v>981</v>
      </c>
      <c r="B2" s="34" t="s">
        <v>473</v>
      </c>
      <c r="C2" s="35">
        <v>77025</v>
      </c>
      <c r="D2" s="35">
        <v>92340</v>
      </c>
      <c r="E2" s="78">
        <v>0</v>
      </c>
      <c r="F2" s="35">
        <v>0</v>
      </c>
      <c r="G2" s="35">
        <v>0</v>
      </c>
      <c r="H2" s="34" t="s">
        <v>981</v>
      </c>
      <c r="I2" s="35">
        <v>0</v>
      </c>
    </row>
    <row r="3" spans="1:9">
      <c r="A3" s="34" t="s">
        <v>983</v>
      </c>
      <c r="B3" s="34" t="s">
        <v>985</v>
      </c>
      <c r="C3" s="35">
        <v>1504</v>
      </c>
      <c r="D3" s="35">
        <v>-348</v>
      </c>
      <c r="E3" s="78">
        <v>0</v>
      </c>
      <c r="F3" s="35">
        <v>0</v>
      </c>
      <c r="G3" s="35">
        <v>0</v>
      </c>
      <c r="H3" s="34" t="s">
        <v>983</v>
      </c>
      <c r="I3" s="35">
        <v>0</v>
      </c>
    </row>
    <row r="4" spans="1:9">
      <c r="A4" s="34" t="s">
        <v>986</v>
      </c>
      <c r="B4" s="34" t="s">
        <v>176</v>
      </c>
      <c r="C4" s="35">
        <v>147273</v>
      </c>
      <c r="D4" s="35">
        <v>197774</v>
      </c>
      <c r="E4" s="78">
        <v>0</v>
      </c>
      <c r="F4" s="35">
        <v>0</v>
      </c>
      <c r="G4" s="35">
        <v>0</v>
      </c>
      <c r="H4" s="34" t="s">
        <v>986</v>
      </c>
      <c r="I4" s="35">
        <v>0</v>
      </c>
    </row>
    <row r="5" spans="1:9">
      <c r="A5" s="34" t="s">
        <v>28</v>
      </c>
      <c r="B5" s="34" t="s">
        <v>454</v>
      </c>
      <c r="C5" s="35">
        <v>1558991</v>
      </c>
      <c r="D5" s="35">
        <v>1646733</v>
      </c>
      <c r="E5" s="78">
        <v>0</v>
      </c>
      <c r="F5" s="35">
        <v>0</v>
      </c>
      <c r="G5" s="35">
        <v>0</v>
      </c>
      <c r="H5" s="34" t="s">
        <v>28</v>
      </c>
      <c r="I5" s="35">
        <v>0</v>
      </c>
    </row>
    <row r="6" spans="1:9">
      <c r="A6" s="34" t="s">
        <v>574</v>
      </c>
      <c r="B6" s="34" t="s">
        <v>1096</v>
      </c>
      <c r="C6" s="35">
        <v>3509</v>
      </c>
      <c r="D6" s="35">
        <v>-554</v>
      </c>
      <c r="E6" s="78">
        <v>0</v>
      </c>
      <c r="F6" s="35">
        <v>0</v>
      </c>
      <c r="G6" s="35">
        <v>0</v>
      </c>
      <c r="H6" s="34" t="s">
        <v>574</v>
      </c>
      <c r="I6" s="35">
        <v>0</v>
      </c>
    </row>
    <row r="7" spans="1:9">
      <c r="A7" s="34" t="s">
        <v>954</v>
      </c>
      <c r="B7" s="34" t="s">
        <v>489</v>
      </c>
      <c r="C7" s="35">
        <v>4685</v>
      </c>
      <c r="D7" s="35">
        <v>0</v>
      </c>
      <c r="E7" s="78">
        <v>0</v>
      </c>
      <c r="F7" s="35">
        <v>0</v>
      </c>
      <c r="G7" s="35">
        <v>0</v>
      </c>
      <c r="H7" s="34" t="s">
        <v>954</v>
      </c>
      <c r="I7" s="35">
        <v>0</v>
      </c>
    </row>
    <row r="8" spans="1:9">
      <c r="A8" s="34" t="s">
        <v>955</v>
      </c>
      <c r="B8" s="34" t="s">
        <v>490</v>
      </c>
      <c r="C8" s="35">
        <v>10508</v>
      </c>
      <c r="D8" s="35">
        <v>15280</v>
      </c>
      <c r="E8" s="78">
        <v>0</v>
      </c>
      <c r="F8" s="35">
        <v>0</v>
      </c>
      <c r="G8" s="35">
        <v>0</v>
      </c>
      <c r="H8" s="34" t="s">
        <v>955</v>
      </c>
      <c r="I8" s="35">
        <v>0</v>
      </c>
    </row>
    <row r="9" spans="1:9">
      <c r="A9" s="34" t="s">
        <v>1074</v>
      </c>
      <c r="B9" s="34" t="s">
        <v>1097</v>
      </c>
      <c r="C9" s="35">
        <v>12389</v>
      </c>
      <c r="D9" s="35">
        <v>15583</v>
      </c>
      <c r="E9" s="78">
        <v>0</v>
      </c>
      <c r="F9" s="35">
        <v>0</v>
      </c>
      <c r="G9" s="35">
        <v>0</v>
      </c>
      <c r="H9" s="34" t="s">
        <v>1074</v>
      </c>
      <c r="I9" s="35">
        <v>0</v>
      </c>
    </row>
    <row r="10" spans="1:9">
      <c r="A10" s="34" t="s">
        <v>1075</v>
      </c>
      <c r="B10" s="34" t="s">
        <v>1098</v>
      </c>
      <c r="C10" s="35">
        <v>59122</v>
      </c>
      <c r="D10" s="35">
        <v>60220</v>
      </c>
      <c r="E10" s="78">
        <v>0</v>
      </c>
      <c r="F10" s="35">
        <v>0</v>
      </c>
      <c r="G10" s="35">
        <v>0</v>
      </c>
      <c r="H10" s="34" t="s">
        <v>1075</v>
      </c>
      <c r="I10" s="35">
        <v>0</v>
      </c>
    </row>
    <row r="11" spans="1:9">
      <c r="A11" s="34" t="s">
        <v>47</v>
      </c>
      <c r="B11" s="34" t="s">
        <v>1099</v>
      </c>
      <c r="C11" s="35">
        <v>1313</v>
      </c>
      <c r="D11" s="35">
        <v>1136</v>
      </c>
      <c r="E11" s="78">
        <v>0</v>
      </c>
      <c r="F11" s="35">
        <v>0</v>
      </c>
      <c r="G11" s="35">
        <v>0</v>
      </c>
      <c r="H11" s="34" t="s">
        <v>47</v>
      </c>
      <c r="I11" s="35">
        <v>0</v>
      </c>
    </row>
    <row r="12" spans="1:9">
      <c r="A12" s="34" t="s">
        <v>51</v>
      </c>
      <c r="B12" s="34" t="s">
        <v>7</v>
      </c>
      <c r="C12" s="35">
        <v>19979</v>
      </c>
      <c r="D12" s="35">
        <v>35386</v>
      </c>
      <c r="E12" s="78">
        <v>0</v>
      </c>
      <c r="F12" s="35">
        <v>0</v>
      </c>
      <c r="G12" s="35">
        <v>0</v>
      </c>
      <c r="H12" s="34" t="s">
        <v>51</v>
      </c>
      <c r="I12" s="35">
        <v>0</v>
      </c>
    </row>
    <row r="13" spans="1:9">
      <c r="A13" s="34" t="s">
        <v>34</v>
      </c>
      <c r="B13" s="34" t="s">
        <v>576</v>
      </c>
      <c r="C13" s="35">
        <v>163992</v>
      </c>
      <c r="D13" s="35">
        <v>304130</v>
      </c>
      <c r="E13" s="78">
        <v>0</v>
      </c>
      <c r="F13" s="35">
        <v>0</v>
      </c>
      <c r="G13" s="35">
        <v>0</v>
      </c>
      <c r="H13" s="34" t="s">
        <v>34</v>
      </c>
      <c r="I13" s="35">
        <v>0</v>
      </c>
    </row>
    <row r="14" spans="1:9">
      <c r="A14" s="34" t="s">
        <v>35</v>
      </c>
      <c r="B14" s="34" t="s">
        <v>492</v>
      </c>
      <c r="C14" s="35">
        <v>257877</v>
      </c>
      <c r="D14" s="35">
        <v>238158</v>
      </c>
      <c r="E14" s="78">
        <v>0</v>
      </c>
      <c r="F14" s="35">
        <v>0</v>
      </c>
      <c r="G14" s="35">
        <v>0</v>
      </c>
      <c r="H14" s="34" t="s">
        <v>35</v>
      </c>
      <c r="I14" s="35">
        <v>0</v>
      </c>
    </row>
    <row r="15" spans="1:9">
      <c r="A15" s="34" t="s">
        <v>36</v>
      </c>
      <c r="B15" s="34" t="s">
        <v>493</v>
      </c>
      <c r="C15" s="35">
        <v>151639</v>
      </c>
      <c r="D15" s="35">
        <v>140456</v>
      </c>
      <c r="E15" s="78">
        <v>0</v>
      </c>
      <c r="F15" s="35">
        <v>0</v>
      </c>
      <c r="G15" s="35">
        <v>0</v>
      </c>
      <c r="H15" s="34" t="s">
        <v>36</v>
      </c>
      <c r="I15" s="35">
        <v>0</v>
      </c>
    </row>
    <row r="16" spans="1:9">
      <c r="A16" s="34" t="s">
        <v>38</v>
      </c>
      <c r="B16" s="34" t="s">
        <v>495</v>
      </c>
      <c r="C16" s="35">
        <v>513475</v>
      </c>
      <c r="D16" s="35">
        <v>436847</v>
      </c>
      <c r="E16" s="78">
        <v>0</v>
      </c>
      <c r="F16" s="35">
        <v>0</v>
      </c>
      <c r="G16" s="35">
        <v>0</v>
      </c>
      <c r="H16" s="34" t="s">
        <v>38</v>
      </c>
      <c r="I16" s="35">
        <v>0</v>
      </c>
    </row>
    <row r="17" spans="1:9">
      <c r="A17" s="34" t="s">
        <v>39</v>
      </c>
      <c r="B17" s="34" t="s">
        <v>496</v>
      </c>
      <c r="C17" s="35">
        <v>139017</v>
      </c>
      <c r="D17" s="35">
        <v>106998</v>
      </c>
      <c r="E17" s="78">
        <v>0</v>
      </c>
      <c r="F17" s="35">
        <v>0</v>
      </c>
      <c r="G17" s="35">
        <v>0</v>
      </c>
      <c r="H17" s="34" t="s">
        <v>39</v>
      </c>
      <c r="I17" s="35">
        <v>0</v>
      </c>
    </row>
    <row r="18" spans="1:9">
      <c r="A18" s="34" t="s">
        <v>1008</v>
      </c>
      <c r="B18" s="34" t="s">
        <v>126</v>
      </c>
      <c r="C18" s="35">
        <v>33769</v>
      </c>
      <c r="D18" s="35">
        <v>30338</v>
      </c>
      <c r="E18" s="78">
        <v>0</v>
      </c>
      <c r="F18" s="35">
        <v>0</v>
      </c>
      <c r="G18" s="35">
        <v>0</v>
      </c>
      <c r="H18" s="34" t="s">
        <v>1008</v>
      </c>
      <c r="I18" s="35">
        <v>0</v>
      </c>
    </row>
    <row r="19" spans="1:9">
      <c r="A19" s="34" t="s">
        <v>1010</v>
      </c>
      <c r="B19" s="34" t="s">
        <v>498</v>
      </c>
      <c r="C19" s="35">
        <v>2047</v>
      </c>
      <c r="D19" s="35">
        <v>1744</v>
      </c>
      <c r="E19" s="78">
        <v>0</v>
      </c>
      <c r="F19" s="35">
        <v>0</v>
      </c>
      <c r="G19" s="35">
        <v>0</v>
      </c>
      <c r="H19" s="34" t="s">
        <v>1010</v>
      </c>
      <c r="I19" s="35">
        <v>0</v>
      </c>
    </row>
    <row r="20" spans="1:9">
      <c r="A20" s="34" t="s">
        <v>962</v>
      </c>
      <c r="B20" s="34" t="s">
        <v>1100</v>
      </c>
      <c r="C20" s="35">
        <v>685</v>
      </c>
      <c r="D20" s="35">
        <v>0</v>
      </c>
      <c r="E20" s="78">
        <v>0</v>
      </c>
      <c r="F20" s="35">
        <v>0</v>
      </c>
      <c r="G20" s="35">
        <v>0</v>
      </c>
      <c r="H20" s="34" t="s">
        <v>962</v>
      </c>
      <c r="I20" s="35">
        <v>0</v>
      </c>
    </row>
    <row r="21" spans="1:9">
      <c r="A21" s="34" t="s">
        <v>1014</v>
      </c>
      <c r="B21" s="34" t="s">
        <v>1101</v>
      </c>
      <c r="C21" s="35">
        <v>8070</v>
      </c>
      <c r="D21" s="35">
        <v>11070</v>
      </c>
      <c r="E21" s="78">
        <v>0</v>
      </c>
      <c r="F21" s="35">
        <v>0</v>
      </c>
      <c r="G21" s="35">
        <v>0</v>
      </c>
      <c r="H21" s="34" t="s">
        <v>1014</v>
      </c>
      <c r="I21" s="35">
        <v>0</v>
      </c>
    </row>
    <row r="22" spans="1:9">
      <c r="A22" s="34" t="s">
        <v>964</v>
      </c>
      <c r="B22" s="34" t="s">
        <v>1102</v>
      </c>
      <c r="C22" s="35">
        <v>95</v>
      </c>
      <c r="D22" s="35">
        <v>52</v>
      </c>
      <c r="E22" s="78">
        <v>0</v>
      </c>
      <c r="F22" s="35">
        <v>0</v>
      </c>
      <c r="G22" s="35">
        <v>0</v>
      </c>
      <c r="H22" s="34" t="s">
        <v>964</v>
      </c>
      <c r="I22" s="35">
        <v>0</v>
      </c>
    </row>
    <row r="23" spans="1:9">
      <c r="A23" s="34" t="s">
        <v>1005</v>
      </c>
      <c r="B23" s="34" t="s">
        <v>1103</v>
      </c>
      <c r="C23" s="35">
        <v>6114</v>
      </c>
      <c r="D23" s="35">
        <v>11097</v>
      </c>
      <c r="E23" s="78">
        <v>0</v>
      </c>
      <c r="F23" s="35">
        <v>0</v>
      </c>
      <c r="G23" s="35">
        <v>0</v>
      </c>
      <c r="H23" s="34" t="s">
        <v>1005</v>
      </c>
      <c r="I23" s="35">
        <v>0</v>
      </c>
    </row>
    <row r="24" spans="1:9">
      <c r="A24" s="34" t="s">
        <v>971</v>
      </c>
      <c r="B24" s="34" t="s">
        <v>62</v>
      </c>
      <c r="C24" s="35">
        <v>-8</v>
      </c>
      <c r="D24" s="35">
        <v>0</v>
      </c>
      <c r="E24" s="78">
        <v>0</v>
      </c>
      <c r="F24" s="35">
        <v>0</v>
      </c>
      <c r="G24" s="35">
        <v>0</v>
      </c>
      <c r="H24" s="34" t="s">
        <v>971</v>
      </c>
      <c r="I24" s="35">
        <v>0</v>
      </c>
    </row>
    <row r="25" spans="1:9">
      <c r="A25" s="34" t="s">
        <v>429</v>
      </c>
      <c r="B25" s="34" t="s">
        <v>584</v>
      </c>
      <c r="C25" s="35">
        <v>0</v>
      </c>
      <c r="D25" s="35">
        <v>722</v>
      </c>
      <c r="E25" s="78">
        <v>0</v>
      </c>
      <c r="F25" s="35">
        <v>0</v>
      </c>
      <c r="G25" s="35">
        <v>0</v>
      </c>
      <c r="H25" s="34" t="s">
        <v>429</v>
      </c>
      <c r="I25" s="35">
        <v>0</v>
      </c>
    </row>
  </sheetData>
  <phoneticPr fontId="0" type="noConversion"/>
  <pageMargins left="0.75" right="0.75" top="1" bottom="1" header="0.5" footer="0.5"/>
  <pageSetup paperSize="9" orientation="portrait" r:id="rId1"/>
  <headerFooter scaleWithDoc="0"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500"/>
  <sheetViews>
    <sheetView zoomScale="80" workbookViewId="0">
      <selection activeCell="J43" sqref="J43"/>
    </sheetView>
  </sheetViews>
  <sheetFormatPr defaultRowHeight="12.45"/>
  <cols>
    <col min="1" max="1" width="13.3046875" style="34" bestFit="1" customWidth="1"/>
    <col min="7" max="7" width="14.53515625" bestFit="1" customWidth="1"/>
  </cols>
  <sheetData>
    <row r="1" spans="1:8">
      <c r="A1" s="33" t="s">
        <v>536</v>
      </c>
      <c r="B1" s="75" t="s">
        <v>509</v>
      </c>
      <c r="C1" s="75" t="s">
        <v>508</v>
      </c>
      <c r="D1" s="75" t="s">
        <v>507</v>
      </c>
      <c r="E1" s="75" t="s">
        <v>506</v>
      </c>
      <c r="F1" s="75" t="s">
        <v>505</v>
      </c>
      <c r="G1" s="107" t="s">
        <v>535</v>
      </c>
      <c r="H1" s="108">
        <f>COUNTA(dati_pdc!A2:A2000)</f>
        <v>500</v>
      </c>
    </row>
    <row r="2" spans="1:8">
      <c r="A2" s="34" t="str">
        <f>dati_pdc!A2</f>
        <v>11</v>
      </c>
      <c r="B2">
        <f>SUMIF(IF(dati_pdc!$C2=1,dati_bdv!$C$2:$C$65536,IF(dati_pdc!$C2=2,dati_bdv!$D$2:$D$65536,IF(dati_pdc!$C2=3,dati_bdv!$E$2:$E$65536,IF(dati_pdc!$C2=4,dati_bdv!$F$2:$F$65536,IF(dati_pdc!$C2=5,dati_bdv!$G$2:$G$65536,dati_bdv!$H$2:$H$65536))))),$A2,dati_bdv!J$2:J$65536)</f>
        <v>2846.92</v>
      </c>
      <c r="C2">
        <f>SUMIF(IF(dati_pdc!$C2=1,dati_bdv!$C$2:$C$65536,IF(dati_pdc!$C2=2,dati_bdv!$D$2:$D$65536,IF(dati_pdc!$C2=3,dati_bdv!$E$2:$E$65536,IF(dati_pdc!$C2=4,dati_bdv!$F$2:$F$65536,IF(dati_pdc!$C2=5,dati_bdv!$G$2:$G$65536,dati_bdv!$H$2:$H$65536))))),$A2,dati_bdv!K$2:K$65536)</f>
        <v>14695.11</v>
      </c>
      <c r="D2">
        <f>SUMIF(IF(dati_pdc!$C2=1,dati_bdv!$C$2:$C$65536,IF(dati_pdc!$C2=2,dati_bdv!$D$2:$D$65536,IF(dati_pdc!$C2=3,dati_bdv!$E$2:$E$65536,IF(dati_pdc!$C2=4,dati_bdv!$F$2:$F$65536,IF(dati_pdc!$C2=5,dati_bdv!$G$2:$G$65536,dati_bdv!$H$2:$H$65536))))),$A2,dati_bdv!L$2:L$65536)</f>
        <v>0</v>
      </c>
      <c r="E2">
        <f>SUMIF(IF(dati_pdc!$C2=1,dati_bdv!$C$2:$C$65536,IF(dati_pdc!$C2=2,dati_bdv!$D$2:$D$65536,IF(dati_pdc!$C2=3,dati_bdv!$E$2:$E$65536,IF(dati_pdc!$C2=4,dati_bdv!$F$2:$F$65536,IF(dati_pdc!$C2=5,dati_bdv!$G$2:$G$65536,dati_bdv!$H$2:$H$65536))))),$A2,dati_bdv!M$2:M$65536)</f>
        <v>0</v>
      </c>
      <c r="F2">
        <f>SUMIF(IF(dati_pdc!$C2=1,dati_bdv!$C$2:$C$65536,IF(dati_pdc!$C2=2,dati_bdv!$D$2:$D$65536,IF(dati_pdc!$C2=3,dati_bdv!$E$2:$E$65536,IF(dati_pdc!$C2=4,dati_bdv!$F$2:$F$65536,IF(dati_pdc!$C2=5,dati_bdv!$G$2:$G$65536,dati_bdv!$H$2:$H$65536))))),$A2,dati_bdv!N$2:N$65536)</f>
        <v>0</v>
      </c>
    </row>
    <row r="3" spans="1:8">
      <c r="A3" s="34" t="str">
        <f>dati_pdc!A3</f>
        <v>1101</v>
      </c>
      <c r="B3">
        <f>SUMIF(IF(dati_pdc!$C3=1,dati_bdv!$C$2:$C$65536,IF(dati_pdc!$C3=2,dati_bdv!$D$2:$D$65536,IF(dati_pdc!$C3=3,dati_bdv!$E$2:$E$65536,IF(dati_pdc!$C3=4,dati_bdv!$F$2:$F$65536,IF(dati_pdc!$C3=5,dati_bdv!$G$2:$G$65536,dati_bdv!$H$2:$H$65536))))),$A3,dati_bdv!J$2:J$65536)</f>
        <v>0</v>
      </c>
      <c r="C3">
        <f>SUMIF(IF(dati_pdc!$C3=1,dati_bdv!$C$2:$C$65536,IF(dati_pdc!$C3=2,dati_bdv!$D$2:$D$65536,IF(dati_pdc!$C3=3,dati_bdv!$E$2:$E$65536,IF(dati_pdc!$C3=4,dati_bdv!$F$2:$F$65536,IF(dati_pdc!$C3=5,dati_bdv!$G$2:$G$65536,dati_bdv!$H$2:$H$65536))))),$A3,dati_bdv!K$2:K$65536)</f>
        <v>0</v>
      </c>
      <c r="D3">
        <f>SUMIF(IF(dati_pdc!$C3=1,dati_bdv!$C$2:$C$65536,IF(dati_pdc!$C3=2,dati_bdv!$D$2:$D$65536,IF(dati_pdc!$C3=3,dati_bdv!$E$2:$E$65536,IF(dati_pdc!$C3=4,dati_bdv!$F$2:$F$65536,IF(dati_pdc!$C3=5,dati_bdv!$G$2:$G$65536,dati_bdv!$H$2:$H$65536))))),$A3,dati_bdv!L$2:L$65536)</f>
        <v>0</v>
      </c>
      <c r="E3">
        <f>SUMIF(IF(dati_pdc!$C3=1,dati_bdv!$C$2:$C$65536,IF(dati_pdc!$C3=2,dati_bdv!$D$2:$D$65536,IF(dati_pdc!$C3=3,dati_bdv!$E$2:$E$65536,IF(dati_pdc!$C3=4,dati_bdv!$F$2:$F$65536,IF(dati_pdc!$C3=5,dati_bdv!$G$2:$G$65536,dati_bdv!$H$2:$H$65536))))),$A3,dati_bdv!M$2:M$65536)</f>
        <v>0</v>
      </c>
      <c r="F3">
        <f>SUMIF(IF(dati_pdc!$C3=1,dati_bdv!$C$2:$C$65536,IF(dati_pdc!$C3=2,dati_bdv!$D$2:$D$65536,IF(dati_pdc!$C3=3,dati_bdv!$E$2:$E$65536,IF(dati_pdc!$C3=4,dati_bdv!$F$2:$F$65536,IF(dati_pdc!$C3=5,dati_bdv!$G$2:$G$65536,dati_bdv!$H$2:$H$65536))))),$A3,dati_bdv!N$2:N$65536)</f>
        <v>0</v>
      </c>
    </row>
    <row r="4" spans="1:8">
      <c r="A4" s="34" t="str">
        <f>dati_pdc!A4</f>
        <v>110101</v>
      </c>
      <c r="B4">
        <f>SUMIF(IF(dati_pdc!$C4=1,dati_bdv!$C$2:$C$65536,IF(dati_pdc!$C4=2,dati_bdv!$D$2:$D$65536,IF(dati_pdc!$C4=3,dati_bdv!$E$2:$E$65536,IF(dati_pdc!$C4=4,dati_bdv!$F$2:$F$65536,IF(dati_pdc!$C4=5,dati_bdv!$G$2:$G$65536,dati_bdv!$H$2:$H$65536))))),$A4,dati_bdv!J$2:J$65536)</f>
        <v>0</v>
      </c>
      <c r="C4">
        <f>SUMIF(IF(dati_pdc!$C4=1,dati_bdv!$C$2:$C$65536,IF(dati_pdc!$C4=2,dati_bdv!$D$2:$D$65536,IF(dati_pdc!$C4=3,dati_bdv!$E$2:$E$65536,IF(dati_pdc!$C4=4,dati_bdv!$F$2:$F$65536,IF(dati_pdc!$C4=5,dati_bdv!$G$2:$G$65536,dati_bdv!$H$2:$H$65536))))),$A4,dati_bdv!K$2:K$65536)</f>
        <v>0</v>
      </c>
      <c r="D4">
        <f>SUMIF(IF(dati_pdc!$C4=1,dati_bdv!$C$2:$C$65536,IF(dati_pdc!$C4=2,dati_bdv!$D$2:$D$65536,IF(dati_pdc!$C4=3,dati_bdv!$E$2:$E$65536,IF(dati_pdc!$C4=4,dati_bdv!$F$2:$F$65536,IF(dati_pdc!$C4=5,dati_bdv!$G$2:$G$65536,dati_bdv!$H$2:$H$65536))))),$A4,dati_bdv!L$2:L$65536)</f>
        <v>0</v>
      </c>
      <c r="E4">
        <f>SUMIF(IF(dati_pdc!$C4=1,dati_bdv!$C$2:$C$65536,IF(dati_pdc!$C4=2,dati_bdv!$D$2:$D$65536,IF(dati_pdc!$C4=3,dati_bdv!$E$2:$E$65536,IF(dati_pdc!$C4=4,dati_bdv!$F$2:$F$65536,IF(dati_pdc!$C4=5,dati_bdv!$G$2:$G$65536,dati_bdv!$H$2:$H$65536))))),$A4,dati_bdv!M$2:M$65536)</f>
        <v>0</v>
      </c>
      <c r="F4">
        <f>SUMIF(IF(dati_pdc!$C4=1,dati_bdv!$C$2:$C$65536,IF(dati_pdc!$C4=2,dati_bdv!$D$2:$D$65536,IF(dati_pdc!$C4=3,dati_bdv!$E$2:$E$65536,IF(dati_pdc!$C4=4,dati_bdv!$F$2:$F$65536,IF(dati_pdc!$C4=5,dati_bdv!$G$2:$G$65536,dati_bdv!$H$2:$H$65536))))),$A4,dati_bdv!N$2:N$65536)</f>
        <v>0</v>
      </c>
    </row>
    <row r="5" spans="1:8">
      <c r="A5" s="34" t="str">
        <f>dati_pdc!A5</f>
        <v>1103</v>
      </c>
      <c r="B5">
        <f>SUMIF(IF(dati_pdc!$C5=1,dati_bdv!$C$2:$C$65536,IF(dati_pdc!$C5=2,dati_bdv!$D$2:$D$65536,IF(dati_pdc!$C5=3,dati_bdv!$E$2:$E$65536,IF(dati_pdc!$C5=4,dati_bdv!$F$2:$F$65536,IF(dati_pdc!$C5=5,dati_bdv!$G$2:$G$65536,dati_bdv!$H$2:$H$65536))))),$A5,dati_bdv!J$2:J$65536)</f>
        <v>2571.92</v>
      </c>
      <c r="C5">
        <f>SUMIF(IF(dati_pdc!$C5=1,dati_bdv!$C$2:$C$65536,IF(dati_pdc!$C5=2,dati_bdv!$D$2:$D$65536,IF(dati_pdc!$C5=3,dati_bdv!$E$2:$E$65536,IF(dati_pdc!$C5=4,dati_bdv!$F$2:$F$65536,IF(dati_pdc!$C5=5,dati_bdv!$G$2:$G$65536,dati_bdv!$H$2:$H$65536))))),$A5,dati_bdv!K$2:K$65536)</f>
        <v>14420.11</v>
      </c>
      <c r="D5">
        <f>SUMIF(IF(dati_pdc!$C5=1,dati_bdv!$C$2:$C$65536,IF(dati_pdc!$C5=2,dati_bdv!$D$2:$D$65536,IF(dati_pdc!$C5=3,dati_bdv!$E$2:$E$65536,IF(dati_pdc!$C5=4,dati_bdv!$F$2:$F$65536,IF(dati_pdc!$C5=5,dati_bdv!$G$2:$G$65536,dati_bdv!$H$2:$H$65536))))),$A5,dati_bdv!L$2:L$65536)</f>
        <v>0</v>
      </c>
      <c r="E5">
        <f>SUMIF(IF(dati_pdc!$C5=1,dati_bdv!$C$2:$C$65536,IF(dati_pdc!$C5=2,dati_bdv!$D$2:$D$65536,IF(dati_pdc!$C5=3,dati_bdv!$E$2:$E$65536,IF(dati_pdc!$C5=4,dati_bdv!$F$2:$F$65536,IF(dati_pdc!$C5=5,dati_bdv!$G$2:$G$65536,dati_bdv!$H$2:$H$65536))))),$A5,dati_bdv!M$2:M$65536)</f>
        <v>0</v>
      </c>
      <c r="F5">
        <f>SUMIF(IF(dati_pdc!$C5=1,dati_bdv!$C$2:$C$65536,IF(dati_pdc!$C5=2,dati_bdv!$D$2:$D$65536,IF(dati_pdc!$C5=3,dati_bdv!$E$2:$E$65536,IF(dati_pdc!$C5=4,dati_bdv!$F$2:$F$65536,IF(dati_pdc!$C5=5,dati_bdv!$G$2:$G$65536,dati_bdv!$H$2:$H$65536))))),$A5,dati_bdv!N$2:N$65536)</f>
        <v>0</v>
      </c>
    </row>
    <row r="6" spans="1:8">
      <c r="A6" s="34" t="str">
        <f>dati_pdc!A6</f>
        <v>110301</v>
      </c>
      <c r="B6">
        <f>SUMIF(IF(dati_pdc!$C6=1,dati_bdv!$C$2:$C$65536,IF(dati_pdc!$C6=2,dati_bdv!$D$2:$D$65536,IF(dati_pdc!$C6=3,dati_bdv!$E$2:$E$65536,IF(dati_pdc!$C6=4,dati_bdv!$F$2:$F$65536,IF(dati_pdc!$C6=5,dati_bdv!$G$2:$G$65536,dati_bdv!$H$2:$H$65536))))),$A6,dati_bdv!J$2:J$65536)</f>
        <v>2571.92</v>
      </c>
      <c r="C6">
        <f>SUMIF(IF(dati_pdc!$C6=1,dati_bdv!$C$2:$C$65536,IF(dati_pdc!$C6=2,dati_bdv!$D$2:$D$65536,IF(dati_pdc!$C6=3,dati_bdv!$E$2:$E$65536,IF(dati_pdc!$C6=4,dati_bdv!$F$2:$F$65536,IF(dati_pdc!$C6=5,dati_bdv!$G$2:$G$65536,dati_bdv!$H$2:$H$65536))))),$A6,dati_bdv!K$2:K$65536)</f>
        <v>14420.11</v>
      </c>
      <c r="D6">
        <f>SUMIF(IF(dati_pdc!$C6=1,dati_bdv!$C$2:$C$65536,IF(dati_pdc!$C6=2,dati_bdv!$D$2:$D$65536,IF(dati_pdc!$C6=3,dati_bdv!$E$2:$E$65536,IF(dati_pdc!$C6=4,dati_bdv!$F$2:$F$65536,IF(dati_pdc!$C6=5,dati_bdv!$G$2:$G$65536,dati_bdv!$H$2:$H$65536))))),$A6,dati_bdv!L$2:L$65536)</f>
        <v>0</v>
      </c>
      <c r="E6">
        <f>SUMIF(IF(dati_pdc!$C6=1,dati_bdv!$C$2:$C$65536,IF(dati_pdc!$C6=2,dati_bdv!$D$2:$D$65536,IF(dati_pdc!$C6=3,dati_bdv!$E$2:$E$65536,IF(dati_pdc!$C6=4,dati_bdv!$F$2:$F$65536,IF(dati_pdc!$C6=5,dati_bdv!$G$2:$G$65536,dati_bdv!$H$2:$H$65536))))),$A6,dati_bdv!M$2:M$65536)</f>
        <v>0</v>
      </c>
      <c r="F6">
        <f>SUMIF(IF(dati_pdc!$C6=1,dati_bdv!$C$2:$C$65536,IF(dati_pdc!$C6=2,dati_bdv!$D$2:$D$65536,IF(dati_pdc!$C6=3,dati_bdv!$E$2:$E$65536,IF(dati_pdc!$C6=4,dati_bdv!$F$2:$F$65536,IF(dati_pdc!$C6=5,dati_bdv!$G$2:$G$65536,dati_bdv!$H$2:$H$65536))))),$A6,dati_bdv!N$2:N$65536)</f>
        <v>0</v>
      </c>
    </row>
    <row r="7" spans="1:8">
      <c r="A7" s="34" t="str">
        <f>dati_pdc!A7</f>
        <v>1105</v>
      </c>
      <c r="B7">
        <f>SUMIF(IF(dati_pdc!$C7=1,dati_bdv!$C$2:$C$65536,IF(dati_pdc!$C7=2,dati_bdv!$D$2:$D$65536,IF(dati_pdc!$C7=3,dati_bdv!$E$2:$E$65536,IF(dati_pdc!$C7=4,dati_bdv!$F$2:$F$65536,IF(dati_pdc!$C7=5,dati_bdv!$G$2:$G$65536,dati_bdv!$H$2:$H$65536))))),$A7,dati_bdv!J$2:J$65536)</f>
        <v>275</v>
      </c>
      <c r="C7">
        <f>SUMIF(IF(dati_pdc!$C7=1,dati_bdv!$C$2:$C$65536,IF(dati_pdc!$C7=2,dati_bdv!$D$2:$D$65536,IF(dati_pdc!$C7=3,dati_bdv!$E$2:$E$65536,IF(dati_pdc!$C7=4,dati_bdv!$F$2:$F$65536,IF(dati_pdc!$C7=5,dati_bdv!$G$2:$G$65536,dati_bdv!$H$2:$H$65536))))),$A7,dati_bdv!K$2:K$65536)</f>
        <v>275</v>
      </c>
      <c r="D7">
        <f>SUMIF(IF(dati_pdc!$C7=1,dati_bdv!$C$2:$C$65536,IF(dati_pdc!$C7=2,dati_bdv!$D$2:$D$65536,IF(dati_pdc!$C7=3,dati_bdv!$E$2:$E$65536,IF(dati_pdc!$C7=4,dati_bdv!$F$2:$F$65536,IF(dati_pdc!$C7=5,dati_bdv!$G$2:$G$65536,dati_bdv!$H$2:$H$65536))))),$A7,dati_bdv!L$2:L$65536)</f>
        <v>0</v>
      </c>
      <c r="E7">
        <f>SUMIF(IF(dati_pdc!$C7=1,dati_bdv!$C$2:$C$65536,IF(dati_pdc!$C7=2,dati_bdv!$D$2:$D$65536,IF(dati_pdc!$C7=3,dati_bdv!$E$2:$E$65536,IF(dati_pdc!$C7=4,dati_bdv!$F$2:$F$65536,IF(dati_pdc!$C7=5,dati_bdv!$G$2:$G$65536,dati_bdv!$H$2:$H$65536))))),$A7,dati_bdv!M$2:M$65536)</f>
        <v>0</v>
      </c>
      <c r="F7">
        <f>SUMIF(IF(dati_pdc!$C7=1,dati_bdv!$C$2:$C$65536,IF(dati_pdc!$C7=2,dati_bdv!$D$2:$D$65536,IF(dati_pdc!$C7=3,dati_bdv!$E$2:$E$65536,IF(dati_pdc!$C7=4,dati_bdv!$F$2:$F$65536,IF(dati_pdc!$C7=5,dati_bdv!$G$2:$G$65536,dati_bdv!$H$2:$H$65536))))),$A7,dati_bdv!N$2:N$65536)</f>
        <v>0</v>
      </c>
    </row>
    <row r="8" spans="1:8">
      <c r="A8" s="34" t="str">
        <f>dati_pdc!A8</f>
        <v>110507</v>
      </c>
      <c r="B8">
        <f>SUMIF(IF(dati_pdc!$C8=1,dati_bdv!$C$2:$C$65536,IF(dati_pdc!$C8=2,dati_bdv!$D$2:$D$65536,IF(dati_pdc!$C8=3,dati_bdv!$E$2:$E$65536,IF(dati_pdc!$C8=4,dati_bdv!$F$2:$F$65536,IF(dati_pdc!$C8=5,dati_bdv!$G$2:$G$65536,dati_bdv!$H$2:$H$65536))))),$A8,dati_bdv!J$2:J$65536)</f>
        <v>275</v>
      </c>
      <c r="C8">
        <f>SUMIF(IF(dati_pdc!$C8=1,dati_bdv!$C$2:$C$65536,IF(dati_pdc!$C8=2,dati_bdv!$D$2:$D$65536,IF(dati_pdc!$C8=3,dati_bdv!$E$2:$E$65536,IF(dati_pdc!$C8=4,dati_bdv!$F$2:$F$65536,IF(dati_pdc!$C8=5,dati_bdv!$G$2:$G$65536,dati_bdv!$H$2:$H$65536))))),$A8,dati_bdv!K$2:K$65536)</f>
        <v>275</v>
      </c>
      <c r="D8">
        <f>SUMIF(IF(dati_pdc!$C8=1,dati_bdv!$C$2:$C$65536,IF(dati_pdc!$C8=2,dati_bdv!$D$2:$D$65536,IF(dati_pdc!$C8=3,dati_bdv!$E$2:$E$65536,IF(dati_pdc!$C8=4,dati_bdv!$F$2:$F$65536,IF(dati_pdc!$C8=5,dati_bdv!$G$2:$G$65536,dati_bdv!$H$2:$H$65536))))),$A8,dati_bdv!L$2:L$65536)</f>
        <v>0</v>
      </c>
      <c r="E8">
        <f>SUMIF(IF(dati_pdc!$C8=1,dati_bdv!$C$2:$C$65536,IF(dati_pdc!$C8=2,dati_bdv!$D$2:$D$65536,IF(dati_pdc!$C8=3,dati_bdv!$E$2:$E$65536,IF(dati_pdc!$C8=4,dati_bdv!$F$2:$F$65536,IF(dati_pdc!$C8=5,dati_bdv!$G$2:$G$65536,dati_bdv!$H$2:$H$65536))))),$A8,dati_bdv!M$2:M$65536)</f>
        <v>0</v>
      </c>
      <c r="F8">
        <f>SUMIF(IF(dati_pdc!$C8=1,dati_bdv!$C$2:$C$65536,IF(dati_pdc!$C8=2,dati_bdv!$D$2:$D$65536,IF(dati_pdc!$C8=3,dati_bdv!$E$2:$E$65536,IF(dati_pdc!$C8=4,dati_bdv!$F$2:$F$65536,IF(dati_pdc!$C8=5,dati_bdv!$G$2:$G$65536,dati_bdv!$H$2:$H$65536))))),$A8,dati_bdv!N$2:N$65536)</f>
        <v>0</v>
      </c>
    </row>
    <row r="9" spans="1:8">
      <c r="A9" s="34" t="str">
        <f>dati_pdc!A9</f>
        <v>13</v>
      </c>
      <c r="B9">
        <f>SUMIF(IF(dati_pdc!$C9=1,dati_bdv!$C$2:$C$65536,IF(dati_pdc!$C9=2,dati_bdv!$D$2:$D$65536,IF(dati_pdc!$C9=3,dati_bdv!$E$2:$E$65536,IF(dati_pdc!$C9=4,dati_bdv!$F$2:$F$65536,IF(dati_pdc!$C9=5,dati_bdv!$G$2:$G$65536,dati_bdv!$H$2:$H$65536))))),$A9,dati_bdv!J$2:J$65536)</f>
        <v>1349563.7800000005</v>
      </c>
      <c r="C9">
        <f>SUMIF(IF(dati_pdc!$C9=1,dati_bdv!$C$2:$C$65536,IF(dati_pdc!$C9=2,dati_bdv!$D$2:$D$65536,IF(dati_pdc!$C9=3,dati_bdv!$E$2:$E$65536,IF(dati_pdc!$C9=4,dati_bdv!$F$2:$F$65536,IF(dati_pdc!$C9=5,dati_bdv!$G$2:$G$65536,dati_bdv!$H$2:$H$65536))))),$A9,dati_bdv!K$2:K$65536)</f>
        <v>1329067.1200000003</v>
      </c>
      <c r="D9">
        <f>SUMIF(IF(dati_pdc!$C9=1,dati_bdv!$C$2:$C$65536,IF(dati_pdc!$C9=2,dati_bdv!$D$2:$D$65536,IF(dati_pdc!$C9=3,dati_bdv!$E$2:$E$65536,IF(dati_pdc!$C9=4,dati_bdv!$F$2:$F$65536,IF(dati_pdc!$C9=5,dati_bdv!$G$2:$G$65536,dati_bdv!$H$2:$H$65536))))),$A9,dati_bdv!L$2:L$65536)</f>
        <v>0</v>
      </c>
      <c r="E9">
        <f>SUMIF(IF(dati_pdc!$C9=1,dati_bdv!$C$2:$C$65536,IF(dati_pdc!$C9=2,dati_bdv!$D$2:$D$65536,IF(dati_pdc!$C9=3,dati_bdv!$E$2:$E$65536,IF(dati_pdc!$C9=4,dati_bdv!$F$2:$F$65536,IF(dati_pdc!$C9=5,dati_bdv!$G$2:$G$65536,dati_bdv!$H$2:$H$65536))))),$A9,dati_bdv!M$2:M$65536)</f>
        <v>0</v>
      </c>
      <c r="F9">
        <f>SUMIF(IF(dati_pdc!$C9=1,dati_bdv!$C$2:$C$65536,IF(dati_pdc!$C9=2,dati_bdv!$D$2:$D$65536,IF(dati_pdc!$C9=3,dati_bdv!$E$2:$E$65536,IF(dati_pdc!$C9=4,dati_bdv!$F$2:$F$65536,IF(dati_pdc!$C9=5,dati_bdv!$G$2:$G$65536,dati_bdv!$H$2:$H$65536))))),$A9,dati_bdv!N$2:N$65536)</f>
        <v>0</v>
      </c>
    </row>
    <row r="10" spans="1:8">
      <c r="A10" s="34" t="str">
        <f>dati_pdc!A10</f>
        <v>1301</v>
      </c>
      <c r="B10">
        <f>SUMIF(IF(dati_pdc!$C10=1,dati_bdv!$C$2:$C$65536,IF(dati_pdc!$C10=2,dati_bdv!$D$2:$D$65536,IF(dati_pdc!$C10=3,dati_bdv!$E$2:$E$65536,IF(dati_pdc!$C10=4,dati_bdv!$F$2:$F$65536,IF(dati_pdc!$C10=5,dati_bdv!$G$2:$G$65536,dati_bdv!$H$2:$H$65536))))),$A10,dati_bdv!J$2:J$65536)</f>
        <v>851461.60000000009</v>
      </c>
      <c r="C10">
        <f>SUMIF(IF(dati_pdc!$C10=1,dati_bdv!$C$2:$C$65536,IF(dati_pdc!$C10=2,dati_bdv!$D$2:$D$65536,IF(dati_pdc!$C10=3,dati_bdv!$E$2:$E$65536,IF(dati_pdc!$C10=4,dati_bdv!$F$2:$F$65536,IF(dati_pdc!$C10=5,dati_bdv!$G$2:$G$65536,dati_bdv!$H$2:$H$65536))))),$A10,dati_bdv!K$2:K$65536)</f>
        <v>851461.60000000009</v>
      </c>
      <c r="D10">
        <f>SUMIF(IF(dati_pdc!$C10=1,dati_bdv!$C$2:$C$65536,IF(dati_pdc!$C10=2,dati_bdv!$D$2:$D$65536,IF(dati_pdc!$C10=3,dati_bdv!$E$2:$E$65536,IF(dati_pdc!$C10=4,dati_bdv!$F$2:$F$65536,IF(dati_pdc!$C10=5,dati_bdv!$G$2:$G$65536,dati_bdv!$H$2:$H$65536))))),$A10,dati_bdv!L$2:L$65536)</f>
        <v>0</v>
      </c>
      <c r="E10">
        <f>SUMIF(IF(dati_pdc!$C10=1,dati_bdv!$C$2:$C$65536,IF(dati_pdc!$C10=2,dati_bdv!$D$2:$D$65536,IF(dati_pdc!$C10=3,dati_bdv!$E$2:$E$65536,IF(dati_pdc!$C10=4,dati_bdv!$F$2:$F$65536,IF(dati_pdc!$C10=5,dati_bdv!$G$2:$G$65536,dati_bdv!$H$2:$H$65536))))),$A10,dati_bdv!M$2:M$65536)</f>
        <v>0</v>
      </c>
      <c r="F10">
        <f>SUMIF(IF(dati_pdc!$C10=1,dati_bdv!$C$2:$C$65536,IF(dati_pdc!$C10=2,dati_bdv!$D$2:$D$65536,IF(dati_pdc!$C10=3,dati_bdv!$E$2:$E$65536,IF(dati_pdc!$C10=4,dati_bdv!$F$2:$F$65536,IF(dati_pdc!$C10=5,dati_bdv!$G$2:$G$65536,dati_bdv!$H$2:$H$65536))))),$A10,dati_bdv!N$2:N$65536)</f>
        <v>0</v>
      </c>
    </row>
    <row r="11" spans="1:8">
      <c r="A11" s="34" t="str">
        <f>dati_pdc!A11</f>
        <v>130107</v>
      </c>
      <c r="B11">
        <f>SUMIF(IF(dati_pdc!$C11=1,dati_bdv!$C$2:$C$65536,IF(dati_pdc!$C11=2,dati_bdv!$D$2:$D$65536,IF(dati_pdc!$C11=3,dati_bdv!$E$2:$E$65536,IF(dati_pdc!$C11=4,dati_bdv!$F$2:$F$65536,IF(dati_pdc!$C11=5,dati_bdv!$G$2:$G$65536,dati_bdv!$H$2:$H$65536))))),$A11,dati_bdv!J$2:J$65536)</f>
        <v>681169.28</v>
      </c>
      <c r="C11">
        <f>SUMIF(IF(dati_pdc!$C11=1,dati_bdv!$C$2:$C$65536,IF(dati_pdc!$C11=2,dati_bdv!$D$2:$D$65536,IF(dati_pdc!$C11=3,dati_bdv!$E$2:$E$65536,IF(dati_pdc!$C11=4,dati_bdv!$F$2:$F$65536,IF(dati_pdc!$C11=5,dati_bdv!$G$2:$G$65536,dati_bdv!$H$2:$H$65536))))),$A11,dati_bdv!K$2:K$65536)</f>
        <v>681169.28</v>
      </c>
      <c r="D11">
        <f>SUMIF(IF(dati_pdc!$C11=1,dati_bdv!$C$2:$C$65536,IF(dati_pdc!$C11=2,dati_bdv!$D$2:$D$65536,IF(dati_pdc!$C11=3,dati_bdv!$E$2:$E$65536,IF(dati_pdc!$C11=4,dati_bdv!$F$2:$F$65536,IF(dati_pdc!$C11=5,dati_bdv!$G$2:$G$65536,dati_bdv!$H$2:$H$65536))))),$A11,dati_bdv!L$2:L$65536)</f>
        <v>0</v>
      </c>
      <c r="E11">
        <f>SUMIF(IF(dati_pdc!$C11=1,dati_bdv!$C$2:$C$65536,IF(dati_pdc!$C11=2,dati_bdv!$D$2:$D$65536,IF(dati_pdc!$C11=3,dati_bdv!$E$2:$E$65536,IF(dati_pdc!$C11=4,dati_bdv!$F$2:$F$65536,IF(dati_pdc!$C11=5,dati_bdv!$G$2:$G$65536,dati_bdv!$H$2:$H$65536))))),$A11,dati_bdv!M$2:M$65536)</f>
        <v>0</v>
      </c>
      <c r="F11">
        <f>SUMIF(IF(dati_pdc!$C11=1,dati_bdv!$C$2:$C$65536,IF(dati_pdc!$C11=2,dati_bdv!$D$2:$D$65536,IF(dati_pdc!$C11=3,dati_bdv!$E$2:$E$65536,IF(dati_pdc!$C11=4,dati_bdv!$F$2:$F$65536,IF(dati_pdc!$C11=5,dati_bdv!$G$2:$G$65536,dati_bdv!$H$2:$H$65536))))),$A11,dati_bdv!N$2:N$65536)</f>
        <v>0</v>
      </c>
    </row>
    <row r="12" spans="1:8">
      <c r="A12" s="34" t="str">
        <f>dati_pdc!A12</f>
        <v>130151</v>
      </c>
      <c r="B12">
        <f>SUMIF(IF(dati_pdc!$C12=1,dati_bdv!$C$2:$C$65536,IF(dati_pdc!$C12=2,dati_bdv!$D$2:$D$65536,IF(dati_pdc!$C12=3,dati_bdv!$E$2:$E$65536,IF(dati_pdc!$C12=4,dati_bdv!$F$2:$F$65536,IF(dati_pdc!$C12=5,dati_bdv!$G$2:$G$65536,dati_bdv!$H$2:$H$65536))))),$A12,dati_bdv!J$2:J$65536)</f>
        <v>170292.32</v>
      </c>
      <c r="C12">
        <f>SUMIF(IF(dati_pdc!$C12=1,dati_bdv!$C$2:$C$65536,IF(dati_pdc!$C12=2,dati_bdv!$D$2:$D$65536,IF(dati_pdc!$C12=3,dati_bdv!$E$2:$E$65536,IF(dati_pdc!$C12=4,dati_bdv!$F$2:$F$65536,IF(dati_pdc!$C12=5,dati_bdv!$G$2:$G$65536,dati_bdv!$H$2:$H$65536))))),$A12,dati_bdv!K$2:K$65536)</f>
        <v>170292.32</v>
      </c>
      <c r="D12">
        <f>SUMIF(IF(dati_pdc!$C12=1,dati_bdv!$C$2:$C$65536,IF(dati_pdc!$C12=2,dati_bdv!$D$2:$D$65536,IF(dati_pdc!$C12=3,dati_bdv!$E$2:$E$65536,IF(dati_pdc!$C12=4,dati_bdv!$F$2:$F$65536,IF(dati_pdc!$C12=5,dati_bdv!$G$2:$G$65536,dati_bdv!$H$2:$H$65536))))),$A12,dati_bdv!L$2:L$65536)</f>
        <v>0</v>
      </c>
      <c r="E12">
        <f>SUMIF(IF(dati_pdc!$C12=1,dati_bdv!$C$2:$C$65536,IF(dati_pdc!$C12=2,dati_bdv!$D$2:$D$65536,IF(dati_pdc!$C12=3,dati_bdv!$E$2:$E$65536,IF(dati_pdc!$C12=4,dati_bdv!$F$2:$F$65536,IF(dati_pdc!$C12=5,dati_bdv!$G$2:$G$65536,dati_bdv!$H$2:$H$65536))))),$A12,dati_bdv!M$2:M$65536)</f>
        <v>0</v>
      </c>
      <c r="F12">
        <f>SUMIF(IF(dati_pdc!$C12=1,dati_bdv!$C$2:$C$65536,IF(dati_pdc!$C12=2,dati_bdv!$D$2:$D$65536,IF(dati_pdc!$C12=3,dati_bdv!$E$2:$E$65536,IF(dati_pdc!$C12=4,dati_bdv!$F$2:$F$65536,IF(dati_pdc!$C12=5,dati_bdv!$G$2:$G$65536,dati_bdv!$H$2:$H$65536))))),$A12,dati_bdv!N$2:N$65536)</f>
        <v>0</v>
      </c>
    </row>
    <row r="13" spans="1:8">
      <c r="A13" s="34" t="str">
        <f>dati_pdc!A13</f>
        <v>1303</v>
      </c>
      <c r="B13">
        <f>SUMIF(IF(dati_pdc!$C13=1,dati_bdv!$C$2:$C$65536,IF(dati_pdc!$C13=2,dati_bdv!$D$2:$D$65536,IF(dati_pdc!$C13=3,dati_bdv!$E$2:$E$65536,IF(dati_pdc!$C13=4,dati_bdv!$F$2:$F$65536,IF(dati_pdc!$C13=5,dati_bdv!$G$2:$G$65536,dati_bdv!$H$2:$H$65536))))),$A13,dati_bdv!J$2:J$65536)</f>
        <v>62021.39</v>
      </c>
      <c r="C13">
        <f>SUMIF(IF(dati_pdc!$C13=1,dati_bdv!$C$2:$C$65536,IF(dati_pdc!$C13=2,dati_bdv!$D$2:$D$65536,IF(dati_pdc!$C13=3,dati_bdv!$E$2:$E$65536,IF(dati_pdc!$C13=4,dati_bdv!$F$2:$F$65536,IF(dati_pdc!$C13=5,dati_bdv!$G$2:$G$65536,dati_bdv!$H$2:$H$65536))))),$A13,dati_bdv!K$2:K$65536)</f>
        <v>62021.39</v>
      </c>
      <c r="D13">
        <f>SUMIF(IF(dati_pdc!$C13=1,dati_bdv!$C$2:$C$65536,IF(dati_pdc!$C13=2,dati_bdv!$D$2:$D$65536,IF(dati_pdc!$C13=3,dati_bdv!$E$2:$E$65536,IF(dati_pdc!$C13=4,dati_bdv!$F$2:$F$65536,IF(dati_pdc!$C13=5,dati_bdv!$G$2:$G$65536,dati_bdv!$H$2:$H$65536))))),$A13,dati_bdv!L$2:L$65536)</f>
        <v>0</v>
      </c>
      <c r="E13">
        <f>SUMIF(IF(dati_pdc!$C13=1,dati_bdv!$C$2:$C$65536,IF(dati_pdc!$C13=2,dati_bdv!$D$2:$D$65536,IF(dati_pdc!$C13=3,dati_bdv!$E$2:$E$65536,IF(dati_pdc!$C13=4,dati_bdv!$F$2:$F$65536,IF(dati_pdc!$C13=5,dati_bdv!$G$2:$G$65536,dati_bdv!$H$2:$H$65536))))),$A13,dati_bdv!M$2:M$65536)</f>
        <v>0</v>
      </c>
      <c r="F13">
        <f>SUMIF(IF(dati_pdc!$C13=1,dati_bdv!$C$2:$C$65536,IF(dati_pdc!$C13=2,dati_bdv!$D$2:$D$65536,IF(dati_pdc!$C13=3,dati_bdv!$E$2:$E$65536,IF(dati_pdc!$C13=4,dati_bdv!$F$2:$F$65536,IF(dati_pdc!$C13=5,dati_bdv!$G$2:$G$65536,dati_bdv!$H$2:$H$65536))))),$A13,dati_bdv!N$2:N$65536)</f>
        <v>0</v>
      </c>
    </row>
    <row r="14" spans="1:8">
      <c r="A14" s="34" t="str">
        <f>dati_pdc!A14</f>
        <v>130301</v>
      </c>
      <c r="B14">
        <f>SUMIF(IF(dati_pdc!$C14=1,dati_bdv!$C$2:$C$65536,IF(dati_pdc!$C14=2,dati_bdv!$D$2:$D$65536,IF(dati_pdc!$C14=3,dati_bdv!$E$2:$E$65536,IF(dati_pdc!$C14=4,dati_bdv!$F$2:$F$65536,IF(dati_pdc!$C14=5,dati_bdv!$G$2:$G$65536,dati_bdv!$H$2:$H$65536))))),$A14,dati_bdv!J$2:J$65536)</f>
        <v>21000</v>
      </c>
      <c r="C14">
        <f>SUMIF(IF(dati_pdc!$C14=1,dati_bdv!$C$2:$C$65536,IF(dati_pdc!$C14=2,dati_bdv!$D$2:$D$65536,IF(dati_pdc!$C14=3,dati_bdv!$E$2:$E$65536,IF(dati_pdc!$C14=4,dati_bdv!$F$2:$F$65536,IF(dati_pdc!$C14=5,dati_bdv!$G$2:$G$65536,dati_bdv!$H$2:$H$65536))))),$A14,dati_bdv!K$2:K$65536)</f>
        <v>21000</v>
      </c>
      <c r="D14">
        <f>SUMIF(IF(dati_pdc!$C14=1,dati_bdv!$C$2:$C$65536,IF(dati_pdc!$C14=2,dati_bdv!$D$2:$D$65536,IF(dati_pdc!$C14=3,dati_bdv!$E$2:$E$65536,IF(dati_pdc!$C14=4,dati_bdv!$F$2:$F$65536,IF(dati_pdc!$C14=5,dati_bdv!$G$2:$G$65536,dati_bdv!$H$2:$H$65536))))),$A14,dati_bdv!L$2:L$65536)</f>
        <v>0</v>
      </c>
      <c r="E14">
        <f>SUMIF(IF(dati_pdc!$C14=1,dati_bdv!$C$2:$C$65536,IF(dati_pdc!$C14=2,dati_bdv!$D$2:$D$65536,IF(dati_pdc!$C14=3,dati_bdv!$E$2:$E$65536,IF(dati_pdc!$C14=4,dati_bdv!$F$2:$F$65536,IF(dati_pdc!$C14=5,dati_bdv!$G$2:$G$65536,dati_bdv!$H$2:$H$65536))))),$A14,dati_bdv!M$2:M$65536)</f>
        <v>0</v>
      </c>
      <c r="F14">
        <f>SUMIF(IF(dati_pdc!$C14=1,dati_bdv!$C$2:$C$65536,IF(dati_pdc!$C14=2,dati_bdv!$D$2:$D$65536,IF(dati_pdc!$C14=3,dati_bdv!$E$2:$E$65536,IF(dati_pdc!$C14=4,dati_bdv!$F$2:$F$65536,IF(dati_pdc!$C14=5,dati_bdv!$G$2:$G$65536,dati_bdv!$H$2:$H$65536))))),$A14,dati_bdv!N$2:N$65536)</f>
        <v>0</v>
      </c>
    </row>
    <row r="15" spans="1:8">
      <c r="A15" s="34" t="str">
        <f>dati_pdc!A15</f>
        <v>130303</v>
      </c>
      <c r="B15">
        <f>SUMIF(IF(dati_pdc!$C15=1,dati_bdv!$C$2:$C$65536,IF(dati_pdc!$C15=2,dati_bdv!$D$2:$D$65536,IF(dati_pdc!$C15=3,dati_bdv!$E$2:$E$65536,IF(dati_pdc!$C15=4,dati_bdv!$F$2:$F$65536,IF(dati_pdc!$C15=5,dati_bdv!$G$2:$G$65536,dati_bdv!$H$2:$H$65536))))),$A15,dati_bdv!J$2:J$65536)</f>
        <v>7777.4</v>
      </c>
      <c r="C15">
        <f>SUMIF(IF(dati_pdc!$C15=1,dati_bdv!$C$2:$C$65536,IF(dati_pdc!$C15=2,dati_bdv!$D$2:$D$65536,IF(dati_pdc!$C15=3,dati_bdv!$E$2:$E$65536,IF(dati_pdc!$C15=4,dati_bdv!$F$2:$F$65536,IF(dati_pdc!$C15=5,dati_bdv!$G$2:$G$65536,dati_bdv!$H$2:$H$65536))))),$A15,dati_bdv!K$2:K$65536)</f>
        <v>7777.4</v>
      </c>
      <c r="D15">
        <f>SUMIF(IF(dati_pdc!$C15=1,dati_bdv!$C$2:$C$65536,IF(dati_pdc!$C15=2,dati_bdv!$D$2:$D$65536,IF(dati_pdc!$C15=3,dati_bdv!$E$2:$E$65536,IF(dati_pdc!$C15=4,dati_bdv!$F$2:$F$65536,IF(dati_pdc!$C15=5,dati_bdv!$G$2:$G$65536,dati_bdv!$H$2:$H$65536))))),$A15,dati_bdv!L$2:L$65536)</f>
        <v>0</v>
      </c>
      <c r="E15">
        <f>SUMIF(IF(dati_pdc!$C15=1,dati_bdv!$C$2:$C$65536,IF(dati_pdc!$C15=2,dati_bdv!$D$2:$D$65536,IF(dati_pdc!$C15=3,dati_bdv!$E$2:$E$65536,IF(dati_pdc!$C15=4,dati_bdv!$F$2:$F$65536,IF(dati_pdc!$C15=5,dati_bdv!$G$2:$G$65536,dati_bdv!$H$2:$H$65536))))),$A15,dati_bdv!M$2:M$65536)</f>
        <v>0</v>
      </c>
      <c r="F15">
        <f>SUMIF(IF(dati_pdc!$C15=1,dati_bdv!$C$2:$C$65536,IF(dati_pdc!$C15=2,dati_bdv!$D$2:$D$65536,IF(dati_pdc!$C15=3,dati_bdv!$E$2:$E$65536,IF(dati_pdc!$C15=4,dati_bdv!$F$2:$F$65536,IF(dati_pdc!$C15=5,dati_bdv!$G$2:$G$65536,dati_bdv!$H$2:$H$65536))))),$A15,dati_bdv!N$2:N$65536)</f>
        <v>0</v>
      </c>
    </row>
    <row r="16" spans="1:8">
      <c r="A16" s="34" t="str">
        <f>dati_pdc!A16</f>
        <v>130304</v>
      </c>
      <c r="B16">
        <f>SUMIF(IF(dati_pdc!$C16=1,dati_bdv!$C$2:$C$65536,IF(dati_pdc!$C16=2,dati_bdv!$D$2:$D$65536,IF(dati_pdc!$C16=3,dati_bdv!$E$2:$E$65536,IF(dati_pdc!$C16=4,dati_bdv!$F$2:$F$65536,IF(dati_pdc!$C16=5,dati_bdv!$G$2:$G$65536,dati_bdv!$H$2:$H$65536))))),$A16,dati_bdv!J$2:J$65536)</f>
        <v>6516.46</v>
      </c>
      <c r="C16">
        <f>SUMIF(IF(dati_pdc!$C16=1,dati_bdv!$C$2:$C$65536,IF(dati_pdc!$C16=2,dati_bdv!$D$2:$D$65536,IF(dati_pdc!$C16=3,dati_bdv!$E$2:$E$65536,IF(dati_pdc!$C16=4,dati_bdv!$F$2:$F$65536,IF(dati_pdc!$C16=5,dati_bdv!$G$2:$G$65536,dati_bdv!$H$2:$H$65536))))),$A16,dati_bdv!K$2:K$65536)</f>
        <v>6516.46</v>
      </c>
      <c r="D16">
        <f>SUMIF(IF(dati_pdc!$C16=1,dati_bdv!$C$2:$C$65536,IF(dati_pdc!$C16=2,dati_bdv!$D$2:$D$65536,IF(dati_pdc!$C16=3,dati_bdv!$E$2:$E$65536,IF(dati_pdc!$C16=4,dati_bdv!$F$2:$F$65536,IF(dati_pdc!$C16=5,dati_bdv!$G$2:$G$65536,dati_bdv!$H$2:$H$65536))))),$A16,dati_bdv!L$2:L$65536)</f>
        <v>0</v>
      </c>
      <c r="E16">
        <f>SUMIF(IF(dati_pdc!$C16=1,dati_bdv!$C$2:$C$65536,IF(dati_pdc!$C16=2,dati_bdv!$D$2:$D$65536,IF(dati_pdc!$C16=3,dati_bdv!$E$2:$E$65536,IF(dati_pdc!$C16=4,dati_bdv!$F$2:$F$65536,IF(dati_pdc!$C16=5,dati_bdv!$G$2:$G$65536,dati_bdv!$H$2:$H$65536))))),$A16,dati_bdv!M$2:M$65536)</f>
        <v>0</v>
      </c>
      <c r="F16">
        <f>SUMIF(IF(dati_pdc!$C16=1,dati_bdv!$C$2:$C$65536,IF(dati_pdc!$C16=2,dati_bdv!$D$2:$D$65536,IF(dati_pdc!$C16=3,dati_bdv!$E$2:$E$65536,IF(dati_pdc!$C16=4,dati_bdv!$F$2:$F$65536,IF(dati_pdc!$C16=5,dati_bdv!$G$2:$G$65536,dati_bdv!$H$2:$H$65536))))),$A16,dati_bdv!N$2:N$65536)</f>
        <v>0</v>
      </c>
    </row>
    <row r="17" spans="1:6">
      <c r="A17" s="34" t="str">
        <f>dati_pdc!A17</f>
        <v>130305</v>
      </c>
      <c r="B17">
        <f>SUMIF(IF(dati_pdc!$C17=1,dati_bdv!$C$2:$C$65536,IF(dati_pdc!$C17=2,dati_bdv!$D$2:$D$65536,IF(dati_pdc!$C17=3,dati_bdv!$E$2:$E$65536,IF(dati_pdc!$C17=4,dati_bdv!$F$2:$F$65536,IF(dati_pdc!$C17=5,dati_bdv!$G$2:$G$65536,dati_bdv!$H$2:$H$65536))))),$A17,dati_bdv!J$2:J$65536)</f>
        <v>13500</v>
      </c>
      <c r="C17">
        <f>SUMIF(IF(dati_pdc!$C17=1,dati_bdv!$C$2:$C$65536,IF(dati_pdc!$C17=2,dati_bdv!$D$2:$D$65536,IF(dati_pdc!$C17=3,dati_bdv!$E$2:$E$65536,IF(dati_pdc!$C17=4,dati_bdv!$F$2:$F$65536,IF(dati_pdc!$C17=5,dati_bdv!$G$2:$G$65536,dati_bdv!$H$2:$H$65536))))),$A17,dati_bdv!K$2:K$65536)</f>
        <v>13500</v>
      </c>
      <c r="D17">
        <f>SUMIF(IF(dati_pdc!$C17=1,dati_bdv!$C$2:$C$65536,IF(dati_pdc!$C17=2,dati_bdv!$D$2:$D$65536,IF(dati_pdc!$C17=3,dati_bdv!$E$2:$E$65536,IF(dati_pdc!$C17=4,dati_bdv!$F$2:$F$65536,IF(dati_pdc!$C17=5,dati_bdv!$G$2:$G$65536,dati_bdv!$H$2:$H$65536))))),$A17,dati_bdv!L$2:L$65536)</f>
        <v>0</v>
      </c>
      <c r="E17">
        <f>SUMIF(IF(dati_pdc!$C17=1,dati_bdv!$C$2:$C$65536,IF(dati_pdc!$C17=2,dati_bdv!$D$2:$D$65536,IF(dati_pdc!$C17=3,dati_bdv!$E$2:$E$65536,IF(dati_pdc!$C17=4,dati_bdv!$F$2:$F$65536,IF(dati_pdc!$C17=5,dati_bdv!$G$2:$G$65536,dati_bdv!$H$2:$H$65536))))),$A17,dati_bdv!M$2:M$65536)</f>
        <v>0</v>
      </c>
      <c r="F17">
        <f>SUMIF(IF(dati_pdc!$C17=1,dati_bdv!$C$2:$C$65536,IF(dati_pdc!$C17=2,dati_bdv!$D$2:$D$65536,IF(dati_pdc!$C17=3,dati_bdv!$E$2:$E$65536,IF(dati_pdc!$C17=4,dati_bdv!$F$2:$F$65536,IF(dati_pdc!$C17=5,dati_bdv!$G$2:$G$65536,dati_bdv!$H$2:$H$65536))))),$A17,dati_bdv!N$2:N$65536)</f>
        <v>0</v>
      </c>
    </row>
    <row r="18" spans="1:6">
      <c r="A18" s="34" t="str">
        <f>dati_pdc!A18</f>
        <v>130306</v>
      </c>
      <c r="B18">
        <f>SUMIF(IF(dati_pdc!$C18=1,dati_bdv!$C$2:$C$65536,IF(dati_pdc!$C18=2,dati_bdv!$D$2:$D$65536,IF(dati_pdc!$C18=3,dati_bdv!$E$2:$E$65536,IF(dati_pdc!$C18=4,dati_bdv!$F$2:$F$65536,IF(dati_pdc!$C18=5,dati_bdv!$G$2:$G$65536,dati_bdv!$H$2:$H$65536))))),$A18,dati_bdv!J$2:J$65536)</f>
        <v>7317.62</v>
      </c>
      <c r="C18">
        <f>SUMIF(IF(dati_pdc!$C18=1,dati_bdv!$C$2:$C$65536,IF(dati_pdc!$C18=2,dati_bdv!$D$2:$D$65536,IF(dati_pdc!$C18=3,dati_bdv!$E$2:$E$65536,IF(dati_pdc!$C18=4,dati_bdv!$F$2:$F$65536,IF(dati_pdc!$C18=5,dati_bdv!$G$2:$G$65536,dati_bdv!$H$2:$H$65536))))),$A18,dati_bdv!K$2:K$65536)</f>
        <v>7317.62</v>
      </c>
      <c r="D18">
        <f>SUMIF(IF(dati_pdc!$C18=1,dati_bdv!$C$2:$C$65536,IF(dati_pdc!$C18=2,dati_bdv!$D$2:$D$65536,IF(dati_pdc!$C18=3,dati_bdv!$E$2:$E$65536,IF(dati_pdc!$C18=4,dati_bdv!$F$2:$F$65536,IF(dati_pdc!$C18=5,dati_bdv!$G$2:$G$65536,dati_bdv!$H$2:$H$65536))))),$A18,dati_bdv!L$2:L$65536)</f>
        <v>0</v>
      </c>
      <c r="E18">
        <f>SUMIF(IF(dati_pdc!$C18=1,dati_bdv!$C$2:$C$65536,IF(dati_pdc!$C18=2,dati_bdv!$D$2:$D$65536,IF(dati_pdc!$C18=3,dati_bdv!$E$2:$E$65536,IF(dati_pdc!$C18=4,dati_bdv!$F$2:$F$65536,IF(dati_pdc!$C18=5,dati_bdv!$G$2:$G$65536,dati_bdv!$H$2:$H$65536))))),$A18,dati_bdv!M$2:M$65536)</f>
        <v>0</v>
      </c>
      <c r="F18">
        <f>SUMIF(IF(dati_pdc!$C18=1,dati_bdv!$C$2:$C$65536,IF(dati_pdc!$C18=2,dati_bdv!$D$2:$D$65536,IF(dati_pdc!$C18=3,dati_bdv!$E$2:$E$65536,IF(dati_pdc!$C18=4,dati_bdv!$F$2:$F$65536,IF(dati_pdc!$C18=5,dati_bdv!$G$2:$G$65536,dati_bdv!$H$2:$H$65536))))),$A18,dati_bdv!N$2:N$65536)</f>
        <v>0</v>
      </c>
    </row>
    <row r="19" spans="1:6">
      <c r="A19" s="34" t="str">
        <f>dati_pdc!A19</f>
        <v>130307</v>
      </c>
      <c r="B19">
        <f>SUMIF(IF(dati_pdc!$C19=1,dati_bdv!$C$2:$C$65536,IF(dati_pdc!$C19=2,dati_bdv!$D$2:$D$65536,IF(dati_pdc!$C19=3,dati_bdv!$E$2:$E$65536,IF(dati_pdc!$C19=4,dati_bdv!$F$2:$F$65536,IF(dati_pdc!$C19=5,dati_bdv!$G$2:$G$65536,dati_bdv!$H$2:$H$65536))))),$A19,dati_bdv!J$2:J$65536)</f>
        <v>5909.91</v>
      </c>
      <c r="C19">
        <f>SUMIF(IF(dati_pdc!$C19=1,dati_bdv!$C$2:$C$65536,IF(dati_pdc!$C19=2,dati_bdv!$D$2:$D$65536,IF(dati_pdc!$C19=3,dati_bdv!$E$2:$E$65536,IF(dati_pdc!$C19=4,dati_bdv!$F$2:$F$65536,IF(dati_pdc!$C19=5,dati_bdv!$G$2:$G$65536,dati_bdv!$H$2:$H$65536))))),$A19,dati_bdv!K$2:K$65536)</f>
        <v>5909.91</v>
      </c>
      <c r="D19">
        <f>SUMIF(IF(dati_pdc!$C19=1,dati_bdv!$C$2:$C$65536,IF(dati_pdc!$C19=2,dati_bdv!$D$2:$D$65536,IF(dati_pdc!$C19=3,dati_bdv!$E$2:$E$65536,IF(dati_pdc!$C19=4,dati_bdv!$F$2:$F$65536,IF(dati_pdc!$C19=5,dati_bdv!$G$2:$G$65536,dati_bdv!$H$2:$H$65536))))),$A19,dati_bdv!L$2:L$65536)</f>
        <v>0</v>
      </c>
      <c r="E19">
        <f>SUMIF(IF(dati_pdc!$C19=1,dati_bdv!$C$2:$C$65536,IF(dati_pdc!$C19=2,dati_bdv!$D$2:$D$65536,IF(dati_pdc!$C19=3,dati_bdv!$E$2:$E$65536,IF(dati_pdc!$C19=4,dati_bdv!$F$2:$F$65536,IF(dati_pdc!$C19=5,dati_bdv!$G$2:$G$65536,dati_bdv!$H$2:$H$65536))))),$A19,dati_bdv!M$2:M$65536)</f>
        <v>0</v>
      </c>
      <c r="F19">
        <f>SUMIF(IF(dati_pdc!$C19=1,dati_bdv!$C$2:$C$65536,IF(dati_pdc!$C19=2,dati_bdv!$D$2:$D$65536,IF(dati_pdc!$C19=3,dati_bdv!$E$2:$E$65536,IF(dati_pdc!$C19=4,dati_bdv!$F$2:$F$65536,IF(dati_pdc!$C19=5,dati_bdv!$G$2:$G$65536,dati_bdv!$H$2:$H$65536))))),$A19,dati_bdv!N$2:N$65536)</f>
        <v>0</v>
      </c>
    </row>
    <row r="20" spans="1:6">
      <c r="A20" s="34" t="str">
        <f>dati_pdc!A20</f>
        <v>1305</v>
      </c>
      <c r="B20">
        <f>SUMIF(IF(dati_pdc!$C20=1,dati_bdv!$C$2:$C$65536,IF(dati_pdc!$C20=2,dati_bdv!$D$2:$D$65536,IF(dati_pdc!$C20=3,dati_bdv!$E$2:$E$65536,IF(dati_pdc!$C20=4,dati_bdv!$F$2:$F$65536,IF(dati_pdc!$C20=5,dati_bdv!$G$2:$G$65536,dati_bdv!$H$2:$H$65536))))),$A20,dati_bdv!J$2:J$65536)</f>
        <v>186185.81</v>
      </c>
      <c r="C20">
        <f>SUMIF(IF(dati_pdc!$C20=1,dati_bdv!$C$2:$C$65536,IF(dati_pdc!$C20=2,dati_bdv!$D$2:$D$65536,IF(dati_pdc!$C20=3,dati_bdv!$E$2:$E$65536,IF(dati_pdc!$C20=4,dati_bdv!$F$2:$F$65536,IF(dati_pdc!$C20=5,dati_bdv!$G$2:$G$65536,dati_bdv!$H$2:$H$65536))))),$A20,dati_bdv!K$2:K$65536)</f>
        <v>155908.6</v>
      </c>
      <c r="D20">
        <f>SUMIF(IF(dati_pdc!$C20=1,dati_bdv!$C$2:$C$65536,IF(dati_pdc!$C20=2,dati_bdv!$D$2:$D$65536,IF(dati_pdc!$C20=3,dati_bdv!$E$2:$E$65536,IF(dati_pdc!$C20=4,dati_bdv!$F$2:$F$65536,IF(dati_pdc!$C20=5,dati_bdv!$G$2:$G$65536,dati_bdv!$H$2:$H$65536))))),$A20,dati_bdv!L$2:L$65536)</f>
        <v>0</v>
      </c>
      <c r="E20">
        <f>SUMIF(IF(dati_pdc!$C20=1,dati_bdv!$C$2:$C$65536,IF(dati_pdc!$C20=2,dati_bdv!$D$2:$D$65536,IF(dati_pdc!$C20=3,dati_bdv!$E$2:$E$65536,IF(dati_pdc!$C20=4,dati_bdv!$F$2:$F$65536,IF(dati_pdc!$C20=5,dati_bdv!$G$2:$G$65536,dati_bdv!$H$2:$H$65536))))),$A20,dati_bdv!M$2:M$65536)</f>
        <v>0</v>
      </c>
      <c r="F20">
        <f>SUMIF(IF(dati_pdc!$C20=1,dati_bdv!$C$2:$C$65536,IF(dati_pdc!$C20=2,dati_bdv!$D$2:$D$65536,IF(dati_pdc!$C20=3,dati_bdv!$E$2:$E$65536,IF(dati_pdc!$C20=4,dati_bdv!$F$2:$F$65536,IF(dati_pdc!$C20=5,dati_bdv!$G$2:$G$65536,dati_bdv!$H$2:$H$65536))))),$A20,dati_bdv!N$2:N$65536)</f>
        <v>0</v>
      </c>
    </row>
    <row r="21" spans="1:6">
      <c r="A21" s="34" t="str">
        <f>dati_pdc!A21</f>
        <v>130504</v>
      </c>
      <c r="B21">
        <f>SUMIF(IF(dati_pdc!$C21=1,dati_bdv!$C$2:$C$65536,IF(dati_pdc!$C21=2,dati_bdv!$D$2:$D$65536,IF(dati_pdc!$C21=3,dati_bdv!$E$2:$E$65536,IF(dati_pdc!$C21=4,dati_bdv!$F$2:$F$65536,IF(dati_pdc!$C21=5,dati_bdv!$G$2:$G$65536,dati_bdv!$H$2:$H$65536))))),$A21,dati_bdv!J$2:J$65536)</f>
        <v>158574.68</v>
      </c>
      <c r="C21">
        <f>SUMIF(IF(dati_pdc!$C21=1,dati_bdv!$C$2:$C$65536,IF(dati_pdc!$C21=2,dati_bdv!$D$2:$D$65536,IF(dati_pdc!$C21=3,dati_bdv!$E$2:$E$65536,IF(dati_pdc!$C21=4,dati_bdv!$F$2:$F$65536,IF(dati_pdc!$C21=5,dati_bdv!$G$2:$G$65536,dati_bdv!$H$2:$H$65536))))),$A21,dati_bdv!K$2:K$65536)</f>
        <v>131445.16</v>
      </c>
      <c r="D21">
        <f>SUMIF(IF(dati_pdc!$C21=1,dati_bdv!$C$2:$C$65536,IF(dati_pdc!$C21=2,dati_bdv!$D$2:$D$65536,IF(dati_pdc!$C21=3,dati_bdv!$E$2:$E$65536,IF(dati_pdc!$C21=4,dati_bdv!$F$2:$F$65536,IF(dati_pdc!$C21=5,dati_bdv!$G$2:$G$65536,dati_bdv!$H$2:$H$65536))))),$A21,dati_bdv!L$2:L$65536)</f>
        <v>0</v>
      </c>
      <c r="E21">
        <f>SUMIF(IF(dati_pdc!$C21=1,dati_bdv!$C$2:$C$65536,IF(dati_pdc!$C21=2,dati_bdv!$D$2:$D$65536,IF(dati_pdc!$C21=3,dati_bdv!$E$2:$E$65536,IF(dati_pdc!$C21=4,dati_bdv!$F$2:$F$65536,IF(dati_pdc!$C21=5,dati_bdv!$G$2:$G$65536,dati_bdv!$H$2:$H$65536))))),$A21,dati_bdv!M$2:M$65536)</f>
        <v>0</v>
      </c>
      <c r="F21">
        <f>SUMIF(IF(dati_pdc!$C21=1,dati_bdv!$C$2:$C$65536,IF(dati_pdc!$C21=2,dati_bdv!$D$2:$D$65536,IF(dati_pdc!$C21=3,dati_bdv!$E$2:$E$65536,IF(dati_pdc!$C21=4,dati_bdv!$F$2:$F$65536,IF(dati_pdc!$C21=5,dati_bdv!$G$2:$G$65536,dati_bdv!$H$2:$H$65536))))),$A21,dati_bdv!N$2:N$65536)</f>
        <v>0</v>
      </c>
    </row>
    <row r="22" spans="1:6">
      <c r="A22" s="34" t="str">
        <f>dati_pdc!A22</f>
        <v>130505</v>
      </c>
      <c r="B22">
        <f>SUMIF(IF(dati_pdc!$C22=1,dati_bdv!$C$2:$C$65536,IF(dati_pdc!$C22=2,dati_bdv!$D$2:$D$65536,IF(dati_pdc!$C22=3,dati_bdv!$E$2:$E$65536,IF(dati_pdc!$C22=4,dati_bdv!$F$2:$F$65536,IF(dati_pdc!$C22=5,dati_bdv!$G$2:$G$65536,dati_bdv!$H$2:$H$65536))))),$A22,dati_bdv!J$2:J$65536)</f>
        <v>13788.87</v>
      </c>
      <c r="C22">
        <f>SUMIF(IF(dati_pdc!$C22=1,dati_bdv!$C$2:$C$65536,IF(dati_pdc!$C22=2,dati_bdv!$D$2:$D$65536,IF(dati_pdc!$C22=3,dati_bdv!$E$2:$E$65536,IF(dati_pdc!$C22=4,dati_bdv!$F$2:$F$65536,IF(dati_pdc!$C22=5,dati_bdv!$G$2:$G$65536,dati_bdv!$H$2:$H$65536))))),$A22,dati_bdv!K$2:K$65536)</f>
        <v>11885.22</v>
      </c>
      <c r="D22">
        <f>SUMIF(IF(dati_pdc!$C22=1,dati_bdv!$C$2:$C$65536,IF(dati_pdc!$C22=2,dati_bdv!$D$2:$D$65536,IF(dati_pdc!$C22=3,dati_bdv!$E$2:$E$65536,IF(dati_pdc!$C22=4,dati_bdv!$F$2:$F$65536,IF(dati_pdc!$C22=5,dati_bdv!$G$2:$G$65536,dati_bdv!$H$2:$H$65536))))),$A22,dati_bdv!L$2:L$65536)</f>
        <v>0</v>
      </c>
      <c r="E22">
        <f>SUMIF(IF(dati_pdc!$C22=1,dati_bdv!$C$2:$C$65536,IF(dati_pdc!$C22=2,dati_bdv!$D$2:$D$65536,IF(dati_pdc!$C22=3,dati_bdv!$E$2:$E$65536,IF(dati_pdc!$C22=4,dati_bdv!$F$2:$F$65536,IF(dati_pdc!$C22=5,dati_bdv!$G$2:$G$65536,dati_bdv!$H$2:$H$65536))))),$A22,dati_bdv!M$2:M$65536)</f>
        <v>0</v>
      </c>
      <c r="F22">
        <f>SUMIF(IF(dati_pdc!$C22=1,dati_bdv!$C$2:$C$65536,IF(dati_pdc!$C22=2,dati_bdv!$D$2:$D$65536,IF(dati_pdc!$C22=3,dati_bdv!$E$2:$E$65536,IF(dati_pdc!$C22=4,dati_bdv!$F$2:$F$65536,IF(dati_pdc!$C22=5,dati_bdv!$G$2:$G$65536,dati_bdv!$H$2:$H$65536))))),$A22,dati_bdv!N$2:N$65536)</f>
        <v>0</v>
      </c>
    </row>
    <row r="23" spans="1:6">
      <c r="A23" s="34" t="str">
        <f>dati_pdc!A23</f>
        <v>130551</v>
      </c>
      <c r="B23">
        <f>SUMIF(IF(dati_pdc!$C23=1,dati_bdv!$C$2:$C$65536,IF(dati_pdc!$C23=2,dati_bdv!$D$2:$D$65536,IF(dati_pdc!$C23=3,dati_bdv!$E$2:$E$65536,IF(dati_pdc!$C23=4,dati_bdv!$F$2:$F$65536,IF(dati_pdc!$C23=5,dati_bdv!$G$2:$G$65536,dati_bdv!$H$2:$H$65536))))),$A23,dati_bdv!J$2:J$65536)</f>
        <v>13822.26</v>
      </c>
      <c r="C23">
        <f>SUMIF(IF(dati_pdc!$C23=1,dati_bdv!$C$2:$C$65536,IF(dati_pdc!$C23=2,dati_bdv!$D$2:$D$65536,IF(dati_pdc!$C23=3,dati_bdv!$E$2:$E$65536,IF(dati_pdc!$C23=4,dati_bdv!$F$2:$F$65536,IF(dati_pdc!$C23=5,dati_bdv!$G$2:$G$65536,dati_bdv!$H$2:$H$65536))))),$A23,dati_bdv!K$2:K$65536)</f>
        <v>12578.22</v>
      </c>
      <c r="D23">
        <f>SUMIF(IF(dati_pdc!$C23=1,dati_bdv!$C$2:$C$65536,IF(dati_pdc!$C23=2,dati_bdv!$D$2:$D$65536,IF(dati_pdc!$C23=3,dati_bdv!$E$2:$E$65536,IF(dati_pdc!$C23=4,dati_bdv!$F$2:$F$65536,IF(dati_pdc!$C23=5,dati_bdv!$G$2:$G$65536,dati_bdv!$H$2:$H$65536))))),$A23,dati_bdv!L$2:L$65536)</f>
        <v>0</v>
      </c>
      <c r="E23">
        <f>SUMIF(IF(dati_pdc!$C23=1,dati_bdv!$C$2:$C$65536,IF(dati_pdc!$C23=2,dati_bdv!$D$2:$D$65536,IF(dati_pdc!$C23=3,dati_bdv!$E$2:$E$65536,IF(dati_pdc!$C23=4,dati_bdv!$F$2:$F$65536,IF(dati_pdc!$C23=5,dati_bdv!$G$2:$G$65536,dati_bdv!$H$2:$H$65536))))),$A23,dati_bdv!M$2:M$65536)</f>
        <v>0</v>
      </c>
      <c r="F23">
        <f>SUMIF(IF(dati_pdc!$C23=1,dati_bdv!$C$2:$C$65536,IF(dati_pdc!$C23=2,dati_bdv!$D$2:$D$65536,IF(dati_pdc!$C23=3,dati_bdv!$E$2:$E$65536,IF(dati_pdc!$C23=4,dati_bdv!$F$2:$F$65536,IF(dati_pdc!$C23=5,dati_bdv!$G$2:$G$65536,dati_bdv!$H$2:$H$65536))))),$A23,dati_bdv!N$2:N$65536)</f>
        <v>0</v>
      </c>
    </row>
    <row r="24" spans="1:6">
      <c r="A24" s="34" t="str">
        <f>dati_pdc!A24</f>
        <v>1307</v>
      </c>
      <c r="B24">
        <f>SUMIF(IF(dati_pdc!$C24=1,dati_bdv!$C$2:$C$65536,IF(dati_pdc!$C24=2,dati_bdv!$D$2:$D$65536,IF(dati_pdc!$C24=3,dati_bdv!$E$2:$E$65536,IF(dati_pdc!$C24=4,dati_bdv!$F$2:$F$65536,IF(dati_pdc!$C24=5,dati_bdv!$G$2:$G$65536,dati_bdv!$H$2:$H$65536))))),$A24,dati_bdv!J$2:J$65536)</f>
        <v>249894.97999999998</v>
      </c>
      <c r="C24">
        <f>SUMIF(IF(dati_pdc!$C24=1,dati_bdv!$C$2:$C$65536,IF(dati_pdc!$C24=2,dati_bdv!$D$2:$D$65536,IF(dati_pdc!$C24=3,dati_bdv!$E$2:$E$65536,IF(dati_pdc!$C24=4,dati_bdv!$F$2:$F$65536,IF(dati_pdc!$C24=5,dati_bdv!$G$2:$G$65536,dati_bdv!$H$2:$H$65536))))),$A24,dati_bdv!K$2:K$65536)</f>
        <v>259675.53</v>
      </c>
      <c r="D24">
        <f>SUMIF(IF(dati_pdc!$C24=1,dati_bdv!$C$2:$C$65536,IF(dati_pdc!$C24=2,dati_bdv!$D$2:$D$65536,IF(dati_pdc!$C24=3,dati_bdv!$E$2:$E$65536,IF(dati_pdc!$C24=4,dati_bdv!$F$2:$F$65536,IF(dati_pdc!$C24=5,dati_bdv!$G$2:$G$65536,dati_bdv!$H$2:$H$65536))))),$A24,dati_bdv!L$2:L$65536)</f>
        <v>0</v>
      </c>
      <c r="E24">
        <f>SUMIF(IF(dati_pdc!$C24=1,dati_bdv!$C$2:$C$65536,IF(dati_pdc!$C24=2,dati_bdv!$D$2:$D$65536,IF(dati_pdc!$C24=3,dati_bdv!$E$2:$E$65536,IF(dati_pdc!$C24=4,dati_bdv!$F$2:$F$65536,IF(dati_pdc!$C24=5,dati_bdv!$G$2:$G$65536,dati_bdv!$H$2:$H$65536))))),$A24,dati_bdv!M$2:M$65536)</f>
        <v>0</v>
      </c>
      <c r="F24">
        <f>SUMIF(IF(dati_pdc!$C24=1,dati_bdv!$C$2:$C$65536,IF(dati_pdc!$C24=2,dati_bdv!$D$2:$D$65536,IF(dati_pdc!$C24=3,dati_bdv!$E$2:$E$65536,IF(dati_pdc!$C24=4,dati_bdv!$F$2:$F$65536,IF(dati_pdc!$C24=5,dati_bdv!$G$2:$G$65536,dati_bdv!$H$2:$H$65536))))),$A24,dati_bdv!N$2:N$65536)</f>
        <v>0</v>
      </c>
    </row>
    <row r="25" spans="1:6">
      <c r="A25" s="34" t="str">
        <f>dati_pdc!A25</f>
        <v>130701</v>
      </c>
      <c r="B25">
        <f>SUMIF(IF(dati_pdc!$C25=1,dati_bdv!$C$2:$C$65536,IF(dati_pdc!$C25=2,dati_bdv!$D$2:$D$65536,IF(dati_pdc!$C25=3,dati_bdv!$E$2:$E$65536,IF(dati_pdc!$C25=4,dati_bdv!$F$2:$F$65536,IF(dati_pdc!$C25=5,dati_bdv!$G$2:$G$65536,dati_bdv!$H$2:$H$65536))))),$A25,dati_bdv!J$2:J$65536)</f>
        <v>183744.71</v>
      </c>
      <c r="C25">
        <f>SUMIF(IF(dati_pdc!$C25=1,dati_bdv!$C$2:$C$65536,IF(dati_pdc!$C25=2,dati_bdv!$D$2:$D$65536,IF(dati_pdc!$C25=3,dati_bdv!$E$2:$E$65536,IF(dati_pdc!$C25=4,dati_bdv!$F$2:$F$65536,IF(dati_pdc!$C25=5,dati_bdv!$G$2:$G$65536,dati_bdv!$H$2:$H$65536))))),$A25,dati_bdv!K$2:K$65536)</f>
        <v>182814.71</v>
      </c>
      <c r="D25">
        <f>SUMIF(IF(dati_pdc!$C25=1,dati_bdv!$C$2:$C$65536,IF(dati_pdc!$C25=2,dati_bdv!$D$2:$D$65536,IF(dati_pdc!$C25=3,dati_bdv!$E$2:$E$65536,IF(dati_pdc!$C25=4,dati_bdv!$F$2:$F$65536,IF(dati_pdc!$C25=5,dati_bdv!$G$2:$G$65536,dati_bdv!$H$2:$H$65536))))),$A25,dati_bdv!L$2:L$65536)</f>
        <v>0</v>
      </c>
      <c r="E25">
        <f>SUMIF(IF(dati_pdc!$C25=1,dati_bdv!$C$2:$C$65536,IF(dati_pdc!$C25=2,dati_bdv!$D$2:$D$65536,IF(dati_pdc!$C25=3,dati_bdv!$E$2:$E$65536,IF(dati_pdc!$C25=4,dati_bdv!$F$2:$F$65536,IF(dati_pdc!$C25=5,dati_bdv!$G$2:$G$65536,dati_bdv!$H$2:$H$65536))))),$A25,dati_bdv!M$2:M$65536)</f>
        <v>0</v>
      </c>
      <c r="F25">
        <f>SUMIF(IF(dati_pdc!$C25=1,dati_bdv!$C$2:$C$65536,IF(dati_pdc!$C25=2,dati_bdv!$D$2:$D$65536,IF(dati_pdc!$C25=3,dati_bdv!$E$2:$E$65536,IF(dati_pdc!$C25=4,dati_bdv!$F$2:$F$65536,IF(dati_pdc!$C25=5,dati_bdv!$G$2:$G$65536,dati_bdv!$H$2:$H$65536))))),$A25,dati_bdv!N$2:N$65536)</f>
        <v>0</v>
      </c>
    </row>
    <row r="26" spans="1:6">
      <c r="A26" s="34" t="str">
        <f>dati_pdc!A26</f>
        <v>130707</v>
      </c>
      <c r="B26">
        <f>SUMIF(IF(dati_pdc!$C26=1,dati_bdv!$C$2:$C$65536,IF(dati_pdc!$C26=2,dati_bdv!$D$2:$D$65536,IF(dati_pdc!$C26=3,dati_bdv!$E$2:$E$65536,IF(dati_pdc!$C26=4,dati_bdv!$F$2:$F$65536,IF(dati_pdc!$C26=5,dati_bdv!$G$2:$G$65536,dati_bdv!$H$2:$H$65536))))),$A26,dati_bdv!J$2:J$65536)</f>
        <v>790</v>
      </c>
      <c r="C26">
        <f>SUMIF(IF(dati_pdc!$C26=1,dati_bdv!$C$2:$C$65536,IF(dati_pdc!$C26=2,dati_bdv!$D$2:$D$65536,IF(dati_pdc!$C26=3,dati_bdv!$E$2:$E$65536,IF(dati_pdc!$C26=4,dati_bdv!$F$2:$F$65536,IF(dati_pdc!$C26=5,dati_bdv!$G$2:$G$65536,dati_bdv!$H$2:$H$65536))))),$A26,dati_bdv!K$2:K$65536)</f>
        <v>790</v>
      </c>
      <c r="D26">
        <f>SUMIF(IF(dati_pdc!$C26=1,dati_bdv!$C$2:$C$65536,IF(dati_pdc!$C26=2,dati_bdv!$D$2:$D$65536,IF(dati_pdc!$C26=3,dati_bdv!$E$2:$E$65536,IF(dati_pdc!$C26=4,dati_bdv!$F$2:$F$65536,IF(dati_pdc!$C26=5,dati_bdv!$G$2:$G$65536,dati_bdv!$H$2:$H$65536))))),$A26,dati_bdv!L$2:L$65536)</f>
        <v>0</v>
      </c>
      <c r="E26">
        <f>SUMIF(IF(dati_pdc!$C26=1,dati_bdv!$C$2:$C$65536,IF(dati_pdc!$C26=2,dati_bdv!$D$2:$D$65536,IF(dati_pdc!$C26=3,dati_bdv!$E$2:$E$65536,IF(dati_pdc!$C26=4,dati_bdv!$F$2:$F$65536,IF(dati_pdc!$C26=5,dati_bdv!$G$2:$G$65536,dati_bdv!$H$2:$H$65536))))),$A26,dati_bdv!M$2:M$65536)</f>
        <v>0</v>
      </c>
      <c r="F26">
        <f>SUMIF(IF(dati_pdc!$C26=1,dati_bdv!$C$2:$C$65536,IF(dati_pdc!$C26=2,dati_bdv!$D$2:$D$65536,IF(dati_pdc!$C26=3,dati_bdv!$E$2:$E$65536,IF(dati_pdc!$C26=4,dati_bdv!$F$2:$F$65536,IF(dati_pdc!$C26=5,dati_bdv!$G$2:$G$65536,dati_bdv!$H$2:$H$65536))))),$A26,dati_bdv!N$2:N$65536)</f>
        <v>0</v>
      </c>
    </row>
    <row r="27" spans="1:6">
      <c r="A27" s="34" t="str">
        <f>dati_pdc!A27</f>
        <v>130731</v>
      </c>
      <c r="B27">
        <f>SUMIF(IF(dati_pdc!$C27=1,dati_bdv!$C$2:$C$65536,IF(dati_pdc!$C27=2,dati_bdv!$D$2:$D$65536,IF(dati_pdc!$C27=3,dati_bdv!$E$2:$E$65536,IF(dati_pdc!$C27=4,dati_bdv!$F$2:$F$65536,IF(dati_pdc!$C27=5,dati_bdv!$G$2:$G$65536,dati_bdv!$H$2:$H$65536))))),$A27,dati_bdv!J$2:J$65536)</f>
        <v>12675.8</v>
      </c>
      <c r="C27">
        <f>SUMIF(IF(dati_pdc!$C27=1,dati_bdv!$C$2:$C$65536,IF(dati_pdc!$C27=2,dati_bdv!$D$2:$D$65536,IF(dati_pdc!$C27=3,dati_bdv!$E$2:$E$65536,IF(dati_pdc!$C27=4,dati_bdv!$F$2:$F$65536,IF(dati_pdc!$C27=5,dati_bdv!$G$2:$G$65536,dati_bdv!$H$2:$H$65536))))),$A27,dati_bdv!K$2:K$65536)</f>
        <v>23386.35</v>
      </c>
      <c r="D27">
        <f>SUMIF(IF(dati_pdc!$C27=1,dati_bdv!$C$2:$C$65536,IF(dati_pdc!$C27=2,dati_bdv!$D$2:$D$65536,IF(dati_pdc!$C27=3,dati_bdv!$E$2:$E$65536,IF(dati_pdc!$C27=4,dati_bdv!$F$2:$F$65536,IF(dati_pdc!$C27=5,dati_bdv!$G$2:$G$65536,dati_bdv!$H$2:$H$65536))))),$A27,dati_bdv!L$2:L$65536)</f>
        <v>0</v>
      </c>
      <c r="E27">
        <f>SUMIF(IF(dati_pdc!$C27=1,dati_bdv!$C$2:$C$65536,IF(dati_pdc!$C27=2,dati_bdv!$D$2:$D$65536,IF(dati_pdc!$C27=3,dati_bdv!$E$2:$E$65536,IF(dati_pdc!$C27=4,dati_bdv!$F$2:$F$65536,IF(dati_pdc!$C27=5,dati_bdv!$G$2:$G$65536,dati_bdv!$H$2:$H$65536))))),$A27,dati_bdv!M$2:M$65536)</f>
        <v>0</v>
      </c>
      <c r="F27">
        <f>SUMIF(IF(dati_pdc!$C27=1,dati_bdv!$C$2:$C$65536,IF(dati_pdc!$C27=2,dati_bdv!$D$2:$D$65536,IF(dati_pdc!$C27=3,dati_bdv!$E$2:$E$65536,IF(dati_pdc!$C27=4,dati_bdv!$F$2:$F$65536,IF(dati_pdc!$C27=5,dati_bdv!$G$2:$G$65536,dati_bdv!$H$2:$H$65536))))),$A27,dati_bdv!N$2:N$65536)</f>
        <v>0</v>
      </c>
    </row>
    <row r="28" spans="1:6">
      <c r="A28" s="34" t="str">
        <f>dati_pdc!A28</f>
        <v>130739</v>
      </c>
      <c r="B28">
        <f>SUMIF(IF(dati_pdc!$C28=1,dati_bdv!$C$2:$C$65536,IF(dati_pdc!$C28=2,dati_bdv!$D$2:$D$65536,IF(dati_pdc!$C28=3,dati_bdv!$E$2:$E$65536,IF(dati_pdc!$C28=4,dati_bdv!$F$2:$F$65536,IF(dati_pdc!$C28=5,dati_bdv!$G$2:$G$65536,dati_bdv!$H$2:$H$65536))))),$A28,dati_bdv!J$2:J$65536)</f>
        <v>51091.87</v>
      </c>
      <c r="C28">
        <f>SUMIF(IF(dati_pdc!$C28=1,dati_bdv!$C$2:$C$65536,IF(dati_pdc!$C28=2,dati_bdv!$D$2:$D$65536,IF(dati_pdc!$C28=3,dati_bdv!$E$2:$E$65536,IF(dati_pdc!$C28=4,dati_bdv!$F$2:$F$65536,IF(dati_pdc!$C28=5,dati_bdv!$G$2:$G$65536,dati_bdv!$H$2:$H$65536))))),$A28,dati_bdv!K$2:K$65536)</f>
        <v>51091.87</v>
      </c>
      <c r="D28">
        <f>SUMIF(IF(dati_pdc!$C28=1,dati_bdv!$C$2:$C$65536,IF(dati_pdc!$C28=2,dati_bdv!$D$2:$D$65536,IF(dati_pdc!$C28=3,dati_bdv!$E$2:$E$65536,IF(dati_pdc!$C28=4,dati_bdv!$F$2:$F$65536,IF(dati_pdc!$C28=5,dati_bdv!$G$2:$G$65536,dati_bdv!$H$2:$H$65536))))),$A28,dati_bdv!L$2:L$65536)</f>
        <v>0</v>
      </c>
      <c r="E28">
        <f>SUMIF(IF(dati_pdc!$C28=1,dati_bdv!$C$2:$C$65536,IF(dati_pdc!$C28=2,dati_bdv!$D$2:$D$65536,IF(dati_pdc!$C28=3,dati_bdv!$E$2:$E$65536,IF(dati_pdc!$C28=4,dati_bdv!$F$2:$F$65536,IF(dati_pdc!$C28=5,dati_bdv!$G$2:$G$65536,dati_bdv!$H$2:$H$65536))))),$A28,dati_bdv!M$2:M$65536)</f>
        <v>0</v>
      </c>
      <c r="F28">
        <f>SUMIF(IF(dati_pdc!$C28=1,dati_bdv!$C$2:$C$65536,IF(dati_pdc!$C28=2,dati_bdv!$D$2:$D$65536,IF(dati_pdc!$C28=3,dati_bdv!$E$2:$E$65536,IF(dati_pdc!$C28=4,dati_bdv!$F$2:$F$65536,IF(dati_pdc!$C28=5,dati_bdv!$G$2:$G$65536,dati_bdv!$H$2:$H$65536))))),$A28,dati_bdv!N$2:N$65536)</f>
        <v>0</v>
      </c>
    </row>
    <row r="29" spans="1:6">
      <c r="A29" s="34" t="str">
        <f>dati_pdc!A29</f>
        <v>130740</v>
      </c>
      <c r="B29">
        <f>SUMIF(IF(dati_pdc!$C29=1,dati_bdv!$C$2:$C$65536,IF(dati_pdc!$C29=2,dati_bdv!$D$2:$D$65536,IF(dati_pdc!$C29=3,dati_bdv!$E$2:$E$65536,IF(dati_pdc!$C29=4,dati_bdv!$F$2:$F$65536,IF(dati_pdc!$C29=5,dati_bdv!$G$2:$G$65536,dati_bdv!$H$2:$H$65536))))),$A29,dati_bdv!J$2:J$65536)</f>
        <v>667</v>
      </c>
      <c r="C29">
        <f>SUMIF(IF(dati_pdc!$C29=1,dati_bdv!$C$2:$C$65536,IF(dati_pdc!$C29=2,dati_bdv!$D$2:$D$65536,IF(dati_pdc!$C29=3,dati_bdv!$E$2:$E$65536,IF(dati_pdc!$C29=4,dati_bdv!$F$2:$F$65536,IF(dati_pdc!$C29=5,dati_bdv!$G$2:$G$65536,dati_bdv!$H$2:$H$65536))))),$A29,dati_bdv!K$2:K$65536)</f>
        <v>667</v>
      </c>
      <c r="D29">
        <f>SUMIF(IF(dati_pdc!$C29=1,dati_bdv!$C$2:$C$65536,IF(dati_pdc!$C29=2,dati_bdv!$D$2:$D$65536,IF(dati_pdc!$C29=3,dati_bdv!$E$2:$E$65536,IF(dati_pdc!$C29=4,dati_bdv!$F$2:$F$65536,IF(dati_pdc!$C29=5,dati_bdv!$G$2:$G$65536,dati_bdv!$H$2:$H$65536))))),$A29,dati_bdv!L$2:L$65536)</f>
        <v>0</v>
      </c>
      <c r="E29">
        <f>SUMIF(IF(dati_pdc!$C29=1,dati_bdv!$C$2:$C$65536,IF(dati_pdc!$C29=2,dati_bdv!$D$2:$D$65536,IF(dati_pdc!$C29=3,dati_bdv!$E$2:$E$65536,IF(dati_pdc!$C29=4,dati_bdv!$F$2:$F$65536,IF(dati_pdc!$C29=5,dati_bdv!$G$2:$G$65536,dati_bdv!$H$2:$H$65536))))),$A29,dati_bdv!M$2:M$65536)</f>
        <v>0</v>
      </c>
      <c r="F29">
        <f>SUMIF(IF(dati_pdc!$C29=1,dati_bdv!$C$2:$C$65536,IF(dati_pdc!$C29=2,dati_bdv!$D$2:$D$65536,IF(dati_pdc!$C29=3,dati_bdv!$E$2:$E$65536,IF(dati_pdc!$C29=4,dati_bdv!$F$2:$F$65536,IF(dati_pdc!$C29=5,dati_bdv!$G$2:$G$65536,dati_bdv!$H$2:$H$65536))))),$A29,dati_bdv!N$2:N$65536)</f>
        <v>0</v>
      </c>
    </row>
    <row r="30" spans="1:6">
      <c r="A30" s="34" t="str">
        <f>dati_pdc!A30</f>
        <v>130751</v>
      </c>
      <c r="B30">
        <f>SUMIF(IF(dati_pdc!$C30=1,dati_bdv!$C$2:$C$65536,IF(dati_pdc!$C30=2,dati_bdv!$D$2:$D$65536,IF(dati_pdc!$C30=3,dati_bdv!$E$2:$E$65536,IF(dati_pdc!$C30=4,dati_bdv!$F$2:$F$65536,IF(dati_pdc!$C30=5,dati_bdv!$G$2:$G$65536,dati_bdv!$H$2:$H$65536))))),$A30,dati_bdv!J$2:J$65536)</f>
        <v>925.6</v>
      </c>
      <c r="C30">
        <f>SUMIF(IF(dati_pdc!$C30=1,dati_bdv!$C$2:$C$65536,IF(dati_pdc!$C30=2,dati_bdv!$D$2:$D$65536,IF(dati_pdc!$C30=3,dati_bdv!$E$2:$E$65536,IF(dati_pdc!$C30=4,dati_bdv!$F$2:$F$65536,IF(dati_pdc!$C30=5,dati_bdv!$G$2:$G$65536,dati_bdv!$H$2:$H$65536))))),$A30,dati_bdv!K$2:K$65536)</f>
        <v>925.6</v>
      </c>
      <c r="D30">
        <f>SUMIF(IF(dati_pdc!$C30=1,dati_bdv!$C$2:$C$65536,IF(dati_pdc!$C30=2,dati_bdv!$D$2:$D$65536,IF(dati_pdc!$C30=3,dati_bdv!$E$2:$E$65536,IF(dati_pdc!$C30=4,dati_bdv!$F$2:$F$65536,IF(dati_pdc!$C30=5,dati_bdv!$G$2:$G$65536,dati_bdv!$H$2:$H$65536))))),$A30,dati_bdv!L$2:L$65536)</f>
        <v>0</v>
      </c>
      <c r="E30">
        <f>SUMIF(IF(dati_pdc!$C30=1,dati_bdv!$C$2:$C$65536,IF(dati_pdc!$C30=2,dati_bdv!$D$2:$D$65536,IF(dati_pdc!$C30=3,dati_bdv!$E$2:$E$65536,IF(dati_pdc!$C30=4,dati_bdv!$F$2:$F$65536,IF(dati_pdc!$C30=5,dati_bdv!$G$2:$G$65536,dati_bdv!$H$2:$H$65536))))),$A30,dati_bdv!M$2:M$65536)</f>
        <v>0</v>
      </c>
      <c r="F30">
        <f>SUMIF(IF(dati_pdc!$C30=1,dati_bdv!$C$2:$C$65536,IF(dati_pdc!$C30=2,dati_bdv!$D$2:$D$65536,IF(dati_pdc!$C30=3,dati_bdv!$E$2:$E$65536,IF(dati_pdc!$C30=4,dati_bdv!$F$2:$F$65536,IF(dati_pdc!$C30=5,dati_bdv!$G$2:$G$65536,dati_bdv!$H$2:$H$65536))))),$A30,dati_bdv!N$2:N$65536)</f>
        <v>0</v>
      </c>
    </row>
    <row r="31" spans="1:6">
      <c r="A31" s="34" t="str">
        <f>dati_pdc!A31</f>
        <v>1309</v>
      </c>
      <c r="B31">
        <f>SUMIF(IF(dati_pdc!$C31=1,dati_bdv!$C$2:$C$65536,IF(dati_pdc!$C31=2,dati_bdv!$D$2:$D$65536,IF(dati_pdc!$C31=3,dati_bdv!$E$2:$E$65536,IF(dati_pdc!$C31=4,dati_bdv!$F$2:$F$65536,IF(dati_pdc!$C31=5,dati_bdv!$G$2:$G$65536,dati_bdv!$H$2:$H$65536))))),$A31,dati_bdv!J$2:J$65536)</f>
        <v>0</v>
      </c>
      <c r="C31">
        <f>SUMIF(IF(dati_pdc!$C31=1,dati_bdv!$C$2:$C$65536,IF(dati_pdc!$C31=2,dati_bdv!$D$2:$D$65536,IF(dati_pdc!$C31=3,dati_bdv!$E$2:$E$65536,IF(dati_pdc!$C31=4,dati_bdv!$F$2:$F$65536,IF(dati_pdc!$C31=5,dati_bdv!$G$2:$G$65536,dati_bdv!$H$2:$H$65536))))),$A31,dati_bdv!K$2:K$65536)</f>
        <v>0</v>
      </c>
      <c r="D31">
        <f>SUMIF(IF(dati_pdc!$C31=1,dati_bdv!$C$2:$C$65536,IF(dati_pdc!$C31=2,dati_bdv!$D$2:$D$65536,IF(dati_pdc!$C31=3,dati_bdv!$E$2:$E$65536,IF(dati_pdc!$C31=4,dati_bdv!$F$2:$F$65536,IF(dati_pdc!$C31=5,dati_bdv!$G$2:$G$65536,dati_bdv!$H$2:$H$65536))))),$A31,dati_bdv!L$2:L$65536)</f>
        <v>0</v>
      </c>
      <c r="E31">
        <f>SUMIF(IF(dati_pdc!$C31=1,dati_bdv!$C$2:$C$65536,IF(dati_pdc!$C31=2,dati_bdv!$D$2:$D$65536,IF(dati_pdc!$C31=3,dati_bdv!$E$2:$E$65536,IF(dati_pdc!$C31=4,dati_bdv!$F$2:$F$65536,IF(dati_pdc!$C31=5,dati_bdv!$G$2:$G$65536,dati_bdv!$H$2:$H$65536))))),$A31,dati_bdv!M$2:M$65536)</f>
        <v>0</v>
      </c>
      <c r="F31">
        <f>SUMIF(IF(dati_pdc!$C31=1,dati_bdv!$C$2:$C$65536,IF(dati_pdc!$C31=2,dati_bdv!$D$2:$D$65536,IF(dati_pdc!$C31=3,dati_bdv!$E$2:$E$65536,IF(dati_pdc!$C31=4,dati_bdv!$F$2:$F$65536,IF(dati_pdc!$C31=5,dati_bdv!$G$2:$G$65536,dati_bdv!$H$2:$H$65536))))),$A31,dati_bdv!N$2:N$65536)</f>
        <v>0</v>
      </c>
    </row>
    <row r="32" spans="1:6">
      <c r="A32" s="34" t="str">
        <f>dati_pdc!A32</f>
        <v>130901</v>
      </c>
      <c r="B32">
        <f>SUMIF(IF(dati_pdc!$C32=1,dati_bdv!$C$2:$C$65536,IF(dati_pdc!$C32=2,dati_bdv!$D$2:$D$65536,IF(dati_pdc!$C32=3,dati_bdv!$E$2:$E$65536,IF(dati_pdc!$C32=4,dati_bdv!$F$2:$F$65536,IF(dati_pdc!$C32=5,dati_bdv!$G$2:$G$65536,dati_bdv!$H$2:$H$65536))))),$A32,dati_bdv!J$2:J$65536)</f>
        <v>0</v>
      </c>
      <c r="C32">
        <f>SUMIF(IF(dati_pdc!$C32=1,dati_bdv!$C$2:$C$65536,IF(dati_pdc!$C32=2,dati_bdv!$D$2:$D$65536,IF(dati_pdc!$C32=3,dati_bdv!$E$2:$E$65536,IF(dati_pdc!$C32=4,dati_bdv!$F$2:$F$65536,IF(dati_pdc!$C32=5,dati_bdv!$G$2:$G$65536,dati_bdv!$H$2:$H$65536))))),$A32,dati_bdv!K$2:K$65536)</f>
        <v>0</v>
      </c>
      <c r="D32">
        <f>SUMIF(IF(dati_pdc!$C32=1,dati_bdv!$C$2:$C$65536,IF(dati_pdc!$C32=2,dati_bdv!$D$2:$D$65536,IF(dati_pdc!$C32=3,dati_bdv!$E$2:$E$65536,IF(dati_pdc!$C32=4,dati_bdv!$F$2:$F$65536,IF(dati_pdc!$C32=5,dati_bdv!$G$2:$G$65536,dati_bdv!$H$2:$H$65536))))),$A32,dati_bdv!L$2:L$65536)</f>
        <v>0</v>
      </c>
      <c r="E32">
        <f>SUMIF(IF(dati_pdc!$C32=1,dati_bdv!$C$2:$C$65536,IF(dati_pdc!$C32=2,dati_bdv!$D$2:$D$65536,IF(dati_pdc!$C32=3,dati_bdv!$E$2:$E$65536,IF(dati_pdc!$C32=4,dati_bdv!$F$2:$F$65536,IF(dati_pdc!$C32=5,dati_bdv!$G$2:$G$65536,dati_bdv!$H$2:$H$65536))))),$A32,dati_bdv!M$2:M$65536)</f>
        <v>0</v>
      </c>
      <c r="F32">
        <f>SUMIF(IF(dati_pdc!$C32=1,dati_bdv!$C$2:$C$65536,IF(dati_pdc!$C32=2,dati_bdv!$D$2:$D$65536,IF(dati_pdc!$C32=3,dati_bdv!$E$2:$E$65536,IF(dati_pdc!$C32=4,dati_bdv!$F$2:$F$65536,IF(dati_pdc!$C32=5,dati_bdv!$G$2:$G$65536,dati_bdv!$H$2:$H$65536))))),$A32,dati_bdv!N$2:N$65536)</f>
        <v>0</v>
      </c>
    </row>
    <row r="33" spans="1:6">
      <c r="A33" s="34" t="str">
        <f>dati_pdc!A33</f>
        <v>15</v>
      </c>
      <c r="B33">
        <f>SUMIF(IF(dati_pdc!$C33=1,dati_bdv!$C$2:$C$65536,IF(dati_pdc!$C33=2,dati_bdv!$D$2:$D$65536,IF(dati_pdc!$C33=3,dati_bdv!$E$2:$E$65536,IF(dati_pdc!$C33=4,dati_bdv!$F$2:$F$65536,IF(dati_pdc!$C33=5,dati_bdv!$G$2:$G$65536,dati_bdv!$H$2:$H$65536))))),$A33,dati_bdv!J$2:J$65536)</f>
        <v>336371.4</v>
      </c>
      <c r="C33">
        <f>SUMIF(IF(dati_pdc!$C33=1,dati_bdv!$C$2:$C$65536,IF(dati_pdc!$C33=2,dati_bdv!$D$2:$D$65536,IF(dati_pdc!$C33=3,dati_bdv!$E$2:$E$65536,IF(dati_pdc!$C33=4,dati_bdv!$F$2:$F$65536,IF(dati_pdc!$C33=5,dati_bdv!$G$2:$G$65536,dati_bdv!$H$2:$H$65536))))),$A33,dati_bdv!K$2:K$65536)</f>
        <v>362066.4</v>
      </c>
      <c r="D33">
        <f>SUMIF(IF(dati_pdc!$C33=1,dati_bdv!$C$2:$C$65536,IF(dati_pdc!$C33=2,dati_bdv!$D$2:$D$65536,IF(dati_pdc!$C33=3,dati_bdv!$E$2:$E$65536,IF(dati_pdc!$C33=4,dati_bdv!$F$2:$F$65536,IF(dati_pdc!$C33=5,dati_bdv!$G$2:$G$65536,dati_bdv!$H$2:$H$65536))))),$A33,dati_bdv!L$2:L$65536)</f>
        <v>0</v>
      </c>
      <c r="E33">
        <f>SUMIF(IF(dati_pdc!$C33=1,dati_bdv!$C$2:$C$65536,IF(dati_pdc!$C33=2,dati_bdv!$D$2:$D$65536,IF(dati_pdc!$C33=3,dati_bdv!$E$2:$E$65536,IF(dati_pdc!$C33=4,dati_bdv!$F$2:$F$65536,IF(dati_pdc!$C33=5,dati_bdv!$G$2:$G$65536,dati_bdv!$H$2:$H$65536))))),$A33,dati_bdv!M$2:M$65536)</f>
        <v>0</v>
      </c>
      <c r="F33">
        <f>SUMIF(IF(dati_pdc!$C33=1,dati_bdv!$C$2:$C$65536,IF(dati_pdc!$C33=2,dati_bdv!$D$2:$D$65536,IF(dati_pdc!$C33=3,dati_bdv!$E$2:$E$65536,IF(dati_pdc!$C33=4,dati_bdv!$F$2:$F$65536,IF(dati_pdc!$C33=5,dati_bdv!$G$2:$G$65536,dati_bdv!$H$2:$H$65536))))),$A33,dati_bdv!N$2:N$65536)</f>
        <v>0</v>
      </c>
    </row>
    <row r="34" spans="1:6">
      <c r="A34" s="34" t="str">
        <f>dati_pdc!A34</f>
        <v>1505</v>
      </c>
      <c r="B34">
        <f>SUMIF(IF(dati_pdc!$C34=1,dati_bdv!$C$2:$C$65536,IF(dati_pdc!$C34=2,dati_bdv!$D$2:$D$65536,IF(dati_pdc!$C34=3,dati_bdv!$E$2:$E$65536,IF(dati_pdc!$C34=4,dati_bdv!$F$2:$F$65536,IF(dati_pdc!$C34=5,dati_bdv!$G$2:$G$65536,dati_bdv!$H$2:$H$65536))))),$A34,dati_bdv!J$2:J$65536)</f>
        <v>336371.4</v>
      </c>
      <c r="C34">
        <f>SUMIF(IF(dati_pdc!$C34=1,dati_bdv!$C$2:$C$65536,IF(dati_pdc!$C34=2,dati_bdv!$D$2:$D$65536,IF(dati_pdc!$C34=3,dati_bdv!$E$2:$E$65536,IF(dati_pdc!$C34=4,dati_bdv!$F$2:$F$65536,IF(dati_pdc!$C34=5,dati_bdv!$G$2:$G$65536,dati_bdv!$H$2:$H$65536))))),$A34,dati_bdv!K$2:K$65536)</f>
        <v>362066.4</v>
      </c>
      <c r="D34">
        <f>SUMIF(IF(dati_pdc!$C34=1,dati_bdv!$C$2:$C$65536,IF(dati_pdc!$C34=2,dati_bdv!$D$2:$D$65536,IF(dati_pdc!$C34=3,dati_bdv!$E$2:$E$65536,IF(dati_pdc!$C34=4,dati_bdv!$F$2:$F$65536,IF(dati_pdc!$C34=5,dati_bdv!$G$2:$G$65536,dati_bdv!$H$2:$H$65536))))),$A34,dati_bdv!L$2:L$65536)</f>
        <v>0</v>
      </c>
      <c r="E34">
        <f>SUMIF(IF(dati_pdc!$C34=1,dati_bdv!$C$2:$C$65536,IF(dati_pdc!$C34=2,dati_bdv!$D$2:$D$65536,IF(dati_pdc!$C34=3,dati_bdv!$E$2:$E$65536,IF(dati_pdc!$C34=4,dati_bdv!$F$2:$F$65536,IF(dati_pdc!$C34=5,dati_bdv!$G$2:$G$65536,dati_bdv!$H$2:$H$65536))))),$A34,dati_bdv!M$2:M$65536)</f>
        <v>0</v>
      </c>
      <c r="F34">
        <f>SUMIF(IF(dati_pdc!$C34=1,dati_bdv!$C$2:$C$65536,IF(dati_pdc!$C34=2,dati_bdv!$D$2:$D$65536,IF(dati_pdc!$C34=3,dati_bdv!$E$2:$E$65536,IF(dati_pdc!$C34=4,dati_bdv!$F$2:$F$65536,IF(dati_pdc!$C34=5,dati_bdv!$G$2:$G$65536,dati_bdv!$H$2:$H$65536))))),$A34,dati_bdv!N$2:N$65536)</f>
        <v>0</v>
      </c>
    </row>
    <row r="35" spans="1:6">
      <c r="A35" s="34" t="str">
        <f>dati_pdc!A35</f>
        <v>150501</v>
      </c>
      <c r="B35">
        <f>SUMIF(IF(dati_pdc!$C35=1,dati_bdv!$C$2:$C$65536,IF(dati_pdc!$C35=2,dati_bdv!$D$2:$D$65536,IF(dati_pdc!$C35=3,dati_bdv!$E$2:$E$65536,IF(dati_pdc!$C35=4,dati_bdv!$F$2:$F$65536,IF(dati_pdc!$C35=5,dati_bdv!$G$2:$G$65536,dati_bdv!$H$2:$H$65536))))),$A35,dati_bdv!J$2:J$65536)</f>
        <v>153219.9</v>
      </c>
      <c r="C35">
        <f>SUMIF(IF(dati_pdc!$C35=1,dati_bdv!$C$2:$C$65536,IF(dati_pdc!$C35=2,dati_bdv!$D$2:$D$65536,IF(dati_pdc!$C35=3,dati_bdv!$E$2:$E$65536,IF(dati_pdc!$C35=4,dati_bdv!$F$2:$F$65536,IF(dati_pdc!$C35=5,dati_bdv!$G$2:$G$65536,dati_bdv!$H$2:$H$65536))))),$A35,dati_bdv!K$2:K$65536)</f>
        <v>153219.9</v>
      </c>
      <c r="D35">
        <f>SUMIF(IF(dati_pdc!$C35=1,dati_bdv!$C$2:$C$65536,IF(dati_pdc!$C35=2,dati_bdv!$D$2:$D$65536,IF(dati_pdc!$C35=3,dati_bdv!$E$2:$E$65536,IF(dati_pdc!$C35=4,dati_bdv!$F$2:$F$65536,IF(dati_pdc!$C35=5,dati_bdv!$G$2:$G$65536,dati_bdv!$H$2:$H$65536))))),$A35,dati_bdv!L$2:L$65536)</f>
        <v>0</v>
      </c>
      <c r="E35">
        <f>SUMIF(IF(dati_pdc!$C35=1,dati_bdv!$C$2:$C$65536,IF(dati_pdc!$C35=2,dati_bdv!$D$2:$D$65536,IF(dati_pdc!$C35=3,dati_bdv!$E$2:$E$65536,IF(dati_pdc!$C35=4,dati_bdv!$F$2:$F$65536,IF(dati_pdc!$C35=5,dati_bdv!$G$2:$G$65536,dati_bdv!$H$2:$H$65536))))),$A35,dati_bdv!M$2:M$65536)</f>
        <v>0</v>
      </c>
      <c r="F35">
        <f>SUMIF(IF(dati_pdc!$C35=1,dati_bdv!$C$2:$C$65536,IF(dati_pdc!$C35=2,dati_bdv!$D$2:$D$65536,IF(dati_pdc!$C35=3,dati_bdv!$E$2:$E$65536,IF(dati_pdc!$C35=4,dati_bdv!$F$2:$F$65536,IF(dati_pdc!$C35=5,dati_bdv!$G$2:$G$65536,dati_bdv!$H$2:$H$65536))))),$A35,dati_bdv!N$2:N$65536)</f>
        <v>0</v>
      </c>
    </row>
    <row r="36" spans="1:6">
      <c r="A36" s="34" t="str">
        <f>dati_pdc!A36</f>
        <v>150503</v>
      </c>
      <c r="B36">
        <f>SUMIF(IF(dati_pdc!$C36=1,dati_bdv!$C$2:$C$65536,IF(dati_pdc!$C36=2,dati_bdv!$D$2:$D$65536,IF(dati_pdc!$C36=3,dati_bdv!$E$2:$E$65536,IF(dati_pdc!$C36=4,dati_bdv!$F$2:$F$65536,IF(dati_pdc!$C36=5,dati_bdv!$G$2:$G$65536,dati_bdv!$H$2:$H$65536))))),$A36,dati_bdv!J$2:J$65536)</f>
        <v>0</v>
      </c>
      <c r="C36">
        <f>SUMIF(IF(dati_pdc!$C36=1,dati_bdv!$C$2:$C$65536,IF(dati_pdc!$C36=2,dati_bdv!$D$2:$D$65536,IF(dati_pdc!$C36=3,dati_bdv!$E$2:$E$65536,IF(dati_pdc!$C36=4,dati_bdv!$F$2:$F$65536,IF(dati_pdc!$C36=5,dati_bdv!$G$2:$G$65536,dati_bdv!$H$2:$H$65536))))),$A36,dati_bdv!K$2:K$65536)</f>
        <v>88695</v>
      </c>
      <c r="D36">
        <f>SUMIF(IF(dati_pdc!$C36=1,dati_bdv!$C$2:$C$65536,IF(dati_pdc!$C36=2,dati_bdv!$D$2:$D$65536,IF(dati_pdc!$C36=3,dati_bdv!$E$2:$E$65536,IF(dati_pdc!$C36=4,dati_bdv!$F$2:$F$65536,IF(dati_pdc!$C36=5,dati_bdv!$G$2:$G$65536,dati_bdv!$H$2:$H$65536))))),$A36,dati_bdv!L$2:L$65536)</f>
        <v>0</v>
      </c>
      <c r="E36">
        <f>SUMIF(IF(dati_pdc!$C36=1,dati_bdv!$C$2:$C$65536,IF(dati_pdc!$C36=2,dati_bdv!$D$2:$D$65536,IF(dati_pdc!$C36=3,dati_bdv!$E$2:$E$65536,IF(dati_pdc!$C36=4,dati_bdv!$F$2:$F$65536,IF(dati_pdc!$C36=5,dati_bdv!$G$2:$G$65536,dati_bdv!$H$2:$H$65536))))),$A36,dati_bdv!M$2:M$65536)</f>
        <v>0</v>
      </c>
      <c r="F36">
        <f>SUMIF(IF(dati_pdc!$C36=1,dati_bdv!$C$2:$C$65536,IF(dati_pdc!$C36=2,dati_bdv!$D$2:$D$65536,IF(dati_pdc!$C36=3,dati_bdv!$E$2:$E$65536,IF(dati_pdc!$C36=4,dati_bdv!$F$2:$F$65536,IF(dati_pdc!$C36=5,dati_bdv!$G$2:$G$65536,dati_bdv!$H$2:$H$65536))))),$A36,dati_bdv!N$2:N$65536)</f>
        <v>0</v>
      </c>
    </row>
    <row r="37" spans="1:6">
      <c r="A37" s="34" t="str">
        <f>dati_pdc!A37</f>
        <v>150521</v>
      </c>
      <c r="B37">
        <f>SUMIF(IF(dati_pdc!$C37=1,dati_bdv!$C$2:$C$65536,IF(dati_pdc!$C37=2,dati_bdv!$D$2:$D$65536,IF(dati_pdc!$C37=3,dati_bdv!$E$2:$E$65536,IF(dati_pdc!$C37=4,dati_bdv!$F$2:$F$65536,IF(dati_pdc!$C37=5,dati_bdv!$G$2:$G$65536,dati_bdv!$H$2:$H$65536))))),$A37,dati_bdv!J$2:J$65536)</f>
        <v>182990</v>
      </c>
      <c r="C37">
        <f>SUMIF(IF(dati_pdc!$C37=1,dati_bdv!$C$2:$C$65536,IF(dati_pdc!$C37=2,dati_bdv!$D$2:$D$65536,IF(dati_pdc!$C37=3,dati_bdv!$E$2:$E$65536,IF(dati_pdc!$C37=4,dati_bdv!$F$2:$F$65536,IF(dati_pdc!$C37=5,dati_bdv!$G$2:$G$65536,dati_bdv!$H$2:$H$65536))))),$A37,dati_bdv!K$2:K$65536)</f>
        <v>119990</v>
      </c>
      <c r="D37">
        <f>SUMIF(IF(dati_pdc!$C37=1,dati_bdv!$C$2:$C$65536,IF(dati_pdc!$C37=2,dati_bdv!$D$2:$D$65536,IF(dati_pdc!$C37=3,dati_bdv!$E$2:$E$65536,IF(dati_pdc!$C37=4,dati_bdv!$F$2:$F$65536,IF(dati_pdc!$C37=5,dati_bdv!$G$2:$G$65536,dati_bdv!$H$2:$H$65536))))),$A37,dati_bdv!L$2:L$65536)</f>
        <v>0</v>
      </c>
      <c r="E37">
        <f>SUMIF(IF(dati_pdc!$C37=1,dati_bdv!$C$2:$C$65536,IF(dati_pdc!$C37=2,dati_bdv!$D$2:$D$65536,IF(dati_pdc!$C37=3,dati_bdv!$E$2:$E$65536,IF(dati_pdc!$C37=4,dati_bdv!$F$2:$F$65536,IF(dati_pdc!$C37=5,dati_bdv!$G$2:$G$65536,dati_bdv!$H$2:$H$65536))))),$A37,dati_bdv!M$2:M$65536)</f>
        <v>0</v>
      </c>
      <c r="F37">
        <f>SUMIF(IF(dati_pdc!$C37=1,dati_bdv!$C$2:$C$65536,IF(dati_pdc!$C37=2,dati_bdv!$D$2:$D$65536,IF(dati_pdc!$C37=3,dati_bdv!$E$2:$E$65536,IF(dati_pdc!$C37=4,dati_bdv!$F$2:$F$65536,IF(dati_pdc!$C37=5,dati_bdv!$G$2:$G$65536,dati_bdv!$H$2:$H$65536))))),$A37,dati_bdv!N$2:N$65536)</f>
        <v>0</v>
      </c>
    </row>
    <row r="38" spans="1:6">
      <c r="A38" s="34" t="str">
        <f>dati_pdc!A38</f>
        <v>150531</v>
      </c>
      <c r="B38">
        <f>SUMIF(IF(dati_pdc!$C38=1,dati_bdv!$C$2:$C$65536,IF(dati_pdc!$C38=2,dati_bdv!$D$2:$D$65536,IF(dati_pdc!$C38=3,dati_bdv!$E$2:$E$65536,IF(dati_pdc!$C38=4,dati_bdv!$F$2:$F$65536,IF(dati_pdc!$C38=5,dati_bdv!$G$2:$G$65536,dati_bdv!$H$2:$H$65536))))),$A38,dati_bdv!J$2:J$65536)</f>
        <v>161.5</v>
      </c>
      <c r="C38">
        <f>SUMIF(IF(dati_pdc!$C38=1,dati_bdv!$C$2:$C$65536,IF(dati_pdc!$C38=2,dati_bdv!$D$2:$D$65536,IF(dati_pdc!$C38=3,dati_bdv!$E$2:$E$65536,IF(dati_pdc!$C38=4,dati_bdv!$F$2:$F$65536,IF(dati_pdc!$C38=5,dati_bdv!$G$2:$G$65536,dati_bdv!$H$2:$H$65536))))),$A38,dati_bdv!K$2:K$65536)</f>
        <v>161.5</v>
      </c>
      <c r="D38">
        <f>SUMIF(IF(dati_pdc!$C38=1,dati_bdv!$C$2:$C$65536,IF(dati_pdc!$C38=2,dati_bdv!$D$2:$D$65536,IF(dati_pdc!$C38=3,dati_bdv!$E$2:$E$65536,IF(dati_pdc!$C38=4,dati_bdv!$F$2:$F$65536,IF(dati_pdc!$C38=5,dati_bdv!$G$2:$G$65536,dati_bdv!$H$2:$H$65536))))),$A38,dati_bdv!L$2:L$65536)</f>
        <v>0</v>
      </c>
      <c r="E38">
        <f>SUMIF(IF(dati_pdc!$C38=1,dati_bdv!$C$2:$C$65536,IF(dati_pdc!$C38=2,dati_bdv!$D$2:$D$65536,IF(dati_pdc!$C38=3,dati_bdv!$E$2:$E$65536,IF(dati_pdc!$C38=4,dati_bdv!$F$2:$F$65536,IF(dati_pdc!$C38=5,dati_bdv!$G$2:$G$65536,dati_bdv!$H$2:$H$65536))))),$A38,dati_bdv!M$2:M$65536)</f>
        <v>0</v>
      </c>
      <c r="F38">
        <f>SUMIF(IF(dati_pdc!$C38=1,dati_bdv!$C$2:$C$65536,IF(dati_pdc!$C38=2,dati_bdv!$D$2:$D$65536,IF(dati_pdc!$C38=3,dati_bdv!$E$2:$E$65536,IF(dati_pdc!$C38=4,dati_bdv!$F$2:$F$65536,IF(dati_pdc!$C38=5,dati_bdv!$G$2:$G$65536,dati_bdv!$H$2:$H$65536))))),$A38,dati_bdv!N$2:N$65536)</f>
        <v>0</v>
      </c>
    </row>
    <row r="39" spans="1:6">
      <c r="A39" s="34" t="str">
        <f>dati_pdc!A39</f>
        <v>21</v>
      </c>
      <c r="B39">
        <f>SUMIF(IF(dati_pdc!$C39=1,dati_bdv!$C$2:$C$65536,IF(dati_pdc!$C39=2,dati_bdv!$D$2:$D$65536,IF(dati_pdc!$C39=3,dati_bdv!$E$2:$E$65536,IF(dati_pdc!$C39=4,dati_bdv!$F$2:$F$65536,IF(dati_pdc!$C39=5,dati_bdv!$G$2:$G$65536,dati_bdv!$H$2:$H$65536))))),$A39,dati_bdv!J$2:J$65536)</f>
        <v>14154.66</v>
      </c>
      <c r="C39">
        <f>SUMIF(IF(dati_pdc!$C39=1,dati_bdv!$C$2:$C$65536,IF(dati_pdc!$C39=2,dati_bdv!$D$2:$D$65536,IF(dati_pdc!$C39=3,dati_bdv!$E$2:$E$65536,IF(dati_pdc!$C39=4,dati_bdv!$F$2:$F$65536,IF(dati_pdc!$C39=5,dati_bdv!$G$2:$G$65536,dati_bdv!$H$2:$H$65536))))),$A39,dati_bdv!K$2:K$65536)</f>
        <v>10906.78</v>
      </c>
      <c r="D39">
        <f>SUMIF(IF(dati_pdc!$C39=1,dati_bdv!$C$2:$C$65536,IF(dati_pdc!$C39=2,dati_bdv!$D$2:$D$65536,IF(dati_pdc!$C39=3,dati_bdv!$E$2:$E$65536,IF(dati_pdc!$C39=4,dati_bdv!$F$2:$F$65536,IF(dati_pdc!$C39=5,dati_bdv!$G$2:$G$65536,dati_bdv!$H$2:$H$65536))))),$A39,dati_bdv!L$2:L$65536)</f>
        <v>0</v>
      </c>
      <c r="E39">
        <f>SUMIF(IF(dati_pdc!$C39=1,dati_bdv!$C$2:$C$65536,IF(dati_pdc!$C39=2,dati_bdv!$D$2:$D$65536,IF(dati_pdc!$C39=3,dati_bdv!$E$2:$E$65536,IF(dati_pdc!$C39=4,dati_bdv!$F$2:$F$65536,IF(dati_pdc!$C39=5,dati_bdv!$G$2:$G$65536,dati_bdv!$H$2:$H$65536))))),$A39,dati_bdv!M$2:M$65536)</f>
        <v>0</v>
      </c>
      <c r="F39">
        <f>SUMIF(IF(dati_pdc!$C39=1,dati_bdv!$C$2:$C$65536,IF(dati_pdc!$C39=2,dati_bdv!$D$2:$D$65536,IF(dati_pdc!$C39=3,dati_bdv!$E$2:$E$65536,IF(dati_pdc!$C39=4,dati_bdv!$F$2:$F$65536,IF(dati_pdc!$C39=5,dati_bdv!$G$2:$G$65536,dati_bdv!$H$2:$H$65536))))),$A39,dati_bdv!N$2:N$65536)</f>
        <v>0</v>
      </c>
    </row>
    <row r="40" spans="1:6">
      <c r="A40" s="34" t="str">
        <f>dati_pdc!A40</f>
        <v>2101</v>
      </c>
      <c r="B40">
        <f>SUMIF(IF(dati_pdc!$C40=1,dati_bdv!$C$2:$C$65536,IF(dati_pdc!$C40=2,dati_bdv!$D$2:$D$65536,IF(dati_pdc!$C40=3,dati_bdv!$E$2:$E$65536,IF(dati_pdc!$C40=4,dati_bdv!$F$2:$F$65536,IF(dati_pdc!$C40=5,dati_bdv!$G$2:$G$65536,dati_bdv!$H$2:$H$65536))))),$A40,dati_bdv!J$2:J$65536)</f>
        <v>14154.66</v>
      </c>
      <c r="C40">
        <f>SUMIF(IF(dati_pdc!$C40=1,dati_bdv!$C$2:$C$65536,IF(dati_pdc!$C40=2,dati_bdv!$D$2:$D$65536,IF(dati_pdc!$C40=3,dati_bdv!$E$2:$E$65536,IF(dati_pdc!$C40=4,dati_bdv!$F$2:$F$65536,IF(dati_pdc!$C40=5,dati_bdv!$G$2:$G$65536,dati_bdv!$H$2:$H$65536))))),$A40,dati_bdv!K$2:K$65536)</f>
        <v>10906.78</v>
      </c>
      <c r="D40">
        <f>SUMIF(IF(dati_pdc!$C40=1,dati_bdv!$C$2:$C$65536,IF(dati_pdc!$C40=2,dati_bdv!$D$2:$D$65536,IF(dati_pdc!$C40=3,dati_bdv!$E$2:$E$65536,IF(dati_pdc!$C40=4,dati_bdv!$F$2:$F$65536,IF(dati_pdc!$C40=5,dati_bdv!$G$2:$G$65536,dati_bdv!$H$2:$H$65536))))),$A40,dati_bdv!L$2:L$65536)</f>
        <v>0</v>
      </c>
      <c r="E40">
        <f>SUMIF(IF(dati_pdc!$C40=1,dati_bdv!$C$2:$C$65536,IF(dati_pdc!$C40=2,dati_bdv!$D$2:$D$65536,IF(dati_pdc!$C40=3,dati_bdv!$E$2:$E$65536,IF(dati_pdc!$C40=4,dati_bdv!$F$2:$F$65536,IF(dati_pdc!$C40=5,dati_bdv!$G$2:$G$65536,dati_bdv!$H$2:$H$65536))))),$A40,dati_bdv!M$2:M$65536)</f>
        <v>0</v>
      </c>
      <c r="F40">
        <f>SUMIF(IF(dati_pdc!$C40=1,dati_bdv!$C$2:$C$65536,IF(dati_pdc!$C40=2,dati_bdv!$D$2:$D$65536,IF(dati_pdc!$C40=3,dati_bdv!$E$2:$E$65536,IF(dati_pdc!$C40=4,dati_bdv!$F$2:$F$65536,IF(dati_pdc!$C40=5,dati_bdv!$G$2:$G$65536,dati_bdv!$H$2:$H$65536))))),$A40,dati_bdv!N$2:N$65536)</f>
        <v>0</v>
      </c>
    </row>
    <row r="41" spans="1:6">
      <c r="A41" s="34" t="str">
        <f>dati_pdc!A41</f>
        <v>210101</v>
      </c>
      <c r="B41">
        <f>SUMIF(IF(dati_pdc!$C41=1,dati_bdv!$C$2:$C$65536,IF(dati_pdc!$C41=2,dati_bdv!$D$2:$D$65536,IF(dati_pdc!$C41=3,dati_bdv!$E$2:$E$65536,IF(dati_pdc!$C41=4,dati_bdv!$F$2:$F$65536,IF(dati_pdc!$C41=5,dati_bdv!$G$2:$G$65536,dati_bdv!$H$2:$H$65536))))),$A41,dati_bdv!J$2:J$65536)</f>
        <v>14154.66</v>
      </c>
      <c r="C41">
        <f>SUMIF(IF(dati_pdc!$C41=1,dati_bdv!$C$2:$C$65536,IF(dati_pdc!$C41=2,dati_bdv!$D$2:$D$65536,IF(dati_pdc!$C41=3,dati_bdv!$E$2:$E$65536,IF(dati_pdc!$C41=4,dati_bdv!$F$2:$F$65536,IF(dati_pdc!$C41=5,dati_bdv!$G$2:$G$65536,dati_bdv!$H$2:$H$65536))))),$A41,dati_bdv!K$2:K$65536)</f>
        <v>10906.78</v>
      </c>
      <c r="D41">
        <f>SUMIF(IF(dati_pdc!$C41=1,dati_bdv!$C$2:$C$65536,IF(dati_pdc!$C41=2,dati_bdv!$D$2:$D$65536,IF(dati_pdc!$C41=3,dati_bdv!$E$2:$E$65536,IF(dati_pdc!$C41=4,dati_bdv!$F$2:$F$65536,IF(dati_pdc!$C41=5,dati_bdv!$G$2:$G$65536,dati_bdv!$H$2:$H$65536))))),$A41,dati_bdv!L$2:L$65536)</f>
        <v>0</v>
      </c>
      <c r="E41">
        <f>SUMIF(IF(dati_pdc!$C41=1,dati_bdv!$C$2:$C$65536,IF(dati_pdc!$C41=2,dati_bdv!$D$2:$D$65536,IF(dati_pdc!$C41=3,dati_bdv!$E$2:$E$65536,IF(dati_pdc!$C41=4,dati_bdv!$F$2:$F$65536,IF(dati_pdc!$C41=5,dati_bdv!$G$2:$G$65536,dati_bdv!$H$2:$H$65536))))),$A41,dati_bdv!M$2:M$65536)</f>
        <v>0</v>
      </c>
      <c r="F41">
        <f>SUMIF(IF(dati_pdc!$C41=1,dati_bdv!$C$2:$C$65536,IF(dati_pdc!$C41=2,dati_bdv!$D$2:$D$65536,IF(dati_pdc!$C41=3,dati_bdv!$E$2:$E$65536,IF(dati_pdc!$C41=4,dati_bdv!$F$2:$F$65536,IF(dati_pdc!$C41=5,dati_bdv!$G$2:$G$65536,dati_bdv!$H$2:$H$65536))))),$A41,dati_bdv!N$2:N$65536)</f>
        <v>0</v>
      </c>
    </row>
    <row r="42" spans="1:6">
      <c r="A42" s="34" t="str">
        <f>dati_pdc!A42</f>
        <v>23</v>
      </c>
      <c r="B42">
        <f>SUMIF(IF(dati_pdc!$C42=1,dati_bdv!$C$2:$C$65536,IF(dati_pdc!$C42=2,dati_bdv!$D$2:$D$65536,IF(dati_pdc!$C42=3,dati_bdv!$E$2:$E$65536,IF(dati_pdc!$C42=4,dati_bdv!$F$2:$F$65536,IF(dati_pdc!$C42=5,dati_bdv!$G$2:$G$65536,dati_bdv!$H$2:$H$65536))))),$A42,dati_bdv!J$2:J$65536)</f>
        <v>175148.00999999998</v>
      </c>
      <c r="C42">
        <f>SUMIF(IF(dati_pdc!$C42=1,dati_bdv!$C$2:$C$65536,IF(dati_pdc!$C42=2,dati_bdv!$D$2:$D$65536,IF(dati_pdc!$C42=3,dati_bdv!$E$2:$E$65536,IF(dati_pdc!$C42=4,dati_bdv!$F$2:$F$65536,IF(dati_pdc!$C42=5,dati_bdv!$G$2:$G$65536,dati_bdv!$H$2:$H$65536))))),$A42,dati_bdv!K$2:K$65536)</f>
        <v>135939.04999999999</v>
      </c>
      <c r="D42">
        <f>SUMIF(IF(dati_pdc!$C42=1,dati_bdv!$C$2:$C$65536,IF(dati_pdc!$C42=2,dati_bdv!$D$2:$D$65536,IF(dati_pdc!$C42=3,dati_bdv!$E$2:$E$65536,IF(dati_pdc!$C42=4,dati_bdv!$F$2:$F$65536,IF(dati_pdc!$C42=5,dati_bdv!$G$2:$G$65536,dati_bdv!$H$2:$H$65536))))),$A42,dati_bdv!L$2:L$65536)</f>
        <v>0</v>
      </c>
      <c r="E42">
        <f>SUMIF(IF(dati_pdc!$C42=1,dati_bdv!$C$2:$C$65536,IF(dati_pdc!$C42=2,dati_bdv!$D$2:$D$65536,IF(dati_pdc!$C42=3,dati_bdv!$E$2:$E$65536,IF(dati_pdc!$C42=4,dati_bdv!$F$2:$F$65536,IF(dati_pdc!$C42=5,dati_bdv!$G$2:$G$65536,dati_bdv!$H$2:$H$65536))))),$A42,dati_bdv!M$2:M$65536)</f>
        <v>0</v>
      </c>
      <c r="F42">
        <f>SUMIF(IF(dati_pdc!$C42=1,dati_bdv!$C$2:$C$65536,IF(dati_pdc!$C42=2,dati_bdv!$D$2:$D$65536,IF(dati_pdc!$C42=3,dati_bdv!$E$2:$E$65536,IF(dati_pdc!$C42=4,dati_bdv!$F$2:$F$65536,IF(dati_pdc!$C42=5,dati_bdv!$G$2:$G$65536,dati_bdv!$H$2:$H$65536))))),$A42,dati_bdv!N$2:N$65536)</f>
        <v>0</v>
      </c>
    </row>
    <row r="43" spans="1:6">
      <c r="A43" s="34" t="str">
        <f>dati_pdc!A43</f>
        <v>2301</v>
      </c>
      <c r="B43">
        <f>SUMIF(IF(dati_pdc!$C43=1,dati_bdv!$C$2:$C$65536,IF(dati_pdc!$C43=2,dati_bdv!$D$2:$D$65536,IF(dati_pdc!$C43=3,dati_bdv!$E$2:$E$65536,IF(dati_pdc!$C43=4,dati_bdv!$F$2:$F$65536,IF(dati_pdc!$C43=5,dati_bdv!$G$2:$G$65536,dati_bdv!$H$2:$H$65536))))),$A43,dati_bdv!J$2:J$65536)</f>
        <v>2196.61</v>
      </c>
      <c r="C43">
        <f>SUMIF(IF(dati_pdc!$C43=1,dati_bdv!$C$2:$C$65536,IF(dati_pdc!$C43=2,dati_bdv!$D$2:$D$65536,IF(dati_pdc!$C43=3,dati_bdv!$E$2:$E$65536,IF(dati_pdc!$C43=4,dati_bdv!$F$2:$F$65536,IF(dati_pdc!$C43=5,dati_bdv!$G$2:$G$65536,dati_bdv!$H$2:$H$65536))))),$A43,dati_bdv!K$2:K$65536)</f>
        <v>38.4</v>
      </c>
      <c r="D43">
        <f>SUMIF(IF(dati_pdc!$C43=1,dati_bdv!$C$2:$C$65536,IF(dati_pdc!$C43=2,dati_bdv!$D$2:$D$65536,IF(dati_pdc!$C43=3,dati_bdv!$E$2:$E$65536,IF(dati_pdc!$C43=4,dati_bdv!$F$2:$F$65536,IF(dati_pdc!$C43=5,dati_bdv!$G$2:$G$65536,dati_bdv!$H$2:$H$65536))))),$A43,dati_bdv!L$2:L$65536)</f>
        <v>0</v>
      </c>
      <c r="E43">
        <f>SUMIF(IF(dati_pdc!$C43=1,dati_bdv!$C$2:$C$65536,IF(dati_pdc!$C43=2,dati_bdv!$D$2:$D$65536,IF(dati_pdc!$C43=3,dati_bdv!$E$2:$E$65536,IF(dati_pdc!$C43=4,dati_bdv!$F$2:$F$65536,IF(dati_pdc!$C43=5,dati_bdv!$G$2:$G$65536,dati_bdv!$H$2:$H$65536))))),$A43,dati_bdv!M$2:M$65536)</f>
        <v>0</v>
      </c>
      <c r="F43">
        <f>SUMIF(IF(dati_pdc!$C43=1,dati_bdv!$C$2:$C$65536,IF(dati_pdc!$C43=2,dati_bdv!$D$2:$D$65536,IF(dati_pdc!$C43=3,dati_bdv!$E$2:$E$65536,IF(dati_pdc!$C43=4,dati_bdv!$F$2:$F$65536,IF(dati_pdc!$C43=5,dati_bdv!$G$2:$G$65536,dati_bdv!$H$2:$H$65536))))),$A43,dati_bdv!N$2:N$65536)</f>
        <v>0</v>
      </c>
    </row>
    <row r="44" spans="1:6">
      <c r="A44" s="34" t="str">
        <f>dati_pdc!A44</f>
        <v>230101</v>
      </c>
      <c r="B44">
        <f>SUMIF(IF(dati_pdc!$C44=1,dati_bdv!$C$2:$C$65536,IF(dati_pdc!$C44=2,dati_bdv!$D$2:$D$65536,IF(dati_pdc!$C44=3,dati_bdv!$E$2:$E$65536,IF(dati_pdc!$C44=4,dati_bdv!$F$2:$F$65536,IF(dati_pdc!$C44=5,dati_bdv!$G$2:$G$65536,dati_bdv!$H$2:$H$65536))))),$A44,dati_bdv!J$2:J$65536)</f>
        <v>2196.61</v>
      </c>
      <c r="C44">
        <f>SUMIF(IF(dati_pdc!$C44=1,dati_bdv!$C$2:$C$65536,IF(dati_pdc!$C44=2,dati_bdv!$D$2:$D$65536,IF(dati_pdc!$C44=3,dati_bdv!$E$2:$E$65536,IF(dati_pdc!$C44=4,dati_bdv!$F$2:$F$65536,IF(dati_pdc!$C44=5,dati_bdv!$G$2:$G$65536,dati_bdv!$H$2:$H$65536))))),$A44,dati_bdv!K$2:K$65536)</f>
        <v>38.4</v>
      </c>
      <c r="D44">
        <f>SUMIF(IF(dati_pdc!$C44=1,dati_bdv!$C$2:$C$65536,IF(dati_pdc!$C44=2,dati_bdv!$D$2:$D$65536,IF(dati_pdc!$C44=3,dati_bdv!$E$2:$E$65536,IF(dati_pdc!$C44=4,dati_bdv!$F$2:$F$65536,IF(dati_pdc!$C44=5,dati_bdv!$G$2:$G$65536,dati_bdv!$H$2:$H$65536))))),$A44,dati_bdv!L$2:L$65536)</f>
        <v>0</v>
      </c>
      <c r="E44">
        <f>SUMIF(IF(dati_pdc!$C44=1,dati_bdv!$C$2:$C$65536,IF(dati_pdc!$C44=2,dati_bdv!$D$2:$D$65536,IF(dati_pdc!$C44=3,dati_bdv!$E$2:$E$65536,IF(dati_pdc!$C44=4,dati_bdv!$F$2:$F$65536,IF(dati_pdc!$C44=5,dati_bdv!$G$2:$G$65536,dati_bdv!$H$2:$H$65536))))),$A44,dati_bdv!M$2:M$65536)</f>
        <v>0</v>
      </c>
      <c r="F44">
        <f>SUMIF(IF(dati_pdc!$C44=1,dati_bdv!$C$2:$C$65536,IF(dati_pdc!$C44=2,dati_bdv!$D$2:$D$65536,IF(dati_pdc!$C44=3,dati_bdv!$E$2:$E$65536,IF(dati_pdc!$C44=4,dati_bdv!$F$2:$F$65536,IF(dati_pdc!$C44=5,dati_bdv!$G$2:$G$65536,dati_bdv!$H$2:$H$65536))))),$A44,dati_bdv!N$2:N$65536)</f>
        <v>0</v>
      </c>
    </row>
    <row r="45" spans="1:6">
      <c r="A45" s="34" t="str">
        <f>dati_pdc!A45</f>
        <v>2303</v>
      </c>
      <c r="B45">
        <f>SUMIF(IF(dati_pdc!$C45=1,dati_bdv!$C$2:$C$65536,IF(dati_pdc!$C45=2,dati_bdv!$D$2:$D$65536,IF(dati_pdc!$C45=3,dati_bdv!$E$2:$E$65536,IF(dati_pdc!$C45=4,dati_bdv!$F$2:$F$65536,IF(dati_pdc!$C45=5,dati_bdv!$G$2:$G$65536,dati_bdv!$H$2:$H$65536))))),$A45,dati_bdv!J$2:J$65536)</f>
        <v>172951.4</v>
      </c>
      <c r="C45">
        <f>SUMIF(IF(dati_pdc!$C45=1,dati_bdv!$C$2:$C$65536,IF(dati_pdc!$C45=2,dati_bdv!$D$2:$D$65536,IF(dati_pdc!$C45=3,dati_bdv!$E$2:$E$65536,IF(dati_pdc!$C45=4,dati_bdv!$F$2:$F$65536,IF(dati_pdc!$C45=5,dati_bdv!$G$2:$G$65536,dati_bdv!$H$2:$H$65536))))),$A45,dati_bdv!K$2:K$65536)</f>
        <v>126793.56</v>
      </c>
      <c r="D45">
        <f>SUMIF(IF(dati_pdc!$C45=1,dati_bdv!$C$2:$C$65536,IF(dati_pdc!$C45=2,dati_bdv!$D$2:$D$65536,IF(dati_pdc!$C45=3,dati_bdv!$E$2:$E$65536,IF(dati_pdc!$C45=4,dati_bdv!$F$2:$F$65536,IF(dati_pdc!$C45=5,dati_bdv!$G$2:$G$65536,dati_bdv!$H$2:$H$65536))))),$A45,dati_bdv!L$2:L$65536)</f>
        <v>0</v>
      </c>
      <c r="E45">
        <f>SUMIF(IF(dati_pdc!$C45=1,dati_bdv!$C$2:$C$65536,IF(dati_pdc!$C45=2,dati_bdv!$D$2:$D$65536,IF(dati_pdc!$C45=3,dati_bdv!$E$2:$E$65536,IF(dati_pdc!$C45=4,dati_bdv!$F$2:$F$65536,IF(dati_pdc!$C45=5,dati_bdv!$G$2:$G$65536,dati_bdv!$H$2:$H$65536))))),$A45,dati_bdv!M$2:M$65536)</f>
        <v>0</v>
      </c>
      <c r="F45">
        <f>SUMIF(IF(dati_pdc!$C45=1,dati_bdv!$C$2:$C$65536,IF(dati_pdc!$C45=2,dati_bdv!$D$2:$D$65536,IF(dati_pdc!$C45=3,dati_bdv!$E$2:$E$65536,IF(dati_pdc!$C45=4,dati_bdv!$F$2:$F$65536,IF(dati_pdc!$C45=5,dati_bdv!$G$2:$G$65536,dati_bdv!$H$2:$H$65536))))),$A45,dati_bdv!N$2:N$65536)</f>
        <v>0</v>
      </c>
    </row>
    <row r="46" spans="1:6">
      <c r="A46" s="34" t="str">
        <f>dati_pdc!A46</f>
        <v>230301</v>
      </c>
      <c r="B46">
        <f>SUMIF(IF(dati_pdc!$C46=1,dati_bdv!$C$2:$C$65536,IF(dati_pdc!$C46=2,dati_bdv!$D$2:$D$65536,IF(dati_pdc!$C46=3,dati_bdv!$E$2:$E$65536,IF(dati_pdc!$C46=4,dati_bdv!$F$2:$F$65536,IF(dati_pdc!$C46=5,dati_bdv!$G$2:$G$65536,dati_bdv!$H$2:$H$65536))))),$A46,dati_bdv!J$2:J$65536)</f>
        <v>172951.4</v>
      </c>
      <c r="C46">
        <f>SUMIF(IF(dati_pdc!$C46=1,dati_bdv!$C$2:$C$65536,IF(dati_pdc!$C46=2,dati_bdv!$D$2:$D$65536,IF(dati_pdc!$C46=3,dati_bdv!$E$2:$E$65536,IF(dati_pdc!$C46=4,dati_bdv!$F$2:$F$65536,IF(dati_pdc!$C46=5,dati_bdv!$G$2:$G$65536,dati_bdv!$H$2:$H$65536))))),$A46,dati_bdv!K$2:K$65536)</f>
        <v>126793.56</v>
      </c>
      <c r="D46">
        <f>SUMIF(IF(dati_pdc!$C46=1,dati_bdv!$C$2:$C$65536,IF(dati_pdc!$C46=2,dati_bdv!$D$2:$D$65536,IF(dati_pdc!$C46=3,dati_bdv!$E$2:$E$65536,IF(dati_pdc!$C46=4,dati_bdv!$F$2:$F$65536,IF(dati_pdc!$C46=5,dati_bdv!$G$2:$G$65536,dati_bdv!$H$2:$H$65536))))),$A46,dati_bdv!L$2:L$65536)</f>
        <v>0</v>
      </c>
      <c r="E46">
        <f>SUMIF(IF(dati_pdc!$C46=1,dati_bdv!$C$2:$C$65536,IF(dati_pdc!$C46=2,dati_bdv!$D$2:$D$65536,IF(dati_pdc!$C46=3,dati_bdv!$E$2:$E$65536,IF(dati_pdc!$C46=4,dati_bdv!$F$2:$F$65536,IF(dati_pdc!$C46=5,dati_bdv!$G$2:$G$65536,dati_bdv!$H$2:$H$65536))))),$A46,dati_bdv!M$2:M$65536)</f>
        <v>0</v>
      </c>
      <c r="F46">
        <f>SUMIF(IF(dati_pdc!$C46=1,dati_bdv!$C$2:$C$65536,IF(dati_pdc!$C46=2,dati_bdv!$D$2:$D$65536,IF(dati_pdc!$C46=3,dati_bdv!$E$2:$E$65536,IF(dati_pdc!$C46=4,dati_bdv!$F$2:$F$65536,IF(dati_pdc!$C46=5,dati_bdv!$G$2:$G$65536,dati_bdv!$H$2:$H$65536))))),$A46,dati_bdv!N$2:N$65536)</f>
        <v>0</v>
      </c>
    </row>
    <row r="47" spans="1:6">
      <c r="A47" s="34" t="str">
        <f>dati_pdc!A47</f>
        <v>2313</v>
      </c>
      <c r="B47">
        <f>SUMIF(IF(dati_pdc!$C47=1,dati_bdv!$C$2:$C$65536,IF(dati_pdc!$C47=2,dati_bdv!$D$2:$D$65536,IF(dati_pdc!$C47=3,dati_bdv!$E$2:$E$65536,IF(dati_pdc!$C47=4,dati_bdv!$F$2:$F$65536,IF(dati_pdc!$C47=5,dati_bdv!$G$2:$G$65536,dati_bdv!$H$2:$H$65536))))),$A47,dati_bdv!J$2:J$65536)</f>
        <v>0</v>
      </c>
      <c r="C47">
        <f>SUMIF(IF(dati_pdc!$C47=1,dati_bdv!$C$2:$C$65536,IF(dati_pdc!$C47=2,dati_bdv!$D$2:$D$65536,IF(dati_pdc!$C47=3,dati_bdv!$E$2:$E$65536,IF(dati_pdc!$C47=4,dati_bdv!$F$2:$F$65536,IF(dati_pdc!$C47=5,dati_bdv!$G$2:$G$65536,dati_bdv!$H$2:$H$65536))))),$A47,dati_bdv!K$2:K$65536)</f>
        <v>9107.09</v>
      </c>
      <c r="D47">
        <f>SUMIF(IF(dati_pdc!$C47=1,dati_bdv!$C$2:$C$65536,IF(dati_pdc!$C47=2,dati_bdv!$D$2:$D$65536,IF(dati_pdc!$C47=3,dati_bdv!$E$2:$E$65536,IF(dati_pdc!$C47=4,dati_bdv!$F$2:$F$65536,IF(dati_pdc!$C47=5,dati_bdv!$G$2:$G$65536,dati_bdv!$H$2:$H$65536))))),$A47,dati_bdv!L$2:L$65536)</f>
        <v>0</v>
      </c>
      <c r="E47">
        <f>SUMIF(IF(dati_pdc!$C47=1,dati_bdv!$C$2:$C$65536,IF(dati_pdc!$C47=2,dati_bdv!$D$2:$D$65536,IF(dati_pdc!$C47=3,dati_bdv!$E$2:$E$65536,IF(dati_pdc!$C47=4,dati_bdv!$F$2:$F$65536,IF(dati_pdc!$C47=5,dati_bdv!$G$2:$G$65536,dati_bdv!$H$2:$H$65536))))),$A47,dati_bdv!M$2:M$65536)</f>
        <v>0</v>
      </c>
      <c r="F47">
        <f>SUMIF(IF(dati_pdc!$C47=1,dati_bdv!$C$2:$C$65536,IF(dati_pdc!$C47=2,dati_bdv!$D$2:$D$65536,IF(dati_pdc!$C47=3,dati_bdv!$E$2:$E$65536,IF(dati_pdc!$C47=4,dati_bdv!$F$2:$F$65536,IF(dati_pdc!$C47=5,dati_bdv!$G$2:$G$65536,dati_bdv!$H$2:$H$65536))))),$A47,dati_bdv!N$2:N$65536)</f>
        <v>0</v>
      </c>
    </row>
    <row r="48" spans="1:6">
      <c r="A48" s="34" t="str">
        <f>dati_pdc!A48</f>
        <v>231301</v>
      </c>
      <c r="B48">
        <f>SUMIF(IF(dati_pdc!$C48=1,dati_bdv!$C$2:$C$65536,IF(dati_pdc!$C48=2,dati_bdv!$D$2:$D$65536,IF(dati_pdc!$C48=3,dati_bdv!$E$2:$E$65536,IF(dati_pdc!$C48=4,dati_bdv!$F$2:$F$65536,IF(dati_pdc!$C48=5,dati_bdv!$G$2:$G$65536,dati_bdv!$H$2:$H$65536))))),$A48,dati_bdv!J$2:J$65536)</f>
        <v>0</v>
      </c>
      <c r="C48">
        <f>SUMIF(IF(dati_pdc!$C48=1,dati_bdv!$C$2:$C$65536,IF(dati_pdc!$C48=2,dati_bdv!$D$2:$D$65536,IF(dati_pdc!$C48=3,dati_bdv!$E$2:$E$65536,IF(dati_pdc!$C48=4,dati_bdv!$F$2:$F$65536,IF(dati_pdc!$C48=5,dati_bdv!$G$2:$G$65536,dati_bdv!$H$2:$H$65536))))),$A48,dati_bdv!K$2:K$65536)</f>
        <v>9107.09</v>
      </c>
      <c r="D48">
        <f>SUMIF(IF(dati_pdc!$C48=1,dati_bdv!$C$2:$C$65536,IF(dati_pdc!$C48=2,dati_bdv!$D$2:$D$65536,IF(dati_pdc!$C48=3,dati_bdv!$E$2:$E$65536,IF(dati_pdc!$C48=4,dati_bdv!$F$2:$F$65536,IF(dati_pdc!$C48=5,dati_bdv!$G$2:$G$65536,dati_bdv!$H$2:$H$65536))))),$A48,dati_bdv!L$2:L$65536)</f>
        <v>0</v>
      </c>
      <c r="E48">
        <f>SUMIF(IF(dati_pdc!$C48=1,dati_bdv!$C$2:$C$65536,IF(dati_pdc!$C48=2,dati_bdv!$D$2:$D$65536,IF(dati_pdc!$C48=3,dati_bdv!$E$2:$E$65536,IF(dati_pdc!$C48=4,dati_bdv!$F$2:$F$65536,IF(dati_pdc!$C48=5,dati_bdv!$G$2:$G$65536,dati_bdv!$H$2:$H$65536))))),$A48,dati_bdv!M$2:M$65536)</f>
        <v>0</v>
      </c>
      <c r="F48">
        <f>SUMIF(IF(dati_pdc!$C48=1,dati_bdv!$C$2:$C$65536,IF(dati_pdc!$C48=2,dati_bdv!$D$2:$D$65536,IF(dati_pdc!$C48=3,dati_bdv!$E$2:$E$65536,IF(dati_pdc!$C48=4,dati_bdv!$F$2:$F$65536,IF(dati_pdc!$C48=5,dati_bdv!$G$2:$G$65536,dati_bdv!$H$2:$H$65536))))),$A48,dati_bdv!N$2:N$65536)</f>
        <v>0</v>
      </c>
    </row>
    <row r="49" spans="1:6">
      <c r="A49" s="34" t="str">
        <f>dati_pdc!A49</f>
        <v>27</v>
      </c>
      <c r="B49">
        <f>SUMIF(IF(dati_pdc!$C49=1,dati_bdv!$C$2:$C$65536,IF(dati_pdc!$C49=2,dati_bdv!$D$2:$D$65536,IF(dati_pdc!$C49=3,dati_bdv!$E$2:$E$65536,IF(dati_pdc!$C49=4,dati_bdv!$F$2:$F$65536,IF(dati_pdc!$C49=5,dati_bdv!$G$2:$G$65536,dati_bdv!$H$2:$H$65536))))),$A49,dati_bdv!J$2:J$65536)</f>
        <v>21157.23</v>
      </c>
      <c r="C49">
        <f>SUMIF(IF(dati_pdc!$C49=1,dati_bdv!$C$2:$C$65536,IF(dati_pdc!$C49=2,dati_bdv!$D$2:$D$65536,IF(dati_pdc!$C49=3,dati_bdv!$E$2:$E$65536,IF(dati_pdc!$C49=4,dati_bdv!$F$2:$F$65536,IF(dati_pdc!$C49=5,dati_bdv!$G$2:$G$65536,dati_bdv!$H$2:$H$65536))))),$A49,dati_bdv!K$2:K$65536)</f>
        <v>743.85</v>
      </c>
      <c r="D49">
        <f>SUMIF(IF(dati_pdc!$C49=1,dati_bdv!$C$2:$C$65536,IF(dati_pdc!$C49=2,dati_bdv!$D$2:$D$65536,IF(dati_pdc!$C49=3,dati_bdv!$E$2:$E$65536,IF(dati_pdc!$C49=4,dati_bdv!$F$2:$F$65536,IF(dati_pdc!$C49=5,dati_bdv!$G$2:$G$65536,dati_bdv!$H$2:$H$65536))))),$A49,dati_bdv!L$2:L$65536)</f>
        <v>0</v>
      </c>
      <c r="E49">
        <f>SUMIF(IF(dati_pdc!$C49=1,dati_bdv!$C$2:$C$65536,IF(dati_pdc!$C49=2,dati_bdv!$D$2:$D$65536,IF(dati_pdc!$C49=3,dati_bdv!$E$2:$E$65536,IF(dati_pdc!$C49=4,dati_bdv!$F$2:$F$65536,IF(dati_pdc!$C49=5,dati_bdv!$G$2:$G$65536,dati_bdv!$H$2:$H$65536))))),$A49,dati_bdv!M$2:M$65536)</f>
        <v>0</v>
      </c>
      <c r="F49">
        <f>SUMIF(IF(dati_pdc!$C49=1,dati_bdv!$C$2:$C$65536,IF(dati_pdc!$C49=2,dati_bdv!$D$2:$D$65536,IF(dati_pdc!$C49=3,dati_bdv!$E$2:$E$65536,IF(dati_pdc!$C49=4,dati_bdv!$F$2:$F$65536,IF(dati_pdc!$C49=5,dati_bdv!$G$2:$G$65536,dati_bdv!$H$2:$H$65536))))),$A49,dati_bdv!N$2:N$65536)</f>
        <v>0</v>
      </c>
    </row>
    <row r="50" spans="1:6">
      <c r="A50" s="34" t="str">
        <f>dati_pdc!A50</f>
        <v>2701</v>
      </c>
      <c r="B50">
        <f>SUMIF(IF(dati_pdc!$C50=1,dati_bdv!$C$2:$C$65536,IF(dati_pdc!$C50=2,dati_bdv!$D$2:$D$65536,IF(dati_pdc!$C50=3,dati_bdv!$E$2:$E$65536,IF(dati_pdc!$C50=4,dati_bdv!$F$2:$F$65536,IF(dati_pdc!$C50=5,dati_bdv!$G$2:$G$65536,dati_bdv!$H$2:$H$65536))))),$A50,dati_bdv!J$2:J$65536)</f>
        <v>205.06</v>
      </c>
      <c r="C50">
        <f>SUMIF(IF(dati_pdc!$C50=1,dati_bdv!$C$2:$C$65536,IF(dati_pdc!$C50=2,dati_bdv!$D$2:$D$65536,IF(dati_pdc!$C50=3,dati_bdv!$E$2:$E$65536,IF(dati_pdc!$C50=4,dati_bdv!$F$2:$F$65536,IF(dati_pdc!$C50=5,dati_bdv!$G$2:$G$65536,dati_bdv!$H$2:$H$65536))))),$A50,dati_bdv!K$2:K$65536)</f>
        <v>0</v>
      </c>
      <c r="D50">
        <f>SUMIF(IF(dati_pdc!$C50=1,dati_bdv!$C$2:$C$65536,IF(dati_pdc!$C50=2,dati_bdv!$D$2:$D$65536,IF(dati_pdc!$C50=3,dati_bdv!$E$2:$E$65536,IF(dati_pdc!$C50=4,dati_bdv!$F$2:$F$65536,IF(dati_pdc!$C50=5,dati_bdv!$G$2:$G$65536,dati_bdv!$H$2:$H$65536))))),$A50,dati_bdv!L$2:L$65536)</f>
        <v>0</v>
      </c>
      <c r="E50">
        <f>SUMIF(IF(dati_pdc!$C50=1,dati_bdv!$C$2:$C$65536,IF(dati_pdc!$C50=2,dati_bdv!$D$2:$D$65536,IF(dati_pdc!$C50=3,dati_bdv!$E$2:$E$65536,IF(dati_pdc!$C50=4,dati_bdv!$F$2:$F$65536,IF(dati_pdc!$C50=5,dati_bdv!$G$2:$G$65536,dati_bdv!$H$2:$H$65536))))),$A50,dati_bdv!M$2:M$65536)</f>
        <v>0</v>
      </c>
      <c r="F50">
        <f>SUMIF(IF(dati_pdc!$C50=1,dati_bdv!$C$2:$C$65536,IF(dati_pdc!$C50=2,dati_bdv!$D$2:$D$65536,IF(dati_pdc!$C50=3,dati_bdv!$E$2:$E$65536,IF(dati_pdc!$C50=4,dati_bdv!$F$2:$F$65536,IF(dati_pdc!$C50=5,dati_bdv!$G$2:$G$65536,dati_bdv!$H$2:$H$65536))))),$A50,dati_bdv!N$2:N$65536)</f>
        <v>0</v>
      </c>
    </row>
    <row r="51" spans="1:6">
      <c r="A51" s="34" t="str">
        <f>dati_pdc!A51</f>
        <v>270107</v>
      </c>
      <c r="B51">
        <f>SUMIF(IF(dati_pdc!$C51=1,dati_bdv!$C$2:$C$65536,IF(dati_pdc!$C51=2,dati_bdv!$D$2:$D$65536,IF(dati_pdc!$C51=3,dati_bdv!$E$2:$E$65536,IF(dati_pdc!$C51=4,dati_bdv!$F$2:$F$65536,IF(dati_pdc!$C51=5,dati_bdv!$G$2:$G$65536,dati_bdv!$H$2:$H$65536))))),$A51,dati_bdv!J$2:J$65536)</f>
        <v>205.06</v>
      </c>
      <c r="C51">
        <f>SUMIF(IF(dati_pdc!$C51=1,dati_bdv!$C$2:$C$65536,IF(dati_pdc!$C51=2,dati_bdv!$D$2:$D$65536,IF(dati_pdc!$C51=3,dati_bdv!$E$2:$E$65536,IF(dati_pdc!$C51=4,dati_bdv!$F$2:$F$65536,IF(dati_pdc!$C51=5,dati_bdv!$G$2:$G$65536,dati_bdv!$H$2:$H$65536))))),$A51,dati_bdv!K$2:K$65536)</f>
        <v>0</v>
      </c>
      <c r="D51">
        <f>SUMIF(IF(dati_pdc!$C51=1,dati_bdv!$C$2:$C$65536,IF(dati_pdc!$C51=2,dati_bdv!$D$2:$D$65536,IF(dati_pdc!$C51=3,dati_bdv!$E$2:$E$65536,IF(dati_pdc!$C51=4,dati_bdv!$F$2:$F$65536,IF(dati_pdc!$C51=5,dati_bdv!$G$2:$G$65536,dati_bdv!$H$2:$H$65536))))),$A51,dati_bdv!L$2:L$65536)</f>
        <v>0</v>
      </c>
      <c r="E51">
        <f>SUMIF(IF(dati_pdc!$C51=1,dati_bdv!$C$2:$C$65536,IF(dati_pdc!$C51=2,dati_bdv!$D$2:$D$65536,IF(dati_pdc!$C51=3,dati_bdv!$E$2:$E$65536,IF(dati_pdc!$C51=4,dati_bdv!$F$2:$F$65536,IF(dati_pdc!$C51=5,dati_bdv!$G$2:$G$65536,dati_bdv!$H$2:$H$65536))))),$A51,dati_bdv!M$2:M$65536)</f>
        <v>0</v>
      </c>
      <c r="F51">
        <f>SUMIF(IF(dati_pdc!$C51=1,dati_bdv!$C$2:$C$65536,IF(dati_pdc!$C51=2,dati_bdv!$D$2:$D$65536,IF(dati_pdc!$C51=3,dati_bdv!$E$2:$E$65536,IF(dati_pdc!$C51=4,dati_bdv!$F$2:$F$65536,IF(dati_pdc!$C51=5,dati_bdv!$G$2:$G$65536,dati_bdv!$H$2:$H$65536))))),$A51,dati_bdv!N$2:N$65536)</f>
        <v>0</v>
      </c>
    </row>
    <row r="52" spans="1:6">
      <c r="A52" s="34" t="str">
        <f>dati_pdc!A52</f>
        <v>270151</v>
      </c>
      <c r="B52">
        <f>SUMIF(IF(dati_pdc!$C52=1,dati_bdv!$C$2:$C$65536,IF(dati_pdc!$C52=2,dati_bdv!$D$2:$D$65536,IF(dati_pdc!$C52=3,dati_bdv!$E$2:$E$65536,IF(dati_pdc!$C52=4,dati_bdv!$F$2:$F$65536,IF(dati_pdc!$C52=5,dati_bdv!$G$2:$G$65536,dati_bdv!$H$2:$H$65536))))),$A52,dati_bdv!J$2:J$65536)</f>
        <v>0</v>
      </c>
      <c r="C52">
        <f>SUMIF(IF(dati_pdc!$C52=1,dati_bdv!$C$2:$C$65536,IF(dati_pdc!$C52=2,dati_bdv!$D$2:$D$65536,IF(dati_pdc!$C52=3,dati_bdv!$E$2:$E$65536,IF(dati_pdc!$C52=4,dati_bdv!$F$2:$F$65536,IF(dati_pdc!$C52=5,dati_bdv!$G$2:$G$65536,dati_bdv!$H$2:$H$65536))))),$A52,dati_bdv!K$2:K$65536)</f>
        <v>0</v>
      </c>
      <c r="D52">
        <f>SUMIF(IF(dati_pdc!$C52=1,dati_bdv!$C$2:$C$65536,IF(dati_pdc!$C52=2,dati_bdv!$D$2:$D$65536,IF(dati_pdc!$C52=3,dati_bdv!$E$2:$E$65536,IF(dati_pdc!$C52=4,dati_bdv!$F$2:$F$65536,IF(dati_pdc!$C52=5,dati_bdv!$G$2:$G$65536,dati_bdv!$H$2:$H$65536))))),$A52,dati_bdv!L$2:L$65536)</f>
        <v>0</v>
      </c>
      <c r="E52">
        <f>SUMIF(IF(dati_pdc!$C52=1,dati_bdv!$C$2:$C$65536,IF(dati_pdc!$C52=2,dati_bdv!$D$2:$D$65536,IF(dati_pdc!$C52=3,dati_bdv!$E$2:$E$65536,IF(dati_pdc!$C52=4,dati_bdv!$F$2:$F$65536,IF(dati_pdc!$C52=5,dati_bdv!$G$2:$G$65536,dati_bdv!$H$2:$H$65536))))),$A52,dati_bdv!M$2:M$65536)</f>
        <v>0</v>
      </c>
      <c r="F52">
        <f>SUMIF(IF(dati_pdc!$C52=1,dati_bdv!$C$2:$C$65536,IF(dati_pdc!$C52=2,dati_bdv!$D$2:$D$65536,IF(dati_pdc!$C52=3,dati_bdv!$E$2:$E$65536,IF(dati_pdc!$C52=4,dati_bdv!$F$2:$F$65536,IF(dati_pdc!$C52=5,dati_bdv!$G$2:$G$65536,dati_bdv!$H$2:$H$65536))))),$A52,dati_bdv!N$2:N$65536)</f>
        <v>0</v>
      </c>
    </row>
    <row r="53" spans="1:6">
      <c r="A53" s="34" t="str">
        <f>dati_pdc!A53</f>
        <v>2705</v>
      </c>
      <c r="B53">
        <f>SUMIF(IF(dati_pdc!$C53=1,dati_bdv!$C$2:$C$65536,IF(dati_pdc!$C53=2,dati_bdv!$D$2:$D$65536,IF(dati_pdc!$C53=3,dati_bdv!$E$2:$E$65536,IF(dati_pdc!$C53=4,dati_bdv!$F$2:$F$65536,IF(dati_pdc!$C53=5,dati_bdv!$G$2:$G$65536,dati_bdv!$H$2:$H$65536))))),$A53,dati_bdv!J$2:J$65536)</f>
        <v>20951.22</v>
      </c>
      <c r="C53">
        <f>SUMIF(IF(dati_pdc!$C53=1,dati_bdv!$C$2:$C$65536,IF(dati_pdc!$C53=2,dati_bdv!$D$2:$D$65536,IF(dati_pdc!$C53=3,dati_bdv!$E$2:$E$65536,IF(dati_pdc!$C53=4,dati_bdv!$F$2:$F$65536,IF(dati_pdc!$C53=5,dati_bdv!$G$2:$G$65536,dati_bdv!$H$2:$H$65536))))),$A53,dati_bdv!K$2:K$65536)</f>
        <v>742.13</v>
      </c>
      <c r="D53">
        <f>SUMIF(IF(dati_pdc!$C53=1,dati_bdv!$C$2:$C$65536,IF(dati_pdc!$C53=2,dati_bdv!$D$2:$D$65536,IF(dati_pdc!$C53=3,dati_bdv!$E$2:$E$65536,IF(dati_pdc!$C53=4,dati_bdv!$F$2:$F$65536,IF(dati_pdc!$C53=5,dati_bdv!$G$2:$G$65536,dati_bdv!$H$2:$H$65536))))),$A53,dati_bdv!L$2:L$65536)</f>
        <v>0</v>
      </c>
      <c r="E53">
        <f>SUMIF(IF(dati_pdc!$C53=1,dati_bdv!$C$2:$C$65536,IF(dati_pdc!$C53=2,dati_bdv!$D$2:$D$65536,IF(dati_pdc!$C53=3,dati_bdv!$E$2:$E$65536,IF(dati_pdc!$C53=4,dati_bdv!$F$2:$F$65536,IF(dati_pdc!$C53=5,dati_bdv!$G$2:$G$65536,dati_bdv!$H$2:$H$65536))))),$A53,dati_bdv!M$2:M$65536)</f>
        <v>0</v>
      </c>
      <c r="F53">
        <f>SUMIF(IF(dati_pdc!$C53=1,dati_bdv!$C$2:$C$65536,IF(dati_pdc!$C53=2,dati_bdv!$D$2:$D$65536,IF(dati_pdc!$C53=3,dati_bdv!$E$2:$E$65536,IF(dati_pdc!$C53=4,dati_bdv!$F$2:$F$65536,IF(dati_pdc!$C53=5,dati_bdv!$G$2:$G$65536,dati_bdv!$H$2:$H$65536))))),$A53,dati_bdv!N$2:N$65536)</f>
        <v>0</v>
      </c>
    </row>
    <row r="54" spans="1:6">
      <c r="A54" s="34" t="str">
        <f>dati_pdc!A54</f>
        <v>270501</v>
      </c>
      <c r="B54">
        <f>SUMIF(IF(dati_pdc!$C54=1,dati_bdv!$C$2:$C$65536,IF(dati_pdc!$C54=2,dati_bdv!$D$2:$D$65536,IF(dati_pdc!$C54=3,dati_bdv!$E$2:$E$65536,IF(dati_pdc!$C54=4,dati_bdv!$F$2:$F$65536,IF(dati_pdc!$C54=5,dati_bdv!$G$2:$G$65536,dati_bdv!$H$2:$H$65536))))),$A54,dati_bdv!J$2:J$65536)</f>
        <v>730.31</v>
      </c>
      <c r="C54">
        <f>SUMIF(IF(dati_pdc!$C54=1,dati_bdv!$C$2:$C$65536,IF(dati_pdc!$C54=2,dati_bdv!$D$2:$D$65536,IF(dati_pdc!$C54=3,dati_bdv!$E$2:$E$65536,IF(dati_pdc!$C54=4,dati_bdv!$F$2:$F$65536,IF(dati_pdc!$C54=5,dati_bdv!$G$2:$G$65536,dati_bdv!$H$2:$H$65536))))),$A54,dati_bdv!K$2:K$65536)</f>
        <v>730.31</v>
      </c>
      <c r="D54">
        <f>SUMIF(IF(dati_pdc!$C54=1,dati_bdv!$C$2:$C$65536,IF(dati_pdc!$C54=2,dati_bdv!$D$2:$D$65536,IF(dati_pdc!$C54=3,dati_bdv!$E$2:$E$65536,IF(dati_pdc!$C54=4,dati_bdv!$F$2:$F$65536,IF(dati_pdc!$C54=5,dati_bdv!$G$2:$G$65536,dati_bdv!$H$2:$H$65536))))),$A54,dati_bdv!L$2:L$65536)</f>
        <v>0</v>
      </c>
      <c r="E54">
        <f>SUMIF(IF(dati_pdc!$C54=1,dati_bdv!$C$2:$C$65536,IF(dati_pdc!$C54=2,dati_bdv!$D$2:$D$65536,IF(dati_pdc!$C54=3,dati_bdv!$E$2:$E$65536,IF(dati_pdc!$C54=4,dati_bdv!$F$2:$F$65536,IF(dati_pdc!$C54=5,dati_bdv!$G$2:$G$65536,dati_bdv!$H$2:$H$65536))))),$A54,dati_bdv!M$2:M$65536)</f>
        <v>0</v>
      </c>
      <c r="F54">
        <f>SUMIF(IF(dati_pdc!$C54=1,dati_bdv!$C$2:$C$65536,IF(dati_pdc!$C54=2,dati_bdv!$D$2:$D$65536,IF(dati_pdc!$C54=3,dati_bdv!$E$2:$E$65536,IF(dati_pdc!$C54=4,dati_bdv!$F$2:$F$65536,IF(dati_pdc!$C54=5,dati_bdv!$G$2:$G$65536,dati_bdv!$H$2:$H$65536))))),$A54,dati_bdv!N$2:N$65536)</f>
        <v>0</v>
      </c>
    </row>
    <row r="55" spans="1:6">
      <c r="A55" s="34" t="str">
        <f>dati_pdc!A55</f>
        <v>270551</v>
      </c>
      <c r="B55">
        <f>SUMIF(IF(dati_pdc!$C55=1,dati_bdv!$C$2:$C$65536,IF(dati_pdc!$C55=2,dati_bdv!$D$2:$D$65536,IF(dati_pdc!$C55=3,dati_bdv!$E$2:$E$65536,IF(dati_pdc!$C55=4,dati_bdv!$F$2:$F$65536,IF(dati_pdc!$C55=5,dati_bdv!$G$2:$G$65536,dati_bdv!$H$2:$H$65536))))),$A55,dati_bdv!J$2:J$65536)</f>
        <v>20220.91</v>
      </c>
      <c r="C55">
        <f>SUMIF(IF(dati_pdc!$C55=1,dati_bdv!$C$2:$C$65536,IF(dati_pdc!$C55=2,dati_bdv!$D$2:$D$65536,IF(dati_pdc!$C55=3,dati_bdv!$E$2:$E$65536,IF(dati_pdc!$C55=4,dati_bdv!$F$2:$F$65536,IF(dati_pdc!$C55=5,dati_bdv!$G$2:$G$65536,dati_bdv!$H$2:$H$65536))))),$A55,dati_bdv!K$2:K$65536)</f>
        <v>11.82</v>
      </c>
      <c r="D55">
        <f>SUMIF(IF(dati_pdc!$C55=1,dati_bdv!$C$2:$C$65536,IF(dati_pdc!$C55=2,dati_bdv!$D$2:$D$65536,IF(dati_pdc!$C55=3,dati_bdv!$E$2:$E$65536,IF(dati_pdc!$C55=4,dati_bdv!$F$2:$F$65536,IF(dati_pdc!$C55=5,dati_bdv!$G$2:$G$65536,dati_bdv!$H$2:$H$65536))))),$A55,dati_bdv!L$2:L$65536)</f>
        <v>0</v>
      </c>
      <c r="E55">
        <f>SUMIF(IF(dati_pdc!$C55=1,dati_bdv!$C$2:$C$65536,IF(dati_pdc!$C55=2,dati_bdv!$D$2:$D$65536,IF(dati_pdc!$C55=3,dati_bdv!$E$2:$E$65536,IF(dati_pdc!$C55=4,dati_bdv!$F$2:$F$65536,IF(dati_pdc!$C55=5,dati_bdv!$G$2:$G$65536,dati_bdv!$H$2:$H$65536))))),$A55,dati_bdv!M$2:M$65536)</f>
        <v>0</v>
      </c>
      <c r="F55">
        <f>SUMIF(IF(dati_pdc!$C55=1,dati_bdv!$C$2:$C$65536,IF(dati_pdc!$C55=2,dati_bdv!$D$2:$D$65536,IF(dati_pdc!$C55=3,dati_bdv!$E$2:$E$65536,IF(dati_pdc!$C55=4,dati_bdv!$F$2:$F$65536,IF(dati_pdc!$C55=5,dati_bdv!$G$2:$G$65536,dati_bdv!$H$2:$H$65536))))),$A55,dati_bdv!N$2:N$65536)</f>
        <v>0</v>
      </c>
    </row>
    <row r="56" spans="1:6">
      <c r="A56" s="34" t="str">
        <f>dati_pdc!A56</f>
        <v>2707</v>
      </c>
      <c r="B56">
        <f>SUMIF(IF(dati_pdc!$C56=1,dati_bdv!$C$2:$C$65536,IF(dati_pdc!$C56=2,dati_bdv!$D$2:$D$65536,IF(dati_pdc!$C56=3,dati_bdv!$E$2:$E$65536,IF(dati_pdc!$C56=4,dati_bdv!$F$2:$F$65536,IF(dati_pdc!$C56=5,dati_bdv!$G$2:$G$65536,dati_bdv!$H$2:$H$65536))))),$A56,dati_bdv!J$2:J$65536)</f>
        <v>0.95</v>
      </c>
      <c r="C56">
        <f>SUMIF(IF(dati_pdc!$C56=1,dati_bdv!$C$2:$C$65536,IF(dati_pdc!$C56=2,dati_bdv!$D$2:$D$65536,IF(dati_pdc!$C56=3,dati_bdv!$E$2:$E$65536,IF(dati_pdc!$C56=4,dati_bdv!$F$2:$F$65536,IF(dati_pdc!$C56=5,dati_bdv!$G$2:$G$65536,dati_bdv!$H$2:$H$65536))))),$A56,dati_bdv!K$2:K$65536)</f>
        <v>1.72</v>
      </c>
      <c r="D56">
        <f>SUMIF(IF(dati_pdc!$C56=1,dati_bdv!$C$2:$C$65536,IF(dati_pdc!$C56=2,dati_bdv!$D$2:$D$65536,IF(dati_pdc!$C56=3,dati_bdv!$E$2:$E$65536,IF(dati_pdc!$C56=4,dati_bdv!$F$2:$F$65536,IF(dati_pdc!$C56=5,dati_bdv!$G$2:$G$65536,dati_bdv!$H$2:$H$65536))))),$A56,dati_bdv!L$2:L$65536)</f>
        <v>0</v>
      </c>
      <c r="E56">
        <f>SUMIF(IF(dati_pdc!$C56=1,dati_bdv!$C$2:$C$65536,IF(dati_pdc!$C56=2,dati_bdv!$D$2:$D$65536,IF(dati_pdc!$C56=3,dati_bdv!$E$2:$E$65536,IF(dati_pdc!$C56=4,dati_bdv!$F$2:$F$65536,IF(dati_pdc!$C56=5,dati_bdv!$G$2:$G$65536,dati_bdv!$H$2:$H$65536))))),$A56,dati_bdv!M$2:M$65536)</f>
        <v>0</v>
      </c>
      <c r="F56">
        <f>SUMIF(IF(dati_pdc!$C56=1,dati_bdv!$C$2:$C$65536,IF(dati_pdc!$C56=2,dati_bdv!$D$2:$D$65536,IF(dati_pdc!$C56=3,dati_bdv!$E$2:$E$65536,IF(dati_pdc!$C56=4,dati_bdv!$F$2:$F$65536,IF(dati_pdc!$C56=5,dati_bdv!$G$2:$G$65536,dati_bdv!$H$2:$H$65536))))),$A56,dati_bdv!N$2:N$65536)</f>
        <v>0</v>
      </c>
    </row>
    <row r="57" spans="1:6">
      <c r="A57" s="34" t="str">
        <f>dati_pdc!A57</f>
        <v>270709</v>
      </c>
      <c r="B57">
        <f>SUMIF(IF(dati_pdc!$C57=1,dati_bdv!$C$2:$C$65536,IF(dati_pdc!$C57=2,dati_bdv!$D$2:$D$65536,IF(dati_pdc!$C57=3,dati_bdv!$E$2:$E$65536,IF(dati_pdc!$C57=4,dati_bdv!$F$2:$F$65536,IF(dati_pdc!$C57=5,dati_bdv!$G$2:$G$65536,dati_bdv!$H$2:$H$65536))))),$A57,dati_bdv!J$2:J$65536)</f>
        <v>0.95</v>
      </c>
      <c r="C57">
        <f>SUMIF(IF(dati_pdc!$C57=1,dati_bdv!$C$2:$C$65536,IF(dati_pdc!$C57=2,dati_bdv!$D$2:$D$65536,IF(dati_pdc!$C57=3,dati_bdv!$E$2:$E$65536,IF(dati_pdc!$C57=4,dati_bdv!$F$2:$F$65536,IF(dati_pdc!$C57=5,dati_bdv!$G$2:$G$65536,dati_bdv!$H$2:$H$65536))))),$A57,dati_bdv!K$2:K$65536)</f>
        <v>1.72</v>
      </c>
      <c r="D57">
        <f>SUMIF(IF(dati_pdc!$C57=1,dati_bdv!$C$2:$C$65536,IF(dati_pdc!$C57=2,dati_bdv!$D$2:$D$65536,IF(dati_pdc!$C57=3,dati_bdv!$E$2:$E$65536,IF(dati_pdc!$C57=4,dati_bdv!$F$2:$F$65536,IF(dati_pdc!$C57=5,dati_bdv!$G$2:$G$65536,dati_bdv!$H$2:$H$65536))))),$A57,dati_bdv!L$2:L$65536)</f>
        <v>0</v>
      </c>
      <c r="E57">
        <f>SUMIF(IF(dati_pdc!$C57=1,dati_bdv!$C$2:$C$65536,IF(dati_pdc!$C57=2,dati_bdv!$D$2:$D$65536,IF(dati_pdc!$C57=3,dati_bdv!$E$2:$E$65536,IF(dati_pdc!$C57=4,dati_bdv!$F$2:$F$65536,IF(dati_pdc!$C57=5,dati_bdv!$G$2:$G$65536,dati_bdv!$H$2:$H$65536))))),$A57,dati_bdv!M$2:M$65536)</f>
        <v>0</v>
      </c>
      <c r="F57">
        <f>SUMIF(IF(dati_pdc!$C57=1,dati_bdv!$C$2:$C$65536,IF(dati_pdc!$C57=2,dati_bdv!$D$2:$D$65536,IF(dati_pdc!$C57=3,dati_bdv!$E$2:$E$65536,IF(dati_pdc!$C57=4,dati_bdv!$F$2:$F$65536,IF(dati_pdc!$C57=5,dati_bdv!$G$2:$G$65536,dati_bdv!$H$2:$H$65536))))),$A57,dati_bdv!N$2:N$65536)</f>
        <v>0</v>
      </c>
    </row>
    <row r="58" spans="1:6">
      <c r="A58" s="34" t="str">
        <f>dati_pdc!A58</f>
        <v>29</v>
      </c>
      <c r="B58">
        <f>SUMIF(IF(dati_pdc!$C58=1,dati_bdv!$C$2:$C$65536,IF(dati_pdc!$C58=2,dati_bdv!$D$2:$D$65536,IF(dati_pdc!$C58=3,dati_bdv!$E$2:$E$65536,IF(dati_pdc!$C58=4,dati_bdv!$F$2:$F$65536,IF(dati_pdc!$C58=5,dati_bdv!$G$2:$G$65536,dati_bdv!$H$2:$H$65536))))),$A58,dati_bdv!J$2:J$65536)</f>
        <v>169592.75</v>
      </c>
      <c r="C58">
        <f>SUMIF(IF(dati_pdc!$C58=1,dati_bdv!$C$2:$C$65536,IF(dati_pdc!$C58=2,dati_bdv!$D$2:$D$65536,IF(dati_pdc!$C58=3,dati_bdv!$E$2:$E$65536,IF(dati_pdc!$C58=4,dati_bdv!$F$2:$F$65536,IF(dati_pdc!$C58=5,dati_bdv!$G$2:$G$65536,dati_bdv!$H$2:$H$65536))))),$A58,dati_bdv!K$2:K$65536)</f>
        <v>100000</v>
      </c>
      <c r="D58">
        <f>SUMIF(IF(dati_pdc!$C58=1,dati_bdv!$C$2:$C$65536,IF(dati_pdc!$C58=2,dati_bdv!$D$2:$D$65536,IF(dati_pdc!$C58=3,dati_bdv!$E$2:$E$65536,IF(dati_pdc!$C58=4,dati_bdv!$F$2:$F$65536,IF(dati_pdc!$C58=5,dati_bdv!$G$2:$G$65536,dati_bdv!$H$2:$H$65536))))),$A58,dati_bdv!L$2:L$65536)</f>
        <v>0</v>
      </c>
      <c r="E58">
        <f>SUMIF(IF(dati_pdc!$C58=1,dati_bdv!$C$2:$C$65536,IF(dati_pdc!$C58=2,dati_bdv!$D$2:$D$65536,IF(dati_pdc!$C58=3,dati_bdv!$E$2:$E$65536,IF(dati_pdc!$C58=4,dati_bdv!$F$2:$F$65536,IF(dati_pdc!$C58=5,dati_bdv!$G$2:$G$65536,dati_bdv!$H$2:$H$65536))))),$A58,dati_bdv!M$2:M$65536)</f>
        <v>0</v>
      </c>
      <c r="F58">
        <f>SUMIF(IF(dati_pdc!$C58=1,dati_bdv!$C$2:$C$65536,IF(dati_pdc!$C58=2,dati_bdv!$D$2:$D$65536,IF(dati_pdc!$C58=3,dati_bdv!$E$2:$E$65536,IF(dati_pdc!$C58=4,dati_bdv!$F$2:$F$65536,IF(dati_pdc!$C58=5,dati_bdv!$G$2:$G$65536,dati_bdv!$H$2:$H$65536))))),$A58,dati_bdv!N$2:N$65536)</f>
        <v>0</v>
      </c>
    </row>
    <row r="59" spans="1:6">
      <c r="A59" s="34" t="str">
        <f>dati_pdc!A59</f>
        <v>2901</v>
      </c>
      <c r="B59">
        <f>SUMIF(IF(dati_pdc!$C59=1,dati_bdv!$C$2:$C$65536,IF(dati_pdc!$C59=2,dati_bdv!$D$2:$D$65536,IF(dati_pdc!$C59=3,dati_bdv!$E$2:$E$65536,IF(dati_pdc!$C59=4,dati_bdv!$F$2:$F$65536,IF(dati_pdc!$C59=5,dati_bdv!$G$2:$G$65536,dati_bdv!$H$2:$H$65536))))),$A59,dati_bdv!J$2:J$65536)</f>
        <v>69592.75</v>
      </c>
      <c r="C59">
        <f>SUMIF(IF(dati_pdc!$C59=1,dati_bdv!$C$2:$C$65536,IF(dati_pdc!$C59=2,dati_bdv!$D$2:$D$65536,IF(dati_pdc!$C59=3,dati_bdv!$E$2:$E$65536,IF(dati_pdc!$C59=4,dati_bdv!$F$2:$F$65536,IF(dati_pdc!$C59=5,dati_bdv!$G$2:$G$65536,dati_bdv!$H$2:$H$65536))))),$A59,dati_bdv!K$2:K$65536)</f>
        <v>0</v>
      </c>
      <c r="D59">
        <f>SUMIF(IF(dati_pdc!$C59=1,dati_bdv!$C$2:$C$65536,IF(dati_pdc!$C59=2,dati_bdv!$D$2:$D$65536,IF(dati_pdc!$C59=3,dati_bdv!$E$2:$E$65536,IF(dati_pdc!$C59=4,dati_bdv!$F$2:$F$65536,IF(dati_pdc!$C59=5,dati_bdv!$G$2:$G$65536,dati_bdv!$H$2:$H$65536))))),$A59,dati_bdv!L$2:L$65536)</f>
        <v>0</v>
      </c>
      <c r="E59">
        <f>SUMIF(IF(dati_pdc!$C59=1,dati_bdv!$C$2:$C$65536,IF(dati_pdc!$C59=2,dati_bdv!$D$2:$D$65536,IF(dati_pdc!$C59=3,dati_bdv!$E$2:$E$65536,IF(dati_pdc!$C59=4,dati_bdv!$F$2:$F$65536,IF(dati_pdc!$C59=5,dati_bdv!$G$2:$G$65536,dati_bdv!$H$2:$H$65536))))),$A59,dati_bdv!M$2:M$65536)</f>
        <v>0</v>
      </c>
      <c r="F59">
        <f>SUMIF(IF(dati_pdc!$C59=1,dati_bdv!$C$2:$C$65536,IF(dati_pdc!$C59=2,dati_bdv!$D$2:$D$65536,IF(dati_pdc!$C59=3,dati_bdv!$E$2:$E$65536,IF(dati_pdc!$C59=4,dati_bdv!$F$2:$F$65536,IF(dati_pdc!$C59=5,dati_bdv!$G$2:$G$65536,dati_bdv!$H$2:$H$65536))))),$A59,dati_bdv!N$2:N$65536)</f>
        <v>0</v>
      </c>
    </row>
    <row r="60" spans="1:6">
      <c r="A60" s="34" t="str">
        <f>dati_pdc!A60</f>
        <v>290107</v>
      </c>
      <c r="B60">
        <f>SUMIF(IF(dati_pdc!$C60=1,dati_bdv!$C$2:$C$65536,IF(dati_pdc!$C60=2,dati_bdv!$D$2:$D$65536,IF(dati_pdc!$C60=3,dati_bdv!$E$2:$E$65536,IF(dati_pdc!$C60=4,dati_bdv!$F$2:$F$65536,IF(dati_pdc!$C60=5,dati_bdv!$G$2:$G$65536,dati_bdv!$H$2:$H$65536))))),$A60,dati_bdv!J$2:J$65536)</f>
        <v>69592.75</v>
      </c>
      <c r="C60">
        <f>SUMIF(IF(dati_pdc!$C60=1,dati_bdv!$C$2:$C$65536,IF(dati_pdc!$C60=2,dati_bdv!$D$2:$D$65536,IF(dati_pdc!$C60=3,dati_bdv!$E$2:$E$65536,IF(dati_pdc!$C60=4,dati_bdv!$F$2:$F$65536,IF(dati_pdc!$C60=5,dati_bdv!$G$2:$G$65536,dati_bdv!$H$2:$H$65536))))),$A60,dati_bdv!K$2:K$65536)</f>
        <v>0</v>
      </c>
      <c r="D60">
        <f>SUMIF(IF(dati_pdc!$C60=1,dati_bdv!$C$2:$C$65536,IF(dati_pdc!$C60=2,dati_bdv!$D$2:$D$65536,IF(dati_pdc!$C60=3,dati_bdv!$E$2:$E$65536,IF(dati_pdc!$C60=4,dati_bdv!$F$2:$F$65536,IF(dati_pdc!$C60=5,dati_bdv!$G$2:$G$65536,dati_bdv!$H$2:$H$65536))))),$A60,dati_bdv!L$2:L$65536)</f>
        <v>0</v>
      </c>
      <c r="E60">
        <f>SUMIF(IF(dati_pdc!$C60=1,dati_bdv!$C$2:$C$65536,IF(dati_pdc!$C60=2,dati_bdv!$D$2:$D$65536,IF(dati_pdc!$C60=3,dati_bdv!$E$2:$E$65536,IF(dati_pdc!$C60=4,dati_bdv!$F$2:$F$65536,IF(dati_pdc!$C60=5,dati_bdv!$G$2:$G$65536,dati_bdv!$H$2:$H$65536))))),$A60,dati_bdv!M$2:M$65536)</f>
        <v>0</v>
      </c>
      <c r="F60">
        <f>SUMIF(IF(dati_pdc!$C60=1,dati_bdv!$C$2:$C$65536,IF(dati_pdc!$C60=2,dati_bdv!$D$2:$D$65536,IF(dati_pdc!$C60=3,dati_bdv!$E$2:$E$65536,IF(dati_pdc!$C60=4,dati_bdv!$F$2:$F$65536,IF(dati_pdc!$C60=5,dati_bdv!$G$2:$G$65536,dati_bdv!$H$2:$H$65536))))),$A60,dati_bdv!N$2:N$65536)</f>
        <v>0</v>
      </c>
    </row>
    <row r="61" spans="1:6">
      <c r="A61" s="34" t="str">
        <f>dati_pdc!A61</f>
        <v>2903</v>
      </c>
      <c r="B61">
        <f>SUMIF(IF(dati_pdc!$C61=1,dati_bdv!$C$2:$C$65536,IF(dati_pdc!$C61=2,dati_bdv!$D$2:$D$65536,IF(dati_pdc!$C61=3,dati_bdv!$E$2:$E$65536,IF(dati_pdc!$C61=4,dati_bdv!$F$2:$F$65536,IF(dati_pdc!$C61=5,dati_bdv!$G$2:$G$65536,dati_bdv!$H$2:$H$65536))))),$A61,dati_bdv!J$2:J$65536)</f>
        <v>100000</v>
      </c>
      <c r="C61">
        <f>SUMIF(IF(dati_pdc!$C61=1,dati_bdv!$C$2:$C$65536,IF(dati_pdc!$C61=2,dati_bdv!$D$2:$D$65536,IF(dati_pdc!$C61=3,dati_bdv!$E$2:$E$65536,IF(dati_pdc!$C61=4,dati_bdv!$F$2:$F$65536,IF(dati_pdc!$C61=5,dati_bdv!$G$2:$G$65536,dati_bdv!$H$2:$H$65536))))),$A61,dati_bdv!K$2:K$65536)</f>
        <v>100000</v>
      </c>
      <c r="D61">
        <f>SUMIF(IF(dati_pdc!$C61=1,dati_bdv!$C$2:$C$65536,IF(dati_pdc!$C61=2,dati_bdv!$D$2:$D$65536,IF(dati_pdc!$C61=3,dati_bdv!$E$2:$E$65536,IF(dati_pdc!$C61=4,dati_bdv!$F$2:$F$65536,IF(dati_pdc!$C61=5,dati_bdv!$G$2:$G$65536,dati_bdv!$H$2:$H$65536))))),$A61,dati_bdv!L$2:L$65536)</f>
        <v>0</v>
      </c>
      <c r="E61">
        <f>SUMIF(IF(dati_pdc!$C61=1,dati_bdv!$C$2:$C$65536,IF(dati_pdc!$C61=2,dati_bdv!$D$2:$D$65536,IF(dati_pdc!$C61=3,dati_bdv!$E$2:$E$65536,IF(dati_pdc!$C61=4,dati_bdv!$F$2:$F$65536,IF(dati_pdc!$C61=5,dati_bdv!$G$2:$G$65536,dati_bdv!$H$2:$H$65536))))),$A61,dati_bdv!M$2:M$65536)</f>
        <v>0</v>
      </c>
      <c r="F61">
        <f>SUMIF(IF(dati_pdc!$C61=1,dati_bdv!$C$2:$C$65536,IF(dati_pdc!$C61=2,dati_bdv!$D$2:$D$65536,IF(dati_pdc!$C61=3,dati_bdv!$E$2:$E$65536,IF(dati_pdc!$C61=4,dati_bdv!$F$2:$F$65536,IF(dati_pdc!$C61=5,dati_bdv!$G$2:$G$65536,dati_bdv!$H$2:$H$65536))))),$A61,dati_bdv!N$2:N$65536)</f>
        <v>0</v>
      </c>
    </row>
    <row r="62" spans="1:6">
      <c r="A62" s="34" t="str">
        <f>dati_pdc!A62</f>
        <v>290331</v>
      </c>
      <c r="B62">
        <f>SUMIF(IF(dati_pdc!$C62=1,dati_bdv!$C$2:$C$65536,IF(dati_pdc!$C62=2,dati_bdv!$D$2:$D$65536,IF(dati_pdc!$C62=3,dati_bdv!$E$2:$E$65536,IF(dati_pdc!$C62=4,dati_bdv!$F$2:$F$65536,IF(dati_pdc!$C62=5,dati_bdv!$G$2:$G$65536,dati_bdv!$H$2:$H$65536))))),$A62,dati_bdv!J$2:J$65536)</f>
        <v>100000</v>
      </c>
      <c r="C62">
        <f>SUMIF(IF(dati_pdc!$C62=1,dati_bdv!$C$2:$C$65536,IF(dati_pdc!$C62=2,dati_bdv!$D$2:$D$65536,IF(dati_pdc!$C62=3,dati_bdv!$E$2:$E$65536,IF(dati_pdc!$C62=4,dati_bdv!$F$2:$F$65536,IF(dati_pdc!$C62=5,dati_bdv!$G$2:$G$65536,dati_bdv!$H$2:$H$65536))))),$A62,dati_bdv!K$2:K$65536)</f>
        <v>100000</v>
      </c>
      <c r="D62">
        <f>SUMIF(IF(dati_pdc!$C62=1,dati_bdv!$C$2:$C$65536,IF(dati_pdc!$C62=2,dati_bdv!$D$2:$D$65536,IF(dati_pdc!$C62=3,dati_bdv!$E$2:$E$65536,IF(dati_pdc!$C62=4,dati_bdv!$F$2:$F$65536,IF(dati_pdc!$C62=5,dati_bdv!$G$2:$G$65536,dati_bdv!$H$2:$H$65536))))),$A62,dati_bdv!L$2:L$65536)</f>
        <v>0</v>
      </c>
      <c r="E62">
        <f>SUMIF(IF(dati_pdc!$C62=1,dati_bdv!$C$2:$C$65536,IF(dati_pdc!$C62=2,dati_bdv!$D$2:$D$65536,IF(dati_pdc!$C62=3,dati_bdv!$E$2:$E$65536,IF(dati_pdc!$C62=4,dati_bdv!$F$2:$F$65536,IF(dati_pdc!$C62=5,dati_bdv!$G$2:$G$65536,dati_bdv!$H$2:$H$65536))))),$A62,dati_bdv!M$2:M$65536)</f>
        <v>0</v>
      </c>
      <c r="F62">
        <f>SUMIF(IF(dati_pdc!$C62=1,dati_bdv!$C$2:$C$65536,IF(dati_pdc!$C62=2,dati_bdv!$D$2:$D$65536,IF(dati_pdc!$C62=3,dati_bdv!$E$2:$E$65536,IF(dati_pdc!$C62=4,dati_bdv!$F$2:$F$65536,IF(dati_pdc!$C62=5,dati_bdv!$G$2:$G$65536,dati_bdv!$H$2:$H$65536))))),$A62,dati_bdv!N$2:N$65536)</f>
        <v>0</v>
      </c>
    </row>
    <row r="63" spans="1:6">
      <c r="A63" s="34" t="str">
        <f>dati_pdc!A63</f>
        <v>31</v>
      </c>
      <c r="B63">
        <f>SUMIF(IF(dati_pdc!$C63=1,dati_bdv!$C$2:$C$65536,IF(dati_pdc!$C63=2,dati_bdv!$D$2:$D$65536,IF(dati_pdc!$C63=3,dati_bdv!$E$2:$E$65536,IF(dati_pdc!$C63=4,dati_bdv!$F$2:$F$65536,IF(dati_pdc!$C63=5,dati_bdv!$G$2:$G$65536,dati_bdv!$H$2:$H$65536))))),$A63,dati_bdv!J$2:J$65536)</f>
        <v>-93372.58</v>
      </c>
      <c r="C63">
        <f>SUMIF(IF(dati_pdc!$C63=1,dati_bdv!$C$2:$C$65536,IF(dati_pdc!$C63=2,dati_bdv!$D$2:$D$65536,IF(dati_pdc!$C63=3,dati_bdv!$E$2:$E$65536,IF(dati_pdc!$C63=4,dati_bdv!$F$2:$F$65536,IF(dati_pdc!$C63=5,dati_bdv!$G$2:$G$65536,dati_bdv!$H$2:$H$65536))))),$A63,dati_bdv!K$2:K$65536)</f>
        <v>29111.190000000002</v>
      </c>
      <c r="D63">
        <f>SUMIF(IF(dati_pdc!$C63=1,dati_bdv!$C$2:$C$65536,IF(dati_pdc!$C63=2,dati_bdv!$D$2:$D$65536,IF(dati_pdc!$C63=3,dati_bdv!$E$2:$E$65536,IF(dati_pdc!$C63=4,dati_bdv!$F$2:$F$65536,IF(dati_pdc!$C63=5,dati_bdv!$G$2:$G$65536,dati_bdv!$H$2:$H$65536))))),$A63,dati_bdv!L$2:L$65536)</f>
        <v>0</v>
      </c>
      <c r="E63">
        <f>SUMIF(IF(dati_pdc!$C63=1,dati_bdv!$C$2:$C$65536,IF(dati_pdc!$C63=2,dati_bdv!$D$2:$D$65536,IF(dati_pdc!$C63=3,dati_bdv!$E$2:$E$65536,IF(dati_pdc!$C63=4,dati_bdv!$F$2:$F$65536,IF(dati_pdc!$C63=5,dati_bdv!$G$2:$G$65536,dati_bdv!$H$2:$H$65536))))),$A63,dati_bdv!M$2:M$65536)</f>
        <v>0</v>
      </c>
      <c r="F63">
        <f>SUMIF(IF(dati_pdc!$C63=1,dati_bdv!$C$2:$C$65536,IF(dati_pdc!$C63=2,dati_bdv!$D$2:$D$65536,IF(dati_pdc!$C63=3,dati_bdv!$E$2:$E$65536,IF(dati_pdc!$C63=4,dati_bdv!$F$2:$F$65536,IF(dati_pdc!$C63=5,dati_bdv!$G$2:$G$65536,dati_bdv!$H$2:$H$65536))))),$A63,dati_bdv!N$2:N$65536)</f>
        <v>0</v>
      </c>
    </row>
    <row r="64" spans="1:6">
      <c r="A64" s="34" t="str">
        <f>dati_pdc!A64</f>
        <v>3101</v>
      </c>
      <c r="B64">
        <f>SUMIF(IF(dati_pdc!$C64=1,dati_bdv!$C$2:$C$65536,IF(dati_pdc!$C64=2,dati_bdv!$D$2:$D$65536,IF(dati_pdc!$C64=3,dati_bdv!$E$2:$E$65536,IF(dati_pdc!$C64=4,dati_bdv!$F$2:$F$65536,IF(dati_pdc!$C64=5,dati_bdv!$G$2:$G$65536,dati_bdv!$H$2:$H$65536))))),$A64,dati_bdv!J$2:J$65536)</f>
        <v>-93532.06</v>
      </c>
      <c r="C64">
        <f>SUMIF(IF(dati_pdc!$C64=1,dati_bdv!$C$2:$C$65536,IF(dati_pdc!$C64=2,dati_bdv!$D$2:$D$65536,IF(dati_pdc!$C64=3,dati_bdv!$E$2:$E$65536,IF(dati_pdc!$C64=4,dati_bdv!$F$2:$F$65536,IF(dati_pdc!$C64=5,dati_bdv!$G$2:$G$65536,dati_bdv!$H$2:$H$65536))))),$A64,dati_bdv!K$2:K$65536)</f>
        <v>28849.61</v>
      </c>
      <c r="D64">
        <f>SUMIF(IF(dati_pdc!$C64=1,dati_bdv!$C$2:$C$65536,IF(dati_pdc!$C64=2,dati_bdv!$D$2:$D$65536,IF(dati_pdc!$C64=3,dati_bdv!$E$2:$E$65536,IF(dati_pdc!$C64=4,dati_bdv!$F$2:$F$65536,IF(dati_pdc!$C64=5,dati_bdv!$G$2:$G$65536,dati_bdv!$H$2:$H$65536))))),$A64,dati_bdv!L$2:L$65536)</f>
        <v>0</v>
      </c>
      <c r="E64">
        <f>SUMIF(IF(dati_pdc!$C64=1,dati_bdv!$C$2:$C$65536,IF(dati_pdc!$C64=2,dati_bdv!$D$2:$D$65536,IF(dati_pdc!$C64=3,dati_bdv!$E$2:$E$65536,IF(dati_pdc!$C64=4,dati_bdv!$F$2:$F$65536,IF(dati_pdc!$C64=5,dati_bdv!$G$2:$G$65536,dati_bdv!$H$2:$H$65536))))),$A64,dati_bdv!M$2:M$65536)</f>
        <v>0</v>
      </c>
      <c r="F64">
        <f>SUMIF(IF(dati_pdc!$C64=1,dati_bdv!$C$2:$C$65536,IF(dati_pdc!$C64=2,dati_bdv!$D$2:$D$65536,IF(dati_pdc!$C64=3,dati_bdv!$E$2:$E$65536,IF(dati_pdc!$C64=4,dati_bdv!$F$2:$F$65536,IF(dati_pdc!$C64=5,dati_bdv!$G$2:$G$65536,dati_bdv!$H$2:$H$65536))))),$A64,dati_bdv!N$2:N$65536)</f>
        <v>0</v>
      </c>
    </row>
    <row r="65" spans="1:6">
      <c r="A65" s="34" t="str">
        <f>dati_pdc!A65</f>
        <v>310101</v>
      </c>
      <c r="B65">
        <f>SUMIF(IF(dati_pdc!$C65=1,dati_bdv!$C$2:$C$65536,IF(dati_pdc!$C65=2,dati_bdv!$D$2:$D$65536,IF(dati_pdc!$C65=3,dati_bdv!$E$2:$E$65536,IF(dati_pdc!$C65=4,dati_bdv!$F$2:$F$65536,IF(dati_pdc!$C65=5,dati_bdv!$G$2:$G$65536,dati_bdv!$H$2:$H$65536))))),$A65,dati_bdv!J$2:J$65536)</f>
        <v>-94543.75</v>
      </c>
      <c r="C65">
        <f>SUMIF(IF(dati_pdc!$C65=1,dati_bdv!$C$2:$C$65536,IF(dati_pdc!$C65=2,dati_bdv!$D$2:$D$65536,IF(dati_pdc!$C65=3,dati_bdv!$E$2:$E$65536,IF(dati_pdc!$C65=4,dati_bdv!$F$2:$F$65536,IF(dati_pdc!$C65=5,dati_bdv!$G$2:$G$65536,dati_bdv!$H$2:$H$65536))))),$A65,dati_bdv!K$2:K$65536)</f>
        <v>28849.61</v>
      </c>
      <c r="D65">
        <f>SUMIF(IF(dati_pdc!$C65=1,dati_bdv!$C$2:$C$65536,IF(dati_pdc!$C65=2,dati_bdv!$D$2:$D$65536,IF(dati_pdc!$C65=3,dati_bdv!$E$2:$E$65536,IF(dati_pdc!$C65=4,dati_bdv!$F$2:$F$65536,IF(dati_pdc!$C65=5,dati_bdv!$G$2:$G$65536,dati_bdv!$H$2:$H$65536))))),$A65,dati_bdv!L$2:L$65536)</f>
        <v>0</v>
      </c>
      <c r="E65">
        <f>SUMIF(IF(dati_pdc!$C65=1,dati_bdv!$C$2:$C$65536,IF(dati_pdc!$C65=2,dati_bdv!$D$2:$D$65536,IF(dati_pdc!$C65=3,dati_bdv!$E$2:$E$65536,IF(dati_pdc!$C65=4,dati_bdv!$F$2:$F$65536,IF(dati_pdc!$C65=5,dati_bdv!$G$2:$G$65536,dati_bdv!$H$2:$H$65536))))),$A65,dati_bdv!M$2:M$65536)</f>
        <v>0</v>
      </c>
      <c r="F65">
        <f>SUMIF(IF(dati_pdc!$C65=1,dati_bdv!$C$2:$C$65536,IF(dati_pdc!$C65=2,dati_bdv!$D$2:$D$65536,IF(dati_pdc!$C65=3,dati_bdv!$E$2:$E$65536,IF(dati_pdc!$C65=4,dati_bdv!$F$2:$F$65536,IF(dati_pdc!$C65=5,dati_bdv!$G$2:$G$65536,dati_bdv!$H$2:$H$65536))))),$A65,dati_bdv!N$2:N$65536)</f>
        <v>0</v>
      </c>
    </row>
    <row r="66" spans="1:6">
      <c r="A66" s="34" t="str">
        <f>dati_pdc!A66</f>
        <v>310102</v>
      </c>
      <c r="B66">
        <f>SUMIF(IF(dati_pdc!$C66=1,dati_bdv!$C$2:$C$65536,IF(dati_pdc!$C66=2,dati_bdv!$D$2:$D$65536,IF(dati_pdc!$C66=3,dati_bdv!$E$2:$E$65536,IF(dati_pdc!$C66=4,dati_bdv!$F$2:$F$65536,IF(dati_pdc!$C66=5,dati_bdv!$G$2:$G$65536,dati_bdv!$H$2:$H$65536))))),$A66,dati_bdv!J$2:J$65536)</f>
        <v>1011.69</v>
      </c>
      <c r="C66">
        <f>SUMIF(IF(dati_pdc!$C66=1,dati_bdv!$C$2:$C$65536,IF(dati_pdc!$C66=2,dati_bdv!$D$2:$D$65536,IF(dati_pdc!$C66=3,dati_bdv!$E$2:$E$65536,IF(dati_pdc!$C66=4,dati_bdv!$F$2:$F$65536,IF(dati_pdc!$C66=5,dati_bdv!$G$2:$G$65536,dati_bdv!$H$2:$H$65536))))),$A66,dati_bdv!K$2:K$65536)</f>
        <v>0</v>
      </c>
      <c r="D66">
        <f>SUMIF(IF(dati_pdc!$C66=1,dati_bdv!$C$2:$C$65536,IF(dati_pdc!$C66=2,dati_bdv!$D$2:$D$65536,IF(dati_pdc!$C66=3,dati_bdv!$E$2:$E$65536,IF(dati_pdc!$C66=4,dati_bdv!$F$2:$F$65536,IF(dati_pdc!$C66=5,dati_bdv!$G$2:$G$65536,dati_bdv!$H$2:$H$65536))))),$A66,dati_bdv!L$2:L$65536)</f>
        <v>0</v>
      </c>
      <c r="E66">
        <f>SUMIF(IF(dati_pdc!$C66=1,dati_bdv!$C$2:$C$65536,IF(dati_pdc!$C66=2,dati_bdv!$D$2:$D$65536,IF(dati_pdc!$C66=3,dati_bdv!$E$2:$E$65536,IF(dati_pdc!$C66=4,dati_bdv!$F$2:$F$65536,IF(dati_pdc!$C66=5,dati_bdv!$G$2:$G$65536,dati_bdv!$H$2:$H$65536))))),$A66,dati_bdv!M$2:M$65536)</f>
        <v>0</v>
      </c>
      <c r="F66">
        <f>SUMIF(IF(dati_pdc!$C66=1,dati_bdv!$C$2:$C$65536,IF(dati_pdc!$C66=2,dati_bdv!$D$2:$D$65536,IF(dati_pdc!$C66=3,dati_bdv!$E$2:$E$65536,IF(dati_pdc!$C66=4,dati_bdv!$F$2:$F$65536,IF(dati_pdc!$C66=5,dati_bdv!$G$2:$G$65536,dati_bdv!$H$2:$H$65536))))),$A66,dati_bdv!N$2:N$65536)</f>
        <v>0</v>
      </c>
    </row>
    <row r="67" spans="1:6">
      <c r="A67" s="34" t="str">
        <f>dati_pdc!A67</f>
        <v>3103</v>
      </c>
      <c r="B67">
        <f>SUMIF(IF(dati_pdc!$C67=1,dati_bdv!$C$2:$C$65536,IF(dati_pdc!$C67=2,dati_bdv!$D$2:$D$65536,IF(dati_pdc!$C67=3,dati_bdv!$E$2:$E$65536,IF(dati_pdc!$C67=4,dati_bdv!$F$2:$F$65536,IF(dati_pdc!$C67=5,dati_bdv!$G$2:$G$65536,dati_bdv!$H$2:$H$65536))))),$A67,dati_bdv!J$2:J$65536)</f>
        <v>159.47999999999999</v>
      </c>
      <c r="C67">
        <f>SUMIF(IF(dati_pdc!$C67=1,dati_bdv!$C$2:$C$65536,IF(dati_pdc!$C67=2,dati_bdv!$D$2:$D$65536,IF(dati_pdc!$C67=3,dati_bdv!$E$2:$E$65536,IF(dati_pdc!$C67=4,dati_bdv!$F$2:$F$65536,IF(dati_pdc!$C67=5,dati_bdv!$G$2:$G$65536,dati_bdv!$H$2:$H$65536))))),$A67,dati_bdv!K$2:K$65536)</f>
        <v>261.58</v>
      </c>
      <c r="D67">
        <f>SUMIF(IF(dati_pdc!$C67=1,dati_bdv!$C$2:$C$65536,IF(dati_pdc!$C67=2,dati_bdv!$D$2:$D$65536,IF(dati_pdc!$C67=3,dati_bdv!$E$2:$E$65536,IF(dati_pdc!$C67=4,dati_bdv!$F$2:$F$65536,IF(dati_pdc!$C67=5,dati_bdv!$G$2:$G$65536,dati_bdv!$H$2:$H$65536))))),$A67,dati_bdv!L$2:L$65536)</f>
        <v>0</v>
      </c>
      <c r="E67">
        <f>SUMIF(IF(dati_pdc!$C67=1,dati_bdv!$C$2:$C$65536,IF(dati_pdc!$C67=2,dati_bdv!$D$2:$D$65536,IF(dati_pdc!$C67=3,dati_bdv!$E$2:$E$65536,IF(dati_pdc!$C67=4,dati_bdv!$F$2:$F$65536,IF(dati_pdc!$C67=5,dati_bdv!$G$2:$G$65536,dati_bdv!$H$2:$H$65536))))),$A67,dati_bdv!M$2:M$65536)</f>
        <v>0</v>
      </c>
      <c r="F67">
        <f>SUMIF(IF(dati_pdc!$C67=1,dati_bdv!$C$2:$C$65536,IF(dati_pdc!$C67=2,dati_bdv!$D$2:$D$65536,IF(dati_pdc!$C67=3,dati_bdv!$E$2:$E$65536,IF(dati_pdc!$C67=4,dati_bdv!$F$2:$F$65536,IF(dati_pdc!$C67=5,dati_bdv!$G$2:$G$65536,dati_bdv!$H$2:$H$65536))))),$A67,dati_bdv!N$2:N$65536)</f>
        <v>0</v>
      </c>
    </row>
    <row r="68" spans="1:6">
      <c r="A68" s="34" t="str">
        <f>dati_pdc!A68</f>
        <v>310303</v>
      </c>
      <c r="B68">
        <f>SUMIF(IF(dati_pdc!$C68=1,dati_bdv!$C$2:$C$65536,IF(dati_pdc!$C68=2,dati_bdv!$D$2:$D$65536,IF(dati_pdc!$C68=3,dati_bdv!$E$2:$E$65536,IF(dati_pdc!$C68=4,dati_bdv!$F$2:$F$65536,IF(dati_pdc!$C68=5,dati_bdv!$G$2:$G$65536,dati_bdv!$H$2:$H$65536))))),$A68,dati_bdv!J$2:J$65536)</f>
        <v>159.47999999999999</v>
      </c>
      <c r="C68">
        <f>SUMIF(IF(dati_pdc!$C68=1,dati_bdv!$C$2:$C$65536,IF(dati_pdc!$C68=2,dati_bdv!$D$2:$D$65536,IF(dati_pdc!$C68=3,dati_bdv!$E$2:$E$65536,IF(dati_pdc!$C68=4,dati_bdv!$F$2:$F$65536,IF(dati_pdc!$C68=5,dati_bdv!$G$2:$G$65536,dati_bdv!$H$2:$H$65536))))),$A68,dati_bdv!K$2:K$65536)</f>
        <v>261.58</v>
      </c>
      <c r="D68">
        <f>SUMIF(IF(dati_pdc!$C68=1,dati_bdv!$C$2:$C$65536,IF(dati_pdc!$C68=2,dati_bdv!$D$2:$D$65536,IF(dati_pdc!$C68=3,dati_bdv!$E$2:$E$65536,IF(dati_pdc!$C68=4,dati_bdv!$F$2:$F$65536,IF(dati_pdc!$C68=5,dati_bdv!$G$2:$G$65536,dati_bdv!$H$2:$H$65536))))),$A68,dati_bdv!L$2:L$65536)</f>
        <v>0</v>
      </c>
      <c r="E68">
        <f>SUMIF(IF(dati_pdc!$C68=1,dati_bdv!$C$2:$C$65536,IF(dati_pdc!$C68=2,dati_bdv!$D$2:$D$65536,IF(dati_pdc!$C68=3,dati_bdv!$E$2:$E$65536,IF(dati_pdc!$C68=4,dati_bdv!$F$2:$F$65536,IF(dati_pdc!$C68=5,dati_bdv!$G$2:$G$65536,dati_bdv!$H$2:$H$65536))))),$A68,dati_bdv!M$2:M$65536)</f>
        <v>0</v>
      </c>
      <c r="F68">
        <f>SUMIF(IF(dati_pdc!$C68=1,dati_bdv!$C$2:$C$65536,IF(dati_pdc!$C68=2,dati_bdv!$D$2:$D$65536,IF(dati_pdc!$C68=3,dati_bdv!$E$2:$E$65536,IF(dati_pdc!$C68=4,dati_bdv!$F$2:$F$65536,IF(dati_pdc!$C68=5,dati_bdv!$G$2:$G$65536,dati_bdv!$H$2:$H$65536))))),$A68,dati_bdv!N$2:N$65536)</f>
        <v>0</v>
      </c>
    </row>
    <row r="69" spans="1:6">
      <c r="A69" s="34" t="str">
        <f>dati_pdc!A69</f>
        <v>32</v>
      </c>
      <c r="B69">
        <f>SUMIF(IF(dati_pdc!$C69=1,dati_bdv!$C$2:$C$65536,IF(dati_pdc!$C69=2,dati_bdv!$D$2:$D$65536,IF(dati_pdc!$C69=3,dati_bdv!$E$2:$E$65536,IF(dati_pdc!$C69=4,dati_bdv!$F$2:$F$65536,IF(dati_pdc!$C69=5,dati_bdv!$G$2:$G$65536,dati_bdv!$H$2:$H$65536))))),$A69,dati_bdv!J$2:J$65536)</f>
        <v>89582.76</v>
      </c>
      <c r="C69">
        <f>SUMIF(IF(dati_pdc!$C69=1,dati_bdv!$C$2:$C$65536,IF(dati_pdc!$C69=2,dati_bdv!$D$2:$D$65536,IF(dati_pdc!$C69=3,dati_bdv!$E$2:$E$65536,IF(dati_pdc!$C69=4,dati_bdv!$F$2:$F$65536,IF(dati_pdc!$C69=5,dati_bdv!$G$2:$G$65536,dati_bdv!$H$2:$H$65536))))),$A69,dati_bdv!K$2:K$65536)</f>
        <v>91227.35</v>
      </c>
      <c r="D69">
        <f>SUMIF(IF(dati_pdc!$C69=1,dati_bdv!$C$2:$C$65536,IF(dati_pdc!$C69=2,dati_bdv!$D$2:$D$65536,IF(dati_pdc!$C69=3,dati_bdv!$E$2:$E$65536,IF(dati_pdc!$C69=4,dati_bdv!$F$2:$F$65536,IF(dati_pdc!$C69=5,dati_bdv!$G$2:$G$65536,dati_bdv!$H$2:$H$65536))))),$A69,dati_bdv!L$2:L$65536)</f>
        <v>0</v>
      </c>
      <c r="E69">
        <f>SUMIF(IF(dati_pdc!$C69=1,dati_bdv!$C$2:$C$65536,IF(dati_pdc!$C69=2,dati_bdv!$D$2:$D$65536,IF(dati_pdc!$C69=3,dati_bdv!$E$2:$E$65536,IF(dati_pdc!$C69=4,dati_bdv!$F$2:$F$65536,IF(dati_pdc!$C69=5,dati_bdv!$G$2:$G$65536,dati_bdv!$H$2:$H$65536))))),$A69,dati_bdv!M$2:M$65536)</f>
        <v>0</v>
      </c>
      <c r="F69">
        <f>SUMIF(IF(dati_pdc!$C69=1,dati_bdv!$C$2:$C$65536,IF(dati_pdc!$C69=2,dati_bdv!$D$2:$D$65536,IF(dati_pdc!$C69=3,dati_bdv!$E$2:$E$65536,IF(dati_pdc!$C69=4,dati_bdv!$F$2:$F$65536,IF(dati_pdc!$C69=5,dati_bdv!$G$2:$G$65536,dati_bdv!$H$2:$H$65536))))),$A69,dati_bdv!N$2:N$65536)</f>
        <v>0</v>
      </c>
    </row>
    <row r="70" spans="1:6">
      <c r="A70" s="34" t="str">
        <f>dati_pdc!A70</f>
        <v>3201</v>
      </c>
      <c r="B70">
        <f>SUMIF(IF(dati_pdc!$C70=1,dati_bdv!$C$2:$C$65536,IF(dati_pdc!$C70=2,dati_bdv!$D$2:$D$65536,IF(dati_pdc!$C70=3,dati_bdv!$E$2:$E$65536,IF(dati_pdc!$C70=4,dati_bdv!$F$2:$F$65536,IF(dati_pdc!$C70=5,dati_bdv!$G$2:$G$65536,dati_bdv!$H$2:$H$65536))))),$A70,dati_bdv!J$2:J$65536)</f>
        <v>89582.76</v>
      </c>
      <c r="C70">
        <f>SUMIF(IF(dati_pdc!$C70=1,dati_bdv!$C$2:$C$65536,IF(dati_pdc!$C70=2,dati_bdv!$D$2:$D$65536,IF(dati_pdc!$C70=3,dati_bdv!$E$2:$E$65536,IF(dati_pdc!$C70=4,dati_bdv!$F$2:$F$65536,IF(dati_pdc!$C70=5,dati_bdv!$G$2:$G$65536,dati_bdv!$H$2:$H$65536))))),$A70,dati_bdv!K$2:K$65536)</f>
        <v>91227.35</v>
      </c>
      <c r="D70">
        <f>SUMIF(IF(dati_pdc!$C70=1,dati_bdv!$C$2:$C$65536,IF(dati_pdc!$C70=2,dati_bdv!$D$2:$D$65536,IF(dati_pdc!$C70=3,dati_bdv!$E$2:$E$65536,IF(dati_pdc!$C70=4,dati_bdv!$F$2:$F$65536,IF(dati_pdc!$C70=5,dati_bdv!$G$2:$G$65536,dati_bdv!$H$2:$H$65536))))),$A70,dati_bdv!L$2:L$65536)</f>
        <v>0</v>
      </c>
      <c r="E70">
        <f>SUMIF(IF(dati_pdc!$C70=1,dati_bdv!$C$2:$C$65536,IF(dati_pdc!$C70=2,dati_bdv!$D$2:$D$65536,IF(dati_pdc!$C70=3,dati_bdv!$E$2:$E$65536,IF(dati_pdc!$C70=4,dati_bdv!$F$2:$F$65536,IF(dati_pdc!$C70=5,dati_bdv!$G$2:$G$65536,dati_bdv!$H$2:$H$65536))))),$A70,dati_bdv!M$2:M$65536)</f>
        <v>0</v>
      </c>
      <c r="F70">
        <f>SUMIF(IF(dati_pdc!$C70=1,dati_bdv!$C$2:$C$65536,IF(dati_pdc!$C70=2,dati_bdv!$D$2:$D$65536,IF(dati_pdc!$C70=3,dati_bdv!$E$2:$E$65536,IF(dati_pdc!$C70=4,dati_bdv!$F$2:$F$65536,IF(dati_pdc!$C70=5,dati_bdv!$G$2:$G$65536,dati_bdv!$H$2:$H$65536))))),$A70,dati_bdv!N$2:N$65536)</f>
        <v>0</v>
      </c>
    </row>
    <row r="71" spans="1:6">
      <c r="A71" s="34" t="str">
        <f>dati_pdc!A71</f>
        <v>320101</v>
      </c>
      <c r="B71">
        <f>SUMIF(IF(dati_pdc!$C71=1,dati_bdv!$C$2:$C$65536,IF(dati_pdc!$C71=2,dati_bdv!$D$2:$D$65536,IF(dati_pdc!$C71=3,dati_bdv!$E$2:$E$65536,IF(dati_pdc!$C71=4,dati_bdv!$F$2:$F$65536,IF(dati_pdc!$C71=5,dati_bdv!$G$2:$G$65536,dati_bdv!$H$2:$H$65536))))),$A71,dati_bdv!J$2:J$65536)</f>
        <v>89582.76</v>
      </c>
      <c r="C71">
        <f>SUMIF(IF(dati_pdc!$C71=1,dati_bdv!$C$2:$C$65536,IF(dati_pdc!$C71=2,dati_bdv!$D$2:$D$65536,IF(dati_pdc!$C71=3,dati_bdv!$E$2:$E$65536,IF(dati_pdc!$C71=4,dati_bdv!$F$2:$F$65536,IF(dati_pdc!$C71=5,dati_bdv!$G$2:$G$65536,dati_bdv!$H$2:$H$65536))))),$A71,dati_bdv!K$2:K$65536)</f>
        <v>91227.35</v>
      </c>
      <c r="D71">
        <f>SUMIF(IF(dati_pdc!$C71=1,dati_bdv!$C$2:$C$65536,IF(dati_pdc!$C71=2,dati_bdv!$D$2:$D$65536,IF(dati_pdc!$C71=3,dati_bdv!$E$2:$E$65536,IF(dati_pdc!$C71=4,dati_bdv!$F$2:$F$65536,IF(dati_pdc!$C71=5,dati_bdv!$G$2:$G$65536,dati_bdv!$H$2:$H$65536))))),$A71,dati_bdv!L$2:L$65536)</f>
        <v>0</v>
      </c>
      <c r="E71">
        <f>SUMIF(IF(dati_pdc!$C71=1,dati_bdv!$C$2:$C$65536,IF(dati_pdc!$C71=2,dati_bdv!$D$2:$D$65536,IF(dati_pdc!$C71=3,dati_bdv!$E$2:$E$65536,IF(dati_pdc!$C71=4,dati_bdv!$F$2:$F$65536,IF(dati_pdc!$C71=5,dati_bdv!$G$2:$G$65536,dati_bdv!$H$2:$H$65536))))),$A71,dati_bdv!M$2:M$65536)</f>
        <v>0</v>
      </c>
      <c r="F71">
        <f>SUMIF(IF(dati_pdc!$C71=1,dati_bdv!$C$2:$C$65536,IF(dati_pdc!$C71=2,dati_bdv!$D$2:$D$65536,IF(dati_pdc!$C71=3,dati_bdv!$E$2:$E$65536,IF(dati_pdc!$C71=4,dati_bdv!$F$2:$F$65536,IF(dati_pdc!$C71=5,dati_bdv!$G$2:$G$65536,dati_bdv!$H$2:$H$65536))))),$A71,dati_bdv!N$2:N$65536)</f>
        <v>0</v>
      </c>
    </row>
    <row r="72" spans="1:6">
      <c r="A72" s="34" t="str">
        <f>dati_pdc!A72</f>
        <v>39</v>
      </c>
      <c r="B72">
        <f>SUMIF(IF(dati_pdc!$C72=1,dati_bdv!$C$2:$C$65536,IF(dati_pdc!$C72=2,dati_bdv!$D$2:$D$65536,IF(dati_pdc!$C72=3,dati_bdv!$E$2:$E$65536,IF(dati_pdc!$C72=4,dati_bdv!$F$2:$F$65536,IF(dati_pdc!$C72=5,dati_bdv!$G$2:$G$65536,dati_bdv!$H$2:$H$65536))))),$A72,dati_bdv!J$2:J$65536)</f>
        <v>21417.890000000003</v>
      </c>
      <c r="C72">
        <f>SUMIF(IF(dati_pdc!$C72=1,dati_bdv!$C$2:$C$65536,IF(dati_pdc!$C72=2,dati_bdv!$D$2:$D$65536,IF(dati_pdc!$C72=3,dati_bdv!$E$2:$E$65536,IF(dati_pdc!$C72=4,dati_bdv!$F$2:$F$65536,IF(dati_pdc!$C72=5,dati_bdv!$G$2:$G$65536,dati_bdv!$H$2:$H$65536))))),$A72,dati_bdv!K$2:K$65536)</f>
        <v>17905.179999999997</v>
      </c>
      <c r="D72">
        <f>SUMIF(IF(dati_pdc!$C72=1,dati_bdv!$C$2:$C$65536,IF(dati_pdc!$C72=2,dati_bdv!$D$2:$D$65536,IF(dati_pdc!$C72=3,dati_bdv!$E$2:$E$65536,IF(dati_pdc!$C72=4,dati_bdv!$F$2:$F$65536,IF(dati_pdc!$C72=5,dati_bdv!$G$2:$G$65536,dati_bdv!$H$2:$H$65536))))),$A72,dati_bdv!L$2:L$65536)</f>
        <v>0</v>
      </c>
      <c r="E72">
        <f>SUMIF(IF(dati_pdc!$C72=1,dati_bdv!$C$2:$C$65536,IF(dati_pdc!$C72=2,dati_bdv!$D$2:$D$65536,IF(dati_pdc!$C72=3,dati_bdv!$E$2:$E$65536,IF(dati_pdc!$C72=4,dati_bdv!$F$2:$F$65536,IF(dati_pdc!$C72=5,dati_bdv!$G$2:$G$65536,dati_bdv!$H$2:$H$65536))))),$A72,dati_bdv!M$2:M$65536)</f>
        <v>0</v>
      </c>
      <c r="F72">
        <f>SUMIF(IF(dati_pdc!$C72=1,dati_bdv!$C$2:$C$65536,IF(dati_pdc!$C72=2,dati_bdv!$D$2:$D$65536,IF(dati_pdc!$C72=3,dati_bdv!$E$2:$E$65536,IF(dati_pdc!$C72=4,dati_bdv!$F$2:$F$65536,IF(dati_pdc!$C72=5,dati_bdv!$G$2:$G$65536,dati_bdv!$H$2:$H$65536))))),$A72,dati_bdv!N$2:N$65536)</f>
        <v>0</v>
      </c>
    </row>
    <row r="73" spans="1:6">
      <c r="A73" s="34" t="str">
        <f>dati_pdc!A73</f>
        <v>3901</v>
      </c>
      <c r="B73">
        <f>SUMIF(IF(dati_pdc!$C73=1,dati_bdv!$C$2:$C$65536,IF(dati_pdc!$C73=2,dati_bdv!$D$2:$D$65536,IF(dati_pdc!$C73=3,dati_bdv!$E$2:$E$65536,IF(dati_pdc!$C73=4,dati_bdv!$F$2:$F$65536,IF(dati_pdc!$C73=5,dati_bdv!$G$2:$G$65536,dati_bdv!$H$2:$H$65536))))),$A73,dati_bdv!J$2:J$65536)</f>
        <v>21417.890000000003</v>
      </c>
      <c r="C73">
        <f>SUMIF(IF(dati_pdc!$C73=1,dati_bdv!$C$2:$C$65536,IF(dati_pdc!$C73=2,dati_bdv!$D$2:$D$65536,IF(dati_pdc!$C73=3,dati_bdv!$E$2:$E$65536,IF(dati_pdc!$C73=4,dati_bdv!$F$2:$F$65536,IF(dati_pdc!$C73=5,dati_bdv!$G$2:$G$65536,dati_bdv!$H$2:$H$65536))))),$A73,dati_bdv!K$2:K$65536)</f>
        <v>17905.179999999997</v>
      </c>
      <c r="D73">
        <f>SUMIF(IF(dati_pdc!$C73=1,dati_bdv!$C$2:$C$65536,IF(dati_pdc!$C73=2,dati_bdv!$D$2:$D$65536,IF(dati_pdc!$C73=3,dati_bdv!$E$2:$E$65536,IF(dati_pdc!$C73=4,dati_bdv!$F$2:$F$65536,IF(dati_pdc!$C73=5,dati_bdv!$G$2:$G$65536,dati_bdv!$H$2:$H$65536))))),$A73,dati_bdv!L$2:L$65536)</f>
        <v>0</v>
      </c>
      <c r="E73">
        <f>SUMIF(IF(dati_pdc!$C73=1,dati_bdv!$C$2:$C$65536,IF(dati_pdc!$C73=2,dati_bdv!$D$2:$D$65536,IF(dati_pdc!$C73=3,dati_bdv!$E$2:$E$65536,IF(dati_pdc!$C73=4,dati_bdv!$F$2:$F$65536,IF(dati_pdc!$C73=5,dati_bdv!$G$2:$G$65536,dati_bdv!$H$2:$H$65536))))),$A73,dati_bdv!M$2:M$65536)</f>
        <v>0</v>
      </c>
      <c r="F73">
        <f>SUMIF(IF(dati_pdc!$C73=1,dati_bdv!$C$2:$C$65536,IF(dati_pdc!$C73=2,dati_bdv!$D$2:$D$65536,IF(dati_pdc!$C73=3,dati_bdv!$E$2:$E$65536,IF(dati_pdc!$C73=4,dati_bdv!$F$2:$F$65536,IF(dati_pdc!$C73=5,dati_bdv!$G$2:$G$65536,dati_bdv!$H$2:$H$65536))))),$A73,dati_bdv!N$2:N$65536)</f>
        <v>0</v>
      </c>
    </row>
    <row r="74" spans="1:6">
      <c r="A74" s="34" t="str">
        <f>dati_pdc!A74</f>
        <v>390101</v>
      </c>
      <c r="B74">
        <f>SUMIF(IF(dati_pdc!$C74=1,dati_bdv!$C$2:$C$65536,IF(dati_pdc!$C74=2,dati_bdv!$D$2:$D$65536,IF(dati_pdc!$C74=3,dati_bdv!$E$2:$E$65536,IF(dati_pdc!$C74=4,dati_bdv!$F$2:$F$65536,IF(dati_pdc!$C74=5,dati_bdv!$G$2:$G$65536,dati_bdv!$H$2:$H$65536))))),$A74,dati_bdv!J$2:J$65536)</f>
        <v>72.489999999999995</v>
      </c>
      <c r="C74">
        <f>SUMIF(IF(dati_pdc!$C74=1,dati_bdv!$C$2:$C$65536,IF(dati_pdc!$C74=2,dati_bdv!$D$2:$D$65536,IF(dati_pdc!$C74=3,dati_bdv!$E$2:$E$65536,IF(dati_pdc!$C74=4,dati_bdv!$F$2:$F$65536,IF(dati_pdc!$C74=5,dati_bdv!$G$2:$G$65536,dati_bdv!$H$2:$H$65536))))),$A74,dati_bdv!K$2:K$65536)</f>
        <v>740.01</v>
      </c>
      <c r="D74">
        <f>SUMIF(IF(dati_pdc!$C74=1,dati_bdv!$C$2:$C$65536,IF(dati_pdc!$C74=2,dati_bdv!$D$2:$D$65536,IF(dati_pdc!$C74=3,dati_bdv!$E$2:$E$65536,IF(dati_pdc!$C74=4,dati_bdv!$F$2:$F$65536,IF(dati_pdc!$C74=5,dati_bdv!$G$2:$G$65536,dati_bdv!$H$2:$H$65536))))),$A74,dati_bdv!L$2:L$65536)</f>
        <v>0</v>
      </c>
      <c r="E74">
        <f>SUMIF(IF(dati_pdc!$C74=1,dati_bdv!$C$2:$C$65536,IF(dati_pdc!$C74=2,dati_bdv!$D$2:$D$65536,IF(dati_pdc!$C74=3,dati_bdv!$E$2:$E$65536,IF(dati_pdc!$C74=4,dati_bdv!$F$2:$F$65536,IF(dati_pdc!$C74=5,dati_bdv!$G$2:$G$65536,dati_bdv!$H$2:$H$65536))))),$A74,dati_bdv!M$2:M$65536)</f>
        <v>0</v>
      </c>
      <c r="F74">
        <f>SUMIF(IF(dati_pdc!$C74=1,dati_bdv!$C$2:$C$65536,IF(dati_pdc!$C74=2,dati_bdv!$D$2:$D$65536,IF(dati_pdc!$C74=3,dati_bdv!$E$2:$E$65536,IF(dati_pdc!$C74=4,dati_bdv!$F$2:$F$65536,IF(dati_pdc!$C74=5,dati_bdv!$G$2:$G$65536,dati_bdv!$H$2:$H$65536))))),$A74,dati_bdv!N$2:N$65536)</f>
        <v>0</v>
      </c>
    </row>
    <row r="75" spans="1:6">
      <c r="A75" s="34" t="str">
        <f>dati_pdc!A75</f>
        <v>390103</v>
      </c>
      <c r="B75">
        <f>SUMIF(IF(dati_pdc!$C75=1,dati_bdv!$C$2:$C$65536,IF(dati_pdc!$C75=2,dati_bdv!$D$2:$D$65536,IF(dati_pdc!$C75=3,dati_bdv!$E$2:$E$65536,IF(dati_pdc!$C75=4,dati_bdv!$F$2:$F$65536,IF(dati_pdc!$C75=5,dati_bdv!$G$2:$G$65536,dati_bdv!$H$2:$H$65536))))),$A75,dati_bdv!J$2:J$65536)</f>
        <v>21345.4</v>
      </c>
      <c r="C75">
        <f>SUMIF(IF(dati_pdc!$C75=1,dati_bdv!$C$2:$C$65536,IF(dati_pdc!$C75=2,dati_bdv!$D$2:$D$65536,IF(dati_pdc!$C75=3,dati_bdv!$E$2:$E$65536,IF(dati_pdc!$C75=4,dati_bdv!$F$2:$F$65536,IF(dati_pdc!$C75=5,dati_bdv!$G$2:$G$65536,dati_bdv!$H$2:$H$65536))))),$A75,dati_bdv!K$2:K$65536)</f>
        <v>17165.169999999998</v>
      </c>
      <c r="D75">
        <f>SUMIF(IF(dati_pdc!$C75=1,dati_bdv!$C$2:$C$65536,IF(dati_pdc!$C75=2,dati_bdv!$D$2:$D$65536,IF(dati_pdc!$C75=3,dati_bdv!$E$2:$E$65536,IF(dati_pdc!$C75=4,dati_bdv!$F$2:$F$65536,IF(dati_pdc!$C75=5,dati_bdv!$G$2:$G$65536,dati_bdv!$H$2:$H$65536))))),$A75,dati_bdv!L$2:L$65536)</f>
        <v>0</v>
      </c>
      <c r="E75">
        <f>SUMIF(IF(dati_pdc!$C75=1,dati_bdv!$C$2:$C$65536,IF(dati_pdc!$C75=2,dati_bdv!$D$2:$D$65536,IF(dati_pdc!$C75=3,dati_bdv!$E$2:$E$65536,IF(dati_pdc!$C75=4,dati_bdv!$F$2:$F$65536,IF(dati_pdc!$C75=5,dati_bdv!$G$2:$G$65536,dati_bdv!$H$2:$H$65536))))),$A75,dati_bdv!M$2:M$65536)</f>
        <v>0</v>
      </c>
      <c r="F75">
        <f>SUMIF(IF(dati_pdc!$C75=1,dati_bdv!$C$2:$C$65536,IF(dati_pdc!$C75=2,dati_bdv!$D$2:$D$65536,IF(dati_pdc!$C75=3,dati_bdv!$E$2:$E$65536,IF(dati_pdc!$C75=4,dati_bdv!$F$2:$F$65536,IF(dati_pdc!$C75=5,dati_bdv!$G$2:$G$65536,dati_bdv!$H$2:$H$65536))))),$A75,dati_bdv!N$2:N$65536)</f>
        <v>0</v>
      </c>
    </row>
    <row r="76" spans="1:6">
      <c r="A76" s="34" t="str">
        <f>dati_pdc!A76</f>
        <v>41</v>
      </c>
      <c r="B76">
        <f>SUMIF(IF(dati_pdc!$C76=1,dati_bdv!$C$2:$C$65536,IF(dati_pdc!$C76=2,dati_bdv!$D$2:$D$65536,IF(dati_pdc!$C76=3,dati_bdv!$E$2:$E$65536,IF(dati_pdc!$C76=4,dati_bdv!$F$2:$F$65536,IF(dati_pdc!$C76=5,dati_bdv!$G$2:$G$65536,dati_bdv!$H$2:$H$65536))))),$A76,dati_bdv!J$2:J$65536)</f>
        <v>-60197.43</v>
      </c>
      <c r="C76">
        <f>SUMIF(IF(dati_pdc!$C76=1,dati_bdv!$C$2:$C$65536,IF(dati_pdc!$C76=2,dati_bdv!$D$2:$D$65536,IF(dati_pdc!$C76=3,dati_bdv!$E$2:$E$65536,IF(dati_pdc!$C76=4,dati_bdv!$F$2:$F$65536,IF(dati_pdc!$C76=5,dati_bdv!$G$2:$G$65536,dati_bdv!$H$2:$H$65536))))),$A76,dati_bdv!K$2:K$65536)</f>
        <v>-60197.43</v>
      </c>
      <c r="D76">
        <f>SUMIF(IF(dati_pdc!$C76=1,dati_bdv!$C$2:$C$65536,IF(dati_pdc!$C76=2,dati_bdv!$D$2:$D$65536,IF(dati_pdc!$C76=3,dati_bdv!$E$2:$E$65536,IF(dati_pdc!$C76=4,dati_bdv!$F$2:$F$65536,IF(dati_pdc!$C76=5,dati_bdv!$G$2:$G$65536,dati_bdv!$H$2:$H$65536))))),$A76,dati_bdv!L$2:L$65536)</f>
        <v>0</v>
      </c>
      <c r="E76">
        <f>SUMIF(IF(dati_pdc!$C76=1,dati_bdv!$C$2:$C$65536,IF(dati_pdc!$C76=2,dati_bdv!$D$2:$D$65536,IF(dati_pdc!$C76=3,dati_bdv!$E$2:$E$65536,IF(dati_pdc!$C76=4,dati_bdv!$F$2:$F$65536,IF(dati_pdc!$C76=5,dati_bdv!$G$2:$G$65536,dati_bdv!$H$2:$H$65536))))),$A76,dati_bdv!M$2:M$65536)</f>
        <v>0</v>
      </c>
      <c r="F76">
        <f>SUMIF(IF(dati_pdc!$C76=1,dati_bdv!$C$2:$C$65536,IF(dati_pdc!$C76=2,dati_bdv!$D$2:$D$65536,IF(dati_pdc!$C76=3,dati_bdv!$E$2:$E$65536,IF(dati_pdc!$C76=4,dati_bdv!$F$2:$F$65536,IF(dati_pdc!$C76=5,dati_bdv!$G$2:$G$65536,dati_bdv!$H$2:$H$65536))))),$A76,dati_bdv!N$2:N$65536)</f>
        <v>0</v>
      </c>
    </row>
    <row r="77" spans="1:6">
      <c r="A77" s="34" t="str">
        <f>dati_pdc!A77</f>
        <v>4101</v>
      </c>
      <c r="B77">
        <f>SUMIF(IF(dati_pdc!$C77=1,dati_bdv!$C$2:$C$65536,IF(dati_pdc!$C77=2,dati_bdv!$D$2:$D$65536,IF(dati_pdc!$C77=3,dati_bdv!$E$2:$E$65536,IF(dati_pdc!$C77=4,dati_bdv!$F$2:$F$65536,IF(dati_pdc!$C77=5,dati_bdv!$G$2:$G$65536,dati_bdv!$H$2:$H$65536))))),$A77,dati_bdv!J$2:J$65536)</f>
        <v>-60197.43</v>
      </c>
      <c r="C77">
        <f>SUMIF(IF(dati_pdc!$C77=1,dati_bdv!$C$2:$C$65536,IF(dati_pdc!$C77=2,dati_bdv!$D$2:$D$65536,IF(dati_pdc!$C77=3,dati_bdv!$E$2:$E$65536,IF(dati_pdc!$C77=4,dati_bdv!$F$2:$F$65536,IF(dati_pdc!$C77=5,dati_bdv!$G$2:$G$65536,dati_bdv!$H$2:$H$65536))))),$A77,dati_bdv!K$2:K$65536)</f>
        <v>-60197.43</v>
      </c>
      <c r="D77">
        <f>SUMIF(IF(dati_pdc!$C77=1,dati_bdv!$C$2:$C$65536,IF(dati_pdc!$C77=2,dati_bdv!$D$2:$D$65536,IF(dati_pdc!$C77=3,dati_bdv!$E$2:$E$65536,IF(dati_pdc!$C77=4,dati_bdv!$F$2:$F$65536,IF(dati_pdc!$C77=5,dati_bdv!$G$2:$G$65536,dati_bdv!$H$2:$H$65536))))),$A77,dati_bdv!L$2:L$65536)</f>
        <v>0</v>
      </c>
      <c r="E77">
        <f>SUMIF(IF(dati_pdc!$C77=1,dati_bdv!$C$2:$C$65536,IF(dati_pdc!$C77=2,dati_bdv!$D$2:$D$65536,IF(dati_pdc!$C77=3,dati_bdv!$E$2:$E$65536,IF(dati_pdc!$C77=4,dati_bdv!$F$2:$F$65536,IF(dati_pdc!$C77=5,dati_bdv!$G$2:$G$65536,dati_bdv!$H$2:$H$65536))))),$A77,dati_bdv!M$2:M$65536)</f>
        <v>0</v>
      </c>
      <c r="F77">
        <f>SUMIF(IF(dati_pdc!$C77=1,dati_bdv!$C$2:$C$65536,IF(dati_pdc!$C77=2,dati_bdv!$D$2:$D$65536,IF(dati_pdc!$C77=3,dati_bdv!$E$2:$E$65536,IF(dati_pdc!$C77=4,dati_bdv!$F$2:$F$65536,IF(dati_pdc!$C77=5,dati_bdv!$G$2:$G$65536,dati_bdv!$H$2:$H$65536))))),$A77,dati_bdv!N$2:N$65536)</f>
        <v>0</v>
      </c>
    </row>
    <row r="78" spans="1:6">
      <c r="A78" s="34" t="str">
        <f>dati_pdc!A78</f>
        <v>410101</v>
      </c>
      <c r="B78">
        <f>SUMIF(IF(dati_pdc!$C78=1,dati_bdv!$C$2:$C$65536,IF(dati_pdc!$C78=2,dati_bdv!$D$2:$D$65536,IF(dati_pdc!$C78=3,dati_bdv!$E$2:$E$65536,IF(dati_pdc!$C78=4,dati_bdv!$F$2:$F$65536,IF(dati_pdc!$C78=5,dati_bdv!$G$2:$G$65536,dati_bdv!$H$2:$H$65536))))),$A78,dati_bdv!J$2:J$65536)</f>
        <v>-50000</v>
      </c>
      <c r="C78">
        <f>SUMIF(IF(dati_pdc!$C78=1,dati_bdv!$C$2:$C$65536,IF(dati_pdc!$C78=2,dati_bdv!$D$2:$D$65536,IF(dati_pdc!$C78=3,dati_bdv!$E$2:$E$65536,IF(dati_pdc!$C78=4,dati_bdv!$F$2:$F$65536,IF(dati_pdc!$C78=5,dati_bdv!$G$2:$G$65536,dati_bdv!$H$2:$H$65536))))),$A78,dati_bdv!K$2:K$65536)</f>
        <v>-50000</v>
      </c>
      <c r="D78">
        <f>SUMIF(IF(dati_pdc!$C78=1,dati_bdv!$C$2:$C$65536,IF(dati_pdc!$C78=2,dati_bdv!$D$2:$D$65536,IF(dati_pdc!$C78=3,dati_bdv!$E$2:$E$65536,IF(dati_pdc!$C78=4,dati_bdv!$F$2:$F$65536,IF(dati_pdc!$C78=5,dati_bdv!$G$2:$G$65536,dati_bdv!$H$2:$H$65536))))),$A78,dati_bdv!L$2:L$65536)</f>
        <v>0</v>
      </c>
      <c r="E78">
        <f>SUMIF(IF(dati_pdc!$C78=1,dati_bdv!$C$2:$C$65536,IF(dati_pdc!$C78=2,dati_bdv!$D$2:$D$65536,IF(dati_pdc!$C78=3,dati_bdv!$E$2:$E$65536,IF(dati_pdc!$C78=4,dati_bdv!$F$2:$F$65536,IF(dati_pdc!$C78=5,dati_bdv!$G$2:$G$65536,dati_bdv!$H$2:$H$65536))))),$A78,dati_bdv!M$2:M$65536)</f>
        <v>0</v>
      </c>
      <c r="F78">
        <f>SUMIF(IF(dati_pdc!$C78=1,dati_bdv!$C$2:$C$65536,IF(dati_pdc!$C78=2,dati_bdv!$D$2:$D$65536,IF(dati_pdc!$C78=3,dati_bdv!$E$2:$E$65536,IF(dati_pdc!$C78=4,dati_bdv!$F$2:$F$65536,IF(dati_pdc!$C78=5,dati_bdv!$G$2:$G$65536,dati_bdv!$H$2:$H$65536))))),$A78,dati_bdv!N$2:N$65536)</f>
        <v>0</v>
      </c>
    </row>
    <row r="79" spans="1:6">
      <c r="A79" s="34" t="str">
        <f>dati_pdc!A79</f>
        <v>410107</v>
      </c>
      <c r="B79">
        <f>SUMIF(IF(dati_pdc!$C79=1,dati_bdv!$C$2:$C$65536,IF(dati_pdc!$C79=2,dati_bdv!$D$2:$D$65536,IF(dati_pdc!$C79=3,dati_bdv!$E$2:$E$65536,IF(dati_pdc!$C79=4,dati_bdv!$F$2:$F$65536,IF(dati_pdc!$C79=5,dati_bdv!$G$2:$G$65536,dati_bdv!$H$2:$H$65536))))),$A79,dati_bdv!J$2:J$65536)</f>
        <v>-10197.450000000001</v>
      </c>
      <c r="C79">
        <f>SUMIF(IF(dati_pdc!$C79=1,dati_bdv!$C$2:$C$65536,IF(dati_pdc!$C79=2,dati_bdv!$D$2:$D$65536,IF(dati_pdc!$C79=3,dati_bdv!$E$2:$E$65536,IF(dati_pdc!$C79=4,dati_bdv!$F$2:$F$65536,IF(dati_pdc!$C79=5,dati_bdv!$G$2:$G$65536,dati_bdv!$H$2:$H$65536))))),$A79,dati_bdv!K$2:K$65536)</f>
        <v>-10197.450000000001</v>
      </c>
      <c r="D79">
        <f>SUMIF(IF(dati_pdc!$C79=1,dati_bdv!$C$2:$C$65536,IF(dati_pdc!$C79=2,dati_bdv!$D$2:$D$65536,IF(dati_pdc!$C79=3,dati_bdv!$E$2:$E$65536,IF(dati_pdc!$C79=4,dati_bdv!$F$2:$F$65536,IF(dati_pdc!$C79=5,dati_bdv!$G$2:$G$65536,dati_bdv!$H$2:$H$65536))))),$A79,dati_bdv!L$2:L$65536)</f>
        <v>0</v>
      </c>
      <c r="E79">
        <f>SUMIF(IF(dati_pdc!$C79=1,dati_bdv!$C$2:$C$65536,IF(dati_pdc!$C79=2,dati_bdv!$D$2:$D$65536,IF(dati_pdc!$C79=3,dati_bdv!$E$2:$E$65536,IF(dati_pdc!$C79=4,dati_bdv!$F$2:$F$65536,IF(dati_pdc!$C79=5,dati_bdv!$G$2:$G$65536,dati_bdv!$H$2:$H$65536))))),$A79,dati_bdv!M$2:M$65536)</f>
        <v>0</v>
      </c>
      <c r="F79">
        <f>SUMIF(IF(dati_pdc!$C79=1,dati_bdv!$C$2:$C$65536,IF(dati_pdc!$C79=2,dati_bdv!$D$2:$D$65536,IF(dati_pdc!$C79=3,dati_bdv!$E$2:$E$65536,IF(dati_pdc!$C79=4,dati_bdv!$F$2:$F$65536,IF(dati_pdc!$C79=5,dati_bdv!$G$2:$G$65536,dati_bdv!$H$2:$H$65536))))),$A79,dati_bdv!N$2:N$65536)</f>
        <v>0</v>
      </c>
    </row>
    <row r="80" spans="1:6">
      <c r="A80" s="34" t="str">
        <f>dati_pdc!A80</f>
        <v>410151</v>
      </c>
      <c r="B80">
        <f>SUMIF(IF(dati_pdc!$C80=1,dati_bdv!$C$2:$C$65536,IF(dati_pdc!$C80=2,dati_bdv!$D$2:$D$65536,IF(dati_pdc!$C80=3,dati_bdv!$E$2:$E$65536,IF(dati_pdc!$C80=4,dati_bdv!$F$2:$F$65536,IF(dati_pdc!$C80=5,dati_bdv!$G$2:$G$65536,dati_bdv!$H$2:$H$65536))))),$A80,dati_bdv!J$2:J$65536)</f>
        <v>0.02</v>
      </c>
      <c r="C80">
        <f>SUMIF(IF(dati_pdc!$C80=1,dati_bdv!$C$2:$C$65536,IF(dati_pdc!$C80=2,dati_bdv!$D$2:$D$65536,IF(dati_pdc!$C80=3,dati_bdv!$E$2:$E$65536,IF(dati_pdc!$C80=4,dati_bdv!$F$2:$F$65536,IF(dati_pdc!$C80=5,dati_bdv!$G$2:$G$65536,dati_bdv!$H$2:$H$65536))))),$A80,dati_bdv!K$2:K$65536)</f>
        <v>0.02</v>
      </c>
      <c r="D80">
        <f>SUMIF(IF(dati_pdc!$C80=1,dati_bdv!$C$2:$C$65536,IF(dati_pdc!$C80=2,dati_bdv!$D$2:$D$65536,IF(dati_pdc!$C80=3,dati_bdv!$E$2:$E$65536,IF(dati_pdc!$C80=4,dati_bdv!$F$2:$F$65536,IF(dati_pdc!$C80=5,dati_bdv!$G$2:$G$65536,dati_bdv!$H$2:$H$65536))))),$A80,dati_bdv!L$2:L$65536)</f>
        <v>0</v>
      </c>
      <c r="E80">
        <f>SUMIF(IF(dati_pdc!$C80=1,dati_bdv!$C$2:$C$65536,IF(dati_pdc!$C80=2,dati_bdv!$D$2:$D$65536,IF(dati_pdc!$C80=3,dati_bdv!$E$2:$E$65536,IF(dati_pdc!$C80=4,dati_bdv!$F$2:$F$65536,IF(dati_pdc!$C80=5,dati_bdv!$G$2:$G$65536,dati_bdv!$H$2:$H$65536))))),$A80,dati_bdv!M$2:M$65536)</f>
        <v>0</v>
      </c>
      <c r="F80">
        <f>SUMIF(IF(dati_pdc!$C80=1,dati_bdv!$C$2:$C$65536,IF(dati_pdc!$C80=2,dati_bdv!$D$2:$D$65536,IF(dati_pdc!$C80=3,dati_bdv!$E$2:$E$65536,IF(dati_pdc!$C80=4,dati_bdv!$F$2:$F$65536,IF(dati_pdc!$C80=5,dati_bdv!$G$2:$G$65536,dati_bdv!$H$2:$H$65536))))),$A80,dati_bdv!N$2:N$65536)</f>
        <v>0</v>
      </c>
    </row>
    <row r="81" spans="1:6">
      <c r="A81" s="34" t="str">
        <f>dati_pdc!A81</f>
        <v>43</v>
      </c>
      <c r="B81">
        <f>SUMIF(IF(dati_pdc!$C81=1,dati_bdv!$C$2:$C$65536,IF(dati_pdc!$C81=2,dati_bdv!$D$2:$D$65536,IF(dati_pdc!$C81=3,dati_bdv!$E$2:$E$65536,IF(dati_pdc!$C81=4,dati_bdv!$F$2:$F$65536,IF(dati_pdc!$C81=5,dati_bdv!$G$2:$G$65536,dati_bdv!$H$2:$H$65536))))),$A81,dati_bdv!J$2:J$65536)</f>
        <v>-625019.97</v>
      </c>
      <c r="C81">
        <f>SUMIF(IF(dati_pdc!$C81=1,dati_bdv!$C$2:$C$65536,IF(dati_pdc!$C81=2,dati_bdv!$D$2:$D$65536,IF(dati_pdc!$C81=3,dati_bdv!$E$2:$E$65536,IF(dati_pdc!$C81=4,dati_bdv!$F$2:$F$65536,IF(dati_pdc!$C81=5,dati_bdv!$G$2:$G$65536,dati_bdv!$H$2:$H$65536))))),$A81,dati_bdv!K$2:K$65536)</f>
        <v>-427245.67</v>
      </c>
      <c r="D81">
        <f>SUMIF(IF(dati_pdc!$C81=1,dati_bdv!$C$2:$C$65536,IF(dati_pdc!$C81=2,dati_bdv!$D$2:$D$65536,IF(dati_pdc!$C81=3,dati_bdv!$E$2:$E$65536,IF(dati_pdc!$C81=4,dati_bdv!$F$2:$F$65536,IF(dati_pdc!$C81=5,dati_bdv!$G$2:$G$65536,dati_bdv!$H$2:$H$65536))))),$A81,dati_bdv!L$2:L$65536)</f>
        <v>0</v>
      </c>
      <c r="E81">
        <f>SUMIF(IF(dati_pdc!$C81=1,dati_bdv!$C$2:$C$65536,IF(dati_pdc!$C81=2,dati_bdv!$D$2:$D$65536,IF(dati_pdc!$C81=3,dati_bdv!$E$2:$E$65536,IF(dati_pdc!$C81=4,dati_bdv!$F$2:$F$65536,IF(dati_pdc!$C81=5,dati_bdv!$G$2:$G$65536,dati_bdv!$H$2:$H$65536))))),$A81,dati_bdv!M$2:M$65536)</f>
        <v>0</v>
      </c>
      <c r="F81">
        <f>SUMIF(IF(dati_pdc!$C81=1,dati_bdv!$C$2:$C$65536,IF(dati_pdc!$C81=2,dati_bdv!$D$2:$D$65536,IF(dati_pdc!$C81=3,dati_bdv!$E$2:$E$65536,IF(dati_pdc!$C81=4,dati_bdv!$F$2:$F$65536,IF(dati_pdc!$C81=5,dati_bdv!$G$2:$G$65536,dati_bdv!$H$2:$H$65536))))),$A81,dati_bdv!N$2:N$65536)</f>
        <v>0</v>
      </c>
    </row>
    <row r="82" spans="1:6">
      <c r="A82" s="34" t="str">
        <f>dati_pdc!A82</f>
        <v>4301</v>
      </c>
      <c r="B82">
        <f>SUMIF(IF(dati_pdc!$C82=1,dati_bdv!$C$2:$C$65536,IF(dati_pdc!$C82=2,dati_bdv!$D$2:$D$65536,IF(dati_pdc!$C82=3,dati_bdv!$E$2:$E$65536,IF(dati_pdc!$C82=4,dati_bdv!$F$2:$F$65536,IF(dati_pdc!$C82=5,dati_bdv!$G$2:$G$65536,dati_bdv!$H$2:$H$65536))))),$A82,dati_bdv!J$2:J$65536)</f>
        <v>-625019.97</v>
      </c>
      <c r="C82">
        <f>SUMIF(IF(dati_pdc!$C82=1,dati_bdv!$C$2:$C$65536,IF(dati_pdc!$C82=2,dati_bdv!$D$2:$D$65536,IF(dati_pdc!$C82=3,dati_bdv!$E$2:$E$65536,IF(dati_pdc!$C82=4,dati_bdv!$F$2:$F$65536,IF(dati_pdc!$C82=5,dati_bdv!$G$2:$G$65536,dati_bdv!$H$2:$H$65536))))),$A82,dati_bdv!K$2:K$65536)</f>
        <v>-427245.67</v>
      </c>
      <c r="D82">
        <f>SUMIF(IF(dati_pdc!$C82=1,dati_bdv!$C$2:$C$65536,IF(dati_pdc!$C82=2,dati_bdv!$D$2:$D$65536,IF(dati_pdc!$C82=3,dati_bdv!$E$2:$E$65536,IF(dati_pdc!$C82=4,dati_bdv!$F$2:$F$65536,IF(dati_pdc!$C82=5,dati_bdv!$G$2:$G$65536,dati_bdv!$H$2:$H$65536))))),$A82,dati_bdv!L$2:L$65536)</f>
        <v>0</v>
      </c>
      <c r="E82">
        <f>SUMIF(IF(dati_pdc!$C82=1,dati_bdv!$C$2:$C$65536,IF(dati_pdc!$C82=2,dati_bdv!$D$2:$D$65536,IF(dati_pdc!$C82=3,dati_bdv!$E$2:$E$65536,IF(dati_pdc!$C82=4,dati_bdv!$F$2:$F$65536,IF(dati_pdc!$C82=5,dati_bdv!$G$2:$G$65536,dati_bdv!$H$2:$H$65536))))),$A82,dati_bdv!M$2:M$65536)</f>
        <v>0</v>
      </c>
      <c r="F82">
        <f>SUMIF(IF(dati_pdc!$C82=1,dati_bdv!$C$2:$C$65536,IF(dati_pdc!$C82=2,dati_bdv!$D$2:$D$65536,IF(dati_pdc!$C82=3,dati_bdv!$E$2:$E$65536,IF(dati_pdc!$C82=4,dati_bdv!$F$2:$F$65536,IF(dati_pdc!$C82=5,dati_bdv!$G$2:$G$65536,dati_bdv!$H$2:$H$65536))))),$A82,dati_bdv!N$2:N$65536)</f>
        <v>0</v>
      </c>
    </row>
    <row r="83" spans="1:6">
      <c r="A83" s="34" t="str">
        <f>dati_pdc!A83</f>
        <v>430101</v>
      </c>
      <c r="B83">
        <f>SUMIF(IF(dati_pdc!$C83=1,dati_bdv!$C$2:$C$65536,IF(dati_pdc!$C83=2,dati_bdv!$D$2:$D$65536,IF(dati_pdc!$C83=3,dati_bdv!$E$2:$E$65536,IF(dati_pdc!$C83=4,dati_bdv!$F$2:$F$65536,IF(dati_pdc!$C83=5,dati_bdv!$G$2:$G$65536,dati_bdv!$H$2:$H$65536))))),$A83,dati_bdv!J$2:J$65536)</f>
        <v>-625019.97</v>
      </c>
      <c r="C83">
        <f>SUMIF(IF(dati_pdc!$C83=1,dati_bdv!$C$2:$C$65536,IF(dati_pdc!$C83=2,dati_bdv!$D$2:$D$65536,IF(dati_pdc!$C83=3,dati_bdv!$E$2:$E$65536,IF(dati_pdc!$C83=4,dati_bdv!$F$2:$F$65536,IF(dati_pdc!$C83=5,dati_bdv!$G$2:$G$65536,dati_bdv!$H$2:$H$65536))))),$A83,dati_bdv!K$2:K$65536)</f>
        <v>-427245.67</v>
      </c>
      <c r="D83">
        <f>SUMIF(IF(dati_pdc!$C83=1,dati_bdv!$C$2:$C$65536,IF(dati_pdc!$C83=2,dati_bdv!$D$2:$D$65536,IF(dati_pdc!$C83=3,dati_bdv!$E$2:$E$65536,IF(dati_pdc!$C83=4,dati_bdv!$F$2:$F$65536,IF(dati_pdc!$C83=5,dati_bdv!$G$2:$G$65536,dati_bdv!$H$2:$H$65536))))),$A83,dati_bdv!L$2:L$65536)</f>
        <v>0</v>
      </c>
      <c r="E83">
        <f>SUMIF(IF(dati_pdc!$C83=1,dati_bdv!$C$2:$C$65536,IF(dati_pdc!$C83=2,dati_bdv!$D$2:$D$65536,IF(dati_pdc!$C83=3,dati_bdv!$E$2:$E$65536,IF(dati_pdc!$C83=4,dati_bdv!$F$2:$F$65536,IF(dati_pdc!$C83=5,dati_bdv!$G$2:$G$65536,dati_bdv!$H$2:$H$65536))))),$A83,dati_bdv!M$2:M$65536)</f>
        <v>0</v>
      </c>
      <c r="F83">
        <f>SUMIF(IF(dati_pdc!$C83=1,dati_bdv!$C$2:$C$65536,IF(dati_pdc!$C83=2,dati_bdv!$D$2:$D$65536,IF(dati_pdc!$C83=3,dati_bdv!$E$2:$E$65536,IF(dati_pdc!$C83=4,dati_bdv!$F$2:$F$65536,IF(dati_pdc!$C83=5,dati_bdv!$G$2:$G$65536,dati_bdv!$H$2:$H$65536))))),$A83,dati_bdv!N$2:N$65536)</f>
        <v>0</v>
      </c>
    </row>
    <row r="84" spans="1:6">
      <c r="A84" s="34" t="str">
        <f>dati_pdc!A84</f>
        <v>4303</v>
      </c>
      <c r="B84">
        <f>SUMIF(IF(dati_pdc!$C84=1,dati_bdv!$C$2:$C$65536,IF(dati_pdc!$C84=2,dati_bdv!$D$2:$D$65536,IF(dati_pdc!$C84=3,dati_bdv!$E$2:$E$65536,IF(dati_pdc!$C84=4,dati_bdv!$F$2:$F$65536,IF(dati_pdc!$C84=5,dati_bdv!$G$2:$G$65536,dati_bdv!$H$2:$H$65536))))),$A84,dati_bdv!J$2:J$65536)</f>
        <v>0</v>
      </c>
      <c r="C84">
        <f>SUMIF(IF(dati_pdc!$C84=1,dati_bdv!$C$2:$C$65536,IF(dati_pdc!$C84=2,dati_bdv!$D$2:$D$65536,IF(dati_pdc!$C84=3,dati_bdv!$E$2:$E$65536,IF(dati_pdc!$C84=4,dati_bdv!$F$2:$F$65536,IF(dati_pdc!$C84=5,dati_bdv!$G$2:$G$65536,dati_bdv!$H$2:$H$65536))))),$A84,dati_bdv!K$2:K$65536)</f>
        <v>0</v>
      </c>
      <c r="D84">
        <f>SUMIF(IF(dati_pdc!$C84=1,dati_bdv!$C$2:$C$65536,IF(dati_pdc!$C84=2,dati_bdv!$D$2:$D$65536,IF(dati_pdc!$C84=3,dati_bdv!$E$2:$E$65536,IF(dati_pdc!$C84=4,dati_bdv!$F$2:$F$65536,IF(dati_pdc!$C84=5,dati_bdv!$G$2:$G$65536,dati_bdv!$H$2:$H$65536))))),$A84,dati_bdv!L$2:L$65536)</f>
        <v>0</v>
      </c>
      <c r="E84">
        <f>SUMIF(IF(dati_pdc!$C84=1,dati_bdv!$C$2:$C$65536,IF(dati_pdc!$C84=2,dati_bdv!$D$2:$D$65536,IF(dati_pdc!$C84=3,dati_bdv!$E$2:$E$65536,IF(dati_pdc!$C84=4,dati_bdv!$F$2:$F$65536,IF(dati_pdc!$C84=5,dati_bdv!$G$2:$G$65536,dati_bdv!$H$2:$H$65536))))),$A84,dati_bdv!M$2:M$65536)</f>
        <v>0</v>
      </c>
      <c r="F84">
        <f>SUMIF(IF(dati_pdc!$C84=1,dati_bdv!$C$2:$C$65536,IF(dati_pdc!$C84=2,dati_bdv!$D$2:$D$65536,IF(dati_pdc!$C84=3,dati_bdv!$E$2:$E$65536,IF(dati_pdc!$C84=4,dati_bdv!$F$2:$F$65536,IF(dati_pdc!$C84=5,dati_bdv!$G$2:$G$65536,dati_bdv!$H$2:$H$65536))))),$A84,dati_bdv!N$2:N$65536)</f>
        <v>0</v>
      </c>
    </row>
    <row r="85" spans="1:6">
      <c r="A85" s="34" t="str">
        <f>dati_pdc!A85</f>
        <v>430301</v>
      </c>
      <c r="B85">
        <f>SUMIF(IF(dati_pdc!$C85=1,dati_bdv!$C$2:$C$65536,IF(dati_pdc!$C85=2,dati_bdv!$D$2:$D$65536,IF(dati_pdc!$C85=3,dati_bdv!$E$2:$E$65536,IF(dati_pdc!$C85=4,dati_bdv!$F$2:$F$65536,IF(dati_pdc!$C85=5,dati_bdv!$G$2:$G$65536,dati_bdv!$H$2:$H$65536))))),$A85,dati_bdv!J$2:J$65536)</f>
        <v>0</v>
      </c>
      <c r="C85">
        <f>SUMIF(IF(dati_pdc!$C85=1,dati_bdv!$C$2:$C$65536,IF(dati_pdc!$C85=2,dati_bdv!$D$2:$D$65536,IF(dati_pdc!$C85=3,dati_bdv!$E$2:$E$65536,IF(dati_pdc!$C85=4,dati_bdv!$F$2:$F$65536,IF(dati_pdc!$C85=5,dati_bdv!$G$2:$G$65536,dati_bdv!$H$2:$H$65536))))),$A85,dati_bdv!K$2:K$65536)</f>
        <v>0</v>
      </c>
      <c r="D85">
        <f>SUMIF(IF(dati_pdc!$C85=1,dati_bdv!$C$2:$C$65536,IF(dati_pdc!$C85=2,dati_bdv!$D$2:$D$65536,IF(dati_pdc!$C85=3,dati_bdv!$E$2:$E$65536,IF(dati_pdc!$C85=4,dati_bdv!$F$2:$F$65536,IF(dati_pdc!$C85=5,dati_bdv!$G$2:$G$65536,dati_bdv!$H$2:$H$65536))))),$A85,dati_bdv!L$2:L$65536)</f>
        <v>0</v>
      </c>
      <c r="E85">
        <f>SUMIF(IF(dati_pdc!$C85=1,dati_bdv!$C$2:$C$65536,IF(dati_pdc!$C85=2,dati_bdv!$D$2:$D$65536,IF(dati_pdc!$C85=3,dati_bdv!$E$2:$E$65536,IF(dati_pdc!$C85=4,dati_bdv!$F$2:$F$65536,IF(dati_pdc!$C85=5,dati_bdv!$G$2:$G$65536,dati_bdv!$H$2:$H$65536))))),$A85,dati_bdv!M$2:M$65536)</f>
        <v>0</v>
      </c>
      <c r="F85">
        <f>SUMIF(IF(dati_pdc!$C85=1,dati_bdv!$C$2:$C$65536,IF(dati_pdc!$C85=2,dati_bdv!$D$2:$D$65536,IF(dati_pdc!$C85=3,dati_bdv!$E$2:$E$65536,IF(dati_pdc!$C85=4,dati_bdv!$F$2:$F$65536,IF(dati_pdc!$C85=5,dati_bdv!$G$2:$G$65536,dati_bdv!$H$2:$H$65536))))),$A85,dati_bdv!N$2:N$65536)</f>
        <v>0</v>
      </c>
    </row>
    <row r="86" spans="1:6">
      <c r="A86" s="34" t="str">
        <f>dati_pdc!A86</f>
        <v>51</v>
      </c>
      <c r="B86">
        <f>SUMIF(IF(dati_pdc!$C86=1,dati_bdv!$C$2:$C$65536,IF(dati_pdc!$C86=2,dati_bdv!$D$2:$D$65536,IF(dati_pdc!$C86=3,dati_bdv!$E$2:$E$65536,IF(dati_pdc!$C86=4,dati_bdv!$F$2:$F$65536,IF(dati_pdc!$C86=5,dati_bdv!$G$2:$G$65536,dati_bdv!$H$2:$H$65536))))),$A86,dati_bdv!J$2:J$65536)</f>
        <v>-1130</v>
      </c>
      <c r="C86">
        <f>SUMIF(IF(dati_pdc!$C86=1,dati_bdv!$C$2:$C$65536,IF(dati_pdc!$C86=2,dati_bdv!$D$2:$D$65536,IF(dati_pdc!$C86=3,dati_bdv!$E$2:$E$65536,IF(dati_pdc!$C86=4,dati_bdv!$F$2:$F$65536,IF(dati_pdc!$C86=5,dati_bdv!$G$2:$G$65536,dati_bdv!$H$2:$H$65536))))),$A86,dati_bdv!K$2:K$65536)</f>
        <v>-1405</v>
      </c>
      <c r="D86">
        <f>SUMIF(IF(dati_pdc!$C86=1,dati_bdv!$C$2:$C$65536,IF(dati_pdc!$C86=2,dati_bdv!$D$2:$D$65536,IF(dati_pdc!$C86=3,dati_bdv!$E$2:$E$65536,IF(dati_pdc!$C86=4,dati_bdv!$F$2:$F$65536,IF(dati_pdc!$C86=5,dati_bdv!$G$2:$G$65536,dati_bdv!$H$2:$H$65536))))),$A86,dati_bdv!L$2:L$65536)</f>
        <v>0</v>
      </c>
      <c r="E86">
        <f>SUMIF(IF(dati_pdc!$C86=1,dati_bdv!$C$2:$C$65536,IF(dati_pdc!$C86=2,dati_bdv!$D$2:$D$65536,IF(dati_pdc!$C86=3,dati_bdv!$E$2:$E$65536,IF(dati_pdc!$C86=4,dati_bdv!$F$2:$F$65536,IF(dati_pdc!$C86=5,dati_bdv!$G$2:$G$65536,dati_bdv!$H$2:$H$65536))))),$A86,dati_bdv!M$2:M$65536)</f>
        <v>0</v>
      </c>
      <c r="F86">
        <f>SUMIF(IF(dati_pdc!$C86=1,dati_bdv!$C$2:$C$65536,IF(dati_pdc!$C86=2,dati_bdv!$D$2:$D$65536,IF(dati_pdc!$C86=3,dati_bdv!$E$2:$E$65536,IF(dati_pdc!$C86=4,dati_bdv!$F$2:$F$65536,IF(dati_pdc!$C86=5,dati_bdv!$G$2:$G$65536,dati_bdv!$H$2:$H$65536))))),$A86,dati_bdv!N$2:N$65536)</f>
        <v>0</v>
      </c>
    </row>
    <row r="87" spans="1:6">
      <c r="A87" s="34" t="str">
        <f>dati_pdc!A87</f>
        <v>5103</v>
      </c>
      <c r="B87">
        <f>SUMIF(IF(dati_pdc!$C87=1,dati_bdv!$C$2:$C$65536,IF(dati_pdc!$C87=2,dati_bdv!$D$2:$D$65536,IF(dati_pdc!$C87=3,dati_bdv!$E$2:$E$65536,IF(dati_pdc!$C87=4,dati_bdv!$F$2:$F$65536,IF(dati_pdc!$C87=5,dati_bdv!$G$2:$G$65536,dati_bdv!$H$2:$H$65536))))),$A87,dati_bdv!J$2:J$65536)</f>
        <v>-1130</v>
      </c>
      <c r="C87">
        <f>SUMIF(IF(dati_pdc!$C87=1,dati_bdv!$C$2:$C$65536,IF(dati_pdc!$C87=2,dati_bdv!$D$2:$D$65536,IF(dati_pdc!$C87=3,dati_bdv!$E$2:$E$65536,IF(dati_pdc!$C87=4,dati_bdv!$F$2:$F$65536,IF(dati_pdc!$C87=5,dati_bdv!$G$2:$G$65536,dati_bdv!$H$2:$H$65536))))),$A87,dati_bdv!K$2:K$65536)</f>
        <v>-1405</v>
      </c>
      <c r="D87">
        <f>SUMIF(IF(dati_pdc!$C87=1,dati_bdv!$C$2:$C$65536,IF(dati_pdc!$C87=2,dati_bdv!$D$2:$D$65536,IF(dati_pdc!$C87=3,dati_bdv!$E$2:$E$65536,IF(dati_pdc!$C87=4,dati_bdv!$F$2:$F$65536,IF(dati_pdc!$C87=5,dati_bdv!$G$2:$G$65536,dati_bdv!$H$2:$H$65536))))),$A87,dati_bdv!L$2:L$65536)</f>
        <v>0</v>
      </c>
      <c r="E87">
        <f>SUMIF(IF(dati_pdc!$C87=1,dati_bdv!$C$2:$C$65536,IF(dati_pdc!$C87=2,dati_bdv!$D$2:$D$65536,IF(dati_pdc!$C87=3,dati_bdv!$E$2:$E$65536,IF(dati_pdc!$C87=4,dati_bdv!$F$2:$F$65536,IF(dati_pdc!$C87=5,dati_bdv!$G$2:$G$65536,dati_bdv!$H$2:$H$65536))))),$A87,dati_bdv!M$2:M$65536)</f>
        <v>0</v>
      </c>
      <c r="F87">
        <f>SUMIF(IF(dati_pdc!$C87=1,dati_bdv!$C$2:$C$65536,IF(dati_pdc!$C87=2,dati_bdv!$D$2:$D$65536,IF(dati_pdc!$C87=3,dati_bdv!$E$2:$E$65536,IF(dati_pdc!$C87=4,dati_bdv!$F$2:$F$65536,IF(dati_pdc!$C87=5,dati_bdv!$G$2:$G$65536,dati_bdv!$H$2:$H$65536))))),$A87,dati_bdv!N$2:N$65536)</f>
        <v>0</v>
      </c>
    </row>
    <row r="88" spans="1:6">
      <c r="A88" s="34" t="str">
        <f>dati_pdc!A88</f>
        <v>510307</v>
      </c>
      <c r="B88">
        <f>SUMIF(IF(dati_pdc!$C88=1,dati_bdv!$C$2:$C$65536,IF(dati_pdc!$C88=2,dati_bdv!$D$2:$D$65536,IF(dati_pdc!$C88=3,dati_bdv!$E$2:$E$65536,IF(dati_pdc!$C88=4,dati_bdv!$F$2:$F$65536,IF(dati_pdc!$C88=5,dati_bdv!$G$2:$G$65536,dati_bdv!$H$2:$H$65536))))),$A88,dati_bdv!J$2:J$65536)</f>
        <v>-1130</v>
      </c>
      <c r="C88">
        <f>SUMIF(IF(dati_pdc!$C88=1,dati_bdv!$C$2:$C$65536,IF(dati_pdc!$C88=2,dati_bdv!$D$2:$D$65536,IF(dati_pdc!$C88=3,dati_bdv!$E$2:$E$65536,IF(dati_pdc!$C88=4,dati_bdv!$F$2:$F$65536,IF(dati_pdc!$C88=5,dati_bdv!$G$2:$G$65536,dati_bdv!$H$2:$H$65536))))),$A88,dati_bdv!K$2:K$65536)</f>
        <v>-1405</v>
      </c>
      <c r="D88">
        <f>SUMIF(IF(dati_pdc!$C88=1,dati_bdv!$C$2:$C$65536,IF(dati_pdc!$C88=2,dati_bdv!$D$2:$D$65536,IF(dati_pdc!$C88=3,dati_bdv!$E$2:$E$65536,IF(dati_pdc!$C88=4,dati_bdv!$F$2:$F$65536,IF(dati_pdc!$C88=5,dati_bdv!$G$2:$G$65536,dati_bdv!$H$2:$H$65536))))),$A88,dati_bdv!L$2:L$65536)</f>
        <v>0</v>
      </c>
      <c r="E88">
        <f>SUMIF(IF(dati_pdc!$C88=1,dati_bdv!$C$2:$C$65536,IF(dati_pdc!$C88=2,dati_bdv!$D$2:$D$65536,IF(dati_pdc!$C88=3,dati_bdv!$E$2:$E$65536,IF(dati_pdc!$C88=4,dati_bdv!$F$2:$F$65536,IF(dati_pdc!$C88=5,dati_bdv!$G$2:$G$65536,dati_bdv!$H$2:$H$65536))))),$A88,dati_bdv!M$2:M$65536)</f>
        <v>0</v>
      </c>
      <c r="F88">
        <f>SUMIF(IF(dati_pdc!$C88=1,dati_bdv!$C$2:$C$65536,IF(dati_pdc!$C88=2,dati_bdv!$D$2:$D$65536,IF(dati_pdc!$C88=3,dati_bdv!$E$2:$E$65536,IF(dati_pdc!$C88=4,dati_bdv!$F$2:$F$65536,IF(dati_pdc!$C88=5,dati_bdv!$G$2:$G$65536,dati_bdv!$H$2:$H$65536))))),$A88,dati_bdv!N$2:N$65536)</f>
        <v>0</v>
      </c>
    </row>
    <row r="89" spans="1:6">
      <c r="A89" s="34" t="str">
        <f>dati_pdc!A89</f>
        <v>53</v>
      </c>
      <c r="B89">
        <f>SUMIF(IF(dati_pdc!$C89=1,dati_bdv!$C$2:$C$65536,IF(dati_pdc!$C89=2,dati_bdv!$D$2:$D$65536,IF(dati_pdc!$C89=3,dati_bdv!$E$2:$E$65536,IF(dati_pdc!$C89=4,dati_bdv!$F$2:$F$65536,IF(dati_pdc!$C89=5,dati_bdv!$G$2:$G$65536,dati_bdv!$H$2:$H$65536))))),$A89,dati_bdv!J$2:J$65536)</f>
        <v>-172805.13</v>
      </c>
      <c r="C89">
        <f>SUMIF(IF(dati_pdc!$C89=1,dati_bdv!$C$2:$C$65536,IF(dati_pdc!$C89=2,dati_bdv!$D$2:$D$65536,IF(dati_pdc!$C89=3,dati_bdv!$E$2:$E$65536,IF(dati_pdc!$C89=4,dati_bdv!$F$2:$F$65536,IF(dati_pdc!$C89=5,dati_bdv!$G$2:$G$65536,dati_bdv!$H$2:$H$65536))))),$A89,dati_bdv!K$2:K$65536)</f>
        <v>-157395.81</v>
      </c>
      <c r="D89">
        <f>SUMIF(IF(dati_pdc!$C89=1,dati_bdv!$C$2:$C$65536,IF(dati_pdc!$C89=2,dati_bdv!$D$2:$D$65536,IF(dati_pdc!$C89=3,dati_bdv!$E$2:$E$65536,IF(dati_pdc!$C89=4,dati_bdv!$F$2:$F$65536,IF(dati_pdc!$C89=5,dati_bdv!$G$2:$G$65536,dati_bdv!$H$2:$H$65536))))),$A89,dati_bdv!L$2:L$65536)</f>
        <v>0</v>
      </c>
      <c r="E89">
        <f>SUMIF(IF(dati_pdc!$C89=1,dati_bdv!$C$2:$C$65536,IF(dati_pdc!$C89=2,dati_bdv!$D$2:$D$65536,IF(dati_pdc!$C89=3,dati_bdv!$E$2:$E$65536,IF(dati_pdc!$C89=4,dati_bdv!$F$2:$F$65536,IF(dati_pdc!$C89=5,dati_bdv!$G$2:$G$65536,dati_bdv!$H$2:$H$65536))))),$A89,dati_bdv!M$2:M$65536)</f>
        <v>0</v>
      </c>
      <c r="F89">
        <f>SUMIF(IF(dati_pdc!$C89=1,dati_bdv!$C$2:$C$65536,IF(dati_pdc!$C89=2,dati_bdv!$D$2:$D$65536,IF(dati_pdc!$C89=3,dati_bdv!$E$2:$E$65536,IF(dati_pdc!$C89=4,dati_bdv!$F$2:$F$65536,IF(dati_pdc!$C89=5,dati_bdv!$G$2:$G$65536,dati_bdv!$H$2:$H$65536))))),$A89,dati_bdv!N$2:N$65536)</f>
        <v>0</v>
      </c>
    </row>
    <row r="90" spans="1:6">
      <c r="A90" s="34" t="str">
        <f>dati_pdc!A90</f>
        <v>5301</v>
      </c>
      <c r="B90">
        <f>SUMIF(IF(dati_pdc!$C90=1,dati_bdv!$C$2:$C$65536,IF(dati_pdc!$C90=2,dati_bdv!$D$2:$D$65536,IF(dati_pdc!$C90=3,dati_bdv!$E$2:$E$65536,IF(dati_pdc!$C90=4,dati_bdv!$F$2:$F$65536,IF(dati_pdc!$C90=5,dati_bdv!$G$2:$G$65536,dati_bdv!$H$2:$H$65536))))),$A90,dati_bdv!J$2:J$65536)</f>
        <v>-172805.13</v>
      </c>
      <c r="C90">
        <f>SUMIF(IF(dati_pdc!$C90=1,dati_bdv!$C$2:$C$65536,IF(dati_pdc!$C90=2,dati_bdv!$D$2:$D$65536,IF(dati_pdc!$C90=3,dati_bdv!$E$2:$E$65536,IF(dati_pdc!$C90=4,dati_bdv!$F$2:$F$65536,IF(dati_pdc!$C90=5,dati_bdv!$G$2:$G$65536,dati_bdv!$H$2:$H$65536))))),$A90,dati_bdv!K$2:K$65536)</f>
        <v>-157395.81</v>
      </c>
      <c r="D90">
        <f>SUMIF(IF(dati_pdc!$C90=1,dati_bdv!$C$2:$C$65536,IF(dati_pdc!$C90=2,dati_bdv!$D$2:$D$65536,IF(dati_pdc!$C90=3,dati_bdv!$E$2:$E$65536,IF(dati_pdc!$C90=4,dati_bdv!$F$2:$F$65536,IF(dati_pdc!$C90=5,dati_bdv!$G$2:$G$65536,dati_bdv!$H$2:$H$65536))))),$A90,dati_bdv!L$2:L$65536)</f>
        <v>0</v>
      </c>
      <c r="E90">
        <f>SUMIF(IF(dati_pdc!$C90=1,dati_bdv!$C$2:$C$65536,IF(dati_pdc!$C90=2,dati_bdv!$D$2:$D$65536,IF(dati_pdc!$C90=3,dati_bdv!$E$2:$E$65536,IF(dati_pdc!$C90=4,dati_bdv!$F$2:$F$65536,IF(dati_pdc!$C90=5,dati_bdv!$G$2:$G$65536,dati_bdv!$H$2:$H$65536))))),$A90,dati_bdv!M$2:M$65536)</f>
        <v>0</v>
      </c>
      <c r="F90">
        <f>SUMIF(IF(dati_pdc!$C90=1,dati_bdv!$C$2:$C$65536,IF(dati_pdc!$C90=2,dati_bdv!$D$2:$D$65536,IF(dati_pdc!$C90=3,dati_bdv!$E$2:$E$65536,IF(dati_pdc!$C90=4,dati_bdv!$F$2:$F$65536,IF(dati_pdc!$C90=5,dati_bdv!$G$2:$G$65536,dati_bdv!$H$2:$H$65536))))),$A90,dati_bdv!N$2:N$65536)</f>
        <v>0</v>
      </c>
    </row>
    <row r="91" spans="1:6">
      <c r="A91" s="34" t="str">
        <f>dati_pdc!A91</f>
        <v>530101</v>
      </c>
      <c r="B91">
        <f>SUMIF(IF(dati_pdc!$C91=1,dati_bdv!$C$2:$C$65536,IF(dati_pdc!$C91=2,dati_bdv!$D$2:$D$65536,IF(dati_pdc!$C91=3,dati_bdv!$E$2:$E$65536,IF(dati_pdc!$C91=4,dati_bdv!$F$2:$F$65536,IF(dati_pdc!$C91=5,dati_bdv!$G$2:$G$65536,dati_bdv!$H$2:$H$65536))))),$A91,dati_bdv!J$2:J$65536)</f>
        <v>-172805.13</v>
      </c>
      <c r="C91">
        <f>SUMIF(IF(dati_pdc!$C91=1,dati_bdv!$C$2:$C$65536,IF(dati_pdc!$C91=2,dati_bdv!$D$2:$D$65536,IF(dati_pdc!$C91=3,dati_bdv!$E$2:$E$65536,IF(dati_pdc!$C91=4,dati_bdv!$F$2:$F$65536,IF(dati_pdc!$C91=5,dati_bdv!$G$2:$G$65536,dati_bdv!$H$2:$H$65536))))),$A91,dati_bdv!K$2:K$65536)</f>
        <v>-157395.81</v>
      </c>
      <c r="D91">
        <f>SUMIF(IF(dati_pdc!$C91=1,dati_bdv!$C$2:$C$65536,IF(dati_pdc!$C91=2,dati_bdv!$D$2:$D$65536,IF(dati_pdc!$C91=3,dati_bdv!$E$2:$E$65536,IF(dati_pdc!$C91=4,dati_bdv!$F$2:$F$65536,IF(dati_pdc!$C91=5,dati_bdv!$G$2:$G$65536,dati_bdv!$H$2:$H$65536))))),$A91,dati_bdv!L$2:L$65536)</f>
        <v>0</v>
      </c>
      <c r="E91">
        <f>SUMIF(IF(dati_pdc!$C91=1,dati_bdv!$C$2:$C$65536,IF(dati_pdc!$C91=2,dati_bdv!$D$2:$D$65536,IF(dati_pdc!$C91=3,dati_bdv!$E$2:$E$65536,IF(dati_pdc!$C91=4,dati_bdv!$F$2:$F$65536,IF(dati_pdc!$C91=5,dati_bdv!$G$2:$G$65536,dati_bdv!$H$2:$H$65536))))),$A91,dati_bdv!M$2:M$65536)</f>
        <v>0</v>
      </c>
      <c r="F91">
        <f>SUMIF(IF(dati_pdc!$C91=1,dati_bdv!$C$2:$C$65536,IF(dati_pdc!$C91=2,dati_bdv!$D$2:$D$65536,IF(dati_pdc!$C91=3,dati_bdv!$E$2:$E$65536,IF(dati_pdc!$C91=4,dati_bdv!$F$2:$F$65536,IF(dati_pdc!$C91=5,dati_bdv!$G$2:$G$65536,dati_bdv!$H$2:$H$65536))))),$A91,dati_bdv!N$2:N$65536)</f>
        <v>0</v>
      </c>
    </row>
    <row r="92" spans="1:6">
      <c r="A92" s="34" t="str">
        <f>dati_pdc!A92</f>
        <v>55</v>
      </c>
      <c r="B92">
        <f>SUMIF(IF(dati_pdc!$C92=1,dati_bdv!$C$2:$C$65536,IF(dati_pdc!$C92=2,dati_bdv!$D$2:$D$65536,IF(dati_pdc!$C92=3,dati_bdv!$E$2:$E$65536,IF(dati_pdc!$C92=4,dati_bdv!$F$2:$F$65536,IF(dati_pdc!$C92=5,dati_bdv!$G$2:$G$65536,dati_bdv!$H$2:$H$65536))))),$A92,dati_bdv!J$2:J$65536)</f>
        <v>-187970.65</v>
      </c>
      <c r="C92">
        <f>SUMIF(IF(dati_pdc!$C92=1,dati_bdv!$C$2:$C$65536,IF(dati_pdc!$C92=2,dati_bdv!$D$2:$D$65536,IF(dati_pdc!$C92=3,dati_bdv!$E$2:$E$65536,IF(dati_pdc!$C92=4,dati_bdv!$F$2:$F$65536,IF(dati_pdc!$C92=5,dati_bdv!$G$2:$G$65536,dati_bdv!$H$2:$H$65536))))),$A92,dati_bdv!K$2:K$65536)</f>
        <v>-340818.39</v>
      </c>
      <c r="D92">
        <f>SUMIF(IF(dati_pdc!$C92=1,dati_bdv!$C$2:$C$65536,IF(dati_pdc!$C92=2,dati_bdv!$D$2:$D$65536,IF(dati_pdc!$C92=3,dati_bdv!$E$2:$E$65536,IF(dati_pdc!$C92=4,dati_bdv!$F$2:$F$65536,IF(dati_pdc!$C92=5,dati_bdv!$G$2:$G$65536,dati_bdv!$H$2:$H$65536))))),$A92,dati_bdv!L$2:L$65536)</f>
        <v>0</v>
      </c>
      <c r="E92">
        <f>SUMIF(IF(dati_pdc!$C92=1,dati_bdv!$C$2:$C$65536,IF(dati_pdc!$C92=2,dati_bdv!$D$2:$D$65536,IF(dati_pdc!$C92=3,dati_bdv!$E$2:$E$65536,IF(dati_pdc!$C92=4,dati_bdv!$F$2:$F$65536,IF(dati_pdc!$C92=5,dati_bdv!$G$2:$G$65536,dati_bdv!$H$2:$H$65536))))),$A92,dati_bdv!M$2:M$65536)</f>
        <v>0</v>
      </c>
      <c r="F92">
        <f>SUMIF(IF(dati_pdc!$C92=1,dati_bdv!$C$2:$C$65536,IF(dati_pdc!$C92=2,dati_bdv!$D$2:$D$65536,IF(dati_pdc!$C92=3,dati_bdv!$E$2:$E$65536,IF(dati_pdc!$C92=4,dati_bdv!$F$2:$F$65536,IF(dati_pdc!$C92=5,dati_bdv!$G$2:$G$65536,dati_bdv!$H$2:$H$65536))))),$A92,dati_bdv!N$2:N$65536)</f>
        <v>0</v>
      </c>
    </row>
    <row r="93" spans="1:6">
      <c r="A93" s="34" t="str">
        <f>dati_pdc!A93</f>
        <v>5503</v>
      </c>
      <c r="B93">
        <f>SUMIF(IF(dati_pdc!$C93=1,dati_bdv!$C$2:$C$65536,IF(dati_pdc!$C93=2,dati_bdv!$D$2:$D$65536,IF(dati_pdc!$C93=3,dati_bdv!$E$2:$E$65536,IF(dati_pdc!$C93=4,dati_bdv!$F$2:$F$65536,IF(dati_pdc!$C93=5,dati_bdv!$G$2:$G$65536,dati_bdv!$H$2:$H$65536))))),$A93,dati_bdv!J$2:J$65536)</f>
        <v>-187970.65</v>
      </c>
      <c r="C93">
        <f>SUMIF(IF(dati_pdc!$C93=1,dati_bdv!$C$2:$C$65536,IF(dati_pdc!$C93=2,dati_bdv!$D$2:$D$65536,IF(dati_pdc!$C93=3,dati_bdv!$E$2:$E$65536,IF(dati_pdc!$C93=4,dati_bdv!$F$2:$F$65536,IF(dati_pdc!$C93=5,dati_bdv!$G$2:$G$65536,dati_bdv!$H$2:$H$65536))))),$A93,dati_bdv!K$2:K$65536)</f>
        <v>-340818.39</v>
      </c>
      <c r="D93">
        <f>SUMIF(IF(dati_pdc!$C93=1,dati_bdv!$C$2:$C$65536,IF(dati_pdc!$C93=2,dati_bdv!$D$2:$D$65536,IF(dati_pdc!$C93=3,dati_bdv!$E$2:$E$65536,IF(dati_pdc!$C93=4,dati_bdv!$F$2:$F$65536,IF(dati_pdc!$C93=5,dati_bdv!$G$2:$G$65536,dati_bdv!$H$2:$H$65536))))),$A93,dati_bdv!L$2:L$65536)</f>
        <v>0</v>
      </c>
      <c r="E93">
        <f>SUMIF(IF(dati_pdc!$C93=1,dati_bdv!$C$2:$C$65536,IF(dati_pdc!$C93=2,dati_bdv!$D$2:$D$65536,IF(dati_pdc!$C93=3,dati_bdv!$E$2:$E$65536,IF(dati_pdc!$C93=4,dati_bdv!$F$2:$F$65536,IF(dati_pdc!$C93=5,dati_bdv!$G$2:$G$65536,dati_bdv!$H$2:$H$65536))))),$A93,dati_bdv!M$2:M$65536)</f>
        <v>0</v>
      </c>
      <c r="F93">
        <f>SUMIF(IF(dati_pdc!$C93=1,dati_bdv!$C$2:$C$65536,IF(dati_pdc!$C93=2,dati_bdv!$D$2:$D$65536,IF(dati_pdc!$C93=3,dati_bdv!$E$2:$E$65536,IF(dati_pdc!$C93=4,dati_bdv!$F$2:$F$65536,IF(dati_pdc!$C93=5,dati_bdv!$G$2:$G$65536,dati_bdv!$H$2:$H$65536))))),$A93,dati_bdv!N$2:N$65536)</f>
        <v>0</v>
      </c>
    </row>
    <row r="94" spans="1:6">
      <c r="A94" s="34" t="str">
        <f>dati_pdc!A94</f>
        <v>550303</v>
      </c>
      <c r="B94">
        <f>SUMIF(IF(dati_pdc!$C94=1,dati_bdv!$C$2:$C$65536,IF(dati_pdc!$C94=2,dati_bdv!$D$2:$D$65536,IF(dati_pdc!$C94=3,dati_bdv!$E$2:$E$65536,IF(dati_pdc!$C94=4,dati_bdv!$F$2:$F$65536,IF(dati_pdc!$C94=5,dati_bdv!$G$2:$G$65536,dati_bdv!$H$2:$H$65536))))),$A94,dati_bdv!J$2:J$65536)</f>
        <v>-180990.37</v>
      </c>
      <c r="C94">
        <f>SUMIF(IF(dati_pdc!$C94=1,dati_bdv!$C$2:$C$65536,IF(dati_pdc!$C94=2,dati_bdv!$D$2:$D$65536,IF(dati_pdc!$C94=3,dati_bdv!$E$2:$E$65536,IF(dati_pdc!$C94=4,dati_bdv!$F$2:$F$65536,IF(dati_pdc!$C94=5,dati_bdv!$G$2:$G$65536,dati_bdv!$H$2:$H$65536))))),$A94,dati_bdv!K$2:K$65536)</f>
        <v>-270243.64</v>
      </c>
      <c r="D94">
        <f>SUMIF(IF(dati_pdc!$C94=1,dati_bdv!$C$2:$C$65536,IF(dati_pdc!$C94=2,dati_bdv!$D$2:$D$65536,IF(dati_pdc!$C94=3,dati_bdv!$E$2:$E$65536,IF(dati_pdc!$C94=4,dati_bdv!$F$2:$F$65536,IF(dati_pdc!$C94=5,dati_bdv!$G$2:$G$65536,dati_bdv!$H$2:$H$65536))))),$A94,dati_bdv!L$2:L$65536)</f>
        <v>0</v>
      </c>
      <c r="E94">
        <f>SUMIF(IF(dati_pdc!$C94=1,dati_bdv!$C$2:$C$65536,IF(dati_pdc!$C94=2,dati_bdv!$D$2:$D$65536,IF(dati_pdc!$C94=3,dati_bdv!$E$2:$E$65536,IF(dati_pdc!$C94=4,dati_bdv!$F$2:$F$65536,IF(dati_pdc!$C94=5,dati_bdv!$G$2:$G$65536,dati_bdv!$H$2:$H$65536))))),$A94,dati_bdv!M$2:M$65536)</f>
        <v>0</v>
      </c>
      <c r="F94">
        <f>SUMIF(IF(dati_pdc!$C94=1,dati_bdv!$C$2:$C$65536,IF(dati_pdc!$C94=2,dati_bdv!$D$2:$D$65536,IF(dati_pdc!$C94=3,dati_bdv!$E$2:$E$65536,IF(dati_pdc!$C94=4,dati_bdv!$F$2:$F$65536,IF(dati_pdc!$C94=5,dati_bdv!$G$2:$G$65536,dati_bdv!$H$2:$H$65536))))),$A94,dati_bdv!N$2:N$65536)</f>
        <v>0</v>
      </c>
    </row>
    <row r="95" spans="1:6">
      <c r="A95" s="34" t="str">
        <f>dati_pdc!A95</f>
        <v>550305</v>
      </c>
      <c r="B95">
        <f>SUMIF(IF(dati_pdc!$C95=1,dati_bdv!$C$2:$C$65536,IF(dati_pdc!$C95=2,dati_bdv!$D$2:$D$65536,IF(dati_pdc!$C95=3,dati_bdv!$E$2:$E$65536,IF(dati_pdc!$C95=4,dati_bdv!$F$2:$F$65536,IF(dati_pdc!$C95=5,dati_bdv!$G$2:$G$65536,dati_bdv!$H$2:$H$65536))))),$A95,dati_bdv!J$2:J$65536)</f>
        <v>-6980.28</v>
      </c>
      <c r="C95">
        <f>SUMIF(IF(dati_pdc!$C95=1,dati_bdv!$C$2:$C$65536,IF(dati_pdc!$C95=2,dati_bdv!$D$2:$D$65536,IF(dati_pdc!$C95=3,dati_bdv!$E$2:$E$65536,IF(dati_pdc!$C95=4,dati_bdv!$F$2:$F$65536,IF(dati_pdc!$C95=5,dati_bdv!$G$2:$G$65536,dati_bdv!$H$2:$H$65536))))),$A95,dati_bdv!K$2:K$65536)</f>
        <v>-20574.75</v>
      </c>
      <c r="D95">
        <f>SUMIF(IF(dati_pdc!$C95=1,dati_bdv!$C$2:$C$65536,IF(dati_pdc!$C95=2,dati_bdv!$D$2:$D$65536,IF(dati_pdc!$C95=3,dati_bdv!$E$2:$E$65536,IF(dati_pdc!$C95=4,dati_bdv!$F$2:$F$65536,IF(dati_pdc!$C95=5,dati_bdv!$G$2:$G$65536,dati_bdv!$H$2:$H$65536))))),$A95,dati_bdv!L$2:L$65536)</f>
        <v>0</v>
      </c>
      <c r="E95">
        <f>SUMIF(IF(dati_pdc!$C95=1,dati_bdv!$C$2:$C$65536,IF(dati_pdc!$C95=2,dati_bdv!$D$2:$D$65536,IF(dati_pdc!$C95=3,dati_bdv!$E$2:$E$65536,IF(dati_pdc!$C95=4,dati_bdv!$F$2:$F$65536,IF(dati_pdc!$C95=5,dati_bdv!$G$2:$G$65536,dati_bdv!$H$2:$H$65536))))),$A95,dati_bdv!M$2:M$65536)</f>
        <v>0</v>
      </c>
      <c r="F95">
        <f>SUMIF(IF(dati_pdc!$C95=1,dati_bdv!$C$2:$C$65536,IF(dati_pdc!$C95=2,dati_bdv!$D$2:$D$65536,IF(dati_pdc!$C95=3,dati_bdv!$E$2:$E$65536,IF(dati_pdc!$C95=4,dati_bdv!$F$2:$F$65536,IF(dati_pdc!$C95=5,dati_bdv!$G$2:$G$65536,dati_bdv!$H$2:$H$65536))))),$A95,dati_bdv!N$2:N$65536)</f>
        <v>0</v>
      </c>
    </row>
    <row r="96" spans="1:6">
      <c r="A96" s="34" t="str">
        <f>dati_pdc!A96</f>
        <v>550306</v>
      </c>
      <c r="B96">
        <f>SUMIF(IF(dati_pdc!$C96=1,dati_bdv!$C$2:$C$65536,IF(dati_pdc!$C96=2,dati_bdv!$D$2:$D$65536,IF(dati_pdc!$C96=3,dati_bdv!$E$2:$E$65536,IF(dati_pdc!$C96=4,dati_bdv!$F$2:$F$65536,IF(dati_pdc!$C96=5,dati_bdv!$G$2:$G$65536,dati_bdv!$H$2:$H$65536))))),$A96,dati_bdv!J$2:J$65536)</f>
        <v>0</v>
      </c>
      <c r="C96">
        <f>SUMIF(IF(dati_pdc!$C96=1,dati_bdv!$C$2:$C$65536,IF(dati_pdc!$C96=2,dati_bdv!$D$2:$D$65536,IF(dati_pdc!$C96=3,dati_bdv!$E$2:$E$65536,IF(dati_pdc!$C96=4,dati_bdv!$F$2:$F$65536,IF(dati_pdc!$C96=5,dati_bdv!$G$2:$G$65536,dati_bdv!$H$2:$H$65536))))),$A96,dati_bdv!K$2:K$65536)</f>
        <v>-50000</v>
      </c>
      <c r="D96">
        <f>SUMIF(IF(dati_pdc!$C96=1,dati_bdv!$C$2:$C$65536,IF(dati_pdc!$C96=2,dati_bdv!$D$2:$D$65536,IF(dati_pdc!$C96=3,dati_bdv!$E$2:$E$65536,IF(dati_pdc!$C96=4,dati_bdv!$F$2:$F$65536,IF(dati_pdc!$C96=5,dati_bdv!$G$2:$G$65536,dati_bdv!$H$2:$H$65536))))),$A96,dati_bdv!L$2:L$65536)</f>
        <v>0</v>
      </c>
      <c r="E96">
        <f>SUMIF(IF(dati_pdc!$C96=1,dati_bdv!$C$2:$C$65536,IF(dati_pdc!$C96=2,dati_bdv!$D$2:$D$65536,IF(dati_pdc!$C96=3,dati_bdv!$E$2:$E$65536,IF(dati_pdc!$C96=4,dati_bdv!$F$2:$F$65536,IF(dati_pdc!$C96=5,dati_bdv!$G$2:$G$65536,dati_bdv!$H$2:$H$65536))))),$A96,dati_bdv!M$2:M$65536)</f>
        <v>0</v>
      </c>
      <c r="F96">
        <f>SUMIF(IF(dati_pdc!$C96=1,dati_bdv!$C$2:$C$65536,IF(dati_pdc!$C96=2,dati_bdv!$D$2:$D$65536,IF(dati_pdc!$C96=3,dati_bdv!$E$2:$E$65536,IF(dati_pdc!$C96=4,dati_bdv!$F$2:$F$65536,IF(dati_pdc!$C96=5,dati_bdv!$G$2:$G$65536,dati_bdv!$H$2:$H$65536))))),$A96,dati_bdv!N$2:N$65536)</f>
        <v>0</v>
      </c>
    </row>
    <row r="97" spans="1:6">
      <c r="A97" s="34" t="str">
        <f>dati_pdc!A97</f>
        <v>57</v>
      </c>
      <c r="B97">
        <f>SUMIF(IF(dati_pdc!$C97=1,dati_bdv!$C$2:$C$65536,IF(dati_pdc!$C97=2,dati_bdv!$D$2:$D$65536,IF(dati_pdc!$C97=3,dati_bdv!$E$2:$E$65536,IF(dati_pdc!$C97=4,dati_bdv!$F$2:$F$65536,IF(dati_pdc!$C97=5,dati_bdv!$G$2:$G$65536,dati_bdv!$H$2:$H$65536))))),$A97,dati_bdv!J$2:J$65536)</f>
        <v>-93951.08</v>
      </c>
      <c r="C97">
        <f>SUMIF(IF(dati_pdc!$C97=1,dati_bdv!$C$2:$C$65536,IF(dati_pdc!$C97=2,dati_bdv!$D$2:$D$65536,IF(dati_pdc!$C97=3,dati_bdv!$E$2:$E$65536,IF(dati_pdc!$C97=4,dati_bdv!$F$2:$F$65536,IF(dati_pdc!$C97=5,dati_bdv!$G$2:$G$65536,dati_bdv!$H$2:$H$65536))))),$A97,dati_bdv!K$2:K$65536)</f>
        <v>-129219.03</v>
      </c>
      <c r="D97">
        <f>SUMIF(IF(dati_pdc!$C97=1,dati_bdv!$C$2:$C$65536,IF(dati_pdc!$C97=2,dati_bdv!$D$2:$D$65536,IF(dati_pdc!$C97=3,dati_bdv!$E$2:$E$65536,IF(dati_pdc!$C97=4,dati_bdv!$F$2:$F$65536,IF(dati_pdc!$C97=5,dati_bdv!$G$2:$G$65536,dati_bdv!$H$2:$H$65536))))),$A97,dati_bdv!L$2:L$65536)</f>
        <v>0</v>
      </c>
      <c r="E97">
        <f>SUMIF(IF(dati_pdc!$C97=1,dati_bdv!$C$2:$C$65536,IF(dati_pdc!$C97=2,dati_bdv!$D$2:$D$65536,IF(dati_pdc!$C97=3,dati_bdv!$E$2:$E$65536,IF(dati_pdc!$C97=4,dati_bdv!$F$2:$F$65536,IF(dati_pdc!$C97=5,dati_bdv!$G$2:$G$65536,dati_bdv!$H$2:$H$65536))))),$A97,dati_bdv!M$2:M$65536)</f>
        <v>0</v>
      </c>
      <c r="F97">
        <f>SUMIF(IF(dati_pdc!$C97=1,dati_bdv!$C$2:$C$65536,IF(dati_pdc!$C97=2,dati_bdv!$D$2:$D$65536,IF(dati_pdc!$C97=3,dati_bdv!$E$2:$E$65536,IF(dati_pdc!$C97=4,dati_bdv!$F$2:$F$65536,IF(dati_pdc!$C97=5,dati_bdv!$G$2:$G$65536,dati_bdv!$H$2:$H$65536))))),$A97,dati_bdv!N$2:N$65536)</f>
        <v>0</v>
      </c>
    </row>
    <row r="98" spans="1:6">
      <c r="A98" s="34" t="str">
        <f>dati_pdc!A98</f>
        <v>5701</v>
      </c>
      <c r="B98">
        <f>SUMIF(IF(dati_pdc!$C98=1,dati_bdv!$C$2:$C$65536,IF(dati_pdc!$C98=2,dati_bdv!$D$2:$D$65536,IF(dati_pdc!$C98=3,dati_bdv!$E$2:$E$65536,IF(dati_pdc!$C98=4,dati_bdv!$F$2:$F$65536,IF(dati_pdc!$C98=5,dati_bdv!$G$2:$G$65536,dati_bdv!$H$2:$H$65536))))),$A98,dati_bdv!J$2:J$65536)</f>
        <v>-20867.27</v>
      </c>
      <c r="C98">
        <f>SUMIF(IF(dati_pdc!$C98=1,dati_bdv!$C$2:$C$65536,IF(dati_pdc!$C98=2,dati_bdv!$D$2:$D$65536,IF(dati_pdc!$C98=3,dati_bdv!$E$2:$E$65536,IF(dati_pdc!$C98=4,dati_bdv!$F$2:$F$65536,IF(dati_pdc!$C98=5,dati_bdv!$G$2:$G$65536,dati_bdv!$H$2:$H$65536))))),$A98,dati_bdv!K$2:K$65536)</f>
        <v>-42422.7</v>
      </c>
      <c r="D98">
        <f>SUMIF(IF(dati_pdc!$C98=1,dati_bdv!$C$2:$C$65536,IF(dati_pdc!$C98=2,dati_bdv!$D$2:$D$65536,IF(dati_pdc!$C98=3,dati_bdv!$E$2:$E$65536,IF(dati_pdc!$C98=4,dati_bdv!$F$2:$F$65536,IF(dati_pdc!$C98=5,dati_bdv!$G$2:$G$65536,dati_bdv!$H$2:$H$65536))))),$A98,dati_bdv!L$2:L$65536)</f>
        <v>0</v>
      </c>
      <c r="E98">
        <f>SUMIF(IF(dati_pdc!$C98=1,dati_bdv!$C$2:$C$65536,IF(dati_pdc!$C98=2,dati_bdv!$D$2:$D$65536,IF(dati_pdc!$C98=3,dati_bdv!$E$2:$E$65536,IF(dati_pdc!$C98=4,dati_bdv!$F$2:$F$65536,IF(dati_pdc!$C98=5,dati_bdv!$G$2:$G$65536,dati_bdv!$H$2:$H$65536))))),$A98,dati_bdv!M$2:M$65536)</f>
        <v>0</v>
      </c>
      <c r="F98">
        <f>SUMIF(IF(dati_pdc!$C98=1,dati_bdv!$C$2:$C$65536,IF(dati_pdc!$C98=2,dati_bdv!$D$2:$D$65536,IF(dati_pdc!$C98=3,dati_bdv!$E$2:$E$65536,IF(dati_pdc!$C98=4,dati_bdv!$F$2:$F$65536,IF(dati_pdc!$C98=5,dati_bdv!$G$2:$G$65536,dati_bdv!$H$2:$H$65536))))),$A98,dati_bdv!N$2:N$65536)</f>
        <v>0</v>
      </c>
    </row>
    <row r="99" spans="1:6">
      <c r="A99" s="34" t="str">
        <f>dati_pdc!A99</f>
        <v>570101</v>
      </c>
      <c r="B99">
        <f>SUMIF(IF(dati_pdc!$C99=1,dati_bdv!$C$2:$C$65536,IF(dati_pdc!$C99=2,dati_bdv!$D$2:$D$65536,IF(dati_pdc!$C99=3,dati_bdv!$E$2:$E$65536,IF(dati_pdc!$C99=4,dati_bdv!$F$2:$F$65536,IF(dati_pdc!$C99=5,dati_bdv!$G$2:$G$65536,dati_bdv!$H$2:$H$65536))))),$A99,dati_bdv!J$2:J$65536)</f>
        <v>-9867.27</v>
      </c>
      <c r="C99">
        <f>SUMIF(IF(dati_pdc!$C99=1,dati_bdv!$C$2:$C$65536,IF(dati_pdc!$C99=2,dati_bdv!$D$2:$D$65536,IF(dati_pdc!$C99=3,dati_bdv!$E$2:$E$65536,IF(dati_pdc!$C99=4,dati_bdv!$F$2:$F$65536,IF(dati_pdc!$C99=5,dati_bdv!$G$2:$G$65536,dati_bdv!$H$2:$H$65536))))),$A99,dati_bdv!K$2:K$65536)</f>
        <v>-31422.7</v>
      </c>
      <c r="D99">
        <f>SUMIF(IF(dati_pdc!$C99=1,dati_bdv!$C$2:$C$65536,IF(dati_pdc!$C99=2,dati_bdv!$D$2:$D$65536,IF(dati_pdc!$C99=3,dati_bdv!$E$2:$E$65536,IF(dati_pdc!$C99=4,dati_bdv!$F$2:$F$65536,IF(dati_pdc!$C99=5,dati_bdv!$G$2:$G$65536,dati_bdv!$H$2:$H$65536))))),$A99,dati_bdv!L$2:L$65536)</f>
        <v>0</v>
      </c>
      <c r="E99">
        <f>SUMIF(IF(dati_pdc!$C99=1,dati_bdv!$C$2:$C$65536,IF(dati_pdc!$C99=2,dati_bdv!$D$2:$D$65536,IF(dati_pdc!$C99=3,dati_bdv!$E$2:$E$65536,IF(dati_pdc!$C99=4,dati_bdv!$F$2:$F$65536,IF(dati_pdc!$C99=5,dati_bdv!$G$2:$G$65536,dati_bdv!$H$2:$H$65536))))),$A99,dati_bdv!M$2:M$65536)</f>
        <v>0</v>
      </c>
      <c r="F99">
        <f>SUMIF(IF(dati_pdc!$C99=1,dati_bdv!$C$2:$C$65536,IF(dati_pdc!$C99=2,dati_bdv!$D$2:$D$65536,IF(dati_pdc!$C99=3,dati_bdv!$E$2:$E$65536,IF(dati_pdc!$C99=4,dati_bdv!$F$2:$F$65536,IF(dati_pdc!$C99=5,dati_bdv!$G$2:$G$65536,dati_bdv!$H$2:$H$65536))))),$A99,dati_bdv!N$2:N$65536)</f>
        <v>0</v>
      </c>
    </row>
    <row r="100" spans="1:6">
      <c r="A100" s="34" t="str">
        <f>dati_pdc!A100</f>
        <v>570102</v>
      </c>
      <c r="B100">
        <f>SUMIF(IF(dati_pdc!$C100=1,dati_bdv!$C$2:$C$65536,IF(dati_pdc!$C100=2,dati_bdv!$D$2:$D$65536,IF(dati_pdc!$C100=3,dati_bdv!$E$2:$E$65536,IF(dati_pdc!$C100=4,dati_bdv!$F$2:$F$65536,IF(dati_pdc!$C100=5,dati_bdv!$G$2:$G$65536,dati_bdv!$H$2:$H$65536))))),$A100,dati_bdv!J$2:J$65536)</f>
        <v>-11000</v>
      </c>
      <c r="C100">
        <f>SUMIF(IF(dati_pdc!$C100=1,dati_bdv!$C$2:$C$65536,IF(dati_pdc!$C100=2,dati_bdv!$D$2:$D$65536,IF(dati_pdc!$C100=3,dati_bdv!$E$2:$E$65536,IF(dati_pdc!$C100=4,dati_bdv!$F$2:$F$65536,IF(dati_pdc!$C100=5,dati_bdv!$G$2:$G$65536,dati_bdv!$H$2:$H$65536))))),$A100,dati_bdv!K$2:K$65536)</f>
        <v>-11000</v>
      </c>
      <c r="D100">
        <f>SUMIF(IF(dati_pdc!$C100=1,dati_bdv!$C$2:$C$65536,IF(dati_pdc!$C100=2,dati_bdv!$D$2:$D$65536,IF(dati_pdc!$C100=3,dati_bdv!$E$2:$E$65536,IF(dati_pdc!$C100=4,dati_bdv!$F$2:$F$65536,IF(dati_pdc!$C100=5,dati_bdv!$G$2:$G$65536,dati_bdv!$H$2:$H$65536))))),$A100,dati_bdv!L$2:L$65536)</f>
        <v>0</v>
      </c>
      <c r="E100">
        <f>SUMIF(IF(dati_pdc!$C100=1,dati_bdv!$C$2:$C$65536,IF(dati_pdc!$C100=2,dati_bdv!$D$2:$D$65536,IF(dati_pdc!$C100=3,dati_bdv!$E$2:$E$65536,IF(dati_pdc!$C100=4,dati_bdv!$F$2:$F$65536,IF(dati_pdc!$C100=5,dati_bdv!$G$2:$G$65536,dati_bdv!$H$2:$H$65536))))),$A100,dati_bdv!M$2:M$65536)</f>
        <v>0</v>
      </c>
      <c r="F100">
        <f>SUMIF(IF(dati_pdc!$C100=1,dati_bdv!$C$2:$C$65536,IF(dati_pdc!$C100=2,dati_bdv!$D$2:$D$65536,IF(dati_pdc!$C100=3,dati_bdv!$E$2:$E$65536,IF(dati_pdc!$C100=4,dati_bdv!$F$2:$F$65536,IF(dati_pdc!$C100=5,dati_bdv!$G$2:$G$65536,dati_bdv!$H$2:$H$65536))))),$A100,dati_bdv!N$2:N$65536)</f>
        <v>0</v>
      </c>
    </row>
    <row r="101" spans="1:6">
      <c r="A101" s="34" t="str">
        <f>dati_pdc!A101</f>
        <v>570108</v>
      </c>
      <c r="B101">
        <f>SUMIF(IF(dati_pdc!$C101=1,dati_bdv!$C$2:$C$65536,IF(dati_pdc!$C101=2,dati_bdv!$D$2:$D$65536,IF(dati_pdc!$C101=3,dati_bdv!$E$2:$E$65536,IF(dati_pdc!$C101=4,dati_bdv!$F$2:$F$65536,IF(dati_pdc!$C101=5,dati_bdv!$G$2:$G$65536,dati_bdv!$H$2:$H$65536))))),$A101,dati_bdv!J$2:J$65536)</f>
        <v>0</v>
      </c>
      <c r="C101">
        <f>SUMIF(IF(dati_pdc!$C101=1,dati_bdv!$C$2:$C$65536,IF(dati_pdc!$C101=2,dati_bdv!$D$2:$D$65536,IF(dati_pdc!$C101=3,dati_bdv!$E$2:$E$65536,IF(dati_pdc!$C101=4,dati_bdv!$F$2:$F$65536,IF(dati_pdc!$C101=5,dati_bdv!$G$2:$G$65536,dati_bdv!$H$2:$H$65536))))),$A101,dati_bdv!K$2:K$65536)</f>
        <v>0</v>
      </c>
      <c r="D101">
        <f>SUMIF(IF(dati_pdc!$C101=1,dati_bdv!$C$2:$C$65536,IF(dati_pdc!$C101=2,dati_bdv!$D$2:$D$65536,IF(dati_pdc!$C101=3,dati_bdv!$E$2:$E$65536,IF(dati_pdc!$C101=4,dati_bdv!$F$2:$F$65536,IF(dati_pdc!$C101=5,dati_bdv!$G$2:$G$65536,dati_bdv!$H$2:$H$65536))))),$A101,dati_bdv!L$2:L$65536)</f>
        <v>0</v>
      </c>
      <c r="E101">
        <f>SUMIF(IF(dati_pdc!$C101=1,dati_bdv!$C$2:$C$65536,IF(dati_pdc!$C101=2,dati_bdv!$D$2:$D$65536,IF(dati_pdc!$C101=3,dati_bdv!$E$2:$E$65536,IF(dati_pdc!$C101=4,dati_bdv!$F$2:$F$65536,IF(dati_pdc!$C101=5,dati_bdv!$G$2:$G$65536,dati_bdv!$H$2:$H$65536))))),$A101,dati_bdv!M$2:M$65536)</f>
        <v>0</v>
      </c>
      <c r="F101">
        <f>SUMIF(IF(dati_pdc!$C101=1,dati_bdv!$C$2:$C$65536,IF(dati_pdc!$C101=2,dati_bdv!$D$2:$D$65536,IF(dati_pdc!$C101=3,dati_bdv!$E$2:$E$65536,IF(dati_pdc!$C101=4,dati_bdv!$F$2:$F$65536,IF(dati_pdc!$C101=5,dati_bdv!$G$2:$G$65536,dati_bdv!$H$2:$H$65536))))),$A101,dati_bdv!N$2:N$65536)</f>
        <v>0</v>
      </c>
    </row>
    <row r="102" spans="1:6">
      <c r="A102" s="34" t="str">
        <f>dati_pdc!A102</f>
        <v>5703</v>
      </c>
      <c r="B102">
        <f>SUMIF(IF(dati_pdc!$C102=1,dati_bdv!$C$2:$C$65536,IF(dati_pdc!$C102=2,dati_bdv!$D$2:$D$65536,IF(dati_pdc!$C102=3,dati_bdv!$E$2:$E$65536,IF(dati_pdc!$C102=4,dati_bdv!$F$2:$F$65536,IF(dati_pdc!$C102=5,dati_bdv!$G$2:$G$65536,dati_bdv!$H$2:$H$65536))))),$A102,dati_bdv!J$2:J$65536)</f>
        <v>-73083.81</v>
      </c>
      <c r="C102">
        <f>SUMIF(IF(dati_pdc!$C102=1,dati_bdv!$C$2:$C$65536,IF(dati_pdc!$C102=2,dati_bdv!$D$2:$D$65536,IF(dati_pdc!$C102=3,dati_bdv!$E$2:$E$65536,IF(dati_pdc!$C102=4,dati_bdv!$F$2:$F$65536,IF(dati_pdc!$C102=5,dati_bdv!$G$2:$G$65536,dati_bdv!$H$2:$H$65536))))),$A102,dati_bdv!K$2:K$65536)</f>
        <v>-86796.33</v>
      </c>
      <c r="D102">
        <f>SUMIF(IF(dati_pdc!$C102=1,dati_bdv!$C$2:$C$65536,IF(dati_pdc!$C102=2,dati_bdv!$D$2:$D$65536,IF(dati_pdc!$C102=3,dati_bdv!$E$2:$E$65536,IF(dati_pdc!$C102=4,dati_bdv!$F$2:$F$65536,IF(dati_pdc!$C102=5,dati_bdv!$G$2:$G$65536,dati_bdv!$H$2:$H$65536))))),$A102,dati_bdv!L$2:L$65536)</f>
        <v>0</v>
      </c>
      <c r="E102">
        <f>SUMIF(IF(dati_pdc!$C102=1,dati_bdv!$C$2:$C$65536,IF(dati_pdc!$C102=2,dati_bdv!$D$2:$D$65536,IF(dati_pdc!$C102=3,dati_bdv!$E$2:$E$65536,IF(dati_pdc!$C102=4,dati_bdv!$F$2:$F$65536,IF(dati_pdc!$C102=5,dati_bdv!$G$2:$G$65536,dati_bdv!$H$2:$H$65536))))),$A102,dati_bdv!M$2:M$65536)</f>
        <v>0</v>
      </c>
      <c r="F102">
        <f>SUMIF(IF(dati_pdc!$C102=1,dati_bdv!$C$2:$C$65536,IF(dati_pdc!$C102=2,dati_bdv!$D$2:$D$65536,IF(dati_pdc!$C102=3,dati_bdv!$E$2:$E$65536,IF(dati_pdc!$C102=4,dati_bdv!$F$2:$F$65536,IF(dati_pdc!$C102=5,dati_bdv!$G$2:$G$65536,dati_bdv!$H$2:$H$65536))))),$A102,dati_bdv!N$2:N$65536)</f>
        <v>0</v>
      </c>
    </row>
    <row r="103" spans="1:6">
      <c r="A103" s="34" t="str">
        <f>dati_pdc!A103</f>
        <v>570301</v>
      </c>
      <c r="B103">
        <f>SUMIF(IF(dati_pdc!$C103=1,dati_bdv!$C$2:$C$65536,IF(dati_pdc!$C103=2,dati_bdv!$D$2:$D$65536,IF(dati_pdc!$C103=3,dati_bdv!$E$2:$E$65536,IF(dati_pdc!$C103=4,dati_bdv!$F$2:$F$65536,IF(dati_pdc!$C103=5,dati_bdv!$G$2:$G$65536,dati_bdv!$H$2:$H$65536))))),$A103,dati_bdv!J$2:J$65536)</f>
        <v>-73083.81</v>
      </c>
      <c r="C103">
        <f>SUMIF(IF(dati_pdc!$C103=1,dati_bdv!$C$2:$C$65536,IF(dati_pdc!$C103=2,dati_bdv!$D$2:$D$65536,IF(dati_pdc!$C103=3,dati_bdv!$E$2:$E$65536,IF(dati_pdc!$C103=4,dati_bdv!$F$2:$F$65536,IF(dati_pdc!$C103=5,dati_bdv!$G$2:$G$65536,dati_bdv!$H$2:$H$65536))))),$A103,dati_bdv!K$2:K$65536)</f>
        <v>-86796.33</v>
      </c>
      <c r="D103">
        <f>SUMIF(IF(dati_pdc!$C103=1,dati_bdv!$C$2:$C$65536,IF(dati_pdc!$C103=2,dati_bdv!$D$2:$D$65536,IF(dati_pdc!$C103=3,dati_bdv!$E$2:$E$65536,IF(dati_pdc!$C103=4,dati_bdv!$F$2:$F$65536,IF(dati_pdc!$C103=5,dati_bdv!$G$2:$G$65536,dati_bdv!$H$2:$H$65536))))),$A103,dati_bdv!L$2:L$65536)</f>
        <v>0</v>
      </c>
      <c r="E103">
        <f>SUMIF(IF(dati_pdc!$C103=1,dati_bdv!$C$2:$C$65536,IF(dati_pdc!$C103=2,dati_bdv!$D$2:$D$65536,IF(dati_pdc!$C103=3,dati_bdv!$E$2:$E$65536,IF(dati_pdc!$C103=4,dati_bdv!$F$2:$F$65536,IF(dati_pdc!$C103=5,dati_bdv!$G$2:$G$65536,dati_bdv!$H$2:$H$65536))))),$A103,dati_bdv!M$2:M$65536)</f>
        <v>0</v>
      </c>
      <c r="F103">
        <f>SUMIF(IF(dati_pdc!$C103=1,dati_bdv!$C$2:$C$65536,IF(dati_pdc!$C103=2,dati_bdv!$D$2:$D$65536,IF(dati_pdc!$C103=3,dati_bdv!$E$2:$E$65536,IF(dati_pdc!$C103=4,dati_bdv!$F$2:$F$65536,IF(dati_pdc!$C103=5,dati_bdv!$G$2:$G$65536,dati_bdv!$H$2:$H$65536))))),$A103,dati_bdv!N$2:N$65536)</f>
        <v>0</v>
      </c>
    </row>
    <row r="104" spans="1:6">
      <c r="A104" s="34" t="str">
        <f>dati_pdc!A104</f>
        <v>59</v>
      </c>
      <c r="B104">
        <f>SUMIF(IF(dati_pdc!$C104=1,dati_bdv!$C$2:$C$65536,IF(dati_pdc!$C104=2,dati_bdv!$D$2:$D$65536,IF(dati_pdc!$C104=3,dati_bdv!$E$2:$E$65536,IF(dati_pdc!$C104=4,dati_bdv!$F$2:$F$65536,IF(dati_pdc!$C104=5,dati_bdv!$G$2:$G$65536,dati_bdv!$H$2:$H$65536))))),$A104,dati_bdv!J$2:J$65536)</f>
        <v>-67439.39</v>
      </c>
      <c r="C104">
        <f>SUMIF(IF(dati_pdc!$C104=1,dati_bdv!$C$2:$C$65536,IF(dati_pdc!$C104=2,dati_bdv!$D$2:$D$65536,IF(dati_pdc!$C104=3,dati_bdv!$E$2:$E$65536,IF(dati_pdc!$C104=4,dati_bdv!$F$2:$F$65536,IF(dati_pdc!$C104=5,dati_bdv!$G$2:$G$65536,dati_bdv!$H$2:$H$65536))))),$A104,dati_bdv!K$2:K$65536)</f>
        <v>-92367.75</v>
      </c>
      <c r="D104">
        <f>SUMIF(IF(dati_pdc!$C104=1,dati_bdv!$C$2:$C$65536,IF(dati_pdc!$C104=2,dati_bdv!$D$2:$D$65536,IF(dati_pdc!$C104=3,dati_bdv!$E$2:$E$65536,IF(dati_pdc!$C104=4,dati_bdv!$F$2:$F$65536,IF(dati_pdc!$C104=5,dati_bdv!$G$2:$G$65536,dati_bdv!$H$2:$H$65536))))),$A104,dati_bdv!L$2:L$65536)</f>
        <v>0</v>
      </c>
      <c r="E104">
        <f>SUMIF(IF(dati_pdc!$C104=1,dati_bdv!$C$2:$C$65536,IF(dati_pdc!$C104=2,dati_bdv!$D$2:$D$65536,IF(dati_pdc!$C104=3,dati_bdv!$E$2:$E$65536,IF(dati_pdc!$C104=4,dati_bdv!$F$2:$F$65536,IF(dati_pdc!$C104=5,dati_bdv!$G$2:$G$65536,dati_bdv!$H$2:$H$65536))))),$A104,dati_bdv!M$2:M$65536)</f>
        <v>0</v>
      </c>
      <c r="F104">
        <f>SUMIF(IF(dati_pdc!$C104=1,dati_bdv!$C$2:$C$65536,IF(dati_pdc!$C104=2,dati_bdv!$D$2:$D$65536,IF(dati_pdc!$C104=3,dati_bdv!$E$2:$E$65536,IF(dati_pdc!$C104=4,dati_bdv!$F$2:$F$65536,IF(dati_pdc!$C104=5,dati_bdv!$G$2:$G$65536,dati_bdv!$H$2:$H$65536))))),$A104,dati_bdv!N$2:N$65536)</f>
        <v>0</v>
      </c>
    </row>
    <row r="105" spans="1:6">
      <c r="A105" s="34" t="str">
        <f>dati_pdc!A105</f>
        <v>5901</v>
      </c>
      <c r="B105">
        <f>SUMIF(IF(dati_pdc!$C105=1,dati_bdv!$C$2:$C$65536,IF(dati_pdc!$C105=2,dati_bdv!$D$2:$D$65536,IF(dati_pdc!$C105=3,dati_bdv!$E$2:$E$65536,IF(dati_pdc!$C105=4,dati_bdv!$F$2:$F$65536,IF(dati_pdc!$C105=5,dati_bdv!$G$2:$G$65536,dati_bdv!$H$2:$H$65536))))),$A105,dati_bdv!J$2:J$65536)</f>
        <v>-44159.509999999995</v>
      </c>
      <c r="C105">
        <f>SUMIF(IF(dati_pdc!$C105=1,dati_bdv!$C$2:$C$65536,IF(dati_pdc!$C105=2,dati_bdv!$D$2:$D$65536,IF(dati_pdc!$C105=3,dati_bdv!$E$2:$E$65536,IF(dati_pdc!$C105=4,dati_bdv!$F$2:$F$65536,IF(dati_pdc!$C105=5,dati_bdv!$G$2:$G$65536,dati_bdv!$H$2:$H$65536))))),$A105,dati_bdv!K$2:K$65536)</f>
        <v>-44293.850000000006</v>
      </c>
      <c r="D105">
        <f>SUMIF(IF(dati_pdc!$C105=1,dati_bdv!$C$2:$C$65536,IF(dati_pdc!$C105=2,dati_bdv!$D$2:$D$65536,IF(dati_pdc!$C105=3,dati_bdv!$E$2:$E$65536,IF(dati_pdc!$C105=4,dati_bdv!$F$2:$F$65536,IF(dati_pdc!$C105=5,dati_bdv!$G$2:$G$65536,dati_bdv!$H$2:$H$65536))))),$A105,dati_bdv!L$2:L$65536)</f>
        <v>0</v>
      </c>
      <c r="E105">
        <f>SUMIF(IF(dati_pdc!$C105=1,dati_bdv!$C$2:$C$65536,IF(dati_pdc!$C105=2,dati_bdv!$D$2:$D$65536,IF(dati_pdc!$C105=3,dati_bdv!$E$2:$E$65536,IF(dati_pdc!$C105=4,dati_bdv!$F$2:$F$65536,IF(dati_pdc!$C105=5,dati_bdv!$G$2:$G$65536,dati_bdv!$H$2:$H$65536))))),$A105,dati_bdv!M$2:M$65536)</f>
        <v>0</v>
      </c>
      <c r="F105">
        <f>SUMIF(IF(dati_pdc!$C105=1,dati_bdv!$C$2:$C$65536,IF(dati_pdc!$C105=2,dati_bdv!$D$2:$D$65536,IF(dati_pdc!$C105=3,dati_bdv!$E$2:$E$65536,IF(dati_pdc!$C105=4,dati_bdv!$F$2:$F$65536,IF(dati_pdc!$C105=5,dati_bdv!$G$2:$G$65536,dati_bdv!$H$2:$H$65536))))),$A105,dati_bdv!N$2:N$65536)</f>
        <v>0</v>
      </c>
    </row>
    <row r="106" spans="1:6">
      <c r="A106" s="34" t="str">
        <f>dati_pdc!A106</f>
        <v>590101</v>
      </c>
      <c r="B106">
        <f>SUMIF(IF(dati_pdc!$C106=1,dati_bdv!$C$2:$C$65536,IF(dati_pdc!$C106=2,dati_bdv!$D$2:$D$65536,IF(dati_pdc!$C106=3,dati_bdv!$E$2:$E$65536,IF(dati_pdc!$C106=4,dati_bdv!$F$2:$F$65536,IF(dati_pdc!$C106=5,dati_bdv!$G$2:$G$65536,dati_bdv!$H$2:$H$65536))))),$A106,dati_bdv!J$2:J$65536)</f>
        <v>0</v>
      </c>
      <c r="C106">
        <f>SUMIF(IF(dati_pdc!$C106=1,dati_bdv!$C$2:$C$65536,IF(dati_pdc!$C106=2,dati_bdv!$D$2:$D$65536,IF(dati_pdc!$C106=3,dati_bdv!$E$2:$E$65536,IF(dati_pdc!$C106=4,dati_bdv!$F$2:$F$65536,IF(dati_pdc!$C106=5,dati_bdv!$G$2:$G$65536,dati_bdv!$H$2:$H$65536))))),$A106,dati_bdv!K$2:K$65536)</f>
        <v>0</v>
      </c>
      <c r="D106">
        <f>SUMIF(IF(dati_pdc!$C106=1,dati_bdv!$C$2:$C$65536,IF(dati_pdc!$C106=2,dati_bdv!$D$2:$D$65536,IF(dati_pdc!$C106=3,dati_bdv!$E$2:$E$65536,IF(dati_pdc!$C106=4,dati_bdv!$F$2:$F$65536,IF(dati_pdc!$C106=5,dati_bdv!$G$2:$G$65536,dati_bdv!$H$2:$H$65536))))),$A106,dati_bdv!L$2:L$65536)</f>
        <v>0</v>
      </c>
      <c r="E106">
        <f>SUMIF(IF(dati_pdc!$C106=1,dati_bdv!$C$2:$C$65536,IF(dati_pdc!$C106=2,dati_bdv!$D$2:$D$65536,IF(dati_pdc!$C106=3,dati_bdv!$E$2:$E$65536,IF(dati_pdc!$C106=4,dati_bdv!$F$2:$F$65536,IF(dati_pdc!$C106=5,dati_bdv!$G$2:$G$65536,dati_bdv!$H$2:$H$65536))))),$A106,dati_bdv!M$2:M$65536)</f>
        <v>0</v>
      </c>
      <c r="F106">
        <f>SUMIF(IF(dati_pdc!$C106=1,dati_bdv!$C$2:$C$65536,IF(dati_pdc!$C106=2,dati_bdv!$D$2:$D$65536,IF(dati_pdc!$C106=3,dati_bdv!$E$2:$E$65536,IF(dati_pdc!$C106=4,dati_bdv!$F$2:$F$65536,IF(dati_pdc!$C106=5,dati_bdv!$G$2:$G$65536,dati_bdv!$H$2:$H$65536))))),$A106,dati_bdv!N$2:N$65536)</f>
        <v>0</v>
      </c>
    </row>
    <row r="107" spans="1:6">
      <c r="A107" s="34" t="str">
        <f>dati_pdc!A107</f>
        <v>590103</v>
      </c>
      <c r="B107">
        <f>SUMIF(IF(dati_pdc!$C107=1,dati_bdv!$C$2:$C$65536,IF(dati_pdc!$C107=2,dati_bdv!$D$2:$D$65536,IF(dati_pdc!$C107=3,dati_bdv!$E$2:$E$65536,IF(dati_pdc!$C107=4,dati_bdv!$F$2:$F$65536,IF(dati_pdc!$C107=5,dati_bdv!$G$2:$G$65536,dati_bdv!$H$2:$H$65536))))),$A107,dati_bdv!J$2:J$65536)</f>
        <v>0</v>
      </c>
      <c r="C107">
        <f>SUMIF(IF(dati_pdc!$C107=1,dati_bdv!$C$2:$C$65536,IF(dati_pdc!$C107=2,dati_bdv!$D$2:$D$65536,IF(dati_pdc!$C107=3,dati_bdv!$E$2:$E$65536,IF(dati_pdc!$C107=4,dati_bdv!$F$2:$F$65536,IF(dati_pdc!$C107=5,dati_bdv!$G$2:$G$65536,dati_bdv!$H$2:$H$65536))))),$A107,dati_bdv!K$2:K$65536)</f>
        <v>0</v>
      </c>
      <c r="D107">
        <f>SUMIF(IF(dati_pdc!$C107=1,dati_bdv!$C$2:$C$65536,IF(dati_pdc!$C107=2,dati_bdv!$D$2:$D$65536,IF(dati_pdc!$C107=3,dati_bdv!$E$2:$E$65536,IF(dati_pdc!$C107=4,dati_bdv!$F$2:$F$65536,IF(dati_pdc!$C107=5,dati_bdv!$G$2:$G$65536,dati_bdv!$H$2:$H$65536))))),$A107,dati_bdv!L$2:L$65536)</f>
        <v>0</v>
      </c>
      <c r="E107">
        <f>SUMIF(IF(dati_pdc!$C107=1,dati_bdv!$C$2:$C$65536,IF(dati_pdc!$C107=2,dati_bdv!$D$2:$D$65536,IF(dati_pdc!$C107=3,dati_bdv!$E$2:$E$65536,IF(dati_pdc!$C107=4,dati_bdv!$F$2:$F$65536,IF(dati_pdc!$C107=5,dati_bdv!$G$2:$G$65536,dati_bdv!$H$2:$H$65536))))),$A107,dati_bdv!M$2:M$65536)</f>
        <v>0</v>
      </c>
      <c r="F107">
        <f>SUMIF(IF(dati_pdc!$C107=1,dati_bdv!$C$2:$C$65536,IF(dati_pdc!$C107=2,dati_bdv!$D$2:$D$65536,IF(dati_pdc!$C107=3,dati_bdv!$E$2:$E$65536,IF(dati_pdc!$C107=4,dati_bdv!$F$2:$F$65536,IF(dati_pdc!$C107=5,dati_bdv!$G$2:$G$65536,dati_bdv!$H$2:$H$65536))))),$A107,dati_bdv!N$2:N$65536)</f>
        <v>0</v>
      </c>
    </row>
    <row r="108" spans="1:6">
      <c r="A108" s="34" t="str">
        <f>dati_pdc!A108</f>
        <v>590109</v>
      </c>
      <c r="B108">
        <f>SUMIF(IF(dati_pdc!$C108=1,dati_bdv!$C$2:$C$65536,IF(dati_pdc!$C108=2,dati_bdv!$D$2:$D$65536,IF(dati_pdc!$C108=3,dati_bdv!$E$2:$E$65536,IF(dati_pdc!$C108=4,dati_bdv!$F$2:$F$65536,IF(dati_pdc!$C108=5,dati_bdv!$G$2:$G$65536,dati_bdv!$H$2:$H$65536))))),$A108,dati_bdv!J$2:J$65536)</f>
        <v>-12052</v>
      </c>
      <c r="C108">
        <f>SUMIF(IF(dati_pdc!$C108=1,dati_bdv!$C$2:$C$65536,IF(dati_pdc!$C108=2,dati_bdv!$D$2:$D$65536,IF(dati_pdc!$C108=3,dati_bdv!$E$2:$E$65536,IF(dati_pdc!$C108=4,dati_bdv!$F$2:$F$65536,IF(dati_pdc!$C108=5,dati_bdv!$G$2:$G$65536,dati_bdv!$H$2:$H$65536))))),$A108,dati_bdv!K$2:K$65536)</f>
        <v>-20691.689999999999</v>
      </c>
      <c r="D108">
        <f>SUMIF(IF(dati_pdc!$C108=1,dati_bdv!$C$2:$C$65536,IF(dati_pdc!$C108=2,dati_bdv!$D$2:$D$65536,IF(dati_pdc!$C108=3,dati_bdv!$E$2:$E$65536,IF(dati_pdc!$C108=4,dati_bdv!$F$2:$F$65536,IF(dati_pdc!$C108=5,dati_bdv!$G$2:$G$65536,dati_bdv!$H$2:$H$65536))))),$A108,dati_bdv!L$2:L$65536)</f>
        <v>0</v>
      </c>
      <c r="E108">
        <f>SUMIF(IF(dati_pdc!$C108=1,dati_bdv!$C$2:$C$65536,IF(dati_pdc!$C108=2,dati_bdv!$D$2:$D$65536,IF(dati_pdc!$C108=3,dati_bdv!$E$2:$E$65536,IF(dati_pdc!$C108=4,dati_bdv!$F$2:$F$65536,IF(dati_pdc!$C108=5,dati_bdv!$G$2:$G$65536,dati_bdv!$H$2:$H$65536))))),$A108,dati_bdv!M$2:M$65536)</f>
        <v>0</v>
      </c>
      <c r="F108">
        <f>SUMIF(IF(dati_pdc!$C108=1,dati_bdv!$C$2:$C$65536,IF(dati_pdc!$C108=2,dati_bdv!$D$2:$D$65536,IF(dati_pdc!$C108=3,dati_bdv!$E$2:$E$65536,IF(dati_pdc!$C108=4,dati_bdv!$F$2:$F$65536,IF(dati_pdc!$C108=5,dati_bdv!$G$2:$G$65536,dati_bdv!$H$2:$H$65536))))),$A108,dati_bdv!N$2:N$65536)</f>
        <v>0</v>
      </c>
    </row>
    <row r="109" spans="1:6">
      <c r="A109" s="34" t="str">
        <f>dati_pdc!A109</f>
        <v>590121</v>
      </c>
      <c r="B109">
        <f>SUMIF(IF(dati_pdc!$C109=1,dati_bdv!$C$2:$C$65536,IF(dati_pdc!$C109=2,dati_bdv!$D$2:$D$65536,IF(dati_pdc!$C109=3,dati_bdv!$E$2:$E$65536,IF(dati_pdc!$C109=4,dati_bdv!$F$2:$F$65536,IF(dati_pdc!$C109=5,dati_bdv!$G$2:$G$65536,dati_bdv!$H$2:$H$65536))))),$A109,dati_bdv!J$2:J$65536)</f>
        <v>0</v>
      </c>
      <c r="C109">
        <f>SUMIF(IF(dati_pdc!$C109=1,dati_bdv!$C$2:$C$65536,IF(dati_pdc!$C109=2,dati_bdv!$D$2:$D$65536,IF(dati_pdc!$C109=3,dati_bdv!$E$2:$E$65536,IF(dati_pdc!$C109=4,dati_bdv!$F$2:$F$65536,IF(dati_pdc!$C109=5,dati_bdv!$G$2:$G$65536,dati_bdv!$H$2:$H$65536))))),$A109,dati_bdv!K$2:K$65536)</f>
        <v>0</v>
      </c>
      <c r="D109">
        <f>SUMIF(IF(dati_pdc!$C109=1,dati_bdv!$C$2:$C$65536,IF(dati_pdc!$C109=2,dati_bdv!$D$2:$D$65536,IF(dati_pdc!$C109=3,dati_bdv!$E$2:$E$65536,IF(dati_pdc!$C109=4,dati_bdv!$F$2:$F$65536,IF(dati_pdc!$C109=5,dati_bdv!$G$2:$G$65536,dati_bdv!$H$2:$H$65536))))),$A109,dati_bdv!L$2:L$65536)</f>
        <v>0</v>
      </c>
      <c r="E109">
        <f>SUMIF(IF(dati_pdc!$C109=1,dati_bdv!$C$2:$C$65536,IF(dati_pdc!$C109=2,dati_bdv!$D$2:$D$65536,IF(dati_pdc!$C109=3,dati_bdv!$E$2:$E$65536,IF(dati_pdc!$C109=4,dati_bdv!$F$2:$F$65536,IF(dati_pdc!$C109=5,dati_bdv!$G$2:$G$65536,dati_bdv!$H$2:$H$65536))))),$A109,dati_bdv!M$2:M$65536)</f>
        <v>0</v>
      </c>
      <c r="F109">
        <f>SUMIF(IF(dati_pdc!$C109=1,dati_bdv!$C$2:$C$65536,IF(dati_pdc!$C109=2,dati_bdv!$D$2:$D$65536,IF(dati_pdc!$C109=3,dati_bdv!$E$2:$E$65536,IF(dati_pdc!$C109=4,dati_bdv!$F$2:$F$65536,IF(dati_pdc!$C109=5,dati_bdv!$G$2:$G$65536,dati_bdv!$H$2:$H$65536))))),$A109,dati_bdv!N$2:N$65536)</f>
        <v>0</v>
      </c>
    </row>
    <row r="110" spans="1:6">
      <c r="A110" s="34" t="str">
        <f>dati_pdc!A110</f>
        <v>590123</v>
      </c>
      <c r="B110">
        <f>SUMIF(IF(dati_pdc!$C110=1,dati_bdv!$C$2:$C$65536,IF(dati_pdc!$C110=2,dati_bdv!$D$2:$D$65536,IF(dati_pdc!$C110=3,dati_bdv!$E$2:$E$65536,IF(dati_pdc!$C110=4,dati_bdv!$F$2:$F$65536,IF(dati_pdc!$C110=5,dati_bdv!$G$2:$G$65536,dati_bdv!$H$2:$H$65536))))),$A110,dati_bdv!J$2:J$65536)</f>
        <v>0</v>
      </c>
      <c r="C110">
        <f>SUMIF(IF(dati_pdc!$C110=1,dati_bdv!$C$2:$C$65536,IF(dati_pdc!$C110=2,dati_bdv!$D$2:$D$65536,IF(dati_pdc!$C110=3,dati_bdv!$E$2:$E$65536,IF(dati_pdc!$C110=4,dati_bdv!$F$2:$F$65536,IF(dati_pdc!$C110=5,dati_bdv!$G$2:$G$65536,dati_bdv!$H$2:$H$65536))))),$A110,dati_bdv!K$2:K$65536)</f>
        <v>0</v>
      </c>
      <c r="D110">
        <f>SUMIF(IF(dati_pdc!$C110=1,dati_bdv!$C$2:$C$65536,IF(dati_pdc!$C110=2,dati_bdv!$D$2:$D$65536,IF(dati_pdc!$C110=3,dati_bdv!$E$2:$E$65536,IF(dati_pdc!$C110=4,dati_bdv!$F$2:$F$65536,IF(dati_pdc!$C110=5,dati_bdv!$G$2:$G$65536,dati_bdv!$H$2:$H$65536))))),$A110,dati_bdv!L$2:L$65536)</f>
        <v>0</v>
      </c>
      <c r="E110">
        <f>SUMIF(IF(dati_pdc!$C110=1,dati_bdv!$C$2:$C$65536,IF(dati_pdc!$C110=2,dati_bdv!$D$2:$D$65536,IF(dati_pdc!$C110=3,dati_bdv!$E$2:$E$65536,IF(dati_pdc!$C110=4,dati_bdv!$F$2:$F$65536,IF(dati_pdc!$C110=5,dati_bdv!$G$2:$G$65536,dati_bdv!$H$2:$H$65536))))),$A110,dati_bdv!M$2:M$65536)</f>
        <v>0</v>
      </c>
      <c r="F110">
        <f>SUMIF(IF(dati_pdc!$C110=1,dati_bdv!$C$2:$C$65536,IF(dati_pdc!$C110=2,dati_bdv!$D$2:$D$65536,IF(dati_pdc!$C110=3,dati_bdv!$E$2:$E$65536,IF(dati_pdc!$C110=4,dati_bdv!$F$2:$F$65536,IF(dati_pdc!$C110=5,dati_bdv!$G$2:$G$65536,dati_bdv!$H$2:$H$65536))))),$A110,dati_bdv!N$2:N$65536)</f>
        <v>0</v>
      </c>
    </row>
    <row r="111" spans="1:6">
      <c r="A111" s="34" t="str">
        <f>dati_pdc!A111</f>
        <v>590125</v>
      </c>
      <c r="B111">
        <f>SUMIF(IF(dati_pdc!$C111=1,dati_bdv!$C$2:$C$65536,IF(dati_pdc!$C111=2,dati_bdv!$D$2:$D$65536,IF(dati_pdc!$C111=3,dati_bdv!$E$2:$E$65536,IF(dati_pdc!$C111=4,dati_bdv!$F$2:$F$65536,IF(dati_pdc!$C111=5,dati_bdv!$G$2:$G$65536,dati_bdv!$H$2:$H$65536))))),$A111,dati_bdv!J$2:J$65536)</f>
        <v>11737.01</v>
      </c>
      <c r="C111">
        <f>SUMIF(IF(dati_pdc!$C111=1,dati_bdv!$C$2:$C$65536,IF(dati_pdc!$C111=2,dati_bdv!$D$2:$D$65536,IF(dati_pdc!$C111=3,dati_bdv!$E$2:$E$65536,IF(dati_pdc!$C111=4,dati_bdv!$F$2:$F$65536,IF(dati_pdc!$C111=5,dati_bdv!$G$2:$G$65536,dati_bdv!$H$2:$H$65536))))),$A111,dati_bdv!K$2:K$65536)</f>
        <v>14777.64</v>
      </c>
      <c r="D111">
        <f>SUMIF(IF(dati_pdc!$C111=1,dati_bdv!$C$2:$C$65536,IF(dati_pdc!$C111=2,dati_bdv!$D$2:$D$65536,IF(dati_pdc!$C111=3,dati_bdv!$E$2:$E$65536,IF(dati_pdc!$C111=4,dati_bdv!$F$2:$F$65536,IF(dati_pdc!$C111=5,dati_bdv!$G$2:$G$65536,dati_bdv!$H$2:$H$65536))))),$A111,dati_bdv!L$2:L$65536)</f>
        <v>0</v>
      </c>
      <c r="E111">
        <f>SUMIF(IF(dati_pdc!$C111=1,dati_bdv!$C$2:$C$65536,IF(dati_pdc!$C111=2,dati_bdv!$D$2:$D$65536,IF(dati_pdc!$C111=3,dati_bdv!$E$2:$E$65536,IF(dati_pdc!$C111=4,dati_bdv!$F$2:$F$65536,IF(dati_pdc!$C111=5,dati_bdv!$G$2:$G$65536,dati_bdv!$H$2:$H$65536))))),$A111,dati_bdv!M$2:M$65536)</f>
        <v>0</v>
      </c>
      <c r="F111">
        <f>SUMIF(IF(dati_pdc!$C111=1,dati_bdv!$C$2:$C$65536,IF(dati_pdc!$C111=2,dati_bdv!$D$2:$D$65536,IF(dati_pdc!$C111=3,dati_bdv!$E$2:$E$65536,IF(dati_pdc!$C111=4,dati_bdv!$F$2:$F$65536,IF(dati_pdc!$C111=5,dati_bdv!$G$2:$G$65536,dati_bdv!$H$2:$H$65536))))),$A111,dati_bdv!N$2:N$65536)</f>
        <v>0</v>
      </c>
    </row>
    <row r="112" spans="1:6">
      <c r="A112" s="34" t="str">
        <f>dati_pdc!A112</f>
        <v>590127</v>
      </c>
      <c r="B112">
        <f>SUMIF(IF(dati_pdc!$C112=1,dati_bdv!$C$2:$C$65536,IF(dati_pdc!$C112=2,dati_bdv!$D$2:$D$65536,IF(dati_pdc!$C112=3,dati_bdv!$E$2:$E$65536,IF(dati_pdc!$C112=4,dati_bdv!$F$2:$F$65536,IF(dati_pdc!$C112=5,dati_bdv!$G$2:$G$65536,dati_bdv!$H$2:$H$65536))))),$A112,dati_bdv!J$2:J$65536)</f>
        <v>-43844.52</v>
      </c>
      <c r="C112">
        <f>SUMIF(IF(dati_pdc!$C112=1,dati_bdv!$C$2:$C$65536,IF(dati_pdc!$C112=2,dati_bdv!$D$2:$D$65536,IF(dati_pdc!$C112=3,dati_bdv!$E$2:$E$65536,IF(dati_pdc!$C112=4,dati_bdv!$F$2:$F$65536,IF(dati_pdc!$C112=5,dati_bdv!$G$2:$G$65536,dati_bdv!$H$2:$H$65536))))),$A112,dati_bdv!K$2:K$65536)</f>
        <v>-38379.800000000003</v>
      </c>
      <c r="D112">
        <f>SUMIF(IF(dati_pdc!$C112=1,dati_bdv!$C$2:$C$65536,IF(dati_pdc!$C112=2,dati_bdv!$D$2:$D$65536,IF(dati_pdc!$C112=3,dati_bdv!$E$2:$E$65536,IF(dati_pdc!$C112=4,dati_bdv!$F$2:$F$65536,IF(dati_pdc!$C112=5,dati_bdv!$G$2:$G$65536,dati_bdv!$H$2:$H$65536))))),$A112,dati_bdv!L$2:L$65536)</f>
        <v>0</v>
      </c>
      <c r="E112">
        <f>SUMIF(IF(dati_pdc!$C112=1,dati_bdv!$C$2:$C$65536,IF(dati_pdc!$C112=2,dati_bdv!$D$2:$D$65536,IF(dati_pdc!$C112=3,dati_bdv!$E$2:$E$65536,IF(dati_pdc!$C112=4,dati_bdv!$F$2:$F$65536,IF(dati_pdc!$C112=5,dati_bdv!$G$2:$G$65536,dati_bdv!$H$2:$H$65536))))),$A112,dati_bdv!M$2:M$65536)</f>
        <v>0</v>
      </c>
      <c r="F112">
        <f>SUMIF(IF(dati_pdc!$C112=1,dati_bdv!$C$2:$C$65536,IF(dati_pdc!$C112=2,dati_bdv!$D$2:$D$65536,IF(dati_pdc!$C112=3,dati_bdv!$E$2:$E$65536,IF(dati_pdc!$C112=4,dati_bdv!$F$2:$F$65536,IF(dati_pdc!$C112=5,dati_bdv!$G$2:$G$65536,dati_bdv!$H$2:$H$65536))))),$A112,dati_bdv!N$2:N$65536)</f>
        <v>0</v>
      </c>
    </row>
    <row r="113" spans="1:6">
      <c r="A113" s="34" t="str">
        <f>dati_pdc!A113</f>
        <v>5903</v>
      </c>
      <c r="B113">
        <f>SUMIF(IF(dati_pdc!$C113=1,dati_bdv!$C$2:$C$65536,IF(dati_pdc!$C113=2,dati_bdv!$D$2:$D$65536,IF(dati_pdc!$C113=3,dati_bdv!$E$2:$E$65536,IF(dati_pdc!$C113=4,dati_bdv!$F$2:$F$65536,IF(dati_pdc!$C113=5,dati_bdv!$G$2:$G$65536,dati_bdv!$H$2:$H$65536))))),$A113,dati_bdv!J$2:J$65536)</f>
        <v>-20218.87</v>
      </c>
      <c r="C113">
        <f>SUMIF(IF(dati_pdc!$C113=1,dati_bdv!$C$2:$C$65536,IF(dati_pdc!$C113=2,dati_bdv!$D$2:$D$65536,IF(dati_pdc!$C113=3,dati_bdv!$E$2:$E$65536,IF(dati_pdc!$C113=4,dati_bdv!$F$2:$F$65536,IF(dati_pdc!$C113=5,dati_bdv!$G$2:$G$65536,dati_bdv!$H$2:$H$65536))))),$A113,dati_bdv!K$2:K$65536)</f>
        <v>-15567.92</v>
      </c>
      <c r="D113">
        <f>SUMIF(IF(dati_pdc!$C113=1,dati_bdv!$C$2:$C$65536,IF(dati_pdc!$C113=2,dati_bdv!$D$2:$D$65536,IF(dati_pdc!$C113=3,dati_bdv!$E$2:$E$65536,IF(dati_pdc!$C113=4,dati_bdv!$F$2:$F$65536,IF(dati_pdc!$C113=5,dati_bdv!$G$2:$G$65536,dati_bdv!$H$2:$H$65536))))),$A113,dati_bdv!L$2:L$65536)</f>
        <v>0</v>
      </c>
      <c r="E113">
        <f>SUMIF(IF(dati_pdc!$C113=1,dati_bdv!$C$2:$C$65536,IF(dati_pdc!$C113=2,dati_bdv!$D$2:$D$65536,IF(dati_pdc!$C113=3,dati_bdv!$E$2:$E$65536,IF(dati_pdc!$C113=4,dati_bdv!$F$2:$F$65536,IF(dati_pdc!$C113=5,dati_bdv!$G$2:$G$65536,dati_bdv!$H$2:$H$65536))))),$A113,dati_bdv!M$2:M$65536)</f>
        <v>0</v>
      </c>
      <c r="F113">
        <f>SUMIF(IF(dati_pdc!$C113=1,dati_bdv!$C$2:$C$65536,IF(dati_pdc!$C113=2,dati_bdv!$D$2:$D$65536,IF(dati_pdc!$C113=3,dati_bdv!$E$2:$E$65536,IF(dati_pdc!$C113=4,dati_bdv!$F$2:$F$65536,IF(dati_pdc!$C113=5,dati_bdv!$G$2:$G$65536,dati_bdv!$H$2:$H$65536))))),$A113,dati_bdv!N$2:N$65536)</f>
        <v>0</v>
      </c>
    </row>
    <row r="114" spans="1:6">
      <c r="A114" s="34" t="str">
        <f>dati_pdc!A114</f>
        <v>590301</v>
      </c>
      <c r="B114">
        <f>SUMIF(IF(dati_pdc!$C114=1,dati_bdv!$C$2:$C$65536,IF(dati_pdc!$C114=2,dati_bdv!$D$2:$D$65536,IF(dati_pdc!$C114=3,dati_bdv!$E$2:$E$65536,IF(dati_pdc!$C114=4,dati_bdv!$F$2:$F$65536,IF(dati_pdc!$C114=5,dati_bdv!$G$2:$G$65536,dati_bdv!$H$2:$H$65536))))),$A114,dati_bdv!J$2:J$65536)</f>
        <v>-19734.91</v>
      </c>
      <c r="C114">
        <f>SUMIF(IF(dati_pdc!$C114=1,dati_bdv!$C$2:$C$65536,IF(dati_pdc!$C114=2,dati_bdv!$D$2:$D$65536,IF(dati_pdc!$C114=3,dati_bdv!$E$2:$E$65536,IF(dati_pdc!$C114=4,dati_bdv!$F$2:$F$65536,IF(dati_pdc!$C114=5,dati_bdv!$G$2:$G$65536,dati_bdv!$H$2:$H$65536))))),$A114,dati_bdv!K$2:K$65536)</f>
        <v>-15805.07</v>
      </c>
      <c r="D114">
        <f>SUMIF(IF(dati_pdc!$C114=1,dati_bdv!$C$2:$C$65536,IF(dati_pdc!$C114=2,dati_bdv!$D$2:$D$65536,IF(dati_pdc!$C114=3,dati_bdv!$E$2:$E$65536,IF(dati_pdc!$C114=4,dati_bdv!$F$2:$F$65536,IF(dati_pdc!$C114=5,dati_bdv!$G$2:$G$65536,dati_bdv!$H$2:$H$65536))))),$A114,dati_bdv!L$2:L$65536)</f>
        <v>0</v>
      </c>
      <c r="E114">
        <f>SUMIF(IF(dati_pdc!$C114=1,dati_bdv!$C$2:$C$65536,IF(dati_pdc!$C114=2,dati_bdv!$D$2:$D$65536,IF(dati_pdc!$C114=3,dati_bdv!$E$2:$E$65536,IF(dati_pdc!$C114=4,dati_bdv!$F$2:$F$65536,IF(dati_pdc!$C114=5,dati_bdv!$G$2:$G$65536,dati_bdv!$H$2:$H$65536))))),$A114,dati_bdv!M$2:M$65536)</f>
        <v>0</v>
      </c>
      <c r="F114">
        <f>SUMIF(IF(dati_pdc!$C114=1,dati_bdv!$C$2:$C$65536,IF(dati_pdc!$C114=2,dati_bdv!$D$2:$D$65536,IF(dati_pdc!$C114=3,dati_bdv!$E$2:$E$65536,IF(dati_pdc!$C114=4,dati_bdv!$F$2:$F$65536,IF(dati_pdc!$C114=5,dati_bdv!$G$2:$G$65536,dati_bdv!$H$2:$H$65536))))),$A114,dati_bdv!N$2:N$65536)</f>
        <v>0</v>
      </c>
    </row>
    <row r="115" spans="1:6">
      <c r="A115" s="34" t="str">
        <f>dati_pdc!A115</f>
        <v>590303</v>
      </c>
      <c r="B115">
        <f>SUMIF(IF(dati_pdc!$C115=1,dati_bdv!$C$2:$C$65536,IF(dati_pdc!$C115=2,dati_bdv!$D$2:$D$65536,IF(dati_pdc!$C115=3,dati_bdv!$E$2:$E$65536,IF(dati_pdc!$C115=4,dati_bdv!$F$2:$F$65536,IF(dati_pdc!$C115=5,dati_bdv!$G$2:$G$65536,dati_bdv!$H$2:$H$65536))))),$A115,dati_bdv!J$2:J$65536)</f>
        <v>0</v>
      </c>
      <c r="C115">
        <f>SUMIF(IF(dati_pdc!$C115=1,dati_bdv!$C$2:$C$65536,IF(dati_pdc!$C115=2,dati_bdv!$D$2:$D$65536,IF(dati_pdc!$C115=3,dati_bdv!$E$2:$E$65536,IF(dati_pdc!$C115=4,dati_bdv!$F$2:$F$65536,IF(dati_pdc!$C115=5,dati_bdv!$G$2:$G$65536,dati_bdv!$H$2:$H$65536))))),$A115,dati_bdv!K$2:K$65536)</f>
        <v>-140</v>
      </c>
      <c r="D115">
        <f>SUMIF(IF(dati_pdc!$C115=1,dati_bdv!$C$2:$C$65536,IF(dati_pdc!$C115=2,dati_bdv!$D$2:$D$65536,IF(dati_pdc!$C115=3,dati_bdv!$E$2:$E$65536,IF(dati_pdc!$C115=4,dati_bdv!$F$2:$F$65536,IF(dati_pdc!$C115=5,dati_bdv!$G$2:$G$65536,dati_bdv!$H$2:$H$65536))))),$A115,dati_bdv!L$2:L$65536)</f>
        <v>0</v>
      </c>
      <c r="E115">
        <f>SUMIF(IF(dati_pdc!$C115=1,dati_bdv!$C$2:$C$65536,IF(dati_pdc!$C115=2,dati_bdv!$D$2:$D$65536,IF(dati_pdc!$C115=3,dati_bdv!$E$2:$E$65536,IF(dati_pdc!$C115=4,dati_bdv!$F$2:$F$65536,IF(dati_pdc!$C115=5,dati_bdv!$G$2:$G$65536,dati_bdv!$H$2:$H$65536))))),$A115,dati_bdv!M$2:M$65536)</f>
        <v>0</v>
      </c>
      <c r="F115">
        <f>SUMIF(IF(dati_pdc!$C115=1,dati_bdv!$C$2:$C$65536,IF(dati_pdc!$C115=2,dati_bdv!$D$2:$D$65536,IF(dati_pdc!$C115=3,dati_bdv!$E$2:$E$65536,IF(dati_pdc!$C115=4,dati_bdv!$F$2:$F$65536,IF(dati_pdc!$C115=5,dati_bdv!$G$2:$G$65536,dati_bdv!$H$2:$H$65536))))),$A115,dati_bdv!N$2:N$65536)</f>
        <v>0</v>
      </c>
    </row>
    <row r="116" spans="1:6">
      <c r="A116" s="34" t="str">
        <f>dati_pdc!A116</f>
        <v>590305</v>
      </c>
      <c r="B116">
        <f>SUMIF(IF(dati_pdc!$C116=1,dati_bdv!$C$2:$C$65536,IF(dati_pdc!$C116=2,dati_bdv!$D$2:$D$65536,IF(dati_pdc!$C116=3,dati_bdv!$E$2:$E$65536,IF(dati_pdc!$C116=4,dati_bdv!$F$2:$F$65536,IF(dati_pdc!$C116=5,dati_bdv!$G$2:$G$65536,dati_bdv!$H$2:$H$65536))))),$A116,dati_bdv!J$2:J$65536)</f>
        <v>0</v>
      </c>
      <c r="C116">
        <f>SUMIF(IF(dati_pdc!$C116=1,dati_bdv!$C$2:$C$65536,IF(dati_pdc!$C116=2,dati_bdv!$D$2:$D$65536,IF(dati_pdc!$C116=3,dati_bdv!$E$2:$E$65536,IF(dati_pdc!$C116=4,dati_bdv!$F$2:$F$65536,IF(dati_pdc!$C116=5,dati_bdv!$G$2:$G$65536,dati_bdv!$H$2:$H$65536))))),$A116,dati_bdv!K$2:K$65536)</f>
        <v>0</v>
      </c>
      <c r="D116">
        <f>SUMIF(IF(dati_pdc!$C116=1,dati_bdv!$C$2:$C$65536,IF(dati_pdc!$C116=2,dati_bdv!$D$2:$D$65536,IF(dati_pdc!$C116=3,dati_bdv!$E$2:$E$65536,IF(dati_pdc!$C116=4,dati_bdv!$F$2:$F$65536,IF(dati_pdc!$C116=5,dati_bdv!$G$2:$G$65536,dati_bdv!$H$2:$H$65536))))),$A116,dati_bdv!L$2:L$65536)</f>
        <v>0</v>
      </c>
      <c r="E116">
        <f>SUMIF(IF(dati_pdc!$C116=1,dati_bdv!$C$2:$C$65536,IF(dati_pdc!$C116=2,dati_bdv!$D$2:$D$65536,IF(dati_pdc!$C116=3,dati_bdv!$E$2:$E$65536,IF(dati_pdc!$C116=4,dati_bdv!$F$2:$F$65536,IF(dati_pdc!$C116=5,dati_bdv!$G$2:$G$65536,dati_bdv!$H$2:$H$65536))))),$A116,dati_bdv!M$2:M$65536)</f>
        <v>0</v>
      </c>
      <c r="F116">
        <f>SUMIF(IF(dati_pdc!$C116=1,dati_bdv!$C$2:$C$65536,IF(dati_pdc!$C116=2,dati_bdv!$D$2:$D$65536,IF(dati_pdc!$C116=3,dati_bdv!$E$2:$E$65536,IF(dati_pdc!$C116=4,dati_bdv!$F$2:$F$65536,IF(dati_pdc!$C116=5,dati_bdv!$G$2:$G$65536,dati_bdv!$H$2:$H$65536))))),$A116,dati_bdv!N$2:N$65536)</f>
        <v>0</v>
      </c>
    </row>
    <row r="117" spans="1:6">
      <c r="A117" s="34" t="str">
        <f>dati_pdc!A117</f>
        <v>590319</v>
      </c>
      <c r="B117">
        <f>SUMIF(IF(dati_pdc!$C117=1,dati_bdv!$C$2:$C$65536,IF(dati_pdc!$C117=2,dati_bdv!$D$2:$D$65536,IF(dati_pdc!$C117=3,dati_bdv!$E$2:$E$65536,IF(dati_pdc!$C117=4,dati_bdv!$F$2:$F$65536,IF(dati_pdc!$C117=5,dati_bdv!$G$2:$G$65536,dati_bdv!$H$2:$H$65536))))),$A117,dati_bdv!J$2:J$65536)</f>
        <v>-483.96</v>
      </c>
      <c r="C117">
        <f>SUMIF(IF(dati_pdc!$C117=1,dati_bdv!$C$2:$C$65536,IF(dati_pdc!$C117=2,dati_bdv!$D$2:$D$65536,IF(dati_pdc!$C117=3,dati_bdv!$E$2:$E$65536,IF(dati_pdc!$C117=4,dati_bdv!$F$2:$F$65536,IF(dati_pdc!$C117=5,dati_bdv!$G$2:$G$65536,dati_bdv!$H$2:$H$65536))))),$A117,dati_bdv!K$2:K$65536)</f>
        <v>377.15</v>
      </c>
      <c r="D117">
        <f>SUMIF(IF(dati_pdc!$C117=1,dati_bdv!$C$2:$C$65536,IF(dati_pdc!$C117=2,dati_bdv!$D$2:$D$65536,IF(dati_pdc!$C117=3,dati_bdv!$E$2:$E$65536,IF(dati_pdc!$C117=4,dati_bdv!$F$2:$F$65536,IF(dati_pdc!$C117=5,dati_bdv!$G$2:$G$65536,dati_bdv!$H$2:$H$65536))))),$A117,dati_bdv!L$2:L$65536)</f>
        <v>0</v>
      </c>
      <c r="E117">
        <f>SUMIF(IF(dati_pdc!$C117=1,dati_bdv!$C$2:$C$65536,IF(dati_pdc!$C117=2,dati_bdv!$D$2:$D$65536,IF(dati_pdc!$C117=3,dati_bdv!$E$2:$E$65536,IF(dati_pdc!$C117=4,dati_bdv!$F$2:$F$65536,IF(dati_pdc!$C117=5,dati_bdv!$G$2:$G$65536,dati_bdv!$H$2:$H$65536))))),$A117,dati_bdv!M$2:M$65536)</f>
        <v>0</v>
      </c>
      <c r="F117">
        <f>SUMIF(IF(dati_pdc!$C117=1,dati_bdv!$C$2:$C$65536,IF(dati_pdc!$C117=2,dati_bdv!$D$2:$D$65536,IF(dati_pdc!$C117=3,dati_bdv!$E$2:$E$65536,IF(dati_pdc!$C117=4,dati_bdv!$F$2:$F$65536,IF(dati_pdc!$C117=5,dati_bdv!$G$2:$G$65536,dati_bdv!$H$2:$H$65536))))),$A117,dati_bdv!N$2:N$65536)</f>
        <v>0</v>
      </c>
    </row>
    <row r="118" spans="1:6">
      <c r="A118" s="34" t="str">
        <f>dati_pdc!A118</f>
        <v>5905</v>
      </c>
      <c r="B118">
        <f>SUMIF(IF(dati_pdc!$C118=1,dati_bdv!$C$2:$C$65536,IF(dati_pdc!$C118=2,dati_bdv!$D$2:$D$65536,IF(dati_pdc!$C118=3,dati_bdv!$E$2:$E$65536,IF(dati_pdc!$C118=4,dati_bdv!$F$2:$F$65536,IF(dati_pdc!$C118=5,dati_bdv!$G$2:$G$65536,dati_bdv!$H$2:$H$65536))))),$A118,dati_bdv!J$2:J$65536)</f>
        <v>0</v>
      </c>
      <c r="C118">
        <f>SUMIF(IF(dati_pdc!$C118=1,dati_bdv!$C$2:$C$65536,IF(dati_pdc!$C118=2,dati_bdv!$D$2:$D$65536,IF(dati_pdc!$C118=3,dati_bdv!$E$2:$E$65536,IF(dati_pdc!$C118=4,dati_bdv!$F$2:$F$65536,IF(dati_pdc!$C118=5,dati_bdv!$G$2:$G$65536,dati_bdv!$H$2:$H$65536))))),$A118,dati_bdv!K$2:K$65536)</f>
        <v>0</v>
      </c>
      <c r="D118">
        <f>SUMIF(IF(dati_pdc!$C118=1,dati_bdv!$C$2:$C$65536,IF(dati_pdc!$C118=2,dati_bdv!$D$2:$D$65536,IF(dati_pdc!$C118=3,dati_bdv!$E$2:$E$65536,IF(dati_pdc!$C118=4,dati_bdv!$F$2:$F$65536,IF(dati_pdc!$C118=5,dati_bdv!$G$2:$G$65536,dati_bdv!$H$2:$H$65536))))),$A118,dati_bdv!L$2:L$65536)</f>
        <v>0</v>
      </c>
      <c r="E118">
        <f>SUMIF(IF(dati_pdc!$C118=1,dati_bdv!$C$2:$C$65536,IF(dati_pdc!$C118=2,dati_bdv!$D$2:$D$65536,IF(dati_pdc!$C118=3,dati_bdv!$E$2:$E$65536,IF(dati_pdc!$C118=4,dati_bdv!$F$2:$F$65536,IF(dati_pdc!$C118=5,dati_bdv!$G$2:$G$65536,dati_bdv!$H$2:$H$65536))))),$A118,dati_bdv!M$2:M$65536)</f>
        <v>0</v>
      </c>
      <c r="F118">
        <f>SUMIF(IF(dati_pdc!$C118=1,dati_bdv!$C$2:$C$65536,IF(dati_pdc!$C118=2,dati_bdv!$D$2:$D$65536,IF(dati_pdc!$C118=3,dati_bdv!$E$2:$E$65536,IF(dati_pdc!$C118=4,dati_bdv!$F$2:$F$65536,IF(dati_pdc!$C118=5,dati_bdv!$G$2:$G$65536,dati_bdv!$H$2:$H$65536))))),$A118,dati_bdv!N$2:N$65536)</f>
        <v>0</v>
      </c>
    </row>
    <row r="119" spans="1:6">
      <c r="A119" s="34" t="str">
        <f>dati_pdc!A119</f>
        <v>590501</v>
      </c>
      <c r="B119">
        <f>SUMIF(IF(dati_pdc!$C119=1,dati_bdv!$C$2:$C$65536,IF(dati_pdc!$C119=2,dati_bdv!$D$2:$D$65536,IF(dati_pdc!$C119=3,dati_bdv!$E$2:$E$65536,IF(dati_pdc!$C119=4,dati_bdv!$F$2:$F$65536,IF(dati_pdc!$C119=5,dati_bdv!$G$2:$G$65536,dati_bdv!$H$2:$H$65536))))),$A119,dati_bdv!J$2:J$65536)</f>
        <v>0</v>
      </c>
      <c r="C119">
        <f>SUMIF(IF(dati_pdc!$C119=1,dati_bdv!$C$2:$C$65536,IF(dati_pdc!$C119=2,dati_bdv!$D$2:$D$65536,IF(dati_pdc!$C119=3,dati_bdv!$E$2:$E$65536,IF(dati_pdc!$C119=4,dati_bdv!$F$2:$F$65536,IF(dati_pdc!$C119=5,dati_bdv!$G$2:$G$65536,dati_bdv!$H$2:$H$65536))))),$A119,dati_bdv!K$2:K$65536)</f>
        <v>0</v>
      </c>
      <c r="D119">
        <f>SUMIF(IF(dati_pdc!$C119=1,dati_bdv!$C$2:$C$65536,IF(dati_pdc!$C119=2,dati_bdv!$D$2:$D$65536,IF(dati_pdc!$C119=3,dati_bdv!$E$2:$E$65536,IF(dati_pdc!$C119=4,dati_bdv!$F$2:$F$65536,IF(dati_pdc!$C119=5,dati_bdv!$G$2:$G$65536,dati_bdv!$H$2:$H$65536))))),$A119,dati_bdv!L$2:L$65536)</f>
        <v>0</v>
      </c>
      <c r="E119">
        <f>SUMIF(IF(dati_pdc!$C119=1,dati_bdv!$C$2:$C$65536,IF(dati_pdc!$C119=2,dati_bdv!$D$2:$D$65536,IF(dati_pdc!$C119=3,dati_bdv!$E$2:$E$65536,IF(dati_pdc!$C119=4,dati_bdv!$F$2:$F$65536,IF(dati_pdc!$C119=5,dati_bdv!$G$2:$G$65536,dati_bdv!$H$2:$H$65536))))),$A119,dati_bdv!M$2:M$65536)</f>
        <v>0</v>
      </c>
      <c r="F119">
        <f>SUMIF(IF(dati_pdc!$C119=1,dati_bdv!$C$2:$C$65536,IF(dati_pdc!$C119=2,dati_bdv!$D$2:$D$65536,IF(dati_pdc!$C119=3,dati_bdv!$E$2:$E$65536,IF(dati_pdc!$C119=4,dati_bdv!$F$2:$F$65536,IF(dati_pdc!$C119=5,dati_bdv!$G$2:$G$65536,dati_bdv!$H$2:$H$65536))))),$A119,dati_bdv!N$2:N$65536)</f>
        <v>0</v>
      </c>
    </row>
    <row r="120" spans="1:6">
      <c r="A120" s="34" t="str">
        <f>dati_pdc!A120</f>
        <v>590503</v>
      </c>
      <c r="B120">
        <f>SUMIF(IF(dati_pdc!$C120=1,dati_bdv!$C$2:$C$65536,IF(dati_pdc!$C120=2,dati_bdv!$D$2:$D$65536,IF(dati_pdc!$C120=3,dati_bdv!$E$2:$E$65536,IF(dati_pdc!$C120=4,dati_bdv!$F$2:$F$65536,IF(dati_pdc!$C120=5,dati_bdv!$G$2:$G$65536,dati_bdv!$H$2:$H$65536))))),$A120,dati_bdv!J$2:J$65536)</f>
        <v>0</v>
      </c>
      <c r="C120">
        <f>SUMIF(IF(dati_pdc!$C120=1,dati_bdv!$C$2:$C$65536,IF(dati_pdc!$C120=2,dati_bdv!$D$2:$D$65536,IF(dati_pdc!$C120=3,dati_bdv!$E$2:$E$65536,IF(dati_pdc!$C120=4,dati_bdv!$F$2:$F$65536,IF(dati_pdc!$C120=5,dati_bdv!$G$2:$G$65536,dati_bdv!$H$2:$H$65536))))),$A120,dati_bdv!K$2:K$65536)</f>
        <v>0</v>
      </c>
      <c r="D120">
        <f>SUMIF(IF(dati_pdc!$C120=1,dati_bdv!$C$2:$C$65536,IF(dati_pdc!$C120=2,dati_bdv!$D$2:$D$65536,IF(dati_pdc!$C120=3,dati_bdv!$E$2:$E$65536,IF(dati_pdc!$C120=4,dati_bdv!$F$2:$F$65536,IF(dati_pdc!$C120=5,dati_bdv!$G$2:$G$65536,dati_bdv!$H$2:$H$65536))))),$A120,dati_bdv!L$2:L$65536)</f>
        <v>0</v>
      </c>
      <c r="E120">
        <f>SUMIF(IF(dati_pdc!$C120=1,dati_bdv!$C$2:$C$65536,IF(dati_pdc!$C120=2,dati_bdv!$D$2:$D$65536,IF(dati_pdc!$C120=3,dati_bdv!$E$2:$E$65536,IF(dati_pdc!$C120=4,dati_bdv!$F$2:$F$65536,IF(dati_pdc!$C120=5,dati_bdv!$G$2:$G$65536,dati_bdv!$H$2:$H$65536))))),$A120,dati_bdv!M$2:M$65536)</f>
        <v>0</v>
      </c>
      <c r="F120">
        <f>SUMIF(IF(dati_pdc!$C120=1,dati_bdv!$C$2:$C$65536,IF(dati_pdc!$C120=2,dati_bdv!$D$2:$D$65536,IF(dati_pdc!$C120=3,dati_bdv!$E$2:$E$65536,IF(dati_pdc!$C120=4,dati_bdv!$F$2:$F$65536,IF(dati_pdc!$C120=5,dati_bdv!$G$2:$G$65536,dati_bdv!$H$2:$H$65536))))),$A120,dati_bdv!N$2:N$65536)</f>
        <v>0</v>
      </c>
    </row>
    <row r="121" spans="1:6">
      <c r="A121" s="34" t="str">
        <f>dati_pdc!A121</f>
        <v>5907</v>
      </c>
      <c r="B121">
        <f>SUMIF(IF(dati_pdc!$C121=1,dati_bdv!$C$2:$C$65536,IF(dati_pdc!$C121=2,dati_bdv!$D$2:$D$65536,IF(dati_pdc!$C121=3,dati_bdv!$E$2:$E$65536,IF(dati_pdc!$C121=4,dati_bdv!$F$2:$F$65536,IF(dati_pdc!$C121=5,dati_bdv!$G$2:$G$65536,dati_bdv!$H$2:$H$65536))))),$A121,dati_bdv!J$2:J$65536)</f>
        <v>-3061.01</v>
      </c>
      <c r="C121">
        <f>SUMIF(IF(dati_pdc!$C121=1,dati_bdv!$C$2:$C$65536,IF(dati_pdc!$C121=2,dati_bdv!$D$2:$D$65536,IF(dati_pdc!$C121=3,dati_bdv!$E$2:$E$65536,IF(dati_pdc!$C121=4,dati_bdv!$F$2:$F$65536,IF(dati_pdc!$C121=5,dati_bdv!$G$2:$G$65536,dati_bdv!$H$2:$H$65536))))),$A121,dati_bdv!K$2:K$65536)</f>
        <v>-32505.98</v>
      </c>
      <c r="D121">
        <f>SUMIF(IF(dati_pdc!$C121=1,dati_bdv!$C$2:$C$65536,IF(dati_pdc!$C121=2,dati_bdv!$D$2:$D$65536,IF(dati_pdc!$C121=3,dati_bdv!$E$2:$E$65536,IF(dati_pdc!$C121=4,dati_bdv!$F$2:$F$65536,IF(dati_pdc!$C121=5,dati_bdv!$G$2:$G$65536,dati_bdv!$H$2:$H$65536))))),$A121,dati_bdv!L$2:L$65536)</f>
        <v>0</v>
      </c>
      <c r="E121">
        <f>SUMIF(IF(dati_pdc!$C121=1,dati_bdv!$C$2:$C$65536,IF(dati_pdc!$C121=2,dati_bdv!$D$2:$D$65536,IF(dati_pdc!$C121=3,dati_bdv!$E$2:$E$65536,IF(dati_pdc!$C121=4,dati_bdv!$F$2:$F$65536,IF(dati_pdc!$C121=5,dati_bdv!$G$2:$G$65536,dati_bdv!$H$2:$H$65536))))),$A121,dati_bdv!M$2:M$65536)</f>
        <v>0</v>
      </c>
      <c r="F121">
        <f>SUMIF(IF(dati_pdc!$C121=1,dati_bdv!$C$2:$C$65536,IF(dati_pdc!$C121=2,dati_bdv!$D$2:$D$65536,IF(dati_pdc!$C121=3,dati_bdv!$E$2:$E$65536,IF(dati_pdc!$C121=4,dati_bdv!$F$2:$F$65536,IF(dati_pdc!$C121=5,dati_bdv!$G$2:$G$65536,dati_bdv!$H$2:$H$65536))))),$A121,dati_bdv!N$2:N$65536)</f>
        <v>0</v>
      </c>
    </row>
    <row r="122" spans="1:6">
      <c r="A122" s="34" t="str">
        <f>dati_pdc!A122</f>
        <v>590702</v>
      </c>
      <c r="B122">
        <f>SUMIF(IF(dati_pdc!$C122=1,dati_bdv!$C$2:$C$65536,IF(dati_pdc!$C122=2,dati_bdv!$D$2:$D$65536,IF(dati_pdc!$C122=3,dati_bdv!$E$2:$E$65536,IF(dati_pdc!$C122=4,dati_bdv!$F$2:$F$65536,IF(dati_pdc!$C122=5,dati_bdv!$G$2:$G$65536,dati_bdv!$H$2:$H$65536))))),$A122,dati_bdv!J$2:J$65536)</f>
        <v>-1538.59</v>
      </c>
      <c r="C122">
        <f>SUMIF(IF(dati_pdc!$C122=1,dati_bdv!$C$2:$C$65536,IF(dati_pdc!$C122=2,dati_bdv!$D$2:$D$65536,IF(dati_pdc!$C122=3,dati_bdv!$E$2:$E$65536,IF(dati_pdc!$C122=4,dati_bdv!$F$2:$F$65536,IF(dati_pdc!$C122=5,dati_bdv!$G$2:$G$65536,dati_bdv!$H$2:$H$65536))))),$A122,dati_bdv!K$2:K$65536)</f>
        <v>-39584.22</v>
      </c>
      <c r="D122">
        <f>SUMIF(IF(dati_pdc!$C122=1,dati_bdv!$C$2:$C$65536,IF(dati_pdc!$C122=2,dati_bdv!$D$2:$D$65536,IF(dati_pdc!$C122=3,dati_bdv!$E$2:$E$65536,IF(dati_pdc!$C122=4,dati_bdv!$F$2:$F$65536,IF(dati_pdc!$C122=5,dati_bdv!$G$2:$G$65536,dati_bdv!$H$2:$H$65536))))),$A122,dati_bdv!L$2:L$65536)</f>
        <v>0</v>
      </c>
      <c r="E122">
        <f>SUMIF(IF(dati_pdc!$C122=1,dati_bdv!$C$2:$C$65536,IF(dati_pdc!$C122=2,dati_bdv!$D$2:$D$65536,IF(dati_pdc!$C122=3,dati_bdv!$E$2:$E$65536,IF(dati_pdc!$C122=4,dati_bdv!$F$2:$F$65536,IF(dati_pdc!$C122=5,dati_bdv!$G$2:$G$65536,dati_bdv!$H$2:$H$65536))))),$A122,dati_bdv!M$2:M$65536)</f>
        <v>0</v>
      </c>
      <c r="F122">
        <f>SUMIF(IF(dati_pdc!$C122=1,dati_bdv!$C$2:$C$65536,IF(dati_pdc!$C122=2,dati_bdv!$D$2:$D$65536,IF(dati_pdc!$C122=3,dati_bdv!$E$2:$E$65536,IF(dati_pdc!$C122=4,dati_bdv!$F$2:$F$65536,IF(dati_pdc!$C122=5,dati_bdv!$G$2:$G$65536,dati_bdv!$H$2:$H$65536))))),$A122,dati_bdv!N$2:N$65536)</f>
        <v>0</v>
      </c>
    </row>
    <row r="123" spans="1:6">
      <c r="A123" s="34" t="str">
        <f>dati_pdc!A123</f>
        <v>590703</v>
      </c>
      <c r="B123">
        <f>SUMIF(IF(dati_pdc!$C123=1,dati_bdv!$C$2:$C$65536,IF(dati_pdc!$C123=2,dati_bdv!$D$2:$D$65536,IF(dati_pdc!$C123=3,dati_bdv!$E$2:$E$65536,IF(dati_pdc!$C123=4,dati_bdv!$F$2:$F$65536,IF(dati_pdc!$C123=5,dati_bdv!$G$2:$G$65536,dati_bdv!$H$2:$H$65536))))),$A123,dati_bdv!J$2:J$65536)</f>
        <v>-1521</v>
      </c>
      <c r="C123">
        <f>SUMIF(IF(dati_pdc!$C123=1,dati_bdv!$C$2:$C$65536,IF(dati_pdc!$C123=2,dati_bdv!$D$2:$D$65536,IF(dati_pdc!$C123=3,dati_bdv!$E$2:$E$65536,IF(dati_pdc!$C123=4,dati_bdv!$F$2:$F$65536,IF(dati_pdc!$C123=5,dati_bdv!$G$2:$G$65536,dati_bdv!$H$2:$H$65536))))),$A123,dati_bdv!K$2:K$65536)</f>
        <v>5238.0200000000004</v>
      </c>
      <c r="D123">
        <f>SUMIF(IF(dati_pdc!$C123=1,dati_bdv!$C$2:$C$65536,IF(dati_pdc!$C123=2,dati_bdv!$D$2:$D$65536,IF(dati_pdc!$C123=3,dati_bdv!$E$2:$E$65536,IF(dati_pdc!$C123=4,dati_bdv!$F$2:$F$65536,IF(dati_pdc!$C123=5,dati_bdv!$G$2:$G$65536,dati_bdv!$H$2:$H$65536))))),$A123,dati_bdv!L$2:L$65536)</f>
        <v>0</v>
      </c>
      <c r="E123">
        <f>SUMIF(IF(dati_pdc!$C123=1,dati_bdv!$C$2:$C$65536,IF(dati_pdc!$C123=2,dati_bdv!$D$2:$D$65536,IF(dati_pdc!$C123=3,dati_bdv!$E$2:$E$65536,IF(dati_pdc!$C123=4,dati_bdv!$F$2:$F$65536,IF(dati_pdc!$C123=5,dati_bdv!$G$2:$G$65536,dati_bdv!$H$2:$H$65536))))),$A123,dati_bdv!M$2:M$65536)</f>
        <v>0</v>
      </c>
      <c r="F123">
        <f>SUMIF(IF(dati_pdc!$C123=1,dati_bdv!$C$2:$C$65536,IF(dati_pdc!$C123=2,dati_bdv!$D$2:$D$65536,IF(dati_pdc!$C123=3,dati_bdv!$E$2:$E$65536,IF(dati_pdc!$C123=4,dati_bdv!$F$2:$F$65536,IF(dati_pdc!$C123=5,dati_bdv!$G$2:$G$65536,dati_bdv!$H$2:$H$65536))))),$A123,dati_bdv!N$2:N$65536)</f>
        <v>0</v>
      </c>
    </row>
    <row r="124" spans="1:6">
      <c r="A124" s="34" t="str">
        <f>dati_pdc!A124</f>
        <v>590705</v>
      </c>
      <c r="B124">
        <f>SUMIF(IF(dati_pdc!$C124=1,dati_bdv!$C$2:$C$65536,IF(dati_pdc!$C124=2,dati_bdv!$D$2:$D$65536,IF(dati_pdc!$C124=3,dati_bdv!$E$2:$E$65536,IF(dati_pdc!$C124=4,dati_bdv!$F$2:$F$65536,IF(dati_pdc!$C124=5,dati_bdv!$G$2:$G$65536,dati_bdv!$H$2:$H$65536))))),$A124,dati_bdv!J$2:J$65536)</f>
        <v>-95.33</v>
      </c>
      <c r="C124">
        <f>SUMIF(IF(dati_pdc!$C124=1,dati_bdv!$C$2:$C$65536,IF(dati_pdc!$C124=2,dati_bdv!$D$2:$D$65536,IF(dati_pdc!$C124=3,dati_bdv!$E$2:$E$65536,IF(dati_pdc!$C124=4,dati_bdv!$F$2:$F$65536,IF(dati_pdc!$C124=5,dati_bdv!$G$2:$G$65536,dati_bdv!$H$2:$H$65536))))),$A124,dati_bdv!K$2:K$65536)</f>
        <v>-32.299999999999997</v>
      </c>
      <c r="D124">
        <f>SUMIF(IF(dati_pdc!$C124=1,dati_bdv!$C$2:$C$65536,IF(dati_pdc!$C124=2,dati_bdv!$D$2:$D$65536,IF(dati_pdc!$C124=3,dati_bdv!$E$2:$E$65536,IF(dati_pdc!$C124=4,dati_bdv!$F$2:$F$65536,IF(dati_pdc!$C124=5,dati_bdv!$G$2:$G$65536,dati_bdv!$H$2:$H$65536))))),$A124,dati_bdv!L$2:L$65536)</f>
        <v>0</v>
      </c>
      <c r="E124">
        <f>SUMIF(IF(dati_pdc!$C124=1,dati_bdv!$C$2:$C$65536,IF(dati_pdc!$C124=2,dati_bdv!$D$2:$D$65536,IF(dati_pdc!$C124=3,dati_bdv!$E$2:$E$65536,IF(dati_pdc!$C124=4,dati_bdv!$F$2:$F$65536,IF(dati_pdc!$C124=5,dati_bdv!$G$2:$G$65536,dati_bdv!$H$2:$H$65536))))),$A124,dati_bdv!M$2:M$65536)</f>
        <v>0</v>
      </c>
      <c r="F124">
        <f>SUMIF(IF(dati_pdc!$C124=1,dati_bdv!$C$2:$C$65536,IF(dati_pdc!$C124=2,dati_bdv!$D$2:$D$65536,IF(dati_pdc!$C124=3,dati_bdv!$E$2:$E$65536,IF(dati_pdc!$C124=4,dati_bdv!$F$2:$F$65536,IF(dati_pdc!$C124=5,dati_bdv!$G$2:$G$65536,dati_bdv!$H$2:$H$65536))))),$A124,dati_bdv!N$2:N$65536)</f>
        <v>0</v>
      </c>
    </row>
    <row r="125" spans="1:6">
      <c r="A125" s="34" t="str">
        <f>dati_pdc!A125</f>
        <v>590711</v>
      </c>
      <c r="B125">
        <f>SUMIF(IF(dati_pdc!$C125=1,dati_bdv!$C$2:$C$65536,IF(dati_pdc!$C125=2,dati_bdv!$D$2:$D$65536,IF(dati_pdc!$C125=3,dati_bdv!$E$2:$E$65536,IF(dati_pdc!$C125=4,dati_bdv!$F$2:$F$65536,IF(dati_pdc!$C125=5,dati_bdv!$G$2:$G$65536,dati_bdv!$H$2:$H$65536))))),$A125,dati_bdv!J$2:J$65536)</f>
        <v>0</v>
      </c>
      <c r="C125">
        <f>SUMIF(IF(dati_pdc!$C125=1,dati_bdv!$C$2:$C$65536,IF(dati_pdc!$C125=2,dati_bdv!$D$2:$D$65536,IF(dati_pdc!$C125=3,dati_bdv!$E$2:$E$65536,IF(dati_pdc!$C125=4,dati_bdv!$F$2:$F$65536,IF(dati_pdc!$C125=5,dati_bdv!$G$2:$G$65536,dati_bdv!$H$2:$H$65536))))),$A125,dati_bdv!K$2:K$65536)</f>
        <v>0</v>
      </c>
      <c r="D125">
        <f>SUMIF(IF(dati_pdc!$C125=1,dati_bdv!$C$2:$C$65536,IF(dati_pdc!$C125=2,dati_bdv!$D$2:$D$65536,IF(dati_pdc!$C125=3,dati_bdv!$E$2:$E$65536,IF(dati_pdc!$C125=4,dati_bdv!$F$2:$F$65536,IF(dati_pdc!$C125=5,dati_bdv!$G$2:$G$65536,dati_bdv!$H$2:$H$65536))))),$A125,dati_bdv!L$2:L$65536)</f>
        <v>0</v>
      </c>
      <c r="E125">
        <f>SUMIF(IF(dati_pdc!$C125=1,dati_bdv!$C$2:$C$65536,IF(dati_pdc!$C125=2,dati_bdv!$D$2:$D$65536,IF(dati_pdc!$C125=3,dati_bdv!$E$2:$E$65536,IF(dati_pdc!$C125=4,dati_bdv!$F$2:$F$65536,IF(dati_pdc!$C125=5,dati_bdv!$G$2:$G$65536,dati_bdv!$H$2:$H$65536))))),$A125,dati_bdv!M$2:M$65536)</f>
        <v>0</v>
      </c>
      <c r="F125">
        <f>SUMIF(IF(dati_pdc!$C125=1,dati_bdv!$C$2:$C$65536,IF(dati_pdc!$C125=2,dati_bdv!$D$2:$D$65536,IF(dati_pdc!$C125=3,dati_bdv!$E$2:$E$65536,IF(dati_pdc!$C125=4,dati_bdv!$F$2:$F$65536,IF(dati_pdc!$C125=5,dati_bdv!$G$2:$G$65536,dati_bdv!$H$2:$H$65536))))),$A125,dati_bdv!N$2:N$65536)</f>
        <v>0</v>
      </c>
    </row>
    <row r="126" spans="1:6">
      <c r="A126" s="34" t="str">
        <f>dati_pdc!A126</f>
        <v>590719</v>
      </c>
      <c r="B126">
        <f>SUMIF(IF(dati_pdc!$C126=1,dati_bdv!$C$2:$C$65536,IF(dati_pdc!$C126=2,dati_bdv!$D$2:$D$65536,IF(dati_pdc!$C126=3,dati_bdv!$E$2:$E$65536,IF(dati_pdc!$C126=4,dati_bdv!$F$2:$F$65536,IF(dati_pdc!$C126=5,dati_bdv!$G$2:$G$65536,dati_bdv!$H$2:$H$65536))))),$A126,dati_bdv!J$2:J$65536)</f>
        <v>0</v>
      </c>
      <c r="C126">
        <f>SUMIF(IF(dati_pdc!$C126=1,dati_bdv!$C$2:$C$65536,IF(dati_pdc!$C126=2,dati_bdv!$D$2:$D$65536,IF(dati_pdc!$C126=3,dati_bdv!$E$2:$E$65536,IF(dati_pdc!$C126=4,dati_bdv!$F$2:$F$65536,IF(dati_pdc!$C126=5,dati_bdv!$G$2:$G$65536,dati_bdv!$H$2:$H$65536))))),$A126,dati_bdv!K$2:K$65536)</f>
        <v>0</v>
      </c>
      <c r="D126">
        <f>SUMIF(IF(dati_pdc!$C126=1,dati_bdv!$C$2:$C$65536,IF(dati_pdc!$C126=2,dati_bdv!$D$2:$D$65536,IF(dati_pdc!$C126=3,dati_bdv!$E$2:$E$65536,IF(dati_pdc!$C126=4,dati_bdv!$F$2:$F$65536,IF(dati_pdc!$C126=5,dati_bdv!$G$2:$G$65536,dati_bdv!$H$2:$H$65536))))),$A126,dati_bdv!L$2:L$65536)</f>
        <v>0</v>
      </c>
      <c r="E126">
        <f>SUMIF(IF(dati_pdc!$C126=1,dati_bdv!$C$2:$C$65536,IF(dati_pdc!$C126=2,dati_bdv!$D$2:$D$65536,IF(dati_pdc!$C126=3,dati_bdv!$E$2:$E$65536,IF(dati_pdc!$C126=4,dati_bdv!$F$2:$F$65536,IF(dati_pdc!$C126=5,dati_bdv!$G$2:$G$65536,dati_bdv!$H$2:$H$65536))))),$A126,dati_bdv!M$2:M$65536)</f>
        <v>0</v>
      </c>
      <c r="F126">
        <f>SUMIF(IF(dati_pdc!$C126=1,dati_bdv!$C$2:$C$65536,IF(dati_pdc!$C126=2,dati_bdv!$D$2:$D$65536,IF(dati_pdc!$C126=3,dati_bdv!$E$2:$E$65536,IF(dati_pdc!$C126=4,dati_bdv!$F$2:$F$65536,IF(dati_pdc!$C126=5,dati_bdv!$G$2:$G$65536,dati_bdv!$H$2:$H$65536))))),$A126,dati_bdv!N$2:N$65536)</f>
        <v>0</v>
      </c>
    </row>
    <row r="127" spans="1:6">
      <c r="A127" s="34" t="str">
        <f>dati_pdc!A127</f>
        <v>590727</v>
      </c>
      <c r="B127">
        <f>SUMIF(IF(dati_pdc!$C127=1,dati_bdv!$C$2:$C$65536,IF(dati_pdc!$C127=2,dati_bdv!$D$2:$D$65536,IF(dati_pdc!$C127=3,dati_bdv!$E$2:$E$65536,IF(dati_pdc!$C127=4,dati_bdv!$F$2:$F$65536,IF(dati_pdc!$C127=5,dati_bdv!$G$2:$G$65536,dati_bdv!$H$2:$H$65536))))),$A127,dati_bdv!J$2:J$65536)</f>
        <v>93.91</v>
      </c>
      <c r="C127">
        <f>SUMIF(IF(dati_pdc!$C127=1,dati_bdv!$C$2:$C$65536,IF(dati_pdc!$C127=2,dati_bdv!$D$2:$D$65536,IF(dati_pdc!$C127=3,dati_bdv!$E$2:$E$65536,IF(dati_pdc!$C127=4,dati_bdv!$F$2:$F$65536,IF(dati_pdc!$C127=5,dati_bdv!$G$2:$G$65536,dati_bdv!$H$2:$H$65536))))),$A127,dati_bdv!K$2:K$65536)</f>
        <v>1872.52</v>
      </c>
      <c r="D127">
        <f>SUMIF(IF(dati_pdc!$C127=1,dati_bdv!$C$2:$C$65536,IF(dati_pdc!$C127=2,dati_bdv!$D$2:$D$65536,IF(dati_pdc!$C127=3,dati_bdv!$E$2:$E$65536,IF(dati_pdc!$C127=4,dati_bdv!$F$2:$F$65536,IF(dati_pdc!$C127=5,dati_bdv!$G$2:$G$65536,dati_bdv!$H$2:$H$65536))))),$A127,dati_bdv!L$2:L$65536)</f>
        <v>0</v>
      </c>
      <c r="E127">
        <f>SUMIF(IF(dati_pdc!$C127=1,dati_bdv!$C$2:$C$65536,IF(dati_pdc!$C127=2,dati_bdv!$D$2:$D$65536,IF(dati_pdc!$C127=3,dati_bdv!$E$2:$E$65536,IF(dati_pdc!$C127=4,dati_bdv!$F$2:$F$65536,IF(dati_pdc!$C127=5,dati_bdv!$G$2:$G$65536,dati_bdv!$H$2:$H$65536))))),$A127,dati_bdv!M$2:M$65536)</f>
        <v>0</v>
      </c>
      <c r="F127">
        <f>SUMIF(IF(dati_pdc!$C127=1,dati_bdv!$C$2:$C$65536,IF(dati_pdc!$C127=2,dati_bdv!$D$2:$D$65536,IF(dati_pdc!$C127=3,dati_bdv!$E$2:$E$65536,IF(dati_pdc!$C127=4,dati_bdv!$F$2:$F$65536,IF(dati_pdc!$C127=5,dati_bdv!$G$2:$G$65536,dati_bdv!$H$2:$H$65536))))),$A127,dati_bdv!N$2:N$65536)</f>
        <v>0</v>
      </c>
    </row>
    <row r="128" spans="1:6">
      <c r="A128" s="34" t="str">
        <f>dati_pdc!A128</f>
        <v>61</v>
      </c>
      <c r="B128">
        <f>SUMIF(IF(dati_pdc!$C128=1,dati_bdv!$C$2:$C$65536,IF(dati_pdc!$C128=2,dati_bdv!$D$2:$D$65536,IF(dati_pdc!$C128=3,dati_bdv!$E$2:$E$65536,IF(dati_pdc!$C128=4,dati_bdv!$F$2:$F$65536,IF(dati_pdc!$C128=5,dati_bdv!$G$2:$G$65536,dati_bdv!$H$2:$H$65536))))),$A128,dati_bdv!J$2:J$65536)</f>
        <v>-46044.49</v>
      </c>
      <c r="C128">
        <f>SUMIF(IF(dati_pdc!$C128=1,dati_bdv!$C$2:$C$65536,IF(dati_pdc!$C128=2,dati_bdv!$D$2:$D$65536,IF(dati_pdc!$C128=3,dati_bdv!$E$2:$E$65536,IF(dati_pdc!$C128=4,dati_bdv!$F$2:$F$65536,IF(dati_pdc!$C128=5,dati_bdv!$G$2:$G$65536,dati_bdv!$H$2:$H$65536))))),$A128,dati_bdv!K$2:K$65536)</f>
        <v>-35192.82</v>
      </c>
      <c r="D128">
        <f>SUMIF(IF(dati_pdc!$C128=1,dati_bdv!$C$2:$C$65536,IF(dati_pdc!$C128=2,dati_bdv!$D$2:$D$65536,IF(dati_pdc!$C128=3,dati_bdv!$E$2:$E$65536,IF(dati_pdc!$C128=4,dati_bdv!$F$2:$F$65536,IF(dati_pdc!$C128=5,dati_bdv!$G$2:$G$65536,dati_bdv!$H$2:$H$65536))))),$A128,dati_bdv!L$2:L$65536)</f>
        <v>0</v>
      </c>
      <c r="E128">
        <f>SUMIF(IF(dati_pdc!$C128=1,dati_bdv!$C$2:$C$65536,IF(dati_pdc!$C128=2,dati_bdv!$D$2:$D$65536,IF(dati_pdc!$C128=3,dati_bdv!$E$2:$E$65536,IF(dati_pdc!$C128=4,dati_bdv!$F$2:$F$65536,IF(dati_pdc!$C128=5,dati_bdv!$G$2:$G$65536,dati_bdv!$H$2:$H$65536))))),$A128,dati_bdv!M$2:M$65536)</f>
        <v>0</v>
      </c>
      <c r="F128">
        <f>SUMIF(IF(dati_pdc!$C128=1,dati_bdv!$C$2:$C$65536,IF(dati_pdc!$C128=2,dati_bdv!$D$2:$D$65536,IF(dati_pdc!$C128=3,dati_bdv!$E$2:$E$65536,IF(dati_pdc!$C128=4,dati_bdv!$F$2:$F$65536,IF(dati_pdc!$C128=5,dati_bdv!$G$2:$G$65536,dati_bdv!$H$2:$H$65536))))),$A128,dati_bdv!N$2:N$65536)</f>
        <v>0</v>
      </c>
    </row>
    <row r="129" spans="1:6">
      <c r="A129" s="34" t="str">
        <f>dati_pdc!A129</f>
        <v>6101</v>
      </c>
      <c r="B129">
        <f>SUMIF(IF(dati_pdc!$C129=1,dati_bdv!$C$2:$C$65536,IF(dati_pdc!$C129=2,dati_bdv!$D$2:$D$65536,IF(dati_pdc!$C129=3,dati_bdv!$E$2:$E$65536,IF(dati_pdc!$C129=4,dati_bdv!$F$2:$F$65536,IF(dati_pdc!$C129=5,dati_bdv!$G$2:$G$65536,dati_bdv!$H$2:$H$65536))))),$A129,dati_bdv!J$2:J$65536)</f>
        <v>-46044.49</v>
      </c>
      <c r="C129">
        <f>SUMIF(IF(dati_pdc!$C129=1,dati_bdv!$C$2:$C$65536,IF(dati_pdc!$C129=2,dati_bdv!$D$2:$D$65536,IF(dati_pdc!$C129=3,dati_bdv!$E$2:$E$65536,IF(dati_pdc!$C129=4,dati_bdv!$F$2:$F$65536,IF(dati_pdc!$C129=5,dati_bdv!$G$2:$G$65536,dati_bdv!$H$2:$H$65536))))),$A129,dati_bdv!K$2:K$65536)</f>
        <v>-35192.82</v>
      </c>
      <c r="D129">
        <f>SUMIF(IF(dati_pdc!$C129=1,dati_bdv!$C$2:$C$65536,IF(dati_pdc!$C129=2,dati_bdv!$D$2:$D$65536,IF(dati_pdc!$C129=3,dati_bdv!$E$2:$E$65536,IF(dati_pdc!$C129=4,dati_bdv!$F$2:$F$65536,IF(dati_pdc!$C129=5,dati_bdv!$G$2:$G$65536,dati_bdv!$H$2:$H$65536))))),$A129,dati_bdv!L$2:L$65536)</f>
        <v>0</v>
      </c>
      <c r="E129">
        <f>SUMIF(IF(dati_pdc!$C129=1,dati_bdv!$C$2:$C$65536,IF(dati_pdc!$C129=2,dati_bdv!$D$2:$D$65536,IF(dati_pdc!$C129=3,dati_bdv!$E$2:$E$65536,IF(dati_pdc!$C129=4,dati_bdv!$F$2:$F$65536,IF(dati_pdc!$C129=5,dati_bdv!$G$2:$G$65536,dati_bdv!$H$2:$H$65536))))),$A129,dati_bdv!M$2:M$65536)</f>
        <v>0</v>
      </c>
      <c r="F129">
        <f>SUMIF(IF(dati_pdc!$C129=1,dati_bdv!$C$2:$C$65536,IF(dati_pdc!$C129=2,dati_bdv!$D$2:$D$65536,IF(dati_pdc!$C129=3,dati_bdv!$E$2:$E$65536,IF(dati_pdc!$C129=4,dati_bdv!$F$2:$F$65536,IF(dati_pdc!$C129=5,dati_bdv!$G$2:$G$65536,dati_bdv!$H$2:$H$65536))))),$A129,dati_bdv!N$2:N$65536)</f>
        <v>0</v>
      </c>
    </row>
    <row r="130" spans="1:6">
      <c r="A130" s="34" t="str">
        <f>dati_pdc!A130</f>
        <v>610101</v>
      </c>
      <c r="B130">
        <f>SUMIF(IF(dati_pdc!$C130=1,dati_bdv!$C$2:$C$65536,IF(dati_pdc!$C130=2,dati_bdv!$D$2:$D$65536,IF(dati_pdc!$C130=3,dati_bdv!$E$2:$E$65536,IF(dati_pdc!$C130=4,dati_bdv!$F$2:$F$65536,IF(dati_pdc!$C130=5,dati_bdv!$G$2:$G$65536,dati_bdv!$H$2:$H$65536))))),$A130,dati_bdv!J$2:J$65536)</f>
        <v>-24563.33</v>
      </c>
      <c r="C130">
        <f>SUMIF(IF(dati_pdc!$C130=1,dati_bdv!$C$2:$C$65536,IF(dati_pdc!$C130=2,dati_bdv!$D$2:$D$65536,IF(dati_pdc!$C130=3,dati_bdv!$E$2:$E$65536,IF(dati_pdc!$C130=4,dati_bdv!$F$2:$F$65536,IF(dati_pdc!$C130=5,dati_bdv!$G$2:$G$65536,dati_bdv!$H$2:$H$65536))))),$A130,dati_bdv!K$2:K$65536)</f>
        <v>-19099.259999999998</v>
      </c>
      <c r="D130">
        <f>SUMIF(IF(dati_pdc!$C130=1,dati_bdv!$C$2:$C$65536,IF(dati_pdc!$C130=2,dati_bdv!$D$2:$D$65536,IF(dati_pdc!$C130=3,dati_bdv!$E$2:$E$65536,IF(dati_pdc!$C130=4,dati_bdv!$F$2:$F$65536,IF(dati_pdc!$C130=5,dati_bdv!$G$2:$G$65536,dati_bdv!$H$2:$H$65536))))),$A130,dati_bdv!L$2:L$65536)</f>
        <v>0</v>
      </c>
      <c r="E130">
        <f>SUMIF(IF(dati_pdc!$C130=1,dati_bdv!$C$2:$C$65536,IF(dati_pdc!$C130=2,dati_bdv!$D$2:$D$65536,IF(dati_pdc!$C130=3,dati_bdv!$E$2:$E$65536,IF(dati_pdc!$C130=4,dati_bdv!$F$2:$F$65536,IF(dati_pdc!$C130=5,dati_bdv!$G$2:$G$65536,dati_bdv!$H$2:$H$65536))))),$A130,dati_bdv!M$2:M$65536)</f>
        <v>0</v>
      </c>
      <c r="F130">
        <f>SUMIF(IF(dati_pdc!$C130=1,dati_bdv!$C$2:$C$65536,IF(dati_pdc!$C130=2,dati_bdv!$D$2:$D$65536,IF(dati_pdc!$C130=3,dati_bdv!$E$2:$E$65536,IF(dati_pdc!$C130=4,dati_bdv!$F$2:$F$65536,IF(dati_pdc!$C130=5,dati_bdv!$G$2:$G$65536,dati_bdv!$H$2:$H$65536))))),$A130,dati_bdv!N$2:N$65536)</f>
        <v>0</v>
      </c>
    </row>
    <row r="131" spans="1:6">
      <c r="A131" s="34" t="str">
        <f>dati_pdc!A131</f>
        <v>610103</v>
      </c>
      <c r="B131">
        <f>SUMIF(IF(dati_pdc!$C131=1,dati_bdv!$C$2:$C$65536,IF(dati_pdc!$C131=2,dati_bdv!$D$2:$D$65536,IF(dati_pdc!$C131=3,dati_bdv!$E$2:$E$65536,IF(dati_pdc!$C131=4,dati_bdv!$F$2:$F$65536,IF(dati_pdc!$C131=5,dati_bdv!$G$2:$G$65536,dati_bdv!$H$2:$H$65536))))),$A131,dati_bdv!J$2:J$65536)</f>
        <v>-1679</v>
      </c>
      <c r="C131">
        <f>SUMIF(IF(dati_pdc!$C131=1,dati_bdv!$C$2:$C$65536,IF(dati_pdc!$C131=2,dati_bdv!$D$2:$D$65536,IF(dati_pdc!$C131=3,dati_bdv!$E$2:$E$65536,IF(dati_pdc!$C131=4,dati_bdv!$F$2:$F$65536,IF(dati_pdc!$C131=5,dati_bdv!$G$2:$G$65536,dati_bdv!$H$2:$H$65536))))),$A131,dati_bdv!K$2:K$65536)</f>
        <v>-634</v>
      </c>
      <c r="D131">
        <f>SUMIF(IF(dati_pdc!$C131=1,dati_bdv!$C$2:$C$65536,IF(dati_pdc!$C131=2,dati_bdv!$D$2:$D$65536,IF(dati_pdc!$C131=3,dati_bdv!$E$2:$E$65536,IF(dati_pdc!$C131=4,dati_bdv!$F$2:$F$65536,IF(dati_pdc!$C131=5,dati_bdv!$G$2:$G$65536,dati_bdv!$H$2:$H$65536))))),$A131,dati_bdv!L$2:L$65536)</f>
        <v>0</v>
      </c>
      <c r="E131">
        <f>SUMIF(IF(dati_pdc!$C131=1,dati_bdv!$C$2:$C$65536,IF(dati_pdc!$C131=2,dati_bdv!$D$2:$D$65536,IF(dati_pdc!$C131=3,dati_bdv!$E$2:$E$65536,IF(dati_pdc!$C131=4,dati_bdv!$F$2:$F$65536,IF(dati_pdc!$C131=5,dati_bdv!$G$2:$G$65536,dati_bdv!$H$2:$H$65536))))),$A131,dati_bdv!M$2:M$65536)</f>
        <v>0</v>
      </c>
      <c r="F131">
        <f>SUMIF(IF(dati_pdc!$C131=1,dati_bdv!$C$2:$C$65536,IF(dati_pdc!$C131=2,dati_bdv!$D$2:$D$65536,IF(dati_pdc!$C131=3,dati_bdv!$E$2:$E$65536,IF(dati_pdc!$C131=4,dati_bdv!$F$2:$F$65536,IF(dati_pdc!$C131=5,dati_bdv!$G$2:$G$65536,dati_bdv!$H$2:$H$65536))))),$A131,dati_bdv!N$2:N$65536)</f>
        <v>0</v>
      </c>
    </row>
    <row r="132" spans="1:6">
      <c r="A132" s="34" t="str">
        <f>dati_pdc!A132</f>
        <v>610105</v>
      </c>
      <c r="B132">
        <f>SUMIF(IF(dati_pdc!$C132=1,dati_bdv!$C$2:$C$65536,IF(dati_pdc!$C132=2,dati_bdv!$D$2:$D$65536,IF(dati_pdc!$C132=3,dati_bdv!$E$2:$E$65536,IF(dati_pdc!$C132=4,dati_bdv!$F$2:$F$65536,IF(dati_pdc!$C132=5,dati_bdv!$G$2:$G$65536,dati_bdv!$H$2:$H$65536))))),$A132,dati_bdv!J$2:J$65536)</f>
        <v>-1379.13</v>
      </c>
      <c r="C132">
        <f>SUMIF(IF(dati_pdc!$C132=1,dati_bdv!$C$2:$C$65536,IF(dati_pdc!$C132=2,dati_bdv!$D$2:$D$65536,IF(dati_pdc!$C132=3,dati_bdv!$E$2:$E$65536,IF(dati_pdc!$C132=4,dati_bdv!$F$2:$F$65536,IF(dati_pdc!$C132=5,dati_bdv!$G$2:$G$65536,dati_bdv!$H$2:$H$65536))))),$A132,dati_bdv!K$2:K$65536)</f>
        <v>-725.81</v>
      </c>
      <c r="D132">
        <f>SUMIF(IF(dati_pdc!$C132=1,dati_bdv!$C$2:$C$65536,IF(dati_pdc!$C132=2,dati_bdv!$D$2:$D$65536,IF(dati_pdc!$C132=3,dati_bdv!$E$2:$E$65536,IF(dati_pdc!$C132=4,dati_bdv!$F$2:$F$65536,IF(dati_pdc!$C132=5,dati_bdv!$G$2:$G$65536,dati_bdv!$H$2:$H$65536))))),$A132,dati_bdv!L$2:L$65536)</f>
        <v>0</v>
      </c>
      <c r="E132">
        <f>SUMIF(IF(dati_pdc!$C132=1,dati_bdv!$C$2:$C$65536,IF(dati_pdc!$C132=2,dati_bdv!$D$2:$D$65536,IF(dati_pdc!$C132=3,dati_bdv!$E$2:$E$65536,IF(dati_pdc!$C132=4,dati_bdv!$F$2:$F$65536,IF(dati_pdc!$C132=5,dati_bdv!$G$2:$G$65536,dati_bdv!$H$2:$H$65536))))),$A132,dati_bdv!M$2:M$65536)</f>
        <v>0</v>
      </c>
      <c r="F132">
        <f>SUMIF(IF(dati_pdc!$C132=1,dati_bdv!$C$2:$C$65536,IF(dati_pdc!$C132=2,dati_bdv!$D$2:$D$65536,IF(dati_pdc!$C132=3,dati_bdv!$E$2:$E$65536,IF(dati_pdc!$C132=4,dati_bdv!$F$2:$F$65536,IF(dati_pdc!$C132=5,dati_bdv!$G$2:$G$65536,dati_bdv!$H$2:$H$65536))))),$A132,dati_bdv!N$2:N$65536)</f>
        <v>0</v>
      </c>
    </row>
    <row r="133" spans="1:6">
      <c r="A133" s="34" t="str">
        <f>dati_pdc!A133</f>
        <v>610108</v>
      </c>
      <c r="B133">
        <f>SUMIF(IF(dati_pdc!$C133=1,dati_bdv!$C$2:$C$65536,IF(dati_pdc!$C133=2,dati_bdv!$D$2:$D$65536,IF(dati_pdc!$C133=3,dati_bdv!$E$2:$E$65536,IF(dati_pdc!$C133=4,dati_bdv!$F$2:$F$65536,IF(dati_pdc!$C133=5,dati_bdv!$G$2:$G$65536,dati_bdv!$H$2:$H$65536))))),$A133,dati_bdv!J$2:J$65536)</f>
        <v>0</v>
      </c>
      <c r="C133">
        <f>SUMIF(IF(dati_pdc!$C133=1,dati_bdv!$C$2:$C$65536,IF(dati_pdc!$C133=2,dati_bdv!$D$2:$D$65536,IF(dati_pdc!$C133=3,dati_bdv!$E$2:$E$65536,IF(dati_pdc!$C133=4,dati_bdv!$F$2:$F$65536,IF(dati_pdc!$C133=5,dati_bdv!$G$2:$G$65536,dati_bdv!$H$2:$H$65536))))),$A133,dati_bdv!K$2:K$65536)</f>
        <v>0</v>
      </c>
      <c r="D133">
        <f>SUMIF(IF(dati_pdc!$C133=1,dati_bdv!$C$2:$C$65536,IF(dati_pdc!$C133=2,dati_bdv!$D$2:$D$65536,IF(dati_pdc!$C133=3,dati_bdv!$E$2:$E$65536,IF(dati_pdc!$C133=4,dati_bdv!$F$2:$F$65536,IF(dati_pdc!$C133=5,dati_bdv!$G$2:$G$65536,dati_bdv!$H$2:$H$65536))))),$A133,dati_bdv!L$2:L$65536)</f>
        <v>0</v>
      </c>
      <c r="E133">
        <f>SUMIF(IF(dati_pdc!$C133=1,dati_bdv!$C$2:$C$65536,IF(dati_pdc!$C133=2,dati_bdv!$D$2:$D$65536,IF(dati_pdc!$C133=3,dati_bdv!$E$2:$E$65536,IF(dati_pdc!$C133=4,dati_bdv!$F$2:$F$65536,IF(dati_pdc!$C133=5,dati_bdv!$G$2:$G$65536,dati_bdv!$H$2:$H$65536))))),$A133,dati_bdv!M$2:M$65536)</f>
        <v>0</v>
      </c>
      <c r="F133">
        <f>SUMIF(IF(dati_pdc!$C133=1,dati_bdv!$C$2:$C$65536,IF(dati_pdc!$C133=2,dati_bdv!$D$2:$D$65536,IF(dati_pdc!$C133=3,dati_bdv!$E$2:$E$65536,IF(dati_pdc!$C133=4,dati_bdv!$F$2:$F$65536,IF(dati_pdc!$C133=5,dati_bdv!$G$2:$G$65536,dati_bdv!$H$2:$H$65536))))),$A133,dati_bdv!N$2:N$65536)</f>
        <v>0</v>
      </c>
    </row>
    <row r="134" spans="1:6">
      <c r="A134" s="34" t="str">
        <f>dati_pdc!A134</f>
        <v>610109</v>
      </c>
      <c r="B134">
        <f>SUMIF(IF(dati_pdc!$C134=1,dati_bdv!$C$2:$C$65536,IF(dati_pdc!$C134=2,dati_bdv!$D$2:$D$65536,IF(dati_pdc!$C134=3,dati_bdv!$E$2:$E$65536,IF(dati_pdc!$C134=4,dati_bdv!$F$2:$F$65536,IF(dati_pdc!$C134=5,dati_bdv!$G$2:$G$65536,dati_bdv!$H$2:$H$65536))))),$A134,dati_bdv!J$2:J$65536)</f>
        <v>-4398.26</v>
      </c>
      <c r="C134">
        <f>SUMIF(IF(dati_pdc!$C134=1,dati_bdv!$C$2:$C$65536,IF(dati_pdc!$C134=2,dati_bdv!$D$2:$D$65536,IF(dati_pdc!$C134=3,dati_bdv!$E$2:$E$65536,IF(dati_pdc!$C134=4,dati_bdv!$F$2:$F$65536,IF(dati_pdc!$C134=5,dati_bdv!$G$2:$G$65536,dati_bdv!$H$2:$H$65536))))),$A134,dati_bdv!K$2:K$65536)</f>
        <v>-3565.4</v>
      </c>
      <c r="D134">
        <f>SUMIF(IF(dati_pdc!$C134=1,dati_bdv!$C$2:$C$65536,IF(dati_pdc!$C134=2,dati_bdv!$D$2:$D$65536,IF(dati_pdc!$C134=3,dati_bdv!$E$2:$E$65536,IF(dati_pdc!$C134=4,dati_bdv!$F$2:$F$65536,IF(dati_pdc!$C134=5,dati_bdv!$G$2:$G$65536,dati_bdv!$H$2:$H$65536))))),$A134,dati_bdv!L$2:L$65536)</f>
        <v>0</v>
      </c>
      <c r="E134">
        <f>SUMIF(IF(dati_pdc!$C134=1,dati_bdv!$C$2:$C$65536,IF(dati_pdc!$C134=2,dati_bdv!$D$2:$D$65536,IF(dati_pdc!$C134=3,dati_bdv!$E$2:$E$65536,IF(dati_pdc!$C134=4,dati_bdv!$F$2:$F$65536,IF(dati_pdc!$C134=5,dati_bdv!$G$2:$G$65536,dati_bdv!$H$2:$H$65536))))),$A134,dati_bdv!M$2:M$65536)</f>
        <v>0</v>
      </c>
      <c r="F134">
        <f>SUMIF(IF(dati_pdc!$C134=1,dati_bdv!$C$2:$C$65536,IF(dati_pdc!$C134=2,dati_bdv!$D$2:$D$65536,IF(dati_pdc!$C134=3,dati_bdv!$E$2:$E$65536,IF(dati_pdc!$C134=4,dati_bdv!$F$2:$F$65536,IF(dati_pdc!$C134=5,dati_bdv!$G$2:$G$65536,dati_bdv!$H$2:$H$65536))))),$A134,dati_bdv!N$2:N$65536)</f>
        <v>0</v>
      </c>
    </row>
    <row r="135" spans="1:6">
      <c r="A135" s="34" t="str">
        <f>dati_pdc!A135</f>
        <v>610111</v>
      </c>
      <c r="B135">
        <f>SUMIF(IF(dati_pdc!$C135=1,dati_bdv!$C$2:$C$65536,IF(dati_pdc!$C135=2,dati_bdv!$D$2:$D$65536,IF(dati_pdc!$C135=3,dati_bdv!$E$2:$E$65536,IF(dati_pdc!$C135=4,dati_bdv!$F$2:$F$65536,IF(dati_pdc!$C135=5,dati_bdv!$G$2:$G$65536,dati_bdv!$H$2:$H$65536))))),$A135,dati_bdv!J$2:J$65536)</f>
        <v>-13856.17</v>
      </c>
      <c r="C135">
        <f>SUMIF(IF(dati_pdc!$C135=1,dati_bdv!$C$2:$C$65536,IF(dati_pdc!$C135=2,dati_bdv!$D$2:$D$65536,IF(dati_pdc!$C135=3,dati_bdv!$E$2:$E$65536,IF(dati_pdc!$C135=4,dati_bdv!$F$2:$F$65536,IF(dati_pdc!$C135=5,dati_bdv!$G$2:$G$65536,dati_bdv!$H$2:$H$65536))))),$A135,dati_bdv!K$2:K$65536)</f>
        <v>-10999.75</v>
      </c>
      <c r="D135">
        <f>SUMIF(IF(dati_pdc!$C135=1,dati_bdv!$C$2:$C$65536,IF(dati_pdc!$C135=2,dati_bdv!$D$2:$D$65536,IF(dati_pdc!$C135=3,dati_bdv!$E$2:$E$65536,IF(dati_pdc!$C135=4,dati_bdv!$F$2:$F$65536,IF(dati_pdc!$C135=5,dati_bdv!$G$2:$G$65536,dati_bdv!$H$2:$H$65536))))),$A135,dati_bdv!L$2:L$65536)</f>
        <v>0</v>
      </c>
      <c r="E135">
        <f>SUMIF(IF(dati_pdc!$C135=1,dati_bdv!$C$2:$C$65536,IF(dati_pdc!$C135=2,dati_bdv!$D$2:$D$65536,IF(dati_pdc!$C135=3,dati_bdv!$E$2:$E$65536,IF(dati_pdc!$C135=4,dati_bdv!$F$2:$F$65536,IF(dati_pdc!$C135=5,dati_bdv!$G$2:$G$65536,dati_bdv!$H$2:$H$65536))))),$A135,dati_bdv!M$2:M$65536)</f>
        <v>0</v>
      </c>
      <c r="F135">
        <f>SUMIF(IF(dati_pdc!$C135=1,dati_bdv!$C$2:$C$65536,IF(dati_pdc!$C135=2,dati_bdv!$D$2:$D$65536,IF(dati_pdc!$C135=3,dati_bdv!$E$2:$E$65536,IF(dati_pdc!$C135=4,dati_bdv!$F$2:$F$65536,IF(dati_pdc!$C135=5,dati_bdv!$G$2:$G$65536,dati_bdv!$H$2:$H$65536))))),$A135,dati_bdv!N$2:N$65536)</f>
        <v>0</v>
      </c>
    </row>
    <row r="136" spans="1:6">
      <c r="A136" s="34" t="str">
        <f>dati_pdc!A136</f>
        <v>610112</v>
      </c>
      <c r="B136">
        <f>SUMIF(IF(dati_pdc!$C136=1,dati_bdv!$C$2:$C$65536,IF(dati_pdc!$C136=2,dati_bdv!$D$2:$D$65536,IF(dati_pdc!$C136=3,dati_bdv!$E$2:$E$65536,IF(dati_pdc!$C136=4,dati_bdv!$F$2:$F$65536,IF(dati_pdc!$C136=5,dati_bdv!$G$2:$G$65536,dati_bdv!$H$2:$H$65536))))),$A136,dati_bdv!J$2:J$65536)</f>
        <v>-0.6</v>
      </c>
      <c r="C136">
        <f>SUMIF(IF(dati_pdc!$C136=1,dati_bdv!$C$2:$C$65536,IF(dati_pdc!$C136=2,dati_bdv!$D$2:$D$65536,IF(dati_pdc!$C136=3,dati_bdv!$E$2:$E$65536,IF(dati_pdc!$C136=4,dati_bdv!$F$2:$F$65536,IF(dati_pdc!$C136=5,dati_bdv!$G$2:$G$65536,dati_bdv!$H$2:$H$65536))))),$A136,dati_bdv!K$2:K$65536)</f>
        <v>-0.6</v>
      </c>
      <c r="D136">
        <f>SUMIF(IF(dati_pdc!$C136=1,dati_bdv!$C$2:$C$65536,IF(dati_pdc!$C136=2,dati_bdv!$D$2:$D$65536,IF(dati_pdc!$C136=3,dati_bdv!$E$2:$E$65536,IF(dati_pdc!$C136=4,dati_bdv!$F$2:$F$65536,IF(dati_pdc!$C136=5,dati_bdv!$G$2:$G$65536,dati_bdv!$H$2:$H$65536))))),$A136,dati_bdv!L$2:L$65536)</f>
        <v>0</v>
      </c>
      <c r="E136">
        <f>SUMIF(IF(dati_pdc!$C136=1,dati_bdv!$C$2:$C$65536,IF(dati_pdc!$C136=2,dati_bdv!$D$2:$D$65536,IF(dati_pdc!$C136=3,dati_bdv!$E$2:$E$65536,IF(dati_pdc!$C136=4,dati_bdv!$F$2:$F$65536,IF(dati_pdc!$C136=5,dati_bdv!$G$2:$G$65536,dati_bdv!$H$2:$H$65536))))),$A136,dati_bdv!M$2:M$65536)</f>
        <v>0</v>
      </c>
      <c r="F136">
        <f>SUMIF(IF(dati_pdc!$C136=1,dati_bdv!$C$2:$C$65536,IF(dati_pdc!$C136=2,dati_bdv!$D$2:$D$65536,IF(dati_pdc!$C136=3,dati_bdv!$E$2:$E$65536,IF(dati_pdc!$C136=4,dati_bdv!$F$2:$F$65536,IF(dati_pdc!$C136=5,dati_bdv!$G$2:$G$65536,dati_bdv!$H$2:$H$65536))))),$A136,dati_bdv!N$2:N$65536)</f>
        <v>0</v>
      </c>
    </row>
    <row r="137" spans="1:6">
      <c r="A137" s="34" t="str">
        <f>dati_pdc!A137</f>
        <v>610151</v>
      </c>
      <c r="B137">
        <f>SUMIF(IF(dati_pdc!$C137=1,dati_bdv!$C$2:$C$65536,IF(dati_pdc!$C137=2,dati_bdv!$D$2:$D$65536,IF(dati_pdc!$C137=3,dati_bdv!$E$2:$E$65536,IF(dati_pdc!$C137=4,dati_bdv!$F$2:$F$65536,IF(dati_pdc!$C137=5,dati_bdv!$G$2:$G$65536,dati_bdv!$H$2:$H$65536))))),$A137,dati_bdv!J$2:J$65536)</f>
        <v>-168</v>
      </c>
      <c r="C137">
        <f>SUMIF(IF(dati_pdc!$C137=1,dati_bdv!$C$2:$C$65536,IF(dati_pdc!$C137=2,dati_bdv!$D$2:$D$65536,IF(dati_pdc!$C137=3,dati_bdv!$E$2:$E$65536,IF(dati_pdc!$C137=4,dati_bdv!$F$2:$F$65536,IF(dati_pdc!$C137=5,dati_bdv!$G$2:$G$65536,dati_bdv!$H$2:$H$65536))))),$A137,dati_bdv!K$2:K$65536)</f>
        <v>-168</v>
      </c>
      <c r="D137">
        <f>SUMIF(IF(dati_pdc!$C137=1,dati_bdv!$C$2:$C$65536,IF(dati_pdc!$C137=2,dati_bdv!$D$2:$D$65536,IF(dati_pdc!$C137=3,dati_bdv!$E$2:$E$65536,IF(dati_pdc!$C137=4,dati_bdv!$F$2:$F$65536,IF(dati_pdc!$C137=5,dati_bdv!$G$2:$G$65536,dati_bdv!$H$2:$H$65536))))),$A137,dati_bdv!L$2:L$65536)</f>
        <v>0</v>
      </c>
      <c r="E137">
        <f>SUMIF(IF(dati_pdc!$C137=1,dati_bdv!$C$2:$C$65536,IF(dati_pdc!$C137=2,dati_bdv!$D$2:$D$65536,IF(dati_pdc!$C137=3,dati_bdv!$E$2:$E$65536,IF(dati_pdc!$C137=4,dati_bdv!$F$2:$F$65536,IF(dati_pdc!$C137=5,dati_bdv!$G$2:$G$65536,dati_bdv!$H$2:$H$65536))))),$A137,dati_bdv!M$2:M$65536)</f>
        <v>0</v>
      </c>
      <c r="F137">
        <f>SUMIF(IF(dati_pdc!$C137=1,dati_bdv!$C$2:$C$65536,IF(dati_pdc!$C137=2,dati_bdv!$D$2:$D$65536,IF(dati_pdc!$C137=3,dati_bdv!$E$2:$E$65536,IF(dati_pdc!$C137=4,dati_bdv!$F$2:$F$65536,IF(dati_pdc!$C137=5,dati_bdv!$G$2:$G$65536,dati_bdv!$H$2:$H$65536))))),$A137,dati_bdv!N$2:N$65536)</f>
        <v>0</v>
      </c>
    </row>
    <row r="138" spans="1:6">
      <c r="A138" s="34" t="str">
        <f>dati_pdc!A138</f>
        <v>63</v>
      </c>
      <c r="B138">
        <f>SUMIF(IF(dati_pdc!$C138=1,dati_bdv!$C$2:$C$65536,IF(dati_pdc!$C138=2,dati_bdv!$D$2:$D$65536,IF(dati_pdc!$C138=3,dati_bdv!$E$2:$E$65536,IF(dati_pdc!$C138=4,dati_bdv!$F$2:$F$65536,IF(dati_pdc!$C138=5,dati_bdv!$G$2:$G$65536,dati_bdv!$H$2:$H$65536))))),$A138,dati_bdv!J$2:J$65536)</f>
        <v>-101103.19</v>
      </c>
      <c r="C138">
        <f>SUMIF(IF(dati_pdc!$C138=1,dati_bdv!$C$2:$C$65536,IF(dati_pdc!$C138=2,dati_bdv!$D$2:$D$65536,IF(dati_pdc!$C138=3,dati_bdv!$E$2:$E$65536,IF(dati_pdc!$C138=4,dati_bdv!$F$2:$F$65536,IF(dati_pdc!$C138=5,dati_bdv!$G$2:$G$65536,dati_bdv!$H$2:$H$65536))))),$A138,dati_bdv!K$2:K$65536)</f>
        <v>-86287.589999999982</v>
      </c>
      <c r="D138">
        <f>SUMIF(IF(dati_pdc!$C138=1,dati_bdv!$C$2:$C$65536,IF(dati_pdc!$C138=2,dati_bdv!$D$2:$D$65536,IF(dati_pdc!$C138=3,dati_bdv!$E$2:$E$65536,IF(dati_pdc!$C138=4,dati_bdv!$F$2:$F$65536,IF(dati_pdc!$C138=5,dati_bdv!$G$2:$G$65536,dati_bdv!$H$2:$H$65536))))),$A138,dati_bdv!L$2:L$65536)</f>
        <v>0</v>
      </c>
      <c r="E138">
        <f>SUMIF(IF(dati_pdc!$C138=1,dati_bdv!$C$2:$C$65536,IF(dati_pdc!$C138=2,dati_bdv!$D$2:$D$65536,IF(dati_pdc!$C138=3,dati_bdv!$E$2:$E$65536,IF(dati_pdc!$C138=4,dati_bdv!$F$2:$F$65536,IF(dati_pdc!$C138=5,dati_bdv!$G$2:$G$65536,dati_bdv!$H$2:$H$65536))))),$A138,dati_bdv!M$2:M$65536)</f>
        <v>0</v>
      </c>
      <c r="F138">
        <f>SUMIF(IF(dati_pdc!$C138=1,dati_bdv!$C$2:$C$65536,IF(dati_pdc!$C138=2,dati_bdv!$D$2:$D$65536,IF(dati_pdc!$C138=3,dati_bdv!$E$2:$E$65536,IF(dati_pdc!$C138=4,dati_bdv!$F$2:$F$65536,IF(dati_pdc!$C138=5,dati_bdv!$G$2:$G$65536,dati_bdv!$H$2:$H$65536))))),$A138,dati_bdv!N$2:N$65536)</f>
        <v>0</v>
      </c>
    </row>
    <row r="139" spans="1:6">
      <c r="A139" s="34" t="str">
        <f>dati_pdc!A139</f>
        <v>6305</v>
      </c>
      <c r="B139">
        <f>SUMIF(IF(dati_pdc!$C139=1,dati_bdv!$C$2:$C$65536,IF(dati_pdc!$C139=2,dati_bdv!$D$2:$D$65536,IF(dati_pdc!$C139=3,dati_bdv!$E$2:$E$65536,IF(dati_pdc!$C139=4,dati_bdv!$F$2:$F$65536,IF(dati_pdc!$C139=5,dati_bdv!$G$2:$G$65536,dati_bdv!$H$2:$H$65536))))),$A139,dati_bdv!J$2:J$65536)</f>
        <v>-10147.719999999999</v>
      </c>
      <c r="C139">
        <f>SUMIF(IF(dati_pdc!$C139=1,dati_bdv!$C$2:$C$65536,IF(dati_pdc!$C139=2,dati_bdv!$D$2:$D$65536,IF(dati_pdc!$C139=3,dati_bdv!$E$2:$E$65536,IF(dati_pdc!$C139=4,dati_bdv!$F$2:$F$65536,IF(dati_pdc!$C139=5,dati_bdv!$G$2:$G$65536,dati_bdv!$H$2:$H$65536))))),$A139,dati_bdv!K$2:K$65536)</f>
        <v>-9129.2999999999993</v>
      </c>
      <c r="D139">
        <f>SUMIF(IF(dati_pdc!$C139=1,dati_bdv!$C$2:$C$65536,IF(dati_pdc!$C139=2,dati_bdv!$D$2:$D$65536,IF(dati_pdc!$C139=3,dati_bdv!$E$2:$E$65536,IF(dati_pdc!$C139=4,dati_bdv!$F$2:$F$65536,IF(dati_pdc!$C139=5,dati_bdv!$G$2:$G$65536,dati_bdv!$H$2:$H$65536))))),$A139,dati_bdv!L$2:L$65536)</f>
        <v>0</v>
      </c>
      <c r="E139">
        <f>SUMIF(IF(dati_pdc!$C139=1,dati_bdv!$C$2:$C$65536,IF(dati_pdc!$C139=2,dati_bdv!$D$2:$D$65536,IF(dati_pdc!$C139=3,dati_bdv!$E$2:$E$65536,IF(dati_pdc!$C139=4,dati_bdv!$F$2:$F$65536,IF(dati_pdc!$C139=5,dati_bdv!$G$2:$G$65536,dati_bdv!$H$2:$H$65536))))),$A139,dati_bdv!M$2:M$65536)</f>
        <v>0</v>
      </c>
      <c r="F139">
        <f>SUMIF(IF(dati_pdc!$C139=1,dati_bdv!$C$2:$C$65536,IF(dati_pdc!$C139=2,dati_bdv!$D$2:$D$65536,IF(dati_pdc!$C139=3,dati_bdv!$E$2:$E$65536,IF(dati_pdc!$C139=4,dati_bdv!$F$2:$F$65536,IF(dati_pdc!$C139=5,dati_bdv!$G$2:$G$65536,dati_bdv!$H$2:$H$65536))))),$A139,dati_bdv!N$2:N$65536)</f>
        <v>0</v>
      </c>
    </row>
    <row r="140" spans="1:6">
      <c r="A140" s="34" t="str">
        <f>dati_pdc!A140</f>
        <v>630503</v>
      </c>
      <c r="B140">
        <f>SUMIF(IF(dati_pdc!$C140=1,dati_bdv!$C$2:$C$65536,IF(dati_pdc!$C140=2,dati_bdv!$D$2:$D$65536,IF(dati_pdc!$C140=3,dati_bdv!$E$2:$E$65536,IF(dati_pdc!$C140=4,dati_bdv!$F$2:$F$65536,IF(dati_pdc!$C140=5,dati_bdv!$G$2:$G$65536,dati_bdv!$H$2:$H$65536))))),$A140,dati_bdv!J$2:J$65536)</f>
        <v>-4284.76</v>
      </c>
      <c r="C140">
        <f>SUMIF(IF(dati_pdc!$C140=1,dati_bdv!$C$2:$C$65536,IF(dati_pdc!$C140=2,dati_bdv!$D$2:$D$65536,IF(dati_pdc!$C140=3,dati_bdv!$E$2:$E$65536,IF(dati_pdc!$C140=4,dati_bdv!$F$2:$F$65536,IF(dati_pdc!$C140=5,dati_bdv!$G$2:$G$65536,dati_bdv!$H$2:$H$65536))))),$A140,dati_bdv!K$2:K$65536)</f>
        <v>-3444.72</v>
      </c>
      <c r="D140">
        <f>SUMIF(IF(dati_pdc!$C140=1,dati_bdv!$C$2:$C$65536,IF(dati_pdc!$C140=2,dati_bdv!$D$2:$D$65536,IF(dati_pdc!$C140=3,dati_bdv!$E$2:$E$65536,IF(dati_pdc!$C140=4,dati_bdv!$F$2:$F$65536,IF(dati_pdc!$C140=5,dati_bdv!$G$2:$G$65536,dati_bdv!$H$2:$H$65536))))),$A140,dati_bdv!L$2:L$65536)</f>
        <v>0</v>
      </c>
      <c r="E140">
        <f>SUMIF(IF(dati_pdc!$C140=1,dati_bdv!$C$2:$C$65536,IF(dati_pdc!$C140=2,dati_bdv!$D$2:$D$65536,IF(dati_pdc!$C140=3,dati_bdv!$E$2:$E$65536,IF(dati_pdc!$C140=4,dati_bdv!$F$2:$F$65536,IF(dati_pdc!$C140=5,dati_bdv!$G$2:$G$65536,dati_bdv!$H$2:$H$65536))))),$A140,dati_bdv!M$2:M$65536)</f>
        <v>0</v>
      </c>
      <c r="F140">
        <f>SUMIF(IF(dati_pdc!$C140=1,dati_bdv!$C$2:$C$65536,IF(dati_pdc!$C140=2,dati_bdv!$D$2:$D$65536,IF(dati_pdc!$C140=3,dati_bdv!$E$2:$E$65536,IF(dati_pdc!$C140=4,dati_bdv!$F$2:$F$65536,IF(dati_pdc!$C140=5,dati_bdv!$G$2:$G$65536,dati_bdv!$H$2:$H$65536))))),$A140,dati_bdv!N$2:N$65536)</f>
        <v>0</v>
      </c>
    </row>
    <row r="141" spans="1:6">
      <c r="A141" s="34" t="str">
        <f>dati_pdc!A141</f>
        <v>630515</v>
      </c>
      <c r="B141">
        <f>SUMIF(IF(dati_pdc!$C141=1,dati_bdv!$C$2:$C$65536,IF(dati_pdc!$C141=2,dati_bdv!$D$2:$D$65536,IF(dati_pdc!$C141=3,dati_bdv!$E$2:$E$65536,IF(dati_pdc!$C141=4,dati_bdv!$F$2:$F$65536,IF(dati_pdc!$C141=5,dati_bdv!$G$2:$G$65536,dati_bdv!$H$2:$H$65536))))),$A141,dati_bdv!J$2:J$65536)</f>
        <v>-1916.36</v>
      </c>
      <c r="C141">
        <f>SUMIF(IF(dati_pdc!$C141=1,dati_bdv!$C$2:$C$65536,IF(dati_pdc!$C141=2,dati_bdv!$D$2:$D$65536,IF(dati_pdc!$C141=3,dati_bdv!$E$2:$E$65536,IF(dati_pdc!$C141=4,dati_bdv!$F$2:$F$65536,IF(dati_pdc!$C141=5,dati_bdv!$G$2:$G$65536,dati_bdv!$H$2:$H$65536))))),$A141,dati_bdv!K$2:K$65536)</f>
        <v>-1966.48</v>
      </c>
      <c r="D141">
        <f>SUMIF(IF(dati_pdc!$C141=1,dati_bdv!$C$2:$C$65536,IF(dati_pdc!$C141=2,dati_bdv!$D$2:$D$65536,IF(dati_pdc!$C141=3,dati_bdv!$E$2:$E$65536,IF(dati_pdc!$C141=4,dati_bdv!$F$2:$F$65536,IF(dati_pdc!$C141=5,dati_bdv!$G$2:$G$65536,dati_bdv!$H$2:$H$65536))))),$A141,dati_bdv!L$2:L$65536)</f>
        <v>0</v>
      </c>
      <c r="E141">
        <f>SUMIF(IF(dati_pdc!$C141=1,dati_bdv!$C$2:$C$65536,IF(dati_pdc!$C141=2,dati_bdv!$D$2:$D$65536,IF(dati_pdc!$C141=3,dati_bdv!$E$2:$E$65536,IF(dati_pdc!$C141=4,dati_bdv!$F$2:$F$65536,IF(dati_pdc!$C141=5,dati_bdv!$G$2:$G$65536,dati_bdv!$H$2:$H$65536))))),$A141,dati_bdv!M$2:M$65536)</f>
        <v>0</v>
      </c>
      <c r="F141">
        <f>SUMIF(IF(dati_pdc!$C141=1,dati_bdv!$C$2:$C$65536,IF(dati_pdc!$C141=2,dati_bdv!$D$2:$D$65536,IF(dati_pdc!$C141=3,dati_bdv!$E$2:$E$65536,IF(dati_pdc!$C141=4,dati_bdv!$F$2:$F$65536,IF(dati_pdc!$C141=5,dati_bdv!$G$2:$G$65536,dati_bdv!$H$2:$H$65536))))),$A141,dati_bdv!N$2:N$65536)</f>
        <v>0</v>
      </c>
    </row>
    <row r="142" spans="1:6">
      <c r="A142" s="34" t="str">
        <f>dati_pdc!A142</f>
        <v>630542</v>
      </c>
      <c r="B142">
        <f>SUMIF(IF(dati_pdc!$C142=1,dati_bdv!$C$2:$C$65536,IF(dati_pdc!$C142=2,dati_bdv!$D$2:$D$65536,IF(dati_pdc!$C142=3,dati_bdv!$E$2:$E$65536,IF(dati_pdc!$C142=4,dati_bdv!$F$2:$F$65536,IF(dati_pdc!$C142=5,dati_bdv!$G$2:$G$65536,dati_bdv!$H$2:$H$65536))))),$A142,dati_bdv!J$2:J$65536)</f>
        <v>-2585.13</v>
      </c>
      <c r="C142">
        <f>SUMIF(IF(dati_pdc!$C142=1,dati_bdv!$C$2:$C$65536,IF(dati_pdc!$C142=2,dati_bdv!$D$2:$D$65536,IF(dati_pdc!$C142=3,dati_bdv!$E$2:$E$65536,IF(dati_pdc!$C142=4,dati_bdv!$F$2:$F$65536,IF(dati_pdc!$C142=5,dati_bdv!$G$2:$G$65536,dati_bdv!$H$2:$H$65536))))),$A142,dati_bdv!K$2:K$65536)</f>
        <v>-1816.9</v>
      </c>
      <c r="D142">
        <f>SUMIF(IF(dati_pdc!$C142=1,dati_bdv!$C$2:$C$65536,IF(dati_pdc!$C142=2,dati_bdv!$D$2:$D$65536,IF(dati_pdc!$C142=3,dati_bdv!$E$2:$E$65536,IF(dati_pdc!$C142=4,dati_bdv!$F$2:$F$65536,IF(dati_pdc!$C142=5,dati_bdv!$G$2:$G$65536,dati_bdv!$H$2:$H$65536))))),$A142,dati_bdv!L$2:L$65536)</f>
        <v>0</v>
      </c>
      <c r="E142">
        <f>SUMIF(IF(dati_pdc!$C142=1,dati_bdv!$C$2:$C$65536,IF(dati_pdc!$C142=2,dati_bdv!$D$2:$D$65536,IF(dati_pdc!$C142=3,dati_bdv!$E$2:$E$65536,IF(dati_pdc!$C142=4,dati_bdv!$F$2:$F$65536,IF(dati_pdc!$C142=5,dati_bdv!$G$2:$G$65536,dati_bdv!$H$2:$H$65536))))),$A142,dati_bdv!M$2:M$65536)</f>
        <v>0</v>
      </c>
      <c r="F142">
        <f>SUMIF(IF(dati_pdc!$C142=1,dati_bdv!$C$2:$C$65536,IF(dati_pdc!$C142=2,dati_bdv!$D$2:$D$65536,IF(dati_pdc!$C142=3,dati_bdv!$E$2:$E$65536,IF(dati_pdc!$C142=4,dati_bdv!$F$2:$F$65536,IF(dati_pdc!$C142=5,dati_bdv!$G$2:$G$65536,dati_bdv!$H$2:$H$65536))))),$A142,dati_bdv!N$2:N$65536)</f>
        <v>0</v>
      </c>
    </row>
    <row r="143" spans="1:6">
      <c r="A143" s="34" t="str">
        <f>dati_pdc!A143</f>
        <v>630551</v>
      </c>
      <c r="B143">
        <f>SUMIF(IF(dati_pdc!$C143=1,dati_bdv!$C$2:$C$65536,IF(dati_pdc!$C143=2,dati_bdv!$D$2:$D$65536,IF(dati_pdc!$C143=3,dati_bdv!$E$2:$E$65536,IF(dati_pdc!$C143=4,dati_bdv!$F$2:$F$65536,IF(dati_pdc!$C143=5,dati_bdv!$G$2:$G$65536,dati_bdv!$H$2:$H$65536))))),$A143,dati_bdv!J$2:J$65536)</f>
        <v>-182</v>
      </c>
      <c r="C143">
        <f>SUMIF(IF(dati_pdc!$C143=1,dati_bdv!$C$2:$C$65536,IF(dati_pdc!$C143=2,dati_bdv!$D$2:$D$65536,IF(dati_pdc!$C143=3,dati_bdv!$E$2:$E$65536,IF(dati_pdc!$C143=4,dati_bdv!$F$2:$F$65536,IF(dati_pdc!$C143=5,dati_bdv!$G$2:$G$65536,dati_bdv!$H$2:$H$65536))))),$A143,dati_bdv!K$2:K$65536)</f>
        <v>-3.08</v>
      </c>
      <c r="D143">
        <f>SUMIF(IF(dati_pdc!$C143=1,dati_bdv!$C$2:$C$65536,IF(dati_pdc!$C143=2,dati_bdv!$D$2:$D$65536,IF(dati_pdc!$C143=3,dati_bdv!$E$2:$E$65536,IF(dati_pdc!$C143=4,dati_bdv!$F$2:$F$65536,IF(dati_pdc!$C143=5,dati_bdv!$G$2:$G$65536,dati_bdv!$H$2:$H$65536))))),$A143,dati_bdv!L$2:L$65536)</f>
        <v>0</v>
      </c>
      <c r="E143">
        <f>SUMIF(IF(dati_pdc!$C143=1,dati_bdv!$C$2:$C$65536,IF(dati_pdc!$C143=2,dati_bdv!$D$2:$D$65536,IF(dati_pdc!$C143=3,dati_bdv!$E$2:$E$65536,IF(dati_pdc!$C143=4,dati_bdv!$F$2:$F$65536,IF(dati_pdc!$C143=5,dati_bdv!$G$2:$G$65536,dati_bdv!$H$2:$H$65536))))),$A143,dati_bdv!M$2:M$65536)</f>
        <v>0</v>
      </c>
      <c r="F143">
        <f>SUMIF(IF(dati_pdc!$C143=1,dati_bdv!$C$2:$C$65536,IF(dati_pdc!$C143=2,dati_bdv!$D$2:$D$65536,IF(dati_pdc!$C143=3,dati_bdv!$E$2:$E$65536,IF(dati_pdc!$C143=4,dati_bdv!$F$2:$F$65536,IF(dati_pdc!$C143=5,dati_bdv!$G$2:$G$65536,dati_bdv!$H$2:$H$65536))))),$A143,dati_bdv!N$2:N$65536)</f>
        <v>0</v>
      </c>
    </row>
    <row r="144" spans="1:6">
      <c r="A144" s="34" t="str">
        <f>dati_pdc!A144</f>
        <v>630552</v>
      </c>
      <c r="B144">
        <f>SUMIF(IF(dati_pdc!$C144=1,dati_bdv!$C$2:$C$65536,IF(dati_pdc!$C144=2,dati_bdv!$D$2:$D$65536,IF(dati_pdc!$C144=3,dati_bdv!$E$2:$E$65536,IF(dati_pdc!$C144=4,dati_bdv!$F$2:$F$65536,IF(dati_pdc!$C144=5,dati_bdv!$G$2:$G$65536,dati_bdv!$H$2:$H$65536))))),$A144,dati_bdv!J$2:J$65536)</f>
        <v>-1179.47</v>
      </c>
      <c r="C144">
        <f>SUMIF(IF(dati_pdc!$C144=1,dati_bdv!$C$2:$C$65536,IF(dati_pdc!$C144=2,dati_bdv!$D$2:$D$65536,IF(dati_pdc!$C144=3,dati_bdv!$E$2:$E$65536,IF(dati_pdc!$C144=4,dati_bdv!$F$2:$F$65536,IF(dati_pdc!$C144=5,dati_bdv!$G$2:$G$65536,dati_bdv!$H$2:$H$65536))))),$A144,dati_bdv!K$2:K$65536)</f>
        <v>-1898.12</v>
      </c>
      <c r="D144">
        <f>SUMIF(IF(dati_pdc!$C144=1,dati_bdv!$C$2:$C$65536,IF(dati_pdc!$C144=2,dati_bdv!$D$2:$D$65536,IF(dati_pdc!$C144=3,dati_bdv!$E$2:$E$65536,IF(dati_pdc!$C144=4,dati_bdv!$F$2:$F$65536,IF(dati_pdc!$C144=5,dati_bdv!$G$2:$G$65536,dati_bdv!$H$2:$H$65536))))),$A144,dati_bdv!L$2:L$65536)</f>
        <v>0</v>
      </c>
      <c r="E144">
        <f>SUMIF(IF(dati_pdc!$C144=1,dati_bdv!$C$2:$C$65536,IF(dati_pdc!$C144=2,dati_bdv!$D$2:$D$65536,IF(dati_pdc!$C144=3,dati_bdv!$E$2:$E$65536,IF(dati_pdc!$C144=4,dati_bdv!$F$2:$F$65536,IF(dati_pdc!$C144=5,dati_bdv!$G$2:$G$65536,dati_bdv!$H$2:$H$65536))))),$A144,dati_bdv!M$2:M$65536)</f>
        <v>0</v>
      </c>
      <c r="F144">
        <f>SUMIF(IF(dati_pdc!$C144=1,dati_bdv!$C$2:$C$65536,IF(dati_pdc!$C144=2,dati_bdv!$D$2:$D$65536,IF(dati_pdc!$C144=3,dati_bdv!$E$2:$E$65536,IF(dati_pdc!$C144=4,dati_bdv!$F$2:$F$65536,IF(dati_pdc!$C144=5,dati_bdv!$G$2:$G$65536,dati_bdv!$H$2:$H$65536))))),$A144,dati_bdv!N$2:N$65536)</f>
        <v>0</v>
      </c>
    </row>
    <row r="145" spans="1:6">
      <c r="A145" s="34" t="str">
        <f>dati_pdc!A145</f>
        <v>6307</v>
      </c>
      <c r="B145">
        <f>SUMIF(IF(dati_pdc!$C145=1,dati_bdv!$C$2:$C$65536,IF(dati_pdc!$C145=2,dati_bdv!$D$2:$D$65536,IF(dati_pdc!$C145=3,dati_bdv!$E$2:$E$65536,IF(dati_pdc!$C145=4,dati_bdv!$F$2:$F$65536,IF(dati_pdc!$C145=5,dati_bdv!$G$2:$G$65536,dati_bdv!$H$2:$H$65536))))),$A145,dati_bdv!J$2:J$65536)</f>
        <v>-90955.47</v>
      </c>
      <c r="C145">
        <f>SUMIF(IF(dati_pdc!$C145=1,dati_bdv!$C$2:$C$65536,IF(dati_pdc!$C145=2,dati_bdv!$D$2:$D$65536,IF(dati_pdc!$C145=3,dati_bdv!$E$2:$E$65536,IF(dati_pdc!$C145=4,dati_bdv!$F$2:$F$65536,IF(dati_pdc!$C145=5,dati_bdv!$G$2:$G$65536,dati_bdv!$H$2:$H$65536))))),$A145,dati_bdv!K$2:K$65536)</f>
        <v>-77158.289999999994</v>
      </c>
      <c r="D145">
        <f>SUMIF(IF(dati_pdc!$C145=1,dati_bdv!$C$2:$C$65536,IF(dati_pdc!$C145=2,dati_bdv!$D$2:$D$65536,IF(dati_pdc!$C145=3,dati_bdv!$E$2:$E$65536,IF(dati_pdc!$C145=4,dati_bdv!$F$2:$F$65536,IF(dati_pdc!$C145=5,dati_bdv!$G$2:$G$65536,dati_bdv!$H$2:$H$65536))))),$A145,dati_bdv!L$2:L$65536)</f>
        <v>0</v>
      </c>
      <c r="E145">
        <f>SUMIF(IF(dati_pdc!$C145=1,dati_bdv!$C$2:$C$65536,IF(dati_pdc!$C145=2,dati_bdv!$D$2:$D$65536,IF(dati_pdc!$C145=3,dati_bdv!$E$2:$E$65536,IF(dati_pdc!$C145=4,dati_bdv!$F$2:$F$65536,IF(dati_pdc!$C145=5,dati_bdv!$G$2:$G$65536,dati_bdv!$H$2:$H$65536))))),$A145,dati_bdv!M$2:M$65536)</f>
        <v>0</v>
      </c>
      <c r="F145">
        <f>SUMIF(IF(dati_pdc!$C145=1,dati_bdv!$C$2:$C$65536,IF(dati_pdc!$C145=2,dati_bdv!$D$2:$D$65536,IF(dati_pdc!$C145=3,dati_bdv!$E$2:$E$65536,IF(dati_pdc!$C145=4,dati_bdv!$F$2:$F$65536,IF(dati_pdc!$C145=5,dati_bdv!$G$2:$G$65536,dati_bdv!$H$2:$H$65536))))),$A145,dati_bdv!N$2:N$65536)</f>
        <v>0</v>
      </c>
    </row>
    <row r="146" spans="1:6">
      <c r="A146" s="34" t="str">
        <f>dati_pdc!A146</f>
        <v>630701</v>
      </c>
      <c r="B146">
        <f>SUMIF(IF(dati_pdc!$C146=1,dati_bdv!$C$2:$C$65536,IF(dati_pdc!$C146=2,dati_bdv!$D$2:$D$65536,IF(dati_pdc!$C146=3,dati_bdv!$E$2:$E$65536,IF(dati_pdc!$C146=4,dati_bdv!$F$2:$F$65536,IF(dati_pdc!$C146=5,dati_bdv!$G$2:$G$65536,dati_bdv!$H$2:$H$65536))))),$A146,dati_bdv!J$2:J$65536)</f>
        <v>-26862</v>
      </c>
      <c r="C146">
        <f>SUMIF(IF(dati_pdc!$C146=1,dati_bdv!$C$2:$C$65536,IF(dati_pdc!$C146=2,dati_bdv!$D$2:$D$65536,IF(dati_pdc!$C146=3,dati_bdv!$E$2:$E$65536,IF(dati_pdc!$C146=4,dati_bdv!$F$2:$F$65536,IF(dati_pdc!$C146=5,dati_bdv!$G$2:$G$65536,dati_bdv!$H$2:$H$65536))))),$A146,dati_bdv!K$2:K$65536)</f>
        <v>-24210.21</v>
      </c>
      <c r="D146">
        <f>SUMIF(IF(dati_pdc!$C146=1,dati_bdv!$C$2:$C$65536,IF(dati_pdc!$C146=2,dati_bdv!$D$2:$D$65536,IF(dati_pdc!$C146=3,dati_bdv!$E$2:$E$65536,IF(dati_pdc!$C146=4,dati_bdv!$F$2:$F$65536,IF(dati_pdc!$C146=5,dati_bdv!$G$2:$G$65536,dati_bdv!$H$2:$H$65536))))),$A146,dati_bdv!L$2:L$65536)</f>
        <v>0</v>
      </c>
      <c r="E146">
        <f>SUMIF(IF(dati_pdc!$C146=1,dati_bdv!$C$2:$C$65536,IF(dati_pdc!$C146=2,dati_bdv!$D$2:$D$65536,IF(dati_pdc!$C146=3,dati_bdv!$E$2:$E$65536,IF(dati_pdc!$C146=4,dati_bdv!$F$2:$F$65536,IF(dati_pdc!$C146=5,dati_bdv!$G$2:$G$65536,dati_bdv!$H$2:$H$65536))))),$A146,dati_bdv!M$2:M$65536)</f>
        <v>0</v>
      </c>
      <c r="F146">
        <f>SUMIF(IF(dati_pdc!$C146=1,dati_bdv!$C$2:$C$65536,IF(dati_pdc!$C146=2,dati_bdv!$D$2:$D$65536,IF(dati_pdc!$C146=3,dati_bdv!$E$2:$E$65536,IF(dati_pdc!$C146=4,dati_bdv!$F$2:$F$65536,IF(dati_pdc!$C146=5,dati_bdv!$G$2:$G$65536,dati_bdv!$H$2:$H$65536))))),$A146,dati_bdv!N$2:N$65536)</f>
        <v>0</v>
      </c>
    </row>
    <row r="147" spans="1:6">
      <c r="A147" s="34" t="str">
        <f>dati_pdc!A147</f>
        <v>630703</v>
      </c>
      <c r="B147">
        <f>SUMIF(IF(dati_pdc!$C147=1,dati_bdv!$C$2:$C$65536,IF(dati_pdc!$C147=2,dati_bdv!$D$2:$D$65536,IF(dati_pdc!$C147=3,dati_bdv!$E$2:$E$65536,IF(dati_pdc!$C147=4,dati_bdv!$F$2:$F$65536,IF(dati_pdc!$C147=5,dati_bdv!$G$2:$G$65536,dati_bdv!$H$2:$H$65536))))),$A147,dati_bdv!J$2:J$65536)</f>
        <v>0</v>
      </c>
      <c r="C147">
        <f>SUMIF(IF(dati_pdc!$C147=1,dati_bdv!$C$2:$C$65536,IF(dati_pdc!$C147=2,dati_bdv!$D$2:$D$65536,IF(dati_pdc!$C147=3,dati_bdv!$E$2:$E$65536,IF(dati_pdc!$C147=4,dati_bdv!$F$2:$F$65536,IF(dati_pdc!$C147=5,dati_bdv!$G$2:$G$65536,dati_bdv!$H$2:$H$65536))))),$A147,dati_bdv!K$2:K$65536)</f>
        <v>0</v>
      </c>
      <c r="D147">
        <f>SUMIF(IF(dati_pdc!$C147=1,dati_bdv!$C$2:$C$65536,IF(dati_pdc!$C147=2,dati_bdv!$D$2:$D$65536,IF(dati_pdc!$C147=3,dati_bdv!$E$2:$E$65536,IF(dati_pdc!$C147=4,dati_bdv!$F$2:$F$65536,IF(dati_pdc!$C147=5,dati_bdv!$G$2:$G$65536,dati_bdv!$H$2:$H$65536))))),$A147,dati_bdv!L$2:L$65536)</f>
        <v>0</v>
      </c>
      <c r="E147">
        <f>SUMIF(IF(dati_pdc!$C147=1,dati_bdv!$C$2:$C$65536,IF(dati_pdc!$C147=2,dati_bdv!$D$2:$D$65536,IF(dati_pdc!$C147=3,dati_bdv!$E$2:$E$65536,IF(dati_pdc!$C147=4,dati_bdv!$F$2:$F$65536,IF(dati_pdc!$C147=5,dati_bdv!$G$2:$G$65536,dati_bdv!$H$2:$H$65536))))),$A147,dati_bdv!M$2:M$65536)</f>
        <v>0</v>
      </c>
      <c r="F147">
        <f>SUMIF(IF(dati_pdc!$C147=1,dati_bdv!$C$2:$C$65536,IF(dati_pdc!$C147=2,dati_bdv!$D$2:$D$65536,IF(dati_pdc!$C147=3,dati_bdv!$E$2:$E$65536,IF(dati_pdc!$C147=4,dati_bdv!$F$2:$F$65536,IF(dati_pdc!$C147=5,dati_bdv!$G$2:$G$65536,dati_bdv!$H$2:$H$65536))))),$A147,dati_bdv!N$2:N$65536)</f>
        <v>0</v>
      </c>
    </row>
    <row r="148" spans="1:6">
      <c r="A148" s="34" t="str">
        <f>dati_pdc!A148</f>
        <v>630707</v>
      </c>
      <c r="B148">
        <f>SUMIF(IF(dati_pdc!$C148=1,dati_bdv!$C$2:$C$65536,IF(dati_pdc!$C148=2,dati_bdv!$D$2:$D$65536,IF(dati_pdc!$C148=3,dati_bdv!$E$2:$E$65536,IF(dati_pdc!$C148=4,dati_bdv!$F$2:$F$65536,IF(dati_pdc!$C148=5,dati_bdv!$G$2:$G$65536,dati_bdv!$H$2:$H$65536))))),$A148,dati_bdv!J$2:J$65536)</f>
        <v>-2.2400000000000002</v>
      </c>
      <c r="C148">
        <f>SUMIF(IF(dati_pdc!$C148=1,dati_bdv!$C$2:$C$65536,IF(dati_pdc!$C148=2,dati_bdv!$D$2:$D$65536,IF(dati_pdc!$C148=3,dati_bdv!$E$2:$E$65536,IF(dati_pdc!$C148=4,dati_bdv!$F$2:$F$65536,IF(dati_pdc!$C148=5,dati_bdv!$G$2:$G$65536,dati_bdv!$H$2:$H$65536))))),$A148,dati_bdv!K$2:K$65536)</f>
        <v>-2.2400000000000002</v>
      </c>
      <c r="D148">
        <f>SUMIF(IF(dati_pdc!$C148=1,dati_bdv!$C$2:$C$65536,IF(dati_pdc!$C148=2,dati_bdv!$D$2:$D$65536,IF(dati_pdc!$C148=3,dati_bdv!$E$2:$E$65536,IF(dati_pdc!$C148=4,dati_bdv!$F$2:$F$65536,IF(dati_pdc!$C148=5,dati_bdv!$G$2:$G$65536,dati_bdv!$H$2:$H$65536))))),$A148,dati_bdv!L$2:L$65536)</f>
        <v>0</v>
      </c>
      <c r="E148">
        <f>SUMIF(IF(dati_pdc!$C148=1,dati_bdv!$C$2:$C$65536,IF(dati_pdc!$C148=2,dati_bdv!$D$2:$D$65536,IF(dati_pdc!$C148=3,dati_bdv!$E$2:$E$65536,IF(dati_pdc!$C148=4,dati_bdv!$F$2:$F$65536,IF(dati_pdc!$C148=5,dati_bdv!$G$2:$G$65536,dati_bdv!$H$2:$H$65536))))),$A148,dati_bdv!M$2:M$65536)</f>
        <v>0</v>
      </c>
      <c r="F148">
        <f>SUMIF(IF(dati_pdc!$C148=1,dati_bdv!$C$2:$C$65536,IF(dati_pdc!$C148=2,dati_bdv!$D$2:$D$65536,IF(dati_pdc!$C148=3,dati_bdv!$E$2:$E$65536,IF(dati_pdc!$C148=4,dati_bdv!$F$2:$F$65536,IF(dati_pdc!$C148=5,dati_bdv!$G$2:$G$65536,dati_bdv!$H$2:$H$65536))))),$A148,dati_bdv!N$2:N$65536)</f>
        <v>0</v>
      </c>
    </row>
    <row r="149" spans="1:6">
      <c r="A149" s="34" t="str">
        <f>dati_pdc!A149</f>
        <v>630709</v>
      </c>
      <c r="B149">
        <f>SUMIF(IF(dati_pdc!$C149=1,dati_bdv!$C$2:$C$65536,IF(dati_pdc!$C149=2,dati_bdv!$D$2:$D$65536,IF(dati_pdc!$C149=3,dati_bdv!$E$2:$E$65536,IF(dati_pdc!$C149=4,dati_bdv!$F$2:$F$65536,IF(dati_pdc!$C149=5,dati_bdv!$G$2:$G$65536,dati_bdv!$H$2:$H$65536))))),$A149,dati_bdv!J$2:J$65536)</f>
        <v>-47762.98</v>
      </c>
      <c r="C149">
        <f>SUMIF(IF(dati_pdc!$C149=1,dati_bdv!$C$2:$C$65536,IF(dati_pdc!$C149=2,dati_bdv!$D$2:$D$65536,IF(dati_pdc!$C149=3,dati_bdv!$E$2:$E$65536,IF(dati_pdc!$C149=4,dati_bdv!$F$2:$F$65536,IF(dati_pdc!$C149=5,dati_bdv!$G$2:$G$65536,dati_bdv!$H$2:$H$65536))))),$A149,dati_bdv!K$2:K$65536)</f>
        <v>-39229.86</v>
      </c>
      <c r="D149">
        <f>SUMIF(IF(dati_pdc!$C149=1,dati_bdv!$C$2:$C$65536,IF(dati_pdc!$C149=2,dati_bdv!$D$2:$D$65536,IF(dati_pdc!$C149=3,dati_bdv!$E$2:$E$65536,IF(dati_pdc!$C149=4,dati_bdv!$F$2:$F$65536,IF(dati_pdc!$C149=5,dati_bdv!$G$2:$G$65536,dati_bdv!$H$2:$H$65536))))),$A149,dati_bdv!L$2:L$65536)</f>
        <v>0</v>
      </c>
      <c r="E149">
        <f>SUMIF(IF(dati_pdc!$C149=1,dati_bdv!$C$2:$C$65536,IF(dati_pdc!$C149=2,dati_bdv!$D$2:$D$65536,IF(dati_pdc!$C149=3,dati_bdv!$E$2:$E$65536,IF(dati_pdc!$C149=4,dati_bdv!$F$2:$F$65536,IF(dati_pdc!$C149=5,dati_bdv!$G$2:$G$65536,dati_bdv!$H$2:$H$65536))))),$A149,dati_bdv!M$2:M$65536)</f>
        <v>0</v>
      </c>
      <c r="F149">
        <f>SUMIF(IF(dati_pdc!$C149=1,dati_bdv!$C$2:$C$65536,IF(dati_pdc!$C149=2,dati_bdv!$D$2:$D$65536,IF(dati_pdc!$C149=3,dati_bdv!$E$2:$E$65536,IF(dati_pdc!$C149=4,dati_bdv!$F$2:$F$65536,IF(dati_pdc!$C149=5,dati_bdv!$G$2:$G$65536,dati_bdv!$H$2:$H$65536))))),$A149,dati_bdv!N$2:N$65536)</f>
        <v>0</v>
      </c>
    </row>
    <row r="150" spans="1:6">
      <c r="A150" s="34" t="str">
        <f>dati_pdc!A150</f>
        <v>630711</v>
      </c>
      <c r="B150">
        <f>SUMIF(IF(dati_pdc!$C150=1,dati_bdv!$C$2:$C$65536,IF(dati_pdc!$C150=2,dati_bdv!$D$2:$D$65536,IF(dati_pdc!$C150=3,dati_bdv!$E$2:$E$65536,IF(dati_pdc!$C150=4,dati_bdv!$F$2:$F$65536,IF(dati_pdc!$C150=5,dati_bdv!$G$2:$G$65536,dati_bdv!$H$2:$H$65536))))),$A150,dati_bdv!J$2:J$65536)</f>
        <v>0</v>
      </c>
      <c r="C150">
        <f>SUMIF(IF(dati_pdc!$C150=1,dati_bdv!$C$2:$C$65536,IF(dati_pdc!$C150=2,dati_bdv!$D$2:$D$65536,IF(dati_pdc!$C150=3,dati_bdv!$E$2:$E$65536,IF(dati_pdc!$C150=4,dati_bdv!$F$2:$F$65536,IF(dati_pdc!$C150=5,dati_bdv!$G$2:$G$65536,dati_bdv!$H$2:$H$65536))))),$A150,dati_bdv!K$2:K$65536)</f>
        <v>0</v>
      </c>
      <c r="D150">
        <f>SUMIF(IF(dati_pdc!$C150=1,dati_bdv!$C$2:$C$65536,IF(dati_pdc!$C150=2,dati_bdv!$D$2:$D$65536,IF(dati_pdc!$C150=3,dati_bdv!$E$2:$E$65536,IF(dati_pdc!$C150=4,dati_bdv!$F$2:$F$65536,IF(dati_pdc!$C150=5,dati_bdv!$G$2:$G$65536,dati_bdv!$H$2:$H$65536))))),$A150,dati_bdv!L$2:L$65536)</f>
        <v>0</v>
      </c>
      <c r="E150">
        <f>SUMIF(IF(dati_pdc!$C150=1,dati_bdv!$C$2:$C$65536,IF(dati_pdc!$C150=2,dati_bdv!$D$2:$D$65536,IF(dati_pdc!$C150=3,dati_bdv!$E$2:$E$65536,IF(dati_pdc!$C150=4,dati_bdv!$F$2:$F$65536,IF(dati_pdc!$C150=5,dati_bdv!$G$2:$G$65536,dati_bdv!$H$2:$H$65536))))),$A150,dati_bdv!M$2:M$65536)</f>
        <v>0</v>
      </c>
      <c r="F150">
        <f>SUMIF(IF(dati_pdc!$C150=1,dati_bdv!$C$2:$C$65536,IF(dati_pdc!$C150=2,dati_bdv!$D$2:$D$65536,IF(dati_pdc!$C150=3,dati_bdv!$E$2:$E$65536,IF(dati_pdc!$C150=4,dati_bdv!$F$2:$F$65536,IF(dati_pdc!$C150=5,dati_bdv!$G$2:$G$65536,dati_bdv!$H$2:$H$65536))))),$A150,dati_bdv!N$2:N$65536)</f>
        <v>0</v>
      </c>
    </row>
    <row r="151" spans="1:6">
      <c r="A151" s="34" t="str">
        <f>dati_pdc!A151</f>
        <v>630712</v>
      </c>
      <c r="B151">
        <f>SUMIF(IF(dati_pdc!$C151=1,dati_bdv!$C$2:$C$65536,IF(dati_pdc!$C151=2,dati_bdv!$D$2:$D$65536,IF(dati_pdc!$C151=3,dati_bdv!$E$2:$E$65536,IF(dati_pdc!$C151=4,dati_bdv!$F$2:$F$65536,IF(dati_pdc!$C151=5,dati_bdv!$G$2:$G$65536,dati_bdv!$H$2:$H$65536))))),$A151,dati_bdv!J$2:J$65536)</f>
        <v>-16328.25</v>
      </c>
      <c r="C151">
        <f>SUMIF(IF(dati_pdc!$C151=1,dati_bdv!$C$2:$C$65536,IF(dati_pdc!$C151=2,dati_bdv!$D$2:$D$65536,IF(dati_pdc!$C151=3,dati_bdv!$E$2:$E$65536,IF(dati_pdc!$C151=4,dati_bdv!$F$2:$F$65536,IF(dati_pdc!$C151=5,dati_bdv!$G$2:$G$65536,dati_bdv!$H$2:$H$65536))))),$A151,dati_bdv!K$2:K$65536)</f>
        <v>-13715.98</v>
      </c>
      <c r="D151">
        <f>SUMIF(IF(dati_pdc!$C151=1,dati_bdv!$C$2:$C$65536,IF(dati_pdc!$C151=2,dati_bdv!$D$2:$D$65536,IF(dati_pdc!$C151=3,dati_bdv!$E$2:$E$65536,IF(dati_pdc!$C151=4,dati_bdv!$F$2:$F$65536,IF(dati_pdc!$C151=5,dati_bdv!$G$2:$G$65536,dati_bdv!$H$2:$H$65536))))),$A151,dati_bdv!L$2:L$65536)</f>
        <v>0</v>
      </c>
      <c r="E151">
        <f>SUMIF(IF(dati_pdc!$C151=1,dati_bdv!$C$2:$C$65536,IF(dati_pdc!$C151=2,dati_bdv!$D$2:$D$65536,IF(dati_pdc!$C151=3,dati_bdv!$E$2:$E$65536,IF(dati_pdc!$C151=4,dati_bdv!$F$2:$F$65536,IF(dati_pdc!$C151=5,dati_bdv!$G$2:$G$65536,dati_bdv!$H$2:$H$65536))))),$A151,dati_bdv!M$2:M$65536)</f>
        <v>0</v>
      </c>
      <c r="F151">
        <f>SUMIF(IF(dati_pdc!$C151=1,dati_bdv!$C$2:$C$65536,IF(dati_pdc!$C151=2,dati_bdv!$D$2:$D$65536,IF(dati_pdc!$C151=3,dati_bdv!$E$2:$E$65536,IF(dati_pdc!$C151=4,dati_bdv!$F$2:$F$65536,IF(dati_pdc!$C151=5,dati_bdv!$G$2:$G$65536,dati_bdv!$H$2:$H$65536))))),$A151,dati_bdv!N$2:N$65536)</f>
        <v>0</v>
      </c>
    </row>
    <row r="152" spans="1:6">
      <c r="A152" s="34" t="str">
        <f>dati_pdc!A152</f>
        <v>65</v>
      </c>
      <c r="B152">
        <f>SUMIF(IF(dati_pdc!$C152=1,dati_bdv!$C$2:$C$65536,IF(dati_pdc!$C152=2,dati_bdv!$D$2:$D$65536,IF(dati_pdc!$C152=3,dati_bdv!$E$2:$E$65536,IF(dati_pdc!$C152=4,dati_bdv!$F$2:$F$65536,IF(dati_pdc!$C152=5,dati_bdv!$G$2:$G$65536,dati_bdv!$H$2:$H$65536))))),$A152,dati_bdv!J$2:J$65536)</f>
        <v>-541503.77</v>
      </c>
      <c r="C152">
        <f>SUMIF(IF(dati_pdc!$C152=1,dati_bdv!$C$2:$C$65536,IF(dati_pdc!$C152=2,dati_bdv!$D$2:$D$65536,IF(dati_pdc!$C152=3,dati_bdv!$E$2:$E$65536,IF(dati_pdc!$C152=4,dati_bdv!$F$2:$F$65536,IF(dati_pdc!$C152=5,dati_bdv!$G$2:$G$65536,dati_bdv!$H$2:$H$65536))))),$A152,dati_bdv!K$2:K$65536)</f>
        <v>-493604.29</v>
      </c>
      <c r="D152">
        <f>SUMIF(IF(dati_pdc!$C152=1,dati_bdv!$C$2:$C$65536,IF(dati_pdc!$C152=2,dati_bdv!$D$2:$D$65536,IF(dati_pdc!$C152=3,dati_bdv!$E$2:$E$65536,IF(dati_pdc!$C152=4,dati_bdv!$F$2:$F$65536,IF(dati_pdc!$C152=5,dati_bdv!$G$2:$G$65536,dati_bdv!$H$2:$H$65536))))),$A152,dati_bdv!L$2:L$65536)</f>
        <v>0</v>
      </c>
      <c r="E152">
        <f>SUMIF(IF(dati_pdc!$C152=1,dati_bdv!$C$2:$C$65536,IF(dati_pdc!$C152=2,dati_bdv!$D$2:$D$65536,IF(dati_pdc!$C152=3,dati_bdv!$E$2:$E$65536,IF(dati_pdc!$C152=4,dati_bdv!$F$2:$F$65536,IF(dati_pdc!$C152=5,dati_bdv!$G$2:$G$65536,dati_bdv!$H$2:$H$65536))))),$A152,dati_bdv!M$2:M$65536)</f>
        <v>0</v>
      </c>
      <c r="F152">
        <f>SUMIF(IF(dati_pdc!$C152=1,dati_bdv!$C$2:$C$65536,IF(dati_pdc!$C152=2,dati_bdv!$D$2:$D$65536,IF(dati_pdc!$C152=3,dati_bdv!$E$2:$E$65536,IF(dati_pdc!$C152=4,dati_bdv!$F$2:$F$65536,IF(dati_pdc!$C152=5,dati_bdv!$G$2:$G$65536,dati_bdv!$H$2:$H$65536))))),$A152,dati_bdv!N$2:N$65536)</f>
        <v>0</v>
      </c>
    </row>
    <row r="153" spans="1:6">
      <c r="A153" s="34" t="str">
        <f>dati_pdc!A153</f>
        <v>6503</v>
      </c>
      <c r="B153">
        <f>SUMIF(IF(dati_pdc!$C153=1,dati_bdv!$C$2:$C$65536,IF(dati_pdc!$C153=2,dati_bdv!$D$2:$D$65536,IF(dati_pdc!$C153=3,dati_bdv!$E$2:$E$65536,IF(dati_pdc!$C153=4,dati_bdv!$F$2:$F$65536,IF(dati_pdc!$C153=5,dati_bdv!$G$2:$G$65536,dati_bdv!$H$2:$H$65536))))),$A153,dati_bdv!J$2:J$65536)</f>
        <v>-132828.01999999999</v>
      </c>
      <c r="C153">
        <f>SUMIF(IF(dati_pdc!$C153=1,dati_bdv!$C$2:$C$65536,IF(dati_pdc!$C153=2,dati_bdv!$D$2:$D$65536,IF(dati_pdc!$C153=3,dati_bdv!$E$2:$E$65536,IF(dati_pdc!$C153=4,dati_bdv!$F$2:$F$65536,IF(dati_pdc!$C153=5,dati_bdv!$G$2:$G$65536,dati_bdv!$H$2:$H$65536))))),$A153,dati_bdv!K$2:K$65536)</f>
        <v>-112392.94</v>
      </c>
      <c r="D153">
        <f>SUMIF(IF(dati_pdc!$C153=1,dati_bdv!$C$2:$C$65536,IF(dati_pdc!$C153=2,dati_bdv!$D$2:$D$65536,IF(dati_pdc!$C153=3,dati_bdv!$E$2:$E$65536,IF(dati_pdc!$C153=4,dati_bdv!$F$2:$F$65536,IF(dati_pdc!$C153=5,dati_bdv!$G$2:$G$65536,dati_bdv!$H$2:$H$65536))))),$A153,dati_bdv!L$2:L$65536)</f>
        <v>0</v>
      </c>
      <c r="E153">
        <f>SUMIF(IF(dati_pdc!$C153=1,dati_bdv!$C$2:$C$65536,IF(dati_pdc!$C153=2,dati_bdv!$D$2:$D$65536,IF(dati_pdc!$C153=3,dati_bdv!$E$2:$E$65536,IF(dati_pdc!$C153=4,dati_bdv!$F$2:$F$65536,IF(dati_pdc!$C153=5,dati_bdv!$G$2:$G$65536,dati_bdv!$H$2:$H$65536))))),$A153,dati_bdv!M$2:M$65536)</f>
        <v>0</v>
      </c>
      <c r="F153">
        <f>SUMIF(IF(dati_pdc!$C153=1,dati_bdv!$C$2:$C$65536,IF(dati_pdc!$C153=2,dati_bdv!$D$2:$D$65536,IF(dati_pdc!$C153=3,dati_bdv!$E$2:$E$65536,IF(dati_pdc!$C153=4,dati_bdv!$F$2:$F$65536,IF(dati_pdc!$C153=5,dati_bdv!$G$2:$G$65536,dati_bdv!$H$2:$H$65536))))),$A153,dati_bdv!N$2:N$65536)</f>
        <v>0</v>
      </c>
    </row>
    <row r="154" spans="1:6">
      <c r="A154" s="34" t="str">
        <f>dati_pdc!A154</f>
        <v>650303</v>
      </c>
      <c r="B154">
        <f>SUMIF(IF(dati_pdc!$C154=1,dati_bdv!$C$2:$C$65536,IF(dati_pdc!$C154=2,dati_bdv!$D$2:$D$65536,IF(dati_pdc!$C154=3,dati_bdv!$E$2:$E$65536,IF(dati_pdc!$C154=4,dati_bdv!$F$2:$F$65536,IF(dati_pdc!$C154=5,dati_bdv!$G$2:$G$65536,dati_bdv!$H$2:$H$65536))))),$A154,dati_bdv!J$2:J$65536)</f>
        <v>-132828.01999999999</v>
      </c>
      <c r="C154">
        <f>SUMIF(IF(dati_pdc!$C154=1,dati_bdv!$C$2:$C$65536,IF(dati_pdc!$C154=2,dati_bdv!$D$2:$D$65536,IF(dati_pdc!$C154=3,dati_bdv!$E$2:$E$65536,IF(dati_pdc!$C154=4,dati_bdv!$F$2:$F$65536,IF(dati_pdc!$C154=5,dati_bdv!$G$2:$G$65536,dati_bdv!$H$2:$H$65536))))),$A154,dati_bdv!K$2:K$65536)</f>
        <v>-112392.94</v>
      </c>
      <c r="D154">
        <f>SUMIF(IF(dati_pdc!$C154=1,dati_bdv!$C$2:$C$65536,IF(dati_pdc!$C154=2,dati_bdv!$D$2:$D$65536,IF(dati_pdc!$C154=3,dati_bdv!$E$2:$E$65536,IF(dati_pdc!$C154=4,dati_bdv!$F$2:$F$65536,IF(dati_pdc!$C154=5,dati_bdv!$G$2:$G$65536,dati_bdv!$H$2:$H$65536))))),$A154,dati_bdv!L$2:L$65536)</f>
        <v>0</v>
      </c>
      <c r="E154">
        <f>SUMIF(IF(dati_pdc!$C154=1,dati_bdv!$C$2:$C$65536,IF(dati_pdc!$C154=2,dati_bdv!$D$2:$D$65536,IF(dati_pdc!$C154=3,dati_bdv!$E$2:$E$65536,IF(dati_pdc!$C154=4,dati_bdv!$F$2:$F$65536,IF(dati_pdc!$C154=5,dati_bdv!$G$2:$G$65536,dati_bdv!$H$2:$H$65536))))),$A154,dati_bdv!M$2:M$65536)</f>
        <v>0</v>
      </c>
      <c r="F154">
        <f>SUMIF(IF(dati_pdc!$C154=1,dati_bdv!$C$2:$C$65536,IF(dati_pdc!$C154=2,dati_bdv!$D$2:$D$65536,IF(dati_pdc!$C154=3,dati_bdv!$E$2:$E$65536,IF(dati_pdc!$C154=4,dati_bdv!$F$2:$F$65536,IF(dati_pdc!$C154=5,dati_bdv!$G$2:$G$65536,dati_bdv!$H$2:$H$65536))))),$A154,dati_bdv!N$2:N$65536)</f>
        <v>0</v>
      </c>
    </row>
    <row r="155" spans="1:6">
      <c r="A155" s="34" t="str">
        <f>dati_pdc!A155</f>
        <v>6505</v>
      </c>
      <c r="B155">
        <f>SUMIF(IF(dati_pdc!$C155=1,dati_bdv!$C$2:$C$65536,IF(dati_pdc!$C155=2,dati_bdv!$D$2:$D$65536,IF(dati_pdc!$C155=3,dati_bdv!$E$2:$E$65536,IF(dati_pdc!$C155=4,dati_bdv!$F$2:$F$65536,IF(dati_pdc!$C155=5,dati_bdv!$G$2:$G$65536,dati_bdv!$H$2:$H$65536))))),$A155,dati_bdv!J$2:J$65536)</f>
        <v>-38980.230000000003</v>
      </c>
      <c r="C155">
        <f>SUMIF(IF(dati_pdc!$C155=1,dati_bdv!$C$2:$C$65536,IF(dati_pdc!$C155=2,dati_bdv!$D$2:$D$65536,IF(dati_pdc!$C155=3,dati_bdv!$E$2:$E$65536,IF(dati_pdc!$C155=4,dati_bdv!$F$2:$F$65536,IF(dati_pdc!$C155=5,dati_bdv!$G$2:$G$65536,dati_bdv!$H$2:$H$65536))))),$A155,dati_bdv!K$2:K$65536)</f>
        <v>-36024.82</v>
      </c>
      <c r="D155">
        <f>SUMIF(IF(dati_pdc!$C155=1,dati_bdv!$C$2:$C$65536,IF(dati_pdc!$C155=2,dati_bdv!$D$2:$D$65536,IF(dati_pdc!$C155=3,dati_bdv!$E$2:$E$65536,IF(dati_pdc!$C155=4,dati_bdv!$F$2:$F$65536,IF(dati_pdc!$C155=5,dati_bdv!$G$2:$G$65536,dati_bdv!$H$2:$H$65536))))),$A155,dati_bdv!L$2:L$65536)</f>
        <v>0</v>
      </c>
      <c r="E155">
        <f>SUMIF(IF(dati_pdc!$C155=1,dati_bdv!$C$2:$C$65536,IF(dati_pdc!$C155=2,dati_bdv!$D$2:$D$65536,IF(dati_pdc!$C155=3,dati_bdv!$E$2:$E$65536,IF(dati_pdc!$C155=4,dati_bdv!$F$2:$F$65536,IF(dati_pdc!$C155=5,dati_bdv!$G$2:$G$65536,dati_bdv!$H$2:$H$65536))))),$A155,dati_bdv!M$2:M$65536)</f>
        <v>0</v>
      </c>
      <c r="F155">
        <f>SUMIF(IF(dati_pdc!$C155=1,dati_bdv!$C$2:$C$65536,IF(dati_pdc!$C155=2,dati_bdv!$D$2:$D$65536,IF(dati_pdc!$C155=3,dati_bdv!$E$2:$E$65536,IF(dati_pdc!$C155=4,dati_bdv!$F$2:$F$65536,IF(dati_pdc!$C155=5,dati_bdv!$G$2:$G$65536,dati_bdv!$H$2:$H$65536))))),$A155,dati_bdv!N$2:N$65536)</f>
        <v>0</v>
      </c>
    </row>
    <row r="156" spans="1:6">
      <c r="A156" s="34" t="str">
        <f>dati_pdc!A156</f>
        <v>650501</v>
      </c>
      <c r="B156">
        <f>SUMIF(IF(dati_pdc!$C156=1,dati_bdv!$C$2:$C$65536,IF(dati_pdc!$C156=2,dati_bdv!$D$2:$D$65536,IF(dati_pdc!$C156=3,dati_bdv!$E$2:$E$65536,IF(dati_pdc!$C156=4,dati_bdv!$F$2:$F$65536,IF(dati_pdc!$C156=5,dati_bdv!$G$2:$G$65536,dati_bdv!$H$2:$H$65536))))),$A156,dati_bdv!J$2:J$65536)</f>
        <v>-4095</v>
      </c>
      <c r="C156">
        <f>SUMIF(IF(dati_pdc!$C156=1,dati_bdv!$C$2:$C$65536,IF(dati_pdc!$C156=2,dati_bdv!$D$2:$D$65536,IF(dati_pdc!$C156=3,dati_bdv!$E$2:$E$65536,IF(dati_pdc!$C156=4,dati_bdv!$F$2:$F$65536,IF(dati_pdc!$C156=5,dati_bdv!$G$2:$G$65536,dati_bdv!$H$2:$H$65536))))),$A156,dati_bdv!K$2:K$65536)</f>
        <v>-3465</v>
      </c>
      <c r="D156">
        <f>SUMIF(IF(dati_pdc!$C156=1,dati_bdv!$C$2:$C$65536,IF(dati_pdc!$C156=2,dati_bdv!$D$2:$D$65536,IF(dati_pdc!$C156=3,dati_bdv!$E$2:$E$65536,IF(dati_pdc!$C156=4,dati_bdv!$F$2:$F$65536,IF(dati_pdc!$C156=5,dati_bdv!$G$2:$G$65536,dati_bdv!$H$2:$H$65536))))),$A156,dati_bdv!L$2:L$65536)</f>
        <v>0</v>
      </c>
      <c r="E156">
        <f>SUMIF(IF(dati_pdc!$C156=1,dati_bdv!$C$2:$C$65536,IF(dati_pdc!$C156=2,dati_bdv!$D$2:$D$65536,IF(dati_pdc!$C156=3,dati_bdv!$E$2:$E$65536,IF(dati_pdc!$C156=4,dati_bdv!$F$2:$F$65536,IF(dati_pdc!$C156=5,dati_bdv!$G$2:$G$65536,dati_bdv!$H$2:$H$65536))))),$A156,dati_bdv!M$2:M$65536)</f>
        <v>0</v>
      </c>
      <c r="F156">
        <f>SUMIF(IF(dati_pdc!$C156=1,dati_bdv!$C$2:$C$65536,IF(dati_pdc!$C156=2,dati_bdv!$D$2:$D$65536,IF(dati_pdc!$C156=3,dati_bdv!$E$2:$E$65536,IF(dati_pdc!$C156=4,dati_bdv!$F$2:$F$65536,IF(dati_pdc!$C156=5,dati_bdv!$G$2:$G$65536,dati_bdv!$H$2:$H$65536))))),$A156,dati_bdv!N$2:N$65536)</f>
        <v>0</v>
      </c>
    </row>
    <row r="157" spans="1:6">
      <c r="A157" s="34" t="str">
        <f>dati_pdc!A157</f>
        <v>650502</v>
      </c>
      <c r="B157">
        <f>SUMIF(IF(dati_pdc!$C157=1,dati_bdv!$C$2:$C$65536,IF(dati_pdc!$C157=2,dati_bdv!$D$2:$D$65536,IF(dati_pdc!$C157=3,dati_bdv!$E$2:$E$65536,IF(dati_pdc!$C157=4,dati_bdv!$F$2:$F$65536,IF(dati_pdc!$C157=5,dati_bdv!$G$2:$G$65536,dati_bdv!$H$2:$H$65536))))),$A157,dati_bdv!J$2:J$65536)</f>
        <v>-6154.61</v>
      </c>
      <c r="C157">
        <f>SUMIF(IF(dati_pdc!$C157=1,dati_bdv!$C$2:$C$65536,IF(dati_pdc!$C157=2,dati_bdv!$D$2:$D$65536,IF(dati_pdc!$C157=3,dati_bdv!$E$2:$E$65536,IF(dati_pdc!$C157=4,dati_bdv!$F$2:$F$65536,IF(dati_pdc!$C157=5,dati_bdv!$G$2:$G$65536,dati_bdv!$H$2:$H$65536))))),$A157,dati_bdv!K$2:K$65536)</f>
        <v>-6154.61</v>
      </c>
      <c r="D157">
        <f>SUMIF(IF(dati_pdc!$C157=1,dati_bdv!$C$2:$C$65536,IF(dati_pdc!$C157=2,dati_bdv!$D$2:$D$65536,IF(dati_pdc!$C157=3,dati_bdv!$E$2:$E$65536,IF(dati_pdc!$C157=4,dati_bdv!$F$2:$F$65536,IF(dati_pdc!$C157=5,dati_bdv!$G$2:$G$65536,dati_bdv!$H$2:$H$65536))))),$A157,dati_bdv!L$2:L$65536)</f>
        <v>0</v>
      </c>
      <c r="E157">
        <f>SUMIF(IF(dati_pdc!$C157=1,dati_bdv!$C$2:$C$65536,IF(dati_pdc!$C157=2,dati_bdv!$D$2:$D$65536,IF(dati_pdc!$C157=3,dati_bdv!$E$2:$E$65536,IF(dati_pdc!$C157=4,dati_bdv!$F$2:$F$65536,IF(dati_pdc!$C157=5,dati_bdv!$G$2:$G$65536,dati_bdv!$H$2:$H$65536))))),$A157,dati_bdv!M$2:M$65536)</f>
        <v>0</v>
      </c>
      <c r="F157">
        <f>SUMIF(IF(dati_pdc!$C157=1,dati_bdv!$C$2:$C$65536,IF(dati_pdc!$C157=2,dati_bdv!$D$2:$D$65536,IF(dati_pdc!$C157=3,dati_bdv!$E$2:$E$65536,IF(dati_pdc!$C157=4,dati_bdv!$F$2:$F$65536,IF(dati_pdc!$C157=5,dati_bdv!$G$2:$G$65536,dati_bdv!$H$2:$H$65536))))),$A157,dati_bdv!N$2:N$65536)</f>
        <v>0</v>
      </c>
    </row>
    <row r="158" spans="1:6">
      <c r="A158" s="34" t="str">
        <f>dati_pdc!A158</f>
        <v>650503</v>
      </c>
      <c r="B158">
        <f>SUMIF(IF(dati_pdc!$C158=1,dati_bdv!$C$2:$C$65536,IF(dati_pdc!$C158=2,dati_bdv!$D$2:$D$65536,IF(dati_pdc!$C158=3,dati_bdv!$E$2:$E$65536,IF(dati_pdc!$C158=4,dati_bdv!$F$2:$F$65536,IF(dati_pdc!$C158=5,dati_bdv!$G$2:$G$65536,dati_bdv!$H$2:$H$65536))))),$A158,dati_bdv!J$2:J$65536)</f>
        <v>-7529.25</v>
      </c>
      <c r="C158">
        <f>SUMIF(IF(dati_pdc!$C158=1,dati_bdv!$C$2:$C$65536,IF(dati_pdc!$C158=2,dati_bdv!$D$2:$D$65536,IF(dati_pdc!$C158=3,dati_bdv!$E$2:$E$65536,IF(dati_pdc!$C158=4,dati_bdv!$F$2:$F$65536,IF(dati_pdc!$C158=5,dati_bdv!$G$2:$G$65536,dati_bdv!$H$2:$H$65536))))),$A158,dati_bdv!K$2:K$65536)</f>
        <v>-6553.84</v>
      </c>
      <c r="D158">
        <f>SUMIF(IF(dati_pdc!$C158=1,dati_bdv!$C$2:$C$65536,IF(dati_pdc!$C158=2,dati_bdv!$D$2:$D$65536,IF(dati_pdc!$C158=3,dati_bdv!$E$2:$E$65536,IF(dati_pdc!$C158=4,dati_bdv!$F$2:$F$65536,IF(dati_pdc!$C158=5,dati_bdv!$G$2:$G$65536,dati_bdv!$H$2:$H$65536))))),$A158,dati_bdv!L$2:L$65536)</f>
        <v>0</v>
      </c>
      <c r="E158">
        <f>SUMIF(IF(dati_pdc!$C158=1,dati_bdv!$C$2:$C$65536,IF(dati_pdc!$C158=2,dati_bdv!$D$2:$D$65536,IF(dati_pdc!$C158=3,dati_bdv!$E$2:$E$65536,IF(dati_pdc!$C158=4,dati_bdv!$F$2:$F$65536,IF(dati_pdc!$C158=5,dati_bdv!$G$2:$G$65536,dati_bdv!$H$2:$H$65536))))),$A158,dati_bdv!M$2:M$65536)</f>
        <v>0</v>
      </c>
      <c r="F158">
        <f>SUMIF(IF(dati_pdc!$C158=1,dati_bdv!$C$2:$C$65536,IF(dati_pdc!$C158=2,dati_bdv!$D$2:$D$65536,IF(dati_pdc!$C158=3,dati_bdv!$E$2:$E$65536,IF(dati_pdc!$C158=4,dati_bdv!$F$2:$F$65536,IF(dati_pdc!$C158=5,dati_bdv!$G$2:$G$65536,dati_bdv!$H$2:$H$65536))))),$A158,dati_bdv!N$2:N$65536)</f>
        <v>0</v>
      </c>
    </row>
    <row r="159" spans="1:6">
      <c r="A159" s="34" t="str">
        <f>dati_pdc!A159</f>
        <v>650505</v>
      </c>
      <c r="B159">
        <f>SUMIF(IF(dati_pdc!$C159=1,dati_bdv!$C$2:$C$65536,IF(dati_pdc!$C159=2,dati_bdv!$D$2:$D$65536,IF(dati_pdc!$C159=3,dati_bdv!$E$2:$E$65536,IF(dati_pdc!$C159=4,dati_bdv!$F$2:$F$65536,IF(dati_pdc!$C159=5,dati_bdv!$G$2:$G$65536,dati_bdv!$H$2:$H$65536))))),$A159,dati_bdv!J$2:J$65536)</f>
        <v>-8775</v>
      </c>
      <c r="C159">
        <f>SUMIF(IF(dati_pdc!$C159=1,dati_bdv!$C$2:$C$65536,IF(dati_pdc!$C159=2,dati_bdv!$D$2:$D$65536,IF(dati_pdc!$C159=3,dati_bdv!$E$2:$E$65536,IF(dati_pdc!$C159=4,dati_bdv!$F$2:$F$65536,IF(dati_pdc!$C159=5,dati_bdv!$G$2:$G$65536,dati_bdv!$H$2:$H$65536))))),$A159,dati_bdv!K$2:K$65536)</f>
        <v>-7425</v>
      </c>
      <c r="D159">
        <f>SUMIF(IF(dati_pdc!$C159=1,dati_bdv!$C$2:$C$65536,IF(dati_pdc!$C159=2,dati_bdv!$D$2:$D$65536,IF(dati_pdc!$C159=3,dati_bdv!$E$2:$E$65536,IF(dati_pdc!$C159=4,dati_bdv!$F$2:$F$65536,IF(dati_pdc!$C159=5,dati_bdv!$G$2:$G$65536,dati_bdv!$H$2:$H$65536))))),$A159,dati_bdv!L$2:L$65536)</f>
        <v>0</v>
      </c>
      <c r="E159">
        <f>SUMIF(IF(dati_pdc!$C159=1,dati_bdv!$C$2:$C$65536,IF(dati_pdc!$C159=2,dati_bdv!$D$2:$D$65536,IF(dati_pdc!$C159=3,dati_bdv!$E$2:$E$65536,IF(dati_pdc!$C159=4,dati_bdv!$F$2:$F$65536,IF(dati_pdc!$C159=5,dati_bdv!$G$2:$G$65536,dati_bdv!$H$2:$H$65536))))),$A159,dati_bdv!M$2:M$65536)</f>
        <v>0</v>
      </c>
      <c r="F159">
        <f>SUMIF(IF(dati_pdc!$C159=1,dati_bdv!$C$2:$C$65536,IF(dati_pdc!$C159=2,dati_bdv!$D$2:$D$65536,IF(dati_pdc!$C159=3,dati_bdv!$E$2:$E$65536,IF(dati_pdc!$C159=4,dati_bdv!$F$2:$F$65536,IF(dati_pdc!$C159=5,dati_bdv!$G$2:$G$65536,dati_bdv!$H$2:$H$65536))))),$A159,dati_bdv!N$2:N$65536)</f>
        <v>0</v>
      </c>
    </row>
    <row r="160" spans="1:6">
      <c r="A160" s="34" t="str">
        <f>dati_pdc!A160</f>
        <v>650507</v>
      </c>
      <c r="B160">
        <f>SUMIF(IF(dati_pdc!$C160=1,dati_bdv!$C$2:$C$65536,IF(dati_pdc!$C160=2,dati_bdv!$D$2:$D$65536,IF(dati_pdc!$C160=3,dati_bdv!$E$2:$E$65536,IF(dati_pdc!$C160=4,dati_bdv!$F$2:$F$65536,IF(dati_pdc!$C160=5,dati_bdv!$G$2:$G$65536,dati_bdv!$H$2:$H$65536))))),$A160,dati_bdv!J$2:J$65536)</f>
        <v>-5909.91</v>
      </c>
      <c r="C160">
        <f>SUMIF(IF(dati_pdc!$C160=1,dati_bdv!$C$2:$C$65536,IF(dati_pdc!$C160=2,dati_bdv!$D$2:$D$65536,IF(dati_pdc!$C160=3,dati_bdv!$E$2:$E$65536,IF(dati_pdc!$C160=4,dati_bdv!$F$2:$F$65536,IF(dati_pdc!$C160=5,dati_bdv!$G$2:$G$65536,dati_bdv!$H$2:$H$65536))))),$A160,dati_bdv!K$2:K$65536)</f>
        <v>-5909.91</v>
      </c>
      <c r="D160">
        <f>SUMIF(IF(dati_pdc!$C160=1,dati_bdv!$C$2:$C$65536,IF(dati_pdc!$C160=2,dati_bdv!$D$2:$D$65536,IF(dati_pdc!$C160=3,dati_bdv!$E$2:$E$65536,IF(dati_pdc!$C160=4,dati_bdv!$F$2:$F$65536,IF(dati_pdc!$C160=5,dati_bdv!$G$2:$G$65536,dati_bdv!$H$2:$H$65536))))),$A160,dati_bdv!L$2:L$65536)</f>
        <v>0</v>
      </c>
      <c r="E160">
        <f>SUMIF(IF(dati_pdc!$C160=1,dati_bdv!$C$2:$C$65536,IF(dati_pdc!$C160=2,dati_bdv!$D$2:$D$65536,IF(dati_pdc!$C160=3,dati_bdv!$E$2:$E$65536,IF(dati_pdc!$C160=4,dati_bdv!$F$2:$F$65536,IF(dati_pdc!$C160=5,dati_bdv!$G$2:$G$65536,dati_bdv!$H$2:$H$65536))))),$A160,dati_bdv!M$2:M$65536)</f>
        <v>0</v>
      </c>
      <c r="F160">
        <f>SUMIF(IF(dati_pdc!$C160=1,dati_bdv!$C$2:$C$65536,IF(dati_pdc!$C160=2,dati_bdv!$D$2:$D$65536,IF(dati_pdc!$C160=3,dati_bdv!$E$2:$E$65536,IF(dati_pdc!$C160=4,dati_bdv!$F$2:$F$65536,IF(dati_pdc!$C160=5,dati_bdv!$G$2:$G$65536,dati_bdv!$H$2:$H$65536))))),$A160,dati_bdv!N$2:N$65536)</f>
        <v>0</v>
      </c>
    </row>
    <row r="161" spans="1:6">
      <c r="A161" s="34" t="str">
        <f>dati_pdc!A161</f>
        <v>650508</v>
      </c>
      <c r="B161">
        <f>SUMIF(IF(dati_pdc!$C161=1,dati_bdv!$C$2:$C$65536,IF(dati_pdc!$C161=2,dati_bdv!$D$2:$D$65536,IF(dati_pdc!$C161=3,dati_bdv!$E$2:$E$65536,IF(dati_pdc!$C161=4,dati_bdv!$F$2:$F$65536,IF(dati_pdc!$C161=5,dati_bdv!$G$2:$G$65536,dati_bdv!$H$2:$H$65536))))),$A161,dati_bdv!J$2:J$65536)</f>
        <v>-6516.46</v>
      </c>
      <c r="C161">
        <f>SUMIF(IF(dati_pdc!$C161=1,dati_bdv!$C$2:$C$65536,IF(dati_pdc!$C161=2,dati_bdv!$D$2:$D$65536,IF(dati_pdc!$C161=3,dati_bdv!$E$2:$E$65536,IF(dati_pdc!$C161=4,dati_bdv!$F$2:$F$65536,IF(dati_pdc!$C161=5,dati_bdv!$G$2:$G$65536,dati_bdv!$H$2:$H$65536))))),$A161,dati_bdv!K$2:K$65536)</f>
        <v>-6516.46</v>
      </c>
      <c r="D161">
        <f>SUMIF(IF(dati_pdc!$C161=1,dati_bdv!$C$2:$C$65536,IF(dati_pdc!$C161=2,dati_bdv!$D$2:$D$65536,IF(dati_pdc!$C161=3,dati_bdv!$E$2:$E$65536,IF(dati_pdc!$C161=4,dati_bdv!$F$2:$F$65536,IF(dati_pdc!$C161=5,dati_bdv!$G$2:$G$65536,dati_bdv!$H$2:$H$65536))))),$A161,dati_bdv!L$2:L$65536)</f>
        <v>0</v>
      </c>
      <c r="E161">
        <f>SUMIF(IF(dati_pdc!$C161=1,dati_bdv!$C$2:$C$65536,IF(dati_pdc!$C161=2,dati_bdv!$D$2:$D$65536,IF(dati_pdc!$C161=3,dati_bdv!$E$2:$E$65536,IF(dati_pdc!$C161=4,dati_bdv!$F$2:$F$65536,IF(dati_pdc!$C161=5,dati_bdv!$G$2:$G$65536,dati_bdv!$H$2:$H$65536))))),$A161,dati_bdv!M$2:M$65536)</f>
        <v>0</v>
      </c>
      <c r="F161">
        <f>SUMIF(IF(dati_pdc!$C161=1,dati_bdv!$C$2:$C$65536,IF(dati_pdc!$C161=2,dati_bdv!$D$2:$D$65536,IF(dati_pdc!$C161=3,dati_bdv!$E$2:$E$65536,IF(dati_pdc!$C161=4,dati_bdv!$F$2:$F$65536,IF(dati_pdc!$C161=5,dati_bdv!$G$2:$G$65536,dati_bdv!$H$2:$H$65536))))),$A161,dati_bdv!N$2:N$65536)</f>
        <v>0</v>
      </c>
    </row>
    <row r="162" spans="1:6">
      <c r="A162" s="34" t="str">
        <f>dati_pdc!A162</f>
        <v>6507</v>
      </c>
      <c r="B162">
        <f>SUMIF(IF(dati_pdc!$C162=1,dati_bdv!$C$2:$C$65536,IF(dati_pdc!$C162=2,dati_bdv!$D$2:$D$65536,IF(dati_pdc!$C162=3,dati_bdv!$E$2:$E$65536,IF(dati_pdc!$C162=4,dati_bdv!$F$2:$F$65536,IF(dati_pdc!$C162=5,dati_bdv!$G$2:$G$65536,dati_bdv!$H$2:$H$65536))))),$A162,dati_bdv!J$2:J$65536)</f>
        <v>-130070.67</v>
      </c>
      <c r="C162">
        <f>SUMIF(IF(dati_pdc!$C162=1,dati_bdv!$C$2:$C$65536,IF(dati_pdc!$C162=2,dati_bdv!$D$2:$D$65536,IF(dati_pdc!$C162=3,dati_bdv!$E$2:$E$65536,IF(dati_pdc!$C162=4,dati_bdv!$F$2:$F$65536,IF(dati_pdc!$C162=5,dati_bdv!$G$2:$G$65536,dati_bdv!$H$2:$H$65536))))),$A162,dati_bdv!K$2:K$65536)</f>
        <v>-106049.10999999999</v>
      </c>
      <c r="D162">
        <f>SUMIF(IF(dati_pdc!$C162=1,dati_bdv!$C$2:$C$65536,IF(dati_pdc!$C162=2,dati_bdv!$D$2:$D$65536,IF(dati_pdc!$C162=3,dati_bdv!$E$2:$E$65536,IF(dati_pdc!$C162=4,dati_bdv!$F$2:$F$65536,IF(dati_pdc!$C162=5,dati_bdv!$G$2:$G$65536,dati_bdv!$H$2:$H$65536))))),$A162,dati_bdv!L$2:L$65536)</f>
        <v>0</v>
      </c>
      <c r="E162">
        <f>SUMIF(IF(dati_pdc!$C162=1,dati_bdv!$C$2:$C$65536,IF(dati_pdc!$C162=2,dati_bdv!$D$2:$D$65536,IF(dati_pdc!$C162=3,dati_bdv!$E$2:$E$65536,IF(dati_pdc!$C162=4,dati_bdv!$F$2:$F$65536,IF(dati_pdc!$C162=5,dati_bdv!$G$2:$G$65536,dati_bdv!$H$2:$H$65536))))),$A162,dati_bdv!M$2:M$65536)</f>
        <v>0</v>
      </c>
      <c r="F162">
        <f>SUMIF(IF(dati_pdc!$C162=1,dati_bdv!$C$2:$C$65536,IF(dati_pdc!$C162=2,dati_bdv!$D$2:$D$65536,IF(dati_pdc!$C162=3,dati_bdv!$E$2:$E$65536,IF(dati_pdc!$C162=4,dati_bdv!$F$2:$F$65536,IF(dati_pdc!$C162=5,dati_bdv!$G$2:$G$65536,dati_bdv!$H$2:$H$65536))))),$A162,dati_bdv!N$2:N$65536)</f>
        <v>0</v>
      </c>
    </row>
    <row r="163" spans="1:6">
      <c r="A163" s="34" t="str">
        <f>dati_pdc!A163</f>
        <v>650702</v>
      </c>
      <c r="B163">
        <f>SUMIF(IF(dati_pdc!$C163=1,dati_bdv!$C$2:$C$65536,IF(dati_pdc!$C163=2,dati_bdv!$D$2:$D$65536,IF(dati_pdc!$C163=3,dati_bdv!$E$2:$E$65536,IF(dati_pdc!$C163=4,dati_bdv!$F$2:$F$65536,IF(dati_pdc!$C163=5,dati_bdv!$G$2:$G$65536,dati_bdv!$H$2:$H$65536))))),$A163,dati_bdv!J$2:J$65536)</f>
        <v>-107447.33</v>
      </c>
      <c r="C163">
        <f>SUMIF(IF(dati_pdc!$C163=1,dati_bdv!$C$2:$C$65536,IF(dati_pdc!$C163=2,dati_bdv!$D$2:$D$65536,IF(dati_pdc!$C163=3,dati_bdv!$E$2:$E$65536,IF(dati_pdc!$C163=4,dati_bdv!$F$2:$F$65536,IF(dati_pdc!$C163=5,dati_bdv!$G$2:$G$65536,dati_bdv!$H$2:$H$65536))))),$A163,dati_bdv!K$2:K$65536)</f>
        <v>-86404.43</v>
      </c>
      <c r="D163">
        <f>SUMIF(IF(dati_pdc!$C163=1,dati_bdv!$C$2:$C$65536,IF(dati_pdc!$C163=2,dati_bdv!$D$2:$D$65536,IF(dati_pdc!$C163=3,dati_bdv!$E$2:$E$65536,IF(dati_pdc!$C163=4,dati_bdv!$F$2:$F$65536,IF(dati_pdc!$C163=5,dati_bdv!$G$2:$G$65536,dati_bdv!$H$2:$H$65536))))),$A163,dati_bdv!L$2:L$65536)</f>
        <v>0</v>
      </c>
      <c r="E163">
        <f>SUMIF(IF(dati_pdc!$C163=1,dati_bdv!$C$2:$C$65536,IF(dati_pdc!$C163=2,dati_bdv!$D$2:$D$65536,IF(dati_pdc!$C163=3,dati_bdv!$E$2:$E$65536,IF(dati_pdc!$C163=4,dati_bdv!$F$2:$F$65536,IF(dati_pdc!$C163=5,dati_bdv!$G$2:$G$65536,dati_bdv!$H$2:$H$65536))))),$A163,dati_bdv!M$2:M$65536)</f>
        <v>0</v>
      </c>
      <c r="F163">
        <f>SUMIF(IF(dati_pdc!$C163=1,dati_bdv!$C$2:$C$65536,IF(dati_pdc!$C163=2,dati_bdv!$D$2:$D$65536,IF(dati_pdc!$C163=3,dati_bdv!$E$2:$E$65536,IF(dati_pdc!$C163=4,dati_bdv!$F$2:$F$65536,IF(dati_pdc!$C163=5,dati_bdv!$G$2:$G$65536,dati_bdv!$H$2:$H$65536))))),$A163,dati_bdv!N$2:N$65536)</f>
        <v>0</v>
      </c>
    </row>
    <row r="164" spans="1:6">
      <c r="A164" s="34" t="str">
        <f>dati_pdc!A164</f>
        <v>650703</v>
      </c>
      <c r="B164">
        <f>SUMIF(IF(dati_pdc!$C164=1,dati_bdv!$C$2:$C$65536,IF(dati_pdc!$C164=2,dati_bdv!$D$2:$D$65536,IF(dati_pdc!$C164=3,dati_bdv!$E$2:$E$65536,IF(dati_pdc!$C164=4,dati_bdv!$F$2:$F$65536,IF(dati_pdc!$C164=5,dati_bdv!$G$2:$G$65536,dati_bdv!$H$2:$H$65536))))),$A164,dati_bdv!J$2:J$65536)</f>
        <v>-11750.06</v>
      </c>
      <c r="C164">
        <f>SUMIF(IF(dati_pdc!$C164=1,dati_bdv!$C$2:$C$65536,IF(dati_pdc!$C164=2,dati_bdv!$D$2:$D$65536,IF(dati_pdc!$C164=3,dati_bdv!$E$2:$E$65536,IF(dati_pdc!$C164=4,dati_bdv!$F$2:$F$65536,IF(dati_pdc!$C164=5,dati_bdv!$G$2:$G$65536,dati_bdv!$H$2:$H$65536))))),$A164,dati_bdv!K$2:K$65536)</f>
        <v>-10381.530000000001</v>
      </c>
      <c r="D164">
        <f>SUMIF(IF(dati_pdc!$C164=1,dati_bdv!$C$2:$C$65536,IF(dati_pdc!$C164=2,dati_bdv!$D$2:$D$65536,IF(dati_pdc!$C164=3,dati_bdv!$E$2:$E$65536,IF(dati_pdc!$C164=4,dati_bdv!$F$2:$F$65536,IF(dati_pdc!$C164=5,dati_bdv!$G$2:$G$65536,dati_bdv!$H$2:$H$65536))))),$A164,dati_bdv!L$2:L$65536)</f>
        <v>0</v>
      </c>
      <c r="E164">
        <f>SUMIF(IF(dati_pdc!$C164=1,dati_bdv!$C$2:$C$65536,IF(dati_pdc!$C164=2,dati_bdv!$D$2:$D$65536,IF(dati_pdc!$C164=3,dati_bdv!$E$2:$E$65536,IF(dati_pdc!$C164=4,dati_bdv!$F$2:$F$65536,IF(dati_pdc!$C164=5,dati_bdv!$G$2:$G$65536,dati_bdv!$H$2:$H$65536))))),$A164,dati_bdv!M$2:M$65536)</f>
        <v>0</v>
      </c>
      <c r="F164">
        <f>SUMIF(IF(dati_pdc!$C164=1,dati_bdv!$C$2:$C$65536,IF(dati_pdc!$C164=2,dati_bdv!$D$2:$D$65536,IF(dati_pdc!$C164=3,dati_bdv!$E$2:$E$65536,IF(dati_pdc!$C164=4,dati_bdv!$F$2:$F$65536,IF(dati_pdc!$C164=5,dati_bdv!$G$2:$G$65536,dati_bdv!$H$2:$H$65536))))),$A164,dati_bdv!N$2:N$65536)</f>
        <v>0</v>
      </c>
    </row>
    <row r="165" spans="1:6">
      <c r="A165" s="34" t="str">
        <f>dati_pdc!A165</f>
        <v>650704</v>
      </c>
      <c r="B165">
        <f>SUMIF(IF(dati_pdc!$C165=1,dati_bdv!$C$2:$C$65536,IF(dati_pdc!$C165=2,dati_bdv!$D$2:$D$65536,IF(dati_pdc!$C165=3,dati_bdv!$E$2:$E$65536,IF(dati_pdc!$C165=4,dati_bdv!$F$2:$F$65536,IF(dati_pdc!$C165=5,dati_bdv!$G$2:$G$65536,dati_bdv!$H$2:$H$65536))))),$A165,dati_bdv!J$2:J$65536)</f>
        <v>-10873.28</v>
      </c>
      <c r="C165">
        <f>SUMIF(IF(dati_pdc!$C165=1,dati_bdv!$C$2:$C$65536,IF(dati_pdc!$C165=2,dati_bdv!$D$2:$D$65536,IF(dati_pdc!$C165=3,dati_bdv!$E$2:$E$65536,IF(dati_pdc!$C165=4,dati_bdv!$F$2:$F$65536,IF(dati_pdc!$C165=5,dati_bdv!$G$2:$G$65536,dati_bdv!$H$2:$H$65536))))),$A165,dati_bdv!K$2:K$65536)</f>
        <v>-9263.15</v>
      </c>
      <c r="D165">
        <f>SUMIF(IF(dati_pdc!$C165=1,dati_bdv!$C$2:$C$65536,IF(dati_pdc!$C165=2,dati_bdv!$D$2:$D$65536,IF(dati_pdc!$C165=3,dati_bdv!$E$2:$E$65536,IF(dati_pdc!$C165=4,dati_bdv!$F$2:$F$65536,IF(dati_pdc!$C165=5,dati_bdv!$G$2:$G$65536,dati_bdv!$H$2:$H$65536))))),$A165,dati_bdv!L$2:L$65536)</f>
        <v>0</v>
      </c>
      <c r="E165">
        <f>SUMIF(IF(dati_pdc!$C165=1,dati_bdv!$C$2:$C$65536,IF(dati_pdc!$C165=2,dati_bdv!$D$2:$D$65536,IF(dati_pdc!$C165=3,dati_bdv!$E$2:$E$65536,IF(dati_pdc!$C165=4,dati_bdv!$F$2:$F$65536,IF(dati_pdc!$C165=5,dati_bdv!$G$2:$G$65536,dati_bdv!$H$2:$H$65536))))),$A165,dati_bdv!M$2:M$65536)</f>
        <v>0</v>
      </c>
      <c r="F165">
        <f>SUMIF(IF(dati_pdc!$C165=1,dati_bdv!$C$2:$C$65536,IF(dati_pdc!$C165=2,dati_bdv!$D$2:$D$65536,IF(dati_pdc!$C165=3,dati_bdv!$E$2:$E$65536,IF(dati_pdc!$C165=4,dati_bdv!$F$2:$F$65536,IF(dati_pdc!$C165=5,dati_bdv!$G$2:$G$65536,dati_bdv!$H$2:$H$65536))))),$A165,dati_bdv!N$2:N$65536)</f>
        <v>0</v>
      </c>
    </row>
    <row r="166" spans="1:6">
      <c r="A166" s="34" t="str">
        <f>dati_pdc!A166</f>
        <v>6509</v>
      </c>
      <c r="B166">
        <f>SUMIF(IF(dati_pdc!$C166=1,dati_bdv!$C$2:$C$65536,IF(dati_pdc!$C166=2,dati_bdv!$D$2:$D$65536,IF(dati_pdc!$C166=3,dati_bdv!$E$2:$E$65536,IF(dati_pdc!$C166=4,dati_bdv!$F$2:$F$65536,IF(dati_pdc!$C166=5,dati_bdv!$G$2:$G$65536,dati_bdv!$H$2:$H$65536))))),$A166,dati_bdv!J$2:J$65536)</f>
        <v>-239624.85</v>
      </c>
      <c r="C166">
        <f>SUMIF(IF(dati_pdc!$C166=1,dati_bdv!$C$2:$C$65536,IF(dati_pdc!$C166=2,dati_bdv!$D$2:$D$65536,IF(dati_pdc!$C166=3,dati_bdv!$E$2:$E$65536,IF(dati_pdc!$C166=4,dati_bdv!$F$2:$F$65536,IF(dati_pdc!$C166=5,dati_bdv!$G$2:$G$65536,dati_bdv!$H$2:$H$65536))))),$A166,dati_bdv!K$2:K$65536)</f>
        <v>-239137.42</v>
      </c>
      <c r="D166">
        <f>SUMIF(IF(dati_pdc!$C166=1,dati_bdv!$C$2:$C$65536,IF(dati_pdc!$C166=2,dati_bdv!$D$2:$D$65536,IF(dati_pdc!$C166=3,dati_bdv!$E$2:$E$65536,IF(dati_pdc!$C166=4,dati_bdv!$F$2:$F$65536,IF(dati_pdc!$C166=5,dati_bdv!$G$2:$G$65536,dati_bdv!$H$2:$H$65536))))),$A166,dati_bdv!L$2:L$65536)</f>
        <v>0</v>
      </c>
      <c r="E166">
        <f>SUMIF(IF(dati_pdc!$C166=1,dati_bdv!$C$2:$C$65536,IF(dati_pdc!$C166=2,dati_bdv!$D$2:$D$65536,IF(dati_pdc!$C166=3,dati_bdv!$E$2:$E$65536,IF(dati_pdc!$C166=4,dati_bdv!$F$2:$F$65536,IF(dati_pdc!$C166=5,dati_bdv!$G$2:$G$65536,dati_bdv!$H$2:$H$65536))))),$A166,dati_bdv!M$2:M$65536)</f>
        <v>0</v>
      </c>
      <c r="F166">
        <f>SUMIF(IF(dati_pdc!$C166=1,dati_bdv!$C$2:$C$65536,IF(dati_pdc!$C166=2,dati_bdv!$D$2:$D$65536,IF(dati_pdc!$C166=3,dati_bdv!$E$2:$E$65536,IF(dati_pdc!$C166=4,dati_bdv!$F$2:$F$65536,IF(dati_pdc!$C166=5,dati_bdv!$G$2:$G$65536,dati_bdv!$H$2:$H$65536))))),$A166,dati_bdv!N$2:N$65536)</f>
        <v>0</v>
      </c>
    </row>
    <row r="167" spans="1:6">
      <c r="A167" s="34" t="str">
        <f>dati_pdc!A167</f>
        <v>650901</v>
      </c>
      <c r="B167">
        <f>SUMIF(IF(dati_pdc!$C167=1,dati_bdv!$C$2:$C$65536,IF(dati_pdc!$C167=2,dati_bdv!$D$2:$D$65536,IF(dati_pdc!$C167=3,dati_bdv!$E$2:$E$65536,IF(dati_pdc!$C167=4,dati_bdv!$F$2:$F$65536,IF(dati_pdc!$C167=5,dati_bdv!$G$2:$G$65536,dati_bdv!$H$2:$H$65536))))),$A167,dati_bdv!J$2:J$65536)</f>
        <v>-173937.15</v>
      </c>
      <c r="C167">
        <f>SUMIF(IF(dati_pdc!$C167=1,dati_bdv!$C$2:$C$65536,IF(dati_pdc!$C167=2,dati_bdv!$D$2:$D$65536,IF(dati_pdc!$C167=3,dati_bdv!$E$2:$E$65536,IF(dati_pdc!$C167=4,dati_bdv!$F$2:$F$65536,IF(dati_pdc!$C167=5,dati_bdv!$G$2:$G$65536,dati_bdv!$H$2:$H$65536))))),$A167,dati_bdv!K$2:K$65536)</f>
        <v>-163032.29</v>
      </c>
      <c r="D167">
        <f>SUMIF(IF(dati_pdc!$C167=1,dati_bdv!$C$2:$C$65536,IF(dati_pdc!$C167=2,dati_bdv!$D$2:$D$65536,IF(dati_pdc!$C167=3,dati_bdv!$E$2:$E$65536,IF(dati_pdc!$C167=4,dati_bdv!$F$2:$F$65536,IF(dati_pdc!$C167=5,dati_bdv!$G$2:$G$65536,dati_bdv!$H$2:$H$65536))))),$A167,dati_bdv!L$2:L$65536)</f>
        <v>0</v>
      </c>
      <c r="E167">
        <f>SUMIF(IF(dati_pdc!$C167=1,dati_bdv!$C$2:$C$65536,IF(dati_pdc!$C167=2,dati_bdv!$D$2:$D$65536,IF(dati_pdc!$C167=3,dati_bdv!$E$2:$E$65536,IF(dati_pdc!$C167=4,dati_bdv!$F$2:$F$65536,IF(dati_pdc!$C167=5,dati_bdv!$G$2:$G$65536,dati_bdv!$H$2:$H$65536))))),$A167,dati_bdv!M$2:M$65536)</f>
        <v>0</v>
      </c>
      <c r="F167">
        <f>SUMIF(IF(dati_pdc!$C167=1,dati_bdv!$C$2:$C$65536,IF(dati_pdc!$C167=2,dati_bdv!$D$2:$D$65536,IF(dati_pdc!$C167=3,dati_bdv!$E$2:$E$65536,IF(dati_pdc!$C167=4,dati_bdv!$F$2:$F$65536,IF(dati_pdc!$C167=5,dati_bdv!$G$2:$G$65536,dati_bdv!$H$2:$H$65536))))),$A167,dati_bdv!N$2:N$65536)</f>
        <v>0</v>
      </c>
    </row>
    <row r="168" spans="1:6">
      <c r="A168" s="34" t="str">
        <f>dati_pdc!A168</f>
        <v>650905</v>
      </c>
      <c r="B168">
        <f>SUMIF(IF(dati_pdc!$C168=1,dati_bdv!$C$2:$C$65536,IF(dati_pdc!$C168=2,dati_bdv!$D$2:$D$65536,IF(dati_pdc!$C168=3,dati_bdv!$E$2:$E$65536,IF(dati_pdc!$C168=4,dati_bdv!$F$2:$F$65536,IF(dati_pdc!$C168=5,dati_bdv!$G$2:$G$65536,dati_bdv!$H$2:$H$65536))))),$A168,dati_bdv!J$2:J$65536)</f>
        <v>-395</v>
      </c>
      <c r="C168">
        <f>SUMIF(IF(dati_pdc!$C168=1,dati_bdv!$C$2:$C$65536,IF(dati_pdc!$C168=2,dati_bdv!$D$2:$D$65536,IF(dati_pdc!$C168=3,dati_bdv!$E$2:$E$65536,IF(dati_pdc!$C168=4,dati_bdv!$F$2:$F$65536,IF(dati_pdc!$C168=5,dati_bdv!$G$2:$G$65536,dati_bdv!$H$2:$H$65536))))),$A168,dati_bdv!K$2:K$65536)</f>
        <v>-237</v>
      </c>
      <c r="D168">
        <f>SUMIF(IF(dati_pdc!$C168=1,dati_bdv!$C$2:$C$65536,IF(dati_pdc!$C168=2,dati_bdv!$D$2:$D$65536,IF(dati_pdc!$C168=3,dati_bdv!$E$2:$E$65536,IF(dati_pdc!$C168=4,dati_bdv!$F$2:$F$65536,IF(dati_pdc!$C168=5,dati_bdv!$G$2:$G$65536,dati_bdv!$H$2:$H$65536))))),$A168,dati_bdv!L$2:L$65536)</f>
        <v>0</v>
      </c>
      <c r="E168">
        <f>SUMIF(IF(dati_pdc!$C168=1,dati_bdv!$C$2:$C$65536,IF(dati_pdc!$C168=2,dati_bdv!$D$2:$D$65536,IF(dati_pdc!$C168=3,dati_bdv!$E$2:$E$65536,IF(dati_pdc!$C168=4,dati_bdv!$F$2:$F$65536,IF(dati_pdc!$C168=5,dati_bdv!$G$2:$G$65536,dati_bdv!$H$2:$H$65536))))),$A168,dati_bdv!M$2:M$65536)</f>
        <v>0</v>
      </c>
      <c r="F168">
        <f>SUMIF(IF(dati_pdc!$C168=1,dati_bdv!$C$2:$C$65536,IF(dati_pdc!$C168=2,dati_bdv!$D$2:$D$65536,IF(dati_pdc!$C168=3,dati_bdv!$E$2:$E$65536,IF(dati_pdc!$C168=4,dati_bdv!$F$2:$F$65536,IF(dati_pdc!$C168=5,dati_bdv!$G$2:$G$65536,dati_bdv!$H$2:$H$65536))))),$A168,dati_bdv!N$2:N$65536)</f>
        <v>0</v>
      </c>
    </row>
    <row r="169" spans="1:6">
      <c r="A169" s="34" t="str">
        <f>dati_pdc!A169</f>
        <v>650908</v>
      </c>
      <c r="B169">
        <f>SUMIF(IF(dati_pdc!$C169=1,dati_bdv!$C$2:$C$65536,IF(dati_pdc!$C169=2,dati_bdv!$D$2:$D$65536,IF(dati_pdc!$C169=3,dati_bdv!$E$2:$E$65536,IF(dati_pdc!$C169=4,dati_bdv!$F$2:$F$65536,IF(dati_pdc!$C169=5,dati_bdv!$G$2:$G$65536,dati_bdv!$H$2:$H$65536))))),$A169,dati_bdv!J$2:J$65536)</f>
        <v>-667</v>
      </c>
      <c r="C169">
        <f>SUMIF(IF(dati_pdc!$C169=1,dati_bdv!$C$2:$C$65536,IF(dati_pdc!$C169=2,dati_bdv!$D$2:$D$65536,IF(dati_pdc!$C169=3,dati_bdv!$E$2:$E$65536,IF(dati_pdc!$C169=4,dati_bdv!$F$2:$F$65536,IF(dati_pdc!$C169=5,dati_bdv!$G$2:$G$65536,dati_bdv!$H$2:$H$65536))))),$A169,dati_bdv!K$2:K$65536)</f>
        <v>-667</v>
      </c>
      <c r="D169">
        <f>SUMIF(IF(dati_pdc!$C169=1,dati_bdv!$C$2:$C$65536,IF(dati_pdc!$C169=2,dati_bdv!$D$2:$D$65536,IF(dati_pdc!$C169=3,dati_bdv!$E$2:$E$65536,IF(dati_pdc!$C169=4,dati_bdv!$F$2:$F$65536,IF(dati_pdc!$C169=5,dati_bdv!$G$2:$G$65536,dati_bdv!$H$2:$H$65536))))),$A169,dati_bdv!L$2:L$65536)</f>
        <v>0</v>
      </c>
      <c r="E169">
        <f>SUMIF(IF(dati_pdc!$C169=1,dati_bdv!$C$2:$C$65536,IF(dati_pdc!$C169=2,dati_bdv!$D$2:$D$65536,IF(dati_pdc!$C169=3,dati_bdv!$E$2:$E$65536,IF(dati_pdc!$C169=4,dati_bdv!$F$2:$F$65536,IF(dati_pdc!$C169=5,dati_bdv!$G$2:$G$65536,dati_bdv!$H$2:$H$65536))))),$A169,dati_bdv!M$2:M$65536)</f>
        <v>0</v>
      </c>
      <c r="F169">
        <f>SUMIF(IF(dati_pdc!$C169=1,dati_bdv!$C$2:$C$65536,IF(dati_pdc!$C169=2,dati_bdv!$D$2:$D$65536,IF(dati_pdc!$C169=3,dati_bdv!$E$2:$E$65536,IF(dati_pdc!$C169=4,dati_bdv!$F$2:$F$65536,IF(dati_pdc!$C169=5,dati_bdv!$G$2:$G$65536,dati_bdv!$H$2:$H$65536))))),$A169,dati_bdv!N$2:N$65536)</f>
        <v>0</v>
      </c>
    </row>
    <row r="170" spans="1:6">
      <c r="A170" s="34" t="str">
        <f>dati_pdc!A170</f>
        <v>650909</v>
      </c>
      <c r="B170">
        <f>SUMIF(IF(dati_pdc!$C170=1,dati_bdv!$C$2:$C$65536,IF(dati_pdc!$C170=2,dati_bdv!$D$2:$D$65536,IF(dati_pdc!$C170=3,dati_bdv!$E$2:$E$65536,IF(dati_pdc!$C170=4,dati_bdv!$F$2:$F$65536,IF(dati_pdc!$C170=5,dati_bdv!$G$2:$G$65536,dati_bdv!$H$2:$H$65536))))),$A170,dati_bdv!J$2:J$65536)</f>
        <v>-12675.8</v>
      </c>
      <c r="C170">
        <f>SUMIF(IF(dati_pdc!$C170=1,dati_bdv!$C$2:$C$65536,IF(dati_pdc!$C170=2,dati_bdv!$D$2:$D$65536,IF(dati_pdc!$C170=3,dati_bdv!$E$2:$E$65536,IF(dati_pdc!$C170=4,dati_bdv!$F$2:$F$65536,IF(dati_pdc!$C170=5,dati_bdv!$G$2:$G$65536,dati_bdv!$H$2:$H$65536))))),$A170,dati_bdv!K$2:K$65536)</f>
        <v>-23386.35</v>
      </c>
      <c r="D170">
        <f>SUMIF(IF(dati_pdc!$C170=1,dati_bdv!$C$2:$C$65536,IF(dati_pdc!$C170=2,dati_bdv!$D$2:$D$65536,IF(dati_pdc!$C170=3,dati_bdv!$E$2:$E$65536,IF(dati_pdc!$C170=4,dati_bdv!$F$2:$F$65536,IF(dati_pdc!$C170=5,dati_bdv!$G$2:$G$65536,dati_bdv!$H$2:$H$65536))))),$A170,dati_bdv!L$2:L$65536)</f>
        <v>0</v>
      </c>
      <c r="E170">
        <f>SUMIF(IF(dati_pdc!$C170=1,dati_bdv!$C$2:$C$65536,IF(dati_pdc!$C170=2,dati_bdv!$D$2:$D$65536,IF(dati_pdc!$C170=3,dati_bdv!$E$2:$E$65536,IF(dati_pdc!$C170=4,dati_bdv!$F$2:$F$65536,IF(dati_pdc!$C170=5,dati_bdv!$G$2:$G$65536,dati_bdv!$H$2:$H$65536))))),$A170,dati_bdv!M$2:M$65536)</f>
        <v>0</v>
      </c>
      <c r="F170">
        <f>SUMIF(IF(dati_pdc!$C170=1,dati_bdv!$C$2:$C$65536,IF(dati_pdc!$C170=2,dati_bdv!$D$2:$D$65536,IF(dati_pdc!$C170=3,dati_bdv!$E$2:$E$65536,IF(dati_pdc!$C170=4,dati_bdv!$F$2:$F$65536,IF(dati_pdc!$C170=5,dati_bdv!$G$2:$G$65536,dati_bdv!$H$2:$H$65536))))),$A170,dati_bdv!N$2:N$65536)</f>
        <v>0</v>
      </c>
    </row>
    <row r="171" spans="1:6">
      <c r="A171" s="34" t="str">
        <f>dati_pdc!A171</f>
        <v>650911</v>
      </c>
      <c r="B171">
        <f>SUMIF(IF(dati_pdc!$C171=1,dati_bdv!$C$2:$C$65536,IF(dati_pdc!$C171=2,dati_bdv!$D$2:$D$65536,IF(dati_pdc!$C171=3,dati_bdv!$E$2:$E$65536,IF(dati_pdc!$C171=4,dati_bdv!$F$2:$F$65536,IF(dati_pdc!$C171=5,dati_bdv!$G$2:$G$65536,dati_bdv!$H$2:$H$65536))))),$A171,dati_bdv!J$2:J$65536)</f>
        <v>-51091.86</v>
      </c>
      <c r="C171">
        <f>SUMIF(IF(dati_pdc!$C171=1,dati_bdv!$C$2:$C$65536,IF(dati_pdc!$C171=2,dati_bdv!$D$2:$D$65536,IF(dati_pdc!$C171=3,dati_bdv!$E$2:$E$65536,IF(dati_pdc!$C171=4,dati_bdv!$F$2:$F$65536,IF(dati_pdc!$C171=5,dati_bdv!$G$2:$G$65536,dati_bdv!$H$2:$H$65536))))),$A171,dati_bdv!K$2:K$65536)</f>
        <v>-51091.86</v>
      </c>
      <c r="D171">
        <f>SUMIF(IF(dati_pdc!$C171=1,dati_bdv!$C$2:$C$65536,IF(dati_pdc!$C171=2,dati_bdv!$D$2:$D$65536,IF(dati_pdc!$C171=3,dati_bdv!$E$2:$E$65536,IF(dati_pdc!$C171=4,dati_bdv!$F$2:$F$65536,IF(dati_pdc!$C171=5,dati_bdv!$G$2:$G$65536,dati_bdv!$H$2:$H$65536))))),$A171,dati_bdv!L$2:L$65536)</f>
        <v>0</v>
      </c>
      <c r="E171">
        <f>SUMIF(IF(dati_pdc!$C171=1,dati_bdv!$C$2:$C$65536,IF(dati_pdc!$C171=2,dati_bdv!$D$2:$D$65536,IF(dati_pdc!$C171=3,dati_bdv!$E$2:$E$65536,IF(dati_pdc!$C171=4,dati_bdv!$F$2:$F$65536,IF(dati_pdc!$C171=5,dati_bdv!$G$2:$G$65536,dati_bdv!$H$2:$H$65536))))),$A171,dati_bdv!M$2:M$65536)</f>
        <v>0</v>
      </c>
      <c r="F171">
        <f>SUMIF(IF(dati_pdc!$C171=1,dati_bdv!$C$2:$C$65536,IF(dati_pdc!$C171=2,dati_bdv!$D$2:$D$65536,IF(dati_pdc!$C171=3,dati_bdv!$E$2:$E$65536,IF(dati_pdc!$C171=4,dati_bdv!$F$2:$F$65536,IF(dati_pdc!$C171=5,dati_bdv!$G$2:$G$65536,dati_bdv!$H$2:$H$65536))))),$A171,dati_bdv!N$2:N$65536)</f>
        <v>0</v>
      </c>
    </row>
    <row r="172" spans="1:6">
      <c r="A172" s="34" t="str">
        <f>dati_pdc!A172</f>
        <v>650951</v>
      </c>
      <c r="B172">
        <f>SUMIF(IF(dati_pdc!$C172=1,dati_bdv!$C$2:$C$65536,IF(dati_pdc!$C172=2,dati_bdv!$D$2:$D$65536,IF(dati_pdc!$C172=3,dati_bdv!$E$2:$E$65536,IF(dati_pdc!$C172=4,dati_bdv!$F$2:$F$65536,IF(dati_pdc!$C172=5,dati_bdv!$G$2:$G$65536,dati_bdv!$H$2:$H$65536))))),$A172,dati_bdv!J$2:J$65536)</f>
        <v>-858.04</v>
      </c>
      <c r="C172">
        <f>SUMIF(IF(dati_pdc!$C172=1,dati_bdv!$C$2:$C$65536,IF(dati_pdc!$C172=2,dati_bdv!$D$2:$D$65536,IF(dati_pdc!$C172=3,dati_bdv!$E$2:$E$65536,IF(dati_pdc!$C172=4,dati_bdv!$F$2:$F$65536,IF(dati_pdc!$C172=5,dati_bdv!$G$2:$G$65536,dati_bdv!$H$2:$H$65536))))),$A172,dati_bdv!K$2:K$65536)</f>
        <v>-722.92</v>
      </c>
      <c r="D172">
        <f>SUMIF(IF(dati_pdc!$C172=1,dati_bdv!$C$2:$C$65536,IF(dati_pdc!$C172=2,dati_bdv!$D$2:$D$65536,IF(dati_pdc!$C172=3,dati_bdv!$E$2:$E$65536,IF(dati_pdc!$C172=4,dati_bdv!$F$2:$F$65536,IF(dati_pdc!$C172=5,dati_bdv!$G$2:$G$65536,dati_bdv!$H$2:$H$65536))))),$A172,dati_bdv!L$2:L$65536)</f>
        <v>0</v>
      </c>
      <c r="E172">
        <f>SUMIF(IF(dati_pdc!$C172=1,dati_bdv!$C$2:$C$65536,IF(dati_pdc!$C172=2,dati_bdv!$D$2:$D$65536,IF(dati_pdc!$C172=3,dati_bdv!$E$2:$E$65536,IF(dati_pdc!$C172=4,dati_bdv!$F$2:$F$65536,IF(dati_pdc!$C172=5,dati_bdv!$G$2:$G$65536,dati_bdv!$H$2:$H$65536))))),$A172,dati_bdv!M$2:M$65536)</f>
        <v>0</v>
      </c>
      <c r="F172">
        <f>SUMIF(IF(dati_pdc!$C172=1,dati_bdv!$C$2:$C$65536,IF(dati_pdc!$C172=2,dati_bdv!$D$2:$D$65536,IF(dati_pdc!$C172=3,dati_bdv!$E$2:$E$65536,IF(dati_pdc!$C172=4,dati_bdv!$F$2:$F$65536,IF(dati_pdc!$C172=5,dati_bdv!$G$2:$G$65536,dati_bdv!$H$2:$H$65536))))),$A172,dati_bdv!N$2:N$65536)</f>
        <v>0</v>
      </c>
    </row>
    <row r="173" spans="1:6">
      <c r="A173" s="34" t="str">
        <f>dati_pdc!A173</f>
        <v>67</v>
      </c>
      <c r="B173">
        <f>SUMIF(IF(dati_pdc!$C173=1,dati_bdv!$C$2:$C$65536,IF(dati_pdc!$C173=2,dati_bdv!$D$2:$D$65536,IF(dati_pdc!$C173=3,dati_bdv!$E$2:$E$65536,IF(dati_pdc!$C173=4,dati_bdv!$F$2:$F$65536,IF(dati_pdc!$C173=5,dati_bdv!$G$2:$G$65536,dati_bdv!$H$2:$H$65536))))),$A173,dati_bdv!J$2:J$65536)</f>
        <v>-2448.31</v>
      </c>
      <c r="C173">
        <f>SUMIF(IF(dati_pdc!$C173=1,dati_bdv!$C$2:$C$65536,IF(dati_pdc!$C173=2,dati_bdv!$D$2:$D$65536,IF(dati_pdc!$C173=3,dati_bdv!$E$2:$E$65536,IF(dati_pdc!$C173=4,dati_bdv!$F$2:$F$65536,IF(dati_pdc!$C173=5,dati_bdv!$G$2:$G$65536,dati_bdv!$H$2:$H$65536))))),$A173,dati_bdv!K$2:K$65536)</f>
        <v>-1135.6400000000001</v>
      </c>
      <c r="D173">
        <f>SUMIF(IF(dati_pdc!$C173=1,dati_bdv!$C$2:$C$65536,IF(dati_pdc!$C173=2,dati_bdv!$D$2:$D$65536,IF(dati_pdc!$C173=3,dati_bdv!$E$2:$E$65536,IF(dati_pdc!$C173=4,dati_bdv!$F$2:$F$65536,IF(dati_pdc!$C173=5,dati_bdv!$G$2:$G$65536,dati_bdv!$H$2:$H$65536))))),$A173,dati_bdv!L$2:L$65536)</f>
        <v>0</v>
      </c>
      <c r="E173">
        <f>SUMIF(IF(dati_pdc!$C173=1,dati_bdv!$C$2:$C$65536,IF(dati_pdc!$C173=2,dati_bdv!$D$2:$D$65536,IF(dati_pdc!$C173=3,dati_bdv!$E$2:$E$65536,IF(dati_pdc!$C173=4,dati_bdv!$F$2:$F$65536,IF(dati_pdc!$C173=5,dati_bdv!$G$2:$G$65536,dati_bdv!$H$2:$H$65536))))),$A173,dati_bdv!M$2:M$65536)</f>
        <v>0</v>
      </c>
      <c r="F173">
        <f>SUMIF(IF(dati_pdc!$C173=1,dati_bdv!$C$2:$C$65536,IF(dati_pdc!$C173=2,dati_bdv!$D$2:$D$65536,IF(dati_pdc!$C173=3,dati_bdv!$E$2:$E$65536,IF(dati_pdc!$C173=4,dati_bdv!$F$2:$F$65536,IF(dati_pdc!$C173=5,dati_bdv!$G$2:$G$65536,dati_bdv!$H$2:$H$65536))))),$A173,dati_bdv!N$2:N$65536)</f>
        <v>0</v>
      </c>
    </row>
    <row r="174" spans="1:6">
      <c r="A174" s="34" t="str">
        <f>dati_pdc!A174</f>
        <v>6711</v>
      </c>
      <c r="B174">
        <f>SUMIF(IF(dati_pdc!$C174=1,dati_bdv!$C$2:$C$65536,IF(dati_pdc!$C174=2,dati_bdv!$D$2:$D$65536,IF(dati_pdc!$C174=3,dati_bdv!$E$2:$E$65536,IF(dati_pdc!$C174=4,dati_bdv!$F$2:$F$65536,IF(dati_pdc!$C174=5,dati_bdv!$G$2:$G$65536,dati_bdv!$H$2:$H$65536))))),$A174,dati_bdv!J$2:J$65536)</f>
        <v>-2448.31</v>
      </c>
      <c r="C174">
        <f>SUMIF(IF(dati_pdc!$C174=1,dati_bdv!$C$2:$C$65536,IF(dati_pdc!$C174=2,dati_bdv!$D$2:$D$65536,IF(dati_pdc!$C174=3,dati_bdv!$E$2:$E$65536,IF(dati_pdc!$C174=4,dati_bdv!$F$2:$F$65536,IF(dati_pdc!$C174=5,dati_bdv!$G$2:$G$65536,dati_bdv!$H$2:$H$65536))))),$A174,dati_bdv!K$2:K$65536)</f>
        <v>-1135.6400000000001</v>
      </c>
      <c r="D174">
        <f>SUMIF(IF(dati_pdc!$C174=1,dati_bdv!$C$2:$C$65536,IF(dati_pdc!$C174=2,dati_bdv!$D$2:$D$65536,IF(dati_pdc!$C174=3,dati_bdv!$E$2:$E$65536,IF(dati_pdc!$C174=4,dati_bdv!$F$2:$F$65536,IF(dati_pdc!$C174=5,dati_bdv!$G$2:$G$65536,dati_bdv!$H$2:$H$65536))))),$A174,dati_bdv!L$2:L$65536)</f>
        <v>0</v>
      </c>
      <c r="E174">
        <f>SUMIF(IF(dati_pdc!$C174=1,dati_bdv!$C$2:$C$65536,IF(dati_pdc!$C174=2,dati_bdv!$D$2:$D$65536,IF(dati_pdc!$C174=3,dati_bdv!$E$2:$E$65536,IF(dati_pdc!$C174=4,dati_bdv!$F$2:$F$65536,IF(dati_pdc!$C174=5,dati_bdv!$G$2:$G$65536,dati_bdv!$H$2:$H$65536))))),$A174,dati_bdv!M$2:M$65536)</f>
        <v>0</v>
      </c>
      <c r="F174">
        <f>SUMIF(IF(dati_pdc!$C174=1,dati_bdv!$C$2:$C$65536,IF(dati_pdc!$C174=2,dati_bdv!$D$2:$D$65536,IF(dati_pdc!$C174=3,dati_bdv!$E$2:$E$65536,IF(dati_pdc!$C174=4,dati_bdv!$F$2:$F$65536,IF(dati_pdc!$C174=5,dati_bdv!$G$2:$G$65536,dati_bdv!$H$2:$H$65536))))),$A174,dati_bdv!N$2:N$65536)</f>
        <v>0</v>
      </c>
    </row>
    <row r="175" spans="1:6">
      <c r="A175" s="34" t="str">
        <f>dati_pdc!A175</f>
        <v>671101</v>
      </c>
      <c r="B175">
        <f>SUMIF(IF(dati_pdc!$C175=1,dati_bdv!$C$2:$C$65536,IF(dati_pdc!$C175=2,dati_bdv!$D$2:$D$65536,IF(dati_pdc!$C175=3,dati_bdv!$E$2:$E$65536,IF(dati_pdc!$C175=4,dati_bdv!$F$2:$F$65536,IF(dati_pdc!$C175=5,dati_bdv!$G$2:$G$65536,dati_bdv!$H$2:$H$65536))))),$A175,dati_bdv!J$2:J$65536)</f>
        <v>-2448.31</v>
      </c>
      <c r="C175">
        <f>SUMIF(IF(dati_pdc!$C175=1,dati_bdv!$C$2:$C$65536,IF(dati_pdc!$C175=2,dati_bdv!$D$2:$D$65536,IF(dati_pdc!$C175=3,dati_bdv!$E$2:$E$65536,IF(dati_pdc!$C175=4,dati_bdv!$F$2:$F$65536,IF(dati_pdc!$C175=5,dati_bdv!$G$2:$G$65536,dati_bdv!$H$2:$H$65536))))),$A175,dati_bdv!K$2:K$65536)</f>
        <v>-1135.6400000000001</v>
      </c>
      <c r="D175">
        <f>SUMIF(IF(dati_pdc!$C175=1,dati_bdv!$C$2:$C$65536,IF(dati_pdc!$C175=2,dati_bdv!$D$2:$D$65536,IF(dati_pdc!$C175=3,dati_bdv!$E$2:$E$65536,IF(dati_pdc!$C175=4,dati_bdv!$F$2:$F$65536,IF(dati_pdc!$C175=5,dati_bdv!$G$2:$G$65536,dati_bdv!$H$2:$H$65536))))),$A175,dati_bdv!L$2:L$65536)</f>
        <v>0</v>
      </c>
      <c r="E175">
        <f>SUMIF(IF(dati_pdc!$C175=1,dati_bdv!$C$2:$C$65536,IF(dati_pdc!$C175=2,dati_bdv!$D$2:$D$65536,IF(dati_pdc!$C175=3,dati_bdv!$E$2:$E$65536,IF(dati_pdc!$C175=4,dati_bdv!$F$2:$F$65536,IF(dati_pdc!$C175=5,dati_bdv!$G$2:$G$65536,dati_bdv!$H$2:$H$65536))))),$A175,dati_bdv!M$2:M$65536)</f>
        <v>0</v>
      </c>
      <c r="F175">
        <f>SUMIF(IF(dati_pdc!$C175=1,dati_bdv!$C$2:$C$65536,IF(dati_pdc!$C175=2,dati_bdv!$D$2:$D$65536,IF(dati_pdc!$C175=3,dati_bdv!$E$2:$E$65536,IF(dati_pdc!$C175=4,dati_bdv!$F$2:$F$65536,IF(dati_pdc!$C175=5,dati_bdv!$G$2:$G$65536,dati_bdv!$H$2:$H$65536))))),$A175,dati_bdv!N$2:N$65536)</f>
        <v>0</v>
      </c>
    </row>
    <row r="176" spans="1:6">
      <c r="A176" s="34" t="str">
        <f>dati_pdc!A176</f>
        <v>69</v>
      </c>
      <c r="B176">
        <f>SUMIF(IF(dati_pdc!$C176=1,dati_bdv!$C$2:$C$65536,IF(dati_pdc!$C176=2,dati_bdv!$D$2:$D$65536,IF(dati_pdc!$C176=3,dati_bdv!$E$2:$E$65536,IF(dati_pdc!$C176=4,dati_bdv!$F$2:$F$65536,IF(dati_pdc!$C176=5,dati_bdv!$G$2:$G$65536,dati_bdv!$H$2:$H$65536))))),$A176,dati_bdv!J$2:J$65536)</f>
        <v>-39576.780000000006</v>
      </c>
      <c r="C176">
        <f>SUMIF(IF(dati_pdc!$C176=1,dati_bdv!$C$2:$C$65536,IF(dati_pdc!$C176=2,dati_bdv!$D$2:$D$65536,IF(dati_pdc!$C176=3,dati_bdv!$E$2:$E$65536,IF(dati_pdc!$C176=4,dati_bdv!$F$2:$F$65536,IF(dati_pdc!$C176=5,dati_bdv!$G$2:$G$65536,dati_bdv!$H$2:$H$65536))))),$A176,dati_bdv!K$2:K$65536)</f>
        <v>-69018.31</v>
      </c>
      <c r="D176">
        <f>SUMIF(IF(dati_pdc!$C176=1,dati_bdv!$C$2:$C$65536,IF(dati_pdc!$C176=2,dati_bdv!$D$2:$D$65536,IF(dati_pdc!$C176=3,dati_bdv!$E$2:$E$65536,IF(dati_pdc!$C176=4,dati_bdv!$F$2:$F$65536,IF(dati_pdc!$C176=5,dati_bdv!$G$2:$G$65536,dati_bdv!$H$2:$H$65536))))),$A176,dati_bdv!L$2:L$65536)</f>
        <v>0</v>
      </c>
      <c r="E176">
        <f>SUMIF(IF(dati_pdc!$C176=1,dati_bdv!$C$2:$C$65536,IF(dati_pdc!$C176=2,dati_bdv!$D$2:$D$65536,IF(dati_pdc!$C176=3,dati_bdv!$E$2:$E$65536,IF(dati_pdc!$C176=4,dati_bdv!$F$2:$F$65536,IF(dati_pdc!$C176=5,dati_bdv!$G$2:$G$65536,dati_bdv!$H$2:$H$65536))))),$A176,dati_bdv!M$2:M$65536)</f>
        <v>0</v>
      </c>
      <c r="F176">
        <f>SUMIF(IF(dati_pdc!$C176=1,dati_bdv!$C$2:$C$65536,IF(dati_pdc!$C176=2,dati_bdv!$D$2:$D$65536,IF(dati_pdc!$C176=3,dati_bdv!$E$2:$E$65536,IF(dati_pdc!$C176=4,dati_bdv!$F$2:$F$65536,IF(dati_pdc!$C176=5,dati_bdv!$G$2:$G$65536,dati_bdv!$H$2:$H$65536))))),$A176,dati_bdv!N$2:N$65536)</f>
        <v>0</v>
      </c>
    </row>
    <row r="177" spans="1:6">
      <c r="A177" s="34" t="str">
        <f>dati_pdc!A177</f>
        <v>6901</v>
      </c>
      <c r="B177">
        <f>SUMIF(IF(dati_pdc!$C177=1,dati_bdv!$C$2:$C$65536,IF(dati_pdc!$C177=2,dati_bdv!$D$2:$D$65536,IF(dati_pdc!$C177=3,dati_bdv!$E$2:$E$65536,IF(dati_pdc!$C177=4,dati_bdv!$F$2:$F$65536,IF(dati_pdc!$C177=5,dati_bdv!$G$2:$G$65536,dati_bdv!$H$2:$H$65536))))),$A177,dati_bdv!J$2:J$65536)</f>
        <v>-39576.780000000006</v>
      </c>
      <c r="C177">
        <f>SUMIF(IF(dati_pdc!$C177=1,dati_bdv!$C$2:$C$65536,IF(dati_pdc!$C177=2,dati_bdv!$D$2:$D$65536,IF(dati_pdc!$C177=3,dati_bdv!$E$2:$E$65536,IF(dati_pdc!$C177=4,dati_bdv!$F$2:$F$65536,IF(dati_pdc!$C177=5,dati_bdv!$G$2:$G$65536,dati_bdv!$H$2:$H$65536))))),$A177,dati_bdv!K$2:K$65536)</f>
        <v>-69018.31</v>
      </c>
      <c r="D177">
        <f>SUMIF(IF(dati_pdc!$C177=1,dati_bdv!$C$2:$C$65536,IF(dati_pdc!$C177=2,dati_bdv!$D$2:$D$65536,IF(dati_pdc!$C177=3,dati_bdv!$E$2:$E$65536,IF(dati_pdc!$C177=4,dati_bdv!$F$2:$F$65536,IF(dati_pdc!$C177=5,dati_bdv!$G$2:$G$65536,dati_bdv!$H$2:$H$65536))))),$A177,dati_bdv!L$2:L$65536)</f>
        <v>0</v>
      </c>
      <c r="E177">
        <f>SUMIF(IF(dati_pdc!$C177=1,dati_bdv!$C$2:$C$65536,IF(dati_pdc!$C177=2,dati_bdv!$D$2:$D$65536,IF(dati_pdc!$C177=3,dati_bdv!$E$2:$E$65536,IF(dati_pdc!$C177=4,dati_bdv!$F$2:$F$65536,IF(dati_pdc!$C177=5,dati_bdv!$G$2:$G$65536,dati_bdv!$H$2:$H$65536))))),$A177,dati_bdv!M$2:M$65536)</f>
        <v>0</v>
      </c>
      <c r="F177">
        <f>SUMIF(IF(dati_pdc!$C177=1,dati_bdv!$C$2:$C$65536,IF(dati_pdc!$C177=2,dati_bdv!$D$2:$D$65536,IF(dati_pdc!$C177=3,dati_bdv!$E$2:$E$65536,IF(dati_pdc!$C177=4,dati_bdv!$F$2:$F$65536,IF(dati_pdc!$C177=5,dati_bdv!$G$2:$G$65536,dati_bdv!$H$2:$H$65536))))),$A177,dati_bdv!N$2:N$65536)</f>
        <v>0</v>
      </c>
    </row>
    <row r="178" spans="1:6">
      <c r="A178" s="34" t="str">
        <f>dati_pdc!A178</f>
        <v>690101</v>
      </c>
      <c r="B178">
        <f>SUMIF(IF(dati_pdc!$C178=1,dati_bdv!$C$2:$C$65536,IF(dati_pdc!$C178=2,dati_bdv!$D$2:$D$65536,IF(dati_pdc!$C178=3,dati_bdv!$E$2:$E$65536,IF(dati_pdc!$C178=4,dati_bdv!$F$2:$F$65536,IF(dati_pdc!$C178=5,dati_bdv!$G$2:$G$65536,dati_bdv!$H$2:$H$65536))))),$A178,dati_bdv!J$2:J$65536)</f>
        <v>-2294.3000000000002</v>
      </c>
      <c r="C178">
        <f>SUMIF(IF(dati_pdc!$C178=1,dati_bdv!$C$2:$C$65536,IF(dati_pdc!$C178=2,dati_bdv!$D$2:$D$65536,IF(dati_pdc!$C178=3,dati_bdv!$E$2:$E$65536,IF(dati_pdc!$C178=4,dati_bdv!$F$2:$F$65536,IF(dati_pdc!$C178=5,dati_bdv!$G$2:$G$65536,dati_bdv!$H$2:$H$65536))))),$A178,dati_bdv!K$2:K$65536)</f>
        <v>-2812.06</v>
      </c>
      <c r="D178">
        <f>SUMIF(IF(dati_pdc!$C178=1,dati_bdv!$C$2:$C$65536,IF(dati_pdc!$C178=2,dati_bdv!$D$2:$D$65536,IF(dati_pdc!$C178=3,dati_bdv!$E$2:$E$65536,IF(dati_pdc!$C178=4,dati_bdv!$F$2:$F$65536,IF(dati_pdc!$C178=5,dati_bdv!$G$2:$G$65536,dati_bdv!$H$2:$H$65536))))),$A178,dati_bdv!L$2:L$65536)</f>
        <v>0</v>
      </c>
      <c r="E178">
        <f>SUMIF(IF(dati_pdc!$C178=1,dati_bdv!$C$2:$C$65536,IF(dati_pdc!$C178=2,dati_bdv!$D$2:$D$65536,IF(dati_pdc!$C178=3,dati_bdv!$E$2:$E$65536,IF(dati_pdc!$C178=4,dati_bdv!$F$2:$F$65536,IF(dati_pdc!$C178=5,dati_bdv!$G$2:$G$65536,dati_bdv!$H$2:$H$65536))))),$A178,dati_bdv!M$2:M$65536)</f>
        <v>0</v>
      </c>
      <c r="F178">
        <f>SUMIF(IF(dati_pdc!$C178=1,dati_bdv!$C$2:$C$65536,IF(dati_pdc!$C178=2,dati_bdv!$D$2:$D$65536,IF(dati_pdc!$C178=3,dati_bdv!$E$2:$E$65536,IF(dati_pdc!$C178=4,dati_bdv!$F$2:$F$65536,IF(dati_pdc!$C178=5,dati_bdv!$G$2:$G$65536,dati_bdv!$H$2:$H$65536))))),$A178,dati_bdv!N$2:N$65536)</f>
        <v>0</v>
      </c>
    </row>
    <row r="179" spans="1:6">
      <c r="A179" s="34" t="str">
        <f>dati_pdc!A179</f>
        <v>690103</v>
      </c>
      <c r="B179">
        <f>SUMIF(IF(dati_pdc!$C179=1,dati_bdv!$C$2:$C$65536,IF(dati_pdc!$C179=2,dati_bdv!$D$2:$D$65536,IF(dati_pdc!$C179=3,dati_bdv!$E$2:$E$65536,IF(dati_pdc!$C179=4,dati_bdv!$F$2:$F$65536,IF(dati_pdc!$C179=5,dati_bdv!$G$2:$G$65536,dati_bdv!$H$2:$H$65536))))),$A179,dati_bdv!J$2:J$65536)</f>
        <v>-37282.480000000003</v>
      </c>
      <c r="C179">
        <f>SUMIF(IF(dati_pdc!$C179=1,dati_bdv!$C$2:$C$65536,IF(dati_pdc!$C179=2,dati_bdv!$D$2:$D$65536,IF(dati_pdc!$C179=3,dati_bdv!$E$2:$E$65536,IF(dati_pdc!$C179=4,dati_bdv!$F$2:$F$65536,IF(dati_pdc!$C179=5,dati_bdv!$G$2:$G$65536,dati_bdv!$H$2:$H$65536))))),$A179,dati_bdv!K$2:K$65536)</f>
        <v>-66206.25</v>
      </c>
      <c r="D179">
        <f>SUMIF(IF(dati_pdc!$C179=1,dati_bdv!$C$2:$C$65536,IF(dati_pdc!$C179=2,dati_bdv!$D$2:$D$65536,IF(dati_pdc!$C179=3,dati_bdv!$E$2:$E$65536,IF(dati_pdc!$C179=4,dati_bdv!$F$2:$F$65536,IF(dati_pdc!$C179=5,dati_bdv!$G$2:$G$65536,dati_bdv!$H$2:$H$65536))))),$A179,dati_bdv!L$2:L$65536)</f>
        <v>0</v>
      </c>
      <c r="E179">
        <f>SUMIF(IF(dati_pdc!$C179=1,dati_bdv!$C$2:$C$65536,IF(dati_pdc!$C179=2,dati_bdv!$D$2:$D$65536,IF(dati_pdc!$C179=3,dati_bdv!$E$2:$E$65536,IF(dati_pdc!$C179=4,dati_bdv!$F$2:$F$65536,IF(dati_pdc!$C179=5,dati_bdv!$G$2:$G$65536,dati_bdv!$H$2:$H$65536))))),$A179,dati_bdv!M$2:M$65536)</f>
        <v>0</v>
      </c>
      <c r="F179">
        <f>SUMIF(IF(dati_pdc!$C179=1,dati_bdv!$C$2:$C$65536,IF(dati_pdc!$C179=2,dati_bdv!$D$2:$D$65536,IF(dati_pdc!$C179=3,dati_bdv!$E$2:$E$65536,IF(dati_pdc!$C179=4,dati_bdv!$F$2:$F$65536,IF(dati_pdc!$C179=5,dati_bdv!$G$2:$G$65536,dati_bdv!$H$2:$H$65536))))),$A179,dati_bdv!N$2:N$65536)</f>
        <v>0</v>
      </c>
    </row>
    <row r="180" spans="1:6">
      <c r="A180" s="34" t="str">
        <f>dati_pdc!A180</f>
        <v>71</v>
      </c>
      <c r="B180">
        <f>SUMIF(IF(dati_pdc!$C180=1,dati_bdv!$C$2:$C$65536,IF(dati_pdc!$C180=2,dati_bdv!$D$2:$D$65536,IF(dati_pdc!$C180=3,dati_bdv!$E$2:$E$65536,IF(dati_pdc!$C180=4,dati_bdv!$F$2:$F$65536,IF(dati_pdc!$C180=5,dati_bdv!$G$2:$G$65536,dati_bdv!$H$2:$H$65536))))),$A180,dati_bdv!J$2:J$65536)</f>
        <v>-1563209.61</v>
      </c>
      <c r="C180">
        <f>SUMIF(IF(dati_pdc!$C180=1,dati_bdv!$C$2:$C$65536,IF(dati_pdc!$C180=2,dati_bdv!$D$2:$D$65536,IF(dati_pdc!$C180=3,dati_bdv!$E$2:$E$65536,IF(dati_pdc!$C180=4,dati_bdv!$F$2:$F$65536,IF(dati_pdc!$C180=5,dati_bdv!$G$2:$G$65536,dati_bdv!$H$2:$H$65536))))),$A180,dati_bdv!K$2:K$65536)</f>
        <v>-1651867.9800000002</v>
      </c>
      <c r="D180">
        <f>SUMIF(IF(dati_pdc!$C180=1,dati_bdv!$C$2:$C$65536,IF(dati_pdc!$C180=2,dati_bdv!$D$2:$D$65536,IF(dati_pdc!$C180=3,dati_bdv!$E$2:$E$65536,IF(dati_pdc!$C180=4,dati_bdv!$F$2:$F$65536,IF(dati_pdc!$C180=5,dati_bdv!$G$2:$G$65536,dati_bdv!$H$2:$H$65536))))),$A180,dati_bdv!L$2:L$65536)</f>
        <v>0</v>
      </c>
      <c r="E180">
        <f>SUMIF(IF(dati_pdc!$C180=1,dati_bdv!$C$2:$C$65536,IF(dati_pdc!$C180=2,dati_bdv!$D$2:$D$65536,IF(dati_pdc!$C180=3,dati_bdv!$E$2:$E$65536,IF(dati_pdc!$C180=4,dati_bdv!$F$2:$F$65536,IF(dati_pdc!$C180=5,dati_bdv!$G$2:$G$65536,dati_bdv!$H$2:$H$65536))))),$A180,dati_bdv!M$2:M$65536)</f>
        <v>0</v>
      </c>
      <c r="F180">
        <f>SUMIF(IF(dati_pdc!$C180=1,dati_bdv!$C$2:$C$65536,IF(dati_pdc!$C180=2,dati_bdv!$D$2:$D$65536,IF(dati_pdc!$C180=3,dati_bdv!$E$2:$E$65536,IF(dati_pdc!$C180=4,dati_bdv!$F$2:$F$65536,IF(dati_pdc!$C180=5,dati_bdv!$G$2:$G$65536,dati_bdv!$H$2:$H$65536))))),$A180,dati_bdv!N$2:N$65536)</f>
        <v>0</v>
      </c>
    </row>
    <row r="181" spans="1:6">
      <c r="A181" s="34" t="str">
        <f>dati_pdc!A181</f>
        <v>7101</v>
      </c>
      <c r="B181">
        <f>SUMIF(IF(dati_pdc!$C181=1,dati_bdv!$C$2:$C$65536,IF(dati_pdc!$C181=2,dati_bdv!$D$2:$D$65536,IF(dati_pdc!$C181=3,dati_bdv!$E$2:$E$65536,IF(dati_pdc!$C181=4,dati_bdv!$F$2:$F$65536,IF(dati_pdc!$C181=5,dati_bdv!$G$2:$G$65536,dati_bdv!$H$2:$H$65536))))),$A181,dati_bdv!J$2:J$65536)</f>
        <v>-301240.64</v>
      </c>
      <c r="C181">
        <f>SUMIF(IF(dati_pdc!$C181=1,dati_bdv!$C$2:$C$65536,IF(dati_pdc!$C181=2,dati_bdv!$D$2:$D$65536,IF(dati_pdc!$C181=3,dati_bdv!$E$2:$E$65536,IF(dati_pdc!$C181=4,dati_bdv!$F$2:$F$65536,IF(dati_pdc!$C181=5,dati_bdv!$G$2:$G$65536,dati_bdv!$H$2:$H$65536))))),$A181,dati_bdv!K$2:K$65536)</f>
        <v>-397105.95999999996</v>
      </c>
      <c r="D181">
        <f>SUMIF(IF(dati_pdc!$C181=1,dati_bdv!$C$2:$C$65536,IF(dati_pdc!$C181=2,dati_bdv!$D$2:$D$65536,IF(dati_pdc!$C181=3,dati_bdv!$E$2:$E$65536,IF(dati_pdc!$C181=4,dati_bdv!$F$2:$F$65536,IF(dati_pdc!$C181=5,dati_bdv!$G$2:$G$65536,dati_bdv!$H$2:$H$65536))))),$A181,dati_bdv!L$2:L$65536)</f>
        <v>0</v>
      </c>
      <c r="E181">
        <f>SUMIF(IF(dati_pdc!$C181=1,dati_bdv!$C$2:$C$65536,IF(dati_pdc!$C181=2,dati_bdv!$D$2:$D$65536,IF(dati_pdc!$C181=3,dati_bdv!$E$2:$E$65536,IF(dati_pdc!$C181=4,dati_bdv!$F$2:$F$65536,IF(dati_pdc!$C181=5,dati_bdv!$G$2:$G$65536,dati_bdv!$H$2:$H$65536))))),$A181,dati_bdv!M$2:M$65536)</f>
        <v>0</v>
      </c>
      <c r="F181">
        <f>SUMIF(IF(dati_pdc!$C181=1,dati_bdv!$C$2:$C$65536,IF(dati_pdc!$C181=2,dati_bdv!$D$2:$D$65536,IF(dati_pdc!$C181=3,dati_bdv!$E$2:$E$65536,IF(dati_pdc!$C181=4,dati_bdv!$F$2:$F$65536,IF(dati_pdc!$C181=5,dati_bdv!$G$2:$G$65536,dati_bdv!$H$2:$H$65536))))),$A181,dati_bdv!N$2:N$65536)</f>
        <v>0</v>
      </c>
    </row>
    <row r="182" spans="1:6">
      <c r="A182" s="34" t="str">
        <f>dati_pdc!A182</f>
        <v>710101</v>
      </c>
      <c r="B182">
        <f>SUMIF(IF(dati_pdc!$C182=1,dati_bdv!$C$2:$C$65536,IF(dati_pdc!$C182=2,dati_bdv!$D$2:$D$65536,IF(dati_pdc!$C182=3,dati_bdv!$E$2:$E$65536,IF(dati_pdc!$C182=4,dati_bdv!$F$2:$F$65536,IF(dati_pdc!$C182=5,dati_bdv!$G$2:$G$65536,dati_bdv!$H$2:$H$65536))))),$A182,dati_bdv!J$2:J$65536)</f>
        <v>-92158.07</v>
      </c>
      <c r="C182">
        <f>SUMIF(IF(dati_pdc!$C182=1,dati_bdv!$C$2:$C$65536,IF(dati_pdc!$C182=2,dati_bdv!$D$2:$D$65536,IF(dati_pdc!$C182=3,dati_bdv!$E$2:$E$65536,IF(dati_pdc!$C182=4,dati_bdv!$F$2:$F$65536,IF(dati_pdc!$C182=5,dati_bdv!$G$2:$G$65536,dati_bdv!$H$2:$H$65536))))),$A182,dati_bdv!K$2:K$65536)</f>
        <v>-96144.6</v>
      </c>
      <c r="D182">
        <f>SUMIF(IF(dati_pdc!$C182=1,dati_bdv!$C$2:$C$65536,IF(dati_pdc!$C182=2,dati_bdv!$D$2:$D$65536,IF(dati_pdc!$C182=3,dati_bdv!$E$2:$E$65536,IF(dati_pdc!$C182=4,dati_bdv!$F$2:$F$65536,IF(dati_pdc!$C182=5,dati_bdv!$G$2:$G$65536,dati_bdv!$H$2:$H$65536))))),$A182,dati_bdv!L$2:L$65536)</f>
        <v>0</v>
      </c>
      <c r="E182">
        <f>SUMIF(IF(dati_pdc!$C182=1,dati_bdv!$C$2:$C$65536,IF(dati_pdc!$C182=2,dati_bdv!$D$2:$D$65536,IF(dati_pdc!$C182=3,dati_bdv!$E$2:$E$65536,IF(dati_pdc!$C182=4,dati_bdv!$F$2:$F$65536,IF(dati_pdc!$C182=5,dati_bdv!$G$2:$G$65536,dati_bdv!$H$2:$H$65536))))),$A182,dati_bdv!M$2:M$65536)</f>
        <v>0</v>
      </c>
      <c r="F182">
        <f>SUMIF(IF(dati_pdc!$C182=1,dati_bdv!$C$2:$C$65536,IF(dati_pdc!$C182=2,dati_bdv!$D$2:$D$65536,IF(dati_pdc!$C182=3,dati_bdv!$E$2:$E$65536,IF(dati_pdc!$C182=4,dati_bdv!$F$2:$F$65536,IF(dati_pdc!$C182=5,dati_bdv!$G$2:$G$65536,dati_bdv!$H$2:$H$65536))))),$A182,dati_bdv!N$2:N$65536)</f>
        <v>0</v>
      </c>
    </row>
    <row r="183" spans="1:6">
      <c r="A183" s="34" t="str">
        <f>dati_pdc!A183</f>
        <v>710102</v>
      </c>
      <c r="B183">
        <f>SUMIF(IF(dati_pdc!$C183=1,dati_bdv!$C$2:$C$65536,IF(dati_pdc!$C183=2,dati_bdv!$D$2:$D$65536,IF(dati_pdc!$C183=3,dati_bdv!$E$2:$E$65536,IF(dati_pdc!$C183=4,dati_bdv!$F$2:$F$65536,IF(dati_pdc!$C183=5,dati_bdv!$G$2:$G$65536,dati_bdv!$H$2:$H$65536))))),$A183,dati_bdv!J$2:J$65536)</f>
        <v>-17503.099999999999</v>
      </c>
      <c r="C183">
        <f>SUMIF(IF(dati_pdc!$C183=1,dati_bdv!$C$2:$C$65536,IF(dati_pdc!$C183=2,dati_bdv!$D$2:$D$65536,IF(dati_pdc!$C183=3,dati_bdv!$E$2:$E$65536,IF(dati_pdc!$C183=4,dati_bdv!$F$2:$F$65536,IF(dati_pdc!$C183=5,dati_bdv!$G$2:$G$65536,dati_bdv!$H$2:$H$65536))))),$A183,dati_bdv!K$2:K$65536)</f>
        <v>-6479</v>
      </c>
      <c r="D183">
        <f>SUMIF(IF(dati_pdc!$C183=1,dati_bdv!$C$2:$C$65536,IF(dati_pdc!$C183=2,dati_bdv!$D$2:$D$65536,IF(dati_pdc!$C183=3,dati_bdv!$E$2:$E$65536,IF(dati_pdc!$C183=4,dati_bdv!$F$2:$F$65536,IF(dati_pdc!$C183=5,dati_bdv!$G$2:$G$65536,dati_bdv!$H$2:$H$65536))))),$A183,dati_bdv!L$2:L$65536)</f>
        <v>0</v>
      </c>
      <c r="E183">
        <f>SUMIF(IF(dati_pdc!$C183=1,dati_bdv!$C$2:$C$65536,IF(dati_pdc!$C183=2,dati_bdv!$D$2:$D$65536,IF(dati_pdc!$C183=3,dati_bdv!$E$2:$E$65536,IF(dati_pdc!$C183=4,dati_bdv!$F$2:$F$65536,IF(dati_pdc!$C183=5,dati_bdv!$G$2:$G$65536,dati_bdv!$H$2:$H$65536))))),$A183,dati_bdv!M$2:M$65536)</f>
        <v>0</v>
      </c>
      <c r="F183">
        <f>SUMIF(IF(dati_pdc!$C183=1,dati_bdv!$C$2:$C$65536,IF(dati_pdc!$C183=2,dati_bdv!$D$2:$D$65536,IF(dati_pdc!$C183=3,dati_bdv!$E$2:$E$65536,IF(dati_pdc!$C183=4,dati_bdv!$F$2:$F$65536,IF(dati_pdc!$C183=5,dati_bdv!$G$2:$G$65536,dati_bdv!$H$2:$H$65536))))),$A183,dati_bdv!N$2:N$65536)</f>
        <v>0</v>
      </c>
    </row>
    <row r="184" spans="1:6">
      <c r="A184" s="34" t="str">
        <f>dati_pdc!A184</f>
        <v>710103</v>
      </c>
      <c r="B184">
        <f>SUMIF(IF(dati_pdc!$C184=1,dati_bdv!$C$2:$C$65536,IF(dati_pdc!$C184=2,dati_bdv!$D$2:$D$65536,IF(dati_pdc!$C184=3,dati_bdv!$E$2:$E$65536,IF(dati_pdc!$C184=4,dati_bdv!$F$2:$F$65536,IF(dati_pdc!$C184=5,dati_bdv!$G$2:$G$65536,dati_bdv!$H$2:$H$65536))))),$A184,dati_bdv!J$2:J$65536)</f>
        <v>-16079</v>
      </c>
      <c r="C184">
        <f>SUMIF(IF(dati_pdc!$C184=1,dati_bdv!$C$2:$C$65536,IF(dati_pdc!$C184=2,dati_bdv!$D$2:$D$65536,IF(dati_pdc!$C184=3,dati_bdv!$E$2:$E$65536,IF(dati_pdc!$C184=4,dati_bdv!$F$2:$F$65536,IF(dati_pdc!$C184=5,dati_bdv!$G$2:$G$65536,dati_bdv!$H$2:$H$65536))))),$A184,dati_bdv!K$2:K$65536)</f>
        <v>-9555.67</v>
      </c>
      <c r="D184">
        <f>SUMIF(IF(dati_pdc!$C184=1,dati_bdv!$C$2:$C$65536,IF(dati_pdc!$C184=2,dati_bdv!$D$2:$D$65536,IF(dati_pdc!$C184=3,dati_bdv!$E$2:$E$65536,IF(dati_pdc!$C184=4,dati_bdv!$F$2:$F$65536,IF(dati_pdc!$C184=5,dati_bdv!$G$2:$G$65536,dati_bdv!$H$2:$H$65536))))),$A184,dati_bdv!L$2:L$65536)</f>
        <v>0</v>
      </c>
      <c r="E184">
        <f>SUMIF(IF(dati_pdc!$C184=1,dati_bdv!$C$2:$C$65536,IF(dati_pdc!$C184=2,dati_bdv!$D$2:$D$65536,IF(dati_pdc!$C184=3,dati_bdv!$E$2:$E$65536,IF(dati_pdc!$C184=4,dati_bdv!$F$2:$F$65536,IF(dati_pdc!$C184=5,dati_bdv!$G$2:$G$65536,dati_bdv!$H$2:$H$65536))))),$A184,dati_bdv!M$2:M$65536)</f>
        <v>0</v>
      </c>
      <c r="F184">
        <f>SUMIF(IF(dati_pdc!$C184=1,dati_bdv!$C$2:$C$65536,IF(dati_pdc!$C184=2,dati_bdv!$D$2:$D$65536,IF(dati_pdc!$C184=3,dati_bdv!$E$2:$E$65536,IF(dati_pdc!$C184=4,dati_bdv!$F$2:$F$65536,IF(dati_pdc!$C184=5,dati_bdv!$G$2:$G$65536,dati_bdv!$H$2:$H$65536))))),$A184,dati_bdv!N$2:N$65536)</f>
        <v>0</v>
      </c>
    </row>
    <row r="185" spans="1:6">
      <c r="A185" s="34" t="str">
        <f>dati_pdc!A185</f>
        <v>710104</v>
      </c>
      <c r="B185">
        <f>SUMIF(IF(dati_pdc!$C185=1,dati_bdv!$C$2:$C$65536,IF(dati_pdc!$C185=2,dati_bdv!$D$2:$D$65536,IF(dati_pdc!$C185=3,dati_bdv!$E$2:$E$65536,IF(dati_pdc!$C185=4,dati_bdv!$F$2:$F$65536,IF(dati_pdc!$C185=5,dati_bdv!$G$2:$G$65536,dati_bdv!$H$2:$H$65536))))),$A185,dati_bdv!J$2:J$65536)</f>
        <v>-58582.49</v>
      </c>
      <c r="C185">
        <f>SUMIF(IF(dati_pdc!$C185=1,dati_bdv!$C$2:$C$65536,IF(dati_pdc!$C185=2,dati_bdv!$D$2:$D$65536,IF(dati_pdc!$C185=3,dati_bdv!$E$2:$E$65536,IF(dati_pdc!$C185=4,dati_bdv!$F$2:$F$65536,IF(dati_pdc!$C185=5,dati_bdv!$G$2:$G$65536,dati_bdv!$H$2:$H$65536))))),$A185,dati_bdv!K$2:K$65536)</f>
        <v>-54292.79</v>
      </c>
      <c r="D185">
        <f>SUMIF(IF(dati_pdc!$C185=1,dati_bdv!$C$2:$C$65536,IF(dati_pdc!$C185=2,dati_bdv!$D$2:$D$65536,IF(dati_pdc!$C185=3,dati_bdv!$E$2:$E$65536,IF(dati_pdc!$C185=4,dati_bdv!$F$2:$F$65536,IF(dati_pdc!$C185=5,dati_bdv!$G$2:$G$65536,dati_bdv!$H$2:$H$65536))))),$A185,dati_bdv!L$2:L$65536)</f>
        <v>0</v>
      </c>
      <c r="E185">
        <f>SUMIF(IF(dati_pdc!$C185=1,dati_bdv!$C$2:$C$65536,IF(dati_pdc!$C185=2,dati_bdv!$D$2:$D$65536,IF(dati_pdc!$C185=3,dati_bdv!$E$2:$E$65536,IF(dati_pdc!$C185=4,dati_bdv!$F$2:$F$65536,IF(dati_pdc!$C185=5,dati_bdv!$G$2:$G$65536,dati_bdv!$H$2:$H$65536))))),$A185,dati_bdv!M$2:M$65536)</f>
        <v>0</v>
      </c>
      <c r="F185">
        <f>SUMIF(IF(dati_pdc!$C185=1,dati_bdv!$C$2:$C$65536,IF(dati_pdc!$C185=2,dati_bdv!$D$2:$D$65536,IF(dati_pdc!$C185=3,dati_bdv!$E$2:$E$65536,IF(dati_pdc!$C185=4,dati_bdv!$F$2:$F$65536,IF(dati_pdc!$C185=5,dati_bdv!$G$2:$G$65536,dati_bdv!$H$2:$H$65536))))),$A185,dati_bdv!N$2:N$65536)</f>
        <v>0</v>
      </c>
    </row>
    <row r="186" spans="1:6">
      <c r="A186" s="34" t="str">
        <f>dati_pdc!A186</f>
        <v>710105</v>
      </c>
      <c r="B186">
        <f>SUMIF(IF(dati_pdc!$C186=1,dati_bdv!$C$2:$C$65536,IF(dati_pdc!$C186=2,dati_bdv!$D$2:$D$65536,IF(dati_pdc!$C186=3,dati_bdv!$E$2:$E$65536,IF(dati_pdc!$C186=4,dati_bdv!$F$2:$F$65536,IF(dati_pdc!$C186=5,dati_bdv!$G$2:$G$65536,dati_bdv!$H$2:$H$65536))))),$A186,dati_bdv!J$2:J$65536)</f>
        <v>-4058</v>
      </c>
      <c r="C186">
        <f>SUMIF(IF(dati_pdc!$C186=1,dati_bdv!$C$2:$C$65536,IF(dati_pdc!$C186=2,dati_bdv!$D$2:$D$65536,IF(dati_pdc!$C186=3,dati_bdv!$E$2:$E$65536,IF(dati_pdc!$C186=4,dati_bdv!$F$2:$F$65536,IF(dati_pdc!$C186=5,dati_bdv!$G$2:$G$65536,dati_bdv!$H$2:$H$65536))))),$A186,dati_bdv!K$2:K$65536)</f>
        <v>-23788.95</v>
      </c>
      <c r="D186">
        <f>SUMIF(IF(dati_pdc!$C186=1,dati_bdv!$C$2:$C$65536,IF(dati_pdc!$C186=2,dati_bdv!$D$2:$D$65536,IF(dati_pdc!$C186=3,dati_bdv!$E$2:$E$65536,IF(dati_pdc!$C186=4,dati_bdv!$F$2:$F$65536,IF(dati_pdc!$C186=5,dati_bdv!$G$2:$G$65536,dati_bdv!$H$2:$H$65536))))),$A186,dati_bdv!L$2:L$65536)</f>
        <v>0</v>
      </c>
      <c r="E186">
        <f>SUMIF(IF(dati_pdc!$C186=1,dati_bdv!$C$2:$C$65536,IF(dati_pdc!$C186=2,dati_bdv!$D$2:$D$65536,IF(dati_pdc!$C186=3,dati_bdv!$E$2:$E$65536,IF(dati_pdc!$C186=4,dati_bdv!$F$2:$F$65536,IF(dati_pdc!$C186=5,dati_bdv!$G$2:$G$65536,dati_bdv!$H$2:$H$65536))))),$A186,dati_bdv!M$2:M$65536)</f>
        <v>0</v>
      </c>
      <c r="F186">
        <f>SUMIF(IF(dati_pdc!$C186=1,dati_bdv!$C$2:$C$65536,IF(dati_pdc!$C186=2,dati_bdv!$D$2:$D$65536,IF(dati_pdc!$C186=3,dati_bdv!$E$2:$E$65536,IF(dati_pdc!$C186=4,dati_bdv!$F$2:$F$65536,IF(dati_pdc!$C186=5,dati_bdv!$G$2:$G$65536,dati_bdv!$H$2:$H$65536))))),$A186,dati_bdv!N$2:N$65536)</f>
        <v>0</v>
      </c>
    </row>
    <row r="187" spans="1:6">
      <c r="A187" s="34" t="str">
        <f>dati_pdc!A187</f>
        <v>710106</v>
      </c>
      <c r="B187">
        <f>SUMIF(IF(dati_pdc!$C187=1,dati_bdv!$C$2:$C$65536,IF(dati_pdc!$C187=2,dati_bdv!$D$2:$D$65536,IF(dati_pdc!$C187=3,dati_bdv!$E$2:$E$65536,IF(dati_pdc!$C187=4,dati_bdv!$F$2:$F$65536,IF(dati_pdc!$C187=5,dati_bdv!$G$2:$G$65536,dati_bdv!$H$2:$H$65536))))),$A187,dati_bdv!J$2:J$65536)</f>
        <v>-35378.57</v>
      </c>
      <c r="C187">
        <f>SUMIF(IF(dati_pdc!$C187=1,dati_bdv!$C$2:$C$65536,IF(dati_pdc!$C187=2,dati_bdv!$D$2:$D$65536,IF(dati_pdc!$C187=3,dati_bdv!$E$2:$E$65536,IF(dati_pdc!$C187=4,dati_bdv!$F$2:$F$65536,IF(dati_pdc!$C187=5,dati_bdv!$G$2:$G$65536,dati_bdv!$H$2:$H$65536))))),$A187,dati_bdv!K$2:K$65536)</f>
        <v>-11830.93</v>
      </c>
      <c r="D187">
        <f>SUMIF(IF(dati_pdc!$C187=1,dati_bdv!$C$2:$C$65536,IF(dati_pdc!$C187=2,dati_bdv!$D$2:$D$65536,IF(dati_pdc!$C187=3,dati_bdv!$E$2:$E$65536,IF(dati_pdc!$C187=4,dati_bdv!$F$2:$F$65536,IF(dati_pdc!$C187=5,dati_bdv!$G$2:$G$65536,dati_bdv!$H$2:$H$65536))))),$A187,dati_bdv!L$2:L$65536)</f>
        <v>0</v>
      </c>
      <c r="E187">
        <f>SUMIF(IF(dati_pdc!$C187=1,dati_bdv!$C$2:$C$65536,IF(dati_pdc!$C187=2,dati_bdv!$D$2:$D$65536,IF(dati_pdc!$C187=3,dati_bdv!$E$2:$E$65536,IF(dati_pdc!$C187=4,dati_bdv!$F$2:$F$65536,IF(dati_pdc!$C187=5,dati_bdv!$G$2:$G$65536,dati_bdv!$H$2:$H$65536))))),$A187,dati_bdv!M$2:M$65536)</f>
        <v>0</v>
      </c>
      <c r="F187">
        <f>SUMIF(IF(dati_pdc!$C187=1,dati_bdv!$C$2:$C$65536,IF(dati_pdc!$C187=2,dati_bdv!$D$2:$D$65536,IF(dati_pdc!$C187=3,dati_bdv!$E$2:$E$65536,IF(dati_pdc!$C187=4,dati_bdv!$F$2:$F$65536,IF(dati_pdc!$C187=5,dati_bdv!$G$2:$G$65536,dati_bdv!$H$2:$H$65536))))),$A187,dati_bdv!N$2:N$65536)</f>
        <v>0</v>
      </c>
    </row>
    <row r="188" spans="1:6">
      <c r="A188" s="34" t="str">
        <f>dati_pdc!A188</f>
        <v>710107</v>
      </c>
      <c r="B188">
        <f>SUMIF(IF(dati_pdc!$C188=1,dati_bdv!$C$2:$C$65536,IF(dati_pdc!$C188=2,dati_bdv!$D$2:$D$65536,IF(dati_pdc!$C188=3,dati_bdv!$E$2:$E$65536,IF(dati_pdc!$C188=4,dati_bdv!$F$2:$F$65536,IF(dati_pdc!$C188=5,dati_bdv!$G$2:$G$65536,dati_bdv!$H$2:$H$65536))))),$A188,dati_bdv!J$2:J$65536)</f>
        <v>0</v>
      </c>
      <c r="C188">
        <f>SUMIF(IF(dati_pdc!$C188=1,dati_bdv!$C$2:$C$65536,IF(dati_pdc!$C188=2,dati_bdv!$D$2:$D$65536,IF(dati_pdc!$C188=3,dati_bdv!$E$2:$E$65536,IF(dati_pdc!$C188=4,dati_bdv!$F$2:$F$65536,IF(dati_pdc!$C188=5,dati_bdv!$G$2:$G$65536,dati_bdv!$H$2:$H$65536))))),$A188,dati_bdv!K$2:K$65536)</f>
        <v>-3743.5</v>
      </c>
      <c r="D188">
        <f>SUMIF(IF(dati_pdc!$C188=1,dati_bdv!$C$2:$C$65536,IF(dati_pdc!$C188=2,dati_bdv!$D$2:$D$65536,IF(dati_pdc!$C188=3,dati_bdv!$E$2:$E$65536,IF(dati_pdc!$C188=4,dati_bdv!$F$2:$F$65536,IF(dati_pdc!$C188=5,dati_bdv!$G$2:$G$65536,dati_bdv!$H$2:$H$65536))))),$A188,dati_bdv!L$2:L$65536)</f>
        <v>0</v>
      </c>
      <c r="E188">
        <f>SUMIF(IF(dati_pdc!$C188=1,dati_bdv!$C$2:$C$65536,IF(dati_pdc!$C188=2,dati_bdv!$D$2:$D$65536,IF(dati_pdc!$C188=3,dati_bdv!$E$2:$E$65536,IF(dati_pdc!$C188=4,dati_bdv!$F$2:$F$65536,IF(dati_pdc!$C188=5,dati_bdv!$G$2:$G$65536,dati_bdv!$H$2:$H$65536))))),$A188,dati_bdv!M$2:M$65536)</f>
        <v>0</v>
      </c>
      <c r="F188">
        <f>SUMIF(IF(dati_pdc!$C188=1,dati_bdv!$C$2:$C$65536,IF(dati_pdc!$C188=2,dati_bdv!$D$2:$D$65536,IF(dati_pdc!$C188=3,dati_bdv!$E$2:$E$65536,IF(dati_pdc!$C188=4,dati_bdv!$F$2:$F$65536,IF(dati_pdc!$C188=5,dati_bdv!$G$2:$G$65536,dati_bdv!$H$2:$H$65536))))),$A188,dati_bdv!N$2:N$65536)</f>
        <v>0</v>
      </c>
    </row>
    <row r="189" spans="1:6">
      <c r="A189" s="34" t="str">
        <f>dati_pdc!A189</f>
        <v>710108</v>
      </c>
      <c r="B189">
        <f>SUMIF(IF(dati_pdc!$C189=1,dati_bdv!$C$2:$C$65536,IF(dati_pdc!$C189=2,dati_bdv!$D$2:$D$65536,IF(dati_pdc!$C189=3,dati_bdv!$E$2:$E$65536,IF(dati_pdc!$C189=4,dati_bdv!$F$2:$F$65536,IF(dati_pdc!$C189=5,dati_bdv!$G$2:$G$65536,dati_bdv!$H$2:$H$65536))))),$A189,dati_bdv!J$2:J$65536)</f>
        <v>-291.20999999999998</v>
      </c>
      <c r="C189">
        <f>SUMIF(IF(dati_pdc!$C189=1,dati_bdv!$C$2:$C$65536,IF(dati_pdc!$C189=2,dati_bdv!$D$2:$D$65536,IF(dati_pdc!$C189=3,dati_bdv!$E$2:$E$65536,IF(dati_pdc!$C189=4,dati_bdv!$F$2:$F$65536,IF(dati_pdc!$C189=5,dati_bdv!$G$2:$G$65536,dati_bdv!$H$2:$H$65536))))),$A189,dati_bdv!K$2:K$65536)</f>
        <v>0</v>
      </c>
      <c r="D189">
        <f>SUMIF(IF(dati_pdc!$C189=1,dati_bdv!$C$2:$C$65536,IF(dati_pdc!$C189=2,dati_bdv!$D$2:$D$65536,IF(dati_pdc!$C189=3,dati_bdv!$E$2:$E$65536,IF(dati_pdc!$C189=4,dati_bdv!$F$2:$F$65536,IF(dati_pdc!$C189=5,dati_bdv!$G$2:$G$65536,dati_bdv!$H$2:$H$65536))))),$A189,dati_bdv!L$2:L$65536)</f>
        <v>0</v>
      </c>
      <c r="E189">
        <f>SUMIF(IF(dati_pdc!$C189=1,dati_bdv!$C$2:$C$65536,IF(dati_pdc!$C189=2,dati_bdv!$D$2:$D$65536,IF(dati_pdc!$C189=3,dati_bdv!$E$2:$E$65536,IF(dati_pdc!$C189=4,dati_bdv!$F$2:$F$65536,IF(dati_pdc!$C189=5,dati_bdv!$G$2:$G$65536,dati_bdv!$H$2:$H$65536))))),$A189,dati_bdv!M$2:M$65536)</f>
        <v>0</v>
      </c>
      <c r="F189">
        <f>SUMIF(IF(dati_pdc!$C189=1,dati_bdv!$C$2:$C$65536,IF(dati_pdc!$C189=2,dati_bdv!$D$2:$D$65536,IF(dati_pdc!$C189=3,dati_bdv!$E$2:$E$65536,IF(dati_pdc!$C189=4,dati_bdv!$F$2:$F$65536,IF(dati_pdc!$C189=5,dati_bdv!$G$2:$G$65536,dati_bdv!$H$2:$H$65536))))),$A189,dati_bdv!N$2:N$65536)</f>
        <v>0</v>
      </c>
    </row>
    <row r="190" spans="1:6">
      <c r="A190" s="34" t="str">
        <f>dati_pdc!A190</f>
        <v>710120</v>
      </c>
      <c r="B190">
        <f>SUMIF(IF(dati_pdc!$C190=1,dati_bdv!$C$2:$C$65536,IF(dati_pdc!$C190=2,dati_bdv!$D$2:$D$65536,IF(dati_pdc!$C190=3,dati_bdv!$E$2:$E$65536,IF(dati_pdc!$C190=4,dati_bdv!$F$2:$F$65536,IF(dati_pdc!$C190=5,dati_bdv!$G$2:$G$65536,dati_bdv!$H$2:$H$65536))))),$A190,dati_bdv!J$2:J$65536)</f>
        <v>-55933.7</v>
      </c>
      <c r="C190">
        <f>SUMIF(IF(dati_pdc!$C190=1,dati_bdv!$C$2:$C$65536,IF(dati_pdc!$C190=2,dati_bdv!$D$2:$D$65536,IF(dati_pdc!$C190=3,dati_bdv!$E$2:$E$65536,IF(dati_pdc!$C190=4,dati_bdv!$F$2:$F$65536,IF(dati_pdc!$C190=5,dati_bdv!$G$2:$G$65536,dati_bdv!$H$2:$H$65536))))),$A190,dati_bdv!K$2:K$65536)</f>
        <v>-157099.51999999999</v>
      </c>
      <c r="D190">
        <f>SUMIF(IF(dati_pdc!$C190=1,dati_bdv!$C$2:$C$65536,IF(dati_pdc!$C190=2,dati_bdv!$D$2:$D$65536,IF(dati_pdc!$C190=3,dati_bdv!$E$2:$E$65536,IF(dati_pdc!$C190=4,dati_bdv!$F$2:$F$65536,IF(dati_pdc!$C190=5,dati_bdv!$G$2:$G$65536,dati_bdv!$H$2:$H$65536))))),$A190,dati_bdv!L$2:L$65536)</f>
        <v>0</v>
      </c>
      <c r="E190">
        <f>SUMIF(IF(dati_pdc!$C190=1,dati_bdv!$C$2:$C$65536,IF(dati_pdc!$C190=2,dati_bdv!$D$2:$D$65536,IF(dati_pdc!$C190=3,dati_bdv!$E$2:$E$65536,IF(dati_pdc!$C190=4,dati_bdv!$F$2:$F$65536,IF(dati_pdc!$C190=5,dati_bdv!$G$2:$G$65536,dati_bdv!$H$2:$H$65536))))),$A190,dati_bdv!M$2:M$65536)</f>
        <v>0</v>
      </c>
      <c r="F190">
        <f>SUMIF(IF(dati_pdc!$C190=1,dati_bdv!$C$2:$C$65536,IF(dati_pdc!$C190=2,dati_bdv!$D$2:$D$65536,IF(dati_pdc!$C190=3,dati_bdv!$E$2:$E$65536,IF(dati_pdc!$C190=4,dati_bdv!$F$2:$F$65536,IF(dati_pdc!$C190=5,dati_bdv!$G$2:$G$65536,dati_bdv!$H$2:$H$65536))))),$A190,dati_bdv!N$2:N$65536)</f>
        <v>0</v>
      </c>
    </row>
    <row r="191" spans="1:6">
      <c r="A191" s="34" t="str">
        <f>dati_pdc!A191</f>
        <v>710121</v>
      </c>
      <c r="B191">
        <f>SUMIF(IF(dati_pdc!$C191=1,dati_bdv!$C$2:$C$65536,IF(dati_pdc!$C191=2,dati_bdv!$D$2:$D$65536,IF(dati_pdc!$C191=3,dati_bdv!$E$2:$E$65536,IF(dati_pdc!$C191=4,dati_bdv!$F$2:$F$65536,IF(dati_pdc!$C191=5,dati_bdv!$G$2:$G$65536,dati_bdv!$H$2:$H$65536))))),$A191,dati_bdv!J$2:J$65536)</f>
        <v>-1102</v>
      </c>
      <c r="C191">
        <f>SUMIF(IF(dati_pdc!$C191=1,dati_bdv!$C$2:$C$65536,IF(dati_pdc!$C191=2,dati_bdv!$D$2:$D$65536,IF(dati_pdc!$C191=3,dati_bdv!$E$2:$E$65536,IF(dati_pdc!$C191=4,dati_bdv!$F$2:$F$65536,IF(dati_pdc!$C191=5,dati_bdv!$G$2:$G$65536,dati_bdv!$H$2:$H$65536))))),$A191,dati_bdv!K$2:K$65536)</f>
        <v>0</v>
      </c>
      <c r="D191">
        <f>SUMIF(IF(dati_pdc!$C191=1,dati_bdv!$C$2:$C$65536,IF(dati_pdc!$C191=2,dati_bdv!$D$2:$D$65536,IF(dati_pdc!$C191=3,dati_bdv!$E$2:$E$65536,IF(dati_pdc!$C191=4,dati_bdv!$F$2:$F$65536,IF(dati_pdc!$C191=5,dati_bdv!$G$2:$G$65536,dati_bdv!$H$2:$H$65536))))),$A191,dati_bdv!L$2:L$65536)</f>
        <v>0</v>
      </c>
      <c r="E191">
        <f>SUMIF(IF(dati_pdc!$C191=1,dati_bdv!$C$2:$C$65536,IF(dati_pdc!$C191=2,dati_bdv!$D$2:$D$65536,IF(dati_pdc!$C191=3,dati_bdv!$E$2:$E$65536,IF(dati_pdc!$C191=4,dati_bdv!$F$2:$F$65536,IF(dati_pdc!$C191=5,dati_bdv!$G$2:$G$65536,dati_bdv!$H$2:$H$65536))))),$A191,dati_bdv!M$2:M$65536)</f>
        <v>0</v>
      </c>
      <c r="F191">
        <f>SUMIF(IF(dati_pdc!$C191=1,dati_bdv!$C$2:$C$65536,IF(dati_pdc!$C191=2,dati_bdv!$D$2:$D$65536,IF(dati_pdc!$C191=3,dati_bdv!$E$2:$E$65536,IF(dati_pdc!$C191=4,dati_bdv!$F$2:$F$65536,IF(dati_pdc!$C191=5,dati_bdv!$G$2:$G$65536,dati_bdv!$H$2:$H$65536))))),$A191,dati_bdv!N$2:N$65536)</f>
        <v>0</v>
      </c>
    </row>
    <row r="192" spans="1:6">
      <c r="A192" s="34" t="str">
        <f>dati_pdc!A192</f>
        <v>710140</v>
      </c>
      <c r="B192">
        <f>SUMIF(IF(dati_pdc!$C192=1,dati_bdv!$C$2:$C$65536,IF(dati_pdc!$C192=2,dati_bdv!$D$2:$D$65536,IF(dati_pdc!$C192=3,dati_bdv!$E$2:$E$65536,IF(dati_pdc!$C192=4,dati_bdv!$F$2:$F$65536,IF(dati_pdc!$C192=5,dati_bdv!$G$2:$G$65536,dati_bdv!$H$2:$H$65536))))),$A192,dati_bdv!J$2:J$65536)</f>
        <v>-15</v>
      </c>
      <c r="C192">
        <f>SUMIF(IF(dati_pdc!$C192=1,dati_bdv!$C$2:$C$65536,IF(dati_pdc!$C192=2,dati_bdv!$D$2:$D$65536,IF(dati_pdc!$C192=3,dati_bdv!$E$2:$E$65536,IF(dati_pdc!$C192=4,dati_bdv!$F$2:$F$65536,IF(dati_pdc!$C192=5,dati_bdv!$G$2:$G$65536,dati_bdv!$H$2:$H$65536))))),$A192,dati_bdv!K$2:K$65536)</f>
        <v>-15</v>
      </c>
      <c r="D192">
        <f>SUMIF(IF(dati_pdc!$C192=1,dati_bdv!$C$2:$C$65536,IF(dati_pdc!$C192=2,dati_bdv!$D$2:$D$65536,IF(dati_pdc!$C192=3,dati_bdv!$E$2:$E$65536,IF(dati_pdc!$C192=4,dati_bdv!$F$2:$F$65536,IF(dati_pdc!$C192=5,dati_bdv!$G$2:$G$65536,dati_bdv!$H$2:$H$65536))))),$A192,dati_bdv!L$2:L$65536)</f>
        <v>0</v>
      </c>
      <c r="E192">
        <f>SUMIF(IF(dati_pdc!$C192=1,dati_bdv!$C$2:$C$65536,IF(dati_pdc!$C192=2,dati_bdv!$D$2:$D$65536,IF(dati_pdc!$C192=3,dati_bdv!$E$2:$E$65536,IF(dati_pdc!$C192=4,dati_bdv!$F$2:$F$65536,IF(dati_pdc!$C192=5,dati_bdv!$G$2:$G$65536,dati_bdv!$H$2:$H$65536))))),$A192,dati_bdv!M$2:M$65536)</f>
        <v>0</v>
      </c>
      <c r="F192">
        <f>SUMIF(IF(dati_pdc!$C192=1,dati_bdv!$C$2:$C$65536,IF(dati_pdc!$C192=2,dati_bdv!$D$2:$D$65536,IF(dati_pdc!$C192=3,dati_bdv!$E$2:$E$65536,IF(dati_pdc!$C192=4,dati_bdv!$F$2:$F$65536,IF(dati_pdc!$C192=5,dati_bdv!$G$2:$G$65536,dati_bdv!$H$2:$H$65536))))),$A192,dati_bdv!N$2:N$65536)</f>
        <v>0</v>
      </c>
    </row>
    <row r="193" spans="1:6">
      <c r="A193" s="34" t="str">
        <f>dati_pdc!A193</f>
        <v>710141</v>
      </c>
      <c r="B193">
        <f>SUMIF(IF(dati_pdc!$C193=1,dati_bdv!$C$2:$C$65536,IF(dati_pdc!$C193=2,dati_bdv!$D$2:$D$65536,IF(dati_pdc!$C193=3,dati_bdv!$E$2:$E$65536,IF(dati_pdc!$C193=4,dati_bdv!$F$2:$F$65536,IF(dati_pdc!$C193=5,dati_bdv!$G$2:$G$65536,dati_bdv!$H$2:$H$65536))))),$A193,dati_bdv!J$2:J$65536)</f>
        <v>-40</v>
      </c>
      <c r="C193">
        <f>SUMIF(IF(dati_pdc!$C193=1,dati_bdv!$C$2:$C$65536,IF(dati_pdc!$C193=2,dati_bdv!$D$2:$D$65536,IF(dati_pdc!$C193=3,dati_bdv!$E$2:$E$65536,IF(dati_pdc!$C193=4,dati_bdv!$F$2:$F$65536,IF(dati_pdc!$C193=5,dati_bdv!$G$2:$G$65536,dati_bdv!$H$2:$H$65536))))),$A193,dati_bdv!K$2:K$65536)</f>
        <v>0</v>
      </c>
      <c r="D193">
        <f>SUMIF(IF(dati_pdc!$C193=1,dati_bdv!$C$2:$C$65536,IF(dati_pdc!$C193=2,dati_bdv!$D$2:$D$65536,IF(dati_pdc!$C193=3,dati_bdv!$E$2:$E$65536,IF(dati_pdc!$C193=4,dati_bdv!$F$2:$F$65536,IF(dati_pdc!$C193=5,dati_bdv!$G$2:$G$65536,dati_bdv!$H$2:$H$65536))))),$A193,dati_bdv!L$2:L$65536)</f>
        <v>0</v>
      </c>
      <c r="E193">
        <f>SUMIF(IF(dati_pdc!$C193=1,dati_bdv!$C$2:$C$65536,IF(dati_pdc!$C193=2,dati_bdv!$D$2:$D$65536,IF(dati_pdc!$C193=3,dati_bdv!$E$2:$E$65536,IF(dati_pdc!$C193=4,dati_bdv!$F$2:$F$65536,IF(dati_pdc!$C193=5,dati_bdv!$G$2:$G$65536,dati_bdv!$H$2:$H$65536))))),$A193,dati_bdv!M$2:M$65536)</f>
        <v>0</v>
      </c>
      <c r="F193">
        <f>SUMIF(IF(dati_pdc!$C193=1,dati_bdv!$C$2:$C$65536,IF(dati_pdc!$C193=2,dati_bdv!$D$2:$D$65536,IF(dati_pdc!$C193=3,dati_bdv!$E$2:$E$65536,IF(dati_pdc!$C193=4,dati_bdv!$F$2:$F$65536,IF(dati_pdc!$C193=5,dati_bdv!$G$2:$G$65536,dati_bdv!$H$2:$H$65536))))),$A193,dati_bdv!N$2:N$65536)</f>
        <v>0</v>
      </c>
    </row>
    <row r="194" spans="1:6">
      <c r="A194" s="34" t="str">
        <f>dati_pdc!A194</f>
        <v>710142</v>
      </c>
      <c r="B194">
        <f>SUMIF(IF(dati_pdc!$C194=1,dati_bdv!$C$2:$C$65536,IF(dati_pdc!$C194=2,dati_bdv!$D$2:$D$65536,IF(dati_pdc!$C194=3,dati_bdv!$E$2:$E$65536,IF(dati_pdc!$C194=4,dati_bdv!$F$2:$F$65536,IF(dati_pdc!$C194=5,dati_bdv!$G$2:$G$65536,dati_bdv!$H$2:$H$65536))))),$A194,dati_bdv!J$2:J$65536)</f>
        <v>-33</v>
      </c>
      <c r="C194">
        <f>SUMIF(IF(dati_pdc!$C194=1,dati_bdv!$C$2:$C$65536,IF(dati_pdc!$C194=2,dati_bdv!$D$2:$D$65536,IF(dati_pdc!$C194=3,dati_bdv!$E$2:$E$65536,IF(dati_pdc!$C194=4,dati_bdv!$F$2:$F$65536,IF(dati_pdc!$C194=5,dati_bdv!$G$2:$G$65536,dati_bdv!$H$2:$H$65536))))),$A194,dati_bdv!K$2:K$65536)</f>
        <v>-1250</v>
      </c>
      <c r="D194">
        <f>SUMIF(IF(dati_pdc!$C194=1,dati_bdv!$C$2:$C$65536,IF(dati_pdc!$C194=2,dati_bdv!$D$2:$D$65536,IF(dati_pdc!$C194=3,dati_bdv!$E$2:$E$65536,IF(dati_pdc!$C194=4,dati_bdv!$F$2:$F$65536,IF(dati_pdc!$C194=5,dati_bdv!$G$2:$G$65536,dati_bdv!$H$2:$H$65536))))),$A194,dati_bdv!L$2:L$65536)</f>
        <v>0</v>
      </c>
      <c r="E194">
        <f>SUMIF(IF(dati_pdc!$C194=1,dati_bdv!$C$2:$C$65536,IF(dati_pdc!$C194=2,dati_bdv!$D$2:$D$65536,IF(dati_pdc!$C194=3,dati_bdv!$E$2:$E$65536,IF(dati_pdc!$C194=4,dati_bdv!$F$2:$F$65536,IF(dati_pdc!$C194=5,dati_bdv!$G$2:$G$65536,dati_bdv!$H$2:$H$65536))))),$A194,dati_bdv!M$2:M$65536)</f>
        <v>0</v>
      </c>
      <c r="F194">
        <f>SUMIF(IF(dati_pdc!$C194=1,dati_bdv!$C$2:$C$65536,IF(dati_pdc!$C194=2,dati_bdv!$D$2:$D$65536,IF(dati_pdc!$C194=3,dati_bdv!$E$2:$E$65536,IF(dati_pdc!$C194=4,dati_bdv!$F$2:$F$65536,IF(dati_pdc!$C194=5,dati_bdv!$G$2:$G$65536,dati_bdv!$H$2:$H$65536))))),$A194,dati_bdv!N$2:N$65536)</f>
        <v>0</v>
      </c>
    </row>
    <row r="195" spans="1:6">
      <c r="A195" s="34" t="str">
        <f>dati_pdc!A195</f>
        <v>710145</v>
      </c>
      <c r="B195">
        <f>SUMIF(IF(dati_pdc!$C195=1,dati_bdv!$C$2:$C$65536,IF(dati_pdc!$C195=2,dati_bdv!$D$2:$D$65536,IF(dati_pdc!$C195=3,dati_bdv!$E$2:$E$65536,IF(dati_pdc!$C195=4,dati_bdv!$F$2:$F$65536,IF(dati_pdc!$C195=5,dati_bdv!$G$2:$G$65536,dati_bdv!$H$2:$H$65536))))),$A195,dati_bdv!J$2:J$65536)</f>
        <v>-20066.5</v>
      </c>
      <c r="C195">
        <f>SUMIF(IF(dati_pdc!$C195=1,dati_bdv!$C$2:$C$65536,IF(dati_pdc!$C195=2,dati_bdv!$D$2:$D$65536,IF(dati_pdc!$C195=3,dati_bdv!$E$2:$E$65536,IF(dati_pdc!$C195=4,dati_bdv!$F$2:$F$65536,IF(dati_pdc!$C195=5,dati_bdv!$G$2:$G$65536,dati_bdv!$H$2:$H$65536))))),$A195,dati_bdv!K$2:K$65536)</f>
        <v>-32906</v>
      </c>
      <c r="D195">
        <f>SUMIF(IF(dati_pdc!$C195=1,dati_bdv!$C$2:$C$65536,IF(dati_pdc!$C195=2,dati_bdv!$D$2:$D$65536,IF(dati_pdc!$C195=3,dati_bdv!$E$2:$E$65536,IF(dati_pdc!$C195=4,dati_bdv!$F$2:$F$65536,IF(dati_pdc!$C195=5,dati_bdv!$G$2:$G$65536,dati_bdv!$H$2:$H$65536))))),$A195,dati_bdv!L$2:L$65536)</f>
        <v>0</v>
      </c>
      <c r="E195">
        <f>SUMIF(IF(dati_pdc!$C195=1,dati_bdv!$C$2:$C$65536,IF(dati_pdc!$C195=2,dati_bdv!$D$2:$D$65536,IF(dati_pdc!$C195=3,dati_bdv!$E$2:$E$65536,IF(dati_pdc!$C195=4,dati_bdv!$F$2:$F$65536,IF(dati_pdc!$C195=5,dati_bdv!$G$2:$G$65536,dati_bdv!$H$2:$H$65536))))),$A195,dati_bdv!M$2:M$65536)</f>
        <v>0</v>
      </c>
      <c r="F195">
        <f>SUMIF(IF(dati_pdc!$C195=1,dati_bdv!$C$2:$C$65536,IF(dati_pdc!$C195=2,dati_bdv!$D$2:$D$65536,IF(dati_pdc!$C195=3,dati_bdv!$E$2:$E$65536,IF(dati_pdc!$C195=4,dati_bdv!$F$2:$F$65536,IF(dati_pdc!$C195=5,dati_bdv!$G$2:$G$65536,dati_bdv!$H$2:$H$65536))))),$A195,dati_bdv!N$2:N$65536)</f>
        <v>0</v>
      </c>
    </row>
    <row r="196" spans="1:6">
      <c r="A196" s="34" t="str">
        <f>dati_pdc!A196</f>
        <v>7107</v>
      </c>
      <c r="B196">
        <f>SUMIF(IF(dati_pdc!$C196=1,dati_bdv!$C$2:$C$65536,IF(dati_pdc!$C196=2,dati_bdv!$D$2:$D$65536,IF(dati_pdc!$C196=3,dati_bdv!$E$2:$E$65536,IF(dati_pdc!$C196=4,dati_bdv!$F$2:$F$65536,IF(dati_pdc!$C196=5,dati_bdv!$G$2:$G$65536,dati_bdv!$H$2:$H$65536))))),$A196,dati_bdv!J$2:J$65536)</f>
        <v>-4218.38</v>
      </c>
      <c r="C196">
        <f>SUMIF(IF(dati_pdc!$C196=1,dati_bdv!$C$2:$C$65536,IF(dati_pdc!$C196=2,dati_bdv!$D$2:$D$65536,IF(dati_pdc!$C196=3,dati_bdv!$E$2:$E$65536,IF(dati_pdc!$C196=4,dati_bdv!$F$2:$F$65536,IF(dati_pdc!$C196=5,dati_bdv!$G$2:$G$65536,dati_bdv!$H$2:$H$65536))))),$A196,dati_bdv!K$2:K$65536)</f>
        <v>-5134.7299999999996</v>
      </c>
      <c r="D196">
        <f>SUMIF(IF(dati_pdc!$C196=1,dati_bdv!$C$2:$C$65536,IF(dati_pdc!$C196=2,dati_bdv!$D$2:$D$65536,IF(dati_pdc!$C196=3,dati_bdv!$E$2:$E$65536,IF(dati_pdc!$C196=4,dati_bdv!$F$2:$F$65536,IF(dati_pdc!$C196=5,dati_bdv!$G$2:$G$65536,dati_bdv!$H$2:$H$65536))))),$A196,dati_bdv!L$2:L$65536)</f>
        <v>0</v>
      </c>
      <c r="E196">
        <f>SUMIF(IF(dati_pdc!$C196=1,dati_bdv!$C$2:$C$65536,IF(dati_pdc!$C196=2,dati_bdv!$D$2:$D$65536,IF(dati_pdc!$C196=3,dati_bdv!$E$2:$E$65536,IF(dati_pdc!$C196=4,dati_bdv!$F$2:$F$65536,IF(dati_pdc!$C196=5,dati_bdv!$G$2:$G$65536,dati_bdv!$H$2:$H$65536))))),$A196,dati_bdv!M$2:M$65536)</f>
        <v>0</v>
      </c>
      <c r="F196">
        <f>SUMIF(IF(dati_pdc!$C196=1,dati_bdv!$C$2:$C$65536,IF(dati_pdc!$C196=2,dati_bdv!$D$2:$D$65536,IF(dati_pdc!$C196=3,dati_bdv!$E$2:$E$65536,IF(dati_pdc!$C196=4,dati_bdv!$F$2:$F$65536,IF(dati_pdc!$C196=5,dati_bdv!$G$2:$G$65536,dati_bdv!$H$2:$H$65536))))),$A196,dati_bdv!N$2:N$65536)</f>
        <v>0</v>
      </c>
    </row>
    <row r="197" spans="1:6">
      <c r="A197" s="34" t="str">
        <f>dati_pdc!A197</f>
        <v>710701</v>
      </c>
      <c r="B197">
        <f>SUMIF(IF(dati_pdc!$C197=1,dati_bdv!$C$2:$C$65536,IF(dati_pdc!$C197=2,dati_bdv!$D$2:$D$65536,IF(dati_pdc!$C197=3,dati_bdv!$E$2:$E$65536,IF(dati_pdc!$C197=4,dati_bdv!$F$2:$F$65536,IF(dati_pdc!$C197=5,dati_bdv!$G$2:$G$65536,dati_bdv!$H$2:$H$65536))))),$A197,dati_bdv!J$2:J$65536)</f>
        <v>0</v>
      </c>
      <c r="C197">
        <f>SUMIF(IF(dati_pdc!$C197=1,dati_bdv!$C$2:$C$65536,IF(dati_pdc!$C197=2,dati_bdv!$D$2:$D$65536,IF(dati_pdc!$C197=3,dati_bdv!$E$2:$E$65536,IF(dati_pdc!$C197=4,dati_bdv!$F$2:$F$65536,IF(dati_pdc!$C197=5,dati_bdv!$G$2:$G$65536,dati_bdv!$H$2:$H$65536))))),$A197,dati_bdv!K$2:K$65536)</f>
        <v>-62.5</v>
      </c>
      <c r="D197">
        <f>SUMIF(IF(dati_pdc!$C197=1,dati_bdv!$C$2:$C$65536,IF(dati_pdc!$C197=2,dati_bdv!$D$2:$D$65536,IF(dati_pdc!$C197=3,dati_bdv!$E$2:$E$65536,IF(dati_pdc!$C197=4,dati_bdv!$F$2:$F$65536,IF(dati_pdc!$C197=5,dati_bdv!$G$2:$G$65536,dati_bdv!$H$2:$H$65536))))),$A197,dati_bdv!L$2:L$65536)</f>
        <v>0</v>
      </c>
      <c r="E197">
        <f>SUMIF(IF(dati_pdc!$C197=1,dati_bdv!$C$2:$C$65536,IF(dati_pdc!$C197=2,dati_bdv!$D$2:$D$65536,IF(dati_pdc!$C197=3,dati_bdv!$E$2:$E$65536,IF(dati_pdc!$C197=4,dati_bdv!$F$2:$F$65536,IF(dati_pdc!$C197=5,dati_bdv!$G$2:$G$65536,dati_bdv!$H$2:$H$65536))))),$A197,dati_bdv!M$2:M$65536)</f>
        <v>0</v>
      </c>
      <c r="F197">
        <f>SUMIF(IF(dati_pdc!$C197=1,dati_bdv!$C$2:$C$65536,IF(dati_pdc!$C197=2,dati_bdv!$D$2:$D$65536,IF(dati_pdc!$C197=3,dati_bdv!$E$2:$E$65536,IF(dati_pdc!$C197=4,dati_bdv!$F$2:$F$65536,IF(dati_pdc!$C197=5,dati_bdv!$G$2:$G$65536,dati_bdv!$H$2:$H$65536))))),$A197,dati_bdv!N$2:N$65536)</f>
        <v>0</v>
      </c>
    </row>
    <row r="198" spans="1:6">
      <c r="A198" s="34" t="str">
        <f>dati_pdc!A198</f>
        <v>710721</v>
      </c>
      <c r="B198">
        <f>SUMIF(IF(dati_pdc!$C198=1,dati_bdv!$C$2:$C$65536,IF(dati_pdc!$C198=2,dati_bdv!$D$2:$D$65536,IF(dati_pdc!$C198=3,dati_bdv!$E$2:$E$65536,IF(dati_pdc!$C198=4,dati_bdv!$F$2:$F$65536,IF(dati_pdc!$C198=5,dati_bdv!$G$2:$G$65536,dati_bdv!$H$2:$H$65536))))),$A198,dati_bdv!J$2:J$65536)</f>
        <v>-1640</v>
      </c>
      <c r="C198">
        <f>SUMIF(IF(dati_pdc!$C198=1,dati_bdv!$C$2:$C$65536,IF(dati_pdc!$C198=2,dati_bdv!$D$2:$D$65536,IF(dati_pdc!$C198=3,dati_bdv!$E$2:$E$65536,IF(dati_pdc!$C198=4,dati_bdv!$F$2:$F$65536,IF(dati_pdc!$C198=5,dati_bdv!$G$2:$G$65536,dati_bdv!$H$2:$H$65536))))),$A198,dati_bdv!K$2:K$65536)</f>
        <v>-1587.5</v>
      </c>
      <c r="D198">
        <f>SUMIF(IF(dati_pdc!$C198=1,dati_bdv!$C$2:$C$65536,IF(dati_pdc!$C198=2,dati_bdv!$D$2:$D$65536,IF(dati_pdc!$C198=3,dati_bdv!$E$2:$E$65536,IF(dati_pdc!$C198=4,dati_bdv!$F$2:$F$65536,IF(dati_pdc!$C198=5,dati_bdv!$G$2:$G$65536,dati_bdv!$H$2:$H$65536))))),$A198,dati_bdv!L$2:L$65536)</f>
        <v>0</v>
      </c>
      <c r="E198">
        <f>SUMIF(IF(dati_pdc!$C198=1,dati_bdv!$C$2:$C$65536,IF(dati_pdc!$C198=2,dati_bdv!$D$2:$D$65536,IF(dati_pdc!$C198=3,dati_bdv!$E$2:$E$65536,IF(dati_pdc!$C198=4,dati_bdv!$F$2:$F$65536,IF(dati_pdc!$C198=5,dati_bdv!$G$2:$G$65536,dati_bdv!$H$2:$H$65536))))),$A198,dati_bdv!M$2:M$65536)</f>
        <v>0</v>
      </c>
      <c r="F198">
        <f>SUMIF(IF(dati_pdc!$C198=1,dati_bdv!$C$2:$C$65536,IF(dati_pdc!$C198=2,dati_bdv!$D$2:$D$65536,IF(dati_pdc!$C198=3,dati_bdv!$E$2:$E$65536,IF(dati_pdc!$C198=4,dati_bdv!$F$2:$F$65536,IF(dati_pdc!$C198=5,dati_bdv!$G$2:$G$65536,dati_bdv!$H$2:$H$65536))))),$A198,dati_bdv!N$2:N$65536)</f>
        <v>0</v>
      </c>
    </row>
    <row r="199" spans="1:6">
      <c r="A199" s="34" t="str">
        <f>dati_pdc!A199</f>
        <v>710724</v>
      </c>
      <c r="B199">
        <f>SUMIF(IF(dati_pdc!$C199=1,dati_bdv!$C$2:$C$65536,IF(dati_pdc!$C199=2,dati_bdv!$D$2:$D$65536,IF(dati_pdc!$C199=3,dati_bdv!$E$2:$E$65536,IF(dati_pdc!$C199=4,dati_bdv!$F$2:$F$65536,IF(dati_pdc!$C199=5,dati_bdv!$G$2:$G$65536,dati_bdv!$H$2:$H$65536))))),$A199,dati_bdv!J$2:J$65536)</f>
        <v>-2578.38</v>
      </c>
      <c r="C199">
        <f>SUMIF(IF(dati_pdc!$C199=1,dati_bdv!$C$2:$C$65536,IF(dati_pdc!$C199=2,dati_bdv!$D$2:$D$65536,IF(dati_pdc!$C199=3,dati_bdv!$E$2:$E$65536,IF(dati_pdc!$C199=4,dati_bdv!$F$2:$F$65536,IF(dati_pdc!$C199=5,dati_bdv!$G$2:$G$65536,dati_bdv!$H$2:$H$65536))))),$A199,dati_bdv!K$2:K$65536)</f>
        <v>-834.73</v>
      </c>
      <c r="D199">
        <f>SUMIF(IF(dati_pdc!$C199=1,dati_bdv!$C$2:$C$65536,IF(dati_pdc!$C199=2,dati_bdv!$D$2:$D$65536,IF(dati_pdc!$C199=3,dati_bdv!$E$2:$E$65536,IF(dati_pdc!$C199=4,dati_bdv!$F$2:$F$65536,IF(dati_pdc!$C199=5,dati_bdv!$G$2:$G$65536,dati_bdv!$H$2:$H$65536))))),$A199,dati_bdv!L$2:L$65536)</f>
        <v>0</v>
      </c>
      <c r="E199">
        <f>SUMIF(IF(dati_pdc!$C199=1,dati_bdv!$C$2:$C$65536,IF(dati_pdc!$C199=2,dati_bdv!$D$2:$D$65536,IF(dati_pdc!$C199=3,dati_bdv!$E$2:$E$65536,IF(dati_pdc!$C199=4,dati_bdv!$F$2:$F$65536,IF(dati_pdc!$C199=5,dati_bdv!$G$2:$G$65536,dati_bdv!$H$2:$H$65536))))),$A199,dati_bdv!M$2:M$65536)</f>
        <v>0</v>
      </c>
      <c r="F199">
        <f>SUMIF(IF(dati_pdc!$C199=1,dati_bdv!$C$2:$C$65536,IF(dati_pdc!$C199=2,dati_bdv!$D$2:$D$65536,IF(dati_pdc!$C199=3,dati_bdv!$E$2:$E$65536,IF(dati_pdc!$C199=4,dati_bdv!$F$2:$F$65536,IF(dati_pdc!$C199=5,dati_bdv!$G$2:$G$65536,dati_bdv!$H$2:$H$65536))))),$A199,dati_bdv!N$2:N$65536)</f>
        <v>0</v>
      </c>
    </row>
    <row r="200" spans="1:6">
      <c r="A200" s="34" t="str">
        <f>dati_pdc!A200</f>
        <v>710741</v>
      </c>
      <c r="B200">
        <f>SUMIF(IF(dati_pdc!$C200=1,dati_bdv!$C$2:$C$65536,IF(dati_pdc!$C200=2,dati_bdv!$D$2:$D$65536,IF(dati_pdc!$C200=3,dati_bdv!$E$2:$E$65536,IF(dati_pdc!$C200=4,dati_bdv!$F$2:$F$65536,IF(dati_pdc!$C200=5,dati_bdv!$G$2:$G$65536,dati_bdv!$H$2:$H$65536))))),$A200,dati_bdv!J$2:J$65536)</f>
        <v>0</v>
      </c>
      <c r="C200">
        <f>SUMIF(IF(dati_pdc!$C200=1,dati_bdv!$C$2:$C$65536,IF(dati_pdc!$C200=2,dati_bdv!$D$2:$D$65536,IF(dati_pdc!$C200=3,dati_bdv!$E$2:$E$65536,IF(dati_pdc!$C200=4,dati_bdv!$F$2:$F$65536,IF(dati_pdc!$C200=5,dati_bdv!$G$2:$G$65536,dati_bdv!$H$2:$H$65536))))),$A200,dati_bdv!K$2:K$65536)</f>
        <v>-2650</v>
      </c>
      <c r="D200">
        <f>SUMIF(IF(dati_pdc!$C200=1,dati_bdv!$C$2:$C$65536,IF(dati_pdc!$C200=2,dati_bdv!$D$2:$D$65536,IF(dati_pdc!$C200=3,dati_bdv!$E$2:$E$65536,IF(dati_pdc!$C200=4,dati_bdv!$F$2:$F$65536,IF(dati_pdc!$C200=5,dati_bdv!$G$2:$G$65536,dati_bdv!$H$2:$H$65536))))),$A200,dati_bdv!L$2:L$65536)</f>
        <v>0</v>
      </c>
      <c r="E200">
        <f>SUMIF(IF(dati_pdc!$C200=1,dati_bdv!$C$2:$C$65536,IF(dati_pdc!$C200=2,dati_bdv!$D$2:$D$65536,IF(dati_pdc!$C200=3,dati_bdv!$E$2:$E$65536,IF(dati_pdc!$C200=4,dati_bdv!$F$2:$F$65536,IF(dati_pdc!$C200=5,dati_bdv!$G$2:$G$65536,dati_bdv!$H$2:$H$65536))))),$A200,dati_bdv!M$2:M$65536)</f>
        <v>0</v>
      </c>
      <c r="F200">
        <f>SUMIF(IF(dati_pdc!$C200=1,dati_bdv!$C$2:$C$65536,IF(dati_pdc!$C200=2,dati_bdv!$D$2:$D$65536,IF(dati_pdc!$C200=3,dati_bdv!$E$2:$E$65536,IF(dati_pdc!$C200=4,dati_bdv!$F$2:$F$65536,IF(dati_pdc!$C200=5,dati_bdv!$G$2:$G$65536,dati_bdv!$H$2:$H$65536))))),$A200,dati_bdv!N$2:N$65536)</f>
        <v>0</v>
      </c>
    </row>
    <row r="201" spans="1:6">
      <c r="A201" s="34" t="str">
        <f>dati_pdc!A201</f>
        <v>7109</v>
      </c>
      <c r="B201">
        <f>SUMIF(IF(dati_pdc!$C201=1,dati_bdv!$C$2:$C$65536,IF(dati_pdc!$C201=2,dati_bdv!$D$2:$D$65536,IF(dati_pdc!$C201=3,dati_bdv!$E$2:$E$65536,IF(dati_pdc!$C201=4,dati_bdv!$F$2:$F$65536,IF(dati_pdc!$C201=5,dati_bdv!$G$2:$G$65536,dati_bdv!$H$2:$H$65536))))),$A201,dati_bdv!J$2:J$65536)</f>
        <v>-1260754.8799999999</v>
      </c>
      <c r="C201">
        <f>SUMIF(IF(dati_pdc!$C201=1,dati_bdv!$C$2:$C$65536,IF(dati_pdc!$C201=2,dati_bdv!$D$2:$D$65536,IF(dati_pdc!$C201=3,dati_bdv!$E$2:$E$65536,IF(dati_pdc!$C201=4,dati_bdv!$F$2:$F$65536,IF(dati_pdc!$C201=5,dati_bdv!$G$2:$G$65536,dati_bdv!$H$2:$H$65536))))),$A201,dati_bdv!K$2:K$65536)</f>
        <v>-1254079.0900000003</v>
      </c>
      <c r="D201">
        <f>SUMIF(IF(dati_pdc!$C201=1,dati_bdv!$C$2:$C$65536,IF(dati_pdc!$C201=2,dati_bdv!$D$2:$D$65536,IF(dati_pdc!$C201=3,dati_bdv!$E$2:$E$65536,IF(dati_pdc!$C201=4,dati_bdv!$F$2:$F$65536,IF(dati_pdc!$C201=5,dati_bdv!$G$2:$G$65536,dati_bdv!$H$2:$H$65536))))),$A201,dati_bdv!L$2:L$65536)</f>
        <v>0</v>
      </c>
      <c r="E201">
        <f>SUMIF(IF(dati_pdc!$C201=1,dati_bdv!$C$2:$C$65536,IF(dati_pdc!$C201=2,dati_bdv!$D$2:$D$65536,IF(dati_pdc!$C201=3,dati_bdv!$E$2:$E$65536,IF(dati_pdc!$C201=4,dati_bdv!$F$2:$F$65536,IF(dati_pdc!$C201=5,dati_bdv!$G$2:$G$65536,dati_bdv!$H$2:$H$65536))))),$A201,dati_bdv!M$2:M$65536)</f>
        <v>0</v>
      </c>
      <c r="F201">
        <f>SUMIF(IF(dati_pdc!$C201=1,dati_bdv!$C$2:$C$65536,IF(dati_pdc!$C201=2,dati_bdv!$D$2:$D$65536,IF(dati_pdc!$C201=3,dati_bdv!$E$2:$E$65536,IF(dati_pdc!$C201=4,dati_bdv!$F$2:$F$65536,IF(dati_pdc!$C201=5,dati_bdv!$G$2:$G$65536,dati_bdv!$H$2:$H$65536))))),$A201,dati_bdv!N$2:N$65536)</f>
        <v>0</v>
      </c>
    </row>
    <row r="202" spans="1:6">
      <c r="A202" s="34" t="str">
        <f>dati_pdc!A202</f>
        <v>710902</v>
      </c>
      <c r="B202">
        <f>SUMIF(IF(dati_pdc!$C202=1,dati_bdv!$C$2:$C$65536,IF(dati_pdc!$C202=2,dati_bdv!$D$2:$D$65536,IF(dati_pdc!$C202=3,dati_bdv!$E$2:$E$65536,IF(dati_pdc!$C202=4,dati_bdv!$F$2:$F$65536,IF(dati_pdc!$C202=5,dati_bdv!$G$2:$G$65536,dati_bdv!$H$2:$H$65536))))),$A202,dati_bdv!J$2:J$65536)</f>
        <v>-278323.78999999998</v>
      </c>
      <c r="C202">
        <f>SUMIF(IF(dati_pdc!$C202=1,dati_bdv!$C$2:$C$65536,IF(dati_pdc!$C202=2,dati_bdv!$D$2:$D$65536,IF(dati_pdc!$C202=3,dati_bdv!$E$2:$E$65536,IF(dati_pdc!$C202=4,dati_bdv!$F$2:$F$65536,IF(dati_pdc!$C202=5,dati_bdv!$G$2:$G$65536,dati_bdv!$H$2:$H$65536))))),$A202,dati_bdv!K$2:K$65536)</f>
        <v>-236740.66</v>
      </c>
      <c r="D202">
        <f>SUMIF(IF(dati_pdc!$C202=1,dati_bdv!$C$2:$C$65536,IF(dati_pdc!$C202=2,dati_bdv!$D$2:$D$65536,IF(dati_pdc!$C202=3,dati_bdv!$E$2:$E$65536,IF(dati_pdc!$C202=4,dati_bdv!$F$2:$F$65536,IF(dati_pdc!$C202=5,dati_bdv!$G$2:$G$65536,dati_bdv!$H$2:$H$65536))))),$A202,dati_bdv!L$2:L$65536)</f>
        <v>0</v>
      </c>
      <c r="E202">
        <f>SUMIF(IF(dati_pdc!$C202=1,dati_bdv!$C$2:$C$65536,IF(dati_pdc!$C202=2,dati_bdv!$D$2:$D$65536,IF(dati_pdc!$C202=3,dati_bdv!$E$2:$E$65536,IF(dati_pdc!$C202=4,dati_bdv!$F$2:$F$65536,IF(dati_pdc!$C202=5,dati_bdv!$G$2:$G$65536,dati_bdv!$H$2:$H$65536))))),$A202,dati_bdv!M$2:M$65536)</f>
        <v>0</v>
      </c>
      <c r="F202">
        <f>SUMIF(IF(dati_pdc!$C202=1,dati_bdv!$C$2:$C$65536,IF(dati_pdc!$C202=2,dati_bdv!$D$2:$D$65536,IF(dati_pdc!$C202=3,dati_bdv!$E$2:$E$65536,IF(dati_pdc!$C202=4,dati_bdv!$F$2:$F$65536,IF(dati_pdc!$C202=5,dati_bdv!$G$2:$G$65536,dati_bdv!$H$2:$H$65536))))),$A202,dati_bdv!N$2:N$65536)</f>
        <v>0</v>
      </c>
    </row>
    <row r="203" spans="1:6">
      <c r="A203" s="34" t="str">
        <f>dati_pdc!A203</f>
        <v>710904</v>
      </c>
      <c r="B203">
        <f>SUMIF(IF(dati_pdc!$C203=1,dati_bdv!$C$2:$C$65536,IF(dati_pdc!$C203=2,dati_bdv!$D$2:$D$65536,IF(dati_pdc!$C203=3,dati_bdv!$E$2:$E$65536,IF(dati_pdc!$C203=4,dati_bdv!$F$2:$F$65536,IF(dati_pdc!$C203=5,dati_bdv!$G$2:$G$65536,dati_bdv!$H$2:$H$65536))))),$A203,dati_bdv!J$2:J$65536)</f>
        <v>-246614.7</v>
      </c>
      <c r="C203">
        <f>SUMIF(IF(dati_pdc!$C203=1,dati_bdv!$C$2:$C$65536,IF(dati_pdc!$C203=2,dati_bdv!$D$2:$D$65536,IF(dati_pdc!$C203=3,dati_bdv!$E$2:$E$65536,IF(dati_pdc!$C203=4,dati_bdv!$F$2:$F$65536,IF(dati_pdc!$C203=5,dati_bdv!$G$2:$G$65536,dati_bdv!$H$2:$H$65536))))),$A203,dati_bdv!K$2:K$65536)</f>
        <v>-231095.48</v>
      </c>
      <c r="D203">
        <f>SUMIF(IF(dati_pdc!$C203=1,dati_bdv!$C$2:$C$65536,IF(dati_pdc!$C203=2,dati_bdv!$D$2:$D$65536,IF(dati_pdc!$C203=3,dati_bdv!$E$2:$E$65536,IF(dati_pdc!$C203=4,dati_bdv!$F$2:$F$65536,IF(dati_pdc!$C203=5,dati_bdv!$G$2:$G$65536,dati_bdv!$H$2:$H$65536))))),$A203,dati_bdv!L$2:L$65536)</f>
        <v>0</v>
      </c>
      <c r="E203">
        <f>SUMIF(IF(dati_pdc!$C203=1,dati_bdv!$C$2:$C$65536,IF(dati_pdc!$C203=2,dati_bdv!$D$2:$D$65536,IF(dati_pdc!$C203=3,dati_bdv!$E$2:$E$65536,IF(dati_pdc!$C203=4,dati_bdv!$F$2:$F$65536,IF(dati_pdc!$C203=5,dati_bdv!$G$2:$G$65536,dati_bdv!$H$2:$H$65536))))),$A203,dati_bdv!M$2:M$65536)</f>
        <v>0</v>
      </c>
      <c r="F203">
        <f>SUMIF(IF(dati_pdc!$C203=1,dati_bdv!$C$2:$C$65536,IF(dati_pdc!$C203=2,dati_bdv!$D$2:$D$65536,IF(dati_pdc!$C203=3,dati_bdv!$E$2:$E$65536,IF(dati_pdc!$C203=4,dati_bdv!$F$2:$F$65536,IF(dati_pdc!$C203=5,dati_bdv!$G$2:$G$65536,dati_bdv!$H$2:$H$65536))))),$A203,dati_bdv!N$2:N$65536)</f>
        <v>0</v>
      </c>
    </row>
    <row r="204" spans="1:6">
      <c r="A204" s="34" t="str">
        <f>dati_pdc!A204</f>
        <v>710905</v>
      </c>
      <c r="B204">
        <f>SUMIF(IF(dati_pdc!$C204=1,dati_bdv!$C$2:$C$65536,IF(dati_pdc!$C204=2,dati_bdv!$D$2:$D$65536,IF(dati_pdc!$C204=3,dati_bdv!$E$2:$E$65536,IF(dati_pdc!$C204=4,dati_bdv!$F$2:$F$65536,IF(dati_pdc!$C204=5,dati_bdv!$G$2:$G$65536,dati_bdv!$H$2:$H$65536))))),$A204,dati_bdv!J$2:J$65536)</f>
        <v>-373</v>
      </c>
      <c r="C204">
        <f>SUMIF(IF(dati_pdc!$C204=1,dati_bdv!$C$2:$C$65536,IF(dati_pdc!$C204=2,dati_bdv!$D$2:$D$65536,IF(dati_pdc!$C204=3,dati_bdv!$E$2:$E$65536,IF(dati_pdc!$C204=4,dati_bdv!$F$2:$F$65536,IF(dati_pdc!$C204=5,dati_bdv!$G$2:$G$65536,dati_bdv!$H$2:$H$65536))))),$A204,dati_bdv!K$2:K$65536)</f>
        <v>-163</v>
      </c>
      <c r="D204">
        <f>SUMIF(IF(dati_pdc!$C204=1,dati_bdv!$C$2:$C$65536,IF(dati_pdc!$C204=2,dati_bdv!$D$2:$D$65536,IF(dati_pdc!$C204=3,dati_bdv!$E$2:$E$65536,IF(dati_pdc!$C204=4,dati_bdv!$F$2:$F$65536,IF(dati_pdc!$C204=5,dati_bdv!$G$2:$G$65536,dati_bdv!$H$2:$H$65536))))),$A204,dati_bdv!L$2:L$65536)</f>
        <v>0</v>
      </c>
      <c r="E204">
        <f>SUMIF(IF(dati_pdc!$C204=1,dati_bdv!$C$2:$C$65536,IF(dati_pdc!$C204=2,dati_bdv!$D$2:$D$65536,IF(dati_pdc!$C204=3,dati_bdv!$E$2:$E$65536,IF(dati_pdc!$C204=4,dati_bdv!$F$2:$F$65536,IF(dati_pdc!$C204=5,dati_bdv!$G$2:$G$65536,dati_bdv!$H$2:$H$65536))))),$A204,dati_bdv!M$2:M$65536)</f>
        <v>0</v>
      </c>
      <c r="F204">
        <f>SUMIF(IF(dati_pdc!$C204=1,dati_bdv!$C$2:$C$65536,IF(dati_pdc!$C204=2,dati_bdv!$D$2:$D$65536,IF(dati_pdc!$C204=3,dati_bdv!$E$2:$E$65536,IF(dati_pdc!$C204=4,dati_bdv!$F$2:$F$65536,IF(dati_pdc!$C204=5,dati_bdv!$G$2:$G$65536,dati_bdv!$H$2:$H$65536))))),$A204,dati_bdv!N$2:N$65536)</f>
        <v>0</v>
      </c>
    </row>
    <row r="205" spans="1:6">
      <c r="A205" s="34" t="str">
        <f>dati_pdc!A205</f>
        <v>710906</v>
      </c>
      <c r="B205">
        <f>SUMIF(IF(dati_pdc!$C205=1,dati_bdv!$C$2:$C$65536,IF(dati_pdc!$C205=2,dati_bdv!$D$2:$D$65536,IF(dati_pdc!$C205=3,dati_bdv!$E$2:$E$65536,IF(dati_pdc!$C205=4,dati_bdv!$F$2:$F$65536,IF(dati_pdc!$C205=5,dati_bdv!$G$2:$G$65536,dati_bdv!$H$2:$H$65536))))),$A205,dati_bdv!J$2:J$65536)</f>
        <v>-12499.1</v>
      </c>
      <c r="C205">
        <f>SUMIF(IF(dati_pdc!$C205=1,dati_bdv!$C$2:$C$65536,IF(dati_pdc!$C205=2,dati_bdv!$D$2:$D$65536,IF(dati_pdc!$C205=3,dati_bdv!$E$2:$E$65536,IF(dati_pdc!$C205=4,dati_bdv!$F$2:$F$65536,IF(dati_pdc!$C205=5,dati_bdv!$G$2:$G$65536,dati_bdv!$H$2:$H$65536))))),$A205,dati_bdv!K$2:K$65536)</f>
        <v>-14060.39</v>
      </c>
      <c r="D205">
        <f>SUMIF(IF(dati_pdc!$C205=1,dati_bdv!$C$2:$C$65536,IF(dati_pdc!$C205=2,dati_bdv!$D$2:$D$65536,IF(dati_pdc!$C205=3,dati_bdv!$E$2:$E$65536,IF(dati_pdc!$C205=4,dati_bdv!$F$2:$F$65536,IF(dati_pdc!$C205=5,dati_bdv!$G$2:$G$65536,dati_bdv!$H$2:$H$65536))))),$A205,dati_bdv!L$2:L$65536)</f>
        <v>0</v>
      </c>
      <c r="E205">
        <f>SUMIF(IF(dati_pdc!$C205=1,dati_bdv!$C$2:$C$65536,IF(dati_pdc!$C205=2,dati_bdv!$D$2:$D$65536,IF(dati_pdc!$C205=3,dati_bdv!$E$2:$E$65536,IF(dati_pdc!$C205=4,dati_bdv!$F$2:$F$65536,IF(dati_pdc!$C205=5,dati_bdv!$G$2:$G$65536,dati_bdv!$H$2:$H$65536))))),$A205,dati_bdv!M$2:M$65536)</f>
        <v>0</v>
      </c>
      <c r="F205">
        <f>SUMIF(IF(dati_pdc!$C205=1,dati_bdv!$C$2:$C$65536,IF(dati_pdc!$C205=2,dati_bdv!$D$2:$D$65536,IF(dati_pdc!$C205=3,dati_bdv!$E$2:$E$65536,IF(dati_pdc!$C205=4,dati_bdv!$F$2:$F$65536,IF(dati_pdc!$C205=5,dati_bdv!$G$2:$G$65536,dati_bdv!$H$2:$H$65536))))),$A205,dati_bdv!N$2:N$65536)</f>
        <v>0</v>
      </c>
    </row>
    <row r="206" spans="1:6">
      <c r="A206" s="34" t="str">
        <f>dati_pdc!A206</f>
        <v>710907</v>
      </c>
      <c r="B206">
        <f>SUMIF(IF(dati_pdc!$C206=1,dati_bdv!$C$2:$C$65536,IF(dati_pdc!$C206=2,dati_bdv!$D$2:$D$65536,IF(dati_pdc!$C206=3,dati_bdv!$E$2:$E$65536,IF(dati_pdc!$C206=4,dati_bdv!$F$2:$F$65536,IF(dati_pdc!$C206=5,dati_bdv!$G$2:$G$65536,dati_bdv!$H$2:$H$65536))))),$A206,dati_bdv!J$2:J$65536)</f>
        <v>-568.04999999999995</v>
      </c>
      <c r="C206">
        <f>SUMIF(IF(dati_pdc!$C206=1,dati_bdv!$C$2:$C$65536,IF(dati_pdc!$C206=2,dati_bdv!$D$2:$D$65536,IF(dati_pdc!$C206=3,dati_bdv!$E$2:$E$65536,IF(dati_pdc!$C206=4,dati_bdv!$F$2:$F$65536,IF(dati_pdc!$C206=5,dati_bdv!$G$2:$G$65536,dati_bdv!$H$2:$H$65536))))),$A206,dati_bdv!K$2:K$65536)</f>
        <v>-576</v>
      </c>
      <c r="D206">
        <f>SUMIF(IF(dati_pdc!$C206=1,dati_bdv!$C$2:$C$65536,IF(dati_pdc!$C206=2,dati_bdv!$D$2:$D$65536,IF(dati_pdc!$C206=3,dati_bdv!$E$2:$E$65536,IF(dati_pdc!$C206=4,dati_bdv!$F$2:$F$65536,IF(dati_pdc!$C206=5,dati_bdv!$G$2:$G$65536,dati_bdv!$H$2:$H$65536))))),$A206,dati_bdv!L$2:L$65536)</f>
        <v>0</v>
      </c>
      <c r="E206">
        <f>SUMIF(IF(dati_pdc!$C206=1,dati_bdv!$C$2:$C$65536,IF(dati_pdc!$C206=2,dati_bdv!$D$2:$D$65536,IF(dati_pdc!$C206=3,dati_bdv!$E$2:$E$65536,IF(dati_pdc!$C206=4,dati_bdv!$F$2:$F$65536,IF(dati_pdc!$C206=5,dati_bdv!$G$2:$G$65536,dati_bdv!$H$2:$H$65536))))),$A206,dati_bdv!M$2:M$65536)</f>
        <v>0</v>
      </c>
      <c r="F206">
        <f>SUMIF(IF(dati_pdc!$C206=1,dati_bdv!$C$2:$C$65536,IF(dati_pdc!$C206=2,dati_bdv!$D$2:$D$65536,IF(dati_pdc!$C206=3,dati_bdv!$E$2:$E$65536,IF(dati_pdc!$C206=4,dati_bdv!$F$2:$F$65536,IF(dati_pdc!$C206=5,dati_bdv!$G$2:$G$65536,dati_bdv!$H$2:$H$65536))))),$A206,dati_bdv!N$2:N$65536)</f>
        <v>0</v>
      </c>
    </row>
    <row r="207" spans="1:6">
      <c r="A207" s="34" t="str">
        <f>dati_pdc!A207</f>
        <v>710910</v>
      </c>
      <c r="B207">
        <f>SUMIF(IF(dati_pdc!$C207=1,dati_bdv!$C$2:$C$65536,IF(dati_pdc!$C207=2,dati_bdv!$D$2:$D$65536,IF(dati_pdc!$C207=3,dati_bdv!$E$2:$E$65536,IF(dati_pdc!$C207=4,dati_bdv!$F$2:$F$65536,IF(dati_pdc!$C207=5,dati_bdv!$G$2:$G$65536,dati_bdv!$H$2:$H$65536))))),$A207,dati_bdv!J$2:J$65536)</f>
        <v>-140356</v>
      </c>
      <c r="C207">
        <f>SUMIF(IF(dati_pdc!$C207=1,dati_bdv!$C$2:$C$65536,IF(dati_pdc!$C207=2,dati_bdv!$D$2:$D$65536,IF(dati_pdc!$C207=3,dati_bdv!$E$2:$E$65536,IF(dati_pdc!$C207=4,dati_bdv!$F$2:$F$65536,IF(dati_pdc!$C207=5,dati_bdv!$G$2:$G$65536,dati_bdv!$H$2:$H$65536))))),$A207,dati_bdv!K$2:K$65536)</f>
        <v>-150718.5</v>
      </c>
      <c r="D207">
        <f>SUMIF(IF(dati_pdc!$C207=1,dati_bdv!$C$2:$C$65536,IF(dati_pdc!$C207=2,dati_bdv!$D$2:$D$65536,IF(dati_pdc!$C207=3,dati_bdv!$E$2:$E$65536,IF(dati_pdc!$C207=4,dati_bdv!$F$2:$F$65536,IF(dati_pdc!$C207=5,dati_bdv!$G$2:$G$65536,dati_bdv!$H$2:$H$65536))))),$A207,dati_bdv!L$2:L$65536)</f>
        <v>0</v>
      </c>
      <c r="E207">
        <f>SUMIF(IF(dati_pdc!$C207=1,dati_bdv!$C$2:$C$65536,IF(dati_pdc!$C207=2,dati_bdv!$D$2:$D$65536,IF(dati_pdc!$C207=3,dati_bdv!$E$2:$E$65536,IF(dati_pdc!$C207=4,dati_bdv!$F$2:$F$65536,IF(dati_pdc!$C207=5,dati_bdv!$G$2:$G$65536,dati_bdv!$H$2:$H$65536))))),$A207,dati_bdv!M$2:M$65536)</f>
        <v>0</v>
      </c>
      <c r="F207">
        <f>SUMIF(IF(dati_pdc!$C207=1,dati_bdv!$C$2:$C$65536,IF(dati_pdc!$C207=2,dati_bdv!$D$2:$D$65536,IF(dati_pdc!$C207=3,dati_bdv!$E$2:$E$65536,IF(dati_pdc!$C207=4,dati_bdv!$F$2:$F$65536,IF(dati_pdc!$C207=5,dati_bdv!$G$2:$G$65536,dati_bdv!$H$2:$H$65536))))),$A207,dati_bdv!N$2:N$65536)</f>
        <v>0</v>
      </c>
    </row>
    <row r="208" spans="1:6">
      <c r="A208" s="34" t="str">
        <f>dati_pdc!A208</f>
        <v>710911</v>
      </c>
      <c r="B208">
        <f>SUMIF(IF(dati_pdc!$C208=1,dati_bdv!$C$2:$C$65536,IF(dati_pdc!$C208=2,dati_bdv!$D$2:$D$65536,IF(dati_pdc!$C208=3,dati_bdv!$E$2:$E$65536,IF(dati_pdc!$C208=4,dati_bdv!$F$2:$F$65536,IF(dati_pdc!$C208=5,dati_bdv!$G$2:$G$65536,dati_bdv!$H$2:$H$65536))))),$A208,dati_bdv!J$2:J$65536)</f>
        <v>-41021.71</v>
      </c>
      <c r="C208">
        <f>SUMIF(IF(dati_pdc!$C208=1,dati_bdv!$C$2:$C$65536,IF(dati_pdc!$C208=2,dati_bdv!$D$2:$D$65536,IF(dati_pdc!$C208=3,dati_bdv!$E$2:$E$65536,IF(dati_pdc!$C208=4,dati_bdv!$F$2:$F$65536,IF(dati_pdc!$C208=5,dati_bdv!$G$2:$G$65536,dati_bdv!$H$2:$H$65536))))),$A208,dati_bdv!K$2:K$65536)</f>
        <v>-77944.5</v>
      </c>
      <c r="D208">
        <f>SUMIF(IF(dati_pdc!$C208=1,dati_bdv!$C$2:$C$65536,IF(dati_pdc!$C208=2,dati_bdv!$D$2:$D$65536,IF(dati_pdc!$C208=3,dati_bdv!$E$2:$E$65536,IF(dati_pdc!$C208=4,dati_bdv!$F$2:$F$65536,IF(dati_pdc!$C208=5,dati_bdv!$G$2:$G$65536,dati_bdv!$H$2:$H$65536))))),$A208,dati_bdv!L$2:L$65536)</f>
        <v>0</v>
      </c>
      <c r="E208">
        <f>SUMIF(IF(dati_pdc!$C208=1,dati_bdv!$C$2:$C$65536,IF(dati_pdc!$C208=2,dati_bdv!$D$2:$D$65536,IF(dati_pdc!$C208=3,dati_bdv!$E$2:$E$65536,IF(dati_pdc!$C208=4,dati_bdv!$F$2:$F$65536,IF(dati_pdc!$C208=5,dati_bdv!$G$2:$G$65536,dati_bdv!$H$2:$H$65536))))),$A208,dati_bdv!M$2:M$65536)</f>
        <v>0</v>
      </c>
      <c r="F208">
        <f>SUMIF(IF(dati_pdc!$C208=1,dati_bdv!$C$2:$C$65536,IF(dati_pdc!$C208=2,dati_bdv!$D$2:$D$65536,IF(dati_pdc!$C208=3,dati_bdv!$E$2:$E$65536,IF(dati_pdc!$C208=4,dati_bdv!$F$2:$F$65536,IF(dati_pdc!$C208=5,dati_bdv!$G$2:$G$65536,dati_bdv!$H$2:$H$65536))))),$A208,dati_bdv!N$2:N$65536)</f>
        <v>0</v>
      </c>
    </row>
    <row r="209" spans="1:6">
      <c r="A209" s="34" t="str">
        <f>dati_pdc!A209</f>
        <v>710912</v>
      </c>
      <c r="B209">
        <f>SUMIF(IF(dati_pdc!$C209=1,dati_bdv!$C$2:$C$65536,IF(dati_pdc!$C209=2,dati_bdv!$D$2:$D$65536,IF(dati_pdc!$C209=3,dati_bdv!$E$2:$E$65536,IF(dati_pdc!$C209=4,dati_bdv!$F$2:$F$65536,IF(dati_pdc!$C209=5,dati_bdv!$G$2:$G$65536,dati_bdv!$H$2:$H$65536))))),$A209,dati_bdv!J$2:J$65536)</f>
        <v>-315977.52</v>
      </c>
      <c r="C209">
        <f>SUMIF(IF(dati_pdc!$C209=1,dati_bdv!$C$2:$C$65536,IF(dati_pdc!$C209=2,dati_bdv!$D$2:$D$65536,IF(dati_pdc!$C209=3,dati_bdv!$E$2:$E$65536,IF(dati_pdc!$C209=4,dati_bdv!$F$2:$F$65536,IF(dati_pdc!$C209=5,dati_bdv!$G$2:$G$65536,dati_bdv!$H$2:$H$65536))))),$A209,dati_bdv!K$2:K$65536)</f>
        <v>-309750.69</v>
      </c>
      <c r="D209">
        <f>SUMIF(IF(dati_pdc!$C209=1,dati_bdv!$C$2:$C$65536,IF(dati_pdc!$C209=2,dati_bdv!$D$2:$D$65536,IF(dati_pdc!$C209=3,dati_bdv!$E$2:$E$65536,IF(dati_pdc!$C209=4,dati_bdv!$F$2:$F$65536,IF(dati_pdc!$C209=5,dati_bdv!$G$2:$G$65536,dati_bdv!$H$2:$H$65536))))),$A209,dati_bdv!L$2:L$65536)</f>
        <v>0</v>
      </c>
      <c r="E209">
        <f>SUMIF(IF(dati_pdc!$C209=1,dati_bdv!$C$2:$C$65536,IF(dati_pdc!$C209=2,dati_bdv!$D$2:$D$65536,IF(dati_pdc!$C209=3,dati_bdv!$E$2:$E$65536,IF(dati_pdc!$C209=4,dati_bdv!$F$2:$F$65536,IF(dati_pdc!$C209=5,dati_bdv!$G$2:$G$65536,dati_bdv!$H$2:$H$65536))))),$A209,dati_bdv!M$2:M$65536)</f>
        <v>0</v>
      </c>
      <c r="F209">
        <f>SUMIF(IF(dati_pdc!$C209=1,dati_bdv!$C$2:$C$65536,IF(dati_pdc!$C209=2,dati_bdv!$D$2:$D$65536,IF(dati_pdc!$C209=3,dati_bdv!$E$2:$E$65536,IF(dati_pdc!$C209=4,dati_bdv!$F$2:$F$65536,IF(dati_pdc!$C209=5,dati_bdv!$G$2:$G$65536,dati_bdv!$H$2:$H$65536))))),$A209,dati_bdv!N$2:N$65536)</f>
        <v>0</v>
      </c>
    </row>
    <row r="210" spans="1:6">
      <c r="A210" s="34" t="str">
        <f>dati_pdc!A210</f>
        <v>710913</v>
      </c>
      <c r="B210">
        <f>SUMIF(IF(dati_pdc!$C210=1,dati_bdv!$C$2:$C$65536,IF(dati_pdc!$C210=2,dati_bdv!$D$2:$D$65536,IF(dati_pdc!$C210=3,dati_bdv!$E$2:$E$65536,IF(dati_pdc!$C210=4,dati_bdv!$F$2:$F$65536,IF(dati_pdc!$C210=5,dati_bdv!$G$2:$G$65536,dati_bdv!$H$2:$H$65536))))),$A210,dati_bdv!J$2:J$65536)</f>
        <v>-57483.27</v>
      </c>
      <c r="C210">
        <f>SUMIF(IF(dati_pdc!$C210=1,dati_bdv!$C$2:$C$65536,IF(dati_pdc!$C210=2,dati_bdv!$D$2:$D$65536,IF(dati_pdc!$C210=3,dati_bdv!$E$2:$E$65536,IF(dati_pdc!$C210=4,dati_bdv!$F$2:$F$65536,IF(dati_pdc!$C210=5,dati_bdv!$G$2:$G$65536,dati_bdv!$H$2:$H$65536))))),$A210,dati_bdv!K$2:K$65536)</f>
        <v>-58601.1</v>
      </c>
      <c r="D210">
        <f>SUMIF(IF(dati_pdc!$C210=1,dati_bdv!$C$2:$C$65536,IF(dati_pdc!$C210=2,dati_bdv!$D$2:$D$65536,IF(dati_pdc!$C210=3,dati_bdv!$E$2:$E$65536,IF(dati_pdc!$C210=4,dati_bdv!$F$2:$F$65536,IF(dati_pdc!$C210=5,dati_bdv!$G$2:$G$65536,dati_bdv!$H$2:$H$65536))))),$A210,dati_bdv!L$2:L$65536)</f>
        <v>0</v>
      </c>
      <c r="E210">
        <f>SUMIF(IF(dati_pdc!$C210=1,dati_bdv!$C$2:$C$65536,IF(dati_pdc!$C210=2,dati_bdv!$D$2:$D$65536,IF(dati_pdc!$C210=3,dati_bdv!$E$2:$E$65536,IF(dati_pdc!$C210=4,dati_bdv!$F$2:$F$65536,IF(dati_pdc!$C210=5,dati_bdv!$G$2:$G$65536,dati_bdv!$H$2:$H$65536))))),$A210,dati_bdv!M$2:M$65536)</f>
        <v>0</v>
      </c>
      <c r="F210">
        <f>SUMIF(IF(dati_pdc!$C210=1,dati_bdv!$C$2:$C$65536,IF(dati_pdc!$C210=2,dati_bdv!$D$2:$D$65536,IF(dati_pdc!$C210=3,dati_bdv!$E$2:$E$65536,IF(dati_pdc!$C210=4,dati_bdv!$F$2:$F$65536,IF(dati_pdc!$C210=5,dati_bdv!$G$2:$G$65536,dati_bdv!$H$2:$H$65536))))),$A210,dati_bdv!N$2:N$65536)</f>
        <v>0</v>
      </c>
    </row>
    <row r="211" spans="1:6">
      <c r="A211" s="34" t="str">
        <f>dati_pdc!A211</f>
        <v>710914</v>
      </c>
      <c r="B211">
        <f>SUMIF(IF(dati_pdc!$C211=1,dati_bdv!$C$2:$C$65536,IF(dati_pdc!$C211=2,dati_bdv!$D$2:$D$65536,IF(dati_pdc!$C211=3,dati_bdv!$E$2:$E$65536,IF(dati_pdc!$C211=4,dati_bdv!$F$2:$F$65536,IF(dati_pdc!$C211=5,dati_bdv!$G$2:$G$65536,dati_bdv!$H$2:$H$65536))))),$A211,dati_bdv!J$2:J$65536)</f>
        <v>-15527.93</v>
      </c>
      <c r="C211">
        <f>SUMIF(IF(dati_pdc!$C211=1,dati_bdv!$C$2:$C$65536,IF(dati_pdc!$C211=2,dati_bdv!$D$2:$D$65536,IF(dati_pdc!$C211=3,dati_bdv!$E$2:$E$65536,IF(dati_pdc!$C211=4,dati_bdv!$F$2:$F$65536,IF(dati_pdc!$C211=5,dati_bdv!$G$2:$G$65536,dati_bdv!$H$2:$H$65536))))),$A211,dati_bdv!K$2:K$65536)</f>
        <v>-13479.6</v>
      </c>
      <c r="D211">
        <f>SUMIF(IF(dati_pdc!$C211=1,dati_bdv!$C$2:$C$65536,IF(dati_pdc!$C211=2,dati_bdv!$D$2:$D$65536,IF(dati_pdc!$C211=3,dati_bdv!$E$2:$E$65536,IF(dati_pdc!$C211=4,dati_bdv!$F$2:$F$65536,IF(dati_pdc!$C211=5,dati_bdv!$G$2:$G$65536,dati_bdv!$H$2:$H$65536))))),$A211,dati_bdv!L$2:L$65536)</f>
        <v>0</v>
      </c>
      <c r="E211">
        <f>SUMIF(IF(dati_pdc!$C211=1,dati_bdv!$C$2:$C$65536,IF(dati_pdc!$C211=2,dati_bdv!$D$2:$D$65536,IF(dati_pdc!$C211=3,dati_bdv!$E$2:$E$65536,IF(dati_pdc!$C211=4,dati_bdv!$F$2:$F$65536,IF(dati_pdc!$C211=5,dati_bdv!$G$2:$G$65536,dati_bdv!$H$2:$H$65536))))),$A211,dati_bdv!M$2:M$65536)</f>
        <v>0</v>
      </c>
      <c r="F211">
        <f>SUMIF(IF(dati_pdc!$C211=1,dati_bdv!$C$2:$C$65536,IF(dati_pdc!$C211=2,dati_bdv!$D$2:$D$65536,IF(dati_pdc!$C211=3,dati_bdv!$E$2:$E$65536,IF(dati_pdc!$C211=4,dati_bdv!$F$2:$F$65536,IF(dati_pdc!$C211=5,dati_bdv!$G$2:$G$65536,dati_bdv!$H$2:$H$65536))))),$A211,dati_bdv!N$2:N$65536)</f>
        <v>0</v>
      </c>
    </row>
    <row r="212" spans="1:6">
      <c r="A212" s="34" t="str">
        <f>dati_pdc!A212</f>
        <v>710916</v>
      </c>
      <c r="B212">
        <f>SUMIF(IF(dati_pdc!$C212=1,dati_bdv!$C$2:$C$65536,IF(dati_pdc!$C212=2,dati_bdv!$D$2:$D$65536,IF(dati_pdc!$C212=3,dati_bdv!$E$2:$E$65536,IF(dati_pdc!$C212=4,dati_bdv!$F$2:$F$65536,IF(dati_pdc!$C212=5,dati_bdv!$G$2:$G$65536,dati_bdv!$H$2:$H$65536))))),$A212,dati_bdv!J$2:J$65536)</f>
        <v>-99684.29</v>
      </c>
      <c r="C212">
        <f>SUMIF(IF(dati_pdc!$C212=1,dati_bdv!$C$2:$C$65536,IF(dati_pdc!$C212=2,dati_bdv!$D$2:$D$65536,IF(dati_pdc!$C212=3,dati_bdv!$E$2:$E$65536,IF(dati_pdc!$C212=4,dati_bdv!$F$2:$F$65536,IF(dati_pdc!$C212=5,dati_bdv!$G$2:$G$65536,dati_bdv!$H$2:$H$65536))))),$A212,dati_bdv!K$2:K$65536)</f>
        <v>-102620.8</v>
      </c>
      <c r="D212">
        <f>SUMIF(IF(dati_pdc!$C212=1,dati_bdv!$C$2:$C$65536,IF(dati_pdc!$C212=2,dati_bdv!$D$2:$D$65536,IF(dati_pdc!$C212=3,dati_bdv!$E$2:$E$65536,IF(dati_pdc!$C212=4,dati_bdv!$F$2:$F$65536,IF(dati_pdc!$C212=5,dati_bdv!$G$2:$G$65536,dati_bdv!$H$2:$H$65536))))),$A212,dati_bdv!L$2:L$65536)</f>
        <v>0</v>
      </c>
      <c r="E212">
        <f>SUMIF(IF(dati_pdc!$C212=1,dati_bdv!$C$2:$C$65536,IF(dati_pdc!$C212=2,dati_bdv!$D$2:$D$65536,IF(dati_pdc!$C212=3,dati_bdv!$E$2:$E$65536,IF(dati_pdc!$C212=4,dati_bdv!$F$2:$F$65536,IF(dati_pdc!$C212=5,dati_bdv!$G$2:$G$65536,dati_bdv!$H$2:$H$65536))))),$A212,dati_bdv!M$2:M$65536)</f>
        <v>0</v>
      </c>
      <c r="F212">
        <f>SUMIF(IF(dati_pdc!$C212=1,dati_bdv!$C$2:$C$65536,IF(dati_pdc!$C212=2,dati_bdv!$D$2:$D$65536,IF(dati_pdc!$C212=3,dati_bdv!$E$2:$E$65536,IF(dati_pdc!$C212=4,dati_bdv!$F$2:$F$65536,IF(dati_pdc!$C212=5,dati_bdv!$G$2:$G$65536,dati_bdv!$H$2:$H$65536))))),$A212,dati_bdv!N$2:N$65536)</f>
        <v>0</v>
      </c>
    </row>
    <row r="213" spans="1:6">
      <c r="A213" s="34" t="str">
        <f>dati_pdc!A213</f>
        <v>710917</v>
      </c>
      <c r="B213">
        <f>SUMIF(IF(dati_pdc!$C213=1,dati_bdv!$C$2:$C$65536,IF(dati_pdc!$C213=2,dati_bdv!$D$2:$D$65536,IF(dati_pdc!$C213=3,dati_bdv!$E$2:$E$65536,IF(dati_pdc!$C213=4,dati_bdv!$F$2:$F$65536,IF(dati_pdc!$C213=5,dati_bdv!$G$2:$G$65536,dati_bdv!$H$2:$H$65536))))),$A213,dati_bdv!J$2:J$65536)</f>
        <v>-33783.440000000002</v>
      </c>
      <c r="C213">
        <f>SUMIF(IF(dati_pdc!$C213=1,dati_bdv!$C$2:$C$65536,IF(dati_pdc!$C213=2,dati_bdv!$D$2:$D$65536,IF(dati_pdc!$C213=3,dati_bdv!$E$2:$E$65536,IF(dati_pdc!$C213=4,dati_bdv!$F$2:$F$65536,IF(dati_pdc!$C213=5,dati_bdv!$G$2:$G$65536,dati_bdv!$H$2:$H$65536))))),$A213,dati_bdv!K$2:K$65536)</f>
        <v>-28270.81</v>
      </c>
      <c r="D213">
        <f>SUMIF(IF(dati_pdc!$C213=1,dati_bdv!$C$2:$C$65536,IF(dati_pdc!$C213=2,dati_bdv!$D$2:$D$65536,IF(dati_pdc!$C213=3,dati_bdv!$E$2:$E$65536,IF(dati_pdc!$C213=4,dati_bdv!$F$2:$F$65536,IF(dati_pdc!$C213=5,dati_bdv!$G$2:$G$65536,dati_bdv!$H$2:$H$65536))))),$A213,dati_bdv!L$2:L$65536)</f>
        <v>0</v>
      </c>
      <c r="E213">
        <f>SUMIF(IF(dati_pdc!$C213=1,dati_bdv!$C$2:$C$65536,IF(dati_pdc!$C213=2,dati_bdv!$D$2:$D$65536,IF(dati_pdc!$C213=3,dati_bdv!$E$2:$E$65536,IF(dati_pdc!$C213=4,dati_bdv!$F$2:$F$65536,IF(dati_pdc!$C213=5,dati_bdv!$G$2:$G$65536,dati_bdv!$H$2:$H$65536))))),$A213,dati_bdv!M$2:M$65536)</f>
        <v>0</v>
      </c>
      <c r="F213">
        <f>SUMIF(IF(dati_pdc!$C213=1,dati_bdv!$C$2:$C$65536,IF(dati_pdc!$C213=2,dati_bdv!$D$2:$D$65536,IF(dati_pdc!$C213=3,dati_bdv!$E$2:$E$65536,IF(dati_pdc!$C213=4,dati_bdv!$F$2:$F$65536,IF(dati_pdc!$C213=5,dati_bdv!$G$2:$G$65536,dati_bdv!$H$2:$H$65536))))),$A213,dati_bdv!N$2:N$65536)</f>
        <v>0</v>
      </c>
    </row>
    <row r="214" spans="1:6">
      <c r="A214" s="34" t="str">
        <f>dati_pdc!A214</f>
        <v>710918</v>
      </c>
      <c r="B214">
        <f>SUMIF(IF(dati_pdc!$C214=1,dati_bdv!$C$2:$C$65536,IF(dati_pdc!$C214=2,dati_bdv!$D$2:$D$65536,IF(dati_pdc!$C214=3,dati_bdv!$E$2:$E$65536,IF(dati_pdc!$C214=4,dati_bdv!$F$2:$F$65536,IF(dati_pdc!$C214=5,dati_bdv!$G$2:$G$65536,dati_bdv!$H$2:$H$65536))))),$A214,dati_bdv!J$2:J$65536)</f>
        <v>0</v>
      </c>
      <c r="C214">
        <f>SUMIF(IF(dati_pdc!$C214=1,dati_bdv!$C$2:$C$65536,IF(dati_pdc!$C214=2,dati_bdv!$D$2:$D$65536,IF(dati_pdc!$C214=3,dati_bdv!$E$2:$E$65536,IF(dati_pdc!$C214=4,dati_bdv!$F$2:$F$65536,IF(dati_pdc!$C214=5,dati_bdv!$G$2:$G$65536,dati_bdv!$H$2:$H$65536))))),$A214,dati_bdv!K$2:K$65536)</f>
        <v>-7000</v>
      </c>
      <c r="D214">
        <f>SUMIF(IF(dati_pdc!$C214=1,dati_bdv!$C$2:$C$65536,IF(dati_pdc!$C214=2,dati_bdv!$D$2:$D$65536,IF(dati_pdc!$C214=3,dati_bdv!$E$2:$E$65536,IF(dati_pdc!$C214=4,dati_bdv!$F$2:$F$65536,IF(dati_pdc!$C214=5,dati_bdv!$G$2:$G$65536,dati_bdv!$H$2:$H$65536))))),$A214,dati_bdv!L$2:L$65536)</f>
        <v>0</v>
      </c>
      <c r="E214">
        <f>SUMIF(IF(dati_pdc!$C214=1,dati_bdv!$C$2:$C$65536,IF(dati_pdc!$C214=2,dati_bdv!$D$2:$D$65536,IF(dati_pdc!$C214=3,dati_bdv!$E$2:$E$65536,IF(dati_pdc!$C214=4,dati_bdv!$F$2:$F$65536,IF(dati_pdc!$C214=5,dati_bdv!$G$2:$G$65536,dati_bdv!$H$2:$H$65536))))),$A214,dati_bdv!M$2:M$65536)</f>
        <v>0</v>
      </c>
      <c r="F214">
        <f>SUMIF(IF(dati_pdc!$C214=1,dati_bdv!$C$2:$C$65536,IF(dati_pdc!$C214=2,dati_bdv!$D$2:$D$65536,IF(dati_pdc!$C214=3,dati_bdv!$E$2:$E$65536,IF(dati_pdc!$C214=4,dati_bdv!$F$2:$F$65536,IF(dati_pdc!$C214=5,dati_bdv!$G$2:$G$65536,dati_bdv!$H$2:$H$65536))))),$A214,dati_bdv!N$2:N$65536)</f>
        <v>0</v>
      </c>
    </row>
    <row r="215" spans="1:6">
      <c r="A215" s="34" t="str">
        <f>dati_pdc!A215</f>
        <v>710921</v>
      </c>
      <c r="B215">
        <f>SUMIF(IF(dati_pdc!$C215=1,dati_bdv!$C$2:$C$65536,IF(dati_pdc!$C215=2,dati_bdv!$D$2:$D$65536,IF(dati_pdc!$C215=3,dati_bdv!$E$2:$E$65536,IF(dati_pdc!$C215=4,dati_bdv!$F$2:$F$65536,IF(dati_pdc!$C215=5,dati_bdv!$G$2:$G$65536,dati_bdv!$H$2:$H$65536))))),$A215,dati_bdv!J$2:J$65536)</f>
        <v>-14531.28</v>
      </c>
      <c r="C215">
        <f>SUMIF(IF(dati_pdc!$C215=1,dati_bdv!$C$2:$C$65536,IF(dati_pdc!$C215=2,dati_bdv!$D$2:$D$65536,IF(dati_pdc!$C215=3,dati_bdv!$E$2:$E$65536,IF(dati_pdc!$C215=4,dati_bdv!$F$2:$F$65536,IF(dati_pdc!$C215=5,dati_bdv!$G$2:$G$65536,dati_bdv!$H$2:$H$65536))))),$A215,dati_bdv!K$2:K$65536)</f>
        <v>-19518.79</v>
      </c>
      <c r="D215">
        <f>SUMIF(IF(dati_pdc!$C215=1,dati_bdv!$C$2:$C$65536,IF(dati_pdc!$C215=2,dati_bdv!$D$2:$D$65536,IF(dati_pdc!$C215=3,dati_bdv!$E$2:$E$65536,IF(dati_pdc!$C215=4,dati_bdv!$F$2:$F$65536,IF(dati_pdc!$C215=5,dati_bdv!$G$2:$G$65536,dati_bdv!$H$2:$H$65536))))),$A215,dati_bdv!L$2:L$65536)</f>
        <v>0</v>
      </c>
      <c r="E215">
        <f>SUMIF(IF(dati_pdc!$C215=1,dati_bdv!$C$2:$C$65536,IF(dati_pdc!$C215=2,dati_bdv!$D$2:$D$65536,IF(dati_pdc!$C215=3,dati_bdv!$E$2:$E$65536,IF(dati_pdc!$C215=4,dati_bdv!$F$2:$F$65536,IF(dati_pdc!$C215=5,dati_bdv!$G$2:$G$65536,dati_bdv!$H$2:$H$65536))))),$A215,dati_bdv!M$2:M$65536)</f>
        <v>0</v>
      </c>
      <c r="F215">
        <f>SUMIF(IF(dati_pdc!$C215=1,dati_bdv!$C$2:$C$65536,IF(dati_pdc!$C215=2,dati_bdv!$D$2:$D$65536,IF(dati_pdc!$C215=3,dati_bdv!$E$2:$E$65536,IF(dati_pdc!$C215=4,dati_bdv!$F$2:$F$65536,IF(dati_pdc!$C215=5,dati_bdv!$G$2:$G$65536,dati_bdv!$H$2:$H$65536))))),$A215,dati_bdv!N$2:N$65536)</f>
        <v>0</v>
      </c>
    </row>
    <row r="216" spans="1:6">
      <c r="A216" s="34" t="str">
        <f>dati_pdc!A216</f>
        <v>710922</v>
      </c>
      <c r="B216">
        <f>SUMIF(IF(dati_pdc!$C216=1,dati_bdv!$C$2:$C$65536,IF(dati_pdc!$C216=2,dati_bdv!$D$2:$D$65536,IF(dati_pdc!$C216=3,dati_bdv!$E$2:$E$65536,IF(dati_pdc!$C216=4,dati_bdv!$F$2:$F$65536,IF(dati_pdc!$C216=5,dati_bdv!$G$2:$G$65536,dati_bdv!$H$2:$H$65536))))),$A216,dati_bdv!J$2:J$65536)</f>
        <v>-4010.8</v>
      </c>
      <c r="C216">
        <f>SUMIF(IF(dati_pdc!$C216=1,dati_bdv!$C$2:$C$65536,IF(dati_pdc!$C216=2,dati_bdv!$D$2:$D$65536,IF(dati_pdc!$C216=3,dati_bdv!$E$2:$E$65536,IF(dati_pdc!$C216=4,dati_bdv!$F$2:$F$65536,IF(dati_pdc!$C216=5,dati_bdv!$G$2:$G$65536,dati_bdv!$H$2:$H$65536))))),$A216,dati_bdv!K$2:K$65536)</f>
        <v>-3538.77</v>
      </c>
      <c r="D216">
        <f>SUMIF(IF(dati_pdc!$C216=1,dati_bdv!$C$2:$C$65536,IF(dati_pdc!$C216=2,dati_bdv!$D$2:$D$65536,IF(dati_pdc!$C216=3,dati_bdv!$E$2:$E$65536,IF(dati_pdc!$C216=4,dati_bdv!$F$2:$F$65536,IF(dati_pdc!$C216=5,dati_bdv!$G$2:$G$65536,dati_bdv!$H$2:$H$65536))))),$A216,dati_bdv!L$2:L$65536)</f>
        <v>0</v>
      </c>
      <c r="E216">
        <f>SUMIF(IF(dati_pdc!$C216=1,dati_bdv!$C$2:$C$65536,IF(dati_pdc!$C216=2,dati_bdv!$D$2:$D$65536,IF(dati_pdc!$C216=3,dati_bdv!$E$2:$E$65536,IF(dati_pdc!$C216=4,dati_bdv!$F$2:$F$65536,IF(dati_pdc!$C216=5,dati_bdv!$G$2:$G$65536,dati_bdv!$H$2:$H$65536))))),$A216,dati_bdv!M$2:M$65536)</f>
        <v>0</v>
      </c>
      <c r="F216">
        <f>SUMIF(IF(dati_pdc!$C216=1,dati_bdv!$C$2:$C$65536,IF(dati_pdc!$C216=2,dati_bdv!$D$2:$D$65536,IF(dati_pdc!$C216=3,dati_bdv!$E$2:$E$65536,IF(dati_pdc!$C216=4,dati_bdv!$F$2:$F$65536,IF(dati_pdc!$C216=5,dati_bdv!$G$2:$G$65536,dati_bdv!$H$2:$H$65536))))),$A216,dati_bdv!N$2:N$65536)</f>
        <v>0</v>
      </c>
    </row>
    <row r="217" spans="1:6">
      <c r="A217" s="34" t="str">
        <f>dati_pdc!A217</f>
        <v>7111</v>
      </c>
      <c r="B217">
        <f>SUMIF(IF(dati_pdc!$C217=1,dati_bdv!$C$2:$C$65536,IF(dati_pdc!$C217=2,dati_bdv!$D$2:$D$65536,IF(dati_pdc!$C217=3,dati_bdv!$E$2:$E$65536,IF(dati_pdc!$C217=4,dati_bdv!$F$2:$F$65536,IF(dati_pdc!$C217=5,dati_bdv!$G$2:$G$65536,dati_bdv!$H$2:$H$65536))))),$A217,dati_bdv!J$2:J$65536)</f>
        <v>3004.29</v>
      </c>
      <c r="C217">
        <f>SUMIF(IF(dati_pdc!$C217=1,dati_bdv!$C$2:$C$65536,IF(dati_pdc!$C217=2,dati_bdv!$D$2:$D$65536,IF(dati_pdc!$C217=3,dati_bdv!$E$2:$E$65536,IF(dati_pdc!$C217=4,dati_bdv!$F$2:$F$65536,IF(dati_pdc!$C217=5,dati_bdv!$G$2:$G$65536,dati_bdv!$H$2:$H$65536))))),$A217,dati_bdv!K$2:K$65536)</f>
        <v>4451.8</v>
      </c>
      <c r="D217">
        <f>SUMIF(IF(dati_pdc!$C217=1,dati_bdv!$C$2:$C$65536,IF(dati_pdc!$C217=2,dati_bdv!$D$2:$D$65536,IF(dati_pdc!$C217=3,dati_bdv!$E$2:$E$65536,IF(dati_pdc!$C217=4,dati_bdv!$F$2:$F$65536,IF(dati_pdc!$C217=5,dati_bdv!$G$2:$G$65536,dati_bdv!$H$2:$H$65536))))),$A217,dati_bdv!L$2:L$65536)</f>
        <v>0</v>
      </c>
      <c r="E217">
        <f>SUMIF(IF(dati_pdc!$C217=1,dati_bdv!$C$2:$C$65536,IF(dati_pdc!$C217=2,dati_bdv!$D$2:$D$65536,IF(dati_pdc!$C217=3,dati_bdv!$E$2:$E$65536,IF(dati_pdc!$C217=4,dati_bdv!$F$2:$F$65536,IF(dati_pdc!$C217=5,dati_bdv!$G$2:$G$65536,dati_bdv!$H$2:$H$65536))))),$A217,dati_bdv!M$2:M$65536)</f>
        <v>0</v>
      </c>
      <c r="F217">
        <f>SUMIF(IF(dati_pdc!$C217=1,dati_bdv!$C$2:$C$65536,IF(dati_pdc!$C217=2,dati_bdv!$D$2:$D$65536,IF(dati_pdc!$C217=3,dati_bdv!$E$2:$E$65536,IF(dati_pdc!$C217=4,dati_bdv!$F$2:$F$65536,IF(dati_pdc!$C217=5,dati_bdv!$G$2:$G$65536,dati_bdv!$H$2:$H$65536))))),$A217,dati_bdv!N$2:N$65536)</f>
        <v>0</v>
      </c>
    </row>
    <row r="218" spans="1:6">
      <c r="A218" s="34" t="str">
        <f>dati_pdc!A218</f>
        <v>711111</v>
      </c>
      <c r="B218">
        <f>SUMIF(IF(dati_pdc!$C218=1,dati_bdv!$C$2:$C$65536,IF(dati_pdc!$C218=2,dati_bdv!$D$2:$D$65536,IF(dati_pdc!$C218=3,dati_bdv!$E$2:$E$65536,IF(dati_pdc!$C218=4,dati_bdv!$F$2:$F$65536,IF(dati_pdc!$C218=5,dati_bdv!$G$2:$G$65536,dati_bdv!$H$2:$H$65536))))),$A218,dati_bdv!J$2:J$65536)</f>
        <v>2975.8</v>
      </c>
      <c r="C218">
        <f>SUMIF(IF(dati_pdc!$C218=1,dati_bdv!$C$2:$C$65536,IF(dati_pdc!$C218=2,dati_bdv!$D$2:$D$65536,IF(dati_pdc!$C218=3,dati_bdv!$E$2:$E$65536,IF(dati_pdc!$C218=4,dati_bdv!$F$2:$F$65536,IF(dati_pdc!$C218=5,dati_bdv!$G$2:$G$65536,dati_bdv!$H$2:$H$65536))))),$A218,dati_bdv!K$2:K$65536)</f>
        <v>4373.93</v>
      </c>
      <c r="D218">
        <f>SUMIF(IF(dati_pdc!$C218=1,dati_bdv!$C$2:$C$65536,IF(dati_pdc!$C218=2,dati_bdv!$D$2:$D$65536,IF(dati_pdc!$C218=3,dati_bdv!$E$2:$E$65536,IF(dati_pdc!$C218=4,dati_bdv!$F$2:$F$65536,IF(dati_pdc!$C218=5,dati_bdv!$G$2:$G$65536,dati_bdv!$H$2:$H$65536))))),$A218,dati_bdv!L$2:L$65536)</f>
        <v>0</v>
      </c>
      <c r="E218">
        <f>SUMIF(IF(dati_pdc!$C218=1,dati_bdv!$C$2:$C$65536,IF(dati_pdc!$C218=2,dati_bdv!$D$2:$D$65536,IF(dati_pdc!$C218=3,dati_bdv!$E$2:$E$65536,IF(dati_pdc!$C218=4,dati_bdv!$F$2:$F$65536,IF(dati_pdc!$C218=5,dati_bdv!$G$2:$G$65536,dati_bdv!$H$2:$H$65536))))),$A218,dati_bdv!M$2:M$65536)</f>
        <v>0</v>
      </c>
      <c r="F218">
        <f>SUMIF(IF(dati_pdc!$C218=1,dati_bdv!$C$2:$C$65536,IF(dati_pdc!$C218=2,dati_bdv!$D$2:$D$65536,IF(dati_pdc!$C218=3,dati_bdv!$E$2:$E$65536,IF(dati_pdc!$C218=4,dati_bdv!$F$2:$F$65536,IF(dati_pdc!$C218=5,dati_bdv!$G$2:$G$65536,dati_bdv!$H$2:$H$65536))))),$A218,dati_bdv!N$2:N$65536)</f>
        <v>0</v>
      </c>
    </row>
    <row r="219" spans="1:6">
      <c r="A219" s="34" t="str">
        <f>dati_pdc!A219</f>
        <v>711121</v>
      </c>
      <c r="B219">
        <f>SUMIF(IF(dati_pdc!$C219=1,dati_bdv!$C$2:$C$65536,IF(dati_pdc!$C219=2,dati_bdv!$D$2:$D$65536,IF(dati_pdc!$C219=3,dati_bdv!$E$2:$E$65536,IF(dati_pdc!$C219=4,dati_bdv!$F$2:$F$65536,IF(dati_pdc!$C219=5,dati_bdv!$G$2:$G$65536,dati_bdv!$H$2:$H$65536))))),$A219,dati_bdv!J$2:J$65536)</f>
        <v>28.49</v>
      </c>
      <c r="C219">
        <f>SUMIF(IF(dati_pdc!$C219=1,dati_bdv!$C$2:$C$65536,IF(dati_pdc!$C219=2,dati_bdv!$D$2:$D$65536,IF(dati_pdc!$C219=3,dati_bdv!$E$2:$E$65536,IF(dati_pdc!$C219=4,dati_bdv!$F$2:$F$65536,IF(dati_pdc!$C219=5,dati_bdv!$G$2:$G$65536,dati_bdv!$H$2:$H$65536))))),$A219,dati_bdv!K$2:K$65536)</f>
        <v>77.87</v>
      </c>
      <c r="D219">
        <f>SUMIF(IF(dati_pdc!$C219=1,dati_bdv!$C$2:$C$65536,IF(dati_pdc!$C219=2,dati_bdv!$D$2:$D$65536,IF(dati_pdc!$C219=3,dati_bdv!$E$2:$E$65536,IF(dati_pdc!$C219=4,dati_bdv!$F$2:$F$65536,IF(dati_pdc!$C219=5,dati_bdv!$G$2:$G$65536,dati_bdv!$H$2:$H$65536))))),$A219,dati_bdv!L$2:L$65536)</f>
        <v>0</v>
      </c>
      <c r="E219">
        <f>SUMIF(IF(dati_pdc!$C219=1,dati_bdv!$C$2:$C$65536,IF(dati_pdc!$C219=2,dati_bdv!$D$2:$D$65536,IF(dati_pdc!$C219=3,dati_bdv!$E$2:$E$65536,IF(dati_pdc!$C219=4,dati_bdv!$F$2:$F$65536,IF(dati_pdc!$C219=5,dati_bdv!$G$2:$G$65536,dati_bdv!$H$2:$H$65536))))),$A219,dati_bdv!M$2:M$65536)</f>
        <v>0</v>
      </c>
      <c r="F219">
        <f>SUMIF(IF(dati_pdc!$C219=1,dati_bdv!$C$2:$C$65536,IF(dati_pdc!$C219=2,dati_bdv!$D$2:$D$65536,IF(dati_pdc!$C219=3,dati_bdv!$E$2:$E$65536,IF(dati_pdc!$C219=4,dati_bdv!$F$2:$F$65536,IF(dati_pdc!$C219=5,dati_bdv!$G$2:$G$65536,dati_bdv!$H$2:$H$65536))))),$A219,dati_bdv!N$2:N$65536)</f>
        <v>0</v>
      </c>
    </row>
    <row r="220" spans="1:6">
      <c r="A220" s="34" t="str">
        <f>dati_pdc!A220</f>
        <v>72</v>
      </c>
      <c r="B220">
        <f>SUMIF(IF(dati_pdc!$C220=1,dati_bdv!$C$2:$C$65536,IF(dati_pdc!$C220=2,dati_bdv!$D$2:$D$65536,IF(dati_pdc!$C220=3,dati_bdv!$E$2:$E$65536,IF(dati_pdc!$C220=4,dati_bdv!$F$2:$F$65536,IF(dati_pdc!$C220=5,dati_bdv!$G$2:$G$65536,dati_bdv!$H$2:$H$65536))))),$A220,dati_bdv!J$2:J$65536)</f>
        <v>-3508.7099999999991</v>
      </c>
      <c r="C220">
        <f>SUMIF(IF(dati_pdc!$C220=1,dati_bdv!$C$2:$C$65536,IF(dati_pdc!$C220=2,dati_bdv!$D$2:$D$65536,IF(dati_pdc!$C220=3,dati_bdv!$E$2:$E$65536,IF(dati_pdc!$C220=4,dati_bdv!$F$2:$F$65536,IF(dati_pdc!$C220=5,dati_bdv!$G$2:$G$65536,dati_bdv!$H$2:$H$65536))))),$A220,dati_bdv!K$2:K$65536)</f>
        <v>554.3799999999992</v>
      </c>
      <c r="D220">
        <f>SUMIF(IF(dati_pdc!$C220=1,dati_bdv!$C$2:$C$65536,IF(dati_pdc!$C220=2,dati_bdv!$D$2:$D$65536,IF(dati_pdc!$C220=3,dati_bdv!$E$2:$E$65536,IF(dati_pdc!$C220=4,dati_bdv!$F$2:$F$65536,IF(dati_pdc!$C220=5,dati_bdv!$G$2:$G$65536,dati_bdv!$H$2:$H$65536))))),$A220,dati_bdv!L$2:L$65536)</f>
        <v>0</v>
      </c>
      <c r="E220">
        <f>SUMIF(IF(dati_pdc!$C220=1,dati_bdv!$C$2:$C$65536,IF(dati_pdc!$C220=2,dati_bdv!$D$2:$D$65536,IF(dati_pdc!$C220=3,dati_bdv!$E$2:$E$65536,IF(dati_pdc!$C220=4,dati_bdv!$F$2:$F$65536,IF(dati_pdc!$C220=5,dati_bdv!$G$2:$G$65536,dati_bdv!$H$2:$H$65536))))),$A220,dati_bdv!M$2:M$65536)</f>
        <v>0</v>
      </c>
      <c r="F220">
        <f>SUMIF(IF(dati_pdc!$C220=1,dati_bdv!$C$2:$C$65536,IF(dati_pdc!$C220=2,dati_bdv!$D$2:$D$65536,IF(dati_pdc!$C220=3,dati_bdv!$E$2:$E$65536,IF(dati_pdc!$C220=4,dati_bdv!$F$2:$F$65536,IF(dati_pdc!$C220=5,dati_bdv!$G$2:$G$65536,dati_bdv!$H$2:$H$65536))))),$A220,dati_bdv!N$2:N$65536)</f>
        <v>0</v>
      </c>
    </row>
    <row r="221" spans="1:6">
      <c r="A221" s="34" t="str">
        <f>dati_pdc!A221</f>
        <v>7201</v>
      </c>
      <c r="B221">
        <f>SUMIF(IF(dati_pdc!$C221=1,dati_bdv!$C$2:$C$65536,IF(dati_pdc!$C221=2,dati_bdv!$D$2:$D$65536,IF(dati_pdc!$C221=3,dati_bdv!$E$2:$E$65536,IF(dati_pdc!$C221=4,dati_bdv!$F$2:$F$65536,IF(dati_pdc!$C221=5,dati_bdv!$G$2:$G$65536,dati_bdv!$H$2:$H$65536))))),$A221,dati_bdv!J$2:J$65536)</f>
        <v>-14154.66</v>
      </c>
      <c r="C221">
        <f>SUMIF(IF(dati_pdc!$C221=1,dati_bdv!$C$2:$C$65536,IF(dati_pdc!$C221=2,dati_bdv!$D$2:$D$65536,IF(dati_pdc!$C221=3,dati_bdv!$E$2:$E$65536,IF(dati_pdc!$C221=4,dati_bdv!$F$2:$F$65536,IF(dati_pdc!$C221=5,dati_bdv!$G$2:$G$65536,dati_bdv!$H$2:$H$65536))))),$A221,dati_bdv!K$2:K$65536)</f>
        <v>-10906.78</v>
      </c>
      <c r="D221">
        <f>SUMIF(IF(dati_pdc!$C221=1,dati_bdv!$C$2:$C$65536,IF(dati_pdc!$C221=2,dati_bdv!$D$2:$D$65536,IF(dati_pdc!$C221=3,dati_bdv!$E$2:$E$65536,IF(dati_pdc!$C221=4,dati_bdv!$F$2:$F$65536,IF(dati_pdc!$C221=5,dati_bdv!$G$2:$G$65536,dati_bdv!$H$2:$H$65536))))),$A221,dati_bdv!L$2:L$65536)</f>
        <v>0</v>
      </c>
      <c r="E221">
        <f>SUMIF(IF(dati_pdc!$C221=1,dati_bdv!$C$2:$C$65536,IF(dati_pdc!$C221=2,dati_bdv!$D$2:$D$65536,IF(dati_pdc!$C221=3,dati_bdv!$E$2:$E$65536,IF(dati_pdc!$C221=4,dati_bdv!$F$2:$F$65536,IF(dati_pdc!$C221=5,dati_bdv!$G$2:$G$65536,dati_bdv!$H$2:$H$65536))))),$A221,dati_bdv!M$2:M$65536)</f>
        <v>0</v>
      </c>
      <c r="F221">
        <f>SUMIF(IF(dati_pdc!$C221=1,dati_bdv!$C$2:$C$65536,IF(dati_pdc!$C221=2,dati_bdv!$D$2:$D$65536,IF(dati_pdc!$C221=3,dati_bdv!$E$2:$E$65536,IF(dati_pdc!$C221=4,dati_bdv!$F$2:$F$65536,IF(dati_pdc!$C221=5,dati_bdv!$G$2:$G$65536,dati_bdv!$H$2:$H$65536))))),$A221,dati_bdv!N$2:N$65536)</f>
        <v>0</v>
      </c>
    </row>
    <row r="222" spans="1:6">
      <c r="A222" s="34" t="str">
        <f>dati_pdc!A222</f>
        <v>720101</v>
      </c>
      <c r="B222">
        <f>SUMIF(IF(dati_pdc!$C222=1,dati_bdv!$C$2:$C$65536,IF(dati_pdc!$C222=2,dati_bdv!$D$2:$D$65536,IF(dati_pdc!$C222=3,dati_bdv!$E$2:$E$65536,IF(dati_pdc!$C222=4,dati_bdv!$F$2:$F$65536,IF(dati_pdc!$C222=5,dati_bdv!$G$2:$G$65536,dati_bdv!$H$2:$H$65536))))),$A222,dati_bdv!J$2:J$65536)</f>
        <v>-14154.66</v>
      </c>
      <c r="C222">
        <f>SUMIF(IF(dati_pdc!$C222=1,dati_bdv!$C$2:$C$65536,IF(dati_pdc!$C222=2,dati_bdv!$D$2:$D$65536,IF(dati_pdc!$C222=3,dati_bdv!$E$2:$E$65536,IF(dati_pdc!$C222=4,dati_bdv!$F$2:$F$65536,IF(dati_pdc!$C222=5,dati_bdv!$G$2:$G$65536,dati_bdv!$H$2:$H$65536))))),$A222,dati_bdv!K$2:K$65536)</f>
        <v>-10906.78</v>
      </c>
      <c r="D222">
        <f>SUMIF(IF(dati_pdc!$C222=1,dati_bdv!$C$2:$C$65536,IF(dati_pdc!$C222=2,dati_bdv!$D$2:$D$65536,IF(dati_pdc!$C222=3,dati_bdv!$E$2:$E$65536,IF(dati_pdc!$C222=4,dati_bdv!$F$2:$F$65536,IF(dati_pdc!$C222=5,dati_bdv!$G$2:$G$65536,dati_bdv!$H$2:$H$65536))))),$A222,dati_bdv!L$2:L$65536)</f>
        <v>0</v>
      </c>
      <c r="E222">
        <f>SUMIF(IF(dati_pdc!$C222=1,dati_bdv!$C$2:$C$65536,IF(dati_pdc!$C222=2,dati_bdv!$D$2:$D$65536,IF(dati_pdc!$C222=3,dati_bdv!$E$2:$E$65536,IF(dati_pdc!$C222=4,dati_bdv!$F$2:$F$65536,IF(dati_pdc!$C222=5,dati_bdv!$G$2:$G$65536,dati_bdv!$H$2:$H$65536))))),$A222,dati_bdv!M$2:M$65536)</f>
        <v>0</v>
      </c>
      <c r="F222">
        <f>SUMIF(IF(dati_pdc!$C222=1,dati_bdv!$C$2:$C$65536,IF(dati_pdc!$C222=2,dati_bdv!$D$2:$D$65536,IF(dati_pdc!$C222=3,dati_bdv!$E$2:$E$65536,IF(dati_pdc!$C222=4,dati_bdv!$F$2:$F$65536,IF(dati_pdc!$C222=5,dati_bdv!$G$2:$G$65536,dati_bdv!$H$2:$H$65536))))),$A222,dati_bdv!N$2:N$65536)</f>
        <v>0</v>
      </c>
    </row>
    <row r="223" spans="1:6">
      <c r="A223" s="34" t="str">
        <f>dati_pdc!A223</f>
        <v>7205</v>
      </c>
      <c r="B223">
        <f>SUMIF(IF(dati_pdc!$C223=1,dati_bdv!$C$2:$C$65536,IF(dati_pdc!$C223=2,dati_bdv!$D$2:$D$65536,IF(dati_pdc!$C223=3,dati_bdv!$E$2:$E$65536,IF(dati_pdc!$C223=4,dati_bdv!$F$2:$F$65536,IF(dati_pdc!$C223=5,dati_bdv!$G$2:$G$65536,dati_bdv!$H$2:$H$65536))))),$A223,dati_bdv!J$2:J$65536)</f>
        <v>10645.95</v>
      </c>
      <c r="C223">
        <f>SUMIF(IF(dati_pdc!$C223=1,dati_bdv!$C$2:$C$65536,IF(dati_pdc!$C223=2,dati_bdv!$D$2:$D$65536,IF(dati_pdc!$C223=3,dati_bdv!$E$2:$E$65536,IF(dati_pdc!$C223=4,dati_bdv!$F$2:$F$65536,IF(dati_pdc!$C223=5,dati_bdv!$G$2:$G$65536,dati_bdv!$H$2:$H$65536))))),$A223,dati_bdv!K$2:K$65536)</f>
        <v>11461.16</v>
      </c>
      <c r="D223">
        <f>SUMIF(IF(dati_pdc!$C223=1,dati_bdv!$C$2:$C$65536,IF(dati_pdc!$C223=2,dati_bdv!$D$2:$D$65536,IF(dati_pdc!$C223=3,dati_bdv!$E$2:$E$65536,IF(dati_pdc!$C223=4,dati_bdv!$F$2:$F$65536,IF(dati_pdc!$C223=5,dati_bdv!$G$2:$G$65536,dati_bdv!$H$2:$H$65536))))),$A223,dati_bdv!L$2:L$65536)</f>
        <v>0</v>
      </c>
      <c r="E223">
        <f>SUMIF(IF(dati_pdc!$C223=1,dati_bdv!$C$2:$C$65536,IF(dati_pdc!$C223=2,dati_bdv!$D$2:$D$65536,IF(dati_pdc!$C223=3,dati_bdv!$E$2:$E$65536,IF(dati_pdc!$C223=4,dati_bdv!$F$2:$F$65536,IF(dati_pdc!$C223=5,dati_bdv!$G$2:$G$65536,dati_bdv!$H$2:$H$65536))))),$A223,dati_bdv!M$2:M$65536)</f>
        <v>0</v>
      </c>
      <c r="F223">
        <f>SUMIF(IF(dati_pdc!$C223=1,dati_bdv!$C$2:$C$65536,IF(dati_pdc!$C223=2,dati_bdv!$D$2:$D$65536,IF(dati_pdc!$C223=3,dati_bdv!$E$2:$E$65536,IF(dati_pdc!$C223=4,dati_bdv!$F$2:$F$65536,IF(dati_pdc!$C223=5,dati_bdv!$G$2:$G$65536,dati_bdv!$H$2:$H$65536))))),$A223,dati_bdv!N$2:N$65536)</f>
        <v>0</v>
      </c>
    </row>
    <row r="224" spans="1:6">
      <c r="A224" s="34" t="str">
        <f>dati_pdc!A224</f>
        <v>720501</v>
      </c>
      <c r="B224">
        <f>SUMIF(IF(dati_pdc!$C224=1,dati_bdv!$C$2:$C$65536,IF(dati_pdc!$C224=2,dati_bdv!$D$2:$D$65536,IF(dati_pdc!$C224=3,dati_bdv!$E$2:$E$65536,IF(dati_pdc!$C224=4,dati_bdv!$F$2:$F$65536,IF(dati_pdc!$C224=5,dati_bdv!$G$2:$G$65536,dati_bdv!$H$2:$H$65536))))),$A224,dati_bdv!J$2:J$65536)</f>
        <v>10645.95</v>
      </c>
      <c r="C224">
        <f>SUMIF(IF(dati_pdc!$C224=1,dati_bdv!$C$2:$C$65536,IF(dati_pdc!$C224=2,dati_bdv!$D$2:$D$65536,IF(dati_pdc!$C224=3,dati_bdv!$E$2:$E$65536,IF(dati_pdc!$C224=4,dati_bdv!$F$2:$F$65536,IF(dati_pdc!$C224=5,dati_bdv!$G$2:$G$65536,dati_bdv!$H$2:$H$65536))))),$A224,dati_bdv!K$2:K$65536)</f>
        <v>11461.16</v>
      </c>
      <c r="D224">
        <f>SUMIF(IF(dati_pdc!$C224=1,dati_bdv!$C$2:$C$65536,IF(dati_pdc!$C224=2,dati_bdv!$D$2:$D$65536,IF(dati_pdc!$C224=3,dati_bdv!$E$2:$E$65536,IF(dati_pdc!$C224=4,dati_bdv!$F$2:$F$65536,IF(dati_pdc!$C224=5,dati_bdv!$G$2:$G$65536,dati_bdv!$H$2:$H$65536))))),$A224,dati_bdv!L$2:L$65536)</f>
        <v>0</v>
      </c>
      <c r="E224">
        <f>SUMIF(IF(dati_pdc!$C224=1,dati_bdv!$C$2:$C$65536,IF(dati_pdc!$C224=2,dati_bdv!$D$2:$D$65536,IF(dati_pdc!$C224=3,dati_bdv!$E$2:$E$65536,IF(dati_pdc!$C224=4,dati_bdv!$F$2:$F$65536,IF(dati_pdc!$C224=5,dati_bdv!$G$2:$G$65536,dati_bdv!$H$2:$H$65536))))),$A224,dati_bdv!M$2:M$65536)</f>
        <v>0</v>
      </c>
      <c r="F224">
        <f>SUMIF(IF(dati_pdc!$C224=1,dati_bdv!$C$2:$C$65536,IF(dati_pdc!$C224=2,dati_bdv!$D$2:$D$65536,IF(dati_pdc!$C224=3,dati_bdv!$E$2:$E$65536,IF(dati_pdc!$C224=4,dati_bdv!$F$2:$F$65536,IF(dati_pdc!$C224=5,dati_bdv!$G$2:$G$65536,dati_bdv!$H$2:$H$65536))))),$A224,dati_bdv!N$2:N$65536)</f>
        <v>0</v>
      </c>
    </row>
    <row r="225" spans="1:6">
      <c r="A225" s="34" t="str">
        <f>dati_pdc!A225</f>
        <v>73</v>
      </c>
      <c r="B225">
        <f>SUMIF(IF(dati_pdc!$C225=1,dati_bdv!$C$2:$C$65536,IF(dati_pdc!$C225=2,dati_bdv!$D$2:$D$65536,IF(dati_pdc!$C225=3,dati_bdv!$E$2:$E$65536,IF(dati_pdc!$C225=4,dati_bdv!$F$2:$F$65536,IF(dati_pdc!$C225=5,dati_bdv!$G$2:$G$65536,dati_bdv!$H$2:$H$65536))))),$A225,dati_bdv!J$2:J$65536)</f>
        <v>-10973.439999999999</v>
      </c>
      <c r="C225">
        <f>SUMIF(IF(dati_pdc!$C225=1,dati_bdv!$C$2:$C$65536,IF(dati_pdc!$C225=2,dati_bdv!$D$2:$D$65536,IF(dati_pdc!$C225=3,dati_bdv!$E$2:$E$65536,IF(dati_pdc!$C225=4,dati_bdv!$F$2:$F$65536,IF(dati_pdc!$C225=5,dati_bdv!$G$2:$G$65536,dati_bdv!$H$2:$H$65536))))),$A225,dati_bdv!K$2:K$65536)</f>
        <v>-3916.7699999999995</v>
      </c>
      <c r="D225">
        <f>SUMIF(IF(dati_pdc!$C225=1,dati_bdv!$C$2:$C$65536,IF(dati_pdc!$C225=2,dati_bdv!$D$2:$D$65536,IF(dati_pdc!$C225=3,dati_bdv!$E$2:$E$65536,IF(dati_pdc!$C225=4,dati_bdv!$F$2:$F$65536,IF(dati_pdc!$C225=5,dati_bdv!$G$2:$G$65536,dati_bdv!$H$2:$H$65536))))),$A225,dati_bdv!L$2:L$65536)</f>
        <v>0</v>
      </c>
      <c r="E225">
        <f>SUMIF(IF(dati_pdc!$C225=1,dati_bdv!$C$2:$C$65536,IF(dati_pdc!$C225=2,dati_bdv!$D$2:$D$65536,IF(dati_pdc!$C225=3,dati_bdv!$E$2:$E$65536,IF(dati_pdc!$C225=4,dati_bdv!$F$2:$F$65536,IF(dati_pdc!$C225=5,dati_bdv!$G$2:$G$65536,dati_bdv!$H$2:$H$65536))))),$A225,dati_bdv!M$2:M$65536)</f>
        <v>0</v>
      </c>
      <c r="F225">
        <f>SUMIF(IF(dati_pdc!$C225=1,dati_bdv!$C$2:$C$65536,IF(dati_pdc!$C225=2,dati_bdv!$D$2:$D$65536,IF(dati_pdc!$C225=3,dati_bdv!$E$2:$E$65536,IF(dati_pdc!$C225=4,dati_bdv!$F$2:$F$65536,IF(dati_pdc!$C225=5,dati_bdv!$G$2:$G$65536,dati_bdv!$H$2:$H$65536))))),$A225,dati_bdv!N$2:N$65536)</f>
        <v>0</v>
      </c>
    </row>
    <row r="226" spans="1:6">
      <c r="A226" s="34" t="str">
        <f>dati_pdc!A226</f>
        <v>7301</v>
      </c>
      <c r="B226">
        <f>SUMIF(IF(dati_pdc!$C226=1,dati_bdv!$C$2:$C$65536,IF(dati_pdc!$C226=2,dati_bdv!$D$2:$D$65536,IF(dati_pdc!$C226=3,dati_bdv!$E$2:$E$65536,IF(dati_pdc!$C226=4,dati_bdv!$F$2:$F$65536,IF(dati_pdc!$C226=5,dati_bdv!$G$2:$G$65536,dati_bdv!$H$2:$H$65536))))),$A226,dati_bdv!J$2:J$65536)</f>
        <v>-10574.98</v>
      </c>
      <c r="C226">
        <f>SUMIF(IF(dati_pdc!$C226=1,dati_bdv!$C$2:$C$65536,IF(dati_pdc!$C226=2,dati_bdv!$D$2:$D$65536,IF(dati_pdc!$C226=3,dati_bdv!$E$2:$E$65536,IF(dati_pdc!$C226=4,dati_bdv!$F$2:$F$65536,IF(dati_pdc!$C226=5,dati_bdv!$G$2:$G$65536,dati_bdv!$H$2:$H$65536))))),$A226,dati_bdv!K$2:K$65536)</f>
        <v>-3414.1499999999996</v>
      </c>
      <c r="D226">
        <f>SUMIF(IF(dati_pdc!$C226=1,dati_bdv!$C$2:$C$65536,IF(dati_pdc!$C226=2,dati_bdv!$D$2:$D$65536,IF(dati_pdc!$C226=3,dati_bdv!$E$2:$E$65536,IF(dati_pdc!$C226=4,dati_bdv!$F$2:$F$65536,IF(dati_pdc!$C226=5,dati_bdv!$G$2:$G$65536,dati_bdv!$H$2:$H$65536))))),$A226,dati_bdv!L$2:L$65536)</f>
        <v>0</v>
      </c>
      <c r="E226">
        <f>SUMIF(IF(dati_pdc!$C226=1,dati_bdv!$C$2:$C$65536,IF(dati_pdc!$C226=2,dati_bdv!$D$2:$D$65536,IF(dati_pdc!$C226=3,dati_bdv!$E$2:$E$65536,IF(dati_pdc!$C226=4,dati_bdv!$F$2:$F$65536,IF(dati_pdc!$C226=5,dati_bdv!$G$2:$G$65536,dati_bdv!$H$2:$H$65536))))),$A226,dati_bdv!M$2:M$65536)</f>
        <v>0</v>
      </c>
      <c r="F226">
        <f>SUMIF(IF(dati_pdc!$C226=1,dati_bdv!$C$2:$C$65536,IF(dati_pdc!$C226=2,dati_bdv!$D$2:$D$65536,IF(dati_pdc!$C226=3,dati_bdv!$E$2:$E$65536,IF(dati_pdc!$C226=4,dati_bdv!$F$2:$F$65536,IF(dati_pdc!$C226=5,dati_bdv!$G$2:$G$65536,dati_bdv!$H$2:$H$65536))))),$A226,dati_bdv!N$2:N$65536)</f>
        <v>0</v>
      </c>
    </row>
    <row r="227" spans="1:6">
      <c r="A227" s="34" t="str">
        <f>dati_pdc!A227</f>
        <v>730119</v>
      </c>
      <c r="B227">
        <f>SUMIF(IF(dati_pdc!$C227=1,dati_bdv!$C$2:$C$65536,IF(dati_pdc!$C227=2,dati_bdv!$D$2:$D$65536,IF(dati_pdc!$C227=3,dati_bdv!$E$2:$E$65536,IF(dati_pdc!$C227=4,dati_bdv!$F$2:$F$65536,IF(dati_pdc!$C227=5,dati_bdv!$G$2:$G$65536,dati_bdv!$H$2:$H$65536))))),$A227,dati_bdv!J$2:J$65536)</f>
        <v>-5877.71</v>
      </c>
      <c r="C227">
        <f>SUMIF(IF(dati_pdc!$C227=1,dati_bdv!$C$2:$C$65536,IF(dati_pdc!$C227=2,dati_bdv!$D$2:$D$65536,IF(dati_pdc!$C227=3,dati_bdv!$E$2:$E$65536,IF(dati_pdc!$C227=4,dati_bdv!$F$2:$F$65536,IF(dati_pdc!$C227=5,dati_bdv!$G$2:$G$65536,dati_bdv!$H$2:$H$65536))))),$A227,dati_bdv!K$2:K$65536)</f>
        <v>-3181.72</v>
      </c>
      <c r="D227">
        <f>SUMIF(IF(dati_pdc!$C227=1,dati_bdv!$C$2:$C$65536,IF(dati_pdc!$C227=2,dati_bdv!$D$2:$D$65536,IF(dati_pdc!$C227=3,dati_bdv!$E$2:$E$65536,IF(dati_pdc!$C227=4,dati_bdv!$F$2:$F$65536,IF(dati_pdc!$C227=5,dati_bdv!$G$2:$G$65536,dati_bdv!$H$2:$H$65536))))),$A227,dati_bdv!L$2:L$65536)</f>
        <v>0</v>
      </c>
      <c r="E227">
        <f>SUMIF(IF(dati_pdc!$C227=1,dati_bdv!$C$2:$C$65536,IF(dati_pdc!$C227=2,dati_bdv!$D$2:$D$65536,IF(dati_pdc!$C227=3,dati_bdv!$E$2:$E$65536,IF(dati_pdc!$C227=4,dati_bdv!$F$2:$F$65536,IF(dati_pdc!$C227=5,dati_bdv!$G$2:$G$65536,dati_bdv!$H$2:$H$65536))))),$A227,dati_bdv!M$2:M$65536)</f>
        <v>0</v>
      </c>
      <c r="F227">
        <f>SUMIF(IF(dati_pdc!$C227=1,dati_bdv!$C$2:$C$65536,IF(dati_pdc!$C227=2,dati_bdv!$D$2:$D$65536,IF(dati_pdc!$C227=3,dati_bdv!$E$2:$E$65536,IF(dati_pdc!$C227=4,dati_bdv!$F$2:$F$65536,IF(dati_pdc!$C227=5,dati_bdv!$G$2:$G$65536,dati_bdv!$H$2:$H$65536))))),$A227,dati_bdv!N$2:N$65536)</f>
        <v>0</v>
      </c>
    </row>
    <row r="228" spans="1:6">
      <c r="A228" s="34" t="str">
        <f>dati_pdc!A228</f>
        <v>730121</v>
      </c>
      <c r="B228">
        <f>SUMIF(IF(dati_pdc!$C228=1,dati_bdv!$C$2:$C$65536,IF(dati_pdc!$C228=2,dati_bdv!$D$2:$D$65536,IF(dati_pdc!$C228=3,dati_bdv!$E$2:$E$65536,IF(dati_pdc!$C228=4,dati_bdv!$F$2:$F$65536,IF(dati_pdc!$C228=5,dati_bdv!$G$2:$G$65536,dati_bdv!$H$2:$H$65536))))),$A228,dati_bdv!J$2:J$65536)</f>
        <v>-3.97</v>
      </c>
      <c r="C228">
        <f>SUMIF(IF(dati_pdc!$C228=1,dati_bdv!$C$2:$C$65536,IF(dati_pdc!$C228=2,dati_bdv!$D$2:$D$65536,IF(dati_pdc!$C228=3,dati_bdv!$E$2:$E$65536,IF(dati_pdc!$C228=4,dati_bdv!$F$2:$F$65536,IF(dati_pdc!$C228=5,dati_bdv!$G$2:$G$65536,dati_bdv!$H$2:$H$65536))))),$A228,dati_bdv!K$2:K$65536)</f>
        <v>-228.68</v>
      </c>
      <c r="D228">
        <f>SUMIF(IF(dati_pdc!$C228=1,dati_bdv!$C$2:$C$65536,IF(dati_pdc!$C228=2,dati_bdv!$D$2:$D$65536,IF(dati_pdc!$C228=3,dati_bdv!$E$2:$E$65536,IF(dati_pdc!$C228=4,dati_bdv!$F$2:$F$65536,IF(dati_pdc!$C228=5,dati_bdv!$G$2:$G$65536,dati_bdv!$H$2:$H$65536))))),$A228,dati_bdv!L$2:L$65536)</f>
        <v>0</v>
      </c>
      <c r="E228">
        <f>SUMIF(IF(dati_pdc!$C228=1,dati_bdv!$C$2:$C$65536,IF(dati_pdc!$C228=2,dati_bdv!$D$2:$D$65536,IF(dati_pdc!$C228=3,dati_bdv!$E$2:$E$65536,IF(dati_pdc!$C228=4,dati_bdv!$F$2:$F$65536,IF(dati_pdc!$C228=5,dati_bdv!$G$2:$G$65536,dati_bdv!$H$2:$H$65536))))),$A228,dati_bdv!M$2:M$65536)</f>
        <v>0</v>
      </c>
      <c r="F228">
        <f>SUMIF(IF(dati_pdc!$C228=1,dati_bdv!$C$2:$C$65536,IF(dati_pdc!$C228=2,dati_bdv!$D$2:$D$65536,IF(dati_pdc!$C228=3,dati_bdv!$E$2:$E$65536,IF(dati_pdc!$C228=4,dati_bdv!$F$2:$F$65536,IF(dati_pdc!$C228=5,dati_bdv!$G$2:$G$65536,dati_bdv!$H$2:$H$65536))))),$A228,dati_bdv!N$2:N$65536)</f>
        <v>0</v>
      </c>
    </row>
    <row r="229" spans="1:6">
      <c r="A229" s="34" t="str">
        <f>dati_pdc!A229</f>
        <v>73012104</v>
      </c>
      <c r="B229">
        <f>SUMIF(IF(dati_pdc!$C229=1,dati_bdv!$C$2:$C$65536,IF(dati_pdc!$C229=2,dati_bdv!$D$2:$D$65536,IF(dati_pdc!$C229=3,dati_bdv!$E$2:$E$65536,IF(dati_pdc!$C229=4,dati_bdv!$F$2:$F$65536,IF(dati_pdc!$C229=5,dati_bdv!$G$2:$G$65536,dati_bdv!$H$2:$H$65536))))),$A229,dati_bdv!J$2:J$65536)</f>
        <v>-3.97</v>
      </c>
      <c r="C229">
        <f>SUMIF(IF(dati_pdc!$C229=1,dati_bdv!$C$2:$C$65536,IF(dati_pdc!$C229=2,dati_bdv!$D$2:$D$65536,IF(dati_pdc!$C229=3,dati_bdv!$E$2:$E$65536,IF(dati_pdc!$C229=4,dati_bdv!$F$2:$F$65536,IF(dati_pdc!$C229=5,dati_bdv!$G$2:$G$65536,dati_bdv!$H$2:$H$65536))))),$A229,dati_bdv!K$2:K$65536)</f>
        <v>-228.68</v>
      </c>
      <c r="D229">
        <f>SUMIF(IF(dati_pdc!$C229=1,dati_bdv!$C$2:$C$65536,IF(dati_pdc!$C229=2,dati_bdv!$D$2:$D$65536,IF(dati_pdc!$C229=3,dati_bdv!$E$2:$E$65536,IF(dati_pdc!$C229=4,dati_bdv!$F$2:$F$65536,IF(dati_pdc!$C229=5,dati_bdv!$G$2:$G$65536,dati_bdv!$H$2:$H$65536))))),$A229,dati_bdv!L$2:L$65536)</f>
        <v>0</v>
      </c>
      <c r="E229">
        <f>SUMIF(IF(dati_pdc!$C229=1,dati_bdv!$C$2:$C$65536,IF(dati_pdc!$C229=2,dati_bdv!$D$2:$D$65536,IF(dati_pdc!$C229=3,dati_bdv!$E$2:$E$65536,IF(dati_pdc!$C229=4,dati_bdv!$F$2:$F$65536,IF(dati_pdc!$C229=5,dati_bdv!$G$2:$G$65536,dati_bdv!$H$2:$H$65536))))),$A229,dati_bdv!M$2:M$65536)</f>
        <v>0</v>
      </c>
      <c r="F229">
        <f>SUMIF(IF(dati_pdc!$C229=1,dati_bdv!$C$2:$C$65536,IF(dati_pdc!$C229=2,dati_bdv!$D$2:$D$65536,IF(dati_pdc!$C229=3,dati_bdv!$E$2:$E$65536,IF(dati_pdc!$C229=4,dati_bdv!$F$2:$F$65536,IF(dati_pdc!$C229=5,dati_bdv!$G$2:$G$65536,dati_bdv!$H$2:$H$65536))))),$A229,dati_bdv!N$2:N$65536)</f>
        <v>0</v>
      </c>
    </row>
    <row r="230" spans="1:6">
      <c r="A230" s="34" t="str">
        <f>dati_pdc!A230</f>
        <v>730125</v>
      </c>
      <c r="B230">
        <f>SUMIF(IF(dati_pdc!$C230=1,dati_bdv!$C$2:$C$65536,IF(dati_pdc!$C230=2,dati_bdv!$D$2:$D$65536,IF(dati_pdc!$C230=3,dati_bdv!$E$2:$E$65536,IF(dati_pdc!$C230=4,dati_bdv!$F$2:$F$65536,IF(dati_pdc!$C230=5,dati_bdv!$G$2:$G$65536,dati_bdv!$H$2:$H$65536))))),$A230,dati_bdv!J$2:J$65536)</f>
        <v>-4685</v>
      </c>
      <c r="C230">
        <f>SUMIF(IF(dati_pdc!$C230=1,dati_bdv!$C$2:$C$65536,IF(dati_pdc!$C230=2,dati_bdv!$D$2:$D$65536,IF(dati_pdc!$C230=3,dati_bdv!$E$2:$E$65536,IF(dati_pdc!$C230=4,dati_bdv!$F$2:$F$65536,IF(dati_pdc!$C230=5,dati_bdv!$G$2:$G$65536,dati_bdv!$H$2:$H$65536))))),$A230,dati_bdv!K$2:K$65536)</f>
        <v>0</v>
      </c>
      <c r="D230">
        <f>SUMIF(IF(dati_pdc!$C230=1,dati_bdv!$C$2:$C$65536,IF(dati_pdc!$C230=2,dati_bdv!$D$2:$D$65536,IF(dati_pdc!$C230=3,dati_bdv!$E$2:$E$65536,IF(dati_pdc!$C230=4,dati_bdv!$F$2:$F$65536,IF(dati_pdc!$C230=5,dati_bdv!$G$2:$G$65536,dati_bdv!$H$2:$H$65536))))),$A230,dati_bdv!L$2:L$65536)</f>
        <v>0</v>
      </c>
      <c r="E230">
        <f>SUMIF(IF(dati_pdc!$C230=1,dati_bdv!$C$2:$C$65536,IF(dati_pdc!$C230=2,dati_bdv!$D$2:$D$65536,IF(dati_pdc!$C230=3,dati_bdv!$E$2:$E$65536,IF(dati_pdc!$C230=4,dati_bdv!$F$2:$F$65536,IF(dati_pdc!$C230=5,dati_bdv!$G$2:$G$65536,dati_bdv!$H$2:$H$65536))))),$A230,dati_bdv!M$2:M$65536)</f>
        <v>0</v>
      </c>
      <c r="F230">
        <f>SUMIF(IF(dati_pdc!$C230=1,dati_bdv!$C$2:$C$65536,IF(dati_pdc!$C230=2,dati_bdv!$D$2:$D$65536,IF(dati_pdc!$C230=3,dati_bdv!$E$2:$E$65536,IF(dati_pdc!$C230=4,dati_bdv!$F$2:$F$65536,IF(dati_pdc!$C230=5,dati_bdv!$G$2:$G$65536,dati_bdv!$H$2:$H$65536))))),$A230,dati_bdv!N$2:N$65536)</f>
        <v>0</v>
      </c>
    </row>
    <row r="231" spans="1:6">
      <c r="A231" s="34" t="str">
        <f>dati_pdc!A231</f>
        <v>730135</v>
      </c>
      <c r="B231">
        <f>SUMIF(IF(dati_pdc!$C231=1,dati_bdv!$C$2:$C$65536,IF(dati_pdc!$C231=2,dati_bdv!$D$2:$D$65536,IF(dati_pdc!$C231=3,dati_bdv!$E$2:$E$65536,IF(dati_pdc!$C231=4,dati_bdv!$F$2:$F$65536,IF(dati_pdc!$C231=5,dati_bdv!$G$2:$G$65536,dati_bdv!$H$2:$H$65536))))),$A231,dati_bdv!J$2:J$65536)</f>
        <v>-8.3000000000000007</v>
      </c>
      <c r="C231">
        <f>SUMIF(IF(dati_pdc!$C231=1,dati_bdv!$C$2:$C$65536,IF(dati_pdc!$C231=2,dati_bdv!$D$2:$D$65536,IF(dati_pdc!$C231=3,dati_bdv!$E$2:$E$65536,IF(dati_pdc!$C231=4,dati_bdv!$F$2:$F$65536,IF(dati_pdc!$C231=5,dati_bdv!$G$2:$G$65536,dati_bdv!$H$2:$H$65536))))),$A231,dati_bdv!K$2:K$65536)</f>
        <v>-2.82</v>
      </c>
      <c r="D231">
        <f>SUMIF(IF(dati_pdc!$C231=1,dati_bdv!$C$2:$C$65536,IF(dati_pdc!$C231=2,dati_bdv!$D$2:$D$65536,IF(dati_pdc!$C231=3,dati_bdv!$E$2:$E$65536,IF(dati_pdc!$C231=4,dati_bdv!$F$2:$F$65536,IF(dati_pdc!$C231=5,dati_bdv!$G$2:$G$65536,dati_bdv!$H$2:$H$65536))))),$A231,dati_bdv!L$2:L$65536)</f>
        <v>0</v>
      </c>
      <c r="E231">
        <f>SUMIF(IF(dati_pdc!$C231=1,dati_bdv!$C$2:$C$65536,IF(dati_pdc!$C231=2,dati_bdv!$D$2:$D$65536,IF(dati_pdc!$C231=3,dati_bdv!$E$2:$E$65536,IF(dati_pdc!$C231=4,dati_bdv!$F$2:$F$65536,IF(dati_pdc!$C231=5,dati_bdv!$G$2:$G$65536,dati_bdv!$H$2:$H$65536))))),$A231,dati_bdv!M$2:M$65536)</f>
        <v>0</v>
      </c>
      <c r="F231">
        <f>SUMIF(IF(dati_pdc!$C231=1,dati_bdv!$C$2:$C$65536,IF(dati_pdc!$C231=2,dati_bdv!$D$2:$D$65536,IF(dati_pdc!$C231=3,dati_bdv!$E$2:$E$65536,IF(dati_pdc!$C231=4,dati_bdv!$F$2:$F$65536,IF(dati_pdc!$C231=5,dati_bdv!$G$2:$G$65536,dati_bdv!$H$2:$H$65536))))),$A231,dati_bdv!N$2:N$65536)</f>
        <v>0</v>
      </c>
    </row>
    <row r="232" spans="1:6">
      <c r="A232" s="34" t="str">
        <f>dati_pdc!A232</f>
        <v>730151</v>
      </c>
      <c r="B232">
        <f>SUMIF(IF(dati_pdc!$C232=1,dati_bdv!$C$2:$C$65536,IF(dati_pdc!$C232=2,dati_bdv!$D$2:$D$65536,IF(dati_pdc!$C232=3,dati_bdv!$E$2:$E$65536,IF(dati_pdc!$C232=4,dati_bdv!$F$2:$F$65536,IF(dati_pdc!$C232=5,dati_bdv!$G$2:$G$65536,dati_bdv!$H$2:$H$65536))))),$A232,dati_bdv!J$2:J$65536)</f>
        <v>0</v>
      </c>
      <c r="C232">
        <f>SUMIF(IF(dati_pdc!$C232=1,dati_bdv!$C$2:$C$65536,IF(dati_pdc!$C232=2,dati_bdv!$D$2:$D$65536,IF(dati_pdc!$C232=3,dati_bdv!$E$2:$E$65536,IF(dati_pdc!$C232=4,dati_bdv!$F$2:$F$65536,IF(dati_pdc!$C232=5,dati_bdv!$G$2:$G$65536,dati_bdv!$H$2:$H$65536))))),$A232,dati_bdv!K$2:K$65536)</f>
        <v>-0.93</v>
      </c>
      <c r="D232">
        <f>SUMIF(IF(dati_pdc!$C232=1,dati_bdv!$C$2:$C$65536,IF(dati_pdc!$C232=2,dati_bdv!$D$2:$D$65536,IF(dati_pdc!$C232=3,dati_bdv!$E$2:$E$65536,IF(dati_pdc!$C232=4,dati_bdv!$F$2:$F$65536,IF(dati_pdc!$C232=5,dati_bdv!$G$2:$G$65536,dati_bdv!$H$2:$H$65536))))),$A232,dati_bdv!L$2:L$65536)</f>
        <v>0</v>
      </c>
      <c r="E232">
        <f>SUMIF(IF(dati_pdc!$C232=1,dati_bdv!$C$2:$C$65536,IF(dati_pdc!$C232=2,dati_bdv!$D$2:$D$65536,IF(dati_pdc!$C232=3,dati_bdv!$E$2:$E$65536,IF(dati_pdc!$C232=4,dati_bdv!$F$2:$F$65536,IF(dati_pdc!$C232=5,dati_bdv!$G$2:$G$65536,dati_bdv!$H$2:$H$65536))))),$A232,dati_bdv!M$2:M$65536)</f>
        <v>0</v>
      </c>
      <c r="F232">
        <f>SUMIF(IF(dati_pdc!$C232=1,dati_bdv!$C$2:$C$65536,IF(dati_pdc!$C232=2,dati_bdv!$D$2:$D$65536,IF(dati_pdc!$C232=3,dati_bdv!$E$2:$E$65536,IF(dati_pdc!$C232=4,dati_bdv!$F$2:$F$65536,IF(dati_pdc!$C232=5,dati_bdv!$G$2:$G$65536,dati_bdv!$H$2:$H$65536))))),$A232,dati_bdv!N$2:N$65536)</f>
        <v>0</v>
      </c>
    </row>
    <row r="233" spans="1:6">
      <c r="A233" s="34" t="str">
        <f>dati_pdc!A233</f>
        <v>73015101</v>
      </c>
      <c r="B233">
        <f>SUMIF(IF(dati_pdc!$C233=1,dati_bdv!$C$2:$C$65536,IF(dati_pdc!$C233=2,dati_bdv!$D$2:$D$65536,IF(dati_pdc!$C233=3,dati_bdv!$E$2:$E$65536,IF(dati_pdc!$C233=4,dati_bdv!$F$2:$F$65536,IF(dati_pdc!$C233=5,dati_bdv!$G$2:$G$65536,dati_bdv!$H$2:$H$65536))))),$A233,dati_bdv!J$2:J$65536)</f>
        <v>0</v>
      </c>
      <c r="C233">
        <f>SUMIF(IF(dati_pdc!$C233=1,dati_bdv!$C$2:$C$65536,IF(dati_pdc!$C233=2,dati_bdv!$D$2:$D$65536,IF(dati_pdc!$C233=3,dati_bdv!$E$2:$E$65536,IF(dati_pdc!$C233=4,dati_bdv!$F$2:$F$65536,IF(dati_pdc!$C233=5,dati_bdv!$G$2:$G$65536,dati_bdv!$H$2:$H$65536))))),$A233,dati_bdv!K$2:K$65536)</f>
        <v>-0.93</v>
      </c>
      <c r="D233">
        <f>SUMIF(IF(dati_pdc!$C233=1,dati_bdv!$C$2:$C$65536,IF(dati_pdc!$C233=2,dati_bdv!$D$2:$D$65536,IF(dati_pdc!$C233=3,dati_bdv!$E$2:$E$65536,IF(dati_pdc!$C233=4,dati_bdv!$F$2:$F$65536,IF(dati_pdc!$C233=5,dati_bdv!$G$2:$G$65536,dati_bdv!$H$2:$H$65536))))),$A233,dati_bdv!L$2:L$65536)</f>
        <v>0</v>
      </c>
      <c r="E233">
        <f>SUMIF(IF(dati_pdc!$C233=1,dati_bdv!$C$2:$C$65536,IF(dati_pdc!$C233=2,dati_bdv!$D$2:$D$65536,IF(dati_pdc!$C233=3,dati_bdv!$E$2:$E$65536,IF(dati_pdc!$C233=4,dati_bdv!$F$2:$F$65536,IF(dati_pdc!$C233=5,dati_bdv!$G$2:$G$65536,dati_bdv!$H$2:$H$65536))))),$A233,dati_bdv!M$2:M$65536)</f>
        <v>0</v>
      </c>
      <c r="F233">
        <f>SUMIF(IF(dati_pdc!$C233=1,dati_bdv!$C$2:$C$65536,IF(dati_pdc!$C233=2,dati_bdv!$D$2:$D$65536,IF(dati_pdc!$C233=3,dati_bdv!$E$2:$E$65536,IF(dati_pdc!$C233=4,dati_bdv!$F$2:$F$65536,IF(dati_pdc!$C233=5,dati_bdv!$G$2:$G$65536,dati_bdv!$H$2:$H$65536))))),$A233,dati_bdv!N$2:N$65536)</f>
        <v>0</v>
      </c>
    </row>
    <row r="234" spans="1:6">
      <c r="A234" s="34" t="str">
        <f>dati_pdc!A234</f>
        <v>7303</v>
      </c>
      <c r="B234">
        <f>SUMIF(IF(dati_pdc!$C234=1,dati_bdv!$C$2:$C$65536,IF(dati_pdc!$C234=2,dati_bdv!$D$2:$D$65536,IF(dati_pdc!$C234=3,dati_bdv!$E$2:$E$65536,IF(dati_pdc!$C234=4,dati_bdv!$F$2:$F$65536,IF(dati_pdc!$C234=5,dati_bdv!$G$2:$G$65536,dati_bdv!$H$2:$H$65536))))),$A234,dati_bdv!J$2:J$65536)</f>
        <v>-398.46</v>
      </c>
      <c r="C234">
        <f>SUMIF(IF(dati_pdc!$C234=1,dati_bdv!$C$2:$C$65536,IF(dati_pdc!$C234=2,dati_bdv!$D$2:$D$65536,IF(dati_pdc!$C234=3,dati_bdv!$E$2:$E$65536,IF(dati_pdc!$C234=4,dati_bdv!$F$2:$F$65536,IF(dati_pdc!$C234=5,dati_bdv!$G$2:$G$65536,dati_bdv!$H$2:$H$65536))))),$A234,dati_bdv!K$2:K$65536)</f>
        <v>-502.62</v>
      </c>
      <c r="D234">
        <f>SUMIF(IF(dati_pdc!$C234=1,dati_bdv!$C$2:$C$65536,IF(dati_pdc!$C234=2,dati_bdv!$D$2:$D$65536,IF(dati_pdc!$C234=3,dati_bdv!$E$2:$E$65536,IF(dati_pdc!$C234=4,dati_bdv!$F$2:$F$65536,IF(dati_pdc!$C234=5,dati_bdv!$G$2:$G$65536,dati_bdv!$H$2:$H$65536))))),$A234,dati_bdv!L$2:L$65536)</f>
        <v>0</v>
      </c>
      <c r="E234">
        <f>SUMIF(IF(dati_pdc!$C234=1,dati_bdv!$C$2:$C$65536,IF(dati_pdc!$C234=2,dati_bdv!$D$2:$D$65536,IF(dati_pdc!$C234=3,dati_bdv!$E$2:$E$65536,IF(dati_pdc!$C234=4,dati_bdv!$F$2:$F$65536,IF(dati_pdc!$C234=5,dati_bdv!$G$2:$G$65536,dati_bdv!$H$2:$H$65536))))),$A234,dati_bdv!M$2:M$65536)</f>
        <v>0</v>
      </c>
      <c r="F234">
        <f>SUMIF(IF(dati_pdc!$C234=1,dati_bdv!$C$2:$C$65536,IF(dati_pdc!$C234=2,dati_bdv!$D$2:$D$65536,IF(dati_pdc!$C234=3,dati_bdv!$E$2:$E$65536,IF(dati_pdc!$C234=4,dati_bdv!$F$2:$F$65536,IF(dati_pdc!$C234=5,dati_bdv!$G$2:$G$65536,dati_bdv!$H$2:$H$65536))))),$A234,dati_bdv!N$2:N$65536)</f>
        <v>0</v>
      </c>
    </row>
    <row r="235" spans="1:6">
      <c r="A235" s="34" t="str">
        <f>dati_pdc!A235</f>
        <v>730301</v>
      </c>
      <c r="B235">
        <f>SUMIF(IF(dati_pdc!$C235=1,dati_bdv!$C$2:$C$65536,IF(dati_pdc!$C235=2,dati_bdv!$D$2:$D$65536,IF(dati_pdc!$C235=3,dati_bdv!$E$2:$E$65536,IF(dati_pdc!$C235=4,dati_bdv!$F$2:$F$65536,IF(dati_pdc!$C235=5,dati_bdv!$G$2:$G$65536,dati_bdv!$H$2:$H$65536))))),$A235,dati_bdv!J$2:J$65536)</f>
        <v>-398.46</v>
      </c>
      <c r="C235">
        <f>SUMIF(IF(dati_pdc!$C235=1,dati_bdv!$C$2:$C$65536,IF(dati_pdc!$C235=2,dati_bdv!$D$2:$D$65536,IF(dati_pdc!$C235=3,dati_bdv!$E$2:$E$65536,IF(dati_pdc!$C235=4,dati_bdv!$F$2:$F$65536,IF(dati_pdc!$C235=5,dati_bdv!$G$2:$G$65536,dati_bdv!$H$2:$H$65536))))),$A235,dati_bdv!K$2:K$65536)</f>
        <v>-502.62</v>
      </c>
      <c r="D235">
        <f>SUMIF(IF(dati_pdc!$C235=1,dati_bdv!$C$2:$C$65536,IF(dati_pdc!$C235=2,dati_bdv!$D$2:$D$65536,IF(dati_pdc!$C235=3,dati_bdv!$E$2:$E$65536,IF(dati_pdc!$C235=4,dati_bdv!$F$2:$F$65536,IF(dati_pdc!$C235=5,dati_bdv!$G$2:$G$65536,dati_bdv!$H$2:$H$65536))))),$A235,dati_bdv!L$2:L$65536)</f>
        <v>0</v>
      </c>
      <c r="E235">
        <f>SUMIF(IF(dati_pdc!$C235=1,dati_bdv!$C$2:$C$65536,IF(dati_pdc!$C235=2,dati_bdv!$D$2:$D$65536,IF(dati_pdc!$C235=3,dati_bdv!$E$2:$E$65536,IF(dati_pdc!$C235=4,dati_bdv!$F$2:$F$65536,IF(dati_pdc!$C235=5,dati_bdv!$G$2:$G$65536,dati_bdv!$H$2:$H$65536))))),$A235,dati_bdv!M$2:M$65536)</f>
        <v>0</v>
      </c>
      <c r="F235">
        <f>SUMIF(IF(dati_pdc!$C235=1,dati_bdv!$C$2:$C$65536,IF(dati_pdc!$C235=2,dati_bdv!$D$2:$D$65536,IF(dati_pdc!$C235=3,dati_bdv!$E$2:$E$65536,IF(dati_pdc!$C235=4,dati_bdv!$F$2:$F$65536,IF(dati_pdc!$C235=5,dati_bdv!$G$2:$G$65536,dati_bdv!$H$2:$H$65536))))),$A235,dati_bdv!N$2:N$65536)</f>
        <v>0</v>
      </c>
    </row>
    <row r="236" spans="1:6">
      <c r="A236" s="34" t="str">
        <f>dati_pdc!A236</f>
        <v>730311</v>
      </c>
      <c r="B236">
        <f>SUMIF(IF(dati_pdc!$C236=1,dati_bdv!$C$2:$C$65536,IF(dati_pdc!$C236=2,dati_bdv!$D$2:$D$65536,IF(dati_pdc!$C236=3,dati_bdv!$E$2:$E$65536,IF(dati_pdc!$C236=4,dati_bdv!$F$2:$F$65536,IF(dati_pdc!$C236=5,dati_bdv!$G$2:$G$65536,dati_bdv!$H$2:$H$65536))))),$A236,dati_bdv!J$2:J$65536)</f>
        <v>0</v>
      </c>
      <c r="C236">
        <f>SUMIF(IF(dati_pdc!$C236=1,dati_bdv!$C$2:$C$65536,IF(dati_pdc!$C236=2,dati_bdv!$D$2:$D$65536,IF(dati_pdc!$C236=3,dati_bdv!$E$2:$E$65536,IF(dati_pdc!$C236=4,dati_bdv!$F$2:$F$65536,IF(dati_pdc!$C236=5,dati_bdv!$G$2:$G$65536,dati_bdv!$H$2:$H$65536))))),$A236,dati_bdv!K$2:K$65536)</f>
        <v>0</v>
      </c>
      <c r="D236">
        <f>SUMIF(IF(dati_pdc!$C236=1,dati_bdv!$C$2:$C$65536,IF(dati_pdc!$C236=2,dati_bdv!$D$2:$D$65536,IF(dati_pdc!$C236=3,dati_bdv!$E$2:$E$65536,IF(dati_pdc!$C236=4,dati_bdv!$F$2:$F$65536,IF(dati_pdc!$C236=5,dati_bdv!$G$2:$G$65536,dati_bdv!$H$2:$H$65536))))),$A236,dati_bdv!L$2:L$65536)</f>
        <v>0</v>
      </c>
      <c r="E236">
        <f>SUMIF(IF(dati_pdc!$C236=1,dati_bdv!$C$2:$C$65536,IF(dati_pdc!$C236=2,dati_bdv!$D$2:$D$65536,IF(dati_pdc!$C236=3,dati_bdv!$E$2:$E$65536,IF(dati_pdc!$C236=4,dati_bdv!$F$2:$F$65536,IF(dati_pdc!$C236=5,dati_bdv!$G$2:$G$65536,dati_bdv!$H$2:$H$65536))))),$A236,dati_bdv!M$2:M$65536)</f>
        <v>0</v>
      </c>
      <c r="F236">
        <f>SUMIF(IF(dati_pdc!$C236=1,dati_bdv!$C$2:$C$65536,IF(dati_pdc!$C236=2,dati_bdv!$D$2:$D$65536,IF(dati_pdc!$C236=3,dati_bdv!$E$2:$E$65536,IF(dati_pdc!$C236=4,dati_bdv!$F$2:$F$65536,IF(dati_pdc!$C236=5,dati_bdv!$G$2:$G$65536,dati_bdv!$H$2:$H$65536))))),$A236,dati_bdv!N$2:N$65536)</f>
        <v>0</v>
      </c>
    </row>
    <row r="237" spans="1:6">
      <c r="A237" s="34" t="str">
        <f>dati_pdc!A237</f>
        <v>7305</v>
      </c>
      <c r="B237">
        <f>SUMIF(IF(dati_pdc!$C237=1,dati_bdv!$C$2:$C$65536,IF(dati_pdc!$C237=2,dati_bdv!$D$2:$D$65536,IF(dati_pdc!$C237=3,dati_bdv!$E$2:$E$65536,IF(dati_pdc!$C237=4,dati_bdv!$F$2:$F$65536,IF(dati_pdc!$C237=5,dati_bdv!$G$2:$G$65536,dati_bdv!$H$2:$H$65536))))),$A237,dati_bdv!J$2:J$65536)</f>
        <v>0</v>
      </c>
      <c r="C237">
        <f>SUMIF(IF(dati_pdc!$C237=1,dati_bdv!$C$2:$C$65536,IF(dati_pdc!$C237=2,dati_bdv!$D$2:$D$65536,IF(dati_pdc!$C237=3,dati_bdv!$E$2:$E$65536,IF(dati_pdc!$C237=4,dati_bdv!$F$2:$F$65536,IF(dati_pdc!$C237=5,dati_bdv!$G$2:$G$65536,dati_bdv!$H$2:$H$65536))))),$A237,dati_bdv!K$2:K$65536)</f>
        <v>0</v>
      </c>
      <c r="D237">
        <f>SUMIF(IF(dati_pdc!$C237=1,dati_bdv!$C$2:$C$65536,IF(dati_pdc!$C237=2,dati_bdv!$D$2:$D$65536,IF(dati_pdc!$C237=3,dati_bdv!$E$2:$E$65536,IF(dati_pdc!$C237=4,dati_bdv!$F$2:$F$65536,IF(dati_pdc!$C237=5,dati_bdv!$G$2:$G$65536,dati_bdv!$H$2:$H$65536))))),$A237,dati_bdv!L$2:L$65536)</f>
        <v>0</v>
      </c>
      <c r="E237">
        <f>SUMIF(IF(dati_pdc!$C237=1,dati_bdv!$C$2:$C$65536,IF(dati_pdc!$C237=2,dati_bdv!$D$2:$D$65536,IF(dati_pdc!$C237=3,dati_bdv!$E$2:$E$65536,IF(dati_pdc!$C237=4,dati_bdv!$F$2:$F$65536,IF(dati_pdc!$C237=5,dati_bdv!$G$2:$G$65536,dati_bdv!$H$2:$H$65536))))),$A237,dati_bdv!M$2:M$65536)</f>
        <v>0</v>
      </c>
      <c r="F237">
        <f>SUMIF(IF(dati_pdc!$C237=1,dati_bdv!$C$2:$C$65536,IF(dati_pdc!$C237=2,dati_bdv!$D$2:$D$65536,IF(dati_pdc!$C237=3,dati_bdv!$E$2:$E$65536,IF(dati_pdc!$C237=4,dati_bdv!$F$2:$F$65536,IF(dati_pdc!$C237=5,dati_bdv!$G$2:$G$65536,dati_bdv!$H$2:$H$65536))))),$A237,dati_bdv!N$2:N$65536)</f>
        <v>0</v>
      </c>
    </row>
    <row r="238" spans="1:6">
      <c r="A238" s="34" t="str">
        <f>dati_pdc!A238</f>
        <v>730502</v>
      </c>
      <c r="B238">
        <f>SUMIF(IF(dati_pdc!$C238=1,dati_bdv!$C$2:$C$65536,IF(dati_pdc!$C238=2,dati_bdv!$D$2:$D$65536,IF(dati_pdc!$C238=3,dati_bdv!$E$2:$E$65536,IF(dati_pdc!$C238=4,dati_bdv!$F$2:$F$65536,IF(dati_pdc!$C238=5,dati_bdv!$G$2:$G$65536,dati_bdv!$H$2:$H$65536))))),$A238,dati_bdv!J$2:J$65536)</f>
        <v>0</v>
      </c>
      <c r="C238">
        <f>SUMIF(IF(dati_pdc!$C238=1,dati_bdv!$C$2:$C$65536,IF(dati_pdc!$C238=2,dati_bdv!$D$2:$D$65536,IF(dati_pdc!$C238=3,dati_bdv!$E$2:$E$65536,IF(dati_pdc!$C238=4,dati_bdv!$F$2:$F$65536,IF(dati_pdc!$C238=5,dati_bdv!$G$2:$G$65536,dati_bdv!$H$2:$H$65536))))),$A238,dati_bdv!K$2:K$65536)</f>
        <v>0</v>
      </c>
      <c r="D238">
        <f>SUMIF(IF(dati_pdc!$C238=1,dati_bdv!$C$2:$C$65536,IF(dati_pdc!$C238=2,dati_bdv!$D$2:$D$65536,IF(dati_pdc!$C238=3,dati_bdv!$E$2:$E$65536,IF(dati_pdc!$C238=4,dati_bdv!$F$2:$F$65536,IF(dati_pdc!$C238=5,dati_bdv!$G$2:$G$65536,dati_bdv!$H$2:$H$65536))))),$A238,dati_bdv!L$2:L$65536)</f>
        <v>0</v>
      </c>
      <c r="E238">
        <f>SUMIF(IF(dati_pdc!$C238=1,dati_bdv!$C$2:$C$65536,IF(dati_pdc!$C238=2,dati_bdv!$D$2:$D$65536,IF(dati_pdc!$C238=3,dati_bdv!$E$2:$E$65536,IF(dati_pdc!$C238=4,dati_bdv!$F$2:$F$65536,IF(dati_pdc!$C238=5,dati_bdv!$G$2:$G$65536,dati_bdv!$H$2:$H$65536))))),$A238,dati_bdv!M$2:M$65536)</f>
        <v>0</v>
      </c>
      <c r="F238">
        <f>SUMIF(IF(dati_pdc!$C238=1,dati_bdv!$C$2:$C$65536,IF(dati_pdc!$C238=2,dati_bdv!$D$2:$D$65536,IF(dati_pdc!$C238=3,dati_bdv!$E$2:$E$65536,IF(dati_pdc!$C238=4,dati_bdv!$F$2:$F$65536,IF(dati_pdc!$C238=5,dati_bdv!$G$2:$G$65536,dati_bdv!$H$2:$H$65536))))),$A238,dati_bdv!N$2:N$65536)</f>
        <v>0</v>
      </c>
    </row>
    <row r="239" spans="1:6">
      <c r="A239" s="34" t="str">
        <f>dati_pdc!A239</f>
        <v>75</v>
      </c>
      <c r="B239">
        <f>SUMIF(IF(dati_pdc!$C239=1,dati_bdv!$C$2:$C$65536,IF(dati_pdc!$C239=2,dati_bdv!$D$2:$D$65536,IF(dati_pdc!$C239=3,dati_bdv!$E$2:$E$65536,IF(dati_pdc!$C239=4,dati_bdv!$F$2:$F$65536,IF(dati_pdc!$C239=5,dati_bdv!$G$2:$G$65536,dati_bdv!$H$2:$H$65536))))),$A239,dati_bdv!J$2:J$65536)</f>
        <v>156535.06000000003</v>
      </c>
      <c r="C239">
        <f>SUMIF(IF(dati_pdc!$C239=1,dati_bdv!$C$2:$C$65536,IF(dati_pdc!$C239=2,dati_bdv!$D$2:$D$65536,IF(dati_pdc!$C239=3,dati_bdv!$E$2:$E$65536,IF(dati_pdc!$C239=4,dati_bdv!$F$2:$F$65536,IF(dati_pdc!$C239=5,dati_bdv!$G$2:$G$65536,dati_bdv!$H$2:$H$65536))))),$A239,dati_bdv!K$2:K$65536)</f>
        <v>295764.92999999993</v>
      </c>
      <c r="D239">
        <f>SUMIF(IF(dati_pdc!$C239=1,dati_bdv!$C$2:$C$65536,IF(dati_pdc!$C239=2,dati_bdv!$D$2:$D$65536,IF(dati_pdc!$C239=3,dati_bdv!$E$2:$E$65536,IF(dati_pdc!$C239=4,dati_bdv!$F$2:$F$65536,IF(dati_pdc!$C239=5,dati_bdv!$G$2:$G$65536,dati_bdv!$H$2:$H$65536))))),$A239,dati_bdv!L$2:L$65536)</f>
        <v>0</v>
      </c>
      <c r="E239">
        <f>SUMIF(IF(dati_pdc!$C239=1,dati_bdv!$C$2:$C$65536,IF(dati_pdc!$C239=2,dati_bdv!$D$2:$D$65536,IF(dati_pdc!$C239=3,dati_bdv!$E$2:$E$65536,IF(dati_pdc!$C239=4,dati_bdv!$F$2:$F$65536,IF(dati_pdc!$C239=5,dati_bdv!$G$2:$G$65536,dati_bdv!$H$2:$H$65536))))),$A239,dati_bdv!M$2:M$65536)</f>
        <v>0</v>
      </c>
      <c r="F239">
        <f>SUMIF(IF(dati_pdc!$C239=1,dati_bdv!$C$2:$C$65536,IF(dati_pdc!$C239=2,dati_bdv!$D$2:$D$65536,IF(dati_pdc!$C239=3,dati_bdv!$E$2:$E$65536,IF(dati_pdc!$C239=4,dati_bdv!$F$2:$F$65536,IF(dati_pdc!$C239=5,dati_bdv!$G$2:$G$65536,dati_bdv!$H$2:$H$65536))))),$A239,dati_bdv!N$2:N$65536)</f>
        <v>0</v>
      </c>
    </row>
    <row r="240" spans="1:6">
      <c r="A240" s="34" t="str">
        <f>dati_pdc!A240</f>
        <v>7502</v>
      </c>
      <c r="B240">
        <f>SUMIF(IF(dati_pdc!$C240=1,dati_bdv!$C$2:$C$65536,IF(dati_pdc!$C240=2,dati_bdv!$D$2:$D$65536,IF(dati_pdc!$C240=3,dati_bdv!$E$2:$E$65536,IF(dati_pdc!$C240=4,dati_bdv!$F$2:$F$65536,IF(dati_pdc!$C240=5,dati_bdv!$G$2:$G$65536,dati_bdv!$H$2:$H$65536))))),$A240,dati_bdv!J$2:J$65536)</f>
        <v>151203.67000000001</v>
      </c>
      <c r="C240">
        <f>SUMIF(IF(dati_pdc!$C240=1,dati_bdv!$C$2:$C$65536,IF(dati_pdc!$C240=2,dati_bdv!$D$2:$D$65536,IF(dati_pdc!$C240=3,dati_bdv!$E$2:$E$65536,IF(dati_pdc!$C240=4,dati_bdv!$F$2:$F$65536,IF(dati_pdc!$C240=5,dati_bdv!$G$2:$G$65536,dati_bdv!$H$2:$H$65536))))),$A240,dati_bdv!K$2:K$65536)</f>
        <v>289710.83999999997</v>
      </c>
      <c r="D240">
        <f>SUMIF(IF(dati_pdc!$C240=1,dati_bdv!$C$2:$C$65536,IF(dati_pdc!$C240=2,dati_bdv!$D$2:$D$65536,IF(dati_pdc!$C240=3,dati_bdv!$E$2:$E$65536,IF(dati_pdc!$C240=4,dati_bdv!$F$2:$F$65536,IF(dati_pdc!$C240=5,dati_bdv!$G$2:$G$65536,dati_bdv!$H$2:$H$65536))))),$A240,dati_bdv!L$2:L$65536)</f>
        <v>0</v>
      </c>
      <c r="E240">
        <f>SUMIF(IF(dati_pdc!$C240=1,dati_bdv!$C$2:$C$65536,IF(dati_pdc!$C240=2,dati_bdv!$D$2:$D$65536,IF(dati_pdc!$C240=3,dati_bdv!$E$2:$E$65536,IF(dati_pdc!$C240=4,dati_bdv!$F$2:$F$65536,IF(dati_pdc!$C240=5,dati_bdv!$G$2:$G$65536,dati_bdv!$H$2:$H$65536))))),$A240,dati_bdv!M$2:M$65536)</f>
        <v>0</v>
      </c>
      <c r="F240">
        <f>SUMIF(IF(dati_pdc!$C240=1,dati_bdv!$C$2:$C$65536,IF(dati_pdc!$C240=2,dati_bdv!$D$2:$D$65536,IF(dati_pdc!$C240=3,dati_bdv!$E$2:$E$65536,IF(dati_pdc!$C240=4,dati_bdv!$F$2:$F$65536,IF(dati_pdc!$C240=5,dati_bdv!$G$2:$G$65536,dati_bdv!$H$2:$H$65536))))),$A240,dati_bdv!N$2:N$65536)</f>
        <v>0</v>
      </c>
    </row>
    <row r="241" spans="1:6">
      <c r="A241" s="34" t="str">
        <f>dati_pdc!A241</f>
        <v>750202</v>
      </c>
      <c r="B241">
        <f>SUMIF(IF(dati_pdc!$C241=1,dati_bdv!$C$2:$C$65536,IF(dati_pdc!$C241=2,dati_bdv!$D$2:$D$65536,IF(dati_pdc!$C241=3,dati_bdv!$E$2:$E$65536,IF(dati_pdc!$C241=4,dati_bdv!$F$2:$F$65536,IF(dati_pdc!$C241=5,dati_bdv!$G$2:$G$65536,dati_bdv!$H$2:$H$65536))))),$A241,dati_bdv!J$2:J$65536)</f>
        <v>7506.92</v>
      </c>
      <c r="C241">
        <f>SUMIF(IF(dati_pdc!$C241=1,dati_bdv!$C$2:$C$65536,IF(dati_pdc!$C241=2,dati_bdv!$D$2:$D$65536,IF(dati_pdc!$C241=3,dati_bdv!$E$2:$E$65536,IF(dati_pdc!$C241=4,dati_bdv!$F$2:$F$65536,IF(dati_pdc!$C241=5,dati_bdv!$G$2:$G$65536,dati_bdv!$H$2:$H$65536))))),$A241,dati_bdv!K$2:K$65536)</f>
        <v>32224.41</v>
      </c>
      <c r="D241">
        <f>SUMIF(IF(dati_pdc!$C241=1,dati_bdv!$C$2:$C$65536,IF(dati_pdc!$C241=2,dati_bdv!$D$2:$D$65536,IF(dati_pdc!$C241=3,dati_bdv!$E$2:$E$65536,IF(dati_pdc!$C241=4,dati_bdv!$F$2:$F$65536,IF(dati_pdc!$C241=5,dati_bdv!$G$2:$G$65536,dati_bdv!$H$2:$H$65536))))),$A241,dati_bdv!L$2:L$65536)</f>
        <v>0</v>
      </c>
      <c r="E241">
        <f>SUMIF(IF(dati_pdc!$C241=1,dati_bdv!$C$2:$C$65536,IF(dati_pdc!$C241=2,dati_bdv!$D$2:$D$65536,IF(dati_pdc!$C241=3,dati_bdv!$E$2:$E$65536,IF(dati_pdc!$C241=4,dati_bdv!$F$2:$F$65536,IF(dati_pdc!$C241=5,dati_bdv!$G$2:$G$65536,dati_bdv!$H$2:$H$65536))))),$A241,dati_bdv!M$2:M$65536)</f>
        <v>0</v>
      </c>
      <c r="F241">
        <f>SUMIF(IF(dati_pdc!$C241=1,dati_bdv!$C$2:$C$65536,IF(dati_pdc!$C241=2,dati_bdv!$D$2:$D$65536,IF(dati_pdc!$C241=3,dati_bdv!$E$2:$E$65536,IF(dati_pdc!$C241=4,dati_bdv!$F$2:$F$65536,IF(dati_pdc!$C241=5,dati_bdv!$G$2:$G$65536,dati_bdv!$H$2:$H$65536))))),$A241,dati_bdv!N$2:N$65536)</f>
        <v>0</v>
      </c>
    </row>
    <row r="242" spans="1:6">
      <c r="A242" s="34" t="str">
        <f>dati_pdc!A242</f>
        <v>750203</v>
      </c>
      <c r="B242">
        <f>SUMIF(IF(dati_pdc!$C242=1,dati_bdv!$C$2:$C$65536,IF(dati_pdc!$C242=2,dati_bdv!$D$2:$D$65536,IF(dati_pdc!$C242=3,dati_bdv!$E$2:$E$65536,IF(dati_pdc!$C242=4,dati_bdv!$F$2:$F$65536,IF(dati_pdc!$C242=5,dati_bdv!$G$2:$G$65536,dati_bdv!$H$2:$H$65536))))),$A242,dati_bdv!J$2:J$65536)</f>
        <v>46477.48</v>
      </c>
      <c r="C242">
        <f>SUMIF(IF(dati_pdc!$C242=1,dati_bdv!$C$2:$C$65536,IF(dati_pdc!$C242=2,dati_bdv!$D$2:$D$65536,IF(dati_pdc!$C242=3,dati_bdv!$E$2:$E$65536,IF(dati_pdc!$C242=4,dati_bdv!$F$2:$F$65536,IF(dati_pdc!$C242=5,dati_bdv!$G$2:$G$65536,dati_bdv!$H$2:$H$65536))))),$A242,dati_bdv!K$2:K$65536)</f>
        <v>105905.08</v>
      </c>
      <c r="D242">
        <f>SUMIF(IF(dati_pdc!$C242=1,dati_bdv!$C$2:$C$65536,IF(dati_pdc!$C242=2,dati_bdv!$D$2:$D$65536,IF(dati_pdc!$C242=3,dati_bdv!$E$2:$E$65536,IF(dati_pdc!$C242=4,dati_bdv!$F$2:$F$65536,IF(dati_pdc!$C242=5,dati_bdv!$G$2:$G$65536,dati_bdv!$H$2:$H$65536))))),$A242,dati_bdv!L$2:L$65536)</f>
        <v>0</v>
      </c>
      <c r="E242">
        <f>SUMIF(IF(dati_pdc!$C242=1,dati_bdv!$C$2:$C$65536,IF(dati_pdc!$C242=2,dati_bdv!$D$2:$D$65536,IF(dati_pdc!$C242=3,dati_bdv!$E$2:$E$65536,IF(dati_pdc!$C242=4,dati_bdv!$F$2:$F$65536,IF(dati_pdc!$C242=5,dati_bdv!$G$2:$G$65536,dati_bdv!$H$2:$H$65536))))),$A242,dati_bdv!M$2:M$65536)</f>
        <v>0</v>
      </c>
      <c r="F242">
        <f>SUMIF(IF(dati_pdc!$C242=1,dati_bdv!$C$2:$C$65536,IF(dati_pdc!$C242=2,dati_bdv!$D$2:$D$65536,IF(dati_pdc!$C242=3,dati_bdv!$E$2:$E$65536,IF(dati_pdc!$C242=4,dati_bdv!$F$2:$F$65536,IF(dati_pdc!$C242=5,dati_bdv!$G$2:$G$65536,dati_bdv!$H$2:$H$65536))))),$A242,dati_bdv!N$2:N$65536)</f>
        <v>0</v>
      </c>
    </row>
    <row r="243" spans="1:6">
      <c r="A243" s="34" t="str">
        <f>dati_pdc!A243</f>
        <v>750204</v>
      </c>
      <c r="B243">
        <f>SUMIF(IF(dati_pdc!$C243=1,dati_bdv!$C$2:$C$65536,IF(dati_pdc!$C243=2,dati_bdv!$D$2:$D$65536,IF(dati_pdc!$C243=3,dati_bdv!$E$2:$E$65536,IF(dati_pdc!$C243=4,dati_bdv!$F$2:$F$65536,IF(dati_pdc!$C243=5,dati_bdv!$G$2:$G$65536,dati_bdv!$H$2:$H$65536))))),$A243,dati_bdv!J$2:J$65536)</f>
        <v>233.13</v>
      </c>
      <c r="C243">
        <f>SUMIF(IF(dati_pdc!$C243=1,dati_bdv!$C$2:$C$65536,IF(dati_pdc!$C243=2,dati_bdv!$D$2:$D$65536,IF(dati_pdc!$C243=3,dati_bdv!$E$2:$E$65536,IF(dati_pdc!$C243=4,dati_bdv!$F$2:$F$65536,IF(dati_pdc!$C243=5,dati_bdv!$G$2:$G$65536,dati_bdv!$H$2:$H$65536))))),$A243,dati_bdv!K$2:K$65536)</f>
        <v>90</v>
      </c>
      <c r="D243">
        <f>SUMIF(IF(dati_pdc!$C243=1,dati_bdv!$C$2:$C$65536,IF(dati_pdc!$C243=2,dati_bdv!$D$2:$D$65536,IF(dati_pdc!$C243=3,dati_bdv!$E$2:$E$65536,IF(dati_pdc!$C243=4,dati_bdv!$F$2:$F$65536,IF(dati_pdc!$C243=5,dati_bdv!$G$2:$G$65536,dati_bdv!$H$2:$H$65536))))),$A243,dati_bdv!L$2:L$65536)</f>
        <v>0</v>
      </c>
      <c r="E243">
        <f>SUMIF(IF(dati_pdc!$C243=1,dati_bdv!$C$2:$C$65536,IF(dati_pdc!$C243=2,dati_bdv!$D$2:$D$65536,IF(dati_pdc!$C243=3,dati_bdv!$E$2:$E$65536,IF(dati_pdc!$C243=4,dati_bdv!$F$2:$F$65536,IF(dati_pdc!$C243=5,dati_bdv!$G$2:$G$65536,dati_bdv!$H$2:$H$65536))))),$A243,dati_bdv!M$2:M$65536)</f>
        <v>0</v>
      </c>
      <c r="F243">
        <f>SUMIF(IF(dati_pdc!$C243=1,dati_bdv!$C$2:$C$65536,IF(dati_pdc!$C243=2,dati_bdv!$D$2:$D$65536,IF(dati_pdc!$C243=3,dati_bdv!$E$2:$E$65536,IF(dati_pdc!$C243=4,dati_bdv!$F$2:$F$65536,IF(dati_pdc!$C243=5,dati_bdv!$G$2:$G$65536,dati_bdv!$H$2:$H$65536))))),$A243,dati_bdv!N$2:N$65536)</f>
        <v>0</v>
      </c>
    </row>
    <row r="244" spans="1:6">
      <c r="A244" s="34" t="str">
        <f>dati_pdc!A244</f>
        <v>750205</v>
      </c>
      <c r="B244">
        <f>SUMIF(IF(dati_pdc!$C244=1,dati_bdv!$C$2:$C$65536,IF(dati_pdc!$C244=2,dati_bdv!$D$2:$D$65536,IF(dati_pdc!$C244=3,dati_bdv!$E$2:$E$65536,IF(dati_pdc!$C244=4,dati_bdv!$F$2:$F$65536,IF(dati_pdc!$C244=5,dati_bdv!$G$2:$G$65536,dati_bdv!$H$2:$H$65536))))),$A244,dati_bdv!J$2:J$65536)</f>
        <v>16487.78</v>
      </c>
      <c r="C244">
        <f>SUMIF(IF(dati_pdc!$C244=1,dati_bdv!$C$2:$C$65536,IF(dati_pdc!$C244=2,dati_bdv!$D$2:$D$65536,IF(dati_pdc!$C244=3,dati_bdv!$E$2:$E$65536,IF(dati_pdc!$C244=4,dati_bdv!$F$2:$F$65536,IF(dati_pdc!$C244=5,dati_bdv!$G$2:$G$65536,dati_bdv!$H$2:$H$65536))))),$A244,dati_bdv!K$2:K$65536)</f>
        <v>27202.18</v>
      </c>
      <c r="D244">
        <f>SUMIF(IF(dati_pdc!$C244=1,dati_bdv!$C$2:$C$65536,IF(dati_pdc!$C244=2,dati_bdv!$D$2:$D$65536,IF(dati_pdc!$C244=3,dati_bdv!$E$2:$E$65536,IF(dati_pdc!$C244=4,dati_bdv!$F$2:$F$65536,IF(dati_pdc!$C244=5,dati_bdv!$G$2:$G$65536,dati_bdv!$H$2:$H$65536))))),$A244,dati_bdv!L$2:L$65536)</f>
        <v>0</v>
      </c>
      <c r="E244">
        <f>SUMIF(IF(dati_pdc!$C244=1,dati_bdv!$C$2:$C$65536,IF(dati_pdc!$C244=2,dati_bdv!$D$2:$D$65536,IF(dati_pdc!$C244=3,dati_bdv!$E$2:$E$65536,IF(dati_pdc!$C244=4,dati_bdv!$F$2:$F$65536,IF(dati_pdc!$C244=5,dati_bdv!$G$2:$G$65536,dati_bdv!$H$2:$H$65536))))),$A244,dati_bdv!M$2:M$65536)</f>
        <v>0</v>
      </c>
      <c r="F244">
        <f>SUMIF(IF(dati_pdc!$C244=1,dati_bdv!$C$2:$C$65536,IF(dati_pdc!$C244=2,dati_bdv!$D$2:$D$65536,IF(dati_pdc!$C244=3,dati_bdv!$E$2:$E$65536,IF(dati_pdc!$C244=4,dati_bdv!$F$2:$F$65536,IF(dati_pdc!$C244=5,dati_bdv!$G$2:$G$65536,dati_bdv!$H$2:$H$65536))))),$A244,dati_bdv!N$2:N$65536)</f>
        <v>0</v>
      </c>
    </row>
    <row r="245" spans="1:6">
      <c r="A245" s="34" t="str">
        <f>dati_pdc!A245</f>
        <v>750206</v>
      </c>
      <c r="B245">
        <f>SUMIF(IF(dati_pdc!$C245=1,dati_bdv!$C$2:$C$65536,IF(dati_pdc!$C245=2,dati_bdv!$D$2:$D$65536,IF(dati_pdc!$C245=3,dati_bdv!$E$2:$E$65536,IF(dati_pdc!$C245=4,dati_bdv!$F$2:$F$65536,IF(dati_pdc!$C245=5,dati_bdv!$G$2:$G$65536,dati_bdv!$H$2:$H$65536))))),$A245,dati_bdv!J$2:J$65536)</f>
        <v>65.27</v>
      </c>
      <c r="C245">
        <f>SUMIF(IF(dati_pdc!$C245=1,dati_bdv!$C$2:$C$65536,IF(dati_pdc!$C245=2,dati_bdv!$D$2:$D$65536,IF(dati_pdc!$C245=3,dati_bdv!$E$2:$E$65536,IF(dati_pdc!$C245=4,dati_bdv!$F$2:$F$65536,IF(dati_pdc!$C245=5,dati_bdv!$G$2:$G$65536,dati_bdv!$H$2:$H$65536))))),$A245,dati_bdv!K$2:K$65536)</f>
        <v>1152.51</v>
      </c>
      <c r="D245">
        <f>SUMIF(IF(dati_pdc!$C245=1,dati_bdv!$C$2:$C$65536,IF(dati_pdc!$C245=2,dati_bdv!$D$2:$D$65536,IF(dati_pdc!$C245=3,dati_bdv!$E$2:$E$65536,IF(dati_pdc!$C245=4,dati_bdv!$F$2:$F$65536,IF(dati_pdc!$C245=5,dati_bdv!$G$2:$G$65536,dati_bdv!$H$2:$H$65536))))),$A245,dati_bdv!L$2:L$65536)</f>
        <v>0</v>
      </c>
      <c r="E245">
        <f>SUMIF(IF(dati_pdc!$C245=1,dati_bdv!$C$2:$C$65536,IF(dati_pdc!$C245=2,dati_bdv!$D$2:$D$65536,IF(dati_pdc!$C245=3,dati_bdv!$E$2:$E$65536,IF(dati_pdc!$C245=4,dati_bdv!$F$2:$F$65536,IF(dati_pdc!$C245=5,dati_bdv!$G$2:$G$65536,dati_bdv!$H$2:$H$65536))))),$A245,dati_bdv!M$2:M$65536)</f>
        <v>0</v>
      </c>
      <c r="F245">
        <f>SUMIF(IF(dati_pdc!$C245=1,dati_bdv!$C$2:$C$65536,IF(dati_pdc!$C245=2,dati_bdv!$D$2:$D$65536,IF(dati_pdc!$C245=3,dati_bdv!$E$2:$E$65536,IF(dati_pdc!$C245=4,dati_bdv!$F$2:$F$65536,IF(dati_pdc!$C245=5,dati_bdv!$G$2:$G$65536,dati_bdv!$H$2:$H$65536))))),$A245,dati_bdv!N$2:N$65536)</f>
        <v>0</v>
      </c>
    </row>
    <row r="246" spans="1:6">
      <c r="A246" s="34" t="str">
        <f>dati_pdc!A246</f>
        <v>750208</v>
      </c>
      <c r="B246">
        <f>SUMIF(IF(dati_pdc!$C246=1,dati_bdv!$C$2:$C$65536,IF(dati_pdc!$C246=2,dati_bdv!$D$2:$D$65536,IF(dati_pdc!$C246=3,dati_bdv!$E$2:$E$65536,IF(dati_pdc!$C246=4,dati_bdv!$F$2:$F$65536,IF(dati_pdc!$C246=5,dati_bdv!$G$2:$G$65536,dati_bdv!$H$2:$H$65536))))),$A246,dati_bdv!J$2:J$65536)</f>
        <v>4452.2299999999996</v>
      </c>
      <c r="C246">
        <f>SUMIF(IF(dati_pdc!$C246=1,dati_bdv!$C$2:$C$65536,IF(dati_pdc!$C246=2,dati_bdv!$D$2:$D$65536,IF(dati_pdc!$C246=3,dati_bdv!$E$2:$E$65536,IF(dati_pdc!$C246=4,dati_bdv!$F$2:$F$65536,IF(dati_pdc!$C246=5,dati_bdv!$G$2:$G$65536,dati_bdv!$H$2:$H$65536))))),$A246,dati_bdv!K$2:K$65536)</f>
        <v>3789.07</v>
      </c>
      <c r="D246">
        <f>SUMIF(IF(dati_pdc!$C246=1,dati_bdv!$C$2:$C$65536,IF(dati_pdc!$C246=2,dati_bdv!$D$2:$D$65536,IF(dati_pdc!$C246=3,dati_bdv!$E$2:$E$65536,IF(dati_pdc!$C246=4,dati_bdv!$F$2:$F$65536,IF(dati_pdc!$C246=5,dati_bdv!$G$2:$G$65536,dati_bdv!$H$2:$H$65536))))),$A246,dati_bdv!L$2:L$65536)</f>
        <v>0</v>
      </c>
      <c r="E246">
        <f>SUMIF(IF(dati_pdc!$C246=1,dati_bdv!$C$2:$C$65536,IF(dati_pdc!$C246=2,dati_bdv!$D$2:$D$65536,IF(dati_pdc!$C246=3,dati_bdv!$E$2:$E$65536,IF(dati_pdc!$C246=4,dati_bdv!$F$2:$F$65536,IF(dati_pdc!$C246=5,dati_bdv!$G$2:$G$65536,dati_bdv!$H$2:$H$65536))))),$A246,dati_bdv!M$2:M$65536)</f>
        <v>0</v>
      </c>
      <c r="F246">
        <f>SUMIF(IF(dati_pdc!$C246=1,dati_bdv!$C$2:$C$65536,IF(dati_pdc!$C246=2,dati_bdv!$D$2:$D$65536,IF(dati_pdc!$C246=3,dati_bdv!$E$2:$E$65536,IF(dati_pdc!$C246=4,dati_bdv!$F$2:$F$65536,IF(dati_pdc!$C246=5,dati_bdv!$G$2:$G$65536,dati_bdv!$H$2:$H$65536))))),$A246,dati_bdv!N$2:N$65536)</f>
        <v>0</v>
      </c>
    </row>
    <row r="247" spans="1:6">
      <c r="A247" s="34" t="str">
        <f>dati_pdc!A247</f>
        <v>750212</v>
      </c>
      <c r="B247">
        <f>SUMIF(IF(dati_pdc!$C247=1,dati_bdv!$C$2:$C$65536,IF(dati_pdc!$C247=2,dati_bdv!$D$2:$D$65536,IF(dati_pdc!$C247=3,dati_bdv!$E$2:$E$65536,IF(dati_pdc!$C247=4,dati_bdv!$F$2:$F$65536,IF(dati_pdc!$C247=5,dati_bdv!$G$2:$G$65536,dati_bdv!$H$2:$H$65536))))),$A247,dati_bdv!J$2:J$65536)</f>
        <v>0</v>
      </c>
      <c r="C247">
        <f>SUMIF(IF(dati_pdc!$C247=1,dati_bdv!$C$2:$C$65536,IF(dati_pdc!$C247=2,dati_bdv!$D$2:$D$65536,IF(dati_pdc!$C247=3,dati_bdv!$E$2:$E$65536,IF(dati_pdc!$C247=4,dati_bdv!$F$2:$F$65536,IF(dati_pdc!$C247=5,dati_bdv!$G$2:$G$65536,dati_bdv!$H$2:$H$65536))))),$A247,dati_bdv!K$2:K$65536)</f>
        <v>28.8</v>
      </c>
      <c r="D247">
        <f>SUMIF(IF(dati_pdc!$C247=1,dati_bdv!$C$2:$C$65536,IF(dati_pdc!$C247=2,dati_bdv!$D$2:$D$65536,IF(dati_pdc!$C247=3,dati_bdv!$E$2:$E$65536,IF(dati_pdc!$C247=4,dati_bdv!$F$2:$F$65536,IF(dati_pdc!$C247=5,dati_bdv!$G$2:$G$65536,dati_bdv!$H$2:$H$65536))))),$A247,dati_bdv!L$2:L$65536)</f>
        <v>0</v>
      </c>
      <c r="E247">
        <f>SUMIF(IF(dati_pdc!$C247=1,dati_bdv!$C$2:$C$65536,IF(dati_pdc!$C247=2,dati_bdv!$D$2:$D$65536,IF(dati_pdc!$C247=3,dati_bdv!$E$2:$E$65536,IF(dati_pdc!$C247=4,dati_bdv!$F$2:$F$65536,IF(dati_pdc!$C247=5,dati_bdv!$G$2:$G$65536,dati_bdv!$H$2:$H$65536))))),$A247,dati_bdv!M$2:M$65536)</f>
        <v>0</v>
      </c>
      <c r="F247">
        <f>SUMIF(IF(dati_pdc!$C247=1,dati_bdv!$C$2:$C$65536,IF(dati_pdc!$C247=2,dati_bdv!$D$2:$D$65536,IF(dati_pdc!$C247=3,dati_bdv!$E$2:$E$65536,IF(dati_pdc!$C247=4,dati_bdv!$F$2:$F$65536,IF(dati_pdc!$C247=5,dati_bdv!$G$2:$G$65536,dati_bdv!$H$2:$H$65536))))),$A247,dati_bdv!N$2:N$65536)</f>
        <v>0</v>
      </c>
    </row>
    <row r="248" spans="1:6">
      <c r="A248" s="34" t="str">
        <f>dati_pdc!A248</f>
        <v>750214</v>
      </c>
      <c r="B248">
        <f>SUMIF(IF(dati_pdc!$C248=1,dati_bdv!$C$2:$C$65536,IF(dati_pdc!$C248=2,dati_bdv!$D$2:$D$65536,IF(dati_pdc!$C248=3,dati_bdv!$E$2:$E$65536,IF(dati_pdc!$C248=4,dati_bdv!$F$2:$F$65536,IF(dati_pdc!$C248=5,dati_bdv!$G$2:$G$65536,dati_bdv!$H$2:$H$65536))))),$A248,dati_bdv!J$2:J$65536)</f>
        <v>40190.6</v>
      </c>
      <c r="C248">
        <f>SUMIF(IF(dati_pdc!$C248=1,dati_bdv!$C$2:$C$65536,IF(dati_pdc!$C248=2,dati_bdv!$D$2:$D$65536,IF(dati_pdc!$C248=3,dati_bdv!$E$2:$E$65536,IF(dati_pdc!$C248=4,dati_bdv!$F$2:$F$65536,IF(dati_pdc!$C248=5,dati_bdv!$G$2:$G$65536,dati_bdv!$H$2:$H$65536))))),$A248,dati_bdv!K$2:K$65536)</f>
        <v>68847.3</v>
      </c>
      <c r="D248">
        <f>SUMIF(IF(dati_pdc!$C248=1,dati_bdv!$C$2:$C$65536,IF(dati_pdc!$C248=2,dati_bdv!$D$2:$D$65536,IF(dati_pdc!$C248=3,dati_bdv!$E$2:$E$65536,IF(dati_pdc!$C248=4,dati_bdv!$F$2:$F$65536,IF(dati_pdc!$C248=5,dati_bdv!$G$2:$G$65536,dati_bdv!$H$2:$H$65536))))),$A248,dati_bdv!L$2:L$65536)</f>
        <v>0</v>
      </c>
      <c r="E248">
        <f>SUMIF(IF(dati_pdc!$C248=1,dati_bdv!$C$2:$C$65536,IF(dati_pdc!$C248=2,dati_bdv!$D$2:$D$65536,IF(dati_pdc!$C248=3,dati_bdv!$E$2:$E$65536,IF(dati_pdc!$C248=4,dati_bdv!$F$2:$F$65536,IF(dati_pdc!$C248=5,dati_bdv!$G$2:$G$65536,dati_bdv!$H$2:$H$65536))))),$A248,dati_bdv!M$2:M$65536)</f>
        <v>0</v>
      </c>
      <c r="F248">
        <f>SUMIF(IF(dati_pdc!$C248=1,dati_bdv!$C$2:$C$65536,IF(dati_pdc!$C248=2,dati_bdv!$D$2:$D$65536,IF(dati_pdc!$C248=3,dati_bdv!$E$2:$E$65536,IF(dati_pdc!$C248=4,dati_bdv!$F$2:$F$65536,IF(dati_pdc!$C248=5,dati_bdv!$G$2:$G$65536,dati_bdv!$H$2:$H$65536))))),$A248,dati_bdv!N$2:N$65536)</f>
        <v>0</v>
      </c>
    </row>
    <row r="249" spans="1:6">
      <c r="A249" s="34" t="str">
        <f>dati_pdc!A249</f>
        <v>750215</v>
      </c>
      <c r="B249">
        <f>SUMIF(IF(dati_pdc!$C249=1,dati_bdv!$C$2:$C$65536,IF(dati_pdc!$C249=2,dati_bdv!$D$2:$D$65536,IF(dati_pdc!$C249=3,dati_bdv!$E$2:$E$65536,IF(dati_pdc!$C249=4,dati_bdv!$F$2:$F$65536,IF(dati_pdc!$C249=5,dati_bdv!$G$2:$G$65536,dati_bdv!$H$2:$H$65536))))),$A249,dati_bdv!J$2:J$65536)</f>
        <v>9175.7999999999993</v>
      </c>
      <c r="C249">
        <f>SUMIF(IF(dati_pdc!$C249=1,dati_bdv!$C$2:$C$65536,IF(dati_pdc!$C249=2,dati_bdv!$D$2:$D$65536,IF(dati_pdc!$C249=3,dati_bdv!$E$2:$E$65536,IF(dati_pdc!$C249=4,dati_bdv!$F$2:$F$65536,IF(dati_pdc!$C249=5,dati_bdv!$G$2:$G$65536,dati_bdv!$H$2:$H$65536))))),$A249,dati_bdv!K$2:K$65536)</f>
        <v>8239.25</v>
      </c>
      <c r="D249">
        <f>SUMIF(IF(dati_pdc!$C249=1,dati_bdv!$C$2:$C$65536,IF(dati_pdc!$C249=2,dati_bdv!$D$2:$D$65536,IF(dati_pdc!$C249=3,dati_bdv!$E$2:$E$65536,IF(dati_pdc!$C249=4,dati_bdv!$F$2:$F$65536,IF(dati_pdc!$C249=5,dati_bdv!$G$2:$G$65536,dati_bdv!$H$2:$H$65536))))),$A249,dati_bdv!L$2:L$65536)</f>
        <v>0</v>
      </c>
      <c r="E249">
        <f>SUMIF(IF(dati_pdc!$C249=1,dati_bdv!$C$2:$C$65536,IF(dati_pdc!$C249=2,dati_bdv!$D$2:$D$65536,IF(dati_pdc!$C249=3,dati_bdv!$E$2:$E$65536,IF(dati_pdc!$C249=4,dati_bdv!$F$2:$F$65536,IF(dati_pdc!$C249=5,dati_bdv!$G$2:$G$65536,dati_bdv!$H$2:$H$65536))))),$A249,dati_bdv!M$2:M$65536)</f>
        <v>0</v>
      </c>
      <c r="F249">
        <f>SUMIF(IF(dati_pdc!$C249=1,dati_bdv!$C$2:$C$65536,IF(dati_pdc!$C249=2,dati_bdv!$D$2:$D$65536,IF(dati_pdc!$C249=3,dati_bdv!$E$2:$E$65536,IF(dati_pdc!$C249=4,dati_bdv!$F$2:$F$65536,IF(dati_pdc!$C249=5,dati_bdv!$G$2:$G$65536,dati_bdv!$H$2:$H$65536))))),$A249,dati_bdv!N$2:N$65536)</f>
        <v>0</v>
      </c>
    </row>
    <row r="250" spans="1:6">
      <c r="A250" s="34" t="str">
        <f>dati_pdc!A250</f>
        <v>750216</v>
      </c>
      <c r="B250">
        <f>SUMIF(IF(dati_pdc!$C250=1,dati_bdv!$C$2:$C$65536,IF(dati_pdc!$C250=2,dati_bdv!$D$2:$D$65536,IF(dati_pdc!$C250=3,dati_bdv!$E$2:$E$65536,IF(dati_pdc!$C250=4,dati_bdv!$F$2:$F$65536,IF(dati_pdc!$C250=5,dati_bdv!$G$2:$G$65536,dati_bdv!$H$2:$H$65536))))),$A250,dati_bdv!J$2:J$65536)</f>
        <v>26614.46</v>
      </c>
      <c r="C250">
        <f>SUMIF(IF(dati_pdc!$C250=1,dati_bdv!$C$2:$C$65536,IF(dati_pdc!$C250=2,dati_bdv!$D$2:$D$65536,IF(dati_pdc!$C250=3,dati_bdv!$E$2:$E$65536,IF(dati_pdc!$C250=4,dati_bdv!$F$2:$F$65536,IF(dati_pdc!$C250=5,dati_bdv!$G$2:$G$65536,dati_bdv!$H$2:$H$65536))))),$A250,dati_bdv!K$2:K$65536)</f>
        <v>20887.240000000002</v>
      </c>
      <c r="D250">
        <f>SUMIF(IF(dati_pdc!$C250=1,dati_bdv!$C$2:$C$65536,IF(dati_pdc!$C250=2,dati_bdv!$D$2:$D$65536,IF(dati_pdc!$C250=3,dati_bdv!$E$2:$E$65536,IF(dati_pdc!$C250=4,dati_bdv!$F$2:$F$65536,IF(dati_pdc!$C250=5,dati_bdv!$G$2:$G$65536,dati_bdv!$H$2:$H$65536))))),$A250,dati_bdv!L$2:L$65536)</f>
        <v>0</v>
      </c>
      <c r="E250">
        <f>SUMIF(IF(dati_pdc!$C250=1,dati_bdv!$C$2:$C$65536,IF(dati_pdc!$C250=2,dati_bdv!$D$2:$D$65536,IF(dati_pdc!$C250=3,dati_bdv!$E$2:$E$65536,IF(dati_pdc!$C250=4,dati_bdv!$F$2:$F$65536,IF(dati_pdc!$C250=5,dati_bdv!$G$2:$G$65536,dati_bdv!$H$2:$H$65536))))),$A250,dati_bdv!M$2:M$65536)</f>
        <v>0</v>
      </c>
      <c r="F250">
        <f>SUMIF(IF(dati_pdc!$C250=1,dati_bdv!$C$2:$C$65536,IF(dati_pdc!$C250=2,dati_bdv!$D$2:$D$65536,IF(dati_pdc!$C250=3,dati_bdv!$E$2:$E$65536,IF(dati_pdc!$C250=4,dati_bdv!$F$2:$F$65536,IF(dati_pdc!$C250=5,dati_bdv!$G$2:$G$65536,dati_bdv!$H$2:$H$65536))))),$A250,dati_bdv!N$2:N$65536)</f>
        <v>0</v>
      </c>
    </row>
    <row r="251" spans="1:6">
      <c r="A251" s="34" t="str">
        <f>dati_pdc!A251</f>
        <v>750217</v>
      </c>
      <c r="B251">
        <f>SUMIF(IF(dati_pdc!$C251=1,dati_bdv!$C$2:$C$65536,IF(dati_pdc!$C251=2,dati_bdv!$D$2:$D$65536,IF(dati_pdc!$C251=3,dati_bdv!$E$2:$E$65536,IF(dati_pdc!$C251=4,dati_bdv!$F$2:$F$65536,IF(dati_pdc!$C251=5,dati_bdv!$G$2:$G$65536,dati_bdv!$H$2:$H$65536))))),$A251,dati_bdv!J$2:J$65536)</f>
        <v>0</v>
      </c>
      <c r="C251">
        <f>SUMIF(IF(dati_pdc!$C251=1,dati_bdv!$C$2:$C$65536,IF(dati_pdc!$C251=2,dati_bdv!$D$2:$D$65536,IF(dati_pdc!$C251=3,dati_bdv!$E$2:$E$65536,IF(dati_pdc!$C251=4,dati_bdv!$F$2:$F$65536,IF(dati_pdc!$C251=5,dati_bdv!$G$2:$G$65536,dati_bdv!$H$2:$H$65536))))),$A251,dati_bdv!K$2:K$65536)</f>
        <v>21345</v>
      </c>
      <c r="D251">
        <f>SUMIF(IF(dati_pdc!$C251=1,dati_bdv!$C$2:$C$65536,IF(dati_pdc!$C251=2,dati_bdv!$D$2:$D$65536,IF(dati_pdc!$C251=3,dati_bdv!$E$2:$E$65536,IF(dati_pdc!$C251=4,dati_bdv!$F$2:$F$65536,IF(dati_pdc!$C251=5,dati_bdv!$G$2:$G$65536,dati_bdv!$H$2:$H$65536))))),$A251,dati_bdv!L$2:L$65536)</f>
        <v>0</v>
      </c>
      <c r="E251">
        <f>SUMIF(IF(dati_pdc!$C251=1,dati_bdv!$C$2:$C$65536,IF(dati_pdc!$C251=2,dati_bdv!$D$2:$D$65536,IF(dati_pdc!$C251=3,dati_bdv!$E$2:$E$65536,IF(dati_pdc!$C251=4,dati_bdv!$F$2:$F$65536,IF(dati_pdc!$C251=5,dati_bdv!$G$2:$G$65536,dati_bdv!$H$2:$H$65536))))),$A251,dati_bdv!M$2:M$65536)</f>
        <v>0</v>
      </c>
      <c r="F251">
        <f>SUMIF(IF(dati_pdc!$C251=1,dati_bdv!$C$2:$C$65536,IF(dati_pdc!$C251=2,dati_bdv!$D$2:$D$65536,IF(dati_pdc!$C251=3,dati_bdv!$E$2:$E$65536,IF(dati_pdc!$C251=4,dati_bdv!$F$2:$F$65536,IF(dati_pdc!$C251=5,dati_bdv!$G$2:$G$65536,dati_bdv!$H$2:$H$65536))))),$A251,dati_bdv!N$2:N$65536)</f>
        <v>0</v>
      </c>
    </row>
    <row r="252" spans="1:6">
      <c r="A252" s="34" t="str">
        <f>dati_pdc!A252</f>
        <v>7505</v>
      </c>
      <c r="B252">
        <f>SUMIF(IF(dati_pdc!$C252=1,dati_bdv!$C$2:$C$65536,IF(dati_pdc!$C252=2,dati_bdv!$D$2:$D$65536,IF(dati_pdc!$C252=3,dati_bdv!$E$2:$E$65536,IF(dati_pdc!$C252=4,dati_bdv!$F$2:$F$65536,IF(dati_pdc!$C252=5,dati_bdv!$G$2:$G$65536,dati_bdv!$H$2:$H$65536))))),$A252,dati_bdv!J$2:J$65536)</f>
        <v>-22.1</v>
      </c>
      <c r="C252">
        <f>SUMIF(IF(dati_pdc!$C252=1,dati_bdv!$C$2:$C$65536,IF(dati_pdc!$C252=2,dati_bdv!$D$2:$D$65536,IF(dati_pdc!$C252=3,dati_bdv!$E$2:$E$65536,IF(dati_pdc!$C252=4,dati_bdv!$F$2:$F$65536,IF(dati_pdc!$C252=5,dati_bdv!$G$2:$G$65536,dati_bdv!$H$2:$H$65536))))),$A252,dati_bdv!K$2:K$65536)</f>
        <v>-20.399999999999999</v>
      </c>
      <c r="D252">
        <f>SUMIF(IF(dati_pdc!$C252=1,dati_bdv!$C$2:$C$65536,IF(dati_pdc!$C252=2,dati_bdv!$D$2:$D$65536,IF(dati_pdc!$C252=3,dati_bdv!$E$2:$E$65536,IF(dati_pdc!$C252=4,dati_bdv!$F$2:$F$65536,IF(dati_pdc!$C252=5,dati_bdv!$G$2:$G$65536,dati_bdv!$H$2:$H$65536))))),$A252,dati_bdv!L$2:L$65536)</f>
        <v>0</v>
      </c>
      <c r="E252">
        <f>SUMIF(IF(dati_pdc!$C252=1,dati_bdv!$C$2:$C$65536,IF(dati_pdc!$C252=2,dati_bdv!$D$2:$D$65536,IF(dati_pdc!$C252=3,dati_bdv!$E$2:$E$65536,IF(dati_pdc!$C252=4,dati_bdv!$F$2:$F$65536,IF(dati_pdc!$C252=5,dati_bdv!$G$2:$G$65536,dati_bdv!$H$2:$H$65536))))),$A252,dati_bdv!M$2:M$65536)</f>
        <v>0</v>
      </c>
      <c r="F252">
        <f>SUMIF(IF(dati_pdc!$C252=1,dati_bdv!$C$2:$C$65536,IF(dati_pdc!$C252=2,dati_bdv!$D$2:$D$65536,IF(dati_pdc!$C252=3,dati_bdv!$E$2:$E$65536,IF(dati_pdc!$C252=4,dati_bdv!$F$2:$F$65536,IF(dati_pdc!$C252=5,dati_bdv!$G$2:$G$65536,dati_bdv!$H$2:$H$65536))))),$A252,dati_bdv!N$2:N$65536)</f>
        <v>0</v>
      </c>
    </row>
    <row r="253" spans="1:6">
      <c r="A253" s="34" t="str">
        <f>dati_pdc!A253</f>
        <v>750501</v>
      </c>
      <c r="B253">
        <f>SUMIF(IF(dati_pdc!$C253=1,dati_bdv!$C$2:$C$65536,IF(dati_pdc!$C253=2,dati_bdv!$D$2:$D$65536,IF(dati_pdc!$C253=3,dati_bdv!$E$2:$E$65536,IF(dati_pdc!$C253=4,dati_bdv!$F$2:$F$65536,IF(dati_pdc!$C253=5,dati_bdv!$G$2:$G$65536,dati_bdv!$H$2:$H$65536))))),$A253,dati_bdv!J$2:J$65536)</f>
        <v>-15</v>
      </c>
      <c r="C253">
        <f>SUMIF(IF(dati_pdc!$C253=1,dati_bdv!$C$2:$C$65536,IF(dati_pdc!$C253=2,dati_bdv!$D$2:$D$65536,IF(dati_pdc!$C253=3,dati_bdv!$E$2:$E$65536,IF(dati_pdc!$C253=4,dati_bdv!$F$2:$F$65536,IF(dati_pdc!$C253=5,dati_bdv!$G$2:$G$65536,dati_bdv!$H$2:$H$65536))))),$A253,dati_bdv!K$2:K$65536)</f>
        <v>-20</v>
      </c>
      <c r="D253">
        <f>SUMIF(IF(dati_pdc!$C253=1,dati_bdv!$C$2:$C$65536,IF(dati_pdc!$C253=2,dati_bdv!$D$2:$D$65536,IF(dati_pdc!$C253=3,dati_bdv!$E$2:$E$65536,IF(dati_pdc!$C253=4,dati_bdv!$F$2:$F$65536,IF(dati_pdc!$C253=5,dati_bdv!$G$2:$G$65536,dati_bdv!$H$2:$H$65536))))),$A253,dati_bdv!L$2:L$65536)</f>
        <v>0</v>
      </c>
      <c r="E253">
        <f>SUMIF(IF(dati_pdc!$C253=1,dati_bdv!$C$2:$C$65536,IF(dati_pdc!$C253=2,dati_bdv!$D$2:$D$65536,IF(dati_pdc!$C253=3,dati_bdv!$E$2:$E$65536,IF(dati_pdc!$C253=4,dati_bdv!$F$2:$F$65536,IF(dati_pdc!$C253=5,dati_bdv!$G$2:$G$65536,dati_bdv!$H$2:$H$65536))))),$A253,dati_bdv!M$2:M$65536)</f>
        <v>0</v>
      </c>
      <c r="F253">
        <f>SUMIF(IF(dati_pdc!$C253=1,dati_bdv!$C$2:$C$65536,IF(dati_pdc!$C253=2,dati_bdv!$D$2:$D$65536,IF(dati_pdc!$C253=3,dati_bdv!$E$2:$E$65536,IF(dati_pdc!$C253=4,dati_bdv!$F$2:$F$65536,IF(dati_pdc!$C253=5,dati_bdv!$G$2:$G$65536,dati_bdv!$H$2:$H$65536))))),$A253,dati_bdv!N$2:N$65536)</f>
        <v>0</v>
      </c>
    </row>
    <row r="254" spans="1:6">
      <c r="A254" s="34" t="str">
        <f>dati_pdc!A254</f>
        <v>750503</v>
      </c>
      <c r="B254">
        <f>SUMIF(IF(dati_pdc!$C254=1,dati_bdv!$C$2:$C$65536,IF(dati_pdc!$C254=2,dati_bdv!$D$2:$D$65536,IF(dati_pdc!$C254=3,dati_bdv!$E$2:$E$65536,IF(dati_pdc!$C254=4,dati_bdv!$F$2:$F$65536,IF(dati_pdc!$C254=5,dati_bdv!$G$2:$G$65536,dati_bdv!$H$2:$H$65536))))),$A254,dati_bdv!J$2:J$65536)</f>
        <v>-7.1</v>
      </c>
      <c r="C254">
        <f>SUMIF(IF(dati_pdc!$C254=1,dati_bdv!$C$2:$C$65536,IF(dati_pdc!$C254=2,dati_bdv!$D$2:$D$65536,IF(dati_pdc!$C254=3,dati_bdv!$E$2:$E$65536,IF(dati_pdc!$C254=4,dati_bdv!$F$2:$F$65536,IF(dati_pdc!$C254=5,dati_bdv!$G$2:$G$65536,dati_bdv!$H$2:$H$65536))))),$A254,dati_bdv!K$2:K$65536)</f>
        <v>-0.4</v>
      </c>
      <c r="D254">
        <f>SUMIF(IF(dati_pdc!$C254=1,dati_bdv!$C$2:$C$65536,IF(dati_pdc!$C254=2,dati_bdv!$D$2:$D$65536,IF(dati_pdc!$C254=3,dati_bdv!$E$2:$E$65536,IF(dati_pdc!$C254=4,dati_bdv!$F$2:$F$65536,IF(dati_pdc!$C254=5,dati_bdv!$G$2:$G$65536,dati_bdv!$H$2:$H$65536))))),$A254,dati_bdv!L$2:L$65536)</f>
        <v>0</v>
      </c>
      <c r="E254">
        <f>SUMIF(IF(dati_pdc!$C254=1,dati_bdv!$C$2:$C$65536,IF(dati_pdc!$C254=2,dati_bdv!$D$2:$D$65536,IF(dati_pdc!$C254=3,dati_bdv!$E$2:$E$65536,IF(dati_pdc!$C254=4,dati_bdv!$F$2:$F$65536,IF(dati_pdc!$C254=5,dati_bdv!$G$2:$G$65536,dati_bdv!$H$2:$H$65536))))),$A254,dati_bdv!M$2:M$65536)</f>
        <v>0</v>
      </c>
      <c r="F254">
        <f>SUMIF(IF(dati_pdc!$C254=1,dati_bdv!$C$2:$C$65536,IF(dati_pdc!$C254=2,dati_bdv!$D$2:$D$65536,IF(dati_pdc!$C254=3,dati_bdv!$E$2:$E$65536,IF(dati_pdc!$C254=4,dati_bdv!$F$2:$F$65536,IF(dati_pdc!$C254=5,dati_bdv!$G$2:$G$65536,dati_bdv!$H$2:$H$65536))))),$A254,dati_bdv!N$2:N$65536)</f>
        <v>0</v>
      </c>
    </row>
    <row r="255" spans="1:6">
      <c r="A255" s="34" t="str">
        <f>dati_pdc!A255</f>
        <v>7507</v>
      </c>
      <c r="B255">
        <f>SUMIF(IF(dati_pdc!$C255=1,dati_bdv!$C$2:$C$65536,IF(dati_pdc!$C255=2,dati_bdv!$D$2:$D$65536,IF(dati_pdc!$C255=3,dati_bdv!$E$2:$E$65536,IF(dati_pdc!$C255=4,dati_bdv!$F$2:$F$65536,IF(dati_pdc!$C255=5,dati_bdv!$G$2:$G$65536,dati_bdv!$H$2:$H$65536))))),$A255,dati_bdv!J$2:J$65536)</f>
        <v>5353.49</v>
      </c>
      <c r="C255">
        <f>SUMIF(IF(dati_pdc!$C255=1,dati_bdv!$C$2:$C$65536,IF(dati_pdc!$C255=2,dati_bdv!$D$2:$D$65536,IF(dati_pdc!$C255=3,dati_bdv!$E$2:$E$65536,IF(dati_pdc!$C255=4,dati_bdv!$F$2:$F$65536,IF(dati_pdc!$C255=5,dati_bdv!$G$2:$G$65536,dati_bdv!$H$2:$H$65536))))),$A255,dati_bdv!K$2:K$65536)</f>
        <v>6074.49</v>
      </c>
      <c r="D255">
        <f>SUMIF(IF(dati_pdc!$C255=1,dati_bdv!$C$2:$C$65536,IF(dati_pdc!$C255=2,dati_bdv!$D$2:$D$65536,IF(dati_pdc!$C255=3,dati_bdv!$E$2:$E$65536,IF(dati_pdc!$C255=4,dati_bdv!$F$2:$F$65536,IF(dati_pdc!$C255=5,dati_bdv!$G$2:$G$65536,dati_bdv!$H$2:$H$65536))))),$A255,dati_bdv!L$2:L$65536)</f>
        <v>0</v>
      </c>
      <c r="E255">
        <f>SUMIF(IF(dati_pdc!$C255=1,dati_bdv!$C$2:$C$65536,IF(dati_pdc!$C255=2,dati_bdv!$D$2:$D$65536,IF(dati_pdc!$C255=3,dati_bdv!$E$2:$E$65536,IF(dati_pdc!$C255=4,dati_bdv!$F$2:$F$65536,IF(dati_pdc!$C255=5,dati_bdv!$G$2:$G$65536,dati_bdv!$H$2:$H$65536))))),$A255,dati_bdv!M$2:M$65536)</f>
        <v>0</v>
      </c>
      <c r="F255">
        <f>SUMIF(IF(dati_pdc!$C255=1,dati_bdv!$C$2:$C$65536,IF(dati_pdc!$C255=2,dati_bdv!$D$2:$D$65536,IF(dati_pdc!$C255=3,dati_bdv!$E$2:$E$65536,IF(dati_pdc!$C255=4,dati_bdv!$F$2:$F$65536,IF(dati_pdc!$C255=5,dati_bdv!$G$2:$G$65536,dati_bdv!$H$2:$H$65536))))),$A255,dati_bdv!N$2:N$65536)</f>
        <v>0</v>
      </c>
    </row>
    <row r="256" spans="1:6">
      <c r="A256" s="34" t="str">
        <f>dati_pdc!A256</f>
        <v>750701</v>
      </c>
      <c r="B256">
        <f>SUMIF(IF(dati_pdc!$C256=1,dati_bdv!$C$2:$C$65536,IF(dati_pdc!$C256=2,dati_bdv!$D$2:$D$65536,IF(dati_pdc!$C256=3,dati_bdv!$E$2:$E$65536,IF(dati_pdc!$C256=4,dati_bdv!$F$2:$F$65536,IF(dati_pdc!$C256=5,dati_bdv!$G$2:$G$65536,dati_bdv!$H$2:$H$65536))))),$A256,dati_bdv!J$2:J$65536)</f>
        <v>0</v>
      </c>
      <c r="C256">
        <f>SUMIF(IF(dati_pdc!$C256=1,dati_bdv!$C$2:$C$65536,IF(dati_pdc!$C256=2,dati_bdv!$D$2:$D$65536,IF(dati_pdc!$C256=3,dati_bdv!$E$2:$E$65536,IF(dati_pdc!$C256=4,dati_bdv!$F$2:$F$65536,IF(dati_pdc!$C256=5,dati_bdv!$G$2:$G$65536,dati_bdv!$H$2:$H$65536))))),$A256,dati_bdv!K$2:K$65536)</f>
        <v>607.6</v>
      </c>
      <c r="D256">
        <f>SUMIF(IF(dati_pdc!$C256=1,dati_bdv!$C$2:$C$65536,IF(dati_pdc!$C256=2,dati_bdv!$D$2:$D$65536,IF(dati_pdc!$C256=3,dati_bdv!$E$2:$E$65536,IF(dati_pdc!$C256=4,dati_bdv!$F$2:$F$65536,IF(dati_pdc!$C256=5,dati_bdv!$G$2:$G$65536,dati_bdv!$H$2:$H$65536))))),$A256,dati_bdv!L$2:L$65536)</f>
        <v>0</v>
      </c>
      <c r="E256">
        <f>SUMIF(IF(dati_pdc!$C256=1,dati_bdv!$C$2:$C$65536,IF(dati_pdc!$C256=2,dati_bdv!$D$2:$D$65536,IF(dati_pdc!$C256=3,dati_bdv!$E$2:$E$65536,IF(dati_pdc!$C256=4,dati_bdv!$F$2:$F$65536,IF(dati_pdc!$C256=5,dati_bdv!$G$2:$G$65536,dati_bdv!$H$2:$H$65536))))),$A256,dati_bdv!M$2:M$65536)</f>
        <v>0</v>
      </c>
      <c r="F256">
        <f>SUMIF(IF(dati_pdc!$C256=1,dati_bdv!$C$2:$C$65536,IF(dati_pdc!$C256=2,dati_bdv!$D$2:$D$65536,IF(dati_pdc!$C256=3,dati_bdv!$E$2:$E$65536,IF(dati_pdc!$C256=4,dati_bdv!$F$2:$F$65536,IF(dati_pdc!$C256=5,dati_bdv!$G$2:$G$65536,dati_bdv!$H$2:$H$65536))))),$A256,dati_bdv!N$2:N$65536)</f>
        <v>0</v>
      </c>
    </row>
    <row r="257" spans="1:6">
      <c r="A257" s="34" t="str">
        <f>dati_pdc!A257</f>
        <v>750711</v>
      </c>
      <c r="B257">
        <f>SUMIF(IF(dati_pdc!$C257=1,dati_bdv!$C$2:$C$65536,IF(dati_pdc!$C257=2,dati_bdv!$D$2:$D$65536,IF(dati_pdc!$C257=3,dati_bdv!$E$2:$E$65536,IF(dati_pdc!$C257=4,dati_bdv!$F$2:$F$65536,IF(dati_pdc!$C257=5,dati_bdv!$G$2:$G$65536,dati_bdv!$H$2:$H$65536))))),$A257,dati_bdv!J$2:J$65536)</f>
        <v>1623.39</v>
      </c>
      <c r="C257">
        <f>SUMIF(IF(dati_pdc!$C257=1,dati_bdv!$C$2:$C$65536,IF(dati_pdc!$C257=2,dati_bdv!$D$2:$D$65536,IF(dati_pdc!$C257=3,dati_bdv!$E$2:$E$65536,IF(dati_pdc!$C257=4,dati_bdv!$F$2:$F$65536,IF(dati_pdc!$C257=5,dati_bdv!$G$2:$G$65536,dati_bdv!$H$2:$H$65536))))),$A257,dati_bdv!K$2:K$65536)</f>
        <v>1812.86</v>
      </c>
      <c r="D257">
        <f>SUMIF(IF(dati_pdc!$C257=1,dati_bdv!$C$2:$C$65536,IF(dati_pdc!$C257=2,dati_bdv!$D$2:$D$65536,IF(dati_pdc!$C257=3,dati_bdv!$E$2:$E$65536,IF(dati_pdc!$C257=4,dati_bdv!$F$2:$F$65536,IF(dati_pdc!$C257=5,dati_bdv!$G$2:$G$65536,dati_bdv!$H$2:$H$65536))))),$A257,dati_bdv!L$2:L$65536)</f>
        <v>0</v>
      </c>
      <c r="E257">
        <f>SUMIF(IF(dati_pdc!$C257=1,dati_bdv!$C$2:$C$65536,IF(dati_pdc!$C257=2,dati_bdv!$D$2:$D$65536,IF(dati_pdc!$C257=3,dati_bdv!$E$2:$E$65536,IF(dati_pdc!$C257=4,dati_bdv!$F$2:$F$65536,IF(dati_pdc!$C257=5,dati_bdv!$G$2:$G$65536,dati_bdv!$H$2:$H$65536))))),$A257,dati_bdv!M$2:M$65536)</f>
        <v>0</v>
      </c>
      <c r="F257">
        <f>SUMIF(IF(dati_pdc!$C257=1,dati_bdv!$C$2:$C$65536,IF(dati_pdc!$C257=2,dati_bdv!$D$2:$D$65536,IF(dati_pdc!$C257=3,dati_bdv!$E$2:$E$65536,IF(dati_pdc!$C257=4,dati_bdv!$F$2:$F$65536,IF(dati_pdc!$C257=5,dati_bdv!$G$2:$G$65536,dati_bdv!$H$2:$H$65536))))),$A257,dati_bdv!N$2:N$65536)</f>
        <v>0</v>
      </c>
    </row>
    <row r="258" spans="1:6">
      <c r="A258" s="34" t="str">
        <f>dati_pdc!A258</f>
        <v>750712</v>
      </c>
      <c r="B258">
        <f>SUMIF(IF(dati_pdc!$C258=1,dati_bdv!$C$2:$C$65536,IF(dati_pdc!$C258=2,dati_bdv!$D$2:$D$65536,IF(dati_pdc!$C258=3,dati_bdv!$E$2:$E$65536,IF(dati_pdc!$C258=4,dati_bdv!$F$2:$F$65536,IF(dati_pdc!$C258=5,dati_bdv!$G$2:$G$65536,dati_bdv!$H$2:$H$65536))))),$A258,dati_bdv!J$2:J$65536)</f>
        <v>24</v>
      </c>
      <c r="C258">
        <f>SUMIF(IF(dati_pdc!$C258=1,dati_bdv!$C$2:$C$65536,IF(dati_pdc!$C258=2,dati_bdv!$D$2:$D$65536,IF(dati_pdc!$C258=3,dati_bdv!$E$2:$E$65536,IF(dati_pdc!$C258=4,dati_bdv!$F$2:$F$65536,IF(dati_pdc!$C258=5,dati_bdv!$G$2:$G$65536,dati_bdv!$H$2:$H$65536))))),$A258,dati_bdv!K$2:K$65536)</f>
        <v>0</v>
      </c>
      <c r="D258">
        <f>SUMIF(IF(dati_pdc!$C258=1,dati_bdv!$C$2:$C$65536,IF(dati_pdc!$C258=2,dati_bdv!$D$2:$D$65536,IF(dati_pdc!$C258=3,dati_bdv!$E$2:$E$65536,IF(dati_pdc!$C258=4,dati_bdv!$F$2:$F$65536,IF(dati_pdc!$C258=5,dati_bdv!$G$2:$G$65536,dati_bdv!$H$2:$H$65536))))),$A258,dati_bdv!L$2:L$65536)</f>
        <v>0</v>
      </c>
      <c r="E258">
        <f>SUMIF(IF(dati_pdc!$C258=1,dati_bdv!$C$2:$C$65536,IF(dati_pdc!$C258=2,dati_bdv!$D$2:$D$65536,IF(dati_pdc!$C258=3,dati_bdv!$E$2:$E$65536,IF(dati_pdc!$C258=4,dati_bdv!$F$2:$F$65536,IF(dati_pdc!$C258=5,dati_bdv!$G$2:$G$65536,dati_bdv!$H$2:$H$65536))))),$A258,dati_bdv!M$2:M$65536)</f>
        <v>0</v>
      </c>
      <c r="F258">
        <f>SUMIF(IF(dati_pdc!$C258=1,dati_bdv!$C$2:$C$65536,IF(dati_pdc!$C258=2,dati_bdv!$D$2:$D$65536,IF(dati_pdc!$C258=3,dati_bdv!$E$2:$E$65536,IF(dati_pdc!$C258=4,dati_bdv!$F$2:$F$65536,IF(dati_pdc!$C258=5,dati_bdv!$G$2:$G$65536,dati_bdv!$H$2:$H$65536))))),$A258,dati_bdv!N$2:N$65536)</f>
        <v>0</v>
      </c>
    </row>
    <row r="259" spans="1:6">
      <c r="A259" s="34" t="str">
        <f>dati_pdc!A259</f>
        <v>750731</v>
      </c>
      <c r="B259">
        <f>SUMIF(IF(dati_pdc!$C259=1,dati_bdv!$C$2:$C$65536,IF(dati_pdc!$C259=2,dati_bdv!$D$2:$D$65536,IF(dati_pdc!$C259=3,dati_bdv!$E$2:$E$65536,IF(dati_pdc!$C259=4,dati_bdv!$F$2:$F$65536,IF(dati_pdc!$C259=5,dati_bdv!$G$2:$G$65536,dati_bdv!$H$2:$H$65536))))),$A259,dati_bdv!J$2:J$65536)</f>
        <v>1075.32</v>
      </c>
      <c r="C259">
        <f>SUMIF(IF(dati_pdc!$C259=1,dati_bdv!$C$2:$C$65536,IF(dati_pdc!$C259=2,dati_bdv!$D$2:$D$65536,IF(dati_pdc!$C259=3,dati_bdv!$E$2:$E$65536,IF(dati_pdc!$C259=4,dati_bdv!$F$2:$F$65536,IF(dati_pdc!$C259=5,dati_bdv!$G$2:$G$65536,dati_bdv!$H$2:$H$65536))))),$A259,dati_bdv!K$2:K$65536)</f>
        <v>1036.5899999999999</v>
      </c>
      <c r="D259">
        <f>SUMIF(IF(dati_pdc!$C259=1,dati_bdv!$C$2:$C$65536,IF(dati_pdc!$C259=2,dati_bdv!$D$2:$D$65536,IF(dati_pdc!$C259=3,dati_bdv!$E$2:$E$65536,IF(dati_pdc!$C259=4,dati_bdv!$F$2:$F$65536,IF(dati_pdc!$C259=5,dati_bdv!$G$2:$G$65536,dati_bdv!$H$2:$H$65536))))),$A259,dati_bdv!L$2:L$65536)</f>
        <v>0</v>
      </c>
      <c r="E259">
        <f>SUMIF(IF(dati_pdc!$C259=1,dati_bdv!$C$2:$C$65536,IF(dati_pdc!$C259=2,dati_bdv!$D$2:$D$65536,IF(dati_pdc!$C259=3,dati_bdv!$E$2:$E$65536,IF(dati_pdc!$C259=4,dati_bdv!$F$2:$F$65536,IF(dati_pdc!$C259=5,dati_bdv!$G$2:$G$65536,dati_bdv!$H$2:$H$65536))))),$A259,dati_bdv!M$2:M$65536)</f>
        <v>0</v>
      </c>
      <c r="F259">
        <f>SUMIF(IF(dati_pdc!$C259=1,dati_bdv!$C$2:$C$65536,IF(dati_pdc!$C259=2,dati_bdv!$D$2:$D$65536,IF(dati_pdc!$C259=3,dati_bdv!$E$2:$E$65536,IF(dati_pdc!$C259=4,dati_bdv!$F$2:$F$65536,IF(dati_pdc!$C259=5,dati_bdv!$G$2:$G$65536,dati_bdv!$H$2:$H$65536))))),$A259,dati_bdv!N$2:N$65536)</f>
        <v>0</v>
      </c>
    </row>
    <row r="260" spans="1:6">
      <c r="A260" s="34" t="str">
        <f>dati_pdc!A260</f>
        <v>750751</v>
      </c>
      <c r="B260">
        <f>SUMIF(IF(dati_pdc!$C260=1,dati_bdv!$C$2:$C$65536,IF(dati_pdc!$C260=2,dati_bdv!$D$2:$D$65536,IF(dati_pdc!$C260=3,dati_bdv!$E$2:$E$65536,IF(dati_pdc!$C260=4,dati_bdv!$F$2:$F$65536,IF(dati_pdc!$C260=5,dati_bdv!$G$2:$G$65536,dati_bdv!$H$2:$H$65536))))),$A260,dati_bdv!J$2:J$65536)</f>
        <v>2630.78</v>
      </c>
      <c r="C260">
        <f>SUMIF(IF(dati_pdc!$C260=1,dati_bdv!$C$2:$C$65536,IF(dati_pdc!$C260=2,dati_bdv!$D$2:$D$65536,IF(dati_pdc!$C260=3,dati_bdv!$E$2:$E$65536,IF(dati_pdc!$C260=4,dati_bdv!$F$2:$F$65536,IF(dati_pdc!$C260=5,dati_bdv!$G$2:$G$65536,dati_bdv!$H$2:$H$65536))))),$A260,dati_bdv!K$2:K$65536)</f>
        <v>2617.44</v>
      </c>
      <c r="D260">
        <f>SUMIF(IF(dati_pdc!$C260=1,dati_bdv!$C$2:$C$65536,IF(dati_pdc!$C260=2,dati_bdv!$D$2:$D$65536,IF(dati_pdc!$C260=3,dati_bdv!$E$2:$E$65536,IF(dati_pdc!$C260=4,dati_bdv!$F$2:$F$65536,IF(dati_pdc!$C260=5,dati_bdv!$G$2:$G$65536,dati_bdv!$H$2:$H$65536))))),$A260,dati_bdv!L$2:L$65536)</f>
        <v>0</v>
      </c>
      <c r="E260">
        <f>SUMIF(IF(dati_pdc!$C260=1,dati_bdv!$C$2:$C$65536,IF(dati_pdc!$C260=2,dati_bdv!$D$2:$D$65536,IF(dati_pdc!$C260=3,dati_bdv!$E$2:$E$65536,IF(dati_pdc!$C260=4,dati_bdv!$F$2:$F$65536,IF(dati_pdc!$C260=5,dati_bdv!$G$2:$G$65536,dati_bdv!$H$2:$H$65536))))),$A260,dati_bdv!M$2:M$65536)</f>
        <v>0</v>
      </c>
      <c r="F260">
        <f>SUMIF(IF(dati_pdc!$C260=1,dati_bdv!$C$2:$C$65536,IF(dati_pdc!$C260=2,dati_bdv!$D$2:$D$65536,IF(dati_pdc!$C260=3,dati_bdv!$E$2:$E$65536,IF(dati_pdc!$C260=4,dati_bdv!$F$2:$F$65536,IF(dati_pdc!$C260=5,dati_bdv!$G$2:$G$65536,dati_bdv!$H$2:$H$65536))))),$A260,dati_bdv!N$2:N$65536)</f>
        <v>0</v>
      </c>
    </row>
    <row r="261" spans="1:6">
      <c r="A261" s="34" t="str">
        <f>dati_pdc!A261</f>
        <v>76</v>
      </c>
      <c r="B261">
        <f>SUMIF(IF(dati_pdc!$C261=1,dati_bdv!$C$2:$C$65536,IF(dati_pdc!$C261=2,dati_bdv!$D$2:$D$65536,IF(dati_pdc!$C261=3,dati_bdv!$E$2:$E$65536,IF(dati_pdc!$C261=4,dati_bdv!$F$2:$F$65536,IF(dati_pdc!$C261=5,dati_bdv!$G$2:$G$65536,dati_bdv!$H$2:$H$65536))))),$A261,dati_bdv!J$2:J$65536)</f>
        <v>27949.98</v>
      </c>
      <c r="C261">
        <f>SUMIF(IF(dati_pdc!$C261=1,dati_bdv!$C$2:$C$65536,IF(dati_pdc!$C261=2,dati_bdv!$D$2:$D$65536,IF(dati_pdc!$C261=3,dati_bdv!$E$2:$E$65536,IF(dati_pdc!$C261=4,dati_bdv!$F$2:$F$65536,IF(dati_pdc!$C261=5,dati_bdv!$G$2:$G$65536,dati_bdv!$H$2:$H$65536))))),$A261,dati_bdv!K$2:K$65536)</f>
        <v>34510.57</v>
      </c>
      <c r="D261">
        <f>SUMIF(IF(dati_pdc!$C261=1,dati_bdv!$C$2:$C$65536,IF(dati_pdc!$C261=2,dati_bdv!$D$2:$D$65536,IF(dati_pdc!$C261=3,dati_bdv!$E$2:$E$65536,IF(dati_pdc!$C261=4,dati_bdv!$F$2:$F$65536,IF(dati_pdc!$C261=5,dati_bdv!$G$2:$G$65536,dati_bdv!$H$2:$H$65536))))),$A261,dati_bdv!L$2:L$65536)</f>
        <v>0</v>
      </c>
      <c r="E261">
        <f>SUMIF(IF(dati_pdc!$C261=1,dati_bdv!$C$2:$C$65536,IF(dati_pdc!$C261=2,dati_bdv!$D$2:$D$65536,IF(dati_pdc!$C261=3,dati_bdv!$E$2:$E$65536,IF(dati_pdc!$C261=4,dati_bdv!$F$2:$F$65536,IF(dati_pdc!$C261=5,dati_bdv!$G$2:$G$65536,dati_bdv!$H$2:$H$65536))))),$A261,dati_bdv!M$2:M$65536)</f>
        <v>0</v>
      </c>
      <c r="F261">
        <f>SUMIF(IF(dati_pdc!$C261=1,dati_bdv!$C$2:$C$65536,IF(dati_pdc!$C261=2,dati_bdv!$D$2:$D$65536,IF(dati_pdc!$C261=3,dati_bdv!$E$2:$E$65536,IF(dati_pdc!$C261=4,dati_bdv!$F$2:$F$65536,IF(dati_pdc!$C261=5,dati_bdv!$G$2:$G$65536,dati_bdv!$H$2:$H$65536))))),$A261,dati_bdv!N$2:N$65536)</f>
        <v>0</v>
      </c>
    </row>
    <row r="262" spans="1:6">
      <c r="A262" s="34" t="str">
        <f>dati_pdc!A262</f>
        <v>7603</v>
      </c>
      <c r="B262">
        <f>SUMIF(IF(dati_pdc!$C262=1,dati_bdv!$C$2:$C$65536,IF(dati_pdc!$C262=2,dati_bdv!$D$2:$D$65536,IF(dati_pdc!$C262=3,dati_bdv!$E$2:$E$65536,IF(dati_pdc!$C262=4,dati_bdv!$F$2:$F$65536,IF(dati_pdc!$C262=5,dati_bdv!$G$2:$G$65536,dati_bdv!$H$2:$H$65536))))),$A262,dati_bdv!J$2:J$65536)</f>
        <v>241.14</v>
      </c>
      <c r="C262">
        <f>SUMIF(IF(dati_pdc!$C262=1,dati_bdv!$C$2:$C$65536,IF(dati_pdc!$C262=2,dati_bdv!$D$2:$D$65536,IF(dati_pdc!$C262=3,dati_bdv!$E$2:$E$65536,IF(dati_pdc!$C262=4,dati_bdv!$F$2:$F$65536,IF(dati_pdc!$C262=5,dati_bdv!$G$2:$G$65536,dati_bdv!$H$2:$H$65536))))),$A262,dati_bdv!K$2:K$65536)</f>
        <v>34</v>
      </c>
      <c r="D262">
        <f>SUMIF(IF(dati_pdc!$C262=1,dati_bdv!$C$2:$C$65536,IF(dati_pdc!$C262=2,dati_bdv!$D$2:$D$65536,IF(dati_pdc!$C262=3,dati_bdv!$E$2:$E$65536,IF(dati_pdc!$C262=4,dati_bdv!$F$2:$F$65536,IF(dati_pdc!$C262=5,dati_bdv!$G$2:$G$65536,dati_bdv!$H$2:$H$65536))))),$A262,dati_bdv!L$2:L$65536)</f>
        <v>0</v>
      </c>
      <c r="E262">
        <f>SUMIF(IF(dati_pdc!$C262=1,dati_bdv!$C$2:$C$65536,IF(dati_pdc!$C262=2,dati_bdv!$D$2:$D$65536,IF(dati_pdc!$C262=3,dati_bdv!$E$2:$E$65536,IF(dati_pdc!$C262=4,dati_bdv!$F$2:$F$65536,IF(dati_pdc!$C262=5,dati_bdv!$G$2:$G$65536,dati_bdv!$H$2:$H$65536))))),$A262,dati_bdv!M$2:M$65536)</f>
        <v>0</v>
      </c>
      <c r="F262">
        <f>SUMIF(IF(dati_pdc!$C262=1,dati_bdv!$C$2:$C$65536,IF(dati_pdc!$C262=2,dati_bdv!$D$2:$D$65536,IF(dati_pdc!$C262=3,dati_bdv!$E$2:$E$65536,IF(dati_pdc!$C262=4,dati_bdv!$F$2:$F$65536,IF(dati_pdc!$C262=5,dati_bdv!$G$2:$G$65536,dati_bdv!$H$2:$H$65536))))),$A262,dati_bdv!N$2:N$65536)</f>
        <v>0</v>
      </c>
    </row>
    <row r="263" spans="1:6">
      <c r="A263" s="34" t="str">
        <f>dati_pdc!A263</f>
        <v>760301</v>
      </c>
      <c r="B263">
        <f>SUMIF(IF(dati_pdc!$C263=1,dati_bdv!$C$2:$C$65536,IF(dati_pdc!$C263=2,dati_bdv!$D$2:$D$65536,IF(dati_pdc!$C263=3,dati_bdv!$E$2:$E$65536,IF(dati_pdc!$C263=4,dati_bdv!$F$2:$F$65536,IF(dati_pdc!$C263=5,dati_bdv!$G$2:$G$65536,dati_bdv!$H$2:$H$65536))))),$A263,dati_bdv!J$2:J$65536)</f>
        <v>241.14</v>
      </c>
      <c r="C263">
        <f>SUMIF(IF(dati_pdc!$C263=1,dati_bdv!$C$2:$C$65536,IF(dati_pdc!$C263=2,dati_bdv!$D$2:$D$65536,IF(dati_pdc!$C263=3,dati_bdv!$E$2:$E$65536,IF(dati_pdc!$C263=4,dati_bdv!$F$2:$F$65536,IF(dati_pdc!$C263=5,dati_bdv!$G$2:$G$65536,dati_bdv!$H$2:$H$65536))))),$A263,dati_bdv!K$2:K$65536)</f>
        <v>34</v>
      </c>
      <c r="D263">
        <f>SUMIF(IF(dati_pdc!$C263=1,dati_bdv!$C$2:$C$65536,IF(dati_pdc!$C263=2,dati_bdv!$D$2:$D$65536,IF(dati_pdc!$C263=3,dati_bdv!$E$2:$E$65536,IF(dati_pdc!$C263=4,dati_bdv!$F$2:$F$65536,IF(dati_pdc!$C263=5,dati_bdv!$G$2:$G$65536,dati_bdv!$H$2:$H$65536))))),$A263,dati_bdv!L$2:L$65536)</f>
        <v>0</v>
      </c>
      <c r="E263">
        <f>SUMIF(IF(dati_pdc!$C263=1,dati_bdv!$C$2:$C$65536,IF(dati_pdc!$C263=2,dati_bdv!$D$2:$D$65536,IF(dati_pdc!$C263=3,dati_bdv!$E$2:$E$65536,IF(dati_pdc!$C263=4,dati_bdv!$F$2:$F$65536,IF(dati_pdc!$C263=5,dati_bdv!$G$2:$G$65536,dati_bdv!$H$2:$H$65536))))),$A263,dati_bdv!M$2:M$65536)</f>
        <v>0</v>
      </c>
      <c r="F263">
        <f>SUMIF(IF(dati_pdc!$C263=1,dati_bdv!$C$2:$C$65536,IF(dati_pdc!$C263=2,dati_bdv!$D$2:$D$65536,IF(dati_pdc!$C263=3,dati_bdv!$E$2:$E$65536,IF(dati_pdc!$C263=4,dati_bdv!$F$2:$F$65536,IF(dati_pdc!$C263=5,dati_bdv!$G$2:$G$65536,dati_bdv!$H$2:$H$65536))))),$A263,dati_bdv!N$2:N$65536)</f>
        <v>0</v>
      </c>
    </row>
    <row r="264" spans="1:6">
      <c r="A264" s="34" t="str">
        <f>dati_pdc!A264</f>
        <v>7605</v>
      </c>
      <c r="B264">
        <f>SUMIF(IF(dati_pdc!$C264=1,dati_bdv!$C$2:$C$65536,IF(dati_pdc!$C264=2,dati_bdv!$D$2:$D$65536,IF(dati_pdc!$C264=3,dati_bdv!$E$2:$E$65536,IF(dati_pdc!$C264=4,dati_bdv!$F$2:$F$65536,IF(dati_pdc!$C264=5,dati_bdv!$G$2:$G$65536,dati_bdv!$H$2:$H$65536))))),$A264,dati_bdv!J$2:J$65536)</f>
        <v>1532.8899999999999</v>
      </c>
      <c r="C264">
        <f>SUMIF(IF(dati_pdc!$C264=1,dati_bdv!$C$2:$C$65536,IF(dati_pdc!$C264=2,dati_bdv!$D$2:$D$65536,IF(dati_pdc!$C264=3,dati_bdv!$E$2:$E$65536,IF(dati_pdc!$C264=4,dati_bdv!$F$2:$F$65536,IF(dati_pdc!$C264=5,dati_bdv!$G$2:$G$65536,dati_bdv!$H$2:$H$65536))))),$A264,dati_bdv!K$2:K$65536)</f>
        <v>1914.4099999999999</v>
      </c>
      <c r="D264">
        <f>SUMIF(IF(dati_pdc!$C264=1,dati_bdv!$C$2:$C$65536,IF(dati_pdc!$C264=2,dati_bdv!$D$2:$D$65536,IF(dati_pdc!$C264=3,dati_bdv!$E$2:$E$65536,IF(dati_pdc!$C264=4,dati_bdv!$F$2:$F$65536,IF(dati_pdc!$C264=5,dati_bdv!$G$2:$G$65536,dati_bdv!$H$2:$H$65536))))),$A264,dati_bdv!L$2:L$65536)</f>
        <v>0</v>
      </c>
      <c r="E264">
        <f>SUMIF(IF(dati_pdc!$C264=1,dati_bdv!$C$2:$C$65536,IF(dati_pdc!$C264=2,dati_bdv!$D$2:$D$65536,IF(dati_pdc!$C264=3,dati_bdv!$E$2:$E$65536,IF(dati_pdc!$C264=4,dati_bdv!$F$2:$F$65536,IF(dati_pdc!$C264=5,dati_bdv!$G$2:$G$65536,dati_bdv!$H$2:$H$65536))))),$A264,dati_bdv!M$2:M$65536)</f>
        <v>0</v>
      </c>
      <c r="F264">
        <f>SUMIF(IF(dati_pdc!$C264=1,dati_bdv!$C$2:$C$65536,IF(dati_pdc!$C264=2,dati_bdv!$D$2:$D$65536,IF(dati_pdc!$C264=3,dati_bdv!$E$2:$E$65536,IF(dati_pdc!$C264=4,dati_bdv!$F$2:$F$65536,IF(dati_pdc!$C264=5,dati_bdv!$G$2:$G$65536,dati_bdv!$H$2:$H$65536))))),$A264,dati_bdv!N$2:N$65536)</f>
        <v>0</v>
      </c>
    </row>
    <row r="265" spans="1:6">
      <c r="A265" s="34" t="str">
        <f>dati_pdc!A265</f>
        <v>760501</v>
      </c>
      <c r="B265">
        <f>SUMIF(IF(dati_pdc!$C265=1,dati_bdv!$C$2:$C$65536,IF(dati_pdc!$C265=2,dati_bdv!$D$2:$D$65536,IF(dati_pdc!$C265=3,dati_bdv!$E$2:$E$65536,IF(dati_pdc!$C265=4,dati_bdv!$F$2:$F$65536,IF(dati_pdc!$C265=5,dati_bdv!$G$2:$G$65536,dati_bdv!$H$2:$H$65536))))),$A265,dati_bdv!J$2:J$65536)</f>
        <v>1333.55</v>
      </c>
      <c r="C265">
        <f>SUMIF(IF(dati_pdc!$C265=1,dati_bdv!$C$2:$C$65536,IF(dati_pdc!$C265=2,dati_bdv!$D$2:$D$65536,IF(dati_pdc!$C265=3,dati_bdv!$E$2:$E$65536,IF(dati_pdc!$C265=4,dati_bdv!$F$2:$F$65536,IF(dati_pdc!$C265=5,dati_bdv!$G$2:$G$65536,dati_bdv!$H$2:$H$65536))))),$A265,dati_bdv!K$2:K$65536)</f>
        <v>1736.85</v>
      </c>
      <c r="D265">
        <f>SUMIF(IF(dati_pdc!$C265=1,dati_bdv!$C$2:$C$65536,IF(dati_pdc!$C265=2,dati_bdv!$D$2:$D$65536,IF(dati_pdc!$C265=3,dati_bdv!$E$2:$E$65536,IF(dati_pdc!$C265=4,dati_bdv!$F$2:$F$65536,IF(dati_pdc!$C265=5,dati_bdv!$G$2:$G$65536,dati_bdv!$H$2:$H$65536))))),$A265,dati_bdv!L$2:L$65536)</f>
        <v>0</v>
      </c>
      <c r="E265">
        <f>SUMIF(IF(dati_pdc!$C265=1,dati_bdv!$C$2:$C$65536,IF(dati_pdc!$C265=2,dati_bdv!$D$2:$D$65536,IF(dati_pdc!$C265=3,dati_bdv!$E$2:$E$65536,IF(dati_pdc!$C265=4,dati_bdv!$F$2:$F$65536,IF(dati_pdc!$C265=5,dati_bdv!$G$2:$G$65536,dati_bdv!$H$2:$H$65536))))),$A265,dati_bdv!M$2:M$65536)</f>
        <v>0</v>
      </c>
      <c r="F265">
        <f>SUMIF(IF(dati_pdc!$C265=1,dati_bdv!$C$2:$C$65536,IF(dati_pdc!$C265=2,dati_bdv!$D$2:$D$65536,IF(dati_pdc!$C265=3,dati_bdv!$E$2:$E$65536,IF(dati_pdc!$C265=4,dati_bdv!$F$2:$F$65536,IF(dati_pdc!$C265=5,dati_bdv!$G$2:$G$65536,dati_bdv!$H$2:$H$65536))))),$A265,dati_bdv!N$2:N$65536)</f>
        <v>0</v>
      </c>
    </row>
    <row r="266" spans="1:6">
      <c r="A266" s="34" t="str">
        <f>dati_pdc!A266</f>
        <v>760502</v>
      </c>
      <c r="B266">
        <f>SUMIF(IF(dati_pdc!$C266=1,dati_bdv!$C$2:$C$65536,IF(dati_pdc!$C266=2,dati_bdv!$D$2:$D$65536,IF(dati_pdc!$C266=3,dati_bdv!$E$2:$E$65536,IF(dati_pdc!$C266=4,dati_bdv!$F$2:$F$65536,IF(dati_pdc!$C266=5,dati_bdv!$G$2:$G$65536,dati_bdv!$H$2:$H$65536))))),$A266,dati_bdv!J$2:J$65536)</f>
        <v>2</v>
      </c>
      <c r="C266">
        <f>SUMIF(IF(dati_pdc!$C266=1,dati_bdv!$C$2:$C$65536,IF(dati_pdc!$C266=2,dati_bdv!$D$2:$D$65536,IF(dati_pdc!$C266=3,dati_bdv!$E$2:$E$65536,IF(dati_pdc!$C266=4,dati_bdv!$F$2:$F$65536,IF(dati_pdc!$C266=5,dati_bdv!$G$2:$G$65536,dati_bdv!$H$2:$H$65536))))),$A266,dati_bdv!K$2:K$65536)</f>
        <v>0</v>
      </c>
      <c r="D266">
        <f>SUMIF(IF(dati_pdc!$C266=1,dati_bdv!$C$2:$C$65536,IF(dati_pdc!$C266=2,dati_bdv!$D$2:$D$65536,IF(dati_pdc!$C266=3,dati_bdv!$E$2:$E$65536,IF(dati_pdc!$C266=4,dati_bdv!$F$2:$F$65536,IF(dati_pdc!$C266=5,dati_bdv!$G$2:$G$65536,dati_bdv!$H$2:$H$65536))))),$A266,dati_bdv!L$2:L$65536)</f>
        <v>0</v>
      </c>
      <c r="E266">
        <f>SUMIF(IF(dati_pdc!$C266=1,dati_bdv!$C$2:$C$65536,IF(dati_pdc!$C266=2,dati_bdv!$D$2:$D$65536,IF(dati_pdc!$C266=3,dati_bdv!$E$2:$E$65536,IF(dati_pdc!$C266=4,dati_bdv!$F$2:$F$65536,IF(dati_pdc!$C266=5,dati_bdv!$G$2:$G$65536,dati_bdv!$H$2:$H$65536))))),$A266,dati_bdv!M$2:M$65536)</f>
        <v>0</v>
      </c>
      <c r="F266">
        <f>SUMIF(IF(dati_pdc!$C266=1,dati_bdv!$C$2:$C$65536,IF(dati_pdc!$C266=2,dati_bdv!$D$2:$D$65536,IF(dati_pdc!$C266=3,dati_bdv!$E$2:$E$65536,IF(dati_pdc!$C266=4,dati_bdv!$F$2:$F$65536,IF(dati_pdc!$C266=5,dati_bdv!$G$2:$G$65536,dati_bdv!$H$2:$H$65536))))),$A266,dati_bdv!N$2:N$65536)</f>
        <v>0</v>
      </c>
    </row>
    <row r="267" spans="1:6">
      <c r="A267" s="34" t="str">
        <f>dati_pdc!A267</f>
        <v>760504</v>
      </c>
      <c r="B267">
        <f>SUMIF(IF(dati_pdc!$C267=1,dati_bdv!$C$2:$C$65536,IF(dati_pdc!$C267=2,dati_bdv!$D$2:$D$65536,IF(dati_pdc!$C267=3,dati_bdv!$E$2:$E$65536,IF(dati_pdc!$C267=4,dati_bdv!$F$2:$F$65536,IF(dati_pdc!$C267=5,dati_bdv!$G$2:$G$65536,dati_bdv!$H$2:$H$65536))))),$A267,dati_bdv!J$2:J$65536)</f>
        <v>137.34</v>
      </c>
      <c r="C267">
        <f>SUMIF(IF(dati_pdc!$C267=1,dati_bdv!$C$2:$C$65536,IF(dati_pdc!$C267=2,dati_bdv!$D$2:$D$65536,IF(dati_pdc!$C267=3,dati_bdv!$E$2:$E$65536,IF(dati_pdc!$C267=4,dati_bdv!$F$2:$F$65536,IF(dati_pdc!$C267=5,dati_bdv!$G$2:$G$65536,dati_bdv!$H$2:$H$65536))))),$A267,dati_bdv!K$2:K$65536)</f>
        <v>92.56</v>
      </c>
      <c r="D267">
        <f>SUMIF(IF(dati_pdc!$C267=1,dati_bdv!$C$2:$C$65536,IF(dati_pdc!$C267=2,dati_bdv!$D$2:$D$65536,IF(dati_pdc!$C267=3,dati_bdv!$E$2:$E$65536,IF(dati_pdc!$C267=4,dati_bdv!$F$2:$F$65536,IF(dati_pdc!$C267=5,dati_bdv!$G$2:$G$65536,dati_bdv!$H$2:$H$65536))))),$A267,dati_bdv!L$2:L$65536)</f>
        <v>0</v>
      </c>
      <c r="E267">
        <f>SUMIF(IF(dati_pdc!$C267=1,dati_bdv!$C$2:$C$65536,IF(dati_pdc!$C267=2,dati_bdv!$D$2:$D$65536,IF(dati_pdc!$C267=3,dati_bdv!$E$2:$E$65536,IF(dati_pdc!$C267=4,dati_bdv!$F$2:$F$65536,IF(dati_pdc!$C267=5,dati_bdv!$G$2:$G$65536,dati_bdv!$H$2:$H$65536))))),$A267,dati_bdv!M$2:M$65536)</f>
        <v>0</v>
      </c>
      <c r="F267">
        <f>SUMIF(IF(dati_pdc!$C267=1,dati_bdv!$C$2:$C$65536,IF(dati_pdc!$C267=2,dati_bdv!$D$2:$D$65536,IF(dati_pdc!$C267=3,dati_bdv!$E$2:$E$65536,IF(dati_pdc!$C267=4,dati_bdv!$F$2:$F$65536,IF(dati_pdc!$C267=5,dati_bdv!$G$2:$G$65536,dati_bdv!$H$2:$H$65536))))),$A267,dati_bdv!N$2:N$65536)</f>
        <v>0</v>
      </c>
    </row>
    <row r="268" spans="1:6">
      <c r="A268" s="34" t="str">
        <f>dati_pdc!A268</f>
        <v>760506</v>
      </c>
      <c r="B268">
        <f>SUMIF(IF(dati_pdc!$C268=1,dati_bdv!$C$2:$C$65536,IF(dati_pdc!$C268=2,dati_bdv!$D$2:$D$65536,IF(dati_pdc!$C268=3,dati_bdv!$E$2:$E$65536,IF(dati_pdc!$C268=4,dati_bdv!$F$2:$F$65536,IF(dati_pdc!$C268=5,dati_bdv!$G$2:$G$65536,dati_bdv!$H$2:$H$65536))))),$A268,dati_bdv!J$2:J$65536)</f>
        <v>60</v>
      </c>
      <c r="C268">
        <f>SUMIF(IF(dati_pdc!$C268=1,dati_bdv!$C$2:$C$65536,IF(dati_pdc!$C268=2,dati_bdv!$D$2:$D$65536,IF(dati_pdc!$C268=3,dati_bdv!$E$2:$E$65536,IF(dati_pdc!$C268=4,dati_bdv!$F$2:$F$65536,IF(dati_pdc!$C268=5,dati_bdv!$G$2:$G$65536,dati_bdv!$H$2:$H$65536))))),$A268,dati_bdv!K$2:K$65536)</f>
        <v>85</v>
      </c>
      <c r="D268">
        <f>SUMIF(IF(dati_pdc!$C268=1,dati_bdv!$C$2:$C$65536,IF(dati_pdc!$C268=2,dati_bdv!$D$2:$D$65536,IF(dati_pdc!$C268=3,dati_bdv!$E$2:$E$65536,IF(dati_pdc!$C268=4,dati_bdv!$F$2:$F$65536,IF(dati_pdc!$C268=5,dati_bdv!$G$2:$G$65536,dati_bdv!$H$2:$H$65536))))),$A268,dati_bdv!L$2:L$65536)</f>
        <v>0</v>
      </c>
      <c r="E268">
        <f>SUMIF(IF(dati_pdc!$C268=1,dati_bdv!$C$2:$C$65536,IF(dati_pdc!$C268=2,dati_bdv!$D$2:$D$65536,IF(dati_pdc!$C268=3,dati_bdv!$E$2:$E$65536,IF(dati_pdc!$C268=4,dati_bdv!$F$2:$F$65536,IF(dati_pdc!$C268=5,dati_bdv!$G$2:$G$65536,dati_bdv!$H$2:$H$65536))))),$A268,dati_bdv!M$2:M$65536)</f>
        <v>0</v>
      </c>
      <c r="F268">
        <f>SUMIF(IF(dati_pdc!$C268=1,dati_bdv!$C$2:$C$65536,IF(dati_pdc!$C268=2,dati_bdv!$D$2:$D$65536,IF(dati_pdc!$C268=3,dati_bdv!$E$2:$E$65536,IF(dati_pdc!$C268=4,dati_bdv!$F$2:$F$65536,IF(dati_pdc!$C268=5,dati_bdv!$G$2:$G$65536,dati_bdv!$H$2:$H$65536))))),$A268,dati_bdv!N$2:N$65536)</f>
        <v>0</v>
      </c>
    </row>
    <row r="269" spans="1:6">
      <c r="A269" s="34" t="str">
        <f>dati_pdc!A269</f>
        <v>7609</v>
      </c>
      <c r="B269">
        <f>SUMIF(IF(dati_pdc!$C269=1,dati_bdv!$C$2:$C$65536,IF(dati_pdc!$C269=2,dati_bdv!$D$2:$D$65536,IF(dati_pdc!$C269=3,dati_bdv!$E$2:$E$65536,IF(dati_pdc!$C269=4,dati_bdv!$F$2:$F$65536,IF(dati_pdc!$C269=5,dati_bdv!$G$2:$G$65536,dati_bdv!$H$2:$H$65536))))),$A269,dati_bdv!J$2:J$65536)</f>
        <v>25297.190000000002</v>
      </c>
      <c r="C269">
        <f>SUMIF(IF(dati_pdc!$C269=1,dati_bdv!$C$2:$C$65536,IF(dati_pdc!$C269=2,dati_bdv!$D$2:$D$65536,IF(dati_pdc!$C269=3,dati_bdv!$E$2:$E$65536,IF(dati_pdc!$C269=4,dati_bdv!$F$2:$F$65536,IF(dati_pdc!$C269=5,dati_bdv!$G$2:$G$65536,dati_bdv!$H$2:$H$65536))))),$A269,dati_bdv!K$2:K$65536)</f>
        <v>31031.78</v>
      </c>
      <c r="D269">
        <f>SUMIF(IF(dati_pdc!$C269=1,dati_bdv!$C$2:$C$65536,IF(dati_pdc!$C269=2,dati_bdv!$D$2:$D$65536,IF(dati_pdc!$C269=3,dati_bdv!$E$2:$E$65536,IF(dati_pdc!$C269=4,dati_bdv!$F$2:$F$65536,IF(dati_pdc!$C269=5,dati_bdv!$G$2:$G$65536,dati_bdv!$H$2:$H$65536))))),$A269,dati_bdv!L$2:L$65536)</f>
        <v>0</v>
      </c>
      <c r="E269">
        <f>SUMIF(IF(dati_pdc!$C269=1,dati_bdv!$C$2:$C$65536,IF(dati_pdc!$C269=2,dati_bdv!$D$2:$D$65536,IF(dati_pdc!$C269=3,dati_bdv!$E$2:$E$65536,IF(dati_pdc!$C269=4,dati_bdv!$F$2:$F$65536,IF(dati_pdc!$C269=5,dati_bdv!$G$2:$G$65536,dati_bdv!$H$2:$H$65536))))),$A269,dati_bdv!M$2:M$65536)</f>
        <v>0</v>
      </c>
      <c r="F269">
        <f>SUMIF(IF(dati_pdc!$C269=1,dati_bdv!$C$2:$C$65536,IF(dati_pdc!$C269=2,dati_bdv!$D$2:$D$65536,IF(dati_pdc!$C269=3,dati_bdv!$E$2:$E$65536,IF(dati_pdc!$C269=4,dati_bdv!$F$2:$F$65536,IF(dati_pdc!$C269=5,dati_bdv!$G$2:$G$65536,dati_bdv!$H$2:$H$65536))))),$A269,dati_bdv!N$2:N$65536)</f>
        <v>0</v>
      </c>
    </row>
    <row r="270" spans="1:6">
      <c r="A270" s="34" t="str">
        <f>dati_pdc!A270</f>
        <v>760904</v>
      </c>
      <c r="B270">
        <f>SUMIF(IF(dati_pdc!$C270=1,dati_bdv!$C$2:$C$65536,IF(dati_pdc!$C270=2,dati_bdv!$D$2:$D$65536,IF(dati_pdc!$C270=3,dati_bdv!$E$2:$E$65536,IF(dati_pdc!$C270=4,dati_bdv!$F$2:$F$65536,IF(dati_pdc!$C270=5,dati_bdv!$G$2:$G$65536,dati_bdv!$H$2:$H$65536))))),$A270,dati_bdv!J$2:J$65536)</f>
        <v>4169.83</v>
      </c>
      <c r="C270">
        <f>SUMIF(IF(dati_pdc!$C270=1,dati_bdv!$C$2:$C$65536,IF(dati_pdc!$C270=2,dati_bdv!$D$2:$D$65536,IF(dati_pdc!$C270=3,dati_bdv!$E$2:$E$65536,IF(dati_pdc!$C270=4,dati_bdv!$F$2:$F$65536,IF(dati_pdc!$C270=5,dati_bdv!$G$2:$G$65536,dati_bdv!$H$2:$H$65536))))),$A270,dati_bdv!K$2:K$65536)</f>
        <v>3978.33</v>
      </c>
      <c r="D270">
        <f>SUMIF(IF(dati_pdc!$C270=1,dati_bdv!$C$2:$C$65536,IF(dati_pdc!$C270=2,dati_bdv!$D$2:$D$65536,IF(dati_pdc!$C270=3,dati_bdv!$E$2:$E$65536,IF(dati_pdc!$C270=4,dati_bdv!$F$2:$F$65536,IF(dati_pdc!$C270=5,dati_bdv!$G$2:$G$65536,dati_bdv!$H$2:$H$65536))))),$A270,dati_bdv!L$2:L$65536)</f>
        <v>0</v>
      </c>
      <c r="E270">
        <f>SUMIF(IF(dati_pdc!$C270=1,dati_bdv!$C$2:$C$65536,IF(dati_pdc!$C270=2,dati_bdv!$D$2:$D$65536,IF(dati_pdc!$C270=3,dati_bdv!$E$2:$E$65536,IF(dati_pdc!$C270=4,dati_bdv!$F$2:$F$65536,IF(dati_pdc!$C270=5,dati_bdv!$G$2:$G$65536,dati_bdv!$H$2:$H$65536))))),$A270,dati_bdv!M$2:M$65536)</f>
        <v>0</v>
      </c>
      <c r="F270">
        <f>SUMIF(IF(dati_pdc!$C270=1,dati_bdv!$C$2:$C$65536,IF(dati_pdc!$C270=2,dati_bdv!$D$2:$D$65536,IF(dati_pdc!$C270=3,dati_bdv!$E$2:$E$65536,IF(dati_pdc!$C270=4,dati_bdv!$F$2:$F$65536,IF(dati_pdc!$C270=5,dati_bdv!$G$2:$G$65536,dati_bdv!$H$2:$H$65536))))),$A270,dati_bdv!N$2:N$65536)</f>
        <v>0</v>
      </c>
    </row>
    <row r="271" spans="1:6">
      <c r="A271" s="34" t="str">
        <f>dati_pdc!A271</f>
        <v>760906</v>
      </c>
      <c r="B271">
        <f>SUMIF(IF(dati_pdc!$C271=1,dati_bdv!$C$2:$C$65536,IF(dati_pdc!$C271=2,dati_bdv!$D$2:$D$65536,IF(dati_pdc!$C271=3,dati_bdv!$E$2:$E$65536,IF(dati_pdc!$C271=4,dati_bdv!$F$2:$F$65536,IF(dati_pdc!$C271=5,dati_bdv!$G$2:$G$65536,dati_bdv!$H$2:$H$65536))))),$A271,dati_bdv!J$2:J$65536)</f>
        <v>5862.73</v>
      </c>
      <c r="C271">
        <f>SUMIF(IF(dati_pdc!$C271=1,dati_bdv!$C$2:$C$65536,IF(dati_pdc!$C271=2,dati_bdv!$D$2:$D$65536,IF(dati_pdc!$C271=3,dati_bdv!$E$2:$E$65536,IF(dati_pdc!$C271=4,dati_bdv!$F$2:$F$65536,IF(dati_pdc!$C271=5,dati_bdv!$G$2:$G$65536,dati_bdv!$H$2:$H$65536))))),$A271,dati_bdv!K$2:K$65536)</f>
        <v>5615.87</v>
      </c>
      <c r="D271">
        <f>SUMIF(IF(dati_pdc!$C271=1,dati_bdv!$C$2:$C$65536,IF(dati_pdc!$C271=2,dati_bdv!$D$2:$D$65536,IF(dati_pdc!$C271=3,dati_bdv!$E$2:$E$65536,IF(dati_pdc!$C271=4,dati_bdv!$F$2:$F$65536,IF(dati_pdc!$C271=5,dati_bdv!$G$2:$G$65536,dati_bdv!$H$2:$H$65536))))),$A271,dati_bdv!L$2:L$65536)</f>
        <v>0</v>
      </c>
      <c r="E271">
        <f>SUMIF(IF(dati_pdc!$C271=1,dati_bdv!$C$2:$C$65536,IF(dati_pdc!$C271=2,dati_bdv!$D$2:$D$65536,IF(dati_pdc!$C271=3,dati_bdv!$E$2:$E$65536,IF(dati_pdc!$C271=4,dati_bdv!$F$2:$F$65536,IF(dati_pdc!$C271=5,dati_bdv!$G$2:$G$65536,dati_bdv!$H$2:$H$65536))))),$A271,dati_bdv!M$2:M$65536)</f>
        <v>0</v>
      </c>
      <c r="F271">
        <f>SUMIF(IF(dati_pdc!$C271=1,dati_bdv!$C$2:$C$65536,IF(dati_pdc!$C271=2,dati_bdv!$D$2:$D$65536,IF(dati_pdc!$C271=3,dati_bdv!$E$2:$E$65536,IF(dati_pdc!$C271=4,dati_bdv!$F$2:$F$65536,IF(dati_pdc!$C271=5,dati_bdv!$G$2:$G$65536,dati_bdv!$H$2:$H$65536))))),$A271,dati_bdv!N$2:N$65536)</f>
        <v>0</v>
      </c>
    </row>
    <row r="272" spans="1:6">
      <c r="A272" s="34" t="str">
        <f>dati_pdc!A272</f>
        <v>760907</v>
      </c>
      <c r="B272">
        <f>SUMIF(IF(dati_pdc!$C272=1,dati_bdv!$C$2:$C$65536,IF(dati_pdc!$C272=2,dati_bdv!$D$2:$D$65536,IF(dati_pdc!$C272=3,dati_bdv!$E$2:$E$65536,IF(dati_pdc!$C272=4,dati_bdv!$F$2:$F$65536,IF(dati_pdc!$C272=5,dati_bdv!$G$2:$G$65536,dati_bdv!$H$2:$H$65536))))),$A272,dati_bdv!J$2:J$65536)</f>
        <v>0</v>
      </c>
      <c r="C272">
        <f>SUMIF(IF(dati_pdc!$C272=1,dati_bdv!$C$2:$C$65536,IF(dati_pdc!$C272=2,dati_bdv!$D$2:$D$65536,IF(dati_pdc!$C272=3,dati_bdv!$E$2:$E$65536,IF(dati_pdc!$C272=4,dati_bdv!$F$2:$F$65536,IF(dati_pdc!$C272=5,dati_bdv!$G$2:$G$65536,dati_bdv!$H$2:$H$65536))))),$A272,dati_bdv!K$2:K$65536)</f>
        <v>45</v>
      </c>
      <c r="D272">
        <f>SUMIF(IF(dati_pdc!$C272=1,dati_bdv!$C$2:$C$65536,IF(dati_pdc!$C272=2,dati_bdv!$D$2:$D$65536,IF(dati_pdc!$C272=3,dati_bdv!$E$2:$E$65536,IF(dati_pdc!$C272=4,dati_bdv!$F$2:$F$65536,IF(dati_pdc!$C272=5,dati_bdv!$G$2:$G$65536,dati_bdv!$H$2:$H$65536))))),$A272,dati_bdv!L$2:L$65536)</f>
        <v>0</v>
      </c>
      <c r="E272">
        <f>SUMIF(IF(dati_pdc!$C272=1,dati_bdv!$C$2:$C$65536,IF(dati_pdc!$C272=2,dati_bdv!$D$2:$D$65536,IF(dati_pdc!$C272=3,dati_bdv!$E$2:$E$65536,IF(dati_pdc!$C272=4,dati_bdv!$F$2:$F$65536,IF(dati_pdc!$C272=5,dati_bdv!$G$2:$G$65536,dati_bdv!$H$2:$H$65536))))),$A272,dati_bdv!M$2:M$65536)</f>
        <v>0</v>
      </c>
      <c r="F272">
        <f>SUMIF(IF(dati_pdc!$C272=1,dati_bdv!$C$2:$C$65536,IF(dati_pdc!$C272=2,dati_bdv!$D$2:$D$65536,IF(dati_pdc!$C272=3,dati_bdv!$E$2:$E$65536,IF(dati_pdc!$C272=4,dati_bdv!$F$2:$F$65536,IF(dati_pdc!$C272=5,dati_bdv!$G$2:$G$65536,dati_bdv!$H$2:$H$65536))))),$A272,dati_bdv!N$2:N$65536)</f>
        <v>0</v>
      </c>
    </row>
    <row r="273" spans="1:6">
      <c r="A273" s="34" t="str">
        <f>dati_pdc!A273</f>
        <v>760908</v>
      </c>
      <c r="B273">
        <f>SUMIF(IF(dati_pdc!$C273=1,dati_bdv!$C$2:$C$65536,IF(dati_pdc!$C273=2,dati_bdv!$D$2:$D$65536,IF(dati_pdc!$C273=3,dati_bdv!$E$2:$E$65536,IF(dati_pdc!$C273=4,dati_bdv!$F$2:$F$65536,IF(dati_pdc!$C273=5,dati_bdv!$G$2:$G$65536,dati_bdv!$H$2:$H$65536))))),$A273,dati_bdv!J$2:J$65536)</f>
        <v>3265.82</v>
      </c>
      <c r="C273">
        <f>SUMIF(IF(dati_pdc!$C273=1,dati_bdv!$C$2:$C$65536,IF(dati_pdc!$C273=2,dati_bdv!$D$2:$D$65536,IF(dati_pdc!$C273=3,dati_bdv!$E$2:$E$65536,IF(dati_pdc!$C273=4,dati_bdv!$F$2:$F$65536,IF(dati_pdc!$C273=5,dati_bdv!$G$2:$G$65536,dati_bdv!$H$2:$H$65536))))),$A273,dati_bdv!K$2:K$65536)</f>
        <v>6162.79</v>
      </c>
      <c r="D273">
        <f>SUMIF(IF(dati_pdc!$C273=1,dati_bdv!$C$2:$C$65536,IF(dati_pdc!$C273=2,dati_bdv!$D$2:$D$65536,IF(dati_pdc!$C273=3,dati_bdv!$E$2:$E$65536,IF(dati_pdc!$C273=4,dati_bdv!$F$2:$F$65536,IF(dati_pdc!$C273=5,dati_bdv!$G$2:$G$65536,dati_bdv!$H$2:$H$65536))))),$A273,dati_bdv!L$2:L$65536)</f>
        <v>0</v>
      </c>
      <c r="E273">
        <f>SUMIF(IF(dati_pdc!$C273=1,dati_bdv!$C$2:$C$65536,IF(dati_pdc!$C273=2,dati_bdv!$D$2:$D$65536,IF(dati_pdc!$C273=3,dati_bdv!$E$2:$E$65536,IF(dati_pdc!$C273=4,dati_bdv!$F$2:$F$65536,IF(dati_pdc!$C273=5,dati_bdv!$G$2:$G$65536,dati_bdv!$H$2:$H$65536))))),$A273,dati_bdv!M$2:M$65536)</f>
        <v>0</v>
      </c>
      <c r="F273">
        <f>SUMIF(IF(dati_pdc!$C273=1,dati_bdv!$C$2:$C$65536,IF(dati_pdc!$C273=2,dati_bdv!$D$2:$D$65536,IF(dati_pdc!$C273=3,dati_bdv!$E$2:$E$65536,IF(dati_pdc!$C273=4,dati_bdv!$F$2:$F$65536,IF(dati_pdc!$C273=5,dati_bdv!$G$2:$G$65536,dati_bdv!$H$2:$H$65536))))),$A273,dati_bdv!N$2:N$65536)</f>
        <v>0</v>
      </c>
    </row>
    <row r="274" spans="1:6">
      <c r="A274" s="34" t="str">
        <f>dati_pdc!A274</f>
        <v>760913</v>
      </c>
      <c r="B274">
        <f>SUMIF(IF(dati_pdc!$C274=1,dati_bdv!$C$2:$C$65536,IF(dati_pdc!$C274=2,dati_bdv!$D$2:$D$65536,IF(dati_pdc!$C274=3,dati_bdv!$E$2:$E$65536,IF(dati_pdc!$C274=4,dati_bdv!$F$2:$F$65536,IF(dati_pdc!$C274=5,dati_bdv!$G$2:$G$65536,dati_bdv!$H$2:$H$65536))))),$A274,dati_bdv!J$2:J$65536)</f>
        <v>6720.23</v>
      </c>
      <c r="C274">
        <f>SUMIF(IF(dati_pdc!$C274=1,dati_bdv!$C$2:$C$65536,IF(dati_pdc!$C274=2,dati_bdv!$D$2:$D$65536,IF(dati_pdc!$C274=3,dati_bdv!$E$2:$E$65536,IF(dati_pdc!$C274=4,dati_bdv!$F$2:$F$65536,IF(dati_pdc!$C274=5,dati_bdv!$G$2:$G$65536,dati_bdv!$H$2:$H$65536))))),$A274,dati_bdv!K$2:K$65536)</f>
        <v>8339.4599999999991</v>
      </c>
      <c r="D274">
        <f>SUMIF(IF(dati_pdc!$C274=1,dati_bdv!$C$2:$C$65536,IF(dati_pdc!$C274=2,dati_bdv!$D$2:$D$65536,IF(dati_pdc!$C274=3,dati_bdv!$E$2:$E$65536,IF(dati_pdc!$C274=4,dati_bdv!$F$2:$F$65536,IF(dati_pdc!$C274=5,dati_bdv!$G$2:$G$65536,dati_bdv!$H$2:$H$65536))))),$A274,dati_bdv!L$2:L$65536)</f>
        <v>0</v>
      </c>
      <c r="E274">
        <f>SUMIF(IF(dati_pdc!$C274=1,dati_bdv!$C$2:$C$65536,IF(dati_pdc!$C274=2,dati_bdv!$D$2:$D$65536,IF(dati_pdc!$C274=3,dati_bdv!$E$2:$E$65536,IF(dati_pdc!$C274=4,dati_bdv!$F$2:$F$65536,IF(dati_pdc!$C274=5,dati_bdv!$G$2:$G$65536,dati_bdv!$H$2:$H$65536))))),$A274,dati_bdv!M$2:M$65536)</f>
        <v>0</v>
      </c>
      <c r="F274">
        <f>SUMIF(IF(dati_pdc!$C274=1,dati_bdv!$C$2:$C$65536,IF(dati_pdc!$C274=2,dati_bdv!$D$2:$D$65536,IF(dati_pdc!$C274=3,dati_bdv!$E$2:$E$65536,IF(dati_pdc!$C274=4,dati_bdv!$F$2:$F$65536,IF(dati_pdc!$C274=5,dati_bdv!$G$2:$G$65536,dati_bdv!$H$2:$H$65536))))),$A274,dati_bdv!N$2:N$65536)</f>
        <v>0</v>
      </c>
    </row>
    <row r="275" spans="1:6">
      <c r="A275" s="34" t="str">
        <f>dati_pdc!A275</f>
        <v>760923</v>
      </c>
      <c r="B275">
        <f>SUMIF(IF(dati_pdc!$C275=1,dati_bdv!$C$2:$C$65536,IF(dati_pdc!$C275=2,dati_bdv!$D$2:$D$65536,IF(dati_pdc!$C275=3,dati_bdv!$E$2:$E$65536,IF(dati_pdc!$C275=4,dati_bdv!$F$2:$F$65536,IF(dati_pdc!$C275=5,dati_bdv!$G$2:$G$65536,dati_bdv!$H$2:$H$65536))))),$A275,dati_bdv!J$2:J$65536)</f>
        <v>900.58</v>
      </c>
      <c r="C275">
        <f>SUMIF(IF(dati_pdc!$C275=1,dati_bdv!$C$2:$C$65536,IF(dati_pdc!$C275=2,dati_bdv!$D$2:$D$65536,IF(dati_pdc!$C275=3,dati_bdv!$E$2:$E$65536,IF(dati_pdc!$C275=4,dati_bdv!$F$2:$F$65536,IF(dati_pdc!$C275=5,dati_bdv!$G$2:$G$65536,dati_bdv!$H$2:$H$65536))))),$A275,dati_bdv!K$2:K$65536)</f>
        <v>2405.33</v>
      </c>
      <c r="D275">
        <f>SUMIF(IF(dati_pdc!$C275=1,dati_bdv!$C$2:$C$65536,IF(dati_pdc!$C275=2,dati_bdv!$D$2:$D$65536,IF(dati_pdc!$C275=3,dati_bdv!$E$2:$E$65536,IF(dati_pdc!$C275=4,dati_bdv!$F$2:$F$65536,IF(dati_pdc!$C275=5,dati_bdv!$G$2:$G$65536,dati_bdv!$H$2:$H$65536))))),$A275,dati_bdv!L$2:L$65536)</f>
        <v>0</v>
      </c>
      <c r="E275">
        <f>SUMIF(IF(dati_pdc!$C275=1,dati_bdv!$C$2:$C$65536,IF(dati_pdc!$C275=2,dati_bdv!$D$2:$D$65536,IF(dati_pdc!$C275=3,dati_bdv!$E$2:$E$65536,IF(dati_pdc!$C275=4,dati_bdv!$F$2:$F$65536,IF(dati_pdc!$C275=5,dati_bdv!$G$2:$G$65536,dati_bdv!$H$2:$H$65536))))),$A275,dati_bdv!M$2:M$65536)</f>
        <v>0</v>
      </c>
      <c r="F275">
        <f>SUMIF(IF(dati_pdc!$C275=1,dati_bdv!$C$2:$C$65536,IF(dati_pdc!$C275=2,dati_bdv!$D$2:$D$65536,IF(dati_pdc!$C275=3,dati_bdv!$E$2:$E$65536,IF(dati_pdc!$C275=4,dati_bdv!$F$2:$F$65536,IF(dati_pdc!$C275=5,dati_bdv!$G$2:$G$65536,dati_bdv!$H$2:$H$65536))))),$A275,dati_bdv!N$2:N$65536)</f>
        <v>0</v>
      </c>
    </row>
    <row r="276" spans="1:6">
      <c r="A276" s="34" t="str">
        <f>dati_pdc!A276</f>
        <v>760931</v>
      </c>
      <c r="B276">
        <f>SUMIF(IF(dati_pdc!$C276=1,dati_bdv!$C$2:$C$65536,IF(dati_pdc!$C276=2,dati_bdv!$D$2:$D$65536,IF(dati_pdc!$C276=3,dati_bdv!$E$2:$E$65536,IF(dati_pdc!$C276=4,dati_bdv!$F$2:$F$65536,IF(dati_pdc!$C276=5,dati_bdv!$G$2:$G$65536,dati_bdv!$H$2:$H$65536))))),$A276,dati_bdv!J$2:J$65536)</f>
        <v>4378</v>
      </c>
      <c r="C276">
        <f>SUMIF(IF(dati_pdc!$C276=1,dati_bdv!$C$2:$C$65536,IF(dati_pdc!$C276=2,dati_bdv!$D$2:$D$65536,IF(dati_pdc!$C276=3,dati_bdv!$E$2:$E$65536,IF(dati_pdc!$C276=4,dati_bdv!$F$2:$F$65536,IF(dati_pdc!$C276=5,dati_bdv!$G$2:$G$65536,dati_bdv!$H$2:$H$65536))))),$A276,dati_bdv!K$2:K$65536)</f>
        <v>4485</v>
      </c>
      <c r="D276">
        <f>SUMIF(IF(dati_pdc!$C276=1,dati_bdv!$C$2:$C$65536,IF(dati_pdc!$C276=2,dati_bdv!$D$2:$D$65536,IF(dati_pdc!$C276=3,dati_bdv!$E$2:$E$65536,IF(dati_pdc!$C276=4,dati_bdv!$F$2:$F$65536,IF(dati_pdc!$C276=5,dati_bdv!$G$2:$G$65536,dati_bdv!$H$2:$H$65536))))),$A276,dati_bdv!L$2:L$65536)</f>
        <v>0</v>
      </c>
      <c r="E276">
        <f>SUMIF(IF(dati_pdc!$C276=1,dati_bdv!$C$2:$C$65536,IF(dati_pdc!$C276=2,dati_bdv!$D$2:$D$65536,IF(dati_pdc!$C276=3,dati_bdv!$E$2:$E$65536,IF(dati_pdc!$C276=4,dati_bdv!$F$2:$F$65536,IF(dati_pdc!$C276=5,dati_bdv!$G$2:$G$65536,dati_bdv!$H$2:$H$65536))))),$A276,dati_bdv!M$2:M$65536)</f>
        <v>0</v>
      </c>
      <c r="F276">
        <f>SUMIF(IF(dati_pdc!$C276=1,dati_bdv!$C$2:$C$65536,IF(dati_pdc!$C276=2,dati_bdv!$D$2:$D$65536,IF(dati_pdc!$C276=3,dati_bdv!$E$2:$E$65536,IF(dati_pdc!$C276=4,dati_bdv!$F$2:$F$65536,IF(dati_pdc!$C276=5,dati_bdv!$G$2:$G$65536,dati_bdv!$H$2:$H$65536))))),$A276,dati_bdv!N$2:N$65536)</f>
        <v>0</v>
      </c>
    </row>
    <row r="277" spans="1:6">
      <c r="A277" s="34" t="str">
        <f>dati_pdc!A277</f>
        <v>7611</v>
      </c>
      <c r="B277">
        <f>SUMIF(IF(dati_pdc!$C277=1,dati_bdv!$C$2:$C$65536,IF(dati_pdc!$C277=2,dati_bdv!$D$2:$D$65536,IF(dati_pdc!$C277=3,dati_bdv!$E$2:$E$65536,IF(dati_pdc!$C277=4,dati_bdv!$F$2:$F$65536,IF(dati_pdc!$C277=5,dati_bdv!$G$2:$G$65536,dati_bdv!$H$2:$H$65536))))),$A277,dati_bdv!J$2:J$65536)</f>
        <v>825.66</v>
      </c>
      <c r="C277">
        <f>SUMIF(IF(dati_pdc!$C277=1,dati_bdv!$C$2:$C$65536,IF(dati_pdc!$C277=2,dati_bdv!$D$2:$D$65536,IF(dati_pdc!$C277=3,dati_bdv!$E$2:$E$65536,IF(dati_pdc!$C277=4,dati_bdv!$F$2:$F$65536,IF(dati_pdc!$C277=5,dati_bdv!$G$2:$G$65536,dati_bdv!$H$2:$H$65536))))),$A277,dati_bdv!K$2:K$65536)</f>
        <v>966.38</v>
      </c>
      <c r="D277">
        <f>SUMIF(IF(dati_pdc!$C277=1,dati_bdv!$C$2:$C$65536,IF(dati_pdc!$C277=2,dati_bdv!$D$2:$D$65536,IF(dati_pdc!$C277=3,dati_bdv!$E$2:$E$65536,IF(dati_pdc!$C277=4,dati_bdv!$F$2:$F$65536,IF(dati_pdc!$C277=5,dati_bdv!$G$2:$G$65536,dati_bdv!$H$2:$H$65536))))),$A277,dati_bdv!L$2:L$65536)</f>
        <v>0</v>
      </c>
      <c r="E277">
        <f>SUMIF(IF(dati_pdc!$C277=1,dati_bdv!$C$2:$C$65536,IF(dati_pdc!$C277=2,dati_bdv!$D$2:$D$65536,IF(dati_pdc!$C277=3,dati_bdv!$E$2:$E$65536,IF(dati_pdc!$C277=4,dati_bdv!$F$2:$F$65536,IF(dati_pdc!$C277=5,dati_bdv!$G$2:$G$65536,dati_bdv!$H$2:$H$65536))))),$A277,dati_bdv!M$2:M$65536)</f>
        <v>0</v>
      </c>
      <c r="F277">
        <f>SUMIF(IF(dati_pdc!$C277=1,dati_bdv!$C$2:$C$65536,IF(dati_pdc!$C277=2,dati_bdv!$D$2:$D$65536,IF(dati_pdc!$C277=3,dati_bdv!$E$2:$E$65536,IF(dati_pdc!$C277=4,dati_bdv!$F$2:$F$65536,IF(dati_pdc!$C277=5,dati_bdv!$G$2:$G$65536,dati_bdv!$H$2:$H$65536))))),$A277,dati_bdv!N$2:N$65536)</f>
        <v>0</v>
      </c>
    </row>
    <row r="278" spans="1:6">
      <c r="A278" s="34" t="str">
        <f>dati_pdc!A278</f>
        <v>761101</v>
      </c>
      <c r="B278">
        <f>SUMIF(IF(dati_pdc!$C278=1,dati_bdv!$C$2:$C$65536,IF(dati_pdc!$C278=2,dati_bdv!$D$2:$D$65536,IF(dati_pdc!$C278=3,dati_bdv!$E$2:$E$65536,IF(dati_pdc!$C278=4,dati_bdv!$F$2:$F$65536,IF(dati_pdc!$C278=5,dati_bdv!$G$2:$G$65536,dati_bdv!$H$2:$H$65536))))),$A278,dati_bdv!J$2:J$65536)</f>
        <v>242.5</v>
      </c>
      <c r="C278">
        <f>SUMIF(IF(dati_pdc!$C278=1,dati_bdv!$C$2:$C$65536,IF(dati_pdc!$C278=2,dati_bdv!$D$2:$D$65536,IF(dati_pdc!$C278=3,dati_bdv!$E$2:$E$65536,IF(dati_pdc!$C278=4,dati_bdv!$F$2:$F$65536,IF(dati_pdc!$C278=5,dati_bdv!$G$2:$G$65536,dati_bdv!$H$2:$H$65536))))),$A278,dati_bdv!K$2:K$65536)</f>
        <v>692.5</v>
      </c>
      <c r="D278">
        <f>SUMIF(IF(dati_pdc!$C278=1,dati_bdv!$C$2:$C$65536,IF(dati_pdc!$C278=2,dati_bdv!$D$2:$D$65536,IF(dati_pdc!$C278=3,dati_bdv!$E$2:$E$65536,IF(dati_pdc!$C278=4,dati_bdv!$F$2:$F$65536,IF(dati_pdc!$C278=5,dati_bdv!$G$2:$G$65536,dati_bdv!$H$2:$H$65536))))),$A278,dati_bdv!L$2:L$65536)</f>
        <v>0</v>
      </c>
      <c r="E278">
        <f>SUMIF(IF(dati_pdc!$C278=1,dati_bdv!$C$2:$C$65536,IF(dati_pdc!$C278=2,dati_bdv!$D$2:$D$65536,IF(dati_pdc!$C278=3,dati_bdv!$E$2:$E$65536,IF(dati_pdc!$C278=4,dati_bdv!$F$2:$F$65536,IF(dati_pdc!$C278=5,dati_bdv!$G$2:$G$65536,dati_bdv!$H$2:$H$65536))))),$A278,dati_bdv!M$2:M$65536)</f>
        <v>0</v>
      </c>
      <c r="F278">
        <f>SUMIF(IF(dati_pdc!$C278=1,dati_bdv!$C$2:$C$65536,IF(dati_pdc!$C278=2,dati_bdv!$D$2:$D$65536,IF(dati_pdc!$C278=3,dati_bdv!$E$2:$E$65536,IF(dati_pdc!$C278=4,dati_bdv!$F$2:$F$65536,IF(dati_pdc!$C278=5,dati_bdv!$G$2:$G$65536,dati_bdv!$H$2:$H$65536))))),$A278,dati_bdv!N$2:N$65536)</f>
        <v>0</v>
      </c>
    </row>
    <row r="279" spans="1:6">
      <c r="A279" s="34" t="str">
        <f>dati_pdc!A279</f>
        <v>761102</v>
      </c>
      <c r="B279">
        <f>SUMIF(IF(dati_pdc!$C279=1,dati_bdv!$C$2:$C$65536,IF(dati_pdc!$C279=2,dati_bdv!$D$2:$D$65536,IF(dati_pdc!$C279=3,dati_bdv!$E$2:$E$65536,IF(dati_pdc!$C279=4,dati_bdv!$F$2:$F$65536,IF(dati_pdc!$C279=5,dati_bdv!$G$2:$G$65536,dati_bdv!$H$2:$H$65536))))),$A279,dati_bdv!J$2:J$65536)</f>
        <v>0</v>
      </c>
      <c r="C279">
        <f>SUMIF(IF(dati_pdc!$C279=1,dati_bdv!$C$2:$C$65536,IF(dati_pdc!$C279=2,dati_bdv!$D$2:$D$65536,IF(dati_pdc!$C279=3,dati_bdv!$E$2:$E$65536,IF(dati_pdc!$C279=4,dati_bdv!$F$2:$F$65536,IF(dati_pdc!$C279=5,dati_bdv!$G$2:$G$65536,dati_bdv!$H$2:$H$65536))))),$A279,dati_bdv!K$2:K$65536)</f>
        <v>32.04</v>
      </c>
      <c r="D279">
        <f>SUMIF(IF(dati_pdc!$C279=1,dati_bdv!$C$2:$C$65536,IF(dati_pdc!$C279=2,dati_bdv!$D$2:$D$65536,IF(dati_pdc!$C279=3,dati_bdv!$E$2:$E$65536,IF(dati_pdc!$C279=4,dati_bdv!$F$2:$F$65536,IF(dati_pdc!$C279=5,dati_bdv!$G$2:$G$65536,dati_bdv!$H$2:$H$65536))))),$A279,dati_bdv!L$2:L$65536)</f>
        <v>0</v>
      </c>
      <c r="E279">
        <f>SUMIF(IF(dati_pdc!$C279=1,dati_bdv!$C$2:$C$65536,IF(dati_pdc!$C279=2,dati_bdv!$D$2:$D$65536,IF(dati_pdc!$C279=3,dati_bdv!$E$2:$E$65536,IF(dati_pdc!$C279=4,dati_bdv!$F$2:$F$65536,IF(dati_pdc!$C279=5,dati_bdv!$G$2:$G$65536,dati_bdv!$H$2:$H$65536))))),$A279,dati_bdv!M$2:M$65536)</f>
        <v>0</v>
      </c>
      <c r="F279">
        <f>SUMIF(IF(dati_pdc!$C279=1,dati_bdv!$C$2:$C$65536,IF(dati_pdc!$C279=2,dati_bdv!$D$2:$D$65536,IF(dati_pdc!$C279=3,dati_bdv!$E$2:$E$65536,IF(dati_pdc!$C279=4,dati_bdv!$F$2:$F$65536,IF(dati_pdc!$C279=5,dati_bdv!$G$2:$G$65536,dati_bdv!$H$2:$H$65536))))),$A279,dati_bdv!N$2:N$65536)</f>
        <v>0</v>
      </c>
    </row>
    <row r="280" spans="1:6">
      <c r="A280" s="34" t="str">
        <f>dati_pdc!A280</f>
        <v>761103</v>
      </c>
      <c r="B280">
        <f>SUMIF(IF(dati_pdc!$C280=1,dati_bdv!$C$2:$C$65536,IF(dati_pdc!$C280=2,dati_bdv!$D$2:$D$65536,IF(dati_pdc!$C280=3,dati_bdv!$E$2:$E$65536,IF(dati_pdc!$C280=4,dati_bdv!$F$2:$F$65536,IF(dati_pdc!$C280=5,dati_bdv!$G$2:$G$65536,dati_bdv!$H$2:$H$65536))))),$A280,dati_bdv!J$2:J$65536)</f>
        <v>583.16</v>
      </c>
      <c r="C280">
        <f>SUMIF(IF(dati_pdc!$C280=1,dati_bdv!$C$2:$C$65536,IF(dati_pdc!$C280=2,dati_bdv!$D$2:$D$65536,IF(dati_pdc!$C280=3,dati_bdv!$E$2:$E$65536,IF(dati_pdc!$C280=4,dati_bdv!$F$2:$F$65536,IF(dati_pdc!$C280=5,dati_bdv!$G$2:$G$65536,dati_bdv!$H$2:$H$65536))))),$A280,dati_bdv!K$2:K$65536)</f>
        <v>241.84</v>
      </c>
      <c r="D280">
        <f>SUMIF(IF(dati_pdc!$C280=1,dati_bdv!$C$2:$C$65536,IF(dati_pdc!$C280=2,dati_bdv!$D$2:$D$65536,IF(dati_pdc!$C280=3,dati_bdv!$E$2:$E$65536,IF(dati_pdc!$C280=4,dati_bdv!$F$2:$F$65536,IF(dati_pdc!$C280=5,dati_bdv!$G$2:$G$65536,dati_bdv!$H$2:$H$65536))))),$A280,dati_bdv!L$2:L$65536)</f>
        <v>0</v>
      </c>
      <c r="E280">
        <f>SUMIF(IF(dati_pdc!$C280=1,dati_bdv!$C$2:$C$65536,IF(dati_pdc!$C280=2,dati_bdv!$D$2:$D$65536,IF(dati_pdc!$C280=3,dati_bdv!$E$2:$E$65536,IF(dati_pdc!$C280=4,dati_bdv!$F$2:$F$65536,IF(dati_pdc!$C280=5,dati_bdv!$G$2:$G$65536,dati_bdv!$H$2:$H$65536))))),$A280,dati_bdv!M$2:M$65536)</f>
        <v>0</v>
      </c>
      <c r="F280">
        <f>SUMIF(IF(dati_pdc!$C280=1,dati_bdv!$C$2:$C$65536,IF(dati_pdc!$C280=2,dati_bdv!$D$2:$D$65536,IF(dati_pdc!$C280=3,dati_bdv!$E$2:$E$65536,IF(dati_pdc!$C280=4,dati_bdv!$F$2:$F$65536,IF(dati_pdc!$C280=5,dati_bdv!$G$2:$G$65536,dati_bdv!$H$2:$H$65536))))),$A280,dati_bdv!N$2:N$65536)</f>
        <v>0</v>
      </c>
    </row>
    <row r="281" spans="1:6">
      <c r="A281" s="34" t="str">
        <f>dati_pdc!A281</f>
        <v>7613</v>
      </c>
      <c r="B281">
        <f>SUMIF(IF(dati_pdc!$C281=1,dati_bdv!$C$2:$C$65536,IF(dati_pdc!$C281=2,dati_bdv!$D$2:$D$65536,IF(dati_pdc!$C281=3,dati_bdv!$E$2:$E$65536,IF(dati_pdc!$C281=4,dati_bdv!$F$2:$F$65536,IF(dati_pdc!$C281=5,dati_bdv!$G$2:$G$65536,dati_bdv!$H$2:$H$65536))))),$A281,dati_bdv!J$2:J$65536)</f>
        <v>53.1</v>
      </c>
      <c r="C281">
        <f>SUMIF(IF(dati_pdc!$C281=1,dati_bdv!$C$2:$C$65536,IF(dati_pdc!$C281=2,dati_bdv!$D$2:$D$65536,IF(dati_pdc!$C281=3,dati_bdv!$E$2:$E$65536,IF(dati_pdc!$C281=4,dati_bdv!$F$2:$F$65536,IF(dati_pdc!$C281=5,dati_bdv!$G$2:$G$65536,dati_bdv!$H$2:$H$65536))))),$A281,dati_bdv!K$2:K$65536)</f>
        <v>564</v>
      </c>
      <c r="D281">
        <f>SUMIF(IF(dati_pdc!$C281=1,dati_bdv!$C$2:$C$65536,IF(dati_pdc!$C281=2,dati_bdv!$D$2:$D$65536,IF(dati_pdc!$C281=3,dati_bdv!$E$2:$E$65536,IF(dati_pdc!$C281=4,dati_bdv!$F$2:$F$65536,IF(dati_pdc!$C281=5,dati_bdv!$G$2:$G$65536,dati_bdv!$H$2:$H$65536))))),$A281,dati_bdv!L$2:L$65536)</f>
        <v>0</v>
      </c>
      <c r="E281">
        <f>SUMIF(IF(dati_pdc!$C281=1,dati_bdv!$C$2:$C$65536,IF(dati_pdc!$C281=2,dati_bdv!$D$2:$D$65536,IF(dati_pdc!$C281=3,dati_bdv!$E$2:$E$65536,IF(dati_pdc!$C281=4,dati_bdv!$F$2:$F$65536,IF(dati_pdc!$C281=5,dati_bdv!$G$2:$G$65536,dati_bdv!$H$2:$H$65536))))),$A281,dati_bdv!M$2:M$65536)</f>
        <v>0</v>
      </c>
      <c r="F281">
        <f>SUMIF(IF(dati_pdc!$C281=1,dati_bdv!$C$2:$C$65536,IF(dati_pdc!$C281=2,dati_bdv!$D$2:$D$65536,IF(dati_pdc!$C281=3,dati_bdv!$E$2:$E$65536,IF(dati_pdc!$C281=4,dati_bdv!$F$2:$F$65536,IF(dati_pdc!$C281=5,dati_bdv!$G$2:$G$65536,dati_bdv!$H$2:$H$65536))))),$A281,dati_bdv!N$2:N$65536)</f>
        <v>0</v>
      </c>
    </row>
    <row r="282" spans="1:6">
      <c r="A282" s="34" t="str">
        <f>dati_pdc!A282</f>
        <v>761301</v>
      </c>
      <c r="B282">
        <f>SUMIF(IF(dati_pdc!$C282=1,dati_bdv!$C$2:$C$65536,IF(dati_pdc!$C282=2,dati_bdv!$D$2:$D$65536,IF(dati_pdc!$C282=3,dati_bdv!$E$2:$E$65536,IF(dati_pdc!$C282=4,dati_bdv!$F$2:$F$65536,IF(dati_pdc!$C282=5,dati_bdv!$G$2:$G$65536,dati_bdv!$H$2:$H$65536))))),$A282,dati_bdv!J$2:J$65536)</f>
        <v>53.1</v>
      </c>
      <c r="C282">
        <f>SUMIF(IF(dati_pdc!$C282=1,dati_bdv!$C$2:$C$65536,IF(dati_pdc!$C282=2,dati_bdv!$D$2:$D$65536,IF(dati_pdc!$C282=3,dati_bdv!$E$2:$E$65536,IF(dati_pdc!$C282=4,dati_bdv!$F$2:$F$65536,IF(dati_pdc!$C282=5,dati_bdv!$G$2:$G$65536,dati_bdv!$H$2:$H$65536))))),$A282,dati_bdv!K$2:K$65536)</f>
        <v>564</v>
      </c>
      <c r="D282">
        <f>SUMIF(IF(dati_pdc!$C282=1,dati_bdv!$C$2:$C$65536,IF(dati_pdc!$C282=2,dati_bdv!$D$2:$D$65536,IF(dati_pdc!$C282=3,dati_bdv!$E$2:$E$65536,IF(dati_pdc!$C282=4,dati_bdv!$F$2:$F$65536,IF(dati_pdc!$C282=5,dati_bdv!$G$2:$G$65536,dati_bdv!$H$2:$H$65536))))),$A282,dati_bdv!L$2:L$65536)</f>
        <v>0</v>
      </c>
      <c r="E282">
        <f>SUMIF(IF(dati_pdc!$C282=1,dati_bdv!$C$2:$C$65536,IF(dati_pdc!$C282=2,dati_bdv!$D$2:$D$65536,IF(dati_pdc!$C282=3,dati_bdv!$E$2:$E$65536,IF(dati_pdc!$C282=4,dati_bdv!$F$2:$F$65536,IF(dati_pdc!$C282=5,dati_bdv!$G$2:$G$65536,dati_bdv!$H$2:$H$65536))))),$A282,dati_bdv!M$2:M$65536)</f>
        <v>0</v>
      </c>
      <c r="F282">
        <f>SUMIF(IF(dati_pdc!$C282=1,dati_bdv!$C$2:$C$65536,IF(dati_pdc!$C282=2,dati_bdv!$D$2:$D$65536,IF(dati_pdc!$C282=3,dati_bdv!$E$2:$E$65536,IF(dati_pdc!$C282=4,dati_bdv!$F$2:$F$65536,IF(dati_pdc!$C282=5,dati_bdv!$G$2:$G$65536,dati_bdv!$H$2:$H$65536))))),$A282,dati_bdv!N$2:N$65536)</f>
        <v>0</v>
      </c>
    </row>
    <row r="283" spans="1:6">
      <c r="A283" s="34" t="str">
        <f>dati_pdc!A283</f>
        <v>76130101</v>
      </c>
      <c r="B283">
        <f>SUMIF(IF(dati_pdc!$C283=1,dati_bdv!$C$2:$C$65536,IF(dati_pdc!$C283=2,dati_bdv!$D$2:$D$65536,IF(dati_pdc!$C283=3,dati_bdv!$E$2:$E$65536,IF(dati_pdc!$C283=4,dati_bdv!$F$2:$F$65536,IF(dati_pdc!$C283=5,dati_bdv!$G$2:$G$65536,dati_bdv!$H$2:$H$65536))))),$A283,dati_bdv!J$2:J$65536)</f>
        <v>53.1</v>
      </c>
      <c r="C283">
        <f>SUMIF(IF(dati_pdc!$C283=1,dati_bdv!$C$2:$C$65536,IF(dati_pdc!$C283=2,dati_bdv!$D$2:$D$65536,IF(dati_pdc!$C283=3,dati_bdv!$E$2:$E$65536,IF(dati_pdc!$C283=4,dati_bdv!$F$2:$F$65536,IF(dati_pdc!$C283=5,dati_bdv!$G$2:$G$65536,dati_bdv!$H$2:$H$65536))))),$A283,dati_bdv!K$2:K$65536)</f>
        <v>564</v>
      </c>
      <c r="D283">
        <f>SUMIF(IF(dati_pdc!$C283=1,dati_bdv!$C$2:$C$65536,IF(dati_pdc!$C283=2,dati_bdv!$D$2:$D$65536,IF(dati_pdc!$C283=3,dati_bdv!$E$2:$E$65536,IF(dati_pdc!$C283=4,dati_bdv!$F$2:$F$65536,IF(dati_pdc!$C283=5,dati_bdv!$G$2:$G$65536,dati_bdv!$H$2:$H$65536))))),$A283,dati_bdv!L$2:L$65536)</f>
        <v>0</v>
      </c>
      <c r="E283">
        <f>SUMIF(IF(dati_pdc!$C283=1,dati_bdv!$C$2:$C$65536,IF(dati_pdc!$C283=2,dati_bdv!$D$2:$D$65536,IF(dati_pdc!$C283=3,dati_bdv!$E$2:$E$65536,IF(dati_pdc!$C283=4,dati_bdv!$F$2:$F$65536,IF(dati_pdc!$C283=5,dati_bdv!$G$2:$G$65536,dati_bdv!$H$2:$H$65536))))),$A283,dati_bdv!M$2:M$65536)</f>
        <v>0</v>
      </c>
      <c r="F283">
        <f>SUMIF(IF(dati_pdc!$C283=1,dati_bdv!$C$2:$C$65536,IF(dati_pdc!$C283=2,dati_bdv!$D$2:$D$65536,IF(dati_pdc!$C283=3,dati_bdv!$E$2:$E$65536,IF(dati_pdc!$C283=4,dati_bdv!$F$2:$F$65536,IF(dati_pdc!$C283=5,dati_bdv!$G$2:$G$65536,dati_bdv!$H$2:$H$65536))))),$A283,dati_bdv!N$2:N$65536)</f>
        <v>0</v>
      </c>
    </row>
    <row r="284" spans="1:6">
      <c r="A284" s="34" t="str">
        <f>dati_pdc!A284</f>
        <v>77</v>
      </c>
      <c r="B284">
        <f>SUMIF(IF(dati_pdc!$C284=1,dati_bdv!$C$2:$C$65536,IF(dati_pdc!$C284=2,dati_bdv!$D$2:$D$65536,IF(dati_pdc!$C284=3,dati_bdv!$E$2:$E$65536,IF(dati_pdc!$C284=4,dati_bdv!$F$2:$F$65536,IF(dati_pdc!$C284=5,dati_bdv!$G$2:$G$65536,dati_bdv!$H$2:$H$65536))))),$A284,dati_bdv!J$2:J$65536)</f>
        <v>25307.14</v>
      </c>
      <c r="C284">
        <f>SUMIF(IF(dati_pdc!$C284=1,dati_bdv!$C$2:$C$65536,IF(dati_pdc!$C284=2,dati_bdv!$D$2:$D$65536,IF(dati_pdc!$C284=3,dati_bdv!$E$2:$E$65536,IF(dati_pdc!$C284=4,dati_bdv!$F$2:$F$65536,IF(dati_pdc!$C284=5,dati_bdv!$G$2:$G$65536,dati_bdv!$H$2:$H$65536))))),$A284,dati_bdv!K$2:K$65536)</f>
        <v>25798.320000000003</v>
      </c>
      <c r="D284">
        <f>SUMIF(IF(dati_pdc!$C284=1,dati_bdv!$C$2:$C$65536,IF(dati_pdc!$C284=2,dati_bdv!$D$2:$D$65536,IF(dati_pdc!$C284=3,dati_bdv!$E$2:$E$65536,IF(dati_pdc!$C284=4,dati_bdv!$F$2:$F$65536,IF(dati_pdc!$C284=5,dati_bdv!$G$2:$G$65536,dati_bdv!$H$2:$H$65536))))),$A284,dati_bdv!L$2:L$65536)</f>
        <v>0</v>
      </c>
      <c r="E284">
        <f>SUMIF(IF(dati_pdc!$C284=1,dati_bdv!$C$2:$C$65536,IF(dati_pdc!$C284=2,dati_bdv!$D$2:$D$65536,IF(dati_pdc!$C284=3,dati_bdv!$E$2:$E$65536,IF(dati_pdc!$C284=4,dati_bdv!$F$2:$F$65536,IF(dati_pdc!$C284=5,dati_bdv!$G$2:$G$65536,dati_bdv!$H$2:$H$65536))))),$A284,dati_bdv!M$2:M$65536)</f>
        <v>0</v>
      </c>
      <c r="F284">
        <f>SUMIF(IF(dati_pdc!$C284=1,dati_bdv!$C$2:$C$65536,IF(dati_pdc!$C284=2,dati_bdv!$D$2:$D$65536,IF(dati_pdc!$C284=3,dati_bdv!$E$2:$E$65536,IF(dati_pdc!$C284=4,dati_bdv!$F$2:$F$65536,IF(dati_pdc!$C284=5,dati_bdv!$G$2:$G$65536,dati_bdv!$H$2:$H$65536))))),$A284,dati_bdv!N$2:N$65536)</f>
        <v>0</v>
      </c>
    </row>
    <row r="285" spans="1:6">
      <c r="A285" s="34" t="str">
        <f>dati_pdc!A285</f>
        <v>7701</v>
      </c>
      <c r="B285">
        <f>SUMIF(IF(dati_pdc!$C285=1,dati_bdv!$C$2:$C$65536,IF(dati_pdc!$C285=2,dati_bdv!$D$2:$D$65536,IF(dati_pdc!$C285=3,dati_bdv!$E$2:$E$65536,IF(dati_pdc!$C285=4,dati_bdv!$F$2:$F$65536,IF(dati_pdc!$C285=5,dati_bdv!$G$2:$G$65536,dati_bdv!$H$2:$H$65536))))),$A285,dati_bdv!J$2:J$65536)</f>
        <v>3925.5</v>
      </c>
      <c r="C285">
        <f>SUMIF(IF(dati_pdc!$C285=1,dati_bdv!$C$2:$C$65536,IF(dati_pdc!$C285=2,dati_bdv!$D$2:$D$65536,IF(dati_pdc!$C285=3,dati_bdv!$E$2:$E$65536,IF(dati_pdc!$C285=4,dati_bdv!$F$2:$F$65536,IF(dati_pdc!$C285=5,dati_bdv!$G$2:$G$65536,dati_bdv!$H$2:$H$65536))))),$A285,dati_bdv!K$2:K$65536)</f>
        <v>4688.88</v>
      </c>
      <c r="D285">
        <f>SUMIF(IF(dati_pdc!$C285=1,dati_bdv!$C$2:$C$65536,IF(dati_pdc!$C285=2,dati_bdv!$D$2:$D$65536,IF(dati_pdc!$C285=3,dati_bdv!$E$2:$E$65536,IF(dati_pdc!$C285=4,dati_bdv!$F$2:$F$65536,IF(dati_pdc!$C285=5,dati_bdv!$G$2:$G$65536,dati_bdv!$H$2:$H$65536))))),$A285,dati_bdv!L$2:L$65536)</f>
        <v>0</v>
      </c>
      <c r="E285">
        <f>SUMIF(IF(dati_pdc!$C285=1,dati_bdv!$C$2:$C$65536,IF(dati_pdc!$C285=2,dati_bdv!$D$2:$D$65536,IF(dati_pdc!$C285=3,dati_bdv!$E$2:$E$65536,IF(dati_pdc!$C285=4,dati_bdv!$F$2:$F$65536,IF(dati_pdc!$C285=5,dati_bdv!$G$2:$G$65536,dati_bdv!$H$2:$H$65536))))),$A285,dati_bdv!M$2:M$65536)</f>
        <v>0</v>
      </c>
      <c r="F285">
        <f>SUMIF(IF(dati_pdc!$C285=1,dati_bdv!$C$2:$C$65536,IF(dati_pdc!$C285=2,dati_bdv!$D$2:$D$65536,IF(dati_pdc!$C285=3,dati_bdv!$E$2:$E$65536,IF(dati_pdc!$C285=4,dati_bdv!$F$2:$F$65536,IF(dati_pdc!$C285=5,dati_bdv!$G$2:$G$65536,dati_bdv!$H$2:$H$65536))))),$A285,dati_bdv!N$2:N$65536)</f>
        <v>0</v>
      </c>
    </row>
    <row r="286" spans="1:6">
      <c r="A286" s="34" t="str">
        <f>dati_pdc!A286</f>
        <v>770101</v>
      </c>
      <c r="B286">
        <f>SUMIF(IF(dati_pdc!$C286=1,dati_bdv!$C$2:$C$65536,IF(dati_pdc!$C286=2,dati_bdv!$D$2:$D$65536,IF(dati_pdc!$C286=3,dati_bdv!$E$2:$E$65536,IF(dati_pdc!$C286=4,dati_bdv!$F$2:$F$65536,IF(dati_pdc!$C286=5,dati_bdv!$G$2:$G$65536,dati_bdv!$H$2:$H$65536))))),$A286,dati_bdv!J$2:J$65536)</f>
        <v>957.75</v>
      </c>
      <c r="C286">
        <f>SUMIF(IF(dati_pdc!$C286=1,dati_bdv!$C$2:$C$65536,IF(dati_pdc!$C286=2,dati_bdv!$D$2:$D$65536,IF(dati_pdc!$C286=3,dati_bdv!$E$2:$E$65536,IF(dati_pdc!$C286=4,dati_bdv!$F$2:$F$65536,IF(dati_pdc!$C286=5,dati_bdv!$G$2:$G$65536,dati_bdv!$H$2:$H$65536))))),$A286,dati_bdv!K$2:K$65536)</f>
        <v>1669.85</v>
      </c>
      <c r="D286">
        <f>SUMIF(IF(dati_pdc!$C286=1,dati_bdv!$C$2:$C$65536,IF(dati_pdc!$C286=2,dati_bdv!$D$2:$D$65536,IF(dati_pdc!$C286=3,dati_bdv!$E$2:$E$65536,IF(dati_pdc!$C286=4,dati_bdv!$F$2:$F$65536,IF(dati_pdc!$C286=5,dati_bdv!$G$2:$G$65536,dati_bdv!$H$2:$H$65536))))),$A286,dati_bdv!L$2:L$65536)</f>
        <v>0</v>
      </c>
      <c r="E286">
        <f>SUMIF(IF(dati_pdc!$C286=1,dati_bdv!$C$2:$C$65536,IF(dati_pdc!$C286=2,dati_bdv!$D$2:$D$65536,IF(dati_pdc!$C286=3,dati_bdv!$E$2:$E$65536,IF(dati_pdc!$C286=4,dati_bdv!$F$2:$F$65536,IF(dati_pdc!$C286=5,dati_bdv!$G$2:$G$65536,dati_bdv!$H$2:$H$65536))))),$A286,dati_bdv!M$2:M$65536)</f>
        <v>0</v>
      </c>
      <c r="F286">
        <f>SUMIF(IF(dati_pdc!$C286=1,dati_bdv!$C$2:$C$65536,IF(dati_pdc!$C286=2,dati_bdv!$D$2:$D$65536,IF(dati_pdc!$C286=3,dati_bdv!$E$2:$E$65536,IF(dati_pdc!$C286=4,dati_bdv!$F$2:$F$65536,IF(dati_pdc!$C286=5,dati_bdv!$G$2:$G$65536,dati_bdv!$H$2:$H$65536))))),$A286,dati_bdv!N$2:N$65536)</f>
        <v>0</v>
      </c>
    </row>
    <row r="287" spans="1:6">
      <c r="A287" s="34" t="str">
        <f>dati_pdc!A287</f>
        <v>770103</v>
      </c>
      <c r="B287">
        <f>SUMIF(IF(dati_pdc!$C287=1,dati_bdv!$C$2:$C$65536,IF(dati_pdc!$C287=2,dati_bdv!$D$2:$D$65536,IF(dati_pdc!$C287=3,dati_bdv!$E$2:$E$65536,IF(dati_pdc!$C287=4,dati_bdv!$F$2:$F$65536,IF(dati_pdc!$C287=5,dati_bdv!$G$2:$G$65536,dati_bdv!$H$2:$H$65536))))),$A287,dati_bdv!J$2:J$65536)</f>
        <v>2035.39</v>
      </c>
      <c r="C287">
        <f>SUMIF(IF(dati_pdc!$C287=1,dati_bdv!$C$2:$C$65536,IF(dati_pdc!$C287=2,dati_bdv!$D$2:$D$65536,IF(dati_pdc!$C287=3,dati_bdv!$E$2:$E$65536,IF(dati_pdc!$C287=4,dati_bdv!$F$2:$F$65536,IF(dati_pdc!$C287=5,dati_bdv!$G$2:$G$65536,dati_bdv!$H$2:$H$65536))))),$A287,dati_bdv!K$2:K$65536)</f>
        <v>1665.66</v>
      </c>
      <c r="D287">
        <f>SUMIF(IF(dati_pdc!$C287=1,dati_bdv!$C$2:$C$65536,IF(dati_pdc!$C287=2,dati_bdv!$D$2:$D$65536,IF(dati_pdc!$C287=3,dati_bdv!$E$2:$E$65536,IF(dati_pdc!$C287=4,dati_bdv!$F$2:$F$65536,IF(dati_pdc!$C287=5,dati_bdv!$G$2:$G$65536,dati_bdv!$H$2:$H$65536))))),$A287,dati_bdv!L$2:L$65536)</f>
        <v>0</v>
      </c>
      <c r="E287">
        <f>SUMIF(IF(dati_pdc!$C287=1,dati_bdv!$C$2:$C$65536,IF(dati_pdc!$C287=2,dati_bdv!$D$2:$D$65536,IF(dati_pdc!$C287=3,dati_bdv!$E$2:$E$65536,IF(dati_pdc!$C287=4,dati_bdv!$F$2:$F$65536,IF(dati_pdc!$C287=5,dati_bdv!$G$2:$G$65536,dati_bdv!$H$2:$H$65536))))),$A287,dati_bdv!M$2:M$65536)</f>
        <v>0</v>
      </c>
      <c r="F287">
        <f>SUMIF(IF(dati_pdc!$C287=1,dati_bdv!$C$2:$C$65536,IF(dati_pdc!$C287=2,dati_bdv!$D$2:$D$65536,IF(dati_pdc!$C287=3,dati_bdv!$E$2:$E$65536,IF(dati_pdc!$C287=4,dati_bdv!$F$2:$F$65536,IF(dati_pdc!$C287=5,dati_bdv!$G$2:$G$65536,dati_bdv!$H$2:$H$65536))))),$A287,dati_bdv!N$2:N$65536)</f>
        <v>0</v>
      </c>
    </row>
    <row r="288" spans="1:6">
      <c r="A288" s="34" t="str">
        <f>dati_pdc!A288</f>
        <v>770105</v>
      </c>
      <c r="B288">
        <f>SUMIF(IF(dati_pdc!$C288=1,dati_bdv!$C$2:$C$65536,IF(dati_pdc!$C288=2,dati_bdv!$D$2:$D$65536,IF(dati_pdc!$C288=3,dati_bdv!$E$2:$E$65536,IF(dati_pdc!$C288=4,dati_bdv!$F$2:$F$65536,IF(dati_pdc!$C288=5,dati_bdv!$G$2:$G$65536,dati_bdv!$H$2:$H$65536))))),$A288,dati_bdv!J$2:J$65536)</f>
        <v>0</v>
      </c>
      <c r="C288">
        <f>SUMIF(IF(dati_pdc!$C288=1,dati_bdv!$C$2:$C$65536,IF(dati_pdc!$C288=2,dati_bdv!$D$2:$D$65536,IF(dati_pdc!$C288=3,dati_bdv!$E$2:$E$65536,IF(dati_pdc!$C288=4,dati_bdv!$F$2:$F$65536,IF(dati_pdc!$C288=5,dati_bdv!$G$2:$G$65536,dati_bdv!$H$2:$H$65536))))),$A288,dati_bdv!K$2:K$65536)</f>
        <v>0.41</v>
      </c>
      <c r="D288">
        <f>SUMIF(IF(dati_pdc!$C288=1,dati_bdv!$C$2:$C$65536,IF(dati_pdc!$C288=2,dati_bdv!$D$2:$D$65536,IF(dati_pdc!$C288=3,dati_bdv!$E$2:$E$65536,IF(dati_pdc!$C288=4,dati_bdv!$F$2:$F$65536,IF(dati_pdc!$C288=5,dati_bdv!$G$2:$G$65536,dati_bdv!$H$2:$H$65536))))),$A288,dati_bdv!L$2:L$65536)</f>
        <v>0</v>
      </c>
      <c r="E288">
        <f>SUMIF(IF(dati_pdc!$C288=1,dati_bdv!$C$2:$C$65536,IF(dati_pdc!$C288=2,dati_bdv!$D$2:$D$65536,IF(dati_pdc!$C288=3,dati_bdv!$E$2:$E$65536,IF(dati_pdc!$C288=4,dati_bdv!$F$2:$F$65536,IF(dati_pdc!$C288=5,dati_bdv!$G$2:$G$65536,dati_bdv!$H$2:$H$65536))))),$A288,dati_bdv!M$2:M$65536)</f>
        <v>0</v>
      </c>
      <c r="F288">
        <f>SUMIF(IF(dati_pdc!$C288=1,dati_bdv!$C$2:$C$65536,IF(dati_pdc!$C288=2,dati_bdv!$D$2:$D$65536,IF(dati_pdc!$C288=3,dati_bdv!$E$2:$E$65536,IF(dati_pdc!$C288=4,dati_bdv!$F$2:$F$65536,IF(dati_pdc!$C288=5,dati_bdv!$G$2:$G$65536,dati_bdv!$H$2:$H$65536))))),$A288,dati_bdv!N$2:N$65536)</f>
        <v>0</v>
      </c>
    </row>
    <row r="289" spans="1:6">
      <c r="A289" s="34" t="str">
        <f>dati_pdc!A289</f>
        <v>770106</v>
      </c>
      <c r="B289">
        <f>SUMIF(IF(dati_pdc!$C289=1,dati_bdv!$C$2:$C$65536,IF(dati_pdc!$C289=2,dati_bdv!$D$2:$D$65536,IF(dati_pdc!$C289=3,dati_bdv!$E$2:$E$65536,IF(dati_pdc!$C289=4,dati_bdv!$F$2:$F$65536,IF(dati_pdc!$C289=5,dati_bdv!$G$2:$G$65536,dati_bdv!$H$2:$H$65536))))),$A289,dati_bdv!J$2:J$65536)</f>
        <v>190.26</v>
      </c>
      <c r="C289">
        <f>SUMIF(IF(dati_pdc!$C289=1,dati_bdv!$C$2:$C$65536,IF(dati_pdc!$C289=2,dati_bdv!$D$2:$D$65536,IF(dati_pdc!$C289=3,dati_bdv!$E$2:$E$65536,IF(dati_pdc!$C289=4,dati_bdv!$F$2:$F$65536,IF(dati_pdc!$C289=5,dati_bdv!$G$2:$G$65536,dati_bdv!$H$2:$H$65536))))),$A289,dati_bdv!K$2:K$65536)</f>
        <v>448.31</v>
      </c>
      <c r="D289">
        <f>SUMIF(IF(dati_pdc!$C289=1,dati_bdv!$C$2:$C$65536,IF(dati_pdc!$C289=2,dati_bdv!$D$2:$D$65536,IF(dati_pdc!$C289=3,dati_bdv!$E$2:$E$65536,IF(dati_pdc!$C289=4,dati_bdv!$F$2:$F$65536,IF(dati_pdc!$C289=5,dati_bdv!$G$2:$G$65536,dati_bdv!$H$2:$H$65536))))),$A289,dati_bdv!L$2:L$65536)</f>
        <v>0</v>
      </c>
      <c r="E289">
        <f>SUMIF(IF(dati_pdc!$C289=1,dati_bdv!$C$2:$C$65536,IF(dati_pdc!$C289=2,dati_bdv!$D$2:$D$65536,IF(dati_pdc!$C289=3,dati_bdv!$E$2:$E$65536,IF(dati_pdc!$C289=4,dati_bdv!$F$2:$F$65536,IF(dati_pdc!$C289=5,dati_bdv!$G$2:$G$65536,dati_bdv!$H$2:$H$65536))))),$A289,dati_bdv!M$2:M$65536)</f>
        <v>0</v>
      </c>
      <c r="F289">
        <f>SUMIF(IF(dati_pdc!$C289=1,dati_bdv!$C$2:$C$65536,IF(dati_pdc!$C289=2,dati_bdv!$D$2:$D$65536,IF(dati_pdc!$C289=3,dati_bdv!$E$2:$E$65536,IF(dati_pdc!$C289=4,dati_bdv!$F$2:$F$65536,IF(dati_pdc!$C289=5,dati_bdv!$G$2:$G$65536,dati_bdv!$H$2:$H$65536))))),$A289,dati_bdv!N$2:N$65536)</f>
        <v>0</v>
      </c>
    </row>
    <row r="290" spans="1:6">
      <c r="A290" s="34" t="str">
        <f>dati_pdc!A290</f>
        <v>770107</v>
      </c>
      <c r="B290">
        <f>SUMIF(IF(dati_pdc!$C290=1,dati_bdv!$C$2:$C$65536,IF(dati_pdc!$C290=2,dati_bdv!$D$2:$D$65536,IF(dati_pdc!$C290=3,dati_bdv!$E$2:$E$65536,IF(dati_pdc!$C290=4,dati_bdv!$F$2:$F$65536,IF(dati_pdc!$C290=5,dati_bdv!$G$2:$G$65536,dati_bdv!$H$2:$H$65536))))),$A290,dati_bdv!J$2:J$65536)</f>
        <v>45.22</v>
      </c>
      <c r="C290">
        <f>SUMIF(IF(dati_pdc!$C290=1,dati_bdv!$C$2:$C$65536,IF(dati_pdc!$C290=2,dati_bdv!$D$2:$D$65536,IF(dati_pdc!$C290=3,dati_bdv!$E$2:$E$65536,IF(dati_pdc!$C290=4,dati_bdv!$F$2:$F$65536,IF(dati_pdc!$C290=5,dati_bdv!$G$2:$G$65536,dati_bdv!$H$2:$H$65536))))),$A290,dati_bdv!K$2:K$65536)</f>
        <v>63.77</v>
      </c>
      <c r="D290">
        <f>SUMIF(IF(dati_pdc!$C290=1,dati_bdv!$C$2:$C$65536,IF(dati_pdc!$C290=2,dati_bdv!$D$2:$D$65536,IF(dati_pdc!$C290=3,dati_bdv!$E$2:$E$65536,IF(dati_pdc!$C290=4,dati_bdv!$F$2:$F$65536,IF(dati_pdc!$C290=5,dati_bdv!$G$2:$G$65536,dati_bdv!$H$2:$H$65536))))),$A290,dati_bdv!L$2:L$65536)</f>
        <v>0</v>
      </c>
      <c r="E290">
        <f>SUMIF(IF(dati_pdc!$C290=1,dati_bdv!$C$2:$C$65536,IF(dati_pdc!$C290=2,dati_bdv!$D$2:$D$65536,IF(dati_pdc!$C290=3,dati_bdv!$E$2:$E$65536,IF(dati_pdc!$C290=4,dati_bdv!$F$2:$F$65536,IF(dati_pdc!$C290=5,dati_bdv!$G$2:$G$65536,dati_bdv!$H$2:$H$65536))))),$A290,dati_bdv!M$2:M$65536)</f>
        <v>0</v>
      </c>
      <c r="F290">
        <f>SUMIF(IF(dati_pdc!$C290=1,dati_bdv!$C$2:$C$65536,IF(dati_pdc!$C290=2,dati_bdv!$D$2:$D$65536,IF(dati_pdc!$C290=3,dati_bdv!$E$2:$E$65536,IF(dati_pdc!$C290=4,dati_bdv!$F$2:$F$65536,IF(dati_pdc!$C290=5,dati_bdv!$G$2:$G$65536,dati_bdv!$H$2:$H$65536))))),$A290,dati_bdv!N$2:N$65536)</f>
        <v>0</v>
      </c>
    </row>
    <row r="291" spans="1:6">
      <c r="A291" s="34" t="str">
        <f>dati_pdc!A291</f>
        <v>770108</v>
      </c>
      <c r="B291">
        <f>SUMIF(IF(dati_pdc!$C291=1,dati_bdv!$C$2:$C$65536,IF(dati_pdc!$C291=2,dati_bdv!$D$2:$D$65536,IF(dati_pdc!$C291=3,dati_bdv!$E$2:$E$65536,IF(dati_pdc!$C291=4,dati_bdv!$F$2:$F$65536,IF(dati_pdc!$C291=5,dati_bdv!$G$2:$G$65536,dati_bdv!$H$2:$H$65536))))),$A291,dati_bdv!J$2:J$65536)</f>
        <v>163.93</v>
      </c>
      <c r="C291">
        <f>SUMIF(IF(dati_pdc!$C291=1,dati_bdv!$C$2:$C$65536,IF(dati_pdc!$C291=2,dati_bdv!$D$2:$D$65536,IF(dati_pdc!$C291=3,dati_bdv!$E$2:$E$65536,IF(dati_pdc!$C291=4,dati_bdv!$F$2:$F$65536,IF(dati_pdc!$C291=5,dati_bdv!$G$2:$G$65536,dati_bdv!$H$2:$H$65536))))),$A291,dati_bdv!K$2:K$65536)</f>
        <v>0</v>
      </c>
      <c r="D291">
        <f>SUMIF(IF(dati_pdc!$C291=1,dati_bdv!$C$2:$C$65536,IF(dati_pdc!$C291=2,dati_bdv!$D$2:$D$65536,IF(dati_pdc!$C291=3,dati_bdv!$E$2:$E$65536,IF(dati_pdc!$C291=4,dati_bdv!$F$2:$F$65536,IF(dati_pdc!$C291=5,dati_bdv!$G$2:$G$65536,dati_bdv!$H$2:$H$65536))))),$A291,dati_bdv!L$2:L$65536)</f>
        <v>0</v>
      </c>
      <c r="E291">
        <f>SUMIF(IF(dati_pdc!$C291=1,dati_bdv!$C$2:$C$65536,IF(dati_pdc!$C291=2,dati_bdv!$D$2:$D$65536,IF(dati_pdc!$C291=3,dati_bdv!$E$2:$E$65536,IF(dati_pdc!$C291=4,dati_bdv!$F$2:$F$65536,IF(dati_pdc!$C291=5,dati_bdv!$G$2:$G$65536,dati_bdv!$H$2:$H$65536))))),$A291,dati_bdv!M$2:M$65536)</f>
        <v>0</v>
      </c>
      <c r="F291">
        <f>SUMIF(IF(dati_pdc!$C291=1,dati_bdv!$C$2:$C$65536,IF(dati_pdc!$C291=2,dati_bdv!$D$2:$D$65536,IF(dati_pdc!$C291=3,dati_bdv!$E$2:$E$65536,IF(dati_pdc!$C291=4,dati_bdv!$F$2:$F$65536,IF(dati_pdc!$C291=5,dati_bdv!$G$2:$G$65536,dati_bdv!$H$2:$H$65536))))),$A291,dati_bdv!N$2:N$65536)</f>
        <v>0</v>
      </c>
    </row>
    <row r="292" spans="1:6">
      <c r="A292" s="34" t="str">
        <f>dati_pdc!A292</f>
        <v>770109</v>
      </c>
      <c r="B292">
        <f>SUMIF(IF(dati_pdc!$C292=1,dati_bdv!$C$2:$C$65536,IF(dati_pdc!$C292=2,dati_bdv!$D$2:$D$65536,IF(dati_pdc!$C292=3,dati_bdv!$E$2:$E$65536,IF(dati_pdc!$C292=4,dati_bdv!$F$2:$F$65536,IF(dati_pdc!$C292=5,dati_bdv!$G$2:$G$65536,dati_bdv!$H$2:$H$65536))))),$A292,dati_bdv!J$2:J$65536)</f>
        <v>532.95000000000005</v>
      </c>
      <c r="C292">
        <f>SUMIF(IF(dati_pdc!$C292=1,dati_bdv!$C$2:$C$65536,IF(dati_pdc!$C292=2,dati_bdv!$D$2:$D$65536,IF(dati_pdc!$C292=3,dati_bdv!$E$2:$E$65536,IF(dati_pdc!$C292=4,dati_bdv!$F$2:$F$65536,IF(dati_pdc!$C292=5,dati_bdv!$G$2:$G$65536,dati_bdv!$H$2:$H$65536))))),$A292,dati_bdv!K$2:K$65536)</f>
        <v>840.88</v>
      </c>
      <c r="D292">
        <f>SUMIF(IF(dati_pdc!$C292=1,dati_bdv!$C$2:$C$65536,IF(dati_pdc!$C292=2,dati_bdv!$D$2:$D$65536,IF(dati_pdc!$C292=3,dati_bdv!$E$2:$E$65536,IF(dati_pdc!$C292=4,dati_bdv!$F$2:$F$65536,IF(dati_pdc!$C292=5,dati_bdv!$G$2:$G$65536,dati_bdv!$H$2:$H$65536))))),$A292,dati_bdv!L$2:L$65536)</f>
        <v>0</v>
      </c>
      <c r="E292">
        <f>SUMIF(IF(dati_pdc!$C292=1,dati_bdv!$C$2:$C$65536,IF(dati_pdc!$C292=2,dati_bdv!$D$2:$D$65536,IF(dati_pdc!$C292=3,dati_bdv!$E$2:$E$65536,IF(dati_pdc!$C292=4,dati_bdv!$F$2:$F$65536,IF(dati_pdc!$C292=5,dati_bdv!$G$2:$G$65536,dati_bdv!$H$2:$H$65536))))),$A292,dati_bdv!M$2:M$65536)</f>
        <v>0</v>
      </c>
      <c r="F292">
        <f>SUMIF(IF(dati_pdc!$C292=1,dati_bdv!$C$2:$C$65536,IF(dati_pdc!$C292=2,dati_bdv!$D$2:$D$65536,IF(dati_pdc!$C292=3,dati_bdv!$E$2:$E$65536,IF(dati_pdc!$C292=4,dati_bdv!$F$2:$F$65536,IF(dati_pdc!$C292=5,dati_bdv!$G$2:$G$65536,dati_bdv!$H$2:$H$65536))))),$A292,dati_bdv!N$2:N$65536)</f>
        <v>0</v>
      </c>
    </row>
    <row r="293" spans="1:6">
      <c r="A293" s="34" t="str">
        <f>dati_pdc!A293</f>
        <v>77010903</v>
      </c>
      <c r="B293">
        <f>SUMIF(IF(dati_pdc!$C293=1,dati_bdv!$C$2:$C$65536,IF(dati_pdc!$C293=2,dati_bdv!$D$2:$D$65536,IF(dati_pdc!$C293=3,dati_bdv!$E$2:$E$65536,IF(dati_pdc!$C293=4,dati_bdv!$F$2:$F$65536,IF(dati_pdc!$C293=5,dati_bdv!$G$2:$G$65536,dati_bdv!$H$2:$H$65536))))),$A293,dati_bdv!J$2:J$65536)</f>
        <v>532.95000000000005</v>
      </c>
      <c r="C293">
        <f>SUMIF(IF(dati_pdc!$C293=1,dati_bdv!$C$2:$C$65536,IF(dati_pdc!$C293=2,dati_bdv!$D$2:$D$65536,IF(dati_pdc!$C293=3,dati_bdv!$E$2:$E$65536,IF(dati_pdc!$C293=4,dati_bdv!$F$2:$F$65536,IF(dati_pdc!$C293=5,dati_bdv!$G$2:$G$65536,dati_bdv!$H$2:$H$65536))))),$A293,dati_bdv!K$2:K$65536)</f>
        <v>840.88</v>
      </c>
      <c r="D293">
        <f>SUMIF(IF(dati_pdc!$C293=1,dati_bdv!$C$2:$C$65536,IF(dati_pdc!$C293=2,dati_bdv!$D$2:$D$65536,IF(dati_pdc!$C293=3,dati_bdv!$E$2:$E$65536,IF(dati_pdc!$C293=4,dati_bdv!$F$2:$F$65536,IF(dati_pdc!$C293=5,dati_bdv!$G$2:$G$65536,dati_bdv!$H$2:$H$65536))))),$A293,dati_bdv!L$2:L$65536)</f>
        <v>0</v>
      </c>
      <c r="E293">
        <f>SUMIF(IF(dati_pdc!$C293=1,dati_bdv!$C$2:$C$65536,IF(dati_pdc!$C293=2,dati_bdv!$D$2:$D$65536,IF(dati_pdc!$C293=3,dati_bdv!$E$2:$E$65536,IF(dati_pdc!$C293=4,dati_bdv!$F$2:$F$65536,IF(dati_pdc!$C293=5,dati_bdv!$G$2:$G$65536,dati_bdv!$H$2:$H$65536))))),$A293,dati_bdv!M$2:M$65536)</f>
        <v>0</v>
      </c>
      <c r="F293">
        <f>SUMIF(IF(dati_pdc!$C293=1,dati_bdv!$C$2:$C$65536,IF(dati_pdc!$C293=2,dati_bdv!$D$2:$D$65536,IF(dati_pdc!$C293=3,dati_bdv!$E$2:$E$65536,IF(dati_pdc!$C293=4,dati_bdv!$F$2:$F$65536,IF(dati_pdc!$C293=5,dati_bdv!$G$2:$G$65536,dati_bdv!$H$2:$H$65536))))),$A293,dati_bdv!N$2:N$65536)</f>
        <v>0</v>
      </c>
    </row>
    <row r="294" spans="1:6">
      <c r="A294" s="34" t="str">
        <f>dati_pdc!A294</f>
        <v>7703</v>
      </c>
      <c r="B294">
        <f>SUMIF(IF(dati_pdc!$C294=1,dati_bdv!$C$2:$C$65536,IF(dati_pdc!$C294=2,dati_bdv!$D$2:$D$65536,IF(dati_pdc!$C294=3,dati_bdv!$E$2:$E$65536,IF(dati_pdc!$C294=4,dati_bdv!$F$2:$F$65536,IF(dati_pdc!$C294=5,dati_bdv!$G$2:$G$65536,dati_bdv!$H$2:$H$65536))))),$A294,dati_bdv!J$2:J$65536)</f>
        <v>21381.64</v>
      </c>
      <c r="C294">
        <f>SUMIF(IF(dati_pdc!$C294=1,dati_bdv!$C$2:$C$65536,IF(dati_pdc!$C294=2,dati_bdv!$D$2:$D$65536,IF(dati_pdc!$C294=3,dati_bdv!$E$2:$E$65536,IF(dati_pdc!$C294=4,dati_bdv!$F$2:$F$65536,IF(dati_pdc!$C294=5,dati_bdv!$G$2:$G$65536,dati_bdv!$H$2:$H$65536))))),$A294,dati_bdv!K$2:K$65536)</f>
        <v>21109.439999999999</v>
      </c>
      <c r="D294">
        <f>SUMIF(IF(dati_pdc!$C294=1,dati_bdv!$C$2:$C$65536,IF(dati_pdc!$C294=2,dati_bdv!$D$2:$D$65536,IF(dati_pdc!$C294=3,dati_bdv!$E$2:$E$65536,IF(dati_pdc!$C294=4,dati_bdv!$F$2:$F$65536,IF(dati_pdc!$C294=5,dati_bdv!$G$2:$G$65536,dati_bdv!$H$2:$H$65536))))),$A294,dati_bdv!L$2:L$65536)</f>
        <v>0</v>
      </c>
      <c r="E294">
        <f>SUMIF(IF(dati_pdc!$C294=1,dati_bdv!$C$2:$C$65536,IF(dati_pdc!$C294=2,dati_bdv!$D$2:$D$65536,IF(dati_pdc!$C294=3,dati_bdv!$E$2:$E$65536,IF(dati_pdc!$C294=4,dati_bdv!$F$2:$F$65536,IF(dati_pdc!$C294=5,dati_bdv!$G$2:$G$65536,dati_bdv!$H$2:$H$65536))))),$A294,dati_bdv!M$2:M$65536)</f>
        <v>0</v>
      </c>
      <c r="F294">
        <f>SUMIF(IF(dati_pdc!$C294=1,dati_bdv!$C$2:$C$65536,IF(dati_pdc!$C294=2,dati_bdv!$D$2:$D$65536,IF(dati_pdc!$C294=3,dati_bdv!$E$2:$E$65536,IF(dati_pdc!$C294=4,dati_bdv!$F$2:$F$65536,IF(dati_pdc!$C294=5,dati_bdv!$G$2:$G$65536,dati_bdv!$H$2:$H$65536))))),$A294,dati_bdv!N$2:N$65536)</f>
        <v>0</v>
      </c>
    </row>
    <row r="295" spans="1:6">
      <c r="A295" s="34" t="str">
        <f>dati_pdc!A295</f>
        <v>770301</v>
      </c>
      <c r="B295">
        <f>SUMIF(IF(dati_pdc!$C295=1,dati_bdv!$C$2:$C$65536,IF(dati_pdc!$C295=2,dati_bdv!$D$2:$D$65536,IF(dati_pdc!$C295=3,dati_bdv!$E$2:$E$65536,IF(dati_pdc!$C295=4,dati_bdv!$F$2:$F$65536,IF(dati_pdc!$C295=5,dati_bdv!$G$2:$G$65536,dati_bdv!$H$2:$H$65536))))),$A295,dati_bdv!J$2:J$65536)</f>
        <v>6299.96</v>
      </c>
      <c r="C295">
        <f>SUMIF(IF(dati_pdc!$C295=1,dati_bdv!$C$2:$C$65536,IF(dati_pdc!$C295=2,dati_bdv!$D$2:$D$65536,IF(dati_pdc!$C295=3,dati_bdv!$E$2:$E$65536,IF(dati_pdc!$C295=4,dati_bdv!$F$2:$F$65536,IF(dati_pdc!$C295=5,dati_bdv!$G$2:$G$65536,dati_bdv!$H$2:$H$65536))))),$A295,dati_bdv!K$2:K$65536)</f>
        <v>6517.17</v>
      </c>
      <c r="D295">
        <f>SUMIF(IF(dati_pdc!$C295=1,dati_bdv!$C$2:$C$65536,IF(dati_pdc!$C295=2,dati_bdv!$D$2:$D$65536,IF(dati_pdc!$C295=3,dati_bdv!$E$2:$E$65536,IF(dati_pdc!$C295=4,dati_bdv!$F$2:$F$65536,IF(dati_pdc!$C295=5,dati_bdv!$G$2:$G$65536,dati_bdv!$H$2:$H$65536))))),$A295,dati_bdv!L$2:L$65536)</f>
        <v>0</v>
      </c>
      <c r="E295">
        <f>SUMIF(IF(dati_pdc!$C295=1,dati_bdv!$C$2:$C$65536,IF(dati_pdc!$C295=2,dati_bdv!$D$2:$D$65536,IF(dati_pdc!$C295=3,dati_bdv!$E$2:$E$65536,IF(dati_pdc!$C295=4,dati_bdv!$F$2:$F$65536,IF(dati_pdc!$C295=5,dati_bdv!$G$2:$G$65536,dati_bdv!$H$2:$H$65536))))),$A295,dati_bdv!M$2:M$65536)</f>
        <v>0</v>
      </c>
      <c r="F295">
        <f>SUMIF(IF(dati_pdc!$C295=1,dati_bdv!$C$2:$C$65536,IF(dati_pdc!$C295=2,dati_bdv!$D$2:$D$65536,IF(dati_pdc!$C295=3,dati_bdv!$E$2:$E$65536,IF(dati_pdc!$C295=4,dati_bdv!$F$2:$F$65536,IF(dati_pdc!$C295=5,dati_bdv!$G$2:$G$65536,dati_bdv!$H$2:$H$65536))))),$A295,dati_bdv!N$2:N$65536)</f>
        <v>0</v>
      </c>
    </row>
    <row r="296" spans="1:6">
      <c r="A296" s="34" t="str">
        <f>dati_pdc!A296</f>
        <v>77030107</v>
      </c>
      <c r="B296">
        <f>SUMIF(IF(dati_pdc!$C296=1,dati_bdv!$C$2:$C$65536,IF(dati_pdc!$C296=2,dati_bdv!$D$2:$D$65536,IF(dati_pdc!$C296=3,dati_bdv!$E$2:$E$65536,IF(dati_pdc!$C296=4,dati_bdv!$F$2:$F$65536,IF(dati_pdc!$C296=5,dati_bdv!$G$2:$G$65536,dati_bdv!$H$2:$H$65536))))),$A296,dati_bdv!J$2:J$65536)</f>
        <v>3454.89</v>
      </c>
      <c r="C296">
        <f>SUMIF(IF(dati_pdc!$C296=1,dati_bdv!$C$2:$C$65536,IF(dati_pdc!$C296=2,dati_bdv!$D$2:$D$65536,IF(dati_pdc!$C296=3,dati_bdv!$E$2:$E$65536,IF(dati_pdc!$C296=4,dati_bdv!$F$2:$F$65536,IF(dati_pdc!$C296=5,dati_bdv!$G$2:$G$65536,dati_bdv!$H$2:$H$65536))))),$A296,dati_bdv!K$2:K$65536)</f>
        <v>3145.76</v>
      </c>
      <c r="D296">
        <f>SUMIF(IF(dati_pdc!$C296=1,dati_bdv!$C$2:$C$65536,IF(dati_pdc!$C296=2,dati_bdv!$D$2:$D$65536,IF(dati_pdc!$C296=3,dati_bdv!$E$2:$E$65536,IF(dati_pdc!$C296=4,dati_bdv!$F$2:$F$65536,IF(dati_pdc!$C296=5,dati_bdv!$G$2:$G$65536,dati_bdv!$H$2:$H$65536))))),$A296,dati_bdv!L$2:L$65536)</f>
        <v>0</v>
      </c>
      <c r="E296">
        <f>SUMIF(IF(dati_pdc!$C296=1,dati_bdv!$C$2:$C$65536,IF(dati_pdc!$C296=2,dati_bdv!$D$2:$D$65536,IF(dati_pdc!$C296=3,dati_bdv!$E$2:$E$65536,IF(dati_pdc!$C296=4,dati_bdv!$F$2:$F$65536,IF(dati_pdc!$C296=5,dati_bdv!$G$2:$G$65536,dati_bdv!$H$2:$H$65536))))),$A296,dati_bdv!M$2:M$65536)</f>
        <v>0</v>
      </c>
      <c r="F296">
        <f>SUMIF(IF(dati_pdc!$C296=1,dati_bdv!$C$2:$C$65536,IF(dati_pdc!$C296=2,dati_bdv!$D$2:$D$65536,IF(dati_pdc!$C296=3,dati_bdv!$E$2:$E$65536,IF(dati_pdc!$C296=4,dati_bdv!$F$2:$F$65536,IF(dati_pdc!$C296=5,dati_bdv!$G$2:$G$65536,dati_bdv!$H$2:$H$65536))))),$A296,dati_bdv!N$2:N$65536)</f>
        <v>0</v>
      </c>
    </row>
    <row r="297" spans="1:6">
      <c r="A297" s="34" t="str">
        <f>dati_pdc!A297</f>
        <v>77030108</v>
      </c>
      <c r="B297">
        <f>SUMIF(IF(dati_pdc!$C297=1,dati_bdv!$C$2:$C$65536,IF(dati_pdc!$C297=2,dati_bdv!$D$2:$D$65536,IF(dati_pdc!$C297=3,dati_bdv!$E$2:$E$65536,IF(dati_pdc!$C297=4,dati_bdv!$F$2:$F$65536,IF(dati_pdc!$C297=5,dati_bdv!$G$2:$G$65536,dati_bdv!$H$2:$H$65536))))),$A297,dati_bdv!J$2:J$65536)</f>
        <v>2845.07</v>
      </c>
      <c r="C297">
        <f>SUMIF(IF(dati_pdc!$C297=1,dati_bdv!$C$2:$C$65536,IF(dati_pdc!$C297=2,dati_bdv!$D$2:$D$65536,IF(dati_pdc!$C297=3,dati_bdv!$E$2:$E$65536,IF(dati_pdc!$C297=4,dati_bdv!$F$2:$F$65536,IF(dati_pdc!$C297=5,dati_bdv!$G$2:$G$65536,dati_bdv!$H$2:$H$65536))))),$A297,dati_bdv!K$2:K$65536)</f>
        <v>3371.41</v>
      </c>
      <c r="D297">
        <f>SUMIF(IF(dati_pdc!$C297=1,dati_bdv!$C$2:$C$65536,IF(dati_pdc!$C297=2,dati_bdv!$D$2:$D$65536,IF(dati_pdc!$C297=3,dati_bdv!$E$2:$E$65536,IF(dati_pdc!$C297=4,dati_bdv!$F$2:$F$65536,IF(dati_pdc!$C297=5,dati_bdv!$G$2:$G$65536,dati_bdv!$H$2:$H$65536))))),$A297,dati_bdv!L$2:L$65536)</f>
        <v>0</v>
      </c>
      <c r="E297">
        <f>SUMIF(IF(dati_pdc!$C297=1,dati_bdv!$C$2:$C$65536,IF(dati_pdc!$C297=2,dati_bdv!$D$2:$D$65536,IF(dati_pdc!$C297=3,dati_bdv!$E$2:$E$65536,IF(dati_pdc!$C297=4,dati_bdv!$F$2:$F$65536,IF(dati_pdc!$C297=5,dati_bdv!$G$2:$G$65536,dati_bdv!$H$2:$H$65536))))),$A297,dati_bdv!M$2:M$65536)</f>
        <v>0</v>
      </c>
      <c r="F297">
        <f>SUMIF(IF(dati_pdc!$C297=1,dati_bdv!$C$2:$C$65536,IF(dati_pdc!$C297=2,dati_bdv!$D$2:$D$65536,IF(dati_pdc!$C297=3,dati_bdv!$E$2:$E$65536,IF(dati_pdc!$C297=4,dati_bdv!$F$2:$F$65536,IF(dati_pdc!$C297=5,dati_bdv!$G$2:$G$65536,dati_bdv!$H$2:$H$65536))))),$A297,dati_bdv!N$2:N$65536)</f>
        <v>0</v>
      </c>
    </row>
    <row r="298" spans="1:6">
      <c r="A298" s="34" t="str">
        <f>dati_pdc!A298</f>
        <v>770307</v>
      </c>
      <c r="B298">
        <f>SUMIF(IF(dati_pdc!$C298=1,dati_bdv!$C$2:$C$65536,IF(dati_pdc!$C298=2,dati_bdv!$D$2:$D$65536,IF(dati_pdc!$C298=3,dati_bdv!$E$2:$E$65536,IF(dati_pdc!$C298=4,dati_bdv!$F$2:$F$65536,IF(dati_pdc!$C298=5,dati_bdv!$G$2:$G$65536,dati_bdv!$H$2:$H$65536))))),$A298,dati_bdv!J$2:J$65536)</f>
        <v>5755.7</v>
      </c>
      <c r="C298">
        <f>SUMIF(IF(dati_pdc!$C298=1,dati_bdv!$C$2:$C$65536,IF(dati_pdc!$C298=2,dati_bdv!$D$2:$D$65536,IF(dati_pdc!$C298=3,dati_bdv!$E$2:$E$65536,IF(dati_pdc!$C298=4,dati_bdv!$F$2:$F$65536,IF(dati_pdc!$C298=5,dati_bdv!$G$2:$G$65536,dati_bdv!$H$2:$H$65536))))),$A298,dati_bdv!K$2:K$65536)</f>
        <v>5916.05</v>
      </c>
      <c r="D298">
        <f>SUMIF(IF(dati_pdc!$C298=1,dati_bdv!$C$2:$C$65536,IF(dati_pdc!$C298=2,dati_bdv!$D$2:$D$65536,IF(dati_pdc!$C298=3,dati_bdv!$E$2:$E$65536,IF(dati_pdc!$C298=4,dati_bdv!$F$2:$F$65536,IF(dati_pdc!$C298=5,dati_bdv!$G$2:$G$65536,dati_bdv!$H$2:$H$65536))))),$A298,dati_bdv!L$2:L$65536)</f>
        <v>0</v>
      </c>
      <c r="E298">
        <f>SUMIF(IF(dati_pdc!$C298=1,dati_bdv!$C$2:$C$65536,IF(dati_pdc!$C298=2,dati_bdv!$D$2:$D$65536,IF(dati_pdc!$C298=3,dati_bdv!$E$2:$E$65536,IF(dati_pdc!$C298=4,dati_bdv!$F$2:$F$65536,IF(dati_pdc!$C298=5,dati_bdv!$G$2:$G$65536,dati_bdv!$H$2:$H$65536))))),$A298,dati_bdv!M$2:M$65536)</f>
        <v>0</v>
      </c>
      <c r="F298">
        <f>SUMIF(IF(dati_pdc!$C298=1,dati_bdv!$C$2:$C$65536,IF(dati_pdc!$C298=2,dati_bdv!$D$2:$D$65536,IF(dati_pdc!$C298=3,dati_bdv!$E$2:$E$65536,IF(dati_pdc!$C298=4,dati_bdv!$F$2:$F$65536,IF(dati_pdc!$C298=5,dati_bdv!$G$2:$G$65536,dati_bdv!$H$2:$H$65536))))),$A298,dati_bdv!N$2:N$65536)</f>
        <v>0</v>
      </c>
    </row>
    <row r="299" spans="1:6">
      <c r="A299" s="34" t="str">
        <f>dati_pdc!A299</f>
        <v>77030706</v>
      </c>
      <c r="B299">
        <f>SUMIF(IF(dati_pdc!$C299=1,dati_bdv!$C$2:$C$65536,IF(dati_pdc!$C299=2,dati_bdv!$D$2:$D$65536,IF(dati_pdc!$C299=3,dati_bdv!$E$2:$E$65536,IF(dati_pdc!$C299=4,dati_bdv!$F$2:$F$65536,IF(dati_pdc!$C299=5,dati_bdv!$G$2:$G$65536,dati_bdv!$H$2:$H$65536))))),$A299,dati_bdv!J$2:J$65536)</f>
        <v>2450.46</v>
      </c>
      <c r="C299">
        <f>SUMIF(IF(dati_pdc!$C299=1,dati_bdv!$C$2:$C$65536,IF(dati_pdc!$C299=2,dati_bdv!$D$2:$D$65536,IF(dati_pdc!$C299=3,dati_bdv!$E$2:$E$65536,IF(dati_pdc!$C299=4,dati_bdv!$F$2:$F$65536,IF(dati_pdc!$C299=5,dati_bdv!$G$2:$G$65536,dati_bdv!$H$2:$H$65536))))),$A299,dati_bdv!K$2:K$65536)</f>
        <v>2783.63</v>
      </c>
      <c r="D299">
        <f>SUMIF(IF(dati_pdc!$C299=1,dati_bdv!$C$2:$C$65536,IF(dati_pdc!$C299=2,dati_bdv!$D$2:$D$65536,IF(dati_pdc!$C299=3,dati_bdv!$E$2:$E$65536,IF(dati_pdc!$C299=4,dati_bdv!$F$2:$F$65536,IF(dati_pdc!$C299=5,dati_bdv!$G$2:$G$65536,dati_bdv!$H$2:$H$65536))))),$A299,dati_bdv!L$2:L$65536)</f>
        <v>0</v>
      </c>
      <c r="E299">
        <f>SUMIF(IF(dati_pdc!$C299=1,dati_bdv!$C$2:$C$65536,IF(dati_pdc!$C299=2,dati_bdv!$D$2:$D$65536,IF(dati_pdc!$C299=3,dati_bdv!$E$2:$E$65536,IF(dati_pdc!$C299=4,dati_bdv!$F$2:$F$65536,IF(dati_pdc!$C299=5,dati_bdv!$G$2:$G$65536,dati_bdv!$H$2:$H$65536))))),$A299,dati_bdv!M$2:M$65536)</f>
        <v>0</v>
      </c>
      <c r="F299">
        <f>SUMIF(IF(dati_pdc!$C299=1,dati_bdv!$C$2:$C$65536,IF(dati_pdc!$C299=2,dati_bdv!$D$2:$D$65536,IF(dati_pdc!$C299=3,dati_bdv!$E$2:$E$65536,IF(dati_pdc!$C299=4,dati_bdv!$F$2:$F$65536,IF(dati_pdc!$C299=5,dati_bdv!$G$2:$G$65536,dati_bdv!$H$2:$H$65536))))),$A299,dati_bdv!N$2:N$65536)</f>
        <v>0</v>
      </c>
    </row>
    <row r="300" spans="1:6">
      <c r="A300" s="34" t="str">
        <f>dati_pdc!A300</f>
        <v>77030707</v>
      </c>
      <c r="B300">
        <f>SUMIF(IF(dati_pdc!$C300=1,dati_bdv!$C$2:$C$65536,IF(dati_pdc!$C300=2,dati_bdv!$D$2:$D$65536,IF(dati_pdc!$C300=3,dati_bdv!$E$2:$E$65536,IF(dati_pdc!$C300=4,dati_bdv!$F$2:$F$65536,IF(dati_pdc!$C300=5,dati_bdv!$G$2:$G$65536,dati_bdv!$H$2:$H$65536))))),$A300,dati_bdv!J$2:J$65536)</f>
        <v>3305.24</v>
      </c>
      <c r="C300">
        <f>SUMIF(IF(dati_pdc!$C300=1,dati_bdv!$C$2:$C$65536,IF(dati_pdc!$C300=2,dati_bdv!$D$2:$D$65536,IF(dati_pdc!$C300=3,dati_bdv!$E$2:$E$65536,IF(dati_pdc!$C300=4,dati_bdv!$F$2:$F$65536,IF(dati_pdc!$C300=5,dati_bdv!$G$2:$G$65536,dati_bdv!$H$2:$H$65536))))),$A300,dati_bdv!K$2:K$65536)</f>
        <v>3132.42</v>
      </c>
      <c r="D300">
        <f>SUMIF(IF(dati_pdc!$C300=1,dati_bdv!$C$2:$C$65536,IF(dati_pdc!$C300=2,dati_bdv!$D$2:$D$65536,IF(dati_pdc!$C300=3,dati_bdv!$E$2:$E$65536,IF(dati_pdc!$C300=4,dati_bdv!$F$2:$F$65536,IF(dati_pdc!$C300=5,dati_bdv!$G$2:$G$65536,dati_bdv!$H$2:$H$65536))))),$A300,dati_bdv!L$2:L$65536)</f>
        <v>0</v>
      </c>
      <c r="E300">
        <f>SUMIF(IF(dati_pdc!$C300=1,dati_bdv!$C$2:$C$65536,IF(dati_pdc!$C300=2,dati_bdv!$D$2:$D$65536,IF(dati_pdc!$C300=3,dati_bdv!$E$2:$E$65536,IF(dati_pdc!$C300=4,dati_bdv!$F$2:$F$65536,IF(dati_pdc!$C300=5,dati_bdv!$G$2:$G$65536,dati_bdv!$H$2:$H$65536))))),$A300,dati_bdv!M$2:M$65536)</f>
        <v>0</v>
      </c>
      <c r="F300">
        <f>SUMIF(IF(dati_pdc!$C300=1,dati_bdv!$C$2:$C$65536,IF(dati_pdc!$C300=2,dati_bdv!$D$2:$D$65536,IF(dati_pdc!$C300=3,dati_bdv!$E$2:$E$65536,IF(dati_pdc!$C300=4,dati_bdv!$F$2:$F$65536,IF(dati_pdc!$C300=5,dati_bdv!$G$2:$G$65536,dati_bdv!$H$2:$H$65536))))),$A300,dati_bdv!N$2:N$65536)</f>
        <v>0</v>
      </c>
    </row>
    <row r="301" spans="1:6">
      <c r="A301" s="34" t="str">
        <f>dati_pdc!A301</f>
        <v>770313</v>
      </c>
      <c r="B301">
        <f>SUMIF(IF(dati_pdc!$C301=1,dati_bdv!$C$2:$C$65536,IF(dati_pdc!$C301=2,dati_bdv!$D$2:$D$65536,IF(dati_pdc!$C301=3,dati_bdv!$E$2:$E$65536,IF(dati_pdc!$C301=4,dati_bdv!$F$2:$F$65536,IF(dati_pdc!$C301=5,dati_bdv!$G$2:$G$65536,dati_bdv!$H$2:$H$65536))))),$A301,dati_bdv!J$2:J$65536)</f>
        <v>1410.76</v>
      </c>
      <c r="C301">
        <f>SUMIF(IF(dati_pdc!$C301=1,dati_bdv!$C$2:$C$65536,IF(dati_pdc!$C301=2,dati_bdv!$D$2:$D$65536,IF(dati_pdc!$C301=3,dati_bdv!$E$2:$E$65536,IF(dati_pdc!$C301=4,dati_bdv!$F$2:$F$65536,IF(dati_pdc!$C301=5,dati_bdv!$G$2:$G$65536,dati_bdv!$H$2:$H$65536))))),$A301,dati_bdv!K$2:K$65536)</f>
        <v>1423.8600000000001</v>
      </c>
      <c r="D301">
        <f>SUMIF(IF(dati_pdc!$C301=1,dati_bdv!$C$2:$C$65536,IF(dati_pdc!$C301=2,dati_bdv!$D$2:$D$65536,IF(dati_pdc!$C301=3,dati_bdv!$E$2:$E$65536,IF(dati_pdc!$C301=4,dati_bdv!$F$2:$F$65536,IF(dati_pdc!$C301=5,dati_bdv!$G$2:$G$65536,dati_bdv!$H$2:$H$65536))))),$A301,dati_bdv!L$2:L$65536)</f>
        <v>0</v>
      </c>
      <c r="E301">
        <f>SUMIF(IF(dati_pdc!$C301=1,dati_bdv!$C$2:$C$65536,IF(dati_pdc!$C301=2,dati_bdv!$D$2:$D$65536,IF(dati_pdc!$C301=3,dati_bdv!$E$2:$E$65536,IF(dati_pdc!$C301=4,dati_bdv!$F$2:$F$65536,IF(dati_pdc!$C301=5,dati_bdv!$G$2:$G$65536,dati_bdv!$H$2:$H$65536))))),$A301,dati_bdv!M$2:M$65536)</f>
        <v>0</v>
      </c>
      <c r="F301">
        <f>SUMIF(IF(dati_pdc!$C301=1,dati_bdv!$C$2:$C$65536,IF(dati_pdc!$C301=2,dati_bdv!$D$2:$D$65536,IF(dati_pdc!$C301=3,dati_bdv!$E$2:$E$65536,IF(dati_pdc!$C301=4,dati_bdv!$F$2:$F$65536,IF(dati_pdc!$C301=5,dati_bdv!$G$2:$G$65536,dati_bdv!$H$2:$H$65536))))),$A301,dati_bdv!N$2:N$65536)</f>
        <v>0</v>
      </c>
    </row>
    <row r="302" spans="1:6">
      <c r="A302" s="34" t="str">
        <f>dati_pdc!A302</f>
        <v>77031308</v>
      </c>
      <c r="B302">
        <f>SUMIF(IF(dati_pdc!$C302=1,dati_bdv!$C$2:$C$65536,IF(dati_pdc!$C302=2,dati_bdv!$D$2:$D$65536,IF(dati_pdc!$C302=3,dati_bdv!$E$2:$E$65536,IF(dati_pdc!$C302=4,dati_bdv!$F$2:$F$65536,IF(dati_pdc!$C302=5,dati_bdv!$G$2:$G$65536,dati_bdv!$H$2:$H$65536))))),$A302,dati_bdv!J$2:J$65536)</f>
        <v>408.45</v>
      </c>
      <c r="C302">
        <f>SUMIF(IF(dati_pdc!$C302=1,dati_bdv!$C$2:$C$65536,IF(dati_pdc!$C302=2,dati_bdv!$D$2:$D$65536,IF(dati_pdc!$C302=3,dati_bdv!$E$2:$E$65536,IF(dati_pdc!$C302=4,dati_bdv!$F$2:$F$65536,IF(dati_pdc!$C302=5,dati_bdv!$G$2:$G$65536,dati_bdv!$H$2:$H$65536))))),$A302,dati_bdv!K$2:K$65536)</f>
        <v>309.63</v>
      </c>
      <c r="D302">
        <f>SUMIF(IF(dati_pdc!$C302=1,dati_bdv!$C$2:$C$65536,IF(dati_pdc!$C302=2,dati_bdv!$D$2:$D$65536,IF(dati_pdc!$C302=3,dati_bdv!$E$2:$E$65536,IF(dati_pdc!$C302=4,dati_bdv!$F$2:$F$65536,IF(dati_pdc!$C302=5,dati_bdv!$G$2:$G$65536,dati_bdv!$H$2:$H$65536))))),$A302,dati_bdv!L$2:L$65536)</f>
        <v>0</v>
      </c>
      <c r="E302">
        <f>SUMIF(IF(dati_pdc!$C302=1,dati_bdv!$C$2:$C$65536,IF(dati_pdc!$C302=2,dati_bdv!$D$2:$D$65536,IF(dati_pdc!$C302=3,dati_bdv!$E$2:$E$65536,IF(dati_pdc!$C302=4,dati_bdv!$F$2:$F$65536,IF(dati_pdc!$C302=5,dati_bdv!$G$2:$G$65536,dati_bdv!$H$2:$H$65536))))),$A302,dati_bdv!M$2:M$65536)</f>
        <v>0</v>
      </c>
      <c r="F302">
        <f>SUMIF(IF(dati_pdc!$C302=1,dati_bdv!$C$2:$C$65536,IF(dati_pdc!$C302=2,dati_bdv!$D$2:$D$65536,IF(dati_pdc!$C302=3,dati_bdv!$E$2:$E$65536,IF(dati_pdc!$C302=4,dati_bdv!$F$2:$F$65536,IF(dati_pdc!$C302=5,dati_bdv!$G$2:$G$65536,dati_bdv!$H$2:$H$65536))))),$A302,dati_bdv!N$2:N$65536)</f>
        <v>0</v>
      </c>
    </row>
    <row r="303" spans="1:6">
      <c r="A303" s="34" t="str">
        <f>dati_pdc!A303</f>
        <v>77031309</v>
      </c>
      <c r="B303">
        <f>SUMIF(IF(dati_pdc!$C303=1,dati_bdv!$C$2:$C$65536,IF(dati_pdc!$C303=2,dati_bdv!$D$2:$D$65536,IF(dati_pdc!$C303=3,dati_bdv!$E$2:$E$65536,IF(dati_pdc!$C303=4,dati_bdv!$F$2:$F$65536,IF(dati_pdc!$C303=5,dati_bdv!$G$2:$G$65536,dati_bdv!$H$2:$H$65536))))),$A303,dati_bdv!J$2:J$65536)</f>
        <v>643.80999999999995</v>
      </c>
      <c r="C303">
        <f>SUMIF(IF(dati_pdc!$C303=1,dati_bdv!$C$2:$C$65536,IF(dati_pdc!$C303=2,dati_bdv!$D$2:$D$65536,IF(dati_pdc!$C303=3,dati_bdv!$E$2:$E$65536,IF(dati_pdc!$C303=4,dati_bdv!$F$2:$F$65536,IF(dati_pdc!$C303=5,dati_bdv!$G$2:$G$65536,dati_bdv!$H$2:$H$65536))))),$A303,dati_bdv!K$2:K$65536)</f>
        <v>682.31</v>
      </c>
      <c r="D303">
        <f>SUMIF(IF(dati_pdc!$C303=1,dati_bdv!$C$2:$C$65536,IF(dati_pdc!$C303=2,dati_bdv!$D$2:$D$65536,IF(dati_pdc!$C303=3,dati_bdv!$E$2:$E$65536,IF(dati_pdc!$C303=4,dati_bdv!$F$2:$F$65536,IF(dati_pdc!$C303=5,dati_bdv!$G$2:$G$65536,dati_bdv!$H$2:$H$65536))))),$A303,dati_bdv!L$2:L$65536)</f>
        <v>0</v>
      </c>
      <c r="E303">
        <f>SUMIF(IF(dati_pdc!$C303=1,dati_bdv!$C$2:$C$65536,IF(dati_pdc!$C303=2,dati_bdv!$D$2:$D$65536,IF(dati_pdc!$C303=3,dati_bdv!$E$2:$E$65536,IF(dati_pdc!$C303=4,dati_bdv!$F$2:$F$65536,IF(dati_pdc!$C303=5,dati_bdv!$G$2:$G$65536,dati_bdv!$H$2:$H$65536))))),$A303,dati_bdv!M$2:M$65536)</f>
        <v>0</v>
      </c>
      <c r="F303">
        <f>SUMIF(IF(dati_pdc!$C303=1,dati_bdv!$C$2:$C$65536,IF(dati_pdc!$C303=2,dati_bdv!$D$2:$D$65536,IF(dati_pdc!$C303=3,dati_bdv!$E$2:$E$65536,IF(dati_pdc!$C303=4,dati_bdv!$F$2:$F$65536,IF(dati_pdc!$C303=5,dati_bdv!$G$2:$G$65536,dati_bdv!$H$2:$H$65536))))),$A303,dati_bdv!N$2:N$65536)</f>
        <v>0</v>
      </c>
    </row>
    <row r="304" spans="1:6">
      <c r="A304" s="34" t="str">
        <f>dati_pdc!A304</f>
        <v>77031310</v>
      </c>
      <c r="B304">
        <f>SUMIF(IF(dati_pdc!$C304=1,dati_bdv!$C$2:$C$65536,IF(dati_pdc!$C304=2,dati_bdv!$D$2:$D$65536,IF(dati_pdc!$C304=3,dati_bdv!$E$2:$E$65536,IF(dati_pdc!$C304=4,dati_bdv!$F$2:$F$65536,IF(dati_pdc!$C304=5,dati_bdv!$G$2:$G$65536,dati_bdv!$H$2:$H$65536))))),$A304,dati_bdv!J$2:J$65536)</f>
        <v>28.7</v>
      </c>
      <c r="C304">
        <f>SUMIF(IF(dati_pdc!$C304=1,dati_bdv!$C$2:$C$65536,IF(dati_pdc!$C304=2,dati_bdv!$D$2:$D$65536,IF(dati_pdc!$C304=3,dati_bdv!$E$2:$E$65536,IF(dati_pdc!$C304=4,dati_bdv!$F$2:$F$65536,IF(dati_pdc!$C304=5,dati_bdv!$G$2:$G$65536,dati_bdv!$H$2:$H$65536))))),$A304,dati_bdv!K$2:K$65536)</f>
        <v>147</v>
      </c>
      <c r="D304">
        <f>SUMIF(IF(dati_pdc!$C304=1,dati_bdv!$C$2:$C$65536,IF(dati_pdc!$C304=2,dati_bdv!$D$2:$D$65536,IF(dati_pdc!$C304=3,dati_bdv!$E$2:$E$65536,IF(dati_pdc!$C304=4,dati_bdv!$F$2:$F$65536,IF(dati_pdc!$C304=5,dati_bdv!$G$2:$G$65536,dati_bdv!$H$2:$H$65536))))),$A304,dati_bdv!L$2:L$65536)</f>
        <v>0</v>
      </c>
      <c r="E304">
        <f>SUMIF(IF(dati_pdc!$C304=1,dati_bdv!$C$2:$C$65536,IF(dati_pdc!$C304=2,dati_bdv!$D$2:$D$65536,IF(dati_pdc!$C304=3,dati_bdv!$E$2:$E$65536,IF(dati_pdc!$C304=4,dati_bdv!$F$2:$F$65536,IF(dati_pdc!$C304=5,dati_bdv!$G$2:$G$65536,dati_bdv!$H$2:$H$65536))))),$A304,dati_bdv!M$2:M$65536)</f>
        <v>0</v>
      </c>
      <c r="F304">
        <f>SUMIF(IF(dati_pdc!$C304=1,dati_bdv!$C$2:$C$65536,IF(dati_pdc!$C304=2,dati_bdv!$D$2:$D$65536,IF(dati_pdc!$C304=3,dati_bdv!$E$2:$E$65536,IF(dati_pdc!$C304=4,dati_bdv!$F$2:$F$65536,IF(dati_pdc!$C304=5,dati_bdv!$G$2:$G$65536,dati_bdv!$H$2:$H$65536))))),$A304,dati_bdv!N$2:N$65536)</f>
        <v>0</v>
      </c>
    </row>
    <row r="305" spans="1:6">
      <c r="A305" s="34" t="str">
        <f>dati_pdc!A305</f>
        <v>77031311</v>
      </c>
      <c r="B305">
        <f>SUMIF(IF(dati_pdc!$C305=1,dati_bdv!$C$2:$C$65536,IF(dati_pdc!$C305=2,dati_bdv!$D$2:$D$65536,IF(dati_pdc!$C305=3,dati_bdv!$E$2:$E$65536,IF(dati_pdc!$C305=4,dati_bdv!$F$2:$F$65536,IF(dati_pdc!$C305=5,dati_bdv!$G$2:$G$65536,dati_bdv!$H$2:$H$65536))))),$A305,dati_bdv!J$2:J$65536)</f>
        <v>329.8</v>
      </c>
      <c r="C305">
        <f>SUMIF(IF(dati_pdc!$C305=1,dati_bdv!$C$2:$C$65536,IF(dati_pdc!$C305=2,dati_bdv!$D$2:$D$65536,IF(dati_pdc!$C305=3,dati_bdv!$E$2:$E$65536,IF(dati_pdc!$C305=4,dati_bdv!$F$2:$F$65536,IF(dati_pdc!$C305=5,dati_bdv!$G$2:$G$65536,dati_bdv!$H$2:$H$65536))))),$A305,dati_bdv!K$2:K$65536)</f>
        <v>284.92</v>
      </c>
      <c r="D305">
        <f>SUMIF(IF(dati_pdc!$C305=1,dati_bdv!$C$2:$C$65536,IF(dati_pdc!$C305=2,dati_bdv!$D$2:$D$65536,IF(dati_pdc!$C305=3,dati_bdv!$E$2:$E$65536,IF(dati_pdc!$C305=4,dati_bdv!$F$2:$F$65536,IF(dati_pdc!$C305=5,dati_bdv!$G$2:$G$65536,dati_bdv!$H$2:$H$65536))))),$A305,dati_bdv!L$2:L$65536)</f>
        <v>0</v>
      </c>
      <c r="E305">
        <f>SUMIF(IF(dati_pdc!$C305=1,dati_bdv!$C$2:$C$65536,IF(dati_pdc!$C305=2,dati_bdv!$D$2:$D$65536,IF(dati_pdc!$C305=3,dati_bdv!$E$2:$E$65536,IF(dati_pdc!$C305=4,dati_bdv!$F$2:$F$65536,IF(dati_pdc!$C305=5,dati_bdv!$G$2:$G$65536,dati_bdv!$H$2:$H$65536))))),$A305,dati_bdv!M$2:M$65536)</f>
        <v>0</v>
      </c>
      <c r="F305">
        <f>SUMIF(IF(dati_pdc!$C305=1,dati_bdv!$C$2:$C$65536,IF(dati_pdc!$C305=2,dati_bdv!$D$2:$D$65536,IF(dati_pdc!$C305=3,dati_bdv!$E$2:$E$65536,IF(dati_pdc!$C305=4,dati_bdv!$F$2:$F$65536,IF(dati_pdc!$C305=5,dati_bdv!$G$2:$G$65536,dati_bdv!$H$2:$H$65536))))),$A305,dati_bdv!N$2:N$65536)</f>
        <v>0</v>
      </c>
    </row>
    <row r="306" spans="1:6">
      <c r="A306" s="34" t="str">
        <f>dati_pdc!A306</f>
        <v>770316</v>
      </c>
      <c r="B306">
        <f>SUMIF(IF(dati_pdc!$C306=1,dati_bdv!$C$2:$C$65536,IF(dati_pdc!$C306=2,dati_bdv!$D$2:$D$65536,IF(dati_pdc!$C306=3,dati_bdv!$E$2:$E$65536,IF(dati_pdc!$C306=4,dati_bdv!$F$2:$F$65536,IF(dati_pdc!$C306=5,dati_bdv!$G$2:$G$65536,dati_bdv!$H$2:$H$65536))))),$A306,dati_bdv!J$2:J$65536)</f>
        <v>1334.8</v>
      </c>
      <c r="C306">
        <f>SUMIF(IF(dati_pdc!$C306=1,dati_bdv!$C$2:$C$65536,IF(dati_pdc!$C306=2,dati_bdv!$D$2:$D$65536,IF(dati_pdc!$C306=3,dati_bdv!$E$2:$E$65536,IF(dati_pdc!$C306=4,dati_bdv!$F$2:$F$65536,IF(dati_pdc!$C306=5,dati_bdv!$G$2:$G$65536,dati_bdv!$H$2:$H$65536))))),$A306,dati_bdv!K$2:K$65536)</f>
        <v>1035.0899999999999</v>
      </c>
      <c r="D306">
        <f>SUMIF(IF(dati_pdc!$C306=1,dati_bdv!$C$2:$C$65536,IF(dati_pdc!$C306=2,dati_bdv!$D$2:$D$65536,IF(dati_pdc!$C306=3,dati_bdv!$E$2:$E$65536,IF(dati_pdc!$C306=4,dati_bdv!$F$2:$F$65536,IF(dati_pdc!$C306=5,dati_bdv!$G$2:$G$65536,dati_bdv!$H$2:$H$65536))))),$A306,dati_bdv!L$2:L$65536)</f>
        <v>0</v>
      </c>
      <c r="E306">
        <f>SUMIF(IF(dati_pdc!$C306=1,dati_bdv!$C$2:$C$65536,IF(dati_pdc!$C306=2,dati_bdv!$D$2:$D$65536,IF(dati_pdc!$C306=3,dati_bdv!$E$2:$E$65536,IF(dati_pdc!$C306=4,dati_bdv!$F$2:$F$65536,IF(dati_pdc!$C306=5,dati_bdv!$G$2:$G$65536,dati_bdv!$H$2:$H$65536))))),$A306,dati_bdv!M$2:M$65536)</f>
        <v>0</v>
      </c>
      <c r="F306">
        <f>SUMIF(IF(dati_pdc!$C306=1,dati_bdv!$C$2:$C$65536,IF(dati_pdc!$C306=2,dati_bdv!$D$2:$D$65536,IF(dati_pdc!$C306=3,dati_bdv!$E$2:$E$65536,IF(dati_pdc!$C306=4,dati_bdv!$F$2:$F$65536,IF(dati_pdc!$C306=5,dati_bdv!$G$2:$G$65536,dati_bdv!$H$2:$H$65536))))),$A306,dati_bdv!N$2:N$65536)</f>
        <v>0</v>
      </c>
    </row>
    <row r="307" spans="1:6">
      <c r="A307" s="34" t="str">
        <f>dati_pdc!A307</f>
        <v>770317</v>
      </c>
      <c r="B307">
        <f>SUMIF(IF(dati_pdc!$C307=1,dati_bdv!$C$2:$C$65536,IF(dati_pdc!$C307=2,dati_bdv!$D$2:$D$65536,IF(dati_pdc!$C307=3,dati_bdv!$E$2:$E$65536,IF(dati_pdc!$C307=4,dati_bdv!$F$2:$F$65536,IF(dati_pdc!$C307=5,dati_bdv!$G$2:$G$65536,dati_bdv!$H$2:$H$65536))))),$A307,dati_bdv!J$2:J$65536)</f>
        <v>1114.19</v>
      </c>
      <c r="C307">
        <f>SUMIF(IF(dati_pdc!$C307=1,dati_bdv!$C$2:$C$65536,IF(dati_pdc!$C307=2,dati_bdv!$D$2:$D$65536,IF(dati_pdc!$C307=3,dati_bdv!$E$2:$E$65536,IF(dati_pdc!$C307=4,dati_bdv!$F$2:$F$65536,IF(dati_pdc!$C307=5,dati_bdv!$G$2:$G$65536,dati_bdv!$H$2:$H$65536))))),$A307,dati_bdv!K$2:K$65536)</f>
        <v>1378.85</v>
      </c>
      <c r="D307">
        <f>SUMIF(IF(dati_pdc!$C307=1,dati_bdv!$C$2:$C$65536,IF(dati_pdc!$C307=2,dati_bdv!$D$2:$D$65536,IF(dati_pdc!$C307=3,dati_bdv!$E$2:$E$65536,IF(dati_pdc!$C307=4,dati_bdv!$F$2:$F$65536,IF(dati_pdc!$C307=5,dati_bdv!$G$2:$G$65536,dati_bdv!$H$2:$H$65536))))),$A307,dati_bdv!L$2:L$65536)</f>
        <v>0</v>
      </c>
      <c r="E307">
        <f>SUMIF(IF(dati_pdc!$C307=1,dati_bdv!$C$2:$C$65536,IF(dati_pdc!$C307=2,dati_bdv!$D$2:$D$65536,IF(dati_pdc!$C307=3,dati_bdv!$E$2:$E$65536,IF(dati_pdc!$C307=4,dati_bdv!$F$2:$F$65536,IF(dati_pdc!$C307=5,dati_bdv!$G$2:$G$65536,dati_bdv!$H$2:$H$65536))))),$A307,dati_bdv!M$2:M$65536)</f>
        <v>0</v>
      </c>
      <c r="F307">
        <f>SUMIF(IF(dati_pdc!$C307=1,dati_bdv!$C$2:$C$65536,IF(dati_pdc!$C307=2,dati_bdv!$D$2:$D$65536,IF(dati_pdc!$C307=3,dati_bdv!$E$2:$E$65536,IF(dati_pdc!$C307=4,dati_bdv!$F$2:$F$65536,IF(dati_pdc!$C307=5,dati_bdv!$G$2:$G$65536,dati_bdv!$H$2:$H$65536))))),$A307,dati_bdv!N$2:N$65536)</f>
        <v>0</v>
      </c>
    </row>
    <row r="308" spans="1:6">
      <c r="A308" s="34" t="str">
        <f>dati_pdc!A308</f>
        <v>770321</v>
      </c>
      <c r="B308">
        <f>SUMIF(IF(dati_pdc!$C308=1,dati_bdv!$C$2:$C$65536,IF(dati_pdc!$C308=2,dati_bdv!$D$2:$D$65536,IF(dati_pdc!$C308=3,dati_bdv!$E$2:$E$65536,IF(dati_pdc!$C308=4,dati_bdv!$F$2:$F$65536,IF(dati_pdc!$C308=5,dati_bdv!$G$2:$G$65536,dati_bdv!$H$2:$H$65536))))),$A308,dati_bdv!J$2:J$65536)</f>
        <v>1200.32</v>
      </c>
      <c r="C308">
        <f>SUMIF(IF(dati_pdc!$C308=1,dati_bdv!$C$2:$C$65536,IF(dati_pdc!$C308=2,dati_bdv!$D$2:$D$65536,IF(dati_pdc!$C308=3,dati_bdv!$E$2:$E$65536,IF(dati_pdc!$C308=4,dati_bdv!$F$2:$F$65536,IF(dati_pdc!$C308=5,dati_bdv!$G$2:$G$65536,dati_bdv!$H$2:$H$65536))))),$A308,dati_bdv!K$2:K$65536)</f>
        <v>1170.3699999999999</v>
      </c>
      <c r="D308">
        <f>SUMIF(IF(dati_pdc!$C308=1,dati_bdv!$C$2:$C$65536,IF(dati_pdc!$C308=2,dati_bdv!$D$2:$D$65536,IF(dati_pdc!$C308=3,dati_bdv!$E$2:$E$65536,IF(dati_pdc!$C308=4,dati_bdv!$F$2:$F$65536,IF(dati_pdc!$C308=5,dati_bdv!$G$2:$G$65536,dati_bdv!$H$2:$H$65536))))),$A308,dati_bdv!L$2:L$65536)</f>
        <v>0</v>
      </c>
      <c r="E308">
        <f>SUMIF(IF(dati_pdc!$C308=1,dati_bdv!$C$2:$C$65536,IF(dati_pdc!$C308=2,dati_bdv!$D$2:$D$65536,IF(dati_pdc!$C308=3,dati_bdv!$E$2:$E$65536,IF(dati_pdc!$C308=4,dati_bdv!$F$2:$F$65536,IF(dati_pdc!$C308=5,dati_bdv!$G$2:$G$65536,dati_bdv!$H$2:$H$65536))))),$A308,dati_bdv!M$2:M$65536)</f>
        <v>0</v>
      </c>
      <c r="F308">
        <f>SUMIF(IF(dati_pdc!$C308=1,dati_bdv!$C$2:$C$65536,IF(dati_pdc!$C308=2,dati_bdv!$D$2:$D$65536,IF(dati_pdc!$C308=3,dati_bdv!$E$2:$E$65536,IF(dati_pdc!$C308=4,dati_bdv!$F$2:$F$65536,IF(dati_pdc!$C308=5,dati_bdv!$G$2:$G$65536,dati_bdv!$H$2:$H$65536))))),$A308,dati_bdv!N$2:N$65536)</f>
        <v>0</v>
      </c>
    </row>
    <row r="309" spans="1:6">
      <c r="A309" s="34" t="str">
        <f>dati_pdc!A309</f>
        <v>77032108</v>
      </c>
      <c r="B309">
        <f>SUMIF(IF(dati_pdc!$C309=1,dati_bdv!$C$2:$C$65536,IF(dati_pdc!$C309=2,dati_bdv!$D$2:$D$65536,IF(dati_pdc!$C309=3,dati_bdv!$E$2:$E$65536,IF(dati_pdc!$C309=4,dati_bdv!$F$2:$F$65536,IF(dati_pdc!$C309=5,dati_bdv!$G$2:$G$65536,dati_bdv!$H$2:$H$65536))))),$A309,dati_bdv!J$2:J$65536)</f>
        <v>568.64</v>
      </c>
      <c r="C309">
        <f>SUMIF(IF(dati_pdc!$C309=1,dati_bdv!$C$2:$C$65536,IF(dati_pdc!$C309=2,dati_bdv!$D$2:$D$65536,IF(dati_pdc!$C309=3,dati_bdv!$E$2:$E$65536,IF(dati_pdc!$C309=4,dati_bdv!$F$2:$F$65536,IF(dati_pdc!$C309=5,dati_bdv!$G$2:$G$65536,dati_bdv!$H$2:$H$65536))))),$A309,dati_bdv!K$2:K$65536)</f>
        <v>566.55999999999995</v>
      </c>
      <c r="D309">
        <f>SUMIF(IF(dati_pdc!$C309=1,dati_bdv!$C$2:$C$65536,IF(dati_pdc!$C309=2,dati_bdv!$D$2:$D$65536,IF(dati_pdc!$C309=3,dati_bdv!$E$2:$E$65536,IF(dati_pdc!$C309=4,dati_bdv!$F$2:$F$65536,IF(dati_pdc!$C309=5,dati_bdv!$G$2:$G$65536,dati_bdv!$H$2:$H$65536))))),$A309,dati_bdv!L$2:L$65536)</f>
        <v>0</v>
      </c>
      <c r="E309">
        <f>SUMIF(IF(dati_pdc!$C309=1,dati_bdv!$C$2:$C$65536,IF(dati_pdc!$C309=2,dati_bdv!$D$2:$D$65536,IF(dati_pdc!$C309=3,dati_bdv!$E$2:$E$65536,IF(dati_pdc!$C309=4,dati_bdv!$F$2:$F$65536,IF(dati_pdc!$C309=5,dati_bdv!$G$2:$G$65536,dati_bdv!$H$2:$H$65536))))),$A309,dati_bdv!M$2:M$65536)</f>
        <v>0</v>
      </c>
      <c r="F309">
        <f>SUMIF(IF(dati_pdc!$C309=1,dati_bdv!$C$2:$C$65536,IF(dati_pdc!$C309=2,dati_bdv!$D$2:$D$65536,IF(dati_pdc!$C309=3,dati_bdv!$E$2:$E$65536,IF(dati_pdc!$C309=4,dati_bdv!$F$2:$F$65536,IF(dati_pdc!$C309=5,dati_bdv!$G$2:$G$65536,dati_bdv!$H$2:$H$65536))))),$A309,dati_bdv!N$2:N$65536)</f>
        <v>0</v>
      </c>
    </row>
    <row r="310" spans="1:6">
      <c r="A310" s="34" t="str">
        <f>dati_pdc!A310</f>
        <v>77032109</v>
      </c>
      <c r="B310">
        <f>SUMIF(IF(dati_pdc!$C310=1,dati_bdv!$C$2:$C$65536,IF(dati_pdc!$C310=2,dati_bdv!$D$2:$D$65536,IF(dati_pdc!$C310=3,dati_bdv!$E$2:$E$65536,IF(dati_pdc!$C310=4,dati_bdv!$F$2:$F$65536,IF(dati_pdc!$C310=5,dati_bdv!$G$2:$G$65536,dati_bdv!$H$2:$H$65536))))),$A310,dati_bdv!J$2:J$65536)</f>
        <v>631.67999999999995</v>
      </c>
      <c r="C310">
        <f>SUMIF(IF(dati_pdc!$C310=1,dati_bdv!$C$2:$C$65536,IF(dati_pdc!$C310=2,dati_bdv!$D$2:$D$65536,IF(dati_pdc!$C310=3,dati_bdv!$E$2:$E$65536,IF(dati_pdc!$C310=4,dati_bdv!$F$2:$F$65536,IF(dati_pdc!$C310=5,dati_bdv!$G$2:$G$65536,dati_bdv!$H$2:$H$65536))))),$A310,dati_bdv!K$2:K$65536)</f>
        <v>603.80999999999995</v>
      </c>
      <c r="D310">
        <f>SUMIF(IF(dati_pdc!$C310=1,dati_bdv!$C$2:$C$65536,IF(dati_pdc!$C310=2,dati_bdv!$D$2:$D$65536,IF(dati_pdc!$C310=3,dati_bdv!$E$2:$E$65536,IF(dati_pdc!$C310=4,dati_bdv!$F$2:$F$65536,IF(dati_pdc!$C310=5,dati_bdv!$G$2:$G$65536,dati_bdv!$H$2:$H$65536))))),$A310,dati_bdv!L$2:L$65536)</f>
        <v>0</v>
      </c>
      <c r="E310">
        <f>SUMIF(IF(dati_pdc!$C310=1,dati_bdv!$C$2:$C$65536,IF(dati_pdc!$C310=2,dati_bdv!$D$2:$D$65536,IF(dati_pdc!$C310=3,dati_bdv!$E$2:$E$65536,IF(dati_pdc!$C310=4,dati_bdv!$F$2:$F$65536,IF(dati_pdc!$C310=5,dati_bdv!$G$2:$G$65536,dati_bdv!$H$2:$H$65536))))),$A310,dati_bdv!M$2:M$65536)</f>
        <v>0</v>
      </c>
      <c r="F310">
        <f>SUMIF(IF(dati_pdc!$C310=1,dati_bdv!$C$2:$C$65536,IF(dati_pdc!$C310=2,dati_bdv!$D$2:$D$65536,IF(dati_pdc!$C310=3,dati_bdv!$E$2:$E$65536,IF(dati_pdc!$C310=4,dati_bdv!$F$2:$F$65536,IF(dati_pdc!$C310=5,dati_bdv!$G$2:$G$65536,dati_bdv!$H$2:$H$65536))))),$A310,dati_bdv!N$2:N$65536)</f>
        <v>0</v>
      </c>
    </row>
    <row r="311" spans="1:6">
      <c r="A311" s="34" t="str">
        <f>dati_pdc!A311</f>
        <v>770329</v>
      </c>
      <c r="B311">
        <f>SUMIF(IF(dati_pdc!$C311=1,dati_bdv!$C$2:$C$65536,IF(dati_pdc!$C311=2,dati_bdv!$D$2:$D$65536,IF(dati_pdc!$C311=3,dati_bdv!$E$2:$E$65536,IF(dati_pdc!$C311=4,dati_bdv!$F$2:$F$65536,IF(dati_pdc!$C311=5,dati_bdv!$G$2:$G$65536,dati_bdv!$H$2:$H$65536))))),$A311,dati_bdv!J$2:J$65536)</f>
        <v>4265.91</v>
      </c>
      <c r="C311">
        <f>SUMIF(IF(dati_pdc!$C311=1,dati_bdv!$C$2:$C$65536,IF(dati_pdc!$C311=2,dati_bdv!$D$2:$D$65536,IF(dati_pdc!$C311=3,dati_bdv!$E$2:$E$65536,IF(dati_pdc!$C311=4,dati_bdv!$F$2:$F$65536,IF(dati_pdc!$C311=5,dati_bdv!$G$2:$G$65536,dati_bdv!$H$2:$H$65536))))),$A311,dati_bdv!K$2:K$65536)</f>
        <v>3668.0499999999997</v>
      </c>
      <c r="D311">
        <f>SUMIF(IF(dati_pdc!$C311=1,dati_bdv!$C$2:$C$65536,IF(dati_pdc!$C311=2,dati_bdv!$D$2:$D$65536,IF(dati_pdc!$C311=3,dati_bdv!$E$2:$E$65536,IF(dati_pdc!$C311=4,dati_bdv!$F$2:$F$65536,IF(dati_pdc!$C311=5,dati_bdv!$G$2:$G$65536,dati_bdv!$H$2:$H$65536))))),$A311,dati_bdv!L$2:L$65536)</f>
        <v>0</v>
      </c>
      <c r="E311">
        <f>SUMIF(IF(dati_pdc!$C311=1,dati_bdv!$C$2:$C$65536,IF(dati_pdc!$C311=2,dati_bdv!$D$2:$D$65536,IF(dati_pdc!$C311=3,dati_bdv!$E$2:$E$65536,IF(dati_pdc!$C311=4,dati_bdv!$F$2:$F$65536,IF(dati_pdc!$C311=5,dati_bdv!$G$2:$G$65536,dati_bdv!$H$2:$H$65536))))),$A311,dati_bdv!M$2:M$65536)</f>
        <v>0</v>
      </c>
      <c r="F311">
        <f>SUMIF(IF(dati_pdc!$C311=1,dati_bdv!$C$2:$C$65536,IF(dati_pdc!$C311=2,dati_bdv!$D$2:$D$65536,IF(dati_pdc!$C311=3,dati_bdv!$E$2:$E$65536,IF(dati_pdc!$C311=4,dati_bdv!$F$2:$F$65536,IF(dati_pdc!$C311=5,dati_bdv!$G$2:$G$65536,dati_bdv!$H$2:$H$65536))))),$A311,dati_bdv!N$2:N$65536)</f>
        <v>0</v>
      </c>
    </row>
    <row r="312" spans="1:6">
      <c r="A312" s="34" t="str">
        <f>dati_pdc!A312</f>
        <v>77032908</v>
      </c>
      <c r="B312">
        <f>SUMIF(IF(dati_pdc!$C312=1,dati_bdv!$C$2:$C$65536,IF(dati_pdc!$C312=2,dati_bdv!$D$2:$D$65536,IF(dati_pdc!$C312=3,dati_bdv!$E$2:$E$65536,IF(dati_pdc!$C312=4,dati_bdv!$F$2:$F$65536,IF(dati_pdc!$C312=5,dati_bdv!$G$2:$G$65536,dati_bdv!$H$2:$H$65536))))),$A312,dati_bdv!J$2:J$65536)</f>
        <v>2401.08</v>
      </c>
      <c r="C312">
        <f>SUMIF(IF(dati_pdc!$C312=1,dati_bdv!$C$2:$C$65536,IF(dati_pdc!$C312=2,dati_bdv!$D$2:$D$65536,IF(dati_pdc!$C312=3,dati_bdv!$E$2:$E$65536,IF(dati_pdc!$C312=4,dati_bdv!$F$2:$F$65536,IF(dati_pdc!$C312=5,dati_bdv!$G$2:$G$65536,dati_bdv!$H$2:$H$65536))))),$A312,dati_bdv!K$2:K$65536)</f>
        <v>2097.4899999999998</v>
      </c>
      <c r="D312">
        <f>SUMIF(IF(dati_pdc!$C312=1,dati_bdv!$C$2:$C$65536,IF(dati_pdc!$C312=2,dati_bdv!$D$2:$D$65536,IF(dati_pdc!$C312=3,dati_bdv!$E$2:$E$65536,IF(dati_pdc!$C312=4,dati_bdv!$F$2:$F$65536,IF(dati_pdc!$C312=5,dati_bdv!$G$2:$G$65536,dati_bdv!$H$2:$H$65536))))),$A312,dati_bdv!L$2:L$65536)</f>
        <v>0</v>
      </c>
      <c r="E312">
        <f>SUMIF(IF(dati_pdc!$C312=1,dati_bdv!$C$2:$C$65536,IF(dati_pdc!$C312=2,dati_bdv!$D$2:$D$65536,IF(dati_pdc!$C312=3,dati_bdv!$E$2:$E$65536,IF(dati_pdc!$C312=4,dati_bdv!$F$2:$F$65536,IF(dati_pdc!$C312=5,dati_bdv!$G$2:$G$65536,dati_bdv!$H$2:$H$65536))))),$A312,dati_bdv!M$2:M$65536)</f>
        <v>0</v>
      </c>
      <c r="F312">
        <f>SUMIF(IF(dati_pdc!$C312=1,dati_bdv!$C$2:$C$65536,IF(dati_pdc!$C312=2,dati_bdv!$D$2:$D$65536,IF(dati_pdc!$C312=3,dati_bdv!$E$2:$E$65536,IF(dati_pdc!$C312=4,dati_bdv!$F$2:$F$65536,IF(dati_pdc!$C312=5,dati_bdv!$G$2:$G$65536,dati_bdv!$H$2:$H$65536))))),$A312,dati_bdv!N$2:N$65536)</f>
        <v>0</v>
      </c>
    </row>
    <row r="313" spans="1:6">
      <c r="A313" s="34" t="str">
        <f>dati_pdc!A313</f>
        <v>77032909</v>
      </c>
      <c r="B313">
        <f>SUMIF(IF(dati_pdc!$C313=1,dati_bdv!$C$2:$C$65536,IF(dati_pdc!$C313=2,dati_bdv!$D$2:$D$65536,IF(dati_pdc!$C313=3,dati_bdv!$E$2:$E$65536,IF(dati_pdc!$C313=4,dati_bdv!$F$2:$F$65536,IF(dati_pdc!$C313=5,dati_bdv!$G$2:$G$65536,dati_bdv!$H$2:$H$65536))))),$A313,dati_bdv!J$2:J$65536)</f>
        <v>1864.83</v>
      </c>
      <c r="C313">
        <f>SUMIF(IF(dati_pdc!$C313=1,dati_bdv!$C$2:$C$65536,IF(dati_pdc!$C313=2,dati_bdv!$D$2:$D$65536,IF(dati_pdc!$C313=3,dati_bdv!$E$2:$E$65536,IF(dati_pdc!$C313=4,dati_bdv!$F$2:$F$65536,IF(dati_pdc!$C313=5,dati_bdv!$G$2:$G$65536,dati_bdv!$H$2:$H$65536))))),$A313,dati_bdv!K$2:K$65536)</f>
        <v>1570.56</v>
      </c>
      <c r="D313">
        <f>SUMIF(IF(dati_pdc!$C313=1,dati_bdv!$C$2:$C$65536,IF(dati_pdc!$C313=2,dati_bdv!$D$2:$D$65536,IF(dati_pdc!$C313=3,dati_bdv!$E$2:$E$65536,IF(dati_pdc!$C313=4,dati_bdv!$F$2:$F$65536,IF(dati_pdc!$C313=5,dati_bdv!$G$2:$G$65536,dati_bdv!$H$2:$H$65536))))),$A313,dati_bdv!L$2:L$65536)</f>
        <v>0</v>
      </c>
      <c r="E313">
        <f>SUMIF(IF(dati_pdc!$C313=1,dati_bdv!$C$2:$C$65536,IF(dati_pdc!$C313=2,dati_bdv!$D$2:$D$65536,IF(dati_pdc!$C313=3,dati_bdv!$E$2:$E$65536,IF(dati_pdc!$C313=4,dati_bdv!$F$2:$F$65536,IF(dati_pdc!$C313=5,dati_bdv!$G$2:$G$65536,dati_bdv!$H$2:$H$65536))))),$A313,dati_bdv!M$2:M$65536)</f>
        <v>0</v>
      </c>
      <c r="F313">
        <f>SUMIF(IF(dati_pdc!$C313=1,dati_bdv!$C$2:$C$65536,IF(dati_pdc!$C313=2,dati_bdv!$D$2:$D$65536,IF(dati_pdc!$C313=3,dati_bdv!$E$2:$E$65536,IF(dati_pdc!$C313=4,dati_bdv!$F$2:$F$65536,IF(dati_pdc!$C313=5,dati_bdv!$G$2:$G$65536,dati_bdv!$H$2:$H$65536))))),$A313,dati_bdv!N$2:N$65536)</f>
        <v>0</v>
      </c>
    </row>
    <row r="314" spans="1:6">
      <c r="A314" s="34" t="str">
        <f>dati_pdc!A314</f>
        <v>78</v>
      </c>
      <c r="B314">
        <f>SUMIF(IF(dati_pdc!$C314=1,dati_bdv!$C$2:$C$65536,IF(dati_pdc!$C314=2,dati_bdv!$D$2:$D$65536,IF(dati_pdc!$C314=3,dati_bdv!$E$2:$E$65536,IF(dati_pdc!$C314=4,dati_bdv!$F$2:$F$65536,IF(dati_pdc!$C314=5,dati_bdv!$G$2:$G$65536,dati_bdv!$H$2:$H$65536))))),$A314,dati_bdv!J$2:J$65536)</f>
        <v>142788.19</v>
      </c>
      <c r="C314">
        <f>SUMIF(IF(dati_pdc!$C314=1,dati_bdv!$C$2:$C$65536,IF(dati_pdc!$C314=2,dati_bdv!$D$2:$D$65536,IF(dati_pdc!$C314=3,dati_bdv!$E$2:$E$65536,IF(dati_pdc!$C314=4,dati_bdv!$F$2:$F$65536,IF(dati_pdc!$C314=5,dati_bdv!$G$2:$G$65536,dati_bdv!$H$2:$H$65536))))),$A314,dati_bdv!K$2:K$65536)</f>
        <v>126622.81999999999</v>
      </c>
      <c r="D314">
        <f>SUMIF(IF(dati_pdc!$C314=1,dati_bdv!$C$2:$C$65536,IF(dati_pdc!$C314=2,dati_bdv!$D$2:$D$65536,IF(dati_pdc!$C314=3,dati_bdv!$E$2:$E$65536,IF(dati_pdc!$C314=4,dati_bdv!$F$2:$F$65536,IF(dati_pdc!$C314=5,dati_bdv!$G$2:$G$65536,dati_bdv!$H$2:$H$65536))))),$A314,dati_bdv!L$2:L$65536)</f>
        <v>0</v>
      </c>
      <c r="E314">
        <f>SUMIF(IF(dati_pdc!$C314=1,dati_bdv!$C$2:$C$65536,IF(dati_pdc!$C314=2,dati_bdv!$D$2:$D$65536,IF(dati_pdc!$C314=3,dati_bdv!$E$2:$E$65536,IF(dati_pdc!$C314=4,dati_bdv!$F$2:$F$65536,IF(dati_pdc!$C314=5,dati_bdv!$G$2:$G$65536,dati_bdv!$H$2:$H$65536))))),$A314,dati_bdv!M$2:M$65536)</f>
        <v>0</v>
      </c>
      <c r="F314">
        <f>SUMIF(IF(dati_pdc!$C314=1,dati_bdv!$C$2:$C$65536,IF(dati_pdc!$C314=2,dati_bdv!$D$2:$D$65536,IF(dati_pdc!$C314=3,dati_bdv!$E$2:$E$65536,IF(dati_pdc!$C314=4,dati_bdv!$F$2:$F$65536,IF(dati_pdc!$C314=5,dati_bdv!$G$2:$G$65536,dati_bdv!$H$2:$H$65536))))),$A314,dati_bdv!N$2:N$65536)</f>
        <v>0</v>
      </c>
    </row>
    <row r="315" spans="1:6">
      <c r="A315" s="34" t="str">
        <f>dati_pdc!A315</f>
        <v>7801</v>
      </c>
      <c r="B315">
        <f>SUMIF(IF(dati_pdc!$C315=1,dati_bdv!$C$2:$C$65536,IF(dati_pdc!$C315=2,dati_bdv!$D$2:$D$65536,IF(dati_pdc!$C315=3,dati_bdv!$E$2:$E$65536,IF(dati_pdc!$C315=4,dati_bdv!$F$2:$F$65536,IF(dati_pdc!$C315=5,dati_bdv!$G$2:$G$65536,dati_bdv!$H$2:$H$65536))))),$A315,dati_bdv!J$2:J$65536)</f>
        <v>57012.92</v>
      </c>
      <c r="C315">
        <f>SUMIF(IF(dati_pdc!$C315=1,dati_bdv!$C$2:$C$65536,IF(dati_pdc!$C315=2,dati_bdv!$D$2:$D$65536,IF(dati_pdc!$C315=3,dati_bdv!$E$2:$E$65536,IF(dati_pdc!$C315=4,dati_bdv!$F$2:$F$65536,IF(dati_pdc!$C315=5,dati_bdv!$G$2:$G$65536,dati_bdv!$H$2:$H$65536))))),$A315,dati_bdv!K$2:K$65536)</f>
        <v>53266.350000000006</v>
      </c>
      <c r="D315">
        <f>SUMIF(IF(dati_pdc!$C315=1,dati_bdv!$C$2:$C$65536,IF(dati_pdc!$C315=2,dati_bdv!$D$2:$D$65536,IF(dati_pdc!$C315=3,dati_bdv!$E$2:$E$65536,IF(dati_pdc!$C315=4,dati_bdv!$F$2:$F$65536,IF(dati_pdc!$C315=5,dati_bdv!$G$2:$G$65536,dati_bdv!$H$2:$H$65536))))),$A315,dati_bdv!L$2:L$65536)</f>
        <v>0</v>
      </c>
      <c r="E315">
        <f>SUMIF(IF(dati_pdc!$C315=1,dati_bdv!$C$2:$C$65536,IF(dati_pdc!$C315=2,dati_bdv!$D$2:$D$65536,IF(dati_pdc!$C315=3,dati_bdv!$E$2:$E$65536,IF(dati_pdc!$C315=4,dati_bdv!$F$2:$F$65536,IF(dati_pdc!$C315=5,dati_bdv!$G$2:$G$65536,dati_bdv!$H$2:$H$65536))))),$A315,dati_bdv!M$2:M$65536)</f>
        <v>0</v>
      </c>
      <c r="F315">
        <f>SUMIF(IF(dati_pdc!$C315=1,dati_bdv!$C$2:$C$65536,IF(dati_pdc!$C315=2,dati_bdv!$D$2:$D$65536,IF(dati_pdc!$C315=3,dati_bdv!$E$2:$E$65536,IF(dati_pdc!$C315=4,dati_bdv!$F$2:$F$65536,IF(dati_pdc!$C315=5,dati_bdv!$G$2:$G$65536,dati_bdv!$H$2:$H$65536))))),$A315,dati_bdv!N$2:N$65536)</f>
        <v>0</v>
      </c>
    </row>
    <row r="316" spans="1:6">
      <c r="A316" s="34" t="str">
        <f>dati_pdc!A316</f>
        <v>780101</v>
      </c>
      <c r="B316">
        <f>SUMIF(IF(dati_pdc!$C316=1,dati_bdv!$C$2:$C$65536,IF(dati_pdc!$C316=2,dati_bdv!$D$2:$D$65536,IF(dati_pdc!$C316=3,dati_bdv!$E$2:$E$65536,IF(dati_pdc!$C316=4,dati_bdv!$F$2:$F$65536,IF(dati_pdc!$C316=5,dati_bdv!$G$2:$G$65536,dati_bdv!$H$2:$H$65536))))),$A316,dati_bdv!J$2:J$65536)</f>
        <v>6200</v>
      </c>
      <c r="C316">
        <f>SUMIF(IF(dati_pdc!$C316=1,dati_bdv!$C$2:$C$65536,IF(dati_pdc!$C316=2,dati_bdv!$D$2:$D$65536,IF(dati_pdc!$C316=3,dati_bdv!$E$2:$E$65536,IF(dati_pdc!$C316=4,dati_bdv!$F$2:$F$65536,IF(dati_pdc!$C316=5,dati_bdv!$G$2:$G$65536,dati_bdv!$H$2:$H$65536))))),$A316,dati_bdv!K$2:K$65536)</f>
        <v>7000</v>
      </c>
      <c r="D316">
        <f>SUMIF(IF(dati_pdc!$C316=1,dati_bdv!$C$2:$C$65536,IF(dati_pdc!$C316=2,dati_bdv!$D$2:$D$65536,IF(dati_pdc!$C316=3,dati_bdv!$E$2:$E$65536,IF(dati_pdc!$C316=4,dati_bdv!$F$2:$F$65536,IF(dati_pdc!$C316=5,dati_bdv!$G$2:$G$65536,dati_bdv!$H$2:$H$65536))))),$A316,dati_bdv!L$2:L$65536)</f>
        <v>0</v>
      </c>
      <c r="E316">
        <f>SUMIF(IF(dati_pdc!$C316=1,dati_bdv!$C$2:$C$65536,IF(dati_pdc!$C316=2,dati_bdv!$D$2:$D$65536,IF(dati_pdc!$C316=3,dati_bdv!$E$2:$E$65536,IF(dati_pdc!$C316=4,dati_bdv!$F$2:$F$65536,IF(dati_pdc!$C316=5,dati_bdv!$G$2:$G$65536,dati_bdv!$H$2:$H$65536))))),$A316,dati_bdv!M$2:M$65536)</f>
        <v>0</v>
      </c>
      <c r="F316">
        <f>SUMIF(IF(dati_pdc!$C316=1,dati_bdv!$C$2:$C$65536,IF(dati_pdc!$C316=2,dati_bdv!$D$2:$D$65536,IF(dati_pdc!$C316=3,dati_bdv!$E$2:$E$65536,IF(dati_pdc!$C316=4,dati_bdv!$F$2:$F$65536,IF(dati_pdc!$C316=5,dati_bdv!$G$2:$G$65536,dati_bdv!$H$2:$H$65536))))),$A316,dati_bdv!N$2:N$65536)</f>
        <v>0</v>
      </c>
    </row>
    <row r="317" spans="1:6">
      <c r="A317" s="34" t="str">
        <f>dati_pdc!A317</f>
        <v>780102</v>
      </c>
      <c r="B317">
        <f>SUMIF(IF(dati_pdc!$C317=1,dati_bdv!$C$2:$C$65536,IF(dati_pdc!$C317=2,dati_bdv!$D$2:$D$65536,IF(dati_pdc!$C317=3,dati_bdv!$E$2:$E$65536,IF(dati_pdc!$C317=4,dati_bdv!$F$2:$F$65536,IF(dati_pdc!$C317=5,dati_bdv!$G$2:$G$65536,dati_bdv!$H$2:$H$65536))))),$A317,dati_bdv!J$2:J$65536)</f>
        <v>6955.4</v>
      </c>
      <c r="C317">
        <f>SUMIF(IF(dati_pdc!$C317=1,dati_bdv!$C$2:$C$65536,IF(dati_pdc!$C317=2,dati_bdv!$D$2:$D$65536,IF(dati_pdc!$C317=3,dati_bdv!$E$2:$E$65536,IF(dati_pdc!$C317=4,dati_bdv!$F$2:$F$65536,IF(dati_pdc!$C317=5,dati_bdv!$G$2:$G$65536,dati_bdv!$H$2:$H$65536))))),$A317,dati_bdv!K$2:K$65536)</f>
        <v>6517.7</v>
      </c>
      <c r="D317">
        <f>SUMIF(IF(dati_pdc!$C317=1,dati_bdv!$C$2:$C$65536,IF(dati_pdc!$C317=2,dati_bdv!$D$2:$D$65536,IF(dati_pdc!$C317=3,dati_bdv!$E$2:$E$65536,IF(dati_pdc!$C317=4,dati_bdv!$F$2:$F$65536,IF(dati_pdc!$C317=5,dati_bdv!$G$2:$G$65536,dati_bdv!$H$2:$H$65536))))),$A317,dati_bdv!L$2:L$65536)</f>
        <v>0</v>
      </c>
      <c r="E317">
        <f>SUMIF(IF(dati_pdc!$C317=1,dati_bdv!$C$2:$C$65536,IF(dati_pdc!$C317=2,dati_bdv!$D$2:$D$65536,IF(dati_pdc!$C317=3,dati_bdv!$E$2:$E$65536,IF(dati_pdc!$C317=4,dati_bdv!$F$2:$F$65536,IF(dati_pdc!$C317=5,dati_bdv!$G$2:$G$65536,dati_bdv!$H$2:$H$65536))))),$A317,dati_bdv!M$2:M$65536)</f>
        <v>0</v>
      </c>
      <c r="F317">
        <f>SUMIF(IF(dati_pdc!$C317=1,dati_bdv!$C$2:$C$65536,IF(dati_pdc!$C317=2,dati_bdv!$D$2:$D$65536,IF(dati_pdc!$C317=3,dati_bdv!$E$2:$E$65536,IF(dati_pdc!$C317=4,dati_bdv!$F$2:$F$65536,IF(dati_pdc!$C317=5,dati_bdv!$G$2:$G$65536,dati_bdv!$H$2:$H$65536))))),$A317,dati_bdv!N$2:N$65536)</f>
        <v>0</v>
      </c>
    </row>
    <row r="318" spans="1:6">
      <c r="A318" s="34" t="str">
        <f>dati_pdc!A318</f>
        <v>780105</v>
      </c>
      <c r="B318">
        <f>SUMIF(IF(dati_pdc!$C318=1,dati_bdv!$C$2:$C$65536,IF(dati_pdc!$C318=2,dati_bdv!$D$2:$D$65536,IF(dati_pdc!$C318=3,dati_bdv!$E$2:$E$65536,IF(dati_pdc!$C318=4,dati_bdv!$F$2:$F$65536,IF(dati_pdc!$C318=5,dati_bdv!$G$2:$G$65536,dati_bdv!$H$2:$H$65536))))),$A318,dati_bdv!J$2:J$65536)</f>
        <v>0</v>
      </c>
      <c r="C318">
        <f>SUMIF(IF(dati_pdc!$C318=1,dati_bdv!$C$2:$C$65536,IF(dati_pdc!$C318=2,dati_bdv!$D$2:$D$65536,IF(dati_pdc!$C318=3,dati_bdv!$E$2:$E$65536,IF(dati_pdc!$C318=4,dati_bdv!$F$2:$F$65536,IF(dati_pdc!$C318=5,dati_bdv!$G$2:$G$65536,dati_bdv!$H$2:$H$65536))))),$A318,dati_bdv!K$2:K$65536)</f>
        <v>9925.5</v>
      </c>
      <c r="D318">
        <f>SUMIF(IF(dati_pdc!$C318=1,dati_bdv!$C$2:$C$65536,IF(dati_pdc!$C318=2,dati_bdv!$D$2:$D$65536,IF(dati_pdc!$C318=3,dati_bdv!$E$2:$E$65536,IF(dati_pdc!$C318=4,dati_bdv!$F$2:$F$65536,IF(dati_pdc!$C318=5,dati_bdv!$G$2:$G$65536,dati_bdv!$H$2:$H$65536))))),$A318,dati_bdv!L$2:L$65536)</f>
        <v>0</v>
      </c>
      <c r="E318">
        <f>SUMIF(IF(dati_pdc!$C318=1,dati_bdv!$C$2:$C$65536,IF(dati_pdc!$C318=2,dati_bdv!$D$2:$D$65536,IF(dati_pdc!$C318=3,dati_bdv!$E$2:$E$65536,IF(dati_pdc!$C318=4,dati_bdv!$F$2:$F$65536,IF(dati_pdc!$C318=5,dati_bdv!$G$2:$G$65536,dati_bdv!$H$2:$H$65536))))),$A318,dati_bdv!M$2:M$65536)</f>
        <v>0</v>
      </c>
      <c r="F318">
        <f>SUMIF(IF(dati_pdc!$C318=1,dati_bdv!$C$2:$C$65536,IF(dati_pdc!$C318=2,dati_bdv!$D$2:$D$65536,IF(dati_pdc!$C318=3,dati_bdv!$E$2:$E$65536,IF(dati_pdc!$C318=4,dati_bdv!$F$2:$F$65536,IF(dati_pdc!$C318=5,dati_bdv!$G$2:$G$65536,dati_bdv!$H$2:$H$65536))))),$A318,dati_bdv!N$2:N$65536)</f>
        <v>0</v>
      </c>
    </row>
    <row r="319" spans="1:6">
      <c r="A319" s="34" t="str">
        <f>dati_pdc!A319</f>
        <v>780111</v>
      </c>
      <c r="B319">
        <f>SUMIF(IF(dati_pdc!$C319=1,dati_bdv!$C$2:$C$65536,IF(dati_pdc!$C319=2,dati_bdv!$D$2:$D$65536,IF(dati_pdc!$C319=3,dati_bdv!$E$2:$E$65536,IF(dati_pdc!$C319=4,dati_bdv!$F$2:$F$65536,IF(dati_pdc!$C319=5,dati_bdv!$G$2:$G$65536,dati_bdv!$H$2:$H$65536))))),$A319,dati_bdv!J$2:J$65536)</f>
        <v>29375</v>
      </c>
      <c r="C319">
        <f>SUMIF(IF(dati_pdc!$C319=1,dati_bdv!$C$2:$C$65536,IF(dati_pdc!$C319=2,dati_bdv!$D$2:$D$65536,IF(dati_pdc!$C319=3,dati_bdv!$E$2:$E$65536,IF(dati_pdc!$C319=4,dati_bdv!$F$2:$F$65536,IF(dati_pdc!$C319=5,dati_bdv!$G$2:$G$65536,dati_bdv!$H$2:$H$65536))))),$A319,dati_bdv!K$2:K$65536)</f>
        <v>7195</v>
      </c>
      <c r="D319">
        <f>SUMIF(IF(dati_pdc!$C319=1,dati_bdv!$C$2:$C$65536,IF(dati_pdc!$C319=2,dati_bdv!$D$2:$D$65536,IF(dati_pdc!$C319=3,dati_bdv!$E$2:$E$65536,IF(dati_pdc!$C319=4,dati_bdv!$F$2:$F$65536,IF(dati_pdc!$C319=5,dati_bdv!$G$2:$G$65536,dati_bdv!$H$2:$H$65536))))),$A319,dati_bdv!L$2:L$65536)</f>
        <v>0</v>
      </c>
      <c r="E319">
        <f>SUMIF(IF(dati_pdc!$C319=1,dati_bdv!$C$2:$C$65536,IF(dati_pdc!$C319=2,dati_bdv!$D$2:$D$65536,IF(dati_pdc!$C319=3,dati_bdv!$E$2:$E$65536,IF(dati_pdc!$C319=4,dati_bdv!$F$2:$F$65536,IF(dati_pdc!$C319=5,dati_bdv!$G$2:$G$65536,dati_bdv!$H$2:$H$65536))))),$A319,dati_bdv!M$2:M$65536)</f>
        <v>0</v>
      </c>
      <c r="F319">
        <f>SUMIF(IF(dati_pdc!$C319=1,dati_bdv!$C$2:$C$65536,IF(dati_pdc!$C319=2,dati_bdv!$D$2:$D$65536,IF(dati_pdc!$C319=3,dati_bdv!$E$2:$E$65536,IF(dati_pdc!$C319=4,dati_bdv!$F$2:$F$65536,IF(dati_pdc!$C319=5,dati_bdv!$G$2:$G$65536,dati_bdv!$H$2:$H$65536))))),$A319,dati_bdv!N$2:N$65536)</f>
        <v>0</v>
      </c>
    </row>
    <row r="320" spans="1:6">
      <c r="A320" s="34" t="str">
        <f>dati_pdc!A320</f>
        <v>780113</v>
      </c>
      <c r="B320">
        <f>SUMIF(IF(dati_pdc!$C320=1,dati_bdv!$C$2:$C$65536,IF(dati_pdc!$C320=2,dati_bdv!$D$2:$D$65536,IF(dati_pdc!$C320=3,dati_bdv!$E$2:$E$65536,IF(dati_pdc!$C320=4,dati_bdv!$F$2:$F$65536,IF(dati_pdc!$C320=5,dati_bdv!$G$2:$G$65536,dati_bdv!$H$2:$H$65536))))),$A320,dati_bdv!J$2:J$65536)</f>
        <v>9863.2000000000007</v>
      </c>
      <c r="C320">
        <f>SUMIF(IF(dati_pdc!$C320=1,dati_bdv!$C$2:$C$65536,IF(dati_pdc!$C320=2,dati_bdv!$D$2:$D$65536,IF(dati_pdc!$C320=3,dati_bdv!$E$2:$E$65536,IF(dati_pdc!$C320=4,dati_bdv!$F$2:$F$65536,IF(dati_pdc!$C320=5,dati_bdv!$G$2:$G$65536,dati_bdv!$H$2:$H$65536))))),$A320,dati_bdv!K$2:K$65536)</f>
        <v>11617.449999999999</v>
      </c>
      <c r="D320">
        <f>SUMIF(IF(dati_pdc!$C320=1,dati_bdv!$C$2:$C$65536,IF(dati_pdc!$C320=2,dati_bdv!$D$2:$D$65536,IF(dati_pdc!$C320=3,dati_bdv!$E$2:$E$65536,IF(dati_pdc!$C320=4,dati_bdv!$F$2:$F$65536,IF(dati_pdc!$C320=5,dati_bdv!$G$2:$G$65536,dati_bdv!$H$2:$H$65536))))),$A320,dati_bdv!L$2:L$65536)</f>
        <v>0</v>
      </c>
      <c r="E320">
        <f>SUMIF(IF(dati_pdc!$C320=1,dati_bdv!$C$2:$C$65536,IF(dati_pdc!$C320=2,dati_bdv!$D$2:$D$65536,IF(dati_pdc!$C320=3,dati_bdv!$E$2:$E$65536,IF(dati_pdc!$C320=4,dati_bdv!$F$2:$F$65536,IF(dati_pdc!$C320=5,dati_bdv!$G$2:$G$65536,dati_bdv!$H$2:$H$65536))))),$A320,dati_bdv!M$2:M$65536)</f>
        <v>0</v>
      </c>
      <c r="F320">
        <f>SUMIF(IF(dati_pdc!$C320=1,dati_bdv!$C$2:$C$65536,IF(dati_pdc!$C320=2,dati_bdv!$D$2:$D$65536,IF(dati_pdc!$C320=3,dati_bdv!$E$2:$E$65536,IF(dati_pdc!$C320=4,dati_bdv!$F$2:$F$65536,IF(dati_pdc!$C320=5,dati_bdv!$G$2:$G$65536,dati_bdv!$H$2:$H$65536))))),$A320,dati_bdv!N$2:N$65536)</f>
        <v>0</v>
      </c>
    </row>
    <row r="321" spans="1:6">
      <c r="A321" s="34" t="str">
        <f>dati_pdc!A321</f>
        <v>78011301</v>
      </c>
      <c r="B321">
        <f>SUMIF(IF(dati_pdc!$C321=1,dati_bdv!$C$2:$C$65536,IF(dati_pdc!$C321=2,dati_bdv!$D$2:$D$65536,IF(dati_pdc!$C321=3,dati_bdv!$E$2:$E$65536,IF(dati_pdc!$C321=4,dati_bdv!$F$2:$F$65536,IF(dati_pdc!$C321=5,dati_bdv!$G$2:$G$65536,dati_bdv!$H$2:$H$65536))))),$A321,dati_bdv!J$2:J$65536)</f>
        <v>5532.5</v>
      </c>
      <c r="C321">
        <f>SUMIF(IF(dati_pdc!$C321=1,dati_bdv!$C$2:$C$65536,IF(dati_pdc!$C321=2,dati_bdv!$D$2:$D$65536,IF(dati_pdc!$C321=3,dati_bdv!$E$2:$E$65536,IF(dati_pdc!$C321=4,dati_bdv!$F$2:$F$65536,IF(dati_pdc!$C321=5,dati_bdv!$G$2:$G$65536,dati_bdv!$H$2:$H$65536))))),$A321,dati_bdv!K$2:K$65536)</f>
        <v>11018.15</v>
      </c>
      <c r="D321">
        <f>SUMIF(IF(dati_pdc!$C321=1,dati_bdv!$C$2:$C$65536,IF(dati_pdc!$C321=2,dati_bdv!$D$2:$D$65536,IF(dati_pdc!$C321=3,dati_bdv!$E$2:$E$65536,IF(dati_pdc!$C321=4,dati_bdv!$F$2:$F$65536,IF(dati_pdc!$C321=5,dati_bdv!$G$2:$G$65536,dati_bdv!$H$2:$H$65536))))),$A321,dati_bdv!L$2:L$65536)</f>
        <v>0</v>
      </c>
      <c r="E321">
        <f>SUMIF(IF(dati_pdc!$C321=1,dati_bdv!$C$2:$C$65536,IF(dati_pdc!$C321=2,dati_bdv!$D$2:$D$65536,IF(dati_pdc!$C321=3,dati_bdv!$E$2:$E$65536,IF(dati_pdc!$C321=4,dati_bdv!$F$2:$F$65536,IF(dati_pdc!$C321=5,dati_bdv!$G$2:$G$65536,dati_bdv!$H$2:$H$65536))))),$A321,dati_bdv!M$2:M$65536)</f>
        <v>0</v>
      </c>
      <c r="F321">
        <f>SUMIF(IF(dati_pdc!$C321=1,dati_bdv!$C$2:$C$65536,IF(dati_pdc!$C321=2,dati_bdv!$D$2:$D$65536,IF(dati_pdc!$C321=3,dati_bdv!$E$2:$E$65536,IF(dati_pdc!$C321=4,dati_bdv!$F$2:$F$65536,IF(dati_pdc!$C321=5,dati_bdv!$G$2:$G$65536,dati_bdv!$H$2:$H$65536))))),$A321,dati_bdv!N$2:N$65536)</f>
        <v>0</v>
      </c>
    </row>
    <row r="322" spans="1:6">
      <c r="A322" s="34" t="str">
        <f>dati_pdc!A322</f>
        <v>78011303</v>
      </c>
      <c r="B322">
        <f>SUMIF(IF(dati_pdc!$C322=1,dati_bdv!$C$2:$C$65536,IF(dati_pdc!$C322=2,dati_bdv!$D$2:$D$65536,IF(dati_pdc!$C322=3,dati_bdv!$E$2:$E$65536,IF(dati_pdc!$C322=4,dati_bdv!$F$2:$F$65536,IF(dati_pdc!$C322=5,dati_bdv!$G$2:$G$65536,dati_bdv!$H$2:$H$65536))))),$A322,dati_bdv!J$2:J$65536)</f>
        <v>4330.7</v>
      </c>
      <c r="C322">
        <f>SUMIF(IF(dati_pdc!$C322=1,dati_bdv!$C$2:$C$65536,IF(dati_pdc!$C322=2,dati_bdv!$D$2:$D$65536,IF(dati_pdc!$C322=3,dati_bdv!$E$2:$E$65536,IF(dati_pdc!$C322=4,dati_bdv!$F$2:$F$65536,IF(dati_pdc!$C322=5,dati_bdv!$G$2:$G$65536,dati_bdv!$H$2:$H$65536))))),$A322,dati_bdv!K$2:K$65536)</f>
        <v>599.29999999999995</v>
      </c>
      <c r="D322">
        <f>SUMIF(IF(dati_pdc!$C322=1,dati_bdv!$C$2:$C$65536,IF(dati_pdc!$C322=2,dati_bdv!$D$2:$D$65536,IF(dati_pdc!$C322=3,dati_bdv!$E$2:$E$65536,IF(dati_pdc!$C322=4,dati_bdv!$F$2:$F$65536,IF(dati_pdc!$C322=5,dati_bdv!$G$2:$G$65536,dati_bdv!$H$2:$H$65536))))),$A322,dati_bdv!L$2:L$65536)</f>
        <v>0</v>
      </c>
      <c r="E322">
        <f>SUMIF(IF(dati_pdc!$C322=1,dati_bdv!$C$2:$C$65536,IF(dati_pdc!$C322=2,dati_bdv!$D$2:$D$65536,IF(dati_pdc!$C322=3,dati_bdv!$E$2:$E$65536,IF(dati_pdc!$C322=4,dati_bdv!$F$2:$F$65536,IF(dati_pdc!$C322=5,dati_bdv!$G$2:$G$65536,dati_bdv!$H$2:$H$65536))))),$A322,dati_bdv!M$2:M$65536)</f>
        <v>0</v>
      </c>
      <c r="F322">
        <f>SUMIF(IF(dati_pdc!$C322=1,dati_bdv!$C$2:$C$65536,IF(dati_pdc!$C322=2,dati_bdv!$D$2:$D$65536,IF(dati_pdc!$C322=3,dati_bdv!$E$2:$E$65536,IF(dati_pdc!$C322=4,dati_bdv!$F$2:$F$65536,IF(dati_pdc!$C322=5,dati_bdv!$G$2:$G$65536,dati_bdv!$H$2:$H$65536))))),$A322,dati_bdv!N$2:N$65536)</f>
        <v>0</v>
      </c>
    </row>
    <row r="323" spans="1:6">
      <c r="A323" s="34" t="str">
        <f>dati_pdc!A323</f>
        <v>780117</v>
      </c>
      <c r="B323">
        <f>SUMIF(IF(dati_pdc!$C323=1,dati_bdv!$C$2:$C$65536,IF(dati_pdc!$C323=2,dati_bdv!$D$2:$D$65536,IF(dati_pdc!$C323=3,dati_bdv!$E$2:$E$65536,IF(dati_pdc!$C323=4,dati_bdv!$F$2:$F$65536,IF(dati_pdc!$C323=5,dati_bdv!$G$2:$G$65536,dati_bdv!$H$2:$H$65536))))),$A323,dati_bdv!J$2:J$65536)</f>
        <v>2055</v>
      </c>
      <c r="C323">
        <f>SUMIF(IF(dati_pdc!$C323=1,dati_bdv!$C$2:$C$65536,IF(dati_pdc!$C323=2,dati_bdv!$D$2:$D$65536,IF(dati_pdc!$C323=3,dati_bdv!$E$2:$E$65536,IF(dati_pdc!$C323=4,dati_bdv!$F$2:$F$65536,IF(dati_pdc!$C323=5,dati_bdv!$G$2:$G$65536,dati_bdv!$H$2:$H$65536))))),$A323,dati_bdv!K$2:K$65536)</f>
        <v>1138.5</v>
      </c>
      <c r="D323">
        <f>SUMIF(IF(dati_pdc!$C323=1,dati_bdv!$C$2:$C$65536,IF(dati_pdc!$C323=2,dati_bdv!$D$2:$D$65536,IF(dati_pdc!$C323=3,dati_bdv!$E$2:$E$65536,IF(dati_pdc!$C323=4,dati_bdv!$F$2:$F$65536,IF(dati_pdc!$C323=5,dati_bdv!$G$2:$G$65536,dati_bdv!$H$2:$H$65536))))),$A323,dati_bdv!L$2:L$65536)</f>
        <v>0</v>
      </c>
      <c r="E323">
        <f>SUMIF(IF(dati_pdc!$C323=1,dati_bdv!$C$2:$C$65536,IF(dati_pdc!$C323=2,dati_bdv!$D$2:$D$65536,IF(dati_pdc!$C323=3,dati_bdv!$E$2:$E$65536,IF(dati_pdc!$C323=4,dati_bdv!$F$2:$F$65536,IF(dati_pdc!$C323=5,dati_bdv!$G$2:$G$65536,dati_bdv!$H$2:$H$65536))))),$A323,dati_bdv!M$2:M$65536)</f>
        <v>0</v>
      </c>
      <c r="F323">
        <f>SUMIF(IF(dati_pdc!$C323=1,dati_bdv!$C$2:$C$65536,IF(dati_pdc!$C323=2,dati_bdv!$D$2:$D$65536,IF(dati_pdc!$C323=3,dati_bdv!$E$2:$E$65536,IF(dati_pdc!$C323=4,dati_bdv!$F$2:$F$65536,IF(dati_pdc!$C323=5,dati_bdv!$G$2:$G$65536,dati_bdv!$H$2:$H$65536))))),$A323,dati_bdv!N$2:N$65536)</f>
        <v>0</v>
      </c>
    </row>
    <row r="324" spans="1:6">
      <c r="A324" s="34" t="str">
        <f>dati_pdc!A324</f>
        <v>78011701</v>
      </c>
      <c r="B324">
        <f>SUMIF(IF(dati_pdc!$C324=1,dati_bdv!$C$2:$C$65536,IF(dati_pdc!$C324=2,dati_bdv!$D$2:$D$65536,IF(dati_pdc!$C324=3,dati_bdv!$E$2:$E$65536,IF(dati_pdc!$C324=4,dati_bdv!$F$2:$F$65536,IF(dati_pdc!$C324=5,dati_bdv!$G$2:$G$65536,dati_bdv!$H$2:$H$65536))))),$A324,dati_bdv!J$2:J$65536)</f>
        <v>980</v>
      </c>
      <c r="C324">
        <f>SUMIF(IF(dati_pdc!$C324=1,dati_bdv!$C$2:$C$65536,IF(dati_pdc!$C324=2,dati_bdv!$D$2:$D$65536,IF(dati_pdc!$C324=3,dati_bdv!$E$2:$E$65536,IF(dati_pdc!$C324=4,dati_bdv!$F$2:$F$65536,IF(dati_pdc!$C324=5,dati_bdv!$G$2:$G$65536,dati_bdv!$H$2:$H$65536))))),$A324,dati_bdv!K$2:K$65536)</f>
        <v>0</v>
      </c>
      <c r="D324">
        <f>SUMIF(IF(dati_pdc!$C324=1,dati_bdv!$C$2:$C$65536,IF(dati_pdc!$C324=2,dati_bdv!$D$2:$D$65536,IF(dati_pdc!$C324=3,dati_bdv!$E$2:$E$65536,IF(dati_pdc!$C324=4,dati_bdv!$F$2:$F$65536,IF(dati_pdc!$C324=5,dati_bdv!$G$2:$G$65536,dati_bdv!$H$2:$H$65536))))),$A324,dati_bdv!L$2:L$65536)</f>
        <v>0</v>
      </c>
      <c r="E324">
        <f>SUMIF(IF(dati_pdc!$C324=1,dati_bdv!$C$2:$C$65536,IF(dati_pdc!$C324=2,dati_bdv!$D$2:$D$65536,IF(dati_pdc!$C324=3,dati_bdv!$E$2:$E$65536,IF(dati_pdc!$C324=4,dati_bdv!$F$2:$F$65536,IF(dati_pdc!$C324=5,dati_bdv!$G$2:$G$65536,dati_bdv!$H$2:$H$65536))))),$A324,dati_bdv!M$2:M$65536)</f>
        <v>0</v>
      </c>
      <c r="F324">
        <f>SUMIF(IF(dati_pdc!$C324=1,dati_bdv!$C$2:$C$65536,IF(dati_pdc!$C324=2,dati_bdv!$D$2:$D$65536,IF(dati_pdc!$C324=3,dati_bdv!$E$2:$E$65536,IF(dati_pdc!$C324=4,dati_bdv!$F$2:$F$65536,IF(dati_pdc!$C324=5,dati_bdv!$G$2:$G$65536,dati_bdv!$H$2:$H$65536))))),$A324,dati_bdv!N$2:N$65536)</f>
        <v>0</v>
      </c>
    </row>
    <row r="325" spans="1:6">
      <c r="A325" s="34" t="str">
        <f>dati_pdc!A325</f>
        <v>78011703</v>
      </c>
      <c r="B325">
        <f>SUMIF(IF(dati_pdc!$C325=1,dati_bdv!$C$2:$C$65536,IF(dati_pdc!$C325=2,dati_bdv!$D$2:$D$65536,IF(dati_pdc!$C325=3,dati_bdv!$E$2:$E$65536,IF(dati_pdc!$C325=4,dati_bdv!$F$2:$F$65536,IF(dati_pdc!$C325=5,dati_bdv!$G$2:$G$65536,dati_bdv!$H$2:$H$65536))))),$A325,dati_bdv!J$2:J$65536)</f>
        <v>1075</v>
      </c>
      <c r="C325">
        <f>SUMIF(IF(dati_pdc!$C325=1,dati_bdv!$C$2:$C$65536,IF(dati_pdc!$C325=2,dati_bdv!$D$2:$D$65536,IF(dati_pdc!$C325=3,dati_bdv!$E$2:$E$65536,IF(dati_pdc!$C325=4,dati_bdv!$F$2:$F$65536,IF(dati_pdc!$C325=5,dati_bdv!$G$2:$G$65536,dati_bdv!$H$2:$H$65536))))),$A325,dati_bdv!K$2:K$65536)</f>
        <v>1138.5</v>
      </c>
      <c r="D325">
        <f>SUMIF(IF(dati_pdc!$C325=1,dati_bdv!$C$2:$C$65536,IF(dati_pdc!$C325=2,dati_bdv!$D$2:$D$65536,IF(dati_pdc!$C325=3,dati_bdv!$E$2:$E$65536,IF(dati_pdc!$C325=4,dati_bdv!$F$2:$F$65536,IF(dati_pdc!$C325=5,dati_bdv!$G$2:$G$65536,dati_bdv!$H$2:$H$65536))))),$A325,dati_bdv!L$2:L$65536)</f>
        <v>0</v>
      </c>
      <c r="E325">
        <f>SUMIF(IF(dati_pdc!$C325=1,dati_bdv!$C$2:$C$65536,IF(dati_pdc!$C325=2,dati_bdv!$D$2:$D$65536,IF(dati_pdc!$C325=3,dati_bdv!$E$2:$E$65536,IF(dati_pdc!$C325=4,dati_bdv!$F$2:$F$65536,IF(dati_pdc!$C325=5,dati_bdv!$G$2:$G$65536,dati_bdv!$H$2:$H$65536))))),$A325,dati_bdv!M$2:M$65536)</f>
        <v>0</v>
      </c>
      <c r="F325">
        <f>SUMIF(IF(dati_pdc!$C325=1,dati_bdv!$C$2:$C$65536,IF(dati_pdc!$C325=2,dati_bdv!$D$2:$D$65536,IF(dati_pdc!$C325=3,dati_bdv!$E$2:$E$65536,IF(dati_pdc!$C325=4,dati_bdv!$F$2:$F$65536,IF(dati_pdc!$C325=5,dati_bdv!$G$2:$G$65536,dati_bdv!$H$2:$H$65536))))),$A325,dati_bdv!N$2:N$65536)</f>
        <v>0</v>
      </c>
    </row>
    <row r="326" spans="1:6">
      <c r="A326" s="34" t="str">
        <f>dati_pdc!A326</f>
        <v>780121</v>
      </c>
      <c r="B326">
        <f>SUMIF(IF(dati_pdc!$C326=1,dati_bdv!$C$2:$C$65536,IF(dati_pdc!$C326=2,dati_bdv!$D$2:$D$65536,IF(dati_pdc!$C326=3,dati_bdv!$E$2:$E$65536,IF(dati_pdc!$C326=4,dati_bdv!$F$2:$F$65536,IF(dati_pdc!$C326=5,dati_bdv!$G$2:$G$65536,dati_bdv!$H$2:$H$65536))))),$A326,dati_bdv!J$2:J$65536)</f>
        <v>154.47999999999999</v>
      </c>
      <c r="C326">
        <f>SUMIF(IF(dati_pdc!$C326=1,dati_bdv!$C$2:$C$65536,IF(dati_pdc!$C326=2,dati_bdv!$D$2:$D$65536,IF(dati_pdc!$C326=3,dati_bdv!$E$2:$E$65536,IF(dati_pdc!$C326=4,dati_bdv!$F$2:$F$65536,IF(dati_pdc!$C326=5,dati_bdv!$G$2:$G$65536,dati_bdv!$H$2:$H$65536))))),$A326,dati_bdv!K$2:K$65536)</f>
        <v>344.86</v>
      </c>
      <c r="D326">
        <f>SUMIF(IF(dati_pdc!$C326=1,dati_bdv!$C$2:$C$65536,IF(dati_pdc!$C326=2,dati_bdv!$D$2:$D$65536,IF(dati_pdc!$C326=3,dati_bdv!$E$2:$E$65536,IF(dati_pdc!$C326=4,dati_bdv!$F$2:$F$65536,IF(dati_pdc!$C326=5,dati_bdv!$G$2:$G$65536,dati_bdv!$H$2:$H$65536))))),$A326,dati_bdv!L$2:L$65536)</f>
        <v>0</v>
      </c>
      <c r="E326">
        <f>SUMIF(IF(dati_pdc!$C326=1,dati_bdv!$C$2:$C$65536,IF(dati_pdc!$C326=2,dati_bdv!$D$2:$D$65536,IF(dati_pdc!$C326=3,dati_bdv!$E$2:$E$65536,IF(dati_pdc!$C326=4,dati_bdv!$F$2:$F$65536,IF(dati_pdc!$C326=5,dati_bdv!$G$2:$G$65536,dati_bdv!$H$2:$H$65536))))),$A326,dati_bdv!M$2:M$65536)</f>
        <v>0</v>
      </c>
      <c r="F326">
        <f>SUMIF(IF(dati_pdc!$C326=1,dati_bdv!$C$2:$C$65536,IF(dati_pdc!$C326=2,dati_bdv!$D$2:$D$65536,IF(dati_pdc!$C326=3,dati_bdv!$E$2:$E$65536,IF(dati_pdc!$C326=4,dati_bdv!$F$2:$F$65536,IF(dati_pdc!$C326=5,dati_bdv!$G$2:$G$65536,dati_bdv!$H$2:$H$65536))))),$A326,dati_bdv!N$2:N$65536)</f>
        <v>0</v>
      </c>
    </row>
    <row r="327" spans="1:6">
      <c r="A327" s="34" t="str">
        <f>dati_pdc!A327</f>
        <v>78012103</v>
      </c>
      <c r="B327">
        <f>SUMIF(IF(dati_pdc!$C327=1,dati_bdv!$C$2:$C$65536,IF(dati_pdc!$C327=2,dati_bdv!$D$2:$D$65536,IF(dati_pdc!$C327=3,dati_bdv!$E$2:$E$65536,IF(dati_pdc!$C327=4,dati_bdv!$F$2:$F$65536,IF(dati_pdc!$C327=5,dati_bdv!$G$2:$G$65536,dati_bdv!$H$2:$H$65536))))),$A327,dati_bdv!J$2:J$65536)</f>
        <v>154.47999999999999</v>
      </c>
      <c r="C327">
        <f>SUMIF(IF(dati_pdc!$C327=1,dati_bdv!$C$2:$C$65536,IF(dati_pdc!$C327=2,dati_bdv!$D$2:$D$65536,IF(dati_pdc!$C327=3,dati_bdv!$E$2:$E$65536,IF(dati_pdc!$C327=4,dati_bdv!$F$2:$F$65536,IF(dati_pdc!$C327=5,dati_bdv!$G$2:$G$65536,dati_bdv!$H$2:$H$65536))))),$A327,dati_bdv!K$2:K$65536)</f>
        <v>344.86</v>
      </c>
      <c r="D327">
        <f>SUMIF(IF(dati_pdc!$C327=1,dati_bdv!$C$2:$C$65536,IF(dati_pdc!$C327=2,dati_bdv!$D$2:$D$65536,IF(dati_pdc!$C327=3,dati_bdv!$E$2:$E$65536,IF(dati_pdc!$C327=4,dati_bdv!$F$2:$F$65536,IF(dati_pdc!$C327=5,dati_bdv!$G$2:$G$65536,dati_bdv!$H$2:$H$65536))))),$A327,dati_bdv!L$2:L$65536)</f>
        <v>0</v>
      </c>
      <c r="E327">
        <f>SUMIF(IF(dati_pdc!$C327=1,dati_bdv!$C$2:$C$65536,IF(dati_pdc!$C327=2,dati_bdv!$D$2:$D$65536,IF(dati_pdc!$C327=3,dati_bdv!$E$2:$E$65536,IF(dati_pdc!$C327=4,dati_bdv!$F$2:$F$65536,IF(dati_pdc!$C327=5,dati_bdv!$G$2:$G$65536,dati_bdv!$H$2:$H$65536))))),$A327,dati_bdv!M$2:M$65536)</f>
        <v>0</v>
      </c>
      <c r="F327">
        <f>SUMIF(IF(dati_pdc!$C327=1,dati_bdv!$C$2:$C$65536,IF(dati_pdc!$C327=2,dati_bdv!$D$2:$D$65536,IF(dati_pdc!$C327=3,dati_bdv!$E$2:$E$65536,IF(dati_pdc!$C327=4,dati_bdv!$F$2:$F$65536,IF(dati_pdc!$C327=5,dati_bdv!$G$2:$G$65536,dati_bdv!$H$2:$H$65536))))),$A327,dati_bdv!N$2:N$65536)</f>
        <v>0</v>
      </c>
    </row>
    <row r="328" spans="1:6">
      <c r="A328" s="34" t="str">
        <f>dati_pdc!A328</f>
        <v>780125</v>
      </c>
      <c r="B328">
        <f>SUMIF(IF(dati_pdc!$C328=1,dati_bdv!$C$2:$C$65536,IF(dati_pdc!$C328=2,dati_bdv!$D$2:$D$65536,IF(dati_pdc!$C328=3,dati_bdv!$E$2:$E$65536,IF(dati_pdc!$C328=4,dati_bdv!$F$2:$F$65536,IF(dati_pdc!$C328=5,dati_bdv!$G$2:$G$65536,dati_bdv!$H$2:$H$65536))))),$A328,dati_bdv!J$2:J$65536)</f>
        <v>480.32</v>
      </c>
      <c r="C328">
        <f>SUMIF(IF(dati_pdc!$C328=1,dati_bdv!$C$2:$C$65536,IF(dati_pdc!$C328=2,dati_bdv!$D$2:$D$65536,IF(dati_pdc!$C328=3,dati_bdv!$E$2:$E$65536,IF(dati_pdc!$C328=4,dati_bdv!$F$2:$F$65536,IF(dati_pdc!$C328=5,dati_bdv!$G$2:$G$65536,dati_bdv!$H$2:$H$65536))))),$A328,dati_bdv!K$2:K$65536)</f>
        <v>7024.9</v>
      </c>
      <c r="D328">
        <f>SUMIF(IF(dati_pdc!$C328=1,dati_bdv!$C$2:$C$65536,IF(dati_pdc!$C328=2,dati_bdv!$D$2:$D$65536,IF(dati_pdc!$C328=3,dati_bdv!$E$2:$E$65536,IF(dati_pdc!$C328=4,dati_bdv!$F$2:$F$65536,IF(dati_pdc!$C328=5,dati_bdv!$G$2:$G$65536,dati_bdv!$H$2:$H$65536))))),$A328,dati_bdv!L$2:L$65536)</f>
        <v>0</v>
      </c>
      <c r="E328">
        <f>SUMIF(IF(dati_pdc!$C328=1,dati_bdv!$C$2:$C$65536,IF(dati_pdc!$C328=2,dati_bdv!$D$2:$D$65536,IF(dati_pdc!$C328=3,dati_bdv!$E$2:$E$65536,IF(dati_pdc!$C328=4,dati_bdv!$F$2:$F$65536,IF(dati_pdc!$C328=5,dati_bdv!$G$2:$G$65536,dati_bdv!$H$2:$H$65536))))),$A328,dati_bdv!M$2:M$65536)</f>
        <v>0</v>
      </c>
      <c r="F328">
        <f>SUMIF(IF(dati_pdc!$C328=1,dati_bdv!$C$2:$C$65536,IF(dati_pdc!$C328=2,dati_bdv!$D$2:$D$65536,IF(dati_pdc!$C328=3,dati_bdv!$E$2:$E$65536,IF(dati_pdc!$C328=4,dati_bdv!$F$2:$F$65536,IF(dati_pdc!$C328=5,dati_bdv!$G$2:$G$65536,dati_bdv!$H$2:$H$65536))))),$A328,dati_bdv!N$2:N$65536)</f>
        <v>0</v>
      </c>
    </row>
    <row r="329" spans="1:6">
      <c r="A329" s="34" t="str">
        <f>dati_pdc!A329</f>
        <v>78012501</v>
      </c>
      <c r="B329">
        <f>SUMIF(IF(dati_pdc!$C329=1,dati_bdv!$C$2:$C$65536,IF(dati_pdc!$C329=2,dati_bdv!$D$2:$D$65536,IF(dati_pdc!$C329=3,dati_bdv!$E$2:$E$65536,IF(dati_pdc!$C329=4,dati_bdv!$F$2:$F$65536,IF(dati_pdc!$C329=5,dati_bdv!$G$2:$G$65536,dati_bdv!$H$2:$H$65536))))),$A329,dati_bdv!J$2:J$65536)</f>
        <v>480.32</v>
      </c>
      <c r="C329">
        <f>SUMIF(IF(dati_pdc!$C329=1,dati_bdv!$C$2:$C$65536,IF(dati_pdc!$C329=2,dati_bdv!$D$2:$D$65536,IF(dati_pdc!$C329=3,dati_bdv!$E$2:$E$65536,IF(dati_pdc!$C329=4,dati_bdv!$F$2:$F$65536,IF(dati_pdc!$C329=5,dati_bdv!$G$2:$G$65536,dati_bdv!$H$2:$H$65536))))),$A329,dati_bdv!K$2:K$65536)</f>
        <v>4360</v>
      </c>
      <c r="D329">
        <f>SUMIF(IF(dati_pdc!$C329=1,dati_bdv!$C$2:$C$65536,IF(dati_pdc!$C329=2,dati_bdv!$D$2:$D$65536,IF(dati_pdc!$C329=3,dati_bdv!$E$2:$E$65536,IF(dati_pdc!$C329=4,dati_bdv!$F$2:$F$65536,IF(dati_pdc!$C329=5,dati_bdv!$G$2:$G$65536,dati_bdv!$H$2:$H$65536))))),$A329,dati_bdv!L$2:L$65536)</f>
        <v>0</v>
      </c>
      <c r="E329">
        <f>SUMIF(IF(dati_pdc!$C329=1,dati_bdv!$C$2:$C$65536,IF(dati_pdc!$C329=2,dati_bdv!$D$2:$D$65536,IF(dati_pdc!$C329=3,dati_bdv!$E$2:$E$65536,IF(dati_pdc!$C329=4,dati_bdv!$F$2:$F$65536,IF(dati_pdc!$C329=5,dati_bdv!$G$2:$G$65536,dati_bdv!$H$2:$H$65536))))),$A329,dati_bdv!M$2:M$65536)</f>
        <v>0</v>
      </c>
      <c r="F329">
        <f>SUMIF(IF(dati_pdc!$C329=1,dati_bdv!$C$2:$C$65536,IF(dati_pdc!$C329=2,dati_bdv!$D$2:$D$65536,IF(dati_pdc!$C329=3,dati_bdv!$E$2:$E$65536,IF(dati_pdc!$C329=4,dati_bdv!$F$2:$F$65536,IF(dati_pdc!$C329=5,dati_bdv!$G$2:$G$65536,dati_bdv!$H$2:$H$65536))))),$A329,dati_bdv!N$2:N$65536)</f>
        <v>0</v>
      </c>
    </row>
    <row r="330" spans="1:6">
      <c r="A330" s="34" t="str">
        <f>dati_pdc!A330</f>
        <v>78012503</v>
      </c>
      <c r="B330">
        <f>SUMIF(IF(dati_pdc!$C330=1,dati_bdv!$C$2:$C$65536,IF(dati_pdc!$C330=2,dati_bdv!$D$2:$D$65536,IF(dati_pdc!$C330=3,dati_bdv!$E$2:$E$65536,IF(dati_pdc!$C330=4,dati_bdv!$F$2:$F$65536,IF(dati_pdc!$C330=5,dati_bdv!$G$2:$G$65536,dati_bdv!$H$2:$H$65536))))),$A330,dati_bdv!J$2:J$65536)</f>
        <v>0</v>
      </c>
      <c r="C330">
        <f>SUMIF(IF(dati_pdc!$C330=1,dati_bdv!$C$2:$C$65536,IF(dati_pdc!$C330=2,dati_bdv!$D$2:$D$65536,IF(dati_pdc!$C330=3,dati_bdv!$E$2:$E$65536,IF(dati_pdc!$C330=4,dati_bdv!$F$2:$F$65536,IF(dati_pdc!$C330=5,dati_bdv!$G$2:$G$65536,dati_bdv!$H$2:$H$65536))))),$A330,dati_bdv!K$2:K$65536)</f>
        <v>2664.9</v>
      </c>
      <c r="D330">
        <f>SUMIF(IF(dati_pdc!$C330=1,dati_bdv!$C$2:$C$65536,IF(dati_pdc!$C330=2,dati_bdv!$D$2:$D$65536,IF(dati_pdc!$C330=3,dati_bdv!$E$2:$E$65536,IF(dati_pdc!$C330=4,dati_bdv!$F$2:$F$65536,IF(dati_pdc!$C330=5,dati_bdv!$G$2:$G$65536,dati_bdv!$H$2:$H$65536))))),$A330,dati_bdv!L$2:L$65536)</f>
        <v>0</v>
      </c>
      <c r="E330">
        <f>SUMIF(IF(dati_pdc!$C330=1,dati_bdv!$C$2:$C$65536,IF(dati_pdc!$C330=2,dati_bdv!$D$2:$D$65536,IF(dati_pdc!$C330=3,dati_bdv!$E$2:$E$65536,IF(dati_pdc!$C330=4,dati_bdv!$F$2:$F$65536,IF(dati_pdc!$C330=5,dati_bdv!$G$2:$G$65536,dati_bdv!$H$2:$H$65536))))),$A330,dati_bdv!M$2:M$65536)</f>
        <v>0</v>
      </c>
      <c r="F330">
        <f>SUMIF(IF(dati_pdc!$C330=1,dati_bdv!$C$2:$C$65536,IF(dati_pdc!$C330=2,dati_bdv!$D$2:$D$65536,IF(dati_pdc!$C330=3,dati_bdv!$E$2:$E$65536,IF(dati_pdc!$C330=4,dati_bdv!$F$2:$F$65536,IF(dati_pdc!$C330=5,dati_bdv!$G$2:$G$65536,dati_bdv!$H$2:$H$65536))))),$A330,dati_bdv!N$2:N$65536)</f>
        <v>0</v>
      </c>
    </row>
    <row r="331" spans="1:6">
      <c r="A331" s="34" t="str">
        <f>dati_pdc!A331</f>
        <v>780129</v>
      </c>
      <c r="B331">
        <f>SUMIF(IF(dati_pdc!$C331=1,dati_bdv!$C$2:$C$65536,IF(dati_pdc!$C331=2,dati_bdv!$D$2:$D$65536,IF(dati_pdc!$C331=3,dati_bdv!$E$2:$E$65536,IF(dati_pdc!$C331=4,dati_bdv!$F$2:$F$65536,IF(dati_pdc!$C331=5,dati_bdv!$G$2:$G$65536,dati_bdv!$H$2:$H$65536))))),$A331,dati_bdv!J$2:J$65536)</f>
        <v>529.52</v>
      </c>
      <c r="C331">
        <f>SUMIF(IF(dati_pdc!$C331=1,dati_bdv!$C$2:$C$65536,IF(dati_pdc!$C331=2,dati_bdv!$D$2:$D$65536,IF(dati_pdc!$C331=3,dati_bdv!$E$2:$E$65536,IF(dati_pdc!$C331=4,dati_bdv!$F$2:$F$65536,IF(dati_pdc!$C331=5,dati_bdv!$G$2:$G$65536,dati_bdv!$H$2:$H$65536))))),$A331,dati_bdv!K$2:K$65536)</f>
        <v>102.44</v>
      </c>
      <c r="D331">
        <f>SUMIF(IF(dati_pdc!$C331=1,dati_bdv!$C$2:$C$65536,IF(dati_pdc!$C331=2,dati_bdv!$D$2:$D$65536,IF(dati_pdc!$C331=3,dati_bdv!$E$2:$E$65536,IF(dati_pdc!$C331=4,dati_bdv!$F$2:$F$65536,IF(dati_pdc!$C331=5,dati_bdv!$G$2:$G$65536,dati_bdv!$H$2:$H$65536))))),$A331,dati_bdv!L$2:L$65536)</f>
        <v>0</v>
      </c>
      <c r="E331">
        <f>SUMIF(IF(dati_pdc!$C331=1,dati_bdv!$C$2:$C$65536,IF(dati_pdc!$C331=2,dati_bdv!$D$2:$D$65536,IF(dati_pdc!$C331=3,dati_bdv!$E$2:$E$65536,IF(dati_pdc!$C331=4,dati_bdv!$F$2:$F$65536,IF(dati_pdc!$C331=5,dati_bdv!$G$2:$G$65536,dati_bdv!$H$2:$H$65536))))),$A331,dati_bdv!M$2:M$65536)</f>
        <v>0</v>
      </c>
      <c r="F331">
        <f>SUMIF(IF(dati_pdc!$C331=1,dati_bdv!$C$2:$C$65536,IF(dati_pdc!$C331=2,dati_bdv!$D$2:$D$65536,IF(dati_pdc!$C331=3,dati_bdv!$E$2:$E$65536,IF(dati_pdc!$C331=4,dati_bdv!$F$2:$F$65536,IF(dati_pdc!$C331=5,dati_bdv!$G$2:$G$65536,dati_bdv!$H$2:$H$65536))))),$A331,dati_bdv!N$2:N$65536)</f>
        <v>0</v>
      </c>
    </row>
    <row r="332" spans="1:6">
      <c r="A332" s="34" t="str">
        <f>dati_pdc!A332</f>
        <v>78012903</v>
      </c>
      <c r="B332">
        <f>SUMIF(IF(dati_pdc!$C332=1,dati_bdv!$C$2:$C$65536,IF(dati_pdc!$C332=2,dati_bdv!$D$2:$D$65536,IF(dati_pdc!$C332=3,dati_bdv!$E$2:$E$65536,IF(dati_pdc!$C332=4,dati_bdv!$F$2:$F$65536,IF(dati_pdc!$C332=5,dati_bdv!$G$2:$G$65536,dati_bdv!$H$2:$H$65536))))),$A332,dati_bdv!J$2:J$65536)</f>
        <v>529.52</v>
      </c>
      <c r="C332">
        <f>SUMIF(IF(dati_pdc!$C332=1,dati_bdv!$C$2:$C$65536,IF(dati_pdc!$C332=2,dati_bdv!$D$2:$D$65536,IF(dati_pdc!$C332=3,dati_bdv!$E$2:$E$65536,IF(dati_pdc!$C332=4,dati_bdv!$F$2:$F$65536,IF(dati_pdc!$C332=5,dati_bdv!$G$2:$G$65536,dati_bdv!$H$2:$H$65536))))),$A332,dati_bdv!K$2:K$65536)</f>
        <v>102.44</v>
      </c>
      <c r="D332">
        <f>SUMIF(IF(dati_pdc!$C332=1,dati_bdv!$C$2:$C$65536,IF(dati_pdc!$C332=2,dati_bdv!$D$2:$D$65536,IF(dati_pdc!$C332=3,dati_bdv!$E$2:$E$65536,IF(dati_pdc!$C332=4,dati_bdv!$F$2:$F$65536,IF(dati_pdc!$C332=5,dati_bdv!$G$2:$G$65536,dati_bdv!$H$2:$H$65536))))),$A332,dati_bdv!L$2:L$65536)</f>
        <v>0</v>
      </c>
      <c r="E332">
        <f>SUMIF(IF(dati_pdc!$C332=1,dati_bdv!$C$2:$C$65536,IF(dati_pdc!$C332=2,dati_bdv!$D$2:$D$65536,IF(dati_pdc!$C332=3,dati_bdv!$E$2:$E$65536,IF(dati_pdc!$C332=4,dati_bdv!$F$2:$F$65536,IF(dati_pdc!$C332=5,dati_bdv!$G$2:$G$65536,dati_bdv!$H$2:$H$65536))))),$A332,dati_bdv!M$2:M$65536)</f>
        <v>0</v>
      </c>
      <c r="F332">
        <f>SUMIF(IF(dati_pdc!$C332=1,dati_bdv!$C$2:$C$65536,IF(dati_pdc!$C332=2,dati_bdv!$D$2:$D$65536,IF(dati_pdc!$C332=3,dati_bdv!$E$2:$E$65536,IF(dati_pdc!$C332=4,dati_bdv!$F$2:$F$65536,IF(dati_pdc!$C332=5,dati_bdv!$G$2:$G$65536,dati_bdv!$H$2:$H$65536))))),$A332,dati_bdv!N$2:N$65536)</f>
        <v>0</v>
      </c>
    </row>
    <row r="333" spans="1:6">
      <c r="A333" s="34" t="str">
        <f>dati_pdc!A333</f>
        <v>780133</v>
      </c>
      <c r="B333">
        <f>SUMIF(IF(dati_pdc!$C333=1,dati_bdv!$C$2:$C$65536,IF(dati_pdc!$C333=2,dati_bdv!$D$2:$D$65536,IF(dati_pdc!$C333=3,dati_bdv!$E$2:$E$65536,IF(dati_pdc!$C333=4,dati_bdv!$F$2:$F$65536,IF(dati_pdc!$C333=5,dati_bdv!$G$2:$G$65536,dati_bdv!$H$2:$H$65536))))),$A333,dati_bdv!J$2:J$65536)</f>
        <v>1400</v>
      </c>
      <c r="C333">
        <f>SUMIF(IF(dati_pdc!$C333=1,dati_bdv!$C$2:$C$65536,IF(dati_pdc!$C333=2,dati_bdv!$D$2:$D$65536,IF(dati_pdc!$C333=3,dati_bdv!$E$2:$E$65536,IF(dati_pdc!$C333=4,dati_bdv!$F$2:$F$65536,IF(dati_pdc!$C333=5,dati_bdv!$G$2:$G$65536,dati_bdv!$H$2:$H$65536))))),$A333,dati_bdv!K$2:K$65536)</f>
        <v>2400</v>
      </c>
      <c r="D333">
        <f>SUMIF(IF(dati_pdc!$C333=1,dati_bdv!$C$2:$C$65536,IF(dati_pdc!$C333=2,dati_bdv!$D$2:$D$65536,IF(dati_pdc!$C333=3,dati_bdv!$E$2:$E$65536,IF(dati_pdc!$C333=4,dati_bdv!$F$2:$F$65536,IF(dati_pdc!$C333=5,dati_bdv!$G$2:$G$65536,dati_bdv!$H$2:$H$65536))))),$A333,dati_bdv!L$2:L$65536)</f>
        <v>0</v>
      </c>
      <c r="E333">
        <f>SUMIF(IF(dati_pdc!$C333=1,dati_bdv!$C$2:$C$65536,IF(dati_pdc!$C333=2,dati_bdv!$D$2:$D$65536,IF(dati_pdc!$C333=3,dati_bdv!$E$2:$E$65536,IF(dati_pdc!$C333=4,dati_bdv!$F$2:$F$65536,IF(dati_pdc!$C333=5,dati_bdv!$G$2:$G$65536,dati_bdv!$H$2:$H$65536))))),$A333,dati_bdv!M$2:M$65536)</f>
        <v>0</v>
      </c>
      <c r="F333">
        <f>SUMIF(IF(dati_pdc!$C333=1,dati_bdv!$C$2:$C$65536,IF(dati_pdc!$C333=2,dati_bdv!$D$2:$D$65536,IF(dati_pdc!$C333=3,dati_bdv!$E$2:$E$65536,IF(dati_pdc!$C333=4,dati_bdv!$F$2:$F$65536,IF(dati_pdc!$C333=5,dati_bdv!$G$2:$G$65536,dati_bdv!$H$2:$H$65536))))),$A333,dati_bdv!N$2:N$65536)</f>
        <v>0</v>
      </c>
    </row>
    <row r="334" spans="1:6">
      <c r="A334" s="34" t="str">
        <f>dati_pdc!A334</f>
        <v>78013301</v>
      </c>
      <c r="B334">
        <f>SUMIF(IF(dati_pdc!$C334=1,dati_bdv!$C$2:$C$65536,IF(dati_pdc!$C334=2,dati_bdv!$D$2:$D$65536,IF(dati_pdc!$C334=3,dati_bdv!$E$2:$E$65536,IF(dati_pdc!$C334=4,dati_bdv!$F$2:$F$65536,IF(dati_pdc!$C334=5,dati_bdv!$G$2:$G$65536,dati_bdv!$H$2:$H$65536))))),$A334,dati_bdv!J$2:J$65536)</f>
        <v>1400</v>
      </c>
      <c r="C334">
        <f>SUMIF(IF(dati_pdc!$C334=1,dati_bdv!$C$2:$C$65536,IF(dati_pdc!$C334=2,dati_bdv!$D$2:$D$65536,IF(dati_pdc!$C334=3,dati_bdv!$E$2:$E$65536,IF(dati_pdc!$C334=4,dati_bdv!$F$2:$F$65536,IF(dati_pdc!$C334=5,dati_bdv!$G$2:$G$65536,dati_bdv!$H$2:$H$65536))))),$A334,dati_bdv!K$2:K$65536)</f>
        <v>2400</v>
      </c>
      <c r="D334">
        <f>SUMIF(IF(dati_pdc!$C334=1,dati_bdv!$C$2:$C$65536,IF(dati_pdc!$C334=2,dati_bdv!$D$2:$D$65536,IF(dati_pdc!$C334=3,dati_bdv!$E$2:$E$65536,IF(dati_pdc!$C334=4,dati_bdv!$F$2:$F$65536,IF(dati_pdc!$C334=5,dati_bdv!$G$2:$G$65536,dati_bdv!$H$2:$H$65536))))),$A334,dati_bdv!L$2:L$65536)</f>
        <v>0</v>
      </c>
      <c r="E334">
        <f>SUMIF(IF(dati_pdc!$C334=1,dati_bdv!$C$2:$C$65536,IF(dati_pdc!$C334=2,dati_bdv!$D$2:$D$65536,IF(dati_pdc!$C334=3,dati_bdv!$E$2:$E$65536,IF(dati_pdc!$C334=4,dati_bdv!$F$2:$F$65536,IF(dati_pdc!$C334=5,dati_bdv!$G$2:$G$65536,dati_bdv!$H$2:$H$65536))))),$A334,dati_bdv!M$2:M$65536)</f>
        <v>0</v>
      </c>
      <c r="F334">
        <f>SUMIF(IF(dati_pdc!$C334=1,dati_bdv!$C$2:$C$65536,IF(dati_pdc!$C334=2,dati_bdv!$D$2:$D$65536,IF(dati_pdc!$C334=3,dati_bdv!$E$2:$E$65536,IF(dati_pdc!$C334=4,dati_bdv!$F$2:$F$65536,IF(dati_pdc!$C334=5,dati_bdv!$G$2:$G$65536,dati_bdv!$H$2:$H$65536))))),$A334,dati_bdv!N$2:N$65536)</f>
        <v>0</v>
      </c>
    </row>
    <row r="335" spans="1:6">
      <c r="A335" s="34" t="str">
        <f>dati_pdc!A335</f>
        <v>7803</v>
      </c>
      <c r="B335">
        <f>SUMIF(IF(dati_pdc!$C335=1,dati_bdv!$C$2:$C$65536,IF(dati_pdc!$C335=2,dati_bdv!$D$2:$D$65536,IF(dati_pdc!$C335=3,dati_bdv!$E$2:$E$65536,IF(dati_pdc!$C335=4,dati_bdv!$F$2:$F$65536,IF(dati_pdc!$C335=5,dati_bdv!$G$2:$G$65536,dati_bdv!$H$2:$H$65536))))),$A335,dati_bdv!J$2:J$65536)</f>
        <v>118.32</v>
      </c>
      <c r="C335">
        <f>SUMIF(IF(dati_pdc!$C335=1,dati_bdv!$C$2:$C$65536,IF(dati_pdc!$C335=2,dati_bdv!$D$2:$D$65536,IF(dati_pdc!$C335=3,dati_bdv!$E$2:$E$65536,IF(dati_pdc!$C335=4,dati_bdv!$F$2:$F$65536,IF(dati_pdc!$C335=5,dati_bdv!$G$2:$G$65536,dati_bdv!$H$2:$H$65536))))),$A335,dati_bdv!K$2:K$65536)</f>
        <v>119.88</v>
      </c>
      <c r="D335">
        <f>SUMIF(IF(dati_pdc!$C335=1,dati_bdv!$C$2:$C$65536,IF(dati_pdc!$C335=2,dati_bdv!$D$2:$D$65536,IF(dati_pdc!$C335=3,dati_bdv!$E$2:$E$65536,IF(dati_pdc!$C335=4,dati_bdv!$F$2:$F$65536,IF(dati_pdc!$C335=5,dati_bdv!$G$2:$G$65536,dati_bdv!$H$2:$H$65536))))),$A335,dati_bdv!L$2:L$65536)</f>
        <v>0</v>
      </c>
      <c r="E335">
        <f>SUMIF(IF(dati_pdc!$C335=1,dati_bdv!$C$2:$C$65536,IF(dati_pdc!$C335=2,dati_bdv!$D$2:$D$65536,IF(dati_pdc!$C335=3,dati_bdv!$E$2:$E$65536,IF(dati_pdc!$C335=4,dati_bdv!$F$2:$F$65536,IF(dati_pdc!$C335=5,dati_bdv!$G$2:$G$65536,dati_bdv!$H$2:$H$65536))))),$A335,dati_bdv!M$2:M$65536)</f>
        <v>0</v>
      </c>
      <c r="F335">
        <f>SUMIF(IF(dati_pdc!$C335=1,dati_bdv!$C$2:$C$65536,IF(dati_pdc!$C335=2,dati_bdv!$D$2:$D$65536,IF(dati_pdc!$C335=3,dati_bdv!$E$2:$E$65536,IF(dati_pdc!$C335=4,dati_bdv!$F$2:$F$65536,IF(dati_pdc!$C335=5,dati_bdv!$G$2:$G$65536,dati_bdv!$H$2:$H$65536))))),$A335,dati_bdv!N$2:N$65536)</f>
        <v>0</v>
      </c>
    </row>
    <row r="336" spans="1:6">
      <c r="A336" s="34" t="str">
        <f>dati_pdc!A336</f>
        <v>780349</v>
      </c>
      <c r="B336">
        <f>SUMIF(IF(dati_pdc!$C336=1,dati_bdv!$C$2:$C$65536,IF(dati_pdc!$C336=2,dati_bdv!$D$2:$D$65536,IF(dati_pdc!$C336=3,dati_bdv!$E$2:$E$65536,IF(dati_pdc!$C336=4,dati_bdv!$F$2:$F$65536,IF(dati_pdc!$C336=5,dati_bdv!$G$2:$G$65536,dati_bdv!$H$2:$H$65536))))),$A336,dati_bdv!J$2:J$65536)</f>
        <v>118.32</v>
      </c>
      <c r="C336">
        <f>SUMIF(IF(dati_pdc!$C336=1,dati_bdv!$C$2:$C$65536,IF(dati_pdc!$C336=2,dati_bdv!$D$2:$D$65536,IF(dati_pdc!$C336=3,dati_bdv!$E$2:$E$65536,IF(dati_pdc!$C336=4,dati_bdv!$F$2:$F$65536,IF(dati_pdc!$C336=5,dati_bdv!$G$2:$G$65536,dati_bdv!$H$2:$H$65536))))),$A336,dati_bdv!K$2:K$65536)</f>
        <v>119.88</v>
      </c>
      <c r="D336">
        <f>SUMIF(IF(dati_pdc!$C336=1,dati_bdv!$C$2:$C$65536,IF(dati_pdc!$C336=2,dati_bdv!$D$2:$D$65536,IF(dati_pdc!$C336=3,dati_bdv!$E$2:$E$65536,IF(dati_pdc!$C336=4,dati_bdv!$F$2:$F$65536,IF(dati_pdc!$C336=5,dati_bdv!$G$2:$G$65536,dati_bdv!$H$2:$H$65536))))),$A336,dati_bdv!L$2:L$65536)</f>
        <v>0</v>
      </c>
      <c r="E336">
        <f>SUMIF(IF(dati_pdc!$C336=1,dati_bdv!$C$2:$C$65536,IF(dati_pdc!$C336=2,dati_bdv!$D$2:$D$65536,IF(dati_pdc!$C336=3,dati_bdv!$E$2:$E$65536,IF(dati_pdc!$C336=4,dati_bdv!$F$2:$F$65536,IF(dati_pdc!$C336=5,dati_bdv!$G$2:$G$65536,dati_bdv!$H$2:$H$65536))))),$A336,dati_bdv!M$2:M$65536)</f>
        <v>0</v>
      </c>
      <c r="F336">
        <f>SUMIF(IF(dati_pdc!$C336=1,dati_bdv!$C$2:$C$65536,IF(dati_pdc!$C336=2,dati_bdv!$D$2:$D$65536,IF(dati_pdc!$C336=3,dati_bdv!$E$2:$E$65536,IF(dati_pdc!$C336=4,dati_bdv!$F$2:$F$65536,IF(dati_pdc!$C336=5,dati_bdv!$G$2:$G$65536,dati_bdv!$H$2:$H$65536))))),$A336,dati_bdv!N$2:N$65536)</f>
        <v>0</v>
      </c>
    </row>
    <row r="337" spans="1:6">
      <c r="A337" s="34" t="str">
        <f>dati_pdc!A337</f>
        <v>7805</v>
      </c>
      <c r="B337">
        <f>SUMIF(IF(dati_pdc!$C337=1,dati_bdv!$C$2:$C$65536,IF(dati_pdc!$C337=2,dati_bdv!$D$2:$D$65536,IF(dati_pdc!$C337=3,dati_bdv!$E$2:$E$65536,IF(dati_pdc!$C337=4,dati_bdv!$F$2:$F$65536,IF(dati_pdc!$C337=5,dati_bdv!$G$2:$G$65536,dati_bdv!$H$2:$H$65536))))),$A337,dati_bdv!J$2:J$65536)</f>
        <v>85656.950000000012</v>
      </c>
      <c r="C337">
        <f>SUMIF(IF(dati_pdc!$C337=1,dati_bdv!$C$2:$C$65536,IF(dati_pdc!$C337=2,dati_bdv!$D$2:$D$65536,IF(dati_pdc!$C337=3,dati_bdv!$E$2:$E$65536,IF(dati_pdc!$C337=4,dati_bdv!$F$2:$F$65536,IF(dati_pdc!$C337=5,dati_bdv!$G$2:$G$65536,dati_bdv!$H$2:$H$65536))))),$A337,dati_bdv!K$2:K$65536)</f>
        <v>73236.59</v>
      </c>
      <c r="D337">
        <f>SUMIF(IF(dati_pdc!$C337=1,dati_bdv!$C$2:$C$65536,IF(dati_pdc!$C337=2,dati_bdv!$D$2:$D$65536,IF(dati_pdc!$C337=3,dati_bdv!$E$2:$E$65536,IF(dati_pdc!$C337=4,dati_bdv!$F$2:$F$65536,IF(dati_pdc!$C337=5,dati_bdv!$G$2:$G$65536,dati_bdv!$H$2:$H$65536))))),$A337,dati_bdv!L$2:L$65536)</f>
        <v>0</v>
      </c>
      <c r="E337">
        <f>SUMIF(IF(dati_pdc!$C337=1,dati_bdv!$C$2:$C$65536,IF(dati_pdc!$C337=2,dati_bdv!$D$2:$D$65536,IF(dati_pdc!$C337=3,dati_bdv!$E$2:$E$65536,IF(dati_pdc!$C337=4,dati_bdv!$F$2:$F$65536,IF(dati_pdc!$C337=5,dati_bdv!$G$2:$G$65536,dati_bdv!$H$2:$H$65536))))),$A337,dati_bdv!M$2:M$65536)</f>
        <v>0</v>
      </c>
      <c r="F337">
        <f>SUMIF(IF(dati_pdc!$C337=1,dati_bdv!$C$2:$C$65536,IF(dati_pdc!$C337=2,dati_bdv!$D$2:$D$65536,IF(dati_pdc!$C337=3,dati_bdv!$E$2:$E$65536,IF(dati_pdc!$C337=4,dati_bdv!$F$2:$F$65536,IF(dati_pdc!$C337=5,dati_bdv!$G$2:$G$65536,dati_bdv!$H$2:$H$65536))))),$A337,dati_bdv!N$2:N$65536)</f>
        <v>0</v>
      </c>
    </row>
    <row r="338" spans="1:6">
      <c r="A338" s="34" t="str">
        <f>dati_pdc!A338</f>
        <v>780501</v>
      </c>
      <c r="B338">
        <f>SUMIF(IF(dati_pdc!$C338=1,dati_bdv!$C$2:$C$65536,IF(dati_pdc!$C338=2,dati_bdv!$D$2:$D$65536,IF(dati_pdc!$C338=3,dati_bdv!$E$2:$E$65536,IF(dati_pdc!$C338=4,dati_bdv!$F$2:$F$65536,IF(dati_pdc!$C338=5,dati_bdv!$G$2:$G$65536,dati_bdv!$H$2:$H$65536))))),$A338,dati_bdv!J$2:J$65536)</f>
        <v>78416</v>
      </c>
      <c r="C338">
        <f>SUMIF(IF(dati_pdc!$C338=1,dati_bdv!$C$2:$C$65536,IF(dati_pdc!$C338=2,dati_bdv!$D$2:$D$65536,IF(dati_pdc!$C338=3,dati_bdv!$E$2:$E$65536,IF(dati_pdc!$C338=4,dati_bdv!$F$2:$F$65536,IF(dati_pdc!$C338=5,dati_bdv!$G$2:$G$65536,dati_bdv!$H$2:$H$65536))))),$A338,dati_bdv!K$2:K$65536)</f>
        <v>65930.210000000006</v>
      </c>
      <c r="D338">
        <f>SUMIF(IF(dati_pdc!$C338=1,dati_bdv!$C$2:$C$65536,IF(dati_pdc!$C338=2,dati_bdv!$D$2:$D$65536,IF(dati_pdc!$C338=3,dati_bdv!$E$2:$E$65536,IF(dati_pdc!$C338=4,dati_bdv!$F$2:$F$65536,IF(dati_pdc!$C338=5,dati_bdv!$G$2:$G$65536,dati_bdv!$H$2:$H$65536))))),$A338,dati_bdv!L$2:L$65536)</f>
        <v>0</v>
      </c>
      <c r="E338">
        <f>SUMIF(IF(dati_pdc!$C338=1,dati_bdv!$C$2:$C$65536,IF(dati_pdc!$C338=2,dati_bdv!$D$2:$D$65536,IF(dati_pdc!$C338=3,dati_bdv!$E$2:$E$65536,IF(dati_pdc!$C338=4,dati_bdv!$F$2:$F$65536,IF(dati_pdc!$C338=5,dati_bdv!$G$2:$G$65536,dati_bdv!$H$2:$H$65536))))),$A338,dati_bdv!M$2:M$65536)</f>
        <v>0</v>
      </c>
      <c r="F338">
        <f>SUMIF(IF(dati_pdc!$C338=1,dati_bdv!$C$2:$C$65536,IF(dati_pdc!$C338=2,dati_bdv!$D$2:$D$65536,IF(dati_pdc!$C338=3,dati_bdv!$E$2:$E$65536,IF(dati_pdc!$C338=4,dati_bdv!$F$2:$F$65536,IF(dati_pdc!$C338=5,dati_bdv!$G$2:$G$65536,dati_bdv!$H$2:$H$65536))))),$A338,dati_bdv!N$2:N$65536)</f>
        <v>0</v>
      </c>
    </row>
    <row r="339" spans="1:6">
      <c r="A339" s="34" t="str">
        <f>dati_pdc!A339</f>
        <v>78050103</v>
      </c>
      <c r="B339">
        <f>SUMIF(IF(dati_pdc!$C339=1,dati_bdv!$C$2:$C$65536,IF(dati_pdc!$C339=2,dati_bdv!$D$2:$D$65536,IF(dati_pdc!$C339=3,dati_bdv!$E$2:$E$65536,IF(dati_pdc!$C339=4,dati_bdv!$F$2:$F$65536,IF(dati_pdc!$C339=5,dati_bdv!$G$2:$G$65536,dati_bdv!$H$2:$H$65536))))),$A339,dati_bdv!J$2:J$65536)</f>
        <v>78416</v>
      </c>
      <c r="C339">
        <f>SUMIF(IF(dati_pdc!$C339=1,dati_bdv!$C$2:$C$65536,IF(dati_pdc!$C339=2,dati_bdv!$D$2:$D$65536,IF(dati_pdc!$C339=3,dati_bdv!$E$2:$E$65536,IF(dati_pdc!$C339=4,dati_bdv!$F$2:$F$65536,IF(dati_pdc!$C339=5,dati_bdv!$G$2:$G$65536,dati_bdv!$H$2:$H$65536))))),$A339,dati_bdv!K$2:K$65536)</f>
        <v>65930.210000000006</v>
      </c>
      <c r="D339">
        <f>SUMIF(IF(dati_pdc!$C339=1,dati_bdv!$C$2:$C$65536,IF(dati_pdc!$C339=2,dati_bdv!$D$2:$D$65536,IF(dati_pdc!$C339=3,dati_bdv!$E$2:$E$65536,IF(dati_pdc!$C339=4,dati_bdv!$F$2:$F$65536,IF(dati_pdc!$C339=5,dati_bdv!$G$2:$G$65536,dati_bdv!$H$2:$H$65536))))),$A339,dati_bdv!L$2:L$65536)</f>
        <v>0</v>
      </c>
      <c r="E339">
        <f>SUMIF(IF(dati_pdc!$C339=1,dati_bdv!$C$2:$C$65536,IF(dati_pdc!$C339=2,dati_bdv!$D$2:$D$65536,IF(dati_pdc!$C339=3,dati_bdv!$E$2:$E$65536,IF(dati_pdc!$C339=4,dati_bdv!$F$2:$F$65536,IF(dati_pdc!$C339=5,dati_bdv!$G$2:$G$65536,dati_bdv!$H$2:$H$65536))))),$A339,dati_bdv!M$2:M$65536)</f>
        <v>0</v>
      </c>
      <c r="F339">
        <f>SUMIF(IF(dati_pdc!$C339=1,dati_bdv!$C$2:$C$65536,IF(dati_pdc!$C339=2,dati_bdv!$D$2:$D$65536,IF(dati_pdc!$C339=3,dati_bdv!$E$2:$E$65536,IF(dati_pdc!$C339=4,dati_bdv!$F$2:$F$65536,IF(dati_pdc!$C339=5,dati_bdv!$G$2:$G$65536,dati_bdv!$H$2:$H$65536))))),$A339,dati_bdv!N$2:N$65536)</f>
        <v>0</v>
      </c>
    </row>
    <row r="340" spans="1:6">
      <c r="A340" s="34" t="str">
        <f>dati_pdc!A340</f>
        <v>780505</v>
      </c>
      <c r="B340">
        <f>SUMIF(IF(dati_pdc!$C340=1,dati_bdv!$C$2:$C$65536,IF(dati_pdc!$C340=2,dati_bdv!$D$2:$D$65536,IF(dati_pdc!$C340=3,dati_bdv!$E$2:$E$65536,IF(dati_pdc!$C340=4,dati_bdv!$F$2:$F$65536,IF(dati_pdc!$C340=5,dati_bdv!$G$2:$G$65536,dati_bdv!$H$2:$H$65536))))),$A340,dati_bdv!J$2:J$65536)</f>
        <v>259.60000000000002</v>
      </c>
      <c r="C340">
        <f>SUMIF(IF(dati_pdc!$C340=1,dati_bdv!$C$2:$C$65536,IF(dati_pdc!$C340=2,dati_bdv!$D$2:$D$65536,IF(dati_pdc!$C340=3,dati_bdv!$E$2:$E$65536,IF(dati_pdc!$C340=4,dati_bdv!$F$2:$F$65536,IF(dati_pdc!$C340=5,dati_bdv!$G$2:$G$65536,dati_bdv!$H$2:$H$65536))))),$A340,dati_bdv!K$2:K$65536)</f>
        <v>120.4</v>
      </c>
      <c r="D340">
        <f>SUMIF(IF(dati_pdc!$C340=1,dati_bdv!$C$2:$C$65536,IF(dati_pdc!$C340=2,dati_bdv!$D$2:$D$65536,IF(dati_pdc!$C340=3,dati_bdv!$E$2:$E$65536,IF(dati_pdc!$C340=4,dati_bdv!$F$2:$F$65536,IF(dati_pdc!$C340=5,dati_bdv!$G$2:$G$65536,dati_bdv!$H$2:$H$65536))))),$A340,dati_bdv!L$2:L$65536)</f>
        <v>0</v>
      </c>
      <c r="E340">
        <f>SUMIF(IF(dati_pdc!$C340=1,dati_bdv!$C$2:$C$65536,IF(dati_pdc!$C340=2,dati_bdv!$D$2:$D$65536,IF(dati_pdc!$C340=3,dati_bdv!$E$2:$E$65536,IF(dati_pdc!$C340=4,dati_bdv!$F$2:$F$65536,IF(dati_pdc!$C340=5,dati_bdv!$G$2:$G$65536,dati_bdv!$H$2:$H$65536))))),$A340,dati_bdv!M$2:M$65536)</f>
        <v>0</v>
      </c>
      <c r="F340">
        <f>SUMIF(IF(dati_pdc!$C340=1,dati_bdv!$C$2:$C$65536,IF(dati_pdc!$C340=2,dati_bdv!$D$2:$D$65536,IF(dati_pdc!$C340=3,dati_bdv!$E$2:$E$65536,IF(dati_pdc!$C340=4,dati_bdv!$F$2:$F$65536,IF(dati_pdc!$C340=5,dati_bdv!$G$2:$G$65536,dati_bdv!$H$2:$H$65536))))),$A340,dati_bdv!N$2:N$65536)</f>
        <v>0</v>
      </c>
    </row>
    <row r="341" spans="1:6">
      <c r="A341" s="34" t="str">
        <f>dati_pdc!A341</f>
        <v>780507</v>
      </c>
      <c r="B341">
        <f>SUMIF(IF(dati_pdc!$C341=1,dati_bdv!$C$2:$C$65536,IF(dati_pdc!$C341=2,dati_bdv!$D$2:$D$65536,IF(dati_pdc!$C341=3,dati_bdv!$E$2:$E$65536,IF(dati_pdc!$C341=4,dati_bdv!$F$2:$F$65536,IF(dati_pdc!$C341=5,dati_bdv!$G$2:$G$65536,dati_bdv!$H$2:$H$65536))))),$A341,dati_bdv!J$2:J$65536)</f>
        <v>6981.35</v>
      </c>
      <c r="C341">
        <f>SUMIF(IF(dati_pdc!$C341=1,dati_bdv!$C$2:$C$65536,IF(dati_pdc!$C341=2,dati_bdv!$D$2:$D$65536,IF(dati_pdc!$C341=3,dati_bdv!$E$2:$E$65536,IF(dati_pdc!$C341=4,dati_bdv!$F$2:$F$65536,IF(dati_pdc!$C341=5,dati_bdv!$G$2:$G$65536,dati_bdv!$H$2:$H$65536))))),$A341,dati_bdv!K$2:K$65536)</f>
        <v>7185.98</v>
      </c>
      <c r="D341">
        <f>SUMIF(IF(dati_pdc!$C341=1,dati_bdv!$C$2:$C$65536,IF(dati_pdc!$C341=2,dati_bdv!$D$2:$D$65536,IF(dati_pdc!$C341=3,dati_bdv!$E$2:$E$65536,IF(dati_pdc!$C341=4,dati_bdv!$F$2:$F$65536,IF(dati_pdc!$C341=5,dati_bdv!$G$2:$G$65536,dati_bdv!$H$2:$H$65536))))),$A341,dati_bdv!L$2:L$65536)</f>
        <v>0</v>
      </c>
      <c r="E341">
        <f>SUMIF(IF(dati_pdc!$C341=1,dati_bdv!$C$2:$C$65536,IF(dati_pdc!$C341=2,dati_bdv!$D$2:$D$65536,IF(dati_pdc!$C341=3,dati_bdv!$E$2:$E$65536,IF(dati_pdc!$C341=4,dati_bdv!$F$2:$F$65536,IF(dati_pdc!$C341=5,dati_bdv!$G$2:$G$65536,dati_bdv!$H$2:$H$65536))))),$A341,dati_bdv!M$2:M$65536)</f>
        <v>0</v>
      </c>
      <c r="F341">
        <f>SUMIF(IF(dati_pdc!$C341=1,dati_bdv!$C$2:$C$65536,IF(dati_pdc!$C341=2,dati_bdv!$D$2:$D$65536,IF(dati_pdc!$C341=3,dati_bdv!$E$2:$E$65536,IF(dati_pdc!$C341=4,dati_bdv!$F$2:$F$65536,IF(dati_pdc!$C341=5,dati_bdv!$G$2:$G$65536,dati_bdv!$H$2:$H$65536))))),$A341,dati_bdv!N$2:N$65536)</f>
        <v>0</v>
      </c>
    </row>
    <row r="342" spans="1:6">
      <c r="A342" s="34" t="str">
        <f>dati_pdc!A342</f>
        <v>79</v>
      </c>
      <c r="B342">
        <f>SUMIF(IF(dati_pdc!$C342=1,dati_bdv!$C$2:$C$65536,IF(dati_pdc!$C342=2,dati_bdv!$D$2:$D$65536,IF(dati_pdc!$C342=3,dati_bdv!$E$2:$E$65536,IF(dati_pdc!$C342=4,dati_bdv!$F$2:$F$65536,IF(dati_pdc!$C342=5,dati_bdv!$G$2:$G$65536,dati_bdv!$H$2:$H$65536))))),$A342,dati_bdv!J$2:J$65536)</f>
        <v>48444.260000000009</v>
      </c>
      <c r="C342">
        <f>SUMIF(IF(dati_pdc!$C342=1,dati_bdv!$C$2:$C$65536,IF(dati_pdc!$C342=2,dati_bdv!$D$2:$D$65536,IF(dati_pdc!$C342=3,dati_bdv!$E$2:$E$65536,IF(dati_pdc!$C342=4,dati_bdv!$F$2:$F$65536,IF(dati_pdc!$C342=5,dati_bdv!$G$2:$G$65536,dati_bdv!$H$2:$H$65536))))),$A342,dati_bdv!K$2:K$65536)</f>
        <v>46239.569999999992</v>
      </c>
      <c r="D342">
        <f>SUMIF(IF(dati_pdc!$C342=1,dati_bdv!$C$2:$C$65536,IF(dati_pdc!$C342=2,dati_bdv!$D$2:$D$65536,IF(dati_pdc!$C342=3,dati_bdv!$E$2:$E$65536,IF(dati_pdc!$C342=4,dati_bdv!$F$2:$F$65536,IF(dati_pdc!$C342=5,dati_bdv!$G$2:$G$65536,dati_bdv!$H$2:$H$65536))))),$A342,dati_bdv!L$2:L$65536)</f>
        <v>0</v>
      </c>
      <c r="E342">
        <f>SUMIF(IF(dati_pdc!$C342=1,dati_bdv!$C$2:$C$65536,IF(dati_pdc!$C342=2,dati_bdv!$D$2:$D$65536,IF(dati_pdc!$C342=3,dati_bdv!$E$2:$E$65536,IF(dati_pdc!$C342=4,dati_bdv!$F$2:$F$65536,IF(dati_pdc!$C342=5,dati_bdv!$G$2:$G$65536,dati_bdv!$H$2:$H$65536))))),$A342,dati_bdv!M$2:M$65536)</f>
        <v>0</v>
      </c>
      <c r="F342">
        <f>SUMIF(IF(dati_pdc!$C342=1,dati_bdv!$C$2:$C$65536,IF(dati_pdc!$C342=2,dati_bdv!$D$2:$D$65536,IF(dati_pdc!$C342=3,dati_bdv!$E$2:$E$65536,IF(dati_pdc!$C342=4,dati_bdv!$F$2:$F$65536,IF(dati_pdc!$C342=5,dati_bdv!$G$2:$G$65536,dati_bdv!$H$2:$H$65536))))),$A342,dati_bdv!N$2:N$65536)</f>
        <v>0</v>
      </c>
    </row>
    <row r="343" spans="1:6">
      <c r="A343" s="34" t="str">
        <f>dati_pdc!A343</f>
        <v>7901</v>
      </c>
      <c r="B343">
        <f>SUMIF(IF(dati_pdc!$C343=1,dati_bdv!$C$2:$C$65536,IF(dati_pdc!$C343=2,dati_bdv!$D$2:$D$65536,IF(dati_pdc!$C343=3,dati_bdv!$E$2:$E$65536,IF(dati_pdc!$C343=4,dati_bdv!$F$2:$F$65536,IF(dati_pdc!$C343=5,dati_bdv!$G$2:$G$65536,dati_bdv!$H$2:$H$65536))))),$A343,dati_bdv!J$2:J$65536)</f>
        <v>40524.6</v>
      </c>
      <c r="C343">
        <f>SUMIF(IF(dati_pdc!$C343=1,dati_bdv!$C$2:$C$65536,IF(dati_pdc!$C343=2,dati_bdv!$D$2:$D$65536,IF(dati_pdc!$C343=3,dati_bdv!$E$2:$E$65536,IF(dati_pdc!$C343=4,dati_bdv!$F$2:$F$65536,IF(dati_pdc!$C343=5,dati_bdv!$G$2:$G$65536,dati_bdv!$H$2:$H$65536))))),$A343,dati_bdv!K$2:K$65536)</f>
        <v>37231.19</v>
      </c>
      <c r="D343">
        <f>SUMIF(IF(dati_pdc!$C343=1,dati_bdv!$C$2:$C$65536,IF(dati_pdc!$C343=2,dati_bdv!$D$2:$D$65536,IF(dati_pdc!$C343=3,dati_bdv!$E$2:$E$65536,IF(dati_pdc!$C343=4,dati_bdv!$F$2:$F$65536,IF(dati_pdc!$C343=5,dati_bdv!$G$2:$G$65536,dati_bdv!$H$2:$H$65536))))),$A343,dati_bdv!L$2:L$65536)</f>
        <v>0</v>
      </c>
      <c r="E343">
        <f>SUMIF(IF(dati_pdc!$C343=1,dati_bdv!$C$2:$C$65536,IF(dati_pdc!$C343=2,dati_bdv!$D$2:$D$65536,IF(dati_pdc!$C343=3,dati_bdv!$E$2:$E$65536,IF(dati_pdc!$C343=4,dati_bdv!$F$2:$F$65536,IF(dati_pdc!$C343=5,dati_bdv!$G$2:$G$65536,dati_bdv!$H$2:$H$65536))))),$A343,dati_bdv!M$2:M$65536)</f>
        <v>0</v>
      </c>
      <c r="F343">
        <f>SUMIF(IF(dati_pdc!$C343=1,dati_bdv!$C$2:$C$65536,IF(dati_pdc!$C343=2,dati_bdv!$D$2:$D$65536,IF(dati_pdc!$C343=3,dati_bdv!$E$2:$E$65536,IF(dati_pdc!$C343=4,dati_bdv!$F$2:$F$65536,IF(dati_pdc!$C343=5,dati_bdv!$G$2:$G$65536,dati_bdv!$H$2:$H$65536))))),$A343,dati_bdv!N$2:N$65536)</f>
        <v>0</v>
      </c>
    </row>
    <row r="344" spans="1:6">
      <c r="A344" s="34" t="str">
        <f>dati_pdc!A344</f>
        <v>790101</v>
      </c>
      <c r="B344">
        <f>SUMIF(IF(dati_pdc!$C344=1,dati_bdv!$C$2:$C$65536,IF(dati_pdc!$C344=2,dati_bdv!$D$2:$D$65536,IF(dati_pdc!$C344=3,dati_bdv!$E$2:$E$65536,IF(dati_pdc!$C344=4,dati_bdv!$F$2:$F$65536,IF(dati_pdc!$C344=5,dati_bdv!$G$2:$G$65536,dati_bdv!$H$2:$H$65536))))),$A344,dati_bdv!J$2:J$65536)</f>
        <v>4564.91</v>
      </c>
      <c r="C344">
        <f>SUMIF(IF(dati_pdc!$C344=1,dati_bdv!$C$2:$C$65536,IF(dati_pdc!$C344=2,dati_bdv!$D$2:$D$65536,IF(dati_pdc!$C344=3,dati_bdv!$E$2:$E$65536,IF(dati_pdc!$C344=4,dati_bdv!$F$2:$F$65536,IF(dati_pdc!$C344=5,dati_bdv!$G$2:$G$65536,dati_bdv!$H$2:$H$65536))))),$A344,dati_bdv!K$2:K$65536)</f>
        <v>299</v>
      </c>
      <c r="D344">
        <f>SUMIF(IF(dati_pdc!$C344=1,dati_bdv!$C$2:$C$65536,IF(dati_pdc!$C344=2,dati_bdv!$D$2:$D$65536,IF(dati_pdc!$C344=3,dati_bdv!$E$2:$E$65536,IF(dati_pdc!$C344=4,dati_bdv!$F$2:$F$65536,IF(dati_pdc!$C344=5,dati_bdv!$G$2:$G$65536,dati_bdv!$H$2:$H$65536))))),$A344,dati_bdv!L$2:L$65536)</f>
        <v>0</v>
      </c>
      <c r="E344">
        <f>SUMIF(IF(dati_pdc!$C344=1,dati_bdv!$C$2:$C$65536,IF(dati_pdc!$C344=2,dati_bdv!$D$2:$D$65536,IF(dati_pdc!$C344=3,dati_bdv!$E$2:$E$65536,IF(dati_pdc!$C344=4,dati_bdv!$F$2:$F$65536,IF(dati_pdc!$C344=5,dati_bdv!$G$2:$G$65536,dati_bdv!$H$2:$H$65536))))),$A344,dati_bdv!M$2:M$65536)</f>
        <v>0</v>
      </c>
      <c r="F344">
        <f>SUMIF(IF(dati_pdc!$C344=1,dati_bdv!$C$2:$C$65536,IF(dati_pdc!$C344=2,dati_bdv!$D$2:$D$65536,IF(dati_pdc!$C344=3,dati_bdv!$E$2:$E$65536,IF(dati_pdc!$C344=4,dati_bdv!$F$2:$F$65536,IF(dati_pdc!$C344=5,dati_bdv!$G$2:$G$65536,dati_bdv!$H$2:$H$65536))))),$A344,dati_bdv!N$2:N$65536)</f>
        <v>0</v>
      </c>
    </row>
    <row r="345" spans="1:6">
      <c r="A345" s="34" t="str">
        <f>dati_pdc!A345</f>
        <v>79010101</v>
      </c>
      <c r="B345">
        <f>SUMIF(IF(dati_pdc!$C345=1,dati_bdv!$C$2:$C$65536,IF(dati_pdc!$C345=2,dati_bdv!$D$2:$D$65536,IF(dati_pdc!$C345=3,dati_bdv!$E$2:$E$65536,IF(dati_pdc!$C345=4,dati_bdv!$F$2:$F$65536,IF(dati_pdc!$C345=5,dati_bdv!$G$2:$G$65536,dati_bdv!$H$2:$H$65536))))),$A345,dati_bdv!J$2:J$65536)</f>
        <v>4564.91</v>
      </c>
      <c r="C345">
        <f>SUMIF(IF(dati_pdc!$C345=1,dati_bdv!$C$2:$C$65536,IF(dati_pdc!$C345=2,dati_bdv!$D$2:$D$65536,IF(dati_pdc!$C345=3,dati_bdv!$E$2:$E$65536,IF(dati_pdc!$C345=4,dati_bdv!$F$2:$F$65536,IF(dati_pdc!$C345=5,dati_bdv!$G$2:$G$65536,dati_bdv!$H$2:$H$65536))))),$A345,dati_bdv!K$2:K$65536)</f>
        <v>299</v>
      </c>
      <c r="D345">
        <f>SUMIF(IF(dati_pdc!$C345=1,dati_bdv!$C$2:$C$65536,IF(dati_pdc!$C345=2,dati_bdv!$D$2:$D$65536,IF(dati_pdc!$C345=3,dati_bdv!$E$2:$E$65536,IF(dati_pdc!$C345=4,dati_bdv!$F$2:$F$65536,IF(dati_pdc!$C345=5,dati_bdv!$G$2:$G$65536,dati_bdv!$H$2:$H$65536))))),$A345,dati_bdv!L$2:L$65536)</f>
        <v>0</v>
      </c>
      <c r="E345">
        <f>SUMIF(IF(dati_pdc!$C345=1,dati_bdv!$C$2:$C$65536,IF(dati_pdc!$C345=2,dati_bdv!$D$2:$D$65536,IF(dati_pdc!$C345=3,dati_bdv!$E$2:$E$65536,IF(dati_pdc!$C345=4,dati_bdv!$F$2:$F$65536,IF(dati_pdc!$C345=5,dati_bdv!$G$2:$G$65536,dati_bdv!$H$2:$H$65536))))),$A345,dati_bdv!M$2:M$65536)</f>
        <v>0</v>
      </c>
      <c r="F345">
        <f>SUMIF(IF(dati_pdc!$C345=1,dati_bdv!$C$2:$C$65536,IF(dati_pdc!$C345=2,dati_bdv!$D$2:$D$65536,IF(dati_pdc!$C345=3,dati_bdv!$E$2:$E$65536,IF(dati_pdc!$C345=4,dati_bdv!$F$2:$F$65536,IF(dati_pdc!$C345=5,dati_bdv!$G$2:$G$65536,dati_bdv!$H$2:$H$65536))))),$A345,dati_bdv!N$2:N$65536)</f>
        <v>0</v>
      </c>
    </row>
    <row r="346" spans="1:6">
      <c r="A346" s="34" t="str">
        <f>dati_pdc!A346</f>
        <v>790107</v>
      </c>
      <c r="B346">
        <f>SUMIF(IF(dati_pdc!$C346=1,dati_bdv!$C$2:$C$65536,IF(dati_pdc!$C346=2,dati_bdv!$D$2:$D$65536,IF(dati_pdc!$C346=3,dati_bdv!$E$2:$E$65536,IF(dati_pdc!$C346=4,dati_bdv!$F$2:$F$65536,IF(dati_pdc!$C346=5,dati_bdv!$G$2:$G$65536,dati_bdv!$H$2:$H$65536))))),$A346,dati_bdv!J$2:J$65536)</f>
        <v>2471</v>
      </c>
      <c r="C346">
        <f>SUMIF(IF(dati_pdc!$C346=1,dati_bdv!$C$2:$C$65536,IF(dati_pdc!$C346=2,dati_bdv!$D$2:$D$65536,IF(dati_pdc!$C346=3,dati_bdv!$E$2:$E$65536,IF(dati_pdc!$C346=4,dati_bdv!$F$2:$F$65536,IF(dati_pdc!$C346=5,dati_bdv!$G$2:$G$65536,dati_bdv!$H$2:$H$65536))))),$A346,dati_bdv!K$2:K$65536)</f>
        <v>1291.8</v>
      </c>
      <c r="D346">
        <f>SUMIF(IF(dati_pdc!$C346=1,dati_bdv!$C$2:$C$65536,IF(dati_pdc!$C346=2,dati_bdv!$D$2:$D$65536,IF(dati_pdc!$C346=3,dati_bdv!$E$2:$E$65536,IF(dati_pdc!$C346=4,dati_bdv!$F$2:$F$65536,IF(dati_pdc!$C346=5,dati_bdv!$G$2:$G$65536,dati_bdv!$H$2:$H$65536))))),$A346,dati_bdv!L$2:L$65536)</f>
        <v>0</v>
      </c>
      <c r="E346">
        <f>SUMIF(IF(dati_pdc!$C346=1,dati_bdv!$C$2:$C$65536,IF(dati_pdc!$C346=2,dati_bdv!$D$2:$D$65536,IF(dati_pdc!$C346=3,dati_bdv!$E$2:$E$65536,IF(dati_pdc!$C346=4,dati_bdv!$F$2:$F$65536,IF(dati_pdc!$C346=5,dati_bdv!$G$2:$G$65536,dati_bdv!$H$2:$H$65536))))),$A346,dati_bdv!M$2:M$65536)</f>
        <v>0</v>
      </c>
      <c r="F346">
        <f>SUMIF(IF(dati_pdc!$C346=1,dati_bdv!$C$2:$C$65536,IF(dati_pdc!$C346=2,dati_bdv!$D$2:$D$65536,IF(dati_pdc!$C346=3,dati_bdv!$E$2:$E$65536,IF(dati_pdc!$C346=4,dati_bdv!$F$2:$F$65536,IF(dati_pdc!$C346=5,dati_bdv!$G$2:$G$65536,dati_bdv!$H$2:$H$65536))))),$A346,dati_bdv!N$2:N$65536)</f>
        <v>0</v>
      </c>
    </row>
    <row r="347" spans="1:6">
      <c r="A347" s="34" t="str">
        <f>dati_pdc!A347</f>
        <v>79010701</v>
      </c>
      <c r="B347">
        <f>SUMIF(IF(dati_pdc!$C347=1,dati_bdv!$C$2:$C$65536,IF(dati_pdc!$C347=2,dati_bdv!$D$2:$D$65536,IF(dati_pdc!$C347=3,dati_bdv!$E$2:$E$65536,IF(dati_pdc!$C347=4,dati_bdv!$F$2:$F$65536,IF(dati_pdc!$C347=5,dati_bdv!$G$2:$G$65536,dati_bdv!$H$2:$H$65536))))),$A347,dati_bdv!J$2:J$65536)</f>
        <v>2471</v>
      </c>
      <c r="C347">
        <f>SUMIF(IF(dati_pdc!$C347=1,dati_bdv!$C$2:$C$65536,IF(dati_pdc!$C347=2,dati_bdv!$D$2:$D$65536,IF(dati_pdc!$C347=3,dati_bdv!$E$2:$E$65536,IF(dati_pdc!$C347=4,dati_bdv!$F$2:$F$65536,IF(dati_pdc!$C347=5,dati_bdv!$G$2:$G$65536,dati_bdv!$H$2:$H$65536))))),$A347,dati_bdv!K$2:K$65536)</f>
        <v>1291.8</v>
      </c>
      <c r="D347">
        <f>SUMIF(IF(dati_pdc!$C347=1,dati_bdv!$C$2:$C$65536,IF(dati_pdc!$C347=2,dati_bdv!$D$2:$D$65536,IF(dati_pdc!$C347=3,dati_bdv!$E$2:$E$65536,IF(dati_pdc!$C347=4,dati_bdv!$F$2:$F$65536,IF(dati_pdc!$C347=5,dati_bdv!$G$2:$G$65536,dati_bdv!$H$2:$H$65536))))),$A347,dati_bdv!L$2:L$65536)</f>
        <v>0</v>
      </c>
      <c r="E347">
        <f>SUMIF(IF(dati_pdc!$C347=1,dati_bdv!$C$2:$C$65536,IF(dati_pdc!$C347=2,dati_bdv!$D$2:$D$65536,IF(dati_pdc!$C347=3,dati_bdv!$E$2:$E$65536,IF(dati_pdc!$C347=4,dati_bdv!$F$2:$F$65536,IF(dati_pdc!$C347=5,dati_bdv!$G$2:$G$65536,dati_bdv!$H$2:$H$65536))))),$A347,dati_bdv!M$2:M$65536)</f>
        <v>0</v>
      </c>
      <c r="F347">
        <f>SUMIF(IF(dati_pdc!$C347=1,dati_bdv!$C$2:$C$65536,IF(dati_pdc!$C347=2,dati_bdv!$D$2:$D$65536,IF(dati_pdc!$C347=3,dati_bdv!$E$2:$E$65536,IF(dati_pdc!$C347=4,dati_bdv!$F$2:$F$65536,IF(dati_pdc!$C347=5,dati_bdv!$G$2:$G$65536,dati_bdv!$H$2:$H$65536))))),$A347,dati_bdv!N$2:N$65536)</f>
        <v>0</v>
      </c>
    </row>
    <row r="348" spans="1:6">
      <c r="A348" s="34" t="str">
        <f>dati_pdc!A348</f>
        <v>790111</v>
      </c>
      <c r="B348">
        <f>SUMIF(IF(dati_pdc!$C348=1,dati_bdv!$C$2:$C$65536,IF(dati_pdc!$C348=2,dati_bdv!$D$2:$D$65536,IF(dati_pdc!$C348=3,dati_bdv!$E$2:$E$65536,IF(dati_pdc!$C348=4,dati_bdv!$F$2:$F$65536,IF(dati_pdc!$C348=5,dati_bdv!$G$2:$G$65536,dati_bdv!$H$2:$H$65536))))),$A348,dati_bdv!J$2:J$65536)</f>
        <v>2074.29</v>
      </c>
      <c r="C348">
        <f>SUMIF(IF(dati_pdc!$C348=1,dati_bdv!$C$2:$C$65536,IF(dati_pdc!$C348=2,dati_bdv!$D$2:$D$65536,IF(dati_pdc!$C348=3,dati_bdv!$E$2:$E$65536,IF(dati_pdc!$C348=4,dati_bdv!$F$2:$F$65536,IF(dati_pdc!$C348=5,dati_bdv!$G$2:$G$65536,dati_bdv!$H$2:$H$65536))))),$A348,dati_bdv!K$2:K$65536)</f>
        <v>112.5</v>
      </c>
      <c r="D348">
        <f>SUMIF(IF(dati_pdc!$C348=1,dati_bdv!$C$2:$C$65536,IF(dati_pdc!$C348=2,dati_bdv!$D$2:$D$65536,IF(dati_pdc!$C348=3,dati_bdv!$E$2:$E$65536,IF(dati_pdc!$C348=4,dati_bdv!$F$2:$F$65536,IF(dati_pdc!$C348=5,dati_bdv!$G$2:$G$65536,dati_bdv!$H$2:$H$65536))))),$A348,dati_bdv!L$2:L$65536)</f>
        <v>0</v>
      </c>
      <c r="E348">
        <f>SUMIF(IF(dati_pdc!$C348=1,dati_bdv!$C$2:$C$65536,IF(dati_pdc!$C348=2,dati_bdv!$D$2:$D$65536,IF(dati_pdc!$C348=3,dati_bdv!$E$2:$E$65536,IF(dati_pdc!$C348=4,dati_bdv!$F$2:$F$65536,IF(dati_pdc!$C348=5,dati_bdv!$G$2:$G$65536,dati_bdv!$H$2:$H$65536))))),$A348,dati_bdv!M$2:M$65536)</f>
        <v>0</v>
      </c>
      <c r="F348">
        <f>SUMIF(IF(dati_pdc!$C348=1,dati_bdv!$C$2:$C$65536,IF(dati_pdc!$C348=2,dati_bdv!$D$2:$D$65536,IF(dati_pdc!$C348=3,dati_bdv!$E$2:$E$65536,IF(dati_pdc!$C348=4,dati_bdv!$F$2:$F$65536,IF(dati_pdc!$C348=5,dati_bdv!$G$2:$G$65536,dati_bdv!$H$2:$H$65536))))),$A348,dati_bdv!N$2:N$65536)</f>
        <v>0</v>
      </c>
    </row>
    <row r="349" spans="1:6">
      <c r="A349" s="34" t="str">
        <f>dati_pdc!A349</f>
        <v>79011101</v>
      </c>
      <c r="B349">
        <f>SUMIF(IF(dati_pdc!$C349=1,dati_bdv!$C$2:$C$65536,IF(dati_pdc!$C349=2,dati_bdv!$D$2:$D$65536,IF(dati_pdc!$C349=3,dati_bdv!$E$2:$E$65536,IF(dati_pdc!$C349=4,dati_bdv!$F$2:$F$65536,IF(dati_pdc!$C349=5,dati_bdv!$G$2:$G$65536,dati_bdv!$H$2:$H$65536))))),$A349,dati_bdv!J$2:J$65536)</f>
        <v>2074.29</v>
      </c>
      <c r="C349">
        <f>SUMIF(IF(dati_pdc!$C349=1,dati_bdv!$C$2:$C$65536,IF(dati_pdc!$C349=2,dati_bdv!$D$2:$D$65536,IF(dati_pdc!$C349=3,dati_bdv!$E$2:$E$65536,IF(dati_pdc!$C349=4,dati_bdv!$F$2:$F$65536,IF(dati_pdc!$C349=5,dati_bdv!$G$2:$G$65536,dati_bdv!$H$2:$H$65536))))),$A349,dati_bdv!K$2:K$65536)</f>
        <v>112.5</v>
      </c>
      <c r="D349">
        <f>SUMIF(IF(dati_pdc!$C349=1,dati_bdv!$C$2:$C$65536,IF(dati_pdc!$C349=2,dati_bdv!$D$2:$D$65536,IF(dati_pdc!$C349=3,dati_bdv!$E$2:$E$65536,IF(dati_pdc!$C349=4,dati_bdv!$F$2:$F$65536,IF(dati_pdc!$C349=5,dati_bdv!$G$2:$G$65536,dati_bdv!$H$2:$H$65536))))),$A349,dati_bdv!L$2:L$65536)</f>
        <v>0</v>
      </c>
      <c r="E349">
        <f>SUMIF(IF(dati_pdc!$C349=1,dati_bdv!$C$2:$C$65536,IF(dati_pdc!$C349=2,dati_bdv!$D$2:$D$65536,IF(dati_pdc!$C349=3,dati_bdv!$E$2:$E$65536,IF(dati_pdc!$C349=4,dati_bdv!$F$2:$F$65536,IF(dati_pdc!$C349=5,dati_bdv!$G$2:$G$65536,dati_bdv!$H$2:$H$65536))))),$A349,dati_bdv!M$2:M$65536)</f>
        <v>0</v>
      </c>
      <c r="F349">
        <f>SUMIF(IF(dati_pdc!$C349=1,dati_bdv!$C$2:$C$65536,IF(dati_pdc!$C349=2,dati_bdv!$D$2:$D$65536,IF(dati_pdc!$C349=3,dati_bdv!$E$2:$E$65536,IF(dati_pdc!$C349=4,dati_bdv!$F$2:$F$65536,IF(dati_pdc!$C349=5,dati_bdv!$G$2:$G$65536,dati_bdv!$H$2:$H$65536))))),$A349,dati_bdv!N$2:N$65536)</f>
        <v>0</v>
      </c>
    </row>
    <row r="350" spans="1:6">
      <c r="A350" s="34" t="str">
        <f>dati_pdc!A350</f>
        <v>790119</v>
      </c>
      <c r="B350">
        <f>SUMIF(IF(dati_pdc!$C350=1,dati_bdv!$C$2:$C$65536,IF(dati_pdc!$C350=2,dati_bdv!$D$2:$D$65536,IF(dati_pdc!$C350=3,dati_bdv!$E$2:$E$65536,IF(dati_pdc!$C350=4,dati_bdv!$F$2:$F$65536,IF(dati_pdc!$C350=5,dati_bdv!$G$2:$G$65536,dati_bdv!$H$2:$H$65536))))),$A350,dati_bdv!J$2:J$65536)</f>
        <v>14133.19</v>
      </c>
      <c r="C350">
        <f>SUMIF(IF(dati_pdc!$C350=1,dati_bdv!$C$2:$C$65536,IF(dati_pdc!$C350=2,dati_bdv!$D$2:$D$65536,IF(dati_pdc!$C350=3,dati_bdv!$E$2:$E$65536,IF(dati_pdc!$C350=4,dati_bdv!$F$2:$F$65536,IF(dati_pdc!$C350=5,dati_bdv!$G$2:$G$65536,dati_bdv!$H$2:$H$65536))))),$A350,dati_bdv!K$2:K$65536)</f>
        <v>11195.85</v>
      </c>
      <c r="D350">
        <f>SUMIF(IF(dati_pdc!$C350=1,dati_bdv!$C$2:$C$65536,IF(dati_pdc!$C350=2,dati_bdv!$D$2:$D$65536,IF(dati_pdc!$C350=3,dati_bdv!$E$2:$E$65536,IF(dati_pdc!$C350=4,dati_bdv!$F$2:$F$65536,IF(dati_pdc!$C350=5,dati_bdv!$G$2:$G$65536,dati_bdv!$H$2:$H$65536))))),$A350,dati_bdv!L$2:L$65536)</f>
        <v>0</v>
      </c>
      <c r="E350">
        <f>SUMIF(IF(dati_pdc!$C350=1,dati_bdv!$C$2:$C$65536,IF(dati_pdc!$C350=2,dati_bdv!$D$2:$D$65536,IF(dati_pdc!$C350=3,dati_bdv!$E$2:$E$65536,IF(dati_pdc!$C350=4,dati_bdv!$F$2:$F$65536,IF(dati_pdc!$C350=5,dati_bdv!$G$2:$G$65536,dati_bdv!$H$2:$H$65536))))),$A350,dati_bdv!M$2:M$65536)</f>
        <v>0</v>
      </c>
      <c r="F350">
        <f>SUMIF(IF(dati_pdc!$C350=1,dati_bdv!$C$2:$C$65536,IF(dati_pdc!$C350=2,dati_bdv!$D$2:$D$65536,IF(dati_pdc!$C350=3,dati_bdv!$E$2:$E$65536,IF(dati_pdc!$C350=4,dati_bdv!$F$2:$F$65536,IF(dati_pdc!$C350=5,dati_bdv!$G$2:$G$65536,dati_bdv!$H$2:$H$65536))))),$A350,dati_bdv!N$2:N$65536)</f>
        <v>0</v>
      </c>
    </row>
    <row r="351" spans="1:6">
      <c r="A351" s="34" t="str">
        <f>dati_pdc!A351</f>
        <v>790121</v>
      </c>
      <c r="B351">
        <f>SUMIF(IF(dati_pdc!$C351=1,dati_bdv!$C$2:$C$65536,IF(dati_pdc!$C351=2,dati_bdv!$D$2:$D$65536,IF(dati_pdc!$C351=3,dati_bdv!$E$2:$E$65536,IF(dati_pdc!$C351=4,dati_bdv!$F$2:$F$65536,IF(dati_pdc!$C351=5,dati_bdv!$G$2:$G$65536,dati_bdv!$H$2:$H$65536))))),$A351,dati_bdv!J$2:J$65536)</f>
        <v>3209.16</v>
      </c>
      <c r="C351">
        <f>SUMIF(IF(dati_pdc!$C351=1,dati_bdv!$C$2:$C$65536,IF(dati_pdc!$C351=2,dati_bdv!$D$2:$D$65536,IF(dati_pdc!$C351=3,dati_bdv!$E$2:$E$65536,IF(dati_pdc!$C351=4,dati_bdv!$F$2:$F$65536,IF(dati_pdc!$C351=5,dati_bdv!$G$2:$G$65536,dati_bdv!$H$2:$H$65536))))),$A351,dati_bdv!K$2:K$65536)</f>
        <v>3087.89</v>
      </c>
      <c r="D351">
        <f>SUMIF(IF(dati_pdc!$C351=1,dati_bdv!$C$2:$C$65536,IF(dati_pdc!$C351=2,dati_bdv!$D$2:$D$65536,IF(dati_pdc!$C351=3,dati_bdv!$E$2:$E$65536,IF(dati_pdc!$C351=4,dati_bdv!$F$2:$F$65536,IF(dati_pdc!$C351=5,dati_bdv!$G$2:$G$65536,dati_bdv!$H$2:$H$65536))))),$A351,dati_bdv!L$2:L$65536)</f>
        <v>0</v>
      </c>
      <c r="E351">
        <f>SUMIF(IF(dati_pdc!$C351=1,dati_bdv!$C$2:$C$65536,IF(dati_pdc!$C351=2,dati_bdv!$D$2:$D$65536,IF(dati_pdc!$C351=3,dati_bdv!$E$2:$E$65536,IF(dati_pdc!$C351=4,dati_bdv!$F$2:$F$65536,IF(dati_pdc!$C351=5,dati_bdv!$G$2:$G$65536,dati_bdv!$H$2:$H$65536))))),$A351,dati_bdv!M$2:M$65536)</f>
        <v>0</v>
      </c>
      <c r="F351">
        <f>SUMIF(IF(dati_pdc!$C351=1,dati_bdv!$C$2:$C$65536,IF(dati_pdc!$C351=2,dati_bdv!$D$2:$D$65536,IF(dati_pdc!$C351=3,dati_bdv!$E$2:$E$65536,IF(dati_pdc!$C351=4,dati_bdv!$F$2:$F$65536,IF(dati_pdc!$C351=5,dati_bdv!$G$2:$G$65536,dati_bdv!$H$2:$H$65536))))),$A351,dati_bdv!N$2:N$65536)</f>
        <v>0</v>
      </c>
    </row>
    <row r="352" spans="1:6">
      <c r="A352" s="34" t="str">
        <f>dati_pdc!A352</f>
        <v>790151</v>
      </c>
      <c r="B352">
        <f>SUMIF(IF(dati_pdc!$C352=1,dati_bdv!$C$2:$C$65536,IF(dati_pdc!$C352=2,dati_bdv!$D$2:$D$65536,IF(dati_pdc!$C352=3,dati_bdv!$E$2:$E$65536,IF(dati_pdc!$C352=4,dati_bdv!$F$2:$F$65536,IF(dati_pdc!$C352=5,dati_bdv!$G$2:$G$65536,dati_bdv!$H$2:$H$65536))))),$A352,dati_bdv!J$2:J$65536)</f>
        <v>1572.05</v>
      </c>
      <c r="C352">
        <f>SUMIF(IF(dati_pdc!$C352=1,dati_bdv!$C$2:$C$65536,IF(dati_pdc!$C352=2,dati_bdv!$D$2:$D$65536,IF(dati_pdc!$C352=3,dati_bdv!$E$2:$E$65536,IF(dati_pdc!$C352=4,dati_bdv!$F$2:$F$65536,IF(dati_pdc!$C352=5,dati_bdv!$G$2:$G$65536,dati_bdv!$H$2:$H$65536))))),$A352,dati_bdv!K$2:K$65536)</f>
        <v>1144.1500000000001</v>
      </c>
      <c r="D352">
        <f>SUMIF(IF(dati_pdc!$C352=1,dati_bdv!$C$2:$C$65536,IF(dati_pdc!$C352=2,dati_bdv!$D$2:$D$65536,IF(dati_pdc!$C352=3,dati_bdv!$E$2:$E$65536,IF(dati_pdc!$C352=4,dati_bdv!$F$2:$F$65536,IF(dati_pdc!$C352=5,dati_bdv!$G$2:$G$65536,dati_bdv!$H$2:$H$65536))))),$A352,dati_bdv!L$2:L$65536)</f>
        <v>0</v>
      </c>
      <c r="E352">
        <f>SUMIF(IF(dati_pdc!$C352=1,dati_bdv!$C$2:$C$65536,IF(dati_pdc!$C352=2,dati_bdv!$D$2:$D$65536,IF(dati_pdc!$C352=3,dati_bdv!$E$2:$E$65536,IF(dati_pdc!$C352=4,dati_bdv!$F$2:$F$65536,IF(dati_pdc!$C352=5,dati_bdv!$G$2:$G$65536,dati_bdv!$H$2:$H$65536))))),$A352,dati_bdv!M$2:M$65536)</f>
        <v>0</v>
      </c>
      <c r="F352">
        <f>SUMIF(IF(dati_pdc!$C352=1,dati_bdv!$C$2:$C$65536,IF(dati_pdc!$C352=2,dati_bdv!$D$2:$D$65536,IF(dati_pdc!$C352=3,dati_bdv!$E$2:$E$65536,IF(dati_pdc!$C352=4,dati_bdv!$F$2:$F$65536,IF(dati_pdc!$C352=5,dati_bdv!$G$2:$G$65536,dati_bdv!$H$2:$H$65536))))),$A352,dati_bdv!N$2:N$65536)</f>
        <v>0</v>
      </c>
    </row>
    <row r="353" spans="1:6">
      <c r="A353" s="34" t="str">
        <f>dati_pdc!A353</f>
        <v>790152</v>
      </c>
      <c r="B353">
        <f>SUMIF(IF(dati_pdc!$C353=1,dati_bdv!$C$2:$C$65536,IF(dati_pdc!$C353=2,dati_bdv!$D$2:$D$65536,IF(dati_pdc!$C353=3,dati_bdv!$E$2:$E$65536,IF(dati_pdc!$C353=4,dati_bdv!$F$2:$F$65536,IF(dati_pdc!$C353=5,dati_bdv!$G$2:$G$65536,dati_bdv!$H$2:$H$65536))))),$A353,dati_bdv!J$2:J$65536)</f>
        <v>12500</v>
      </c>
      <c r="C353">
        <f>SUMIF(IF(dati_pdc!$C353=1,dati_bdv!$C$2:$C$65536,IF(dati_pdc!$C353=2,dati_bdv!$D$2:$D$65536,IF(dati_pdc!$C353=3,dati_bdv!$E$2:$E$65536,IF(dati_pdc!$C353=4,dati_bdv!$F$2:$F$65536,IF(dati_pdc!$C353=5,dati_bdv!$G$2:$G$65536,dati_bdv!$H$2:$H$65536))))),$A353,dati_bdv!K$2:K$65536)</f>
        <v>20100</v>
      </c>
      <c r="D353">
        <f>SUMIF(IF(dati_pdc!$C353=1,dati_bdv!$C$2:$C$65536,IF(dati_pdc!$C353=2,dati_bdv!$D$2:$D$65536,IF(dati_pdc!$C353=3,dati_bdv!$E$2:$E$65536,IF(dati_pdc!$C353=4,dati_bdv!$F$2:$F$65536,IF(dati_pdc!$C353=5,dati_bdv!$G$2:$G$65536,dati_bdv!$H$2:$H$65536))))),$A353,dati_bdv!L$2:L$65536)</f>
        <v>0</v>
      </c>
      <c r="E353">
        <f>SUMIF(IF(dati_pdc!$C353=1,dati_bdv!$C$2:$C$65536,IF(dati_pdc!$C353=2,dati_bdv!$D$2:$D$65536,IF(dati_pdc!$C353=3,dati_bdv!$E$2:$E$65536,IF(dati_pdc!$C353=4,dati_bdv!$F$2:$F$65536,IF(dati_pdc!$C353=5,dati_bdv!$G$2:$G$65536,dati_bdv!$H$2:$H$65536))))),$A353,dati_bdv!M$2:M$65536)</f>
        <v>0</v>
      </c>
      <c r="F353">
        <f>SUMIF(IF(dati_pdc!$C353=1,dati_bdv!$C$2:$C$65536,IF(dati_pdc!$C353=2,dati_bdv!$D$2:$D$65536,IF(dati_pdc!$C353=3,dati_bdv!$E$2:$E$65536,IF(dati_pdc!$C353=4,dati_bdv!$F$2:$F$65536,IF(dati_pdc!$C353=5,dati_bdv!$G$2:$G$65536,dati_bdv!$H$2:$H$65536))))),$A353,dati_bdv!N$2:N$65536)</f>
        <v>0</v>
      </c>
    </row>
    <row r="354" spans="1:6">
      <c r="A354" s="34" t="str">
        <f>dati_pdc!A354</f>
        <v>7903</v>
      </c>
      <c r="B354">
        <f>SUMIF(IF(dati_pdc!$C354=1,dati_bdv!$C$2:$C$65536,IF(dati_pdc!$C354=2,dati_bdv!$D$2:$D$65536,IF(dati_pdc!$C354=3,dati_bdv!$E$2:$E$65536,IF(dati_pdc!$C354=4,dati_bdv!$F$2:$F$65536,IF(dati_pdc!$C354=5,dati_bdv!$G$2:$G$65536,dati_bdv!$H$2:$H$65536))))),$A354,dati_bdv!J$2:J$65536)</f>
        <v>2331.4499999999998</v>
      </c>
      <c r="C354">
        <f>SUMIF(IF(dati_pdc!$C354=1,dati_bdv!$C$2:$C$65536,IF(dati_pdc!$C354=2,dati_bdv!$D$2:$D$65536,IF(dati_pdc!$C354=3,dati_bdv!$E$2:$E$65536,IF(dati_pdc!$C354=4,dati_bdv!$F$2:$F$65536,IF(dati_pdc!$C354=5,dati_bdv!$G$2:$G$65536,dati_bdv!$H$2:$H$65536))))),$A354,dati_bdv!K$2:K$65536)</f>
        <v>3938.04</v>
      </c>
      <c r="D354">
        <f>SUMIF(IF(dati_pdc!$C354=1,dati_bdv!$C$2:$C$65536,IF(dati_pdc!$C354=2,dati_bdv!$D$2:$D$65536,IF(dati_pdc!$C354=3,dati_bdv!$E$2:$E$65536,IF(dati_pdc!$C354=4,dati_bdv!$F$2:$F$65536,IF(dati_pdc!$C354=5,dati_bdv!$G$2:$G$65536,dati_bdv!$H$2:$H$65536))))),$A354,dati_bdv!L$2:L$65536)</f>
        <v>0</v>
      </c>
      <c r="E354">
        <f>SUMIF(IF(dati_pdc!$C354=1,dati_bdv!$C$2:$C$65536,IF(dati_pdc!$C354=2,dati_bdv!$D$2:$D$65536,IF(dati_pdc!$C354=3,dati_bdv!$E$2:$E$65536,IF(dati_pdc!$C354=4,dati_bdv!$F$2:$F$65536,IF(dati_pdc!$C354=5,dati_bdv!$G$2:$G$65536,dati_bdv!$H$2:$H$65536))))),$A354,dati_bdv!M$2:M$65536)</f>
        <v>0</v>
      </c>
      <c r="F354">
        <f>SUMIF(IF(dati_pdc!$C354=1,dati_bdv!$C$2:$C$65536,IF(dati_pdc!$C354=2,dati_bdv!$D$2:$D$65536,IF(dati_pdc!$C354=3,dati_bdv!$E$2:$E$65536,IF(dati_pdc!$C354=4,dati_bdv!$F$2:$F$65536,IF(dati_pdc!$C354=5,dati_bdv!$G$2:$G$65536,dati_bdv!$H$2:$H$65536))))),$A354,dati_bdv!N$2:N$65536)</f>
        <v>0</v>
      </c>
    </row>
    <row r="355" spans="1:6">
      <c r="A355" s="34" t="str">
        <f>dati_pdc!A355</f>
        <v>790307</v>
      </c>
      <c r="B355">
        <f>SUMIF(IF(dati_pdc!$C355=1,dati_bdv!$C$2:$C$65536,IF(dati_pdc!$C355=2,dati_bdv!$D$2:$D$65536,IF(dati_pdc!$C355=3,dati_bdv!$E$2:$E$65536,IF(dati_pdc!$C355=4,dati_bdv!$F$2:$F$65536,IF(dati_pdc!$C355=5,dati_bdv!$G$2:$G$65536,dati_bdv!$H$2:$H$65536))))),$A355,dati_bdv!J$2:J$65536)</f>
        <v>2331.4499999999998</v>
      </c>
      <c r="C355">
        <f>SUMIF(IF(dati_pdc!$C355=1,dati_bdv!$C$2:$C$65536,IF(dati_pdc!$C355=2,dati_bdv!$D$2:$D$65536,IF(dati_pdc!$C355=3,dati_bdv!$E$2:$E$65536,IF(dati_pdc!$C355=4,dati_bdv!$F$2:$F$65536,IF(dati_pdc!$C355=5,dati_bdv!$G$2:$G$65536,dati_bdv!$H$2:$H$65536))))),$A355,dati_bdv!K$2:K$65536)</f>
        <v>3938.04</v>
      </c>
      <c r="D355">
        <f>SUMIF(IF(dati_pdc!$C355=1,dati_bdv!$C$2:$C$65536,IF(dati_pdc!$C355=2,dati_bdv!$D$2:$D$65536,IF(dati_pdc!$C355=3,dati_bdv!$E$2:$E$65536,IF(dati_pdc!$C355=4,dati_bdv!$F$2:$F$65536,IF(dati_pdc!$C355=5,dati_bdv!$G$2:$G$65536,dati_bdv!$H$2:$H$65536))))),$A355,dati_bdv!L$2:L$65536)</f>
        <v>0</v>
      </c>
      <c r="E355">
        <f>SUMIF(IF(dati_pdc!$C355=1,dati_bdv!$C$2:$C$65536,IF(dati_pdc!$C355=2,dati_bdv!$D$2:$D$65536,IF(dati_pdc!$C355=3,dati_bdv!$E$2:$E$65536,IF(dati_pdc!$C355=4,dati_bdv!$F$2:$F$65536,IF(dati_pdc!$C355=5,dati_bdv!$G$2:$G$65536,dati_bdv!$H$2:$H$65536))))),$A355,dati_bdv!M$2:M$65536)</f>
        <v>0</v>
      </c>
      <c r="F355">
        <f>SUMIF(IF(dati_pdc!$C355=1,dati_bdv!$C$2:$C$65536,IF(dati_pdc!$C355=2,dati_bdv!$D$2:$D$65536,IF(dati_pdc!$C355=3,dati_bdv!$E$2:$E$65536,IF(dati_pdc!$C355=4,dati_bdv!$F$2:$F$65536,IF(dati_pdc!$C355=5,dati_bdv!$G$2:$G$65536,dati_bdv!$H$2:$H$65536))))),$A355,dati_bdv!N$2:N$65536)</f>
        <v>0</v>
      </c>
    </row>
    <row r="356" spans="1:6">
      <c r="A356" s="34" t="str">
        <f>dati_pdc!A356</f>
        <v>79030701</v>
      </c>
      <c r="B356">
        <f>SUMIF(IF(dati_pdc!$C356=1,dati_bdv!$C$2:$C$65536,IF(dati_pdc!$C356=2,dati_bdv!$D$2:$D$65536,IF(dati_pdc!$C356=3,dati_bdv!$E$2:$E$65536,IF(dati_pdc!$C356=4,dati_bdv!$F$2:$F$65536,IF(dati_pdc!$C356=5,dati_bdv!$G$2:$G$65536,dati_bdv!$H$2:$H$65536))))),$A356,dati_bdv!J$2:J$65536)</f>
        <v>126.12</v>
      </c>
      <c r="C356">
        <f>SUMIF(IF(dati_pdc!$C356=1,dati_bdv!$C$2:$C$65536,IF(dati_pdc!$C356=2,dati_bdv!$D$2:$D$65536,IF(dati_pdc!$C356=3,dati_bdv!$E$2:$E$65536,IF(dati_pdc!$C356=4,dati_bdv!$F$2:$F$65536,IF(dati_pdc!$C356=5,dati_bdv!$G$2:$G$65536,dati_bdv!$H$2:$H$65536))))),$A356,dati_bdv!K$2:K$65536)</f>
        <v>1480.39</v>
      </c>
      <c r="D356">
        <f>SUMIF(IF(dati_pdc!$C356=1,dati_bdv!$C$2:$C$65536,IF(dati_pdc!$C356=2,dati_bdv!$D$2:$D$65536,IF(dati_pdc!$C356=3,dati_bdv!$E$2:$E$65536,IF(dati_pdc!$C356=4,dati_bdv!$F$2:$F$65536,IF(dati_pdc!$C356=5,dati_bdv!$G$2:$G$65536,dati_bdv!$H$2:$H$65536))))),$A356,dati_bdv!L$2:L$65536)</f>
        <v>0</v>
      </c>
      <c r="E356">
        <f>SUMIF(IF(dati_pdc!$C356=1,dati_bdv!$C$2:$C$65536,IF(dati_pdc!$C356=2,dati_bdv!$D$2:$D$65536,IF(dati_pdc!$C356=3,dati_bdv!$E$2:$E$65536,IF(dati_pdc!$C356=4,dati_bdv!$F$2:$F$65536,IF(dati_pdc!$C356=5,dati_bdv!$G$2:$G$65536,dati_bdv!$H$2:$H$65536))))),$A356,dati_bdv!M$2:M$65536)</f>
        <v>0</v>
      </c>
      <c r="F356">
        <f>SUMIF(IF(dati_pdc!$C356=1,dati_bdv!$C$2:$C$65536,IF(dati_pdc!$C356=2,dati_bdv!$D$2:$D$65536,IF(dati_pdc!$C356=3,dati_bdv!$E$2:$E$65536,IF(dati_pdc!$C356=4,dati_bdv!$F$2:$F$65536,IF(dati_pdc!$C356=5,dati_bdv!$G$2:$G$65536,dati_bdv!$H$2:$H$65536))))),$A356,dati_bdv!N$2:N$65536)</f>
        <v>0</v>
      </c>
    </row>
    <row r="357" spans="1:6">
      <c r="A357" s="34" t="str">
        <f>dati_pdc!A357</f>
        <v>79030703</v>
      </c>
      <c r="B357">
        <f>SUMIF(IF(dati_pdc!$C357=1,dati_bdv!$C$2:$C$65536,IF(dati_pdc!$C357=2,dati_bdv!$D$2:$D$65536,IF(dati_pdc!$C357=3,dati_bdv!$E$2:$E$65536,IF(dati_pdc!$C357=4,dati_bdv!$F$2:$F$65536,IF(dati_pdc!$C357=5,dati_bdv!$G$2:$G$65536,dati_bdv!$H$2:$H$65536))))),$A357,dati_bdv!J$2:J$65536)</f>
        <v>733.12</v>
      </c>
      <c r="C357">
        <f>SUMIF(IF(dati_pdc!$C357=1,dati_bdv!$C$2:$C$65536,IF(dati_pdc!$C357=2,dati_bdv!$D$2:$D$65536,IF(dati_pdc!$C357=3,dati_bdv!$E$2:$E$65536,IF(dati_pdc!$C357=4,dati_bdv!$F$2:$F$65536,IF(dati_pdc!$C357=5,dati_bdv!$G$2:$G$65536,dati_bdv!$H$2:$H$65536))))),$A357,dati_bdv!K$2:K$65536)</f>
        <v>0</v>
      </c>
      <c r="D357">
        <f>SUMIF(IF(dati_pdc!$C357=1,dati_bdv!$C$2:$C$65536,IF(dati_pdc!$C357=2,dati_bdv!$D$2:$D$65536,IF(dati_pdc!$C357=3,dati_bdv!$E$2:$E$65536,IF(dati_pdc!$C357=4,dati_bdv!$F$2:$F$65536,IF(dati_pdc!$C357=5,dati_bdv!$G$2:$G$65536,dati_bdv!$H$2:$H$65536))))),$A357,dati_bdv!L$2:L$65536)</f>
        <v>0</v>
      </c>
      <c r="E357">
        <f>SUMIF(IF(dati_pdc!$C357=1,dati_bdv!$C$2:$C$65536,IF(dati_pdc!$C357=2,dati_bdv!$D$2:$D$65536,IF(dati_pdc!$C357=3,dati_bdv!$E$2:$E$65536,IF(dati_pdc!$C357=4,dati_bdv!$F$2:$F$65536,IF(dati_pdc!$C357=5,dati_bdv!$G$2:$G$65536,dati_bdv!$H$2:$H$65536))))),$A357,dati_bdv!M$2:M$65536)</f>
        <v>0</v>
      </c>
      <c r="F357">
        <f>SUMIF(IF(dati_pdc!$C357=1,dati_bdv!$C$2:$C$65536,IF(dati_pdc!$C357=2,dati_bdv!$D$2:$D$65536,IF(dati_pdc!$C357=3,dati_bdv!$E$2:$E$65536,IF(dati_pdc!$C357=4,dati_bdv!$F$2:$F$65536,IF(dati_pdc!$C357=5,dati_bdv!$G$2:$G$65536,dati_bdv!$H$2:$H$65536))))),$A357,dati_bdv!N$2:N$65536)</f>
        <v>0</v>
      </c>
    </row>
    <row r="358" spans="1:6">
      <c r="A358" s="34" t="str">
        <f>dati_pdc!A358</f>
        <v>79030707</v>
      </c>
      <c r="B358">
        <f>SUMIF(IF(dati_pdc!$C358=1,dati_bdv!$C$2:$C$65536,IF(dati_pdc!$C358=2,dati_bdv!$D$2:$D$65536,IF(dati_pdc!$C358=3,dati_bdv!$E$2:$E$65536,IF(dati_pdc!$C358=4,dati_bdv!$F$2:$F$65536,IF(dati_pdc!$C358=5,dati_bdv!$G$2:$G$65536,dati_bdv!$H$2:$H$65536))))),$A358,dati_bdv!J$2:J$65536)</f>
        <v>1472.21</v>
      </c>
      <c r="C358">
        <f>SUMIF(IF(dati_pdc!$C358=1,dati_bdv!$C$2:$C$65536,IF(dati_pdc!$C358=2,dati_bdv!$D$2:$D$65536,IF(dati_pdc!$C358=3,dati_bdv!$E$2:$E$65536,IF(dati_pdc!$C358=4,dati_bdv!$F$2:$F$65536,IF(dati_pdc!$C358=5,dati_bdv!$G$2:$G$65536,dati_bdv!$H$2:$H$65536))))),$A358,dati_bdv!K$2:K$65536)</f>
        <v>2457.65</v>
      </c>
      <c r="D358">
        <f>SUMIF(IF(dati_pdc!$C358=1,dati_bdv!$C$2:$C$65536,IF(dati_pdc!$C358=2,dati_bdv!$D$2:$D$65536,IF(dati_pdc!$C358=3,dati_bdv!$E$2:$E$65536,IF(dati_pdc!$C358=4,dati_bdv!$F$2:$F$65536,IF(dati_pdc!$C358=5,dati_bdv!$G$2:$G$65536,dati_bdv!$H$2:$H$65536))))),$A358,dati_bdv!L$2:L$65536)</f>
        <v>0</v>
      </c>
      <c r="E358">
        <f>SUMIF(IF(dati_pdc!$C358=1,dati_bdv!$C$2:$C$65536,IF(dati_pdc!$C358=2,dati_bdv!$D$2:$D$65536,IF(dati_pdc!$C358=3,dati_bdv!$E$2:$E$65536,IF(dati_pdc!$C358=4,dati_bdv!$F$2:$F$65536,IF(dati_pdc!$C358=5,dati_bdv!$G$2:$G$65536,dati_bdv!$H$2:$H$65536))))),$A358,dati_bdv!M$2:M$65536)</f>
        <v>0</v>
      </c>
      <c r="F358">
        <f>SUMIF(IF(dati_pdc!$C358=1,dati_bdv!$C$2:$C$65536,IF(dati_pdc!$C358=2,dati_bdv!$D$2:$D$65536,IF(dati_pdc!$C358=3,dati_bdv!$E$2:$E$65536,IF(dati_pdc!$C358=4,dati_bdv!$F$2:$F$65536,IF(dati_pdc!$C358=5,dati_bdv!$G$2:$G$65536,dati_bdv!$H$2:$H$65536))))),$A358,dati_bdv!N$2:N$65536)</f>
        <v>0</v>
      </c>
    </row>
    <row r="359" spans="1:6">
      <c r="A359" s="34" t="str">
        <f>dati_pdc!A359</f>
        <v>7905</v>
      </c>
      <c r="B359">
        <f>SUMIF(IF(dati_pdc!$C359=1,dati_bdv!$C$2:$C$65536,IF(dati_pdc!$C359=2,dati_bdv!$D$2:$D$65536,IF(dati_pdc!$C359=3,dati_bdv!$E$2:$E$65536,IF(dati_pdc!$C359=4,dati_bdv!$F$2:$F$65536,IF(dati_pdc!$C359=5,dati_bdv!$G$2:$G$65536,dati_bdv!$H$2:$H$65536))))),$A359,dati_bdv!J$2:J$65536)</f>
        <v>5588.2099999999991</v>
      </c>
      <c r="C359">
        <f>SUMIF(IF(dati_pdc!$C359=1,dati_bdv!$C$2:$C$65536,IF(dati_pdc!$C359=2,dati_bdv!$D$2:$D$65536,IF(dati_pdc!$C359=3,dati_bdv!$E$2:$E$65536,IF(dati_pdc!$C359=4,dati_bdv!$F$2:$F$65536,IF(dati_pdc!$C359=5,dati_bdv!$G$2:$G$65536,dati_bdv!$H$2:$H$65536))))),$A359,dati_bdv!K$2:K$65536)</f>
        <v>5070.34</v>
      </c>
      <c r="D359">
        <f>SUMIF(IF(dati_pdc!$C359=1,dati_bdv!$C$2:$C$65536,IF(dati_pdc!$C359=2,dati_bdv!$D$2:$D$65536,IF(dati_pdc!$C359=3,dati_bdv!$E$2:$E$65536,IF(dati_pdc!$C359=4,dati_bdv!$F$2:$F$65536,IF(dati_pdc!$C359=5,dati_bdv!$G$2:$G$65536,dati_bdv!$H$2:$H$65536))))),$A359,dati_bdv!L$2:L$65536)</f>
        <v>0</v>
      </c>
      <c r="E359">
        <f>SUMIF(IF(dati_pdc!$C359=1,dati_bdv!$C$2:$C$65536,IF(dati_pdc!$C359=2,dati_bdv!$D$2:$D$65536,IF(dati_pdc!$C359=3,dati_bdv!$E$2:$E$65536,IF(dati_pdc!$C359=4,dati_bdv!$F$2:$F$65536,IF(dati_pdc!$C359=5,dati_bdv!$G$2:$G$65536,dati_bdv!$H$2:$H$65536))))),$A359,dati_bdv!M$2:M$65536)</f>
        <v>0</v>
      </c>
      <c r="F359">
        <f>SUMIF(IF(dati_pdc!$C359=1,dati_bdv!$C$2:$C$65536,IF(dati_pdc!$C359=2,dati_bdv!$D$2:$D$65536,IF(dati_pdc!$C359=3,dati_bdv!$E$2:$E$65536,IF(dati_pdc!$C359=4,dati_bdv!$F$2:$F$65536,IF(dati_pdc!$C359=5,dati_bdv!$G$2:$G$65536,dati_bdv!$H$2:$H$65536))))),$A359,dati_bdv!N$2:N$65536)</f>
        <v>0</v>
      </c>
    </row>
    <row r="360" spans="1:6">
      <c r="A360" s="34" t="str">
        <f>dati_pdc!A360</f>
        <v>790501</v>
      </c>
      <c r="B360">
        <f>SUMIF(IF(dati_pdc!$C360=1,dati_bdv!$C$2:$C$65536,IF(dati_pdc!$C360=2,dati_bdv!$D$2:$D$65536,IF(dati_pdc!$C360=3,dati_bdv!$E$2:$E$65536,IF(dati_pdc!$C360=4,dati_bdv!$F$2:$F$65536,IF(dati_pdc!$C360=5,dati_bdv!$G$2:$G$65536,dati_bdv!$H$2:$H$65536))))),$A360,dati_bdv!J$2:J$65536)</f>
        <v>140.99</v>
      </c>
      <c r="C360">
        <f>SUMIF(IF(dati_pdc!$C360=1,dati_bdv!$C$2:$C$65536,IF(dati_pdc!$C360=2,dati_bdv!$D$2:$D$65536,IF(dati_pdc!$C360=3,dati_bdv!$E$2:$E$65536,IF(dati_pdc!$C360=4,dati_bdv!$F$2:$F$65536,IF(dati_pdc!$C360=5,dati_bdv!$G$2:$G$65536,dati_bdv!$H$2:$H$65536))))),$A360,dati_bdv!K$2:K$65536)</f>
        <v>276.01</v>
      </c>
      <c r="D360">
        <f>SUMIF(IF(dati_pdc!$C360=1,dati_bdv!$C$2:$C$65536,IF(dati_pdc!$C360=2,dati_bdv!$D$2:$D$65536,IF(dati_pdc!$C360=3,dati_bdv!$E$2:$E$65536,IF(dati_pdc!$C360=4,dati_bdv!$F$2:$F$65536,IF(dati_pdc!$C360=5,dati_bdv!$G$2:$G$65536,dati_bdv!$H$2:$H$65536))))),$A360,dati_bdv!L$2:L$65536)</f>
        <v>0</v>
      </c>
      <c r="E360">
        <f>SUMIF(IF(dati_pdc!$C360=1,dati_bdv!$C$2:$C$65536,IF(dati_pdc!$C360=2,dati_bdv!$D$2:$D$65536,IF(dati_pdc!$C360=3,dati_bdv!$E$2:$E$65536,IF(dati_pdc!$C360=4,dati_bdv!$F$2:$F$65536,IF(dati_pdc!$C360=5,dati_bdv!$G$2:$G$65536,dati_bdv!$H$2:$H$65536))))),$A360,dati_bdv!M$2:M$65536)</f>
        <v>0</v>
      </c>
      <c r="F360">
        <f>SUMIF(IF(dati_pdc!$C360=1,dati_bdv!$C$2:$C$65536,IF(dati_pdc!$C360=2,dati_bdv!$D$2:$D$65536,IF(dati_pdc!$C360=3,dati_bdv!$E$2:$E$65536,IF(dati_pdc!$C360=4,dati_bdv!$F$2:$F$65536,IF(dati_pdc!$C360=5,dati_bdv!$G$2:$G$65536,dati_bdv!$H$2:$H$65536))))),$A360,dati_bdv!N$2:N$65536)</f>
        <v>0</v>
      </c>
    </row>
    <row r="361" spans="1:6">
      <c r="A361" s="34" t="str">
        <f>dati_pdc!A361</f>
        <v>790502</v>
      </c>
      <c r="B361">
        <f>SUMIF(IF(dati_pdc!$C361=1,dati_bdv!$C$2:$C$65536,IF(dati_pdc!$C361=2,dati_bdv!$D$2:$D$65536,IF(dati_pdc!$C361=3,dati_bdv!$E$2:$E$65536,IF(dati_pdc!$C361=4,dati_bdv!$F$2:$F$65536,IF(dati_pdc!$C361=5,dati_bdv!$G$2:$G$65536,dati_bdv!$H$2:$H$65536))))),$A361,dati_bdv!J$2:J$65536)</f>
        <v>1674.91</v>
      </c>
      <c r="C361">
        <f>SUMIF(IF(dati_pdc!$C361=1,dati_bdv!$C$2:$C$65536,IF(dati_pdc!$C361=2,dati_bdv!$D$2:$D$65536,IF(dati_pdc!$C361=3,dati_bdv!$E$2:$E$65536,IF(dati_pdc!$C361=4,dati_bdv!$F$2:$F$65536,IF(dati_pdc!$C361=5,dati_bdv!$G$2:$G$65536,dati_bdv!$H$2:$H$65536))))),$A361,dati_bdv!K$2:K$65536)</f>
        <v>1220.3399999999999</v>
      </c>
      <c r="D361">
        <f>SUMIF(IF(dati_pdc!$C361=1,dati_bdv!$C$2:$C$65536,IF(dati_pdc!$C361=2,dati_bdv!$D$2:$D$65536,IF(dati_pdc!$C361=3,dati_bdv!$E$2:$E$65536,IF(dati_pdc!$C361=4,dati_bdv!$F$2:$F$65536,IF(dati_pdc!$C361=5,dati_bdv!$G$2:$G$65536,dati_bdv!$H$2:$H$65536))))),$A361,dati_bdv!L$2:L$65536)</f>
        <v>0</v>
      </c>
      <c r="E361">
        <f>SUMIF(IF(dati_pdc!$C361=1,dati_bdv!$C$2:$C$65536,IF(dati_pdc!$C361=2,dati_bdv!$D$2:$D$65536,IF(dati_pdc!$C361=3,dati_bdv!$E$2:$E$65536,IF(dati_pdc!$C361=4,dati_bdv!$F$2:$F$65536,IF(dati_pdc!$C361=5,dati_bdv!$G$2:$G$65536,dati_bdv!$H$2:$H$65536))))),$A361,dati_bdv!M$2:M$65536)</f>
        <v>0</v>
      </c>
      <c r="F361">
        <f>SUMIF(IF(dati_pdc!$C361=1,dati_bdv!$C$2:$C$65536,IF(dati_pdc!$C361=2,dati_bdv!$D$2:$D$65536,IF(dati_pdc!$C361=3,dati_bdv!$E$2:$E$65536,IF(dati_pdc!$C361=4,dati_bdv!$F$2:$F$65536,IF(dati_pdc!$C361=5,dati_bdv!$G$2:$G$65536,dati_bdv!$H$2:$H$65536))))),$A361,dati_bdv!N$2:N$65536)</f>
        <v>0</v>
      </c>
    </row>
    <row r="362" spans="1:6">
      <c r="A362" s="34" t="str">
        <f>dati_pdc!A362</f>
        <v>790511</v>
      </c>
      <c r="B362">
        <f>SUMIF(IF(dati_pdc!$C362=1,dati_bdv!$C$2:$C$65536,IF(dati_pdc!$C362=2,dati_bdv!$D$2:$D$65536,IF(dati_pdc!$C362=3,dati_bdv!$E$2:$E$65536,IF(dati_pdc!$C362=4,dati_bdv!$F$2:$F$65536,IF(dati_pdc!$C362=5,dati_bdv!$G$2:$G$65536,dati_bdv!$H$2:$H$65536))))),$A362,dati_bdv!J$2:J$65536)</f>
        <v>339.89</v>
      </c>
      <c r="C362">
        <f>SUMIF(IF(dati_pdc!$C362=1,dati_bdv!$C$2:$C$65536,IF(dati_pdc!$C362=2,dati_bdv!$D$2:$D$65536,IF(dati_pdc!$C362=3,dati_bdv!$E$2:$E$65536,IF(dati_pdc!$C362=4,dati_bdv!$F$2:$F$65536,IF(dati_pdc!$C362=5,dati_bdv!$G$2:$G$65536,dati_bdv!$H$2:$H$65536))))),$A362,dati_bdv!K$2:K$65536)</f>
        <v>55.46</v>
      </c>
      <c r="D362">
        <f>SUMIF(IF(dati_pdc!$C362=1,dati_bdv!$C$2:$C$65536,IF(dati_pdc!$C362=2,dati_bdv!$D$2:$D$65536,IF(dati_pdc!$C362=3,dati_bdv!$E$2:$E$65536,IF(dati_pdc!$C362=4,dati_bdv!$F$2:$F$65536,IF(dati_pdc!$C362=5,dati_bdv!$G$2:$G$65536,dati_bdv!$H$2:$H$65536))))),$A362,dati_bdv!L$2:L$65536)</f>
        <v>0</v>
      </c>
      <c r="E362">
        <f>SUMIF(IF(dati_pdc!$C362=1,dati_bdv!$C$2:$C$65536,IF(dati_pdc!$C362=2,dati_bdv!$D$2:$D$65536,IF(dati_pdc!$C362=3,dati_bdv!$E$2:$E$65536,IF(dati_pdc!$C362=4,dati_bdv!$F$2:$F$65536,IF(dati_pdc!$C362=5,dati_bdv!$G$2:$G$65536,dati_bdv!$H$2:$H$65536))))),$A362,dati_bdv!M$2:M$65536)</f>
        <v>0</v>
      </c>
      <c r="F362">
        <f>SUMIF(IF(dati_pdc!$C362=1,dati_bdv!$C$2:$C$65536,IF(dati_pdc!$C362=2,dati_bdv!$D$2:$D$65536,IF(dati_pdc!$C362=3,dati_bdv!$E$2:$E$65536,IF(dati_pdc!$C362=4,dati_bdv!$F$2:$F$65536,IF(dati_pdc!$C362=5,dati_bdv!$G$2:$G$65536,dati_bdv!$H$2:$H$65536))))),$A362,dati_bdv!N$2:N$65536)</f>
        <v>0</v>
      </c>
    </row>
    <row r="363" spans="1:6">
      <c r="A363" s="34" t="str">
        <f>dati_pdc!A363</f>
        <v>790512</v>
      </c>
      <c r="B363">
        <f>SUMIF(IF(dati_pdc!$C363=1,dati_bdv!$C$2:$C$65536,IF(dati_pdc!$C363=2,dati_bdv!$D$2:$D$65536,IF(dati_pdc!$C363=3,dati_bdv!$E$2:$E$65536,IF(dati_pdc!$C363=4,dati_bdv!$F$2:$F$65536,IF(dati_pdc!$C363=5,dati_bdv!$G$2:$G$65536,dati_bdv!$H$2:$H$65536))))),$A363,dati_bdv!J$2:J$65536)</f>
        <v>424.27</v>
      </c>
      <c r="C363">
        <f>SUMIF(IF(dati_pdc!$C363=1,dati_bdv!$C$2:$C$65536,IF(dati_pdc!$C363=2,dati_bdv!$D$2:$D$65536,IF(dati_pdc!$C363=3,dati_bdv!$E$2:$E$65536,IF(dati_pdc!$C363=4,dati_bdv!$F$2:$F$65536,IF(dati_pdc!$C363=5,dati_bdv!$G$2:$G$65536,dati_bdv!$H$2:$H$65536))))),$A363,dati_bdv!K$2:K$65536)</f>
        <v>157.21</v>
      </c>
      <c r="D363">
        <f>SUMIF(IF(dati_pdc!$C363=1,dati_bdv!$C$2:$C$65536,IF(dati_pdc!$C363=2,dati_bdv!$D$2:$D$65536,IF(dati_pdc!$C363=3,dati_bdv!$E$2:$E$65536,IF(dati_pdc!$C363=4,dati_bdv!$F$2:$F$65536,IF(dati_pdc!$C363=5,dati_bdv!$G$2:$G$65536,dati_bdv!$H$2:$H$65536))))),$A363,dati_bdv!L$2:L$65536)</f>
        <v>0</v>
      </c>
      <c r="E363">
        <f>SUMIF(IF(dati_pdc!$C363=1,dati_bdv!$C$2:$C$65536,IF(dati_pdc!$C363=2,dati_bdv!$D$2:$D$65536,IF(dati_pdc!$C363=3,dati_bdv!$E$2:$E$65536,IF(dati_pdc!$C363=4,dati_bdv!$F$2:$F$65536,IF(dati_pdc!$C363=5,dati_bdv!$G$2:$G$65536,dati_bdv!$H$2:$H$65536))))),$A363,dati_bdv!M$2:M$65536)</f>
        <v>0</v>
      </c>
      <c r="F363">
        <f>SUMIF(IF(dati_pdc!$C363=1,dati_bdv!$C$2:$C$65536,IF(dati_pdc!$C363=2,dati_bdv!$D$2:$D$65536,IF(dati_pdc!$C363=3,dati_bdv!$E$2:$E$65536,IF(dati_pdc!$C363=4,dati_bdv!$F$2:$F$65536,IF(dati_pdc!$C363=5,dati_bdv!$G$2:$G$65536,dati_bdv!$H$2:$H$65536))))),$A363,dati_bdv!N$2:N$65536)</f>
        <v>0</v>
      </c>
    </row>
    <row r="364" spans="1:6">
      <c r="A364" s="34" t="str">
        <f>dati_pdc!A364</f>
        <v>790521</v>
      </c>
      <c r="B364">
        <f>SUMIF(IF(dati_pdc!$C364=1,dati_bdv!$C$2:$C$65536,IF(dati_pdc!$C364=2,dati_bdv!$D$2:$D$65536,IF(dati_pdc!$C364=3,dati_bdv!$E$2:$E$65536,IF(dati_pdc!$C364=4,dati_bdv!$F$2:$F$65536,IF(dati_pdc!$C364=5,dati_bdv!$G$2:$G$65536,dati_bdv!$H$2:$H$65536))))),$A364,dati_bdv!J$2:J$65536)</f>
        <v>2282.48</v>
      </c>
      <c r="C364">
        <f>SUMIF(IF(dati_pdc!$C364=1,dati_bdv!$C$2:$C$65536,IF(dati_pdc!$C364=2,dati_bdv!$D$2:$D$65536,IF(dati_pdc!$C364=3,dati_bdv!$E$2:$E$65536,IF(dati_pdc!$C364=4,dati_bdv!$F$2:$F$65536,IF(dati_pdc!$C364=5,dati_bdv!$G$2:$G$65536,dati_bdv!$H$2:$H$65536))))),$A364,dati_bdv!K$2:K$65536)</f>
        <v>2095.63</v>
      </c>
      <c r="D364">
        <f>SUMIF(IF(dati_pdc!$C364=1,dati_bdv!$C$2:$C$65536,IF(dati_pdc!$C364=2,dati_bdv!$D$2:$D$65536,IF(dati_pdc!$C364=3,dati_bdv!$E$2:$E$65536,IF(dati_pdc!$C364=4,dati_bdv!$F$2:$F$65536,IF(dati_pdc!$C364=5,dati_bdv!$G$2:$G$65536,dati_bdv!$H$2:$H$65536))))),$A364,dati_bdv!L$2:L$65536)</f>
        <v>0</v>
      </c>
      <c r="E364">
        <f>SUMIF(IF(dati_pdc!$C364=1,dati_bdv!$C$2:$C$65536,IF(dati_pdc!$C364=2,dati_bdv!$D$2:$D$65536,IF(dati_pdc!$C364=3,dati_bdv!$E$2:$E$65536,IF(dati_pdc!$C364=4,dati_bdv!$F$2:$F$65536,IF(dati_pdc!$C364=5,dati_bdv!$G$2:$G$65536,dati_bdv!$H$2:$H$65536))))),$A364,dati_bdv!M$2:M$65536)</f>
        <v>0</v>
      </c>
      <c r="F364">
        <f>SUMIF(IF(dati_pdc!$C364=1,dati_bdv!$C$2:$C$65536,IF(dati_pdc!$C364=2,dati_bdv!$D$2:$D$65536,IF(dati_pdc!$C364=3,dati_bdv!$E$2:$E$65536,IF(dati_pdc!$C364=4,dati_bdv!$F$2:$F$65536,IF(dati_pdc!$C364=5,dati_bdv!$G$2:$G$65536,dati_bdv!$H$2:$H$65536))))),$A364,dati_bdv!N$2:N$65536)</f>
        <v>0</v>
      </c>
    </row>
    <row r="365" spans="1:6">
      <c r="A365" s="34" t="str">
        <f>dati_pdc!A365</f>
        <v>790523</v>
      </c>
      <c r="B365">
        <f>SUMIF(IF(dati_pdc!$C365=1,dati_bdv!$C$2:$C$65536,IF(dati_pdc!$C365=2,dati_bdv!$D$2:$D$65536,IF(dati_pdc!$C365=3,dati_bdv!$E$2:$E$65536,IF(dati_pdc!$C365=4,dati_bdv!$F$2:$F$65536,IF(dati_pdc!$C365=5,dati_bdv!$G$2:$G$65536,dati_bdv!$H$2:$H$65536))))),$A365,dati_bdv!J$2:J$65536)</f>
        <v>197.44</v>
      </c>
      <c r="C365">
        <f>SUMIF(IF(dati_pdc!$C365=1,dati_bdv!$C$2:$C$65536,IF(dati_pdc!$C365=2,dati_bdv!$D$2:$D$65536,IF(dati_pdc!$C365=3,dati_bdv!$E$2:$E$65536,IF(dati_pdc!$C365=4,dati_bdv!$F$2:$F$65536,IF(dati_pdc!$C365=5,dati_bdv!$G$2:$G$65536,dati_bdv!$H$2:$H$65536))))),$A365,dati_bdv!K$2:K$65536)</f>
        <v>197.36</v>
      </c>
      <c r="D365">
        <f>SUMIF(IF(dati_pdc!$C365=1,dati_bdv!$C$2:$C$65536,IF(dati_pdc!$C365=2,dati_bdv!$D$2:$D$65536,IF(dati_pdc!$C365=3,dati_bdv!$E$2:$E$65536,IF(dati_pdc!$C365=4,dati_bdv!$F$2:$F$65536,IF(dati_pdc!$C365=5,dati_bdv!$G$2:$G$65536,dati_bdv!$H$2:$H$65536))))),$A365,dati_bdv!L$2:L$65536)</f>
        <v>0</v>
      </c>
      <c r="E365">
        <f>SUMIF(IF(dati_pdc!$C365=1,dati_bdv!$C$2:$C$65536,IF(dati_pdc!$C365=2,dati_bdv!$D$2:$D$65536,IF(dati_pdc!$C365=3,dati_bdv!$E$2:$E$65536,IF(dati_pdc!$C365=4,dati_bdv!$F$2:$F$65536,IF(dati_pdc!$C365=5,dati_bdv!$G$2:$G$65536,dati_bdv!$H$2:$H$65536))))),$A365,dati_bdv!M$2:M$65536)</f>
        <v>0</v>
      </c>
      <c r="F365">
        <f>SUMIF(IF(dati_pdc!$C365=1,dati_bdv!$C$2:$C$65536,IF(dati_pdc!$C365=2,dati_bdv!$D$2:$D$65536,IF(dati_pdc!$C365=3,dati_bdv!$E$2:$E$65536,IF(dati_pdc!$C365=4,dati_bdv!$F$2:$F$65536,IF(dati_pdc!$C365=5,dati_bdv!$G$2:$G$65536,dati_bdv!$H$2:$H$65536))))),$A365,dati_bdv!N$2:N$65536)</f>
        <v>0</v>
      </c>
    </row>
    <row r="366" spans="1:6">
      <c r="A366" s="34" t="str">
        <f>dati_pdc!A366</f>
        <v>790541</v>
      </c>
      <c r="B366">
        <f>SUMIF(IF(dati_pdc!$C366=1,dati_bdv!$C$2:$C$65536,IF(dati_pdc!$C366=2,dati_bdv!$D$2:$D$65536,IF(dati_pdc!$C366=3,dati_bdv!$E$2:$E$65536,IF(dati_pdc!$C366=4,dati_bdv!$F$2:$F$65536,IF(dati_pdc!$C366=5,dati_bdv!$G$2:$G$65536,dati_bdv!$H$2:$H$65536))))),$A366,dati_bdv!J$2:J$65536)</f>
        <v>466.08</v>
      </c>
      <c r="C366">
        <f>SUMIF(IF(dati_pdc!$C366=1,dati_bdv!$C$2:$C$65536,IF(dati_pdc!$C366=2,dati_bdv!$D$2:$D$65536,IF(dati_pdc!$C366=3,dati_bdv!$E$2:$E$65536,IF(dati_pdc!$C366=4,dati_bdv!$F$2:$F$65536,IF(dati_pdc!$C366=5,dati_bdv!$G$2:$G$65536,dati_bdv!$H$2:$H$65536))))),$A366,dati_bdv!K$2:K$65536)</f>
        <v>730.45</v>
      </c>
      <c r="D366">
        <f>SUMIF(IF(dati_pdc!$C366=1,dati_bdv!$C$2:$C$65536,IF(dati_pdc!$C366=2,dati_bdv!$D$2:$D$65536,IF(dati_pdc!$C366=3,dati_bdv!$E$2:$E$65536,IF(dati_pdc!$C366=4,dati_bdv!$F$2:$F$65536,IF(dati_pdc!$C366=5,dati_bdv!$G$2:$G$65536,dati_bdv!$H$2:$H$65536))))),$A366,dati_bdv!L$2:L$65536)</f>
        <v>0</v>
      </c>
      <c r="E366">
        <f>SUMIF(IF(dati_pdc!$C366=1,dati_bdv!$C$2:$C$65536,IF(dati_pdc!$C366=2,dati_bdv!$D$2:$D$65536,IF(dati_pdc!$C366=3,dati_bdv!$E$2:$E$65536,IF(dati_pdc!$C366=4,dati_bdv!$F$2:$F$65536,IF(dati_pdc!$C366=5,dati_bdv!$G$2:$G$65536,dati_bdv!$H$2:$H$65536))))),$A366,dati_bdv!M$2:M$65536)</f>
        <v>0</v>
      </c>
      <c r="F366">
        <f>SUMIF(IF(dati_pdc!$C366=1,dati_bdv!$C$2:$C$65536,IF(dati_pdc!$C366=2,dati_bdv!$D$2:$D$65536,IF(dati_pdc!$C366=3,dati_bdv!$E$2:$E$65536,IF(dati_pdc!$C366=4,dati_bdv!$F$2:$F$65536,IF(dati_pdc!$C366=5,dati_bdv!$G$2:$G$65536,dati_bdv!$H$2:$H$65536))))),$A366,dati_bdv!N$2:N$65536)</f>
        <v>0</v>
      </c>
    </row>
    <row r="367" spans="1:6">
      <c r="A367" s="34" t="str">
        <f>dati_pdc!A367</f>
        <v>790551</v>
      </c>
      <c r="B367">
        <f>SUMIF(IF(dati_pdc!$C367=1,dati_bdv!$C$2:$C$65536,IF(dati_pdc!$C367=2,dati_bdv!$D$2:$D$65536,IF(dati_pdc!$C367=3,dati_bdv!$E$2:$E$65536,IF(dati_pdc!$C367=4,dati_bdv!$F$2:$F$65536,IF(dati_pdc!$C367=5,dati_bdv!$G$2:$G$65536,dati_bdv!$H$2:$H$65536))))),$A367,dati_bdv!J$2:J$65536)</f>
        <v>62.15</v>
      </c>
      <c r="C367">
        <f>SUMIF(IF(dati_pdc!$C367=1,dati_bdv!$C$2:$C$65536,IF(dati_pdc!$C367=2,dati_bdv!$D$2:$D$65536,IF(dati_pdc!$C367=3,dati_bdv!$E$2:$E$65536,IF(dati_pdc!$C367=4,dati_bdv!$F$2:$F$65536,IF(dati_pdc!$C367=5,dati_bdv!$G$2:$G$65536,dati_bdv!$H$2:$H$65536))))),$A367,dati_bdv!K$2:K$65536)</f>
        <v>337.88</v>
      </c>
      <c r="D367">
        <f>SUMIF(IF(dati_pdc!$C367=1,dati_bdv!$C$2:$C$65536,IF(dati_pdc!$C367=2,dati_bdv!$D$2:$D$65536,IF(dati_pdc!$C367=3,dati_bdv!$E$2:$E$65536,IF(dati_pdc!$C367=4,dati_bdv!$F$2:$F$65536,IF(dati_pdc!$C367=5,dati_bdv!$G$2:$G$65536,dati_bdv!$H$2:$H$65536))))),$A367,dati_bdv!L$2:L$65536)</f>
        <v>0</v>
      </c>
      <c r="E367">
        <f>SUMIF(IF(dati_pdc!$C367=1,dati_bdv!$C$2:$C$65536,IF(dati_pdc!$C367=2,dati_bdv!$D$2:$D$65536,IF(dati_pdc!$C367=3,dati_bdv!$E$2:$E$65536,IF(dati_pdc!$C367=4,dati_bdv!$F$2:$F$65536,IF(dati_pdc!$C367=5,dati_bdv!$G$2:$G$65536,dati_bdv!$H$2:$H$65536))))),$A367,dati_bdv!M$2:M$65536)</f>
        <v>0</v>
      </c>
      <c r="F367">
        <f>SUMIF(IF(dati_pdc!$C367=1,dati_bdv!$C$2:$C$65536,IF(dati_pdc!$C367=2,dati_bdv!$D$2:$D$65536,IF(dati_pdc!$C367=3,dati_bdv!$E$2:$E$65536,IF(dati_pdc!$C367=4,dati_bdv!$F$2:$F$65536,IF(dati_pdc!$C367=5,dati_bdv!$G$2:$G$65536,dati_bdv!$H$2:$H$65536))))),$A367,dati_bdv!N$2:N$65536)</f>
        <v>0</v>
      </c>
    </row>
    <row r="368" spans="1:6">
      <c r="A368" s="34" t="str">
        <f>dati_pdc!A368</f>
        <v>80</v>
      </c>
      <c r="B368">
        <f>SUMIF(IF(dati_pdc!$C368=1,dati_bdv!$C$2:$C$65536,IF(dati_pdc!$C368=2,dati_bdv!$D$2:$D$65536,IF(dati_pdc!$C368=3,dati_bdv!$E$2:$E$65536,IF(dati_pdc!$C368=4,dati_bdv!$F$2:$F$65536,IF(dati_pdc!$C368=5,dati_bdv!$G$2:$G$65536,dati_bdv!$H$2:$H$65536))))),$A368,dati_bdv!J$2:J$65536)</f>
        <v>153419.6</v>
      </c>
      <c r="C368">
        <f>SUMIF(IF(dati_pdc!$C368=1,dati_bdv!$C$2:$C$65536,IF(dati_pdc!$C368=2,dati_bdv!$D$2:$D$65536,IF(dati_pdc!$C368=3,dati_bdv!$E$2:$E$65536,IF(dati_pdc!$C368=4,dati_bdv!$F$2:$F$65536,IF(dati_pdc!$C368=5,dati_bdv!$G$2:$G$65536,dati_bdv!$H$2:$H$65536))))),$A368,dati_bdv!K$2:K$65536)</f>
        <v>142230.76</v>
      </c>
      <c r="D368">
        <f>SUMIF(IF(dati_pdc!$C368=1,dati_bdv!$C$2:$C$65536,IF(dati_pdc!$C368=2,dati_bdv!$D$2:$D$65536,IF(dati_pdc!$C368=3,dati_bdv!$E$2:$E$65536,IF(dati_pdc!$C368=4,dati_bdv!$F$2:$F$65536,IF(dati_pdc!$C368=5,dati_bdv!$G$2:$G$65536,dati_bdv!$H$2:$H$65536))))),$A368,dati_bdv!L$2:L$65536)</f>
        <v>0</v>
      </c>
      <c r="E368">
        <f>SUMIF(IF(dati_pdc!$C368=1,dati_bdv!$C$2:$C$65536,IF(dati_pdc!$C368=2,dati_bdv!$D$2:$D$65536,IF(dati_pdc!$C368=3,dati_bdv!$E$2:$E$65536,IF(dati_pdc!$C368=4,dati_bdv!$F$2:$F$65536,IF(dati_pdc!$C368=5,dati_bdv!$G$2:$G$65536,dati_bdv!$H$2:$H$65536))))),$A368,dati_bdv!M$2:M$65536)</f>
        <v>0</v>
      </c>
      <c r="F368">
        <f>SUMIF(IF(dati_pdc!$C368=1,dati_bdv!$C$2:$C$65536,IF(dati_pdc!$C368=2,dati_bdv!$D$2:$D$65536,IF(dati_pdc!$C368=3,dati_bdv!$E$2:$E$65536,IF(dati_pdc!$C368=4,dati_bdv!$F$2:$F$65536,IF(dati_pdc!$C368=5,dati_bdv!$G$2:$G$65536,dati_bdv!$H$2:$H$65536))))),$A368,dati_bdv!N$2:N$65536)</f>
        <v>0</v>
      </c>
    </row>
    <row r="369" spans="1:6">
      <c r="A369" s="34" t="str">
        <f>dati_pdc!A369</f>
        <v>8001</v>
      </c>
      <c r="B369">
        <f>SUMIF(IF(dati_pdc!$C369=1,dati_bdv!$C$2:$C$65536,IF(dati_pdc!$C369=2,dati_bdv!$D$2:$D$65536,IF(dati_pdc!$C369=3,dati_bdv!$E$2:$E$65536,IF(dati_pdc!$C369=4,dati_bdv!$F$2:$F$65536,IF(dati_pdc!$C369=5,dati_bdv!$G$2:$G$65536,dati_bdv!$H$2:$H$65536))))),$A369,dati_bdv!J$2:J$65536)</f>
        <v>3450.16</v>
      </c>
      <c r="C369">
        <f>SUMIF(IF(dati_pdc!$C369=1,dati_bdv!$C$2:$C$65536,IF(dati_pdc!$C369=2,dati_bdv!$D$2:$D$65536,IF(dati_pdc!$C369=3,dati_bdv!$E$2:$E$65536,IF(dati_pdc!$C369=4,dati_bdv!$F$2:$F$65536,IF(dati_pdc!$C369=5,dati_bdv!$G$2:$G$65536,dati_bdv!$H$2:$H$65536))))),$A369,dati_bdv!K$2:K$65536)</f>
        <v>3382.54</v>
      </c>
      <c r="D369">
        <f>SUMIF(IF(dati_pdc!$C369=1,dati_bdv!$C$2:$C$65536,IF(dati_pdc!$C369=2,dati_bdv!$D$2:$D$65536,IF(dati_pdc!$C369=3,dati_bdv!$E$2:$E$65536,IF(dati_pdc!$C369=4,dati_bdv!$F$2:$F$65536,IF(dati_pdc!$C369=5,dati_bdv!$G$2:$G$65536,dati_bdv!$H$2:$H$65536))))),$A369,dati_bdv!L$2:L$65536)</f>
        <v>0</v>
      </c>
      <c r="E369">
        <f>SUMIF(IF(dati_pdc!$C369=1,dati_bdv!$C$2:$C$65536,IF(dati_pdc!$C369=2,dati_bdv!$D$2:$D$65536,IF(dati_pdc!$C369=3,dati_bdv!$E$2:$E$65536,IF(dati_pdc!$C369=4,dati_bdv!$F$2:$F$65536,IF(dati_pdc!$C369=5,dati_bdv!$G$2:$G$65536,dati_bdv!$H$2:$H$65536))))),$A369,dati_bdv!M$2:M$65536)</f>
        <v>0</v>
      </c>
      <c r="F369">
        <f>SUMIF(IF(dati_pdc!$C369=1,dati_bdv!$C$2:$C$65536,IF(dati_pdc!$C369=2,dati_bdv!$D$2:$D$65536,IF(dati_pdc!$C369=3,dati_bdv!$E$2:$E$65536,IF(dati_pdc!$C369=4,dati_bdv!$F$2:$F$65536,IF(dati_pdc!$C369=5,dati_bdv!$G$2:$G$65536,dati_bdv!$H$2:$H$65536))))),$A369,dati_bdv!N$2:N$65536)</f>
        <v>0</v>
      </c>
    </row>
    <row r="370" spans="1:6">
      <c r="A370" s="34" t="str">
        <f>dati_pdc!A370</f>
        <v>800119</v>
      </c>
      <c r="B370">
        <f>SUMIF(IF(dati_pdc!$C370=1,dati_bdv!$C$2:$C$65536,IF(dati_pdc!$C370=2,dati_bdv!$D$2:$D$65536,IF(dati_pdc!$C370=3,dati_bdv!$E$2:$E$65536,IF(dati_pdc!$C370=4,dati_bdv!$F$2:$F$65536,IF(dati_pdc!$C370=5,dati_bdv!$G$2:$G$65536,dati_bdv!$H$2:$H$65536))))),$A370,dati_bdv!J$2:J$65536)</f>
        <v>3450.16</v>
      </c>
      <c r="C370">
        <f>SUMIF(IF(dati_pdc!$C370=1,dati_bdv!$C$2:$C$65536,IF(dati_pdc!$C370=2,dati_bdv!$D$2:$D$65536,IF(dati_pdc!$C370=3,dati_bdv!$E$2:$E$65536,IF(dati_pdc!$C370=4,dati_bdv!$F$2:$F$65536,IF(dati_pdc!$C370=5,dati_bdv!$G$2:$G$65536,dati_bdv!$H$2:$H$65536))))),$A370,dati_bdv!K$2:K$65536)</f>
        <v>3382.54</v>
      </c>
      <c r="D370">
        <f>SUMIF(IF(dati_pdc!$C370=1,dati_bdv!$C$2:$C$65536,IF(dati_pdc!$C370=2,dati_bdv!$D$2:$D$65536,IF(dati_pdc!$C370=3,dati_bdv!$E$2:$E$65536,IF(dati_pdc!$C370=4,dati_bdv!$F$2:$F$65536,IF(dati_pdc!$C370=5,dati_bdv!$G$2:$G$65536,dati_bdv!$H$2:$H$65536))))),$A370,dati_bdv!L$2:L$65536)</f>
        <v>0</v>
      </c>
      <c r="E370">
        <f>SUMIF(IF(dati_pdc!$C370=1,dati_bdv!$C$2:$C$65536,IF(dati_pdc!$C370=2,dati_bdv!$D$2:$D$65536,IF(dati_pdc!$C370=3,dati_bdv!$E$2:$E$65536,IF(dati_pdc!$C370=4,dati_bdv!$F$2:$F$65536,IF(dati_pdc!$C370=5,dati_bdv!$G$2:$G$65536,dati_bdv!$H$2:$H$65536))))),$A370,dati_bdv!M$2:M$65536)</f>
        <v>0</v>
      </c>
      <c r="F370">
        <f>SUMIF(IF(dati_pdc!$C370=1,dati_bdv!$C$2:$C$65536,IF(dati_pdc!$C370=2,dati_bdv!$D$2:$D$65536,IF(dati_pdc!$C370=3,dati_bdv!$E$2:$E$65536,IF(dati_pdc!$C370=4,dati_bdv!$F$2:$F$65536,IF(dati_pdc!$C370=5,dati_bdv!$G$2:$G$65536,dati_bdv!$H$2:$H$65536))))),$A370,dati_bdv!N$2:N$65536)</f>
        <v>0</v>
      </c>
    </row>
    <row r="371" spans="1:6">
      <c r="A371" s="34" t="str">
        <f>dati_pdc!A371</f>
        <v>80011901</v>
      </c>
      <c r="B371">
        <f>SUMIF(IF(dati_pdc!$C371=1,dati_bdv!$C$2:$C$65536,IF(dati_pdc!$C371=2,dati_bdv!$D$2:$D$65536,IF(dati_pdc!$C371=3,dati_bdv!$E$2:$E$65536,IF(dati_pdc!$C371=4,dati_bdv!$F$2:$F$65536,IF(dati_pdc!$C371=5,dati_bdv!$G$2:$G$65536,dati_bdv!$H$2:$H$65536))))),$A371,dati_bdv!J$2:J$65536)</f>
        <v>3450.16</v>
      </c>
      <c r="C371">
        <f>SUMIF(IF(dati_pdc!$C371=1,dati_bdv!$C$2:$C$65536,IF(dati_pdc!$C371=2,dati_bdv!$D$2:$D$65536,IF(dati_pdc!$C371=3,dati_bdv!$E$2:$E$65536,IF(dati_pdc!$C371=4,dati_bdv!$F$2:$F$65536,IF(dati_pdc!$C371=5,dati_bdv!$G$2:$G$65536,dati_bdv!$H$2:$H$65536))))),$A371,dati_bdv!K$2:K$65536)</f>
        <v>3382.54</v>
      </c>
      <c r="D371">
        <f>SUMIF(IF(dati_pdc!$C371=1,dati_bdv!$C$2:$C$65536,IF(dati_pdc!$C371=2,dati_bdv!$D$2:$D$65536,IF(dati_pdc!$C371=3,dati_bdv!$E$2:$E$65536,IF(dati_pdc!$C371=4,dati_bdv!$F$2:$F$65536,IF(dati_pdc!$C371=5,dati_bdv!$G$2:$G$65536,dati_bdv!$H$2:$H$65536))))),$A371,dati_bdv!L$2:L$65536)</f>
        <v>0</v>
      </c>
      <c r="E371">
        <f>SUMIF(IF(dati_pdc!$C371=1,dati_bdv!$C$2:$C$65536,IF(dati_pdc!$C371=2,dati_bdv!$D$2:$D$65536,IF(dati_pdc!$C371=3,dati_bdv!$E$2:$E$65536,IF(dati_pdc!$C371=4,dati_bdv!$F$2:$F$65536,IF(dati_pdc!$C371=5,dati_bdv!$G$2:$G$65536,dati_bdv!$H$2:$H$65536))))),$A371,dati_bdv!M$2:M$65536)</f>
        <v>0</v>
      </c>
      <c r="F371">
        <f>SUMIF(IF(dati_pdc!$C371=1,dati_bdv!$C$2:$C$65536,IF(dati_pdc!$C371=2,dati_bdv!$D$2:$D$65536,IF(dati_pdc!$C371=3,dati_bdv!$E$2:$E$65536,IF(dati_pdc!$C371=4,dati_bdv!$F$2:$F$65536,IF(dati_pdc!$C371=5,dati_bdv!$G$2:$G$65536,dati_bdv!$H$2:$H$65536))))),$A371,dati_bdv!N$2:N$65536)</f>
        <v>0</v>
      </c>
    </row>
    <row r="372" spans="1:6">
      <c r="A372" s="34" t="str">
        <f>dati_pdc!A372</f>
        <v>8003</v>
      </c>
      <c r="B372">
        <f>SUMIF(IF(dati_pdc!$C372=1,dati_bdv!$C$2:$C$65536,IF(dati_pdc!$C372=2,dati_bdv!$D$2:$D$65536,IF(dati_pdc!$C372=3,dati_bdv!$E$2:$E$65536,IF(dati_pdc!$C372=4,dati_bdv!$F$2:$F$65536,IF(dati_pdc!$C372=5,dati_bdv!$G$2:$G$65536,dati_bdv!$H$2:$H$65536))))),$A372,dati_bdv!J$2:J$65536)</f>
        <v>14071.720000000001</v>
      </c>
      <c r="C372">
        <f>SUMIF(IF(dati_pdc!$C372=1,dati_bdv!$C$2:$C$65536,IF(dati_pdc!$C372=2,dati_bdv!$D$2:$D$65536,IF(dati_pdc!$C372=3,dati_bdv!$E$2:$E$65536,IF(dati_pdc!$C372=4,dati_bdv!$F$2:$F$65536,IF(dati_pdc!$C372=5,dati_bdv!$G$2:$G$65536,dati_bdv!$H$2:$H$65536))))),$A372,dati_bdv!K$2:K$65536)</f>
        <v>11714.65</v>
      </c>
      <c r="D372">
        <f>SUMIF(IF(dati_pdc!$C372=1,dati_bdv!$C$2:$C$65536,IF(dati_pdc!$C372=2,dati_bdv!$D$2:$D$65536,IF(dati_pdc!$C372=3,dati_bdv!$E$2:$E$65536,IF(dati_pdc!$C372=4,dati_bdv!$F$2:$F$65536,IF(dati_pdc!$C372=5,dati_bdv!$G$2:$G$65536,dati_bdv!$H$2:$H$65536))))),$A372,dati_bdv!L$2:L$65536)</f>
        <v>0</v>
      </c>
      <c r="E372">
        <f>SUMIF(IF(dati_pdc!$C372=1,dati_bdv!$C$2:$C$65536,IF(dati_pdc!$C372=2,dati_bdv!$D$2:$D$65536,IF(dati_pdc!$C372=3,dati_bdv!$E$2:$E$65536,IF(dati_pdc!$C372=4,dati_bdv!$F$2:$F$65536,IF(dati_pdc!$C372=5,dati_bdv!$G$2:$G$65536,dati_bdv!$H$2:$H$65536))))),$A372,dati_bdv!M$2:M$65536)</f>
        <v>0</v>
      </c>
      <c r="F372">
        <f>SUMIF(IF(dati_pdc!$C372=1,dati_bdv!$C$2:$C$65536,IF(dati_pdc!$C372=2,dati_bdv!$D$2:$D$65536,IF(dati_pdc!$C372=3,dati_bdv!$E$2:$E$65536,IF(dati_pdc!$C372=4,dati_bdv!$F$2:$F$65536,IF(dati_pdc!$C372=5,dati_bdv!$G$2:$G$65536,dati_bdv!$H$2:$H$65536))))),$A372,dati_bdv!N$2:N$65536)</f>
        <v>0</v>
      </c>
    </row>
    <row r="373" spans="1:6">
      <c r="A373" s="34" t="str">
        <f>dati_pdc!A373</f>
        <v>800301</v>
      </c>
      <c r="B373">
        <f>SUMIF(IF(dati_pdc!$C373=1,dati_bdv!$C$2:$C$65536,IF(dati_pdc!$C373=2,dati_bdv!$D$2:$D$65536,IF(dati_pdc!$C373=3,dati_bdv!$E$2:$E$65536,IF(dati_pdc!$C373=4,dati_bdv!$F$2:$F$65536,IF(dati_pdc!$C373=5,dati_bdv!$G$2:$G$65536,dati_bdv!$H$2:$H$65536))))),$A373,dati_bdv!J$2:J$65536)</f>
        <v>12464.67</v>
      </c>
      <c r="C373">
        <f>SUMIF(IF(dati_pdc!$C373=1,dati_bdv!$C$2:$C$65536,IF(dati_pdc!$C373=2,dati_bdv!$D$2:$D$65536,IF(dati_pdc!$C373=3,dati_bdv!$E$2:$E$65536,IF(dati_pdc!$C373=4,dati_bdv!$F$2:$F$65536,IF(dati_pdc!$C373=5,dati_bdv!$G$2:$G$65536,dati_bdv!$H$2:$H$65536))))),$A373,dati_bdv!K$2:K$65536)</f>
        <v>9980.7099999999991</v>
      </c>
      <c r="D373">
        <f>SUMIF(IF(dati_pdc!$C373=1,dati_bdv!$C$2:$C$65536,IF(dati_pdc!$C373=2,dati_bdv!$D$2:$D$65536,IF(dati_pdc!$C373=3,dati_bdv!$E$2:$E$65536,IF(dati_pdc!$C373=4,dati_bdv!$F$2:$F$65536,IF(dati_pdc!$C373=5,dati_bdv!$G$2:$G$65536,dati_bdv!$H$2:$H$65536))))),$A373,dati_bdv!L$2:L$65536)</f>
        <v>0</v>
      </c>
      <c r="E373">
        <f>SUMIF(IF(dati_pdc!$C373=1,dati_bdv!$C$2:$C$65536,IF(dati_pdc!$C373=2,dati_bdv!$D$2:$D$65536,IF(dati_pdc!$C373=3,dati_bdv!$E$2:$E$65536,IF(dati_pdc!$C373=4,dati_bdv!$F$2:$F$65536,IF(dati_pdc!$C373=5,dati_bdv!$G$2:$G$65536,dati_bdv!$H$2:$H$65536))))),$A373,dati_bdv!M$2:M$65536)</f>
        <v>0</v>
      </c>
      <c r="F373">
        <f>SUMIF(IF(dati_pdc!$C373=1,dati_bdv!$C$2:$C$65536,IF(dati_pdc!$C373=2,dati_bdv!$D$2:$D$65536,IF(dati_pdc!$C373=3,dati_bdv!$E$2:$E$65536,IF(dati_pdc!$C373=4,dati_bdv!$F$2:$F$65536,IF(dati_pdc!$C373=5,dati_bdv!$G$2:$G$65536,dati_bdv!$H$2:$H$65536))))),$A373,dati_bdv!N$2:N$65536)</f>
        <v>0</v>
      </c>
    </row>
    <row r="374" spans="1:6">
      <c r="A374" s="34" t="str">
        <f>dati_pdc!A374</f>
        <v>80030101</v>
      </c>
      <c r="B374">
        <f>SUMIF(IF(dati_pdc!$C374=1,dati_bdv!$C$2:$C$65536,IF(dati_pdc!$C374=2,dati_bdv!$D$2:$D$65536,IF(dati_pdc!$C374=3,dati_bdv!$E$2:$E$65536,IF(dati_pdc!$C374=4,dati_bdv!$F$2:$F$65536,IF(dati_pdc!$C374=5,dati_bdv!$G$2:$G$65536,dati_bdv!$H$2:$H$65536))))),$A374,dati_bdv!J$2:J$65536)</f>
        <v>2040.03</v>
      </c>
      <c r="C374">
        <f>SUMIF(IF(dati_pdc!$C374=1,dati_bdv!$C$2:$C$65536,IF(dati_pdc!$C374=2,dati_bdv!$D$2:$D$65536,IF(dati_pdc!$C374=3,dati_bdv!$E$2:$E$65536,IF(dati_pdc!$C374=4,dati_bdv!$F$2:$F$65536,IF(dati_pdc!$C374=5,dati_bdv!$G$2:$G$65536,dati_bdv!$H$2:$H$65536))))),$A374,dati_bdv!K$2:K$65536)</f>
        <v>0</v>
      </c>
      <c r="D374">
        <f>SUMIF(IF(dati_pdc!$C374=1,dati_bdv!$C$2:$C$65536,IF(dati_pdc!$C374=2,dati_bdv!$D$2:$D$65536,IF(dati_pdc!$C374=3,dati_bdv!$E$2:$E$65536,IF(dati_pdc!$C374=4,dati_bdv!$F$2:$F$65536,IF(dati_pdc!$C374=5,dati_bdv!$G$2:$G$65536,dati_bdv!$H$2:$H$65536))))),$A374,dati_bdv!L$2:L$65536)</f>
        <v>0</v>
      </c>
      <c r="E374">
        <f>SUMIF(IF(dati_pdc!$C374=1,dati_bdv!$C$2:$C$65536,IF(dati_pdc!$C374=2,dati_bdv!$D$2:$D$65536,IF(dati_pdc!$C374=3,dati_bdv!$E$2:$E$65536,IF(dati_pdc!$C374=4,dati_bdv!$F$2:$F$65536,IF(dati_pdc!$C374=5,dati_bdv!$G$2:$G$65536,dati_bdv!$H$2:$H$65536))))),$A374,dati_bdv!M$2:M$65536)</f>
        <v>0</v>
      </c>
      <c r="F374">
        <f>SUMIF(IF(dati_pdc!$C374=1,dati_bdv!$C$2:$C$65536,IF(dati_pdc!$C374=2,dati_bdv!$D$2:$D$65536,IF(dati_pdc!$C374=3,dati_bdv!$E$2:$E$65536,IF(dati_pdc!$C374=4,dati_bdv!$F$2:$F$65536,IF(dati_pdc!$C374=5,dati_bdv!$G$2:$G$65536,dati_bdv!$H$2:$H$65536))))),$A374,dati_bdv!N$2:N$65536)</f>
        <v>0</v>
      </c>
    </row>
    <row r="375" spans="1:6">
      <c r="A375" s="34" t="str">
        <f>dati_pdc!A375</f>
        <v>80030102</v>
      </c>
      <c r="B375">
        <f>SUMIF(IF(dati_pdc!$C375=1,dati_bdv!$C$2:$C$65536,IF(dati_pdc!$C375=2,dati_bdv!$D$2:$D$65536,IF(dati_pdc!$C375=3,dati_bdv!$E$2:$E$65536,IF(dati_pdc!$C375=4,dati_bdv!$F$2:$F$65536,IF(dati_pdc!$C375=5,dati_bdv!$G$2:$G$65536,dati_bdv!$H$2:$H$65536))))),$A375,dati_bdv!J$2:J$65536)</f>
        <v>656.06</v>
      </c>
      <c r="C375">
        <f>SUMIF(IF(dati_pdc!$C375=1,dati_bdv!$C$2:$C$65536,IF(dati_pdc!$C375=2,dati_bdv!$D$2:$D$65536,IF(dati_pdc!$C375=3,dati_bdv!$E$2:$E$65536,IF(dati_pdc!$C375=4,dati_bdv!$F$2:$F$65536,IF(dati_pdc!$C375=5,dati_bdv!$G$2:$G$65536,dati_bdv!$H$2:$H$65536))))),$A375,dati_bdv!K$2:K$65536)</f>
        <v>625.98</v>
      </c>
      <c r="D375">
        <f>SUMIF(IF(dati_pdc!$C375=1,dati_bdv!$C$2:$C$65536,IF(dati_pdc!$C375=2,dati_bdv!$D$2:$D$65536,IF(dati_pdc!$C375=3,dati_bdv!$E$2:$E$65536,IF(dati_pdc!$C375=4,dati_bdv!$F$2:$F$65536,IF(dati_pdc!$C375=5,dati_bdv!$G$2:$G$65536,dati_bdv!$H$2:$H$65536))))),$A375,dati_bdv!L$2:L$65536)</f>
        <v>0</v>
      </c>
      <c r="E375">
        <f>SUMIF(IF(dati_pdc!$C375=1,dati_bdv!$C$2:$C$65536,IF(dati_pdc!$C375=2,dati_bdv!$D$2:$D$65536,IF(dati_pdc!$C375=3,dati_bdv!$E$2:$E$65536,IF(dati_pdc!$C375=4,dati_bdv!$F$2:$F$65536,IF(dati_pdc!$C375=5,dati_bdv!$G$2:$G$65536,dati_bdv!$H$2:$H$65536))))),$A375,dati_bdv!M$2:M$65536)</f>
        <v>0</v>
      </c>
      <c r="F375">
        <f>SUMIF(IF(dati_pdc!$C375=1,dati_bdv!$C$2:$C$65536,IF(dati_pdc!$C375=2,dati_bdv!$D$2:$D$65536,IF(dati_pdc!$C375=3,dati_bdv!$E$2:$E$65536,IF(dati_pdc!$C375=4,dati_bdv!$F$2:$F$65536,IF(dati_pdc!$C375=5,dati_bdv!$G$2:$G$65536,dati_bdv!$H$2:$H$65536))))),$A375,dati_bdv!N$2:N$65536)</f>
        <v>0</v>
      </c>
    </row>
    <row r="376" spans="1:6">
      <c r="A376" s="34" t="str">
        <f>dati_pdc!A376</f>
        <v>80030107</v>
      </c>
      <c r="B376">
        <f>SUMIF(IF(dati_pdc!$C376=1,dati_bdv!$C$2:$C$65536,IF(dati_pdc!$C376=2,dati_bdv!$D$2:$D$65536,IF(dati_pdc!$C376=3,dati_bdv!$E$2:$E$65536,IF(dati_pdc!$C376=4,dati_bdv!$F$2:$F$65536,IF(dati_pdc!$C376=5,dati_bdv!$G$2:$G$65536,dati_bdv!$H$2:$H$65536))))),$A376,dati_bdv!J$2:J$65536)</f>
        <v>9768.58</v>
      </c>
      <c r="C376">
        <f>SUMIF(IF(dati_pdc!$C376=1,dati_bdv!$C$2:$C$65536,IF(dati_pdc!$C376=2,dati_bdv!$D$2:$D$65536,IF(dati_pdc!$C376=3,dati_bdv!$E$2:$E$65536,IF(dati_pdc!$C376=4,dati_bdv!$F$2:$F$65536,IF(dati_pdc!$C376=5,dati_bdv!$G$2:$G$65536,dati_bdv!$H$2:$H$65536))))),$A376,dati_bdv!K$2:K$65536)</f>
        <v>9354.73</v>
      </c>
      <c r="D376">
        <f>SUMIF(IF(dati_pdc!$C376=1,dati_bdv!$C$2:$C$65536,IF(dati_pdc!$C376=2,dati_bdv!$D$2:$D$65536,IF(dati_pdc!$C376=3,dati_bdv!$E$2:$E$65536,IF(dati_pdc!$C376=4,dati_bdv!$F$2:$F$65536,IF(dati_pdc!$C376=5,dati_bdv!$G$2:$G$65536,dati_bdv!$H$2:$H$65536))))),$A376,dati_bdv!L$2:L$65536)</f>
        <v>0</v>
      </c>
      <c r="E376">
        <f>SUMIF(IF(dati_pdc!$C376=1,dati_bdv!$C$2:$C$65536,IF(dati_pdc!$C376=2,dati_bdv!$D$2:$D$65536,IF(dati_pdc!$C376=3,dati_bdv!$E$2:$E$65536,IF(dati_pdc!$C376=4,dati_bdv!$F$2:$F$65536,IF(dati_pdc!$C376=5,dati_bdv!$G$2:$G$65536,dati_bdv!$H$2:$H$65536))))),$A376,dati_bdv!M$2:M$65536)</f>
        <v>0</v>
      </c>
      <c r="F376">
        <f>SUMIF(IF(dati_pdc!$C376=1,dati_bdv!$C$2:$C$65536,IF(dati_pdc!$C376=2,dati_bdv!$D$2:$D$65536,IF(dati_pdc!$C376=3,dati_bdv!$E$2:$E$65536,IF(dati_pdc!$C376=4,dati_bdv!$F$2:$F$65536,IF(dati_pdc!$C376=5,dati_bdv!$G$2:$G$65536,dati_bdv!$H$2:$H$65536))))),$A376,dati_bdv!N$2:N$65536)</f>
        <v>0</v>
      </c>
    </row>
    <row r="377" spans="1:6">
      <c r="A377" s="34" t="str">
        <f>dati_pdc!A377</f>
        <v>800309</v>
      </c>
      <c r="B377">
        <f>SUMIF(IF(dati_pdc!$C377=1,dati_bdv!$C$2:$C$65536,IF(dati_pdc!$C377=2,dati_bdv!$D$2:$D$65536,IF(dati_pdc!$C377=3,dati_bdv!$E$2:$E$65536,IF(dati_pdc!$C377=4,dati_bdv!$F$2:$F$65536,IF(dati_pdc!$C377=5,dati_bdv!$G$2:$G$65536,dati_bdv!$H$2:$H$65536))))),$A377,dati_bdv!J$2:J$65536)</f>
        <v>649.20000000000005</v>
      </c>
      <c r="C377">
        <f>SUMIF(IF(dati_pdc!$C377=1,dati_bdv!$C$2:$C$65536,IF(dati_pdc!$C377=2,dati_bdv!$D$2:$D$65536,IF(dati_pdc!$C377=3,dati_bdv!$E$2:$E$65536,IF(dati_pdc!$C377=4,dati_bdv!$F$2:$F$65536,IF(dati_pdc!$C377=5,dati_bdv!$G$2:$G$65536,dati_bdv!$H$2:$H$65536))))),$A377,dati_bdv!K$2:K$65536)</f>
        <v>1062.75</v>
      </c>
      <c r="D377">
        <f>SUMIF(IF(dati_pdc!$C377=1,dati_bdv!$C$2:$C$65536,IF(dati_pdc!$C377=2,dati_bdv!$D$2:$D$65536,IF(dati_pdc!$C377=3,dati_bdv!$E$2:$E$65536,IF(dati_pdc!$C377=4,dati_bdv!$F$2:$F$65536,IF(dati_pdc!$C377=5,dati_bdv!$G$2:$G$65536,dati_bdv!$H$2:$H$65536))))),$A377,dati_bdv!L$2:L$65536)</f>
        <v>0</v>
      </c>
      <c r="E377">
        <f>SUMIF(IF(dati_pdc!$C377=1,dati_bdv!$C$2:$C$65536,IF(dati_pdc!$C377=2,dati_bdv!$D$2:$D$65536,IF(dati_pdc!$C377=3,dati_bdv!$E$2:$E$65536,IF(dati_pdc!$C377=4,dati_bdv!$F$2:$F$65536,IF(dati_pdc!$C377=5,dati_bdv!$G$2:$G$65536,dati_bdv!$H$2:$H$65536))))),$A377,dati_bdv!M$2:M$65536)</f>
        <v>0</v>
      </c>
      <c r="F377">
        <f>SUMIF(IF(dati_pdc!$C377=1,dati_bdv!$C$2:$C$65536,IF(dati_pdc!$C377=2,dati_bdv!$D$2:$D$65536,IF(dati_pdc!$C377=3,dati_bdv!$E$2:$E$65536,IF(dati_pdc!$C377=4,dati_bdv!$F$2:$F$65536,IF(dati_pdc!$C377=5,dati_bdv!$G$2:$G$65536,dati_bdv!$H$2:$H$65536))))),$A377,dati_bdv!N$2:N$65536)</f>
        <v>0</v>
      </c>
    </row>
    <row r="378" spans="1:6">
      <c r="A378" s="34" t="str">
        <f>dati_pdc!A378</f>
        <v>80030901</v>
      </c>
      <c r="B378">
        <f>SUMIF(IF(dati_pdc!$C378=1,dati_bdv!$C$2:$C$65536,IF(dati_pdc!$C378=2,dati_bdv!$D$2:$D$65536,IF(dati_pdc!$C378=3,dati_bdv!$E$2:$E$65536,IF(dati_pdc!$C378=4,dati_bdv!$F$2:$F$65536,IF(dati_pdc!$C378=5,dati_bdv!$G$2:$G$65536,dati_bdv!$H$2:$H$65536))))),$A378,dati_bdv!J$2:J$65536)</f>
        <v>44.01</v>
      </c>
      <c r="C378">
        <f>SUMIF(IF(dati_pdc!$C378=1,dati_bdv!$C$2:$C$65536,IF(dati_pdc!$C378=2,dati_bdv!$D$2:$D$65536,IF(dati_pdc!$C378=3,dati_bdv!$E$2:$E$65536,IF(dati_pdc!$C378=4,dati_bdv!$F$2:$F$65536,IF(dati_pdc!$C378=5,dati_bdv!$G$2:$G$65536,dati_bdv!$H$2:$H$65536))))),$A378,dati_bdv!K$2:K$65536)</f>
        <v>72.05</v>
      </c>
      <c r="D378">
        <f>SUMIF(IF(dati_pdc!$C378=1,dati_bdv!$C$2:$C$65536,IF(dati_pdc!$C378=2,dati_bdv!$D$2:$D$65536,IF(dati_pdc!$C378=3,dati_bdv!$E$2:$E$65536,IF(dati_pdc!$C378=4,dati_bdv!$F$2:$F$65536,IF(dati_pdc!$C378=5,dati_bdv!$G$2:$G$65536,dati_bdv!$H$2:$H$65536))))),$A378,dati_bdv!L$2:L$65536)</f>
        <v>0</v>
      </c>
      <c r="E378">
        <f>SUMIF(IF(dati_pdc!$C378=1,dati_bdv!$C$2:$C$65536,IF(dati_pdc!$C378=2,dati_bdv!$D$2:$D$65536,IF(dati_pdc!$C378=3,dati_bdv!$E$2:$E$65536,IF(dati_pdc!$C378=4,dati_bdv!$F$2:$F$65536,IF(dati_pdc!$C378=5,dati_bdv!$G$2:$G$65536,dati_bdv!$H$2:$H$65536))))),$A378,dati_bdv!M$2:M$65536)</f>
        <v>0</v>
      </c>
      <c r="F378">
        <f>SUMIF(IF(dati_pdc!$C378=1,dati_bdv!$C$2:$C$65536,IF(dati_pdc!$C378=2,dati_bdv!$D$2:$D$65536,IF(dati_pdc!$C378=3,dati_bdv!$E$2:$E$65536,IF(dati_pdc!$C378=4,dati_bdv!$F$2:$F$65536,IF(dati_pdc!$C378=5,dati_bdv!$G$2:$G$65536,dati_bdv!$H$2:$H$65536))))),$A378,dati_bdv!N$2:N$65536)</f>
        <v>0</v>
      </c>
    </row>
    <row r="379" spans="1:6">
      <c r="A379" s="34" t="str">
        <f>dati_pdc!A379</f>
        <v>80030907</v>
      </c>
      <c r="B379">
        <f>SUMIF(IF(dati_pdc!$C379=1,dati_bdv!$C$2:$C$65536,IF(dati_pdc!$C379=2,dati_bdv!$D$2:$D$65536,IF(dati_pdc!$C379=3,dati_bdv!$E$2:$E$65536,IF(dati_pdc!$C379=4,dati_bdv!$F$2:$F$65536,IF(dati_pdc!$C379=5,dati_bdv!$G$2:$G$65536,dati_bdv!$H$2:$H$65536))))),$A379,dati_bdv!J$2:J$65536)</f>
        <v>605.19000000000005</v>
      </c>
      <c r="C379">
        <f>SUMIF(IF(dati_pdc!$C379=1,dati_bdv!$C$2:$C$65536,IF(dati_pdc!$C379=2,dati_bdv!$D$2:$D$65536,IF(dati_pdc!$C379=3,dati_bdv!$E$2:$E$65536,IF(dati_pdc!$C379=4,dati_bdv!$F$2:$F$65536,IF(dati_pdc!$C379=5,dati_bdv!$G$2:$G$65536,dati_bdv!$H$2:$H$65536))))),$A379,dati_bdv!K$2:K$65536)</f>
        <v>990.7</v>
      </c>
      <c r="D379">
        <f>SUMIF(IF(dati_pdc!$C379=1,dati_bdv!$C$2:$C$65536,IF(dati_pdc!$C379=2,dati_bdv!$D$2:$D$65536,IF(dati_pdc!$C379=3,dati_bdv!$E$2:$E$65536,IF(dati_pdc!$C379=4,dati_bdv!$F$2:$F$65536,IF(dati_pdc!$C379=5,dati_bdv!$G$2:$G$65536,dati_bdv!$H$2:$H$65536))))),$A379,dati_bdv!L$2:L$65536)</f>
        <v>0</v>
      </c>
      <c r="E379">
        <f>SUMIF(IF(dati_pdc!$C379=1,dati_bdv!$C$2:$C$65536,IF(dati_pdc!$C379=2,dati_bdv!$D$2:$D$65536,IF(dati_pdc!$C379=3,dati_bdv!$E$2:$E$65536,IF(dati_pdc!$C379=4,dati_bdv!$F$2:$F$65536,IF(dati_pdc!$C379=5,dati_bdv!$G$2:$G$65536,dati_bdv!$H$2:$H$65536))))),$A379,dati_bdv!M$2:M$65536)</f>
        <v>0</v>
      </c>
      <c r="F379">
        <f>SUMIF(IF(dati_pdc!$C379=1,dati_bdv!$C$2:$C$65536,IF(dati_pdc!$C379=2,dati_bdv!$D$2:$D$65536,IF(dati_pdc!$C379=3,dati_bdv!$E$2:$E$65536,IF(dati_pdc!$C379=4,dati_bdv!$F$2:$F$65536,IF(dati_pdc!$C379=5,dati_bdv!$G$2:$G$65536,dati_bdv!$H$2:$H$65536))))),$A379,dati_bdv!N$2:N$65536)</f>
        <v>0</v>
      </c>
    </row>
    <row r="380" spans="1:6">
      <c r="A380" s="34" t="str">
        <f>dati_pdc!A380</f>
        <v>800321</v>
      </c>
      <c r="B380">
        <f>SUMIF(IF(dati_pdc!$C380=1,dati_bdv!$C$2:$C$65536,IF(dati_pdc!$C380=2,dati_bdv!$D$2:$D$65536,IF(dati_pdc!$C380=3,dati_bdv!$E$2:$E$65536,IF(dati_pdc!$C380=4,dati_bdv!$F$2:$F$65536,IF(dati_pdc!$C380=5,dati_bdv!$G$2:$G$65536,dati_bdv!$H$2:$H$65536))))),$A380,dati_bdv!J$2:J$65536)</f>
        <v>957.85</v>
      </c>
      <c r="C380">
        <f>SUMIF(IF(dati_pdc!$C380=1,dati_bdv!$C$2:$C$65536,IF(dati_pdc!$C380=2,dati_bdv!$D$2:$D$65536,IF(dati_pdc!$C380=3,dati_bdv!$E$2:$E$65536,IF(dati_pdc!$C380=4,dati_bdv!$F$2:$F$65536,IF(dati_pdc!$C380=5,dati_bdv!$G$2:$G$65536,dati_bdv!$H$2:$H$65536))))),$A380,dati_bdv!K$2:K$65536)</f>
        <v>671.19</v>
      </c>
      <c r="D380">
        <f>SUMIF(IF(dati_pdc!$C380=1,dati_bdv!$C$2:$C$65536,IF(dati_pdc!$C380=2,dati_bdv!$D$2:$D$65536,IF(dati_pdc!$C380=3,dati_bdv!$E$2:$E$65536,IF(dati_pdc!$C380=4,dati_bdv!$F$2:$F$65536,IF(dati_pdc!$C380=5,dati_bdv!$G$2:$G$65536,dati_bdv!$H$2:$H$65536))))),$A380,dati_bdv!L$2:L$65536)</f>
        <v>0</v>
      </c>
      <c r="E380">
        <f>SUMIF(IF(dati_pdc!$C380=1,dati_bdv!$C$2:$C$65536,IF(dati_pdc!$C380=2,dati_bdv!$D$2:$D$65536,IF(dati_pdc!$C380=3,dati_bdv!$E$2:$E$65536,IF(dati_pdc!$C380=4,dati_bdv!$F$2:$F$65536,IF(dati_pdc!$C380=5,dati_bdv!$G$2:$G$65536,dati_bdv!$H$2:$H$65536))))),$A380,dati_bdv!M$2:M$65536)</f>
        <v>0</v>
      </c>
      <c r="F380">
        <f>SUMIF(IF(dati_pdc!$C380=1,dati_bdv!$C$2:$C$65536,IF(dati_pdc!$C380=2,dati_bdv!$D$2:$D$65536,IF(dati_pdc!$C380=3,dati_bdv!$E$2:$E$65536,IF(dati_pdc!$C380=4,dati_bdv!$F$2:$F$65536,IF(dati_pdc!$C380=5,dati_bdv!$G$2:$G$65536,dati_bdv!$H$2:$H$65536))))),$A380,dati_bdv!N$2:N$65536)</f>
        <v>0</v>
      </c>
    </row>
    <row r="381" spans="1:6">
      <c r="A381" s="34" t="str">
        <f>dati_pdc!A381</f>
        <v>80032101</v>
      </c>
      <c r="B381">
        <f>SUMIF(IF(dati_pdc!$C381=1,dati_bdv!$C$2:$C$65536,IF(dati_pdc!$C381=2,dati_bdv!$D$2:$D$65536,IF(dati_pdc!$C381=3,dati_bdv!$E$2:$E$65536,IF(dati_pdc!$C381=4,dati_bdv!$F$2:$F$65536,IF(dati_pdc!$C381=5,dati_bdv!$G$2:$G$65536,dati_bdv!$H$2:$H$65536))))),$A381,dati_bdv!J$2:J$65536)</f>
        <v>957.85</v>
      </c>
      <c r="C381">
        <f>SUMIF(IF(dati_pdc!$C381=1,dati_bdv!$C$2:$C$65536,IF(dati_pdc!$C381=2,dati_bdv!$D$2:$D$65536,IF(dati_pdc!$C381=3,dati_bdv!$E$2:$E$65536,IF(dati_pdc!$C381=4,dati_bdv!$F$2:$F$65536,IF(dati_pdc!$C381=5,dati_bdv!$G$2:$G$65536,dati_bdv!$H$2:$H$65536))))),$A381,dati_bdv!K$2:K$65536)</f>
        <v>671.19</v>
      </c>
      <c r="D381">
        <f>SUMIF(IF(dati_pdc!$C381=1,dati_bdv!$C$2:$C$65536,IF(dati_pdc!$C381=2,dati_bdv!$D$2:$D$65536,IF(dati_pdc!$C381=3,dati_bdv!$E$2:$E$65536,IF(dati_pdc!$C381=4,dati_bdv!$F$2:$F$65536,IF(dati_pdc!$C381=5,dati_bdv!$G$2:$G$65536,dati_bdv!$H$2:$H$65536))))),$A381,dati_bdv!L$2:L$65536)</f>
        <v>0</v>
      </c>
      <c r="E381">
        <f>SUMIF(IF(dati_pdc!$C381=1,dati_bdv!$C$2:$C$65536,IF(dati_pdc!$C381=2,dati_bdv!$D$2:$D$65536,IF(dati_pdc!$C381=3,dati_bdv!$E$2:$E$65536,IF(dati_pdc!$C381=4,dati_bdv!$F$2:$F$65536,IF(dati_pdc!$C381=5,dati_bdv!$G$2:$G$65536,dati_bdv!$H$2:$H$65536))))),$A381,dati_bdv!M$2:M$65536)</f>
        <v>0</v>
      </c>
      <c r="F381">
        <f>SUMIF(IF(dati_pdc!$C381=1,dati_bdv!$C$2:$C$65536,IF(dati_pdc!$C381=2,dati_bdv!$D$2:$D$65536,IF(dati_pdc!$C381=3,dati_bdv!$E$2:$E$65536,IF(dati_pdc!$C381=4,dati_bdv!$F$2:$F$65536,IF(dati_pdc!$C381=5,dati_bdv!$G$2:$G$65536,dati_bdv!$H$2:$H$65536))))),$A381,dati_bdv!N$2:N$65536)</f>
        <v>0</v>
      </c>
    </row>
    <row r="382" spans="1:6">
      <c r="A382" s="34" t="str">
        <f>dati_pdc!A382</f>
        <v>8005</v>
      </c>
      <c r="B382">
        <f>SUMIF(IF(dati_pdc!$C382=1,dati_bdv!$C$2:$C$65536,IF(dati_pdc!$C382=2,dati_bdv!$D$2:$D$65536,IF(dati_pdc!$C382=3,dati_bdv!$E$2:$E$65536,IF(dati_pdc!$C382=4,dati_bdv!$F$2:$F$65536,IF(dati_pdc!$C382=5,dati_bdv!$G$2:$G$65536,dati_bdv!$H$2:$H$65536))))),$A382,dati_bdv!J$2:J$65536)</f>
        <v>13579.43</v>
      </c>
      <c r="C382">
        <f>SUMIF(IF(dati_pdc!$C382=1,dati_bdv!$C$2:$C$65536,IF(dati_pdc!$C382=2,dati_bdv!$D$2:$D$65536,IF(dati_pdc!$C382=3,dati_bdv!$E$2:$E$65536,IF(dati_pdc!$C382=4,dati_bdv!$F$2:$F$65536,IF(dati_pdc!$C382=5,dati_bdv!$G$2:$G$65536,dati_bdv!$H$2:$H$65536))))),$A382,dati_bdv!K$2:K$65536)</f>
        <v>14490.59</v>
      </c>
      <c r="D382">
        <f>SUMIF(IF(dati_pdc!$C382=1,dati_bdv!$C$2:$C$65536,IF(dati_pdc!$C382=2,dati_bdv!$D$2:$D$65536,IF(dati_pdc!$C382=3,dati_bdv!$E$2:$E$65536,IF(dati_pdc!$C382=4,dati_bdv!$F$2:$F$65536,IF(dati_pdc!$C382=5,dati_bdv!$G$2:$G$65536,dati_bdv!$H$2:$H$65536))))),$A382,dati_bdv!L$2:L$65536)</f>
        <v>0</v>
      </c>
      <c r="E382">
        <f>SUMIF(IF(dati_pdc!$C382=1,dati_bdv!$C$2:$C$65536,IF(dati_pdc!$C382=2,dati_bdv!$D$2:$D$65536,IF(dati_pdc!$C382=3,dati_bdv!$E$2:$E$65536,IF(dati_pdc!$C382=4,dati_bdv!$F$2:$F$65536,IF(dati_pdc!$C382=5,dati_bdv!$G$2:$G$65536,dati_bdv!$H$2:$H$65536))))),$A382,dati_bdv!M$2:M$65536)</f>
        <v>0</v>
      </c>
      <c r="F382">
        <f>SUMIF(IF(dati_pdc!$C382=1,dati_bdv!$C$2:$C$65536,IF(dati_pdc!$C382=2,dati_bdv!$D$2:$D$65536,IF(dati_pdc!$C382=3,dati_bdv!$E$2:$E$65536,IF(dati_pdc!$C382=4,dati_bdv!$F$2:$F$65536,IF(dati_pdc!$C382=5,dati_bdv!$G$2:$G$65536,dati_bdv!$H$2:$H$65536))))),$A382,dati_bdv!N$2:N$65536)</f>
        <v>0</v>
      </c>
    </row>
    <row r="383" spans="1:6">
      <c r="A383" s="34" t="str">
        <f>dati_pdc!A383</f>
        <v>800516</v>
      </c>
      <c r="B383">
        <f>SUMIF(IF(dati_pdc!$C383=1,dati_bdv!$C$2:$C$65536,IF(dati_pdc!$C383=2,dati_bdv!$D$2:$D$65536,IF(dati_pdc!$C383=3,dati_bdv!$E$2:$E$65536,IF(dati_pdc!$C383=4,dati_bdv!$F$2:$F$65536,IF(dati_pdc!$C383=5,dati_bdv!$G$2:$G$65536,dati_bdv!$H$2:$H$65536))))),$A383,dati_bdv!J$2:J$65536)</f>
        <v>661.48</v>
      </c>
      <c r="C383">
        <f>SUMIF(IF(dati_pdc!$C383=1,dati_bdv!$C$2:$C$65536,IF(dati_pdc!$C383=2,dati_bdv!$D$2:$D$65536,IF(dati_pdc!$C383=3,dati_bdv!$E$2:$E$65536,IF(dati_pdc!$C383=4,dati_bdv!$F$2:$F$65536,IF(dati_pdc!$C383=5,dati_bdv!$G$2:$G$65536,dati_bdv!$H$2:$H$65536))))),$A383,dati_bdv!K$2:K$65536)</f>
        <v>1526.12</v>
      </c>
      <c r="D383">
        <f>SUMIF(IF(dati_pdc!$C383=1,dati_bdv!$C$2:$C$65536,IF(dati_pdc!$C383=2,dati_bdv!$D$2:$D$65536,IF(dati_pdc!$C383=3,dati_bdv!$E$2:$E$65536,IF(dati_pdc!$C383=4,dati_bdv!$F$2:$F$65536,IF(dati_pdc!$C383=5,dati_bdv!$G$2:$G$65536,dati_bdv!$H$2:$H$65536))))),$A383,dati_bdv!L$2:L$65536)</f>
        <v>0</v>
      </c>
      <c r="E383">
        <f>SUMIF(IF(dati_pdc!$C383=1,dati_bdv!$C$2:$C$65536,IF(dati_pdc!$C383=2,dati_bdv!$D$2:$D$65536,IF(dati_pdc!$C383=3,dati_bdv!$E$2:$E$65536,IF(dati_pdc!$C383=4,dati_bdv!$F$2:$F$65536,IF(dati_pdc!$C383=5,dati_bdv!$G$2:$G$65536,dati_bdv!$H$2:$H$65536))))),$A383,dati_bdv!M$2:M$65536)</f>
        <v>0</v>
      </c>
      <c r="F383">
        <f>SUMIF(IF(dati_pdc!$C383=1,dati_bdv!$C$2:$C$65536,IF(dati_pdc!$C383=2,dati_bdv!$D$2:$D$65536,IF(dati_pdc!$C383=3,dati_bdv!$E$2:$E$65536,IF(dati_pdc!$C383=4,dati_bdv!$F$2:$F$65536,IF(dati_pdc!$C383=5,dati_bdv!$G$2:$G$65536,dati_bdv!$H$2:$H$65536))))),$A383,dati_bdv!N$2:N$65536)</f>
        <v>0</v>
      </c>
    </row>
    <row r="384" spans="1:6">
      <c r="A384" s="34" t="str">
        <f>dati_pdc!A384</f>
        <v>800518</v>
      </c>
      <c r="B384">
        <f>SUMIF(IF(dati_pdc!$C384=1,dati_bdv!$C$2:$C$65536,IF(dati_pdc!$C384=2,dati_bdv!$D$2:$D$65536,IF(dati_pdc!$C384=3,dati_bdv!$E$2:$E$65536,IF(dati_pdc!$C384=4,dati_bdv!$F$2:$F$65536,IF(dati_pdc!$C384=5,dati_bdv!$G$2:$G$65536,dati_bdv!$H$2:$H$65536))))),$A384,dati_bdv!J$2:J$65536)</f>
        <v>1845</v>
      </c>
      <c r="C384">
        <f>SUMIF(IF(dati_pdc!$C384=1,dati_bdv!$C$2:$C$65536,IF(dati_pdc!$C384=2,dati_bdv!$D$2:$D$65536,IF(dati_pdc!$C384=3,dati_bdv!$E$2:$E$65536,IF(dati_pdc!$C384=4,dati_bdv!$F$2:$F$65536,IF(dati_pdc!$C384=5,dati_bdv!$G$2:$G$65536,dati_bdv!$H$2:$H$65536))))),$A384,dati_bdv!K$2:K$65536)</f>
        <v>1774.5</v>
      </c>
      <c r="D384">
        <f>SUMIF(IF(dati_pdc!$C384=1,dati_bdv!$C$2:$C$65536,IF(dati_pdc!$C384=2,dati_bdv!$D$2:$D$65536,IF(dati_pdc!$C384=3,dati_bdv!$E$2:$E$65536,IF(dati_pdc!$C384=4,dati_bdv!$F$2:$F$65536,IF(dati_pdc!$C384=5,dati_bdv!$G$2:$G$65536,dati_bdv!$H$2:$H$65536))))),$A384,dati_bdv!L$2:L$65536)</f>
        <v>0</v>
      </c>
      <c r="E384">
        <f>SUMIF(IF(dati_pdc!$C384=1,dati_bdv!$C$2:$C$65536,IF(dati_pdc!$C384=2,dati_bdv!$D$2:$D$65536,IF(dati_pdc!$C384=3,dati_bdv!$E$2:$E$65536,IF(dati_pdc!$C384=4,dati_bdv!$F$2:$F$65536,IF(dati_pdc!$C384=5,dati_bdv!$G$2:$G$65536,dati_bdv!$H$2:$H$65536))))),$A384,dati_bdv!M$2:M$65536)</f>
        <v>0</v>
      </c>
      <c r="F384">
        <f>SUMIF(IF(dati_pdc!$C384=1,dati_bdv!$C$2:$C$65536,IF(dati_pdc!$C384=2,dati_bdv!$D$2:$D$65536,IF(dati_pdc!$C384=3,dati_bdv!$E$2:$E$65536,IF(dati_pdc!$C384=4,dati_bdv!$F$2:$F$65536,IF(dati_pdc!$C384=5,dati_bdv!$G$2:$G$65536,dati_bdv!$H$2:$H$65536))))),$A384,dati_bdv!N$2:N$65536)</f>
        <v>0</v>
      </c>
    </row>
    <row r="385" spans="1:6">
      <c r="A385" s="34" t="str">
        <f>dati_pdc!A385</f>
        <v>800519</v>
      </c>
      <c r="B385">
        <f>SUMIF(IF(dati_pdc!$C385=1,dati_bdv!$C$2:$C$65536,IF(dati_pdc!$C385=2,dati_bdv!$D$2:$D$65536,IF(dati_pdc!$C385=3,dati_bdv!$E$2:$E$65536,IF(dati_pdc!$C385=4,dati_bdv!$F$2:$F$65536,IF(dati_pdc!$C385=5,dati_bdv!$G$2:$G$65536,dati_bdv!$H$2:$H$65536))))),$A385,dati_bdv!J$2:J$65536)</f>
        <v>250</v>
      </c>
      <c r="C385">
        <f>SUMIF(IF(dati_pdc!$C385=1,dati_bdv!$C$2:$C$65536,IF(dati_pdc!$C385=2,dati_bdv!$D$2:$D$65536,IF(dati_pdc!$C385=3,dati_bdv!$E$2:$E$65536,IF(dati_pdc!$C385=4,dati_bdv!$F$2:$F$65536,IF(dati_pdc!$C385=5,dati_bdv!$G$2:$G$65536,dati_bdv!$H$2:$H$65536))))),$A385,dati_bdv!K$2:K$65536)</f>
        <v>0</v>
      </c>
      <c r="D385">
        <f>SUMIF(IF(dati_pdc!$C385=1,dati_bdv!$C$2:$C$65536,IF(dati_pdc!$C385=2,dati_bdv!$D$2:$D$65536,IF(dati_pdc!$C385=3,dati_bdv!$E$2:$E$65536,IF(dati_pdc!$C385=4,dati_bdv!$F$2:$F$65536,IF(dati_pdc!$C385=5,dati_bdv!$G$2:$G$65536,dati_bdv!$H$2:$H$65536))))),$A385,dati_bdv!L$2:L$65536)</f>
        <v>0</v>
      </c>
      <c r="E385">
        <f>SUMIF(IF(dati_pdc!$C385=1,dati_bdv!$C$2:$C$65536,IF(dati_pdc!$C385=2,dati_bdv!$D$2:$D$65536,IF(dati_pdc!$C385=3,dati_bdv!$E$2:$E$65536,IF(dati_pdc!$C385=4,dati_bdv!$F$2:$F$65536,IF(dati_pdc!$C385=5,dati_bdv!$G$2:$G$65536,dati_bdv!$H$2:$H$65536))))),$A385,dati_bdv!M$2:M$65536)</f>
        <v>0</v>
      </c>
      <c r="F385">
        <f>SUMIF(IF(dati_pdc!$C385=1,dati_bdv!$C$2:$C$65536,IF(dati_pdc!$C385=2,dati_bdv!$D$2:$D$65536,IF(dati_pdc!$C385=3,dati_bdv!$E$2:$E$65536,IF(dati_pdc!$C385=4,dati_bdv!$F$2:$F$65536,IF(dati_pdc!$C385=5,dati_bdv!$G$2:$G$65536,dati_bdv!$H$2:$H$65536))))),$A385,dati_bdv!N$2:N$65536)</f>
        <v>0</v>
      </c>
    </row>
    <row r="386" spans="1:6">
      <c r="A386" s="34" t="str">
        <f>dati_pdc!A386</f>
        <v>800521</v>
      </c>
      <c r="B386">
        <f>SUMIF(IF(dati_pdc!$C386=1,dati_bdv!$C$2:$C$65536,IF(dati_pdc!$C386=2,dati_bdv!$D$2:$D$65536,IF(dati_pdc!$C386=3,dati_bdv!$E$2:$E$65536,IF(dati_pdc!$C386=4,dati_bdv!$F$2:$F$65536,IF(dati_pdc!$C386=5,dati_bdv!$G$2:$G$65536,dati_bdv!$H$2:$H$65536))))),$A386,dati_bdv!J$2:J$65536)</f>
        <v>0</v>
      </c>
      <c r="C386">
        <f>SUMIF(IF(dati_pdc!$C386=1,dati_bdv!$C$2:$C$65536,IF(dati_pdc!$C386=2,dati_bdv!$D$2:$D$65536,IF(dati_pdc!$C386=3,dati_bdv!$E$2:$E$65536,IF(dati_pdc!$C386=4,dati_bdv!$F$2:$F$65536,IF(dati_pdc!$C386=5,dati_bdv!$G$2:$G$65536,dati_bdv!$H$2:$H$65536))))),$A386,dati_bdv!K$2:K$65536)</f>
        <v>371.07</v>
      </c>
      <c r="D386">
        <f>SUMIF(IF(dati_pdc!$C386=1,dati_bdv!$C$2:$C$65536,IF(dati_pdc!$C386=2,dati_bdv!$D$2:$D$65536,IF(dati_pdc!$C386=3,dati_bdv!$E$2:$E$65536,IF(dati_pdc!$C386=4,dati_bdv!$F$2:$F$65536,IF(dati_pdc!$C386=5,dati_bdv!$G$2:$G$65536,dati_bdv!$H$2:$H$65536))))),$A386,dati_bdv!L$2:L$65536)</f>
        <v>0</v>
      </c>
      <c r="E386">
        <f>SUMIF(IF(dati_pdc!$C386=1,dati_bdv!$C$2:$C$65536,IF(dati_pdc!$C386=2,dati_bdv!$D$2:$D$65536,IF(dati_pdc!$C386=3,dati_bdv!$E$2:$E$65536,IF(dati_pdc!$C386=4,dati_bdv!$F$2:$F$65536,IF(dati_pdc!$C386=5,dati_bdv!$G$2:$G$65536,dati_bdv!$H$2:$H$65536))))),$A386,dati_bdv!M$2:M$65536)</f>
        <v>0</v>
      </c>
      <c r="F386">
        <f>SUMIF(IF(dati_pdc!$C386=1,dati_bdv!$C$2:$C$65536,IF(dati_pdc!$C386=2,dati_bdv!$D$2:$D$65536,IF(dati_pdc!$C386=3,dati_bdv!$E$2:$E$65536,IF(dati_pdc!$C386=4,dati_bdv!$F$2:$F$65536,IF(dati_pdc!$C386=5,dati_bdv!$G$2:$G$65536,dati_bdv!$H$2:$H$65536))))),$A386,dati_bdv!N$2:N$65536)</f>
        <v>0</v>
      </c>
    </row>
    <row r="387" spans="1:6">
      <c r="A387" s="34" t="str">
        <f>dati_pdc!A387</f>
        <v>800522</v>
      </c>
      <c r="B387">
        <f>SUMIF(IF(dati_pdc!$C387=1,dati_bdv!$C$2:$C$65536,IF(dati_pdc!$C387=2,dati_bdv!$D$2:$D$65536,IF(dati_pdc!$C387=3,dati_bdv!$E$2:$E$65536,IF(dati_pdc!$C387=4,dati_bdv!$F$2:$F$65536,IF(dati_pdc!$C387=5,dati_bdv!$G$2:$G$65536,dati_bdv!$H$2:$H$65536))))),$A387,dati_bdv!J$2:J$65536)</f>
        <v>10822.95</v>
      </c>
      <c r="C387">
        <f>SUMIF(IF(dati_pdc!$C387=1,dati_bdv!$C$2:$C$65536,IF(dati_pdc!$C387=2,dati_bdv!$D$2:$D$65536,IF(dati_pdc!$C387=3,dati_bdv!$E$2:$E$65536,IF(dati_pdc!$C387=4,dati_bdv!$F$2:$F$65536,IF(dati_pdc!$C387=5,dati_bdv!$G$2:$G$65536,dati_bdv!$H$2:$H$65536))))),$A387,dati_bdv!K$2:K$65536)</f>
        <v>10818.9</v>
      </c>
      <c r="D387">
        <f>SUMIF(IF(dati_pdc!$C387=1,dati_bdv!$C$2:$C$65536,IF(dati_pdc!$C387=2,dati_bdv!$D$2:$D$65536,IF(dati_pdc!$C387=3,dati_bdv!$E$2:$E$65536,IF(dati_pdc!$C387=4,dati_bdv!$F$2:$F$65536,IF(dati_pdc!$C387=5,dati_bdv!$G$2:$G$65536,dati_bdv!$H$2:$H$65536))))),$A387,dati_bdv!L$2:L$65536)</f>
        <v>0</v>
      </c>
      <c r="E387">
        <f>SUMIF(IF(dati_pdc!$C387=1,dati_bdv!$C$2:$C$65536,IF(dati_pdc!$C387=2,dati_bdv!$D$2:$D$65536,IF(dati_pdc!$C387=3,dati_bdv!$E$2:$E$65536,IF(dati_pdc!$C387=4,dati_bdv!$F$2:$F$65536,IF(dati_pdc!$C387=5,dati_bdv!$G$2:$G$65536,dati_bdv!$H$2:$H$65536))))),$A387,dati_bdv!M$2:M$65536)</f>
        <v>0</v>
      </c>
      <c r="F387">
        <f>SUMIF(IF(dati_pdc!$C387=1,dati_bdv!$C$2:$C$65536,IF(dati_pdc!$C387=2,dati_bdv!$D$2:$D$65536,IF(dati_pdc!$C387=3,dati_bdv!$E$2:$E$65536,IF(dati_pdc!$C387=4,dati_bdv!$F$2:$F$65536,IF(dati_pdc!$C387=5,dati_bdv!$G$2:$G$65536,dati_bdv!$H$2:$H$65536))))),$A387,dati_bdv!N$2:N$65536)</f>
        <v>0</v>
      </c>
    </row>
    <row r="388" spans="1:6">
      <c r="A388" s="34" t="str">
        <f>dati_pdc!A388</f>
        <v>8007</v>
      </c>
      <c r="B388">
        <f>SUMIF(IF(dati_pdc!$C388=1,dati_bdv!$C$2:$C$65536,IF(dati_pdc!$C388=2,dati_bdv!$D$2:$D$65536,IF(dati_pdc!$C388=3,dati_bdv!$E$2:$E$65536,IF(dati_pdc!$C388=4,dati_bdv!$F$2:$F$65536,IF(dati_pdc!$C388=5,dati_bdv!$G$2:$G$65536,dati_bdv!$H$2:$H$65536))))),$A388,dati_bdv!J$2:J$65536)</f>
        <v>42786.67</v>
      </c>
      <c r="C388">
        <f>SUMIF(IF(dati_pdc!$C388=1,dati_bdv!$C$2:$C$65536,IF(dati_pdc!$C388=2,dati_bdv!$D$2:$D$65536,IF(dati_pdc!$C388=3,dati_bdv!$E$2:$E$65536,IF(dati_pdc!$C388=4,dati_bdv!$F$2:$F$65536,IF(dati_pdc!$C388=5,dati_bdv!$G$2:$G$65536,dati_bdv!$H$2:$H$65536))))),$A388,dati_bdv!K$2:K$65536)</f>
        <v>44941.51</v>
      </c>
      <c r="D388">
        <f>SUMIF(IF(dati_pdc!$C388=1,dati_bdv!$C$2:$C$65536,IF(dati_pdc!$C388=2,dati_bdv!$D$2:$D$65536,IF(dati_pdc!$C388=3,dati_bdv!$E$2:$E$65536,IF(dati_pdc!$C388=4,dati_bdv!$F$2:$F$65536,IF(dati_pdc!$C388=5,dati_bdv!$G$2:$G$65536,dati_bdv!$H$2:$H$65536))))),$A388,dati_bdv!L$2:L$65536)</f>
        <v>0</v>
      </c>
      <c r="E388">
        <f>SUMIF(IF(dati_pdc!$C388=1,dati_bdv!$C$2:$C$65536,IF(dati_pdc!$C388=2,dati_bdv!$D$2:$D$65536,IF(dati_pdc!$C388=3,dati_bdv!$E$2:$E$65536,IF(dati_pdc!$C388=4,dati_bdv!$F$2:$F$65536,IF(dati_pdc!$C388=5,dati_bdv!$G$2:$G$65536,dati_bdv!$H$2:$H$65536))))),$A388,dati_bdv!M$2:M$65536)</f>
        <v>0</v>
      </c>
      <c r="F388">
        <f>SUMIF(IF(dati_pdc!$C388=1,dati_bdv!$C$2:$C$65536,IF(dati_pdc!$C388=2,dati_bdv!$D$2:$D$65536,IF(dati_pdc!$C388=3,dati_bdv!$E$2:$E$65536,IF(dati_pdc!$C388=4,dati_bdv!$F$2:$F$65536,IF(dati_pdc!$C388=5,dati_bdv!$G$2:$G$65536,dati_bdv!$H$2:$H$65536))))),$A388,dati_bdv!N$2:N$65536)</f>
        <v>0</v>
      </c>
    </row>
    <row r="389" spans="1:6">
      <c r="A389" s="34" t="str">
        <f>dati_pdc!A389</f>
        <v>800701</v>
      </c>
      <c r="B389">
        <f>SUMIF(IF(dati_pdc!$C389=1,dati_bdv!$C$2:$C$65536,IF(dati_pdc!$C389=2,dati_bdv!$D$2:$D$65536,IF(dati_pdc!$C389=3,dati_bdv!$E$2:$E$65536,IF(dati_pdc!$C389=4,dati_bdv!$F$2:$F$65536,IF(dati_pdc!$C389=5,dati_bdv!$G$2:$G$65536,dati_bdv!$H$2:$H$65536))))),$A389,dati_bdv!J$2:J$65536)</f>
        <v>42786.67</v>
      </c>
      <c r="C389">
        <f>SUMIF(IF(dati_pdc!$C389=1,dati_bdv!$C$2:$C$65536,IF(dati_pdc!$C389=2,dati_bdv!$D$2:$D$65536,IF(dati_pdc!$C389=3,dati_bdv!$E$2:$E$65536,IF(dati_pdc!$C389=4,dati_bdv!$F$2:$F$65536,IF(dati_pdc!$C389=5,dati_bdv!$G$2:$G$65536,dati_bdv!$H$2:$H$65536))))),$A389,dati_bdv!K$2:K$65536)</f>
        <v>44941.51</v>
      </c>
      <c r="D389">
        <f>SUMIF(IF(dati_pdc!$C389=1,dati_bdv!$C$2:$C$65536,IF(dati_pdc!$C389=2,dati_bdv!$D$2:$D$65536,IF(dati_pdc!$C389=3,dati_bdv!$E$2:$E$65536,IF(dati_pdc!$C389=4,dati_bdv!$F$2:$F$65536,IF(dati_pdc!$C389=5,dati_bdv!$G$2:$G$65536,dati_bdv!$H$2:$H$65536))))),$A389,dati_bdv!L$2:L$65536)</f>
        <v>0</v>
      </c>
      <c r="E389">
        <f>SUMIF(IF(dati_pdc!$C389=1,dati_bdv!$C$2:$C$65536,IF(dati_pdc!$C389=2,dati_bdv!$D$2:$D$65536,IF(dati_pdc!$C389=3,dati_bdv!$E$2:$E$65536,IF(dati_pdc!$C389=4,dati_bdv!$F$2:$F$65536,IF(dati_pdc!$C389=5,dati_bdv!$G$2:$G$65536,dati_bdv!$H$2:$H$65536))))),$A389,dati_bdv!M$2:M$65536)</f>
        <v>0</v>
      </c>
      <c r="F389">
        <f>SUMIF(IF(dati_pdc!$C389=1,dati_bdv!$C$2:$C$65536,IF(dati_pdc!$C389=2,dati_bdv!$D$2:$D$65536,IF(dati_pdc!$C389=3,dati_bdv!$E$2:$E$65536,IF(dati_pdc!$C389=4,dati_bdv!$F$2:$F$65536,IF(dati_pdc!$C389=5,dati_bdv!$G$2:$G$65536,dati_bdv!$H$2:$H$65536))))),$A389,dati_bdv!N$2:N$65536)</f>
        <v>0</v>
      </c>
    </row>
    <row r="390" spans="1:6">
      <c r="A390" s="34" t="str">
        <f>dati_pdc!A390</f>
        <v>8009</v>
      </c>
      <c r="B390">
        <f>SUMIF(IF(dati_pdc!$C390=1,dati_bdv!$C$2:$C$65536,IF(dati_pdc!$C390=2,dati_bdv!$D$2:$D$65536,IF(dati_pdc!$C390=3,dati_bdv!$E$2:$E$65536,IF(dati_pdc!$C390=4,dati_bdv!$F$2:$F$65536,IF(dati_pdc!$C390=5,dati_bdv!$G$2:$G$65536,dati_bdv!$H$2:$H$65536))))),$A390,dati_bdv!J$2:J$65536)</f>
        <v>79531.62000000001</v>
      </c>
      <c r="C390">
        <f>SUMIF(IF(dati_pdc!$C390=1,dati_bdv!$C$2:$C$65536,IF(dati_pdc!$C390=2,dati_bdv!$D$2:$D$65536,IF(dati_pdc!$C390=3,dati_bdv!$E$2:$E$65536,IF(dati_pdc!$C390=4,dati_bdv!$F$2:$F$65536,IF(dati_pdc!$C390=5,dati_bdv!$G$2:$G$65536,dati_bdv!$H$2:$H$65536))))),$A390,dati_bdv!K$2:K$65536)</f>
        <v>67701.47</v>
      </c>
      <c r="D390">
        <f>SUMIF(IF(dati_pdc!$C390=1,dati_bdv!$C$2:$C$65536,IF(dati_pdc!$C390=2,dati_bdv!$D$2:$D$65536,IF(dati_pdc!$C390=3,dati_bdv!$E$2:$E$65536,IF(dati_pdc!$C390=4,dati_bdv!$F$2:$F$65536,IF(dati_pdc!$C390=5,dati_bdv!$G$2:$G$65536,dati_bdv!$H$2:$H$65536))))),$A390,dati_bdv!L$2:L$65536)</f>
        <v>0</v>
      </c>
      <c r="E390">
        <f>SUMIF(IF(dati_pdc!$C390=1,dati_bdv!$C$2:$C$65536,IF(dati_pdc!$C390=2,dati_bdv!$D$2:$D$65536,IF(dati_pdc!$C390=3,dati_bdv!$E$2:$E$65536,IF(dati_pdc!$C390=4,dati_bdv!$F$2:$F$65536,IF(dati_pdc!$C390=5,dati_bdv!$G$2:$G$65536,dati_bdv!$H$2:$H$65536))))),$A390,dati_bdv!M$2:M$65536)</f>
        <v>0</v>
      </c>
      <c r="F390">
        <f>SUMIF(IF(dati_pdc!$C390=1,dati_bdv!$C$2:$C$65536,IF(dati_pdc!$C390=2,dati_bdv!$D$2:$D$65536,IF(dati_pdc!$C390=3,dati_bdv!$E$2:$E$65536,IF(dati_pdc!$C390=4,dati_bdv!$F$2:$F$65536,IF(dati_pdc!$C390=5,dati_bdv!$G$2:$G$65536,dati_bdv!$H$2:$H$65536))))),$A390,dati_bdv!N$2:N$65536)</f>
        <v>0</v>
      </c>
    </row>
    <row r="391" spans="1:6">
      <c r="A391" s="34" t="str">
        <f>dati_pdc!A391</f>
        <v>800901</v>
      </c>
      <c r="B391">
        <f>SUMIF(IF(dati_pdc!$C391=1,dati_bdv!$C$2:$C$65536,IF(dati_pdc!$C391=2,dati_bdv!$D$2:$D$65536,IF(dati_pdc!$C391=3,dati_bdv!$E$2:$E$65536,IF(dati_pdc!$C391=4,dati_bdv!$F$2:$F$65536,IF(dati_pdc!$C391=5,dati_bdv!$G$2:$G$65536,dati_bdv!$H$2:$H$65536))))),$A391,dati_bdv!J$2:J$65536)</f>
        <v>30303.95</v>
      </c>
      <c r="C391">
        <f>SUMIF(IF(dati_pdc!$C391=1,dati_bdv!$C$2:$C$65536,IF(dati_pdc!$C391=2,dati_bdv!$D$2:$D$65536,IF(dati_pdc!$C391=3,dati_bdv!$E$2:$E$65536,IF(dati_pdc!$C391=4,dati_bdv!$F$2:$F$65536,IF(dati_pdc!$C391=5,dati_bdv!$G$2:$G$65536,dati_bdv!$H$2:$H$65536))))),$A391,dati_bdv!K$2:K$65536)</f>
        <v>28959.51</v>
      </c>
      <c r="D391">
        <f>SUMIF(IF(dati_pdc!$C391=1,dati_bdv!$C$2:$C$65536,IF(dati_pdc!$C391=2,dati_bdv!$D$2:$D$65536,IF(dati_pdc!$C391=3,dati_bdv!$E$2:$E$65536,IF(dati_pdc!$C391=4,dati_bdv!$F$2:$F$65536,IF(dati_pdc!$C391=5,dati_bdv!$G$2:$G$65536,dati_bdv!$H$2:$H$65536))))),$A391,dati_bdv!L$2:L$65536)</f>
        <v>0</v>
      </c>
      <c r="E391">
        <f>SUMIF(IF(dati_pdc!$C391=1,dati_bdv!$C$2:$C$65536,IF(dati_pdc!$C391=2,dati_bdv!$D$2:$D$65536,IF(dati_pdc!$C391=3,dati_bdv!$E$2:$E$65536,IF(dati_pdc!$C391=4,dati_bdv!$F$2:$F$65536,IF(dati_pdc!$C391=5,dati_bdv!$G$2:$G$65536,dati_bdv!$H$2:$H$65536))))),$A391,dati_bdv!M$2:M$65536)</f>
        <v>0</v>
      </c>
      <c r="F391">
        <f>SUMIF(IF(dati_pdc!$C391=1,dati_bdv!$C$2:$C$65536,IF(dati_pdc!$C391=2,dati_bdv!$D$2:$D$65536,IF(dati_pdc!$C391=3,dati_bdv!$E$2:$E$65536,IF(dati_pdc!$C391=4,dati_bdv!$F$2:$F$65536,IF(dati_pdc!$C391=5,dati_bdv!$G$2:$G$65536,dati_bdv!$H$2:$H$65536))))),$A391,dati_bdv!N$2:N$65536)</f>
        <v>0</v>
      </c>
    </row>
    <row r="392" spans="1:6">
      <c r="A392" s="34" t="str">
        <f>dati_pdc!A392</f>
        <v>800902</v>
      </c>
      <c r="B392">
        <f>SUMIF(IF(dati_pdc!$C392=1,dati_bdv!$C$2:$C$65536,IF(dati_pdc!$C392=2,dati_bdv!$D$2:$D$65536,IF(dati_pdc!$C392=3,dati_bdv!$E$2:$E$65536,IF(dati_pdc!$C392=4,dati_bdv!$F$2:$F$65536,IF(dati_pdc!$C392=5,dati_bdv!$G$2:$G$65536,dati_bdv!$H$2:$H$65536))))),$A392,dati_bdv!J$2:J$65536)</f>
        <v>49120.35</v>
      </c>
      <c r="C392">
        <f>SUMIF(IF(dati_pdc!$C392=1,dati_bdv!$C$2:$C$65536,IF(dati_pdc!$C392=2,dati_bdv!$D$2:$D$65536,IF(dati_pdc!$C392=3,dati_bdv!$E$2:$E$65536,IF(dati_pdc!$C392=4,dati_bdv!$F$2:$F$65536,IF(dati_pdc!$C392=5,dati_bdv!$G$2:$G$65536,dati_bdv!$H$2:$H$65536))))),$A392,dati_bdv!K$2:K$65536)</f>
        <v>38634.639999999999</v>
      </c>
      <c r="D392">
        <f>SUMIF(IF(dati_pdc!$C392=1,dati_bdv!$C$2:$C$65536,IF(dati_pdc!$C392=2,dati_bdv!$D$2:$D$65536,IF(dati_pdc!$C392=3,dati_bdv!$E$2:$E$65536,IF(dati_pdc!$C392=4,dati_bdv!$F$2:$F$65536,IF(dati_pdc!$C392=5,dati_bdv!$G$2:$G$65536,dati_bdv!$H$2:$H$65536))))),$A392,dati_bdv!L$2:L$65536)</f>
        <v>0</v>
      </c>
      <c r="E392">
        <f>SUMIF(IF(dati_pdc!$C392=1,dati_bdv!$C$2:$C$65536,IF(dati_pdc!$C392=2,dati_bdv!$D$2:$D$65536,IF(dati_pdc!$C392=3,dati_bdv!$E$2:$E$65536,IF(dati_pdc!$C392=4,dati_bdv!$F$2:$F$65536,IF(dati_pdc!$C392=5,dati_bdv!$G$2:$G$65536,dati_bdv!$H$2:$H$65536))))),$A392,dati_bdv!M$2:M$65536)</f>
        <v>0</v>
      </c>
      <c r="F392">
        <f>SUMIF(IF(dati_pdc!$C392=1,dati_bdv!$C$2:$C$65536,IF(dati_pdc!$C392=2,dati_bdv!$D$2:$D$65536,IF(dati_pdc!$C392=3,dati_bdv!$E$2:$E$65536,IF(dati_pdc!$C392=4,dati_bdv!$F$2:$F$65536,IF(dati_pdc!$C392=5,dati_bdv!$G$2:$G$65536,dati_bdv!$H$2:$H$65536))))),$A392,dati_bdv!N$2:N$65536)</f>
        <v>0</v>
      </c>
    </row>
    <row r="393" spans="1:6">
      <c r="A393" s="34" t="str">
        <f>dati_pdc!A393</f>
        <v>800903</v>
      </c>
      <c r="B393">
        <f>SUMIF(IF(dati_pdc!$C393=1,dati_bdv!$C$2:$C$65536,IF(dati_pdc!$C393=2,dati_bdv!$D$2:$D$65536,IF(dati_pdc!$C393=3,dati_bdv!$E$2:$E$65536,IF(dati_pdc!$C393=4,dati_bdv!$F$2:$F$65536,IF(dati_pdc!$C393=5,dati_bdv!$G$2:$G$65536,dati_bdv!$H$2:$H$65536))))),$A393,dati_bdv!J$2:J$65536)</f>
        <v>107.32</v>
      </c>
      <c r="C393">
        <f>SUMIF(IF(dati_pdc!$C393=1,dati_bdv!$C$2:$C$65536,IF(dati_pdc!$C393=2,dati_bdv!$D$2:$D$65536,IF(dati_pdc!$C393=3,dati_bdv!$E$2:$E$65536,IF(dati_pdc!$C393=4,dati_bdv!$F$2:$F$65536,IF(dati_pdc!$C393=5,dati_bdv!$G$2:$G$65536,dati_bdv!$H$2:$H$65536))))),$A393,dati_bdv!K$2:K$65536)</f>
        <v>107.32</v>
      </c>
      <c r="D393">
        <f>SUMIF(IF(dati_pdc!$C393=1,dati_bdv!$C$2:$C$65536,IF(dati_pdc!$C393=2,dati_bdv!$D$2:$D$65536,IF(dati_pdc!$C393=3,dati_bdv!$E$2:$E$65536,IF(dati_pdc!$C393=4,dati_bdv!$F$2:$F$65536,IF(dati_pdc!$C393=5,dati_bdv!$G$2:$G$65536,dati_bdv!$H$2:$H$65536))))),$A393,dati_bdv!L$2:L$65536)</f>
        <v>0</v>
      </c>
      <c r="E393">
        <f>SUMIF(IF(dati_pdc!$C393=1,dati_bdv!$C$2:$C$65536,IF(dati_pdc!$C393=2,dati_bdv!$D$2:$D$65536,IF(dati_pdc!$C393=3,dati_bdv!$E$2:$E$65536,IF(dati_pdc!$C393=4,dati_bdv!$F$2:$F$65536,IF(dati_pdc!$C393=5,dati_bdv!$G$2:$G$65536,dati_bdv!$H$2:$H$65536))))),$A393,dati_bdv!M$2:M$65536)</f>
        <v>0</v>
      </c>
      <c r="F393">
        <f>SUMIF(IF(dati_pdc!$C393=1,dati_bdv!$C$2:$C$65536,IF(dati_pdc!$C393=2,dati_bdv!$D$2:$D$65536,IF(dati_pdc!$C393=3,dati_bdv!$E$2:$E$65536,IF(dati_pdc!$C393=4,dati_bdv!$F$2:$F$65536,IF(dati_pdc!$C393=5,dati_bdv!$G$2:$G$65536,dati_bdv!$H$2:$H$65536))))),$A393,dati_bdv!N$2:N$65536)</f>
        <v>0</v>
      </c>
    </row>
    <row r="394" spans="1:6">
      <c r="A394" s="34" t="str">
        <f>dati_pdc!A394</f>
        <v>81</v>
      </c>
      <c r="B394">
        <f>SUMIF(IF(dati_pdc!$C394=1,dati_bdv!$C$2:$C$65536,IF(dati_pdc!$C394=2,dati_bdv!$D$2:$D$65536,IF(dati_pdc!$C394=3,dati_bdv!$E$2:$E$65536,IF(dati_pdc!$C394=4,dati_bdv!$F$2:$F$65536,IF(dati_pdc!$C394=5,dati_bdv!$G$2:$G$65536,dati_bdv!$H$2:$H$65536))))),$A394,dati_bdv!J$2:J$65536)</f>
        <v>706162.63</v>
      </c>
      <c r="C394">
        <f>SUMIF(IF(dati_pdc!$C394=1,dati_bdv!$C$2:$C$65536,IF(dati_pdc!$C394=2,dati_bdv!$D$2:$D$65536,IF(dati_pdc!$C394=3,dati_bdv!$E$2:$E$65536,IF(dati_pdc!$C394=4,dati_bdv!$F$2:$F$65536,IF(dati_pdc!$C394=5,dati_bdv!$G$2:$G$65536,dati_bdv!$H$2:$H$65536))))),$A394,dati_bdv!K$2:K$65536)</f>
        <v>582879.61999999988</v>
      </c>
      <c r="D394">
        <f>SUMIF(IF(dati_pdc!$C394=1,dati_bdv!$C$2:$C$65536,IF(dati_pdc!$C394=2,dati_bdv!$D$2:$D$65536,IF(dati_pdc!$C394=3,dati_bdv!$E$2:$E$65536,IF(dati_pdc!$C394=4,dati_bdv!$F$2:$F$65536,IF(dati_pdc!$C394=5,dati_bdv!$G$2:$G$65536,dati_bdv!$H$2:$H$65536))))),$A394,dati_bdv!L$2:L$65536)</f>
        <v>0</v>
      </c>
      <c r="E394">
        <f>SUMIF(IF(dati_pdc!$C394=1,dati_bdv!$C$2:$C$65536,IF(dati_pdc!$C394=2,dati_bdv!$D$2:$D$65536,IF(dati_pdc!$C394=3,dati_bdv!$E$2:$E$65536,IF(dati_pdc!$C394=4,dati_bdv!$F$2:$F$65536,IF(dati_pdc!$C394=5,dati_bdv!$G$2:$G$65536,dati_bdv!$H$2:$H$65536))))),$A394,dati_bdv!M$2:M$65536)</f>
        <v>0</v>
      </c>
      <c r="F394">
        <f>SUMIF(IF(dati_pdc!$C394=1,dati_bdv!$C$2:$C$65536,IF(dati_pdc!$C394=2,dati_bdv!$D$2:$D$65536,IF(dati_pdc!$C394=3,dati_bdv!$E$2:$E$65536,IF(dati_pdc!$C394=4,dati_bdv!$F$2:$F$65536,IF(dati_pdc!$C394=5,dati_bdv!$G$2:$G$65536,dati_bdv!$H$2:$H$65536))))),$A394,dati_bdv!N$2:N$65536)</f>
        <v>0</v>
      </c>
    </row>
    <row r="395" spans="1:6">
      <c r="A395" s="34" t="str">
        <f>dati_pdc!A395</f>
        <v>8101</v>
      </c>
      <c r="B395">
        <f>SUMIF(IF(dati_pdc!$C395=1,dati_bdv!$C$2:$C$65536,IF(dati_pdc!$C395=2,dati_bdv!$D$2:$D$65536,IF(dati_pdc!$C395=3,dati_bdv!$E$2:$E$65536,IF(dati_pdc!$C395=4,dati_bdv!$F$2:$F$65536,IF(dati_pdc!$C395=5,dati_bdv!$G$2:$G$65536,dati_bdv!$H$2:$H$65536))))),$A395,dati_bdv!J$2:J$65536)</f>
        <v>677878.95000000007</v>
      </c>
      <c r="C395">
        <f>SUMIF(IF(dati_pdc!$C395=1,dati_bdv!$C$2:$C$65536,IF(dati_pdc!$C395=2,dati_bdv!$D$2:$D$65536,IF(dati_pdc!$C395=3,dati_bdv!$E$2:$E$65536,IF(dati_pdc!$C395=4,dati_bdv!$F$2:$F$65536,IF(dati_pdc!$C395=5,dati_bdv!$G$2:$G$65536,dati_bdv!$H$2:$H$65536))))),$A395,dati_bdv!K$2:K$65536)</f>
        <v>566509.21</v>
      </c>
      <c r="D395">
        <f>SUMIF(IF(dati_pdc!$C395=1,dati_bdv!$C$2:$C$65536,IF(dati_pdc!$C395=2,dati_bdv!$D$2:$D$65536,IF(dati_pdc!$C395=3,dati_bdv!$E$2:$E$65536,IF(dati_pdc!$C395=4,dati_bdv!$F$2:$F$65536,IF(dati_pdc!$C395=5,dati_bdv!$G$2:$G$65536,dati_bdv!$H$2:$H$65536))))),$A395,dati_bdv!L$2:L$65536)</f>
        <v>0</v>
      </c>
      <c r="E395">
        <f>SUMIF(IF(dati_pdc!$C395=1,dati_bdv!$C$2:$C$65536,IF(dati_pdc!$C395=2,dati_bdv!$D$2:$D$65536,IF(dati_pdc!$C395=3,dati_bdv!$E$2:$E$65536,IF(dati_pdc!$C395=4,dati_bdv!$F$2:$F$65536,IF(dati_pdc!$C395=5,dati_bdv!$G$2:$G$65536,dati_bdv!$H$2:$H$65536))))),$A395,dati_bdv!M$2:M$65536)</f>
        <v>0</v>
      </c>
      <c r="F395">
        <f>SUMIF(IF(dati_pdc!$C395=1,dati_bdv!$C$2:$C$65536,IF(dati_pdc!$C395=2,dati_bdv!$D$2:$D$65536,IF(dati_pdc!$C395=3,dati_bdv!$E$2:$E$65536,IF(dati_pdc!$C395=4,dati_bdv!$F$2:$F$65536,IF(dati_pdc!$C395=5,dati_bdv!$G$2:$G$65536,dati_bdv!$H$2:$H$65536))))),$A395,dati_bdv!N$2:N$65536)</f>
        <v>0</v>
      </c>
    </row>
    <row r="396" spans="1:6">
      <c r="A396" s="34" t="str">
        <f>dati_pdc!A396</f>
        <v>810101</v>
      </c>
      <c r="B396">
        <f>SUMIF(IF(dati_pdc!$C396=1,dati_bdv!$C$2:$C$65536,IF(dati_pdc!$C396=2,dati_bdv!$D$2:$D$65536,IF(dati_pdc!$C396=3,dati_bdv!$E$2:$E$65536,IF(dati_pdc!$C396=4,dati_bdv!$F$2:$F$65536,IF(dati_pdc!$C396=5,dati_bdv!$G$2:$G$65536,dati_bdv!$H$2:$H$65536))))),$A396,dati_bdv!J$2:J$65536)</f>
        <v>503761.69</v>
      </c>
      <c r="C396">
        <f>SUMIF(IF(dati_pdc!$C396=1,dati_bdv!$C$2:$C$65536,IF(dati_pdc!$C396=2,dati_bdv!$D$2:$D$65536,IF(dati_pdc!$C396=3,dati_bdv!$E$2:$E$65536,IF(dati_pdc!$C396=4,dati_bdv!$F$2:$F$65536,IF(dati_pdc!$C396=5,dati_bdv!$G$2:$G$65536,dati_bdv!$H$2:$H$65536))))),$A396,dati_bdv!K$2:K$65536)</f>
        <v>427902.58</v>
      </c>
      <c r="D396">
        <f>SUMIF(IF(dati_pdc!$C396=1,dati_bdv!$C$2:$C$65536,IF(dati_pdc!$C396=2,dati_bdv!$D$2:$D$65536,IF(dati_pdc!$C396=3,dati_bdv!$E$2:$E$65536,IF(dati_pdc!$C396=4,dati_bdv!$F$2:$F$65536,IF(dati_pdc!$C396=5,dati_bdv!$G$2:$G$65536,dati_bdv!$H$2:$H$65536))))),$A396,dati_bdv!L$2:L$65536)</f>
        <v>0</v>
      </c>
      <c r="E396">
        <f>SUMIF(IF(dati_pdc!$C396=1,dati_bdv!$C$2:$C$65536,IF(dati_pdc!$C396=2,dati_bdv!$D$2:$D$65536,IF(dati_pdc!$C396=3,dati_bdv!$E$2:$E$65536,IF(dati_pdc!$C396=4,dati_bdv!$F$2:$F$65536,IF(dati_pdc!$C396=5,dati_bdv!$G$2:$G$65536,dati_bdv!$H$2:$H$65536))))),$A396,dati_bdv!M$2:M$65536)</f>
        <v>0</v>
      </c>
      <c r="F396">
        <f>SUMIF(IF(dati_pdc!$C396=1,dati_bdv!$C$2:$C$65536,IF(dati_pdc!$C396=2,dati_bdv!$D$2:$D$65536,IF(dati_pdc!$C396=3,dati_bdv!$E$2:$E$65536,IF(dati_pdc!$C396=4,dati_bdv!$F$2:$F$65536,IF(dati_pdc!$C396=5,dati_bdv!$G$2:$G$65536,dati_bdv!$H$2:$H$65536))))),$A396,dati_bdv!N$2:N$65536)</f>
        <v>0</v>
      </c>
    </row>
    <row r="397" spans="1:6">
      <c r="A397" s="34" t="str">
        <f>dati_pdc!A397</f>
        <v>81010101</v>
      </c>
      <c r="B397">
        <f>SUMIF(IF(dati_pdc!$C397=1,dati_bdv!$C$2:$C$65536,IF(dati_pdc!$C397=2,dati_bdv!$D$2:$D$65536,IF(dati_pdc!$C397=3,dati_bdv!$E$2:$E$65536,IF(dati_pdc!$C397=4,dati_bdv!$F$2:$F$65536,IF(dati_pdc!$C397=5,dati_bdv!$G$2:$G$65536,dati_bdv!$H$2:$H$65536))))),$A397,dati_bdv!J$2:J$65536)</f>
        <v>455809.11</v>
      </c>
      <c r="C397">
        <f>SUMIF(IF(dati_pdc!$C397=1,dati_bdv!$C$2:$C$65536,IF(dati_pdc!$C397=2,dati_bdv!$D$2:$D$65536,IF(dati_pdc!$C397=3,dati_bdv!$E$2:$E$65536,IF(dati_pdc!$C397=4,dati_bdv!$F$2:$F$65536,IF(dati_pdc!$C397=5,dati_bdv!$G$2:$G$65536,dati_bdv!$H$2:$H$65536))))),$A397,dati_bdv!K$2:K$65536)</f>
        <v>351138.39</v>
      </c>
      <c r="D397">
        <f>SUMIF(IF(dati_pdc!$C397=1,dati_bdv!$C$2:$C$65536,IF(dati_pdc!$C397=2,dati_bdv!$D$2:$D$65536,IF(dati_pdc!$C397=3,dati_bdv!$E$2:$E$65536,IF(dati_pdc!$C397=4,dati_bdv!$F$2:$F$65536,IF(dati_pdc!$C397=5,dati_bdv!$G$2:$G$65536,dati_bdv!$H$2:$H$65536))))),$A397,dati_bdv!L$2:L$65536)</f>
        <v>0</v>
      </c>
      <c r="E397">
        <f>SUMIF(IF(dati_pdc!$C397=1,dati_bdv!$C$2:$C$65536,IF(dati_pdc!$C397=2,dati_bdv!$D$2:$D$65536,IF(dati_pdc!$C397=3,dati_bdv!$E$2:$E$65536,IF(dati_pdc!$C397=4,dati_bdv!$F$2:$F$65536,IF(dati_pdc!$C397=5,dati_bdv!$G$2:$G$65536,dati_bdv!$H$2:$H$65536))))),$A397,dati_bdv!M$2:M$65536)</f>
        <v>0</v>
      </c>
      <c r="F397">
        <f>SUMIF(IF(dati_pdc!$C397=1,dati_bdv!$C$2:$C$65536,IF(dati_pdc!$C397=2,dati_bdv!$D$2:$D$65536,IF(dati_pdc!$C397=3,dati_bdv!$E$2:$E$65536,IF(dati_pdc!$C397=4,dati_bdv!$F$2:$F$65536,IF(dati_pdc!$C397=5,dati_bdv!$G$2:$G$65536,dati_bdv!$H$2:$H$65536))))),$A397,dati_bdv!N$2:N$65536)</f>
        <v>0</v>
      </c>
    </row>
    <row r="398" spans="1:6">
      <c r="A398" s="34" t="str">
        <f>dati_pdc!A398</f>
        <v>81010105</v>
      </c>
      <c r="B398">
        <f>SUMIF(IF(dati_pdc!$C398=1,dati_bdv!$C$2:$C$65536,IF(dati_pdc!$C398=2,dati_bdv!$D$2:$D$65536,IF(dati_pdc!$C398=3,dati_bdv!$E$2:$E$65536,IF(dati_pdc!$C398=4,dati_bdv!$F$2:$F$65536,IF(dati_pdc!$C398=5,dati_bdv!$G$2:$G$65536,dati_bdv!$H$2:$H$65536))))),$A398,dati_bdv!J$2:J$65536)</f>
        <v>47952.58</v>
      </c>
      <c r="C398">
        <f>SUMIF(IF(dati_pdc!$C398=1,dati_bdv!$C$2:$C$65536,IF(dati_pdc!$C398=2,dati_bdv!$D$2:$D$65536,IF(dati_pdc!$C398=3,dati_bdv!$E$2:$E$65536,IF(dati_pdc!$C398=4,dati_bdv!$F$2:$F$65536,IF(dati_pdc!$C398=5,dati_bdv!$G$2:$G$65536,dati_bdv!$H$2:$H$65536))))),$A398,dati_bdv!K$2:K$65536)</f>
        <v>76764.19</v>
      </c>
      <c r="D398">
        <f>SUMIF(IF(dati_pdc!$C398=1,dati_bdv!$C$2:$C$65536,IF(dati_pdc!$C398=2,dati_bdv!$D$2:$D$65536,IF(dati_pdc!$C398=3,dati_bdv!$E$2:$E$65536,IF(dati_pdc!$C398=4,dati_bdv!$F$2:$F$65536,IF(dati_pdc!$C398=5,dati_bdv!$G$2:$G$65536,dati_bdv!$H$2:$H$65536))))),$A398,dati_bdv!L$2:L$65536)</f>
        <v>0</v>
      </c>
      <c r="E398">
        <f>SUMIF(IF(dati_pdc!$C398=1,dati_bdv!$C$2:$C$65536,IF(dati_pdc!$C398=2,dati_bdv!$D$2:$D$65536,IF(dati_pdc!$C398=3,dati_bdv!$E$2:$E$65536,IF(dati_pdc!$C398=4,dati_bdv!$F$2:$F$65536,IF(dati_pdc!$C398=5,dati_bdv!$G$2:$G$65536,dati_bdv!$H$2:$H$65536))))),$A398,dati_bdv!M$2:M$65536)</f>
        <v>0</v>
      </c>
      <c r="F398">
        <f>SUMIF(IF(dati_pdc!$C398=1,dati_bdv!$C$2:$C$65536,IF(dati_pdc!$C398=2,dati_bdv!$D$2:$D$65536,IF(dati_pdc!$C398=3,dati_bdv!$E$2:$E$65536,IF(dati_pdc!$C398=4,dati_bdv!$F$2:$F$65536,IF(dati_pdc!$C398=5,dati_bdv!$G$2:$G$65536,dati_bdv!$H$2:$H$65536))))),$A398,dati_bdv!N$2:N$65536)</f>
        <v>0</v>
      </c>
    </row>
    <row r="399" spans="1:6">
      <c r="A399" s="34" t="str">
        <f>dati_pdc!A399</f>
        <v>810117</v>
      </c>
      <c r="B399">
        <f>SUMIF(IF(dati_pdc!$C399=1,dati_bdv!$C$2:$C$65536,IF(dati_pdc!$C399=2,dati_bdv!$D$2:$D$65536,IF(dati_pdc!$C399=3,dati_bdv!$E$2:$E$65536,IF(dati_pdc!$C399=4,dati_bdv!$F$2:$F$65536,IF(dati_pdc!$C399=5,dati_bdv!$G$2:$G$65536,dati_bdv!$H$2:$H$65536))))),$A399,dati_bdv!J$2:J$65536)</f>
        <v>136084.93</v>
      </c>
      <c r="C399">
        <f>SUMIF(IF(dati_pdc!$C399=1,dati_bdv!$C$2:$C$65536,IF(dati_pdc!$C399=2,dati_bdv!$D$2:$D$65536,IF(dati_pdc!$C399=3,dati_bdv!$E$2:$E$65536,IF(dati_pdc!$C399=4,dati_bdv!$F$2:$F$65536,IF(dati_pdc!$C399=5,dati_bdv!$G$2:$G$65536,dati_bdv!$H$2:$H$65536))))),$A399,dati_bdv!K$2:K$65536)</f>
        <v>104616.39</v>
      </c>
      <c r="D399">
        <f>SUMIF(IF(dati_pdc!$C399=1,dati_bdv!$C$2:$C$65536,IF(dati_pdc!$C399=2,dati_bdv!$D$2:$D$65536,IF(dati_pdc!$C399=3,dati_bdv!$E$2:$E$65536,IF(dati_pdc!$C399=4,dati_bdv!$F$2:$F$65536,IF(dati_pdc!$C399=5,dati_bdv!$G$2:$G$65536,dati_bdv!$H$2:$H$65536))))),$A399,dati_bdv!L$2:L$65536)</f>
        <v>0</v>
      </c>
      <c r="E399">
        <f>SUMIF(IF(dati_pdc!$C399=1,dati_bdv!$C$2:$C$65536,IF(dati_pdc!$C399=2,dati_bdv!$D$2:$D$65536,IF(dati_pdc!$C399=3,dati_bdv!$E$2:$E$65536,IF(dati_pdc!$C399=4,dati_bdv!$F$2:$F$65536,IF(dati_pdc!$C399=5,dati_bdv!$G$2:$G$65536,dati_bdv!$H$2:$H$65536))))),$A399,dati_bdv!M$2:M$65536)</f>
        <v>0</v>
      </c>
      <c r="F399">
        <f>SUMIF(IF(dati_pdc!$C399=1,dati_bdv!$C$2:$C$65536,IF(dati_pdc!$C399=2,dati_bdv!$D$2:$D$65536,IF(dati_pdc!$C399=3,dati_bdv!$E$2:$E$65536,IF(dati_pdc!$C399=4,dati_bdv!$F$2:$F$65536,IF(dati_pdc!$C399=5,dati_bdv!$G$2:$G$65536,dati_bdv!$H$2:$H$65536))))),$A399,dati_bdv!N$2:N$65536)</f>
        <v>0</v>
      </c>
    </row>
    <row r="400" spans="1:6">
      <c r="A400" s="34" t="str">
        <f>dati_pdc!A400</f>
        <v>81011701</v>
      </c>
      <c r="B400">
        <f>SUMIF(IF(dati_pdc!$C400=1,dati_bdv!$C$2:$C$65536,IF(dati_pdc!$C400=2,dati_bdv!$D$2:$D$65536,IF(dati_pdc!$C400=3,dati_bdv!$E$2:$E$65536,IF(dati_pdc!$C400=4,dati_bdv!$F$2:$F$65536,IF(dati_pdc!$C400=5,dati_bdv!$G$2:$G$65536,dati_bdv!$H$2:$H$65536))))),$A400,dati_bdv!J$2:J$65536)</f>
        <v>130315.62</v>
      </c>
      <c r="C400">
        <f>SUMIF(IF(dati_pdc!$C400=1,dati_bdv!$C$2:$C$65536,IF(dati_pdc!$C400=2,dati_bdv!$D$2:$D$65536,IF(dati_pdc!$C400=3,dati_bdv!$E$2:$E$65536,IF(dati_pdc!$C400=4,dati_bdv!$F$2:$F$65536,IF(dati_pdc!$C400=5,dati_bdv!$G$2:$G$65536,dati_bdv!$H$2:$H$65536))))),$A400,dati_bdv!K$2:K$65536)</f>
        <v>95546.5</v>
      </c>
      <c r="D400">
        <f>SUMIF(IF(dati_pdc!$C400=1,dati_bdv!$C$2:$C$65536,IF(dati_pdc!$C400=2,dati_bdv!$D$2:$D$65536,IF(dati_pdc!$C400=3,dati_bdv!$E$2:$E$65536,IF(dati_pdc!$C400=4,dati_bdv!$F$2:$F$65536,IF(dati_pdc!$C400=5,dati_bdv!$G$2:$G$65536,dati_bdv!$H$2:$H$65536))))),$A400,dati_bdv!L$2:L$65536)</f>
        <v>0</v>
      </c>
      <c r="E400">
        <f>SUMIF(IF(dati_pdc!$C400=1,dati_bdv!$C$2:$C$65536,IF(dati_pdc!$C400=2,dati_bdv!$D$2:$D$65536,IF(dati_pdc!$C400=3,dati_bdv!$E$2:$E$65536,IF(dati_pdc!$C400=4,dati_bdv!$F$2:$F$65536,IF(dati_pdc!$C400=5,dati_bdv!$G$2:$G$65536,dati_bdv!$H$2:$H$65536))))),$A400,dati_bdv!M$2:M$65536)</f>
        <v>0</v>
      </c>
      <c r="F400">
        <f>SUMIF(IF(dati_pdc!$C400=1,dati_bdv!$C$2:$C$65536,IF(dati_pdc!$C400=2,dati_bdv!$D$2:$D$65536,IF(dati_pdc!$C400=3,dati_bdv!$E$2:$E$65536,IF(dati_pdc!$C400=4,dati_bdv!$F$2:$F$65536,IF(dati_pdc!$C400=5,dati_bdv!$G$2:$G$65536,dati_bdv!$H$2:$H$65536))))),$A400,dati_bdv!N$2:N$65536)</f>
        <v>0</v>
      </c>
    </row>
    <row r="401" spans="1:6">
      <c r="A401" s="34" t="str">
        <f>dati_pdc!A401</f>
        <v>81011705</v>
      </c>
      <c r="B401">
        <f>SUMIF(IF(dati_pdc!$C401=1,dati_bdv!$C$2:$C$65536,IF(dati_pdc!$C401=2,dati_bdv!$D$2:$D$65536,IF(dati_pdc!$C401=3,dati_bdv!$E$2:$E$65536,IF(dati_pdc!$C401=4,dati_bdv!$F$2:$F$65536,IF(dati_pdc!$C401=5,dati_bdv!$G$2:$G$65536,dati_bdv!$H$2:$H$65536))))),$A401,dati_bdv!J$2:J$65536)</f>
        <v>5769.31</v>
      </c>
      <c r="C401">
        <f>SUMIF(IF(dati_pdc!$C401=1,dati_bdv!$C$2:$C$65536,IF(dati_pdc!$C401=2,dati_bdv!$D$2:$D$65536,IF(dati_pdc!$C401=3,dati_bdv!$E$2:$E$65536,IF(dati_pdc!$C401=4,dati_bdv!$F$2:$F$65536,IF(dati_pdc!$C401=5,dati_bdv!$G$2:$G$65536,dati_bdv!$H$2:$H$65536))))),$A401,dati_bdv!K$2:K$65536)</f>
        <v>9069.89</v>
      </c>
      <c r="D401">
        <f>SUMIF(IF(dati_pdc!$C401=1,dati_bdv!$C$2:$C$65536,IF(dati_pdc!$C401=2,dati_bdv!$D$2:$D$65536,IF(dati_pdc!$C401=3,dati_bdv!$E$2:$E$65536,IF(dati_pdc!$C401=4,dati_bdv!$F$2:$F$65536,IF(dati_pdc!$C401=5,dati_bdv!$G$2:$G$65536,dati_bdv!$H$2:$H$65536))))),$A401,dati_bdv!L$2:L$65536)</f>
        <v>0</v>
      </c>
      <c r="E401">
        <f>SUMIF(IF(dati_pdc!$C401=1,dati_bdv!$C$2:$C$65536,IF(dati_pdc!$C401=2,dati_bdv!$D$2:$D$65536,IF(dati_pdc!$C401=3,dati_bdv!$E$2:$E$65536,IF(dati_pdc!$C401=4,dati_bdv!$F$2:$F$65536,IF(dati_pdc!$C401=5,dati_bdv!$G$2:$G$65536,dati_bdv!$H$2:$H$65536))))),$A401,dati_bdv!M$2:M$65536)</f>
        <v>0</v>
      </c>
      <c r="F401">
        <f>SUMIF(IF(dati_pdc!$C401=1,dati_bdv!$C$2:$C$65536,IF(dati_pdc!$C401=2,dati_bdv!$D$2:$D$65536,IF(dati_pdc!$C401=3,dati_bdv!$E$2:$E$65536,IF(dati_pdc!$C401=4,dati_bdv!$F$2:$F$65536,IF(dati_pdc!$C401=5,dati_bdv!$G$2:$G$65536,dati_bdv!$H$2:$H$65536))))),$A401,dati_bdv!N$2:N$65536)</f>
        <v>0</v>
      </c>
    </row>
    <row r="402" spans="1:6">
      <c r="A402" s="34" t="str">
        <f>dati_pdc!A402</f>
        <v>810118</v>
      </c>
      <c r="B402">
        <f>SUMIF(IF(dati_pdc!$C402=1,dati_bdv!$C$2:$C$65536,IF(dati_pdc!$C402=2,dati_bdv!$D$2:$D$65536,IF(dati_pdc!$C402=3,dati_bdv!$E$2:$E$65536,IF(dati_pdc!$C402=4,dati_bdv!$F$2:$F$65536,IF(dati_pdc!$C402=5,dati_bdv!$G$2:$G$65536,dati_bdv!$H$2:$H$65536))))),$A402,dati_bdv!J$2:J$65536)</f>
        <v>1690</v>
      </c>
      <c r="C402">
        <f>SUMIF(IF(dati_pdc!$C402=1,dati_bdv!$C$2:$C$65536,IF(dati_pdc!$C402=2,dati_bdv!$D$2:$D$65536,IF(dati_pdc!$C402=3,dati_bdv!$E$2:$E$65536,IF(dati_pdc!$C402=4,dati_bdv!$F$2:$F$65536,IF(dati_pdc!$C402=5,dati_bdv!$G$2:$G$65536,dati_bdv!$H$2:$H$65536))))),$A402,dati_bdv!K$2:K$65536)</f>
        <v>1790</v>
      </c>
      <c r="D402">
        <f>SUMIF(IF(dati_pdc!$C402=1,dati_bdv!$C$2:$C$65536,IF(dati_pdc!$C402=2,dati_bdv!$D$2:$D$65536,IF(dati_pdc!$C402=3,dati_bdv!$E$2:$E$65536,IF(dati_pdc!$C402=4,dati_bdv!$F$2:$F$65536,IF(dati_pdc!$C402=5,dati_bdv!$G$2:$G$65536,dati_bdv!$H$2:$H$65536))))),$A402,dati_bdv!L$2:L$65536)</f>
        <v>0</v>
      </c>
      <c r="E402">
        <f>SUMIF(IF(dati_pdc!$C402=1,dati_bdv!$C$2:$C$65536,IF(dati_pdc!$C402=2,dati_bdv!$D$2:$D$65536,IF(dati_pdc!$C402=3,dati_bdv!$E$2:$E$65536,IF(dati_pdc!$C402=4,dati_bdv!$F$2:$F$65536,IF(dati_pdc!$C402=5,dati_bdv!$G$2:$G$65536,dati_bdv!$H$2:$H$65536))))),$A402,dati_bdv!M$2:M$65536)</f>
        <v>0</v>
      </c>
      <c r="F402">
        <f>SUMIF(IF(dati_pdc!$C402=1,dati_bdv!$C$2:$C$65536,IF(dati_pdc!$C402=2,dati_bdv!$D$2:$D$65536,IF(dati_pdc!$C402=3,dati_bdv!$E$2:$E$65536,IF(dati_pdc!$C402=4,dati_bdv!$F$2:$F$65536,IF(dati_pdc!$C402=5,dati_bdv!$G$2:$G$65536,dati_bdv!$H$2:$H$65536))))),$A402,dati_bdv!N$2:N$65536)</f>
        <v>0</v>
      </c>
    </row>
    <row r="403" spans="1:6">
      <c r="A403" s="34" t="str">
        <f>dati_pdc!A403</f>
        <v>81011801</v>
      </c>
      <c r="B403">
        <f>SUMIF(IF(dati_pdc!$C403=1,dati_bdv!$C$2:$C$65536,IF(dati_pdc!$C403=2,dati_bdv!$D$2:$D$65536,IF(dati_pdc!$C403=3,dati_bdv!$E$2:$E$65536,IF(dati_pdc!$C403=4,dati_bdv!$F$2:$F$65536,IF(dati_pdc!$C403=5,dati_bdv!$G$2:$G$65536,dati_bdv!$H$2:$H$65536))))),$A403,dati_bdv!J$2:J$65536)</f>
        <v>1450</v>
      </c>
      <c r="C403">
        <f>SUMIF(IF(dati_pdc!$C403=1,dati_bdv!$C$2:$C$65536,IF(dati_pdc!$C403=2,dati_bdv!$D$2:$D$65536,IF(dati_pdc!$C403=3,dati_bdv!$E$2:$E$65536,IF(dati_pdc!$C403=4,dati_bdv!$F$2:$F$65536,IF(dati_pdc!$C403=5,dati_bdv!$G$2:$G$65536,dati_bdv!$H$2:$H$65536))))),$A403,dati_bdv!K$2:K$65536)</f>
        <v>1390</v>
      </c>
      <c r="D403">
        <f>SUMIF(IF(dati_pdc!$C403=1,dati_bdv!$C$2:$C$65536,IF(dati_pdc!$C403=2,dati_bdv!$D$2:$D$65536,IF(dati_pdc!$C403=3,dati_bdv!$E$2:$E$65536,IF(dati_pdc!$C403=4,dati_bdv!$F$2:$F$65536,IF(dati_pdc!$C403=5,dati_bdv!$G$2:$G$65536,dati_bdv!$H$2:$H$65536))))),$A403,dati_bdv!L$2:L$65536)</f>
        <v>0</v>
      </c>
      <c r="E403">
        <f>SUMIF(IF(dati_pdc!$C403=1,dati_bdv!$C$2:$C$65536,IF(dati_pdc!$C403=2,dati_bdv!$D$2:$D$65536,IF(dati_pdc!$C403=3,dati_bdv!$E$2:$E$65536,IF(dati_pdc!$C403=4,dati_bdv!$F$2:$F$65536,IF(dati_pdc!$C403=5,dati_bdv!$G$2:$G$65536,dati_bdv!$H$2:$H$65536))))),$A403,dati_bdv!M$2:M$65536)</f>
        <v>0</v>
      </c>
      <c r="F403">
        <f>SUMIF(IF(dati_pdc!$C403=1,dati_bdv!$C$2:$C$65536,IF(dati_pdc!$C403=2,dati_bdv!$D$2:$D$65536,IF(dati_pdc!$C403=3,dati_bdv!$E$2:$E$65536,IF(dati_pdc!$C403=4,dati_bdv!$F$2:$F$65536,IF(dati_pdc!$C403=5,dati_bdv!$G$2:$G$65536,dati_bdv!$H$2:$H$65536))))),$A403,dati_bdv!N$2:N$65536)</f>
        <v>0</v>
      </c>
    </row>
    <row r="404" spans="1:6">
      <c r="A404" s="34" t="str">
        <f>dati_pdc!A404</f>
        <v>81011805</v>
      </c>
      <c r="B404">
        <f>SUMIF(IF(dati_pdc!$C404=1,dati_bdv!$C$2:$C$65536,IF(dati_pdc!$C404=2,dati_bdv!$D$2:$D$65536,IF(dati_pdc!$C404=3,dati_bdv!$E$2:$E$65536,IF(dati_pdc!$C404=4,dati_bdv!$F$2:$F$65536,IF(dati_pdc!$C404=5,dati_bdv!$G$2:$G$65536,dati_bdv!$H$2:$H$65536))))),$A404,dati_bdv!J$2:J$65536)</f>
        <v>240</v>
      </c>
      <c r="C404">
        <f>SUMIF(IF(dati_pdc!$C404=1,dati_bdv!$C$2:$C$65536,IF(dati_pdc!$C404=2,dati_bdv!$D$2:$D$65536,IF(dati_pdc!$C404=3,dati_bdv!$E$2:$E$65536,IF(dati_pdc!$C404=4,dati_bdv!$F$2:$F$65536,IF(dati_pdc!$C404=5,dati_bdv!$G$2:$G$65536,dati_bdv!$H$2:$H$65536))))),$A404,dati_bdv!K$2:K$65536)</f>
        <v>400</v>
      </c>
      <c r="D404">
        <f>SUMIF(IF(dati_pdc!$C404=1,dati_bdv!$C$2:$C$65536,IF(dati_pdc!$C404=2,dati_bdv!$D$2:$D$65536,IF(dati_pdc!$C404=3,dati_bdv!$E$2:$E$65536,IF(dati_pdc!$C404=4,dati_bdv!$F$2:$F$65536,IF(dati_pdc!$C404=5,dati_bdv!$G$2:$G$65536,dati_bdv!$H$2:$H$65536))))),$A404,dati_bdv!L$2:L$65536)</f>
        <v>0</v>
      </c>
      <c r="E404">
        <f>SUMIF(IF(dati_pdc!$C404=1,dati_bdv!$C$2:$C$65536,IF(dati_pdc!$C404=2,dati_bdv!$D$2:$D$65536,IF(dati_pdc!$C404=3,dati_bdv!$E$2:$E$65536,IF(dati_pdc!$C404=4,dati_bdv!$F$2:$F$65536,IF(dati_pdc!$C404=5,dati_bdv!$G$2:$G$65536,dati_bdv!$H$2:$H$65536))))),$A404,dati_bdv!M$2:M$65536)</f>
        <v>0</v>
      </c>
      <c r="F404">
        <f>SUMIF(IF(dati_pdc!$C404=1,dati_bdv!$C$2:$C$65536,IF(dati_pdc!$C404=2,dati_bdv!$D$2:$D$65536,IF(dati_pdc!$C404=3,dati_bdv!$E$2:$E$65536,IF(dati_pdc!$C404=4,dati_bdv!$F$2:$F$65536,IF(dati_pdc!$C404=5,dati_bdv!$G$2:$G$65536,dati_bdv!$H$2:$H$65536))))),$A404,dati_bdv!N$2:N$65536)</f>
        <v>0</v>
      </c>
    </row>
    <row r="405" spans="1:6">
      <c r="A405" s="34" t="str">
        <f>dati_pdc!A405</f>
        <v>810137</v>
      </c>
      <c r="B405">
        <f>SUMIF(IF(dati_pdc!$C405=1,dati_bdv!$C$2:$C$65536,IF(dati_pdc!$C405=2,dati_bdv!$D$2:$D$65536,IF(dati_pdc!$C405=3,dati_bdv!$E$2:$E$65536,IF(dati_pdc!$C405=4,dati_bdv!$F$2:$F$65536,IF(dati_pdc!$C405=5,dati_bdv!$G$2:$G$65536,dati_bdv!$H$2:$H$65536))))),$A405,dati_bdv!J$2:J$65536)</f>
        <v>33768.81</v>
      </c>
      <c r="C405">
        <f>SUMIF(IF(dati_pdc!$C405=1,dati_bdv!$C$2:$C$65536,IF(dati_pdc!$C405=2,dati_bdv!$D$2:$D$65536,IF(dati_pdc!$C405=3,dati_bdv!$E$2:$E$65536,IF(dati_pdc!$C405=4,dati_bdv!$F$2:$F$65536,IF(dati_pdc!$C405=5,dati_bdv!$G$2:$G$65536,dati_bdv!$H$2:$H$65536))))),$A405,dati_bdv!K$2:K$65536)</f>
        <v>30338.2</v>
      </c>
      <c r="D405">
        <f>SUMIF(IF(dati_pdc!$C405=1,dati_bdv!$C$2:$C$65536,IF(dati_pdc!$C405=2,dati_bdv!$D$2:$D$65536,IF(dati_pdc!$C405=3,dati_bdv!$E$2:$E$65536,IF(dati_pdc!$C405=4,dati_bdv!$F$2:$F$65536,IF(dati_pdc!$C405=5,dati_bdv!$G$2:$G$65536,dati_bdv!$H$2:$H$65536))))),$A405,dati_bdv!L$2:L$65536)</f>
        <v>0</v>
      </c>
      <c r="E405">
        <f>SUMIF(IF(dati_pdc!$C405=1,dati_bdv!$C$2:$C$65536,IF(dati_pdc!$C405=2,dati_bdv!$D$2:$D$65536,IF(dati_pdc!$C405=3,dati_bdv!$E$2:$E$65536,IF(dati_pdc!$C405=4,dati_bdv!$F$2:$F$65536,IF(dati_pdc!$C405=5,dati_bdv!$G$2:$G$65536,dati_bdv!$H$2:$H$65536))))),$A405,dati_bdv!M$2:M$65536)</f>
        <v>0</v>
      </c>
      <c r="F405">
        <f>SUMIF(IF(dati_pdc!$C405=1,dati_bdv!$C$2:$C$65536,IF(dati_pdc!$C405=2,dati_bdv!$D$2:$D$65536,IF(dati_pdc!$C405=3,dati_bdv!$E$2:$E$65536,IF(dati_pdc!$C405=4,dati_bdv!$F$2:$F$65536,IF(dati_pdc!$C405=5,dati_bdv!$G$2:$G$65536,dati_bdv!$H$2:$H$65536))))),$A405,dati_bdv!N$2:N$65536)</f>
        <v>0</v>
      </c>
    </row>
    <row r="406" spans="1:6">
      <c r="A406" s="34" t="str">
        <f>dati_pdc!A406</f>
        <v>81013701</v>
      </c>
      <c r="B406">
        <f>SUMIF(IF(dati_pdc!$C406=1,dati_bdv!$C$2:$C$65536,IF(dati_pdc!$C406=2,dati_bdv!$D$2:$D$65536,IF(dati_pdc!$C406=3,dati_bdv!$E$2:$E$65536,IF(dati_pdc!$C406=4,dati_bdv!$F$2:$F$65536,IF(dati_pdc!$C406=5,dati_bdv!$G$2:$G$65536,dati_bdv!$H$2:$H$65536))))),$A406,dati_bdv!J$2:J$65536)</f>
        <v>30309.599999999999</v>
      </c>
      <c r="C406">
        <f>SUMIF(IF(dati_pdc!$C406=1,dati_bdv!$C$2:$C$65536,IF(dati_pdc!$C406=2,dati_bdv!$D$2:$D$65536,IF(dati_pdc!$C406=3,dati_bdv!$E$2:$E$65536,IF(dati_pdc!$C406=4,dati_bdv!$F$2:$F$65536,IF(dati_pdc!$C406=5,dati_bdv!$G$2:$G$65536,dati_bdv!$H$2:$H$65536))))),$A406,dati_bdv!K$2:K$65536)</f>
        <v>24998.59</v>
      </c>
      <c r="D406">
        <f>SUMIF(IF(dati_pdc!$C406=1,dati_bdv!$C$2:$C$65536,IF(dati_pdc!$C406=2,dati_bdv!$D$2:$D$65536,IF(dati_pdc!$C406=3,dati_bdv!$E$2:$E$65536,IF(dati_pdc!$C406=4,dati_bdv!$F$2:$F$65536,IF(dati_pdc!$C406=5,dati_bdv!$G$2:$G$65536,dati_bdv!$H$2:$H$65536))))),$A406,dati_bdv!L$2:L$65536)</f>
        <v>0</v>
      </c>
      <c r="E406">
        <f>SUMIF(IF(dati_pdc!$C406=1,dati_bdv!$C$2:$C$65536,IF(dati_pdc!$C406=2,dati_bdv!$D$2:$D$65536,IF(dati_pdc!$C406=3,dati_bdv!$E$2:$E$65536,IF(dati_pdc!$C406=4,dati_bdv!$F$2:$F$65536,IF(dati_pdc!$C406=5,dati_bdv!$G$2:$G$65536,dati_bdv!$H$2:$H$65536))))),$A406,dati_bdv!M$2:M$65536)</f>
        <v>0</v>
      </c>
      <c r="F406">
        <f>SUMIF(IF(dati_pdc!$C406=1,dati_bdv!$C$2:$C$65536,IF(dati_pdc!$C406=2,dati_bdv!$D$2:$D$65536,IF(dati_pdc!$C406=3,dati_bdv!$E$2:$E$65536,IF(dati_pdc!$C406=4,dati_bdv!$F$2:$F$65536,IF(dati_pdc!$C406=5,dati_bdv!$G$2:$G$65536,dati_bdv!$H$2:$H$65536))))),$A406,dati_bdv!N$2:N$65536)</f>
        <v>0</v>
      </c>
    </row>
    <row r="407" spans="1:6">
      <c r="A407" s="34" t="str">
        <f>dati_pdc!A407</f>
        <v>81013705</v>
      </c>
      <c r="B407">
        <f>SUMIF(IF(dati_pdc!$C407=1,dati_bdv!$C$2:$C$65536,IF(dati_pdc!$C407=2,dati_bdv!$D$2:$D$65536,IF(dati_pdc!$C407=3,dati_bdv!$E$2:$E$65536,IF(dati_pdc!$C407=4,dati_bdv!$F$2:$F$65536,IF(dati_pdc!$C407=5,dati_bdv!$G$2:$G$65536,dati_bdv!$H$2:$H$65536))))),$A407,dati_bdv!J$2:J$65536)</f>
        <v>3459.21</v>
      </c>
      <c r="C407">
        <f>SUMIF(IF(dati_pdc!$C407=1,dati_bdv!$C$2:$C$65536,IF(dati_pdc!$C407=2,dati_bdv!$D$2:$D$65536,IF(dati_pdc!$C407=3,dati_bdv!$E$2:$E$65536,IF(dati_pdc!$C407=4,dati_bdv!$F$2:$F$65536,IF(dati_pdc!$C407=5,dati_bdv!$G$2:$G$65536,dati_bdv!$H$2:$H$65536))))),$A407,dati_bdv!K$2:K$65536)</f>
        <v>5339.61</v>
      </c>
      <c r="D407">
        <f>SUMIF(IF(dati_pdc!$C407=1,dati_bdv!$C$2:$C$65536,IF(dati_pdc!$C407=2,dati_bdv!$D$2:$D$65536,IF(dati_pdc!$C407=3,dati_bdv!$E$2:$E$65536,IF(dati_pdc!$C407=4,dati_bdv!$F$2:$F$65536,IF(dati_pdc!$C407=5,dati_bdv!$G$2:$G$65536,dati_bdv!$H$2:$H$65536))))),$A407,dati_bdv!L$2:L$65536)</f>
        <v>0</v>
      </c>
      <c r="E407">
        <f>SUMIF(IF(dati_pdc!$C407=1,dati_bdv!$C$2:$C$65536,IF(dati_pdc!$C407=2,dati_bdv!$D$2:$D$65536,IF(dati_pdc!$C407=3,dati_bdv!$E$2:$E$65536,IF(dati_pdc!$C407=4,dati_bdv!$F$2:$F$65536,IF(dati_pdc!$C407=5,dati_bdv!$G$2:$G$65536,dati_bdv!$H$2:$H$65536))))),$A407,dati_bdv!M$2:M$65536)</f>
        <v>0</v>
      </c>
      <c r="F407">
        <f>SUMIF(IF(dati_pdc!$C407=1,dati_bdv!$C$2:$C$65536,IF(dati_pdc!$C407=2,dati_bdv!$D$2:$D$65536,IF(dati_pdc!$C407=3,dati_bdv!$E$2:$E$65536,IF(dati_pdc!$C407=4,dati_bdv!$F$2:$F$65536,IF(dati_pdc!$C407=5,dati_bdv!$G$2:$G$65536,dati_bdv!$H$2:$H$65536))))),$A407,dati_bdv!N$2:N$65536)</f>
        <v>0</v>
      </c>
    </row>
    <row r="408" spans="1:6">
      <c r="A408" s="34" t="str">
        <f>dati_pdc!A408</f>
        <v>810149</v>
      </c>
      <c r="B408">
        <f>SUMIF(IF(dati_pdc!$C408=1,dati_bdv!$C$2:$C$65536,IF(dati_pdc!$C408=2,dati_bdv!$D$2:$D$65536,IF(dati_pdc!$C408=3,dati_bdv!$E$2:$E$65536,IF(dati_pdc!$C408=4,dati_bdv!$F$2:$F$65536,IF(dati_pdc!$C408=5,dati_bdv!$G$2:$G$65536,dati_bdv!$H$2:$H$65536))))),$A408,dati_bdv!J$2:J$65536)</f>
        <v>2573.52</v>
      </c>
      <c r="C408">
        <f>SUMIF(IF(dati_pdc!$C408=1,dati_bdv!$C$2:$C$65536,IF(dati_pdc!$C408=2,dati_bdv!$D$2:$D$65536,IF(dati_pdc!$C408=3,dati_bdv!$E$2:$E$65536,IF(dati_pdc!$C408=4,dati_bdv!$F$2:$F$65536,IF(dati_pdc!$C408=5,dati_bdv!$G$2:$G$65536,dati_bdv!$H$2:$H$65536))))),$A408,dati_bdv!K$2:K$65536)</f>
        <v>1862.04</v>
      </c>
      <c r="D408">
        <f>SUMIF(IF(dati_pdc!$C408=1,dati_bdv!$C$2:$C$65536,IF(dati_pdc!$C408=2,dati_bdv!$D$2:$D$65536,IF(dati_pdc!$C408=3,dati_bdv!$E$2:$E$65536,IF(dati_pdc!$C408=4,dati_bdv!$F$2:$F$65536,IF(dati_pdc!$C408=5,dati_bdv!$G$2:$G$65536,dati_bdv!$H$2:$H$65536))))),$A408,dati_bdv!L$2:L$65536)</f>
        <v>0</v>
      </c>
      <c r="E408">
        <f>SUMIF(IF(dati_pdc!$C408=1,dati_bdv!$C$2:$C$65536,IF(dati_pdc!$C408=2,dati_bdv!$D$2:$D$65536,IF(dati_pdc!$C408=3,dati_bdv!$E$2:$E$65536,IF(dati_pdc!$C408=4,dati_bdv!$F$2:$F$65536,IF(dati_pdc!$C408=5,dati_bdv!$G$2:$G$65536,dati_bdv!$H$2:$H$65536))))),$A408,dati_bdv!M$2:M$65536)</f>
        <v>0</v>
      </c>
      <c r="F408">
        <f>SUMIF(IF(dati_pdc!$C408=1,dati_bdv!$C$2:$C$65536,IF(dati_pdc!$C408=2,dati_bdv!$D$2:$D$65536,IF(dati_pdc!$C408=3,dati_bdv!$E$2:$E$65536,IF(dati_pdc!$C408=4,dati_bdv!$F$2:$F$65536,IF(dati_pdc!$C408=5,dati_bdv!$G$2:$G$65536,dati_bdv!$H$2:$H$65536))))),$A408,dati_bdv!N$2:N$65536)</f>
        <v>0</v>
      </c>
    </row>
    <row r="409" spans="1:6">
      <c r="A409" s="34" t="str">
        <f>dati_pdc!A409</f>
        <v>8103</v>
      </c>
      <c r="B409">
        <f>SUMIF(IF(dati_pdc!$C409=1,dati_bdv!$C$2:$C$65536,IF(dati_pdc!$C409=2,dati_bdv!$D$2:$D$65536,IF(dati_pdc!$C409=3,dati_bdv!$E$2:$E$65536,IF(dati_pdc!$C409=4,dati_bdv!$F$2:$F$65536,IF(dati_pdc!$C409=5,dati_bdv!$G$2:$G$65536,dati_bdv!$H$2:$H$65536))))),$A409,dati_bdv!J$2:J$65536)</f>
        <v>28283.68</v>
      </c>
      <c r="C409">
        <f>SUMIF(IF(dati_pdc!$C409=1,dati_bdv!$C$2:$C$65536,IF(dati_pdc!$C409=2,dati_bdv!$D$2:$D$65536,IF(dati_pdc!$C409=3,dati_bdv!$E$2:$E$65536,IF(dati_pdc!$C409=4,dati_bdv!$F$2:$F$65536,IF(dati_pdc!$C409=5,dati_bdv!$G$2:$G$65536,dati_bdv!$H$2:$H$65536))))),$A409,dati_bdv!K$2:K$65536)</f>
        <v>16370.41</v>
      </c>
      <c r="D409">
        <f>SUMIF(IF(dati_pdc!$C409=1,dati_bdv!$C$2:$C$65536,IF(dati_pdc!$C409=2,dati_bdv!$D$2:$D$65536,IF(dati_pdc!$C409=3,dati_bdv!$E$2:$E$65536,IF(dati_pdc!$C409=4,dati_bdv!$F$2:$F$65536,IF(dati_pdc!$C409=5,dati_bdv!$G$2:$G$65536,dati_bdv!$H$2:$H$65536))))),$A409,dati_bdv!L$2:L$65536)</f>
        <v>0</v>
      </c>
      <c r="E409">
        <f>SUMIF(IF(dati_pdc!$C409=1,dati_bdv!$C$2:$C$65536,IF(dati_pdc!$C409=2,dati_bdv!$D$2:$D$65536,IF(dati_pdc!$C409=3,dati_bdv!$E$2:$E$65536,IF(dati_pdc!$C409=4,dati_bdv!$F$2:$F$65536,IF(dati_pdc!$C409=5,dati_bdv!$G$2:$G$65536,dati_bdv!$H$2:$H$65536))))),$A409,dati_bdv!M$2:M$65536)</f>
        <v>0</v>
      </c>
      <c r="F409">
        <f>SUMIF(IF(dati_pdc!$C409=1,dati_bdv!$C$2:$C$65536,IF(dati_pdc!$C409=2,dati_bdv!$D$2:$D$65536,IF(dati_pdc!$C409=3,dati_bdv!$E$2:$E$65536,IF(dati_pdc!$C409=4,dati_bdv!$F$2:$F$65536,IF(dati_pdc!$C409=5,dati_bdv!$G$2:$G$65536,dati_bdv!$H$2:$H$65536))))),$A409,dati_bdv!N$2:N$65536)</f>
        <v>0</v>
      </c>
    </row>
    <row r="410" spans="1:6">
      <c r="A410" s="34" t="str">
        <f>dati_pdc!A410</f>
        <v>810301</v>
      </c>
      <c r="B410">
        <f>SUMIF(IF(dati_pdc!$C410=1,dati_bdv!$C$2:$C$65536,IF(dati_pdc!$C410=2,dati_bdv!$D$2:$D$65536,IF(dati_pdc!$C410=3,dati_bdv!$E$2:$E$65536,IF(dati_pdc!$C410=4,dati_bdv!$F$2:$F$65536,IF(dati_pdc!$C410=5,dati_bdv!$G$2:$G$65536,dati_bdv!$H$2:$H$65536))))),$A410,dati_bdv!J$2:J$65536)</f>
        <v>85.61</v>
      </c>
      <c r="C410">
        <f>SUMIF(IF(dati_pdc!$C410=1,dati_bdv!$C$2:$C$65536,IF(dati_pdc!$C410=2,dati_bdv!$D$2:$D$65536,IF(dati_pdc!$C410=3,dati_bdv!$E$2:$E$65536,IF(dati_pdc!$C410=4,dati_bdv!$F$2:$F$65536,IF(dati_pdc!$C410=5,dati_bdv!$G$2:$G$65536,dati_bdv!$H$2:$H$65536))))),$A410,dati_bdv!K$2:K$65536)</f>
        <v>84.38</v>
      </c>
      <c r="D410">
        <f>SUMIF(IF(dati_pdc!$C410=1,dati_bdv!$C$2:$C$65536,IF(dati_pdc!$C410=2,dati_bdv!$D$2:$D$65536,IF(dati_pdc!$C410=3,dati_bdv!$E$2:$E$65536,IF(dati_pdc!$C410=4,dati_bdv!$F$2:$F$65536,IF(dati_pdc!$C410=5,dati_bdv!$G$2:$G$65536,dati_bdv!$H$2:$H$65536))))),$A410,dati_bdv!L$2:L$65536)</f>
        <v>0</v>
      </c>
      <c r="E410">
        <f>SUMIF(IF(dati_pdc!$C410=1,dati_bdv!$C$2:$C$65536,IF(dati_pdc!$C410=2,dati_bdv!$D$2:$D$65536,IF(dati_pdc!$C410=3,dati_bdv!$E$2:$E$65536,IF(dati_pdc!$C410=4,dati_bdv!$F$2:$F$65536,IF(dati_pdc!$C410=5,dati_bdv!$G$2:$G$65536,dati_bdv!$H$2:$H$65536))))),$A410,dati_bdv!M$2:M$65536)</f>
        <v>0</v>
      </c>
      <c r="F410">
        <f>SUMIF(IF(dati_pdc!$C410=1,dati_bdv!$C$2:$C$65536,IF(dati_pdc!$C410=2,dati_bdv!$D$2:$D$65536,IF(dati_pdc!$C410=3,dati_bdv!$E$2:$E$65536,IF(dati_pdc!$C410=4,dati_bdv!$F$2:$F$65536,IF(dati_pdc!$C410=5,dati_bdv!$G$2:$G$65536,dati_bdv!$H$2:$H$65536))))),$A410,dati_bdv!N$2:N$65536)</f>
        <v>0</v>
      </c>
    </row>
    <row r="411" spans="1:6">
      <c r="A411" s="34" t="str">
        <f>dati_pdc!A411</f>
        <v>81030101</v>
      </c>
      <c r="B411">
        <f>SUMIF(IF(dati_pdc!$C411=1,dati_bdv!$C$2:$C$65536,IF(dati_pdc!$C411=2,dati_bdv!$D$2:$D$65536,IF(dati_pdc!$C411=3,dati_bdv!$E$2:$E$65536,IF(dati_pdc!$C411=4,dati_bdv!$F$2:$F$65536,IF(dati_pdc!$C411=5,dati_bdv!$G$2:$G$65536,dati_bdv!$H$2:$H$65536))))),$A411,dati_bdv!J$2:J$65536)</f>
        <v>85.61</v>
      </c>
      <c r="C411">
        <f>SUMIF(IF(dati_pdc!$C411=1,dati_bdv!$C$2:$C$65536,IF(dati_pdc!$C411=2,dati_bdv!$D$2:$D$65536,IF(dati_pdc!$C411=3,dati_bdv!$E$2:$E$65536,IF(dati_pdc!$C411=4,dati_bdv!$F$2:$F$65536,IF(dati_pdc!$C411=5,dati_bdv!$G$2:$G$65536,dati_bdv!$H$2:$H$65536))))),$A411,dati_bdv!K$2:K$65536)</f>
        <v>72.61</v>
      </c>
      <c r="D411">
        <f>SUMIF(IF(dati_pdc!$C411=1,dati_bdv!$C$2:$C$65536,IF(dati_pdc!$C411=2,dati_bdv!$D$2:$D$65536,IF(dati_pdc!$C411=3,dati_bdv!$E$2:$E$65536,IF(dati_pdc!$C411=4,dati_bdv!$F$2:$F$65536,IF(dati_pdc!$C411=5,dati_bdv!$G$2:$G$65536,dati_bdv!$H$2:$H$65536))))),$A411,dati_bdv!L$2:L$65536)</f>
        <v>0</v>
      </c>
      <c r="E411">
        <f>SUMIF(IF(dati_pdc!$C411=1,dati_bdv!$C$2:$C$65536,IF(dati_pdc!$C411=2,dati_bdv!$D$2:$D$65536,IF(dati_pdc!$C411=3,dati_bdv!$E$2:$E$65536,IF(dati_pdc!$C411=4,dati_bdv!$F$2:$F$65536,IF(dati_pdc!$C411=5,dati_bdv!$G$2:$G$65536,dati_bdv!$H$2:$H$65536))))),$A411,dati_bdv!M$2:M$65536)</f>
        <v>0</v>
      </c>
      <c r="F411">
        <f>SUMIF(IF(dati_pdc!$C411=1,dati_bdv!$C$2:$C$65536,IF(dati_pdc!$C411=2,dati_bdv!$D$2:$D$65536,IF(dati_pdc!$C411=3,dati_bdv!$E$2:$E$65536,IF(dati_pdc!$C411=4,dati_bdv!$F$2:$F$65536,IF(dati_pdc!$C411=5,dati_bdv!$G$2:$G$65536,dati_bdv!$H$2:$H$65536))))),$A411,dati_bdv!N$2:N$65536)</f>
        <v>0</v>
      </c>
    </row>
    <row r="412" spans="1:6">
      <c r="A412" s="34" t="str">
        <f>dati_pdc!A412</f>
        <v>81030105</v>
      </c>
      <c r="B412">
        <f>SUMIF(IF(dati_pdc!$C412=1,dati_bdv!$C$2:$C$65536,IF(dati_pdc!$C412=2,dati_bdv!$D$2:$D$65536,IF(dati_pdc!$C412=3,dati_bdv!$E$2:$E$65536,IF(dati_pdc!$C412=4,dati_bdv!$F$2:$F$65536,IF(dati_pdc!$C412=5,dati_bdv!$G$2:$G$65536,dati_bdv!$H$2:$H$65536))))),$A412,dati_bdv!J$2:J$65536)</f>
        <v>0</v>
      </c>
      <c r="C412">
        <f>SUMIF(IF(dati_pdc!$C412=1,dati_bdv!$C$2:$C$65536,IF(dati_pdc!$C412=2,dati_bdv!$D$2:$D$65536,IF(dati_pdc!$C412=3,dati_bdv!$E$2:$E$65536,IF(dati_pdc!$C412=4,dati_bdv!$F$2:$F$65536,IF(dati_pdc!$C412=5,dati_bdv!$G$2:$G$65536,dati_bdv!$H$2:$H$65536))))),$A412,dati_bdv!K$2:K$65536)</f>
        <v>11.77</v>
      </c>
      <c r="D412">
        <f>SUMIF(IF(dati_pdc!$C412=1,dati_bdv!$C$2:$C$65536,IF(dati_pdc!$C412=2,dati_bdv!$D$2:$D$65536,IF(dati_pdc!$C412=3,dati_bdv!$E$2:$E$65536,IF(dati_pdc!$C412=4,dati_bdv!$F$2:$F$65536,IF(dati_pdc!$C412=5,dati_bdv!$G$2:$G$65536,dati_bdv!$H$2:$H$65536))))),$A412,dati_bdv!L$2:L$65536)</f>
        <v>0</v>
      </c>
      <c r="E412">
        <f>SUMIF(IF(dati_pdc!$C412=1,dati_bdv!$C$2:$C$65536,IF(dati_pdc!$C412=2,dati_bdv!$D$2:$D$65536,IF(dati_pdc!$C412=3,dati_bdv!$E$2:$E$65536,IF(dati_pdc!$C412=4,dati_bdv!$F$2:$F$65536,IF(dati_pdc!$C412=5,dati_bdv!$G$2:$G$65536,dati_bdv!$H$2:$H$65536))))),$A412,dati_bdv!M$2:M$65536)</f>
        <v>0</v>
      </c>
      <c r="F412">
        <f>SUMIF(IF(dati_pdc!$C412=1,dati_bdv!$C$2:$C$65536,IF(dati_pdc!$C412=2,dati_bdv!$D$2:$D$65536,IF(dati_pdc!$C412=3,dati_bdv!$E$2:$E$65536,IF(dati_pdc!$C412=4,dati_bdv!$F$2:$F$65536,IF(dati_pdc!$C412=5,dati_bdv!$G$2:$G$65536,dati_bdv!$H$2:$H$65536))))),$A412,dati_bdv!N$2:N$65536)</f>
        <v>0</v>
      </c>
    </row>
    <row r="413" spans="1:6">
      <c r="A413" s="34" t="str">
        <f>dati_pdc!A413</f>
        <v>810309</v>
      </c>
      <c r="B413">
        <f>SUMIF(IF(dati_pdc!$C413=1,dati_bdv!$C$2:$C$65536,IF(dati_pdc!$C413=2,dati_bdv!$D$2:$D$65536,IF(dati_pdc!$C413=3,dati_bdv!$E$2:$E$65536,IF(dati_pdc!$C413=4,dati_bdv!$F$2:$F$65536,IF(dati_pdc!$C413=5,dati_bdv!$G$2:$G$65536,dati_bdv!$H$2:$H$65536))))),$A413,dati_bdv!J$2:J$65536)</f>
        <v>9713</v>
      </c>
      <c r="C413">
        <f>SUMIF(IF(dati_pdc!$C413=1,dati_bdv!$C$2:$C$65536,IF(dati_pdc!$C413=2,dati_bdv!$D$2:$D$65536,IF(dati_pdc!$C413=3,dati_bdv!$E$2:$E$65536,IF(dati_pdc!$C413=4,dati_bdv!$F$2:$F$65536,IF(dati_pdc!$C413=5,dati_bdv!$G$2:$G$65536,dati_bdv!$H$2:$H$65536))))),$A413,dati_bdv!K$2:K$65536)</f>
        <v>8944</v>
      </c>
      <c r="D413">
        <f>SUMIF(IF(dati_pdc!$C413=1,dati_bdv!$C$2:$C$65536,IF(dati_pdc!$C413=2,dati_bdv!$D$2:$D$65536,IF(dati_pdc!$C413=3,dati_bdv!$E$2:$E$65536,IF(dati_pdc!$C413=4,dati_bdv!$F$2:$F$65536,IF(dati_pdc!$C413=5,dati_bdv!$G$2:$G$65536,dati_bdv!$H$2:$H$65536))))),$A413,dati_bdv!L$2:L$65536)</f>
        <v>0</v>
      </c>
      <c r="E413">
        <f>SUMIF(IF(dati_pdc!$C413=1,dati_bdv!$C$2:$C$65536,IF(dati_pdc!$C413=2,dati_bdv!$D$2:$D$65536,IF(dati_pdc!$C413=3,dati_bdv!$E$2:$E$65536,IF(dati_pdc!$C413=4,dati_bdv!$F$2:$F$65536,IF(dati_pdc!$C413=5,dati_bdv!$G$2:$G$65536,dati_bdv!$H$2:$H$65536))))),$A413,dati_bdv!M$2:M$65536)</f>
        <v>0</v>
      </c>
      <c r="F413">
        <f>SUMIF(IF(dati_pdc!$C413=1,dati_bdv!$C$2:$C$65536,IF(dati_pdc!$C413=2,dati_bdv!$D$2:$D$65536,IF(dati_pdc!$C413=3,dati_bdv!$E$2:$E$65536,IF(dati_pdc!$C413=4,dati_bdv!$F$2:$F$65536,IF(dati_pdc!$C413=5,dati_bdv!$G$2:$G$65536,dati_bdv!$H$2:$H$65536))))),$A413,dati_bdv!N$2:N$65536)</f>
        <v>0</v>
      </c>
    </row>
    <row r="414" spans="1:6">
      <c r="A414" s="34" t="str">
        <f>dati_pdc!A414</f>
        <v>81030901</v>
      </c>
      <c r="B414">
        <f>SUMIF(IF(dati_pdc!$C414=1,dati_bdv!$C$2:$C$65536,IF(dati_pdc!$C414=2,dati_bdv!$D$2:$D$65536,IF(dati_pdc!$C414=3,dati_bdv!$E$2:$E$65536,IF(dati_pdc!$C414=4,dati_bdv!$F$2:$F$65536,IF(dati_pdc!$C414=5,dati_bdv!$G$2:$G$65536,dati_bdv!$H$2:$H$65536))))),$A414,dati_bdv!J$2:J$65536)</f>
        <v>9713</v>
      </c>
      <c r="C414">
        <f>SUMIF(IF(dati_pdc!$C414=1,dati_bdv!$C$2:$C$65536,IF(dati_pdc!$C414=2,dati_bdv!$D$2:$D$65536,IF(dati_pdc!$C414=3,dati_bdv!$E$2:$E$65536,IF(dati_pdc!$C414=4,dati_bdv!$F$2:$F$65536,IF(dati_pdc!$C414=5,dati_bdv!$G$2:$G$65536,dati_bdv!$H$2:$H$65536))))),$A414,dati_bdv!K$2:K$65536)</f>
        <v>8944</v>
      </c>
      <c r="D414">
        <f>SUMIF(IF(dati_pdc!$C414=1,dati_bdv!$C$2:$C$65536,IF(dati_pdc!$C414=2,dati_bdv!$D$2:$D$65536,IF(dati_pdc!$C414=3,dati_bdv!$E$2:$E$65536,IF(dati_pdc!$C414=4,dati_bdv!$F$2:$F$65536,IF(dati_pdc!$C414=5,dati_bdv!$G$2:$G$65536,dati_bdv!$H$2:$H$65536))))),$A414,dati_bdv!L$2:L$65536)</f>
        <v>0</v>
      </c>
      <c r="E414">
        <f>SUMIF(IF(dati_pdc!$C414=1,dati_bdv!$C$2:$C$65536,IF(dati_pdc!$C414=2,dati_bdv!$D$2:$D$65536,IF(dati_pdc!$C414=3,dati_bdv!$E$2:$E$65536,IF(dati_pdc!$C414=4,dati_bdv!$F$2:$F$65536,IF(dati_pdc!$C414=5,dati_bdv!$G$2:$G$65536,dati_bdv!$H$2:$H$65536))))),$A414,dati_bdv!M$2:M$65536)</f>
        <v>0</v>
      </c>
      <c r="F414">
        <f>SUMIF(IF(dati_pdc!$C414=1,dati_bdv!$C$2:$C$65536,IF(dati_pdc!$C414=2,dati_bdv!$D$2:$D$65536,IF(dati_pdc!$C414=3,dati_bdv!$E$2:$E$65536,IF(dati_pdc!$C414=4,dati_bdv!$F$2:$F$65536,IF(dati_pdc!$C414=5,dati_bdv!$G$2:$G$65536,dati_bdv!$H$2:$H$65536))))),$A414,dati_bdv!N$2:N$65536)</f>
        <v>0</v>
      </c>
    </row>
    <row r="415" spans="1:6">
      <c r="A415" s="34" t="str">
        <f>dati_pdc!A415</f>
        <v>810310</v>
      </c>
      <c r="B415">
        <f>SUMIF(IF(dati_pdc!$C415=1,dati_bdv!$C$2:$C$65536,IF(dati_pdc!$C415=2,dati_bdv!$D$2:$D$65536,IF(dati_pdc!$C415=3,dati_bdv!$E$2:$E$65536,IF(dati_pdc!$C415=4,dati_bdv!$F$2:$F$65536,IF(dati_pdc!$C415=5,dati_bdv!$G$2:$G$65536,dati_bdv!$H$2:$H$65536))))),$A415,dati_bdv!J$2:J$65536)</f>
        <v>4562.1899999999996</v>
      </c>
      <c r="C415">
        <f>SUMIF(IF(dati_pdc!$C415=1,dati_bdv!$C$2:$C$65536,IF(dati_pdc!$C415=2,dati_bdv!$D$2:$D$65536,IF(dati_pdc!$C415=3,dati_bdv!$E$2:$E$65536,IF(dati_pdc!$C415=4,dati_bdv!$F$2:$F$65536,IF(dati_pdc!$C415=5,dati_bdv!$G$2:$G$65536,dati_bdv!$H$2:$H$65536))))),$A415,dati_bdv!K$2:K$65536)</f>
        <v>4901.0300000000007</v>
      </c>
      <c r="D415">
        <f>SUMIF(IF(dati_pdc!$C415=1,dati_bdv!$C$2:$C$65536,IF(dati_pdc!$C415=2,dati_bdv!$D$2:$D$65536,IF(dati_pdc!$C415=3,dati_bdv!$E$2:$E$65536,IF(dati_pdc!$C415=4,dati_bdv!$F$2:$F$65536,IF(dati_pdc!$C415=5,dati_bdv!$G$2:$G$65536,dati_bdv!$H$2:$H$65536))))),$A415,dati_bdv!L$2:L$65536)</f>
        <v>0</v>
      </c>
      <c r="E415">
        <f>SUMIF(IF(dati_pdc!$C415=1,dati_bdv!$C$2:$C$65536,IF(dati_pdc!$C415=2,dati_bdv!$D$2:$D$65536,IF(dati_pdc!$C415=3,dati_bdv!$E$2:$E$65536,IF(dati_pdc!$C415=4,dati_bdv!$F$2:$F$65536,IF(dati_pdc!$C415=5,dati_bdv!$G$2:$G$65536,dati_bdv!$H$2:$H$65536))))),$A415,dati_bdv!M$2:M$65536)</f>
        <v>0</v>
      </c>
      <c r="F415">
        <f>SUMIF(IF(dati_pdc!$C415=1,dati_bdv!$C$2:$C$65536,IF(dati_pdc!$C415=2,dati_bdv!$D$2:$D$65536,IF(dati_pdc!$C415=3,dati_bdv!$E$2:$E$65536,IF(dati_pdc!$C415=4,dati_bdv!$F$2:$F$65536,IF(dati_pdc!$C415=5,dati_bdv!$G$2:$G$65536,dati_bdv!$H$2:$H$65536))))),$A415,dati_bdv!N$2:N$65536)</f>
        <v>0</v>
      </c>
    </row>
    <row r="416" spans="1:6">
      <c r="A416" s="34" t="str">
        <f>dati_pdc!A416</f>
        <v>81031001</v>
      </c>
      <c r="B416">
        <f>SUMIF(IF(dati_pdc!$C416=1,dati_bdv!$C$2:$C$65536,IF(dati_pdc!$C416=2,dati_bdv!$D$2:$D$65536,IF(dati_pdc!$C416=3,dati_bdv!$E$2:$E$65536,IF(dati_pdc!$C416=4,dati_bdv!$F$2:$F$65536,IF(dati_pdc!$C416=5,dati_bdv!$G$2:$G$65536,dati_bdv!$H$2:$H$65536))))),$A416,dati_bdv!J$2:J$65536)</f>
        <v>3740.72</v>
      </c>
      <c r="C416">
        <f>SUMIF(IF(dati_pdc!$C416=1,dati_bdv!$C$2:$C$65536,IF(dati_pdc!$C416=2,dati_bdv!$D$2:$D$65536,IF(dati_pdc!$C416=3,dati_bdv!$E$2:$E$65536,IF(dati_pdc!$C416=4,dati_bdv!$F$2:$F$65536,IF(dati_pdc!$C416=5,dati_bdv!$G$2:$G$65536,dati_bdv!$H$2:$H$65536))))),$A416,dati_bdv!K$2:K$65536)</f>
        <v>3786.82</v>
      </c>
      <c r="D416">
        <f>SUMIF(IF(dati_pdc!$C416=1,dati_bdv!$C$2:$C$65536,IF(dati_pdc!$C416=2,dati_bdv!$D$2:$D$65536,IF(dati_pdc!$C416=3,dati_bdv!$E$2:$E$65536,IF(dati_pdc!$C416=4,dati_bdv!$F$2:$F$65536,IF(dati_pdc!$C416=5,dati_bdv!$G$2:$G$65536,dati_bdv!$H$2:$H$65536))))),$A416,dati_bdv!L$2:L$65536)</f>
        <v>0</v>
      </c>
      <c r="E416">
        <f>SUMIF(IF(dati_pdc!$C416=1,dati_bdv!$C$2:$C$65536,IF(dati_pdc!$C416=2,dati_bdv!$D$2:$D$65536,IF(dati_pdc!$C416=3,dati_bdv!$E$2:$E$65536,IF(dati_pdc!$C416=4,dati_bdv!$F$2:$F$65536,IF(dati_pdc!$C416=5,dati_bdv!$G$2:$G$65536,dati_bdv!$H$2:$H$65536))))),$A416,dati_bdv!M$2:M$65536)</f>
        <v>0</v>
      </c>
      <c r="F416">
        <f>SUMIF(IF(dati_pdc!$C416=1,dati_bdv!$C$2:$C$65536,IF(dati_pdc!$C416=2,dati_bdv!$D$2:$D$65536,IF(dati_pdc!$C416=3,dati_bdv!$E$2:$E$65536,IF(dati_pdc!$C416=4,dati_bdv!$F$2:$F$65536,IF(dati_pdc!$C416=5,dati_bdv!$G$2:$G$65536,dati_bdv!$H$2:$H$65536))))),$A416,dati_bdv!N$2:N$65536)</f>
        <v>0</v>
      </c>
    </row>
    <row r="417" spans="1:6">
      <c r="A417" s="34" t="str">
        <f>dati_pdc!A417</f>
        <v>81031005</v>
      </c>
      <c r="B417">
        <f>SUMIF(IF(dati_pdc!$C417=1,dati_bdv!$C$2:$C$65536,IF(dati_pdc!$C417=2,dati_bdv!$D$2:$D$65536,IF(dati_pdc!$C417=3,dati_bdv!$E$2:$E$65536,IF(dati_pdc!$C417=4,dati_bdv!$F$2:$F$65536,IF(dati_pdc!$C417=5,dati_bdv!$G$2:$G$65536,dati_bdv!$H$2:$H$65536))))),$A417,dati_bdv!J$2:J$65536)</f>
        <v>821.47</v>
      </c>
      <c r="C417">
        <f>SUMIF(IF(dati_pdc!$C417=1,dati_bdv!$C$2:$C$65536,IF(dati_pdc!$C417=2,dati_bdv!$D$2:$D$65536,IF(dati_pdc!$C417=3,dati_bdv!$E$2:$E$65536,IF(dati_pdc!$C417=4,dati_bdv!$F$2:$F$65536,IF(dati_pdc!$C417=5,dati_bdv!$G$2:$G$65536,dati_bdv!$H$2:$H$65536))))),$A417,dati_bdv!K$2:K$65536)</f>
        <v>1114.21</v>
      </c>
      <c r="D417">
        <f>SUMIF(IF(dati_pdc!$C417=1,dati_bdv!$C$2:$C$65536,IF(dati_pdc!$C417=2,dati_bdv!$D$2:$D$65536,IF(dati_pdc!$C417=3,dati_bdv!$E$2:$E$65536,IF(dati_pdc!$C417=4,dati_bdv!$F$2:$F$65536,IF(dati_pdc!$C417=5,dati_bdv!$G$2:$G$65536,dati_bdv!$H$2:$H$65536))))),$A417,dati_bdv!L$2:L$65536)</f>
        <v>0</v>
      </c>
      <c r="E417">
        <f>SUMIF(IF(dati_pdc!$C417=1,dati_bdv!$C$2:$C$65536,IF(dati_pdc!$C417=2,dati_bdv!$D$2:$D$65536,IF(dati_pdc!$C417=3,dati_bdv!$E$2:$E$65536,IF(dati_pdc!$C417=4,dati_bdv!$F$2:$F$65536,IF(dati_pdc!$C417=5,dati_bdv!$G$2:$G$65536,dati_bdv!$H$2:$H$65536))))),$A417,dati_bdv!M$2:M$65536)</f>
        <v>0</v>
      </c>
      <c r="F417">
        <f>SUMIF(IF(dati_pdc!$C417=1,dati_bdv!$C$2:$C$65536,IF(dati_pdc!$C417=2,dati_bdv!$D$2:$D$65536,IF(dati_pdc!$C417=3,dati_bdv!$E$2:$E$65536,IF(dati_pdc!$C417=4,dati_bdv!$F$2:$F$65536,IF(dati_pdc!$C417=5,dati_bdv!$G$2:$G$65536,dati_bdv!$H$2:$H$65536))))),$A417,dati_bdv!N$2:N$65536)</f>
        <v>0</v>
      </c>
    </row>
    <row r="418" spans="1:6">
      <c r="A418" s="34" t="str">
        <f>dati_pdc!A418</f>
        <v>810331</v>
      </c>
      <c r="B418">
        <f>SUMIF(IF(dati_pdc!$C418=1,dati_bdv!$C$2:$C$65536,IF(dati_pdc!$C418=2,dati_bdv!$D$2:$D$65536,IF(dati_pdc!$C418=3,dati_bdv!$E$2:$E$65536,IF(dati_pdc!$C418=4,dati_bdv!$F$2:$F$65536,IF(dati_pdc!$C418=5,dati_bdv!$G$2:$G$65536,dati_bdv!$H$2:$H$65536))))),$A418,dati_bdv!J$2:J$65536)</f>
        <v>13325.88</v>
      </c>
      <c r="C418">
        <f>SUMIF(IF(dati_pdc!$C418=1,dati_bdv!$C$2:$C$65536,IF(dati_pdc!$C418=2,dati_bdv!$D$2:$D$65536,IF(dati_pdc!$C418=3,dati_bdv!$E$2:$E$65536,IF(dati_pdc!$C418=4,dati_bdv!$F$2:$F$65536,IF(dati_pdc!$C418=5,dati_bdv!$G$2:$G$65536,dati_bdv!$H$2:$H$65536))))),$A418,dati_bdv!K$2:K$65536)</f>
        <v>2087</v>
      </c>
      <c r="D418">
        <f>SUMIF(IF(dati_pdc!$C418=1,dati_bdv!$C$2:$C$65536,IF(dati_pdc!$C418=2,dati_bdv!$D$2:$D$65536,IF(dati_pdc!$C418=3,dati_bdv!$E$2:$E$65536,IF(dati_pdc!$C418=4,dati_bdv!$F$2:$F$65536,IF(dati_pdc!$C418=5,dati_bdv!$G$2:$G$65536,dati_bdv!$H$2:$H$65536))))),$A418,dati_bdv!L$2:L$65536)</f>
        <v>0</v>
      </c>
      <c r="E418">
        <f>SUMIF(IF(dati_pdc!$C418=1,dati_bdv!$C$2:$C$65536,IF(dati_pdc!$C418=2,dati_bdv!$D$2:$D$65536,IF(dati_pdc!$C418=3,dati_bdv!$E$2:$E$65536,IF(dati_pdc!$C418=4,dati_bdv!$F$2:$F$65536,IF(dati_pdc!$C418=5,dati_bdv!$G$2:$G$65536,dati_bdv!$H$2:$H$65536))))),$A418,dati_bdv!M$2:M$65536)</f>
        <v>0</v>
      </c>
      <c r="F418">
        <f>SUMIF(IF(dati_pdc!$C418=1,dati_bdv!$C$2:$C$65536,IF(dati_pdc!$C418=2,dati_bdv!$D$2:$D$65536,IF(dati_pdc!$C418=3,dati_bdv!$E$2:$E$65536,IF(dati_pdc!$C418=4,dati_bdv!$F$2:$F$65536,IF(dati_pdc!$C418=5,dati_bdv!$G$2:$G$65536,dati_bdv!$H$2:$H$65536))))),$A418,dati_bdv!N$2:N$65536)</f>
        <v>0</v>
      </c>
    </row>
    <row r="419" spans="1:6">
      <c r="A419" s="34" t="str">
        <f>dati_pdc!A419</f>
        <v>810351</v>
      </c>
      <c r="B419">
        <f>SUMIF(IF(dati_pdc!$C419=1,dati_bdv!$C$2:$C$65536,IF(dati_pdc!$C419=2,dati_bdv!$D$2:$D$65536,IF(dati_pdc!$C419=3,dati_bdv!$E$2:$E$65536,IF(dati_pdc!$C419=4,dati_bdv!$F$2:$F$65536,IF(dati_pdc!$C419=5,dati_bdv!$G$2:$G$65536,dati_bdv!$H$2:$H$65536))))),$A419,dati_bdv!J$2:J$65536)</f>
        <v>597</v>
      </c>
      <c r="C419">
        <f>SUMIF(IF(dati_pdc!$C419=1,dati_bdv!$C$2:$C$65536,IF(dati_pdc!$C419=2,dati_bdv!$D$2:$D$65536,IF(dati_pdc!$C419=3,dati_bdv!$E$2:$E$65536,IF(dati_pdc!$C419=4,dati_bdv!$F$2:$F$65536,IF(dati_pdc!$C419=5,dati_bdv!$G$2:$G$65536,dati_bdv!$H$2:$H$65536))))),$A419,dati_bdv!K$2:K$65536)</f>
        <v>354</v>
      </c>
      <c r="D419">
        <f>SUMIF(IF(dati_pdc!$C419=1,dati_bdv!$C$2:$C$65536,IF(dati_pdc!$C419=2,dati_bdv!$D$2:$D$65536,IF(dati_pdc!$C419=3,dati_bdv!$E$2:$E$65536,IF(dati_pdc!$C419=4,dati_bdv!$F$2:$F$65536,IF(dati_pdc!$C419=5,dati_bdv!$G$2:$G$65536,dati_bdv!$H$2:$H$65536))))),$A419,dati_bdv!L$2:L$65536)</f>
        <v>0</v>
      </c>
      <c r="E419">
        <f>SUMIF(IF(dati_pdc!$C419=1,dati_bdv!$C$2:$C$65536,IF(dati_pdc!$C419=2,dati_bdv!$D$2:$D$65536,IF(dati_pdc!$C419=3,dati_bdv!$E$2:$E$65536,IF(dati_pdc!$C419=4,dati_bdv!$F$2:$F$65536,IF(dati_pdc!$C419=5,dati_bdv!$G$2:$G$65536,dati_bdv!$H$2:$H$65536))))),$A419,dati_bdv!M$2:M$65536)</f>
        <v>0</v>
      </c>
      <c r="F419">
        <f>SUMIF(IF(dati_pdc!$C419=1,dati_bdv!$C$2:$C$65536,IF(dati_pdc!$C419=2,dati_bdv!$D$2:$D$65536,IF(dati_pdc!$C419=3,dati_bdv!$E$2:$E$65536,IF(dati_pdc!$C419=4,dati_bdv!$F$2:$F$65536,IF(dati_pdc!$C419=5,dati_bdv!$G$2:$G$65536,dati_bdv!$H$2:$H$65536))))),$A419,dati_bdv!N$2:N$65536)</f>
        <v>0</v>
      </c>
    </row>
    <row r="420" spans="1:6">
      <c r="A420" s="34" t="str">
        <f>dati_pdc!A420</f>
        <v>83</v>
      </c>
      <c r="B420">
        <f>SUMIF(IF(dati_pdc!$C420=1,dati_bdv!$C$2:$C$65536,IF(dati_pdc!$C420=2,dati_bdv!$D$2:$D$65536,IF(dati_pdc!$C420=3,dati_bdv!$E$2:$E$65536,IF(dati_pdc!$C420=4,dati_bdv!$F$2:$F$65536,IF(dati_pdc!$C420=5,dati_bdv!$G$2:$G$65536,dati_bdv!$H$2:$H$65536))))),$A420,dati_bdv!J$2:J$65536)</f>
        <v>9773.86</v>
      </c>
      <c r="C420">
        <f>SUMIF(IF(dati_pdc!$C420=1,dati_bdv!$C$2:$C$65536,IF(dati_pdc!$C420=2,dati_bdv!$D$2:$D$65536,IF(dati_pdc!$C420=3,dati_bdv!$E$2:$E$65536,IF(dati_pdc!$C420=4,dati_bdv!$F$2:$F$65536,IF(dati_pdc!$C420=5,dati_bdv!$G$2:$G$65536,dati_bdv!$H$2:$H$65536))))),$A420,dati_bdv!K$2:K$65536)</f>
        <v>25160.439999999995</v>
      </c>
      <c r="D420">
        <f>SUMIF(IF(dati_pdc!$C420=1,dati_bdv!$C$2:$C$65536,IF(dati_pdc!$C420=2,dati_bdv!$D$2:$D$65536,IF(dati_pdc!$C420=3,dati_bdv!$E$2:$E$65536,IF(dati_pdc!$C420=4,dati_bdv!$F$2:$F$65536,IF(dati_pdc!$C420=5,dati_bdv!$G$2:$G$65536,dati_bdv!$H$2:$H$65536))))),$A420,dati_bdv!L$2:L$65536)</f>
        <v>0</v>
      </c>
      <c r="E420">
        <f>SUMIF(IF(dati_pdc!$C420=1,dati_bdv!$C$2:$C$65536,IF(dati_pdc!$C420=2,dati_bdv!$D$2:$D$65536,IF(dati_pdc!$C420=3,dati_bdv!$E$2:$E$65536,IF(dati_pdc!$C420=4,dati_bdv!$F$2:$F$65536,IF(dati_pdc!$C420=5,dati_bdv!$G$2:$G$65536,dati_bdv!$H$2:$H$65536))))),$A420,dati_bdv!M$2:M$65536)</f>
        <v>0</v>
      </c>
      <c r="F420">
        <f>SUMIF(IF(dati_pdc!$C420=1,dati_bdv!$C$2:$C$65536,IF(dati_pdc!$C420=2,dati_bdv!$D$2:$D$65536,IF(dati_pdc!$C420=3,dati_bdv!$E$2:$E$65536,IF(dati_pdc!$C420=4,dati_bdv!$F$2:$F$65536,IF(dati_pdc!$C420=5,dati_bdv!$G$2:$G$65536,dati_bdv!$H$2:$H$65536))))),$A420,dati_bdv!N$2:N$65536)</f>
        <v>0</v>
      </c>
    </row>
    <row r="421" spans="1:6">
      <c r="A421" s="34" t="str">
        <f>dati_pdc!A421</f>
        <v>8305</v>
      </c>
      <c r="B421">
        <f>SUMIF(IF(dati_pdc!$C421=1,dati_bdv!$C$2:$C$65536,IF(dati_pdc!$C421=2,dati_bdv!$D$2:$D$65536,IF(dati_pdc!$C421=3,dati_bdv!$E$2:$E$65536,IF(dati_pdc!$C421=4,dati_bdv!$F$2:$F$65536,IF(dati_pdc!$C421=5,dati_bdv!$G$2:$G$65536,dati_bdv!$H$2:$H$65536))))),$A421,dati_bdv!J$2:J$65536)</f>
        <v>6369.9800000000005</v>
      </c>
      <c r="C421">
        <f>SUMIF(IF(dati_pdc!$C421=1,dati_bdv!$C$2:$C$65536,IF(dati_pdc!$C421=2,dati_bdv!$D$2:$D$65536,IF(dati_pdc!$C421=3,dati_bdv!$E$2:$E$65536,IF(dati_pdc!$C421=4,dati_bdv!$F$2:$F$65536,IF(dati_pdc!$C421=5,dati_bdv!$G$2:$G$65536,dati_bdv!$H$2:$H$65536))))),$A421,dati_bdv!K$2:K$65536)</f>
        <v>6786.0499999999993</v>
      </c>
      <c r="D421">
        <f>SUMIF(IF(dati_pdc!$C421=1,dati_bdv!$C$2:$C$65536,IF(dati_pdc!$C421=2,dati_bdv!$D$2:$D$65536,IF(dati_pdc!$C421=3,dati_bdv!$E$2:$E$65536,IF(dati_pdc!$C421=4,dati_bdv!$F$2:$F$65536,IF(dati_pdc!$C421=5,dati_bdv!$G$2:$G$65536,dati_bdv!$H$2:$H$65536))))),$A421,dati_bdv!L$2:L$65536)</f>
        <v>0</v>
      </c>
      <c r="E421">
        <f>SUMIF(IF(dati_pdc!$C421=1,dati_bdv!$C$2:$C$65536,IF(dati_pdc!$C421=2,dati_bdv!$D$2:$D$65536,IF(dati_pdc!$C421=3,dati_bdv!$E$2:$E$65536,IF(dati_pdc!$C421=4,dati_bdv!$F$2:$F$65536,IF(dati_pdc!$C421=5,dati_bdv!$G$2:$G$65536,dati_bdv!$H$2:$H$65536))))),$A421,dati_bdv!M$2:M$65536)</f>
        <v>0</v>
      </c>
      <c r="F421">
        <f>SUMIF(IF(dati_pdc!$C421=1,dati_bdv!$C$2:$C$65536,IF(dati_pdc!$C421=2,dati_bdv!$D$2:$D$65536,IF(dati_pdc!$C421=3,dati_bdv!$E$2:$E$65536,IF(dati_pdc!$C421=4,dati_bdv!$F$2:$F$65536,IF(dati_pdc!$C421=5,dati_bdv!$G$2:$G$65536,dati_bdv!$H$2:$H$65536))))),$A421,dati_bdv!N$2:N$65536)</f>
        <v>0</v>
      </c>
    </row>
    <row r="422" spans="1:6">
      <c r="A422" s="34" t="str">
        <f>dati_pdc!A422</f>
        <v>830501</v>
      </c>
      <c r="B422">
        <f>SUMIF(IF(dati_pdc!$C422=1,dati_bdv!$C$2:$C$65536,IF(dati_pdc!$C422=2,dati_bdv!$D$2:$D$65536,IF(dati_pdc!$C422=3,dati_bdv!$E$2:$E$65536,IF(dati_pdc!$C422=4,dati_bdv!$F$2:$F$65536,IF(dati_pdc!$C422=5,dati_bdv!$G$2:$G$65536,dati_bdv!$H$2:$H$65536))))),$A422,dati_bdv!J$2:J$65536)</f>
        <v>59.76</v>
      </c>
      <c r="C422">
        <f>SUMIF(IF(dati_pdc!$C422=1,dati_bdv!$C$2:$C$65536,IF(dati_pdc!$C422=2,dati_bdv!$D$2:$D$65536,IF(dati_pdc!$C422=3,dati_bdv!$E$2:$E$65536,IF(dati_pdc!$C422=4,dati_bdv!$F$2:$F$65536,IF(dati_pdc!$C422=5,dati_bdv!$G$2:$G$65536,dati_bdv!$H$2:$H$65536))))),$A422,dati_bdv!K$2:K$65536)</f>
        <v>339.77</v>
      </c>
      <c r="D422">
        <f>SUMIF(IF(dati_pdc!$C422=1,dati_bdv!$C$2:$C$65536,IF(dati_pdc!$C422=2,dati_bdv!$D$2:$D$65536,IF(dati_pdc!$C422=3,dati_bdv!$E$2:$E$65536,IF(dati_pdc!$C422=4,dati_bdv!$F$2:$F$65536,IF(dati_pdc!$C422=5,dati_bdv!$G$2:$G$65536,dati_bdv!$H$2:$H$65536))))),$A422,dati_bdv!L$2:L$65536)</f>
        <v>0</v>
      </c>
      <c r="E422">
        <f>SUMIF(IF(dati_pdc!$C422=1,dati_bdv!$C$2:$C$65536,IF(dati_pdc!$C422=2,dati_bdv!$D$2:$D$65536,IF(dati_pdc!$C422=3,dati_bdv!$E$2:$E$65536,IF(dati_pdc!$C422=4,dati_bdv!$F$2:$F$65536,IF(dati_pdc!$C422=5,dati_bdv!$G$2:$G$65536,dati_bdv!$H$2:$H$65536))))),$A422,dati_bdv!M$2:M$65536)</f>
        <v>0</v>
      </c>
      <c r="F422">
        <f>SUMIF(IF(dati_pdc!$C422=1,dati_bdv!$C$2:$C$65536,IF(dati_pdc!$C422=2,dati_bdv!$D$2:$D$65536,IF(dati_pdc!$C422=3,dati_bdv!$E$2:$E$65536,IF(dati_pdc!$C422=4,dati_bdv!$F$2:$F$65536,IF(dati_pdc!$C422=5,dati_bdv!$G$2:$G$65536,dati_bdv!$H$2:$H$65536))))),$A422,dati_bdv!N$2:N$65536)</f>
        <v>0</v>
      </c>
    </row>
    <row r="423" spans="1:6">
      <c r="A423" s="34" t="str">
        <f>dati_pdc!A423</f>
        <v>830504</v>
      </c>
      <c r="B423">
        <f>SUMIF(IF(dati_pdc!$C423=1,dati_bdv!$C$2:$C$65536,IF(dati_pdc!$C423=2,dati_bdv!$D$2:$D$65536,IF(dati_pdc!$C423=3,dati_bdv!$E$2:$E$65536,IF(dati_pdc!$C423=4,dati_bdv!$F$2:$F$65536,IF(dati_pdc!$C423=5,dati_bdv!$G$2:$G$65536,dati_bdv!$H$2:$H$65536))))),$A423,dati_bdv!J$2:J$65536)</f>
        <v>3719</v>
      </c>
      <c r="C423">
        <f>SUMIF(IF(dati_pdc!$C423=1,dati_bdv!$C$2:$C$65536,IF(dati_pdc!$C423=2,dati_bdv!$D$2:$D$65536,IF(dati_pdc!$C423=3,dati_bdv!$E$2:$E$65536,IF(dati_pdc!$C423=4,dati_bdv!$F$2:$F$65536,IF(dati_pdc!$C423=5,dati_bdv!$G$2:$G$65536,dati_bdv!$H$2:$H$65536))))),$A423,dati_bdv!K$2:K$65536)</f>
        <v>4488.28</v>
      </c>
      <c r="D423">
        <f>SUMIF(IF(dati_pdc!$C423=1,dati_bdv!$C$2:$C$65536,IF(dati_pdc!$C423=2,dati_bdv!$D$2:$D$65536,IF(dati_pdc!$C423=3,dati_bdv!$E$2:$E$65536,IF(dati_pdc!$C423=4,dati_bdv!$F$2:$F$65536,IF(dati_pdc!$C423=5,dati_bdv!$G$2:$G$65536,dati_bdv!$H$2:$H$65536))))),$A423,dati_bdv!L$2:L$65536)</f>
        <v>0</v>
      </c>
      <c r="E423">
        <f>SUMIF(IF(dati_pdc!$C423=1,dati_bdv!$C$2:$C$65536,IF(dati_pdc!$C423=2,dati_bdv!$D$2:$D$65536,IF(dati_pdc!$C423=3,dati_bdv!$E$2:$E$65536,IF(dati_pdc!$C423=4,dati_bdv!$F$2:$F$65536,IF(dati_pdc!$C423=5,dati_bdv!$G$2:$G$65536,dati_bdv!$H$2:$H$65536))))),$A423,dati_bdv!M$2:M$65536)</f>
        <v>0</v>
      </c>
      <c r="F423">
        <f>SUMIF(IF(dati_pdc!$C423=1,dati_bdv!$C$2:$C$65536,IF(dati_pdc!$C423=2,dati_bdv!$D$2:$D$65536,IF(dati_pdc!$C423=3,dati_bdv!$E$2:$E$65536,IF(dati_pdc!$C423=4,dati_bdv!$F$2:$F$65536,IF(dati_pdc!$C423=5,dati_bdv!$G$2:$G$65536,dati_bdv!$H$2:$H$65536))))),$A423,dati_bdv!N$2:N$65536)</f>
        <v>0</v>
      </c>
    </row>
    <row r="424" spans="1:6">
      <c r="A424" s="34" t="str">
        <f>dati_pdc!A424</f>
        <v>830511</v>
      </c>
      <c r="B424">
        <f>SUMIF(IF(dati_pdc!$C424=1,dati_bdv!$C$2:$C$65536,IF(dati_pdc!$C424=2,dati_bdv!$D$2:$D$65536,IF(dati_pdc!$C424=3,dati_bdv!$E$2:$E$65536,IF(dati_pdc!$C424=4,dati_bdv!$F$2:$F$65536,IF(dati_pdc!$C424=5,dati_bdv!$G$2:$G$65536,dati_bdv!$H$2:$H$65536))))),$A424,dati_bdv!J$2:J$65536)</f>
        <v>350.04</v>
      </c>
      <c r="C424">
        <f>SUMIF(IF(dati_pdc!$C424=1,dati_bdv!$C$2:$C$65536,IF(dati_pdc!$C424=2,dati_bdv!$D$2:$D$65536,IF(dati_pdc!$C424=3,dati_bdv!$E$2:$E$65536,IF(dati_pdc!$C424=4,dati_bdv!$F$2:$F$65536,IF(dati_pdc!$C424=5,dati_bdv!$G$2:$G$65536,dati_bdv!$H$2:$H$65536))))),$A424,dati_bdv!K$2:K$65536)</f>
        <v>264</v>
      </c>
      <c r="D424">
        <f>SUMIF(IF(dati_pdc!$C424=1,dati_bdv!$C$2:$C$65536,IF(dati_pdc!$C424=2,dati_bdv!$D$2:$D$65536,IF(dati_pdc!$C424=3,dati_bdv!$E$2:$E$65536,IF(dati_pdc!$C424=4,dati_bdv!$F$2:$F$65536,IF(dati_pdc!$C424=5,dati_bdv!$G$2:$G$65536,dati_bdv!$H$2:$H$65536))))),$A424,dati_bdv!L$2:L$65536)</f>
        <v>0</v>
      </c>
      <c r="E424">
        <f>SUMIF(IF(dati_pdc!$C424=1,dati_bdv!$C$2:$C$65536,IF(dati_pdc!$C424=2,dati_bdv!$D$2:$D$65536,IF(dati_pdc!$C424=3,dati_bdv!$E$2:$E$65536,IF(dati_pdc!$C424=4,dati_bdv!$F$2:$F$65536,IF(dati_pdc!$C424=5,dati_bdv!$G$2:$G$65536,dati_bdv!$H$2:$H$65536))))),$A424,dati_bdv!M$2:M$65536)</f>
        <v>0</v>
      </c>
      <c r="F424">
        <f>SUMIF(IF(dati_pdc!$C424=1,dati_bdv!$C$2:$C$65536,IF(dati_pdc!$C424=2,dati_bdv!$D$2:$D$65536,IF(dati_pdc!$C424=3,dati_bdv!$E$2:$E$65536,IF(dati_pdc!$C424=4,dati_bdv!$F$2:$F$65536,IF(dati_pdc!$C424=5,dati_bdv!$G$2:$G$65536,dati_bdv!$H$2:$H$65536))))),$A424,dati_bdv!N$2:N$65536)</f>
        <v>0</v>
      </c>
    </row>
    <row r="425" spans="1:6">
      <c r="A425" s="34" t="str">
        <f>dati_pdc!A425</f>
        <v>830521</v>
      </c>
      <c r="B425">
        <f>SUMIF(IF(dati_pdc!$C425=1,dati_bdv!$C$2:$C$65536,IF(dati_pdc!$C425=2,dati_bdv!$D$2:$D$65536,IF(dati_pdc!$C425=3,dati_bdv!$E$2:$E$65536,IF(dati_pdc!$C425=4,dati_bdv!$F$2:$F$65536,IF(dati_pdc!$C425=5,dati_bdv!$G$2:$G$65536,dati_bdv!$H$2:$H$65536))))),$A425,dati_bdv!J$2:J$65536)</f>
        <v>419</v>
      </c>
      <c r="C425">
        <f>SUMIF(IF(dati_pdc!$C425=1,dati_bdv!$C$2:$C$65536,IF(dati_pdc!$C425=2,dati_bdv!$D$2:$D$65536,IF(dati_pdc!$C425=3,dati_bdv!$E$2:$E$65536,IF(dati_pdc!$C425=4,dati_bdv!$F$2:$F$65536,IF(dati_pdc!$C425=5,dati_bdv!$G$2:$G$65536,dati_bdv!$H$2:$H$65536))))),$A425,dati_bdv!K$2:K$65536)</f>
        <v>0</v>
      </c>
      <c r="D425">
        <f>SUMIF(IF(dati_pdc!$C425=1,dati_bdv!$C$2:$C$65536,IF(dati_pdc!$C425=2,dati_bdv!$D$2:$D$65536,IF(dati_pdc!$C425=3,dati_bdv!$E$2:$E$65536,IF(dati_pdc!$C425=4,dati_bdv!$F$2:$F$65536,IF(dati_pdc!$C425=5,dati_bdv!$G$2:$G$65536,dati_bdv!$H$2:$H$65536))))),$A425,dati_bdv!L$2:L$65536)</f>
        <v>0</v>
      </c>
      <c r="E425">
        <f>SUMIF(IF(dati_pdc!$C425=1,dati_bdv!$C$2:$C$65536,IF(dati_pdc!$C425=2,dati_bdv!$D$2:$D$65536,IF(dati_pdc!$C425=3,dati_bdv!$E$2:$E$65536,IF(dati_pdc!$C425=4,dati_bdv!$F$2:$F$65536,IF(dati_pdc!$C425=5,dati_bdv!$G$2:$G$65536,dati_bdv!$H$2:$H$65536))))),$A425,dati_bdv!M$2:M$65536)</f>
        <v>0</v>
      </c>
      <c r="F425">
        <f>SUMIF(IF(dati_pdc!$C425=1,dati_bdv!$C$2:$C$65536,IF(dati_pdc!$C425=2,dati_bdv!$D$2:$D$65536,IF(dati_pdc!$C425=3,dati_bdv!$E$2:$E$65536,IF(dati_pdc!$C425=4,dati_bdv!$F$2:$F$65536,IF(dati_pdc!$C425=5,dati_bdv!$G$2:$G$65536,dati_bdv!$H$2:$H$65536))))),$A425,dati_bdv!N$2:N$65536)</f>
        <v>0</v>
      </c>
    </row>
    <row r="426" spans="1:6">
      <c r="A426" s="34" t="str">
        <f>dati_pdc!A426</f>
        <v>830531</v>
      </c>
      <c r="B426">
        <f>SUMIF(IF(dati_pdc!$C426=1,dati_bdv!$C$2:$C$65536,IF(dati_pdc!$C426=2,dati_bdv!$D$2:$D$65536,IF(dati_pdc!$C426=3,dati_bdv!$E$2:$E$65536,IF(dati_pdc!$C426=4,dati_bdv!$F$2:$F$65536,IF(dati_pdc!$C426=5,dati_bdv!$G$2:$G$65536,dati_bdv!$H$2:$H$65536))))),$A426,dati_bdv!J$2:J$65536)</f>
        <v>1674</v>
      </c>
      <c r="C426">
        <f>SUMIF(IF(dati_pdc!$C426=1,dati_bdv!$C$2:$C$65536,IF(dati_pdc!$C426=2,dati_bdv!$D$2:$D$65536,IF(dati_pdc!$C426=3,dati_bdv!$E$2:$E$65536,IF(dati_pdc!$C426=4,dati_bdv!$F$2:$F$65536,IF(dati_pdc!$C426=5,dati_bdv!$G$2:$G$65536,dati_bdv!$H$2:$H$65536))))),$A426,dati_bdv!K$2:K$65536)</f>
        <v>1694</v>
      </c>
      <c r="D426">
        <f>SUMIF(IF(dati_pdc!$C426=1,dati_bdv!$C$2:$C$65536,IF(dati_pdc!$C426=2,dati_bdv!$D$2:$D$65536,IF(dati_pdc!$C426=3,dati_bdv!$E$2:$E$65536,IF(dati_pdc!$C426=4,dati_bdv!$F$2:$F$65536,IF(dati_pdc!$C426=5,dati_bdv!$G$2:$G$65536,dati_bdv!$H$2:$H$65536))))),$A426,dati_bdv!L$2:L$65536)</f>
        <v>0</v>
      </c>
      <c r="E426">
        <f>SUMIF(IF(dati_pdc!$C426=1,dati_bdv!$C$2:$C$65536,IF(dati_pdc!$C426=2,dati_bdv!$D$2:$D$65536,IF(dati_pdc!$C426=3,dati_bdv!$E$2:$E$65536,IF(dati_pdc!$C426=4,dati_bdv!$F$2:$F$65536,IF(dati_pdc!$C426=5,dati_bdv!$G$2:$G$65536,dati_bdv!$H$2:$H$65536))))),$A426,dati_bdv!M$2:M$65536)</f>
        <v>0</v>
      </c>
      <c r="F426">
        <f>SUMIF(IF(dati_pdc!$C426=1,dati_bdv!$C$2:$C$65536,IF(dati_pdc!$C426=2,dati_bdv!$D$2:$D$65536,IF(dati_pdc!$C426=3,dati_bdv!$E$2:$E$65536,IF(dati_pdc!$C426=4,dati_bdv!$F$2:$F$65536,IF(dati_pdc!$C426=5,dati_bdv!$G$2:$G$65536,dati_bdv!$H$2:$H$65536))))),$A426,dati_bdv!N$2:N$65536)</f>
        <v>0</v>
      </c>
    </row>
    <row r="427" spans="1:6">
      <c r="A427" s="34" t="str">
        <f>dati_pdc!A427</f>
        <v>830549</v>
      </c>
      <c r="B427">
        <f>SUMIF(IF(dati_pdc!$C427=1,dati_bdv!$C$2:$C$65536,IF(dati_pdc!$C427=2,dati_bdv!$D$2:$D$65536,IF(dati_pdc!$C427=3,dati_bdv!$E$2:$E$65536,IF(dati_pdc!$C427=4,dati_bdv!$F$2:$F$65536,IF(dati_pdc!$C427=5,dati_bdv!$G$2:$G$65536,dati_bdv!$H$2:$H$65536))))),$A427,dati_bdv!J$2:J$65536)</f>
        <v>47.71</v>
      </c>
      <c r="C427">
        <f>SUMIF(IF(dati_pdc!$C427=1,dati_bdv!$C$2:$C$65536,IF(dati_pdc!$C427=2,dati_bdv!$D$2:$D$65536,IF(dati_pdc!$C427=3,dati_bdv!$E$2:$E$65536,IF(dati_pdc!$C427=4,dati_bdv!$F$2:$F$65536,IF(dati_pdc!$C427=5,dati_bdv!$G$2:$G$65536,dati_bdv!$H$2:$H$65536))))),$A427,dati_bdv!K$2:K$65536)</f>
        <v>0</v>
      </c>
      <c r="D427">
        <f>SUMIF(IF(dati_pdc!$C427=1,dati_bdv!$C$2:$C$65536,IF(dati_pdc!$C427=2,dati_bdv!$D$2:$D$65536,IF(dati_pdc!$C427=3,dati_bdv!$E$2:$E$65536,IF(dati_pdc!$C427=4,dati_bdv!$F$2:$F$65536,IF(dati_pdc!$C427=5,dati_bdv!$G$2:$G$65536,dati_bdv!$H$2:$H$65536))))),$A427,dati_bdv!L$2:L$65536)</f>
        <v>0</v>
      </c>
      <c r="E427">
        <f>SUMIF(IF(dati_pdc!$C427=1,dati_bdv!$C$2:$C$65536,IF(dati_pdc!$C427=2,dati_bdv!$D$2:$D$65536,IF(dati_pdc!$C427=3,dati_bdv!$E$2:$E$65536,IF(dati_pdc!$C427=4,dati_bdv!$F$2:$F$65536,IF(dati_pdc!$C427=5,dati_bdv!$G$2:$G$65536,dati_bdv!$H$2:$H$65536))))),$A427,dati_bdv!M$2:M$65536)</f>
        <v>0</v>
      </c>
      <c r="F427">
        <f>SUMIF(IF(dati_pdc!$C427=1,dati_bdv!$C$2:$C$65536,IF(dati_pdc!$C427=2,dati_bdv!$D$2:$D$65536,IF(dati_pdc!$C427=3,dati_bdv!$E$2:$E$65536,IF(dati_pdc!$C427=4,dati_bdv!$F$2:$F$65536,IF(dati_pdc!$C427=5,dati_bdv!$G$2:$G$65536,dati_bdv!$H$2:$H$65536))))),$A427,dati_bdv!N$2:N$65536)</f>
        <v>0</v>
      </c>
    </row>
    <row r="428" spans="1:6">
      <c r="A428" s="34" t="str">
        <f>dati_pdc!A428</f>
        <v>830551</v>
      </c>
      <c r="B428">
        <f>SUMIF(IF(dati_pdc!$C428=1,dati_bdv!$C$2:$C$65536,IF(dati_pdc!$C428=2,dati_bdv!$D$2:$D$65536,IF(dati_pdc!$C428=3,dati_bdv!$E$2:$E$65536,IF(dati_pdc!$C428=4,dati_bdv!$F$2:$F$65536,IF(dati_pdc!$C428=5,dati_bdv!$G$2:$G$65536,dati_bdv!$H$2:$H$65536))))),$A428,dati_bdv!J$2:J$65536)</f>
        <v>100.47</v>
      </c>
      <c r="C428">
        <f>SUMIF(IF(dati_pdc!$C428=1,dati_bdv!$C$2:$C$65536,IF(dati_pdc!$C428=2,dati_bdv!$D$2:$D$65536,IF(dati_pdc!$C428=3,dati_bdv!$E$2:$E$65536,IF(dati_pdc!$C428=4,dati_bdv!$F$2:$F$65536,IF(dati_pdc!$C428=5,dati_bdv!$G$2:$G$65536,dati_bdv!$H$2:$H$65536))))),$A428,dati_bdv!K$2:K$65536)</f>
        <v>0</v>
      </c>
      <c r="D428">
        <f>SUMIF(IF(dati_pdc!$C428=1,dati_bdv!$C$2:$C$65536,IF(dati_pdc!$C428=2,dati_bdv!$D$2:$D$65536,IF(dati_pdc!$C428=3,dati_bdv!$E$2:$E$65536,IF(dati_pdc!$C428=4,dati_bdv!$F$2:$F$65536,IF(dati_pdc!$C428=5,dati_bdv!$G$2:$G$65536,dati_bdv!$H$2:$H$65536))))),$A428,dati_bdv!L$2:L$65536)</f>
        <v>0</v>
      </c>
      <c r="E428">
        <f>SUMIF(IF(dati_pdc!$C428=1,dati_bdv!$C$2:$C$65536,IF(dati_pdc!$C428=2,dati_bdv!$D$2:$D$65536,IF(dati_pdc!$C428=3,dati_bdv!$E$2:$E$65536,IF(dati_pdc!$C428=4,dati_bdv!$F$2:$F$65536,IF(dati_pdc!$C428=5,dati_bdv!$G$2:$G$65536,dati_bdv!$H$2:$H$65536))))),$A428,dati_bdv!M$2:M$65536)</f>
        <v>0</v>
      </c>
      <c r="F428">
        <f>SUMIF(IF(dati_pdc!$C428=1,dati_bdv!$C$2:$C$65536,IF(dati_pdc!$C428=2,dati_bdv!$D$2:$D$65536,IF(dati_pdc!$C428=3,dati_bdv!$E$2:$E$65536,IF(dati_pdc!$C428=4,dati_bdv!$F$2:$F$65536,IF(dati_pdc!$C428=5,dati_bdv!$G$2:$G$65536,dati_bdv!$H$2:$H$65536))))),$A428,dati_bdv!N$2:N$65536)</f>
        <v>0</v>
      </c>
    </row>
    <row r="429" spans="1:6">
      <c r="A429" s="34" t="str">
        <f>dati_pdc!A429</f>
        <v>8307</v>
      </c>
      <c r="B429">
        <f>SUMIF(IF(dati_pdc!$C429=1,dati_bdv!$C$2:$C$65536,IF(dati_pdc!$C429=2,dati_bdv!$D$2:$D$65536,IF(dati_pdc!$C429=3,dati_bdv!$E$2:$E$65536,IF(dati_pdc!$C429=4,dati_bdv!$F$2:$F$65536,IF(dati_pdc!$C429=5,dati_bdv!$G$2:$G$65536,dati_bdv!$H$2:$H$65536))))),$A429,dati_bdv!J$2:J$65536)</f>
        <v>3403.88</v>
      </c>
      <c r="C429">
        <f>SUMIF(IF(dati_pdc!$C429=1,dati_bdv!$C$2:$C$65536,IF(dati_pdc!$C429=2,dati_bdv!$D$2:$D$65536,IF(dati_pdc!$C429=3,dati_bdv!$E$2:$E$65536,IF(dati_pdc!$C429=4,dati_bdv!$F$2:$F$65536,IF(dati_pdc!$C429=5,dati_bdv!$G$2:$G$65536,dati_bdv!$H$2:$H$65536))))),$A429,dati_bdv!K$2:K$65536)</f>
        <v>18350.34</v>
      </c>
      <c r="D429">
        <f>SUMIF(IF(dati_pdc!$C429=1,dati_bdv!$C$2:$C$65536,IF(dati_pdc!$C429=2,dati_bdv!$D$2:$D$65536,IF(dati_pdc!$C429=3,dati_bdv!$E$2:$E$65536,IF(dati_pdc!$C429=4,dati_bdv!$F$2:$F$65536,IF(dati_pdc!$C429=5,dati_bdv!$G$2:$G$65536,dati_bdv!$H$2:$H$65536))))),$A429,dati_bdv!L$2:L$65536)</f>
        <v>0</v>
      </c>
      <c r="E429">
        <f>SUMIF(IF(dati_pdc!$C429=1,dati_bdv!$C$2:$C$65536,IF(dati_pdc!$C429=2,dati_bdv!$D$2:$D$65536,IF(dati_pdc!$C429=3,dati_bdv!$E$2:$E$65536,IF(dati_pdc!$C429=4,dati_bdv!$F$2:$F$65536,IF(dati_pdc!$C429=5,dati_bdv!$G$2:$G$65536,dati_bdv!$H$2:$H$65536))))),$A429,dati_bdv!M$2:M$65536)</f>
        <v>0</v>
      </c>
      <c r="F429">
        <f>SUMIF(IF(dati_pdc!$C429=1,dati_bdv!$C$2:$C$65536,IF(dati_pdc!$C429=2,dati_bdv!$D$2:$D$65536,IF(dati_pdc!$C429=3,dati_bdv!$E$2:$E$65536,IF(dati_pdc!$C429=4,dati_bdv!$F$2:$F$65536,IF(dati_pdc!$C429=5,dati_bdv!$G$2:$G$65536,dati_bdv!$H$2:$H$65536))))),$A429,dati_bdv!N$2:N$65536)</f>
        <v>0</v>
      </c>
    </row>
    <row r="430" spans="1:6">
      <c r="A430" s="34" t="str">
        <f>dati_pdc!A430</f>
        <v>830701</v>
      </c>
      <c r="B430">
        <f>SUMIF(IF(dati_pdc!$C430=1,dati_bdv!$C$2:$C$65536,IF(dati_pdc!$C430=2,dati_bdv!$D$2:$D$65536,IF(dati_pdc!$C430=3,dati_bdv!$E$2:$E$65536,IF(dati_pdc!$C430=4,dati_bdv!$F$2:$F$65536,IF(dati_pdc!$C430=5,dati_bdv!$G$2:$G$65536,dati_bdv!$H$2:$H$65536))))),$A430,dati_bdv!J$2:J$65536)</f>
        <v>718.4</v>
      </c>
      <c r="C430">
        <f>SUMIF(IF(dati_pdc!$C430=1,dati_bdv!$C$2:$C$65536,IF(dati_pdc!$C430=2,dati_bdv!$D$2:$D$65536,IF(dati_pdc!$C430=3,dati_bdv!$E$2:$E$65536,IF(dati_pdc!$C430=4,dati_bdv!$F$2:$F$65536,IF(dati_pdc!$C430=5,dati_bdv!$G$2:$G$65536,dati_bdv!$H$2:$H$65536))))),$A430,dati_bdv!K$2:K$65536)</f>
        <v>0</v>
      </c>
      <c r="D430">
        <f>SUMIF(IF(dati_pdc!$C430=1,dati_bdv!$C$2:$C$65536,IF(dati_pdc!$C430=2,dati_bdv!$D$2:$D$65536,IF(dati_pdc!$C430=3,dati_bdv!$E$2:$E$65536,IF(dati_pdc!$C430=4,dati_bdv!$F$2:$F$65536,IF(dati_pdc!$C430=5,dati_bdv!$G$2:$G$65536,dati_bdv!$H$2:$H$65536))))),$A430,dati_bdv!L$2:L$65536)</f>
        <v>0</v>
      </c>
      <c r="E430">
        <f>SUMIF(IF(dati_pdc!$C430=1,dati_bdv!$C$2:$C$65536,IF(dati_pdc!$C430=2,dati_bdv!$D$2:$D$65536,IF(dati_pdc!$C430=3,dati_bdv!$E$2:$E$65536,IF(dati_pdc!$C430=4,dati_bdv!$F$2:$F$65536,IF(dati_pdc!$C430=5,dati_bdv!$G$2:$G$65536,dati_bdv!$H$2:$H$65536))))),$A430,dati_bdv!M$2:M$65536)</f>
        <v>0</v>
      </c>
      <c r="F430">
        <f>SUMIF(IF(dati_pdc!$C430=1,dati_bdv!$C$2:$C$65536,IF(dati_pdc!$C430=2,dati_bdv!$D$2:$D$65536,IF(dati_pdc!$C430=3,dati_bdv!$E$2:$E$65536,IF(dati_pdc!$C430=4,dati_bdv!$F$2:$F$65536,IF(dati_pdc!$C430=5,dati_bdv!$G$2:$G$65536,dati_bdv!$H$2:$H$65536))))),$A430,dati_bdv!N$2:N$65536)</f>
        <v>0</v>
      </c>
    </row>
    <row r="431" spans="1:6">
      <c r="A431" s="34" t="str">
        <f>dati_pdc!A431</f>
        <v>83070101</v>
      </c>
      <c r="B431">
        <f>SUMIF(IF(dati_pdc!$C431=1,dati_bdv!$C$2:$C$65536,IF(dati_pdc!$C431=2,dati_bdv!$D$2:$D$65536,IF(dati_pdc!$C431=3,dati_bdv!$E$2:$E$65536,IF(dati_pdc!$C431=4,dati_bdv!$F$2:$F$65536,IF(dati_pdc!$C431=5,dati_bdv!$G$2:$G$65536,dati_bdv!$H$2:$H$65536))))),$A431,dati_bdv!J$2:J$65536)</f>
        <v>699.3</v>
      </c>
      <c r="C431">
        <f>SUMIF(IF(dati_pdc!$C431=1,dati_bdv!$C$2:$C$65536,IF(dati_pdc!$C431=2,dati_bdv!$D$2:$D$65536,IF(dati_pdc!$C431=3,dati_bdv!$E$2:$E$65536,IF(dati_pdc!$C431=4,dati_bdv!$F$2:$F$65536,IF(dati_pdc!$C431=5,dati_bdv!$G$2:$G$65536,dati_bdv!$H$2:$H$65536))))),$A431,dati_bdv!K$2:K$65536)</f>
        <v>0</v>
      </c>
      <c r="D431">
        <f>SUMIF(IF(dati_pdc!$C431=1,dati_bdv!$C$2:$C$65536,IF(dati_pdc!$C431=2,dati_bdv!$D$2:$D$65536,IF(dati_pdc!$C431=3,dati_bdv!$E$2:$E$65536,IF(dati_pdc!$C431=4,dati_bdv!$F$2:$F$65536,IF(dati_pdc!$C431=5,dati_bdv!$G$2:$G$65536,dati_bdv!$H$2:$H$65536))))),$A431,dati_bdv!L$2:L$65536)</f>
        <v>0</v>
      </c>
      <c r="E431">
        <f>SUMIF(IF(dati_pdc!$C431=1,dati_bdv!$C$2:$C$65536,IF(dati_pdc!$C431=2,dati_bdv!$D$2:$D$65536,IF(dati_pdc!$C431=3,dati_bdv!$E$2:$E$65536,IF(dati_pdc!$C431=4,dati_bdv!$F$2:$F$65536,IF(dati_pdc!$C431=5,dati_bdv!$G$2:$G$65536,dati_bdv!$H$2:$H$65536))))),$A431,dati_bdv!M$2:M$65536)</f>
        <v>0</v>
      </c>
      <c r="F431">
        <f>SUMIF(IF(dati_pdc!$C431=1,dati_bdv!$C$2:$C$65536,IF(dati_pdc!$C431=2,dati_bdv!$D$2:$D$65536,IF(dati_pdc!$C431=3,dati_bdv!$E$2:$E$65536,IF(dati_pdc!$C431=4,dati_bdv!$F$2:$F$65536,IF(dati_pdc!$C431=5,dati_bdv!$G$2:$G$65536,dati_bdv!$H$2:$H$65536))))),$A431,dati_bdv!N$2:N$65536)</f>
        <v>0</v>
      </c>
    </row>
    <row r="432" spans="1:6">
      <c r="A432" s="34" t="str">
        <f>dati_pdc!A432</f>
        <v>83070105</v>
      </c>
      <c r="B432">
        <f>SUMIF(IF(dati_pdc!$C432=1,dati_bdv!$C$2:$C$65536,IF(dati_pdc!$C432=2,dati_bdv!$D$2:$D$65536,IF(dati_pdc!$C432=3,dati_bdv!$E$2:$E$65536,IF(dati_pdc!$C432=4,dati_bdv!$F$2:$F$65536,IF(dati_pdc!$C432=5,dati_bdv!$G$2:$G$65536,dati_bdv!$H$2:$H$65536))))),$A432,dati_bdv!J$2:J$65536)</f>
        <v>19.100000000000001</v>
      </c>
      <c r="C432">
        <f>SUMIF(IF(dati_pdc!$C432=1,dati_bdv!$C$2:$C$65536,IF(dati_pdc!$C432=2,dati_bdv!$D$2:$D$65536,IF(dati_pdc!$C432=3,dati_bdv!$E$2:$E$65536,IF(dati_pdc!$C432=4,dati_bdv!$F$2:$F$65536,IF(dati_pdc!$C432=5,dati_bdv!$G$2:$G$65536,dati_bdv!$H$2:$H$65536))))),$A432,dati_bdv!K$2:K$65536)</f>
        <v>0</v>
      </c>
      <c r="D432">
        <f>SUMIF(IF(dati_pdc!$C432=1,dati_bdv!$C$2:$C$65536,IF(dati_pdc!$C432=2,dati_bdv!$D$2:$D$65536,IF(dati_pdc!$C432=3,dati_bdv!$E$2:$E$65536,IF(dati_pdc!$C432=4,dati_bdv!$F$2:$F$65536,IF(dati_pdc!$C432=5,dati_bdv!$G$2:$G$65536,dati_bdv!$H$2:$H$65536))))),$A432,dati_bdv!L$2:L$65536)</f>
        <v>0</v>
      </c>
      <c r="E432">
        <f>SUMIF(IF(dati_pdc!$C432=1,dati_bdv!$C$2:$C$65536,IF(dati_pdc!$C432=2,dati_bdv!$D$2:$D$65536,IF(dati_pdc!$C432=3,dati_bdv!$E$2:$E$65536,IF(dati_pdc!$C432=4,dati_bdv!$F$2:$F$65536,IF(dati_pdc!$C432=5,dati_bdv!$G$2:$G$65536,dati_bdv!$H$2:$H$65536))))),$A432,dati_bdv!M$2:M$65536)</f>
        <v>0</v>
      </c>
      <c r="F432">
        <f>SUMIF(IF(dati_pdc!$C432=1,dati_bdv!$C$2:$C$65536,IF(dati_pdc!$C432=2,dati_bdv!$D$2:$D$65536,IF(dati_pdc!$C432=3,dati_bdv!$E$2:$E$65536,IF(dati_pdc!$C432=4,dati_bdv!$F$2:$F$65536,IF(dati_pdc!$C432=5,dati_bdv!$G$2:$G$65536,dati_bdv!$H$2:$H$65536))))),$A432,dati_bdv!N$2:N$65536)</f>
        <v>0</v>
      </c>
    </row>
    <row r="433" spans="1:6">
      <c r="A433" s="34" t="str">
        <f>dati_pdc!A433</f>
        <v>830711</v>
      </c>
      <c r="B433">
        <f>SUMIF(IF(dati_pdc!$C433=1,dati_bdv!$C$2:$C$65536,IF(dati_pdc!$C433=2,dati_bdv!$D$2:$D$65536,IF(dati_pdc!$C433=3,dati_bdv!$E$2:$E$65536,IF(dati_pdc!$C433=4,dati_bdv!$F$2:$F$65536,IF(dati_pdc!$C433=5,dati_bdv!$G$2:$G$65536,dati_bdv!$H$2:$H$65536))))),$A433,dati_bdv!J$2:J$65536)</f>
        <v>531.45000000000005</v>
      </c>
      <c r="C433">
        <f>SUMIF(IF(dati_pdc!$C433=1,dati_bdv!$C$2:$C$65536,IF(dati_pdc!$C433=2,dati_bdv!$D$2:$D$65536,IF(dati_pdc!$C433=3,dati_bdv!$E$2:$E$65536,IF(dati_pdc!$C433=4,dati_bdv!$F$2:$F$65536,IF(dati_pdc!$C433=5,dati_bdv!$G$2:$G$65536,dati_bdv!$H$2:$H$65536))))),$A433,dati_bdv!K$2:K$65536)</f>
        <v>530.53</v>
      </c>
      <c r="D433">
        <f>SUMIF(IF(dati_pdc!$C433=1,dati_bdv!$C$2:$C$65536,IF(dati_pdc!$C433=2,dati_bdv!$D$2:$D$65536,IF(dati_pdc!$C433=3,dati_bdv!$E$2:$E$65536,IF(dati_pdc!$C433=4,dati_bdv!$F$2:$F$65536,IF(dati_pdc!$C433=5,dati_bdv!$G$2:$G$65536,dati_bdv!$H$2:$H$65536))))),$A433,dati_bdv!L$2:L$65536)</f>
        <v>0</v>
      </c>
      <c r="E433">
        <f>SUMIF(IF(dati_pdc!$C433=1,dati_bdv!$C$2:$C$65536,IF(dati_pdc!$C433=2,dati_bdv!$D$2:$D$65536,IF(dati_pdc!$C433=3,dati_bdv!$E$2:$E$65536,IF(dati_pdc!$C433=4,dati_bdv!$F$2:$F$65536,IF(dati_pdc!$C433=5,dati_bdv!$G$2:$G$65536,dati_bdv!$H$2:$H$65536))))),$A433,dati_bdv!M$2:M$65536)</f>
        <v>0</v>
      </c>
      <c r="F433">
        <f>SUMIF(IF(dati_pdc!$C433=1,dati_bdv!$C$2:$C$65536,IF(dati_pdc!$C433=2,dati_bdv!$D$2:$D$65536,IF(dati_pdc!$C433=3,dati_bdv!$E$2:$E$65536,IF(dati_pdc!$C433=4,dati_bdv!$F$2:$F$65536,IF(dati_pdc!$C433=5,dati_bdv!$G$2:$G$65536,dati_bdv!$H$2:$H$65536))))),$A433,dati_bdv!N$2:N$65536)</f>
        <v>0</v>
      </c>
    </row>
    <row r="434" spans="1:6">
      <c r="A434" s="34" t="str">
        <f>dati_pdc!A434</f>
        <v>830715</v>
      </c>
      <c r="B434">
        <f>SUMIF(IF(dati_pdc!$C434=1,dati_bdv!$C$2:$C$65536,IF(dati_pdc!$C434=2,dati_bdv!$D$2:$D$65536,IF(dati_pdc!$C434=3,dati_bdv!$E$2:$E$65536,IF(dati_pdc!$C434=4,dati_bdv!$F$2:$F$65536,IF(dati_pdc!$C434=5,dati_bdv!$G$2:$G$65536,dati_bdv!$H$2:$H$65536))))),$A434,dati_bdv!J$2:J$65536)</f>
        <v>1851.28</v>
      </c>
      <c r="C434">
        <f>SUMIF(IF(dati_pdc!$C434=1,dati_bdv!$C$2:$C$65536,IF(dati_pdc!$C434=2,dati_bdv!$D$2:$D$65536,IF(dati_pdc!$C434=3,dati_bdv!$E$2:$E$65536,IF(dati_pdc!$C434=4,dati_bdv!$F$2:$F$65536,IF(dati_pdc!$C434=5,dati_bdv!$G$2:$G$65536,dati_bdv!$H$2:$H$65536))))),$A434,dati_bdv!K$2:K$65536)</f>
        <v>1826.62</v>
      </c>
      <c r="D434">
        <f>SUMIF(IF(dati_pdc!$C434=1,dati_bdv!$C$2:$C$65536,IF(dati_pdc!$C434=2,dati_bdv!$D$2:$D$65536,IF(dati_pdc!$C434=3,dati_bdv!$E$2:$E$65536,IF(dati_pdc!$C434=4,dati_bdv!$F$2:$F$65536,IF(dati_pdc!$C434=5,dati_bdv!$G$2:$G$65536,dati_bdv!$H$2:$H$65536))))),$A434,dati_bdv!L$2:L$65536)</f>
        <v>0</v>
      </c>
      <c r="E434">
        <f>SUMIF(IF(dati_pdc!$C434=1,dati_bdv!$C$2:$C$65536,IF(dati_pdc!$C434=2,dati_bdv!$D$2:$D$65536,IF(dati_pdc!$C434=3,dati_bdv!$E$2:$E$65536,IF(dati_pdc!$C434=4,dati_bdv!$F$2:$F$65536,IF(dati_pdc!$C434=5,dati_bdv!$G$2:$G$65536,dati_bdv!$H$2:$H$65536))))),$A434,dati_bdv!M$2:M$65536)</f>
        <v>0</v>
      </c>
      <c r="F434">
        <f>SUMIF(IF(dati_pdc!$C434=1,dati_bdv!$C$2:$C$65536,IF(dati_pdc!$C434=2,dati_bdv!$D$2:$D$65536,IF(dati_pdc!$C434=3,dati_bdv!$E$2:$E$65536,IF(dati_pdc!$C434=4,dati_bdv!$F$2:$F$65536,IF(dati_pdc!$C434=5,dati_bdv!$G$2:$G$65536,dati_bdv!$H$2:$H$65536))))),$A434,dati_bdv!N$2:N$65536)</f>
        <v>0</v>
      </c>
    </row>
    <row r="435" spans="1:6">
      <c r="A435" s="34" t="str">
        <f>dati_pdc!A435</f>
        <v>830721</v>
      </c>
      <c r="B435">
        <f>SUMIF(IF(dati_pdc!$C435=1,dati_bdv!$C$2:$C$65536,IF(dati_pdc!$C435=2,dati_bdv!$D$2:$D$65536,IF(dati_pdc!$C435=3,dati_bdv!$E$2:$E$65536,IF(dati_pdc!$C435=4,dati_bdv!$F$2:$F$65536,IF(dati_pdc!$C435=5,dati_bdv!$G$2:$G$65536,dati_bdv!$H$2:$H$65536))))),$A435,dati_bdv!J$2:J$65536)</f>
        <v>0</v>
      </c>
      <c r="C435">
        <f>SUMIF(IF(dati_pdc!$C435=1,dati_bdv!$C$2:$C$65536,IF(dati_pdc!$C435=2,dati_bdv!$D$2:$D$65536,IF(dati_pdc!$C435=3,dati_bdv!$E$2:$E$65536,IF(dati_pdc!$C435=4,dati_bdv!$F$2:$F$65536,IF(dati_pdc!$C435=5,dati_bdv!$G$2:$G$65536,dati_bdv!$H$2:$H$65536))))),$A435,dati_bdv!K$2:K$65536)</f>
        <v>15655.89</v>
      </c>
      <c r="D435">
        <f>SUMIF(IF(dati_pdc!$C435=1,dati_bdv!$C$2:$C$65536,IF(dati_pdc!$C435=2,dati_bdv!$D$2:$D$65536,IF(dati_pdc!$C435=3,dati_bdv!$E$2:$E$65536,IF(dati_pdc!$C435=4,dati_bdv!$F$2:$F$65536,IF(dati_pdc!$C435=5,dati_bdv!$G$2:$G$65536,dati_bdv!$H$2:$H$65536))))),$A435,dati_bdv!L$2:L$65536)</f>
        <v>0</v>
      </c>
      <c r="E435">
        <f>SUMIF(IF(dati_pdc!$C435=1,dati_bdv!$C$2:$C$65536,IF(dati_pdc!$C435=2,dati_bdv!$D$2:$D$65536,IF(dati_pdc!$C435=3,dati_bdv!$E$2:$E$65536,IF(dati_pdc!$C435=4,dati_bdv!$F$2:$F$65536,IF(dati_pdc!$C435=5,dati_bdv!$G$2:$G$65536,dati_bdv!$H$2:$H$65536))))),$A435,dati_bdv!M$2:M$65536)</f>
        <v>0</v>
      </c>
      <c r="F435">
        <f>SUMIF(IF(dati_pdc!$C435=1,dati_bdv!$C$2:$C$65536,IF(dati_pdc!$C435=2,dati_bdv!$D$2:$D$65536,IF(dati_pdc!$C435=3,dati_bdv!$E$2:$E$65536,IF(dati_pdc!$C435=4,dati_bdv!$F$2:$F$65536,IF(dati_pdc!$C435=5,dati_bdv!$G$2:$G$65536,dati_bdv!$H$2:$H$65536))))),$A435,dati_bdv!N$2:N$65536)</f>
        <v>0</v>
      </c>
    </row>
    <row r="436" spans="1:6">
      <c r="A436" s="34" t="str">
        <f>dati_pdc!A436</f>
        <v>830725</v>
      </c>
      <c r="B436">
        <f>SUMIF(IF(dati_pdc!$C436=1,dati_bdv!$C$2:$C$65536,IF(dati_pdc!$C436=2,dati_bdv!$D$2:$D$65536,IF(dati_pdc!$C436=3,dati_bdv!$E$2:$E$65536,IF(dati_pdc!$C436=4,dati_bdv!$F$2:$F$65536,IF(dati_pdc!$C436=5,dati_bdv!$G$2:$G$65536,dati_bdv!$H$2:$H$65536))))),$A436,dati_bdv!J$2:J$65536)</f>
        <v>0.01</v>
      </c>
      <c r="C436">
        <f>SUMIF(IF(dati_pdc!$C436=1,dati_bdv!$C$2:$C$65536,IF(dati_pdc!$C436=2,dati_bdv!$D$2:$D$65536,IF(dati_pdc!$C436=3,dati_bdv!$E$2:$E$65536,IF(dati_pdc!$C436=4,dati_bdv!$F$2:$F$65536,IF(dati_pdc!$C436=5,dati_bdv!$G$2:$G$65536,dati_bdv!$H$2:$H$65536))))),$A436,dati_bdv!K$2:K$65536)</f>
        <v>2.42</v>
      </c>
      <c r="D436">
        <f>SUMIF(IF(dati_pdc!$C436=1,dati_bdv!$C$2:$C$65536,IF(dati_pdc!$C436=2,dati_bdv!$D$2:$D$65536,IF(dati_pdc!$C436=3,dati_bdv!$E$2:$E$65536,IF(dati_pdc!$C436=4,dati_bdv!$F$2:$F$65536,IF(dati_pdc!$C436=5,dati_bdv!$G$2:$G$65536,dati_bdv!$H$2:$H$65536))))),$A436,dati_bdv!L$2:L$65536)</f>
        <v>0</v>
      </c>
      <c r="E436">
        <f>SUMIF(IF(dati_pdc!$C436=1,dati_bdv!$C$2:$C$65536,IF(dati_pdc!$C436=2,dati_bdv!$D$2:$D$65536,IF(dati_pdc!$C436=3,dati_bdv!$E$2:$E$65536,IF(dati_pdc!$C436=4,dati_bdv!$F$2:$F$65536,IF(dati_pdc!$C436=5,dati_bdv!$G$2:$G$65536,dati_bdv!$H$2:$H$65536))))),$A436,dati_bdv!M$2:M$65536)</f>
        <v>0</v>
      </c>
      <c r="F436">
        <f>SUMIF(IF(dati_pdc!$C436=1,dati_bdv!$C$2:$C$65536,IF(dati_pdc!$C436=2,dati_bdv!$D$2:$D$65536,IF(dati_pdc!$C436=3,dati_bdv!$E$2:$E$65536,IF(dati_pdc!$C436=4,dati_bdv!$F$2:$F$65536,IF(dati_pdc!$C436=5,dati_bdv!$G$2:$G$65536,dati_bdv!$H$2:$H$65536))))),$A436,dati_bdv!N$2:N$65536)</f>
        <v>0</v>
      </c>
    </row>
    <row r="437" spans="1:6">
      <c r="A437" s="34" t="str">
        <f>dati_pdc!A437</f>
        <v>830751</v>
      </c>
      <c r="B437">
        <f>SUMIF(IF(dati_pdc!$C437=1,dati_bdv!$C$2:$C$65536,IF(dati_pdc!$C437=2,dati_bdv!$D$2:$D$65536,IF(dati_pdc!$C437=3,dati_bdv!$E$2:$E$65536,IF(dati_pdc!$C437=4,dati_bdv!$F$2:$F$65536,IF(dati_pdc!$C437=5,dati_bdv!$G$2:$G$65536,dati_bdv!$H$2:$H$65536))))),$A437,dati_bdv!J$2:J$65536)</f>
        <v>302.74</v>
      </c>
      <c r="C437">
        <f>SUMIF(IF(dati_pdc!$C437=1,dati_bdv!$C$2:$C$65536,IF(dati_pdc!$C437=2,dati_bdv!$D$2:$D$65536,IF(dati_pdc!$C437=3,dati_bdv!$E$2:$E$65536,IF(dati_pdc!$C437=4,dati_bdv!$F$2:$F$65536,IF(dati_pdc!$C437=5,dati_bdv!$G$2:$G$65536,dati_bdv!$H$2:$H$65536))))),$A437,dati_bdv!K$2:K$65536)</f>
        <v>334.88</v>
      </c>
      <c r="D437">
        <f>SUMIF(IF(dati_pdc!$C437=1,dati_bdv!$C$2:$C$65536,IF(dati_pdc!$C437=2,dati_bdv!$D$2:$D$65536,IF(dati_pdc!$C437=3,dati_bdv!$E$2:$E$65536,IF(dati_pdc!$C437=4,dati_bdv!$F$2:$F$65536,IF(dati_pdc!$C437=5,dati_bdv!$G$2:$G$65536,dati_bdv!$H$2:$H$65536))))),$A437,dati_bdv!L$2:L$65536)</f>
        <v>0</v>
      </c>
      <c r="E437">
        <f>SUMIF(IF(dati_pdc!$C437=1,dati_bdv!$C$2:$C$65536,IF(dati_pdc!$C437=2,dati_bdv!$D$2:$D$65536,IF(dati_pdc!$C437=3,dati_bdv!$E$2:$E$65536,IF(dati_pdc!$C437=4,dati_bdv!$F$2:$F$65536,IF(dati_pdc!$C437=5,dati_bdv!$G$2:$G$65536,dati_bdv!$H$2:$H$65536))))),$A437,dati_bdv!M$2:M$65536)</f>
        <v>0</v>
      </c>
      <c r="F437">
        <f>SUMIF(IF(dati_pdc!$C437=1,dati_bdv!$C$2:$C$65536,IF(dati_pdc!$C437=2,dati_bdv!$D$2:$D$65536,IF(dati_pdc!$C437=3,dati_bdv!$E$2:$E$65536,IF(dati_pdc!$C437=4,dati_bdv!$F$2:$F$65536,IF(dati_pdc!$C437=5,dati_bdv!$G$2:$G$65536,dati_bdv!$H$2:$H$65536))))),$A437,dati_bdv!N$2:N$65536)</f>
        <v>0</v>
      </c>
    </row>
    <row r="438" spans="1:6">
      <c r="A438" s="34" t="str">
        <f>dati_pdc!A438</f>
        <v>8309</v>
      </c>
      <c r="B438">
        <f>SUMIF(IF(dati_pdc!$C438=1,dati_bdv!$C$2:$C$65536,IF(dati_pdc!$C438=2,dati_bdv!$D$2:$D$65536,IF(dati_pdc!$C438=3,dati_bdv!$E$2:$E$65536,IF(dati_pdc!$C438=4,dati_bdv!$F$2:$F$65536,IF(dati_pdc!$C438=5,dati_bdv!$G$2:$G$65536,dati_bdv!$H$2:$H$65536))))),$A438,dati_bdv!J$2:J$65536)</f>
        <v>0</v>
      </c>
      <c r="C438">
        <f>SUMIF(IF(dati_pdc!$C438=1,dati_bdv!$C$2:$C$65536,IF(dati_pdc!$C438=2,dati_bdv!$D$2:$D$65536,IF(dati_pdc!$C438=3,dati_bdv!$E$2:$E$65536,IF(dati_pdc!$C438=4,dati_bdv!$F$2:$F$65536,IF(dati_pdc!$C438=5,dati_bdv!$G$2:$G$65536,dati_bdv!$H$2:$H$65536))))),$A438,dati_bdv!K$2:K$65536)</f>
        <v>24.05</v>
      </c>
      <c r="D438">
        <f>SUMIF(IF(dati_pdc!$C438=1,dati_bdv!$C$2:$C$65536,IF(dati_pdc!$C438=2,dati_bdv!$D$2:$D$65536,IF(dati_pdc!$C438=3,dati_bdv!$E$2:$E$65536,IF(dati_pdc!$C438=4,dati_bdv!$F$2:$F$65536,IF(dati_pdc!$C438=5,dati_bdv!$G$2:$G$65536,dati_bdv!$H$2:$H$65536))))),$A438,dati_bdv!L$2:L$65536)</f>
        <v>0</v>
      </c>
      <c r="E438">
        <f>SUMIF(IF(dati_pdc!$C438=1,dati_bdv!$C$2:$C$65536,IF(dati_pdc!$C438=2,dati_bdv!$D$2:$D$65536,IF(dati_pdc!$C438=3,dati_bdv!$E$2:$E$65536,IF(dati_pdc!$C438=4,dati_bdv!$F$2:$F$65536,IF(dati_pdc!$C438=5,dati_bdv!$G$2:$G$65536,dati_bdv!$H$2:$H$65536))))),$A438,dati_bdv!M$2:M$65536)</f>
        <v>0</v>
      </c>
      <c r="F438">
        <f>SUMIF(IF(dati_pdc!$C438=1,dati_bdv!$C$2:$C$65536,IF(dati_pdc!$C438=2,dati_bdv!$D$2:$D$65536,IF(dati_pdc!$C438=3,dati_bdv!$E$2:$E$65536,IF(dati_pdc!$C438=4,dati_bdv!$F$2:$F$65536,IF(dati_pdc!$C438=5,dati_bdv!$G$2:$G$65536,dati_bdv!$H$2:$H$65536))))),$A438,dati_bdv!N$2:N$65536)</f>
        <v>0</v>
      </c>
    </row>
    <row r="439" spans="1:6">
      <c r="A439" s="34" t="str">
        <f>dati_pdc!A439</f>
        <v>830901</v>
      </c>
      <c r="B439">
        <f>SUMIF(IF(dati_pdc!$C439=1,dati_bdv!$C$2:$C$65536,IF(dati_pdc!$C439=2,dati_bdv!$D$2:$D$65536,IF(dati_pdc!$C439=3,dati_bdv!$E$2:$E$65536,IF(dati_pdc!$C439=4,dati_bdv!$F$2:$F$65536,IF(dati_pdc!$C439=5,dati_bdv!$G$2:$G$65536,dati_bdv!$H$2:$H$65536))))),$A439,dati_bdv!J$2:J$65536)</f>
        <v>0</v>
      </c>
      <c r="C439">
        <f>SUMIF(IF(dati_pdc!$C439=1,dati_bdv!$C$2:$C$65536,IF(dati_pdc!$C439=2,dati_bdv!$D$2:$D$65536,IF(dati_pdc!$C439=3,dati_bdv!$E$2:$E$65536,IF(dati_pdc!$C439=4,dati_bdv!$F$2:$F$65536,IF(dati_pdc!$C439=5,dati_bdv!$G$2:$G$65536,dati_bdv!$H$2:$H$65536))))),$A439,dati_bdv!K$2:K$65536)</f>
        <v>24.05</v>
      </c>
      <c r="D439">
        <f>SUMIF(IF(dati_pdc!$C439=1,dati_bdv!$C$2:$C$65536,IF(dati_pdc!$C439=2,dati_bdv!$D$2:$D$65536,IF(dati_pdc!$C439=3,dati_bdv!$E$2:$E$65536,IF(dati_pdc!$C439=4,dati_bdv!$F$2:$F$65536,IF(dati_pdc!$C439=5,dati_bdv!$G$2:$G$65536,dati_bdv!$H$2:$H$65536))))),$A439,dati_bdv!L$2:L$65536)</f>
        <v>0</v>
      </c>
      <c r="E439">
        <f>SUMIF(IF(dati_pdc!$C439=1,dati_bdv!$C$2:$C$65536,IF(dati_pdc!$C439=2,dati_bdv!$D$2:$D$65536,IF(dati_pdc!$C439=3,dati_bdv!$E$2:$E$65536,IF(dati_pdc!$C439=4,dati_bdv!$F$2:$F$65536,IF(dati_pdc!$C439=5,dati_bdv!$G$2:$G$65536,dati_bdv!$H$2:$H$65536))))),$A439,dati_bdv!M$2:M$65536)</f>
        <v>0</v>
      </c>
      <c r="F439">
        <f>SUMIF(IF(dati_pdc!$C439=1,dati_bdv!$C$2:$C$65536,IF(dati_pdc!$C439=2,dati_bdv!$D$2:$D$65536,IF(dati_pdc!$C439=3,dati_bdv!$E$2:$E$65536,IF(dati_pdc!$C439=4,dati_bdv!$F$2:$F$65536,IF(dati_pdc!$C439=5,dati_bdv!$G$2:$G$65536,dati_bdv!$H$2:$H$65536))))),$A439,dati_bdv!N$2:N$65536)</f>
        <v>0</v>
      </c>
    </row>
    <row r="440" spans="1:6">
      <c r="A440" s="34" t="str">
        <f>dati_pdc!A440</f>
        <v>85</v>
      </c>
      <c r="B440">
        <f>SUMIF(IF(dati_pdc!$C440=1,dati_bdv!$C$2:$C$65536,IF(dati_pdc!$C440=2,dati_bdv!$D$2:$D$65536,IF(dati_pdc!$C440=3,dati_bdv!$E$2:$E$65536,IF(dati_pdc!$C440=4,dati_bdv!$F$2:$F$65536,IF(dati_pdc!$C440=5,dati_bdv!$G$2:$G$65536,dati_bdv!$H$2:$H$65536))))),$A440,dati_bdv!J$2:J$65536)</f>
        <v>-8850.1999999999989</v>
      </c>
      <c r="C440">
        <f>SUMIF(IF(dati_pdc!$C440=1,dati_bdv!$C$2:$C$65536,IF(dati_pdc!$C440=2,dati_bdv!$D$2:$D$65536,IF(dati_pdc!$C440=3,dati_bdv!$E$2:$E$65536,IF(dati_pdc!$C440=4,dati_bdv!$F$2:$F$65536,IF(dati_pdc!$C440=5,dati_bdv!$G$2:$G$65536,dati_bdv!$H$2:$H$65536))))),$A440,dati_bdv!K$2:K$65536)</f>
        <v>-11121.79</v>
      </c>
      <c r="D440">
        <f>SUMIF(IF(dati_pdc!$C440=1,dati_bdv!$C$2:$C$65536,IF(dati_pdc!$C440=2,dati_bdv!$D$2:$D$65536,IF(dati_pdc!$C440=3,dati_bdv!$E$2:$E$65536,IF(dati_pdc!$C440=4,dati_bdv!$F$2:$F$65536,IF(dati_pdc!$C440=5,dati_bdv!$G$2:$G$65536,dati_bdv!$H$2:$H$65536))))),$A440,dati_bdv!L$2:L$65536)</f>
        <v>0</v>
      </c>
      <c r="E440">
        <f>SUMIF(IF(dati_pdc!$C440=1,dati_bdv!$C$2:$C$65536,IF(dati_pdc!$C440=2,dati_bdv!$D$2:$D$65536,IF(dati_pdc!$C440=3,dati_bdv!$E$2:$E$65536,IF(dati_pdc!$C440=4,dati_bdv!$F$2:$F$65536,IF(dati_pdc!$C440=5,dati_bdv!$G$2:$G$65536,dati_bdv!$H$2:$H$65536))))),$A440,dati_bdv!M$2:M$65536)</f>
        <v>0</v>
      </c>
      <c r="F440">
        <f>SUMIF(IF(dati_pdc!$C440=1,dati_bdv!$C$2:$C$65536,IF(dati_pdc!$C440=2,dati_bdv!$D$2:$D$65536,IF(dati_pdc!$C440=3,dati_bdv!$E$2:$E$65536,IF(dati_pdc!$C440=4,dati_bdv!$F$2:$F$65536,IF(dati_pdc!$C440=5,dati_bdv!$G$2:$G$65536,dati_bdv!$H$2:$H$65536))))),$A440,dati_bdv!N$2:N$65536)</f>
        <v>0</v>
      </c>
    </row>
    <row r="441" spans="1:6">
      <c r="A441" s="34" t="str">
        <f>dati_pdc!A441</f>
        <v>8503</v>
      </c>
      <c r="B441">
        <f>SUMIF(IF(dati_pdc!$C441=1,dati_bdv!$C$2:$C$65536,IF(dati_pdc!$C441=2,dati_bdv!$D$2:$D$65536,IF(dati_pdc!$C441=3,dati_bdv!$E$2:$E$65536,IF(dati_pdc!$C441=4,dati_bdv!$F$2:$F$65536,IF(dati_pdc!$C441=5,dati_bdv!$G$2:$G$65536,dati_bdv!$H$2:$H$65536))))),$A441,dati_bdv!J$2:J$65536)</f>
        <v>-685.31</v>
      </c>
      <c r="C441">
        <f>SUMIF(IF(dati_pdc!$C441=1,dati_bdv!$C$2:$C$65536,IF(dati_pdc!$C441=2,dati_bdv!$D$2:$D$65536,IF(dati_pdc!$C441=3,dati_bdv!$E$2:$E$65536,IF(dati_pdc!$C441=4,dati_bdv!$F$2:$F$65536,IF(dati_pdc!$C441=5,dati_bdv!$G$2:$G$65536,dati_bdv!$H$2:$H$65536))))),$A441,dati_bdv!K$2:K$65536)</f>
        <v>0</v>
      </c>
      <c r="D441">
        <f>SUMIF(IF(dati_pdc!$C441=1,dati_bdv!$C$2:$C$65536,IF(dati_pdc!$C441=2,dati_bdv!$D$2:$D$65536,IF(dati_pdc!$C441=3,dati_bdv!$E$2:$E$65536,IF(dati_pdc!$C441=4,dati_bdv!$F$2:$F$65536,IF(dati_pdc!$C441=5,dati_bdv!$G$2:$G$65536,dati_bdv!$H$2:$H$65536))))),$A441,dati_bdv!L$2:L$65536)</f>
        <v>0</v>
      </c>
      <c r="E441">
        <f>SUMIF(IF(dati_pdc!$C441=1,dati_bdv!$C$2:$C$65536,IF(dati_pdc!$C441=2,dati_bdv!$D$2:$D$65536,IF(dati_pdc!$C441=3,dati_bdv!$E$2:$E$65536,IF(dati_pdc!$C441=4,dati_bdv!$F$2:$F$65536,IF(dati_pdc!$C441=5,dati_bdv!$G$2:$G$65536,dati_bdv!$H$2:$H$65536))))),$A441,dati_bdv!M$2:M$65536)</f>
        <v>0</v>
      </c>
      <c r="F441">
        <f>SUMIF(IF(dati_pdc!$C441=1,dati_bdv!$C$2:$C$65536,IF(dati_pdc!$C441=2,dati_bdv!$D$2:$D$65536,IF(dati_pdc!$C441=3,dati_bdv!$E$2:$E$65536,IF(dati_pdc!$C441=4,dati_bdv!$F$2:$F$65536,IF(dati_pdc!$C441=5,dati_bdv!$G$2:$G$65536,dati_bdv!$H$2:$H$65536))))),$A441,dati_bdv!N$2:N$65536)</f>
        <v>0</v>
      </c>
    </row>
    <row r="442" spans="1:6">
      <c r="A442" s="34" t="str">
        <f>dati_pdc!A442</f>
        <v>850301</v>
      </c>
      <c r="B442">
        <f>SUMIF(IF(dati_pdc!$C442=1,dati_bdv!$C$2:$C$65536,IF(dati_pdc!$C442=2,dati_bdv!$D$2:$D$65536,IF(dati_pdc!$C442=3,dati_bdv!$E$2:$E$65536,IF(dati_pdc!$C442=4,dati_bdv!$F$2:$F$65536,IF(dati_pdc!$C442=5,dati_bdv!$G$2:$G$65536,dati_bdv!$H$2:$H$65536))))),$A442,dati_bdv!J$2:J$65536)</f>
        <v>-685.31</v>
      </c>
      <c r="C442">
        <f>SUMIF(IF(dati_pdc!$C442=1,dati_bdv!$C$2:$C$65536,IF(dati_pdc!$C442=2,dati_bdv!$D$2:$D$65536,IF(dati_pdc!$C442=3,dati_bdv!$E$2:$E$65536,IF(dati_pdc!$C442=4,dati_bdv!$F$2:$F$65536,IF(dati_pdc!$C442=5,dati_bdv!$G$2:$G$65536,dati_bdv!$H$2:$H$65536))))),$A442,dati_bdv!K$2:K$65536)</f>
        <v>0</v>
      </c>
      <c r="D442">
        <f>SUMIF(IF(dati_pdc!$C442=1,dati_bdv!$C$2:$C$65536,IF(dati_pdc!$C442=2,dati_bdv!$D$2:$D$65536,IF(dati_pdc!$C442=3,dati_bdv!$E$2:$E$65536,IF(dati_pdc!$C442=4,dati_bdv!$F$2:$F$65536,IF(dati_pdc!$C442=5,dati_bdv!$G$2:$G$65536,dati_bdv!$H$2:$H$65536))))),$A442,dati_bdv!L$2:L$65536)</f>
        <v>0</v>
      </c>
      <c r="E442">
        <f>SUMIF(IF(dati_pdc!$C442=1,dati_bdv!$C$2:$C$65536,IF(dati_pdc!$C442=2,dati_bdv!$D$2:$D$65536,IF(dati_pdc!$C442=3,dati_bdv!$E$2:$E$65536,IF(dati_pdc!$C442=4,dati_bdv!$F$2:$F$65536,IF(dati_pdc!$C442=5,dati_bdv!$G$2:$G$65536,dati_bdv!$H$2:$H$65536))))),$A442,dati_bdv!M$2:M$65536)</f>
        <v>0</v>
      </c>
      <c r="F442">
        <f>SUMIF(IF(dati_pdc!$C442=1,dati_bdv!$C$2:$C$65536,IF(dati_pdc!$C442=2,dati_bdv!$D$2:$D$65536,IF(dati_pdc!$C442=3,dati_bdv!$E$2:$E$65536,IF(dati_pdc!$C442=4,dati_bdv!$F$2:$F$65536,IF(dati_pdc!$C442=5,dati_bdv!$G$2:$G$65536,dati_bdv!$H$2:$H$65536))))),$A442,dati_bdv!N$2:N$65536)</f>
        <v>0</v>
      </c>
    </row>
    <row r="443" spans="1:6">
      <c r="A443" s="34" t="str">
        <f>dati_pdc!A443</f>
        <v>8509</v>
      </c>
      <c r="B443">
        <f>SUMIF(IF(dati_pdc!$C443=1,dati_bdv!$C$2:$C$65536,IF(dati_pdc!$C443=2,dati_bdv!$D$2:$D$65536,IF(dati_pdc!$C443=3,dati_bdv!$E$2:$E$65536,IF(dati_pdc!$C443=4,dati_bdv!$F$2:$F$65536,IF(dati_pdc!$C443=5,dati_bdv!$G$2:$G$65536,dati_bdv!$H$2:$H$65536))))),$A443,dati_bdv!J$2:J$65536)</f>
        <v>-8070</v>
      </c>
      <c r="C443">
        <f>SUMIF(IF(dati_pdc!$C443=1,dati_bdv!$C$2:$C$65536,IF(dati_pdc!$C443=2,dati_bdv!$D$2:$D$65536,IF(dati_pdc!$C443=3,dati_bdv!$E$2:$E$65536,IF(dati_pdc!$C443=4,dati_bdv!$F$2:$F$65536,IF(dati_pdc!$C443=5,dati_bdv!$G$2:$G$65536,dati_bdv!$H$2:$H$65536))))),$A443,dati_bdv!K$2:K$65536)</f>
        <v>-11070</v>
      </c>
      <c r="D443">
        <f>SUMIF(IF(dati_pdc!$C443=1,dati_bdv!$C$2:$C$65536,IF(dati_pdc!$C443=2,dati_bdv!$D$2:$D$65536,IF(dati_pdc!$C443=3,dati_bdv!$E$2:$E$65536,IF(dati_pdc!$C443=4,dati_bdv!$F$2:$F$65536,IF(dati_pdc!$C443=5,dati_bdv!$G$2:$G$65536,dati_bdv!$H$2:$H$65536))))),$A443,dati_bdv!L$2:L$65536)</f>
        <v>0</v>
      </c>
      <c r="E443">
        <f>SUMIF(IF(dati_pdc!$C443=1,dati_bdv!$C$2:$C$65536,IF(dati_pdc!$C443=2,dati_bdv!$D$2:$D$65536,IF(dati_pdc!$C443=3,dati_bdv!$E$2:$E$65536,IF(dati_pdc!$C443=4,dati_bdv!$F$2:$F$65536,IF(dati_pdc!$C443=5,dati_bdv!$G$2:$G$65536,dati_bdv!$H$2:$H$65536))))),$A443,dati_bdv!M$2:M$65536)</f>
        <v>0</v>
      </c>
      <c r="F443">
        <f>SUMIF(IF(dati_pdc!$C443=1,dati_bdv!$C$2:$C$65536,IF(dati_pdc!$C443=2,dati_bdv!$D$2:$D$65536,IF(dati_pdc!$C443=3,dati_bdv!$E$2:$E$65536,IF(dati_pdc!$C443=4,dati_bdv!$F$2:$F$65536,IF(dati_pdc!$C443=5,dati_bdv!$G$2:$G$65536,dati_bdv!$H$2:$H$65536))))),$A443,dati_bdv!N$2:N$65536)</f>
        <v>0</v>
      </c>
    </row>
    <row r="444" spans="1:6">
      <c r="A444" s="34" t="str">
        <f>dati_pdc!A444</f>
        <v>850901</v>
      </c>
      <c r="B444">
        <f>SUMIF(IF(dati_pdc!$C444=1,dati_bdv!$C$2:$C$65536,IF(dati_pdc!$C444=2,dati_bdv!$D$2:$D$65536,IF(dati_pdc!$C444=3,dati_bdv!$E$2:$E$65536,IF(dati_pdc!$C444=4,dati_bdv!$F$2:$F$65536,IF(dati_pdc!$C444=5,dati_bdv!$G$2:$G$65536,dati_bdv!$H$2:$H$65536))))),$A444,dati_bdv!J$2:J$65536)</f>
        <v>-8070</v>
      </c>
      <c r="C444">
        <f>SUMIF(IF(dati_pdc!$C444=1,dati_bdv!$C$2:$C$65536,IF(dati_pdc!$C444=2,dati_bdv!$D$2:$D$65536,IF(dati_pdc!$C444=3,dati_bdv!$E$2:$E$65536,IF(dati_pdc!$C444=4,dati_bdv!$F$2:$F$65536,IF(dati_pdc!$C444=5,dati_bdv!$G$2:$G$65536,dati_bdv!$H$2:$H$65536))))),$A444,dati_bdv!K$2:K$65536)</f>
        <v>-11070</v>
      </c>
      <c r="D444">
        <f>SUMIF(IF(dati_pdc!$C444=1,dati_bdv!$C$2:$C$65536,IF(dati_pdc!$C444=2,dati_bdv!$D$2:$D$65536,IF(dati_pdc!$C444=3,dati_bdv!$E$2:$E$65536,IF(dati_pdc!$C444=4,dati_bdv!$F$2:$F$65536,IF(dati_pdc!$C444=5,dati_bdv!$G$2:$G$65536,dati_bdv!$H$2:$H$65536))))),$A444,dati_bdv!L$2:L$65536)</f>
        <v>0</v>
      </c>
      <c r="E444">
        <f>SUMIF(IF(dati_pdc!$C444=1,dati_bdv!$C$2:$C$65536,IF(dati_pdc!$C444=2,dati_bdv!$D$2:$D$65536,IF(dati_pdc!$C444=3,dati_bdv!$E$2:$E$65536,IF(dati_pdc!$C444=4,dati_bdv!$F$2:$F$65536,IF(dati_pdc!$C444=5,dati_bdv!$G$2:$G$65536,dati_bdv!$H$2:$H$65536))))),$A444,dati_bdv!M$2:M$65536)</f>
        <v>0</v>
      </c>
      <c r="F444">
        <f>SUMIF(IF(dati_pdc!$C444=1,dati_bdv!$C$2:$C$65536,IF(dati_pdc!$C444=2,dati_bdv!$D$2:$D$65536,IF(dati_pdc!$C444=3,dati_bdv!$E$2:$E$65536,IF(dati_pdc!$C444=4,dati_bdv!$F$2:$F$65536,IF(dati_pdc!$C444=5,dati_bdv!$G$2:$G$65536,dati_bdv!$H$2:$H$65536))))),$A444,dati_bdv!N$2:N$65536)</f>
        <v>0</v>
      </c>
    </row>
    <row r="445" spans="1:6">
      <c r="A445" s="34" t="str">
        <f>dati_pdc!A445</f>
        <v>85090103</v>
      </c>
      <c r="B445">
        <f>SUMIF(IF(dati_pdc!$C445=1,dati_bdv!$C$2:$C$65536,IF(dati_pdc!$C445=2,dati_bdv!$D$2:$D$65536,IF(dati_pdc!$C445=3,dati_bdv!$E$2:$E$65536,IF(dati_pdc!$C445=4,dati_bdv!$F$2:$F$65536,IF(dati_pdc!$C445=5,dati_bdv!$G$2:$G$65536,dati_bdv!$H$2:$H$65536))))),$A445,dati_bdv!J$2:J$65536)</f>
        <v>-8070</v>
      </c>
      <c r="C445">
        <f>SUMIF(IF(dati_pdc!$C445=1,dati_bdv!$C$2:$C$65536,IF(dati_pdc!$C445=2,dati_bdv!$D$2:$D$65536,IF(dati_pdc!$C445=3,dati_bdv!$E$2:$E$65536,IF(dati_pdc!$C445=4,dati_bdv!$F$2:$F$65536,IF(dati_pdc!$C445=5,dati_bdv!$G$2:$G$65536,dati_bdv!$H$2:$H$65536))))),$A445,dati_bdv!K$2:K$65536)</f>
        <v>-11070</v>
      </c>
      <c r="D445">
        <f>SUMIF(IF(dati_pdc!$C445=1,dati_bdv!$C$2:$C$65536,IF(dati_pdc!$C445=2,dati_bdv!$D$2:$D$65536,IF(dati_pdc!$C445=3,dati_bdv!$E$2:$E$65536,IF(dati_pdc!$C445=4,dati_bdv!$F$2:$F$65536,IF(dati_pdc!$C445=5,dati_bdv!$G$2:$G$65536,dati_bdv!$H$2:$H$65536))))),$A445,dati_bdv!L$2:L$65536)</f>
        <v>0</v>
      </c>
      <c r="E445">
        <f>SUMIF(IF(dati_pdc!$C445=1,dati_bdv!$C$2:$C$65536,IF(dati_pdc!$C445=2,dati_bdv!$D$2:$D$65536,IF(dati_pdc!$C445=3,dati_bdv!$E$2:$E$65536,IF(dati_pdc!$C445=4,dati_bdv!$F$2:$F$65536,IF(dati_pdc!$C445=5,dati_bdv!$G$2:$G$65536,dati_bdv!$H$2:$H$65536))))),$A445,dati_bdv!M$2:M$65536)</f>
        <v>0</v>
      </c>
      <c r="F445">
        <f>SUMIF(IF(dati_pdc!$C445=1,dati_bdv!$C$2:$C$65536,IF(dati_pdc!$C445=2,dati_bdv!$D$2:$D$65536,IF(dati_pdc!$C445=3,dati_bdv!$E$2:$E$65536,IF(dati_pdc!$C445=4,dati_bdv!$F$2:$F$65536,IF(dati_pdc!$C445=5,dati_bdv!$G$2:$G$65536,dati_bdv!$H$2:$H$65536))))),$A445,dati_bdv!N$2:N$65536)</f>
        <v>0</v>
      </c>
    </row>
    <row r="446" spans="1:6">
      <c r="A446" s="34" t="str">
        <f>dati_pdc!A446</f>
        <v>8511</v>
      </c>
      <c r="B446">
        <f>SUMIF(IF(dati_pdc!$C446=1,dati_bdv!$C$2:$C$65536,IF(dati_pdc!$C446=2,dati_bdv!$D$2:$D$65536,IF(dati_pdc!$C446=3,dati_bdv!$E$2:$E$65536,IF(dati_pdc!$C446=4,dati_bdv!$F$2:$F$65536,IF(dati_pdc!$C446=5,dati_bdv!$G$2:$G$65536,dati_bdv!$H$2:$H$65536))))),$A446,dati_bdv!J$2:J$65536)</f>
        <v>-94.89</v>
      </c>
      <c r="C446">
        <f>SUMIF(IF(dati_pdc!$C446=1,dati_bdv!$C$2:$C$65536,IF(dati_pdc!$C446=2,dati_bdv!$D$2:$D$65536,IF(dati_pdc!$C446=3,dati_bdv!$E$2:$E$65536,IF(dati_pdc!$C446=4,dati_bdv!$F$2:$F$65536,IF(dati_pdc!$C446=5,dati_bdv!$G$2:$G$65536,dati_bdv!$H$2:$H$65536))))),$A446,dati_bdv!K$2:K$65536)</f>
        <v>-51.79</v>
      </c>
      <c r="D446">
        <f>SUMIF(IF(dati_pdc!$C446=1,dati_bdv!$C$2:$C$65536,IF(dati_pdc!$C446=2,dati_bdv!$D$2:$D$65536,IF(dati_pdc!$C446=3,dati_bdv!$E$2:$E$65536,IF(dati_pdc!$C446=4,dati_bdv!$F$2:$F$65536,IF(dati_pdc!$C446=5,dati_bdv!$G$2:$G$65536,dati_bdv!$H$2:$H$65536))))),$A446,dati_bdv!L$2:L$65536)</f>
        <v>0</v>
      </c>
      <c r="E446">
        <f>SUMIF(IF(dati_pdc!$C446=1,dati_bdv!$C$2:$C$65536,IF(dati_pdc!$C446=2,dati_bdv!$D$2:$D$65536,IF(dati_pdc!$C446=3,dati_bdv!$E$2:$E$65536,IF(dati_pdc!$C446=4,dati_bdv!$F$2:$F$65536,IF(dati_pdc!$C446=5,dati_bdv!$G$2:$G$65536,dati_bdv!$H$2:$H$65536))))),$A446,dati_bdv!M$2:M$65536)</f>
        <v>0</v>
      </c>
      <c r="F446">
        <f>SUMIF(IF(dati_pdc!$C446=1,dati_bdv!$C$2:$C$65536,IF(dati_pdc!$C446=2,dati_bdv!$D$2:$D$65536,IF(dati_pdc!$C446=3,dati_bdv!$E$2:$E$65536,IF(dati_pdc!$C446=4,dati_bdv!$F$2:$F$65536,IF(dati_pdc!$C446=5,dati_bdv!$G$2:$G$65536,dati_bdv!$H$2:$H$65536))))),$A446,dati_bdv!N$2:N$65536)</f>
        <v>0</v>
      </c>
    </row>
    <row r="447" spans="1:6">
      <c r="A447" s="34" t="str">
        <f>dati_pdc!A447</f>
        <v>851113</v>
      </c>
      <c r="B447">
        <f>SUMIF(IF(dati_pdc!$C447=1,dati_bdv!$C$2:$C$65536,IF(dati_pdc!$C447=2,dati_bdv!$D$2:$D$65536,IF(dati_pdc!$C447=3,dati_bdv!$E$2:$E$65536,IF(dati_pdc!$C447=4,dati_bdv!$F$2:$F$65536,IF(dati_pdc!$C447=5,dati_bdv!$G$2:$G$65536,dati_bdv!$H$2:$H$65536))))),$A447,dati_bdv!J$2:J$65536)</f>
        <v>-94.89</v>
      </c>
      <c r="C447">
        <f>SUMIF(IF(dati_pdc!$C447=1,dati_bdv!$C$2:$C$65536,IF(dati_pdc!$C447=2,dati_bdv!$D$2:$D$65536,IF(dati_pdc!$C447=3,dati_bdv!$E$2:$E$65536,IF(dati_pdc!$C447=4,dati_bdv!$F$2:$F$65536,IF(dati_pdc!$C447=5,dati_bdv!$G$2:$G$65536,dati_bdv!$H$2:$H$65536))))),$A447,dati_bdv!K$2:K$65536)</f>
        <v>-51.79</v>
      </c>
      <c r="D447">
        <f>SUMIF(IF(dati_pdc!$C447=1,dati_bdv!$C$2:$C$65536,IF(dati_pdc!$C447=2,dati_bdv!$D$2:$D$65536,IF(dati_pdc!$C447=3,dati_bdv!$E$2:$E$65536,IF(dati_pdc!$C447=4,dati_bdv!$F$2:$F$65536,IF(dati_pdc!$C447=5,dati_bdv!$G$2:$G$65536,dati_bdv!$H$2:$H$65536))))),$A447,dati_bdv!L$2:L$65536)</f>
        <v>0</v>
      </c>
      <c r="E447">
        <f>SUMIF(IF(dati_pdc!$C447=1,dati_bdv!$C$2:$C$65536,IF(dati_pdc!$C447=2,dati_bdv!$D$2:$D$65536,IF(dati_pdc!$C447=3,dati_bdv!$E$2:$E$65536,IF(dati_pdc!$C447=4,dati_bdv!$F$2:$F$65536,IF(dati_pdc!$C447=5,dati_bdv!$G$2:$G$65536,dati_bdv!$H$2:$H$65536))))),$A447,dati_bdv!M$2:M$65536)</f>
        <v>0</v>
      </c>
      <c r="F447">
        <f>SUMIF(IF(dati_pdc!$C447=1,dati_bdv!$C$2:$C$65536,IF(dati_pdc!$C447=2,dati_bdv!$D$2:$D$65536,IF(dati_pdc!$C447=3,dati_bdv!$E$2:$E$65536,IF(dati_pdc!$C447=4,dati_bdv!$F$2:$F$65536,IF(dati_pdc!$C447=5,dati_bdv!$G$2:$G$65536,dati_bdv!$H$2:$H$65536))))),$A447,dati_bdv!N$2:N$65536)</f>
        <v>0</v>
      </c>
    </row>
    <row r="448" spans="1:6">
      <c r="A448" s="34" t="str">
        <f>dati_pdc!A448</f>
        <v>86</v>
      </c>
      <c r="B448">
        <f>SUMIF(IF(dati_pdc!$C448=1,dati_bdv!$C$2:$C$65536,IF(dati_pdc!$C448=2,dati_bdv!$D$2:$D$65536,IF(dati_pdc!$C448=3,dati_bdv!$E$2:$E$65536,IF(dati_pdc!$C448=4,dati_bdv!$F$2:$F$65536,IF(dati_pdc!$C448=5,dati_bdv!$G$2:$G$65536,dati_bdv!$H$2:$H$65536))))),$A448,dati_bdv!J$2:J$65536)</f>
        <v>14157.240000000002</v>
      </c>
      <c r="C448">
        <f>SUMIF(IF(dati_pdc!$C448=1,dati_bdv!$C$2:$C$65536,IF(dati_pdc!$C448=2,dati_bdv!$D$2:$D$65536,IF(dati_pdc!$C448=3,dati_bdv!$E$2:$E$65536,IF(dati_pdc!$C448=4,dati_bdv!$F$2:$F$65536,IF(dati_pdc!$C448=5,dati_bdv!$G$2:$G$65536,dati_bdv!$H$2:$H$65536))))),$A448,dati_bdv!K$2:K$65536)</f>
        <v>23538.139999999996</v>
      </c>
      <c r="D448">
        <f>SUMIF(IF(dati_pdc!$C448=1,dati_bdv!$C$2:$C$65536,IF(dati_pdc!$C448=2,dati_bdv!$D$2:$D$65536,IF(dati_pdc!$C448=3,dati_bdv!$E$2:$E$65536,IF(dati_pdc!$C448=4,dati_bdv!$F$2:$F$65536,IF(dati_pdc!$C448=5,dati_bdv!$G$2:$G$65536,dati_bdv!$H$2:$H$65536))))),$A448,dati_bdv!L$2:L$65536)</f>
        <v>0</v>
      </c>
      <c r="E448">
        <f>SUMIF(IF(dati_pdc!$C448=1,dati_bdv!$C$2:$C$65536,IF(dati_pdc!$C448=2,dati_bdv!$D$2:$D$65536,IF(dati_pdc!$C448=3,dati_bdv!$E$2:$E$65536,IF(dati_pdc!$C448=4,dati_bdv!$F$2:$F$65536,IF(dati_pdc!$C448=5,dati_bdv!$G$2:$G$65536,dati_bdv!$H$2:$H$65536))))),$A448,dati_bdv!M$2:M$65536)</f>
        <v>0</v>
      </c>
      <c r="F448">
        <f>SUMIF(IF(dati_pdc!$C448=1,dati_bdv!$C$2:$C$65536,IF(dati_pdc!$C448=2,dati_bdv!$D$2:$D$65536,IF(dati_pdc!$C448=3,dati_bdv!$E$2:$E$65536,IF(dati_pdc!$C448=4,dati_bdv!$F$2:$F$65536,IF(dati_pdc!$C448=5,dati_bdv!$G$2:$G$65536,dati_bdv!$H$2:$H$65536))))),$A448,dati_bdv!N$2:N$65536)</f>
        <v>0</v>
      </c>
    </row>
    <row r="449" spans="1:6">
      <c r="A449" s="34" t="str">
        <f>dati_pdc!A449</f>
        <v>8601</v>
      </c>
      <c r="B449">
        <f>SUMIF(IF(dati_pdc!$C449=1,dati_bdv!$C$2:$C$65536,IF(dati_pdc!$C449=2,dati_bdv!$D$2:$D$65536,IF(dati_pdc!$C449=3,dati_bdv!$E$2:$E$65536,IF(dati_pdc!$C449=4,dati_bdv!$F$2:$F$65536,IF(dati_pdc!$C449=5,dati_bdv!$G$2:$G$65536,dati_bdv!$H$2:$H$65536))))),$A449,dati_bdv!J$2:J$65536)</f>
        <v>10819.720000000001</v>
      </c>
      <c r="C449">
        <f>SUMIF(IF(dati_pdc!$C449=1,dati_bdv!$C$2:$C$65536,IF(dati_pdc!$C449=2,dati_bdv!$D$2:$D$65536,IF(dati_pdc!$C449=3,dati_bdv!$E$2:$E$65536,IF(dati_pdc!$C449=4,dati_bdv!$F$2:$F$65536,IF(dati_pdc!$C449=5,dati_bdv!$G$2:$G$65536,dati_bdv!$H$2:$H$65536))))),$A449,dati_bdv!K$2:K$65536)</f>
        <v>17467.309999999998</v>
      </c>
      <c r="D449">
        <f>SUMIF(IF(dati_pdc!$C449=1,dati_bdv!$C$2:$C$65536,IF(dati_pdc!$C449=2,dati_bdv!$D$2:$D$65536,IF(dati_pdc!$C449=3,dati_bdv!$E$2:$E$65536,IF(dati_pdc!$C449=4,dati_bdv!$F$2:$F$65536,IF(dati_pdc!$C449=5,dati_bdv!$G$2:$G$65536,dati_bdv!$H$2:$H$65536))))),$A449,dati_bdv!L$2:L$65536)</f>
        <v>0</v>
      </c>
      <c r="E449">
        <f>SUMIF(IF(dati_pdc!$C449=1,dati_bdv!$C$2:$C$65536,IF(dati_pdc!$C449=2,dati_bdv!$D$2:$D$65536,IF(dati_pdc!$C449=3,dati_bdv!$E$2:$E$65536,IF(dati_pdc!$C449=4,dati_bdv!$F$2:$F$65536,IF(dati_pdc!$C449=5,dati_bdv!$G$2:$G$65536,dati_bdv!$H$2:$H$65536))))),$A449,dati_bdv!M$2:M$65536)</f>
        <v>0</v>
      </c>
      <c r="F449">
        <f>SUMIF(IF(dati_pdc!$C449=1,dati_bdv!$C$2:$C$65536,IF(dati_pdc!$C449=2,dati_bdv!$D$2:$D$65536,IF(dati_pdc!$C449=3,dati_bdv!$E$2:$E$65536,IF(dati_pdc!$C449=4,dati_bdv!$F$2:$F$65536,IF(dati_pdc!$C449=5,dati_bdv!$G$2:$G$65536,dati_bdv!$H$2:$H$65536))))),$A449,dati_bdv!N$2:N$65536)</f>
        <v>0</v>
      </c>
    </row>
    <row r="450" spans="1:6">
      <c r="A450" s="34" t="str">
        <f>dati_pdc!A450</f>
        <v>860101</v>
      </c>
      <c r="B450">
        <f>SUMIF(IF(dati_pdc!$C450=1,dati_bdv!$C$2:$C$65536,IF(dati_pdc!$C450=2,dati_bdv!$D$2:$D$65536,IF(dati_pdc!$C450=3,dati_bdv!$E$2:$E$65536,IF(dati_pdc!$C450=4,dati_bdv!$F$2:$F$65536,IF(dati_pdc!$C450=5,dati_bdv!$G$2:$G$65536,dati_bdv!$H$2:$H$65536))))),$A450,dati_bdv!J$2:J$65536)</f>
        <v>2848.66</v>
      </c>
      <c r="C450">
        <f>SUMIF(IF(dati_pdc!$C450=1,dati_bdv!$C$2:$C$65536,IF(dati_pdc!$C450=2,dati_bdv!$D$2:$D$65536,IF(dati_pdc!$C450=3,dati_bdv!$E$2:$E$65536,IF(dati_pdc!$C450=4,dati_bdv!$F$2:$F$65536,IF(dati_pdc!$C450=5,dati_bdv!$G$2:$G$65536,dati_bdv!$H$2:$H$65536))))),$A450,dati_bdv!K$2:K$65536)</f>
        <v>5026.18</v>
      </c>
      <c r="D450">
        <f>SUMIF(IF(dati_pdc!$C450=1,dati_bdv!$C$2:$C$65536,IF(dati_pdc!$C450=2,dati_bdv!$D$2:$D$65536,IF(dati_pdc!$C450=3,dati_bdv!$E$2:$E$65536,IF(dati_pdc!$C450=4,dati_bdv!$F$2:$F$65536,IF(dati_pdc!$C450=5,dati_bdv!$G$2:$G$65536,dati_bdv!$H$2:$H$65536))))),$A450,dati_bdv!L$2:L$65536)</f>
        <v>0</v>
      </c>
      <c r="E450">
        <f>SUMIF(IF(dati_pdc!$C450=1,dati_bdv!$C$2:$C$65536,IF(dati_pdc!$C450=2,dati_bdv!$D$2:$D$65536,IF(dati_pdc!$C450=3,dati_bdv!$E$2:$E$65536,IF(dati_pdc!$C450=4,dati_bdv!$F$2:$F$65536,IF(dati_pdc!$C450=5,dati_bdv!$G$2:$G$65536,dati_bdv!$H$2:$H$65536))))),$A450,dati_bdv!M$2:M$65536)</f>
        <v>0</v>
      </c>
      <c r="F450">
        <f>SUMIF(IF(dati_pdc!$C450=1,dati_bdv!$C$2:$C$65536,IF(dati_pdc!$C450=2,dati_bdv!$D$2:$D$65536,IF(dati_pdc!$C450=3,dati_bdv!$E$2:$E$65536,IF(dati_pdc!$C450=4,dati_bdv!$F$2:$F$65536,IF(dati_pdc!$C450=5,dati_bdv!$G$2:$G$65536,dati_bdv!$H$2:$H$65536))))),$A450,dati_bdv!N$2:N$65536)</f>
        <v>0</v>
      </c>
    </row>
    <row r="451" spans="1:6">
      <c r="A451" s="34" t="str">
        <f>dati_pdc!A451</f>
        <v>860105</v>
      </c>
      <c r="B451">
        <f>SUMIF(IF(dati_pdc!$C451=1,dati_bdv!$C$2:$C$65536,IF(dati_pdc!$C451=2,dati_bdv!$D$2:$D$65536,IF(dati_pdc!$C451=3,dati_bdv!$E$2:$E$65536,IF(dati_pdc!$C451=4,dati_bdv!$F$2:$F$65536,IF(dati_pdc!$C451=5,dati_bdv!$G$2:$G$65536,dati_bdv!$H$2:$H$65536))))),$A451,dati_bdv!J$2:J$65536)</f>
        <v>7971.06</v>
      </c>
      <c r="C451">
        <f>SUMIF(IF(dati_pdc!$C451=1,dati_bdv!$C$2:$C$65536,IF(dati_pdc!$C451=2,dati_bdv!$D$2:$D$65536,IF(dati_pdc!$C451=3,dati_bdv!$E$2:$E$65536,IF(dati_pdc!$C451=4,dati_bdv!$F$2:$F$65536,IF(dati_pdc!$C451=5,dati_bdv!$G$2:$G$65536,dati_bdv!$H$2:$H$65536))))),$A451,dati_bdv!K$2:K$65536)</f>
        <v>12441.13</v>
      </c>
      <c r="D451">
        <f>SUMIF(IF(dati_pdc!$C451=1,dati_bdv!$C$2:$C$65536,IF(dati_pdc!$C451=2,dati_bdv!$D$2:$D$65536,IF(dati_pdc!$C451=3,dati_bdv!$E$2:$E$65536,IF(dati_pdc!$C451=4,dati_bdv!$F$2:$F$65536,IF(dati_pdc!$C451=5,dati_bdv!$G$2:$G$65536,dati_bdv!$H$2:$H$65536))))),$A451,dati_bdv!L$2:L$65536)</f>
        <v>0</v>
      </c>
      <c r="E451">
        <f>SUMIF(IF(dati_pdc!$C451=1,dati_bdv!$C$2:$C$65536,IF(dati_pdc!$C451=2,dati_bdv!$D$2:$D$65536,IF(dati_pdc!$C451=3,dati_bdv!$E$2:$E$65536,IF(dati_pdc!$C451=4,dati_bdv!$F$2:$F$65536,IF(dati_pdc!$C451=5,dati_bdv!$G$2:$G$65536,dati_bdv!$H$2:$H$65536))))),$A451,dati_bdv!M$2:M$65536)</f>
        <v>0</v>
      </c>
      <c r="F451">
        <f>SUMIF(IF(dati_pdc!$C451=1,dati_bdv!$C$2:$C$65536,IF(dati_pdc!$C451=2,dati_bdv!$D$2:$D$65536,IF(dati_pdc!$C451=3,dati_bdv!$E$2:$E$65536,IF(dati_pdc!$C451=4,dati_bdv!$F$2:$F$65536,IF(dati_pdc!$C451=5,dati_bdv!$G$2:$G$65536,dati_bdv!$H$2:$H$65536))))),$A451,dati_bdv!N$2:N$65536)</f>
        <v>0</v>
      </c>
    </row>
    <row r="452" spans="1:6">
      <c r="A452" s="34" t="str">
        <f>dati_pdc!A452</f>
        <v>8603</v>
      </c>
      <c r="B452">
        <f>SUMIF(IF(dati_pdc!$C452=1,dati_bdv!$C$2:$C$65536,IF(dati_pdc!$C452=2,dati_bdv!$D$2:$D$65536,IF(dati_pdc!$C452=3,dati_bdv!$E$2:$E$65536,IF(dati_pdc!$C452=4,dati_bdv!$F$2:$F$65536,IF(dati_pdc!$C452=5,dati_bdv!$G$2:$G$65536,dati_bdv!$H$2:$H$65536))))),$A452,dati_bdv!J$2:J$65536)</f>
        <v>3337.5199999999995</v>
      </c>
      <c r="C452">
        <f>SUMIF(IF(dati_pdc!$C452=1,dati_bdv!$C$2:$C$65536,IF(dati_pdc!$C452=2,dati_bdv!$D$2:$D$65536,IF(dati_pdc!$C452=3,dati_bdv!$E$2:$E$65536,IF(dati_pdc!$C452=4,dati_bdv!$F$2:$F$65536,IF(dati_pdc!$C452=5,dati_bdv!$G$2:$G$65536,dati_bdv!$H$2:$H$65536))))),$A452,dati_bdv!K$2:K$65536)</f>
        <v>6070.8300000000008</v>
      </c>
      <c r="D452">
        <f>SUMIF(IF(dati_pdc!$C452=1,dati_bdv!$C$2:$C$65536,IF(dati_pdc!$C452=2,dati_bdv!$D$2:$D$65536,IF(dati_pdc!$C452=3,dati_bdv!$E$2:$E$65536,IF(dati_pdc!$C452=4,dati_bdv!$F$2:$F$65536,IF(dati_pdc!$C452=5,dati_bdv!$G$2:$G$65536,dati_bdv!$H$2:$H$65536))))),$A452,dati_bdv!L$2:L$65536)</f>
        <v>0</v>
      </c>
      <c r="E452">
        <f>SUMIF(IF(dati_pdc!$C452=1,dati_bdv!$C$2:$C$65536,IF(dati_pdc!$C452=2,dati_bdv!$D$2:$D$65536,IF(dati_pdc!$C452=3,dati_bdv!$E$2:$E$65536,IF(dati_pdc!$C452=4,dati_bdv!$F$2:$F$65536,IF(dati_pdc!$C452=5,dati_bdv!$G$2:$G$65536,dati_bdv!$H$2:$H$65536))))),$A452,dati_bdv!M$2:M$65536)</f>
        <v>0</v>
      </c>
      <c r="F452">
        <f>SUMIF(IF(dati_pdc!$C452=1,dati_bdv!$C$2:$C$65536,IF(dati_pdc!$C452=2,dati_bdv!$D$2:$D$65536,IF(dati_pdc!$C452=3,dati_bdv!$E$2:$E$65536,IF(dati_pdc!$C452=4,dati_bdv!$F$2:$F$65536,IF(dati_pdc!$C452=5,dati_bdv!$G$2:$G$65536,dati_bdv!$H$2:$H$65536))))),$A452,dati_bdv!N$2:N$65536)</f>
        <v>0</v>
      </c>
    </row>
    <row r="453" spans="1:6">
      <c r="A453" s="34" t="str">
        <f>dati_pdc!A453</f>
        <v>860305</v>
      </c>
      <c r="B453">
        <f>SUMIF(IF(dati_pdc!$C453=1,dati_bdv!$C$2:$C$65536,IF(dati_pdc!$C453=2,dati_bdv!$D$2:$D$65536,IF(dati_pdc!$C453=3,dati_bdv!$E$2:$E$65536,IF(dati_pdc!$C453=4,dati_bdv!$F$2:$F$65536,IF(dati_pdc!$C453=5,dati_bdv!$G$2:$G$65536,dati_bdv!$H$2:$H$65536))))),$A453,dati_bdv!J$2:J$65536)</f>
        <v>2091.61</v>
      </c>
      <c r="C453">
        <f>SUMIF(IF(dati_pdc!$C453=1,dati_bdv!$C$2:$C$65536,IF(dati_pdc!$C453=2,dati_bdv!$D$2:$D$65536,IF(dati_pdc!$C453=3,dati_bdv!$E$2:$E$65536,IF(dati_pdc!$C453=4,dati_bdv!$F$2:$F$65536,IF(dati_pdc!$C453=5,dati_bdv!$G$2:$G$65536,dati_bdv!$H$2:$H$65536))))),$A453,dati_bdv!K$2:K$65536)</f>
        <v>3568.23</v>
      </c>
      <c r="D453">
        <f>SUMIF(IF(dati_pdc!$C453=1,dati_bdv!$C$2:$C$65536,IF(dati_pdc!$C453=2,dati_bdv!$D$2:$D$65536,IF(dati_pdc!$C453=3,dati_bdv!$E$2:$E$65536,IF(dati_pdc!$C453=4,dati_bdv!$F$2:$F$65536,IF(dati_pdc!$C453=5,dati_bdv!$G$2:$G$65536,dati_bdv!$H$2:$H$65536))))),$A453,dati_bdv!L$2:L$65536)</f>
        <v>0</v>
      </c>
      <c r="E453">
        <f>SUMIF(IF(dati_pdc!$C453=1,dati_bdv!$C$2:$C$65536,IF(dati_pdc!$C453=2,dati_bdv!$D$2:$D$65536,IF(dati_pdc!$C453=3,dati_bdv!$E$2:$E$65536,IF(dati_pdc!$C453=4,dati_bdv!$F$2:$F$65536,IF(dati_pdc!$C453=5,dati_bdv!$G$2:$G$65536,dati_bdv!$H$2:$H$65536))))),$A453,dati_bdv!M$2:M$65536)</f>
        <v>0</v>
      </c>
      <c r="F453">
        <f>SUMIF(IF(dati_pdc!$C453=1,dati_bdv!$C$2:$C$65536,IF(dati_pdc!$C453=2,dati_bdv!$D$2:$D$65536,IF(dati_pdc!$C453=3,dati_bdv!$E$2:$E$65536,IF(dati_pdc!$C453=4,dati_bdv!$F$2:$F$65536,IF(dati_pdc!$C453=5,dati_bdv!$G$2:$G$65536,dati_bdv!$H$2:$H$65536))))),$A453,dati_bdv!N$2:N$65536)</f>
        <v>0</v>
      </c>
    </row>
    <row r="454" spans="1:6">
      <c r="A454" s="34" t="str">
        <f>dati_pdc!A454</f>
        <v>860309</v>
      </c>
      <c r="B454">
        <f>SUMIF(IF(dati_pdc!$C454=1,dati_bdv!$C$2:$C$65536,IF(dati_pdc!$C454=2,dati_bdv!$D$2:$D$65536,IF(dati_pdc!$C454=3,dati_bdv!$E$2:$E$65536,IF(dati_pdc!$C454=4,dati_bdv!$F$2:$F$65536,IF(dati_pdc!$C454=5,dati_bdv!$G$2:$G$65536,dati_bdv!$H$2:$H$65536))))),$A454,dati_bdv!J$2:J$65536)</f>
        <v>692.14</v>
      </c>
      <c r="C454">
        <f>SUMIF(IF(dati_pdc!$C454=1,dati_bdv!$C$2:$C$65536,IF(dati_pdc!$C454=2,dati_bdv!$D$2:$D$65536,IF(dati_pdc!$C454=3,dati_bdv!$E$2:$E$65536,IF(dati_pdc!$C454=4,dati_bdv!$F$2:$F$65536,IF(dati_pdc!$C454=5,dati_bdv!$G$2:$G$65536,dati_bdv!$H$2:$H$65536))))),$A454,dati_bdv!K$2:K$65536)</f>
        <v>1658.78</v>
      </c>
      <c r="D454">
        <f>SUMIF(IF(dati_pdc!$C454=1,dati_bdv!$C$2:$C$65536,IF(dati_pdc!$C454=2,dati_bdv!$D$2:$D$65536,IF(dati_pdc!$C454=3,dati_bdv!$E$2:$E$65536,IF(dati_pdc!$C454=4,dati_bdv!$F$2:$F$65536,IF(dati_pdc!$C454=5,dati_bdv!$G$2:$G$65536,dati_bdv!$H$2:$H$65536))))),$A454,dati_bdv!L$2:L$65536)</f>
        <v>0</v>
      </c>
      <c r="E454">
        <f>SUMIF(IF(dati_pdc!$C454=1,dati_bdv!$C$2:$C$65536,IF(dati_pdc!$C454=2,dati_bdv!$D$2:$D$65536,IF(dati_pdc!$C454=3,dati_bdv!$E$2:$E$65536,IF(dati_pdc!$C454=4,dati_bdv!$F$2:$F$65536,IF(dati_pdc!$C454=5,dati_bdv!$G$2:$G$65536,dati_bdv!$H$2:$H$65536))))),$A454,dati_bdv!M$2:M$65536)</f>
        <v>0</v>
      </c>
      <c r="F454">
        <f>SUMIF(IF(dati_pdc!$C454=1,dati_bdv!$C$2:$C$65536,IF(dati_pdc!$C454=2,dati_bdv!$D$2:$D$65536,IF(dati_pdc!$C454=3,dati_bdv!$E$2:$E$65536,IF(dati_pdc!$C454=4,dati_bdv!$F$2:$F$65536,IF(dati_pdc!$C454=5,dati_bdv!$G$2:$G$65536,dati_bdv!$H$2:$H$65536))))),$A454,dati_bdv!N$2:N$65536)</f>
        <v>0</v>
      </c>
    </row>
    <row r="455" spans="1:6">
      <c r="A455" s="34" t="str">
        <f>dati_pdc!A455</f>
        <v>860311</v>
      </c>
      <c r="B455">
        <f>SUMIF(IF(dati_pdc!$C455=1,dati_bdv!$C$2:$C$65536,IF(dati_pdc!$C455=2,dati_bdv!$D$2:$D$65536,IF(dati_pdc!$C455=3,dati_bdv!$E$2:$E$65536,IF(dati_pdc!$C455=4,dati_bdv!$F$2:$F$65536,IF(dati_pdc!$C455=5,dati_bdv!$G$2:$G$65536,dati_bdv!$H$2:$H$65536))))),$A455,dati_bdv!J$2:J$65536)</f>
        <v>20.56</v>
      </c>
      <c r="C455">
        <f>SUMIF(IF(dati_pdc!$C455=1,dati_bdv!$C$2:$C$65536,IF(dati_pdc!$C455=2,dati_bdv!$D$2:$D$65536,IF(dati_pdc!$C455=3,dati_bdv!$E$2:$E$65536,IF(dati_pdc!$C455=4,dati_bdv!$F$2:$F$65536,IF(dati_pdc!$C455=5,dati_bdv!$G$2:$G$65536,dati_bdv!$H$2:$H$65536))))),$A455,dati_bdv!K$2:K$65536)</f>
        <v>107.21</v>
      </c>
      <c r="D455">
        <f>SUMIF(IF(dati_pdc!$C455=1,dati_bdv!$C$2:$C$65536,IF(dati_pdc!$C455=2,dati_bdv!$D$2:$D$65536,IF(dati_pdc!$C455=3,dati_bdv!$E$2:$E$65536,IF(dati_pdc!$C455=4,dati_bdv!$F$2:$F$65536,IF(dati_pdc!$C455=5,dati_bdv!$G$2:$G$65536,dati_bdv!$H$2:$H$65536))))),$A455,dati_bdv!L$2:L$65536)</f>
        <v>0</v>
      </c>
      <c r="E455">
        <f>SUMIF(IF(dati_pdc!$C455=1,dati_bdv!$C$2:$C$65536,IF(dati_pdc!$C455=2,dati_bdv!$D$2:$D$65536,IF(dati_pdc!$C455=3,dati_bdv!$E$2:$E$65536,IF(dati_pdc!$C455=4,dati_bdv!$F$2:$F$65536,IF(dati_pdc!$C455=5,dati_bdv!$G$2:$G$65536,dati_bdv!$H$2:$H$65536))))),$A455,dati_bdv!M$2:M$65536)</f>
        <v>0</v>
      </c>
      <c r="F455">
        <f>SUMIF(IF(dati_pdc!$C455=1,dati_bdv!$C$2:$C$65536,IF(dati_pdc!$C455=2,dati_bdv!$D$2:$D$65536,IF(dati_pdc!$C455=3,dati_bdv!$E$2:$E$65536,IF(dati_pdc!$C455=4,dati_bdv!$F$2:$F$65536,IF(dati_pdc!$C455=5,dati_bdv!$G$2:$G$65536,dati_bdv!$H$2:$H$65536))))),$A455,dati_bdv!N$2:N$65536)</f>
        <v>0</v>
      </c>
    </row>
    <row r="456" spans="1:6">
      <c r="A456" s="34" t="str">
        <f>dati_pdc!A456</f>
        <v>860314</v>
      </c>
      <c r="B456">
        <f>SUMIF(IF(dati_pdc!$C456=1,dati_bdv!$C$2:$C$65536,IF(dati_pdc!$C456=2,dati_bdv!$D$2:$D$65536,IF(dati_pdc!$C456=3,dati_bdv!$E$2:$E$65536,IF(dati_pdc!$C456=4,dati_bdv!$F$2:$F$65536,IF(dati_pdc!$C456=5,dati_bdv!$G$2:$G$65536,dati_bdv!$H$2:$H$65536))))),$A456,dati_bdv!J$2:J$65536)</f>
        <v>114.72</v>
      </c>
      <c r="C456">
        <f>SUMIF(IF(dati_pdc!$C456=1,dati_bdv!$C$2:$C$65536,IF(dati_pdc!$C456=2,dati_bdv!$D$2:$D$65536,IF(dati_pdc!$C456=3,dati_bdv!$E$2:$E$65536,IF(dati_pdc!$C456=4,dati_bdv!$F$2:$F$65536,IF(dati_pdc!$C456=5,dati_bdv!$G$2:$G$65536,dati_bdv!$H$2:$H$65536))))),$A456,dati_bdv!K$2:K$65536)</f>
        <v>9.89</v>
      </c>
      <c r="D456">
        <f>SUMIF(IF(dati_pdc!$C456=1,dati_bdv!$C$2:$C$65536,IF(dati_pdc!$C456=2,dati_bdv!$D$2:$D$65536,IF(dati_pdc!$C456=3,dati_bdv!$E$2:$E$65536,IF(dati_pdc!$C456=4,dati_bdv!$F$2:$F$65536,IF(dati_pdc!$C456=5,dati_bdv!$G$2:$G$65536,dati_bdv!$H$2:$H$65536))))),$A456,dati_bdv!L$2:L$65536)</f>
        <v>0</v>
      </c>
      <c r="E456">
        <f>SUMIF(IF(dati_pdc!$C456=1,dati_bdv!$C$2:$C$65536,IF(dati_pdc!$C456=2,dati_bdv!$D$2:$D$65536,IF(dati_pdc!$C456=3,dati_bdv!$E$2:$E$65536,IF(dati_pdc!$C456=4,dati_bdv!$F$2:$F$65536,IF(dati_pdc!$C456=5,dati_bdv!$G$2:$G$65536,dati_bdv!$H$2:$H$65536))))),$A456,dati_bdv!M$2:M$65536)</f>
        <v>0</v>
      </c>
      <c r="F456">
        <f>SUMIF(IF(dati_pdc!$C456=1,dati_bdv!$C$2:$C$65536,IF(dati_pdc!$C456=2,dati_bdv!$D$2:$D$65536,IF(dati_pdc!$C456=3,dati_bdv!$E$2:$E$65536,IF(dati_pdc!$C456=4,dati_bdv!$F$2:$F$65536,IF(dati_pdc!$C456=5,dati_bdv!$G$2:$G$65536,dati_bdv!$H$2:$H$65536))))),$A456,dati_bdv!N$2:N$65536)</f>
        <v>0</v>
      </c>
    </row>
    <row r="457" spans="1:6">
      <c r="A457" s="34" t="str">
        <f>dati_pdc!A457</f>
        <v>860315</v>
      </c>
      <c r="B457">
        <f>SUMIF(IF(dati_pdc!$C457=1,dati_bdv!$C$2:$C$65536,IF(dati_pdc!$C457=2,dati_bdv!$D$2:$D$65536,IF(dati_pdc!$C457=3,dati_bdv!$E$2:$E$65536,IF(dati_pdc!$C457=4,dati_bdv!$F$2:$F$65536,IF(dati_pdc!$C457=5,dati_bdv!$G$2:$G$65536,dati_bdv!$H$2:$H$65536))))),$A457,dati_bdv!J$2:J$65536)</f>
        <v>7.87</v>
      </c>
      <c r="C457">
        <f>SUMIF(IF(dati_pdc!$C457=1,dati_bdv!$C$2:$C$65536,IF(dati_pdc!$C457=2,dati_bdv!$D$2:$D$65536,IF(dati_pdc!$C457=3,dati_bdv!$E$2:$E$65536,IF(dati_pdc!$C457=4,dati_bdv!$F$2:$F$65536,IF(dati_pdc!$C457=5,dati_bdv!$G$2:$G$65536,dati_bdv!$H$2:$H$65536))))),$A457,dati_bdv!K$2:K$65536)</f>
        <v>0</v>
      </c>
      <c r="D457">
        <f>SUMIF(IF(dati_pdc!$C457=1,dati_bdv!$C$2:$C$65536,IF(dati_pdc!$C457=2,dati_bdv!$D$2:$D$65536,IF(dati_pdc!$C457=3,dati_bdv!$E$2:$E$65536,IF(dati_pdc!$C457=4,dati_bdv!$F$2:$F$65536,IF(dati_pdc!$C457=5,dati_bdv!$G$2:$G$65536,dati_bdv!$H$2:$H$65536))))),$A457,dati_bdv!L$2:L$65536)</f>
        <v>0</v>
      </c>
      <c r="E457">
        <f>SUMIF(IF(dati_pdc!$C457=1,dati_bdv!$C$2:$C$65536,IF(dati_pdc!$C457=2,dati_bdv!$D$2:$D$65536,IF(dati_pdc!$C457=3,dati_bdv!$E$2:$E$65536,IF(dati_pdc!$C457=4,dati_bdv!$F$2:$F$65536,IF(dati_pdc!$C457=5,dati_bdv!$G$2:$G$65536,dati_bdv!$H$2:$H$65536))))),$A457,dati_bdv!M$2:M$65536)</f>
        <v>0</v>
      </c>
      <c r="F457">
        <f>SUMIF(IF(dati_pdc!$C457=1,dati_bdv!$C$2:$C$65536,IF(dati_pdc!$C457=2,dati_bdv!$D$2:$D$65536,IF(dati_pdc!$C457=3,dati_bdv!$E$2:$E$65536,IF(dati_pdc!$C457=4,dati_bdv!$F$2:$F$65536,IF(dati_pdc!$C457=5,dati_bdv!$G$2:$G$65536,dati_bdv!$H$2:$H$65536))))),$A457,dati_bdv!N$2:N$65536)</f>
        <v>0</v>
      </c>
    </row>
    <row r="458" spans="1:6">
      <c r="A458" s="34" t="str">
        <f>dati_pdc!A458</f>
        <v>860347</v>
      </c>
      <c r="B458">
        <f>SUMIF(IF(dati_pdc!$C458=1,dati_bdv!$C$2:$C$65536,IF(dati_pdc!$C458=2,dati_bdv!$D$2:$D$65536,IF(dati_pdc!$C458=3,dati_bdv!$E$2:$E$65536,IF(dati_pdc!$C458=4,dati_bdv!$F$2:$F$65536,IF(dati_pdc!$C458=5,dati_bdv!$G$2:$G$65536,dati_bdv!$H$2:$H$65536))))),$A458,dati_bdv!J$2:J$65536)</f>
        <v>345.92</v>
      </c>
      <c r="C458">
        <f>SUMIF(IF(dati_pdc!$C458=1,dati_bdv!$C$2:$C$65536,IF(dati_pdc!$C458=2,dati_bdv!$D$2:$D$65536,IF(dati_pdc!$C458=3,dati_bdv!$E$2:$E$65536,IF(dati_pdc!$C458=4,dati_bdv!$F$2:$F$65536,IF(dati_pdc!$C458=5,dati_bdv!$G$2:$G$65536,dati_bdv!$H$2:$H$65536))))),$A458,dati_bdv!K$2:K$65536)</f>
        <v>726.72</v>
      </c>
      <c r="D458">
        <f>SUMIF(IF(dati_pdc!$C458=1,dati_bdv!$C$2:$C$65536,IF(dati_pdc!$C458=2,dati_bdv!$D$2:$D$65536,IF(dati_pdc!$C458=3,dati_bdv!$E$2:$E$65536,IF(dati_pdc!$C458=4,dati_bdv!$F$2:$F$65536,IF(dati_pdc!$C458=5,dati_bdv!$G$2:$G$65536,dati_bdv!$H$2:$H$65536))))),$A458,dati_bdv!L$2:L$65536)</f>
        <v>0</v>
      </c>
      <c r="E458">
        <f>SUMIF(IF(dati_pdc!$C458=1,dati_bdv!$C$2:$C$65536,IF(dati_pdc!$C458=2,dati_bdv!$D$2:$D$65536,IF(dati_pdc!$C458=3,dati_bdv!$E$2:$E$65536,IF(dati_pdc!$C458=4,dati_bdv!$F$2:$F$65536,IF(dati_pdc!$C458=5,dati_bdv!$G$2:$G$65536,dati_bdv!$H$2:$H$65536))))),$A458,dati_bdv!M$2:M$65536)</f>
        <v>0</v>
      </c>
      <c r="F458">
        <f>SUMIF(IF(dati_pdc!$C458=1,dati_bdv!$C$2:$C$65536,IF(dati_pdc!$C458=2,dati_bdv!$D$2:$D$65536,IF(dati_pdc!$C458=3,dati_bdv!$E$2:$E$65536,IF(dati_pdc!$C458=4,dati_bdv!$F$2:$F$65536,IF(dati_pdc!$C458=5,dati_bdv!$G$2:$G$65536,dati_bdv!$H$2:$H$65536))))),$A458,dati_bdv!N$2:N$65536)</f>
        <v>0</v>
      </c>
    </row>
    <row r="459" spans="1:6">
      <c r="A459" s="34" t="str">
        <f>dati_pdc!A459</f>
        <v>860348</v>
      </c>
      <c r="B459">
        <f>SUMIF(IF(dati_pdc!$C459=1,dati_bdv!$C$2:$C$65536,IF(dati_pdc!$C459=2,dati_bdv!$D$2:$D$65536,IF(dati_pdc!$C459=3,dati_bdv!$E$2:$E$65536,IF(dati_pdc!$C459=4,dati_bdv!$F$2:$F$65536,IF(dati_pdc!$C459=5,dati_bdv!$G$2:$G$65536,dati_bdv!$H$2:$H$65536))))),$A459,dati_bdv!J$2:J$65536)</f>
        <v>64.7</v>
      </c>
      <c r="C459">
        <f>SUMIF(IF(dati_pdc!$C459=1,dati_bdv!$C$2:$C$65536,IF(dati_pdc!$C459=2,dati_bdv!$D$2:$D$65536,IF(dati_pdc!$C459=3,dati_bdv!$E$2:$E$65536,IF(dati_pdc!$C459=4,dati_bdv!$F$2:$F$65536,IF(dati_pdc!$C459=5,dati_bdv!$G$2:$G$65536,dati_bdv!$H$2:$H$65536))))),$A459,dati_bdv!K$2:K$65536)</f>
        <v>0</v>
      </c>
      <c r="D459">
        <f>SUMIF(IF(dati_pdc!$C459=1,dati_bdv!$C$2:$C$65536,IF(dati_pdc!$C459=2,dati_bdv!$D$2:$D$65536,IF(dati_pdc!$C459=3,dati_bdv!$E$2:$E$65536,IF(dati_pdc!$C459=4,dati_bdv!$F$2:$F$65536,IF(dati_pdc!$C459=5,dati_bdv!$G$2:$G$65536,dati_bdv!$H$2:$H$65536))))),$A459,dati_bdv!L$2:L$65536)</f>
        <v>0</v>
      </c>
      <c r="E459">
        <f>SUMIF(IF(dati_pdc!$C459=1,dati_bdv!$C$2:$C$65536,IF(dati_pdc!$C459=2,dati_bdv!$D$2:$D$65536,IF(dati_pdc!$C459=3,dati_bdv!$E$2:$E$65536,IF(dati_pdc!$C459=4,dati_bdv!$F$2:$F$65536,IF(dati_pdc!$C459=5,dati_bdv!$G$2:$G$65536,dati_bdv!$H$2:$H$65536))))),$A459,dati_bdv!M$2:M$65536)</f>
        <v>0</v>
      </c>
      <c r="F459">
        <f>SUMIF(IF(dati_pdc!$C459=1,dati_bdv!$C$2:$C$65536,IF(dati_pdc!$C459=2,dati_bdv!$D$2:$D$65536,IF(dati_pdc!$C459=3,dati_bdv!$E$2:$E$65536,IF(dati_pdc!$C459=4,dati_bdv!$F$2:$F$65536,IF(dati_pdc!$C459=5,dati_bdv!$G$2:$G$65536,dati_bdv!$H$2:$H$65536))))),$A459,dati_bdv!N$2:N$65536)</f>
        <v>0</v>
      </c>
    </row>
    <row r="460" spans="1:6">
      <c r="A460" s="34" t="str">
        <f>dati_pdc!A460</f>
        <v>87</v>
      </c>
      <c r="B460">
        <f>SUMIF(IF(dati_pdc!$C460=1,dati_bdv!$C$2:$C$65536,IF(dati_pdc!$C460=2,dati_bdv!$D$2:$D$65536,IF(dati_pdc!$C460=3,dati_bdv!$E$2:$E$65536,IF(dati_pdc!$C460=4,dati_bdv!$F$2:$F$65536,IF(dati_pdc!$C460=5,dati_bdv!$G$2:$G$65536,dati_bdv!$H$2:$H$65536))))),$A460,dati_bdv!J$2:J$65536)</f>
        <v>0</v>
      </c>
      <c r="C460">
        <f>SUMIF(IF(dati_pdc!$C460=1,dati_bdv!$C$2:$C$65536,IF(dati_pdc!$C460=2,dati_bdv!$D$2:$D$65536,IF(dati_pdc!$C460=3,dati_bdv!$E$2:$E$65536,IF(dati_pdc!$C460=4,dati_bdv!$F$2:$F$65536,IF(dati_pdc!$C460=5,dati_bdv!$G$2:$G$65536,dati_bdv!$H$2:$H$65536))))),$A460,dati_bdv!K$2:K$65536)</f>
        <v>-6227.95</v>
      </c>
      <c r="D460">
        <f>SUMIF(IF(dati_pdc!$C460=1,dati_bdv!$C$2:$C$65536,IF(dati_pdc!$C460=2,dati_bdv!$D$2:$D$65536,IF(dati_pdc!$C460=3,dati_bdv!$E$2:$E$65536,IF(dati_pdc!$C460=4,dati_bdv!$F$2:$F$65536,IF(dati_pdc!$C460=5,dati_bdv!$G$2:$G$65536,dati_bdv!$H$2:$H$65536))))),$A460,dati_bdv!L$2:L$65536)</f>
        <v>0</v>
      </c>
      <c r="E460">
        <f>SUMIF(IF(dati_pdc!$C460=1,dati_bdv!$C$2:$C$65536,IF(dati_pdc!$C460=2,dati_bdv!$D$2:$D$65536,IF(dati_pdc!$C460=3,dati_bdv!$E$2:$E$65536,IF(dati_pdc!$C460=4,dati_bdv!$F$2:$F$65536,IF(dati_pdc!$C460=5,dati_bdv!$G$2:$G$65536,dati_bdv!$H$2:$H$65536))))),$A460,dati_bdv!M$2:M$65536)</f>
        <v>0</v>
      </c>
      <c r="F460">
        <f>SUMIF(IF(dati_pdc!$C460=1,dati_bdv!$C$2:$C$65536,IF(dati_pdc!$C460=2,dati_bdv!$D$2:$D$65536,IF(dati_pdc!$C460=3,dati_bdv!$E$2:$E$65536,IF(dati_pdc!$C460=4,dati_bdv!$F$2:$F$65536,IF(dati_pdc!$C460=5,dati_bdv!$G$2:$G$65536,dati_bdv!$H$2:$H$65536))))),$A460,dati_bdv!N$2:N$65536)</f>
        <v>0</v>
      </c>
    </row>
    <row r="461" spans="1:6">
      <c r="A461" s="34" t="str">
        <f>dati_pdc!A461</f>
        <v>8701</v>
      </c>
      <c r="B461">
        <f>SUMIF(IF(dati_pdc!$C461=1,dati_bdv!$C$2:$C$65536,IF(dati_pdc!$C461=2,dati_bdv!$D$2:$D$65536,IF(dati_pdc!$C461=3,dati_bdv!$E$2:$E$65536,IF(dati_pdc!$C461=4,dati_bdv!$F$2:$F$65536,IF(dati_pdc!$C461=5,dati_bdv!$G$2:$G$65536,dati_bdv!$H$2:$H$65536))))),$A461,dati_bdv!J$2:J$65536)</f>
        <v>0</v>
      </c>
      <c r="C461">
        <f>SUMIF(IF(dati_pdc!$C461=1,dati_bdv!$C$2:$C$65536,IF(dati_pdc!$C461=2,dati_bdv!$D$2:$D$65536,IF(dati_pdc!$C461=3,dati_bdv!$E$2:$E$65536,IF(dati_pdc!$C461=4,dati_bdv!$F$2:$F$65536,IF(dati_pdc!$C461=5,dati_bdv!$G$2:$G$65536,dati_bdv!$H$2:$H$65536))))),$A461,dati_bdv!K$2:K$65536)</f>
        <v>-6227.95</v>
      </c>
      <c r="D461">
        <f>SUMIF(IF(dati_pdc!$C461=1,dati_bdv!$C$2:$C$65536,IF(dati_pdc!$C461=2,dati_bdv!$D$2:$D$65536,IF(dati_pdc!$C461=3,dati_bdv!$E$2:$E$65536,IF(dati_pdc!$C461=4,dati_bdv!$F$2:$F$65536,IF(dati_pdc!$C461=5,dati_bdv!$G$2:$G$65536,dati_bdv!$H$2:$H$65536))))),$A461,dati_bdv!L$2:L$65536)</f>
        <v>0</v>
      </c>
      <c r="E461">
        <f>SUMIF(IF(dati_pdc!$C461=1,dati_bdv!$C$2:$C$65536,IF(dati_pdc!$C461=2,dati_bdv!$D$2:$D$65536,IF(dati_pdc!$C461=3,dati_bdv!$E$2:$E$65536,IF(dati_pdc!$C461=4,dati_bdv!$F$2:$F$65536,IF(dati_pdc!$C461=5,dati_bdv!$G$2:$G$65536,dati_bdv!$H$2:$H$65536))))),$A461,dati_bdv!M$2:M$65536)</f>
        <v>0</v>
      </c>
      <c r="F461">
        <f>SUMIF(IF(dati_pdc!$C461=1,dati_bdv!$C$2:$C$65536,IF(dati_pdc!$C461=2,dati_bdv!$D$2:$D$65536,IF(dati_pdc!$C461=3,dati_bdv!$E$2:$E$65536,IF(dati_pdc!$C461=4,dati_bdv!$F$2:$F$65536,IF(dati_pdc!$C461=5,dati_bdv!$G$2:$G$65536,dati_bdv!$H$2:$H$65536))))),$A461,dati_bdv!N$2:N$65536)</f>
        <v>0</v>
      </c>
    </row>
    <row r="462" spans="1:6">
      <c r="A462" s="34" t="str">
        <f>dati_pdc!A462</f>
        <v>870113</v>
      </c>
      <c r="B462">
        <f>SUMIF(IF(dati_pdc!$C462=1,dati_bdv!$C$2:$C$65536,IF(dati_pdc!$C462=2,dati_bdv!$D$2:$D$65536,IF(dati_pdc!$C462=3,dati_bdv!$E$2:$E$65536,IF(dati_pdc!$C462=4,dati_bdv!$F$2:$F$65536,IF(dati_pdc!$C462=5,dati_bdv!$G$2:$G$65536,dati_bdv!$H$2:$H$65536))))),$A462,dati_bdv!J$2:J$65536)</f>
        <v>0</v>
      </c>
      <c r="C462">
        <f>SUMIF(IF(dati_pdc!$C462=1,dati_bdv!$C$2:$C$65536,IF(dati_pdc!$C462=2,dati_bdv!$D$2:$D$65536,IF(dati_pdc!$C462=3,dati_bdv!$E$2:$E$65536,IF(dati_pdc!$C462=4,dati_bdv!$F$2:$F$65536,IF(dati_pdc!$C462=5,dati_bdv!$G$2:$G$65536,dati_bdv!$H$2:$H$65536))))),$A462,dati_bdv!K$2:K$65536)</f>
        <v>-6227.95</v>
      </c>
      <c r="D462">
        <f>SUMIF(IF(dati_pdc!$C462=1,dati_bdv!$C$2:$C$65536,IF(dati_pdc!$C462=2,dati_bdv!$D$2:$D$65536,IF(dati_pdc!$C462=3,dati_bdv!$E$2:$E$65536,IF(dati_pdc!$C462=4,dati_bdv!$F$2:$F$65536,IF(dati_pdc!$C462=5,dati_bdv!$G$2:$G$65536,dati_bdv!$H$2:$H$65536))))),$A462,dati_bdv!L$2:L$65536)</f>
        <v>0</v>
      </c>
      <c r="E462">
        <f>SUMIF(IF(dati_pdc!$C462=1,dati_bdv!$C$2:$C$65536,IF(dati_pdc!$C462=2,dati_bdv!$D$2:$D$65536,IF(dati_pdc!$C462=3,dati_bdv!$E$2:$E$65536,IF(dati_pdc!$C462=4,dati_bdv!$F$2:$F$65536,IF(dati_pdc!$C462=5,dati_bdv!$G$2:$G$65536,dati_bdv!$H$2:$H$65536))))),$A462,dati_bdv!M$2:M$65536)</f>
        <v>0</v>
      </c>
      <c r="F462">
        <f>SUMIF(IF(dati_pdc!$C462=1,dati_bdv!$C$2:$C$65536,IF(dati_pdc!$C462=2,dati_bdv!$D$2:$D$65536,IF(dati_pdc!$C462=3,dati_bdv!$E$2:$E$65536,IF(dati_pdc!$C462=4,dati_bdv!$F$2:$F$65536,IF(dati_pdc!$C462=5,dati_bdv!$G$2:$G$65536,dati_bdv!$H$2:$H$65536))))),$A462,dati_bdv!N$2:N$65536)</f>
        <v>0</v>
      </c>
    </row>
    <row r="463" spans="1:6">
      <c r="A463" s="34" t="str">
        <f>dati_pdc!A463</f>
        <v>87011309</v>
      </c>
      <c r="B463">
        <f>SUMIF(IF(dati_pdc!$C463=1,dati_bdv!$C$2:$C$65536,IF(dati_pdc!$C463=2,dati_bdv!$D$2:$D$65536,IF(dati_pdc!$C463=3,dati_bdv!$E$2:$E$65536,IF(dati_pdc!$C463=4,dati_bdv!$F$2:$F$65536,IF(dati_pdc!$C463=5,dati_bdv!$G$2:$G$65536,dati_bdv!$H$2:$H$65536))))),$A463,dati_bdv!J$2:J$65536)</f>
        <v>0</v>
      </c>
      <c r="C463">
        <f>SUMIF(IF(dati_pdc!$C463=1,dati_bdv!$C$2:$C$65536,IF(dati_pdc!$C463=2,dati_bdv!$D$2:$D$65536,IF(dati_pdc!$C463=3,dati_bdv!$E$2:$E$65536,IF(dati_pdc!$C463=4,dati_bdv!$F$2:$F$65536,IF(dati_pdc!$C463=5,dati_bdv!$G$2:$G$65536,dati_bdv!$H$2:$H$65536))))),$A463,dati_bdv!K$2:K$65536)</f>
        <v>-6227.95</v>
      </c>
      <c r="D463">
        <f>SUMIF(IF(dati_pdc!$C463=1,dati_bdv!$C$2:$C$65536,IF(dati_pdc!$C463=2,dati_bdv!$D$2:$D$65536,IF(dati_pdc!$C463=3,dati_bdv!$E$2:$E$65536,IF(dati_pdc!$C463=4,dati_bdv!$F$2:$F$65536,IF(dati_pdc!$C463=5,dati_bdv!$G$2:$G$65536,dati_bdv!$H$2:$H$65536))))),$A463,dati_bdv!L$2:L$65536)</f>
        <v>0</v>
      </c>
      <c r="E463">
        <f>SUMIF(IF(dati_pdc!$C463=1,dati_bdv!$C$2:$C$65536,IF(dati_pdc!$C463=2,dati_bdv!$D$2:$D$65536,IF(dati_pdc!$C463=3,dati_bdv!$E$2:$E$65536,IF(dati_pdc!$C463=4,dati_bdv!$F$2:$F$65536,IF(dati_pdc!$C463=5,dati_bdv!$G$2:$G$65536,dati_bdv!$H$2:$H$65536))))),$A463,dati_bdv!M$2:M$65536)</f>
        <v>0</v>
      </c>
      <c r="F463">
        <f>SUMIF(IF(dati_pdc!$C463=1,dati_bdv!$C$2:$C$65536,IF(dati_pdc!$C463=2,dati_bdv!$D$2:$D$65536,IF(dati_pdc!$C463=3,dati_bdv!$E$2:$E$65536,IF(dati_pdc!$C463=4,dati_bdv!$F$2:$F$65536,IF(dati_pdc!$C463=5,dati_bdv!$G$2:$G$65536,dati_bdv!$H$2:$H$65536))))),$A463,dati_bdv!N$2:N$65536)</f>
        <v>0</v>
      </c>
    </row>
    <row r="464" spans="1:6">
      <c r="A464" s="34" t="str">
        <f>dati_pdc!A464</f>
        <v>88</v>
      </c>
      <c r="B464">
        <f>SUMIF(IF(dati_pdc!$C464=1,dati_bdv!$C$2:$C$65536,IF(dati_pdc!$C464=2,dati_bdv!$D$2:$D$65536,IF(dati_pdc!$C464=3,dati_bdv!$E$2:$E$65536,IF(dati_pdc!$C464=4,dati_bdv!$F$2:$F$65536,IF(dati_pdc!$C464=5,dati_bdv!$G$2:$G$65536,dati_bdv!$H$2:$H$65536))))),$A464,dati_bdv!J$2:J$65536)</f>
        <v>3378.31</v>
      </c>
      <c r="C464">
        <f>SUMIF(IF(dati_pdc!$C464=1,dati_bdv!$C$2:$C$65536,IF(dati_pdc!$C464=2,dati_bdv!$D$2:$D$65536,IF(dati_pdc!$C464=3,dati_bdv!$E$2:$E$65536,IF(dati_pdc!$C464=4,dati_bdv!$F$2:$F$65536,IF(dati_pdc!$C464=5,dati_bdv!$G$2:$G$65536,dati_bdv!$H$2:$H$65536))))),$A464,dati_bdv!K$2:K$65536)</f>
        <v>2408.3000000000002</v>
      </c>
      <c r="D464">
        <f>SUMIF(IF(dati_pdc!$C464=1,dati_bdv!$C$2:$C$65536,IF(dati_pdc!$C464=2,dati_bdv!$D$2:$D$65536,IF(dati_pdc!$C464=3,dati_bdv!$E$2:$E$65536,IF(dati_pdc!$C464=4,dati_bdv!$F$2:$F$65536,IF(dati_pdc!$C464=5,dati_bdv!$G$2:$G$65536,dati_bdv!$H$2:$H$65536))))),$A464,dati_bdv!L$2:L$65536)</f>
        <v>0</v>
      </c>
      <c r="E464">
        <f>SUMIF(IF(dati_pdc!$C464=1,dati_bdv!$C$2:$C$65536,IF(dati_pdc!$C464=2,dati_bdv!$D$2:$D$65536,IF(dati_pdc!$C464=3,dati_bdv!$E$2:$E$65536,IF(dati_pdc!$C464=4,dati_bdv!$F$2:$F$65536,IF(dati_pdc!$C464=5,dati_bdv!$G$2:$G$65536,dati_bdv!$H$2:$H$65536))))),$A464,dati_bdv!M$2:M$65536)</f>
        <v>0</v>
      </c>
      <c r="F464">
        <f>SUMIF(IF(dati_pdc!$C464=1,dati_bdv!$C$2:$C$65536,IF(dati_pdc!$C464=2,dati_bdv!$D$2:$D$65536,IF(dati_pdc!$C464=3,dati_bdv!$E$2:$E$65536,IF(dati_pdc!$C464=4,dati_bdv!$F$2:$F$65536,IF(dati_pdc!$C464=5,dati_bdv!$G$2:$G$65536,dati_bdv!$H$2:$H$65536))))),$A464,dati_bdv!N$2:N$65536)</f>
        <v>0</v>
      </c>
    </row>
    <row r="465" spans="1:6">
      <c r="A465" s="34" t="str">
        <f>dati_pdc!A465</f>
        <v>8801</v>
      </c>
      <c r="B465">
        <f>SUMIF(IF(dati_pdc!$C465=1,dati_bdv!$C$2:$C$65536,IF(dati_pdc!$C465=2,dati_bdv!$D$2:$D$65536,IF(dati_pdc!$C465=3,dati_bdv!$E$2:$E$65536,IF(dati_pdc!$C465=4,dati_bdv!$F$2:$F$65536,IF(dati_pdc!$C465=5,dati_bdv!$G$2:$G$65536,dati_bdv!$H$2:$H$65536))))),$A465,dati_bdv!J$2:J$65536)</f>
        <v>3378.31</v>
      </c>
      <c r="C465">
        <f>SUMIF(IF(dati_pdc!$C465=1,dati_bdv!$C$2:$C$65536,IF(dati_pdc!$C465=2,dati_bdv!$D$2:$D$65536,IF(dati_pdc!$C465=3,dati_bdv!$E$2:$E$65536,IF(dati_pdc!$C465=4,dati_bdv!$F$2:$F$65536,IF(dati_pdc!$C465=5,dati_bdv!$G$2:$G$65536,dati_bdv!$H$2:$H$65536))))),$A465,dati_bdv!K$2:K$65536)</f>
        <v>2408.3000000000002</v>
      </c>
      <c r="D465">
        <f>SUMIF(IF(dati_pdc!$C465=1,dati_bdv!$C$2:$C$65536,IF(dati_pdc!$C465=2,dati_bdv!$D$2:$D$65536,IF(dati_pdc!$C465=3,dati_bdv!$E$2:$E$65536,IF(dati_pdc!$C465=4,dati_bdv!$F$2:$F$65536,IF(dati_pdc!$C465=5,dati_bdv!$G$2:$G$65536,dati_bdv!$H$2:$H$65536))))),$A465,dati_bdv!L$2:L$65536)</f>
        <v>0</v>
      </c>
      <c r="E465">
        <f>SUMIF(IF(dati_pdc!$C465=1,dati_bdv!$C$2:$C$65536,IF(dati_pdc!$C465=2,dati_bdv!$D$2:$D$65536,IF(dati_pdc!$C465=3,dati_bdv!$E$2:$E$65536,IF(dati_pdc!$C465=4,dati_bdv!$F$2:$F$65536,IF(dati_pdc!$C465=5,dati_bdv!$G$2:$G$65536,dati_bdv!$H$2:$H$65536))))),$A465,dati_bdv!M$2:M$65536)</f>
        <v>0</v>
      </c>
      <c r="F465">
        <f>SUMIF(IF(dati_pdc!$C465=1,dati_bdv!$C$2:$C$65536,IF(dati_pdc!$C465=2,dati_bdv!$D$2:$D$65536,IF(dati_pdc!$C465=3,dati_bdv!$E$2:$E$65536,IF(dati_pdc!$C465=4,dati_bdv!$F$2:$F$65536,IF(dati_pdc!$C465=5,dati_bdv!$G$2:$G$65536,dati_bdv!$H$2:$H$65536))))),$A465,dati_bdv!N$2:N$65536)</f>
        <v>0</v>
      </c>
    </row>
    <row r="466" spans="1:6">
      <c r="A466" s="34" t="str">
        <f>dati_pdc!A466</f>
        <v>880111</v>
      </c>
      <c r="B466">
        <f>SUMIF(IF(dati_pdc!$C466=1,dati_bdv!$C$2:$C$65536,IF(dati_pdc!$C466=2,dati_bdv!$D$2:$D$65536,IF(dati_pdc!$C466=3,dati_bdv!$E$2:$E$65536,IF(dati_pdc!$C466=4,dati_bdv!$F$2:$F$65536,IF(dati_pdc!$C466=5,dati_bdv!$G$2:$G$65536,dati_bdv!$H$2:$H$65536))))),$A466,dati_bdv!J$2:J$65536)</f>
        <v>0</v>
      </c>
      <c r="C466">
        <f>SUMIF(IF(dati_pdc!$C466=1,dati_bdv!$C$2:$C$65536,IF(dati_pdc!$C466=2,dati_bdv!$D$2:$D$65536,IF(dati_pdc!$C466=3,dati_bdv!$E$2:$E$65536,IF(dati_pdc!$C466=4,dati_bdv!$F$2:$F$65536,IF(dati_pdc!$C466=5,dati_bdv!$G$2:$G$65536,dati_bdv!$H$2:$H$65536))))),$A466,dati_bdv!K$2:K$65536)</f>
        <v>361.63</v>
      </c>
      <c r="D466">
        <f>SUMIF(IF(dati_pdc!$C466=1,dati_bdv!$C$2:$C$65536,IF(dati_pdc!$C466=2,dati_bdv!$D$2:$D$65536,IF(dati_pdc!$C466=3,dati_bdv!$E$2:$E$65536,IF(dati_pdc!$C466=4,dati_bdv!$F$2:$F$65536,IF(dati_pdc!$C466=5,dati_bdv!$G$2:$G$65536,dati_bdv!$H$2:$H$65536))))),$A466,dati_bdv!L$2:L$65536)</f>
        <v>0</v>
      </c>
      <c r="E466">
        <f>SUMIF(IF(dati_pdc!$C466=1,dati_bdv!$C$2:$C$65536,IF(dati_pdc!$C466=2,dati_bdv!$D$2:$D$65536,IF(dati_pdc!$C466=3,dati_bdv!$E$2:$E$65536,IF(dati_pdc!$C466=4,dati_bdv!$F$2:$F$65536,IF(dati_pdc!$C466=5,dati_bdv!$G$2:$G$65536,dati_bdv!$H$2:$H$65536))))),$A466,dati_bdv!M$2:M$65536)</f>
        <v>0</v>
      </c>
      <c r="F466">
        <f>SUMIF(IF(dati_pdc!$C466=1,dati_bdv!$C$2:$C$65536,IF(dati_pdc!$C466=2,dati_bdv!$D$2:$D$65536,IF(dati_pdc!$C466=3,dati_bdv!$E$2:$E$65536,IF(dati_pdc!$C466=4,dati_bdv!$F$2:$F$65536,IF(dati_pdc!$C466=5,dati_bdv!$G$2:$G$65536,dati_bdv!$H$2:$H$65536))))),$A466,dati_bdv!N$2:N$65536)</f>
        <v>0</v>
      </c>
    </row>
    <row r="467" spans="1:6">
      <c r="A467" s="34" t="str">
        <f>dati_pdc!A467</f>
        <v>88011101</v>
      </c>
      <c r="B467">
        <f>SUMIF(IF(dati_pdc!$C467=1,dati_bdv!$C$2:$C$65536,IF(dati_pdc!$C467=2,dati_bdv!$D$2:$D$65536,IF(dati_pdc!$C467=3,dati_bdv!$E$2:$E$65536,IF(dati_pdc!$C467=4,dati_bdv!$F$2:$F$65536,IF(dati_pdc!$C467=5,dati_bdv!$G$2:$G$65536,dati_bdv!$H$2:$H$65536))))),$A467,dati_bdv!J$2:J$65536)</f>
        <v>0</v>
      </c>
      <c r="C467">
        <f>SUMIF(IF(dati_pdc!$C467=1,dati_bdv!$C$2:$C$65536,IF(dati_pdc!$C467=2,dati_bdv!$D$2:$D$65536,IF(dati_pdc!$C467=3,dati_bdv!$E$2:$E$65536,IF(dati_pdc!$C467=4,dati_bdv!$F$2:$F$65536,IF(dati_pdc!$C467=5,dati_bdv!$G$2:$G$65536,dati_bdv!$H$2:$H$65536))))),$A467,dati_bdv!K$2:K$65536)</f>
        <v>132.94999999999999</v>
      </c>
      <c r="D467">
        <f>SUMIF(IF(dati_pdc!$C467=1,dati_bdv!$C$2:$C$65536,IF(dati_pdc!$C467=2,dati_bdv!$D$2:$D$65536,IF(dati_pdc!$C467=3,dati_bdv!$E$2:$E$65536,IF(dati_pdc!$C467=4,dati_bdv!$F$2:$F$65536,IF(dati_pdc!$C467=5,dati_bdv!$G$2:$G$65536,dati_bdv!$H$2:$H$65536))))),$A467,dati_bdv!L$2:L$65536)</f>
        <v>0</v>
      </c>
      <c r="E467">
        <f>SUMIF(IF(dati_pdc!$C467=1,dati_bdv!$C$2:$C$65536,IF(dati_pdc!$C467=2,dati_bdv!$D$2:$D$65536,IF(dati_pdc!$C467=3,dati_bdv!$E$2:$E$65536,IF(dati_pdc!$C467=4,dati_bdv!$F$2:$F$65536,IF(dati_pdc!$C467=5,dati_bdv!$G$2:$G$65536,dati_bdv!$H$2:$H$65536))))),$A467,dati_bdv!M$2:M$65536)</f>
        <v>0</v>
      </c>
      <c r="F467">
        <f>SUMIF(IF(dati_pdc!$C467=1,dati_bdv!$C$2:$C$65536,IF(dati_pdc!$C467=2,dati_bdv!$D$2:$D$65536,IF(dati_pdc!$C467=3,dati_bdv!$E$2:$E$65536,IF(dati_pdc!$C467=4,dati_bdv!$F$2:$F$65536,IF(dati_pdc!$C467=5,dati_bdv!$G$2:$G$65536,dati_bdv!$H$2:$H$65536))))),$A467,dati_bdv!N$2:N$65536)</f>
        <v>0</v>
      </c>
    </row>
    <row r="468" spans="1:6">
      <c r="A468" s="34" t="str">
        <f>dati_pdc!A468</f>
        <v>88011103</v>
      </c>
      <c r="B468">
        <f>SUMIF(IF(dati_pdc!$C468=1,dati_bdv!$C$2:$C$65536,IF(dati_pdc!$C468=2,dati_bdv!$D$2:$D$65536,IF(dati_pdc!$C468=3,dati_bdv!$E$2:$E$65536,IF(dati_pdc!$C468=4,dati_bdv!$F$2:$F$65536,IF(dati_pdc!$C468=5,dati_bdv!$G$2:$G$65536,dati_bdv!$H$2:$H$65536))))),$A468,dati_bdv!J$2:J$65536)</f>
        <v>0</v>
      </c>
      <c r="C468">
        <f>SUMIF(IF(dati_pdc!$C468=1,dati_bdv!$C$2:$C$65536,IF(dati_pdc!$C468=2,dati_bdv!$D$2:$D$65536,IF(dati_pdc!$C468=3,dati_bdv!$E$2:$E$65536,IF(dati_pdc!$C468=4,dati_bdv!$F$2:$F$65536,IF(dati_pdc!$C468=5,dati_bdv!$G$2:$G$65536,dati_bdv!$H$2:$H$65536))))),$A468,dati_bdv!K$2:K$65536)</f>
        <v>228.68</v>
      </c>
      <c r="D468">
        <f>SUMIF(IF(dati_pdc!$C468=1,dati_bdv!$C$2:$C$65536,IF(dati_pdc!$C468=2,dati_bdv!$D$2:$D$65536,IF(dati_pdc!$C468=3,dati_bdv!$E$2:$E$65536,IF(dati_pdc!$C468=4,dati_bdv!$F$2:$F$65536,IF(dati_pdc!$C468=5,dati_bdv!$G$2:$G$65536,dati_bdv!$H$2:$H$65536))))),$A468,dati_bdv!L$2:L$65536)</f>
        <v>0</v>
      </c>
      <c r="E468">
        <f>SUMIF(IF(dati_pdc!$C468=1,dati_bdv!$C$2:$C$65536,IF(dati_pdc!$C468=2,dati_bdv!$D$2:$D$65536,IF(dati_pdc!$C468=3,dati_bdv!$E$2:$E$65536,IF(dati_pdc!$C468=4,dati_bdv!$F$2:$F$65536,IF(dati_pdc!$C468=5,dati_bdv!$G$2:$G$65536,dati_bdv!$H$2:$H$65536))))),$A468,dati_bdv!M$2:M$65536)</f>
        <v>0</v>
      </c>
      <c r="F468">
        <f>SUMIF(IF(dati_pdc!$C468=1,dati_bdv!$C$2:$C$65536,IF(dati_pdc!$C468=2,dati_bdv!$D$2:$D$65536,IF(dati_pdc!$C468=3,dati_bdv!$E$2:$E$65536,IF(dati_pdc!$C468=4,dati_bdv!$F$2:$F$65536,IF(dati_pdc!$C468=5,dati_bdv!$G$2:$G$65536,dati_bdv!$H$2:$H$65536))))),$A468,dati_bdv!N$2:N$65536)</f>
        <v>0</v>
      </c>
    </row>
    <row r="469" spans="1:6">
      <c r="A469" s="34" t="str">
        <f>dati_pdc!A469</f>
        <v>880121</v>
      </c>
      <c r="B469">
        <f>SUMIF(IF(dati_pdc!$C469=1,dati_bdv!$C$2:$C$65536,IF(dati_pdc!$C469=2,dati_bdv!$D$2:$D$65536,IF(dati_pdc!$C469=3,dati_bdv!$E$2:$E$65536,IF(dati_pdc!$C469=4,dati_bdv!$F$2:$F$65536,IF(dati_pdc!$C469=5,dati_bdv!$G$2:$G$65536,dati_bdv!$H$2:$H$65536))))),$A469,dati_bdv!J$2:J$65536)</f>
        <v>396</v>
      </c>
      <c r="C469">
        <f>SUMIF(IF(dati_pdc!$C469=1,dati_bdv!$C$2:$C$65536,IF(dati_pdc!$C469=2,dati_bdv!$D$2:$D$65536,IF(dati_pdc!$C469=3,dati_bdv!$E$2:$E$65536,IF(dati_pdc!$C469=4,dati_bdv!$F$2:$F$65536,IF(dati_pdc!$C469=5,dati_bdv!$G$2:$G$65536,dati_bdv!$H$2:$H$65536))))),$A469,dati_bdv!K$2:K$65536)</f>
        <v>396</v>
      </c>
      <c r="D469">
        <f>SUMIF(IF(dati_pdc!$C469=1,dati_bdv!$C$2:$C$65536,IF(dati_pdc!$C469=2,dati_bdv!$D$2:$D$65536,IF(dati_pdc!$C469=3,dati_bdv!$E$2:$E$65536,IF(dati_pdc!$C469=4,dati_bdv!$F$2:$F$65536,IF(dati_pdc!$C469=5,dati_bdv!$G$2:$G$65536,dati_bdv!$H$2:$H$65536))))),$A469,dati_bdv!L$2:L$65536)</f>
        <v>0</v>
      </c>
      <c r="E469">
        <f>SUMIF(IF(dati_pdc!$C469=1,dati_bdv!$C$2:$C$65536,IF(dati_pdc!$C469=2,dati_bdv!$D$2:$D$65536,IF(dati_pdc!$C469=3,dati_bdv!$E$2:$E$65536,IF(dati_pdc!$C469=4,dati_bdv!$F$2:$F$65536,IF(dati_pdc!$C469=5,dati_bdv!$G$2:$G$65536,dati_bdv!$H$2:$H$65536))))),$A469,dati_bdv!M$2:M$65536)</f>
        <v>0</v>
      </c>
      <c r="F469">
        <f>SUMIF(IF(dati_pdc!$C469=1,dati_bdv!$C$2:$C$65536,IF(dati_pdc!$C469=2,dati_bdv!$D$2:$D$65536,IF(dati_pdc!$C469=3,dati_bdv!$E$2:$E$65536,IF(dati_pdc!$C469=4,dati_bdv!$F$2:$F$65536,IF(dati_pdc!$C469=5,dati_bdv!$G$2:$G$65536,dati_bdv!$H$2:$H$65536))))),$A469,dati_bdv!N$2:N$65536)</f>
        <v>0</v>
      </c>
    </row>
    <row r="470" spans="1:6">
      <c r="A470" s="34" t="str">
        <f>dati_pdc!A470</f>
        <v>88012101</v>
      </c>
      <c r="B470">
        <f>SUMIF(IF(dati_pdc!$C470=1,dati_bdv!$C$2:$C$65536,IF(dati_pdc!$C470=2,dati_bdv!$D$2:$D$65536,IF(dati_pdc!$C470=3,dati_bdv!$E$2:$E$65536,IF(dati_pdc!$C470=4,dati_bdv!$F$2:$F$65536,IF(dati_pdc!$C470=5,dati_bdv!$G$2:$G$65536,dati_bdv!$H$2:$H$65536))))),$A470,dati_bdv!J$2:J$65536)</f>
        <v>396</v>
      </c>
      <c r="C470">
        <f>SUMIF(IF(dati_pdc!$C470=1,dati_bdv!$C$2:$C$65536,IF(dati_pdc!$C470=2,dati_bdv!$D$2:$D$65536,IF(dati_pdc!$C470=3,dati_bdv!$E$2:$E$65536,IF(dati_pdc!$C470=4,dati_bdv!$F$2:$F$65536,IF(dati_pdc!$C470=5,dati_bdv!$G$2:$G$65536,dati_bdv!$H$2:$H$65536))))),$A470,dati_bdv!K$2:K$65536)</f>
        <v>396</v>
      </c>
      <c r="D470">
        <f>SUMIF(IF(dati_pdc!$C470=1,dati_bdv!$C$2:$C$65536,IF(dati_pdc!$C470=2,dati_bdv!$D$2:$D$65536,IF(dati_pdc!$C470=3,dati_bdv!$E$2:$E$65536,IF(dati_pdc!$C470=4,dati_bdv!$F$2:$F$65536,IF(dati_pdc!$C470=5,dati_bdv!$G$2:$G$65536,dati_bdv!$H$2:$H$65536))))),$A470,dati_bdv!L$2:L$65536)</f>
        <v>0</v>
      </c>
      <c r="E470">
        <f>SUMIF(IF(dati_pdc!$C470=1,dati_bdv!$C$2:$C$65536,IF(dati_pdc!$C470=2,dati_bdv!$D$2:$D$65536,IF(dati_pdc!$C470=3,dati_bdv!$E$2:$E$65536,IF(dati_pdc!$C470=4,dati_bdv!$F$2:$F$65536,IF(dati_pdc!$C470=5,dati_bdv!$G$2:$G$65536,dati_bdv!$H$2:$H$65536))))),$A470,dati_bdv!M$2:M$65536)</f>
        <v>0</v>
      </c>
      <c r="F470">
        <f>SUMIF(IF(dati_pdc!$C470=1,dati_bdv!$C$2:$C$65536,IF(dati_pdc!$C470=2,dati_bdv!$D$2:$D$65536,IF(dati_pdc!$C470=3,dati_bdv!$E$2:$E$65536,IF(dati_pdc!$C470=4,dati_bdv!$F$2:$F$65536,IF(dati_pdc!$C470=5,dati_bdv!$G$2:$G$65536,dati_bdv!$H$2:$H$65536))))),$A470,dati_bdv!N$2:N$65536)</f>
        <v>0</v>
      </c>
    </row>
    <row r="471" spans="1:6">
      <c r="A471" s="34" t="str">
        <f>dati_pdc!A471</f>
        <v>880152</v>
      </c>
      <c r="B471">
        <f>SUMIF(IF(dati_pdc!$C471=1,dati_bdv!$C$2:$C$65536,IF(dati_pdc!$C471=2,dati_bdv!$D$2:$D$65536,IF(dati_pdc!$C471=3,dati_bdv!$E$2:$E$65536,IF(dati_pdc!$C471=4,dati_bdv!$F$2:$F$65536,IF(dati_pdc!$C471=5,dati_bdv!$G$2:$G$65536,dati_bdv!$H$2:$H$65536))))),$A471,dati_bdv!J$2:J$65536)</f>
        <v>583.67999999999995</v>
      </c>
      <c r="C471">
        <f>SUMIF(IF(dati_pdc!$C471=1,dati_bdv!$C$2:$C$65536,IF(dati_pdc!$C471=2,dati_bdv!$D$2:$D$65536,IF(dati_pdc!$C471=3,dati_bdv!$E$2:$E$65536,IF(dati_pdc!$C471=4,dati_bdv!$F$2:$F$65536,IF(dati_pdc!$C471=5,dati_bdv!$G$2:$G$65536,dati_bdv!$H$2:$H$65536))))),$A471,dati_bdv!K$2:K$65536)</f>
        <v>1014.11</v>
      </c>
      <c r="D471">
        <f>SUMIF(IF(dati_pdc!$C471=1,dati_bdv!$C$2:$C$65536,IF(dati_pdc!$C471=2,dati_bdv!$D$2:$D$65536,IF(dati_pdc!$C471=3,dati_bdv!$E$2:$E$65536,IF(dati_pdc!$C471=4,dati_bdv!$F$2:$F$65536,IF(dati_pdc!$C471=5,dati_bdv!$G$2:$G$65536,dati_bdv!$H$2:$H$65536))))),$A471,dati_bdv!L$2:L$65536)</f>
        <v>0</v>
      </c>
      <c r="E471">
        <f>SUMIF(IF(dati_pdc!$C471=1,dati_bdv!$C$2:$C$65536,IF(dati_pdc!$C471=2,dati_bdv!$D$2:$D$65536,IF(dati_pdc!$C471=3,dati_bdv!$E$2:$E$65536,IF(dati_pdc!$C471=4,dati_bdv!$F$2:$F$65536,IF(dati_pdc!$C471=5,dati_bdv!$G$2:$G$65536,dati_bdv!$H$2:$H$65536))))),$A471,dati_bdv!M$2:M$65536)</f>
        <v>0</v>
      </c>
      <c r="F471">
        <f>SUMIF(IF(dati_pdc!$C471=1,dati_bdv!$C$2:$C$65536,IF(dati_pdc!$C471=2,dati_bdv!$D$2:$D$65536,IF(dati_pdc!$C471=3,dati_bdv!$E$2:$E$65536,IF(dati_pdc!$C471=4,dati_bdv!$F$2:$F$65536,IF(dati_pdc!$C471=5,dati_bdv!$G$2:$G$65536,dati_bdv!$H$2:$H$65536))))),$A471,dati_bdv!N$2:N$65536)</f>
        <v>0</v>
      </c>
    </row>
    <row r="472" spans="1:6">
      <c r="A472" s="34" t="str">
        <f>dati_pdc!A472</f>
        <v>880153</v>
      </c>
      <c r="B472">
        <f>SUMIF(IF(dati_pdc!$C472=1,dati_bdv!$C$2:$C$65536,IF(dati_pdc!$C472=2,dati_bdv!$D$2:$D$65536,IF(dati_pdc!$C472=3,dati_bdv!$E$2:$E$65536,IF(dati_pdc!$C472=4,dati_bdv!$F$2:$F$65536,IF(dati_pdc!$C472=5,dati_bdv!$G$2:$G$65536,dati_bdv!$H$2:$H$65536))))),$A472,dati_bdv!J$2:J$65536)</f>
        <v>2398.63</v>
      </c>
      <c r="C472">
        <f>SUMIF(IF(dati_pdc!$C472=1,dati_bdv!$C$2:$C$65536,IF(dati_pdc!$C472=2,dati_bdv!$D$2:$D$65536,IF(dati_pdc!$C472=3,dati_bdv!$E$2:$E$65536,IF(dati_pdc!$C472=4,dati_bdv!$F$2:$F$65536,IF(dati_pdc!$C472=5,dati_bdv!$G$2:$G$65536,dati_bdv!$H$2:$H$65536))))),$A472,dati_bdv!K$2:K$65536)</f>
        <v>636.55999999999995</v>
      </c>
      <c r="D472">
        <f>SUMIF(IF(dati_pdc!$C472=1,dati_bdv!$C$2:$C$65536,IF(dati_pdc!$C472=2,dati_bdv!$D$2:$D$65536,IF(dati_pdc!$C472=3,dati_bdv!$E$2:$E$65536,IF(dati_pdc!$C472=4,dati_bdv!$F$2:$F$65536,IF(dati_pdc!$C472=5,dati_bdv!$G$2:$G$65536,dati_bdv!$H$2:$H$65536))))),$A472,dati_bdv!L$2:L$65536)</f>
        <v>0</v>
      </c>
      <c r="E472">
        <f>SUMIF(IF(dati_pdc!$C472=1,dati_bdv!$C$2:$C$65536,IF(dati_pdc!$C472=2,dati_bdv!$D$2:$D$65536,IF(dati_pdc!$C472=3,dati_bdv!$E$2:$E$65536,IF(dati_pdc!$C472=4,dati_bdv!$F$2:$F$65536,IF(dati_pdc!$C472=5,dati_bdv!$G$2:$G$65536,dati_bdv!$H$2:$H$65536))))),$A472,dati_bdv!M$2:M$65536)</f>
        <v>0</v>
      </c>
      <c r="F472">
        <f>SUMIF(IF(dati_pdc!$C472=1,dati_bdv!$C$2:$C$65536,IF(dati_pdc!$C472=2,dati_bdv!$D$2:$D$65536,IF(dati_pdc!$C472=3,dati_bdv!$E$2:$E$65536,IF(dati_pdc!$C472=4,dati_bdv!$F$2:$F$65536,IF(dati_pdc!$C472=5,dati_bdv!$G$2:$G$65536,dati_bdv!$H$2:$H$65536))))),$A472,dati_bdv!N$2:N$65536)</f>
        <v>0</v>
      </c>
    </row>
    <row r="473" spans="1:6">
      <c r="A473" s="34" t="str">
        <f>dati_pdc!A473</f>
        <v>90</v>
      </c>
      <c r="B473">
        <f>SUMIF(IF(dati_pdc!$C473=1,dati_bdv!$C$2:$C$65536,IF(dati_pdc!$C473=2,dati_bdv!$D$2:$D$65536,IF(dati_pdc!$C473=3,dati_bdv!$E$2:$E$65536,IF(dati_pdc!$C473=4,dati_bdv!$F$2:$F$65536,IF(dati_pdc!$C473=5,dati_bdv!$G$2:$G$65536,dati_bdv!$H$2:$H$65536))))),$A473,dati_bdv!J$2:J$65536)</f>
        <v>71511.780000000013</v>
      </c>
      <c r="C473">
        <f>SUMIF(IF(dati_pdc!$C473=1,dati_bdv!$C$2:$C$65536,IF(dati_pdc!$C473=2,dati_bdv!$D$2:$D$65536,IF(dati_pdc!$C473=3,dati_bdv!$E$2:$E$65536,IF(dati_pdc!$C473=4,dati_bdv!$F$2:$F$65536,IF(dati_pdc!$C473=5,dati_bdv!$G$2:$G$65536,dati_bdv!$H$2:$H$65536))))),$A473,dati_bdv!K$2:K$65536)</f>
        <v>75802.800000000017</v>
      </c>
      <c r="D473">
        <f>SUMIF(IF(dati_pdc!$C473=1,dati_bdv!$C$2:$C$65536,IF(dati_pdc!$C473=2,dati_bdv!$D$2:$D$65536,IF(dati_pdc!$C473=3,dati_bdv!$E$2:$E$65536,IF(dati_pdc!$C473=4,dati_bdv!$F$2:$F$65536,IF(dati_pdc!$C473=5,dati_bdv!$G$2:$G$65536,dati_bdv!$H$2:$H$65536))))),$A473,dati_bdv!L$2:L$65536)</f>
        <v>0</v>
      </c>
      <c r="E473">
        <f>SUMIF(IF(dati_pdc!$C473=1,dati_bdv!$C$2:$C$65536,IF(dati_pdc!$C473=2,dati_bdv!$D$2:$D$65536,IF(dati_pdc!$C473=3,dati_bdv!$E$2:$E$65536,IF(dati_pdc!$C473=4,dati_bdv!$F$2:$F$65536,IF(dati_pdc!$C473=5,dati_bdv!$G$2:$G$65536,dati_bdv!$H$2:$H$65536))))),$A473,dati_bdv!M$2:M$65536)</f>
        <v>0</v>
      </c>
      <c r="F473">
        <f>SUMIF(IF(dati_pdc!$C473=1,dati_bdv!$C$2:$C$65536,IF(dati_pdc!$C473=2,dati_bdv!$D$2:$D$65536,IF(dati_pdc!$C473=3,dati_bdv!$E$2:$E$65536,IF(dati_pdc!$C473=4,dati_bdv!$F$2:$F$65536,IF(dati_pdc!$C473=5,dati_bdv!$G$2:$G$65536,dati_bdv!$H$2:$H$65536))))),$A473,dati_bdv!N$2:N$65536)</f>
        <v>0</v>
      </c>
    </row>
    <row r="474" spans="1:6">
      <c r="A474" s="34" t="str">
        <f>dati_pdc!A474</f>
        <v>9001</v>
      </c>
      <c r="B474">
        <f>SUMIF(IF(dati_pdc!$C474=1,dati_bdv!$C$2:$C$65536,IF(dati_pdc!$C474=2,dati_bdv!$D$2:$D$65536,IF(dati_pdc!$C474=3,dati_bdv!$E$2:$E$65536,IF(dati_pdc!$C474=4,dati_bdv!$F$2:$F$65536,IF(dati_pdc!$C474=5,dati_bdv!$G$2:$G$65536,dati_bdv!$H$2:$H$65536))))),$A474,dati_bdv!J$2:J$65536)</f>
        <v>12389.41</v>
      </c>
      <c r="C474">
        <f>SUMIF(IF(dati_pdc!$C474=1,dati_bdv!$C$2:$C$65536,IF(dati_pdc!$C474=2,dati_bdv!$D$2:$D$65536,IF(dati_pdc!$C474=3,dati_bdv!$E$2:$E$65536,IF(dati_pdc!$C474=4,dati_bdv!$F$2:$F$65536,IF(dati_pdc!$C474=5,dati_bdv!$G$2:$G$65536,dati_bdv!$H$2:$H$65536))))),$A474,dati_bdv!K$2:K$65536)</f>
        <v>15582.58</v>
      </c>
      <c r="D474">
        <f>SUMIF(IF(dati_pdc!$C474=1,dati_bdv!$C$2:$C$65536,IF(dati_pdc!$C474=2,dati_bdv!$D$2:$D$65536,IF(dati_pdc!$C474=3,dati_bdv!$E$2:$E$65536,IF(dati_pdc!$C474=4,dati_bdv!$F$2:$F$65536,IF(dati_pdc!$C474=5,dati_bdv!$G$2:$G$65536,dati_bdv!$H$2:$H$65536))))),$A474,dati_bdv!L$2:L$65536)</f>
        <v>0</v>
      </c>
      <c r="E474">
        <f>SUMIF(IF(dati_pdc!$C474=1,dati_bdv!$C$2:$C$65536,IF(dati_pdc!$C474=2,dati_bdv!$D$2:$D$65536,IF(dati_pdc!$C474=3,dati_bdv!$E$2:$E$65536,IF(dati_pdc!$C474=4,dati_bdv!$F$2:$F$65536,IF(dati_pdc!$C474=5,dati_bdv!$G$2:$G$65536,dati_bdv!$H$2:$H$65536))))),$A474,dati_bdv!M$2:M$65536)</f>
        <v>0</v>
      </c>
      <c r="F474">
        <f>SUMIF(IF(dati_pdc!$C474=1,dati_bdv!$C$2:$C$65536,IF(dati_pdc!$C474=2,dati_bdv!$D$2:$D$65536,IF(dati_pdc!$C474=3,dati_bdv!$E$2:$E$65536,IF(dati_pdc!$C474=4,dati_bdv!$F$2:$F$65536,IF(dati_pdc!$C474=5,dati_bdv!$G$2:$G$65536,dati_bdv!$H$2:$H$65536))))),$A474,dati_bdv!N$2:N$65536)</f>
        <v>0</v>
      </c>
    </row>
    <row r="475" spans="1:6">
      <c r="A475" s="34" t="str">
        <f>dati_pdc!A475</f>
        <v>900101</v>
      </c>
      <c r="B475">
        <f>SUMIF(IF(dati_pdc!$C475=1,dati_bdv!$C$2:$C$65536,IF(dati_pdc!$C475=2,dati_bdv!$D$2:$D$65536,IF(dati_pdc!$C475=3,dati_bdv!$E$2:$E$65536,IF(dati_pdc!$C475=4,dati_bdv!$F$2:$F$65536,IF(dati_pdc!$C475=5,dati_bdv!$G$2:$G$65536,dati_bdv!$H$2:$H$65536))))),$A475,dati_bdv!J$2:J$65536)</f>
        <v>0</v>
      </c>
      <c r="C475">
        <f>SUMIF(IF(dati_pdc!$C475=1,dati_bdv!$C$2:$C$65536,IF(dati_pdc!$C475=2,dati_bdv!$D$2:$D$65536,IF(dati_pdc!$C475=3,dati_bdv!$E$2:$E$65536,IF(dati_pdc!$C475=4,dati_bdv!$F$2:$F$65536,IF(dati_pdc!$C475=5,dati_bdv!$G$2:$G$65536,dati_bdv!$H$2:$H$65536))))),$A475,dati_bdv!K$2:K$65536)</f>
        <v>460</v>
      </c>
      <c r="D475">
        <f>SUMIF(IF(dati_pdc!$C475=1,dati_bdv!$C$2:$C$65536,IF(dati_pdc!$C475=2,dati_bdv!$D$2:$D$65536,IF(dati_pdc!$C475=3,dati_bdv!$E$2:$E$65536,IF(dati_pdc!$C475=4,dati_bdv!$F$2:$F$65536,IF(dati_pdc!$C475=5,dati_bdv!$G$2:$G$65536,dati_bdv!$H$2:$H$65536))))),$A475,dati_bdv!L$2:L$65536)</f>
        <v>0</v>
      </c>
      <c r="E475">
        <f>SUMIF(IF(dati_pdc!$C475=1,dati_bdv!$C$2:$C$65536,IF(dati_pdc!$C475=2,dati_bdv!$D$2:$D$65536,IF(dati_pdc!$C475=3,dati_bdv!$E$2:$E$65536,IF(dati_pdc!$C475=4,dati_bdv!$F$2:$F$65536,IF(dati_pdc!$C475=5,dati_bdv!$G$2:$G$65536,dati_bdv!$H$2:$H$65536))))),$A475,dati_bdv!M$2:M$65536)</f>
        <v>0</v>
      </c>
      <c r="F475">
        <f>SUMIF(IF(dati_pdc!$C475=1,dati_bdv!$C$2:$C$65536,IF(dati_pdc!$C475=2,dati_bdv!$D$2:$D$65536,IF(dati_pdc!$C475=3,dati_bdv!$E$2:$E$65536,IF(dati_pdc!$C475=4,dati_bdv!$F$2:$F$65536,IF(dati_pdc!$C475=5,dati_bdv!$G$2:$G$65536,dati_bdv!$H$2:$H$65536))))),$A475,dati_bdv!N$2:N$65536)</f>
        <v>0</v>
      </c>
    </row>
    <row r="476" spans="1:6">
      <c r="A476" s="34" t="str">
        <f>dati_pdc!A476</f>
        <v>900121</v>
      </c>
      <c r="B476">
        <f>SUMIF(IF(dati_pdc!$C476=1,dati_bdv!$C$2:$C$65536,IF(dati_pdc!$C476=2,dati_bdv!$D$2:$D$65536,IF(dati_pdc!$C476=3,dati_bdv!$E$2:$E$65536,IF(dati_pdc!$C476=4,dati_bdv!$F$2:$F$65536,IF(dati_pdc!$C476=5,dati_bdv!$G$2:$G$65536,dati_bdv!$H$2:$H$65536))))),$A476,dati_bdv!J$2:J$65536)</f>
        <v>12389.41</v>
      </c>
      <c r="C476">
        <f>SUMIF(IF(dati_pdc!$C476=1,dati_bdv!$C$2:$C$65536,IF(dati_pdc!$C476=2,dati_bdv!$D$2:$D$65536,IF(dati_pdc!$C476=3,dati_bdv!$E$2:$E$65536,IF(dati_pdc!$C476=4,dati_bdv!$F$2:$F$65536,IF(dati_pdc!$C476=5,dati_bdv!$G$2:$G$65536,dati_bdv!$H$2:$H$65536))))),$A476,dati_bdv!K$2:K$65536)</f>
        <v>15122.58</v>
      </c>
      <c r="D476">
        <f>SUMIF(IF(dati_pdc!$C476=1,dati_bdv!$C$2:$C$65536,IF(dati_pdc!$C476=2,dati_bdv!$D$2:$D$65536,IF(dati_pdc!$C476=3,dati_bdv!$E$2:$E$65536,IF(dati_pdc!$C476=4,dati_bdv!$F$2:$F$65536,IF(dati_pdc!$C476=5,dati_bdv!$G$2:$G$65536,dati_bdv!$H$2:$H$65536))))),$A476,dati_bdv!L$2:L$65536)</f>
        <v>0</v>
      </c>
      <c r="E476">
        <f>SUMIF(IF(dati_pdc!$C476=1,dati_bdv!$C$2:$C$65536,IF(dati_pdc!$C476=2,dati_bdv!$D$2:$D$65536,IF(dati_pdc!$C476=3,dati_bdv!$E$2:$E$65536,IF(dati_pdc!$C476=4,dati_bdv!$F$2:$F$65536,IF(dati_pdc!$C476=5,dati_bdv!$G$2:$G$65536,dati_bdv!$H$2:$H$65536))))),$A476,dati_bdv!M$2:M$65536)</f>
        <v>0</v>
      </c>
      <c r="F476">
        <f>SUMIF(IF(dati_pdc!$C476=1,dati_bdv!$C$2:$C$65536,IF(dati_pdc!$C476=2,dati_bdv!$D$2:$D$65536,IF(dati_pdc!$C476=3,dati_bdv!$E$2:$E$65536,IF(dati_pdc!$C476=4,dati_bdv!$F$2:$F$65536,IF(dati_pdc!$C476=5,dati_bdv!$G$2:$G$65536,dati_bdv!$H$2:$H$65536))))),$A476,dati_bdv!N$2:N$65536)</f>
        <v>0</v>
      </c>
    </row>
    <row r="477" spans="1:6">
      <c r="A477" s="34" t="str">
        <f>dati_pdc!A477</f>
        <v>9003</v>
      </c>
      <c r="B477">
        <f>SUMIF(IF(dati_pdc!$C477=1,dati_bdv!$C$2:$C$65536,IF(dati_pdc!$C477=2,dati_bdv!$D$2:$D$65536,IF(dati_pdc!$C477=3,dati_bdv!$E$2:$E$65536,IF(dati_pdc!$C477=4,dati_bdv!$F$2:$F$65536,IF(dati_pdc!$C477=5,dati_bdv!$G$2:$G$65536,dati_bdv!$H$2:$H$65536))))),$A477,dati_bdv!J$2:J$65536)</f>
        <v>59122.37000000001</v>
      </c>
      <c r="C477">
        <f>SUMIF(IF(dati_pdc!$C477=1,dati_bdv!$C$2:$C$65536,IF(dati_pdc!$C477=2,dati_bdv!$D$2:$D$65536,IF(dati_pdc!$C477=3,dati_bdv!$E$2:$E$65536,IF(dati_pdc!$C477=4,dati_bdv!$F$2:$F$65536,IF(dati_pdc!$C477=5,dati_bdv!$G$2:$G$65536,dati_bdv!$H$2:$H$65536))))),$A477,dati_bdv!K$2:K$65536)</f>
        <v>60220.22</v>
      </c>
      <c r="D477">
        <f>SUMIF(IF(dati_pdc!$C477=1,dati_bdv!$C$2:$C$65536,IF(dati_pdc!$C477=2,dati_bdv!$D$2:$D$65536,IF(dati_pdc!$C477=3,dati_bdv!$E$2:$E$65536,IF(dati_pdc!$C477=4,dati_bdv!$F$2:$F$65536,IF(dati_pdc!$C477=5,dati_bdv!$G$2:$G$65536,dati_bdv!$H$2:$H$65536))))),$A477,dati_bdv!L$2:L$65536)</f>
        <v>0</v>
      </c>
      <c r="E477">
        <f>SUMIF(IF(dati_pdc!$C477=1,dati_bdv!$C$2:$C$65536,IF(dati_pdc!$C477=2,dati_bdv!$D$2:$D$65536,IF(dati_pdc!$C477=3,dati_bdv!$E$2:$E$65536,IF(dati_pdc!$C477=4,dati_bdv!$F$2:$F$65536,IF(dati_pdc!$C477=5,dati_bdv!$G$2:$G$65536,dati_bdv!$H$2:$H$65536))))),$A477,dati_bdv!M$2:M$65536)</f>
        <v>0</v>
      </c>
      <c r="F477">
        <f>SUMIF(IF(dati_pdc!$C477=1,dati_bdv!$C$2:$C$65536,IF(dati_pdc!$C477=2,dati_bdv!$D$2:$D$65536,IF(dati_pdc!$C477=3,dati_bdv!$E$2:$E$65536,IF(dati_pdc!$C477=4,dati_bdv!$F$2:$F$65536,IF(dati_pdc!$C477=5,dati_bdv!$G$2:$G$65536,dati_bdv!$H$2:$H$65536))))),$A477,dati_bdv!N$2:N$65536)</f>
        <v>0</v>
      </c>
    </row>
    <row r="478" spans="1:6">
      <c r="A478" s="34" t="str">
        <f>dati_pdc!A478</f>
        <v>900303</v>
      </c>
      <c r="B478">
        <f>SUMIF(IF(dati_pdc!$C478=1,dati_bdv!$C$2:$C$65536,IF(dati_pdc!$C478=2,dati_bdv!$D$2:$D$65536,IF(dati_pdc!$C478=3,dati_bdv!$E$2:$E$65536,IF(dati_pdc!$C478=4,dati_bdv!$F$2:$F$65536,IF(dati_pdc!$C478=5,dati_bdv!$G$2:$G$65536,dati_bdv!$H$2:$H$65536))))),$A478,dati_bdv!J$2:J$65536)</f>
        <v>20435.080000000002</v>
      </c>
      <c r="C478">
        <f>SUMIF(IF(dati_pdc!$C478=1,dati_bdv!$C$2:$C$65536,IF(dati_pdc!$C478=2,dati_bdv!$D$2:$D$65536,IF(dati_pdc!$C478=3,dati_bdv!$E$2:$E$65536,IF(dati_pdc!$C478=4,dati_bdv!$F$2:$F$65536,IF(dati_pdc!$C478=5,dati_bdv!$G$2:$G$65536,dati_bdv!$H$2:$H$65536))))),$A478,dati_bdv!K$2:K$65536)</f>
        <v>20435.080000000002</v>
      </c>
      <c r="D478">
        <f>SUMIF(IF(dati_pdc!$C478=1,dati_bdv!$C$2:$C$65536,IF(dati_pdc!$C478=2,dati_bdv!$D$2:$D$65536,IF(dati_pdc!$C478=3,dati_bdv!$E$2:$E$65536,IF(dati_pdc!$C478=4,dati_bdv!$F$2:$F$65536,IF(dati_pdc!$C478=5,dati_bdv!$G$2:$G$65536,dati_bdv!$H$2:$H$65536))))),$A478,dati_bdv!L$2:L$65536)</f>
        <v>0</v>
      </c>
      <c r="E478">
        <f>SUMIF(IF(dati_pdc!$C478=1,dati_bdv!$C$2:$C$65536,IF(dati_pdc!$C478=2,dati_bdv!$D$2:$D$65536,IF(dati_pdc!$C478=3,dati_bdv!$E$2:$E$65536,IF(dati_pdc!$C478=4,dati_bdv!$F$2:$F$65536,IF(dati_pdc!$C478=5,dati_bdv!$G$2:$G$65536,dati_bdv!$H$2:$H$65536))))),$A478,dati_bdv!M$2:M$65536)</f>
        <v>0</v>
      </c>
      <c r="F478">
        <f>SUMIF(IF(dati_pdc!$C478=1,dati_bdv!$C$2:$C$65536,IF(dati_pdc!$C478=2,dati_bdv!$D$2:$D$65536,IF(dati_pdc!$C478=3,dati_bdv!$E$2:$E$65536,IF(dati_pdc!$C478=4,dati_bdv!$F$2:$F$65536,IF(dati_pdc!$C478=5,dati_bdv!$G$2:$G$65536,dati_bdv!$H$2:$H$65536))))),$A478,dati_bdv!N$2:N$65536)</f>
        <v>0</v>
      </c>
    </row>
    <row r="479" spans="1:6">
      <c r="A479" s="34" t="str">
        <f>dati_pdc!A479</f>
        <v>900307</v>
      </c>
      <c r="B479">
        <f>SUMIF(IF(dati_pdc!$C479=1,dati_bdv!$C$2:$C$65536,IF(dati_pdc!$C479=2,dati_bdv!$D$2:$D$65536,IF(dati_pdc!$C479=3,dati_bdv!$E$2:$E$65536,IF(dati_pdc!$C479=4,dati_bdv!$F$2:$F$65536,IF(dati_pdc!$C479=5,dati_bdv!$G$2:$G$65536,dati_bdv!$H$2:$H$65536))))),$A479,dati_bdv!J$2:J$65536)</f>
        <v>630</v>
      </c>
      <c r="C479">
        <f>SUMIF(IF(dati_pdc!$C479=1,dati_bdv!$C$2:$C$65536,IF(dati_pdc!$C479=2,dati_bdv!$D$2:$D$65536,IF(dati_pdc!$C479=3,dati_bdv!$E$2:$E$65536,IF(dati_pdc!$C479=4,dati_bdv!$F$2:$F$65536,IF(dati_pdc!$C479=5,dati_bdv!$G$2:$G$65536,dati_bdv!$H$2:$H$65536))))),$A479,dati_bdv!K$2:K$65536)</f>
        <v>630</v>
      </c>
      <c r="D479">
        <f>SUMIF(IF(dati_pdc!$C479=1,dati_bdv!$C$2:$C$65536,IF(dati_pdc!$C479=2,dati_bdv!$D$2:$D$65536,IF(dati_pdc!$C479=3,dati_bdv!$E$2:$E$65536,IF(dati_pdc!$C479=4,dati_bdv!$F$2:$F$65536,IF(dati_pdc!$C479=5,dati_bdv!$G$2:$G$65536,dati_bdv!$H$2:$H$65536))))),$A479,dati_bdv!L$2:L$65536)</f>
        <v>0</v>
      </c>
      <c r="E479">
        <f>SUMIF(IF(dati_pdc!$C479=1,dati_bdv!$C$2:$C$65536,IF(dati_pdc!$C479=2,dati_bdv!$D$2:$D$65536,IF(dati_pdc!$C479=3,dati_bdv!$E$2:$E$65536,IF(dati_pdc!$C479=4,dati_bdv!$F$2:$F$65536,IF(dati_pdc!$C479=5,dati_bdv!$G$2:$G$65536,dati_bdv!$H$2:$H$65536))))),$A479,dati_bdv!M$2:M$65536)</f>
        <v>0</v>
      </c>
      <c r="F479">
        <f>SUMIF(IF(dati_pdc!$C479=1,dati_bdv!$C$2:$C$65536,IF(dati_pdc!$C479=2,dati_bdv!$D$2:$D$65536,IF(dati_pdc!$C479=3,dati_bdv!$E$2:$E$65536,IF(dati_pdc!$C479=4,dati_bdv!$F$2:$F$65536,IF(dati_pdc!$C479=5,dati_bdv!$G$2:$G$65536,dati_bdv!$H$2:$H$65536))))),$A479,dati_bdv!N$2:N$65536)</f>
        <v>0</v>
      </c>
    </row>
    <row r="480" spans="1:6">
      <c r="A480" s="34" t="str">
        <f>dati_pdc!A480</f>
        <v>900309</v>
      </c>
      <c r="B480">
        <f>SUMIF(IF(dati_pdc!$C480=1,dati_bdv!$C$2:$C$65536,IF(dati_pdc!$C480=2,dati_bdv!$D$2:$D$65536,IF(dati_pdc!$C480=3,dati_bdv!$E$2:$E$65536,IF(dati_pdc!$C480=4,dati_bdv!$F$2:$F$65536,IF(dati_pdc!$C480=5,dati_bdv!$G$2:$G$65536,dati_bdv!$H$2:$H$65536))))),$A480,dati_bdv!J$2:J$65536)</f>
        <v>975.41</v>
      </c>
      <c r="C480">
        <f>SUMIF(IF(dati_pdc!$C480=1,dati_bdv!$C$2:$C$65536,IF(dati_pdc!$C480=2,dati_bdv!$D$2:$D$65536,IF(dati_pdc!$C480=3,dati_bdv!$E$2:$E$65536,IF(dati_pdc!$C480=4,dati_bdv!$F$2:$F$65536,IF(dati_pdc!$C480=5,dati_bdv!$G$2:$G$65536,dati_bdv!$H$2:$H$65536))))),$A480,dati_bdv!K$2:K$65536)</f>
        <v>975.41</v>
      </c>
      <c r="D480">
        <f>SUMIF(IF(dati_pdc!$C480=1,dati_bdv!$C$2:$C$65536,IF(dati_pdc!$C480=2,dati_bdv!$D$2:$D$65536,IF(dati_pdc!$C480=3,dati_bdv!$E$2:$E$65536,IF(dati_pdc!$C480=4,dati_bdv!$F$2:$F$65536,IF(dati_pdc!$C480=5,dati_bdv!$G$2:$G$65536,dati_bdv!$H$2:$H$65536))))),$A480,dati_bdv!L$2:L$65536)</f>
        <v>0</v>
      </c>
      <c r="E480">
        <f>SUMIF(IF(dati_pdc!$C480=1,dati_bdv!$C$2:$C$65536,IF(dati_pdc!$C480=2,dati_bdv!$D$2:$D$65536,IF(dati_pdc!$C480=3,dati_bdv!$E$2:$E$65536,IF(dati_pdc!$C480=4,dati_bdv!$F$2:$F$65536,IF(dati_pdc!$C480=5,dati_bdv!$G$2:$G$65536,dati_bdv!$H$2:$H$65536))))),$A480,dati_bdv!M$2:M$65536)</f>
        <v>0</v>
      </c>
      <c r="F480">
        <f>SUMIF(IF(dati_pdc!$C480=1,dati_bdv!$C$2:$C$65536,IF(dati_pdc!$C480=2,dati_bdv!$D$2:$D$65536,IF(dati_pdc!$C480=3,dati_bdv!$E$2:$E$65536,IF(dati_pdc!$C480=4,dati_bdv!$F$2:$F$65536,IF(dati_pdc!$C480=5,dati_bdv!$G$2:$G$65536,dati_bdv!$H$2:$H$65536))))),$A480,dati_bdv!N$2:N$65536)</f>
        <v>0</v>
      </c>
    </row>
    <row r="481" spans="1:6">
      <c r="A481" s="34" t="str">
        <f>dati_pdc!A481</f>
        <v>900311</v>
      </c>
      <c r="B481">
        <f>SUMIF(IF(dati_pdc!$C481=1,dati_bdv!$C$2:$C$65536,IF(dati_pdc!$C481=2,dati_bdv!$D$2:$D$65536,IF(dati_pdc!$C481=3,dati_bdv!$E$2:$E$65536,IF(dati_pdc!$C481=4,dati_bdv!$F$2:$F$65536,IF(dati_pdc!$C481=5,dati_bdv!$G$2:$G$65536,dati_bdv!$H$2:$H$65536))))),$A481,dati_bdv!J$2:J$65536)</f>
        <v>1350</v>
      </c>
      <c r="C481">
        <f>SUMIF(IF(dati_pdc!$C481=1,dati_bdv!$C$2:$C$65536,IF(dati_pdc!$C481=2,dati_bdv!$D$2:$D$65536,IF(dati_pdc!$C481=3,dati_bdv!$E$2:$E$65536,IF(dati_pdc!$C481=4,dati_bdv!$F$2:$F$65536,IF(dati_pdc!$C481=5,dati_bdv!$G$2:$G$65536,dati_bdv!$H$2:$H$65536))))),$A481,dati_bdv!K$2:K$65536)</f>
        <v>1350</v>
      </c>
      <c r="D481">
        <f>SUMIF(IF(dati_pdc!$C481=1,dati_bdv!$C$2:$C$65536,IF(dati_pdc!$C481=2,dati_bdv!$D$2:$D$65536,IF(dati_pdc!$C481=3,dati_bdv!$E$2:$E$65536,IF(dati_pdc!$C481=4,dati_bdv!$F$2:$F$65536,IF(dati_pdc!$C481=5,dati_bdv!$G$2:$G$65536,dati_bdv!$H$2:$H$65536))))),$A481,dati_bdv!L$2:L$65536)</f>
        <v>0</v>
      </c>
      <c r="E481">
        <f>SUMIF(IF(dati_pdc!$C481=1,dati_bdv!$C$2:$C$65536,IF(dati_pdc!$C481=2,dati_bdv!$D$2:$D$65536,IF(dati_pdc!$C481=3,dati_bdv!$E$2:$E$65536,IF(dati_pdc!$C481=4,dati_bdv!$F$2:$F$65536,IF(dati_pdc!$C481=5,dati_bdv!$G$2:$G$65536,dati_bdv!$H$2:$H$65536))))),$A481,dati_bdv!M$2:M$65536)</f>
        <v>0</v>
      </c>
      <c r="F481">
        <f>SUMIF(IF(dati_pdc!$C481=1,dati_bdv!$C$2:$C$65536,IF(dati_pdc!$C481=2,dati_bdv!$D$2:$D$65536,IF(dati_pdc!$C481=3,dati_bdv!$E$2:$E$65536,IF(dati_pdc!$C481=4,dati_bdv!$F$2:$F$65536,IF(dati_pdc!$C481=5,dati_bdv!$G$2:$G$65536,dati_bdv!$H$2:$H$65536))))),$A481,dati_bdv!N$2:N$65536)</f>
        <v>0</v>
      </c>
    </row>
    <row r="482" spans="1:6">
      <c r="A482" s="34" t="str">
        <f>dati_pdc!A482</f>
        <v>900313</v>
      </c>
      <c r="B482">
        <f>SUMIF(IF(dati_pdc!$C482=1,dati_bdv!$C$2:$C$65536,IF(dati_pdc!$C482=2,dati_bdv!$D$2:$D$65536,IF(dati_pdc!$C482=3,dati_bdv!$E$2:$E$65536,IF(dati_pdc!$C482=4,dati_bdv!$F$2:$F$65536,IF(dati_pdc!$C482=5,dati_bdv!$G$2:$G$65536,dati_bdv!$H$2:$H$65536))))),$A482,dati_bdv!J$2:J$65536)</f>
        <v>0</v>
      </c>
      <c r="C482">
        <f>SUMIF(IF(dati_pdc!$C482=1,dati_bdv!$C$2:$C$65536,IF(dati_pdc!$C482=2,dati_bdv!$D$2:$D$65536,IF(dati_pdc!$C482=3,dati_bdv!$E$2:$E$65536,IF(dati_pdc!$C482=4,dati_bdv!$F$2:$F$65536,IF(dati_pdc!$C482=5,dati_bdv!$G$2:$G$65536,dati_bdv!$H$2:$H$65536))))),$A482,dati_bdv!K$2:K$65536)</f>
        <v>163.75</v>
      </c>
      <c r="D482">
        <f>SUMIF(IF(dati_pdc!$C482=1,dati_bdv!$C$2:$C$65536,IF(dati_pdc!$C482=2,dati_bdv!$D$2:$D$65536,IF(dati_pdc!$C482=3,dati_bdv!$E$2:$E$65536,IF(dati_pdc!$C482=4,dati_bdv!$F$2:$F$65536,IF(dati_pdc!$C482=5,dati_bdv!$G$2:$G$65536,dati_bdv!$H$2:$H$65536))))),$A482,dati_bdv!L$2:L$65536)</f>
        <v>0</v>
      </c>
      <c r="E482">
        <f>SUMIF(IF(dati_pdc!$C482=1,dati_bdv!$C$2:$C$65536,IF(dati_pdc!$C482=2,dati_bdv!$D$2:$D$65536,IF(dati_pdc!$C482=3,dati_bdv!$E$2:$E$65536,IF(dati_pdc!$C482=4,dati_bdv!$F$2:$F$65536,IF(dati_pdc!$C482=5,dati_bdv!$G$2:$G$65536,dati_bdv!$H$2:$H$65536))))),$A482,dati_bdv!M$2:M$65536)</f>
        <v>0</v>
      </c>
      <c r="F482">
        <f>SUMIF(IF(dati_pdc!$C482=1,dati_bdv!$C$2:$C$65536,IF(dati_pdc!$C482=2,dati_bdv!$D$2:$D$65536,IF(dati_pdc!$C482=3,dati_bdv!$E$2:$E$65536,IF(dati_pdc!$C482=4,dati_bdv!$F$2:$F$65536,IF(dati_pdc!$C482=5,dati_bdv!$G$2:$G$65536,dati_bdv!$H$2:$H$65536))))),$A482,dati_bdv!N$2:N$65536)</f>
        <v>0</v>
      </c>
    </row>
    <row r="483" spans="1:6">
      <c r="A483" s="34" t="str">
        <f>dati_pdc!A483</f>
        <v>900325</v>
      </c>
      <c r="B483">
        <f>SUMIF(IF(dati_pdc!$C483=1,dati_bdv!$C$2:$C$65536,IF(dati_pdc!$C483=2,dati_bdv!$D$2:$D$65536,IF(dati_pdc!$C483=3,dati_bdv!$E$2:$E$65536,IF(dati_pdc!$C483=4,dati_bdv!$F$2:$F$65536,IF(dati_pdc!$C483=5,dati_bdv!$G$2:$G$65536,dati_bdv!$H$2:$H$65536))))),$A483,dati_bdv!J$2:J$65536)</f>
        <v>1368.53</v>
      </c>
      <c r="C483">
        <f>SUMIF(IF(dati_pdc!$C483=1,dati_bdv!$C$2:$C$65536,IF(dati_pdc!$C483=2,dati_bdv!$D$2:$D$65536,IF(dati_pdc!$C483=3,dati_bdv!$E$2:$E$65536,IF(dati_pdc!$C483=4,dati_bdv!$F$2:$F$65536,IF(dati_pdc!$C483=5,dati_bdv!$G$2:$G$65536,dati_bdv!$H$2:$H$65536))))),$A483,dati_bdv!K$2:K$65536)</f>
        <v>522.03</v>
      </c>
      <c r="D483">
        <f>SUMIF(IF(dati_pdc!$C483=1,dati_bdv!$C$2:$C$65536,IF(dati_pdc!$C483=2,dati_bdv!$D$2:$D$65536,IF(dati_pdc!$C483=3,dati_bdv!$E$2:$E$65536,IF(dati_pdc!$C483=4,dati_bdv!$F$2:$F$65536,IF(dati_pdc!$C483=5,dati_bdv!$G$2:$G$65536,dati_bdv!$H$2:$H$65536))))),$A483,dati_bdv!L$2:L$65536)</f>
        <v>0</v>
      </c>
      <c r="E483">
        <f>SUMIF(IF(dati_pdc!$C483=1,dati_bdv!$C$2:$C$65536,IF(dati_pdc!$C483=2,dati_bdv!$D$2:$D$65536,IF(dati_pdc!$C483=3,dati_bdv!$E$2:$E$65536,IF(dati_pdc!$C483=4,dati_bdv!$F$2:$F$65536,IF(dati_pdc!$C483=5,dati_bdv!$G$2:$G$65536,dati_bdv!$H$2:$H$65536))))),$A483,dati_bdv!M$2:M$65536)</f>
        <v>0</v>
      </c>
      <c r="F483">
        <f>SUMIF(IF(dati_pdc!$C483=1,dati_bdv!$C$2:$C$65536,IF(dati_pdc!$C483=2,dati_bdv!$D$2:$D$65536,IF(dati_pdc!$C483=3,dati_bdv!$E$2:$E$65536,IF(dati_pdc!$C483=4,dati_bdv!$F$2:$F$65536,IF(dati_pdc!$C483=5,dati_bdv!$G$2:$G$65536,dati_bdv!$H$2:$H$65536))))),$A483,dati_bdv!N$2:N$65536)</f>
        <v>0</v>
      </c>
    </row>
    <row r="484" spans="1:6">
      <c r="A484" s="34" t="str">
        <f>dati_pdc!A484</f>
        <v>900327</v>
      </c>
      <c r="B484">
        <f>SUMIF(IF(dati_pdc!$C484=1,dati_bdv!$C$2:$C$65536,IF(dati_pdc!$C484=2,dati_bdv!$D$2:$D$65536,IF(dati_pdc!$C484=3,dati_bdv!$E$2:$E$65536,IF(dati_pdc!$C484=4,dati_bdv!$F$2:$F$65536,IF(dati_pdc!$C484=5,dati_bdv!$G$2:$G$65536,dati_bdv!$H$2:$H$65536))))),$A484,dati_bdv!J$2:J$65536)</f>
        <v>10904.86</v>
      </c>
      <c r="C484">
        <f>SUMIF(IF(dati_pdc!$C484=1,dati_bdv!$C$2:$C$65536,IF(dati_pdc!$C484=2,dati_bdv!$D$2:$D$65536,IF(dati_pdc!$C484=3,dati_bdv!$E$2:$E$65536,IF(dati_pdc!$C484=4,dati_bdv!$F$2:$F$65536,IF(dati_pdc!$C484=5,dati_bdv!$G$2:$G$65536,dati_bdv!$H$2:$H$65536))))),$A484,dati_bdv!K$2:K$65536)</f>
        <v>16008.26</v>
      </c>
      <c r="D484">
        <f>SUMIF(IF(dati_pdc!$C484=1,dati_bdv!$C$2:$C$65536,IF(dati_pdc!$C484=2,dati_bdv!$D$2:$D$65536,IF(dati_pdc!$C484=3,dati_bdv!$E$2:$E$65536,IF(dati_pdc!$C484=4,dati_bdv!$F$2:$F$65536,IF(dati_pdc!$C484=5,dati_bdv!$G$2:$G$65536,dati_bdv!$H$2:$H$65536))))),$A484,dati_bdv!L$2:L$65536)</f>
        <v>0</v>
      </c>
      <c r="E484">
        <f>SUMIF(IF(dati_pdc!$C484=1,dati_bdv!$C$2:$C$65536,IF(dati_pdc!$C484=2,dati_bdv!$D$2:$D$65536,IF(dati_pdc!$C484=3,dati_bdv!$E$2:$E$65536,IF(dati_pdc!$C484=4,dati_bdv!$F$2:$F$65536,IF(dati_pdc!$C484=5,dati_bdv!$G$2:$G$65536,dati_bdv!$H$2:$H$65536))))),$A484,dati_bdv!M$2:M$65536)</f>
        <v>0</v>
      </c>
      <c r="F484">
        <f>SUMIF(IF(dati_pdc!$C484=1,dati_bdv!$C$2:$C$65536,IF(dati_pdc!$C484=2,dati_bdv!$D$2:$D$65536,IF(dati_pdc!$C484=3,dati_bdv!$E$2:$E$65536,IF(dati_pdc!$C484=4,dati_bdv!$F$2:$F$65536,IF(dati_pdc!$C484=5,dati_bdv!$G$2:$G$65536,dati_bdv!$H$2:$H$65536))))),$A484,dati_bdv!N$2:N$65536)</f>
        <v>0</v>
      </c>
    </row>
    <row r="485" spans="1:6">
      <c r="A485" s="34" t="str">
        <f>dati_pdc!A485</f>
        <v>900330</v>
      </c>
      <c r="B485">
        <f>SUMIF(IF(dati_pdc!$C485=1,dati_bdv!$C$2:$C$65536,IF(dati_pdc!$C485=2,dati_bdv!$D$2:$D$65536,IF(dati_pdc!$C485=3,dati_bdv!$E$2:$E$65536,IF(dati_pdc!$C485=4,dati_bdv!$F$2:$F$65536,IF(dati_pdc!$C485=5,dati_bdv!$G$2:$G$65536,dati_bdv!$H$2:$H$65536))))),$A485,dati_bdv!J$2:J$65536)</f>
        <v>1610.13</v>
      </c>
      <c r="C485">
        <f>SUMIF(IF(dati_pdc!$C485=1,dati_bdv!$C$2:$C$65536,IF(dati_pdc!$C485=2,dati_bdv!$D$2:$D$65536,IF(dati_pdc!$C485=3,dati_bdv!$E$2:$E$65536,IF(dati_pdc!$C485=4,dati_bdv!$F$2:$F$65536,IF(dati_pdc!$C485=5,dati_bdv!$G$2:$G$65536,dati_bdv!$H$2:$H$65536))))),$A485,dati_bdv!K$2:K$65536)</f>
        <v>1224.1099999999999</v>
      </c>
      <c r="D485">
        <f>SUMIF(IF(dati_pdc!$C485=1,dati_bdv!$C$2:$C$65536,IF(dati_pdc!$C485=2,dati_bdv!$D$2:$D$65536,IF(dati_pdc!$C485=3,dati_bdv!$E$2:$E$65536,IF(dati_pdc!$C485=4,dati_bdv!$F$2:$F$65536,IF(dati_pdc!$C485=5,dati_bdv!$G$2:$G$65536,dati_bdv!$H$2:$H$65536))))),$A485,dati_bdv!L$2:L$65536)</f>
        <v>0</v>
      </c>
      <c r="E485">
        <f>SUMIF(IF(dati_pdc!$C485=1,dati_bdv!$C$2:$C$65536,IF(dati_pdc!$C485=2,dati_bdv!$D$2:$D$65536,IF(dati_pdc!$C485=3,dati_bdv!$E$2:$E$65536,IF(dati_pdc!$C485=4,dati_bdv!$F$2:$F$65536,IF(dati_pdc!$C485=5,dati_bdv!$G$2:$G$65536,dati_bdv!$H$2:$H$65536))))),$A485,dati_bdv!M$2:M$65536)</f>
        <v>0</v>
      </c>
      <c r="F485">
        <f>SUMIF(IF(dati_pdc!$C485=1,dati_bdv!$C$2:$C$65536,IF(dati_pdc!$C485=2,dati_bdv!$D$2:$D$65536,IF(dati_pdc!$C485=3,dati_bdv!$E$2:$E$65536,IF(dati_pdc!$C485=4,dati_bdv!$F$2:$F$65536,IF(dati_pdc!$C485=5,dati_bdv!$G$2:$G$65536,dati_bdv!$H$2:$H$65536))))),$A485,dati_bdv!N$2:N$65536)</f>
        <v>0</v>
      </c>
    </row>
    <row r="486" spans="1:6">
      <c r="A486" s="34" t="str">
        <f>dati_pdc!A486</f>
        <v>900331</v>
      </c>
      <c r="B486">
        <f>SUMIF(IF(dati_pdc!$C486=1,dati_bdv!$C$2:$C$65536,IF(dati_pdc!$C486=2,dati_bdv!$D$2:$D$65536,IF(dati_pdc!$C486=3,dati_bdv!$E$2:$E$65536,IF(dati_pdc!$C486=4,dati_bdv!$F$2:$F$65536,IF(dati_pdc!$C486=5,dati_bdv!$G$2:$G$65536,dati_bdv!$H$2:$H$65536))))),$A486,dati_bdv!J$2:J$65536)</f>
        <v>158</v>
      </c>
      <c r="C486">
        <f>SUMIF(IF(dati_pdc!$C486=1,dati_bdv!$C$2:$C$65536,IF(dati_pdc!$C486=2,dati_bdv!$D$2:$D$65536,IF(dati_pdc!$C486=3,dati_bdv!$E$2:$E$65536,IF(dati_pdc!$C486=4,dati_bdv!$F$2:$F$65536,IF(dati_pdc!$C486=5,dati_bdv!$G$2:$G$65536,dati_bdv!$H$2:$H$65536))))),$A486,dati_bdv!K$2:K$65536)</f>
        <v>158</v>
      </c>
      <c r="D486">
        <f>SUMIF(IF(dati_pdc!$C486=1,dati_bdv!$C$2:$C$65536,IF(dati_pdc!$C486=2,dati_bdv!$D$2:$D$65536,IF(dati_pdc!$C486=3,dati_bdv!$E$2:$E$65536,IF(dati_pdc!$C486=4,dati_bdv!$F$2:$F$65536,IF(dati_pdc!$C486=5,dati_bdv!$G$2:$G$65536,dati_bdv!$H$2:$H$65536))))),$A486,dati_bdv!L$2:L$65536)</f>
        <v>0</v>
      </c>
      <c r="E486">
        <f>SUMIF(IF(dati_pdc!$C486=1,dati_bdv!$C$2:$C$65536,IF(dati_pdc!$C486=2,dati_bdv!$D$2:$D$65536,IF(dati_pdc!$C486=3,dati_bdv!$E$2:$E$65536,IF(dati_pdc!$C486=4,dati_bdv!$F$2:$F$65536,IF(dati_pdc!$C486=5,dati_bdv!$G$2:$G$65536,dati_bdv!$H$2:$H$65536))))),$A486,dati_bdv!M$2:M$65536)</f>
        <v>0</v>
      </c>
      <c r="F486">
        <f>SUMIF(IF(dati_pdc!$C486=1,dati_bdv!$C$2:$C$65536,IF(dati_pdc!$C486=2,dati_bdv!$D$2:$D$65536,IF(dati_pdc!$C486=3,dati_bdv!$E$2:$E$65536,IF(dati_pdc!$C486=4,dati_bdv!$F$2:$F$65536,IF(dati_pdc!$C486=5,dati_bdv!$G$2:$G$65536,dati_bdv!$H$2:$H$65536))))),$A486,dati_bdv!N$2:N$65536)</f>
        <v>0</v>
      </c>
    </row>
    <row r="487" spans="1:6">
      <c r="A487" s="34" t="str">
        <f>dati_pdc!A487</f>
        <v>900337</v>
      </c>
      <c r="B487">
        <f>SUMIF(IF(dati_pdc!$C487=1,dati_bdv!$C$2:$C$65536,IF(dati_pdc!$C487=2,dati_bdv!$D$2:$D$65536,IF(dati_pdc!$C487=3,dati_bdv!$E$2:$E$65536,IF(dati_pdc!$C487=4,dati_bdv!$F$2:$F$65536,IF(dati_pdc!$C487=5,dati_bdv!$G$2:$G$65536,dati_bdv!$H$2:$H$65536))))),$A487,dati_bdv!J$2:J$65536)</f>
        <v>0</v>
      </c>
      <c r="C487">
        <f>SUMIF(IF(dati_pdc!$C487=1,dati_bdv!$C$2:$C$65536,IF(dati_pdc!$C487=2,dati_bdv!$D$2:$D$65536,IF(dati_pdc!$C487=3,dati_bdv!$E$2:$E$65536,IF(dati_pdc!$C487=4,dati_bdv!$F$2:$F$65536,IF(dati_pdc!$C487=5,dati_bdv!$G$2:$G$65536,dati_bdv!$H$2:$H$65536))))),$A487,dati_bdv!K$2:K$65536)</f>
        <v>1122.03</v>
      </c>
      <c r="D487">
        <f>SUMIF(IF(dati_pdc!$C487=1,dati_bdv!$C$2:$C$65536,IF(dati_pdc!$C487=2,dati_bdv!$D$2:$D$65536,IF(dati_pdc!$C487=3,dati_bdv!$E$2:$E$65536,IF(dati_pdc!$C487=4,dati_bdv!$F$2:$F$65536,IF(dati_pdc!$C487=5,dati_bdv!$G$2:$G$65536,dati_bdv!$H$2:$H$65536))))),$A487,dati_bdv!L$2:L$65536)</f>
        <v>0</v>
      </c>
      <c r="E487">
        <f>SUMIF(IF(dati_pdc!$C487=1,dati_bdv!$C$2:$C$65536,IF(dati_pdc!$C487=2,dati_bdv!$D$2:$D$65536,IF(dati_pdc!$C487=3,dati_bdv!$E$2:$E$65536,IF(dati_pdc!$C487=4,dati_bdv!$F$2:$F$65536,IF(dati_pdc!$C487=5,dati_bdv!$G$2:$G$65536,dati_bdv!$H$2:$H$65536))))),$A487,dati_bdv!M$2:M$65536)</f>
        <v>0</v>
      </c>
      <c r="F487">
        <f>SUMIF(IF(dati_pdc!$C487=1,dati_bdv!$C$2:$C$65536,IF(dati_pdc!$C487=2,dati_bdv!$D$2:$D$65536,IF(dati_pdc!$C487=3,dati_bdv!$E$2:$E$65536,IF(dati_pdc!$C487=4,dati_bdv!$F$2:$F$65536,IF(dati_pdc!$C487=5,dati_bdv!$G$2:$G$65536,dati_bdv!$H$2:$H$65536))))),$A487,dati_bdv!N$2:N$65536)</f>
        <v>0</v>
      </c>
    </row>
    <row r="488" spans="1:6">
      <c r="A488" s="34" t="str">
        <f>dati_pdc!A488</f>
        <v>900348</v>
      </c>
      <c r="B488">
        <f>SUMIF(IF(dati_pdc!$C488=1,dati_bdv!$C$2:$C$65536,IF(dati_pdc!$C488=2,dati_bdv!$D$2:$D$65536,IF(dati_pdc!$C488=3,dati_bdv!$E$2:$E$65536,IF(dati_pdc!$C488=4,dati_bdv!$F$2:$F$65536,IF(dati_pdc!$C488=5,dati_bdv!$G$2:$G$65536,dati_bdv!$H$2:$H$65536))))),$A488,dati_bdv!J$2:J$65536)</f>
        <v>135.12</v>
      </c>
      <c r="C488">
        <f>SUMIF(IF(dati_pdc!$C488=1,dati_bdv!$C$2:$C$65536,IF(dati_pdc!$C488=2,dati_bdv!$D$2:$D$65536,IF(dati_pdc!$C488=3,dati_bdv!$E$2:$E$65536,IF(dati_pdc!$C488=4,dati_bdv!$F$2:$F$65536,IF(dati_pdc!$C488=5,dati_bdv!$G$2:$G$65536,dati_bdv!$H$2:$H$65536))))),$A488,dati_bdv!K$2:K$65536)</f>
        <v>135.12</v>
      </c>
      <c r="D488">
        <f>SUMIF(IF(dati_pdc!$C488=1,dati_bdv!$C$2:$C$65536,IF(dati_pdc!$C488=2,dati_bdv!$D$2:$D$65536,IF(dati_pdc!$C488=3,dati_bdv!$E$2:$E$65536,IF(dati_pdc!$C488=4,dati_bdv!$F$2:$F$65536,IF(dati_pdc!$C488=5,dati_bdv!$G$2:$G$65536,dati_bdv!$H$2:$H$65536))))),$A488,dati_bdv!L$2:L$65536)</f>
        <v>0</v>
      </c>
      <c r="E488">
        <f>SUMIF(IF(dati_pdc!$C488=1,dati_bdv!$C$2:$C$65536,IF(dati_pdc!$C488=2,dati_bdv!$D$2:$D$65536,IF(dati_pdc!$C488=3,dati_bdv!$E$2:$E$65536,IF(dati_pdc!$C488=4,dati_bdv!$F$2:$F$65536,IF(dati_pdc!$C488=5,dati_bdv!$G$2:$G$65536,dati_bdv!$H$2:$H$65536))))),$A488,dati_bdv!M$2:M$65536)</f>
        <v>0</v>
      </c>
      <c r="F488">
        <f>SUMIF(IF(dati_pdc!$C488=1,dati_bdv!$C$2:$C$65536,IF(dati_pdc!$C488=2,dati_bdv!$D$2:$D$65536,IF(dati_pdc!$C488=3,dati_bdv!$E$2:$E$65536,IF(dati_pdc!$C488=4,dati_bdv!$F$2:$F$65536,IF(dati_pdc!$C488=5,dati_bdv!$G$2:$G$65536,dati_bdv!$H$2:$H$65536))))),$A488,dati_bdv!N$2:N$65536)</f>
        <v>0</v>
      </c>
    </row>
    <row r="489" spans="1:6">
      <c r="A489" s="34" t="str">
        <f>dati_pdc!A489</f>
        <v>900350</v>
      </c>
      <c r="B489">
        <f>SUMIF(IF(dati_pdc!$C489=1,dati_bdv!$C$2:$C$65536,IF(dati_pdc!$C489=2,dati_bdv!$D$2:$D$65536,IF(dati_pdc!$C489=3,dati_bdv!$E$2:$E$65536,IF(dati_pdc!$C489=4,dati_bdv!$F$2:$F$65536,IF(dati_pdc!$C489=5,dati_bdv!$G$2:$G$65536,dati_bdv!$H$2:$H$65536))))),$A489,dati_bdv!J$2:J$65536)</f>
        <v>21555.24</v>
      </c>
      <c r="C489">
        <f>SUMIF(IF(dati_pdc!$C489=1,dati_bdv!$C$2:$C$65536,IF(dati_pdc!$C489=2,dati_bdv!$D$2:$D$65536,IF(dati_pdc!$C489=3,dati_bdv!$E$2:$E$65536,IF(dati_pdc!$C489=4,dati_bdv!$F$2:$F$65536,IF(dati_pdc!$C489=5,dati_bdv!$G$2:$G$65536,dati_bdv!$H$2:$H$65536))))),$A489,dati_bdv!K$2:K$65536)</f>
        <v>17496.43</v>
      </c>
      <c r="D489">
        <f>SUMIF(IF(dati_pdc!$C489=1,dati_bdv!$C$2:$C$65536,IF(dati_pdc!$C489=2,dati_bdv!$D$2:$D$65536,IF(dati_pdc!$C489=3,dati_bdv!$E$2:$E$65536,IF(dati_pdc!$C489=4,dati_bdv!$F$2:$F$65536,IF(dati_pdc!$C489=5,dati_bdv!$G$2:$G$65536,dati_bdv!$H$2:$H$65536))))),$A489,dati_bdv!L$2:L$65536)</f>
        <v>0</v>
      </c>
      <c r="E489">
        <f>SUMIF(IF(dati_pdc!$C489=1,dati_bdv!$C$2:$C$65536,IF(dati_pdc!$C489=2,dati_bdv!$D$2:$D$65536,IF(dati_pdc!$C489=3,dati_bdv!$E$2:$E$65536,IF(dati_pdc!$C489=4,dati_bdv!$F$2:$F$65536,IF(dati_pdc!$C489=5,dati_bdv!$G$2:$G$65536,dati_bdv!$H$2:$H$65536))))),$A489,dati_bdv!M$2:M$65536)</f>
        <v>0</v>
      </c>
      <c r="F489">
        <f>SUMIF(IF(dati_pdc!$C489=1,dati_bdv!$C$2:$C$65536,IF(dati_pdc!$C489=2,dati_bdv!$D$2:$D$65536,IF(dati_pdc!$C489=3,dati_bdv!$E$2:$E$65536,IF(dati_pdc!$C489=4,dati_bdv!$F$2:$F$65536,IF(dati_pdc!$C489=5,dati_bdv!$G$2:$G$65536,dati_bdv!$H$2:$H$65536))))),$A489,dati_bdv!N$2:N$65536)</f>
        <v>0</v>
      </c>
    </row>
    <row r="490" spans="1:6">
      <c r="A490" s="34" t="str">
        <f>dati_pdc!A490</f>
        <v>92</v>
      </c>
      <c r="B490">
        <f>SUMIF(IF(dati_pdc!$C490=1,dati_bdv!$C$2:$C$65536,IF(dati_pdc!$C490=2,dati_bdv!$D$2:$D$65536,IF(dati_pdc!$C490=3,dati_bdv!$E$2:$E$65536,IF(dati_pdc!$C490=4,dati_bdv!$F$2:$F$65536,IF(dati_pdc!$C490=5,dati_bdv!$G$2:$G$65536,dati_bdv!$H$2:$H$65536))))),$A490,dati_bdv!J$2:J$65536)</f>
        <v>1312.67</v>
      </c>
      <c r="C490">
        <f>SUMIF(IF(dati_pdc!$C490=1,dati_bdv!$C$2:$C$65536,IF(dati_pdc!$C490=2,dati_bdv!$D$2:$D$65536,IF(dati_pdc!$C490=3,dati_bdv!$E$2:$E$65536,IF(dati_pdc!$C490=4,dati_bdv!$F$2:$F$65536,IF(dati_pdc!$C490=5,dati_bdv!$G$2:$G$65536,dati_bdv!$H$2:$H$65536))))),$A490,dati_bdv!K$2:K$65536)</f>
        <v>1857.7400000000002</v>
      </c>
      <c r="D490">
        <f>SUMIF(IF(dati_pdc!$C490=1,dati_bdv!$C$2:$C$65536,IF(dati_pdc!$C490=2,dati_bdv!$D$2:$D$65536,IF(dati_pdc!$C490=3,dati_bdv!$E$2:$E$65536,IF(dati_pdc!$C490=4,dati_bdv!$F$2:$F$65536,IF(dati_pdc!$C490=5,dati_bdv!$G$2:$G$65536,dati_bdv!$H$2:$H$65536))))),$A490,dati_bdv!L$2:L$65536)</f>
        <v>0</v>
      </c>
      <c r="E490">
        <f>SUMIF(IF(dati_pdc!$C490=1,dati_bdv!$C$2:$C$65536,IF(dati_pdc!$C490=2,dati_bdv!$D$2:$D$65536,IF(dati_pdc!$C490=3,dati_bdv!$E$2:$E$65536,IF(dati_pdc!$C490=4,dati_bdv!$F$2:$F$65536,IF(dati_pdc!$C490=5,dati_bdv!$G$2:$G$65536,dati_bdv!$H$2:$H$65536))))),$A490,dati_bdv!M$2:M$65536)</f>
        <v>0</v>
      </c>
      <c r="F490">
        <f>SUMIF(IF(dati_pdc!$C490=1,dati_bdv!$C$2:$C$65536,IF(dati_pdc!$C490=2,dati_bdv!$D$2:$D$65536,IF(dati_pdc!$C490=3,dati_bdv!$E$2:$E$65536,IF(dati_pdc!$C490=4,dati_bdv!$F$2:$F$65536,IF(dati_pdc!$C490=5,dati_bdv!$G$2:$G$65536,dati_bdv!$H$2:$H$65536))))),$A490,dati_bdv!N$2:N$65536)</f>
        <v>0</v>
      </c>
    </row>
    <row r="491" spans="1:6">
      <c r="A491" s="34" t="str">
        <f>dati_pdc!A491</f>
        <v>9205</v>
      </c>
      <c r="B491">
        <f>SUMIF(IF(dati_pdc!$C491=1,dati_bdv!$C$2:$C$65536,IF(dati_pdc!$C491=2,dati_bdv!$D$2:$D$65536,IF(dati_pdc!$C491=3,dati_bdv!$E$2:$E$65536,IF(dati_pdc!$C491=4,dati_bdv!$F$2:$F$65536,IF(dati_pdc!$C491=5,dati_bdv!$G$2:$G$65536,dati_bdv!$H$2:$H$65536))))),$A491,dati_bdv!J$2:J$65536)</f>
        <v>0</v>
      </c>
      <c r="C491">
        <f>SUMIF(IF(dati_pdc!$C491=1,dati_bdv!$C$2:$C$65536,IF(dati_pdc!$C491=2,dati_bdv!$D$2:$D$65536,IF(dati_pdc!$C491=3,dati_bdv!$E$2:$E$65536,IF(dati_pdc!$C491=4,dati_bdv!$F$2:$F$65536,IF(dati_pdc!$C491=5,dati_bdv!$G$2:$G$65536,dati_bdv!$H$2:$H$65536))))),$A491,dati_bdv!K$2:K$65536)</f>
        <v>722.1</v>
      </c>
      <c r="D491">
        <f>SUMIF(IF(dati_pdc!$C491=1,dati_bdv!$C$2:$C$65536,IF(dati_pdc!$C491=2,dati_bdv!$D$2:$D$65536,IF(dati_pdc!$C491=3,dati_bdv!$E$2:$E$65536,IF(dati_pdc!$C491=4,dati_bdv!$F$2:$F$65536,IF(dati_pdc!$C491=5,dati_bdv!$G$2:$G$65536,dati_bdv!$H$2:$H$65536))))),$A491,dati_bdv!L$2:L$65536)</f>
        <v>0</v>
      </c>
      <c r="E491">
        <f>SUMIF(IF(dati_pdc!$C491=1,dati_bdv!$C$2:$C$65536,IF(dati_pdc!$C491=2,dati_bdv!$D$2:$D$65536,IF(dati_pdc!$C491=3,dati_bdv!$E$2:$E$65536,IF(dati_pdc!$C491=4,dati_bdv!$F$2:$F$65536,IF(dati_pdc!$C491=5,dati_bdv!$G$2:$G$65536,dati_bdv!$H$2:$H$65536))))),$A491,dati_bdv!M$2:M$65536)</f>
        <v>0</v>
      </c>
      <c r="F491">
        <f>SUMIF(IF(dati_pdc!$C491=1,dati_bdv!$C$2:$C$65536,IF(dati_pdc!$C491=2,dati_bdv!$D$2:$D$65536,IF(dati_pdc!$C491=3,dati_bdv!$E$2:$E$65536,IF(dati_pdc!$C491=4,dati_bdv!$F$2:$F$65536,IF(dati_pdc!$C491=5,dati_bdv!$G$2:$G$65536,dati_bdv!$H$2:$H$65536))))),$A491,dati_bdv!N$2:N$65536)</f>
        <v>0</v>
      </c>
    </row>
    <row r="492" spans="1:6">
      <c r="A492" s="34" t="str">
        <f>dati_pdc!A492</f>
        <v>920523</v>
      </c>
      <c r="B492">
        <f>SUMIF(IF(dati_pdc!$C492=1,dati_bdv!$C$2:$C$65536,IF(dati_pdc!$C492=2,dati_bdv!$D$2:$D$65536,IF(dati_pdc!$C492=3,dati_bdv!$E$2:$E$65536,IF(dati_pdc!$C492=4,dati_bdv!$F$2:$F$65536,IF(dati_pdc!$C492=5,dati_bdv!$G$2:$G$65536,dati_bdv!$H$2:$H$65536))))),$A492,dati_bdv!J$2:J$65536)</f>
        <v>0</v>
      </c>
      <c r="C492">
        <f>SUMIF(IF(dati_pdc!$C492=1,dati_bdv!$C$2:$C$65536,IF(dati_pdc!$C492=2,dati_bdv!$D$2:$D$65536,IF(dati_pdc!$C492=3,dati_bdv!$E$2:$E$65536,IF(dati_pdc!$C492=4,dati_bdv!$F$2:$F$65536,IF(dati_pdc!$C492=5,dati_bdv!$G$2:$G$65536,dati_bdv!$H$2:$H$65536))))),$A492,dati_bdv!K$2:K$65536)</f>
        <v>722.1</v>
      </c>
      <c r="D492">
        <f>SUMIF(IF(dati_pdc!$C492=1,dati_bdv!$C$2:$C$65536,IF(dati_pdc!$C492=2,dati_bdv!$D$2:$D$65536,IF(dati_pdc!$C492=3,dati_bdv!$E$2:$E$65536,IF(dati_pdc!$C492=4,dati_bdv!$F$2:$F$65536,IF(dati_pdc!$C492=5,dati_bdv!$G$2:$G$65536,dati_bdv!$H$2:$H$65536))))),$A492,dati_bdv!L$2:L$65536)</f>
        <v>0</v>
      </c>
      <c r="E492">
        <f>SUMIF(IF(dati_pdc!$C492=1,dati_bdv!$C$2:$C$65536,IF(dati_pdc!$C492=2,dati_bdv!$D$2:$D$65536,IF(dati_pdc!$C492=3,dati_bdv!$E$2:$E$65536,IF(dati_pdc!$C492=4,dati_bdv!$F$2:$F$65536,IF(dati_pdc!$C492=5,dati_bdv!$G$2:$G$65536,dati_bdv!$H$2:$H$65536))))),$A492,dati_bdv!M$2:M$65536)</f>
        <v>0</v>
      </c>
      <c r="F492">
        <f>SUMIF(IF(dati_pdc!$C492=1,dati_bdv!$C$2:$C$65536,IF(dati_pdc!$C492=2,dati_bdv!$D$2:$D$65536,IF(dati_pdc!$C492=3,dati_bdv!$E$2:$E$65536,IF(dati_pdc!$C492=4,dati_bdv!$F$2:$F$65536,IF(dati_pdc!$C492=5,dati_bdv!$G$2:$G$65536,dati_bdv!$H$2:$H$65536))))),$A492,dati_bdv!N$2:N$65536)</f>
        <v>0</v>
      </c>
    </row>
    <row r="493" spans="1:6">
      <c r="A493" s="34" t="str">
        <f>dati_pdc!A493</f>
        <v>9209</v>
      </c>
      <c r="B493">
        <f>SUMIF(IF(dati_pdc!$C493=1,dati_bdv!$C$2:$C$65536,IF(dati_pdc!$C493=2,dati_bdv!$D$2:$D$65536,IF(dati_pdc!$C493=3,dati_bdv!$E$2:$E$65536,IF(dati_pdc!$C493=4,dati_bdv!$F$2:$F$65536,IF(dati_pdc!$C493=5,dati_bdv!$G$2:$G$65536,dati_bdv!$H$2:$H$65536))))),$A493,dati_bdv!J$2:J$65536)</f>
        <v>1312.67</v>
      </c>
      <c r="C493">
        <f>SUMIF(IF(dati_pdc!$C493=1,dati_bdv!$C$2:$C$65536,IF(dati_pdc!$C493=2,dati_bdv!$D$2:$D$65536,IF(dati_pdc!$C493=3,dati_bdv!$E$2:$E$65536,IF(dati_pdc!$C493=4,dati_bdv!$F$2:$F$65536,IF(dati_pdc!$C493=5,dati_bdv!$G$2:$G$65536,dati_bdv!$H$2:$H$65536))))),$A493,dati_bdv!K$2:K$65536)</f>
        <v>1135.6400000000001</v>
      </c>
      <c r="D493">
        <f>SUMIF(IF(dati_pdc!$C493=1,dati_bdv!$C$2:$C$65536,IF(dati_pdc!$C493=2,dati_bdv!$D$2:$D$65536,IF(dati_pdc!$C493=3,dati_bdv!$E$2:$E$65536,IF(dati_pdc!$C493=4,dati_bdv!$F$2:$F$65536,IF(dati_pdc!$C493=5,dati_bdv!$G$2:$G$65536,dati_bdv!$H$2:$H$65536))))),$A493,dati_bdv!L$2:L$65536)</f>
        <v>0</v>
      </c>
      <c r="E493">
        <f>SUMIF(IF(dati_pdc!$C493=1,dati_bdv!$C$2:$C$65536,IF(dati_pdc!$C493=2,dati_bdv!$D$2:$D$65536,IF(dati_pdc!$C493=3,dati_bdv!$E$2:$E$65536,IF(dati_pdc!$C493=4,dati_bdv!$F$2:$F$65536,IF(dati_pdc!$C493=5,dati_bdv!$G$2:$G$65536,dati_bdv!$H$2:$H$65536))))),$A493,dati_bdv!M$2:M$65536)</f>
        <v>0</v>
      </c>
      <c r="F493">
        <f>SUMIF(IF(dati_pdc!$C493=1,dati_bdv!$C$2:$C$65536,IF(dati_pdc!$C493=2,dati_bdv!$D$2:$D$65536,IF(dati_pdc!$C493=3,dati_bdv!$E$2:$E$65536,IF(dati_pdc!$C493=4,dati_bdv!$F$2:$F$65536,IF(dati_pdc!$C493=5,dati_bdv!$G$2:$G$65536,dati_bdv!$H$2:$H$65536))))),$A493,dati_bdv!N$2:N$65536)</f>
        <v>0</v>
      </c>
    </row>
    <row r="494" spans="1:6">
      <c r="A494" s="34" t="str">
        <f>dati_pdc!A494</f>
        <v>920901</v>
      </c>
      <c r="B494">
        <f>SUMIF(IF(dati_pdc!$C494=1,dati_bdv!$C$2:$C$65536,IF(dati_pdc!$C494=2,dati_bdv!$D$2:$D$65536,IF(dati_pdc!$C494=3,dati_bdv!$E$2:$E$65536,IF(dati_pdc!$C494=4,dati_bdv!$F$2:$F$65536,IF(dati_pdc!$C494=5,dati_bdv!$G$2:$G$65536,dati_bdv!$H$2:$H$65536))))),$A494,dati_bdv!J$2:J$65536)</f>
        <v>1312.67</v>
      </c>
      <c r="C494">
        <f>SUMIF(IF(dati_pdc!$C494=1,dati_bdv!$C$2:$C$65536,IF(dati_pdc!$C494=2,dati_bdv!$D$2:$D$65536,IF(dati_pdc!$C494=3,dati_bdv!$E$2:$E$65536,IF(dati_pdc!$C494=4,dati_bdv!$F$2:$F$65536,IF(dati_pdc!$C494=5,dati_bdv!$G$2:$G$65536,dati_bdv!$H$2:$H$65536))))),$A494,dati_bdv!K$2:K$65536)</f>
        <v>1135.6400000000001</v>
      </c>
      <c r="D494">
        <f>SUMIF(IF(dati_pdc!$C494=1,dati_bdv!$C$2:$C$65536,IF(dati_pdc!$C494=2,dati_bdv!$D$2:$D$65536,IF(dati_pdc!$C494=3,dati_bdv!$E$2:$E$65536,IF(dati_pdc!$C494=4,dati_bdv!$F$2:$F$65536,IF(dati_pdc!$C494=5,dati_bdv!$G$2:$G$65536,dati_bdv!$H$2:$H$65536))))),$A494,dati_bdv!L$2:L$65536)</f>
        <v>0</v>
      </c>
      <c r="E494">
        <f>SUMIF(IF(dati_pdc!$C494=1,dati_bdv!$C$2:$C$65536,IF(dati_pdc!$C494=2,dati_bdv!$D$2:$D$65536,IF(dati_pdc!$C494=3,dati_bdv!$E$2:$E$65536,IF(dati_pdc!$C494=4,dati_bdv!$F$2:$F$65536,IF(dati_pdc!$C494=5,dati_bdv!$G$2:$G$65536,dati_bdv!$H$2:$H$65536))))),$A494,dati_bdv!M$2:M$65536)</f>
        <v>0</v>
      </c>
      <c r="F494">
        <f>SUMIF(IF(dati_pdc!$C494=1,dati_bdv!$C$2:$C$65536,IF(dati_pdc!$C494=2,dati_bdv!$D$2:$D$65536,IF(dati_pdc!$C494=3,dati_bdv!$E$2:$E$65536,IF(dati_pdc!$C494=4,dati_bdv!$F$2:$F$65536,IF(dati_pdc!$C494=5,dati_bdv!$G$2:$G$65536,dati_bdv!$H$2:$H$65536))))),$A494,dati_bdv!N$2:N$65536)</f>
        <v>0</v>
      </c>
    </row>
    <row r="495" spans="1:6">
      <c r="A495" s="34" t="str">
        <f>dati_pdc!A495</f>
        <v>93</v>
      </c>
      <c r="B495">
        <f>SUMIF(IF(dati_pdc!$C495=1,dati_bdv!$C$2:$C$65536,IF(dati_pdc!$C495=2,dati_bdv!$D$2:$D$65536,IF(dati_pdc!$C495=3,dati_bdv!$E$2:$E$65536,IF(dati_pdc!$C495=4,dati_bdv!$F$2:$F$65536,IF(dati_pdc!$C495=5,dati_bdv!$G$2:$G$65536,dati_bdv!$H$2:$H$65536))))),$A495,dati_bdv!J$2:J$65536)</f>
        <v>78528.61</v>
      </c>
      <c r="C495">
        <f>SUMIF(IF(dati_pdc!$C495=1,dati_bdv!$C$2:$C$65536,IF(dati_pdc!$C495=2,dati_bdv!$D$2:$D$65536,IF(dati_pdc!$C495=3,dati_bdv!$E$2:$E$65536,IF(dati_pdc!$C495=4,dati_bdv!$F$2:$F$65536,IF(dati_pdc!$C495=5,dati_bdv!$G$2:$G$65536,dati_bdv!$H$2:$H$65536))))),$A495,dati_bdv!K$2:K$65536)</f>
        <v>91991.8</v>
      </c>
      <c r="D495">
        <f>SUMIF(IF(dati_pdc!$C495=1,dati_bdv!$C$2:$C$65536,IF(dati_pdc!$C495=2,dati_bdv!$D$2:$D$65536,IF(dati_pdc!$C495=3,dati_bdv!$E$2:$E$65536,IF(dati_pdc!$C495=4,dati_bdv!$F$2:$F$65536,IF(dati_pdc!$C495=5,dati_bdv!$G$2:$G$65536,dati_bdv!$H$2:$H$65536))))),$A495,dati_bdv!L$2:L$65536)</f>
        <v>0</v>
      </c>
      <c r="E495">
        <f>SUMIF(IF(dati_pdc!$C495=1,dati_bdv!$C$2:$C$65536,IF(dati_pdc!$C495=2,dati_bdv!$D$2:$D$65536,IF(dati_pdc!$C495=3,dati_bdv!$E$2:$E$65536,IF(dati_pdc!$C495=4,dati_bdv!$F$2:$F$65536,IF(dati_pdc!$C495=5,dati_bdv!$G$2:$G$65536,dati_bdv!$H$2:$H$65536))))),$A495,dati_bdv!M$2:M$65536)</f>
        <v>0</v>
      </c>
      <c r="F495">
        <f>SUMIF(IF(dati_pdc!$C495=1,dati_bdv!$C$2:$C$65536,IF(dati_pdc!$C495=2,dati_bdv!$D$2:$D$65536,IF(dati_pdc!$C495=3,dati_bdv!$E$2:$E$65536,IF(dati_pdc!$C495=4,dati_bdv!$F$2:$F$65536,IF(dati_pdc!$C495=5,dati_bdv!$G$2:$G$65536,dati_bdv!$H$2:$H$65536))))),$A495,dati_bdv!N$2:N$65536)</f>
        <v>0</v>
      </c>
    </row>
    <row r="496" spans="1:6">
      <c r="A496" s="34" t="str">
        <f>dati_pdc!A496</f>
        <v>9301</v>
      </c>
      <c r="B496">
        <f>SUMIF(IF(dati_pdc!$C496=1,dati_bdv!$C$2:$C$65536,IF(dati_pdc!$C496=2,dati_bdv!$D$2:$D$65536,IF(dati_pdc!$C496=3,dati_bdv!$E$2:$E$65536,IF(dati_pdc!$C496=4,dati_bdv!$F$2:$F$65536,IF(dati_pdc!$C496=5,dati_bdv!$G$2:$G$65536,dati_bdv!$H$2:$H$65536))))),$A496,dati_bdv!J$2:J$65536)</f>
        <v>78528.61</v>
      </c>
      <c r="C496">
        <f>SUMIF(IF(dati_pdc!$C496=1,dati_bdv!$C$2:$C$65536,IF(dati_pdc!$C496=2,dati_bdv!$D$2:$D$65536,IF(dati_pdc!$C496=3,dati_bdv!$E$2:$E$65536,IF(dati_pdc!$C496=4,dati_bdv!$F$2:$F$65536,IF(dati_pdc!$C496=5,dati_bdv!$G$2:$G$65536,dati_bdv!$H$2:$H$65536))))),$A496,dati_bdv!K$2:K$65536)</f>
        <v>91991.8</v>
      </c>
      <c r="D496">
        <f>SUMIF(IF(dati_pdc!$C496=1,dati_bdv!$C$2:$C$65536,IF(dati_pdc!$C496=2,dati_bdv!$D$2:$D$65536,IF(dati_pdc!$C496=3,dati_bdv!$E$2:$E$65536,IF(dati_pdc!$C496=4,dati_bdv!$F$2:$F$65536,IF(dati_pdc!$C496=5,dati_bdv!$G$2:$G$65536,dati_bdv!$H$2:$H$65536))))),$A496,dati_bdv!L$2:L$65536)</f>
        <v>0</v>
      </c>
      <c r="E496">
        <f>SUMIF(IF(dati_pdc!$C496=1,dati_bdv!$C$2:$C$65536,IF(dati_pdc!$C496=2,dati_bdv!$D$2:$D$65536,IF(dati_pdc!$C496=3,dati_bdv!$E$2:$E$65536,IF(dati_pdc!$C496=4,dati_bdv!$F$2:$F$65536,IF(dati_pdc!$C496=5,dati_bdv!$G$2:$G$65536,dati_bdv!$H$2:$H$65536))))),$A496,dati_bdv!M$2:M$65536)</f>
        <v>0</v>
      </c>
      <c r="F496">
        <f>SUMIF(IF(dati_pdc!$C496=1,dati_bdv!$C$2:$C$65536,IF(dati_pdc!$C496=2,dati_bdv!$D$2:$D$65536,IF(dati_pdc!$C496=3,dati_bdv!$E$2:$E$65536,IF(dati_pdc!$C496=4,dati_bdv!$F$2:$F$65536,IF(dati_pdc!$C496=5,dati_bdv!$G$2:$G$65536,dati_bdv!$H$2:$H$65536))))),$A496,dati_bdv!N$2:N$65536)</f>
        <v>0</v>
      </c>
    </row>
    <row r="497" spans="1:6">
      <c r="A497" s="34" t="str">
        <f>dati_pdc!A497</f>
        <v>930101</v>
      </c>
      <c r="B497">
        <f>SUMIF(IF(dati_pdc!$C497=1,dati_bdv!$C$2:$C$65536,IF(dati_pdc!$C497=2,dati_bdv!$D$2:$D$65536,IF(dati_pdc!$C497=3,dati_bdv!$E$2:$E$65536,IF(dati_pdc!$C497=4,dati_bdv!$F$2:$F$65536,IF(dati_pdc!$C497=5,dati_bdv!$G$2:$G$65536,dati_bdv!$H$2:$H$65536))))),$A497,dati_bdv!J$2:J$65536)</f>
        <v>63743</v>
      </c>
      <c r="C497">
        <f>SUMIF(IF(dati_pdc!$C497=1,dati_bdv!$C$2:$C$65536,IF(dati_pdc!$C497=2,dati_bdv!$D$2:$D$65536,IF(dati_pdc!$C497=3,dati_bdv!$E$2:$E$65536,IF(dati_pdc!$C497=4,dati_bdv!$F$2:$F$65536,IF(dati_pdc!$C497=5,dati_bdv!$G$2:$G$65536,dati_bdv!$H$2:$H$65536))))),$A497,dati_bdv!K$2:K$65536)</f>
        <v>80579</v>
      </c>
      <c r="D497">
        <f>SUMIF(IF(dati_pdc!$C497=1,dati_bdv!$C$2:$C$65536,IF(dati_pdc!$C497=2,dati_bdv!$D$2:$D$65536,IF(dati_pdc!$C497=3,dati_bdv!$E$2:$E$65536,IF(dati_pdc!$C497=4,dati_bdv!$F$2:$F$65536,IF(dati_pdc!$C497=5,dati_bdv!$G$2:$G$65536,dati_bdv!$H$2:$H$65536))))),$A497,dati_bdv!L$2:L$65536)</f>
        <v>0</v>
      </c>
      <c r="E497">
        <f>SUMIF(IF(dati_pdc!$C497=1,dati_bdv!$C$2:$C$65536,IF(dati_pdc!$C497=2,dati_bdv!$D$2:$D$65536,IF(dati_pdc!$C497=3,dati_bdv!$E$2:$E$65536,IF(dati_pdc!$C497=4,dati_bdv!$F$2:$F$65536,IF(dati_pdc!$C497=5,dati_bdv!$G$2:$G$65536,dati_bdv!$H$2:$H$65536))))),$A497,dati_bdv!M$2:M$65536)</f>
        <v>0</v>
      </c>
      <c r="F497">
        <f>SUMIF(IF(dati_pdc!$C497=1,dati_bdv!$C$2:$C$65536,IF(dati_pdc!$C497=2,dati_bdv!$D$2:$D$65536,IF(dati_pdc!$C497=3,dati_bdv!$E$2:$E$65536,IF(dati_pdc!$C497=4,dati_bdv!$F$2:$F$65536,IF(dati_pdc!$C497=5,dati_bdv!$G$2:$G$65536,dati_bdv!$H$2:$H$65536))))),$A497,dati_bdv!N$2:N$65536)</f>
        <v>0</v>
      </c>
    </row>
    <row r="498" spans="1:6">
      <c r="A498" s="34" t="str">
        <f>dati_pdc!A498</f>
        <v>930103</v>
      </c>
      <c r="B498">
        <f>SUMIF(IF(dati_pdc!$C498=1,dati_bdv!$C$2:$C$65536,IF(dati_pdc!$C498=2,dati_bdv!$D$2:$D$65536,IF(dati_pdc!$C498=3,dati_bdv!$E$2:$E$65536,IF(dati_pdc!$C498=4,dati_bdv!$F$2:$F$65536,IF(dati_pdc!$C498=5,dati_bdv!$G$2:$G$65536,dati_bdv!$H$2:$H$65536))))),$A498,dati_bdv!J$2:J$65536)</f>
        <v>13282</v>
      </c>
      <c r="C498">
        <f>SUMIF(IF(dati_pdc!$C498=1,dati_bdv!$C$2:$C$65536,IF(dati_pdc!$C498=2,dati_bdv!$D$2:$D$65536,IF(dati_pdc!$C498=3,dati_bdv!$E$2:$E$65536,IF(dati_pdc!$C498=4,dati_bdv!$F$2:$F$65536,IF(dati_pdc!$C498=5,dati_bdv!$G$2:$G$65536,dati_bdv!$H$2:$H$65536))))),$A498,dati_bdv!K$2:K$65536)</f>
        <v>11761</v>
      </c>
      <c r="D498">
        <f>SUMIF(IF(dati_pdc!$C498=1,dati_bdv!$C$2:$C$65536,IF(dati_pdc!$C498=2,dati_bdv!$D$2:$D$65536,IF(dati_pdc!$C498=3,dati_bdv!$E$2:$E$65536,IF(dati_pdc!$C498=4,dati_bdv!$F$2:$F$65536,IF(dati_pdc!$C498=5,dati_bdv!$G$2:$G$65536,dati_bdv!$H$2:$H$65536))))),$A498,dati_bdv!L$2:L$65536)</f>
        <v>0</v>
      </c>
      <c r="E498">
        <f>SUMIF(IF(dati_pdc!$C498=1,dati_bdv!$C$2:$C$65536,IF(dati_pdc!$C498=2,dati_bdv!$D$2:$D$65536,IF(dati_pdc!$C498=3,dati_bdv!$E$2:$E$65536,IF(dati_pdc!$C498=4,dati_bdv!$F$2:$F$65536,IF(dati_pdc!$C498=5,dati_bdv!$G$2:$G$65536,dati_bdv!$H$2:$H$65536))))),$A498,dati_bdv!M$2:M$65536)</f>
        <v>0</v>
      </c>
      <c r="F498">
        <f>SUMIF(IF(dati_pdc!$C498=1,dati_bdv!$C$2:$C$65536,IF(dati_pdc!$C498=2,dati_bdv!$D$2:$D$65536,IF(dati_pdc!$C498=3,dati_bdv!$E$2:$E$65536,IF(dati_pdc!$C498=4,dati_bdv!$F$2:$F$65536,IF(dati_pdc!$C498=5,dati_bdv!$G$2:$G$65536,dati_bdv!$H$2:$H$65536))))),$A498,dati_bdv!N$2:N$65536)</f>
        <v>0</v>
      </c>
    </row>
    <row r="499" spans="1:6">
      <c r="A499" s="34" t="str">
        <f>dati_pdc!A499</f>
        <v>930105</v>
      </c>
      <c r="B499">
        <f>SUMIF(IF(dati_pdc!$C499=1,dati_bdv!$C$2:$C$65536,IF(dati_pdc!$C499=2,dati_bdv!$D$2:$D$65536,IF(dati_pdc!$C499=3,dati_bdv!$E$2:$E$65536,IF(dati_pdc!$C499=4,dati_bdv!$F$2:$F$65536,IF(dati_pdc!$C499=5,dati_bdv!$G$2:$G$65536,dati_bdv!$H$2:$H$65536))))),$A499,dati_bdv!J$2:J$65536)</f>
        <v>-275</v>
      </c>
      <c r="C499">
        <f>SUMIF(IF(dati_pdc!$C499=1,dati_bdv!$C$2:$C$65536,IF(dati_pdc!$C499=2,dati_bdv!$D$2:$D$65536,IF(dati_pdc!$C499=3,dati_bdv!$E$2:$E$65536,IF(dati_pdc!$C499=4,dati_bdv!$F$2:$F$65536,IF(dati_pdc!$C499=5,dati_bdv!$G$2:$G$65536,dati_bdv!$H$2:$H$65536))))),$A499,dati_bdv!K$2:K$65536)</f>
        <v>-823.15</v>
      </c>
      <c r="D499">
        <f>SUMIF(IF(dati_pdc!$C499=1,dati_bdv!$C$2:$C$65536,IF(dati_pdc!$C499=2,dati_bdv!$D$2:$D$65536,IF(dati_pdc!$C499=3,dati_bdv!$E$2:$E$65536,IF(dati_pdc!$C499=4,dati_bdv!$F$2:$F$65536,IF(dati_pdc!$C499=5,dati_bdv!$G$2:$G$65536,dati_bdv!$H$2:$H$65536))))),$A499,dati_bdv!L$2:L$65536)</f>
        <v>0</v>
      </c>
      <c r="E499">
        <f>SUMIF(IF(dati_pdc!$C499=1,dati_bdv!$C$2:$C$65536,IF(dati_pdc!$C499=2,dati_bdv!$D$2:$D$65536,IF(dati_pdc!$C499=3,dati_bdv!$E$2:$E$65536,IF(dati_pdc!$C499=4,dati_bdv!$F$2:$F$65536,IF(dati_pdc!$C499=5,dati_bdv!$G$2:$G$65536,dati_bdv!$H$2:$H$65536))))),$A499,dati_bdv!M$2:M$65536)</f>
        <v>0</v>
      </c>
      <c r="F499">
        <f>SUMIF(IF(dati_pdc!$C499=1,dati_bdv!$C$2:$C$65536,IF(dati_pdc!$C499=2,dati_bdv!$D$2:$D$65536,IF(dati_pdc!$C499=3,dati_bdv!$E$2:$E$65536,IF(dati_pdc!$C499=4,dati_bdv!$F$2:$F$65536,IF(dati_pdc!$C499=5,dati_bdv!$G$2:$G$65536,dati_bdv!$H$2:$H$65536))))),$A499,dati_bdv!N$2:N$65536)</f>
        <v>0</v>
      </c>
    </row>
    <row r="500" spans="1:6">
      <c r="A500" s="34" t="str">
        <f>dati_pdc!A500</f>
        <v>930110</v>
      </c>
      <c r="B500">
        <f>SUMIF(IF(dati_pdc!$C500=1,dati_bdv!$C$2:$C$65536,IF(dati_pdc!$C500=2,dati_bdv!$D$2:$D$65536,IF(dati_pdc!$C500=3,dati_bdv!$E$2:$E$65536,IF(dati_pdc!$C500=4,dati_bdv!$F$2:$F$65536,IF(dati_pdc!$C500=5,dati_bdv!$G$2:$G$65536,dati_bdv!$H$2:$H$65536))))),$A500,dati_bdv!J$2:J$65536)</f>
        <v>-682.42</v>
      </c>
      <c r="C500">
        <f>SUMIF(IF(dati_pdc!$C500=1,dati_bdv!$C$2:$C$65536,IF(dati_pdc!$C500=2,dati_bdv!$D$2:$D$65536,IF(dati_pdc!$C500=3,dati_bdv!$E$2:$E$65536,IF(dati_pdc!$C500=4,dati_bdv!$F$2:$F$65536,IF(dati_pdc!$C500=5,dati_bdv!$G$2:$G$65536,dati_bdv!$H$2:$H$65536))))),$A500,dati_bdv!K$2:K$65536)</f>
        <v>-125.38</v>
      </c>
      <c r="D500">
        <f>SUMIF(IF(dati_pdc!$C500=1,dati_bdv!$C$2:$C$65536,IF(dati_pdc!$C500=2,dati_bdv!$D$2:$D$65536,IF(dati_pdc!$C500=3,dati_bdv!$E$2:$E$65536,IF(dati_pdc!$C500=4,dati_bdv!$F$2:$F$65536,IF(dati_pdc!$C500=5,dati_bdv!$G$2:$G$65536,dati_bdv!$H$2:$H$65536))))),$A500,dati_bdv!L$2:L$65536)</f>
        <v>0</v>
      </c>
      <c r="E500">
        <f>SUMIF(IF(dati_pdc!$C500=1,dati_bdv!$C$2:$C$65536,IF(dati_pdc!$C500=2,dati_bdv!$D$2:$D$65536,IF(dati_pdc!$C500=3,dati_bdv!$E$2:$E$65536,IF(dati_pdc!$C500=4,dati_bdv!$F$2:$F$65536,IF(dati_pdc!$C500=5,dati_bdv!$G$2:$G$65536,dati_bdv!$H$2:$H$65536))))),$A500,dati_bdv!M$2:M$65536)</f>
        <v>0</v>
      </c>
      <c r="F500">
        <f>SUMIF(IF(dati_pdc!$C500=1,dati_bdv!$C$2:$C$65536,IF(dati_pdc!$C500=2,dati_bdv!$D$2:$D$65536,IF(dati_pdc!$C500=3,dati_bdv!$E$2:$E$65536,IF(dati_pdc!$C500=4,dati_bdv!$F$2:$F$65536,IF(dati_pdc!$C500=5,dati_bdv!$G$2:$G$65536,dati_bdv!$H$2:$H$65536))))),$A500,dati_bdv!N$2:N$65536)</f>
        <v>0</v>
      </c>
    </row>
    <row r="501" spans="1:6">
      <c r="A501" s="34" t="str">
        <f>dati_pdc!A501</f>
        <v>930117</v>
      </c>
      <c r="B501">
        <f>SUMIF(IF(dati_pdc!$C501=1,dati_bdv!$C$2:$C$65536,IF(dati_pdc!$C501=2,dati_bdv!$D$2:$D$65536,IF(dati_pdc!$C501=3,dati_bdv!$E$2:$E$65536,IF(dati_pdc!$C501=4,dati_bdv!$F$2:$F$65536,IF(dati_pdc!$C501=5,dati_bdv!$G$2:$G$65536,dati_bdv!$H$2:$H$65536))))),$A501,dati_bdv!J$2:J$65536)</f>
        <v>2461.0300000000002</v>
      </c>
      <c r="C501">
        <f>SUMIF(IF(dati_pdc!$C501=1,dati_bdv!$C$2:$C$65536,IF(dati_pdc!$C501=2,dati_bdv!$D$2:$D$65536,IF(dati_pdc!$C501=3,dati_bdv!$E$2:$E$65536,IF(dati_pdc!$C501=4,dati_bdv!$F$2:$F$65536,IF(dati_pdc!$C501=5,dati_bdv!$G$2:$G$65536,dati_bdv!$H$2:$H$65536))))),$A501,dati_bdv!K$2:K$65536)</f>
        <v>600.33000000000004</v>
      </c>
      <c r="D501">
        <f>SUMIF(IF(dati_pdc!$C501=1,dati_bdv!$C$2:$C$65536,IF(dati_pdc!$C501=2,dati_bdv!$D$2:$D$65536,IF(dati_pdc!$C501=3,dati_bdv!$E$2:$E$65536,IF(dati_pdc!$C501=4,dati_bdv!$F$2:$F$65536,IF(dati_pdc!$C501=5,dati_bdv!$G$2:$G$65536,dati_bdv!$H$2:$H$65536))))),$A501,dati_bdv!L$2:L$65536)</f>
        <v>0</v>
      </c>
      <c r="E501">
        <f>SUMIF(IF(dati_pdc!$C501=1,dati_bdv!$C$2:$C$65536,IF(dati_pdc!$C501=2,dati_bdv!$D$2:$D$65536,IF(dati_pdc!$C501=3,dati_bdv!$E$2:$E$65536,IF(dati_pdc!$C501=4,dati_bdv!$F$2:$F$65536,IF(dati_pdc!$C501=5,dati_bdv!$G$2:$G$65536,dati_bdv!$H$2:$H$65536))))),$A501,dati_bdv!M$2:M$65536)</f>
        <v>0</v>
      </c>
      <c r="F501">
        <f>SUMIF(IF(dati_pdc!$C501=1,dati_bdv!$C$2:$C$65536,IF(dati_pdc!$C501=2,dati_bdv!$D$2:$D$65536,IF(dati_pdc!$C501=3,dati_bdv!$E$2:$E$65536,IF(dati_pdc!$C501=4,dati_bdv!$F$2:$F$65536,IF(dati_pdc!$C501=5,dati_bdv!$G$2:$G$65536,dati_bdv!$H$2:$H$65536))))),$A501,dati_bdv!N$2:N$65536)</f>
        <v>0</v>
      </c>
    </row>
    <row r="502" spans="1:6">
      <c r="A502" s="34">
        <f>dati_pdc!A502</f>
        <v>0</v>
      </c>
      <c r="B502">
        <f>SUMIF(IF(dati_pdc!$C502=1,dati_bdv!$C$2:$C$65536,IF(dati_pdc!$C502=2,dati_bdv!$D$2:$D$65536,IF(dati_pdc!$C502=3,dati_bdv!$E$2:$E$65536,IF(dati_pdc!$C502=4,dati_bdv!$F$2:$F$65536,IF(dati_pdc!$C502=5,dati_bdv!$G$2:$G$65536,dati_bdv!$H$2:$H$65536))))),$A502,dati_bdv!J$2:J$65536)</f>
        <v>0</v>
      </c>
      <c r="C502">
        <f>SUMIF(IF(dati_pdc!$C502=1,dati_bdv!$C$2:$C$65536,IF(dati_pdc!$C502=2,dati_bdv!$D$2:$D$65536,IF(dati_pdc!$C502=3,dati_bdv!$E$2:$E$65536,IF(dati_pdc!$C502=4,dati_bdv!$F$2:$F$65536,IF(dati_pdc!$C502=5,dati_bdv!$G$2:$G$65536,dati_bdv!$H$2:$H$65536))))),$A502,dati_bdv!K$2:K$65536)</f>
        <v>0</v>
      </c>
      <c r="D502">
        <f>SUMIF(IF(dati_pdc!$C502=1,dati_bdv!$C$2:$C$65536,IF(dati_pdc!$C502=2,dati_bdv!$D$2:$D$65536,IF(dati_pdc!$C502=3,dati_bdv!$E$2:$E$65536,IF(dati_pdc!$C502=4,dati_bdv!$F$2:$F$65536,IF(dati_pdc!$C502=5,dati_bdv!$G$2:$G$65536,dati_bdv!$H$2:$H$65536))))),$A502,dati_bdv!L$2:L$65536)</f>
        <v>0</v>
      </c>
      <c r="E502">
        <f>SUMIF(IF(dati_pdc!$C502=1,dati_bdv!$C$2:$C$65536,IF(dati_pdc!$C502=2,dati_bdv!$D$2:$D$65536,IF(dati_pdc!$C502=3,dati_bdv!$E$2:$E$65536,IF(dati_pdc!$C502=4,dati_bdv!$F$2:$F$65536,IF(dati_pdc!$C502=5,dati_bdv!$G$2:$G$65536,dati_bdv!$H$2:$H$65536))))),$A502,dati_bdv!M$2:M$65536)</f>
        <v>0</v>
      </c>
      <c r="F502">
        <f>SUMIF(IF(dati_pdc!$C502=1,dati_bdv!$C$2:$C$65536,IF(dati_pdc!$C502=2,dati_bdv!$D$2:$D$65536,IF(dati_pdc!$C502=3,dati_bdv!$E$2:$E$65536,IF(dati_pdc!$C502=4,dati_bdv!$F$2:$F$65536,IF(dati_pdc!$C502=5,dati_bdv!$G$2:$G$65536,dati_bdv!$H$2:$H$65536))))),$A502,dati_bdv!N$2:N$65536)</f>
        <v>0</v>
      </c>
    </row>
    <row r="503" spans="1:6">
      <c r="A503" s="34">
        <f>dati_pdc!A503</f>
        <v>0</v>
      </c>
      <c r="B503">
        <f>SUMIF(IF(dati_pdc!$C503=1,dati_bdv!$C$2:$C$65536,IF(dati_pdc!$C503=2,dati_bdv!$D$2:$D$65536,IF(dati_pdc!$C503=3,dati_bdv!$E$2:$E$65536,IF(dati_pdc!$C503=4,dati_bdv!$F$2:$F$65536,IF(dati_pdc!$C503=5,dati_bdv!$G$2:$G$65536,dati_bdv!$H$2:$H$65536))))),$A503,dati_bdv!J$2:J$65536)</f>
        <v>0</v>
      </c>
      <c r="C503">
        <f>SUMIF(IF(dati_pdc!$C503=1,dati_bdv!$C$2:$C$65536,IF(dati_pdc!$C503=2,dati_bdv!$D$2:$D$65536,IF(dati_pdc!$C503=3,dati_bdv!$E$2:$E$65536,IF(dati_pdc!$C503=4,dati_bdv!$F$2:$F$65536,IF(dati_pdc!$C503=5,dati_bdv!$G$2:$G$65536,dati_bdv!$H$2:$H$65536))))),$A503,dati_bdv!K$2:K$65536)</f>
        <v>0</v>
      </c>
      <c r="D503">
        <f>SUMIF(IF(dati_pdc!$C503=1,dati_bdv!$C$2:$C$65536,IF(dati_pdc!$C503=2,dati_bdv!$D$2:$D$65536,IF(dati_pdc!$C503=3,dati_bdv!$E$2:$E$65536,IF(dati_pdc!$C503=4,dati_bdv!$F$2:$F$65536,IF(dati_pdc!$C503=5,dati_bdv!$G$2:$G$65536,dati_bdv!$H$2:$H$65536))))),$A503,dati_bdv!L$2:L$65536)</f>
        <v>0</v>
      </c>
      <c r="E503">
        <f>SUMIF(IF(dati_pdc!$C503=1,dati_bdv!$C$2:$C$65536,IF(dati_pdc!$C503=2,dati_bdv!$D$2:$D$65536,IF(dati_pdc!$C503=3,dati_bdv!$E$2:$E$65536,IF(dati_pdc!$C503=4,dati_bdv!$F$2:$F$65536,IF(dati_pdc!$C503=5,dati_bdv!$G$2:$G$65536,dati_bdv!$H$2:$H$65536))))),$A503,dati_bdv!M$2:M$65536)</f>
        <v>0</v>
      </c>
      <c r="F503">
        <f>SUMIF(IF(dati_pdc!$C503=1,dati_bdv!$C$2:$C$65536,IF(dati_pdc!$C503=2,dati_bdv!$D$2:$D$65536,IF(dati_pdc!$C503=3,dati_bdv!$E$2:$E$65536,IF(dati_pdc!$C503=4,dati_bdv!$F$2:$F$65536,IF(dati_pdc!$C503=5,dati_bdv!$G$2:$G$65536,dati_bdv!$H$2:$H$65536))))),$A503,dati_bdv!N$2:N$65536)</f>
        <v>0</v>
      </c>
    </row>
    <row r="504" spans="1:6">
      <c r="A504" s="34">
        <f>dati_pdc!A504</f>
        <v>0</v>
      </c>
      <c r="B504">
        <f>SUMIF(IF(dati_pdc!$C504=1,dati_bdv!$C$2:$C$65536,IF(dati_pdc!$C504=2,dati_bdv!$D$2:$D$65536,IF(dati_pdc!$C504=3,dati_bdv!$E$2:$E$65536,IF(dati_pdc!$C504=4,dati_bdv!$F$2:$F$65536,IF(dati_pdc!$C504=5,dati_bdv!$G$2:$G$65536,dati_bdv!$H$2:$H$65536))))),$A504,dati_bdv!J$2:J$65536)</f>
        <v>0</v>
      </c>
      <c r="C504">
        <f>SUMIF(IF(dati_pdc!$C504=1,dati_bdv!$C$2:$C$65536,IF(dati_pdc!$C504=2,dati_bdv!$D$2:$D$65536,IF(dati_pdc!$C504=3,dati_bdv!$E$2:$E$65536,IF(dati_pdc!$C504=4,dati_bdv!$F$2:$F$65536,IF(dati_pdc!$C504=5,dati_bdv!$G$2:$G$65536,dati_bdv!$H$2:$H$65536))))),$A504,dati_bdv!K$2:K$65536)</f>
        <v>0</v>
      </c>
      <c r="D504">
        <f>SUMIF(IF(dati_pdc!$C504=1,dati_bdv!$C$2:$C$65536,IF(dati_pdc!$C504=2,dati_bdv!$D$2:$D$65536,IF(dati_pdc!$C504=3,dati_bdv!$E$2:$E$65536,IF(dati_pdc!$C504=4,dati_bdv!$F$2:$F$65536,IF(dati_pdc!$C504=5,dati_bdv!$G$2:$G$65536,dati_bdv!$H$2:$H$65536))))),$A504,dati_bdv!L$2:L$65536)</f>
        <v>0</v>
      </c>
      <c r="E504">
        <f>SUMIF(IF(dati_pdc!$C504=1,dati_bdv!$C$2:$C$65536,IF(dati_pdc!$C504=2,dati_bdv!$D$2:$D$65536,IF(dati_pdc!$C504=3,dati_bdv!$E$2:$E$65536,IF(dati_pdc!$C504=4,dati_bdv!$F$2:$F$65536,IF(dati_pdc!$C504=5,dati_bdv!$G$2:$G$65536,dati_bdv!$H$2:$H$65536))))),$A504,dati_bdv!M$2:M$65536)</f>
        <v>0</v>
      </c>
      <c r="F504">
        <f>SUMIF(IF(dati_pdc!$C504=1,dati_bdv!$C$2:$C$65536,IF(dati_pdc!$C504=2,dati_bdv!$D$2:$D$65536,IF(dati_pdc!$C504=3,dati_bdv!$E$2:$E$65536,IF(dati_pdc!$C504=4,dati_bdv!$F$2:$F$65536,IF(dati_pdc!$C504=5,dati_bdv!$G$2:$G$65536,dati_bdv!$H$2:$H$65536))))),$A504,dati_bdv!N$2:N$65536)</f>
        <v>0</v>
      </c>
    </row>
    <row r="505" spans="1:6">
      <c r="A505" s="34">
        <f>dati_pdc!A505</f>
        <v>0</v>
      </c>
      <c r="B505">
        <f>SUMIF(IF(dati_pdc!$C505=1,dati_bdv!$C$2:$C$65536,IF(dati_pdc!$C505=2,dati_bdv!$D$2:$D$65536,IF(dati_pdc!$C505=3,dati_bdv!$E$2:$E$65536,IF(dati_pdc!$C505=4,dati_bdv!$F$2:$F$65536,IF(dati_pdc!$C505=5,dati_bdv!$G$2:$G$65536,dati_bdv!$H$2:$H$65536))))),$A505,dati_bdv!J$2:J$65536)</f>
        <v>0</v>
      </c>
      <c r="C505">
        <f>SUMIF(IF(dati_pdc!$C505=1,dati_bdv!$C$2:$C$65536,IF(dati_pdc!$C505=2,dati_bdv!$D$2:$D$65536,IF(dati_pdc!$C505=3,dati_bdv!$E$2:$E$65536,IF(dati_pdc!$C505=4,dati_bdv!$F$2:$F$65536,IF(dati_pdc!$C505=5,dati_bdv!$G$2:$G$65536,dati_bdv!$H$2:$H$65536))))),$A505,dati_bdv!K$2:K$65536)</f>
        <v>0</v>
      </c>
      <c r="D505">
        <f>SUMIF(IF(dati_pdc!$C505=1,dati_bdv!$C$2:$C$65536,IF(dati_pdc!$C505=2,dati_bdv!$D$2:$D$65536,IF(dati_pdc!$C505=3,dati_bdv!$E$2:$E$65536,IF(dati_pdc!$C505=4,dati_bdv!$F$2:$F$65536,IF(dati_pdc!$C505=5,dati_bdv!$G$2:$G$65536,dati_bdv!$H$2:$H$65536))))),$A505,dati_bdv!L$2:L$65536)</f>
        <v>0</v>
      </c>
      <c r="E505">
        <f>SUMIF(IF(dati_pdc!$C505=1,dati_bdv!$C$2:$C$65536,IF(dati_pdc!$C505=2,dati_bdv!$D$2:$D$65536,IF(dati_pdc!$C505=3,dati_bdv!$E$2:$E$65536,IF(dati_pdc!$C505=4,dati_bdv!$F$2:$F$65536,IF(dati_pdc!$C505=5,dati_bdv!$G$2:$G$65536,dati_bdv!$H$2:$H$65536))))),$A505,dati_bdv!M$2:M$65536)</f>
        <v>0</v>
      </c>
      <c r="F505">
        <f>SUMIF(IF(dati_pdc!$C505=1,dati_bdv!$C$2:$C$65536,IF(dati_pdc!$C505=2,dati_bdv!$D$2:$D$65536,IF(dati_pdc!$C505=3,dati_bdv!$E$2:$E$65536,IF(dati_pdc!$C505=4,dati_bdv!$F$2:$F$65536,IF(dati_pdc!$C505=5,dati_bdv!$G$2:$G$65536,dati_bdv!$H$2:$H$65536))))),$A505,dati_bdv!N$2:N$65536)</f>
        <v>0</v>
      </c>
    </row>
    <row r="506" spans="1:6">
      <c r="A506" s="34">
        <f>dati_pdc!A506</f>
        <v>0</v>
      </c>
      <c r="B506">
        <f>SUMIF(IF(dati_pdc!$C506=1,dati_bdv!$C$2:$C$65536,IF(dati_pdc!$C506=2,dati_bdv!$D$2:$D$65536,IF(dati_pdc!$C506=3,dati_bdv!$E$2:$E$65536,IF(dati_pdc!$C506=4,dati_bdv!$F$2:$F$65536,IF(dati_pdc!$C506=5,dati_bdv!$G$2:$G$65536,dati_bdv!$H$2:$H$65536))))),$A506,dati_bdv!J$2:J$65536)</f>
        <v>0</v>
      </c>
      <c r="C506">
        <f>SUMIF(IF(dati_pdc!$C506=1,dati_bdv!$C$2:$C$65536,IF(dati_pdc!$C506=2,dati_bdv!$D$2:$D$65536,IF(dati_pdc!$C506=3,dati_bdv!$E$2:$E$65536,IF(dati_pdc!$C506=4,dati_bdv!$F$2:$F$65536,IF(dati_pdc!$C506=5,dati_bdv!$G$2:$G$65536,dati_bdv!$H$2:$H$65536))))),$A506,dati_bdv!K$2:K$65536)</f>
        <v>0</v>
      </c>
      <c r="D506">
        <f>SUMIF(IF(dati_pdc!$C506=1,dati_bdv!$C$2:$C$65536,IF(dati_pdc!$C506=2,dati_bdv!$D$2:$D$65536,IF(dati_pdc!$C506=3,dati_bdv!$E$2:$E$65536,IF(dati_pdc!$C506=4,dati_bdv!$F$2:$F$65536,IF(dati_pdc!$C506=5,dati_bdv!$G$2:$G$65536,dati_bdv!$H$2:$H$65536))))),$A506,dati_bdv!L$2:L$65536)</f>
        <v>0</v>
      </c>
      <c r="E506">
        <f>SUMIF(IF(dati_pdc!$C506=1,dati_bdv!$C$2:$C$65536,IF(dati_pdc!$C506=2,dati_bdv!$D$2:$D$65536,IF(dati_pdc!$C506=3,dati_bdv!$E$2:$E$65536,IF(dati_pdc!$C506=4,dati_bdv!$F$2:$F$65536,IF(dati_pdc!$C506=5,dati_bdv!$G$2:$G$65536,dati_bdv!$H$2:$H$65536))))),$A506,dati_bdv!M$2:M$65536)</f>
        <v>0</v>
      </c>
      <c r="F506">
        <f>SUMIF(IF(dati_pdc!$C506=1,dati_bdv!$C$2:$C$65536,IF(dati_pdc!$C506=2,dati_bdv!$D$2:$D$65536,IF(dati_pdc!$C506=3,dati_bdv!$E$2:$E$65536,IF(dati_pdc!$C506=4,dati_bdv!$F$2:$F$65536,IF(dati_pdc!$C506=5,dati_bdv!$G$2:$G$65536,dati_bdv!$H$2:$H$65536))))),$A506,dati_bdv!N$2:N$65536)</f>
        <v>0</v>
      </c>
    </row>
    <row r="507" spans="1:6">
      <c r="A507" s="34">
        <f>dati_pdc!A507</f>
        <v>0</v>
      </c>
      <c r="B507">
        <f>SUMIF(IF(dati_pdc!$C507=1,dati_bdv!$C$2:$C$65536,IF(dati_pdc!$C507=2,dati_bdv!$D$2:$D$65536,IF(dati_pdc!$C507=3,dati_bdv!$E$2:$E$65536,IF(dati_pdc!$C507=4,dati_bdv!$F$2:$F$65536,IF(dati_pdc!$C507=5,dati_bdv!$G$2:$G$65536,dati_bdv!$H$2:$H$65536))))),$A507,dati_bdv!J$2:J$65536)</f>
        <v>0</v>
      </c>
      <c r="C507">
        <f>SUMIF(IF(dati_pdc!$C507=1,dati_bdv!$C$2:$C$65536,IF(dati_pdc!$C507=2,dati_bdv!$D$2:$D$65536,IF(dati_pdc!$C507=3,dati_bdv!$E$2:$E$65536,IF(dati_pdc!$C507=4,dati_bdv!$F$2:$F$65536,IF(dati_pdc!$C507=5,dati_bdv!$G$2:$G$65536,dati_bdv!$H$2:$H$65536))))),$A507,dati_bdv!K$2:K$65536)</f>
        <v>0</v>
      </c>
      <c r="D507">
        <f>SUMIF(IF(dati_pdc!$C507=1,dati_bdv!$C$2:$C$65536,IF(dati_pdc!$C507=2,dati_bdv!$D$2:$D$65536,IF(dati_pdc!$C507=3,dati_bdv!$E$2:$E$65536,IF(dati_pdc!$C507=4,dati_bdv!$F$2:$F$65536,IF(dati_pdc!$C507=5,dati_bdv!$G$2:$G$65536,dati_bdv!$H$2:$H$65536))))),$A507,dati_bdv!L$2:L$65536)</f>
        <v>0</v>
      </c>
      <c r="E507">
        <f>SUMIF(IF(dati_pdc!$C507=1,dati_bdv!$C$2:$C$65536,IF(dati_pdc!$C507=2,dati_bdv!$D$2:$D$65536,IF(dati_pdc!$C507=3,dati_bdv!$E$2:$E$65536,IF(dati_pdc!$C507=4,dati_bdv!$F$2:$F$65536,IF(dati_pdc!$C507=5,dati_bdv!$G$2:$G$65536,dati_bdv!$H$2:$H$65536))))),$A507,dati_bdv!M$2:M$65536)</f>
        <v>0</v>
      </c>
      <c r="F507">
        <f>SUMIF(IF(dati_pdc!$C507=1,dati_bdv!$C$2:$C$65536,IF(dati_pdc!$C507=2,dati_bdv!$D$2:$D$65536,IF(dati_pdc!$C507=3,dati_bdv!$E$2:$E$65536,IF(dati_pdc!$C507=4,dati_bdv!$F$2:$F$65536,IF(dati_pdc!$C507=5,dati_bdv!$G$2:$G$65536,dati_bdv!$H$2:$H$65536))))),$A507,dati_bdv!N$2:N$65536)</f>
        <v>0</v>
      </c>
    </row>
    <row r="508" spans="1:6">
      <c r="A508" s="34">
        <f>dati_pdc!A508</f>
        <v>0</v>
      </c>
      <c r="B508">
        <f>SUMIF(IF(dati_pdc!$C508=1,dati_bdv!$C$2:$C$65536,IF(dati_pdc!$C508=2,dati_bdv!$D$2:$D$65536,IF(dati_pdc!$C508=3,dati_bdv!$E$2:$E$65536,IF(dati_pdc!$C508=4,dati_bdv!$F$2:$F$65536,IF(dati_pdc!$C508=5,dati_bdv!$G$2:$G$65536,dati_bdv!$H$2:$H$65536))))),$A508,dati_bdv!J$2:J$65536)</f>
        <v>0</v>
      </c>
      <c r="C508">
        <f>SUMIF(IF(dati_pdc!$C508=1,dati_bdv!$C$2:$C$65536,IF(dati_pdc!$C508=2,dati_bdv!$D$2:$D$65536,IF(dati_pdc!$C508=3,dati_bdv!$E$2:$E$65536,IF(dati_pdc!$C508=4,dati_bdv!$F$2:$F$65536,IF(dati_pdc!$C508=5,dati_bdv!$G$2:$G$65536,dati_bdv!$H$2:$H$65536))))),$A508,dati_bdv!K$2:K$65536)</f>
        <v>0</v>
      </c>
      <c r="D508">
        <f>SUMIF(IF(dati_pdc!$C508=1,dati_bdv!$C$2:$C$65536,IF(dati_pdc!$C508=2,dati_bdv!$D$2:$D$65536,IF(dati_pdc!$C508=3,dati_bdv!$E$2:$E$65536,IF(dati_pdc!$C508=4,dati_bdv!$F$2:$F$65536,IF(dati_pdc!$C508=5,dati_bdv!$G$2:$G$65536,dati_bdv!$H$2:$H$65536))))),$A508,dati_bdv!L$2:L$65536)</f>
        <v>0</v>
      </c>
      <c r="E508">
        <f>SUMIF(IF(dati_pdc!$C508=1,dati_bdv!$C$2:$C$65536,IF(dati_pdc!$C508=2,dati_bdv!$D$2:$D$65536,IF(dati_pdc!$C508=3,dati_bdv!$E$2:$E$65536,IF(dati_pdc!$C508=4,dati_bdv!$F$2:$F$65536,IF(dati_pdc!$C508=5,dati_bdv!$G$2:$G$65536,dati_bdv!$H$2:$H$65536))))),$A508,dati_bdv!M$2:M$65536)</f>
        <v>0</v>
      </c>
      <c r="F508">
        <f>SUMIF(IF(dati_pdc!$C508=1,dati_bdv!$C$2:$C$65536,IF(dati_pdc!$C508=2,dati_bdv!$D$2:$D$65536,IF(dati_pdc!$C508=3,dati_bdv!$E$2:$E$65536,IF(dati_pdc!$C508=4,dati_bdv!$F$2:$F$65536,IF(dati_pdc!$C508=5,dati_bdv!$G$2:$G$65536,dati_bdv!$H$2:$H$65536))))),$A508,dati_bdv!N$2:N$65536)</f>
        <v>0</v>
      </c>
    </row>
    <row r="509" spans="1:6">
      <c r="A509" s="34">
        <f>dati_pdc!A509</f>
        <v>0</v>
      </c>
      <c r="B509">
        <f>SUMIF(IF(dati_pdc!$C509=1,dati_bdv!$C$2:$C$65536,IF(dati_pdc!$C509=2,dati_bdv!$D$2:$D$65536,IF(dati_pdc!$C509=3,dati_bdv!$E$2:$E$65536,IF(dati_pdc!$C509=4,dati_bdv!$F$2:$F$65536,IF(dati_pdc!$C509=5,dati_bdv!$G$2:$G$65536,dati_bdv!$H$2:$H$65536))))),$A509,dati_bdv!J$2:J$65536)</f>
        <v>0</v>
      </c>
      <c r="C509">
        <f>SUMIF(IF(dati_pdc!$C509=1,dati_bdv!$C$2:$C$65536,IF(dati_pdc!$C509=2,dati_bdv!$D$2:$D$65536,IF(dati_pdc!$C509=3,dati_bdv!$E$2:$E$65536,IF(dati_pdc!$C509=4,dati_bdv!$F$2:$F$65536,IF(dati_pdc!$C509=5,dati_bdv!$G$2:$G$65536,dati_bdv!$H$2:$H$65536))))),$A509,dati_bdv!K$2:K$65536)</f>
        <v>0</v>
      </c>
      <c r="D509">
        <f>SUMIF(IF(dati_pdc!$C509=1,dati_bdv!$C$2:$C$65536,IF(dati_pdc!$C509=2,dati_bdv!$D$2:$D$65536,IF(dati_pdc!$C509=3,dati_bdv!$E$2:$E$65536,IF(dati_pdc!$C509=4,dati_bdv!$F$2:$F$65536,IF(dati_pdc!$C509=5,dati_bdv!$G$2:$G$65536,dati_bdv!$H$2:$H$65536))))),$A509,dati_bdv!L$2:L$65536)</f>
        <v>0</v>
      </c>
      <c r="E509">
        <f>SUMIF(IF(dati_pdc!$C509=1,dati_bdv!$C$2:$C$65536,IF(dati_pdc!$C509=2,dati_bdv!$D$2:$D$65536,IF(dati_pdc!$C509=3,dati_bdv!$E$2:$E$65536,IF(dati_pdc!$C509=4,dati_bdv!$F$2:$F$65536,IF(dati_pdc!$C509=5,dati_bdv!$G$2:$G$65536,dati_bdv!$H$2:$H$65536))))),$A509,dati_bdv!M$2:M$65536)</f>
        <v>0</v>
      </c>
      <c r="F509">
        <f>SUMIF(IF(dati_pdc!$C509=1,dati_bdv!$C$2:$C$65536,IF(dati_pdc!$C509=2,dati_bdv!$D$2:$D$65536,IF(dati_pdc!$C509=3,dati_bdv!$E$2:$E$65536,IF(dati_pdc!$C509=4,dati_bdv!$F$2:$F$65536,IF(dati_pdc!$C509=5,dati_bdv!$G$2:$G$65536,dati_bdv!$H$2:$H$65536))))),$A509,dati_bdv!N$2:N$65536)</f>
        <v>0</v>
      </c>
    </row>
    <row r="510" spans="1:6">
      <c r="A510" s="34">
        <f>dati_pdc!A510</f>
        <v>0</v>
      </c>
      <c r="B510">
        <f>SUMIF(IF(dati_pdc!$C510=1,dati_bdv!$C$2:$C$65536,IF(dati_pdc!$C510=2,dati_bdv!$D$2:$D$65536,IF(dati_pdc!$C510=3,dati_bdv!$E$2:$E$65536,IF(dati_pdc!$C510=4,dati_bdv!$F$2:$F$65536,IF(dati_pdc!$C510=5,dati_bdv!$G$2:$G$65536,dati_bdv!$H$2:$H$65536))))),$A510,dati_bdv!J$2:J$65536)</f>
        <v>0</v>
      </c>
      <c r="C510">
        <f>SUMIF(IF(dati_pdc!$C510=1,dati_bdv!$C$2:$C$65536,IF(dati_pdc!$C510=2,dati_bdv!$D$2:$D$65536,IF(dati_pdc!$C510=3,dati_bdv!$E$2:$E$65536,IF(dati_pdc!$C510=4,dati_bdv!$F$2:$F$65536,IF(dati_pdc!$C510=5,dati_bdv!$G$2:$G$65536,dati_bdv!$H$2:$H$65536))))),$A510,dati_bdv!K$2:K$65536)</f>
        <v>0</v>
      </c>
      <c r="D510">
        <f>SUMIF(IF(dati_pdc!$C510=1,dati_bdv!$C$2:$C$65536,IF(dati_pdc!$C510=2,dati_bdv!$D$2:$D$65536,IF(dati_pdc!$C510=3,dati_bdv!$E$2:$E$65536,IF(dati_pdc!$C510=4,dati_bdv!$F$2:$F$65536,IF(dati_pdc!$C510=5,dati_bdv!$G$2:$G$65536,dati_bdv!$H$2:$H$65536))))),$A510,dati_bdv!L$2:L$65536)</f>
        <v>0</v>
      </c>
      <c r="E510">
        <f>SUMIF(IF(dati_pdc!$C510=1,dati_bdv!$C$2:$C$65536,IF(dati_pdc!$C510=2,dati_bdv!$D$2:$D$65536,IF(dati_pdc!$C510=3,dati_bdv!$E$2:$E$65536,IF(dati_pdc!$C510=4,dati_bdv!$F$2:$F$65536,IF(dati_pdc!$C510=5,dati_bdv!$G$2:$G$65536,dati_bdv!$H$2:$H$65536))))),$A510,dati_bdv!M$2:M$65536)</f>
        <v>0</v>
      </c>
      <c r="F510">
        <f>SUMIF(IF(dati_pdc!$C510=1,dati_bdv!$C$2:$C$65536,IF(dati_pdc!$C510=2,dati_bdv!$D$2:$D$65536,IF(dati_pdc!$C510=3,dati_bdv!$E$2:$E$65536,IF(dati_pdc!$C510=4,dati_bdv!$F$2:$F$65536,IF(dati_pdc!$C510=5,dati_bdv!$G$2:$G$65536,dati_bdv!$H$2:$H$65536))))),$A510,dati_bdv!N$2:N$65536)</f>
        <v>0</v>
      </c>
    </row>
    <row r="511" spans="1:6">
      <c r="A511" s="34">
        <f>dati_pdc!A511</f>
        <v>0</v>
      </c>
      <c r="B511">
        <f>SUMIF(IF(dati_pdc!$C511=1,dati_bdv!$C$2:$C$65536,IF(dati_pdc!$C511=2,dati_bdv!$D$2:$D$65536,IF(dati_pdc!$C511=3,dati_bdv!$E$2:$E$65536,IF(dati_pdc!$C511=4,dati_bdv!$F$2:$F$65536,IF(dati_pdc!$C511=5,dati_bdv!$G$2:$G$65536,dati_bdv!$H$2:$H$65536))))),$A511,dati_bdv!J$2:J$65536)</f>
        <v>0</v>
      </c>
      <c r="C511">
        <f>SUMIF(IF(dati_pdc!$C511=1,dati_bdv!$C$2:$C$65536,IF(dati_pdc!$C511=2,dati_bdv!$D$2:$D$65536,IF(dati_pdc!$C511=3,dati_bdv!$E$2:$E$65536,IF(dati_pdc!$C511=4,dati_bdv!$F$2:$F$65536,IF(dati_pdc!$C511=5,dati_bdv!$G$2:$G$65536,dati_bdv!$H$2:$H$65536))))),$A511,dati_bdv!K$2:K$65536)</f>
        <v>0</v>
      </c>
      <c r="D511">
        <f>SUMIF(IF(dati_pdc!$C511=1,dati_bdv!$C$2:$C$65536,IF(dati_pdc!$C511=2,dati_bdv!$D$2:$D$65536,IF(dati_pdc!$C511=3,dati_bdv!$E$2:$E$65536,IF(dati_pdc!$C511=4,dati_bdv!$F$2:$F$65536,IF(dati_pdc!$C511=5,dati_bdv!$G$2:$G$65536,dati_bdv!$H$2:$H$65536))))),$A511,dati_bdv!L$2:L$65536)</f>
        <v>0</v>
      </c>
      <c r="E511">
        <f>SUMIF(IF(dati_pdc!$C511=1,dati_bdv!$C$2:$C$65536,IF(dati_pdc!$C511=2,dati_bdv!$D$2:$D$65536,IF(dati_pdc!$C511=3,dati_bdv!$E$2:$E$65536,IF(dati_pdc!$C511=4,dati_bdv!$F$2:$F$65536,IF(dati_pdc!$C511=5,dati_bdv!$G$2:$G$65536,dati_bdv!$H$2:$H$65536))))),$A511,dati_bdv!M$2:M$65536)</f>
        <v>0</v>
      </c>
      <c r="F511">
        <f>SUMIF(IF(dati_pdc!$C511=1,dati_bdv!$C$2:$C$65536,IF(dati_pdc!$C511=2,dati_bdv!$D$2:$D$65536,IF(dati_pdc!$C511=3,dati_bdv!$E$2:$E$65536,IF(dati_pdc!$C511=4,dati_bdv!$F$2:$F$65536,IF(dati_pdc!$C511=5,dati_bdv!$G$2:$G$65536,dati_bdv!$H$2:$H$65536))))),$A511,dati_bdv!N$2:N$65536)</f>
        <v>0</v>
      </c>
    </row>
    <row r="512" spans="1:6">
      <c r="A512" s="34">
        <f>dati_pdc!A512</f>
        <v>0</v>
      </c>
      <c r="B512">
        <f>SUMIF(IF(dati_pdc!$C512=1,dati_bdv!$C$2:$C$65536,IF(dati_pdc!$C512=2,dati_bdv!$D$2:$D$65536,IF(dati_pdc!$C512=3,dati_bdv!$E$2:$E$65536,IF(dati_pdc!$C512=4,dati_bdv!$F$2:$F$65536,IF(dati_pdc!$C512=5,dati_bdv!$G$2:$G$65536,dati_bdv!$H$2:$H$65536))))),$A512,dati_bdv!J$2:J$65536)</f>
        <v>0</v>
      </c>
      <c r="C512">
        <f>SUMIF(IF(dati_pdc!$C512=1,dati_bdv!$C$2:$C$65536,IF(dati_pdc!$C512=2,dati_bdv!$D$2:$D$65536,IF(dati_pdc!$C512=3,dati_bdv!$E$2:$E$65536,IF(dati_pdc!$C512=4,dati_bdv!$F$2:$F$65536,IF(dati_pdc!$C512=5,dati_bdv!$G$2:$G$65536,dati_bdv!$H$2:$H$65536))))),$A512,dati_bdv!K$2:K$65536)</f>
        <v>0</v>
      </c>
      <c r="D512">
        <f>SUMIF(IF(dati_pdc!$C512=1,dati_bdv!$C$2:$C$65536,IF(dati_pdc!$C512=2,dati_bdv!$D$2:$D$65536,IF(dati_pdc!$C512=3,dati_bdv!$E$2:$E$65536,IF(dati_pdc!$C512=4,dati_bdv!$F$2:$F$65536,IF(dati_pdc!$C512=5,dati_bdv!$G$2:$G$65536,dati_bdv!$H$2:$H$65536))))),$A512,dati_bdv!L$2:L$65536)</f>
        <v>0</v>
      </c>
      <c r="E512">
        <f>SUMIF(IF(dati_pdc!$C512=1,dati_bdv!$C$2:$C$65536,IF(dati_pdc!$C512=2,dati_bdv!$D$2:$D$65536,IF(dati_pdc!$C512=3,dati_bdv!$E$2:$E$65536,IF(dati_pdc!$C512=4,dati_bdv!$F$2:$F$65536,IF(dati_pdc!$C512=5,dati_bdv!$G$2:$G$65536,dati_bdv!$H$2:$H$65536))))),$A512,dati_bdv!M$2:M$65536)</f>
        <v>0</v>
      </c>
      <c r="F512">
        <f>SUMIF(IF(dati_pdc!$C512=1,dati_bdv!$C$2:$C$65536,IF(dati_pdc!$C512=2,dati_bdv!$D$2:$D$65536,IF(dati_pdc!$C512=3,dati_bdv!$E$2:$E$65536,IF(dati_pdc!$C512=4,dati_bdv!$F$2:$F$65536,IF(dati_pdc!$C512=5,dati_bdv!$G$2:$G$65536,dati_bdv!$H$2:$H$65536))))),$A512,dati_bdv!N$2:N$65536)</f>
        <v>0</v>
      </c>
    </row>
    <row r="513" spans="1:6">
      <c r="A513" s="34">
        <f>dati_pdc!A513</f>
        <v>0</v>
      </c>
      <c r="B513">
        <f>SUMIF(IF(dati_pdc!$C513=1,dati_bdv!$C$2:$C$65536,IF(dati_pdc!$C513=2,dati_bdv!$D$2:$D$65536,IF(dati_pdc!$C513=3,dati_bdv!$E$2:$E$65536,IF(dati_pdc!$C513=4,dati_bdv!$F$2:$F$65536,IF(dati_pdc!$C513=5,dati_bdv!$G$2:$G$65536,dati_bdv!$H$2:$H$65536))))),$A513,dati_bdv!J$2:J$65536)</f>
        <v>0</v>
      </c>
      <c r="C513">
        <f>SUMIF(IF(dati_pdc!$C513=1,dati_bdv!$C$2:$C$65536,IF(dati_pdc!$C513=2,dati_bdv!$D$2:$D$65536,IF(dati_pdc!$C513=3,dati_bdv!$E$2:$E$65536,IF(dati_pdc!$C513=4,dati_bdv!$F$2:$F$65536,IF(dati_pdc!$C513=5,dati_bdv!$G$2:$G$65536,dati_bdv!$H$2:$H$65536))))),$A513,dati_bdv!K$2:K$65536)</f>
        <v>0</v>
      </c>
      <c r="D513">
        <f>SUMIF(IF(dati_pdc!$C513=1,dati_bdv!$C$2:$C$65536,IF(dati_pdc!$C513=2,dati_bdv!$D$2:$D$65536,IF(dati_pdc!$C513=3,dati_bdv!$E$2:$E$65536,IF(dati_pdc!$C513=4,dati_bdv!$F$2:$F$65536,IF(dati_pdc!$C513=5,dati_bdv!$G$2:$G$65536,dati_bdv!$H$2:$H$65536))))),$A513,dati_bdv!L$2:L$65536)</f>
        <v>0</v>
      </c>
      <c r="E513">
        <f>SUMIF(IF(dati_pdc!$C513=1,dati_bdv!$C$2:$C$65536,IF(dati_pdc!$C513=2,dati_bdv!$D$2:$D$65536,IF(dati_pdc!$C513=3,dati_bdv!$E$2:$E$65536,IF(dati_pdc!$C513=4,dati_bdv!$F$2:$F$65536,IF(dati_pdc!$C513=5,dati_bdv!$G$2:$G$65536,dati_bdv!$H$2:$H$65536))))),$A513,dati_bdv!M$2:M$65536)</f>
        <v>0</v>
      </c>
      <c r="F513">
        <f>SUMIF(IF(dati_pdc!$C513=1,dati_bdv!$C$2:$C$65536,IF(dati_pdc!$C513=2,dati_bdv!$D$2:$D$65536,IF(dati_pdc!$C513=3,dati_bdv!$E$2:$E$65536,IF(dati_pdc!$C513=4,dati_bdv!$F$2:$F$65536,IF(dati_pdc!$C513=5,dati_bdv!$G$2:$G$65536,dati_bdv!$H$2:$H$65536))))),$A513,dati_bdv!N$2:N$65536)</f>
        <v>0</v>
      </c>
    </row>
    <row r="514" spans="1:6">
      <c r="A514" s="34">
        <f>dati_pdc!A514</f>
        <v>0</v>
      </c>
      <c r="B514">
        <f>SUMIF(IF(dati_pdc!$C514=1,dati_bdv!$C$2:$C$65536,IF(dati_pdc!$C514=2,dati_bdv!$D$2:$D$65536,IF(dati_pdc!$C514=3,dati_bdv!$E$2:$E$65536,IF(dati_pdc!$C514=4,dati_bdv!$F$2:$F$65536,IF(dati_pdc!$C514=5,dati_bdv!$G$2:$G$65536,dati_bdv!$H$2:$H$65536))))),$A514,dati_bdv!J$2:J$65536)</f>
        <v>0</v>
      </c>
      <c r="C514">
        <f>SUMIF(IF(dati_pdc!$C514=1,dati_bdv!$C$2:$C$65536,IF(dati_pdc!$C514=2,dati_bdv!$D$2:$D$65536,IF(dati_pdc!$C514=3,dati_bdv!$E$2:$E$65536,IF(dati_pdc!$C514=4,dati_bdv!$F$2:$F$65536,IF(dati_pdc!$C514=5,dati_bdv!$G$2:$G$65536,dati_bdv!$H$2:$H$65536))))),$A514,dati_bdv!K$2:K$65536)</f>
        <v>0</v>
      </c>
      <c r="D514">
        <f>SUMIF(IF(dati_pdc!$C514=1,dati_bdv!$C$2:$C$65536,IF(dati_pdc!$C514=2,dati_bdv!$D$2:$D$65536,IF(dati_pdc!$C514=3,dati_bdv!$E$2:$E$65536,IF(dati_pdc!$C514=4,dati_bdv!$F$2:$F$65536,IF(dati_pdc!$C514=5,dati_bdv!$G$2:$G$65536,dati_bdv!$H$2:$H$65536))))),$A514,dati_bdv!L$2:L$65536)</f>
        <v>0</v>
      </c>
      <c r="E514">
        <f>SUMIF(IF(dati_pdc!$C514=1,dati_bdv!$C$2:$C$65536,IF(dati_pdc!$C514=2,dati_bdv!$D$2:$D$65536,IF(dati_pdc!$C514=3,dati_bdv!$E$2:$E$65536,IF(dati_pdc!$C514=4,dati_bdv!$F$2:$F$65536,IF(dati_pdc!$C514=5,dati_bdv!$G$2:$G$65536,dati_bdv!$H$2:$H$65536))))),$A514,dati_bdv!M$2:M$65536)</f>
        <v>0</v>
      </c>
      <c r="F514">
        <f>SUMIF(IF(dati_pdc!$C514=1,dati_bdv!$C$2:$C$65536,IF(dati_pdc!$C514=2,dati_bdv!$D$2:$D$65536,IF(dati_pdc!$C514=3,dati_bdv!$E$2:$E$65536,IF(dati_pdc!$C514=4,dati_bdv!$F$2:$F$65536,IF(dati_pdc!$C514=5,dati_bdv!$G$2:$G$65536,dati_bdv!$H$2:$H$65536))))),$A514,dati_bdv!N$2:N$65536)</f>
        <v>0</v>
      </c>
    </row>
    <row r="515" spans="1:6">
      <c r="A515" s="34">
        <f>dati_pdc!A515</f>
        <v>0</v>
      </c>
      <c r="B515">
        <f>SUMIF(IF(dati_pdc!$C515=1,dati_bdv!$C$2:$C$65536,IF(dati_pdc!$C515=2,dati_bdv!$D$2:$D$65536,IF(dati_pdc!$C515=3,dati_bdv!$E$2:$E$65536,IF(dati_pdc!$C515=4,dati_bdv!$F$2:$F$65536,IF(dati_pdc!$C515=5,dati_bdv!$G$2:$G$65536,dati_bdv!$H$2:$H$65536))))),$A515,dati_bdv!J$2:J$65536)</f>
        <v>0</v>
      </c>
      <c r="C515">
        <f>SUMIF(IF(dati_pdc!$C515=1,dati_bdv!$C$2:$C$65536,IF(dati_pdc!$C515=2,dati_bdv!$D$2:$D$65536,IF(dati_pdc!$C515=3,dati_bdv!$E$2:$E$65536,IF(dati_pdc!$C515=4,dati_bdv!$F$2:$F$65536,IF(dati_pdc!$C515=5,dati_bdv!$G$2:$G$65536,dati_bdv!$H$2:$H$65536))))),$A515,dati_bdv!K$2:K$65536)</f>
        <v>0</v>
      </c>
      <c r="D515">
        <f>SUMIF(IF(dati_pdc!$C515=1,dati_bdv!$C$2:$C$65536,IF(dati_pdc!$C515=2,dati_bdv!$D$2:$D$65536,IF(dati_pdc!$C515=3,dati_bdv!$E$2:$E$65536,IF(dati_pdc!$C515=4,dati_bdv!$F$2:$F$65536,IF(dati_pdc!$C515=5,dati_bdv!$G$2:$G$65536,dati_bdv!$H$2:$H$65536))))),$A515,dati_bdv!L$2:L$65536)</f>
        <v>0</v>
      </c>
      <c r="E515">
        <f>SUMIF(IF(dati_pdc!$C515=1,dati_bdv!$C$2:$C$65536,IF(dati_pdc!$C515=2,dati_bdv!$D$2:$D$65536,IF(dati_pdc!$C515=3,dati_bdv!$E$2:$E$65536,IF(dati_pdc!$C515=4,dati_bdv!$F$2:$F$65536,IF(dati_pdc!$C515=5,dati_bdv!$G$2:$G$65536,dati_bdv!$H$2:$H$65536))))),$A515,dati_bdv!M$2:M$65536)</f>
        <v>0</v>
      </c>
      <c r="F515">
        <f>SUMIF(IF(dati_pdc!$C515=1,dati_bdv!$C$2:$C$65536,IF(dati_pdc!$C515=2,dati_bdv!$D$2:$D$65536,IF(dati_pdc!$C515=3,dati_bdv!$E$2:$E$65536,IF(dati_pdc!$C515=4,dati_bdv!$F$2:$F$65536,IF(dati_pdc!$C515=5,dati_bdv!$G$2:$G$65536,dati_bdv!$H$2:$H$65536))))),$A515,dati_bdv!N$2:N$65536)</f>
        <v>0</v>
      </c>
    </row>
    <row r="516" spans="1:6">
      <c r="A516" s="34">
        <f>dati_pdc!A516</f>
        <v>0</v>
      </c>
      <c r="B516">
        <f>SUMIF(IF(dati_pdc!$C516=1,dati_bdv!$C$2:$C$65536,IF(dati_pdc!$C516=2,dati_bdv!$D$2:$D$65536,IF(dati_pdc!$C516=3,dati_bdv!$E$2:$E$65536,IF(dati_pdc!$C516=4,dati_bdv!$F$2:$F$65536,IF(dati_pdc!$C516=5,dati_bdv!$G$2:$G$65536,dati_bdv!$H$2:$H$65536))))),$A516,dati_bdv!J$2:J$65536)</f>
        <v>0</v>
      </c>
      <c r="C516">
        <f>SUMIF(IF(dati_pdc!$C516=1,dati_bdv!$C$2:$C$65536,IF(dati_pdc!$C516=2,dati_bdv!$D$2:$D$65536,IF(dati_pdc!$C516=3,dati_bdv!$E$2:$E$65536,IF(dati_pdc!$C516=4,dati_bdv!$F$2:$F$65536,IF(dati_pdc!$C516=5,dati_bdv!$G$2:$G$65536,dati_bdv!$H$2:$H$65536))))),$A516,dati_bdv!K$2:K$65536)</f>
        <v>0</v>
      </c>
      <c r="D516">
        <f>SUMIF(IF(dati_pdc!$C516=1,dati_bdv!$C$2:$C$65536,IF(dati_pdc!$C516=2,dati_bdv!$D$2:$D$65536,IF(dati_pdc!$C516=3,dati_bdv!$E$2:$E$65536,IF(dati_pdc!$C516=4,dati_bdv!$F$2:$F$65536,IF(dati_pdc!$C516=5,dati_bdv!$G$2:$G$65536,dati_bdv!$H$2:$H$65536))))),$A516,dati_bdv!L$2:L$65536)</f>
        <v>0</v>
      </c>
      <c r="E516">
        <f>SUMIF(IF(dati_pdc!$C516=1,dati_bdv!$C$2:$C$65536,IF(dati_pdc!$C516=2,dati_bdv!$D$2:$D$65536,IF(dati_pdc!$C516=3,dati_bdv!$E$2:$E$65536,IF(dati_pdc!$C516=4,dati_bdv!$F$2:$F$65536,IF(dati_pdc!$C516=5,dati_bdv!$G$2:$G$65536,dati_bdv!$H$2:$H$65536))))),$A516,dati_bdv!M$2:M$65536)</f>
        <v>0</v>
      </c>
      <c r="F516">
        <f>SUMIF(IF(dati_pdc!$C516=1,dati_bdv!$C$2:$C$65536,IF(dati_pdc!$C516=2,dati_bdv!$D$2:$D$65536,IF(dati_pdc!$C516=3,dati_bdv!$E$2:$E$65536,IF(dati_pdc!$C516=4,dati_bdv!$F$2:$F$65536,IF(dati_pdc!$C516=5,dati_bdv!$G$2:$G$65536,dati_bdv!$H$2:$H$65536))))),$A516,dati_bdv!N$2:N$65536)</f>
        <v>0</v>
      </c>
    </row>
    <row r="517" spans="1:6">
      <c r="A517" s="34">
        <f>dati_pdc!A517</f>
        <v>0</v>
      </c>
      <c r="B517">
        <f>SUMIF(IF(dati_pdc!$C517=1,dati_bdv!$C$2:$C$65536,IF(dati_pdc!$C517=2,dati_bdv!$D$2:$D$65536,IF(dati_pdc!$C517=3,dati_bdv!$E$2:$E$65536,IF(dati_pdc!$C517=4,dati_bdv!$F$2:$F$65536,IF(dati_pdc!$C517=5,dati_bdv!$G$2:$G$65536,dati_bdv!$H$2:$H$65536))))),$A517,dati_bdv!J$2:J$65536)</f>
        <v>0</v>
      </c>
      <c r="C517">
        <f>SUMIF(IF(dati_pdc!$C517=1,dati_bdv!$C$2:$C$65536,IF(dati_pdc!$C517=2,dati_bdv!$D$2:$D$65536,IF(dati_pdc!$C517=3,dati_bdv!$E$2:$E$65536,IF(dati_pdc!$C517=4,dati_bdv!$F$2:$F$65536,IF(dati_pdc!$C517=5,dati_bdv!$G$2:$G$65536,dati_bdv!$H$2:$H$65536))))),$A517,dati_bdv!K$2:K$65536)</f>
        <v>0</v>
      </c>
      <c r="D517">
        <f>SUMIF(IF(dati_pdc!$C517=1,dati_bdv!$C$2:$C$65536,IF(dati_pdc!$C517=2,dati_bdv!$D$2:$D$65536,IF(dati_pdc!$C517=3,dati_bdv!$E$2:$E$65536,IF(dati_pdc!$C517=4,dati_bdv!$F$2:$F$65536,IF(dati_pdc!$C517=5,dati_bdv!$G$2:$G$65536,dati_bdv!$H$2:$H$65536))))),$A517,dati_bdv!L$2:L$65536)</f>
        <v>0</v>
      </c>
      <c r="E517">
        <f>SUMIF(IF(dati_pdc!$C517=1,dati_bdv!$C$2:$C$65536,IF(dati_pdc!$C517=2,dati_bdv!$D$2:$D$65536,IF(dati_pdc!$C517=3,dati_bdv!$E$2:$E$65536,IF(dati_pdc!$C517=4,dati_bdv!$F$2:$F$65536,IF(dati_pdc!$C517=5,dati_bdv!$G$2:$G$65536,dati_bdv!$H$2:$H$65536))))),$A517,dati_bdv!M$2:M$65536)</f>
        <v>0</v>
      </c>
      <c r="F517">
        <f>SUMIF(IF(dati_pdc!$C517=1,dati_bdv!$C$2:$C$65536,IF(dati_pdc!$C517=2,dati_bdv!$D$2:$D$65536,IF(dati_pdc!$C517=3,dati_bdv!$E$2:$E$65536,IF(dati_pdc!$C517=4,dati_bdv!$F$2:$F$65536,IF(dati_pdc!$C517=5,dati_bdv!$G$2:$G$65536,dati_bdv!$H$2:$H$65536))))),$A517,dati_bdv!N$2:N$65536)</f>
        <v>0</v>
      </c>
    </row>
    <row r="518" spans="1:6">
      <c r="A518" s="34">
        <f>dati_pdc!A518</f>
        <v>0</v>
      </c>
      <c r="B518">
        <f>SUMIF(IF(dati_pdc!$C518=1,dati_bdv!$C$2:$C$65536,IF(dati_pdc!$C518=2,dati_bdv!$D$2:$D$65536,IF(dati_pdc!$C518=3,dati_bdv!$E$2:$E$65536,IF(dati_pdc!$C518=4,dati_bdv!$F$2:$F$65536,IF(dati_pdc!$C518=5,dati_bdv!$G$2:$G$65536,dati_bdv!$H$2:$H$65536))))),$A518,dati_bdv!J$2:J$65536)</f>
        <v>0</v>
      </c>
      <c r="C518">
        <f>SUMIF(IF(dati_pdc!$C518=1,dati_bdv!$C$2:$C$65536,IF(dati_pdc!$C518=2,dati_bdv!$D$2:$D$65536,IF(dati_pdc!$C518=3,dati_bdv!$E$2:$E$65536,IF(dati_pdc!$C518=4,dati_bdv!$F$2:$F$65536,IF(dati_pdc!$C518=5,dati_bdv!$G$2:$G$65536,dati_bdv!$H$2:$H$65536))))),$A518,dati_bdv!K$2:K$65536)</f>
        <v>0</v>
      </c>
      <c r="D518">
        <f>SUMIF(IF(dati_pdc!$C518=1,dati_bdv!$C$2:$C$65536,IF(dati_pdc!$C518=2,dati_bdv!$D$2:$D$65536,IF(dati_pdc!$C518=3,dati_bdv!$E$2:$E$65536,IF(dati_pdc!$C518=4,dati_bdv!$F$2:$F$65536,IF(dati_pdc!$C518=5,dati_bdv!$G$2:$G$65536,dati_bdv!$H$2:$H$65536))))),$A518,dati_bdv!L$2:L$65536)</f>
        <v>0</v>
      </c>
      <c r="E518">
        <f>SUMIF(IF(dati_pdc!$C518=1,dati_bdv!$C$2:$C$65536,IF(dati_pdc!$C518=2,dati_bdv!$D$2:$D$65536,IF(dati_pdc!$C518=3,dati_bdv!$E$2:$E$65536,IF(dati_pdc!$C518=4,dati_bdv!$F$2:$F$65536,IF(dati_pdc!$C518=5,dati_bdv!$G$2:$G$65536,dati_bdv!$H$2:$H$65536))))),$A518,dati_bdv!M$2:M$65536)</f>
        <v>0</v>
      </c>
      <c r="F518">
        <f>SUMIF(IF(dati_pdc!$C518=1,dati_bdv!$C$2:$C$65536,IF(dati_pdc!$C518=2,dati_bdv!$D$2:$D$65536,IF(dati_pdc!$C518=3,dati_bdv!$E$2:$E$65536,IF(dati_pdc!$C518=4,dati_bdv!$F$2:$F$65536,IF(dati_pdc!$C518=5,dati_bdv!$G$2:$G$65536,dati_bdv!$H$2:$H$65536))))),$A518,dati_bdv!N$2:N$65536)</f>
        <v>0</v>
      </c>
    </row>
    <row r="519" spans="1:6">
      <c r="A519" s="34">
        <f>dati_pdc!A519</f>
        <v>0</v>
      </c>
      <c r="B519">
        <f>SUMIF(IF(dati_pdc!$C519=1,dati_bdv!$C$2:$C$65536,IF(dati_pdc!$C519=2,dati_bdv!$D$2:$D$65536,IF(dati_pdc!$C519=3,dati_bdv!$E$2:$E$65536,IF(dati_pdc!$C519=4,dati_bdv!$F$2:$F$65536,IF(dati_pdc!$C519=5,dati_bdv!$G$2:$G$65536,dati_bdv!$H$2:$H$65536))))),$A519,dati_bdv!J$2:J$65536)</f>
        <v>0</v>
      </c>
      <c r="C519">
        <f>SUMIF(IF(dati_pdc!$C519=1,dati_bdv!$C$2:$C$65536,IF(dati_pdc!$C519=2,dati_bdv!$D$2:$D$65536,IF(dati_pdc!$C519=3,dati_bdv!$E$2:$E$65536,IF(dati_pdc!$C519=4,dati_bdv!$F$2:$F$65536,IF(dati_pdc!$C519=5,dati_bdv!$G$2:$G$65536,dati_bdv!$H$2:$H$65536))))),$A519,dati_bdv!K$2:K$65536)</f>
        <v>0</v>
      </c>
      <c r="D519">
        <f>SUMIF(IF(dati_pdc!$C519=1,dati_bdv!$C$2:$C$65536,IF(dati_pdc!$C519=2,dati_bdv!$D$2:$D$65536,IF(dati_pdc!$C519=3,dati_bdv!$E$2:$E$65536,IF(dati_pdc!$C519=4,dati_bdv!$F$2:$F$65536,IF(dati_pdc!$C519=5,dati_bdv!$G$2:$G$65536,dati_bdv!$H$2:$H$65536))))),$A519,dati_bdv!L$2:L$65536)</f>
        <v>0</v>
      </c>
      <c r="E519">
        <f>SUMIF(IF(dati_pdc!$C519=1,dati_bdv!$C$2:$C$65536,IF(dati_pdc!$C519=2,dati_bdv!$D$2:$D$65536,IF(dati_pdc!$C519=3,dati_bdv!$E$2:$E$65536,IF(dati_pdc!$C519=4,dati_bdv!$F$2:$F$65536,IF(dati_pdc!$C519=5,dati_bdv!$G$2:$G$65536,dati_bdv!$H$2:$H$65536))))),$A519,dati_bdv!M$2:M$65536)</f>
        <v>0</v>
      </c>
      <c r="F519">
        <f>SUMIF(IF(dati_pdc!$C519=1,dati_bdv!$C$2:$C$65536,IF(dati_pdc!$C519=2,dati_bdv!$D$2:$D$65536,IF(dati_pdc!$C519=3,dati_bdv!$E$2:$E$65536,IF(dati_pdc!$C519=4,dati_bdv!$F$2:$F$65536,IF(dati_pdc!$C519=5,dati_bdv!$G$2:$G$65536,dati_bdv!$H$2:$H$65536))))),$A519,dati_bdv!N$2:N$65536)</f>
        <v>0</v>
      </c>
    </row>
    <row r="520" spans="1:6">
      <c r="A520" s="34">
        <f>dati_pdc!A520</f>
        <v>0</v>
      </c>
      <c r="B520">
        <f>SUMIF(IF(dati_pdc!$C520=1,dati_bdv!$C$2:$C$65536,IF(dati_pdc!$C520=2,dati_bdv!$D$2:$D$65536,IF(dati_pdc!$C520=3,dati_bdv!$E$2:$E$65536,IF(dati_pdc!$C520=4,dati_bdv!$F$2:$F$65536,IF(dati_pdc!$C520=5,dati_bdv!$G$2:$G$65536,dati_bdv!$H$2:$H$65536))))),$A520,dati_bdv!J$2:J$65536)</f>
        <v>0</v>
      </c>
      <c r="C520">
        <f>SUMIF(IF(dati_pdc!$C520=1,dati_bdv!$C$2:$C$65536,IF(dati_pdc!$C520=2,dati_bdv!$D$2:$D$65536,IF(dati_pdc!$C520=3,dati_bdv!$E$2:$E$65536,IF(dati_pdc!$C520=4,dati_bdv!$F$2:$F$65536,IF(dati_pdc!$C520=5,dati_bdv!$G$2:$G$65536,dati_bdv!$H$2:$H$65536))))),$A520,dati_bdv!K$2:K$65536)</f>
        <v>0</v>
      </c>
      <c r="D520">
        <f>SUMIF(IF(dati_pdc!$C520=1,dati_bdv!$C$2:$C$65536,IF(dati_pdc!$C520=2,dati_bdv!$D$2:$D$65536,IF(dati_pdc!$C520=3,dati_bdv!$E$2:$E$65536,IF(dati_pdc!$C520=4,dati_bdv!$F$2:$F$65536,IF(dati_pdc!$C520=5,dati_bdv!$G$2:$G$65536,dati_bdv!$H$2:$H$65536))))),$A520,dati_bdv!L$2:L$65536)</f>
        <v>0</v>
      </c>
      <c r="E520">
        <f>SUMIF(IF(dati_pdc!$C520=1,dati_bdv!$C$2:$C$65536,IF(dati_pdc!$C520=2,dati_bdv!$D$2:$D$65536,IF(dati_pdc!$C520=3,dati_bdv!$E$2:$E$65536,IF(dati_pdc!$C520=4,dati_bdv!$F$2:$F$65536,IF(dati_pdc!$C520=5,dati_bdv!$G$2:$G$65536,dati_bdv!$H$2:$H$65536))))),$A520,dati_bdv!M$2:M$65536)</f>
        <v>0</v>
      </c>
      <c r="F520">
        <f>SUMIF(IF(dati_pdc!$C520=1,dati_bdv!$C$2:$C$65536,IF(dati_pdc!$C520=2,dati_bdv!$D$2:$D$65536,IF(dati_pdc!$C520=3,dati_bdv!$E$2:$E$65536,IF(dati_pdc!$C520=4,dati_bdv!$F$2:$F$65536,IF(dati_pdc!$C520=5,dati_bdv!$G$2:$G$65536,dati_bdv!$H$2:$H$65536))))),$A520,dati_bdv!N$2:N$65536)</f>
        <v>0</v>
      </c>
    </row>
    <row r="521" spans="1:6">
      <c r="A521" s="34">
        <f>dati_pdc!A521</f>
        <v>0</v>
      </c>
      <c r="B521">
        <f>SUMIF(IF(dati_pdc!$C521=1,dati_bdv!$C$2:$C$65536,IF(dati_pdc!$C521=2,dati_bdv!$D$2:$D$65536,IF(dati_pdc!$C521=3,dati_bdv!$E$2:$E$65536,IF(dati_pdc!$C521=4,dati_bdv!$F$2:$F$65536,IF(dati_pdc!$C521=5,dati_bdv!$G$2:$G$65536,dati_bdv!$H$2:$H$65536))))),$A521,dati_bdv!J$2:J$65536)</f>
        <v>0</v>
      </c>
      <c r="C521">
        <f>SUMIF(IF(dati_pdc!$C521=1,dati_bdv!$C$2:$C$65536,IF(dati_pdc!$C521=2,dati_bdv!$D$2:$D$65536,IF(dati_pdc!$C521=3,dati_bdv!$E$2:$E$65536,IF(dati_pdc!$C521=4,dati_bdv!$F$2:$F$65536,IF(dati_pdc!$C521=5,dati_bdv!$G$2:$G$65536,dati_bdv!$H$2:$H$65536))))),$A521,dati_bdv!K$2:K$65536)</f>
        <v>0</v>
      </c>
      <c r="D521">
        <f>SUMIF(IF(dati_pdc!$C521=1,dati_bdv!$C$2:$C$65536,IF(dati_pdc!$C521=2,dati_bdv!$D$2:$D$65536,IF(dati_pdc!$C521=3,dati_bdv!$E$2:$E$65536,IF(dati_pdc!$C521=4,dati_bdv!$F$2:$F$65536,IF(dati_pdc!$C521=5,dati_bdv!$G$2:$G$65536,dati_bdv!$H$2:$H$65536))))),$A521,dati_bdv!L$2:L$65536)</f>
        <v>0</v>
      </c>
      <c r="E521">
        <f>SUMIF(IF(dati_pdc!$C521=1,dati_bdv!$C$2:$C$65536,IF(dati_pdc!$C521=2,dati_bdv!$D$2:$D$65536,IF(dati_pdc!$C521=3,dati_bdv!$E$2:$E$65536,IF(dati_pdc!$C521=4,dati_bdv!$F$2:$F$65536,IF(dati_pdc!$C521=5,dati_bdv!$G$2:$G$65536,dati_bdv!$H$2:$H$65536))))),$A521,dati_bdv!M$2:M$65536)</f>
        <v>0</v>
      </c>
      <c r="F521">
        <f>SUMIF(IF(dati_pdc!$C521=1,dati_bdv!$C$2:$C$65536,IF(dati_pdc!$C521=2,dati_bdv!$D$2:$D$65536,IF(dati_pdc!$C521=3,dati_bdv!$E$2:$E$65536,IF(dati_pdc!$C521=4,dati_bdv!$F$2:$F$65536,IF(dati_pdc!$C521=5,dati_bdv!$G$2:$G$65536,dati_bdv!$H$2:$H$65536))))),$A521,dati_bdv!N$2:N$65536)</f>
        <v>0</v>
      </c>
    </row>
    <row r="522" spans="1:6">
      <c r="A522" s="34">
        <f>dati_pdc!A522</f>
        <v>0</v>
      </c>
      <c r="B522">
        <f>SUMIF(IF(dati_pdc!$C522=1,dati_bdv!$C$2:$C$65536,IF(dati_pdc!$C522=2,dati_bdv!$D$2:$D$65536,IF(dati_pdc!$C522=3,dati_bdv!$E$2:$E$65536,IF(dati_pdc!$C522=4,dati_bdv!$F$2:$F$65536,IF(dati_pdc!$C522=5,dati_bdv!$G$2:$G$65536,dati_bdv!$H$2:$H$65536))))),$A522,dati_bdv!J$2:J$65536)</f>
        <v>0</v>
      </c>
      <c r="C522">
        <f>SUMIF(IF(dati_pdc!$C522=1,dati_bdv!$C$2:$C$65536,IF(dati_pdc!$C522=2,dati_bdv!$D$2:$D$65536,IF(dati_pdc!$C522=3,dati_bdv!$E$2:$E$65536,IF(dati_pdc!$C522=4,dati_bdv!$F$2:$F$65536,IF(dati_pdc!$C522=5,dati_bdv!$G$2:$G$65536,dati_bdv!$H$2:$H$65536))))),$A522,dati_bdv!K$2:K$65536)</f>
        <v>0</v>
      </c>
      <c r="D522">
        <f>SUMIF(IF(dati_pdc!$C522=1,dati_bdv!$C$2:$C$65536,IF(dati_pdc!$C522=2,dati_bdv!$D$2:$D$65536,IF(dati_pdc!$C522=3,dati_bdv!$E$2:$E$65536,IF(dati_pdc!$C522=4,dati_bdv!$F$2:$F$65536,IF(dati_pdc!$C522=5,dati_bdv!$G$2:$G$65536,dati_bdv!$H$2:$H$65536))))),$A522,dati_bdv!L$2:L$65536)</f>
        <v>0</v>
      </c>
      <c r="E522">
        <f>SUMIF(IF(dati_pdc!$C522=1,dati_bdv!$C$2:$C$65536,IF(dati_pdc!$C522=2,dati_bdv!$D$2:$D$65536,IF(dati_pdc!$C522=3,dati_bdv!$E$2:$E$65536,IF(dati_pdc!$C522=4,dati_bdv!$F$2:$F$65536,IF(dati_pdc!$C522=5,dati_bdv!$G$2:$G$65536,dati_bdv!$H$2:$H$65536))))),$A522,dati_bdv!M$2:M$65536)</f>
        <v>0</v>
      </c>
      <c r="F522">
        <f>SUMIF(IF(dati_pdc!$C522=1,dati_bdv!$C$2:$C$65536,IF(dati_pdc!$C522=2,dati_bdv!$D$2:$D$65536,IF(dati_pdc!$C522=3,dati_bdv!$E$2:$E$65536,IF(dati_pdc!$C522=4,dati_bdv!$F$2:$F$65536,IF(dati_pdc!$C522=5,dati_bdv!$G$2:$G$65536,dati_bdv!$H$2:$H$65536))))),$A522,dati_bdv!N$2:N$65536)</f>
        <v>0</v>
      </c>
    </row>
    <row r="523" spans="1:6">
      <c r="A523" s="34">
        <f>dati_pdc!A523</f>
        <v>0</v>
      </c>
      <c r="B523">
        <f>SUMIF(IF(dati_pdc!$C523=1,dati_bdv!$C$2:$C$65536,IF(dati_pdc!$C523=2,dati_bdv!$D$2:$D$65536,IF(dati_pdc!$C523=3,dati_bdv!$E$2:$E$65536,IF(dati_pdc!$C523=4,dati_bdv!$F$2:$F$65536,IF(dati_pdc!$C523=5,dati_bdv!$G$2:$G$65536,dati_bdv!$H$2:$H$65536))))),$A523,dati_bdv!J$2:J$65536)</f>
        <v>0</v>
      </c>
      <c r="C523">
        <f>SUMIF(IF(dati_pdc!$C523=1,dati_bdv!$C$2:$C$65536,IF(dati_pdc!$C523=2,dati_bdv!$D$2:$D$65536,IF(dati_pdc!$C523=3,dati_bdv!$E$2:$E$65536,IF(dati_pdc!$C523=4,dati_bdv!$F$2:$F$65536,IF(dati_pdc!$C523=5,dati_bdv!$G$2:$G$65536,dati_bdv!$H$2:$H$65536))))),$A523,dati_bdv!K$2:K$65536)</f>
        <v>0</v>
      </c>
      <c r="D523">
        <f>SUMIF(IF(dati_pdc!$C523=1,dati_bdv!$C$2:$C$65536,IF(dati_pdc!$C523=2,dati_bdv!$D$2:$D$65536,IF(dati_pdc!$C523=3,dati_bdv!$E$2:$E$65536,IF(dati_pdc!$C523=4,dati_bdv!$F$2:$F$65536,IF(dati_pdc!$C523=5,dati_bdv!$G$2:$G$65536,dati_bdv!$H$2:$H$65536))))),$A523,dati_bdv!L$2:L$65536)</f>
        <v>0</v>
      </c>
      <c r="E523">
        <f>SUMIF(IF(dati_pdc!$C523=1,dati_bdv!$C$2:$C$65536,IF(dati_pdc!$C523=2,dati_bdv!$D$2:$D$65536,IF(dati_pdc!$C523=3,dati_bdv!$E$2:$E$65536,IF(dati_pdc!$C523=4,dati_bdv!$F$2:$F$65536,IF(dati_pdc!$C523=5,dati_bdv!$G$2:$G$65536,dati_bdv!$H$2:$H$65536))))),$A523,dati_bdv!M$2:M$65536)</f>
        <v>0</v>
      </c>
      <c r="F523">
        <f>SUMIF(IF(dati_pdc!$C523=1,dati_bdv!$C$2:$C$65536,IF(dati_pdc!$C523=2,dati_bdv!$D$2:$D$65536,IF(dati_pdc!$C523=3,dati_bdv!$E$2:$E$65536,IF(dati_pdc!$C523=4,dati_bdv!$F$2:$F$65536,IF(dati_pdc!$C523=5,dati_bdv!$G$2:$G$65536,dati_bdv!$H$2:$H$65536))))),$A523,dati_bdv!N$2:N$65536)</f>
        <v>0</v>
      </c>
    </row>
    <row r="524" spans="1:6">
      <c r="A524" s="34">
        <f>dati_pdc!A524</f>
        <v>0</v>
      </c>
      <c r="B524">
        <f>SUMIF(IF(dati_pdc!$C524=1,dati_bdv!$C$2:$C$65536,IF(dati_pdc!$C524=2,dati_bdv!$D$2:$D$65536,IF(dati_pdc!$C524=3,dati_bdv!$E$2:$E$65536,IF(dati_pdc!$C524=4,dati_bdv!$F$2:$F$65536,IF(dati_pdc!$C524=5,dati_bdv!$G$2:$G$65536,dati_bdv!$H$2:$H$65536))))),$A524,dati_bdv!J$2:J$65536)</f>
        <v>0</v>
      </c>
      <c r="C524">
        <f>SUMIF(IF(dati_pdc!$C524=1,dati_bdv!$C$2:$C$65536,IF(dati_pdc!$C524=2,dati_bdv!$D$2:$D$65536,IF(dati_pdc!$C524=3,dati_bdv!$E$2:$E$65536,IF(dati_pdc!$C524=4,dati_bdv!$F$2:$F$65536,IF(dati_pdc!$C524=5,dati_bdv!$G$2:$G$65536,dati_bdv!$H$2:$H$65536))))),$A524,dati_bdv!K$2:K$65536)</f>
        <v>0</v>
      </c>
      <c r="D524">
        <f>SUMIF(IF(dati_pdc!$C524=1,dati_bdv!$C$2:$C$65536,IF(dati_pdc!$C524=2,dati_bdv!$D$2:$D$65536,IF(dati_pdc!$C524=3,dati_bdv!$E$2:$E$65536,IF(dati_pdc!$C524=4,dati_bdv!$F$2:$F$65536,IF(dati_pdc!$C524=5,dati_bdv!$G$2:$G$65536,dati_bdv!$H$2:$H$65536))))),$A524,dati_bdv!L$2:L$65536)</f>
        <v>0</v>
      </c>
      <c r="E524">
        <f>SUMIF(IF(dati_pdc!$C524=1,dati_bdv!$C$2:$C$65536,IF(dati_pdc!$C524=2,dati_bdv!$D$2:$D$65536,IF(dati_pdc!$C524=3,dati_bdv!$E$2:$E$65536,IF(dati_pdc!$C524=4,dati_bdv!$F$2:$F$65536,IF(dati_pdc!$C524=5,dati_bdv!$G$2:$G$65536,dati_bdv!$H$2:$H$65536))))),$A524,dati_bdv!M$2:M$65536)</f>
        <v>0</v>
      </c>
      <c r="F524">
        <f>SUMIF(IF(dati_pdc!$C524=1,dati_bdv!$C$2:$C$65536,IF(dati_pdc!$C524=2,dati_bdv!$D$2:$D$65536,IF(dati_pdc!$C524=3,dati_bdv!$E$2:$E$65536,IF(dati_pdc!$C524=4,dati_bdv!$F$2:$F$65536,IF(dati_pdc!$C524=5,dati_bdv!$G$2:$G$65536,dati_bdv!$H$2:$H$65536))))),$A524,dati_bdv!N$2:N$65536)</f>
        <v>0</v>
      </c>
    </row>
    <row r="525" spans="1:6">
      <c r="A525" s="34">
        <f>dati_pdc!A525</f>
        <v>0</v>
      </c>
      <c r="B525">
        <f>SUMIF(IF(dati_pdc!$C525=1,dati_bdv!$C$2:$C$65536,IF(dati_pdc!$C525=2,dati_bdv!$D$2:$D$65536,IF(dati_pdc!$C525=3,dati_bdv!$E$2:$E$65536,IF(dati_pdc!$C525=4,dati_bdv!$F$2:$F$65536,IF(dati_pdc!$C525=5,dati_bdv!$G$2:$G$65536,dati_bdv!$H$2:$H$65536))))),$A525,dati_bdv!J$2:J$65536)</f>
        <v>0</v>
      </c>
      <c r="C525">
        <f>SUMIF(IF(dati_pdc!$C525=1,dati_bdv!$C$2:$C$65536,IF(dati_pdc!$C525=2,dati_bdv!$D$2:$D$65536,IF(dati_pdc!$C525=3,dati_bdv!$E$2:$E$65536,IF(dati_pdc!$C525=4,dati_bdv!$F$2:$F$65536,IF(dati_pdc!$C525=5,dati_bdv!$G$2:$G$65536,dati_bdv!$H$2:$H$65536))))),$A525,dati_bdv!K$2:K$65536)</f>
        <v>0</v>
      </c>
      <c r="D525">
        <f>SUMIF(IF(dati_pdc!$C525=1,dati_bdv!$C$2:$C$65536,IF(dati_pdc!$C525=2,dati_bdv!$D$2:$D$65536,IF(dati_pdc!$C525=3,dati_bdv!$E$2:$E$65536,IF(dati_pdc!$C525=4,dati_bdv!$F$2:$F$65536,IF(dati_pdc!$C525=5,dati_bdv!$G$2:$G$65536,dati_bdv!$H$2:$H$65536))))),$A525,dati_bdv!L$2:L$65536)</f>
        <v>0</v>
      </c>
      <c r="E525">
        <f>SUMIF(IF(dati_pdc!$C525=1,dati_bdv!$C$2:$C$65536,IF(dati_pdc!$C525=2,dati_bdv!$D$2:$D$65536,IF(dati_pdc!$C525=3,dati_bdv!$E$2:$E$65536,IF(dati_pdc!$C525=4,dati_bdv!$F$2:$F$65536,IF(dati_pdc!$C525=5,dati_bdv!$G$2:$G$65536,dati_bdv!$H$2:$H$65536))))),$A525,dati_bdv!M$2:M$65536)</f>
        <v>0</v>
      </c>
      <c r="F525">
        <f>SUMIF(IF(dati_pdc!$C525=1,dati_bdv!$C$2:$C$65536,IF(dati_pdc!$C525=2,dati_bdv!$D$2:$D$65536,IF(dati_pdc!$C525=3,dati_bdv!$E$2:$E$65536,IF(dati_pdc!$C525=4,dati_bdv!$F$2:$F$65536,IF(dati_pdc!$C525=5,dati_bdv!$G$2:$G$65536,dati_bdv!$H$2:$H$65536))))),$A525,dati_bdv!N$2:N$65536)</f>
        <v>0</v>
      </c>
    </row>
    <row r="526" spans="1:6">
      <c r="A526" s="34">
        <f>dati_pdc!A526</f>
        <v>0</v>
      </c>
      <c r="B526">
        <f>SUMIF(IF(dati_pdc!$C526=1,dati_bdv!$C$2:$C$65536,IF(dati_pdc!$C526=2,dati_bdv!$D$2:$D$65536,IF(dati_pdc!$C526=3,dati_bdv!$E$2:$E$65536,IF(dati_pdc!$C526=4,dati_bdv!$F$2:$F$65536,IF(dati_pdc!$C526=5,dati_bdv!$G$2:$G$65536,dati_bdv!$H$2:$H$65536))))),$A526,dati_bdv!J$2:J$65536)</f>
        <v>0</v>
      </c>
      <c r="C526">
        <f>SUMIF(IF(dati_pdc!$C526=1,dati_bdv!$C$2:$C$65536,IF(dati_pdc!$C526=2,dati_bdv!$D$2:$D$65536,IF(dati_pdc!$C526=3,dati_bdv!$E$2:$E$65536,IF(dati_pdc!$C526=4,dati_bdv!$F$2:$F$65536,IF(dati_pdc!$C526=5,dati_bdv!$G$2:$G$65536,dati_bdv!$H$2:$H$65536))))),$A526,dati_bdv!K$2:K$65536)</f>
        <v>0</v>
      </c>
      <c r="D526">
        <f>SUMIF(IF(dati_pdc!$C526=1,dati_bdv!$C$2:$C$65536,IF(dati_pdc!$C526=2,dati_bdv!$D$2:$D$65536,IF(dati_pdc!$C526=3,dati_bdv!$E$2:$E$65536,IF(dati_pdc!$C526=4,dati_bdv!$F$2:$F$65536,IF(dati_pdc!$C526=5,dati_bdv!$G$2:$G$65536,dati_bdv!$H$2:$H$65536))))),$A526,dati_bdv!L$2:L$65536)</f>
        <v>0</v>
      </c>
      <c r="E526">
        <f>SUMIF(IF(dati_pdc!$C526=1,dati_bdv!$C$2:$C$65536,IF(dati_pdc!$C526=2,dati_bdv!$D$2:$D$65536,IF(dati_pdc!$C526=3,dati_bdv!$E$2:$E$65536,IF(dati_pdc!$C526=4,dati_bdv!$F$2:$F$65536,IF(dati_pdc!$C526=5,dati_bdv!$G$2:$G$65536,dati_bdv!$H$2:$H$65536))))),$A526,dati_bdv!M$2:M$65536)</f>
        <v>0</v>
      </c>
      <c r="F526">
        <f>SUMIF(IF(dati_pdc!$C526=1,dati_bdv!$C$2:$C$65536,IF(dati_pdc!$C526=2,dati_bdv!$D$2:$D$65536,IF(dati_pdc!$C526=3,dati_bdv!$E$2:$E$65536,IF(dati_pdc!$C526=4,dati_bdv!$F$2:$F$65536,IF(dati_pdc!$C526=5,dati_bdv!$G$2:$G$65536,dati_bdv!$H$2:$H$65536))))),$A526,dati_bdv!N$2:N$65536)</f>
        <v>0</v>
      </c>
    </row>
    <row r="527" spans="1:6">
      <c r="A527" s="34">
        <f>dati_pdc!A527</f>
        <v>0</v>
      </c>
      <c r="B527">
        <f>SUMIF(IF(dati_pdc!$C527=1,dati_bdv!$C$2:$C$65536,IF(dati_pdc!$C527=2,dati_bdv!$D$2:$D$65536,IF(dati_pdc!$C527=3,dati_bdv!$E$2:$E$65536,IF(dati_pdc!$C527=4,dati_bdv!$F$2:$F$65536,IF(dati_pdc!$C527=5,dati_bdv!$G$2:$G$65536,dati_bdv!$H$2:$H$65536))))),$A527,dati_bdv!J$2:J$65536)</f>
        <v>0</v>
      </c>
      <c r="C527">
        <f>SUMIF(IF(dati_pdc!$C527=1,dati_bdv!$C$2:$C$65536,IF(dati_pdc!$C527=2,dati_bdv!$D$2:$D$65536,IF(dati_pdc!$C527=3,dati_bdv!$E$2:$E$65536,IF(dati_pdc!$C527=4,dati_bdv!$F$2:$F$65536,IF(dati_pdc!$C527=5,dati_bdv!$G$2:$G$65536,dati_bdv!$H$2:$H$65536))))),$A527,dati_bdv!K$2:K$65536)</f>
        <v>0</v>
      </c>
      <c r="D527">
        <f>SUMIF(IF(dati_pdc!$C527=1,dati_bdv!$C$2:$C$65536,IF(dati_pdc!$C527=2,dati_bdv!$D$2:$D$65536,IF(dati_pdc!$C527=3,dati_bdv!$E$2:$E$65536,IF(dati_pdc!$C527=4,dati_bdv!$F$2:$F$65536,IF(dati_pdc!$C527=5,dati_bdv!$G$2:$G$65536,dati_bdv!$H$2:$H$65536))))),$A527,dati_bdv!L$2:L$65536)</f>
        <v>0</v>
      </c>
      <c r="E527">
        <f>SUMIF(IF(dati_pdc!$C527=1,dati_bdv!$C$2:$C$65536,IF(dati_pdc!$C527=2,dati_bdv!$D$2:$D$65536,IF(dati_pdc!$C527=3,dati_bdv!$E$2:$E$65536,IF(dati_pdc!$C527=4,dati_bdv!$F$2:$F$65536,IF(dati_pdc!$C527=5,dati_bdv!$G$2:$G$65536,dati_bdv!$H$2:$H$65536))))),$A527,dati_bdv!M$2:M$65536)</f>
        <v>0</v>
      </c>
      <c r="F527">
        <f>SUMIF(IF(dati_pdc!$C527=1,dati_bdv!$C$2:$C$65536,IF(dati_pdc!$C527=2,dati_bdv!$D$2:$D$65536,IF(dati_pdc!$C527=3,dati_bdv!$E$2:$E$65536,IF(dati_pdc!$C527=4,dati_bdv!$F$2:$F$65536,IF(dati_pdc!$C527=5,dati_bdv!$G$2:$G$65536,dati_bdv!$H$2:$H$65536))))),$A527,dati_bdv!N$2:N$65536)</f>
        <v>0</v>
      </c>
    </row>
    <row r="528" spans="1:6">
      <c r="A528" s="34">
        <f>dati_pdc!A528</f>
        <v>0</v>
      </c>
      <c r="B528">
        <f>SUMIF(IF(dati_pdc!$C528=1,dati_bdv!$C$2:$C$65536,IF(dati_pdc!$C528=2,dati_bdv!$D$2:$D$65536,IF(dati_pdc!$C528=3,dati_bdv!$E$2:$E$65536,IF(dati_pdc!$C528=4,dati_bdv!$F$2:$F$65536,IF(dati_pdc!$C528=5,dati_bdv!$G$2:$G$65536,dati_bdv!$H$2:$H$65536))))),$A528,dati_bdv!J$2:J$65536)</f>
        <v>0</v>
      </c>
      <c r="C528">
        <f>SUMIF(IF(dati_pdc!$C528=1,dati_bdv!$C$2:$C$65536,IF(dati_pdc!$C528=2,dati_bdv!$D$2:$D$65536,IF(dati_pdc!$C528=3,dati_bdv!$E$2:$E$65536,IF(dati_pdc!$C528=4,dati_bdv!$F$2:$F$65536,IF(dati_pdc!$C528=5,dati_bdv!$G$2:$G$65536,dati_bdv!$H$2:$H$65536))))),$A528,dati_bdv!K$2:K$65536)</f>
        <v>0</v>
      </c>
      <c r="D528">
        <f>SUMIF(IF(dati_pdc!$C528=1,dati_bdv!$C$2:$C$65536,IF(dati_pdc!$C528=2,dati_bdv!$D$2:$D$65536,IF(dati_pdc!$C528=3,dati_bdv!$E$2:$E$65536,IF(dati_pdc!$C528=4,dati_bdv!$F$2:$F$65536,IF(dati_pdc!$C528=5,dati_bdv!$G$2:$G$65536,dati_bdv!$H$2:$H$65536))))),$A528,dati_bdv!L$2:L$65536)</f>
        <v>0</v>
      </c>
      <c r="E528">
        <f>SUMIF(IF(dati_pdc!$C528=1,dati_bdv!$C$2:$C$65536,IF(dati_pdc!$C528=2,dati_bdv!$D$2:$D$65536,IF(dati_pdc!$C528=3,dati_bdv!$E$2:$E$65536,IF(dati_pdc!$C528=4,dati_bdv!$F$2:$F$65536,IF(dati_pdc!$C528=5,dati_bdv!$G$2:$G$65536,dati_bdv!$H$2:$H$65536))))),$A528,dati_bdv!M$2:M$65536)</f>
        <v>0</v>
      </c>
      <c r="F528">
        <f>SUMIF(IF(dati_pdc!$C528=1,dati_bdv!$C$2:$C$65536,IF(dati_pdc!$C528=2,dati_bdv!$D$2:$D$65536,IF(dati_pdc!$C528=3,dati_bdv!$E$2:$E$65536,IF(dati_pdc!$C528=4,dati_bdv!$F$2:$F$65536,IF(dati_pdc!$C528=5,dati_bdv!$G$2:$G$65536,dati_bdv!$H$2:$H$65536))))),$A528,dati_bdv!N$2:N$65536)</f>
        <v>0</v>
      </c>
    </row>
    <row r="529" spans="1:6">
      <c r="A529" s="34">
        <f>dati_pdc!A529</f>
        <v>0</v>
      </c>
      <c r="B529">
        <f>SUMIF(IF(dati_pdc!$C529=1,dati_bdv!$C$2:$C$65536,IF(dati_pdc!$C529=2,dati_bdv!$D$2:$D$65536,IF(dati_pdc!$C529=3,dati_bdv!$E$2:$E$65536,IF(dati_pdc!$C529=4,dati_bdv!$F$2:$F$65536,IF(dati_pdc!$C529=5,dati_bdv!$G$2:$G$65536,dati_bdv!$H$2:$H$65536))))),$A529,dati_bdv!J$2:J$65536)</f>
        <v>0</v>
      </c>
      <c r="C529">
        <f>SUMIF(IF(dati_pdc!$C529=1,dati_bdv!$C$2:$C$65536,IF(dati_pdc!$C529=2,dati_bdv!$D$2:$D$65536,IF(dati_pdc!$C529=3,dati_bdv!$E$2:$E$65536,IF(dati_pdc!$C529=4,dati_bdv!$F$2:$F$65536,IF(dati_pdc!$C529=5,dati_bdv!$G$2:$G$65536,dati_bdv!$H$2:$H$65536))))),$A529,dati_bdv!K$2:K$65536)</f>
        <v>0</v>
      </c>
      <c r="D529">
        <f>SUMIF(IF(dati_pdc!$C529=1,dati_bdv!$C$2:$C$65536,IF(dati_pdc!$C529=2,dati_bdv!$D$2:$D$65536,IF(dati_pdc!$C529=3,dati_bdv!$E$2:$E$65536,IF(dati_pdc!$C529=4,dati_bdv!$F$2:$F$65536,IF(dati_pdc!$C529=5,dati_bdv!$G$2:$G$65536,dati_bdv!$H$2:$H$65536))))),$A529,dati_bdv!L$2:L$65536)</f>
        <v>0</v>
      </c>
      <c r="E529">
        <f>SUMIF(IF(dati_pdc!$C529=1,dati_bdv!$C$2:$C$65536,IF(dati_pdc!$C529=2,dati_bdv!$D$2:$D$65536,IF(dati_pdc!$C529=3,dati_bdv!$E$2:$E$65536,IF(dati_pdc!$C529=4,dati_bdv!$F$2:$F$65536,IF(dati_pdc!$C529=5,dati_bdv!$G$2:$G$65536,dati_bdv!$H$2:$H$65536))))),$A529,dati_bdv!M$2:M$65536)</f>
        <v>0</v>
      </c>
      <c r="F529">
        <f>SUMIF(IF(dati_pdc!$C529=1,dati_bdv!$C$2:$C$65536,IF(dati_pdc!$C529=2,dati_bdv!$D$2:$D$65536,IF(dati_pdc!$C529=3,dati_bdv!$E$2:$E$65536,IF(dati_pdc!$C529=4,dati_bdv!$F$2:$F$65536,IF(dati_pdc!$C529=5,dati_bdv!$G$2:$G$65536,dati_bdv!$H$2:$H$65536))))),$A529,dati_bdv!N$2:N$65536)</f>
        <v>0</v>
      </c>
    </row>
    <row r="530" spans="1:6">
      <c r="A530" s="34">
        <f>dati_pdc!A530</f>
        <v>0</v>
      </c>
      <c r="B530">
        <f>SUMIF(IF(dati_pdc!$C530=1,dati_bdv!$C$2:$C$65536,IF(dati_pdc!$C530=2,dati_bdv!$D$2:$D$65536,IF(dati_pdc!$C530=3,dati_bdv!$E$2:$E$65536,IF(dati_pdc!$C530=4,dati_bdv!$F$2:$F$65536,IF(dati_pdc!$C530=5,dati_bdv!$G$2:$G$65536,dati_bdv!$H$2:$H$65536))))),$A530,dati_bdv!J$2:J$65536)</f>
        <v>0</v>
      </c>
      <c r="C530">
        <f>SUMIF(IF(dati_pdc!$C530=1,dati_bdv!$C$2:$C$65536,IF(dati_pdc!$C530=2,dati_bdv!$D$2:$D$65536,IF(dati_pdc!$C530=3,dati_bdv!$E$2:$E$65536,IF(dati_pdc!$C530=4,dati_bdv!$F$2:$F$65536,IF(dati_pdc!$C530=5,dati_bdv!$G$2:$G$65536,dati_bdv!$H$2:$H$65536))))),$A530,dati_bdv!K$2:K$65536)</f>
        <v>0</v>
      </c>
      <c r="D530">
        <f>SUMIF(IF(dati_pdc!$C530=1,dati_bdv!$C$2:$C$65536,IF(dati_pdc!$C530=2,dati_bdv!$D$2:$D$65536,IF(dati_pdc!$C530=3,dati_bdv!$E$2:$E$65536,IF(dati_pdc!$C530=4,dati_bdv!$F$2:$F$65536,IF(dati_pdc!$C530=5,dati_bdv!$G$2:$G$65536,dati_bdv!$H$2:$H$65536))))),$A530,dati_bdv!L$2:L$65536)</f>
        <v>0</v>
      </c>
      <c r="E530">
        <f>SUMIF(IF(dati_pdc!$C530=1,dati_bdv!$C$2:$C$65536,IF(dati_pdc!$C530=2,dati_bdv!$D$2:$D$65536,IF(dati_pdc!$C530=3,dati_bdv!$E$2:$E$65536,IF(dati_pdc!$C530=4,dati_bdv!$F$2:$F$65536,IF(dati_pdc!$C530=5,dati_bdv!$G$2:$G$65536,dati_bdv!$H$2:$H$65536))))),$A530,dati_bdv!M$2:M$65536)</f>
        <v>0</v>
      </c>
      <c r="F530">
        <f>SUMIF(IF(dati_pdc!$C530=1,dati_bdv!$C$2:$C$65536,IF(dati_pdc!$C530=2,dati_bdv!$D$2:$D$65536,IF(dati_pdc!$C530=3,dati_bdv!$E$2:$E$65536,IF(dati_pdc!$C530=4,dati_bdv!$F$2:$F$65536,IF(dati_pdc!$C530=5,dati_bdv!$G$2:$G$65536,dati_bdv!$H$2:$H$65536))))),$A530,dati_bdv!N$2:N$65536)</f>
        <v>0</v>
      </c>
    </row>
    <row r="531" spans="1:6">
      <c r="A531" s="34">
        <f>dati_pdc!A531</f>
        <v>0</v>
      </c>
      <c r="B531">
        <f>SUMIF(IF(dati_pdc!$C531=1,dati_bdv!$C$2:$C$65536,IF(dati_pdc!$C531=2,dati_bdv!$D$2:$D$65536,IF(dati_pdc!$C531=3,dati_bdv!$E$2:$E$65536,IF(dati_pdc!$C531=4,dati_bdv!$F$2:$F$65536,IF(dati_pdc!$C531=5,dati_bdv!$G$2:$G$65536,dati_bdv!$H$2:$H$65536))))),$A531,dati_bdv!J$2:J$65536)</f>
        <v>0</v>
      </c>
      <c r="C531">
        <f>SUMIF(IF(dati_pdc!$C531=1,dati_bdv!$C$2:$C$65536,IF(dati_pdc!$C531=2,dati_bdv!$D$2:$D$65536,IF(dati_pdc!$C531=3,dati_bdv!$E$2:$E$65536,IF(dati_pdc!$C531=4,dati_bdv!$F$2:$F$65536,IF(dati_pdc!$C531=5,dati_bdv!$G$2:$G$65536,dati_bdv!$H$2:$H$65536))))),$A531,dati_bdv!K$2:K$65536)</f>
        <v>0</v>
      </c>
      <c r="D531">
        <f>SUMIF(IF(dati_pdc!$C531=1,dati_bdv!$C$2:$C$65536,IF(dati_pdc!$C531=2,dati_bdv!$D$2:$D$65536,IF(dati_pdc!$C531=3,dati_bdv!$E$2:$E$65536,IF(dati_pdc!$C531=4,dati_bdv!$F$2:$F$65536,IF(dati_pdc!$C531=5,dati_bdv!$G$2:$G$65536,dati_bdv!$H$2:$H$65536))))),$A531,dati_bdv!L$2:L$65536)</f>
        <v>0</v>
      </c>
      <c r="E531">
        <f>SUMIF(IF(dati_pdc!$C531=1,dati_bdv!$C$2:$C$65536,IF(dati_pdc!$C531=2,dati_bdv!$D$2:$D$65536,IF(dati_pdc!$C531=3,dati_bdv!$E$2:$E$65536,IF(dati_pdc!$C531=4,dati_bdv!$F$2:$F$65536,IF(dati_pdc!$C531=5,dati_bdv!$G$2:$G$65536,dati_bdv!$H$2:$H$65536))))),$A531,dati_bdv!M$2:M$65536)</f>
        <v>0</v>
      </c>
      <c r="F531">
        <f>SUMIF(IF(dati_pdc!$C531=1,dati_bdv!$C$2:$C$65536,IF(dati_pdc!$C531=2,dati_bdv!$D$2:$D$65536,IF(dati_pdc!$C531=3,dati_bdv!$E$2:$E$65536,IF(dati_pdc!$C531=4,dati_bdv!$F$2:$F$65536,IF(dati_pdc!$C531=5,dati_bdv!$G$2:$G$65536,dati_bdv!$H$2:$H$65536))))),$A531,dati_bdv!N$2:N$65536)</f>
        <v>0</v>
      </c>
    </row>
    <row r="532" spans="1:6">
      <c r="A532" s="34">
        <f>dati_pdc!A532</f>
        <v>0</v>
      </c>
      <c r="B532">
        <f>SUMIF(IF(dati_pdc!$C532=1,dati_bdv!$C$2:$C$65536,IF(dati_pdc!$C532=2,dati_bdv!$D$2:$D$65536,IF(dati_pdc!$C532=3,dati_bdv!$E$2:$E$65536,IF(dati_pdc!$C532=4,dati_bdv!$F$2:$F$65536,IF(dati_pdc!$C532=5,dati_bdv!$G$2:$G$65536,dati_bdv!$H$2:$H$65536))))),$A532,dati_bdv!J$2:J$65536)</f>
        <v>0</v>
      </c>
      <c r="C532">
        <f>SUMIF(IF(dati_pdc!$C532=1,dati_bdv!$C$2:$C$65536,IF(dati_pdc!$C532=2,dati_bdv!$D$2:$D$65536,IF(dati_pdc!$C532=3,dati_bdv!$E$2:$E$65536,IF(dati_pdc!$C532=4,dati_bdv!$F$2:$F$65536,IF(dati_pdc!$C532=5,dati_bdv!$G$2:$G$65536,dati_bdv!$H$2:$H$65536))))),$A532,dati_bdv!K$2:K$65536)</f>
        <v>0</v>
      </c>
      <c r="D532">
        <f>SUMIF(IF(dati_pdc!$C532=1,dati_bdv!$C$2:$C$65536,IF(dati_pdc!$C532=2,dati_bdv!$D$2:$D$65536,IF(dati_pdc!$C532=3,dati_bdv!$E$2:$E$65536,IF(dati_pdc!$C532=4,dati_bdv!$F$2:$F$65536,IF(dati_pdc!$C532=5,dati_bdv!$G$2:$G$65536,dati_bdv!$H$2:$H$65536))))),$A532,dati_bdv!L$2:L$65536)</f>
        <v>0</v>
      </c>
      <c r="E532">
        <f>SUMIF(IF(dati_pdc!$C532=1,dati_bdv!$C$2:$C$65536,IF(dati_pdc!$C532=2,dati_bdv!$D$2:$D$65536,IF(dati_pdc!$C532=3,dati_bdv!$E$2:$E$65536,IF(dati_pdc!$C532=4,dati_bdv!$F$2:$F$65536,IF(dati_pdc!$C532=5,dati_bdv!$G$2:$G$65536,dati_bdv!$H$2:$H$65536))))),$A532,dati_bdv!M$2:M$65536)</f>
        <v>0</v>
      </c>
      <c r="F532">
        <f>SUMIF(IF(dati_pdc!$C532=1,dati_bdv!$C$2:$C$65536,IF(dati_pdc!$C532=2,dati_bdv!$D$2:$D$65536,IF(dati_pdc!$C532=3,dati_bdv!$E$2:$E$65536,IF(dati_pdc!$C532=4,dati_bdv!$F$2:$F$65536,IF(dati_pdc!$C532=5,dati_bdv!$G$2:$G$65536,dati_bdv!$H$2:$H$65536))))),$A532,dati_bdv!N$2:N$65536)</f>
        <v>0</v>
      </c>
    </row>
    <row r="533" spans="1:6">
      <c r="A533" s="34">
        <f>dati_pdc!A533</f>
        <v>0</v>
      </c>
      <c r="B533">
        <f>SUMIF(IF(dati_pdc!$C533=1,dati_bdv!$C$2:$C$65536,IF(dati_pdc!$C533=2,dati_bdv!$D$2:$D$65536,IF(dati_pdc!$C533=3,dati_bdv!$E$2:$E$65536,IF(dati_pdc!$C533=4,dati_bdv!$F$2:$F$65536,IF(dati_pdc!$C533=5,dati_bdv!$G$2:$G$65536,dati_bdv!$H$2:$H$65536))))),$A533,dati_bdv!J$2:J$65536)</f>
        <v>0</v>
      </c>
      <c r="C533">
        <f>SUMIF(IF(dati_pdc!$C533=1,dati_bdv!$C$2:$C$65536,IF(dati_pdc!$C533=2,dati_bdv!$D$2:$D$65536,IF(dati_pdc!$C533=3,dati_bdv!$E$2:$E$65536,IF(dati_pdc!$C533=4,dati_bdv!$F$2:$F$65536,IF(dati_pdc!$C533=5,dati_bdv!$G$2:$G$65536,dati_bdv!$H$2:$H$65536))))),$A533,dati_bdv!K$2:K$65536)</f>
        <v>0</v>
      </c>
      <c r="D533">
        <f>SUMIF(IF(dati_pdc!$C533=1,dati_bdv!$C$2:$C$65536,IF(dati_pdc!$C533=2,dati_bdv!$D$2:$D$65536,IF(dati_pdc!$C533=3,dati_bdv!$E$2:$E$65536,IF(dati_pdc!$C533=4,dati_bdv!$F$2:$F$65536,IF(dati_pdc!$C533=5,dati_bdv!$G$2:$G$65536,dati_bdv!$H$2:$H$65536))))),$A533,dati_bdv!L$2:L$65536)</f>
        <v>0</v>
      </c>
      <c r="E533">
        <f>SUMIF(IF(dati_pdc!$C533=1,dati_bdv!$C$2:$C$65536,IF(dati_pdc!$C533=2,dati_bdv!$D$2:$D$65536,IF(dati_pdc!$C533=3,dati_bdv!$E$2:$E$65536,IF(dati_pdc!$C533=4,dati_bdv!$F$2:$F$65536,IF(dati_pdc!$C533=5,dati_bdv!$G$2:$G$65536,dati_bdv!$H$2:$H$65536))))),$A533,dati_bdv!M$2:M$65536)</f>
        <v>0</v>
      </c>
      <c r="F533">
        <f>SUMIF(IF(dati_pdc!$C533=1,dati_bdv!$C$2:$C$65536,IF(dati_pdc!$C533=2,dati_bdv!$D$2:$D$65536,IF(dati_pdc!$C533=3,dati_bdv!$E$2:$E$65536,IF(dati_pdc!$C533=4,dati_bdv!$F$2:$F$65536,IF(dati_pdc!$C533=5,dati_bdv!$G$2:$G$65536,dati_bdv!$H$2:$H$65536))))),$A533,dati_bdv!N$2:N$65536)</f>
        <v>0</v>
      </c>
    </row>
    <row r="534" spans="1:6">
      <c r="A534" s="34">
        <f>dati_pdc!A534</f>
        <v>0</v>
      </c>
      <c r="B534">
        <f>SUMIF(IF(dati_pdc!$C534=1,dati_bdv!$C$2:$C$65536,IF(dati_pdc!$C534=2,dati_bdv!$D$2:$D$65536,IF(dati_pdc!$C534=3,dati_bdv!$E$2:$E$65536,IF(dati_pdc!$C534=4,dati_bdv!$F$2:$F$65536,IF(dati_pdc!$C534=5,dati_bdv!$G$2:$G$65536,dati_bdv!$H$2:$H$65536))))),$A534,dati_bdv!J$2:J$65536)</f>
        <v>0</v>
      </c>
      <c r="C534">
        <f>SUMIF(IF(dati_pdc!$C534=1,dati_bdv!$C$2:$C$65536,IF(dati_pdc!$C534=2,dati_bdv!$D$2:$D$65536,IF(dati_pdc!$C534=3,dati_bdv!$E$2:$E$65536,IF(dati_pdc!$C534=4,dati_bdv!$F$2:$F$65536,IF(dati_pdc!$C534=5,dati_bdv!$G$2:$G$65536,dati_bdv!$H$2:$H$65536))))),$A534,dati_bdv!K$2:K$65536)</f>
        <v>0</v>
      </c>
      <c r="D534">
        <f>SUMIF(IF(dati_pdc!$C534=1,dati_bdv!$C$2:$C$65536,IF(dati_pdc!$C534=2,dati_bdv!$D$2:$D$65536,IF(dati_pdc!$C534=3,dati_bdv!$E$2:$E$65536,IF(dati_pdc!$C534=4,dati_bdv!$F$2:$F$65536,IF(dati_pdc!$C534=5,dati_bdv!$G$2:$G$65536,dati_bdv!$H$2:$H$65536))))),$A534,dati_bdv!L$2:L$65536)</f>
        <v>0</v>
      </c>
      <c r="E534">
        <f>SUMIF(IF(dati_pdc!$C534=1,dati_bdv!$C$2:$C$65536,IF(dati_pdc!$C534=2,dati_bdv!$D$2:$D$65536,IF(dati_pdc!$C534=3,dati_bdv!$E$2:$E$65536,IF(dati_pdc!$C534=4,dati_bdv!$F$2:$F$65536,IF(dati_pdc!$C534=5,dati_bdv!$G$2:$G$65536,dati_bdv!$H$2:$H$65536))))),$A534,dati_bdv!M$2:M$65536)</f>
        <v>0</v>
      </c>
      <c r="F534">
        <f>SUMIF(IF(dati_pdc!$C534=1,dati_bdv!$C$2:$C$65536,IF(dati_pdc!$C534=2,dati_bdv!$D$2:$D$65536,IF(dati_pdc!$C534=3,dati_bdv!$E$2:$E$65536,IF(dati_pdc!$C534=4,dati_bdv!$F$2:$F$65536,IF(dati_pdc!$C534=5,dati_bdv!$G$2:$G$65536,dati_bdv!$H$2:$H$65536))))),$A534,dati_bdv!N$2:N$65536)</f>
        <v>0</v>
      </c>
    </row>
    <row r="535" spans="1:6">
      <c r="A535" s="34">
        <f>dati_pdc!A535</f>
        <v>0</v>
      </c>
      <c r="B535">
        <f>SUMIF(IF(dati_pdc!$C535=1,dati_bdv!$C$2:$C$65536,IF(dati_pdc!$C535=2,dati_bdv!$D$2:$D$65536,IF(dati_pdc!$C535=3,dati_bdv!$E$2:$E$65536,IF(dati_pdc!$C535=4,dati_bdv!$F$2:$F$65536,IF(dati_pdc!$C535=5,dati_bdv!$G$2:$G$65536,dati_bdv!$H$2:$H$65536))))),$A535,dati_bdv!J$2:J$65536)</f>
        <v>0</v>
      </c>
      <c r="C535">
        <f>SUMIF(IF(dati_pdc!$C535=1,dati_bdv!$C$2:$C$65536,IF(dati_pdc!$C535=2,dati_bdv!$D$2:$D$65536,IF(dati_pdc!$C535=3,dati_bdv!$E$2:$E$65536,IF(dati_pdc!$C535=4,dati_bdv!$F$2:$F$65536,IF(dati_pdc!$C535=5,dati_bdv!$G$2:$G$65536,dati_bdv!$H$2:$H$65536))))),$A535,dati_bdv!K$2:K$65536)</f>
        <v>0</v>
      </c>
      <c r="D535">
        <f>SUMIF(IF(dati_pdc!$C535=1,dati_bdv!$C$2:$C$65536,IF(dati_pdc!$C535=2,dati_bdv!$D$2:$D$65536,IF(dati_pdc!$C535=3,dati_bdv!$E$2:$E$65536,IF(dati_pdc!$C535=4,dati_bdv!$F$2:$F$65536,IF(dati_pdc!$C535=5,dati_bdv!$G$2:$G$65536,dati_bdv!$H$2:$H$65536))))),$A535,dati_bdv!L$2:L$65536)</f>
        <v>0</v>
      </c>
      <c r="E535">
        <f>SUMIF(IF(dati_pdc!$C535=1,dati_bdv!$C$2:$C$65536,IF(dati_pdc!$C535=2,dati_bdv!$D$2:$D$65536,IF(dati_pdc!$C535=3,dati_bdv!$E$2:$E$65536,IF(dati_pdc!$C535=4,dati_bdv!$F$2:$F$65536,IF(dati_pdc!$C535=5,dati_bdv!$G$2:$G$65536,dati_bdv!$H$2:$H$65536))))),$A535,dati_bdv!M$2:M$65536)</f>
        <v>0</v>
      </c>
      <c r="F535">
        <f>SUMIF(IF(dati_pdc!$C535=1,dati_bdv!$C$2:$C$65536,IF(dati_pdc!$C535=2,dati_bdv!$D$2:$D$65536,IF(dati_pdc!$C535=3,dati_bdv!$E$2:$E$65536,IF(dati_pdc!$C535=4,dati_bdv!$F$2:$F$65536,IF(dati_pdc!$C535=5,dati_bdv!$G$2:$G$65536,dati_bdv!$H$2:$H$65536))))),$A535,dati_bdv!N$2:N$65536)</f>
        <v>0</v>
      </c>
    </row>
    <row r="536" spans="1:6">
      <c r="A536" s="34">
        <f>dati_pdc!A536</f>
        <v>0</v>
      </c>
      <c r="B536">
        <f>SUMIF(IF(dati_pdc!$C536=1,dati_bdv!$C$2:$C$65536,IF(dati_pdc!$C536=2,dati_bdv!$D$2:$D$65536,IF(dati_pdc!$C536=3,dati_bdv!$E$2:$E$65536,IF(dati_pdc!$C536=4,dati_bdv!$F$2:$F$65536,IF(dati_pdc!$C536=5,dati_bdv!$G$2:$G$65536,dati_bdv!$H$2:$H$65536))))),$A536,dati_bdv!J$2:J$65536)</f>
        <v>0</v>
      </c>
      <c r="C536">
        <f>SUMIF(IF(dati_pdc!$C536=1,dati_bdv!$C$2:$C$65536,IF(dati_pdc!$C536=2,dati_bdv!$D$2:$D$65536,IF(dati_pdc!$C536=3,dati_bdv!$E$2:$E$65536,IF(dati_pdc!$C536=4,dati_bdv!$F$2:$F$65536,IF(dati_pdc!$C536=5,dati_bdv!$G$2:$G$65536,dati_bdv!$H$2:$H$65536))))),$A536,dati_bdv!K$2:K$65536)</f>
        <v>0</v>
      </c>
      <c r="D536">
        <f>SUMIF(IF(dati_pdc!$C536=1,dati_bdv!$C$2:$C$65536,IF(dati_pdc!$C536=2,dati_bdv!$D$2:$D$65536,IF(dati_pdc!$C536=3,dati_bdv!$E$2:$E$65536,IF(dati_pdc!$C536=4,dati_bdv!$F$2:$F$65536,IF(dati_pdc!$C536=5,dati_bdv!$G$2:$G$65536,dati_bdv!$H$2:$H$65536))))),$A536,dati_bdv!L$2:L$65536)</f>
        <v>0</v>
      </c>
      <c r="E536">
        <f>SUMIF(IF(dati_pdc!$C536=1,dati_bdv!$C$2:$C$65536,IF(dati_pdc!$C536=2,dati_bdv!$D$2:$D$65536,IF(dati_pdc!$C536=3,dati_bdv!$E$2:$E$65536,IF(dati_pdc!$C536=4,dati_bdv!$F$2:$F$65536,IF(dati_pdc!$C536=5,dati_bdv!$G$2:$G$65536,dati_bdv!$H$2:$H$65536))))),$A536,dati_bdv!M$2:M$65536)</f>
        <v>0</v>
      </c>
      <c r="F536">
        <f>SUMIF(IF(dati_pdc!$C536=1,dati_bdv!$C$2:$C$65536,IF(dati_pdc!$C536=2,dati_bdv!$D$2:$D$65536,IF(dati_pdc!$C536=3,dati_bdv!$E$2:$E$65536,IF(dati_pdc!$C536=4,dati_bdv!$F$2:$F$65536,IF(dati_pdc!$C536=5,dati_bdv!$G$2:$G$65536,dati_bdv!$H$2:$H$65536))))),$A536,dati_bdv!N$2:N$65536)</f>
        <v>0</v>
      </c>
    </row>
    <row r="537" spans="1:6">
      <c r="A537" s="34">
        <f>dati_pdc!A537</f>
        <v>0</v>
      </c>
      <c r="B537">
        <f>SUMIF(IF(dati_pdc!$C537=1,dati_bdv!$C$2:$C$65536,IF(dati_pdc!$C537=2,dati_bdv!$D$2:$D$65536,IF(dati_pdc!$C537=3,dati_bdv!$E$2:$E$65536,IF(dati_pdc!$C537=4,dati_bdv!$F$2:$F$65536,IF(dati_pdc!$C537=5,dati_bdv!$G$2:$G$65536,dati_bdv!$H$2:$H$65536))))),$A537,dati_bdv!J$2:J$65536)</f>
        <v>0</v>
      </c>
      <c r="C537">
        <f>SUMIF(IF(dati_pdc!$C537=1,dati_bdv!$C$2:$C$65536,IF(dati_pdc!$C537=2,dati_bdv!$D$2:$D$65536,IF(dati_pdc!$C537=3,dati_bdv!$E$2:$E$65536,IF(dati_pdc!$C537=4,dati_bdv!$F$2:$F$65536,IF(dati_pdc!$C537=5,dati_bdv!$G$2:$G$65536,dati_bdv!$H$2:$H$65536))))),$A537,dati_bdv!K$2:K$65536)</f>
        <v>0</v>
      </c>
      <c r="D537">
        <f>SUMIF(IF(dati_pdc!$C537=1,dati_bdv!$C$2:$C$65536,IF(dati_pdc!$C537=2,dati_bdv!$D$2:$D$65536,IF(dati_pdc!$C537=3,dati_bdv!$E$2:$E$65536,IF(dati_pdc!$C537=4,dati_bdv!$F$2:$F$65536,IF(dati_pdc!$C537=5,dati_bdv!$G$2:$G$65536,dati_bdv!$H$2:$H$65536))))),$A537,dati_bdv!L$2:L$65536)</f>
        <v>0</v>
      </c>
      <c r="E537">
        <f>SUMIF(IF(dati_pdc!$C537=1,dati_bdv!$C$2:$C$65536,IF(dati_pdc!$C537=2,dati_bdv!$D$2:$D$65536,IF(dati_pdc!$C537=3,dati_bdv!$E$2:$E$65536,IF(dati_pdc!$C537=4,dati_bdv!$F$2:$F$65536,IF(dati_pdc!$C537=5,dati_bdv!$G$2:$G$65536,dati_bdv!$H$2:$H$65536))))),$A537,dati_bdv!M$2:M$65536)</f>
        <v>0</v>
      </c>
      <c r="F537">
        <f>SUMIF(IF(dati_pdc!$C537=1,dati_bdv!$C$2:$C$65536,IF(dati_pdc!$C537=2,dati_bdv!$D$2:$D$65536,IF(dati_pdc!$C537=3,dati_bdv!$E$2:$E$65536,IF(dati_pdc!$C537=4,dati_bdv!$F$2:$F$65536,IF(dati_pdc!$C537=5,dati_bdv!$G$2:$G$65536,dati_bdv!$H$2:$H$65536))))),$A537,dati_bdv!N$2:N$65536)</f>
        <v>0</v>
      </c>
    </row>
    <row r="538" spans="1:6">
      <c r="A538" s="34">
        <f>dati_pdc!A538</f>
        <v>0</v>
      </c>
      <c r="B538">
        <f>SUMIF(IF(dati_pdc!$C538=1,dati_bdv!$C$2:$C$65536,IF(dati_pdc!$C538=2,dati_bdv!$D$2:$D$65536,IF(dati_pdc!$C538=3,dati_bdv!$E$2:$E$65536,IF(dati_pdc!$C538=4,dati_bdv!$F$2:$F$65536,IF(dati_pdc!$C538=5,dati_bdv!$G$2:$G$65536,dati_bdv!$H$2:$H$65536))))),$A538,dati_bdv!J$2:J$65536)</f>
        <v>0</v>
      </c>
      <c r="C538">
        <f>SUMIF(IF(dati_pdc!$C538=1,dati_bdv!$C$2:$C$65536,IF(dati_pdc!$C538=2,dati_bdv!$D$2:$D$65536,IF(dati_pdc!$C538=3,dati_bdv!$E$2:$E$65536,IF(dati_pdc!$C538=4,dati_bdv!$F$2:$F$65536,IF(dati_pdc!$C538=5,dati_bdv!$G$2:$G$65536,dati_bdv!$H$2:$H$65536))))),$A538,dati_bdv!K$2:K$65536)</f>
        <v>0</v>
      </c>
      <c r="D538">
        <f>SUMIF(IF(dati_pdc!$C538=1,dati_bdv!$C$2:$C$65536,IF(dati_pdc!$C538=2,dati_bdv!$D$2:$D$65536,IF(dati_pdc!$C538=3,dati_bdv!$E$2:$E$65536,IF(dati_pdc!$C538=4,dati_bdv!$F$2:$F$65536,IF(dati_pdc!$C538=5,dati_bdv!$G$2:$G$65536,dati_bdv!$H$2:$H$65536))))),$A538,dati_bdv!L$2:L$65536)</f>
        <v>0</v>
      </c>
      <c r="E538">
        <f>SUMIF(IF(dati_pdc!$C538=1,dati_bdv!$C$2:$C$65536,IF(dati_pdc!$C538=2,dati_bdv!$D$2:$D$65536,IF(dati_pdc!$C538=3,dati_bdv!$E$2:$E$65536,IF(dati_pdc!$C538=4,dati_bdv!$F$2:$F$65536,IF(dati_pdc!$C538=5,dati_bdv!$G$2:$G$65536,dati_bdv!$H$2:$H$65536))))),$A538,dati_bdv!M$2:M$65536)</f>
        <v>0</v>
      </c>
      <c r="F538">
        <f>SUMIF(IF(dati_pdc!$C538=1,dati_bdv!$C$2:$C$65536,IF(dati_pdc!$C538=2,dati_bdv!$D$2:$D$65536,IF(dati_pdc!$C538=3,dati_bdv!$E$2:$E$65536,IF(dati_pdc!$C538=4,dati_bdv!$F$2:$F$65536,IF(dati_pdc!$C538=5,dati_bdv!$G$2:$G$65536,dati_bdv!$H$2:$H$65536))))),$A538,dati_bdv!N$2:N$65536)</f>
        <v>0</v>
      </c>
    </row>
    <row r="539" spans="1:6">
      <c r="A539" s="34">
        <f>dati_pdc!A539</f>
        <v>0</v>
      </c>
      <c r="B539">
        <f>SUMIF(IF(dati_pdc!$C539=1,dati_bdv!$C$2:$C$65536,IF(dati_pdc!$C539=2,dati_bdv!$D$2:$D$65536,IF(dati_pdc!$C539=3,dati_bdv!$E$2:$E$65536,IF(dati_pdc!$C539=4,dati_bdv!$F$2:$F$65536,IF(dati_pdc!$C539=5,dati_bdv!$G$2:$G$65536,dati_bdv!$H$2:$H$65536))))),$A539,dati_bdv!J$2:J$65536)</f>
        <v>0</v>
      </c>
      <c r="C539">
        <f>SUMIF(IF(dati_pdc!$C539=1,dati_bdv!$C$2:$C$65536,IF(dati_pdc!$C539=2,dati_bdv!$D$2:$D$65536,IF(dati_pdc!$C539=3,dati_bdv!$E$2:$E$65536,IF(dati_pdc!$C539=4,dati_bdv!$F$2:$F$65536,IF(dati_pdc!$C539=5,dati_bdv!$G$2:$G$65536,dati_bdv!$H$2:$H$65536))))),$A539,dati_bdv!K$2:K$65536)</f>
        <v>0</v>
      </c>
      <c r="D539">
        <f>SUMIF(IF(dati_pdc!$C539=1,dati_bdv!$C$2:$C$65536,IF(dati_pdc!$C539=2,dati_bdv!$D$2:$D$65536,IF(dati_pdc!$C539=3,dati_bdv!$E$2:$E$65536,IF(dati_pdc!$C539=4,dati_bdv!$F$2:$F$65536,IF(dati_pdc!$C539=5,dati_bdv!$G$2:$G$65536,dati_bdv!$H$2:$H$65536))))),$A539,dati_bdv!L$2:L$65536)</f>
        <v>0</v>
      </c>
      <c r="E539">
        <f>SUMIF(IF(dati_pdc!$C539=1,dati_bdv!$C$2:$C$65536,IF(dati_pdc!$C539=2,dati_bdv!$D$2:$D$65536,IF(dati_pdc!$C539=3,dati_bdv!$E$2:$E$65536,IF(dati_pdc!$C539=4,dati_bdv!$F$2:$F$65536,IF(dati_pdc!$C539=5,dati_bdv!$G$2:$G$65536,dati_bdv!$H$2:$H$65536))))),$A539,dati_bdv!M$2:M$65536)</f>
        <v>0</v>
      </c>
      <c r="F539">
        <f>SUMIF(IF(dati_pdc!$C539=1,dati_bdv!$C$2:$C$65536,IF(dati_pdc!$C539=2,dati_bdv!$D$2:$D$65536,IF(dati_pdc!$C539=3,dati_bdv!$E$2:$E$65536,IF(dati_pdc!$C539=4,dati_bdv!$F$2:$F$65536,IF(dati_pdc!$C539=5,dati_bdv!$G$2:$G$65536,dati_bdv!$H$2:$H$65536))))),$A539,dati_bdv!N$2:N$65536)</f>
        <v>0</v>
      </c>
    </row>
    <row r="540" spans="1:6">
      <c r="A540" s="34">
        <f>dati_pdc!A540</f>
        <v>0</v>
      </c>
      <c r="B540">
        <f>SUMIF(IF(dati_pdc!$C540=1,dati_bdv!$C$2:$C$65536,IF(dati_pdc!$C540=2,dati_bdv!$D$2:$D$65536,IF(dati_pdc!$C540=3,dati_bdv!$E$2:$E$65536,IF(dati_pdc!$C540=4,dati_bdv!$F$2:$F$65536,IF(dati_pdc!$C540=5,dati_bdv!$G$2:$G$65536,dati_bdv!$H$2:$H$65536))))),$A540,dati_bdv!J$2:J$65536)</f>
        <v>0</v>
      </c>
      <c r="C540">
        <f>SUMIF(IF(dati_pdc!$C540=1,dati_bdv!$C$2:$C$65536,IF(dati_pdc!$C540=2,dati_bdv!$D$2:$D$65536,IF(dati_pdc!$C540=3,dati_bdv!$E$2:$E$65536,IF(dati_pdc!$C540=4,dati_bdv!$F$2:$F$65536,IF(dati_pdc!$C540=5,dati_bdv!$G$2:$G$65536,dati_bdv!$H$2:$H$65536))))),$A540,dati_bdv!K$2:K$65536)</f>
        <v>0</v>
      </c>
      <c r="D540">
        <f>SUMIF(IF(dati_pdc!$C540=1,dati_bdv!$C$2:$C$65536,IF(dati_pdc!$C540=2,dati_bdv!$D$2:$D$65536,IF(dati_pdc!$C540=3,dati_bdv!$E$2:$E$65536,IF(dati_pdc!$C540=4,dati_bdv!$F$2:$F$65536,IF(dati_pdc!$C540=5,dati_bdv!$G$2:$G$65536,dati_bdv!$H$2:$H$65536))))),$A540,dati_bdv!L$2:L$65536)</f>
        <v>0</v>
      </c>
      <c r="E540">
        <f>SUMIF(IF(dati_pdc!$C540=1,dati_bdv!$C$2:$C$65536,IF(dati_pdc!$C540=2,dati_bdv!$D$2:$D$65536,IF(dati_pdc!$C540=3,dati_bdv!$E$2:$E$65536,IF(dati_pdc!$C540=4,dati_bdv!$F$2:$F$65536,IF(dati_pdc!$C540=5,dati_bdv!$G$2:$G$65536,dati_bdv!$H$2:$H$65536))))),$A540,dati_bdv!M$2:M$65536)</f>
        <v>0</v>
      </c>
      <c r="F540">
        <f>SUMIF(IF(dati_pdc!$C540=1,dati_bdv!$C$2:$C$65536,IF(dati_pdc!$C540=2,dati_bdv!$D$2:$D$65536,IF(dati_pdc!$C540=3,dati_bdv!$E$2:$E$65536,IF(dati_pdc!$C540=4,dati_bdv!$F$2:$F$65536,IF(dati_pdc!$C540=5,dati_bdv!$G$2:$G$65536,dati_bdv!$H$2:$H$65536))))),$A540,dati_bdv!N$2:N$65536)</f>
        <v>0</v>
      </c>
    </row>
    <row r="541" spans="1:6">
      <c r="A541" s="34">
        <f>dati_pdc!A541</f>
        <v>0</v>
      </c>
      <c r="B541">
        <f>SUMIF(IF(dati_pdc!$C541=1,dati_bdv!$C$2:$C$65536,IF(dati_pdc!$C541=2,dati_bdv!$D$2:$D$65536,IF(dati_pdc!$C541=3,dati_bdv!$E$2:$E$65536,IF(dati_pdc!$C541=4,dati_bdv!$F$2:$F$65536,IF(dati_pdc!$C541=5,dati_bdv!$G$2:$G$65536,dati_bdv!$H$2:$H$65536))))),$A541,dati_bdv!J$2:J$65536)</f>
        <v>0</v>
      </c>
      <c r="C541">
        <f>SUMIF(IF(dati_pdc!$C541=1,dati_bdv!$C$2:$C$65536,IF(dati_pdc!$C541=2,dati_bdv!$D$2:$D$65536,IF(dati_pdc!$C541=3,dati_bdv!$E$2:$E$65536,IF(dati_pdc!$C541=4,dati_bdv!$F$2:$F$65536,IF(dati_pdc!$C541=5,dati_bdv!$G$2:$G$65536,dati_bdv!$H$2:$H$65536))))),$A541,dati_bdv!K$2:K$65536)</f>
        <v>0</v>
      </c>
      <c r="D541">
        <f>SUMIF(IF(dati_pdc!$C541=1,dati_bdv!$C$2:$C$65536,IF(dati_pdc!$C541=2,dati_bdv!$D$2:$D$65536,IF(dati_pdc!$C541=3,dati_bdv!$E$2:$E$65536,IF(dati_pdc!$C541=4,dati_bdv!$F$2:$F$65536,IF(dati_pdc!$C541=5,dati_bdv!$G$2:$G$65536,dati_bdv!$H$2:$H$65536))))),$A541,dati_bdv!L$2:L$65536)</f>
        <v>0</v>
      </c>
      <c r="E541">
        <f>SUMIF(IF(dati_pdc!$C541=1,dati_bdv!$C$2:$C$65536,IF(dati_pdc!$C541=2,dati_bdv!$D$2:$D$65536,IF(dati_pdc!$C541=3,dati_bdv!$E$2:$E$65536,IF(dati_pdc!$C541=4,dati_bdv!$F$2:$F$65536,IF(dati_pdc!$C541=5,dati_bdv!$G$2:$G$65536,dati_bdv!$H$2:$H$65536))))),$A541,dati_bdv!M$2:M$65536)</f>
        <v>0</v>
      </c>
      <c r="F541">
        <f>SUMIF(IF(dati_pdc!$C541=1,dati_bdv!$C$2:$C$65536,IF(dati_pdc!$C541=2,dati_bdv!$D$2:$D$65536,IF(dati_pdc!$C541=3,dati_bdv!$E$2:$E$65536,IF(dati_pdc!$C541=4,dati_bdv!$F$2:$F$65536,IF(dati_pdc!$C541=5,dati_bdv!$G$2:$G$65536,dati_bdv!$H$2:$H$65536))))),$A541,dati_bdv!N$2:N$65536)</f>
        <v>0</v>
      </c>
    </row>
    <row r="542" spans="1:6">
      <c r="A542" s="34">
        <f>dati_pdc!A542</f>
        <v>0</v>
      </c>
      <c r="B542">
        <f>SUMIF(IF(dati_pdc!$C542=1,dati_bdv!$C$2:$C$65536,IF(dati_pdc!$C542=2,dati_bdv!$D$2:$D$65536,IF(dati_pdc!$C542=3,dati_bdv!$E$2:$E$65536,IF(dati_pdc!$C542=4,dati_bdv!$F$2:$F$65536,IF(dati_pdc!$C542=5,dati_bdv!$G$2:$G$65536,dati_bdv!$H$2:$H$65536))))),$A542,dati_bdv!J$2:J$65536)</f>
        <v>0</v>
      </c>
      <c r="C542">
        <f>SUMIF(IF(dati_pdc!$C542=1,dati_bdv!$C$2:$C$65536,IF(dati_pdc!$C542=2,dati_bdv!$D$2:$D$65536,IF(dati_pdc!$C542=3,dati_bdv!$E$2:$E$65536,IF(dati_pdc!$C542=4,dati_bdv!$F$2:$F$65536,IF(dati_pdc!$C542=5,dati_bdv!$G$2:$G$65536,dati_bdv!$H$2:$H$65536))))),$A542,dati_bdv!K$2:K$65536)</f>
        <v>0</v>
      </c>
      <c r="D542">
        <f>SUMIF(IF(dati_pdc!$C542=1,dati_bdv!$C$2:$C$65536,IF(dati_pdc!$C542=2,dati_bdv!$D$2:$D$65536,IF(dati_pdc!$C542=3,dati_bdv!$E$2:$E$65536,IF(dati_pdc!$C542=4,dati_bdv!$F$2:$F$65536,IF(dati_pdc!$C542=5,dati_bdv!$G$2:$G$65536,dati_bdv!$H$2:$H$65536))))),$A542,dati_bdv!L$2:L$65536)</f>
        <v>0</v>
      </c>
      <c r="E542">
        <f>SUMIF(IF(dati_pdc!$C542=1,dati_bdv!$C$2:$C$65536,IF(dati_pdc!$C542=2,dati_bdv!$D$2:$D$65536,IF(dati_pdc!$C542=3,dati_bdv!$E$2:$E$65536,IF(dati_pdc!$C542=4,dati_bdv!$F$2:$F$65536,IF(dati_pdc!$C542=5,dati_bdv!$G$2:$G$65536,dati_bdv!$H$2:$H$65536))))),$A542,dati_bdv!M$2:M$65536)</f>
        <v>0</v>
      </c>
      <c r="F542">
        <f>SUMIF(IF(dati_pdc!$C542=1,dati_bdv!$C$2:$C$65536,IF(dati_pdc!$C542=2,dati_bdv!$D$2:$D$65536,IF(dati_pdc!$C542=3,dati_bdv!$E$2:$E$65536,IF(dati_pdc!$C542=4,dati_bdv!$F$2:$F$65536,IF(dati_pdc!$C542=5,dati_bdv!$G$2:$G$65536,dati_bdv!$H$2:$H$65536))))),$A542,dati_bdv!N$2:N$65536)</f>
        <v>0</v>
      </c>
    </row>
    <row r="543" spans="1:6">
      <c r="A543" s="34">
        <f>dati_pdc!A543</f>
        <v>0</v>
      </c>
      <c r="B543">
        <f>SUMIF(IF(dati_pdc!$C543=1,dati_bdv!$C$2:$C$65536,IF(dati_pdc!$C543=2,dati_bdv!$D$2:$D$65536,IF(dati_pdc!$C543=3,dati_bdv!$E$2:$E$65536,IF(dati_pdc!$C543=4,dati_bdv!$F$2:$F$65536,IF(dati_pdc!$C543=5,dati_bdv!$G$2:$G$65536,dati_bdv!$H$2:$H$65536))))),$A543,dati_bdv!J$2:J$65536)</f>
        <v>0</v>
      </c>
      <c r="C543">
        <f>SUMIF(IF(dati_pdc!$C543=1,dati_bdv!$C$2:$C$65536,IF(dati_pdc!$C543=2,dati_bdv!$D$2:$D$65536,IF(dati_pdc!$C543=3,dati_bdv!$E$2:$E$65536,IF(dati_pdc!$C543=4,dati_bdv!$F$2:$F$65536,IF(dati_pdc!$C543=5,dati_bdv!$G$2:$G$65536,dati_bdv!$H$2:$H$65536))))),$A543,dati_bdv!K$2:K$65536)</f>
        <v>0</v>
      </c>
      <c r="D543">
        <f>SUMIF(IF(dati_pdc!$C543=1,dati_bdv!$C$2:$C$65536,IF(dati_pdc!$C543=2,dati_bdv!$D$2:$D$65536,IF(dati_pdc!$C543=3,dati_bdv!$E$2:$E$65536,IF(dati_pdc!$C543=4,dati_bdv!$F$2:$F$65536,IF(dati_pdc!$C543=5,dati_bdv!$G$2:$G$65536,dati_bdv!$H$2:$H$65536))))),$A543,dati_bdv!L$2:L$65536)</f>
        <v>0</v>
      </c>
      <c r="E543">
        <f>SUMIF(IF(dati_pdc!$C543=1,dati_bdv!$C$2:$C$65536,IF(dati_pdc!$C543=2,dati_bdv!$D$2:$D$65536,IF(dati_pdc!$C543=3,dati_bdv!$E$2:$E$65536,IF(dati_pdc!$C543=4,dati_bdv!$F$2:$F$65536,IF(dati_pdc!$C543=5,dati_bdv!$G$2:$G$65536,dati_bdv!$H$2:$H$65536))))),$A543,dati_bdv!M$2:M$65536)</f>
        <v>0</v>
      </c>
      <c r="F543">
        <f>SUMIF(IF(dati_pdc!$C543=1,dati_bdv!$C$2:$C$65536,IF(dati_pdc!$C543=2,dati_bdv!$D$2:$D$65536,IF(dati_pdc!$C543=3,dati_bdv!$E$2:$E$65536,IF(dati_pdc!$C543=4,dati_bdv!$F$2:$F$65536,IF(dati_pdc!$C543=5,dati_bdv!$G$2:$G$65536,dati_bdv!$H$2:$H$65536))))),$A543,dati_bdv!N$2:N$65536)</f>
        <v>0</v>
      </c>
    </row>
    <row r="544" spans="1:6">
      <c r="A544" s="34">
        <f>dati_pdc!A544</f>
        <v>0</v>
      </c>
      <c r="B544">
        <f>SUMIF(IF(dati_pdc!$C544=1,dati_bdv!$C$2:$C$65536,IF(dati_pdc!$C544=2,dati_bdv!$D$2:$D$65536,IF(dati_pdc!$C544=3,dati_bdv!$E$2:$E$65536,IF(dati_pdc!$C544=4,dati_bdv!$F$2:$F$65536,IF(dati_pdc!$C544=5,dati_bdv!$G$2:$G$65536,dati_bdv!$H$2:$H$65536))))),$A544,dati_bdv!J$2:J$65536)</f>
        <v>0</v>
      </c>
      <c r="C544">
        <f>SUMIF(IF(dati_pdc!$C544=1,dati_bdv!$C$2:$C$65536,IF(dati_pdc!$C544=2,dati_bdv!$D$2:$D$65536,IF(dati_pdc!$C544=3,dati_bdv!$E$2:$E$65536,IF(dati_pdc!$C544=4,dati_bdv!$F$2:$F$65536,IF(dati_pdc!$C544=5,dati_bdv!$G$2:$G$65536,dati_bdv!$H$2:$H$65536))))),$A544,dati_bdv!K$2:K$65536)</f>
        <v>0</v>
      </c>
      <c r="D544">
        <f>SUMIF(IF(dati_pdc!$C544=1,dati_bdv!$C$2:$C$65536,IF(dati_pdc!$C544=2,dati_bdv!$D$2:$D$65536,IF(dati_pdc!$C544=3,dati_bdv!$E$2:$E$65536,IF(dati_pdc!$C544=4,dati_bdv!$F$2:$F$65536,IF(dati_pdc!$C544=5,dati_bdv!$G$2:$G$65536,dati_bdv!$H$2:$H$65536))))),$A544,dati_bdv!L$2:L$65536)</f>
        <v>0</v>
      </c>
      <c r="E544">
        <f>SUMIF(IF(dati_pdc!$C544=1,dati_bdv!$C$2:$C$65536,IF(dati_pdc!$C544=2,dati_bdv!$D$2:$D$65536,IF(dati_pdc!$C544=3,dati_bdv!$E$2:$E$65536,IF(dati_pdc!$C544=4,dati_bdv!$F$2:$F$65536,IF(dati_pdc!$C544=5,dati_bdv!$G$2:$G$65536,dati_bdv!$H$2:$H$65536))))),$A544,dati_bdv!M$2:M$65536)</f>
        <v>0</v>
      </c>
      <c r="F544">
        <f>SUMIF(IF(dati_pdc!$C544=1,dati_bdv!$C$2:$C$65536,IF(dati_pdc!$C544=2,dati_bdv!$D$2:$D$65536,IF(dati_pdc!$C544=3,dati_bdv!$E$2:$E$65536,IF(dati_pdc!$C544=4,dati_bdv!$F$2:$F$65536,IF(dati_pdc!$C544=5,dati_bdv!$G$2:$G$65536,dati_bdv!$H$2:$H$65536))))),$A544,dati_bdv!N$2:N$65536)</f>
        <v>0</v>
      </c>
    </row>
    <row r="545" spans="1:6">
      <c r="A545" s="34">
        <f>dati_pdc!A545</f>
        <v>0</v>
      </c>
      <c r="B545">
        <f>SUMIF(IF(dati_pdc!$C545=1,dati_bdv!$C$2:$C$65536,IF(dati_pdc!$C545=2,dati_bdv!$D$2:$D$65536,IF(dati_pdc!$C545=3,dati_bdv!$E$2:$E$65536,IF(dati_pdc!$C545=4,dati_bdv!$F$2:$F$65536,IF(dati_pdc!$C545=5,dati_bdv!$G$2:$G$65536,dati_bdv!$H$2:$H$65536))))),$A545,dati_bdv!J$2:J$65536)</f>
        <v>0</v>
      </c>
      <c r="C545">
        <f>SUMIF(IF(dati_pdc!$C545=1,dati_bdv!$C$2:$C$65536,IF(dati_pdc!$C545=2,dati_bdv!$D$2:$D$65536,IF(dati_pdc!$C545=3,dati_bdv!$E$2:$E$65536,IF(dati_pdc!$C545=4,dati_bdv!$F$2:$F$65536,IF(dati_pdc!$C545=5,dati_bdv!$G$2:$G$65536,dati_bdv!$H$2:$H$65536))))),$A545,dati_bdv!K$2:K$65536)</f>
        <v>0</v>
      </c>
      <c r="D545">
        <f>SUMIF(IF(dati_pdc!$C545=1,dati_bdv!$C$2:$C$65536,IF(dati_pdc!$C545=2,dati_bdv!$D$2:$D$65536,IF(dati_pdc!$C545=3,dati_bdv!$E$2:$E$65536,IF(dati_pdc!$C545=4,dati_bdv!$F$2:$F$65536,IF(dati_pdc!$C545=5,dati_bdv!$G$2:$G$65536,dati_bdv!$H$2:$H$65536))))),$A545,dati_bdv!L$2:L$65536)</f>
        <v>0</v>
      </c>
      <c r="E545">
        <f>SUMIF(IF(dati_pdc!$C545=1,dati_bdv!$C$2:$C$65536,IF(dati_pdc!$C545=2,dati_bdv!$D$2:$D$65536,IF(dati_pdc!$C545=3,dati_bdv!$E$2:$E$65536,IF(dati_pdc!$C545=4,dati_bdv!$F$2:$F$65536,IF(dati_pdc!$C545=5,dati_bdv!$G$2:$G$65536,dati_bdv!$H$2:$H$65536))))),$A545,dati_bdv!M$2:M$65536)</f>
        <v>0</v>
      </c>
      <c r="F545">
        <f>SUMIF(IF(dati_pdc!$C545=1,dati_bdv!$C$2:$C$65536,IF(dati_pdc!$C545=2,dati_bdv!$D$2:$D$65536,IF(dati_pdc!$C545=3,dati_bdv!$E$2:$E$65536,IF(dati_pdc!$C545=4,dati_bdv!$F$2:$F$65536,IF(dati_pdc!$C545=5,dati_bdv!$G$2:$G$65536,dati_bdv!$H$2:$H$65536))))),$A545,dati_bdv!N$2:N$65536)</f>
        <v>0</v>
      </c>
    </row>
    <row r="546" spans="1:6">
      <c r="A546" s="34">
        <f>dati_pdc!A546</f>
        <v>0</v>
      </c>
      <c r="B546">
        <f>SUMIF(IF(dati_pdc!$C546=1,dati_bdv!$C$2:$C$65536,IF(dati_pdc!$C546=2,dati_bdv!$D$2:$D$65536,IF(dati_pdc!$C546=3,dati_bdv!$E$2:$E$65536,IF(dati_pdc!$C546=4,dati_bdv!$F$2:$F$65536,IF(dati_pdc!$C546=5,dati_bdv!$G$2:$G$65536,dati_bdv!$H$2:$H$65536))))),$A546,dati_bdv!J$2:J$65536)</f>
        <v>0</v>
      </c>
      <c r="C546">
        <f>SUMIF(IF(dati_pdc!$C546=1,dati_bdv!$C$2:$C$65536,IF(dati_pdc!$C546=2,dati_bdv!$D$2:$D$65536,IF(dati_pdc!$C546=3,dati_bdv!$E$2:$E$65536,IF(dati_pdc!$C546=4,dati_bdv!$F$2:$F$65536,IF(dati_pdc!$C546=5,dati_bdv!$G$2:$G$65536,dati_bdv!$H$2:$H$65536))))),$A546,dati_bdv!K$2:K$65536)</f>
        <v>0</v>
      </c>
      <c r="D546">
        <f>SUMIF(IF(dati_pdc!$C546=1,dati_bdv!$C$2:$C$65536,IF(dati_pdc!$C546=2,dati_bdv!$D$2:$D$65536,IF(dati_pdc!$C546=3,dati_bdv!$E$2:$E$65536,IF(dati_pdc!$C546=4,dati_bdv!$F$2:$F$65536,IF(dati_pdc!$C546=5,dati_bdv!$G$2:$G$65536,dati_bdv!$H$2:$H$65536))))),$A546,dati_bdv!L$2:L$65536)</f>
        <v>0</v>
      </c>
      <c r="E546">
        <f>SUMIF(IF(dati_pdc!$C546=1,dati_bdv!$C$2:$C$65536,IF(dati_pdc!$C546=2,dati_bdv!$D$2:$D$65536,IF(dati_pdc!$C546=3,dati_bdv!$E$2:$E$65536,IF(dati_pdc!$C546=4,dati_bdv!$F$2:$F$65536,IF(dati_pdc!$C546=5,dati_bdv!$G$2:$G$65536,dati_bdv!$H$2:$H$65536))))),$A546,dati_bdv!M$2:M$65536)</f>
        <v>0</v>
      </c>
      <c r="F546">
        <f>SUMIF(IF(dati_pdc!$C546=1,dati_bdv!$C$2:$C$65536,IF(dati_pdc!$C546=2,dati_bdv!$D$2:$D$65536,IF(dati_pdc!$C546=3,dati_bdv!$E$2:$E$65536,IF(dati_pdc!$C546=4,dati_bdv!$F$2:$F$65536,IF(dati_pdc!$C546=5,dati_bdv!$G$2:$G$65536,dati_bdv!$H$2:$H$65536))))),$A546,dati_bdv!N$2:N$65536)</f>
        <v>0</v>
      </c>
    </row>
    <row r="547" spans="1:6">
      <c r="A547" s="34">
        <f>dati_pdc!A547</f>
        <v>0</v>
      </c>
      <c r="B547">
        <f>SUMIF(IF(dati_pdc!$C547=1,dati_bdv!$C$2:$C$65536,IF(dati_pdc!$C547=2,dati_bdv!$D$2:$D$65536,IF(dati_pdc!$C547=3,dati_bdv!$E$2:$E$65536,IF(dati_pdc!$C547=4,dati_bdv!$F$2:$F$65536,IF(dati_pdc!$C547=5,dati_bdv!$G$2:$G$65536,dati_bdv!$H$2:$H$65536))))),$A547,dati_bdv!J$2:J$65536)</f>
        <v>0</v>
      </c>
      <c r="C547">
        <f>SUMIF(IF(dati_pdc!$C547=1,dati_bdv!$C$2:$C$65536,IF(dati_pdc!$C547=2,dati_bdv!$D$2:$D$65536,IF(dati_pdc!$C547=3,dati_bdv!$E$2:$E$65536,IF(dati_pdc!$C547=4,dati_bdv!$F$2:$F$65536,IF(dati_pdc!$C547=5,dati_bdv!$G$2:$G$65536,dati_bdv!$H$2:$H$65536))))),$A547,dati_bdv!K$2:K$65536)</f>
        <v>0</v>
      </c>
      <c r="D547">
        <f>SUMIF(IF(dati_pdc!$C547=1,dati_bdv!$C$2:$C$65536,IF(dati_pdc!$C547=2,dati_bdv!$D$2:$D$65536,IF(dati_pdc!$C547=3,dati_bdv!$E$2:$E$65536,IF(dati_pdc!$C547=4,dati_bdv!$F$2:$F$65536,IF(dati_pdc!$C547=5,dati_bdv!$G$2:$G$65536,dati_bdv!$H$2:$H$65536))))),$A547,dati_bdv!L$2:L$65536)</f>
        <v>0</v>
      </c>
      <c r="E547">
        <f>SUMIF(IF(dati_pdc!$C547=1,dati_bdv!$C$2:$C$65536,IF(dati_pdc!$C547=2,dati_bdv!$D$2:$D$65536,IF(dati_pdc!$C547=3,dati_bdv!$E$2:$E$65536,IF(dati_pdc!$C547=4,dati_bdv!$F$2:$F$65536,IF(dati_pdc!$C547=5,dati_bdv!$G$2:$G$65536,dati_bdv!$H$2:$H$65536))))),$A547,dati_bdv!M$2:M$65536)</f>
        <v>0</v>
      </c>
      <c r="F547">
        <f>SUMIF(IF(dati_pdc!$C547=1,dati_bdv!$C$2:$C$65536,IF(dati_pdc!$C547=2,dati_bdv!$D$2:$D$65536,IF(dati_pdc!$C547=3,dati_bdv!$E$2:$E$65536,IF(dati_pdc!$C547=4,dati_bdv!$F$2:$F$65536,IF(dati_pdc!$C547=5,dati_bdv!$G$2:$G$65536,dati_bdv!$H$2:$H$65536))))),$A547,dati_bdv!N$2:N$65536)</f>
        <v>0</v>
      </c>
    </row>
    <row r="548" spans="1:6">
      <c r="A548" s="34">
        <f>dati_pdc!A548</f>
        <v>0</v>
      </c>
      <c r="B548">
        <f>SUMIF(IF(dati_pdc!$C548=1,dati_bdv!$C$2:$C$65536,IF(dati_pdc!$C548=2,dati_bdv!$D$2:$D$65536,IF(dati_pdc!$C548=3,dati_bdv!$E$2:$E$65536,IF(dati_pdc!$C548=4,dati_bdv!$F$2:$F$65536,IF(dati_pdc!$C548=5,dati_bdv!$G$2:$G$65536,dati_bdv!$H$2:$H$65536))))),$A548,dati_bdv!J$2:J$65536)</f>
        <v>0</v>
      </c>
      <c r="C548">
        <f>SUMIF(IF(dati_pdc!$C548=1,dati_bdv!$C$2:$C$65536,IF(dati_pdc!$C548=2,dati_bdv!$D$2:$D$65536,IF(dati_pdc!$C548=3,dati_bdv!$E$2:$E$65536,IF(dati_pdc!$C548=4,dati_bdv!$F$2:$F$65536,IF(dati_pdc!$C548=5,dati_bdv!$G$2:$G$65536,dati_bdv!$H$2:$H$65536))))),$A548,dati_bdv!K$2:K$65536)</f>
        <v>0</v>
      </c>
      <c r="D548">
        <f>SUMIF(IF(dati_pdc!$C548=1,dati_bdv!$C$2:$C$65536,IF(dati_pdc!$C548=2,dati_bdv!$D$2:$D$65536,IF(dati_pdc!$C548=3,dati_bdv!$E$2:$E$65536,IF(dati_pdc!$C548=4,dati_bdv!$F$2:$F$65536,IF(dati_pdc!$C548=5,dati_bdv!$G$2:$G$65536,dati_bdv!$H$2:$H$65536))))),$A548,dati_bdv!L$2:L$65536)</f>
        <v>0</v>
      </c>
      <c r="E548">
        <f>SUMIF(IF(dati_pdc!$C548=1,dati_bdv!$C$2:$C$65536,IF(dati_pdc!$C548=2,dati_bdv!$D$2:$D$65536,IF(dati_pdc!$C548=3,dati_bdv!$E$2:$E$65536,IF(dati_pdc!$C548=4,dati_bdv!$F$2:$F$65536,IF(dati_pdc!$C548=5,dati_bdv!$G$2:$G$65536,dati_bdv!$H$2:$H$65536))))),$A548,dati_bdv!M$2:M$65536)</f>
        <v>0</v>
      </c>
      <c r="F548">
        <f>SUMIF(IF(dati_pdc!$C548=1,dati_bdv!$C$2:$C$65536,IF(dati_pdc!$C548=2,dati_bdv!$D$2:$D$65536,IF(dati_pdc!$C548=3,dati_bdv!$E$2:$E$65536,IF(dati_pdc!$C548=4,dati_bdv!$F$2:$F$65536,IF(dati_pdc!$C548=5,dati_bdv!$G$2:$G$65536,dati_bdv!$H$2:$H$65536))))),$A548,dati_bdv!N$2:N$65536)</f>
        <v>0</v>
      </c>
    </row>
    <row r="549" spans="1:6">
      <c r="A549" s="34">
        <f>dati_pdc!A549</f>
        <v>0</v>
      </c>
      <c r="B549">
        <f>SUMIF(IF(dati_pdc!$C549=1,dati_bdv!$C$2:$C$65536,IF(dati_pdc!$C549=2,dati_bdv!$D$2:$D$65536,IF(dati_pdc!$C549=3,dati_bdv!$E$2:$E$65536,IF(dati_pdc!$C549=4,dati_bdv!$F$2:$F$65536,IF(dati_pdc!$C549=5,dati_bdv!$G$2:$G$65536,dati_bdv!$H$2:$H$65536))))),$A549,dati_bdv!J$2:J$65536)</f>
        <v>0</v>
      </c>
      <c r="C549">
        <f>SUMIF(IF(dati_pdc!$C549=1,dati_bdv!$C$2:$C$65536,IF(dati_pdc!$C549=2,dati_bdv!$D$2:$D$65536,IF(dati_pdc!$C549=3,dati_bdv!$E$2:$E$65536,IF(dati_pdc!$C549=4,dati_bdv!$F$2:$F$65536,IF(dati_pdc!$C549=5,dati_bdv!$G$2:$G$65536,dati_bdv!$H$2:$H$65536))))),$A549,dati_bdv!K$2:K$65536)</f>
        <v>0</v>
      </c>
      <c r="D549">
        <f>SUMIF(IF(dati_pdc!$C549=1,dati_bdv!$C$2:$C$65536,IF(dati_pdc!$C549=2,dati_bdv!$D$2:$D$65536,IF(dati_pdc!$C549=3,dati_bdv!$E$2:$E$65536,IF(dati_pdc!$C549=4,dati_bdv!$F$2:$F$65536,IF(dati_pdc!$C549=5,dati_bdv!$G$2:$G$65536,dati_bdv!$H$2:$H$65536))))),$A549,dati_bdv!L$2:L$65536)</f>
        <v>0</v>
      </c>
      <c r="E549">
        <f>SUMIF(IF(dati_pdc!$C549=1,dati_bdv!$C$2:$C$65536,IF(dati_pdc!$C549=2,dati_bdv!$D$2:$D$65536,IF(dati_pdc!$C549=3,dati_bdv!$E$2:$E$65536,IF(dati_pdc!$C549=4,dati_bdv!$F$2:$F$65536,IF(dati_pdc!$C549=5,dati_bdv!$G$2:$G$65536,dati_bdv!$H$2:$H$65536))))),$A549,dati_bdv!M$2:M$65536)</f>
        <v>0</v>
      </c>
      <c r="F549">
        <f>SUMIF(IF(dati_pdc!$C549=1,dati_bdv!$C$2:$C$65536,IF(dati_pdc!$C549=2,dati_bdv!$D$2:$D$65536,IF(dati_pdc!$C549=3,dati_bdv!$E$2:$E$65536,IF(dati_pdc!$C549=4,dati_bdv!$F$2:$F$65536,IF(dati_pdc!$C549=5,dati_bdv!$G$2:$G$65536,dati_bdv!$H$2:$H$65536))))),$A549,dati_bdv!N$2:N$65536)</f>
        <v>0</v>
      </c>
    </row>
    <row r="550" spans="1:6">
      <c r="A550" s="34">
        <f>dati_pdc!A550</f>
        <v>0</v>
      </c>
      <c r="B550">
        <f>SUMIF(IF(dati_pdc!$C550=1,dati_bdv!$C$2:$C$65536,IF(dati_pdc!$C550=2,dati_bdv!$D$2:$D$65536,IF(dati_pdc!$C550=3,dati_bdv!$E$2:$E$65536,IF(dati_pdc!$C550=4,dati_bdv!$F$2:$F$65536,IF(dati_pdc!$C550=5,dati_bdv!$G$2:$G$65536,dati_bdv!$H$2:$H$65536))))),$A550,dati_bdv!J$2:J$65536)</f>
        <v>0</v>
      </c>
      <c r="C550">
        <f>SUMIF(IF(dati_pdc!$C550=1,dati_bdv!$C$2:$C$65536,IF(dati_pdc!$C550=2,dati_bdv!$D$2:$D$65536,IF(dati_pdc!$C550=3,dati_bdv!$E$2:$E$65536,IF(dati_pdc!$C550=4,dati_bdv!$F$2:$F$65536,IF(dati_pdc!$C550=5,dati_bdv!$G$2:$G$65536,dati_bdv!$H$2:$H$65536))))),$A550,dati_bdv!K$2:K$65536)</f>
        <v>0</v>
      </c>
      <c r="D550">
        <f>SUMIF(IF(dati_pdc!$C550=1,dati_bdv!$C$2:$C$65536,IF(dati_pdc!$C550=2,dati_bdv!$D$2:$D$65536,IF(dati_pdc!$C550=3,dati_bdv!$E$2:$E$65536,IF(dati_pdc!$C550=4,dati_bdv!$F$2:$F$65536,IF(dati_pdc!$C550=5,dati_bdv!$G$2:$G$65536,dati_bdv!$H$2:$H$65536))))),$A550,dati_bdv!L$2:L$65536)</f>
        <v>0</v>
      </c>
      <c r="E550">
        <f>SUMIF(IF(dati_pdc!$C550=1,dati_bdv!$C$2:$C$65536,IF(dati_pdc!$C550=2,dati_bdv!$D$2:$D$65536,IF(dati_pdc!$C550=3,dati_bdv!$E$2:$E$65536,IF(dati_pdc!$C550=4,dati_bdv!$F$2:$F$65536,IF(dati_pdc!$C550=5,dati_bdv!$G$2:$G$65536,dati_bdv!$H$2:$H$65536))))),$A550,dati_bdv!M$2:M$65536)</f>
        <v>0</v>
      </c>
      <c r="F550">
        <f>SUMIF(IF(dati_pdc!$C550=1,dati_bdv!$C$2:$C$65536,IF(dati_pdc!$C550=2,dati_bdv!$D$2:$D$65536,IF(dati_pdc!$C550=3,dati_bdv!$E$2:$E$65536,IF(dati_pdc!$C550=4,dati_bdv!$F$2:$F$65536,IF(dati_pdc!$C550=5,dati_bdv!$G$2:$G$65536,dati_bdv!$H$2:$H$65536))))),$A550,dati_bdv!N$2:N$65536)</f>
        <v>0</v>
      </c>
    </row>
    <row r="551" spans="1:6">
      <c r="A551" s="34">
        <f>dati_pdc!A551</f>
        <v>0</v>
      </c>
      <c r="B551">
        <f>SUMIF(IF(dati_pdc!$C551=1,dati_bdv!$C$2:$C$65536,IF(dati_pdc!$C551=2,dati_bdv!$D$2:$D$65536,IF(dati_pdc!$C551=3,dati_bdv!$E$2:$E$65536,IF(dati_pdc!$C551=4,dati_bdv!$F$2:$F$65536,IF(dati_pdc!$C551=5,dati_bdv!$G$2:$G$65536,dati_bdv!$H$2:$H$65536))))),$A551,dati_bdv!J$2:J$65536)</f>
        <v>0</v>
      </c>
      <c r="C551">
        <f>SUMIF(IF(dati_pdc!$C551=1,dati_bdv!$C$2:$C$65536,IF(dati_pdc!$C551=2,dati_bdv!$D$2:$D$65536,IF(dati_pdc!$C551=3,dati_bdv!$E$2:$E$65536,IF(dati_pdc!$C551=4,dati_bdv!$F$2:$F$65536,IF(dati_pdc!$C551=5,dati_bdv!$G$2:$G$65536,dati_bdv!$H$2:$H$65536))))),$A551,dati_bdv!K$2:K$65536)</f>
        <v>0</v>
      </c>
      <c r="D551">
        <f>SUMIF(IF(dati_pdc!$C551=1,dati_bdv!$C$2:$C$65536,IF(dati_pdc!$C551=2,dati_bdv!$D$2:$D$65536,IF(dati_pdc!$C551=3,dati_bdv!$E$2:$E$65536,IF(dati_pdc!$C551=4,dati_bdv!$F$2:$F$65536,IF(dati_pdc!$C551=5,dati_bdv!$G$2:$G$65536,dati_bdv!$H$2:$H$65536))))),$A551,dati_bdv!L$2:L$65536)</f>
        <v>0</v>
      </c>
      <c r="E551">
        <f>SUMIF(IF(dati_pdc!$C551=1,dati_bdv!$C$2:$C$65536,IF(dati_pdc!$C551=2,dati_bdv!$D$2:$D$65536,IF(dati_pdc!$C551=3,dati_bdv!$E$2:$E$65536,IF(dati_pdc!$C551=4,dati_bdv!$F$2:$F$65536,IF(dati_pdc!$C551=5,dati_bdv!$G$2:$G$65536,dati_bdv!$H$2:$H$65536))))),$A551,dati_bdv!M$2:M$65536)</f>
        <v>0</v>
      </c>
      <c r="F551">
        <f>SUMIF(IF(dati_pdc!$C551=1,dati_bdv!$C$2:$C$65536,IF(dati_pdc!$C551=2,dati_bdv!$D$2:$D$65536,IF(dati_pdc!$C551=3,dati_bdv!$E$2:$E$65536,IF(dati_pdc!$C551=4,dati_bdv!$F$2:$F$65536,IF(dati_pdc!$C551=5,dati_bdv!$G$2:$G$65536,dati_bdv!$H$2:$H$65536))))),$A551,dati_bdv!N$2:N$65536)</f>
        <v>0</v>
      </c>
    </row>
    <row r="552" spans="1:6">
      <c r="A552" s="34">
        <f>dati_pdc!A552</f>
        <v>0</v>
      </c>
      <c r="B552">
        <f>SUMIF(IF(dati_pdc!$C552=1,dati_bdv!$C$2:$C$65536,IF(dati_pdc!$C552=2,dati_bdv!$D$2:$D$65536,IF(dati_pdc!$C552=3,dati_bdv!$E$2:$E$65536,IF(dati_pdc!$C552=4,dati_bdv!$F$2:$F$65536,IF(dati_pdc!$C552=5,dati_bdv!$G$2:$G$65536,dati_bdv!$H$2:$H$65536))))),$A552,dati_bdv!J$2:J$65536)</f>
        <v>0</v>
      </c>
      <c r="C552">
        <f>SUMIF(IF(dati_pdc!$C552=1,dati_bdv!$C$2:$C$65536,IF(dati_pdc!$C552=2,dati_bdv!$D$2:$D$65536,IF(dati_pdc!$C552=3,dati_bdv!$E$2:$E$65536,IF(dati_pdc!$C552=4,dati_bdv!$F$2:$F$65536,IF(dati_pdc!$C552=5,dati_bdv!$G$2:$G$65536,dati_bdv!$H$2:$H$65536))))),$A552,dati_bdv!K$2:K$65536)</f>
        <v>0</v>
      </c>
      <c r="D552">
        <f>SUMIF(IF(dati_pdc!$C552=1,dati_bdv!$C$2:$C$65536,IF(dati_pdc!$C552=2,dati_bdv!$D$2:$D$65536,IF(dati_pdc!$C552=3,dati_bdv!$E$2:$E$65536,IF(dati_pdc!$C552=4,dati_bdv!$F$2:$F$65536,IF(dati_pdc!$C552=5,dati_bdv!$G$2:$G$65536,dati_bdv!$H$2:$H$65536))))),$A552,dati_bdv!L$2:L$65536)</f>
        <v>0</v>
      </c>
      <c r="E552">
        <f>SUMIF(IF(dati_pdc!$C552=1,dati_bdv!$C$2:$C$65536,IF(dati_pdc!$C552=2,dati_bdv!$D$2:$D$65536,IF(dati_pdc!$C552=3,dati_bdv!$E$2:$E$65536,IF(dati_pdc!$C552=4,dati_bdv!$F$2:$F$65536,IF(dati_pdc!$C552=5,dati_bdv!$G$2:$G$65536,dati_bdv!$H$2:$H$65536))))),$A552,dati_bdv!M$2:M$65536)</f>
        <v>0</v>
      </c>
      <c r="F552">
        <f>SUMIF(IF(dati_pdc!$C552=1,dati_bdv!$C$2:$C$65536,IF(dati_pdc!$C552=2,dati_bdv!$D$2:$D$65536,IF(dati_pdc!$C552=3,dati_bdv!$E$2:$E$65536,IF(dati_pdc!$C552=4,dati_bdv!$F$2:$F$65536,IF(dati_pdc!$C552=5,dati_bdv!$G$2:$G$65536,dati_bdv!$H$2:$H$65536))))),$A552,dati_bdv!N$2:N$65536)</f>
        <v>0</v>
      </c>
    </row>
    <row r="553" spans="1:6">
      <c r="A553" s="34">
        <f>dati_pdc!A553</f>
        <v>0</v>
      </c>
      <c r="B553">
        <f>SUMIF(IF(dati_pdc!$C553=1,dati_bdv!$C$2:$C$65536,IF(dati_pdc!$C553=2,dati_bdv!$D$2:$D$65536,IF(dati_pdc!$C553=3,dati_bdv!$E$2:$E$65536,IF(dati_pdc!$C553=4,dati_bdv!$F$2:$F$65536,IF(dati_pdc!$C553=5,dati_bdv!$G$2:$G$65536,dati_bdv!$H$2:$H$65536))))),$A553,dati_bdv!J$2:J$65536)</f>
        <v>0</v>
      </c>
      <c r="C553">
        <f>SUMIF(IF(dati_pdc!$C553=1,dati_bdv!$C$2:$C$65536,IF(dati_pdc!$C553=2,dati_bdv!$D$2:$D$65536,IF(dati_pdc!$C553=3,dati_bdv!$E$2:$E$65536,IF(dati_pdc!$C553=4,dati_bdv!$F$2:$F$65536,IF(dati_pdc!$C553=5,dati_bdv!$G$2:$G$65536,dati_bdv!$H$2:$H$65536))))),$A553,dati_bdv!K$2:K$65536)</f>
        <v>0</v>
      </c>
      <c r="D553">
        <f>SUMIF(IF(dati_pdc!$C553=1,dati_bdv!$C$2:$C$65536,IF(dati_pdc!$C553=2,dati_bdv!$D$2:$D$65536,IF(dati_pdc!$C553=3,dati_bdv!$E$2:$E$65536,IF(dati_pdc!$C553=4,dati_bdv!$F$2:$F$65536,IF(dati_pdc!$C553=5,dati_bdv!$G$2:$G$65536,dati_bdv!$H$2:$H$65536))))),$A553,dati_bdv!L$2:L$65536)</f>
        <v>0</v>
      </c>
      <c r="E553">
        <f>SUMIF(IF(dati_pdc!$C553=1,dati_bdv!$C$2:$C$65536,IF(dati_pdc!$C553=2,dati_bdv!$D$2:$D$65536,IF(dati_pdc!$C553=3,dati_bdv!$E$2:$E$65536,IF(dati_pdc!$C553=4,dati_bdv!$F$2:$F$65536,IF(dati_pdc!$C553=5,dati_bdv!$G$2:$G$65536,dati_bdv!$H$2:$H$65536))))),$A553,dati_bdv!M$2:M$65536)</f>
        <v>0</v>
      </c>
      <c r="F553">
        <f>SUMIF(IF(dati_pdc!$C553=1,dati_bdv!$C$2:$C$65536,IF(dati_pdc!$C553=2,dati_bdv!$D$2:$D$65536,IF(dati_pdc!$C553=3,dati_bdv!$E$2:$E$65536,IF(dati_pdc!$C553=4,dati_bdv!$F$2:$F$65536,IF(dati_pdc!$C553=5,dati_bdv!$G$2:$G$65536,dati_bdv!$H$2:$H$65536))))),$A553,dati_bdv!N$2:N$65536)</f>
        <v>0</v>
      </c>
    </row>
    <row r="554" spans="1:6">
      <c r="A554" s="34">
        <f>dati_pdc!A554</f>
        <v>0</v>
      </c>
      <c r="B554">
        <f>SUMIF(IF(dati_pdc!$C554=1,dati_bdv!$C$2:$C$65536,IF(dati_pdc!$C554=2,dati_bdv!$D$2:$D$65536,IF(dati_pdc!$C554=3,dati_bdv!$E$2:$E$65536,IF(dati_pdc!$C554=4,dati_bdv!$F$2:$F$65536,IF(dati_pdc!$C554=5,dati_bdv!$G$2:$G$65536,dati_bdv!$H$2:$H$65536))))),$A554,dati_bdv!J$2:J$65536)</f>
        <v>0</v>
      </c>
      <c r="C554">
        <f>SUMIF(IF(dati_pdc!$C554=1,dati_bdv!$C$2:$C$65536,IF(dati_pdc!$C554=2,dati_bdv!$D$2:$D$65536,IF(dati_pdc!$C554=3,dati_bdv!$E$2:$E$65536,IF(dati_pdc!$C554=4,dati_bdv!$F$2:$F$65536,IF(dati_pdc!$C554=5,dati_bdv!$G$2:$G$65536,dati_bdv!$H$2:$H$65536))))),$A554,dati_bdv!K$2:K$65536)</f>
        <v>0</v>
      </c>
      <c r="D554">
        <f>SUMIF(IF(dati_pdc!$C554=1,dati_bdv!$C$2:$C$65536,IF(dati_pdc!$C554=2,dati_bdv!$D$2:$D$65536,IF(dati_pdc!$C554=3,dati_bdv!$E$2:$E$65536,IF(dati_pdc!$C554=4,dati_bdv!$F$2:$F$65536,IF(dati_pdc!$C554=5,dati_bdv!$G$2:$G$65536,dati_bdv!$H$2:$H$65536))))),$A554,dati_bdv!L$2:L$65536)</f>
        <v>0</v>
      </c>
      <c r="E554">
        <f>SUMIF(IF(dati_pdc!$C554=1,dati_bdv!$C$2:$C$65536,IF(dati_pdc!$C554=2,dati_bdv!$D$2:$D$65536,IF(dati_pdc!$C554=3,dati_bdv!$E$2:$E$65536,IF(dati_pdc!$C554=4,dati_bdv!$F$2:$F$65536,IF(dati_pdc!$C554=5,dati_bdv!$G$2:$G$65536,dati_bdv!$H$2:$H$65536))))),$A554,dati_bdv!M$2:M$65536)</f>
        <v>0</v>
      </c>
      <c r="F554">
        <f>SUMIF(IF(dati_pdc!$C554=1,dati_bdv!$C$2:$C$65536,IF(dati_pdc!$C554=2,dati_bdv!$D$2:$D$65536,IF(dati_pdc!$C554=3,dati_bdv!$E$2:$E$65536,IF(dati_pdc!$C554=4,dati_bdv!$F$2:$F$65536,IF(dati_pdc!$C554=5,dati_bdv!$G$2:$G$65536,dati_bdv!$H$2:$H$65536))))),$A554,dati_bdv!N$2:N$65536)</f>
        <v>0</v>
      </c>
    </row>
    <row r="555" spans="1:6">
      <c r="A555" s="34">
        <f>dati_pdc!A555</f>
        <v>0</v>
      </c>
      <c r="B555">
        <f>SUMIF(IF(dati_pdc!$C555=1,dati_bdv!$C$2:$C$65536,IF(dati_pdc!$C555=2,dati_bdv!$D$2:$D$65536,IF(dati_pdc!$C555=3,dati_bdv!$E$2:$E$65536,IF(dati_pdc!$C555=4,dati_bdv!$F$2:$F$65536,IF(dati_pdc!$C555=5,dati_bdv!$G$2:$G$65536,dati_bdv!$H$2:$H$65536))))),$A555,dati_bdv!J$2:J$65536)</f>
        <v>0</v>
      </c>
      <c r="C555">
        <f>SUMIF(IF(dati_pdc!$C555=1,dati_bdv!$C$2:$C$65536,IF(dati_pdc!$C555=2,dati_bdv!$D$2:$D$65536,IF(dati_pdc!$C555=3,dati_bdv!$E$2:$E$65536,IF(dati_pdc!$C555=4,dati_bdv!$F$2:$F$65536,IF(dati_pdc!$C555=5,dati_bdv!$G$2:$G$65536,dati_bdv!$H$2:$H$65536))))),$A555,dati_bdv!K$2:K$65536)</f>
        <v>0</v>
      </c>
      <c r="D555">
        <f>SUMIF(IF(dati_pdc!$C555=1,dati_bdv!$C$2:$C$65536,IF(dati_pdc!$C555=2,dati_bdv!$D$2:$D$65536,IF(dati_pdc!$C555=3,dati_bdv!$E$2:$E$65536,IF(dati_pdc!$C555=4,dati_bdv!$F$2:$F$65536,IF(dati_pdc!$C555=5,dati_bdv!$G$2:$G$65536,dati_bdv!$H$2:$H$65536))))),$A555,dati_bdv!L$2:L$65536)</f>
        <v>0</v>
      </c>
      <c r="E555">
        <f>SUMIF(IF(dati_pdc!$C555=1,dati_bdv!$C$2:$C$65536,IF(dati_pdc!$C555=2,dati_bdv!$D$2:$D$65536,IF(dati_pdc!$C555=3,dati_bdv!$E$2:$E$65536,IF(dati_pdc!$C555=4,dati_bdv!$F$2:$F$65536,IF(dati_pdc!$C555=5,dati_bdv!$G$2:$G$65536,dati_bdv!$H$2:$H$65536))))),$A555,dati_bdv!M$2:M$65536)</f>
        <v>0</v>
      </c>
      <c r="F555">
        <f>SUMIF(IF(dati_pdc!$C555=1,dati_bdv!$C$2:$C$65536,IF(dati_pdc!$C555=2,dati_bdv!$D$2:$D$65536,IF(dati_pdc!$C555=3,dati_bdv!$E$2:$E$65536,IF(dati_pdc!$C555=4,dati_bdv!$F$2:$F$65536,IF(dati_pdc!$C555=5,dati_bdv!$G$2:$G$65536,dati_bdv!$H$2:$H$65536))))),$A555,dati_bdv!N$2:N$65536)</f>
        <v>0</v>
      </c>
    </row>
    <row r="556" spans="1:6">
      <c r="A556" s="34">
        <f>dati_pdc!A556</f>
        <v>0</v>
      </c>
      <c r="B556">
        <f>SUMIF(IF(dati_pdc!$C556=1,dati_bdv!$C$2:$C$65536,IF(dati_pdc!$C556=2,dati_bdv!$D$2:$D$65536,IF(dati_pdc!$C556=3,dati_bdv!$E$2:$E$65536,IF(dati_pdc!$C556=4,dati_bdv!$F$2:$F$65536,IF(dati_pdc!$C556=5,dati_bdv!$G$2:$G$65536,dati_bdv!$H$2:$H$65536))))),$A556,dati_bdv!J$2:J$65536)</f>
        <v>0</v>
      </c>
      <c r="C556">
        <f>SUMIF(IF(dati_pdc!$C556=1,dati_bdv!$C$2:$C$65536,IF(dati_pdc!$C556=2,dati_bdv!$D$2:$D$65536,IF(dati_pdc!$C556=3,dati_bdv!$E$2:$E$65536,IF(dati_pdc!$C556=4,dati_bdv!$F$2:$F$65536,IF(dati_pdc!$C556=5,dati_bdv!$G$2:$G$65536,dati_bdv!$H$2:$H$65536))))),$A556,dati_bdv!K$2:K$65536)</f>
        <v>0</v>
      </c>
      <c r="D556">
        <f>SUMIF(IF(dati_pdc!$C556=1,dati_bdv!$C$2:$C$65536,IF(dati_pdc!$C556=2,dati_bdv!$D$2:$D$65536,IF(dati_pdc!$C556=3,dati_bdv!$E$2:$E$65536,IF(dati_pdc!$C556=4,dati_bdv!$F$2:$F$65536,IF(dati_pdc!$C556=5,dati_bdv!$G$2:$G$65536,dati_bdv!$H$2:$H$65536))))),$A556,dati_bdv!L$2:L$65536)</f>
        <v>0</v>
      </c>
      <c r="E556">
        <f>SUMIF(IF(dati_pdc!$C556=1,dati_bdv!$C$2:$C$65536,IF(dati_pdc!$C556=2,dati_bdv!$D$2:$D$65536,IF(dati_pdc!$C556=3,dati_bdv!$E$2:$E$65536,IF(dati_pdc!$C556=4,dati_bdv!$F$2:$F$65536,IF(dati_pdc!$C556=5,dati_bdv!$G$2:$G$65536,dati_bdv!$H$2:$H$65536))))),$A556,dati_bdv!M$2:M$65536)</f>
        <v>0</v>
      </c>
      <c r="F556">
        <f>SUMIF(IF(dati_pdc!$C556=1,dati_bdv!$C$2:$C$65536,IF(dati_pdc!$C556=2,dati_bdv!$D$2:$D$65536,IF(dati_pdc!$C556=3,dati_bdv!$E$2:$E$65536,IF(dati_pdc!$C556=4,dati_bdv!$F$2:$F$65536,IF(dati_pdc!$C556=5,dati_bdv!$G$2:$G$65536,dati_bdv!$H$2:$H$65536))))),$A556,dati_bdv!N$2:N$65536)</f>
        <v>0</v>
      </c>
    </row>
    <row r="557" spans="1:6">
      <c r="A557" s="34">
        <f>dati_pdc!A557</f>
        <v>0</v>
      </c>
      <c r="B557">
        <f>SUMIF(IF(dati_pdc!$C557=1,dati_bdv!$C$2:$C$65536,IF(dati_pdc!$C557=2,dati_bdv!$D$2:$D$65536,IF(dati_pdc!$C557=3,dati_bdv!$E$2:$E$65536,IF(dati_pdc!$C557=4,dati_bdv!$F$2:$F$65536,IF(dati_pdc!$C557=5,dati_bdv!$G$2:$G$65536,dati_bdv!$H$2:$H$65536))))),$A557,dati_bdv!J$2:J$65536)</f>
        <v>0</v>
      </c>
      <c r="C557">
        <f>SUMIF(IF(dati_pdc!$C557=1,dati_bdv!$C$2:$C$65536,IF(dati_pdc!$C557=2,dati_bdv!$D$2:$D$65536,IF(dati_pdc!$C557=3,dati_bdv!$E$2:$E$65536,IF(dati_pdc!$C557=4,dati_bdv!$F$2:$F$65536,IF(dati_pdc!$C557=5,dati_bdv!$G$2:$G$65536,dati_bdv!$H$2:$H$65536))))),$A557,dati_bdv!K$2:K$65536)</f>
        <v>0</v>
      </c>
      <c r="D557">
        <f>SUMIF(IF(dati_pdc!$C557=1,dati_bdv!$C$2:$C$65536,IF(dati_pdc!$C557=2,dati_bdv!$D$2:$D$65536,IF(dati_pdc!$C557=3,dati_bdv!$E$2:$E$65536,IF(dati_pdc!$C557=4,dati_bdv!$F$2:$F$65536,IF(dati_pdc!$C557=5,dati_bdv!$G$2:$G$65536,dati_bdv!$H$2:$H$65536))))),$A557,dati_bdv!L$2:L$65536)</f>
        <v>0</v>
      </c>
      <c r="E557">
        <f>SUMIF(IF(dati_pdc!$C557=1,dati_bdv!$C$2:$C$65536,IF(dati_pdc!$C557=2,dati_bdv!$D$2:$D$65536,IF(dati_pdc!$C557=3,dati_bdv!$E$2:$E$65536,IF(dati_pdc!$C557=4,dati_bdv!$F$2:$F$65536,IF(dati_pdc!$C557=5,dati_bdv!$G$2:$G$65536,dati_bdv!$H$2:$H$65536))))),$A557,dati_bdv!M$2:M$65536)</f>
        <v>0</v>
      </c>
      <c r="F557">
        <f>SUMIF(IF(dati_pdc!$C557=1,dati_bdv!$C$2:$C$65536,IF(dati_pdc!$C557=2,dati_bdv!$D$2:$D$65536,IF(dati_pdc!$C557=3,dati_bdv!$E$2:$E$65536,IF(dati_pdc!$C557=4,dati_bdv!$F$2:$F$65536,IF(dati_pdc!$C557=5,dati_bdv!$G$2:$G$65536,dati_bdv!$H$2:$H$65536))))),$A557,dati_bdv!N$2:N$65536)</f>
        <v>0</v>
      </c>
    </row>
    <row r="558" spans="1:6">
      <c r="A558" s="34">
        <f>dati_pdc!A558</f>
        <v>0</v>
      </c>
      <c r="B558">
        <f>SUMIF(IF(dati_pdc!$C558=1,dati_bdv!$C$2:$C$65536,IF(dati_pdc!$C558=2,dati_bdv!$D$2:$D$65536,IF(dati_pdc!$C558=3,dati_bdv!$E$2:$E$65536,IF(dati_pdc!$C558=4,dati_bdv!$F$2:$F$65536,IF(dati_pdc!$C558=5,dati_bdv!$G$2:$G$65536,dati_bdv!$H$2:$H$65536))))),$A558,dati_bdv!J$2:J$65536)</f>
        <v>0</v>
      </c>
      <c r="C558">
        <f>SUMIF(IF(dati_pdc!$C558=1,dati_bdv!$C$2:$C$65536,IF(dati_pdc!$C558=2,dati_bdv!$D$2:$D$65536,IF(dati_pdc!$C558=3,dati_bdv!$E$2:$E$65536,IF(dati_pdc!$C558=4,dati_bdv!$F$2:$F$65536,IF(dati_pdc!$C558=5,dati_bdv!$G$2:$G$65536,dati_bdv!$H$2:$H$65536))))),$A558,dati_bdv!K$2:K$65536)</f>
        <v>0</v>
      </c>
      <c r="D558">
        <f>SUMIF(IF(dati_pdc!$C558=1,dati_bdv!$C$2:$C$65536,IF(dati_pdc!$C558=2,dati_bdv!$D$2:$D$65536,IF(dati_pdc!$C558=3,dati_bdv!$E$2:$E$65536,IF(dati_pdc!$C558=4,dati_bdv!$F$2:$F$65536,IF(dati_pdc!$C558=5,dati_bdv!$G$2:$G$65536,dati_bdv!$H$2:$H$65536))))),$A558,dati_bdv!L$2:L$65536)</f>
        <v>0</v>
      </c>
      <c r="E558">
        <f>SUMIF(IF(dati_pdc!$C558=1,dati_bdv!$C$2:$C$65536,IF(dati_pdc!$C558=2,dati_bdv!$D$2:$D$65536,IF(dati_pdc!$C558=3,dati_bdv!$E$2:$E$65536,IF(dati_pdc!$C558=4,dati_bdv!$F$2:$F$65536,IF(dati_pdc!$C558=5,dati_bdv!$G$2:$G$65536,dati_bdv!$H$2:$H$65536))))),$A558,dati_bdv!M$2:M$65536)</f>
        <v>0</v>
      </c>
      <c r="F558">
        <f>SUMIF(IF(dati_pdc!$C558=1,dati_bdv!$C$2:$C$65536,IF(dati_pdc!$C558=2,dati_bdv!$D$2:$D$65536,IF(dati_pdc!$C558=3,dati_bdv!$E$2:$E$65536,IF(dati_pdc!$C558=4,dati_bdv!$F$2:$F$65536,IF(dati_pdc!$C558=5,dati_bdv!$G$2:$G$65536,dati_bdv!$H$2:$H$65536))))),$A558,dati_bdv!N$2:N$65536)</f>
        <v>0</v>
      </c>
    </row>
    <row r="559" spans="1:6">
      <c r="A559" s="34">
        <f>dati_pdc!A559</f>
        <v>0</v>
      </c>
      <c r="B559">
        <f>SUMIF(IF(dati_pdc!$C559=1,dati_bdv!$C$2:$C$65536,IF(dati_pdc!$C559=2,dati_bdv!$D$2:$D$65536,IF(dati_pdc!$C559=3,dati_bdv!$E$2:$E$65536,IF(dati_pdc!$C559=4,dati_bdv!$F$2:$F$65536,IF(dati_pdc!$C559=5,dati_bdv!$G$2:$G$65536,dati_bdv!$H$2:$H$65536))))),$A559,dati_bdv!J$2:J$65536)</f>
        <v>0</v>
      </c>
      <c r="C559">
        <f>SUMIF(IF(dati_pdc!$C559=1,dati_bdv!$C$2:$C$65536,IF(dati_pdc!$C559=2,dati_bdv!$D$2:$D$65536,IF(dati_pdc!$C559=3,dati_bdv!$E$2:$E$65536,IF(dati_pdc!$C559=4,dati_bdv!$F$2:$F$65536,IF(dati_pdc!$C559=5,dati_bdv!$G$2:$G$65536,dati_bdv!$H$2:$H$65536))))),$A559,dati_bdv!K$2:K$65536)</f>
        <v>0</v>
      </c>
      <c r="D559">
        <f>SUMIF(IF(dati_pdc!$C559=1,dati_bdv!$C$2:$C$65536,IF(dati_pdc!$C559=2,dati_bdv!$D$2:$D$65536,IF(dati_pdc!$C559=3,dati_bdv!$E$2:$E$65536,IF(dati_pdc!$C559=4,dati_bdv!$F$2:$F$65536,IF(dati_pdc!$C559=5,dati_bdv!$G$2:$G$65536,dati_bdv!$H$2:$H$65536))))),$A559,dati_bdv!L$2:L$65536)</f>
        <v>0</v>
      </c>
      <c r="E559">
        <f>SUMIF(IF(dati_pdc!$C559=1,dati_bdv!$C$2:$C$65536,IF(dati_pdc!$C559=2,dati_bdv!$D$2:$D$65536,IF(dati_pdc!$C559=3,dati_bdv!$E$2:$E$65536,IF(dati_pdc!$C559=4,dati_bdv!$F$2:$F$65536,IF(dati_pdc!$C559=5,dati_bdv!$G$2:$G$65536,dati_bdv!$H$2:$H$65536))))),$A559,dati_bdv!M$2:M$65536)</f>
        <v>0</v>
      </c>
      <c r="F559">
        <f>SUMIF(IF(dati_pdc!$C559=1,dati_bdv!$C$2:$C$65536,IF(dati_pdc!$C559=2,dati_bdv!$D$2:$D$65536,IF(dati_pdc!$C559=3,dati_bdv!$E$2:$E$65536,IF(dati_pdc!$C559=4,dati_bdv!$F$2:$F$65536,IF(dati_pdc!$C559=5,dati_bdv!$G$2:$G$65536,dati_bdv!$H$2:$H$65536))))),$A559,dati_bdv!N$2:N$65536)</f>
        <v>0</v>
      </c>
    </row>
    <row r="560" spans="1:6">
      <c r="A560" s="34">
        <f>dati_pdc!A560</f>
        <v>0</v>
      </c>
      <c r="B560">
        <f>SUMIF(IF(dati_pdc!$C560=1,dati_bdv!$C$2:$C$65536,IF(dati_pdc!$C560=2,dati_bdv!$D$2:$D$65536,IF(dati_pdc!$C560=3,dati_bdv!$E$2:$E$65536,IF(dati_pdc!$C560=4,dati_bdv!$F$2:$F$65536,IF(dati_pdc!$C560=5,dati_bdv!$G$2:$G$65536,dati_bdv!$H$2:$H$65536))))),$A560,dati_bdv!J$2:J$65536)</f>
        <v>0</v>
      </c>
      <c r="C560">
        <f>SUMIF(IF(dati_pdc!$C560=1,dati_bdv!$C$2:$C$65536,IF(dati_pdc!$C560=2,dati_bdv!$D$2:$D$65536,IF(dati_pdc!$C560=3,dati_bdv!$E$2:$E$65536,IF(dati_pdc!$C560=4,dati_bdv!$F$2:$F$65536,IF(dati_pdc!$C560=5,dati_bdv!$G$2:$G$65536,dati_bdv!$H$2:$H$65536))))),$A560,dati_bdv!K$2:K$65536)</f>
        <v>0</v>
      </c>
      <c r="D560">
        <f>SUMIF(IF(dati_pdc!$C560=1,dati_bdv!$C$2:$C$65536,IF(dati_pdc!$C560=2,dati_bdv!$D$2:$D$65536,IF(dati_pdc!$C560=3,dati_bdv!$E$2:$E$65536,IF(dati_pdc!$C560=4,dati_bdv!$F$2:$F$65536,IF(dati_pdc!$C560=5,dati_bdv!$G$2:$G$65536,dati_bdv!$H$2:$H$65536))))),$A560,dati_bdv!L$2:L$65536)</f>
        <v>0</v>
      </c>
      <c r="E560">
        <f>SUMIF(IF(dati_pdc!$C560=1,dati_bdv!$C$2:$C$65536,IF(dati_pdc!$C560=2,dati_bdv!$D$2:$D$65536,IF(dati_pdc!$C560=3,dati_bdv!$E$2:$E$65536,IF(dati_pdc!$C560=4,dati_bdv!$F$2:$F$65536,IF(dati_pdc!$C560=5,dati_bdv!$G$2:$G$65536,dati_bdv!$H$2:$H$65536))))),$A560,dati_bdv!M$2:M$65536)</f>
        <v>0</v>
      </c>
      <c r="F560">
        <f>SUMIF(IF(dati_pdc!$C560=1,dati_bdv!$C$2:$C$65536,IF(dati_pdc!$C560=2,dati_bdv!$D$2:$D$65536,IF(dati_pdc!$C560=3,dati_bdv!$E$2:$E$65536,IF(dati_pdc!$C560=4,dati_bdv!$F$2:$F$65536,IF(dati_pdc!$C560=5,dati_bdv!$G$2:$G$65536,dati_bdv!$H$2:$H$65536))))),$A560,dati_bdv!N$2:N$65536)</f>
        <v>0</v>
      </c>
    </row>
    <row r="561" spans="1:6">
      <c r="A561" s="34">
        <f>dati_pdc!A561</f>
        <v>0</v>
      </c>
      <c r="B561">
        <f>SUMIF(IF(dati_pdc!$C561=1,dati_bdv!$C$2:$C$65536,IF(dati_pdc!$C561=2,dati_bdv!$D$2:$D$65536,IF(dati_pdc!$C561=3,dati_bdv!$E$2:$E$65536,IF(dati_pdc!$C561=4,dati_bdv!$F$2:$F$65536,IF(dati_pdc!$C561=5,dati_bdv!$G$2:$G$65536,dati_bdv!$H$2:$H$65536))))),$A561,dati_bdv!J$2:J$65536)</f>
        <v>0</v>
      </c>
      <c r="C561">
        <f>SUMIF(IF(dati_pdc!$C561=1,dati_bdv!$C$2:$C$65536,IF(dati_pdc!$C561=2,dati_bdv!$D$2:$D$65536,IF(dati_pdc!$C561=3,dati_bdv!$E$2:$E$65536,IF(dati_pdc!$C561=4,dati_bdv!$F$2:$F$65536,IF(dati_pdc!$C561=5,dati_bdv!$G$2:$G$65536,dati_bdv!$H$2:$H$65536))))),$A561,dati_bdv!K$2:K$65536)</f>
        <v>0</v>
      </c>
      <c r="D561">
        <f>SUMIF(IF(dati_pdc!$C561=1,dati_bdv!$C$2:$C$65536,IF(dati_pdc!$C561=2,dati_bdv!$D$2:$D$65536,IF(dati_pdc!$C561=3,dati_bdv!$E$2:$E$65536,IF(dati_pdc!$C561=4,dati_bdv!$F$2:$F$65536,IF(dati_pdc!$C561=5,dati_bdv!$G$2:$G$65536,dati_bdv!$H$2:$H$65536))))),$A561,dati_bdv!L$2:L$65536)</f>
        <v>0</v>
      </c>
      <c r="E561">
        <f>SUMIF(IF(dati_pdc!$C561=1,dati_bdv!$C$2:$C$65536,IF(dati_pdc!$C561=2,dati_bdv!$D$2:$D$65536,IF(dati_pdc!$C561=3,dati_bdv!$E$2:$E$65536,IF(dati_pdc!$C561=4,dati_bdv!$F$2:$F$65536,IF(dati_pdc!$C561=5,dati_bdv!$G$2:$G$65536,dati_bdv!$H$2:$H$65536))))),$A561,dati_bdv!M$2:M$65536)</f>
        <v>0</v>
      </c>
      <c r="F561">
        <f>SUMIF(IF(dati_pdc!$C561=1,dati_bdv!$C$2:$C$65536,IF(dati_pdc!$C561=2,dati_bdv!$D$2:$D$65536,IF(dati_pdc!$C561=3,dati_bdv!$E$2:$E$65536,IF(dati_pdc!$C561=4,dati_bdv!$F$2:$F$65536,IF(dati_pdc!$C561=5,dati_bdv!$G$2:$G$65536,dati_bdv!$H$2:$H$65536))))),$A561,dati_bdv!N$2:N$65536)</f>
        <v>0</v>
      </c>
    </row>
    <row r="562" spans="1:6">
      <c r="A562" s="34">
        <f>dati_pdc!A562</f>
        <v>0</v>
      </c>
      <c r="B562">
        <f>SUMIF(IF(dati_pdc!$C562=1,dati_bdv!$C$2:$C$65536,IF(dati_pdc!$C562=2,dati_bdv!$D$2:$D$65536,IF(dati_pdc!$C562=3,dati_bdv!$E$2:$E$65536,IF(dati_pdc!$C562=4,dati_bdv!$F$2:$F$65536,IF(dati_pdc!$C562=5,dati_bdv!$G$2:$G$65536,dati_bdv!$H$2:$H$65536))))),$A562,dati_bdv!J$2:J$65536)</f>
        <v>0</v>
      </c>
      <c r="C562">
        <f>SUMIF(IF(dati_pdc!$C562=1,dati_bdv!$C$2:$C$65536,IF(dati_pdc!$C562=2,dati_bdv!$D$2:$D$65536,IF(dati_pdc!$C562=3,dati_bdv!$E$2:$E$65536,IF(dati_pdc!$C562=4,dati_bdv!$F$2:$F$65536,IF(dati_pdc!$C562=5,dati_bdv!$G$2:$G$65536,dati_bdv!$H$2:$H$65536))))),$A562,dati_bdv!K$2:K$65536)</f>
        <v>0</v>
      </c>
      <c r="D562">
        <f>SUMIF(IF(dati_pdc!$C562=1,dati_bdv!$C$2:$C$65536,IF(dati_pdc!$C562=2,dati_bdv!$D$2:$D$65536,IF(dati_pdc!$C562=3,dati_bdv!$E$2:$E$65536,IF(dati_pdc!$C562=4,dati_bdv!$F$2:$F$65536,IF(dati_pdc!$C562=5,dati_bdv!$G$2:$G$65536,dati_bdv!$H$2:$H$65536))))),$A562,dati_bdv!L$2:L$65536)</f>
        <v>0</v>
      </c>
      <c r="E562">
        <f>SUMIF(IF(dati_pdc!$C562=1,dati_bdv!$C$2:$C$65536,IF(dati_pdc!$C562=2,dati_bdv!$D$2:$D$65536,IF(dati_pdc!$C562=3,dati_bdv!$E$2:$E$65536,IF(dati_pdc!$C562=4,dati_bdv!$F$2:$F$65536,IF(dati_pdc!$C562=5,dati_bdv!$G$2:$G$65536,dati_bdv!$H$2:$H$65536))))),$A562,dati_bdv!M$2:M$65536)</f>
        <v>0</v>
      </c>
      <c r="F562">
        <f>SUMIF(IF(dati_pdc!$C562=1,dati_bdv!$C$2:$C$65536,IF(dati_pdc!$C562=2,dati_bdv!$D$2:$D$65536,IF(dati_pdc!$C562=3,dati_bdv!$E$2:$E$65536,IF(dati_pdc!$C562=4,dati_bdv!$F$2:$F$65536,IF(dati_pdc!$C562=5,dati_bdv!$G$2:$G$65536,dati_bdv!$H$2:$H$65536))))),$A562,dati_bdv!N$2:N$65536)</f>
        <v>0</v>
      </c>
    </row>
    <row r="563" spans="1:6">
      <c r="A563" s="34">
        <f>dati_pdc!A563</f>
        <v>0</v>
      </c>
      <c r="B563">
        <f>SUMIF(IF(dati_pdc!$C563=1,dati_bdv!$C$2:$C$65536,IF(dati_pdc!$C563=2,dati_bdv!$D$2:$D$65536,IF(dati_pdc!$C563=3,dati_bdv!$E$2:$E$65536,IF(dati_pdc!$C563=4,dati_bdv!$F$2:$F$65536,IF(dati_pdc!$C563=5,dati_bdv!$G$2:$G$65536,dati_bdv!$H$2:$H$65536))))),$A563,dati_bdv!J$2:J$65536)</f>
        <v>0</v>
      </c>
      <c r="C563">
        <f>SUMIF(IF(dati_pdc!$C563=1,dati_bdv!$C$2:$C$65536,IF(dati_pdc!$C563=2,dati_bdv!$D$2:$D$65536,IF(dati_pdc!$C563=3,dati_bdv!$E$2:$E$65536,IF(dati_pdc!$C563=4,dati_bdv!$F$2:$F$65536,IF(dati_pdc!$C563=5,dati_bdv!$G$2:$G$65536,dati_bdv!$H$2:$H$65536))))),$A563,dati_bdv!K$2:K$65536)</f>
        <v>0</v>
      </c>
      <c r="D563">
        <f>SUMIF(IF(dati_pdc!$C563=1,dati_bdv!$C$2:$C$65536,IF(dati_pdc!$C563=2,dati_bdv!$D$2:$D$65536,IF(dati_pdc!$C563=3,dati_bdv!$E$2:$E$65536,IF(dati_pdc!$C563=4,dati_bdv!$F$2:$F$65536,IF(dati_pdc!$C563=5,dati_bdv!$G$2:$G$65536,dati_bdv!$H$2:$H$65536))))),$A563,dati_bdv!L$2:L$65536)</f>
        <v>0</v>
      </c>
      <c r="E563">
        <f>SUMIF(IF(dati_pdc!$C563=1,dati_bdv!$C$2:$C$65536,IF(dati_pdc!$C563=2,dati_bdv!$D$2:$D$65536,IF(dati_pdc!$C563=3,dati_bdv!$E$2:$E$65536,IF(dati_pdc!$C563=4,dati_bdv!$F$2:$F$65536,IF(dati_pdc!$C563=5,dati_bdv!$G$2:$G$65536,dati_bdv!$H$2:$H$65536))))),$A563,dati_bdv!M$2:M$65536)</f>
        <v>0</v>
      </c>
      <c r="F563">
        <f>SUMIF(IF(dati_pdc!$C563=1,dati_bdv!$C$2:$C$65536,IF(dati_pdc!$C563=2,dati_bdv!$D$2:$D$65536,IF(dati_pdc!$C563=3,dati_bdv!$E$2:$E$65536,IF(dati_pdc!$C563=4,dati_bdv!$F$2:$F$65536,IF(dati_pdc!$C563=5,dati_bdv!$G$2:$G$65536,dati_bdv!$H$2:$H$65536))))),$A563,dati_bdv!N$2:N$65536)</f>
        <v>0</v>
      </c>
    </row>
    <row r="564" spans="1:6">
      <c r="A564" s="34">
        <f>dati_pdc!A564</f>
        <v>0</v>
      </c>
      <c r="B564">
        <f>SUMIF(IF(dati_pdc!$C564=1,dati_bdv!$C$2:$C$65536,IF(dati_pdc!$C564=2,dati_bdv!$D$2:$D$65536,IF(dati_pdc!$C564=3,dati_bdv!$E$2:$E$65536,IF(dati_pdc!$C564=4,dati_bdv!$F$2:$F$65536,IF(dati_pdc!$C564=5,dati_bdv!$G$2:$G$65536,dati_bdv!$H$2:$H$65536))))),$A564,dati_bdv!J$2:J$65536)</f>
        <v>0</v>
      </c>
      <c r="C564">
        <f>SUMIF(IF(dati_pdc!$C564=1,dati_bdv!$C$2:$C$65536,IF(dati_pdc!$C564=2,dati_bdv!$D$2:$D$65536,IF(dati_pdc!$C564=3,dati_bdv!$E$2:$E$65536,IF(dati_pdc!$C564=4,dati_bdv!$F$2:$F$65536,IF(dati_pdc!$C564=5,dati_bdv!$G$2:$G$65536,dati_bdv!$H$2:$H$65536))))),$A564,dati_bdv!K$2:K$65536)</f>
        <v>0</v>
      </c>
      <c r="D564">
        <f>SUMIF(IF(dati_pdc!$C564=1,dati_bdv!$C$2:$C$65536,IF(dati_pdc!$C564=2,dati_bdv!$D$2:$D$65536,IF(dati_pdc!$C564=3,dati_bdv!$E$2:$E$65536,IF(dati_pdc!$C564=4,dati_bdv!$F$2:$F$65536,IF(dati_pdc!$C564=5,dati_bdv!$G$2:$G$65536,dati_bdv!$H$2:$H$65536))))),$A564,dati_bdv!L$2:L$65536)</f>
        <v>0</v>
      </c>
      <c r="E564">
        <f>SUMIF(IF(dati_pdc!$C564=1,dati_bdv!$C$2:$C$65536,IF(dati_pdc!$C564=2,dati_bdv!$D$2:$D$65536,IF(dati_pdc!$C564=3,dati_bdv!$E$2:$E$65536,IF(dati_pdc!$C564=4,dati_bdv!$F$2:$F$65536,IF(dati_pdc!$C564=5,dati_bdv!$G$2:$G$65536,dati_bdv!$H$2:$H$65536))))),$A564,dati_bdv!M$2:M$65536)</f>
        <v>0</v>
      </c>
      <c r="F564">
        <f>SUMIF(IF(dati_pdc!$C564=1,dati_bdv!$C$2:$C$65536,IF(dati_pdc!$C564=2,dati_bdv!$D$2:$D$65536,IF(dati_pdc!$C564=3,dati_bdv!$E$2:$E$65536,IF(dati_pdc!$C564=4,dati_bdv!$F$2:$F$65536,IF(dati_pdc!$C564=5,dati_bdv!$G$2:$G$65536,dati_bdv!$H$2:$H$65536))))),$A564,dati_bdv!N$2:N$65536)</f>
        <v>0</v>
      </c>
    </row>
    <row r="565" spans="1:6">
      <c r="A565" s="34">
        <f>dati_pdc!A565</f>
        <v>0</v>
      </c>
      <c r="B565">
        <f>SUMIF(IF(dati_pdc!$C565=1,dati_bdv!$C$2:$C$65536,IF(dati_pdc!$C565=2,dati_bdv!$D$2:$D$65536,IF(dati_pdc!$C565=3,dati_bdv!$E$2:$E$65536,IF(dati_pdc!$C565=4,dati_bdv!$F$2:$F$65536,IF(dati_pdc!$C565=5,dati_bdv!$G$2:$G$65536,dati_bdv!$H$2:$H$65536))))),$A565,dati_bdv!J$2:J$65536)</f>
        <v>0</v>
      </c>
      <c r="C565">
        <f>SUMIF(IF(dati_pdc!$C565=1,dati_bdv!$C$2:$C$65536,IF(dati_pdc!$C565=2,dati_bdv!$D$2:$D$65536,IF(dati_pdc!$C565=3,dati_bdv!$E$2:$E$65536,IF(dati_pdc!$C565=4,dati_bdv!$F$2:$F$65536,IF(dati_pdc!$C565=5,dati_bdv!$G$2:$G$65536,dati_bdv!$H$2:$H$65536))))),$A565,dati_bdv!K$2:K$65536)</f>
        <v>0</v>
      </c>
      <c r="D565">
        <f>SUMIF(IF(dati_pdc!$C565=1,dati_bdv!$C$2:$C$65536,IF(dati_pdc!$C565=2,dati_bdv!$D$2:$D$65536,IF(dati_pdc!$C565=3,dati_bdv!$E$2:$E$65536,IF(dati_pdc!$C565=4,dati_bdv!$F$2:$F$65536,IF(dati_pdc!$C565=5,dati_bdv!$G$2:$G$65536,dati_bdv!$H$2:$H$65536))))),$A565,dati_bdv!L$2:L$65536)</f>
        <v>0</v>
      </c>
      <c r="E565">
        <f>SUMIF(IF(dati_pdc!$C565=1,dati_bdv!$C$2:$C$65536,IF(dati_pdc!$C565=2,dati_bdv!$D$2:$D$65536,IF(dati_pdc!$C565=3,dati_bdv!$E$2:$E$65536,IF(dati_pdc!$C565=4,dati_bdv!$F$2:$F$65536,IF(dati_pdc!$C565=5,dati_bdv!$G$2:$G$65536,dati_bdv!$H$2:$H$65536))))),$A565,dati_bdv!M$2:M$65536)</f>
        <v>0</v>
      </c>
      <c r="F565">
        <f>SUMIF(IF(dati_pdc!$C565=1,dati_bdv!$C$2:$C$65536,IF(dati_pdc!$C565=2,dati_bdv!$D$2:$D$65536,IF(dati_pdc!$C565=3,dati_bdv!$E$2:$E$65536,IF(dati_pdc!$C565=4,dati_bdv!$F$2:$F$65536,IF(dati_pdc!$C565=5,dati_bdv!$G$2:$G$65536,dati_bdv!$H$2:$H$65536))))),$A565,dati_bdv!N$2:N$65536)</f>
        <v>0</v>
      </c>
    </row>
    <row r="566" spans="1:6">
      <c r="A566" s="34">
        <f>dati_pdc!A566</f>
        <v>0</v>
      </c>
      <c r="B566">
        <f>SUMIF(IF(dati_pdc!$C566=1,dati_bdv!$C$2:$C$65536,IF(dati_pdc!$C566=2,dati_bdv!$D$2:$D$65536,IF(dati_pdc!$C566=3,dati_bdv!$E$2:$E$65536,IF(dati_pdc!$C566=4,dati_bdv!$F$2:$F$65536,IF(dati_pdc!$C566=5,dati_bdv!$G$2:$G$65536,dati_bdv!$H$2:$H$65536))))),$A566,dati_bdv!J$2:J$65536)</f>
        <v>0</v>
      </c>
      <c r="C566">
        <f>SUMIF(IF(dati_pdc!$C566=1,dati_bdv!$C$2:$C$65536,IF(dati_pdc!$C566=2,dati_bdv!$D$2:$D$65536,IF(dati_pdc!$C566=3,dati_bdv!$E$2:$E$65536,IF(dati_pdc!$C566=4,dati_bdv!$F$2:$F$65536,IF(dati_pdc!$C566=5,dati_bdv!$G$2:$G$65536,dati_bdv!$H$2:$H$65536))))),$A566,dati_bdv!K$2:K$65536)</f>
        <v>0</v>
      </c>
      <c r="D566">
        <f>SUMIF(IF(dati_pdc!$C566=1,dati_bdv!$C$2:$C$65536,IF(dati_pdc!$C566=2,dati_bdv!$D$2:$D$65536,IF(dati_pdc!$C566=3,dati_bdv!$E$2:$E$65536,IF(dati_pdc!$C566=4,dati_bdv!$F$2:$F$65536,IF(dati_pdc!$C566=5,dati_bdv!$G$2:$G$65536,dati_bdv!$H$2:$H$65536))))),$A566,dati_bdv!L$2:L$65536)</f>
        <v>0</v>
      </c>
      <c r="E566">
        <f>SUMIF(IF(dati_pdc!$C566=1,dati_bdv!$C$2:$C$65536,IF(dati_pdc!$C566=2,dati_bdv!$D$2:$D$65536,IF(dati_pdc!$C566=3,dati_bdv!$E$2:$E$65536,IF(dati_pdc!$C566=4,dati_bdv!$F$2:$F$65536,IF(dati_pdc!$C566=5,dati_bdv!$G$2:$G$65536,dati_bdv!$H$2:$H$65536))))),$A566,dati_bdv!M$2:M$65536)</f>
        <v>0</v>
      </c>
      <c r="F566">
        <f>SUMIF(IF(dati_pdc!$C566=1,dati_bdv!$C$2:$C$65536,IF(dati_pdc!$C566=2,dati_bdv!$D$2:$D$65536,IF(dati_pdc!$C566=3,dati_bdv!$E$2:$E$65536,IF(dati_pdc!$C566=4,dati_bdv!$F$2:$F$65536,IF(dati_pdc!$C566=5,dati_bdv!$G$2:$G$65536,dati_bdv!$H$2:$H$65536))))),$A566,dati_bdv!N$2:N$65536)</f>
        <v>0</v>
      </c>
    </row>
    <row r="567" spans="1:6">
      <c r="A567" s="34">
        <f>dati_pdc!A567</f>
        <v>0</v>
      </c>
      <c r="B567">
        <f>SUMIF(IF(dati_pdc!$C567=1,dati_bdv!$C$2:$C$65536,IF(dati_pdc!$C567=2,dati_bdv!$D$2:$D$65536,IF(dati_pdc!$C567=3,dati_bdv!$E$2:$E$65536,IF(dati_pdc!$C567=4,dati_bdv!$F$2:$F$65536,IF(dati_pdc!$C567=5,dati_bdv!$G$2:$G$65536,dati_bdv!$H$2:$H$65536))))),$A567,dati_bdv!J$2:J$65536)</f>
        <v>0</v>
      </c>
      <c r="C567">
        <f>SUMIF(IF(dati_pdc!$C567=1,dati_bdv!$C$2:$C$65536,IF(dati_pdc!$C567=2,dati_bdv!$D$2:$D$65536,IF(dati_pdc!$C567=3,dati_bdv!$E$2:$E$65536,IF(dati_pdc!$C567=4,dati_bdv!$F$2:$F$65536,IF(dati_pdc!$C567=5,dati_bdv!$G$2:$G$65536,dati_bdv!$H$2:$H$65536))))),$A567,dati_bdv!K$2:K$65536)</f>
        <v>0</v>
      </c>
      <c r="D567">
        <f>SUMIF(IF(dati_pdc!$C567=1,dati_bdv!$C$2:$C$65536,IF(dati_pdc!$C567=2,dati_bdv!$D$2:$D$65536,IF(dati_pdc!$C567=3,dati_bdv!$E$2:$E$65536,IF(dati_pdc!$C567=4,dati_bdv!$F$2:$F$65536,IF(dati_pdc!$C567=5,dati_bdv!$G$2:$G$65536,dati_bdv!$H$2:$H$65536))))),$A567,dati_bdv!L$2:L$65536)</f>
        <v>0</v>
      </c>
      <c r="E567">
        <f>SUMIF(IF(dati_pdc!$C567=1,dati_bdv!$C$2:$C$65536,IF(dati_pdc!$C567=2,dati_bdv!$D$2:$D$65536,IF(dati_pdc!$C567=3,dati_bdv!$E$2:$E$65536,IF(dati_pdc!$C567=4,dati_bdv!$F$2:$F$65536,IF(dati_pdc!$C567=5,dati_bdv!$G$2:$G$65536,dati_bdv!$H$2:$H$65536))))),$A567,dati_bdv!M$2:M$65536)</f>
        <v>0</v>
      </c>
      <c r="F567">
        <f>SUMIF(IF(dati_pdc!$C567=1,dati_bdv!$C$2:$C$65536,IF(dati_pdc!$C567=2,dati_bdv!$D$2:$D$65536,IF(dati_pdc!$C567=3,dati_bdv!$E$2:$E$65536,IF(dati_pdc!$C567=4,dati_bdv!$F$2:$F$65536,IF(dati_pdc!$C567=5,dati_bdv!$G$2:$G$65536,dati_bdv!$H$2:$H$65536))))),$A567,dati_bdv!N$2:N$65536)</f>
        <v>0</v>
      </c>
    </row>
    <row r="568" spans="1:6">
      <c r="A568" s="34">
        <f>dati_pdc!A568</f>
        <v>0</v>
      </c>
      <c r="B568">
        <f>SUMIF(IF(dati_pdc!$C568=1,dati_bdv!$C$2:$C$65536,IF(dati_pdc!$C568=2,dati_bdv!$D$2:$D$65536,IF(dati_pdc!$C568=3,dati_bdv!$E$2:$E$65536,IF(dati_pdc!$C568=4,dati_bdv!$F$2:$F$65536,IF(dati_pdc!$C568=5,dati_bdv!$G$2:$G$65536,dati_bdv!$H$2:$H$65536))))),$A568,dati_bdv!J$2:J$65536)</f>
        <v>0</v>
      </c>
      <c r="C568">
        <f>SUMIF(IF(dati_pdc!$C568=1,dati_bdv!$C$2:$C$65536,IF(dati_pdc!$C568=2,dati_bdv!$D$2:$D$65536,IF(dati_pdc!$C568=3,dati_bdv!$E$2:$E$65536,IF(dati_pdc!$C568=4,dati_bdv!$F$2:$F$65536,IF(dati_pdc!$C568=5,dati_bdv!$G$2:$G$65536,dati_bdv!$H$2:$H$65536))))),$A568,dati_bdv!K$2:K$65536)</f>
        <v>0</v>
      </c>
      <c r="D568">
        <f>SUMIF(IF(dati_pdc!$C568=1,dati_bdv!$C$2:$C$65536,IF(dati_pdc!$C568=2,dati_bdv!$D$2:$D$65536,IF(dati_pdc!$C568=3,dati_bdv!$E$2:$E$65536,IF(dati_pdc!$C568=4,dati_bdv!$F$2:$F$65536,IF(dati_pdc!$C568=5,dati_bdv!$G$2:$G$65536,dati_bdv!$H$2:$H$65536))))),$A568,dati_bdv!L$2:L$65536)</f>
        <v>0</v>
      </c>
      <c r="E568">
        <f>SUMIF(IF(dati_pdc!$C568=1,dati_bdv!$C$2:$C$65536,IF(dati_pdc!$C568=2,dati_bdv!$D$2:$D$65536,IF(dati_pdc!$C568=3,dati_bdv!$E$2:$E$65536,IF(dati_pdc!$C568=4,dati_bdv!$F$2:$F$65536,IF(dati_pdc!$C568=5,dati_bdv!$G$2:$G$65536,dati_bdv!$H$2:$H$65536))))),$A568,dati_bdv!M$2:M$65536)</f>
        <v>0</v>
      </c>
      <c r="F568">
        <f>SUMIF(IF(dati_pdc!$C568=1,dati_bdv!$C$2:$C$65536,IF(dati_pdc!$C568=2,dati_bdv!$D$2:$D$65536,IF(dati_pdc!$C568=3,dati_bdv!$E$2:$E$65536,IF(dati_pdc!$C568=4,dati_bdv!$F$2:$F$65536,IF(dati_pdc!$C568=5,dati_bdv!$G$2:$G$65536,dati_bdv!$H$2:$H$65536))))),$A568,dati_bdv!N$2:N$65536)</f>
        <v>0</v>
      </c>
    </row>
    <row r="569" spans="1:6">
      <c r="A569" s="34">
        <f>dati_pdc!A569</f>
        <v>0</v>
      </c>
      <c r="B569">
        <f>SUMIF(IF(dati_pdc!$C569=1,dati_bdv!$C$2:$C$65536,IF(dati_pdc!$C569=2,dati_bdv!$D$2:$D$65536,IF(dati_pdc!$C569=3,dati_bdv!$E$2:$E$65536,IF(dati_pdc!$C569=4,dati_bdv!$F$2:$F$65536,IF(dati_pdc!$C569=5,dati_bdv!$G$2:$G$65536,dati_bdv!$H$2:$H$65536))))),$A569,dati_bdv!J$2:J$65536)</f>
        <v>0</v>
      </c>
      <c r="C569">
        <f>SUMIF(IF(dati_pdc!$C569=1,dati_bdv!$C$2:$C$65536,IF(dati_pdc!$C569=2,dati_bdv!$D$2:$D$65536,IF(dati_pdc!$C569=3,dati_bdv!$E$2:$E$65536,IF(dati_pdc!$C569=4,dati_bdv!$F$2:$F$65536,IF(dati_pdc!$C569=5,dati_bdv!$G$2:$G$65536,dati_bdv!$H$2:$H$65536))))),$A569,dati_bdv!K$2:K$65536)</f>
        <v>0</v>
      </c>
      <c r="D569">
        <f>SUMIF(IF(dati_pdc!$C569=1,dati_bdv!$C$2:$C$65536,IF(dati_pdc!$C569=2,dati_bdv!$D$2:$D$65536,IF(dati_pdc!$C569=3,dati_bdv!$E$2:$E$65536,IF(dati_pdc!$C569=4,dati_bdv!$F$2:$F$65536,IF(dati_pdc!$C569=5,dati_bdv!$G$2:$G$65536,dati_bdv!$H$2:$H$65536))))),$A569,dati_bdv!L$2:L$65536)</f>
        <v>0</v>
      </c>
      <c r="E569">
        <f>SUMIF(IF(dati_pdc!$C569=1,dati_bdv!$C$2:$C$65536,IF(dati_pdc!$C569=2,dati_bdv!$D$2:$D$65536,IF(dati_pdc!$C569=3,dati_bdv!$E$2:$E$65536,IF(dati_pdc!$C569=4,dati_bdv!$F$2:$F$65536,IF(dati_pdc!$C569=5,dati_bdv!$G$2:$G$65536,dati_bdv!$H$2:$H$65536))))),$A569,dati_bdv!M$2:M$65536)</f>
        <v>0</v>
      </c>
      <c r="F569">
        <f>SUMIF(IF(dati_pdc!$C569=1,dati_bdv!$C$2:$C$65536,IF(dati_pdc!$C569=2,dati_bdv!$D$2:$D$65536,IF(dati_pdc!$C569=3,dati_bdv!$E$2:$E$65536,IF(dati_pdc!$C569=4,dati_bdv!$F$2:$F$65536,IF(dati_pdc!$C569=5,dati_bdv!$G$2:$G$65536,dati_bdv!$H$2:$H$65536))))),$A569,dati_bdv!N$2:N$65536)</f>
        <v>0</v>
      </c>
    </row>
    <row r="570" spans="1:6">
      <c r="A570" s="34">
        <f>dati_pdc!A570</f>
        <v>0</v>
      </c>
      <c r="B570">
        <f>SUMIF(IF(dati_pdc!$C570=1,dati_bdv!$C$2:$C$65536,IF(dati_pdc!$C570=2,dati_bdv!$D$2:$D$65536,IF(dati_pdc!$C570=3,dati_bdv!$E$2:$E$65536,IF(dati_pdc!$C570=4,dati_bdv!$F$2:$F$65536,IF(dati_pdc!$C570=5,dati_bdv!$G$2:$G$65536,dati_bdv!$H$2:$H$65536))))),$A570,dati_bdv!J$2:J$65536)</f>
        <v>0</v>
      </c>
      <c r="C570">
        <f>SUMIF(IF(dati_pdc!$C570=1,dati_bdv!$C$2:$C$65536,IF(dati_pdc!$C570=2,dati_bdv!$D$2:$D$65536,IF(dati_pdc!$C570=3,dati_bdv!$E$2:$E$65536,IF(dati_pdc!$C570=4,dati_bdv!$F$2:$F$65536,IF(dati_pdc!$C570=5,dati_bdv!$G$2:$G$65536,dati_bdv!$H$2:$H$65536))))),$A570,dati_bdv!K$2:K$65536)</f>
        <v>0</v>
      </c>
      <c r="D570">
        <f>SUMIF(IF(dati_pdc!$C570=1,dati_bdv!$C$2:$C$65536,IF(dati_pdc!$C570=2,dati_bdv!$D$2:$D$65536,IF(dati_pdc!$C570=3,dati_bdv!$E$2:$E$65536,IF(dati_pdc!$C570=4,dati_bdv!$F$2:$F$65536,IF(dati_pdc!$C570=5,dati_bdv!$G$2:$G$65536,dati_bdv!$H$2:$H$65536))))),$A570,dati_bdv!L$2:L$65536)</f>
        <v>0</v>
      </c>
      <c r="E570">
        <f>SUMIF(IF(dati_pdc!$C570=1,dati_bdv!$C$2:$C$65536,IF(dati_pdc!$C570=2,dati_bdv!$D$2:$D$65536,IF(dati_pdc!$C570=3,dati_bdv!$E$2:$E$65536,IF(dati_pdc!$C570=4,dati_bdv!$F$2:$F$65536,IF(dati_pdc!$C570=5,dati_bdv!$G$2:$G$65536,dati_bdv!$H$2:$H$65536))))),$A570,dati_bdv!M$2:M$65536)</f>
        <v>0</v>
      </c>
      <c r="F570">
        <f>SUMIF(IF(dati_pdc!$C570=1,dati_bdv!$C$2:$C$65536,IF(dati_pdc!$C570=2,dati_bdv!$D$2:$D$65536,IF(dati_pdc!$C570=3,dati_bdv!$E$2:$E$65536,IF(dati_pdc!$C570=4,dati_bdv!$F$2:$F$65536,IF(dati_pdc!$C570=5,dati_bdv!$G$2:$G$65536,dati_bdv!$H$2:$H$65536))))),$A570,dati_bdv!N$2:N$65536)</f>
        <v>0</v>
      </c>
    </row>
    <row r="571" spans="1:6">
      <c r="A571" s="34">
        <f>dati_pdc!A571</f>
        <v>0</v>
      </c>
      <c r="B571">
        <f>SUMIF(IF(dati_pdc!$C571=1,dati_bdv!$C$2:$C$65536,IF(dati_pdc!$C571=2,dati_bdv!$D$2:$D$65536,IF(dati_pdc!$C571=3,dati_bdv!$E$2:$E$65536,IF(dati_pdc!$C571=4,dati_bdv!$F$2:$F$65536,IF(dati_pdc!$C571=5,dati_bdv!$G$2:$G$65536,dati_bdv!$H$2:$H$65536))))),$A571,dati_bdv!J$2:J$65536)</f>
        <v>0</v>
      </c>
      <c r="C571">
        <f>SUMIF(IF(dati_pdc!$C571=1,dati_bdv!$C$2:$C$65536,IF(dati_pdc!$C571=2,dati_bdv!$D$2:$D$65536,IF(dati_pdc!$C571=3,dati_bdv!$E$2:$E$65536,IF(dati_pdc!$C571=4,dati_bdv!$F$2:$F$65536,IF(dati_pdc!$C571=5,dati_bdv!$G$2:$G$65536,dati_bdv!$H$2:$H$65536))))),$A571,dati_bdv!K$2:K$65536)</f>
        <v>0</v>
      </c>
      <c r="D571">
        <f>SUMIF(IF(dati_pdc!$C571=1,dati_bdv!$C$2:$C$65536,IF(dati_pdc!$C571=2,dati_bdv!$D$2:$D$65536,IF(dati_pdc!$C571=3,dati_bdv!$E$2:$E$65536,IF(dati_pdc!$C571=4,dati_bdv!$F$2:$F$65536,IF(dati_pdc!$C571=5,dati_bdv!$G$2:$G$65536,dati_bdv!$H$2:$H$65536))))),$A571,dati_bdv!L$2:L$65536)</f>
        <v>0</v>
      </c>
      <c r="E571">
        <f>SUMIF(IF(dati_pdc!$C571=1,dati_bdv!$C$2:$C$65536,IF(dati_pdc!$C571=2,dati_bdv!$D$2:$D$65536,IF(dati_pdc!$C571=3,dati_bdv!$E$2:$E$65536,IF(dati_pdc!$C571=4,dati_bdv!$F$2:$F$65536,IF(dati_pdc!$C571=5,dati_bdv!$G$2:$G$65536,dati_bdv!$H$2:$H$65536))))),$A571,dati_bdv!M$2:M$65536)</f>
        <v>0</v>
      </c>
      <c r="F571">
        <f>SUMIF(IF(dati_pdc!$C571=1,dati_bdv!$C$2:$C$65536,IF(dati_pdc!$C571=2,dati_bdv!$D$2:$D$65536,IF(dati_pdc!$C571=3,dati_bdv!$E$2:$E$65536,IF(dati_pdc!$C571=4,dati_bdv!$F$2:$F$65536,IF(dati_pdc!$C571=5,dati_bdv!$G$2:$G$65536,dati_bdv!$H$2:$H$65536))))),$A571,dati_bdv!N$2:N$65536)</f>
        <v>0</v>
      </c>
    </row>
    <row r="572" spans="1:6">
      <c r="A572" s="34">
        <f>dati_pdc!A572</f>
        <v>0</v>
      </c>
      <c r="B572">
        <f>SUMIF(IF(dati_pdc!$C572=1,dati_bdv!$C$2:$C$65536,IF(dati_pdc!$C572=2,dati_bdv!$D$2:$D$65536,IF(dati_pdc!$C572=3,dati_bdv!$E$2:$E$65536,IF(dati_pdc!$C572=4,dati_bdv!$F$2:$F$65536,IF(dati_pdc!$C572=5,dati_bdv!$G$2:$G$65536,dati_bdv!$H$2:$H$65536))))),$A572,dati_bdv!J$2:J$65536)</f>
        <v>0</v>
      </c>
      <c r="C572">
        <f>SUMIF(IF(dati_pdc!$C572=1,dati_bdv!$C$2:$C$65536,IF(dati_pdc!$C572=2,dati_bdv!$D$2:$D$65536,IF(dati_pdc!$C572=3,dati_bdv!$E$2:$E$65536,IF(dati_pdc!$C572=4,dati_bdv!$F$2:$F$65536,IF(dati_pdc!$C572=5,dati_bdv!$G$2:$G$65536,dati_bdv!$H$2:$H$65536))))),$A572,dati_bdv!K$2:K$65536)</f>
        <v>0</v>
      </c>
      <c r="D572">
        <f>SUMIF(IF(dati_pdc!$C572=1,dati_bdv!$C$2:$C$65536,IF(dati_pdc!$C572=2,dati_bdv!$D$2:$D$65536,IF(dati_pdc!$C572=3,dati_bdv!$E$2:$E$65536,IF(dati_pdc!$C572=4,dati_bdv!$F$2:$F$65536,IF(dati_pdc!$C572=5,dati_bdv!$G$2:$G$65536,dati_bdv!$H$2:$H$65536))))),$A572,dati_bdv!L$2:L$65536)</f>
        <v>0</v>
      </c>
      <c r="E572">
        <f>SUMIF(IF(dati_pdc!$C572=1,dati_bdv!$C$2:$C$65536,IF(dati_pdc!$C572=2,dati_bdv!$D$2:$D$65536,IF(dati_pdc!$C572=3,dati_bdv!$E$2:$E$65536,IF(dati_pdc!$C572=4,dati_bdv!$F$2:$F$65536,IF(dati_pdc!$C572=5,dati_bdv!$G$2:$G$65536,dati_bdv!$H$2:$H$65536))))),$A572,dati_bdv!M$2:M$65536)</f>
        <v>0</v>
      </c>
      <c r="F572">
        <f>SUMIF(IF(dati_pdc!$C572=1,dati_bdv!$C$2:$C$65536,IF(dati_pdc!$C572=2,dati_bdv!$D$2:$D$65536,IF(dati_pdc!$C572=3,dati_bdv!$E$2:$E$65536,IF(dati_pdc!$C572=4,dati_bdv!$F$2:$F$65536,IF(dati_pdc!$C572=5,dati_bdv!$G$2:$G$65536,dati_bdv!$H$2:$H$65536))))),$A572,dati_bdv!N$2:N$65536)</f>
        <v>0</v>
      </c>
    </row>
    <row r="573" spans="1:6">
      <c r="A573" s="34">
        <f>dati_pdc!A573</f>
        <v>0</v>
      </c>
      <c r="B573">
        <f>SUMIF(IF(dati_pdc!$C573=1,dati_bdv!$C$2:$C$65536,IF(dati_pdc!$C573=2,dati_bdv!$D$2:$D$65536,IF(dati_pdc!$C573=3,dati_bdv!$E$2:$E$65536,IF(dati_pdc!$C573=4,dati_bdv!$F$2:$F$65536,IF(dati_pdc!$C573=5,dati_bdv!$G$2:$G$65536,dati_bdv!$H$2:$H$65536))))),$A573,dati_bdv!J$2:J$65536)</f>
        <v>0</v>
      </c>
      <c r="C573">
        <f>SUMIF(IF(dati_pdc!$C573=1,dati_bdv!$C$2:$C$65536,IF(dati_pdc!$C573=2,dati_bdv!$D$2:$D$65536,IF(dati_pdc!$C573=3,dati_bdv!$E$2:$E$65536,IF(dati_pdc!$C573=4,dati_bdv!$F$2:$F$65536,IF(dati_pdc!$C573=5,dati_bdv!$G$2:$G$65536,dati_bdv!$H$2:$H$65536))))),$A573,dati_bdv!K$2:K$65536)</f>
        <v>0</v>
      </c>
      <c r="D573">
        <f>SUMIF(IF(dati_pdc!$C573=1,dati_bdv!$C$2:$C$65536,IF(dati_pdc!$C573=2,dati_bdv!$D$2:$D$65536,IF(dati_pdc!$C573=3,dati_bdv!$E$2:$E$65536,IF(dati_pdc!$C573=4,dati_bdv!$F$2:$F$65536,IF(dati_pdc!$C573=5,dati_bdv!$G$2:$G$65536,dati_bdv!$H$2:$H$65536))))),$A573,dati_bdv!L$2:L$65536)</f>
        <v>0</v>
      </c>
      <c r="E573">
        <f>SUMIF(IF(dati_pdc!$C573=1,dati_bdv!$C$2:$C$65536,IF(dati_pdc!$C573=2,dati_bdv!$D$2:$D$65536,IF(dati_pdc!$C573=3,dati_bdv!$E$2:$E$65536,IF(dati_pdc!$C573=4,dati_bdv!$F$2:$F$65536,IF(dati_pdc!$C573=5,dati_bdv!$G$2:$G$65536,dati_bdv!$H$2:$H$65536))))),$A573,dati_bdv!M$2:M$65536)</f>
        <v>0</v>
      </c>
      <c r="F573">
        <f>SUMIF(IF(dati_pdc!$C573=1,dati_bdv!$C$2:$C$65536,IF(dati_pdc!$C573=2,dati_bdv!$D$2:$D$65536,IF(dati_pdc!$C573=3,dati_bdv!$E$2:$E$65536,IF(dati_pdc!$C573=4,dati_bdv!$F$2:$F$65536,IF(dati_pdc!$C573=5,dati_bdv!$G$2:$G$65536,dati_bdv!$H$2:$H$65536))))),$A573,dati_bdv!N$2:N$65536)</f>
        <v>0</v>
      </c>
    </row>
    <row r="574" spans="1:6">
      <c r="A574" s="34">
        <f>dati_pdc!A574</f>
        <v>0</v>
      </c>
      <c r="B574">
        <f>SUMIF(IF(dati_pdc!$C574=1,dati_bdv!$C$2:$C$65536,IF(dati_pdc!$C574=2,dati_bdv!$D$2:$D$65536,IF(dati_pdc!$C574=3,dati_bdv!$E$2:$E$65536,IF(dati_pdc!$C574=4,dati_bdv!$F$2:$F$65536,IF(dati_pdc!$C574=5,dati_bdv!$G$2:$G$65536,dati_bdv!$H$2:$H$65536))))),$A574,dati_bdv!J$2:J$65536)</f>
        <v>0</v>
      </c>
      <c r="C574">
        <f>SUMIF(IF(dati_pdc!$C574=1,dati_bdv!$C$2:$C$65536,IF(dati_pdc!$C574=2,dati_bdv!$D$2:$D$65536,IF(dati_pdc!$C574=3,dati_bdv!$E$2:$E$65536,IF(dati_pdc!$C574=4,dati_bdv!$F$2:$F$65536,IF(dati_pdc!$C574=5,dati_bdv!$G$2:$G$65536,dati_bdv!$H$2:$H$65536))))),$A574,dati_bdv!K$2:K$65536)</f>
        <v>0</v>
      </c>
      <c r="D574">
        <f>SUMIF(IF(dati_pdc!$C574=1,dati_bdv!$C$2:$C$65536,IF(dati_pdc!$C574=2,dati_bdv!$D$2:$D$65536,IF(dati_pdc!$C574=3,dati_bdv!$E$2:$E$65536,IF(dati_pdc!$C574=4,dati_bdv!$F$2:$F$65536,IF(dati_pdc!$C574=5,dati_bdv!$G$2:$G$65536,dati_bdv!$H$2:$H$65536))))),$A574,dati_bdv!L$2:L$65536)</f>
        <v>0</v>
      </c>
      <c r="E574">
        <f>SUMIF(IF(dati_pdc!$C574=1,dati_bdv!$C$2:$C$65536,IF(dati_pdc!$C574=2,dati_bdv!$D$2:$D$65536,IF(dati_pdc!$C574=3,dati_bdv!$E$2:$E$65536,IF(dati_pdc!$C574=4,dati_bdv!$F$2:$F$65536,IF(dati_pdc!$C574=5,dati_bdv!$G$2:$G$65536,dati_bdv!$H$2:$H$65536))))),$A574,dati_bdv!M$2:M$65536)</f>
        <v>0</v>
      </c>
      <c r="F574">
        <f>SUMIF(IF(dati_pdc!$C574=1,dati_bdv!$C$2:$C$65536,IF(dati_pdc!$C574=2,dati_bdv!$D$2:$D$65536,IF(dati_pdc!$C574=3,dati_bdv!$E$2:$E$65536,IF(dati_pdc!$C574=4,dati_bdv!$F$2:$F$65536,IF(dati_pdc!$C574=5,dati_bdv!$G$2:$G$65536,dati_bdv!$H$2:$H$65536))))),$A574,dati_bdv!N$2:N$65536)</f>
        <v>0</v>
      </c>
    </row>
    <row r="575" spans="1:6">
      <c r="A575" s="34">
        <f>dati_pdc!A575</f>
        <v>0</v>
      </c>
      <c r="B575">
        <f>SUMIF(IF(dati_pdc!$C575=1,dati_bdv!$C$2:$C$65536,IF(dati_pdc!$C575=2,dati_bdv!$D$2:$D$65536,IF(dati_pdc!$C575=3,dati_bdv!$E$2:$E$65536,IF(dati_pdc!$C575=4,dati_bdv!$F$2:$F$65536,IF(dati_pdc!$C575=5,dati_bdv!$G$2:$G$65536,dati_bdv!$H$2:$H$65536))))),$A575,dati_bdv!J$2:J$65536)</f>
        <v>0</v>
      </c>
      <c r="C575">
        <f>SUMIF(IF(dati_pdc!$C575=1,dati_bdv!$C$2:$C$65536,IF(dati_pdc!$C575=2,dati_bdv!$D$2:$D$65536,IF(dati_pdc!$C575=3,dati_bdv!$E$2:$E$65536,IF(dati_pdc!$C575=4,dati_bdv!$F$2:$F$65536,IF(dati_pdc!$C575=5,dati_bdv!$G$2:$G$65536,dati_bdv!$H$2:$H$65536))))),$A575,dati_bdv!K$2:K$65536)</f>
        <v>0</v>
      </c>
      <c r="D575">
        <f>SUMIF(IF(dati_pdc!$C575=1,dati_bdv!$C$2:$C$65536,IF(dati_pdc!$C575=2,dati_bdv!$D$2:$D$65536,IF(dati_pdc!$C575=3,dati_bdv!$E$2:$E$65536,IF(dati_pdc!$C575=4,dati_bdv!$F$2:$F$65536,IF(dati_pdc!$C575=5,dati_bdv!$G$2:$G$65536,dati_bdv!$H$2:$H$65536))))),$A575,dati_bdv!L$2:L$65536)</f>
        <v>0</v>
      </c>
      <c r="E575">
        <f>SUMIF(IF(dati_pdc!$C575=1,dati_bdv!$C$2:$C$65536,IF(dati_pdc!$C575=2,dati_bdv!$D$2:$D$65536,IF(dati_pdc!$C575=3,dati_bdv!$E$2:$E$65536,IF(dati_pdc!$C575=4,dati_bdv!$F$2:$F$65536,IF(dati_pdc!$C575=5,dati_bdv!$G$2:$G$65536,dati_bdv!$H$2:$H$65536))))),$A575,dati_bdv!M$2:M$65536)</f>
        <v>0</v>
      </c>
      <c r="F575">
        <f>SUMIF(IF(dati_pdc!$C575=1,dati_bdv!$C$2:$C$65536,IF(dati_pdc!$C575=2,dati_bdv!$D$2:$D$65536,IF(dati_pdc!$C575=3,dati_bdv!$E$2:$E$65536,IF(dati_pdc!$C575=4,dati_bdv!$F$2:$F$65536,IF(dati_pdc!$C575=5,dati_bdv!$G$2:$G$65536,dati_bdv!$H$2:$H$65536))))),$A575,dati_bdv!N$2:N$65536)</f>
        <v>0</v>
      </c>
    </row>
    <row r="576" spans="1:6">
      <c r="A576" s="34">
        <f>dati_pdc!A576</f>
        <v>0</v>
      </c>
      <c r="B576">
        <f>SUMIF(IF(dati_pdc!$C576=1,dati_bdv!$C$2:$C$65536,IF(dati_pdc!$C576=2,dati_bdv!$D$2:$D$65536,IF(dati_pdc!$C576=3,dati_bdv!$E$2:$E$65536,IF(dati_pdc!$C576=4,dati_bdv!$F$2:$F$65536,IF(dati_pdc!$C576=5,dati_bdv!$G$2:$G$65536,dati_bdv!$H$2:$H$65536))))),$A576,dati_bdv!J$2:J$65536)</f>
        <v>0</v>
      </c>
      <c r="C576">
        <f>SUMIF(IF(dati_pdc!$C576=1,dati_bdv!$C$2:$C$65536,IF(dati_pdc!$C576=2,dati_bdv!$D$2:$D$65536,IF(dati_pdc!$C576=3,dati_bdv!$E$2:$E$65536,IF(dati_pdc!$C576=4,dati_bdv!$F$2:$F$65536,IF(dati_pdc!$C576=5,dati_bdv!$G$2:$G$65536,dati_bdv!$H$2:$H$65536))))),$A576,dati_bdv!K$2:K$65536)</f>
        <v>0</v>
      </c>
      <c r="D576">
        <f>SUMIF(IF(dati_pdc!$C576=1,dati_bdv!$C$2:$C$65536,IF(dati_pdc!$C576=2,dati_bdv!$D$2:$D$65536,IF(dati_pdc!$C576=3,dati_bdv!$E$2:$E$65536,IF(dati_pdc!$C576=4,dati_bdv!$F$2:$F$65536,IF(dati_pdc!$C576=5,dati_bdv!$G$2:$G$65536,dati_bdv!$H$2:$H$65536))))),$A576,dati_bdv!L$2:L$65536)</f>
        <v>0</v>
      </c>
      <c r="E576">
        <f>SUMIF(IF(dati_pdc!$C576=1,dati_bdv!$C$2:$C$65536,IF(dati_pdc!$C576=2,dati_bdv!$D$2:$D$65536,IF(dati_pdc!$C576=3,dati_bdv!$E$2:$E$65536,IF(dati_pdc!$C576=4,dati_bdv!$F$2:$F$65536,IF(dati_pdc!$C576=5,dati_bdv!$G$2:$G$65536,dati_bdv!$H$2:$H$65536))))),$A576,dati_bdv!M$2:M$65536)</f>
        <v>0</v>
      </c>
      <c r="F576">
        <f>SUMIF(IF(dati_pdc!$C576=1,dati_bdv!$C$2:$C$65536,IF(dati_pdc!$C576=2,dati_bdv!$D$2:$D$65536,IF(dati_pdc!$C576=3,dati_bdv!$E$2:$E$65536,IF(dati_pdc!$C576=4,dati_bdv!$F$2:$F$65536,IF(dati_pdc!$C576=5,dati_bdv!$G$2:$G$65536,dati_bdv!$H$2:$H$65536))))),$A576,dati_bdv!N$2:N$65536)</f>
        <v>0</v>
      </c>
    </row>
    <row r="577" spans="1:6">
      <c r="A577" s="34">
        <f>dati_pdc!A577</f>
        <v>0</v>
      </c>
      <c r="B577">
        <f>SUMIF(IF(dati_pdc!$C577=1,dati_bdv!$C$2:$C$65536,IF(dati_pdc!$C577=2,dati_bdv!$D$2:$D$65536,IF(dati_pdc!$C577=3,dati_bdv!$E$2:$E$65536,IF(dati_pdc!$C577=4,dati_bdv!$F$2:$F$65536,IF(dati_pdc!$C577=5,dati_bdv!$G$2:$G$65536,dati_bdv!$H$2:$H$65536))))),$A577,dati_bdv!J$2:J$65536)</f>
        <v>0</v>
      </c>
      <c r="C577">
        <f>SUMIF(IF(dati_pdc!$C577=1,dati_bdv!$C$2:$C$65536,IF(dati_pdc!$C577=2,dati_bdv!$D$2:$D$65536,IF(dati_pdc!$C577=3,dati_bdv!$E$2:$E$65536,IF(dati_pdc!$C577=4,dati_bdv!$F$2:$F$65536,IF(dati_pdc!$C577=5,dati_bdv!$G$2:$G$65536,dati_bdv!$H$2:$H$65536))))),$A577,dati_bdv!K$2:K$65536)</f>
        <v>0</v>
      </c>
      <c r="D577">
        <f>SUMIF(IF(dati_pdc!$C577=1,dati_bdv!$C$2:$C$65536,IF(dati_pdc!$C577=2,dati_bdv!$D$2:$D$65536,IF(dati_pdc!$C577=3,dati_bdv!$E$2:$E$65536,IF(dati_pdc!$C577=4,dati_bdv!$F$2:$F$65536,IF(dati_pdc!$C577=5,dati_bdv!$G$2:$G$65536,dati_bdv!$H$2:$H$65536))))),$A577,dati_bdv!L$2:L$65536)</f>
        <v>0</v>
      </c>
      <c r="E577">
        <f>SUMIF(IF(dati_pdc!$C577=1,dati_bdv!$C$2:$C$65536,IF(dati_pdc!$C577=2,dati_bdv!$D$2:$D$65536,IF(dati_pdc!$C577=3,dati_bdv!$E$2:$E$65536,IF(dati_pdc!$C577=4,dati_bdv!$F$2:$F$65536,IF(dati_pdc!$C577=5,dati_bdv!$G$2:$G$65536,dati_bdv!$H$2:$H$65536))))),$A577,dati_bdv!M$2:M$65536)</f>
        <v>0</v>
      </c>
      <c r="F577">
        <f>SUMIF(IF(dati_pdc!$C577=1,dati_bdv!$C$2:$C$65536,IF(dati_pdc!$C577=2,dati_bdv!$D$2:$D$65536,IF(dati_pdc!$C577=3,dati_bdv!$E$2:$E$65536,IF(dati_pdc!$C577=4,dati_bdv!$F$2:$F$65536,IF(dati_pdc!$C577=5,dati_bdv!$G$2:$G$65536,dati_bdv!$H$2:$H$65536))))),$A577,dati_bdv!N$2:N$65536)</f>
        <v>0</v>
      </c>
    </row>
    <row r="578" spans="1:6">
      <c r="A578" s="34">
        <f>dati_pdc!A578</f>
        <v>0</v>
      </c>
      <c r="B578">
        <f>SUMIF(IF(dati_pdc!$C578=1,dati_bdv!$C$2:$C$65536,IF(dati_pdc!$C578=2,dati_bdv!$D$2:$D$65536,IF(dati_pdc!$C578=3,dati_bdv!$E$2:$E$65536,IF(dati_pdc!$C578=4,dati_bdv!$F$2:$F$65536,IF(dati_pdc!$C578=5,dati_bdv!$G$2:$G$65536,dati_bdv!$H$2:$H$65536))))),$A578,dati_bdv!J$2:J$65536)</f>
        <v>0</v>
      </c>
      <c r="C578">
        <f>SUMIF(IF(dati_pdc!$C578=1,dati_bdv!$C$2:$C$65536,IF(dati_pdc!$C578=2,dati_bdv!$D$2:$D$65536,IF(dati_pdc!$C578=3,dati_bdv!$E$2:$E$65536,IF(dati_pdc!$C578=4,dati_bdv!$F$2:$F$65536,IF(dati_pdc!$C578=5,dati_bdv!$G$2:$G$65536,dati_bdv!$H$2:$H$65536))))),$A578,dati_bdv!K$2:K$65536)</f>
        <v>0</v>
      </c>
      <c r="D578">
        <f>SUMIF(IF(dati_pdc!$C578=1,dati_bdv!$C$2:$C$65536,IF(dati_pdc!$C578=2,dati_bdv!$D$2:$D$65536,IF(dati_pdc!$C578=3,dati_bdv!$E$2:$E$65536,IF(dati_pdc!$C578=4,dati_bdv!$F$2:$F$65536,IF(dati_pdc!$C578=5,dati_bdv!$G$2:$G$65536,dati_bdv!$H$2:$H$65536))))),$A578,dati_bdv!L$2:L$65536)</f>
        <v>0</v>
      </c>
      <c r="E578">
        <f>SUMIF(IF(dati_pdc!$C578=1,dati_bdv!$C$2:$C$65536,IF(dati_pdc!$C578=2,dati_bdv!$D$2:$D$65536,IF(dati_pdc!$C578=3,dati_bdv!$E$2:$E$65536,IF(dati_pdc!$C578=4,dati_bdv!$F$2:$F$65536,IF(dati_pdc!$C578=5,dati_bdv!$G$2:$G$65536,dati_bdv!$H$2:$H$65536))))),$A578,dati_bdv!M$2:M$65536)</f>
        <v>0</v>
      </c>
      <c r="F578">
        <f>SUMIF(IF(dati_pdc!$C578=1,dati_bdv!$C$2:$C$65536,IF(dati_pdc!$C578=2,dati_bdv!$D$2:$D$65536,IF(dati_pdc!$C578=3,dati_bdv!$E$2:$E$65536,IF(dati_pdc!$C578=4,dati_bdv!$F$2:$F$65536,IF(dati_pdc!$C578=5,dati_bdv!$G$2:$G$65536,dati_bdv!$H$2:$H$65536))))),$A578,dati_bdv!N$2:N$65536)</f>
        <v>0</v>
      </c>
    </row>
    <row r="579" spans="1:6">
      <c r="A579" s="34">
        <f>dati_pdc!A579</f>
        <v>0</v>
      </c>
      <c r="B579">
        <f>SUMIF(IF(dati_pdc!$C579=1,dati_bdv!$C$2:$C$65536,IF(dati_pdc!$C579=2,dati_bdv!$D$2:$D$65536,IF(dati_pdc!$C579=3,dati_bdv!$E$2:$E$65536,IF(dati_pdc!$C579=4,dati_bdv!$F$2:$F$65536,IF(dati_pdc!$C579=5,dati_bdv!$G$2:$G$65536,dati_bdv!$H$2:$H$65536))))),$A579,dati_bdv!J$2:J$65536)</f>
        <v>0</v>
      </c>
      <c r="C579">
        <f>SUMIF(IF(dati_pdc!$C579=1,dati_bdv!$C$2:$C$65536,IF(dati_pdc!$C579=2,dati_bdv!$D$2:$D$65536,IF(dati_pdc!$C579=3,dati_bdv!$E$2:$E$65536,IF(dati_pdc!$C579=4,dati_bdv!$F$2:$F$65536,IF(dati_pdc!$C579=5,dati_bdv!$G$2:$G$65536,dati_bdv!$H$2:$H$65536))))),$A579,dati_bdv!K$2:K$65536)</f>
        <v>0</v>
      </c>
      <c r="D579">
        <f>SUMIF(IF(dati_pdc!$C579=1,dati_bdv!$C$2:$C$65536,IF(dati_pdc!$C579=2,dati_bdv!$D$2:$D$65536,IF(dati_pdc!$C579=3,dati_bdv!$E$2:$E$65536,IF(dati_pdc!$C579=4,dati_bdv!$F$2:$F$65536,IF(dati_pdc!$C579=5,dati_bdv!$G$2:$G$65536,dati_bdv!$H$2:$H$65536))))),$A579,dati_bdv!L$2:L$65536)</f>
        <v>0</v>
      </c>
      <c r="E579">
        <f>SUMIF(IF(dati_pdc!$C579=1,dati_bdv!$C$2:$C$65536,IF(dati_pdc!$C579=2,dati_bdv!$D$2:$D$65536,IF(dati_pdc!$C579=3,dati_bdv!$E$2:$E$65536,IF(dati_pdc!$C579=4,dati_bdv!$F$2:$F$65536,IF(dati_pdc!$C579=5,dati_bdv!$G$2:$G$65536,dati_bdv!$H$2:$H$65536))))),$A579,dati_bdv!M$2:M$65536)</f>
        <v>0</v>
      </c>
      <c r="F579">
        <f>SUMIF(IF(dati_pdc!$C579=1,dati_bdv!$C$2:$C$65536,IF(dati_pdc!$C579=2,dati_bdv!$D$2:$D$65536,IF(dati_pdc!$C579=3,dati_bdv!$E$2:$E$65536,IF(dati_pdc!$C579=4,dati_bdv!$F$2:$F$65536,IF(dati_pdc!$C579=5,dati_bdv!$G$2:$G$65536,dati_bdv!$H$2:$H$65536))))),$A579,dati_bdv!N$2:N$65536)</f>
        <v>0</v>
      </c>
    </row>
    <row r="580" spans="1:6">
      <c r="A580" s="34">
        <f>dati_pdc!A580</f>
        <v>0</v>
      </c>
      <c r="B580">
        <f>SUMIF(IF(dati_pdc!$C580=1,dati_bdv!$C$2:$C$65536,IF(dati_pdc!$C580=2,dati_bdv!$D$2:$D$65536,IF(dati_pdc!$C580=3,dati_bdv!$E$2:$E$65536,IF(dati_pdc!$C580=4,dati_bdv!$F$2:$F$65536,IF(dati_pdc!$C580=5,dati_bdv!$G$2:$G$65536,dati_bdv!$H$2:$H$65536))))),$A580,dati_bdv!J$2:J$65536)</f>
        <v>0</v>
      </c>
      <c r="C580">
        <f>SUMIF(IF(dati_pdc!$C580=1,dati_bdv!$C$2:$C$65536,IF(dati_pdc!$C580=2,dati_bdv!$D$2:$D$65536,IF(dati_pdc!$C580=3,dati_bdv!$E$2:$E$65536,IF(dati_pdc!$C580=4,dati_bdv!$F$2:$F$65536,IF(dati_pdc!$C580=5,dati_bdv!$G$2:$G$65536,dati_bdv!$H$2:$H$65536))))),$A580,dati_bdv!K$2:K$65536)</f>
        <v>0</v>
      </c>
      <c r="D580">
        <f>SUMIF(IF(dati_pdc!$C580=1,dati_bdv!$C$2:$C$65536,IF(dati_pdc!$C580=2,dati_bdv!$D$2:$D$65536,IF(dati_pdc!$C580=3,dati_bdv!$E$2:$E$65536,IF(dati_pdc!$C580=4,dati_bdv!$F$2:$F$65536,IF(dati_pdc!$C580=5,dati_bdv!$G$2:$G$65536,dati_bdv!$H$2:$H$65536))))),$A580,dati_bdv!L$2:L$65536)</f>
        <v>0</v>
      </c>
      <c r="E580">
        <f>SUMIF(IF(dati_pdc!$C580=1,dati_bdv!$C$2:$C$65536,IF(dati_pdc!$C580=2,dati_bdv!$D$2:$D$65536,IF(dati_pdc!$C580=3,dati_bdv!$E$2:$E$65536,IF(dati_pdc!$C580=4,dati_bdv!$F$2:$F$65536,IF(dati_pdc!$C580=5,dati_bdv!$G$2:$G$65536,dati_bdv!$H$2:$H$65536))))),$A580,dati_bdv!M$2:M$65536)</f>
        <v>0</v>
      </c>
      <c r="F580">
        <f>SUMIF(IF(dati_pdc!$C580=1,dati_bdv!$C$2:$C$65536,IF(dati_pdc!$C580=2,dati_bdv!$D$2:$D$65536,IF(dati_pdc!$C580=3,dati_bdv!$E$2:$E$65536,IF(dati_pdc!$C580=4,dati_bdv!$F$2:$F$65536,IF(dati_pdc!$C580=5,dati_bdv!$G$2:$G$65536,dati_bdv!$H$2:$H$65536))))),$A580,dati_bdv!N$2:N$65536)</f>
        <v>0</v>
      </c>
    </row>
    <row r="581" spans="1:6">
      <c r="A581" s="34">
        <f>dati_pdc!A581</f>
        <v>0</v>
      </c>
      <c r="B581">
        <f>SUMIF(IF(dati_pdc!$C581=1,dati_bdv!$C$2:$C$65536,IF(dati_pdc!$C581=2,dati_bdv!$D$2:$D$65536,IF(dati_pdc!$C581=3,dati_bdv!$E$2:$E$65536,IF(dati_pdc!$C581=4,dati_bdv!$F$2:$F$65536,IF(dati_pdc!$C581=5,dati_bdv!$G$2:$G$65536,dati_bdv!$H$2:$H$65536))))),$A581,dati_bdv!J$2:J$65536)</f>
        <v>0</v>
      </c>
      <c r="C581">
        <f>SUMIF(IF(dati_pdc!$C581=1,dati_bdv!$C$2:$C$65536,IF(dati_pdc!$C581=2,dati_bdv!$D$2:$D$65536,IF(dati_pdc!$C581=3,dati_bdv!$E$2:$E$65536,IF(dati_pdc!$C581=4,dati_bdv!$F$2:$F$65536,IF(dati_pdc!$C581=5,dati_bdv!$G$2:$G$65536,dati_bdv!$H$2:$H$65536))))),$A581,dati_bdv!K$2:K$65536)</f>
        <v>0</v>
      </c>
      <c r="D581">
        <f>SUMIF(IF(dati_pdc!$C581=1,dati_bdv!$C$2:$C$65536,IF(dati_pdc!$C581=2,dati_bdv!$D$2:$D$65536,IF(dati_pdc!$C581=3,dati_bdv!$E$2:$E$65536,IF(dati_pdc!$C581=4,dati_bdv!$F$2:$F$65536,IF(dati_pdc!$C581=5,dati_bdv!$G$2:$G$65536,dati_bdv!$H$2:$H$65536))))),$A581,dati_bdv!L$2:L$65536)</f>
        <v>0</v>
      </c>
      <c r="E581">
        <f>SUMIF(IF(dati_pdc!$C581=1,dati_bdv!$C$2:$C$65536,IF(dati_pdc!$C581=2,dati_bdv!$D$2:$D$65536,IF(dati_pdc!$C581=3,dati_bdv!$E$2:$E$65536,IF(dati_pdc!$C581=4,dati_bdv!$F$2:$F$65536,IF(dati_pdc!$C581=5,dati_bdv!$G$2:$G$65536,dati_bdv!$H$2:$H$65536))))),$A581,dati_bdv!M$2:M$65536)</f>
        <v>0</v>
      </c>
      <c r="F581">
        <f>SUMIF(IF(dati_pdc!$C581=1,dati_bdv!$C$2:$C$65536,IF(dati_pdc!$C581=2,dati_bdv!$D$2:$D$65536,IF(dati_pdc!$C581=3,dati_bdv!$E$2:$E$65536,IF(dati_pdc!$C581=4,dati_bdv!$F$2:$F$65536,IF(dati_pdc!$C581=5,dati_bdv!$G$2:$G$65536,dati_bdv!$H$2:$H$65536))))),$A581,dati_bdv!N$2:N$65536)</f>
        <v>0</v>
      </c>
    </row>
    <row r="582" spans="1:6">
      <c r="A582" s="34">
        <f>dati_pdc!A582</f>
        <v>0</v>
      </c>
      <c r="B582">
        <f>SUMIF(IF(dati_pdc!$C582=1,dati_bdv!$C$2:$C$65536,IF(dati_pdc!$C582=2,dati_bdv!$D$2:$D$65536,IF(dati_pdc!$C582=3,dati_bdv!$E$2:$E$65536,IF(dati_pdc!$C582=4,dati_bdv!$F$2:$F$65536,IF(dati_pdc!$C582=5,dati_bdv!$G$2:$G$65536,dati_bdv!$H$2:$H$65536))))),$A582,dati_bdv!J$2:J$65536)</f>
        <v>0</v>
      </c>
      <c r="C582">
        <f>SUMIF(IF(dati_pdc!$C582=1,dati_bdv!$C$2:$C$65536,IF(dati_pdc!$C582=2,dati_bdv!$D$2:$D$65536,IF(dati_pdc!$C582=3,dati_bdv!$E$2:$E$65536,IF(dati_pdc!$C582=4,dati_bdv!$F$2:$F$65536,IF(dati_pdc!$C582=5,dati_bdv!$G$2:$G$65536,dati_bdv!$H$2:$H$65536))))),$A582,dati_bdv!K$2:K$65536)</f>
        <v>0</v>
      </c>
      <c r="D582">
        <f>SUMIF(IF(dati_pdc!$C582=1,dati_bdv!$C$2:$C$65536,IF(dati_pdc!$C582=2,dati_bdv!$D$2:$D$65536,IF(dati_pdc!$C582=3,dati_bdv!$E$2:$E$65536,IF(dati_pdc!$C582=4,dati_bdv!$F$2:$F$65536,IF(dati_pdc!$C582=5,dati_bdv!$G$2:$G$65536,dati_bdv!$H$2:$H$65536))))),$A582,dati_bdv!L$2:L$65536)</f>
        <v>0</v>
      </c>
      <c r="E582">
        <f>SUMIF(IF(dati_pdc!$C582=1,dati_bdv!$C$2:$C$65536,IF(dati_pdc!$C582=2,dati_bdv!$D$2:$D$65536,IF(dati_pdc!$C582=3,dati_bdv!$E$2:$E$65536,IF(dati_pdc!$C582=4,dati_bdv!$F$2:$F$65536,IF(dati_pdc!$C582=5,dati_bdv!$G$2:$G$65536,dati_bdv!$H$2:$H$65536))))),$A582,dati_bdv!M$2:M$65536)</f>
        <v>0</v>
      </c>
      <c r="F582">
        <f>SUMIF(IF(dati_pdc!$C582=1,dati_bdv!$C$2:$C$65536,IF(dati_pdc!$C582=2,dati_bdv!$D$2:$D$65536,IF(dati_pdc!$C582=3,dati_bdv!$E$2:$E$65536,IF(dati_pdc!$C582=4,dati_bdv!$F$2:$F$65536,IF(dati_pdc!$C582=5,dati_bdv!$G$2:$G$65536,dati_bdv!$H$2:$H$65536))))),$A582,dati_bdv!N$2:N$65536)</f>
        <v>0</v>
      </c>
    </row>
    <row r="583" spans="1:6">
      <c r="A583" s="34">
        <f>dati_pdc!A583</f>
        <v>0</v>
      </c>
      <c r="B583">
        <f>SUMIF(IF(dati_pdc!$C583=1,dati_bdv!$C$2:$C$65536,IF(dati_pdc!$C583=2,dati_bdv!$D$2:$D$65536,IF(dati_pdc!$C583=3,dati_bdv!$E$2:$E$65536,IF(dati_pdc!$C583=4,dati_bdv!$F$2:$F$65536,IF(dati_pdc!$C583=5,dati_bdv!$G$2:$G$65536,dati_bdv!$H$2:$H$65536))))),$A583,dati_bdv!J$2:J$65536)</f>
        <v>0</v>
      </c>
      <c r="C583">
        <f>SUMIF(IF(dati_pdc!$C583=1,dati_bdv!$C$2:$C$65536,IF(dati_pdc!$C583=2,dati_bdv!$D$2:$D$65536,IF(dati_pdc!$C583=3,dati_bdv!$E$2:$E$65536,IF(dati_pdc!$C583=4,dati_bdv!$F$2:$F$65536,IF(dati_pdc!$C583=5,dati_bdv!$G$2:$G$65536,dati_bdv!$H$2:$H$65536))))),$A583,dati_bdv!K$2:K$65536)</f>
        <v>0</v>
      </c>
      <c r="D583">
        <f>SUMIF(IF(dati_pdc!$C583=1,dati_bdv!$C$2:$C$65536,IF(dati_pdc!$C583=2,dati_bdv!$D$2:$D$65536,IF(dati_pdc!$C583=3,dati_bdv!$E$2:$E$65536,IF(dati_pdc!$C583=4,dati_bdv!$F$2:$F$65536,IF(dati_pdc!$C583=5,dati_bdv!$G$2:$G$65536,dati_bdv!$H$2:$H$65536))))),$A583,dati_bdv!L$2:L$65536)</f>
        <v>0</v>
      </c>
      <c r="E583">
        <f>SUMIF(IF(dati_pdc!$C583=1,dati_bdv!$C$2:$C$65536,IF(dati_pdc!$C583=2,dati_bdv!$D$2:$D$65536,IF(dati_pdc!$C583=3,dati_bdv!$E$2:$E$65536,IF(dati_pdc!$C583=4,dati_bdv!$F$2:$F$65536,IF(dati_pdc!$C583=5,dati_bdv!$G$2:$G$65536,dati_bdv!$H$2:$H$65536))))),$A583,dati_bdv!M$2:M$65536)</f>
        <v>0</v>
      </c>
      <c r="F583">
        <f>SUMIF(IF(dati_pdc!$C583=1,dati_bdv!$C$2:$C$65536,IF(dati_pdc!$C583=2,dati_bdv!$D$2:$D$65536,IF(dati_pdc!$C583=3,dati_bdv!$E$2:$E$65536,IF(dati_pdc!$C583=4,dati_bdv!$F$2:$F$65536,IF(dati_pdc!$C583=5,dati_bdv!$G$2:$G$65536,dati_bdv!$H$2:$H$65536))))),$A583,dati_bdv!N$2:N$65536)</f>
        <v>0</v>
      </c>
    </row>
    <row r="584" spans="1:6">
      <c r="A584" s="34">
        <f>dati_pdc!A584</f>
        <v>0</v>
      </c>
      <c r="B584">
        <f>SUMIF(IF(dati_pdc!$C584=1,dati_bdv!$C$2:$C$65536,IF(dati_pdc!$C584=2,dati_bdv!$D$2:$D$65536,IF(dati_pdc!$C584=3,dati_bdv!$E$2:$E$65536,IF(dati_pdc!$C584=4,dati_bdv!$F$2:$F$65536,IF(dati_pdc!$C584=5,dati_bdv!$G$2:$G$65536,dati_bdv!$H$2:$H$65536))))),$A584,dati_bdv!J$2:J$65536)</f>
        <v>0</v>
      </c>
      <c r="C584">
        <f>SUMIF(IF(dati_pdc!$C584=1,dati_bdv!$C$2:$C$65536,IF(dati_pdc!$C584=2,dati_bdv!$D$2:$D$65536,IF(dati_pdc!$C584=3,dati_bdv!$E$2:$E$65536,IF(dati_pdc!$C584=4,dati_bdv!$F$2:$F$65536,IF(dati_pdc!$C584=5,dati_bdv!$G$2:$G$65536,dati_bdv!$H$2:$H$65536))))),$A584,dati_bdv!K$2:K$65536)</f>
        <v>0</v>
      </c>
      <c r="D584">
        <f>SUMIF(IF(dati_pdc!$C584=1,dati_bdv!$C$2:$C$65536,IF(dati_pdc!$C584=2,dati_bdv!$D$2:$D$65536,IF(dati_pdc!$C584=3,dati_bdv!$E$2:$E$65536,IF(dati_pdc!$C584=4,dati_bdv!$F$2:$F$65536,IF(dati_pdc!$C584=5,dati_bdv!$G$2:$G$65536,dati_bdv!$H$2:$H$65536))))),$A584,dati_bdv!L$2:L$65536)</f>
        <v>0</v>
      </c>
      <c r="E584">
        <f>SUMIF(IF(dati_pdc!$C584=1,dati_bdv!$C$2:$C$65536,IF(dati_pdc!$C584=2,dati_bdv!$D$2:$D$65536,IF(dati_pdc!$C584=3,dati_bdv!$E$2:$E$65536,IF(dati_pdc!$C584=4,dati_bdv!$F$2:$F$65536,IF(dati_pdc!$C584=5,dati_bdv!$G$2:$G$65536,dati_bdv!$H$2:$H$65536))))),$A584,dati_bdv!M$2:M$65536)</f>
        <v>0</v>
      </c>
      <c r="F584">
        <f>SUMIF(IF(dati_pdc!$C584=1,dati_bdv!$C$2:$C$65536,IF(dati_pdc!$C584=2,dati_bdv!$D$2:$D$65536,IF(dati_pdc!$C584=3,dati_bdv!$E$2:$E$65536,IF(dati_pdc!$C584=4,dati_bdv!$F$2:$F$65536,IF(dati_pdc!$C584=5,dati_bdv!$G$2:$G$65536,dati_bdv!$H$2:$H$65536))))),$A584,dati_bdv!N$2:N$65536)</f>
        <v>0</v>
      </c>
    </row>
    <row r="585" spans="1:6">
      <c r="A585" s="34">
        <f>dati_pdc!A585</f>
        <v>0</v>
      </c>
      <c r="B585">
        <f>SUMIF(IF(dati_pdc!$C585=1,dati_bdv!$C$2:$C$65536,IF(dati_pdc!$C585=2,dati_bdv!$D$2:$D$65536,IF(dati_pdc!$C585=3,dati_bdv!$E$2:$E$65536,IF(dati_pdc!$C585=4,dati_bdv!$F$2:$F$65536,IF(dati_pdc!$C585=5,dati_bdv!$G$2:$G$65536,dati_bdv!$H$2:$H$65536))))),$A585,dati_bdv!J$2:J$65536)</f>
        <v>0</v>
      </c>
      <c r="C585">
        <f>SUMIF(IF(dati_pdc!$C585=1,dati_bdv!$C$2:$C$65536,IF(dati_pdc!$C585=2,dati_bdv!$D$2:$D$65536,IF(dati_pdc!$C585=3,dati_bdv!$E$2:$E$65536,IF(dati_pdc!$C585=4,dati_bdv!$F$2:$F$65536,IF(dati_pdc!$C585=5,dati_bdv!$G$2:$G$65536,dati_bdv!$H$2:$H$65536))))),$A585,dati_bdv!K$2:K$65536)</f>
        <v>0</v>
      </c>
      <c r="D585">
        <f>SUMIF(IF(dati_pdc!$C585=1,dati_bdv!$C$2:$C$65536,IF(dati_pdc!$C585=2,dati_bdv!$D$2:$D$65536,IF(dati_pdc!$C585=3,dati_bdv!$E$2:$E$65536,IF(dati_pdc!$C585=4,dati_bdv!$F$2:$F$65536,IF(dati_pdc!$C585=5,dati_bdv!$G$2:$G$65536,dati_bdv!$H$2:$H$65536))))),$A585,dati_bdv!L$2:L$65536)</f>
        <v>0</v>
      </c>
      <c r="E585">
        <f>SUMIF(IF(dati_pdc!$C585=1,dati_bdv!$C$2:$C$65536,IF(dati_pdc!$C585=2,dati_bdv!$D$2:$D$65536,IF(dati_pdc!$C585=3,dati_bdv!$E$2:$E$65536,IF(dati_pdc!$C585=4,dati_bdv!$F$2:$F$65536,IF(dati_pdc!$C585=5,dati_bdv!$G$2:$G$65536,dati_bdv!$H$2:$H$65536))))),$A585,dati_bdv!M$2:M$65536)</f>
        <v>0</v>
      </c>
      <c r="F585">
        <f>SUMIF(IF(dati_pdc!$C585=1,dati_bdv!$C$2:$C$65536,IF(dati_pdc!$C585=2,dati_bdv!$D$2:$D$65536,IF(dati_pdc!$C585=3,dati_bdv!$E$2:$E$65536,IF(dati_pdc!$C585=4,dati_bdv!$F$2:$F$65536,IF(dati_pdc!$C585=5,dati_bdv!$G$2:$G$65536,dati_bdv!$H$2:$H$65536))))),$A585,dati_bdv!N$2:N$65536)</f>
        <v>0</v>
      </c>
    </row>
    <row r="586" spans="1:6">
      <c r="A586" s="34">
        <f>dati_pdc!A586</f>
        <v>0</v>
      </c>
      <c r="B586">
        <f>SUMIF(IF(dati_pdc!$C586=1,dati_bdv!$C$2:$C$65536,IF(dati_pdc!$C586=2,dati_bdv!$D$2:$D$65536,IF(dati_pdc!$C586=3,dati_bdv!$E$2:$E$65536,IF(dati_pdc!$C586=4,dati_bdv!$F$2:$F$65536,IF(dati_pdc!$C586=5,dati_bdv!$G$2:$G$65536,dati_bdv!$H$2:$H$65536))))),$A586,dati_bdv!J$2:J$65536)</f>
        <v>0</v>
      </c>
      <c r="C586">
        <f>SUMIF(IF(dati_pdc!$C586=1,dati_bdv!$C$2:$C$65536,IF(dati_pdc!$C586=2,dati_bdv!$D$2:$D$65536,IF(dati_pdc!$C586=3,dati_bdv!$E$2:$E$65536,IF(dati_pdc!$C586=4,dati_bdv!$F$2:$F$65536,IF(dati_pdc!$C586=5,dati_bdv!$G$2:$G$65536,dati_bdv!$H$2:$H$65536))))),$A586,dati_bdv!K$2:K$65536)</f>
        <v>0</v>
      </c>
      <c r="D586">
        <f>SUMIF(IF(dati_pdc!$C586=1,dati_bdv!$C$2:$C$65536,IF(dati_pdc!$C586=2,dati_bdv!$D$2:$D$65536,IF(dati_pdc!$C586=3,dati_bdv!$E$2:$E$65536,IF(dati_pdc!$C586=4,dati_bdv!$F$2:$F$65536,IF(dati_pdc!$C586=5,dati_bdv!$G$2:$G$65536,dati_bdv!$H$2:$H$65536))))),$A586,dati_bdv!L$2:L$65536)</f>
        <v>0</v>
      </c>
      <c r="E586">
        <f>SUMIF(IF(dati_pdc!$C586=1,dati_bdv!$C$2:$C$65536,IF(dati_pdc!$C586=2,dati_bdv!$D$2:$D$65536,IF(dati_pdc!$C586=3,dati_bdv!$E$2:$E$65536,IF(dati_pdc!$C586=4,dati_bdv!$F$2:$F$65536,IF(dati_pdc!$C586=5,dati_bdv!$G$2:$G$65536,dati_bdv!$H$2:$H$65536))))),$A586,dati_bdv!M$2:M$65536)</f>
        <v>0</v>
      </c>
      <c r="F586">
        <f>SUMIF(IF(dati_pdc!$C586=1,dati_bdv!$C$2:$C$65536,IF(dati_pdc!$C586=2,dati_bdv!$D$2:$D$65536,IF(dati_pdc!$C586=3,dati_bdv!$E$2:$E$65536,IF(dati_pdc!$C586=4,dati_bdv!$F$2:$F$65536,IF(dati_pdc!$C586=5,dati_bdv!$G$2:$G$65536,dati_bdv!$H$2:$H$65536))))),$A586,dati_bdv!N$2:N$65536)</f>
        <v>0</v>
      </c>
    </row>
    <row r="587" spans="1:6">
      <c r="A587" s="34">
        <f>dati_pdc!A587</f>
        <v>0</v>
      </c>
      <c r="B587">
        <f>SUMIF(IF(dati_pdc!$C587=1,dati_bdv!$C$2:$C$65536,IF(dati_pdc!$C587=2,dati_bdv!$D$2:$D$65536,IF(dati_pdc!$C587=3,dati_bdv!$E$2:$E$65536,IF(dati_pdc!$C587=4,dati_bdv!$F$2:$F$65536,IF(dati_pdc!$C587=5,dati_bdv!$G$2:$G$65536,dati_bdv!$H$2:$H$65536))))),$A587,dati_bdv!J$2:J$65536)</f>
        <v>0</v>
      </c>
      <c r="C587">
        <f>SUMIF(IF(dati_pdc!$C587=1,dati_bdv!$C$2:$C$65536,IF(dati_pdc!$C587=2,dati_bdv!$D$2:$D$65536,IF(dati_pdc!$C587=3,dati_bdv!$E$2:$E$65536,IF(dati_pdc!$C587=4,dati_bdv!$F$2:$F$65536,IF(dati_pdc!$C587=5,dati_bdv!$G$2:$G$65536,dati_bdv!$H$2:$H$65536))))),$A587,dati_bdv!K$2:K$65536)</f>
        <v>0</v>
      </c>
      <c r="D587">
        <f>SUMIF(IF(dati_pdc!$C587=1,dati_bdv!$C$2:$C$65536,IF(dati_pdc!$C587=2,dati_bdv!$D$2:$D$65536,IF(dati_pdc!$C587=3,dati_bdv!$E$2:$E$65536,IF(dati_pdc!$C587=4,dati_bdv!$F$2:$F$65536,IF(dati_pdc!$C587=5,dati_bdv!$G$2:$G$65536,dati_bdv!$H$2:$H$65536))))),$A587,dati_bdv!L$2:L$65536)</f>
        <v>0</v>
      </c>
      <c r="E587">
        <f>SUMIF(IF(dati_pdc!$C587=1,dati_bdv!$C$2:$C$65536,IF(dati_pdc!$C587=2,dati_bdv!$D$2:$D$65536,IF(dati_pdc!$C587=3,dati_bdv!$E$2:$E$65536,IF(dati_pdc!$C587=4,dati_bdv!$F$2:$F$65536,IF(dati_pdc!$C587=5,dati_bdv!$G$2:$G$65536,dati_bdv!$H$2:$H$65536))))),$A587,dati_bdv!M$2:M$65536)</f>
        <v>0</v>
      </c>
      <c r="F587">
        <f>SUMIF(IF(dati_pdc!$C587=1,dati_bdv!$C$2:$C$65536,IF(dati_pdc!$C587=2,dati_bdv!$D$2:$D$65536,IF(dati_pdc!$C587=3,dati_bdv!$E$2:$E$65536,IF(dati_pdc!$C587=4,dati_bdv!$F$2:$F$65536,IF(dati_pdc!$C587=5,dati_bdv!$G$2:$G$65536,dati_bdv!$H$2:$H$65536))))),$A587,dati_bdv!N$2:N$65536)</f>
        <v>0</v>
      </c>
    </row>
    <row r="588" spans="1:6">
      <c r="A588" s="34">
        <f>dati_pdc!A588</f>
        <v>0</v>
      </c>
      <c r="B588">
        <f>SUMIF(IF(dati_pdc!$C588=1,dati_bdv!$C$2:$C$65536,IF(dati_pdc!$C588=2,dati_bdv!$D$2:$D$65536,IF(dati_pdc!$C588=3,dati_bdv!$E$2:$E$65536,IF(dati_pdc!$C588=4,dati_bdv!$F$2:$F$65536,IF(dati_pdc!$C588=5,dati_bdv!$G$2:$G$65536,dati_bdv!$H$2:$H$65536))))),$A588,dati_bdv!J$2:J$65536)</f>
        <v>0</v>
      </c>
      <c r="C588">
        <f>SUMIF(IF(dati_pdc!$C588=1,dati_bdv!$C$2:$C$65536,IF(dati_pdc!$C588=2,dati_bdv!$D$2:$D$65536,IF(dati_pdc!$C588=3,dati_bdv!$E$2:$E$65536,IF(dati_pdc!$C588=4,dati_bdv!$F$2:$F$65536,IF(dati_pdc!$C588=5,dati_bdv!$G$2:$G$65536,dati_bdv!$H$2:$H$65536))))),$A588,dati_bdv!K$2:K$65536)</f>
        <v>0</v>
      </c>
      <c r="D588">
        <f>SUMIF(IF(dati_pdc!$C588=1,dati_bdv!$C$2:$C$65536,IF(dati_pdc!$C588=2,dati_bdv!$D$2:$D$65536,IF(dati_pdc!$C588=3,dati_bdv!$E$2:$E$65536,IF(dati_pdc!$C588=4,dati_bdv!$F$2:$F$65536,IF(dati_pdc!$C588=5,dati_bdv!$G$2:$G$65536,dati_bdv!$H$2:$H$65536))))),$A588,dati_bdv!L$2:L$65536)</f>
        <v>0</v>
      </c>
      <c r="E588">
        <f>SUMIF(IF(dati_pdc!$C588=1,dati_bdv!$C$2:$C$65536,IF(dati_pdc!$C588=2,dati_bdv!$D$2:$D$65536,IF(dati_pdc!$C588=3,dati_bdv!$E$2:$E$65536,IF(dati_pdc!$C588=4,dati_bdv!$F$2:$F$65536,IF(dati_pdc!$C588=5,dati_bdv!$G$2:$G$65536,dati_bdv!$H$2:$H$65536))))),$A588,dati_bdv!M$2:M$65536)</f>
        <v>0</v>
      </c>
      <c r="F588">
        <f>SUMIF(IF(dati_pdc!$C588=1,dati_bdv!$C$2:$C$65536,IF(dati_pdc!$C588=2,dati_bdv!$D$2:$D$65536,IF(dati_pdc!$C588=3,dati_bdv!$E$2:$E$65536,IF(dati_pdc!$C588=4,dati_bdv!$F$2:$F$65536,IF(dati_pdc!$C588=5,dati_bdv!$G$2:$G$65536,dati_bdv!$H$2:$H$65536))))),$A588,dati_bdv!N$2:N$65536)</f>
        <v>0</v>
      </c>
    </row>
    <row r="589" spans="1:6">
      <c r="A589" s="34">
        <f>dati_pdc!A589</f>
        <v>0</v>
      </c>
      <c r="B589">
        <f>SUMIF(IF(dati_pdc!$C589=1,dati_bdv!$C$2:$C$65536,IF(dati_pdc!$C589=2,dati_bdv!$D$2:$D$65536,IF(dati_pdc!$C589=3,dati_bdv!$E$2:$E$65536,IF(dati_pdc!$C589=4,dati_bdv!$F$2:$F$65536,IF(dati_pdc!$C589=5,dati_bdv!$G$2:$G$65536,dati_bdv!$H$2:$H$65536))))),$A589,dati_bdv!J$2:J$65536)</f>
        <v>0</v>
      </c>
      <c r="C589">
        <f>SUMIF(IF(dati_pdc!$C589=1,dati_bdv!$C$2:$C$65536,IF(dati_pdc!$C589=2,dati_bdv!$D$2:$D$65536,IF(dati_pdc!$C589=3,dati_bdv!$E$2:$E$65536,IF(dati_pdc!$C589=4,dati_bdv!$F$2:$F$65536,IF(dati_pdc!$C589=5,dati_bdv!$G$2:$G$65536,dati_bdv!$H$2:$H$65536))))),$A589,dati_bdv!K$2:K$65536)</f>
        <v>0</v>
      </c>
      <c r="D589">
        <f>SUMIF(IF(dati_pdc!$C589=1,dati_bdv!$C$2:$C$65536,IF(dati_pdc!$C589=2,dati_bdv!$D$2:$D$65536,IF(dati_pdc!$C589=3,dati_bdv!$E$2:$E$65536,IF(dati_pdc!$C589=4,dati_bdv!$F$2:$F$65536,IF(dati_pdc!$C589=5,dati_bdv!$G$2:$G$65536,dati_bdv!$H$2:$H$65536))))),$A589,dati_bdv!L$2:L$65536)</f>
        <v>0</v>
      </c>
      <c r="E589">
        <f>SUMIF(IF(dati_pdc!$C589=1,dati_bdv!$C$2:$C$65536,IF(dati_pdc!$C589=2,dati_bdv!$D$2:$D$65536,IF(dati_pdc!$C589=3,dati_bdv!$E$2:$E$65536,IF(dati_pdc!$C589=4,dati_bdv!$F$2:$F$65536,IF(dati_pdc!$C589=5,dati_bdv!$G$2:$G$65536,dati_bdv!$H$2:$H$65536))))),$A589,dati_bdv!M$2:M$65536)</f>
        <v>0</v>
      </c>
      <c r="F589">
        <f>SUMIF(IF(dati_pdc!$C589=1,dati_bdv!$C$2:$C$65536,IF(dati_pdc!$C589=2,dati_bdv!$D$2:$D$65536,IF(dati_pdc!$C589=3,dati_bdv!$E$2:$E$65536,IF(dati_pdc!$C589=4,dati_bdv!$F$2:$F$65536,IF(dati_pdc!$C589=5,dati_bdv!$G$2:$G$65536,dati_bdv!$H$2:$H$65536))))),$A589,dati_bdv!N$2:N$65536)</f>
        <v>0</v>
      </c>
    </row>
    <row r="590" spans="1:6">
      <c r="A590" s="34">
        <f>dati_pdc!A590</f>
        <v>0</v>
      </c>
      <c r="B590">
        <f>SUMIF(IF(dati_pdc!$C590=1,dati_bdv!$C$2:$C$65536,IF(dati_pdc!$C590=2,dati_bdv!$D$2:$D$65536,IF(dati_pdc!$C590=3,dati_bdv!$E$2:$E$65536,IF(dati_pdc!$C590=4,dati_bdv!$F$2:$F$65536,IF(dati_pdc!$C590=5,dati_bdv!$G$2:$G$65536,dati_bdv!$H$2:$H$65536))))),$A590,dati_bdv!J$2:J$65536)</f>
        <v>0</v>
      </c>
      <c r="C590">
        <f>SUMIF(IF(dati_pdc!$C590=1,dati_bdv!$C$2:$C$65536,IF(dati_pdc!$C590=2,dati_bdv!$D$2:$D$65536,IF(dati_pdc!$C590=3,dati_bdv!$E$2:$E$65536,IF(dati_pdc!$C590=4,dati_bdv!$F$2:$F$65536,IF(dati_pdc!$C590=5,dati_bdv!$G$2:$G$65536,dati_bdv!$H$2:$H$65536))))),$A590,dati_bdv!K$2:K$65536)</f>
        <v>0</v>
      </c>
      <c r="D590">
        <f>SUMIF(IF(dati_pdc!$C590=1,dati_bdv!$C$2:$C$65536,IF(dati_pdc!$C590=2,dati_bdv!$D$2:$D$65536,IF(dati_pdc!$C590=3,dati_bdv!$E$2:$E$65536,IF(dati_pdc!$C590=4,dati_bdv!$F$2:$F$65536,IF(dati_pdc!$C590=5,dati_bdv!$G$2:$G$65536,dati_bdv!$H$2:$H$65536))))),$A590,dati_bdv!L$2:L$65536)</f>
        <v>0</v>
      </c>
      <c r="E590">
        <f>SUMIF(IF(dati_pdc!$C590=1,dati_bdv!$C$2:$C$65536,IF(dati_pdc!$C590=2,dati_bdv!$D$2:$D$65536,IF(dati_pdc!$C590=3,dati_bdv!$E$2:$E$65536,IF(dati_pdc!$C590=4,dati_bdv!$F$2:$F$65536,IF(dati_pdc!$C590=5,dati_bdv!$G$2:$G$65536,dati_bdv!$H$2:$H$65536))))),$A590,dati_bdv!M$2:M$65536)</f>
        <v>0</v>
      </c>
      <c r="F590">
        <f>SUMIF(IF(dati_pdc!$C590=1,dati_bdv!$C$2:$C$65536,IF(dati_pdc!$C590=2,dati_bdv!$D$2:$D$65536,IF(dati_pdc!$C590=3,dati_bdv!$E$2:$E$65536,IF(dati_pdc!$C590=4,dati_bdv!$F$2:$F$65536,IF(dati_pdc!$C590=5,dati_bdv!$G$2:$G$65536,dati_bdv!$H$2:$H$65536))))),$A590,dati_bdv!N$2:N$65536)</f>
        <v>0</v>
      </c>
    </row>
    <row r="591" spans="1:6">
      <c r="A591" s="34">
        <f>dati_pdc!A591</f>
        <v>0</v>
      </c>
      <c r="B591">
        <f>SUMIF(IF(dati_pdc!$C591=1,dati_bdv!$C$2:$C$65536,IF(dati_pdc!$C591=2,dati_bdv!$D$2:$D$65536,IF(dati_pdc!$C591=3,dati_bdv!$E$2:$E$65536,IF(dati_pdc!$C591=4,dati_bdv!$F$2:$F$65536,IF(dati_pdc!$C591=5,dati_bdv!$G$2:$G$65536,dati_bdv!$H$2:$H$65536))))),$A591,dati_bdv!J$2:J$65536)</f>
        <v>0</v>
      </c>
      <c r="C591">
        <f>SUMIF(IF(dati_pdc!$C591=1,dati_bdv!$C$2:$C$65536,IF(dati_pdc!$C591=2,dati_bdv!$D$2:$D$65536,IF(dati_pdc!$C591=3,dati_bdv!$E$2:$E$65536,IF(dati_pdc!$C591=4,dati_bdv!$F$2:$F$65536,IF(dati_pdc!$C591=5,dati_bdv!$G$2:$G$65536,dati_bdv!$H$2:$H$65536))))),$A591,dati_bdv!K$2:K$65536)</f>
        <v>0</v>
      </c>
      <c r="D591">
        <f>SUMIF(IF(dati_pdc!$C591=1,dati_bdv!$C$2:$C$65536,IF(dati_pdc!$C591=2,dati_bdv!$D$2:$D$65536,IF(dati_pdc!$C591=3,dati_bdv!$E$2:$E$65536,IF(dati_pdc!$C591=4,dati_bdv!$F$2:$F$65536,IF(dati_pdc!$C591=5,dati_bdv!$G$2:$G$65536,dati_bdv!$H$2:$H$65536))))),$A591,dati_bdv!L$2:L$65536)</f>
        <v>0</v>
      </c>
      <c r="E591">
        <f>SUMIF(IF(dati_pdc!$C591=1,dati_bdv!$C$2:$C$65536,IF(dati_pdc!$C591=2,dati_bdv!$D$2:$D$65536,IF(dati_pdc!$C591=3,dati_bdv!$E$2:$E$65536,IF(dati_pdc!$C591=4,dati_bdv!$F$2:$F$65536,IF(dati_pdc!$C591=5,dati_bdv!$G$2:$G$65536,dati_bdv!$H$2:$H$65536))))),$A591,dati_bdv!M$2:M$65536)</f>
        <v>0</v>
      </c>
      <c r="F591">
        <f>SUMIF(IF(dati_pdc!$C591=1,dati_bdv!$C$2:$C$65536,IF(dati_pdc!$C591=2,dati_bdv!$D$2:$D$65536,IF(dati_pdc!$C591=3,dati_bdv!$E$2:$E$65536,IF(dati_pdc!$C591=4,dati_bdv!$F$2:$F$65536,IF(dati_pdc!$C591=5,dati_bdv!$G$2:$G$65536,dati_bdv!$H$2:$H$65536))))),$A591,dati_bdv!N$2:N$65536)</f>
        <v>0</v>
      </c>
    </row>
    <row r="592" spans="1:6">
      <c r="A592" s="34">
        <f>dati_pdc!A592</f>
        <v>0</v>
      </c>
      <c r="B592">
        <f>SUMIF(IF(dati_pdc!$C592=1,dati_bdv!$C$2:$C$65536,IF(dati_pdc!$C592=2,dati_bdv!$D$2:$D$65536,IF(dati_pdc!$C592=3,dati_bdv!$E$2:$E$65536,IF(dati_pdc!$C592=4,dati_bdv!$F$2:$F$65536,IF(dati_pdc!$C592=5,dati_bdv!$G$2:$G$65536,dati_bdv!$H$2:$H$65536))))),$A592,dati_bdv!J$2:J$65536)</f>
        <v>0</v>
      </c>
      <c r="C592">
        <f>SUMIF(IF(dati_pdc!$C592=1,dati_bdv!$C$2:$C$65536,IF(dati_pdc!$C592=2,dati_bdv!$D$2:$D$65536,IF(dati_pdc!$C592=3,dati_bdv!$E$2:$E$65536,IF(dati_pdc!$C592=4,dati_bdv!$F$2:$F$65536,IF(dati_pdc!$C592=5,dati_bdv!$G$2:$G$65536,dati_bdv!$H$2:$H$65536))))),$A592,dati_bdv!K$2:K$65536)</f>
        <v>0</v>
      </c>
      <c r="D592">
        <f>SUMIF(IF(dati_pdc!$C592=1,dati_bdv!$C$2:$C$65536,IF(dati_pdc!$C592=2,dati_bdv!$D$2:$D$65536,IF(dati_pdc!$C592=3,dati_bdv!$E$2:$E$65536,IF(dati_pdc!$C592=4,dati_bdv!$F$2:$F$65536,IF(dati_pdc!$C592=5,dati_bdv!$G$2:$G$65536,dati_bdv!$H$2:$H$65536))))),$A592,dati_bdv!L$2:L$65536)</f>
        <v>0</v>
      </c>
      <c r="E592">
        <f>SUMIF(IF(dati_pdc!$C592=1,dati_bdv!$C$2:$C$65536,IF(dati_pdc!$C592=2,dati_bdv!$D$2:$D$65536,IF(dati_pdc!$C592=3,dati_bdv!$E$2:$E$65536,IF(dati_pdc!$C592=4,dati_bdv!$F$2:$F$65536,IF(dati_pdc!$C592=5,dati_bdv!$G$2:$G$65536,dati_bdv!$H$2:$H$65536))))),$A592,dati_bdv!M$2:M$65536)</f>
        <v>0</v>
      </c>
      <c r="F592">
        <f>SUMIF(IF(dati_pdc!$C592=1,dati_bdv!$C$2:$C$65536,IF(dati_pdc!$C592=2,dati_bdv!$D$2:$D$65536,IF(dati_pdc!$C592=3,dati_bdv!$E$2:$E$65536,IF(dati_pdc!$C592=4,dati_bdv!$F$2:$F$65536,IF(dati_pdc!$C592=5,dati_bdv!$G$2:$G$65536,dati_bdv!$H$2:$H$65536))))),$A592,dati_bdv!N$2:N$65536)</f>
        <v>0</v>
      </c>
    </row>
    <row r="593" spans="1:6">
      <c r="A593" s="34">
        <f>dati_pdc!A593</f>
        <v>0</v>
      </c>
      <c r="B593">
        <f>SUMIF(IF(dati_pdc!$C593=1,dati_bdv!$C$2:$C$65536,IF(dati_pdc!$C593=2,dati_bdv!$D$2:$D$65536,IF(dati_pdc!$C593=3,dati_bdv!$E$2:$E$65536,IF(dati_pdc!$C593=4,dati_bdv!$F$2:$F$65536,IF(dati_pdc!$C593=5,dati_bdv!$G$2:$G$65536,dati_bdv!$H$2:$H$65536))))),$A593,dati_bdv!J$2:J$65536)</f>
        <v>0</v>
      </c>
      <c r="C593">
        <f>SUMIF(IF(dati_pdc!$C593=1,dati_bdv!$C$2:$C$65536,IF(dati_pdc!$C593=2,dati_bdv!$D$2:$D$65536,IF(dati_pdc!$C593=3,dati_bdv!$E$2:$E$65536,IF(dati_pdc!$C593=4,dati_bdv!$F$2:$F$65536,IF(dati_pdc!$C593=5,dati_bdv!$G$2:$G$65536,dati_bdv!$H$2:$H$65536))))),$A593,dati_bdv!K$2:K$65536)</f>
        <v>0</v>
      </c>
      <c r="D593">
        <f>SUMIF(IF(dati_pdc!$C593=1,dati_bdv!$C$2:$C$65536,IF(dati_pdc!$C593=2,dati_bdv!$D$2:$D$65536,IF(dati_pdc!$C593=3,dati_bdv!$E$2:$E$65536,IF(dati_pdc!$C593=4,dati_bdv!$F$2:$F$65536,IF(dati_pdc!$C593=5,dati_bdv!$G$2:$G$65536,dati_bdv!$H$2:$H$65536))))),$A593,dati_bdv!L$2:L$65536)</f>
        <v>0</v>
      </c>
      <c r="E593">
        <f>SUMIF(IF(dati_pdc!$C593=1,dati_bdv!$C$2:$C$65536,IF(dati_pdc!$C593=2,dati_bdv!$D$2:$D$65536,IF(dati_pdc!$C593=3,dati_bdv!$E$2:$E$65536,IF(dati_pdc!$C593=4,dati_bdv!$F$2:$F$65536,IF(dati_pdc!$C593=5,dati_bdv!$G$2:$G$65536,dati_bdv!$H$2:$H$65536))))),$A593,dati_bdv!M$2:M$65536)</f>
        <v>0</v>
      </c>
      <c r="F593">
        <f>SUMIF(IF(dati_pdc!$C593=1,dati_bdv!$C$2:$C$65536,IF(dati_pdc!$C593=2,dati_bdv!$D$2:$D$65536,IF(dati_pdc!$C593=3,dati_bdv!$E$2:$E$65536,IF(dati_pdc!$C593=4,dati_bdv!$F$2:$F$65536,IF(dati_pdc!$C593=5,dati_bdv!$G$2:$G$65536,dati_bdv!$H$2:$H$65536))))),$A593,dati_bdv!N$2:N$65536)</f>
        <v>0</v>
      </c>
    </row>
    <row r="594" spans="1:6">
      <c r="A594" s="34">
        <f>dati_pdc!A594</f>
        <v>0</v>
      </c>
      <c r="B594">
        <f>SUMIF(IF(dati_pdc!$C594=1,dati_bdv!$C$2:$C$65536,IF(dati_pdc!$C594=2,dati_bdv!$D$2:$D$65536,IF(dati_pdc!$C594=3,dati_bdv!$E$2:$E$65536,IF(dati_pdc!$C594=4,dati_bdv!$F$2:$F$65536,IF(dati_pdc!$C594=5,dati_bdv!$G$2:$G$65536,dati_bdv!$H$2:$H$65536))))),$A594,dati_bdv!J$2:J$65536)</f>
        <v>0</v>
      </c>
      <c r="C594">
        <f>SUMIF(IF(dati_pdc!$C594=1,dati_bdv!$C$2:$C$65536,IF(dati_pdc!$C594=2,dati_bdv!$D$2:$D$65536,IF(dati_pdc!$C594=3,dati_bdv!$E$2:$E$65536,IF(dati_pdc!$C594=4,dati_bdv!$F$2:$F$65536,IF(dati_pdc!$C594=5,dati_bdv!$G$2:$G$65536,dati_bdv!$H$2:$H$65536))))),$A594,dati_bdv!K$2:K$65536)</f>
        <v>0</v>
      </c>
      <c r="D594">
        <f>SUMIF(IF(dati_pdc!$C594=1,dati_bdv!$C$2:$C$65536,IF(dati_pdc!$C594=2,dati_bdv!$D$2:$D$65536,IF(dati_pdc!$C594=3,dati_bdv!$E$2:$E$65536,IF(dati_pdc!$C594=4,dati_bdv!$F$2:$F$65536,IF(dati_pdc!$C594=5,dati_bdv!$G$2:$G$65536,dati_bdv!$H$2:$H$65536))))),$A594,dati_bdv!L$2:L$65536)</f>
        <v>0</v>
      </c>
      <c r="E594">
        <f>SUMIF(IF(dati_pdc!$C594=1,dati_bdv!$C$2:$C$65536,IF(dati_pdc!$C594=2,dati_bdv!$D$2:$D$65536,IF(dati_pdc!$C594=3,dati_bdv!$E$2:$E$65536,IF(dati_pdc!$C594=4,dati_bdv!$F$2:$F$65536,IF(dati_pdc!$C594=5,dati_bdv!$G$2:$G$65536,dati_bdv!$H$2:$H$65536))))),$A594,dati_bdv!M$2:M$65536)</f>
        <v>0</v>
      </c>
      <c r="F594">
        <f>SUMIF(IF(dati_pdc!$C594=1,dati_bdv!$C$2:$C$65536,IF(dati_pdc!$C594=2,dati_bdv!$D$2:$D$65536,IF(dati_pdc!$C594=3,dati_bdv!$E$2:$E$65536,IF(dati_pdc!$C594=4,dati_bdv!$F$2:$F$65536,IF(dati_pdc!$C594=5,dati_bdv!$G$2:$G$65536,dati_bdv!$H$2:$H$65536))))),$A594,dati_bdv!N$2:N$65536)</f>
        <v>0</v>
      </c>
    </row>
    <row r="595" spans="1:6">
      <c r="A595" s="34">
        <f>dati_pdc!A595</f>
        <v>0</v>
      </c>
      <c r="B595">
        <f>SUMIF(IF(dati_pdc!$C595=1,dati_bdv!$C$2:$C$65536,IF(dati_pdc!$C595=2,dati_bdv!$D$2:$D$65536,IF(dati_pdc!$C595=3,dati_bdv!$E$2:$E$65536,IF(dati_pdc!$C595=4,dati_bdv!$F$2:$F$65536,IF(dati_pdc!$C595=5,dati_bdv!$G$2:$G$65536,dati_bdv!$H$2:$H$65536))))),$A595,dati_bdv!J$2:J$65536)</f>
        <v>0</v>
      </c>
      <c r="C595">
        <f>SUMIF(IF(dati_pdc!$C595=1,dati_bdv!$C$2:$C$65536,IF(dati_pdc!$C595=2,dati_bdv!$D$2:$D$65536,IF(dati_pdc!$C595=3,dati_bdv!$E$2:$E$65536,IF(dati_pdc!$C595=4,dati_bdv!$F$2:$F$65536,IF(dati_pdc!$C595=5,dati_bdv!$G$2:$G$65536,dati_bdv!$H$2:$H$65536))))),$A595,dati_bdv!K$2:K$65536)</f>
        <v>0</v>
      </c>
      <c r="D595">
        <f>SUMIF(IF(dati_pdc!$C595=1,dati_bdv!$C$2:$C$65536,IF(dati_pdc!$C595=2,dati_bdv!$D$2:$D$65536,IF(dati_pdc!$C595=3,dati_bdv!$E$2:$E$65536,IF(dati_pdc!$C595=4,dati_bdv!$F$2:$F$65536,IF(dati_pdc!$C595=5,dati_bdv!$G$2:$G$65536,dati_bdv!$H$2:$H$65536))))),$A595,dati_bdv!L$2:L$65536)</f>
        <v>0</v>
      </c>
      <c r="E595">
        <f>SUMIF(IF(dati_pdc!$C595=1,dati_bdv!$C$2:$C$65536,IF(dati_pdc!$C595=2,dati_bdv!$D$2:$D$65536,IF(dati_pdc!$C595=3,dati_bdv!$E$2:$E$65536,IF(dati_pdc!$C595=4,dati_bdv!$F$2:$F$65536,IF(dati_pdc!$C595=5,dati_bdv!$G$2:$G$65536,dati_bdv!$H$2:$H$65536))))),$A595,dati_bdv!M$2:M$65536)</f>
        <v>0</v>
      </c>
      <c r="F595">
        <f>SUMIF(IF(dati_pdc!$C595=1,dati_bdv!$C$2:$C$65536,IF(dati_pdc!$C595=2,dati_bdv!$D$2:$D$65536,IF(dati_pdc!$C595=3,dati_bdv!$E$2:$E$65536,IF(dati_pdc!$C595=4,dati_bdv!$F$2:$F$65536,IF(dati_pdc!$C595=5,dati_bdv!$G$2:$G$65536,dati_bdv!$H$2:$H$65536))))),$A595,dati_bdv!N$2:N$65536)</f>
        <v>0</v>
      </c>
    </row>
    <row r="596" spans="1:6">
      <c r="A596" s="34">
        <f>dati_pdc!A596</f>
        <v>0</v>
      </c>
      <c r="B596">
        <f>SUMIF(IF(dati_pdc!$C596=1,dati_bdv!$C$2:$C$65536,IF(dati_pdc!$C596=2,dati_bdv!$D$2:$D$65536,IF(dati_pdc!$C596=3,dati_bdv!$E$2:$E$65536,IF(dati_pdc!$C596=4,dati_bdv!$F$2:$F$65536,IF(dati_pdc!$C596=5,dati_bdv!$G$2:$G$65536,dati_bdv!$H$2:$H$65536))))),$A596,dati_bdv!J$2:J$65536)</f>
        <v>0</v>
      </c>
      <c r="C596">
        <f>SUMIF(IF(dati_pdc!$C596=1,dati_bdv!$C$2:$C$65536,IF(dati_pdc!$C596=2,dati_bdv!$D$2:$D$65536,IF(dati_pdc!$C596=3,dati_bdv!$E$2:$E$65536,IF(dati_pdc!$C596=4,dati_bdv!$F$2:$F$65536,IF(dati_pdc!$C596=5,dati_bdv!$G$2:$G$65536,dati_bdv!$H$2:$H$65536))))),$A596,dati_bdv!K$2:K$65536)</f>
        <v>0</v>
      </c>
      <c r="D596">
        <f>SUMIF(IF(dati_pdc!$C596=1,dati_bdv!$C$2:$C$65536,IF(dati_pdc!$C596=2,dati_bdv!$D$2:$D$65536,IF(dati_pdc!$C596=3,dati_bdv!$E$2:$E$65536,IF(dati_pdc!$C596=4,dati_bdv!$F$2:$F$65536,IF(dati_pdc!$C596=5,dati_bdv!$G$2:$G$65536,dati_bdv!$H$2:$H$65536))))),$A596,dati_bdv!L$2:L$65536)</f>
        <v>0</v>
      </c>
      <c r="E596">
        <f>SUMIF(IF(dati_pdc!$C596=1,dati_bdv!$C$2:$C$65536,IF(dati_pdc!$C596=2,dati_bdv!$D$2:$D$65536,IF(dati_pdc!$C596=3,dati_bdv!$E$2:$E$65536,IF(dati_pdc!$C596=4,dati_bdv!$F$2:$F$65536,IF(dati_pdc!$C596=5,dati_bdv!$G$2:$G$65536,dati_bdv!$H$2:$H$65536))))),$A596,dati_bdv!M$2:M$65536)</f>
        <v>0</v>
      </c>
      <c r="F596">
        <f>SUMIF(IF(dati_pdc!$C596=1,dati_bdv!$C$2:$C$65536,IF(dati_pdc!$C596=2,dati_bdv!$D$2:$D$65536,IF(dati_pdc!$C596=3,dati_bdv!$E$2:$E$65536,IF(dati_pdc!$C596=4,dati_bdv!$F$2:$F$65536,IF(dati_pdc!$C596=5,dati_bdv!$G$2:$G$65536,dati_bdv!$H$2:$H$65536))))),$A596,dati_bdv!N$2:N$65536)</f>
        <v>0</v>
      </c>
    </row>
    <row r="597" spans="1:6">
      <c r="A597" s="34">
        <f>dati_pdc!A597</f>
        <v>0</v>
      </c>
      <c r="B597">
        <f>SUMIF(IF(dati_pdc!$C597=1,dati_bdv!$C$2:$C$65536,IF(dati_pdc!$C597=2,dati_bdv!$D$2:$D$65536,IF(dati_pdc!$C597=3,dati_bdv!$E$2:$E$65536,IF(dati_pdc!$C597=4,dati_bdv!$F$2:$F$65536,IF(dati_pdc!$C597=5,dati_bdv!$G$2:$G$65536,dati_bdv!$H$2:$H$65536))))),$A597,dati_bdv!J$2:J$65536)</f>
        <v>0</v>
      </c>
      <c r="C597">
        <f>SUMIF(IF(dati_pdc!$C597=1,dati_bdv!$C$2:$C$65536,IF(dati_pdc!$C597=2,dati_bdv!$D$2:$D$65536,IF(dati_pdc!$C597=3,dati_bdv!$E$2:$E$65536,IF(dati_pdc!$C597=4,dati_bdv!$F$2:$F$65536,IF(dati_pdc!$C597=5,dati_bdv!$G$2:$G$65536,dati_bdv!$H$2:$H$65536))))),$A597,dati_bdv!K$2:K$65536)</f>
        <v>0</v>
      </c>
      <c r="D597">
        <f>SUMIF(IF(dati_pdc!$C597=1,dati_bdv!$C$2:$C$65536,IF(dati_pdc!$C597=2,dati_bdv!$D$2:$D$65536,IF(dati_pdc!$C597=3,dati_bdv!$E$2:$E$65536,IF(dati_pdc!$C597=4,dati_bdv!$F$2:$F$65536,IF(dati_pdc!$C597=5,dati_bdv!$G$2:$G$65536,dati_bdv!$H$2:$H$65536))))),$A597,dati_bdv!L$2:L$65536)</f>
        <v>0</v>
      </c>
      <c r="E597">
        <f>SUMIF(IF(dati_pdc!$C597=1,dati_bdv!$C$2:$C$65536,IF(dati_pdc!$C597=2,dati_bdv!$D$2:$D$65536,IF(dati_pdc!$C597=3,dati_bdv!$E$2:$E$65536,IF(dati_pdc!$C597=4,dati_bdv!$F$2:$F$65536,IF(dati_pdc!$C597=5,dati_bdv!$G$2:$G$65536,dati_bdv!$H$2:$H$65536))))),$A597,dati_bdv!M$2:M$65536)</f>
        <v>0</v>
      </c>
      <c r="F597">
        <f>SUMIF(IF(dati_pdc!$C597=1,dati_bdv!$C$2:$C$65536,IF(dati_pdc!$C597=2,dati_bdv!$D$2:$D$65536,IF(dati_pdc!$C597=3,dati_bdv!$E$2:$E$65536,IF(dati_pdc!$C597=4,dati_bdv!$F$2:$F$65536,IF(dati_pdc!$C597=5,dati_bdv!$G$2:$G$65536,dati_bdv!$H$2:$H$65536))))),$A597,dati_bdv!N$2:N$65536)</f>
        <v>0</v>
      </c>
    </row>
    <row r="598" spans="1:6">
      <c r="A598" s="34">
        <f>dati_pdc!A598</f>
        <v>0</v>
      </c>
      <c r="B598">
        <f>SUMIF(IF(dati_pdc!$C598=1,dati_bdv!$C$2:$C$65536,IF(dati_pdc!$C598=2,dati_bdv!$D$2:$D$65536,IF(dati_pdc!$C598=3,dati_bdv!$E$2:$E$65536,IF(dati_pdc!$C598=4,dati_bdv!$F$2:$F$65536,IF(dati_pdc!$C598=5,dati_bdv!$G$2:$G$65536,dati_bdv!$H$2:$H$65536))))),$A598,dati_bdv!J$2:J$65536)</f>
        <v>0</v>
      </c>
      <c r="C598">
        <f>SUMIF(IF(dati_pdc!$C598=1,dati_bdv!$C$2:$C$65536,IF(dati_pdc!$C598=2,dati_bdv!$D$2:$D$65536,IF(dati_pdc!$C598=3,dati_bdv!$E$2:$E$65536,IF(dati_pdc!$C598=4,dati_bdv!$F$2:$F$65536,IF(dati_pdc!$C598=5,dati_bdv!$G$2:$G$65536,dati_bdv!$H$2:$H$65536))))),$A598,dati_bdv!K$2:K$65536)</f>
        <v>0</v>
      </c>
      <c r="D598">
        <f>SUMIF(IF(dati_pdc!$C598=1,dati_bdv!$C$2:$C$65536,IF(dati_pdc!$C598=2,dati_bdv!$D$2:$D$65536,IF(dati_pdc!$C598=3,dati_bdv!$E$2:$E$65536,IF(dati_pdc!$C598=4,dati_bdv!$F$2:$F$65536,IF(dati_pdc!$C598=5,dati_bdv!$G$2:$G$65536,dati_bdv!$H$2:$H$65536))))),$A598,dati_bdv!L$2:L$65536)</f>
        <v>0</v>
      </c>
      <c r="E598">
        <f>SUMIF(IF(dati_pdc!$C598=1,dati_bdv!$C$2:$C$65536,IF(dati_pdc!$C598=2,dati_bdv!$D$2:$D$65536,IF(dati_pdc!$C598=3,dati_bdv!$E$2:$E$65536,IF(dati_pdc!$C598=4,dati_bdv!$F$2:$F$65536,IF(dati_pdc!$C598=5,dati_bdv!$G$2:$G$65536,dati_bdv!$H$2:$H$65536))))),$A598,dati_bdv!M$2:M$65536)</f>
        <v>0</v>
      </c>
      <c r="F598">
        <f>SUMIF(IF(dati_pdc!$C598=1,dati_bdv!$C$2:$C$65536,IF(dati_pdc!$C598=2,dati_bdv!$D$2:$D$65536,IF(dati_pdc!$C598=3,dati_bdv!$E$2:$E$65536,IF(dati_pdc!$C598=4,dati_bdv!$F$2:$F$65536,IF(dati_pdc!$C598=5,dati_bdv!$G$2:$G$65536,dati_bdv!$H$2:$H$65536))))),$A598,dati_bdv!N$2:N$65536)</f>
        <v>0</v>
      </c>
    </row>
    <row r="599" spans="1:6">
      <c r="A599" s="34">
        <f>dati_pdc!A599</f>
        <v>0</v>
      </c>
      <c r="B599">
        <f>SUMIF(IF(dati_pdc!$C599=1,dati_bdv!$C$2:$C$65536,IF(dati_pdc!$C599=2,dati_bdv!$D$2:$D$65536,IF(dati_pdc!$C599=3,dati_bdv!$E$2:$E$65536,IF(dati_pdc!$C599=4,dati_bdv!$F$2:$F$65536,IF(dati_pdc!$C599=5,dati_bdv!$G$2:$G$65536,dati_bdv!$H$2:$H$65536))))),$A599,dati_bdv!J$2:J$65536)</f>
        <v>0</v>
      </c>
      <c r="C599">
        <f>SUMIF(IF(dati_pdc!$C599=1,dati_bdv!$C$2:$C$65536,IF(dati_pdc!$C599=2,dati_bdv!$D$2:$D$65536,IF(dati_pdc!$C599=3,dati_bdv!$E$2:$E$65536,IF(dati_pdc!$C599=4,dati_bdv!$F$2:$F$65536,IF(dati_pdc!$C599=5,dati_bdv!$G$2:$G$65536,dati_bdv!$H$2:$H$65536))))),$A599,dati_bdv!K$2:K$65536)</f>
        <v>0</v>
      </c>
      <c r="D599">
        <f>SUMIF(IF(dati_pdc!$C599=1,dati_bdv!$C$2:$C$65536,IF(dati_pdc!$C599=2,dati_bdv!$D$2:$D$65536,IF(dati_pdc!$C599=3,dati_bdv!$E$2:$E$65536,IF(dati_pdc!$C599=4,dati_bdv!$F$2:$F$65536,IF(dati_pdc!$C599=5,dati_bdv!$G$2:$G$65536,dati_bdv!$H$2:$H$65536))))),$A599,dati_bdv!L$2:L$65536)</f>
        <v>0</v>
      </c>
      <c r="E599">
        <f>SUMIF(IF(dati_pdc!$C599=1,dati_bdv!$C$2:$C$65536,IF(dati_pdc!$C599=2,dati_bdv!$D$2:$D$65536,IF(dati_pdc!$C599=3,dati_bdv!$E$2:$E$65536,IF(dati_pdc!$C599=4,dati_bdv!$F$2:$F$65536,IF(dati_pdc!$C599=5,dati_bdv!$G$2:$G$65536,dati_bdv!$H$2:$H$65536))))),$A599,dati_bdv!M$2:M$65536)</f>
        <v>0</v>
      </c>
      <c r="F599">
        <f>SUMIF(IF(dati_pdc!$C599=1,dati_bdv!$C$2:$C$65536,IF(dati_pdc!$C599=2,dati_bdv!$D$2:$D$65536,IF(dati_pdc!$C599=3,dati_bdv!$E$2:$E$65536,IF(dati_pdc!$C599=4,dati_bdv!$F$2:$F$65536,IF(dati_pdc!$C599=5,dati_bdv!$G$2:$G$65536,dati_bdv!$H$2:$H$65536))))),$A599,dati_bdv!N$2:N$65536)</f>
        <v>0</v>
      </c>
    </row>
    <row r="600" spans="1:6">
      <c r="A600" s="34">
        <f>dati_pdc!A600</f>
        <v>0</v>
      </c>
      <c r="B600">
        <f>SUMIF(IF(dati_pdc!$C600=1,dati_bdv!$C$2:$C$65536,IF(dati_pdc!$C600=2,dati_bdv!$D$2:$D$65536,IF(dati_pdc!$C600=3,dati_bdv!$E$2:$E$65536,IF(dati_pdc!$C600=4,dati_bdv!$F$2:$F$65536,IF(dati_pdc!$C600=5,dati_bdv!$G$2:$G$65536,dati_bdv!$H$2:$H$65536))))),$A600,dati_bdv!J$2:J$65536)</f>
        <v>0</v>
      </c>
      <c r="C600">
        <f>SUMIF(IF(dati_pdc!$C600=1,dati_bdv!$C$2:$C$65536,IF(dati_pdc!$C600=2,dati_bdv!$D$2:$D$65536,IF(dati_pdc!$C600=3,dati_bdv!$E$2:$E$65536,IF(dati_pdc!$C600=4,dati_bdv!$F$2:$F$65536,IF(dati_pdc!$C600=5,dati_bdv!$G$2:$G$65536,dati_bdv!$H$2:$H$65536))))),$A600,dati_bdv!K$2:K$65536)</f>
        <v>0</v>
      </c>
      <c r="D600">
        <f>SUMIF(IF(dati_pdc!$C600=1,dati_bdv!$C$2:$C$65536,IF(dati_pdc!$C600=2,dati_bdv!$D$2:$D$65536,IF(dati_pdc!$C600=3,dati_bdv!$E$2:$E$65536,IF(dati_pdc!$C600=4,dati_bdv!$F$2:$F$65536,IF(dati_pdc!$C600=5,dati_bdv!$G$2:$G$65536,dati_bdv!$H$2:$H$65536))))),$A600,dati_bdv!L$2:L$65536)</f>
        <v>0</v>
      </c>
      <c r="E600">
        <f>SUMIF(IF(dati_pdc!$C600=1,dati_bdv!$C$2:$C$65536,IF(dati_pdc!$C600=2,dati_bdv!$D$2:$D$65536,IF(dati_pdc!$C600=3,dati_bdv!$E$2:$E$65536,IF(dati_pdc!$C600=4,dati_bdv!$F$2:$F$65536,IF(dati_pdc!$C600=5,dati_bdv!$G$2:$G$65536,dati_bdv!$H$2:$H$65536))))),$A600,dati_bdv!M$2:M$65536)</f>
        <v>0</v>
      </c>
      <c r="F600">
        <f>SUMIF(IF(dati_pdc!$C600=1,dati_bdv!$C$2:$C$65536,IF(dati_pdc!$C600=2,dati_bdv!$D$2:$D$65536,IF(dati_pdc!$C600=3,dati_bdv!$E$2:$E$65536,IF(dati_pdc!$C600=4,dati_bdv!$F$2:$F$65536,IF(dati_pdc!$C600=5,dati_bdv!$G$2:$G$65536,dati_bdv!$H$2:$H$65536))))),$A600,dati_bdv!N$2:N$65536)</f>
        <v>0</v>
      </c>
    </row>
    <row r="601" spans="1:6">
      <c r="A601" s="34">
        <f>dati_pdc!A601</f>
        <v>0</v>
      </c>
      <c r="B601">
        <f>SUMIF(IF(dati_pdc!$C601=1,dati_bdv!$C$2:$C$65536,IF(dati_pdc!$C601=2,dati_bdv!$D$2:$D$65536,IF(dati_pdc!$C601=3,dati_bdv!$E$2:$E$65536,IF(dati_pdc!$C601=4,dati_bdv!$F$2:$F$65536,IF(dati_pdc!$C601=5,dati_bdv!$G$2:$G$65536,dati_bdv!$H$2:$H$65536))))),$A601,dati_bdv!J$2:J$65536)</f>
        <v>0</v>
      </c>
      <c r="C601">
        <f>SUMIF(IF(dati_pdc!$C601=1,dati_bdv!$C$2:$C$65536,IF(dati_pdc!$C601=2,dati_bdv!$D$2:$D$65536,IF(dati_pdc!$C601=3,dati_bdv!$E$2:$E$65536,IF(dati_pdc!$C601=4,dati_bdv!$F$2:$F$65536,IF(dati_pdc!$C601=5,dati_bdv!$G$2:$G$65536,dati_bdv!$H$2:$H$65536))))),$A601,dati_bdv!K$2:K$65536)</f>
        <v>0</v>
      </c>
      <c r="D601">
        <f>SUMIF(IF(dati_pdc!$C601=1,dati_bdv!$C$2:$C$65536,IF(dati_pdc!$C601=2,dati_bdv!$D$2:$D$65536,IF(dati_pdc!$C601=3,dati_bdv!$E$2:$E$65536,IF(dati_pdc!$C601=4,dati_bdv!$F$2:$F$65536,IF(dati_pdc!$C601=5,dati_bdv!$G$2:$G$65536,dati_bdv!$H$2:$H$65536))))),$A601,dati_bdv!L$2:L$65536)</f>
        <v>0</v>
      </c>
      <c r="E601">
        <f>SUMIF(IF(dati_pdc!$C601=1,dati_bdv!$C$2:$C$65536,IF(dati_pdc!$C601=2,dati_bdv!$D$2:$D$65536,IF(dati_pdc!$C601=3,dati_bdv!$E$2:$E$65536,IF(dati_pdc!$C601=4,dati_bdv!$F$2:$F$65536,IF(dati_pdc!$C601=5,dati_bdv!$G$2:$G$65536,dati_bdv!$H$2:$H$65536))))),$A601,dati_bdv!M$2:M$65536)</f>
        <v>0</v>
      </c>
      <c r="F601">
        <f>SUMIF(IF(dati_pdc!$C601=1,dati_bdv!$C$2:$C$65536,IF(dati_pdc!$C601=2,dati_bdv!$D$2:$D$65536,IF(dati_pdc!$C601=3,dati_bdv!$E$2:$E$65536,IF(dati_pdc!$C601=4,dati_bdv!$F$2:$F$65536,IF(dati_pdc!$C601=5,dati_bdv!$G$2:$G$65536,dati_bdv!$H$2:$H$65536))))),$A601,dati_bdv!N$2:N$65536)</f>
        <v>0</v>
      </c>
    </row>
    <row r="602" spans="1:6">
      <c r="A602" s="34">
        <f>dati_pdc!A602</f>
        <v>0</v>
      </c>
      <c r="B602">
        <f>SUMIF(IF(dati_pdc!$C602=1,dati_bdv!$C$2:$C$65536,IF(dati_pdc!$C602=2,dati_bdv!$D$2:$D$65536,IF(dati_pdc!$C602=3,dati_bdv!$E$2:$E$65536,IF(dati_pdc!$C602=4,dati_bdv!$F$2:$F$65536,IF(dati_pdc!$C602=5,dati_bdv!$G$2:$G$65536,dati_bdv!$H$2:$H$65536))))),$A602,dati_bdv!J$2:J$65536)</f>
        <v>0</v>
      </c>
      <c r="C602">
        <f>SUMIF(IF(dati_pdc!$C602=1,dati_bdv!$C$2:$C$65536,IF(dati_pdc!$C602=2,dati_bdv!$D$2:$D$65536,IF(dati_pdc!$C602=3,dati_bdv!$E$2:$E$65536,IF(dati_pdc!$C602=4,dati_bdv!$F$2:$F$65536,IF(dati_pdc!$C602=5,dati_bdv!$G$2:$G$65536,dati_bdv!$H$2:$H$65536))))),$A602,dati_bdv!K$2:K$65536)</f>
        <v>0</v>
      </c>
      <c r="D602">
        <f>SUMIF(IF(dati_pdc!$C602=1,dati_bdv!$C$2:$C$65536,IF(dati_pdc!$C602=2,dati_bdv!$D$2:$D$65536,IF(dati_pdc!$C602=3,dati_bdv!$E$2:$E$65536,IF(dati_pdc!$C602=4,dati_bdv!$F$2:$F$65536,IF(dati_pdc!$C602=5,dati_bdv!$G$2:$G$65536,dati_bdv!$H$2:$H$65536))))),$A602,dati_bdv!L$2:L$65536)</f>
        <v>0</v>
      </c>
      <c r="E602">
        <f>SUMIF(IF(dati_pdc!$C602=1,dati_bdv!$C$2:$C$65536,IF(dati_pdc!$C602=2,dati_bdv!$D$2:$D$65536,IF(dati_pdc!$C602=3,dati_bdv!$E$2:$E$65536,IF(dati_pdc!$C602=4,dati_bdv!$F$2:$F$65536,IF(dati_pdc!$C602=5,dati_bdv!$G$2:$G$65536,dati_bdv!$H$2:$H$65536))))),$A602,dati_bdv!M$2:M$65536)</f>
        <v>0</v>
      </c>
      <c r="F602">
        <f>SUMIF(IF(dati_pdc!$C602=1,dati_bdv!$C$2:$C$65536,IF(dati_pdc!$C602=2,dati_bdv!$D$2:$D$65536,IF(dati_pdc!$C602=3,dati_bdv!$E$2:$E$65536,IF(dati_pdc!$C602=4,dati_bdv!$F$2:$F$65536,IF(dati_pdc!$C602=5,dati_bdv!$G$2:$G$65536,dati_bdv!$H$2:$H$65536))))),$A602,dati_bdv!N$2:N$65536)</f>
        <v>0</v>
      </c>
    </row>
    <row r="603" spans="1:6">
      <c r="A603" s="34">
        <f>dati_pdc!A603</f>
        <v>0</v>
      </c>
      <c r="B603">
        <f>SUMIF(IF(dati_pdc!$C603=1,dati_bdv!$C$2:$C$65536,IF(dati_pdc!$C603=2,dati_bdv!$D$2:$D$65536,IF(dati_pdc!$C603=3,dati_bdv!$E$2:$E$65536,IF(dati_pdc!$C603=4,dati_bdv!$F$2:$F$65536,IF(dati_pdc!$C603=5,dati_bdv!$G$2:$G$65536,dati_bdv!$H$2:$H$65536))))),$A603,dati_bdv!J$2:J$65536)</f>
        <v>0</v>
      </c>
      <c r="C603">
        <f>SUMIF(IF(dati_pdc!$C603=1,dati_bdv!$C$2:$C$65536,IF(dati_pdc!$C603=2,dati_bdv!$D$2:$D$65536,IF(dati_pdc!$C603=3,dati_bdv!$E$2:$E$65536,IF(dati_pdc!$C603=4,dati_bdv!$F$2:$F$65536,IF(dati_pdc!$C603=5,dati_bdv!$G$2:$G$65536,dati_bdv!$H$2:$H$65536))))),$A603,dati_bdv!K$2:K$65536)</f>
        <v>0</v>
      </c>
      <c r="D603">
        <f>SUMIF(IF(dati_pdc!$C603=1,dati_bdv!$C$2:$C$65536,IF(dati_pdc!$C603=2,dati_bdv!$D$2:$D$65536,IF(dati_pdc!$C603=3,dati_bdv!$E$2:$E$65536,IF(dati_pdc!$C603=4,dati_bdv!$F$2:$F$65536,IF(dati_pdc!$C603=5,dati_bdv!$G$2:$G$65536,dati_bdv!$H$2:$H$65536))))),$A603,dati_bdv!L$2:L$65536)</f>
        <v>0</v>
      </c>
      <c r="E603">
        <f>SUMIF(IF(dati_pdc!$C603=1,dati_bdv!$C$2:$C$65536,IF(dati_pdc!$C603=2,dati_bdv!$D$2:$D$65536,IF(dati_pdc!$C603=3,dati_bdv!$E$2:$E$65536,IF(dati_pdc!$C603=4,dati_bdv!$F$2:$F$65536,IF(dati_pdc!$C603=5,dati_bdv!$G$2:$G$65536,dati_bdv!$H$2:$H$65536))))),$A603,dati_bdv!M$2:M$65536)</f>
        <v>0</v>
      </c>
      <c r="F603">
        <f>SUMIF(IF(dati_pdc!$C603=1,dati_bdv!$C$2:$C$65536,IF(dati_pdc!$C603=2,dati_bdv!$D$2:$D$65536,IF(dati_pdc!$C603=3,dati_bdv!$E$2:$E$65536,IF(dati_pdc!$C603=4,dati_bdv!$F$2:$F$65536,IF(dati_pdc!$C603=5,dati_bdv!$G$2:$G$65536,dati_bdv!$H$2:$H$65536))))),$A603,dati_bdv!N$2:N$65536)</f>
        <v>0</v>
      </c>
    </row>
    <row r="604" spans="1:6">
      <c r="A604" s="34">
        <f>dati_pdc!A604</f>
        <v>0</v>
      </c>
      <c r="B604">
        <f>SUMIF(IF(dati_pdc!$C604=1,dati_bdv!$C$2:$C$65536,IF(dati_pdc!$C604=2,dati_bdv!$D$2:$D$65536,IF(dati_pdc!$C604=3,dati_bdv!$E$2:$E$65536,IF(dati_pdc!$C604=4,dati_bdv!$F$2:$F$65536,IF(dati_pdc!$C604=5,dati_bdv!$G$2:$G$65536,dati_bdv!$H$2:$H$65536))))),$A604,dati_bdv!J$2:J$65536)</f>
        <v>0</v>
      </c>
      <c r="C604">
        <f>SUMIF(IF(dati_pdc!$C604=1,dati_bdv!$C$2:$C$65536,IF(dati_pdc!$C604=2,dati_bdv!$D$2:$D$65536,IF(dati_pdc!$C604=3,dati_bdv!$E$2:$E$65536,IF(dati_pdc!$C604=4,dati_bdv!$F$2:$F$65536,IF(dati_pdc!$C604=5,dati_bdv!$G$2:$G$65536,dati_bdv!$H$2:$H$65536))))),$A604,dati_bdv!K$2:K$65536)</f>
        <v>0</v>
      </c>
      <c r="D604">
        <f>SUMIF(IF(dati_pdc!$C604=1,dati_bdv!$C$2:$C$65536,IF(dati_pdc!$C604=2,dati_bdv!$D$2:$D$65536,IF(dati_pdc!$C604=3,dati_bdv!$E$2:$E$65536,IF(dati_pdc!$C604=4,dati_bdv!$F$2:$F$65536,IF(dati_pdc!$C604=5,dati_bdv!$G$2:$G$65536,dati_bdv!$H$2:$H$65536))))),$A604,dati_bdv!L$2:L$65536)</f>
        <v>0</v>
      </c>
      <c r="E604">
        <f>SUMIF(IF(dati_pdc!$C604=1,dati_bdv!$C$2:$C$65536,IF(dati_pdc!$C604=2,dati_bdv!$D$2:$D$65536,IF(dati_pdc!$C604=3,dati_bdv!$E$2:$E$65536,IF(dati_pdc!$C604=4,dati_bdv!$F$2:$F$65536,IF(dati_pdc!$C604=5,dati_bdv!$G$2:$G$65536,dati_bdv!$H$2:$H$65536))))),$A604,dati_bdv!M$2:M$65536)</f>
        <v>0</v>
      </c>
      <c r="F604">
        <f>SUMIF(IF(dati_pdc!$C604=1,dati_bdv!$C$2:$C$65536,IF(dati_pdc!$C604=2,dati_bdv!$D$2:$D$65536,IF(dati_pdc!$C604=3,dati_bdv!$E$2:$E$65536,IF(dati_pdc!$C604=4,dati_bdv!$F$2:$F$65536,IF(dati_pdc!$C604=5,dati_bdv!$G$2:$G$65536,dati_bdv!$H$2:$H$65536))))),$A604,dati_bdv!N$2:N$65536)</f>
        <v>0</v>
      </c>
    </row>
    <row r="605" spans="1:6">
      <c r="A605" s="34">
        <f>dati_pdc!A605</f>
        <v>0</v>
      </c>
      <c r="B605">
        <f>SUMIF(IF(dati_pdc!$C605=1,dati_bdv!$C$2:$C$65536,IF(dati_pdc!$C605=2,dati_bdv!$D$2:$D$65536,IF(dati_pdc!$C605=3,dati_bdv!$E$2:$E$65536,IF(dati_pdc!$C605=4,dati_bdv!$F$2:$F$65536,IF(dati_pdc!$C605=5,dati_bdv!$G$2:$G$65536,dati_bdv!$H$2:$H$65536))))),$A605,dati_bdv!J$2:J$65536)</f>
        <v>0</v>
      </c>
      <c r="C605">
        <f>SUMIF(IF(dati_pdc!$C605=1,dati_bdv!$C$2:$C$65536,IF(dati_pdc!$C605=2,dati_bdv!$D$2:$D$65536,IF(dati_pdc!$C605=3,dati_bdv!$E$2:$E$65536,IF(dati_pdc!$C605=4,dati_bdv!$F$2:$F$65536,IF(dati_pdc!$C605=5,dati_bdv!$G$2:$G$65536,dati_bdv!$H$2:$H$65536))))),$A605,dati_bdv!K$2:K$65536)</f>
        <v>0</v>
      </c>
      <c r="D605">
        <f>SUMIF(IF(dati_pdc!$C605=1,dati_bdv!$C$2:$C$65536,IF(dati_pdc!$C605=2,dati_bdv!$D$2:$D$65536,IF(dati_pdc!$C605=3,dati_bdv!$E$2:$E$65536,IF(dati_pdc!$C605=4,dati_bdv!$F$2:$F$65536,IF(dati_pdc!$C605=5,dati_bdv!$G$2:$G$65536,dati_bdv!$H$2:$H$65536))))),$A605,dati_bdv!L$2:L$65536)</f>
        <v>0</v>
      </c>
      <c r="E605">
        <f>SUMIF(IF(dati_pdc!$C605=1,dati_bdv!$C$2:$C$65536,IF(dati_pdc!$C605=2,dati_bdv!$D$2:$D$65536,IF(dati_pdc!$C605=3,dati_bdv!$E$2:$E$65536,IF(dati_pdc!$C605=4,dati_bdv!$F$2:$F$65536,IF(dati_pdc!$C605=5,dati_bdv!$G$2:$G$65536,dati_bdv!$H$2:$H$65536))))),$A605,dati_bdv!M$2:M$65536)</f>
        <v>0</v>
      </c>
      <c r="F605">
        <f>SUMIF(IF(dati_pdc!$C605=1,dati_bdv!$C$2:$C$65536,IF(dati_pdc!$C605=2,dati_bdv!$D$2:$D$65536,IF(dati_pdc!$C605=3,dati_bdv!$E$2:$E$65536,IF(dati_pdc!$C605=4,dati_bdv!$F$2:$F$65536,IF(dati_pdc!$C605=5,dati_bdv!$G$2:$G$65536,dati_bdv!$H$2:$H$65536))))),$A605,dati_bdv!N$2:N$65536)</f>
        <v>0</v>
      </c>
    </row>
    <row r="606" spans="1:6">
      <c r="A606" s="34">
        <f>dati_pdc!A606</f>
        <v>0</v>
      </c>
      <c r="B606">
        <f>SUMIF(IF(dati_pdc!$C606=1,dati_bdv!$C$2:$C$65536,IF(dati_pdc!$C606=2,dati_bdv!$D$2:$D$65536,IF(dati_pdc!$C606=3,dati_bdv!$E$2:$E$65536,IF(dati_pdc!$C606=4,dati_bdv!$F$2:$F$65536,IF(dati_pdc!$C606=5,dati_bdv!$G$2:$G$65536,dati_bdv!$H$2:$H$65536))))),$A606,dati_bdv!J$2:J$65536)</f>
        <v>0</v>
      </c>
      <c r="C606">
        <f>SUMIF(IF(dati_pdc!$C606=1,dati_bdv!$C$2:$C$65536,IF(dati_pdc!$C606=2,dati_bdv!$D$2:$D$65536,IF(dati_pdc!$C606=3,dati_bdv!$E$2:$E$65536,IF(dati_pdc!$C606=4,dati_bdv!$F$2:$F$65536,IF(dati_pdc!$C606=5,dati_bdv!$G$2:$G$65536,dati_bdv!$H$2:$H$65536))))),$A606,dati_bdv!K$2:K$65536)</f>
        <v>0</v>
      </c>
      <c r="D606">
        <f>SUMIF(IF(dati_pdc!$C606=1,dati_bdv!$C$2:$C$65536,IF(dati_pdc!$C606=2,dati_bdv!$D$2:$D$65536,IF(dati_pdc!$C606=3,dati_bdv!$E$2:$E$65536,IF(dati_pdc!$C606=4,dati_bdv!$F$2:$F$65536,IF(dati_pdc!$C606=5,dati_bdv!$G$2:$G$65536,dati_bdv!$H$2:$H$65536))))),$A606,dati_bdv!L$2:L$65536)</f>
        <v>0</v>
      </c>
      <c r="E606">
        <f>SUMIF(IF(dati_pdc!$C606=1,dati_bdv!$C$2:$C$65536,IF(dati_pdc!$C606=2,dati_bdv!$D$2:$D$65536,IF(dati_pdc!$C606=3,dati_bdv!$E$2:$E$65536,IF(dati_pdc!$C606=4,dati_bdv!$F$2:$F$65536,IF(dati_pdc!$C606=5,dati_bdv!$G$2:$G$65536,dati_bdv!$H$2:$H$65536))))),$A606,dati_bdv!M$2:M$65536)</f>
        <v>0</v>
      </c>
      <c r="F606">
        <f>SUMIF(IF(dati_pdc!$C606=1,dati_bdv!$C$2:$C$65536,IF(dati_pdc!$C606=2,dati_bdv!$D$2:$D$65536,IF(dati_pdc!$C606=3,dati_bdv!$E$2:$E$65536,IF(dati_pdc!$C606=4,dati_bdv!$F$2:$F$65536,IF(dati_pdc!$C606=5,dati_bdv!$G$2:$G$65536,dati_bdv!$H$2:$H$65536))))),$A606,dati_bdv!N$2:N$65536)</f>
        <v>0</v>
      </c>
    </row>
    <row r="607" spans="1:6">
      <c r="A607" s="34">
        <f>dati_pdc!A607</f>
        <v>0</v>
      </c>
      <c r="B607">
        <f>SUMIF(IF(dati_pdc!$C607=1,dati_bdv!$C$2:$C$65536,IF(dati_pdc!$C607=2,dati_bdv!$D$2:$D$65536,IF(dati_pdc!$C607=3,dati_bdv!$E$2:$E$65536,IF(dati_pdc!$C607=4,dati_bdv!$F$2:$F$65536,IF(dati_pdc!$C607=5,dati_bdv!$G$2:$G$65536,dati_bdv!$H$2:$H$65536))))),$A607,dati_bdv!J$2:J$65536)</f>
        <v>0</v>
      </c>
      <c r="C607">
        <f>SUMIF(IF(dati_pdc!$C607=1,dati_bdv!$C$2:$C$65536,IF(dati_pdc!$C607=2,dati_bdv!$D$2:$D$65536,IF(dati_pdc!$C607=3,dati_bdv!$E$2:$E$65536,IF(dati_pdc!$C607=4,dati_bdv!$F$2:$F$65536,IF(dati_pdc!$C607=5,dati_bdv!$G$2:$G$65536,dati_bdv!$H$2:$H$65536))))),$A607,dati_bdv!K$2:K$65536)</f>
        <v>0</v>
      </c>
      <c r="D607">
        <f>SUMIF(IF(dati_pdc!$C607=1,dati_bdv!$C$2:$C$65536,IF(dati_pdc!$C607=2,dati_bdv!$D$2:$D$65536,IF(dati_pdc!$C607=3,dati_bdv!$E$2:$E$65536,IF(dati_pdc!$C607=4,dati_bdv!$F$2:$F$65536,IF(dati_pdc!$C607=5,dati_bdv!$G$2:$G$65536,dati_bdv!$H$2:$H$65536))))),$A607,dati_bdv!L$2:L$65536)</f>
        <v>0</v>
      </c>
      <c r="E607">
        <f>SUMIF(IF(dati_pdc!$C607=1,dati_bdv!$C$2:$C$65536,IF(dati_pdc!$C607=2,dati_bdv!$D$2:$D$65536,IF(dati_pdc!$C607=3,dati_bdv!$E$2:$E$65536,IF(dati_pdc!$C607=4,dati_bdv!$F$2:$F$65536,IF(dati_pdc!$C607=5,dati_bdv!$G$2:$G$65536,dati_bdv!$H$2:$H$65536))))),$A607,dati_bdv!M$2:M$65536)</f>
        <v>0</v>
      </c>
      <c r="F607">
        <f>SUMIF(IF(dati_pdc!$C607=1,dati_bdv!$C$2:$C$65536,IF(dati_pdc!$C607=2,dati_bdv!$D$2:$D$65536,IF(dati_pdc!$C607=3,dati_bdv!$E$2:$E$65536,IF(dati_pdc!$C607=4,dati_bdv!$F$2:$F$65536,IF(dati_pdc!$C607=5,dati_bdv!$G$2:$G$65536,dati_bdv!$H$2:$H$65536))))),$A607,dati_bdv!N$2:N$65536)</f>
        <v>0</v>
      </c>
    </row>
    <row r="608" spans="1:6">
      <c r="A608" s="34">
        <f>dati_pdc!A608</f>
        <v>0</v>
      </c>
      <c r="B608">
        <f>SUMIF(IF(dati_pdc!$C608=1,dati_bdv!$C$2:$C$65536,IF(dati_pdc!$C608=2,dati_bdv!$D$2:$D$65536,IF(dati_pdc!$C608=3,dati_bdv!$E$2:$E$65536,IF(dati_pdc!$C608=4,dati_bdv!$F$2:$F$65536,IF(dati_pdc!$C608=5,dati_bdv!$G$2:$G$65536,dati_bdv!$H$2:$H$65536))))),$A608,dati_bdv!J$2:J$65536)</f>
        <v>0</v>
      </c>
      <c r="C608">
        <f>SUMIF(IF(dati_pdc!$C608=1,dati_bdv!$C$2:$C$65536,IF(dati_pdc!$C608=2,dati_bdv!$D$2:$D$65536,IF(dati_pdc!$C608=3,dati_bdv!$E$2:$E$65536,IF(dati_pdc!$C608=4,dati_bdv!$F$2:$F$65536,IF(dati_pdc!$C608=5,dati_bdv!$G$2:$G$65536,dati_bdv!$H$2:$H$65536))))),$A608,dati_bdv!K$2:K$65536)</f>
        <v>0</v>
      </c>
      <c r="D608">
        <f>SUMIF(IF(dati_pdc!$C608=1,dati_bdv!$C$2:$C$65536,IF(dati_pdc!$C608=2,dati_bdv!$D$2:$D$65536,IF(dati_pdc!$C608=3,dati_bdv!$E$2:$E$65536,IF(dati_pdc!$C608=4,dati_bdv!$F$2:$F$65536,IF(dati_pdc!$C608=5,dati_bdv!$G$2:$G$65536,dati_bdv!$H$2:$H$65536))))),$A608,dati_bdv!L$2:L$65536)</f>
        <v>0</v>
      </c>
      <c r="E608">
        <f>SUMIF(IF(dati_pdc!$C608=1,dati_bdv!$C$2:$C$65536,IF(dati_pdc!$C608=2,dati_bdv!$D$2:$D$65536,IF(dati_pdc!$C608=3,dati_bdv!$E$2:$E$65536,IF(dati_pdc!$C608=4,dati_bdv!$F$2:$F$65536,IF(dati_pdc!$C608=5,dati_bdv!$G$2:$G$65536,dati_bdv!$H$2:$H$65536))))),$A608,dati_bdv!M$2:M$65536)</f>
        <v>0</v>
      </c>
      <c r="F608">
        <f>SUMIF(IF(dati_pdc!$C608=1,dati_bdv!$C$2:$C$65536,IF(dati_pdc!$C608=2,dati_bdv!$D$2:$D$65536,IF(dati_pdc!$C608=3,dati_bdv!$E$2:$E$65536,IF(dati_pdc!$C608=4,dati_bdv!$F$2:$F$65536,IF(dati_pdc!$C608=5,dati_bdv!$G$2:$G$65536,dati_bdv!$H$2:$H$65536))))),$A608,dati_bdv!N$2:N$65536)</f>
        <v>0</v>
      </c>
    </row>
    <row r="609" spans="1:6">
      <c r="A609" s="34">
        <f>dati_pdc!A609</f>
        <v>0</v>
      </c>
      <c r="B609">
        <f>SUMIF(IF(dati_pdc!$C609=1,dati_bdv!$C$2:$C$65536,IF(dati_pdc!$C609=2,dati_bdv!$D$2:$D$65536,IF(dati_pdc!$C609=3,dati_bdv!$E$2:$E$65536,IF(dati_pdc!$C609=4,dati_bdv!$F$2:$F$65536,IF(dati_pdc!$C609=5,dati_bdv!$G$2:$G$65536,dati_bdv!$H$2:$H$65536))))),$A609,dati_bdv!J$2:J$65536)</f>
        <v>0</v>
      </c>
      <c r="C609">
        <f>SUMIF(IF(dati_pdc!$C609=1,dati_bdv!$C$2:$C$65536,IF(dati_pdc!$C609=2,dati_bdv!$D$2:$D$65536,IF(dati_pdc!$C609=3,dati_bdv!$E$2:$E$65536,IF(dati_pdc!$C609=4,dati_bdv!$F$2:$F$65536,IF(dati_pdc!$C609=5,dati_bdv!$G$2:$G$65536,dati_bdv!$H$2:$H$65536))))),$A609,dati_bdv!K$2:K$65536)</f>
        <v>0</v>
      </c>
      <c r="D609">
        <f>SUMIF(IF(dati_pdc!$C609=1,dati_bdv!$C$2:$C$65536,IF(dati_pdc!$C609=2,dati_bdv!$D$2:$D$65536,IF(dati_pdc!$C609=3,dati_bdv!$E$2:$E$65536,IF(dati_pdc!$C609=4,dati_bdv!$F$2:$F$65536,IF(dati_pdc!$C609=5,dati_bdv!$G$2:$G$65536,dati_bdv!$H$2:$H$65536))))),$A609,dati_bdv!L$2:L$65536)</f>
        <v>0</v>
      </c>
      <c r="E609">
        <f>SUMIF(IF(dati_pdc!$C609=1,dati_bdv!$C$2:$C$65536,IF(dati_pdc!$C609=2,dati_bdv!$D$2:$D$65536,IF(dati_pdc!$C609=3,dati_bdv!$E$2:$E$65536,IF(dati_pdc!$C609=4,dati_bdv!$F$2:$F$65536,IF(dati_pdc!$C609=5,dati_bdv!$G$2:$G$65536,dati_bdv!$H$2:$H$65536))))),$A609,dati_bdv!M$2:M$65536)</f>
        <v>0</v>
      </c>
      <c r="F609">
        <f>SUMIF(IF(dati_pdc!$C609=1,dati_bdv!$C$2:$C$65536,IF(dati_pdc!$C609=2,dati_bdv!$D$2:$D$65536,IF(dati_pdc!$C609=3,dati_bdv!$E$2:$E$65536,IF(dati_pdc!$C609=4,dati_bdv!$F$2:$F$65536,IF(dati_pdc!$C609=5,dati_bdv!$G$2:$G$65536,dati_bdv!$H$2:$H$65536))))),$A609,dati_bdv!N$2:N$65536)</f>
        <v>0</v>
      </c>
    </row>
    <row r="610" spans="1:6">
      <c r="A610" s="34">
        <f>dati_pdc!A610</f>
        <v>0</v>
      </c>
      <c r="B610">
        <f>SUMIF(IF(dati_pdc!$C610=1,dati_bdv!$C$2:$C$65536,IF(dati_pdc!$C610=2,dati_bdv!$D$2:$D$65536,IF(dati_pdc!$C610=3,dati_bdv!$E$2:$E$65536,IF(dati_pdc!$C610=4,dati_bdv!$F$2:$F$65536,IF(dati_pdc!$C610=5,dati_bdv!$G$2:$G$65536,dati_bdv!$H$2:$H$65536))))),$A610,dati_bdv!J$2:J$65536)</f>
        <v>0</v>
      </c>
      <c r="C610">
        <f>SUMIF(IF(dati_pdc!$C610=1,dati_bdv!$C$2:$C$65536,IF(dati_pdc!$C610=2,dati_bdv!$D$2:$D$65536,IF(dati_pdc!$C610=3,dati_bdv!$E$2:$E$65536,IF(dati_pdc!$C610=4,dati_bdv!$F$2:$F$65536,IF(dati_pdc!$C610=5,dati_bdv!$G$2:$G$65536,dati_bdv!$H$2:$H$65536))))),$A610,dati_bdv!K$2:K$65536)</f>
        <v>0</v>
      </c>
      <c r="D610">
        <f>SUMIF(IF(dati_pdc!$C610=1,dati_bdv!$C$2:$C$65536,IF(dati_pdc!$C610=2,dati_bdv!$D$2:$D$65536,IF(dati_pdc!$C610=3,dati_bdv!$E$2:$E$65536,IF(dati_pdc!$C610=4,dati_bdv!$F$2:$F$65536,IF(dati_pdc!$C610=5,dati_bdv!$G$2:$G$65536,dati_bdv!$H$2:$H$65536))))),$A610,dati_bdv!L$2:L$65536)</f>
        <v>0</v>
      </c>
      <c r="E610">
        <f>SUMIF(IF(dati_pdc!$C610=1,dati_bdv!$C$2:$C$65536,IF(dati_pdc!$C610=2,dati_bdv!$D$2:$D$65536,IF(dati_pdc!$C610=3,dati_bdv!$E$2:$E$65536,IF(dati_pdc!$C610=4,dati_bdv!$F$2:$F$65536,IF(dati_pdc!$C610=5,dati_bdv!$G$2:$G$65536,dati_bdv!$H$2:$H$65536))))),$A610,dati_bdv!M$2:M$65536)</f>
        <v>0</v>
      </c>
      <c r="F610">
        <f>SUMIF(IF(dati_pdc!$C610=1,dati_bdv!$C$2:$C$65536,IF(dati_pdc!$C610=2,dati_bdv!$D$2:$D$65536,IF(dati_pdc!$C610=3,dati_bdv!$E$2:$E$65536,IF(dati_pdc!$C610=4,dati_bdv!$F$2:$F$65536,IF(dati_pdc!$C610=5,dati_bdv!$G$2:$G$65536,dati_bdv!$H$2:$H$65536))))),$A610,dati_bdv!N$2:N$65536)</f>
        <v>0</v>
      </c>
    </row>
    <row r="611" spans="1:6">
      <c r="A611" s="34">
        <f>dati_pdc!A611</f>
        <v>0</v>
      </c>
      <c r="B611">
        <f>SUMIF(IF(dati_pdc!$C611=1,dati_bdv!$C$2:$C$65536,IF(dati_pdc!$C611=2,dati_bdv!$D$2:$D$65536,IF(dati_pdc!$C611=3,dati_bdv!$E$2:$E$65536,IF(dati_pdc!$C611=4,dati_bdv!$F$2:$F$65536,IF(dati_pdc!$C611=5,dati_bdv!$G$2:$G$65536,dati_bdv!$H$2:$H$65536))))),$A611,dati_bdv!J$2:J$65536)</f>
        <v>0</v>
      </c>
      <c r="C611">
        <f>SUMIF(IF(dati_pdc!$C611=1,dati_bdv!$C$2:$C$65536,IF(dati_pdc!$C611=2,dati_bdv!$D$2:$D$65536,IF(dati_pdc!$C611=3,dati_bdv!$E$2:$E$65536,IF(dati_pdc!$C611=4,dati_bdv!$F$2:$F$65536,IF(dati_pdc!$C611=5,dati_bdv!$G$2:$G$65536,dati_bdv!$H$2:$H$65536))))),$A611,dati_bdv!K$2:K$65536)</f>
        <v>0</v>
      </c>
      <c r="D611">
        <f>SUMIF(IF(dati_pdc!$C611=1,dati_bdv!$C$2:$C$65536,IF(dati_pdc!$C611=2,dati_bdv!$D$2:$D$65536,IF(dati_pdc!$C611=3,dati_bdv!$E$2:$E$65536,IF(dati_pdc!$C611=4,dati_bdv!$F$2:$F$65536,IF(dati_pdc!$C611=5,dati_bdv!$G$2:$G$65536,dati_bdv!$H$2:$H$65536))))),$A611,dati_bdv!L$2:L$65536)</f>
        <v>0</v>
      </c>
      <c r="E611">
        <f>SUMIF(IF(dati_pdc!$C611=1,dati_bdv!$C$2:$C$65536,IF(dati_pdc!$C611=2,dati_bdv!$D$2:$D$65536,IF(dati_pdc!$C611=3,dati_bdv!$E$2:$E$65536,IF(dati_pdc!$C611=4,dati_bdv!$F$2:$F$65536,IF(dati_pdc!$C611=5,dati_bdv!$G$2:$G$65536,dati_bdv!$H$2:$H$65536))))),$A611,dati_bdv!M$2:M$65536)</f>
        <v>0</v>
      </c>
      <c r="F611">
        <f>SUMIF(IF(dati_pdc!$C611=1,dati_bdv!$C$2:$C$65536,IF(dati_pdc!$C611=2,dati_bdv!$D$2:$D$65536,IF(dati_pdc!$C611=3,dati_bdv!$E$2:$E$65536,IF(dati_pdc!$C611=4,dati_bdv!$F$2:$F$65536,IF(dati_pdc!$C611=5,dati_bdv!$G$2:$G$65536,dati_bdv!$H$2:$H$65536))))),$A611,dati_bdv!N$2:N$65536)</f>
        <v>0</v>
      </c>
    </row>
    <row r="612" spans="1:6">
      <c r="A612" s="34">
        <f>dati_pdc!A612</f>
        <v>0</v>
      </c>
      <c r="B612">
        <f>SUMIF(IF(dati_pdc!$C612=1,dati_bdv!$C$2:$C$65536,IF(dati_pdc!$C612=2,dati_bdv!$D$2:$D$65536,IF(dati_pdc!$C612=3,dati_bdv!$E$2:$E$65536,IF(dati_pdc!$C612=4,dati_bdv!$F$2:$F$65536,IF(dati_pdc!$C612=5,dati_bdv!$G$2:$G$65536,dati_bdv!$H$2:$H$65536))))),$A612,dati_bdv!J$2:J$65536)</f>
        <v>0</v>
      </c>
      <c r="C612">
        <f>SUMIF(IF(dati_pdc!$C612=1,dati_bdv!$C$2:$C$65536,IF(dati_pdc!$C612=2,dati_bdv!$D$2:$D$65536,IF(dati_pdc!$C612=3,dati_bdv!$E$2:$E$65536,IF(dati_pdc!$C612=4,dati_bdv!$F$2:$F$65536,IF(dati_pdc!$C612=5,dati_bdv!$G$2:$G$65536,dati_bdv!$H$2:$H$65536))))),$A612,dati_bdv!K$2:K$65536)</f>
        <v>0</v>
      </c>
      <c r="D612">
        <f>SUMIF(IF(dati_pdc!$C612=1,dati_bdv!$C$2:$C$65536,IF(dati_pdc!$C612=2,dati_bdv!$D$2:$D$65536,IF(dati_pdc!$C612=3,dati_bdv!$E$2:$E$65536,IF(dati_pdc!$C612=4,dati_bdv!$F$2:$F$65536,IF(dati_pdc!$C612=5,dati_bdv!$G$2:$G$65536,dati_bdv!$H$2:$H$65536))))),$A612,dati_bdv!L$2:L$65536)</f>
        <v>0</v>
      </c>
      <c r="E612">
        <f>SUMIF(IF(dati_pdc!$C612=1,dati_bdv!$C$2:$C$65536,IF(dati_pdc!$C612=2,dati_bdv!$D$2:$D$65536,IF(dati_pdc!$C612=3,dati_bdv!$E$2:$E$65536,IF(dati_pdc!$C612=4,dati_bdv!$F$2:$F$65536,IF(dati_pdc!$C612=5,dati_bdv!$G$2:$G$65536,dati_bdv!$H$2:$H$65536))))),$A612,dati_bdv!M$2:M$65536)</f>
        <v>0</v>
      </c>
      <c r="F612">
        <f>SUMIF(IF(dati_pdc!$C612=1,dati_bdv!$C$2:$C$65536,IF(dati_pdc!$C612=2,dati_bdv!$D$2:$D$65536,IF(dati_pdc!$C612=3,dati_bdv!$E$2:$E$65536,IF(dati_pdc!$C612=4,dati_bdv!$F$2:$F$65536,IF(dati_pdc!$C612=5,dati_bdv!$G$2:$G$65536,dati_bdv!$H$2:$H$65536))))),$A612,dati_bdv!N$2:N$65536)</f>
        <v>0</v>
      </c>
    </row>
    <row r="613" spans="1:6">
      <c r="A613" s="34">
        <f>dati_pdc!A613</f>
        <v>0</v>
      </c>
      <c r="B613">
        <f>SUMIF(IF(dati_pdc!$C613=1,dati_bdv!$C$2:$C$65536,IF(dati_pdc!$C613=2,dati_bdv!$D$2:$D$65536,IF(dati_pdc!$C613=3,dati_bdv!$E$2:$E$65536,IF(dati_pdc!$C613=4,dati_bdv!$F$2:$F$65536,IF(dati_pdc!$C613=5,dati_bdv!$G$2:$G$65536,dati_bdv!$H$2:$H$65536))))),$A613,dati_bdv!J$2:J$65536)</f>
        <v>0</v>
      </c>
      <c r="C613">
        <f>SUMIF(IF(dati_pdc!$C613=1,dati_bdv!$C$2:$C$65536,IF(dati_pdc!$C613=2,dati_bdv!$D$2:$D$65536,IF(dati_pdc!$C613=3,dati_bdv!$E$2:$E$65536,IF(dati_pdc!$C613=4,dati_bdv!$F$2:$F$65536,IF(dati_pdc!$C613=5,dati_bdv!$G$2:$G$65536,dati_bdv!$H$2:$H$65536))))),$A613,dati_bdv!K$2:K$65536)</f>
        <v>0</v>
      </c>
      <c r="D613">
        <f>SUMIF(IF(dati_pdc!$C613=1,dati_bdv!$C$2:$C$65536,IF(dati_pdc!$C613=2,dati_bdv!$D$2:$D$65536,IF(dati_pdc!$C613=3,dati_bdv!$E$2:$E$65536,IF(dati_pdc!$C613=4,dati_bdv!$F$2:$F$65536,IF(dati_pdc!$C613=5,dati_bdv!$G$2:$G$65536,dati_bdv!$H$2:$H$65536))))),$A613,dati_bdv!L$2:L$65536)</f>
        <v>0</v>
      </c>
      <c r="E613">
        <f>SUMIF(IF(dati_pdc!$C613=1,dati_bdv!$C$2:$C$65536,IF(dati_pdc!$C613=2,dati_bdv!$D$2:$D$65536,IF(dati_pdc!$C613=3,dati_bdv!$E$2:$E$65536,IF(dati_pdc!$C613=4,dati_bdv!$F$2:$F$65536,IF(dati_pdc!$C613=5,dati_bdv!$G$2:$G$65536,dati_bdv!$H$2:$H$65536))))),$A613,dati_bdv!M$2:M$65536)</f>
        <v>0</v>
      </c>
      <c r="F613">
        <f>SUMIF(IF(dati_pdc!$C613=1,dati_bdv!$C$2:$C$65536,IF(dati_pdc!$C613=2,dati_bdv!$D$2:$D$65536,IF(dati_pdc!$C613=3,dati_bdv!$E$2:$E$65536,IF(dati_pdc!$C613=4,dati_bdv!$F$2:$F$65536,IF(dati_pdc!$C613=5,dati_bdv!$G$2:$G$65536,dati_bdv!$H$2:$H$65536))))),$A613,dati_bdv!N$2:N$65536)</f>
        <v>0</v>
      </c>
    </row>
    <row r="614" spans="1:6">
      <c r="A614" s="34">
        <f>dati_pdc!A614</f>
        <v>0</v>
      </c>
      <c r="B614">
        <f>SUMIF(IF(dati_pdc!$C614=1,dati_bdv!$C$2:$C$65536,IF(dati_pdc!$C614=2,dati_bdv!$D$2:$D$65536,IF(dati_pdc!$C614=3,dati_bdv!$E$2:$E$65536,IF(dati_pdc!$C614=4,dati_bdv!$F$2:$F$65536,IF(dati_pdc!$C614=5,dati_bdv!$G$2:$G$65536,dati_bdv!$H$2:$H$65536))))),$A614,dati_bdv!J$2:J$65536)</f>
        <v>0</v>
      </c>
      <c r="C614">
        <f>SUMIF(IF(dati_pdc!$C614=1,dati_bdv!$C$2:$C$65536,IF(dati_pdc!$C614=2,dati_bdv!$D$2:$D$65536,IF(dati_pdc!$C614=3,dati_bdv!$E$2:$E$65536,IF(dati_pdc!$C614=4,dati_bdv!$F$2:$F$65536,IF(dati_pdc!$C614=5,dati_bdv!$G$2:$G$65536,dati_bdv!$H$2:$H$65536))))),$A614,dati_bdv!K$2:K$65536)</f>
        <v>0</v>
      </c>
      <c r="D614">
        <f>SUMIF(IF(dati_pdc!$C614=1,dati_bdv!$C$2:$C$65536,IF(dati_pdc!$C614=2,dati_bdv!$D$2:$D$65536,IF(dati_pdc!$C614=3,dati_bdv!$E$2:$E$65536,IF(dati_pdc!$C614=4,dati_bdv!$F$2:$F$65536,IF(dati_pdc!$C614=5,dati_bdv!$G$2:$G$65536,dati_bdv!$H$2:$H$65536))))),$A614,dati_bdv!L$2:L$65536)</f>
        <v>0</v>
      </c>
      <c r="E614">
        <f>SUMIF(IF(dati_pdc!$C614=1,dati_bdv!$C$2:$C$65536,IF(dati_pdc!$C614=2,dati_bdv!$D$2:$D$65536,IF(dati_pdc!$C614=3,dati_bdv!$E$2:$E$65536,IF(dati_pdc!$C614=4,dati_bdv!$F$2:$F$65536,IF(dati_pdc!$C614=5,dati_bdv!$G$2:$G$65536,dati_bdv!$H$2:$H$65536))))),$A614,dati_bdv!M$2:M$65536)</f>
        <v>0</v>
      </c>
      <c r="F614">
        <f>SUMIF(IF(dati_pdc!$C614=1,dati_bdv!$C$2:$C$65536,IF(dati_pdc!$C614=2,dati_bdv!$D$2:$D$65536,IF(dati_pdc!$C614=3,dati_bdv!$E$2:$E$65536,IF(dati_pdc!$C614=4,dati_bdv!$F$2:$F$65536,IF(dati_pdc!$C614=5,dati_bdv!$G$2:$G$65536,dati_bdv!$H$2:$H$65536))))),$A614,dati_bdv!N$2:N$65536)</f>
        <v>0</v>
      </c>
    </row>
    <row r="615" spans="1:6">
      <c r="A615" s="34">
        <f>dati_pdc!A615</f>
        <v>0</v>
      </c>
      <c r="B615">
        <f>SUMIF(IF(dati_pdc!$C615=1,dati_bdv!$C$2:$C$65536,IF(dati_pdc!$C615=2,dati_bdv!$D$2:$D$65536,IF(dati_pdc!$C615=3,dati_bdv!$E$2:$E$65536,IF(dati_pdc!$C615=4,dati_bdv!$F$2:$F$65536,IF(dati_pdc!$C615=5,dati_bdv!$G$2:$G$65536,dati_bdv!$H$2:$H$65536))))),$A615,dati_bdv!J$2:J$65536)</f>
        <v>0</v>
      </c>
      <c r="C615">
        <f>SUMIF(IF(dati_pdc!$C615=1,dati_bdv!$C$2:$C$65536,IF(dati_pdc!$C615=2,dati_bdv!$D$2:$D$65536,IF(dati_pdc!$C615=3,dati_bdv!$E$2:$E$65536,IF(dati_pdc!$C615=4,dati_bdv!$F$2:$F$65536,IF(dati_pdc!$C615=5,dati_bdv!$G$2:$G$65536,dati_bdv!$H$2:$H$65536))))),$A615,dati_bdv!K$2:K$65536)</f>
        <v>0</v>
      </c>
      <c r="D615">
        <f>SUMIF(IF(dati_pdc!$C615=1,dati_bdv!$C$2:$C$65536,IF(dati_pdc!$C615=2,dati_bdv!$D$2:$D$65536,IF(dati_pdc!$C615=3,dati_bdv!$E$2:$E$65536,IF(dati_pdc!$C615=4,dati_bdv!$F$2:$F$65536,IF(dati_pdc!$C615=5,dati_bdv!$G$2:$G$65536,dati_bdv!$H$2:$H$65536))))),$A615,dati_bdv!L$2:L$65536)</f>
        <v>0</v>
      </c>
      <c r="E615">
        <f>SUMIF(IF(dati_pdc!$C615=1,dati_bdv!$C$2:$C$65536,IF(dati_pdc!$C615=2,dati_bdv!$D$2:$D$65536,IF(dati_pdc!$C615=3,dati_bdv!$E$2:$E$65536,IF(dati_pdc!$C615=4,dati_bdv!$F$2:$F$65536,IF(dati_pdc!$C615=5,dati_bdv!$G$2:$G$65536,dati_bdv!$H$2:$H$65536))))),$A615,dati_bdv!M$2:M$65536)</f>
        <v>0</v>
      </c>
      <c r="F615">
        <f>SUMIF(IF(dati_pdc!$C615=1,dati_bdv!$C$2:$C$65536,IF(dati_pdc!$C615=2,dati_bdv!$D$2:$D$65536,IF(dati_pdc!$C615=3,dati_bdv!$E$2:$E$65536,IF(dati_pdc!$C615=4,dati_bdv!$F$2:$F$65536,IF(dati_pdc!$C615=5,dati_bdv!$G$2:$G$65536,dati_bdv!$H$2:$H$65536))))),$A615,dati_bdv!N$2:N$65536)</f>
        <v>0</v>
      </c>
    </row>
    <row r="616" spans="1:6">
      <c r="A616" s="34">
        <f>dati_pdc!A616</f>
        <v>0</v>
      </c>
      <c r="B616">
        <f>SUMIF(IF(dati_pdc!$C616=1,dati_bdv!$C$2:$C$65536,IF(dati_pdc!$C616=2,dati_bdv!$D$2:$D$65536,IF(dati_pdc!$C616=3,dati_bdv!$E$2:$E$65536,IF(dati_pdc!$C616=4,dati_bdv!$F$2:$F$65536,IF(dati_pdc!$C616=5,dati_bdv!$G$2:$G$65536,dati_bdv!$H$2:$H$65536))))),$A616,dati_bdv!J$2:J$65536)</f>
        <v>0</v>
      </c>
      <c r="C616">
        <f>SUMIF(IF(dati_pdc!$C616=1,dati_bdv!$C$2:$C$65536,IF(dati_pdc!$C616=2,dati_bdv!$D$2:$D$65536,IF(dati_pdc!$C616=3,dati_bdv!$E$2:$E$65536,IF(dati_pdc!$C616=4,dati_bdv!$F$2:$F$65536,IF(dati_pdc!$C616=5,dati_bdv!$G$2:$G$65536,dati_bdv!$H$2:$H$65536))))),$A616,dati_bdv!K$2:K$65536)</f>
        <v>0</v>
      </c>
      <c r="D616">
        <f>SUMIF(IF(dati_pdc!$C616=1,dati_bdv!$C$2:$C$65536,IF(dati_pdc!$C616=2,dati_bdv!$D$2:$D$65536,IF(dati_pdc!$C616=3,dati_bdv!$E$2:$E$65536,IF(dati_pdc!$C616=4,dati_bdv!$F$2:$F$65536,IF(dati_pdc!$C616=5,dati_bdv!$G$2:$G$65536,dati_bdv!$H$2:$H$65536))))),$A616,dati_bdv!L$2:L$65536)</f>
        <v>0</v>
      </c>
      <c r="E616">
        <f>SUMIF(IF(dati_pdc!$C616=1,dati_bdv!$C$2:$C$65536,IF(dati_pdc!$C616=2,dati_bdv!$D$2:$D$65536,IF(dati_pdc!$C616=3,dati_bdv!$E$2:$E$65536,IF(dati_pdc!$C616=4,dati_bdv!$F$2:$F$65536,IF(dati_pdc!$C616=5,dati_bdv!$G$2:$G$65536,dati_bdv!$H$2:$H$65536))))),$A616,dati_bdv!M$2:M$65536)</f>
        <v>0</v>
      </c>
      <c r="F616">
        <f>SUMIF(IF(dati_pdc!$C616=1,dati_bdv!$C$2:$C$65536,IF(dati_pdc!$C616=2,dati_bdv!$D$2:$D$65536,IF(dati_pdc!$C616=3,dati_bdv!$E$2:$E$65536,IF(dati_pdc!$C616=4,dati_bdv!$F$2:$F$65536,IF(dati_pdc!$C616=5,dati_bdv!$G$2:$G$65536,dati_bdv!$H$2:$H$65536))))),$A616,dati_bdv!N$2:N$65536)</f>
        <v>0</v>
      </c>
    </row>
    <row r="617" spans="1:6">
      <c r="A617" s="34">
        <f>dati_pdc!A617</f>
        <v>0</v>
      </c>
      <c r="B617">
        <f>SUMIF(IF(dati_pdc!$C617=1,dati_bdv!$C$2:$C$65536,IF(dati_pdc!$C617=2,dati_bdv!$D$2:$D$65536,IF(dati_pdc!$C617=3,dati_bdv!$E$2:$E$65536,IF(dati_pdc!$C617=4,dati_bdv!$F$2:$F$65536,IF(dati_pdc!$C617=5,dati_bdv!$G$2:$G$65536,dati_bdv!$H$2:$H$65536))))),$A617,dati_bdv!J$2:J$65536)</f>
        <v>0</v>
      </c>
      <c r="C617">
        <f>SUMIF(IF(dati_pdc!$C617=1,dati_bdv!$C$2:$C$65536,IF(dati_pdc!$C617=2,dati_bdv!$D$2:$D$65536,IF(dati_pdc!$C617=3,dati_bdv!$E$2:$E$65536,IF(dati_pdc!$C617=4,dati_bdv!$F$2:$F$65536,IF(dati_pdc!$C617=5,dati_bdv!$G$2:$G$65536,dati_bdv!$H$2:$H$65536))))),$A617,dati_bdv!K$2:K$65536)</f>
        <v>0</v>
      </c>
      <c r="D617">
        <f>SUMIF(IF(dati_pdc!$C617=1,dati_bdv!$C$2:$C$65536,IF(dati_pdc!$C617=2,dati_bdv!$D$2:$D$65536,IF(dati_pdc!$C617=3,dati_bdv!$E$2:$E$65536,IF(dati_pdc!$C617=4,dati_bdv!$F$2:$F$65536,IF(dati_pdc!$C617=5,dati_bdv!$G$2:$G$65536,dati_bdv!$H$2:$H$65536))))),$A617,dati_bdv!L$2:L$65536)</f>
        <v>0</v>
      </c>
      <c r="E617">
        <f>SUMIF(IF(dati_pdc!$C617=1,dati_bdv!$C$2:$C$65536,IF(dati_pdc!$C617=2,dati_bdv!$D$2:$D$65536,IF(dati_pdc!$C617=3,dati_bdv!$E$2:$E$65536,IF(dati_pdc!$C617=4,dati_bdv!$F$2:$F$65536,IF(dati_pdc!$C617=5,dati_bdv!$G$2:$G$65536,dati_bdv!$H$2:$H$65536))))),$A617,dati_bdv!M$2:M$65536)</f>
        <v>0</v>
      </c>
      <c r="F617">
        <f>SUMIF(IF(dati_pdc!$C617=1,dati_bdv!$C$2:$C$65536,IF(dati_pdc!$C617=2,dati_bdv!$D$2:$D$65536,IF(dati_pdc!$C617=3,dati_bdv!$E$2:$E$65536,IF(dati_pdc!$C617=4,dati_bdv!$F$2:$F$65536,IF(dati_pdc!$C617=5,dati_bdv!$G$2:$G$65536,dati_bdv!$H$2:$H$65536))))),$A617,dati_bdv!N$2:N$65536)</f>
        <v>0</v>
      </c>
    </row>
    <row r="618" spans="1:6">
      <c r="A618" s="34">
        <f>dati_pdc!A618</f>
        <v>0</v>
      </c>
      <c r="B618">
        <f>SUMIF(IF(dati_pdc!$C618=1,dati_bdv!$C$2:$C$65536,IF(dati_pdc!$C618=2,dati_bdv!$D$2:$D$65536,IF(dati_pdc!$C618=3,dati_bdv!$E$2:$E$65536,IF(dati_pdc!$C618=4,dati_bdv!$F$2:$F$65536,IF(dati_pdc!$C618=5,dati_bdv!$G$2:$G$65536,dati_bdv!$H$2:$H$65536))))),$A618,dati_bdv!J$2:J$65536)</f>
        <v>0</v>
      </c>
      <c r="C618">
        <f>SUMIF(IF(dati_pdc!$C618=1,dati_bdv!$C$2:$C$65536,IF(dati_pdc!$C618=2,dati_bdv!$D$2:$D$65536,IF(dati_pdc!$C618=3,dati_bdv!$E$2:$E$65536,IF(dati_pdc!$C618=4,dati_bdv!$F$2:$F$65536,IF(dati_pdc!$C618=5,dati_bdv!$G$2:$G$65536,dati_bdv!$H$2:$H$65536))))),$A618,dati_bdv!K$2:K$65536)</f>
        <v>0</v>
      </c>
      <c r="D618">
        <f>SUMIF(IF(dati_pdc!$C618=1,dati_bdv!$C$2:$C$65536,IF(dati_pdc!$C618=2,dati_bdv!$D$2:$D$65536,IF(dati_pdc!$C618=3,dati_bdv!$E$2:$E$65536,IF(dati_pdc!$C618=4,dati_bdv!$F$2:$F$65536,IF(dati_pdc!$C618=5,dati_bdv!$G$2:$G$65536,dati_bdv!$H$2:$H$65536))))),$A618,dati_bdv!L$2:L$65536)</f>
        <v>0</v>
      </c>
      <c r="E618">
        <f>SUMIF(IF(dati_pdc!$C618=1,dati_bdv!$C$2:$C$65536,IF(dati_pdc!$C618=2,dati_bdv!$D$2:$D$65536,IF(dati_pdc!$C618=3,dati_bdv!$E$2:$E$65536,IF(dati_pdc!$C618=4,dati_bdv!$F$2:$F$65536,IF(dati_pdc!$C618=5,dati_bdv!$G$2:$G$65536,dati_bdv!$H$2:$H$65536))))),$A618,dati_bdv!M$2:M$65536)</f>
        <v>0</v>
      </c>
      <c r="F618">
        <f>SUMIF(IF(dati_pdc!$C618=1,dati_bdv!$C$2:$C$65536,IF(dati_pdc!$C618=2,dati_bdv!$D$2:$D$65536,IF(dati_pdc!$C618=3,dati_bdv!$E$2:$E$65536,IF(dati_pdc!$C618=4,dati_bdv!$F$2:$F$65536,IF(dati_pdc!$C618=5,dati_bdv!$G$2:$G$65536,dati_bdv!$H$2:$H$65536))))),$A618,dati_bdv!N$2:N$65536)</f>
        <v>0</v>
      </c>
    </row>
    <row r="619" spans="1:6">
      <c r="A619" s="34">
        <f>dati_pdc!A619</f>
        <v>0</v>
      </c>
      <c r="B619">
        <f>SUMIF(IF(dati_pdc!$C619=1,dati_bdv!$C$2:$C$65536,IF(dati_pdc!$C619=2,dati_bdv!$D$2:$D$65536,IF(dati_pdc!$C619=3,dati_bdv!$E$2:$E$65536,IF(dati_pdc!$C619=4,dati_bdv!$F$2:$F$65536,IF(dati_pdc!$C619=5,dati_bdv!$G$2:$G$65536,dati_bdv!$H$2:$H$65536))))),$A619,dati_bdv!J$2:J$65536)</f>
        <v>0</v>
      </c>
      <c r="C619">
        <f>SUMIF(IF(dati_pdc!$C619=1,dati_bdv!$C$2:$C$65536,IF(dati_pdc!$C619=2,dati_bdv!$D$2:$D$65536,IF(dati_pdc!$C619=3,dati_bdv!$E$2:$E$65536,IF(dati_pdc!$C619=4,dati_bdv!$F$2:$F$65536,IF(dati_pdc!$C619=5,dati_bdv!$G$2:$G$65536,dati_bdv!$H$2:$H$65536))))),$A619,dati_bdv!K$2:K$65536)</f>
        <v>0</v>
      </c>
      <c r="D619">
        <f>SUMIF(IF(dati_pdc!$C619=1,dati_bdv!$C$2:$C$65536,IF(dati_pdc!$C619=2,dati_bdv!$D$2:$D$65536,IF(dati_pdc!$C619=3,dati_bdv!$E$2:$E$65536,IF(dati_pdc!$C619=4,dati_bdv!$F$2:$F$65536,IF(dati_pdc!$C619=5,dati_bdv!$G$2:$G$65536,dati_bdv!$H$2:$H$65536))))),$A619,dati_bdv!L$2:L$65536)</f>
        <v>0</v>
      </c>
      <c r="E619">
        <f>SUMIF(IF(dati_pdc!$C619=1,dati_bdv!$C$2:$C$65536,IF(dati_pdc!$C619=2,dati_bdv!$D$2:$D$65536,IF(dati_pdc!$C619=3,dati_bdv!$E$2:$E$65536,IF(dati_pdc!$C619=4,dati_bdv!$F$2:$F$65536,IF(dati_pdc!$C619=5,dati_bdv!$G$2:$G$65536,dati_bdv!$H$2:$H$65536))))),$A619,dati_bdv!M$2:M$65536)</f>
        <v>0</v>
      </c>
      <c r="F619">
        <f>SUMIF(IF(dati_pdc!$C619=1,dati_bdv!$C$2:$C$65536,IF(dati_pdc!$C619=2,dati_bdv!$D$2:$D$65536,IF(dati_pdc!$C619=3,dati_bdv!$E$2:$E$65536,IF(dati_pdc!$C619=4,dati_bdv!$F$2:$F$65536,IF(dati_pdc!$C619=5,dati_bdv!$G$2:$G$65536,dati_bdv!$H$2:$H$65536))))),$A619,dati_bdv!N$2:N$65536)</f>
        <v>0</v>
      </c>
    </row>
    <row r="620" spans="1:6">
      <c r="A620" s="34">
        <f>dati_pdc!A620</f>
        <v>0</v>
      </c>
      <c r="B620">
        <f>SUMIF(IF(dati_pdc!$C620=1,dati_bdv!$C$2:$C$65536,IF(dati_pdc!$C620=2,dati_bdv!$D$2:$D$65536,IF(dati_pdc!$C620=3,dati_bdv!$E$2:$E$65536,IF(dati_pdc!$C620=4,dati_bdv!$F$2:$F$65536,IF(dati_pdc!$C620=5,dati_bdv!$G$2:$G$65536,dati_bdv!$H$2:$H$65536))))),$A620,dati_bdv!J$2:J$65536)</f>
        <v>0</v>
      </c>
      <c r="C620">
        <f>SUMIF(IF(dati_pdc!$C620=1,dati_bdv!$C$2:$C$65536,IF(dati_pdc!$C620=2,dati_bdv!$D$2:$D$65536,IF(dati_pdc!$C620=3,dati_bdv!$E$2:$E$65536,IF(dati_pdc!$C620=4,dati_bdv!$F$2:$F$65536,IF(dati_pdc!$C620=5,dati_bdv!$G$2:$G$65536,dati_bdv!$H$2:$H$65536))))),$A620,dati_bdv!K$2:K$65536)</f>
        <v>0</v>
      </c>
      <c r="D620">
        <f>SUMIF(IF(dati_pdc!$C620=1,dati_bdv!$C$2:$C$65536,IF(dati_pdc!$C620=2,dati_bdv!$D$2:$D$65536,IF(dati_pdc!$C620=3,dati_bdv!$E$2:$E$65536,IF(dati_pdc!$C620=4,dati_bdv!$F$2:$F$65536,IF(dati_pdc!$C620=5,dati_bdv!$G$2:$G$65536,dati_bdv!$H$2:$H$65536))))),$A620,dati_bdv!L$2:L$65536)</f>
        <v>0</v>
      </c>
      <c r="E620">
        <f>SUMIF(IF(dati_pdc!$C620=1,dati_bdv!$C$2:$C$65536,IF(dati_pdc!$C620=2,dati_bdv!$D$2:$D$65536,IF(dati_pdc!$C620=3,dati_bdv!$E$2:$E$65536,IF(dati_pdc!$C620=4,dati_bdv!$F$2:$F$65536,IF(dati_pdc!$C620=5,dati_bdv!$G$2:$G$65536,dati_bdv!$H$2:$H$65536))))),$A620,dati_bdv!M$2:M$65536)</f>
        <v>0</v>
      </c>
      <c r="F620">
        <f>SUMIF(IF(dati_pdc!$C620=1,dati_bdv!$C$2:$C$65536,IF(dati_pdc!$C620=2,dati_bdv!$D$2:$D$65536,IF(dati_pdc!$C620=3,dati_bdv!$E$2:$E$65536,IF(dati_pdc!$C620=4,dati_bdv!$F$2:$F$65536,IF(dati_pdc!$C620=5,dati_bdv!$G$2:$G$65536,dati_bdv!$H$2:$H$65536))))),$A620,dati_bdv!N$2:N$65536)</f>
        <v>0</v>
      </c>
    </row>
    <row r="621" spans="1:6">
      <c r="A621" s="34">
        <f>dati_pdc!A621</f>
        <v>0</v>
      </c>
      <c r="B621">
        <f>SUMIF(IF(dati_pdc!$C621=1,dati_bdv!$C$2:$C$65536,IF(dati_pdc!$C621=2,dati_bdv!$D$2:$D$65536,IF(dati_pdc!$C621=3,dati_bdv!$E$2:$E$65536,IF(dati_pdc!$C621=4,dati_bdv!$F$2:$F$65536,IF(dati_pdc!$C621=5,dati_bdv!$G$2:$G$65536,dati_bdv!$H$2:$H$65536))))),$A621,dati_bdv!J$2:J$65536)</f>
        <v>0</v>
      </c>
      <c r="C621">
        <f>SUMIF(IF(dati_pdc!$C621=1,dati_bdv!$C$2:$C$65536,IF(dati_pdc!$C621=2,dati_bdv!$D$2:$D$65536,IF(dati_pdc!$C621=3,dati_bdv!$E$2:$E$65536,IF(dati_pdc!$C621=4,dati_bdv!$F$2:$F$65536,IF(dati_pdc!$C621=5,dati_bdv!$G$2:$G$65536,dati_bdv!$H$2:$H$65536))))),$A621,dati_bdv!K$2:K$65536)</f>
        <v>0</v>
      </c>
      <c r="D621">
        <f>SUMIF(IF(dati_pdc!$C621=1,dati_bdv!$C$2:$C$65536,IF(dati_pdc!$C621=2,dati_bdv!$D$2:$D$65536,IF(dati_pdc!$C621=3,dati_bdv!$E$2:$E$65536,IF(dati_pdc!$C621=4,dati_bdv!$F$2:$F$65536,IF(dati_pdc!$C621=5,dati_bdv!$G$2:$G$65536,dati_bdv!$H$2:$H$65536))))),$A621,dati_bdv!L$2:L$65536)</f>
        <v>0</v>
      </c>
      <c r="E621">
        <f>SUMIF(IF(dati_pdc!$C621=1,dati_bdv!$C$2:$C$65536,IF(dati_pdc!$C621=2,dati_bdv!$D$2:$D$65536,IF(dati_pdc!$C621=3,dati_bdv!$E$2:$E$65536,IF(dati_pdc!$C621=4,dati_bdv!$F$2:$F$65536,IF(dati_pdc!$C621=5,dati_bdv!$G$2:$G$65536,dati_bdv!$H$2:$H$65536))))),$A621,dati_bdv!M$2:M$65536)</f>
        <v>0</v>
      </c>
      <c r="F621">
        <f>SUMIF(IF(dati_pdc!$C621=1,dati_bdv!$C$2:$C$65536,IF(dati_pdc!$C621=2,dati_bdv!$D$2:$D$65536,IF(dati_pdc!$C621=3,dati_bdv!$E$2:$E$65536,IF(dati_pdc!$C621=4,dati_bdv!$F$2:$F$65536,IF(dati_pdc!$C621=5,dati_bdv!$G$2:$G$65536,dati_bdv!$H$2:$H$65536))))),$A621,dati_bdv!N$2:N$65536)</f>
        <v>0</v>
      </c>
    </row>
    <row r="622" spans="1:6">
      <c r="A622" s="34">
        <f>dati_pdc!A622</f>
        <v>0</v>
      </c>
      <c r="B622">
        <f>SUMIF(IF(dati_pdc!$C622=1,dati_bdv!$C$2:$C$65536,IF(dati_pdc!$C622=2,dati_bdv!$D$2:$D$65536,IF(dati_pdc!$C622=3,dati_bdv!$E$2:$E$65536,IF(dati_pdc!$C622=4,dati_bdv!$F$2:$F$65536,IF(dati_pdc!$C622=5,dati_bdv!$G$2:$G$65536,dati_bdv!$H$2:$H$65536))))),$A622,dati_bdv!J$2:J$65536)</f>
        <v>0</v>
      </c>
      <c r="C622">
        <f>SUMIF(IF(dati_pdc!$C622=1,dati_bdv!$C$2:$C$65536,IF(dati_pdc!$C622=2,dati_bdv!$D$2:$D$65536,IF(dati_pdc!$C622=3,dati_bdv!$E$2:$E$65536,IF(dati_pdc!$C622=4,dati_bdv!$F$2:$F$65536,IF(dati_pdc!$C622=5,dati_bdv!$G$2:$G$65536,dati_bdv!$H$2:$H$65536))))),$A622,dati_bdv!K$2:K$65536)</f>
        <v>0</v>
      </c>
      <c r="D622">
        <f>SUMIF(IF(dati_pdc!$C622=1,dati_bdv!$C$2:$C$65536,IF(dati_pdc!$C622=2,dati_bdv!$D$2:$D$65536,IF(dati_pdc!$C622=3,dati_bdv!$E$2:$E$65536,IF(dati_pdc!$C622=4,dati_bdv!$F$2:$F$65536,IF(dati_pdc!$C622=5,dati_bdv!$G$2:$G$65536,dati_bdv!$H$2:$H$65536))))),$A622,dati_bdv!L$2:L$65536)</f>
        <v>0</v>
      </c>
      <c r="E622">
        <f>SUMIF(IF(dati_pdc!$C622=1,dati_bdv!$C$2:$C$65536,IF(dati_pdc!$C622=2,dati_bdv!$D$2:$D$65536,IF(dati_pdc!$C622=3,dati_bdv!$E$2:$E$65536,IF(dati_pdc!$C622=4,dati_bdv!$F$2:$F$65536,IF(dati_pdc!$C622=5,dati_bdv!$G$2:$G$65536,dati_bdv!$H$2:$H$65536))))),$A622,dati_bdv!M$2:M$65536)</f>
        <v>0</v>
      </c>
      <c r="F622">
        <f>SUMIF(IF(dati_pdc!$C622=1,dati_bdv!$C$2:$C$65536,IF(dati_pdc!$C622=2,dati_bdv!$D$2:$D$65536,IF(dati_pdc!$C622=3,dati_bdv!$E$2:$E$65536,IF(dati_pdc!$C622=4,dati_bdv!$F$2:$F$65536,IF(dati_pdc!$C622=5,dati_bdv!$G$2:$G$65536,dati_bdv!$H$2:$H$65536))))),$A622,dati_bdv!N$2:N$65536)</f>
        <v>0</v>
      </c>
    </row>
    <row r="623" spans="1:6">
      <c r="A623" s="34">
        <f>dati_pdc!A623</f>
        <v>0</v>
      </c>
      <c r="B623">
        <f>SUMIF(IF(dati_pdc!$C623=1,dati_bdv!$C$2:$C$65536,IF(dati_pdc!$C623=2,dati_bdv!$D$2:$D$65536,IF(dati_pdc!$C623=3,dati_bdv!$E$2:$E$65536,IF(dati_pdc!$C623=4,dati_bdv!$F$2:$F$65536,IF(dati_pdc!$C623=5,dati_bdv!$G$2:$G$65536,dati_bdv!$H$2:$H$65536))))),$A623,dati_bdv!J$2:J$65536)</f>
        <v>0</v>
      </c>
      <c r="C623">
        <f>SUMIF(IF(dati_pdc!$C623=1,dati_bdv!$C$2:$C$65536,IF(dati_pdc!$C623=2,dati_bdv!$D$2:$D$65536,IF(dati_pdc!$C623=3,dati_bdv!$E$2:$E$65536,IF(dati_pdc!$C623=4,dati_bdv!$F$2:$F$65536,IF(dati_pdc!$C623=5,dati_bdv!$G$2:$G$65536,dati_bdv!$H$2:$H$65536))))),$A623,dati_bdv!K$2:K$65536)</f>
        <v>0</v>
      </c>
      <c r="D623">
        <f>SUMIF(IF(dati_pdc!$C623=1,dati_bdv!$C$2:$C$65536,IF(dati_pdc!$C623=2,dati_bdv!$D$2:$D$65536,IF(dati_pdc!$C623=3,dati_bdv!$E$2:$E$65536,IF(dati_pdc!$C623=4,dati_bdv!$F$2:$F$65536,IF(dati_pdc!$C623=5,dati_bdv!$G$2:$G$65536,dati_bdv!$H$2:$H$65536))))),$A623,dati_bdv!L$2:L$65536)</f>
        <v>0</v>
      </c>
      <c r="E623">
        <f>SUMIF(IF(dati_pdc!$C623=1,dati_bdv!$C$2:$C$65536,IF(dati_pdc!$C623=2,dati_bdv!$D$2:$D$65536,IF(dati_pdc!$C623=3,dati_bdv!$E$2:$E$65536,IF(dati_pdc!$C623=4,dati_bdv!$F$2:$F$65536,IF(dati_pdc!$C623=5,dati_bdv!$G$2:$G$65536,dati_bdv!$H$2:$H$65536))))),$A623,dati_bdv!M$2:M$65536)</f>
        <v>0</v>
      </c>
      <c r="F623">
        <f>SUMIF(IF(dati_pdc!$C623=1,dati_bdv!$C$2:$C$65536,IF(dati_pdc!$C623=2,dati_bdv!$D$2:$D$65536,IF(dati_pdc!$C623=3,dati_bdv!$E$2:$E$65536,IF(dati_pdc!$C623=4,dati_bdv!$F$2:$F$65536,IF(dati_pdc!$C623=5,dati_bdv!$G$2:$G$65536,dati_bdv!$H$2:$H$65536))))),$A623,dati_bdv!N$2:N$65536)</f>
        <v>0</v>
      </c>
    </row>
    <row r="624" spans="1:6">
      <c r="A624" s="34">
        <f>dati_pdc!A624</f>
        <v>0</v>
      </c>
      <c r="B624">
        <f>SUMIF(IF(dati_pdc!$C624=1,dati_bdv!$C$2:$C$65536,IF(dati_pdc!$C624=2,dati_bdv!$D$2:$D$65536,IF(dati_pdc!$C624=3,dati_bdv!$E$2:$E$65536,IF(dati_pdc!$C624=4,dati_bdv!$F$2:$F$65536,IF(dati_pdc!$C624=5,dati_bdv!$G$2:$G$65536,dati_bdv!$H$2:$H$65536))))),$A624,dati_bdv!J$2:J$65536)</f>
        <v>0</v>
      </c>
      <c r="C624">
        <f>SUMIF(IF(dati_pdc!$C624=1,dati_bdv!$C$2:$C$65536,IF(dati_pdc!$C624=2,dati_bdv!$D$2:$D$65536,IF(dati_pdc!$C624=3,dati_bdv!$E$2:$E$65536,IF(dati_pdc!$C624=4,dati_bdv!$F$2:$F$65536,IF(dati_pdc!$C624=5,dati_bdv!$G$2:$G$65536,dati_bdv!$H$2:$H$65536))))),$A624,dati_bdv!K$2:K$65536)</f>
        <v>0</v>
      </c>
      <c r="D624">
        <f>SUMIF(IF(dati_pdc!$C624=1,dati_bdv!$C$2:$C$65536,IF(dati_pdc!$C624=2,dati_bdv!$D$2:$D$65536,IF(dati_pdc!$C624=3,dati_bdv!$E$2:$E$65536,IF(dati_pdc!$C624=4,dati_bdv!$F$2:$F$65536,IF(dati_pdc!$C624=5,dati_bdv!$G$2:$G$65536,dati_bdv!$H$2:$H$65536))))),$A624,dati_bdv!L$2:L$65536)</f>
        <v>0</v>
      </c>
      <c r="E624">
        <f>SUMIF(IF(dati_pdc!$C624=1,dati_bdv!$C$2:$C$65536,IF(dati_pdc!$C624=2,dati_bdv!$D$2:$D$65536,IF(dati_pdc!$C624=3,dati_bdv!$E$2:$E$65536,IF(dati_pdc!$C624=4,dati_bdv!$F$2:$F$65536,IF(dati_pdc!$C624=5,dati_bdv!$G$2:$G$65536,dati_bdv!$H$2:$H$65536))))),$A624,dati_bdv!M$2:M$65536)</f>
        <v>0</v>
      </c>
      <c r="F624">
        <f>SUMIF(IF(dati_pdc!$C624=1,dati_bdv!$C$2:$C$65536,IF(dati_pdc!$C624=2,dati_bdv!$D$2:$D$65536,IF(dati_pdc!$C624=3,dati_bdv!$E$2:$E$65536,IF(dati_pdc!$C624=4,dati_bdv!$F$2:$F$65536,IF(dati_pdc!$C624=5,dati_bdv!$G$2:$G$65536,dati_bdv!$H$2:$H$65536))))),$A624,dati_bdv!N$2:N$65536)</f>
        <v>0</v>
      </c>
    </row>
    <row r="625" spans="1:6">
      <c r="A625" s="34">
        <f>dati_pdc!A625</f>
        <v>0</v>
      </c>
      <c r="B625">
        <f>SUMIF(IF(dati_pdc!$C625=1,dati_bdv!$C$2:$C$65536,IF(dati_pdc!$C625=2,dati_bdv!$D$2:$D$65536,IF(dati_pdc!$C625=3,dati_bdv!$E$2:$E$65536,IF(dati_pdc!$C625=4,dati_bdv!$F$2:$F$65536,IF(dati_pdc!$C625=5,dati_bdv!$G$2:$G$65536,dati_bdv!$H$2:$H$65536))))),$A625,dati_bdv!J$2:J$65536)</f>
        <v>0</v>
      </c>
      <c r="C625">
        <f>SUMIF(IF(dati_pdc!$C625=1,dati_bdv!$C$2:$C$65536,IF(dati_pdc!$C625=2,dati_bdv!$D$2:$D$65536,IF(dati_pdc!$C625=3,dati_bdv!$E$2:$E$65536,IF(dati_pdc!$C625=4,dati_bdv!$F$2:$F$65536,IF(dati_pdc!$C625=5,dati_bdv!$G$2:$G$65536,dati_bdv!$H$2:$H$65536))))),$A625,dati_bdv!K$2:K$65536)</f>
        <v>0</v>
      </c>
      <c r="D625">
        <f>SUMIF(IF(dati_pdc!$C625=1,dati_bdv!$C$2:$C$65536,IF(dati_pdc!$C625=2,dati_bdv!$D$2:$D$65536,IF(dati_pdc!$C625=3,dati_bdv!$E$2:$E$65536,IF(dati_pdc!$C625=4,dati_bdv!$F$2:$F$65536,IF(dati_pdc!$C625=5,dati_bdv!$G$2:$G$65536,dati_bdv!$H$2:$H$65536))))),$A625,dati_bdv!L$2:L$65536)</f>
        <v>0</v>
      </c>
      <c r="E625">
        <f>SUMIF(IF(dati_pdc!$C625=1,dati_bdv!$C$2:$C$65536,IF(dati_pdc!$C625=2,dati_bdv!$D$2:$D$65536,IF(dati_pdc!$C625=3,dati_bdv!$E$2:$E$65536,IF(dati_pdc!$C625=4,dati_bdv!$F$2:$F$65536,IF(dati_pdc!$C625=5,dati_bdv!$G$2:$G$65536,dati_bdv!$H$2:$H$65536))))),$A625,dati_bdv!M$2:M$65536)</f>
        <v>0</v>
      </c>
      <c r="F625">
        <f>SUMIF(IF(dati_pdc!$C625=1,dati_bdv!$C$2:$C$65536,IF(dati_pdc!$C625=2,dati_bdv!$D$2:$D$65536,IF(dati_pdc!$C625=3,dati_bdv!$E$2:$E$65536,IF(dati_pdc!$C625=4,dati_bdv!$F$2:$F$65536,IF(dati_pdc!$C625=5,dati_bdv!$G$2:$G$65536,dati_bdv!$H$2:$H$65536))))),$A625,dati_bdv!N$2:N$65536)</f>
        <v>0</v>
      </c>
    </row>
    <row r="626" spans="1:6">
      <c r="A626" s="34">
        <f>dati_pdc!A626</f>
        <v>0</v>
      </c>
      <c r="B626">
        <f>SUMIF(IF(dati_pdc!$C626=1,dati_bdv!$C$2:$C$65536,IF(dati_pdc!$C626=2,dati_bdv!$D$2:$D$65536,IF(dati_pdc!$C626=3,dati_bdv!$E$2:$E$65536,IF(dati_pdc!$C626=4,dati_bdv!$F$2:$F$65536,IF(dati_pdc!$C626=5,dati_bdv!$G$2:$G$65536,dati_bdv!$H$2:$H$65536))))),$A626,dati_bdv!J$2:J$65536)</f>
        <v>0</v>
      </c>
      <c r="C626">
        <f>SUMIF(IF(dati_pdc!$C626=1,dati_bdv!$C$2:$C$65536,IF(dati_pdc!$C626=2,dati_bdv!$D$2:$D$65536,IF(dati_pdc!$C626=3,dati_bdv!$E$2:$E$65536,IF(dati_pdc!$C626=4,dati_bdv!$F$2:$F$65536,IF(dati_pdc!$C626=5,dati_bdv!$G$2:$G$65536,dati_bdv!$H$2:$H$65536))))),$A626,dati_bdv!K$2:K$65536)</f>
        <v>0</v>
      </c>
      <c r="D626">
        <f>SUMIF(IF(dati_pdc!$C626=1,dati_bdv!$C$2:$C$65536,IF(dati_pdc!$C626=2,dati_bdv!$D$2:$D$65536,IF(dati_pdc!$C626=3,dati_bdv!$E$2:$E$65536,IF(dati_pdc!$C626=4,dati_bdv!$F$2:$F$65536,IF(dati_pdc!$C626=5,dati_bdv!$G$2:$G$65536,dati_bdv!$H$2:$H$65536))))),$A626,dati_bdv!L$2:L$65536)</f>
        <v>0</v>
      </c>
      <c r="E626">
        <f>SUMIF(IF(dati_pdc!$C626=1,dati_bdv!$C$2:$C$65536,IF(dati_pdc!$C626=2,dati_bdv!$D$2:$D$65536,IF(dati_pdc!$C626=3,dati_bdv!$E$2:$E$65536,IF(dati_pdc!$C626=4,dati_bdv!$F$2:$F$65536,IF(dati_pdc!$C626=5,dati_bdv!$G$2:$G$65536,dati_bdv!$H$2:$H$65536))))),$A626,dati_bdv!M$2:M$65536)</f>
        <v>0</v>
      </c>
      <c r="F626">
        <f>SUMIF(IF(dati_pdc!$C626=1,dati_bdv!$C$2:$C$65536,IF(dati_pdc!$C626=2,dati_bdv!$D$2:$D$65536,IF(dati_pdc!$C626=3,dati_bdv!$E$2:$E$65536,IF(dati_pdc!$C626=4,dati_bdv!$F$2:$F$65536,IF(dati_pdc!$C626=5,dati_bdv!$G$2:$G$65536,dati_bdv!$H$2:$H$65536))))),$A626,dati_bdv!N$2:N$65536)</f>
        <v>0</v>
      </c>
    </row>
    <row r="627" spans="1:6">
      <c r="A627" s="34">
        <f>dati_pdc!A627</f>
        <v>0</v>
      </c>
      <c r="B627">
        <f>SUMIF(IF(dati_pdc!$C627=1,dati_bdv!$C$2:$C$65536,IF(dati_pdc!$C627=2,dati_bdv!$D$2:$D$65536,IF(dati_pdc!$C627=3,dati_bdv!$E$2:$E$65536,IF(dati_pdc!$C627=4,dati_bdv!$F$2:$F$65536,IF(dati_pdc!$C627=5,dati_bdv!$G$2:$G$65536,dati_bdv!$H$2:$H$65536))))),$A627,dati_bdv!J$2:J$65536)</f>
        <v>0</v>
      </c>
      <c r="C627">
        <f>SUMIF(IF(dati_pdc!$C627=1,dati_bdv!$C$2:$C$65536,IF(dati_pdc!$C627=2,dati_bdv!$D$2:$D$65536,IF(dati_pdc!$C627=3,dati_bdv!$E$2:$E$65536,IF(dati_pdc!$C627=4,dati_bdv!$F$2:$F$65536,IF(dati_pdc!$C627=5,dati_bdv!$G$2:$G$65536,dati_bdv!$H$2:$H$65536))))),$A627,dati_bdv!K$2:K$65536)</f>
        <v>0</v>
      </c>
      <c r="D627">
        <f>SUMIF(IF(dati_pdc!$C627=1,dati_bdv!$C$2:$C$65536,IF(dati_pdc!$C627=2,dati_bdv!$D$2:$D$65536,IF(dati_pdc!$C627=3,dati_bdv!$E$2:$E$65536,IF(dati_pdc!$C627=4,dati_bdv!$F$2:$F$65536,IF(dati_pdc!$C627=5,dati_bdv!$G$2:$G$65536,dati_bdv!$H$2:$H$65536))))),$A627,dati_bdv!L$2:L$65536)</f>
        <v>0</v>
      </c>
      <c r="E627">
        <f>SUMIF(IF(dati_pdc!$C627=1,dati_bdv!$C$2:$C$65536,IF(dati_pdc!$C627=2,dati_bdv!$D$2:$D$65536,IF(dati_pdc!$C627=3,dati_bdv!$E$2:$E$65536,IF(dati_pdc!$C627=4,dati_bdv!$F$2:$F$65536,IF(dati_pdc!$C627=5,dati_bdv!$G$2:$G$65536,dati_bdv!$H$2:$H$65536))))),$A627,dati_bdv!M$2:M$65536)</f>
        <v>0</v>
      </c>
      <c r="F627">
        <f>SUMIF(IF(dati_pdc!$C627=1,dati_bdv!$C$2:$C$65536,IF(dati_pdc!$C627=2,dati_bdv!$D$2:$D$65536,IF(dati_pdc!$C627=3,dati_bdv!$E$2:$E$65536,IF(dati_pdc!$C627=4,dati_bdv!$F$2:$F$65536,IF(dati_pdc!$C627=5,dati_bdv!$G$2:$G$65536,dati_bdv!$H$2:$H$65536))))),$A627,dati_bdv!N$2:N$65536)</f>
        <v>0</v>
      </c>
    </row>
    <row r="628" spans="1:6">
      <c r="A628" s="34">
        <f>dati_pdc!A628</f>
        <v>0</v>
      </c>
      <c r="B628">
        <f>SUMIF(IF(dati_pdc!$C628=1,dati_bdv!$C$2:$C$65536,IF(dati_pdc!$C628=2,dati_bdv!$D$2:$D$65536,IF(dati_pdc!$C628=3,dati_bdv!$E$2:$E$65536,IF(dati_pdc!$C628=4,dati_bdv!$F$2:$F$65536,IF(dati_pdc!$C628=5,dati_bdv!$G$2:$G$65536,dati_bdv!$H$2:$H$65536))))),$A628,dati_bdv!J$2:J$65536)</f>
        <v>0</v>
      </c>
      <c r="C628">
        <f>SUMIF(IF(dati_pdc!$C628=1,dati_bdv!$C$2:$C$65536,IF(dati_pdc!$C628=2,dati_bdv!$D$2:$D$65536,IF(dati_pdc!$C628=3,dati_bdv!$E$2:$E$65536,IF(dati_pdc!$C628=4,dati_bdv!$F$2:$F$65536,IF(dati_pdc!$C628=5,dati_bdv!$G$2:$G$65536,dati_bdv!$H$2:$H$65536))))),$A628,dati_bdv!K$2:K$65536)</f>
        <v>0</v>
      </c>
      <c r="D628">
        <f>SUMIF(IF(dati_pdc!$C628=1,dati_bdv!$C$2:$C$65536,IF(dati_pdc!$C628=2,dati_bdv!$D$2:$D$65536,IF(dati_pdc!$C628=3,dati_bdv!$E$2:$E$65536,IF(dati_pdc!$C628=4,dati_bdv!$F$2:$F$65536,IF(dati_pdc!$C628=5,dati_bdv!$G$2:$G$65536,dati_bdv!$H$2:$H$65536))))),$A628,dati_bdv!L$2:L$65536)</f>
        <v>0</v>
      </c>
      <c r="E628">
        <f>SUMIF(IF(dati_pdc!$C628=1,dati_bdv!$C$2:$C$65536,IF(dati_pdc!$C628=2,dati_bdv!$D$2:$D$65536,IF(dati_pdc!$C628=3,dati_bdv!$E$2:$E$65536,IF(dati_pdc!$C628=4,dati_bdv!$F$2:$F$65536,IF(dati_pdc!$C628=5,dati_bdv!$G$2:$G$65536,dati_bdv!$H$2:$H$65536))))),$A628,dati_bdv!M$2:M$65536)</f>
        <v>0</v>
      </c>
      <c r="F628">
        <f>SUMIF(IF(dati_pdc!$C628=1,dati_bdv!$C$2:$C$65536,IF(dati_pdc!$C628=2,dati_bdv!$D$2:$D$65536,IF(dati_pdc!$C628=3,dati_bdv!$E$2:$E$65536,IF(dati_pdc!$C628=4,dati_bdv!$F$2:$F$65536,IF(dati_pdc!$C628=5,dati_bdv!$G$2:$G$65536,dati_bdv!$H$2:$H$65536))))),$A628,dati_bdv!N$2:N$65536)</f>
        <v>0</v>
      </c>
    </row>
    <row r="629" spans="1:6">
      <c r="A629" s="34">
        <f>dati_pdc!A629</f>
        <v>0</v>
      </c>
      <c r="B629">
        <f>SUMIF(IF(dati_pdc!$C629=1,dati_bdv!$C$2:$C$65536,IF(dati_pdc!$C629=2,dati_bdv!$D$2:$D$65536,IF(dati_pdc!$C629=3,dati_bdv!$E$2:$E$65536,IF(dati_pdc!$C629=4,dati_bdv!$F$2:$F$65536,IF(dati_pdc!$C629=5,dati_bdv!$G$2:$G$65536,dati_bdv!$H$2:$H$65536))))),$A629,dati_bdv!J$2:J$65536)</f>
        <v>0</v>
      </c>
      <c r="C629">
        <f>SUMIF(IF(dati_pdc!$C629=1,dati_bdv!$C$2:$C$65536,IF(dati_pdc!$C629=2,dati_bdv!$D$2:$D$65536,IF(dati_pdc!$C629=3,dati_bdv!$E$2:$E$65536,IF(dati_pdc!$C629=4,dati_bdv!$F$2:$F$65536,IF(dati_pdc!$C629=5,dati_bdv!$G$2:$G$65536,dati_bdv!$H$2:$H$65536))))),$A629,dati_bdv!K$2:K$65536)</f>
        <v>0</v>
      </c>
      <c r="D629">
        <f>SUMIF(IF(dati_pdc!$C629=1,dati_bdv!$C$2:$C$65536,IF(dati_pdc!$C629=2,dati_bdv!$D$2:$D$65536,IF(dati_pdc!$C629=3,dati_bdv!$E$2:$E$65536,IF(dati_pdc!$C629=4,dati_bdv!$F$2:$F$65536,IF(dati_pdc!$C629=5,dati_bdv!$G$2:$G$65536,dati_bdv!$H$2:$H$65536))))),$A629,dati_bdv!L$2:L$65536)</f>
        <v>0</v>
      </c>
      <c r="E629">
        <f>SUMIF(IF(dati_pdc!$C629=1,dati_bdv!$C$2:$C$65536,IF(dati_pdc!$C629=2,dati_bdv!$D$2:$D$65536,IF(dati_pdc!$C629=3,dati_bdv!$E$2:$E$65536,IF(dati_pdc!$C629=4,dati_bdv!$F$2:$F$65536,IF(dati_pdc!$C629=5,dati_bdv!$G$2:$G$65536,dati_bdv!$H$2:$H$65536))))),$A629,dati_bdv!M$2:M$65536)</f>
        <v>0</v>
      </c>
      <c r="F629">
        <f>SUMIF(IF(dati_pdc!$C629=1,dati_bdv!$C$2:$C$65536,IF(dati_pdc!$C629=2,dati_bdv!$D$2:$D$65536,IF(dati_pdc!$C629=3,dati_bdv!$E$2:$E$65536,IF(dati_pdc!$C629=4,dati_bdv!$F$2:$F$65536,IF(dati_pdc!$C629=5,dati_bdv!$G$2:$G$65536,dati_bdv!$H$2:$H$65536))))),$A629,dati_bdv!N$2:N$65536)</f>
        <v>0</v>
      </c>
    </row>
    <row r="630" spans="1:6">
      <c r="A630" s="34">
        <f>dati_pdc!A630</f>
        <v>0</v>
      </c>
      <c r="B630">
        <f>SUMIF(IF(dati_pdc!$C630=1,dati_bdv!$C$2:$C$65536,IF(dati_pdc!$C630=2,dati_bdv!$D$2:$D$65536,IF(dati_pdc!$C630=3,dati_bdv!$E$2:$E$65536,IF(dati_pdc!$C630=4,dati_bdv!$F$2:$F$65536,IF(dati_pdc!$C630=5,dati_bdv!$G$2:$G$65536,dati_bdv!$H$2:$H$65536))))),$A630,dati_bdv!J$2:J$65536)</f>
        <v>0</v>
      </c>
      <c r="C630">
        <f>SUMIF(IF(dati_pdc!$C630=1,dati_bdv!$C$2:$C$65536,IF(dati_pdc!$C630=2,dati_bdv!$D$2:$D$65536,IF(dati_pdc!$C630=3,dati_bdv!$E$2:$E$65536,IF(dati_pdc!$C630=4,dati_bdv!$F$2:$F$65536,IF(dati_pdc!$C630=5,dati_bdv!$G$2:$G$65536,dati_bdv!$H$2:$H$65536))))),$A630,dati_bdv!K$2:K$65536)</f>
        <v>0</v>
      </c>
      <c r="D630">
        <f>SUMIF(IF(dati_pdc!$C630=1,dati_bdv!$C$2:$C$65536,IF(dati_pdc!$C630=2,dati_bdv!$D$2:$D$65536,IF(dati_pdc!$C630=3,dati_bdv!$E$2:$E$65536,IF(dati_pdc!$C630=4,dati_bdv!$F$2:$F$65536,IF(dati_pdc!$C630=5,dati_bdv!$G$2:$G$65536,dati_bdv!$H$2:$H$65536))))),$A630,dati_bdv!L$2:L$65536)</f>
        <v>0</v>
      </c>
      <c r="E630">
        <f>SUMIF(IF(dati_pdc!$C630=1,dati_bdv!$C$2:$C$65536,IF(dati_pdc!$C630=2,dati_bdv!$D$2:$D$65536,IF(dati_pdc!$C630=3,dati_bdv!$E$2:$E$65536,IF(dati_pdc!$C630=4,dati_bdv!$F$2:$F$65536,IF(dati_pdc!$C630=5,dati_bdv!$G$2:$G$65536,dati_bdv!$H$2:$H$65536))))),$A630,dati_bdv!M$2:M$65536)</f>
        <v>0</v>
      </c>
      <c r="F630">
        <f>SUMIF(IF(dati_pdc!$C630=1,dati_bdv!$C$2:$C$65536,IF(dati_pdc!$C630=2,dati_bdv!$D$2:$D$65536,IF(dati_pdc!$C630=3,dati_bdv!$E$2:$E$65536,IF(dati_pdc!$C630=4,dati_bdv!$F$2:$F$65536,IF(dati_pdc!$C630=5,dati_bdv!$G$2:$G$65536,dati_bdv!$H$2:$H$65536))))),$A630,dati_bdv!N$2:N$65536)</f>
        <v>0</v>
      </c>
    </row>
    <row r="631" spans="1:6">
      <c r="A631" s="34">
        <f>dati_pdc!A631</f>
        <v>0</v>
      </c>
      <c r="B631">
        <f>SUMIF(IF(dati_pdc!$C631=1,dati_bdv!$C$2:$C$65536,IF(dati_pdc!$C631=2,dati_bdv!$D$2:$D$65536,IF(dati_pdc!$C631=3,dati_bdv!$E$2:$E$65536,IF(dati_pdc!$C631=4,dati_bdv!$F$2:$F$65536,IF(dati_pdc!$C631=5,dati_bdv!$G$2:$G$65536,dati_bdv!$H$2:$H$65536))))),$A631,dati_bdv!J$2:J$65536)</f>
        <v>0</v>
      </c>
      <c r="C631">
        <f>SUMIF(IF(dati_pdc!$C631=1,dati_bdv!$C$2:$C$65536,IF(dati_pdc!$C631=2,dati_bdv!$D$2:$D$65536,IF(dati_pdc!$C631=3,dati_bdv!$E$2:$E$65536,IF(dati_pdc!$C631=4,dati_bdv!$F$2:$F$65536,IF(dati_pdc!$C631=5,dati_bdv!$G$2:$G$65536,dati_bdv!$H$2:$H$65536))))),$A631,dati_bdv!K$2:K$65536)</f>
        <v>0</v>
      </c>
      <c r="D631">
        <f>SUMIF(IF(dati_pdc!$C631=1,dati_bdv!$C$2:$C$65536,IF(dati_pdc!$C631=2,dati_bdv!$D$2:$D$65536,IF(dati_pdc!$C631=3,dati_bdv!$E$2:$E$65536,IF(dati_pdc!$C631=4,dati_bdv!$F$2:$F$65536,IF(dati_pdc!$C631=5,dati_bdv!$G$2:$G$65536,dati_bdv!$H$2:$H$65536))))),$A631,dati_bdv!L$2:L$65536)</f>
        <v>0</v>
      </c>
      <c r="E631">
        <f>SUMIF(IF(dati_pdc!$C631=1,dati_bdv!$C$2:$C$65536,IF(dati_pdc!$C631=2,dati_bdv!$D$2:$D$65536,IF(dati_pdc!$C631=3,dati_bdv!$E$2:$E$65536,IF(dati_pdc!$C631=4,dati_bdv!$F$2:$F$65536,IF(dati_pdc!$C631=5,dati_bdv!$G$2:$G$65536,dati_bdv!$H$2:$H$65536))))),$A631,dati_bdv!M$2:M$65536)</f>
        <v>0</v>
      </c>
      <c r="F631">
        <f>SUMIF(IF(dati_pdc!$C631=1,dati_bdv!$C$2:$C$65536,IF(dati_pdc!$C631=2,dati_bdv!$D$2:$D$65536,IF(dati_pdc!$C631=3,dati_bdv!$E$2:$E$65536,IF(dati_pdc!$C631=4,dati_bdv!$F$2:$F$65536,IF(dati_pdc!$C631=5,dati_bdv!$G$2:$G$65536,dati_bdv!$H$2:$H$65536))))),$A631,dati_bdv!N$2:N$65536)</f>
        <v>0</v>
      </c>
    </row>
    <row r="632" spans="1:6">
      <c r="A632" s="34">
        <f>dati_pdc!A632</f>
        <v>0</v>
      </c>
      <c r="B632">
        <f>SUMIF(IF(dati_pdc!$C632=1,dati_bdv!$C$2:$C$65536,IF(dati_pdc!$C632=2,dati_bdv!$D$2:$D$65536,IF(dati_pdc!$C632=3,dati_bdv!$E$2:$E$65536,IF(dati_pdc!$C632=4,dati_bdv!$F$2:$F$65536,IF(dati_pdc!$C632=5,dati_bdv!$G$2:$G$65536,dati_bdv!$H$2:$H$65536))))),$A632,dati_bdv!J$2:J$65536)</f>
        <v>0</v>
      </c>
      <c r="C632">
        <f>SUMIF(IF(dati_pdc!$C632=1,dati_bdv!$C$2:$C$65536,IF(dati_pdc!$C632=2,dati_bdv!$D$2:$D$65536,IF(dati_pdc!$C632=3,dati_bdv!$E$2:$E$65536,IF(dati_pdc!$C632=4,dati_bdv!$F$2:$F$65536,IF(dati_pdc!$C632=5,dati_bdv!$G$2:$G$65536,dati_bdv!$H$2:$H$65536))))),$A632,dati_bdv!K$2:K$65536)</f>
        <v>0</v>
      </c>
      <c r="D632">
        <f>SUMIF(IF(dati_pdc!$C632=1,dati_bdv!$C$2:$C$65536,IF(dati_pdc!$C632=2,dati_bdv!$D$2:$D$65536,IF(dati_pdc!$C632=3,dati_bdv!$E$2:$E$65536,IF(dati_pdc!$C632=4,dati_bdv!$F$2:$F$65536,IF(dati_pdc!$C632=5,dati_bdv!$G$2:$G$65536,dati_bdv!$H$2:$H$65536))))),$A632,dati_bdv!L$2:L$65536)</f>
        <v>0</v>
      </c>
      <c r="E632">
        <f>SUMIF(IF(dati_pdc!$C632=1,dati_bdv!$C$2:$C$65536,IF(dati_pdc!$C632=2,dati_bdv!$D$2:$D$65536,IF(dati_pdc!$C632=3,dati_bdv!$E$2:$E$65536,IF(dati_pdc!$C632=4,dati_bdv!$F$2:$F$65536,IF(dati_pdc!$C632=5,dati_bdv!$G$2:$G$65536,dati_bdv!$H$2:$H$65536))))),$A632,dati_bdv!M$2:M$65536)</f>
        <v>0</v>
      </c>
      <c r="F632">
        <f>SUMIF(IF(dati_pdc!$C632=1,dati_bdv!$C$2:$C$65536,IF(dati_pdc!$C632=2,dati_bdv!$D$2:$D$65536,IF(dati_pdc!$C632=3,dati_bdv!$E$2:$E$65536,IF(dati_pdc!$C632=4,dati_bdv!$F$2:$F$65536,IF(dati_pdc!$C632=5,dati_bdv!$G$2:$G$65536,dati_bdv!$H$2:$H$65536))))),$A632,dati_bdv!N$2:N$65536)</f>
        <v>0</v>
      </c>
    </row>
    <row r="633" spans="1:6">
      <c r="A633" s="34">
        <f>dati_pdc!A633</f>
        <v>0</v>
      </c>
      <c r="B633">
        <f>SUMIF(IF(dati_pdc!$C633=1,dati_bdv!$C$2:$C$65536,IF(dati_pdc!$C633=2,dati_bdv!$D$2:$D$65536,IF(dati_pdc!$C633=3,dati_bdv!$E$2:$E$65536,IF(dati_pdc!$C633=4,dati_bdv!$F$2:$F$65536,IF(dati_pdc!$C633=5,dati_bdv!$G$2:$G$65536,dati_bdv!$H$2:$H$65536))))),$A633,dati_bdv!J$2:J$65536)</f>
        <v>0</v>
      </c>
      <c r="C633">
        <f>SUMIF(IF(dati_pdc!$C633=1,dati_bdv!$C$2:$C$65536,IF(dati_pdc!$C633=2,dati_bdv!$D$2:$D$65536,IF(dati_pdc!$C633=3,dati_bdv!$E$2:$E$65536,IF(dati_pdc!$C633=4,dati_bdv!$F$2:$F$65536,IF(dati_pdc!$C633=5,dati_bdv!$G$2:$G$65536,dati_bdv!$H$2:$H$65536))))),$A633,dati_bdv!K$2:K$65536)</f>
        <v>0</v>
      </c>
      <c r="D633">
        <f>SUMIF(IF(dati_pdc!$C633=1,dati_bdv!$C$2:$C$65536,IF(dati_pdc!$C633=2,dati_bdv!$D$2:$D$65536,IF(dati_pdc!$C633=3,dati_bdv!$E$2:$E$65536,IF(dati_pdc!$C633=4,dati_bdv!$F$2:$F$65536,IF(dati_pdc!$C633=5,dati_bdv!$G$2:$G$65536,dati_bdv!$H$2:$H$65536))))),$A633,dati_bdv!L$2:L$65536)</f>
        <v>0</v>
      </c>
      <c r="E633">
        <f>SUMIF(IF(dati_pdc!$C633=1,dati_bdv!$C$2:$C$65536,IF(dati_pdc!$C633=2,dati_bdv!$D$2:$D$65536,IF(dati_pdc!$C633=3,dati_bdv!$E$2:$E$65536,IF(dati_pdc!$C633=4,dati_bdv!$F$2:$F$65536,IF(dati_pdc!$C633=5,dati_bdv!$G$2:$G$65536,dati_bdv!$H$2:$H$65536))))),$A633,dati_bdv!M$2:M$65536)</f>
        <v>0</v>
      </c>
      <c r="F633">
        <f>SUMIF(IF(dati_pdc!$C633=1,dati_bdv!$C$2:$C$65536,IF(dati_pdc!$C633=2,dati_bdv!$D$2:$D$65536,IF(dati_pdc!$C633=3,dati_bdv!$E$2:$E$65536,IF(dati_pdc!$C633=4,dati_bdv!$F$2:$F$65536,IF(dati_pdc!$C633=5,dati_bdv!$G$2:$G$65536,dati_bdv!$H$2:$H$65536))))),$A633,dati_bdv!N$2:N$65536)</f>
        <v>0</v>
      </c>
    </row>
    <row r="634" spans="1:6">
      <c r="A634" s="34">
        <f>dati_pdc!A634</f>
        <v>0</v>
      </c>
      <c r="B634">
        <f>SUMIF(IF(dati_pdc!$C634=1,dati_bdv!$C$2:$C$65536,IF(dati_pdc!$C634=2,dati_bdv!$D$2:$D$65536,IF(dati_pdc!$C634=3,dati_bdv!$E$2:$E$65536,IF(dati_pdc!$C634=4,dati_bdv!$F$2:$F$65536,IF(dati_pdc!$C634=5,dati_bdv!$G$2:$G$65536,dati_bdv!$H$2:$H$65536))))),$A634,dati_bdv!J$2:J$65536)</f>
        <v>0</v>
      </c>
      <c r="C634">
        <f>SUMIF(IF(dati_pdc!$C634=1,dati_bdv!$C$2:$C$65536,IF(dati_pdc!$C634=2,dati_bdv!$D$2:$D$65536,IF(dati_pdc!$C634=3,dati_bdv!$E$2:$E$65536,IF(dati_pdc!$C634=4,dati_bdv!$F$2:$F$65536,IF(dati_pdc!$C634=5,dati_bdv!$G$2:$G$65536,dati_bdv!$H$2:$H$65536))))),$A634,dati_bdv!K$2:K$65536)</f>
        <v>0</v>
      </c>
      <c r="D634">
        <f>SUMIF(IF(dati_pdc!$C634=1,dati_bdv!$C$2:$C$65536,IF(dati_pdc!$C634=2,dati_bdv!$D$2:$D$65536,IF(dati_pdc!$C634=3,dati_bdv!$E$2:$E$65536,IF(dati_pdc!$C634=4,dati_bdv!$F$2:$F$65536,IF(dati_pdc!$C634=5,dati_bdv!$G$2:$G$65536,dati_bdv!$H$2:$H$65536))))),$A634,dati_bdv!L$2:L$65536)</f>
        <v>0</v>
      </c>
      <c r="E634">
        <f>SUMIF(IF(dati_pdc!$C634=1,dati_bdv!$C$2:$C$65536,IF(dati_pdc!$C634=2,dati_bdv!$D$2:$D$65536,IF(dati_pdc!$C634=3,dati_bdv!$E$2:$E$65536,IF(dati_pdc!$C634=4,dati_bdv!$F$2:$F$65536,IF(dati_pdc!$C634=5,dati_bdv!$G$2:$G$65536,dati_bdv!$H$2:$H$65536))))),$A634,dati_bdv!M$2:M$65536)</f>
        <v>0</v>
      </c>
      <c r="F634">
        <f>SUMIF(IF(dati_pdc!$C634=1,dati_bdv!$C$2:$C$65536,IF(dati_pdc!$C634=2,dati_bdv!$D$2:$D$65536,IF(dati_pdc!$C634=3,dati_bdv!$E$2:$E$65536,IF(dati_pdc!$C634=4,dati_bdv!$F$2:$F$65536,IF(dati_pdc!$C634=5,dati_bdv!$G$2:$G$65536,dati_bdv!$H$2:$H$65536))))),$A634,dati_bdv!N$2:N$65536)</f>
        <v>0</v>
      </c>
    </row>
    <row r="635" spans="1:6">
      <c r="A635" s="34">
        <f>dati_pdc!A635</f>
        <v>0</v>
      </c>
      <c r="B635">
        <f>SUMIF(IF(dati_pdc!$C635=1,dati_bdv!$C$2:$C$65536,IF(dati_pdc!$C635=2,dati_bdv!$D$2:$D$65536,IF(dati_pdc!$C635=3,dati_bdv!$E$2:$E$65536,IF(dati_pdc!$C635=4,dati_bdv!$F$2:$F$65536,IF(dati_pdc!$C635=5,dati_bdv!$G$2:$G$65536,dati_bdv!$H$2:$H$65536))))),$A635,dati_bdv!J$2:J$65536)</f>
        <v>0</v>
      </c>
      <c r="C635">
        <f>SUMIF(IF(dati_pdc!$C635=1,dati_bdv!$C$2:$C$65536,IF(dati_pdc!$C635=2,dati_bdv!$D$2:$D$65536,IF(dati_pdc!$C635=3,dati_bdv!$E$2:$E$65536,IF(dati_pdc!$C635=4,dati_bdv!$F$2:$F$65536,IF(dati_pdc!$C635=5,dati_bdv!$G$2:$G$65536,dati_bdv!$H$2:$H$65536))))),$A635,dati_bdv!K$2:K$65536)</f>
        <v>0</v>
      </c>
      <c r="D635">
        <f>SUMIF(IF(dati_pdc!$C635=1,dati_bdv!$C$2:$C$65536,IF(dati_pdc!$C635=2,dati_bdv!$D$2:$D$65536,IF(dati_pdc!$C635=3,dati_bdv!$E$2:$E$65536,IF(dati_pdc!$C635=4,dati_bdv!$F$2:$F$65536,IF(dati_pdc!$C635=5,dati_bdv!$G$2:$G$65536,dati_bdv!$H$2:$H$65536))))),$A635,dati_bdv!L$2:L$65536)</f>
        <v>0</v>
      </c>
      <c r="E635">
        <f>SUMIF(IF(dati_pdc!$C635=1,dati_bdv!$C$2:$C$65536,IF(dati_pdc!$C635=2,dati_bdv!$D$2:$D$65536,IF(dati_pdc!$C635=3,dati_bdv!$E$2:$E$65536,IF(dati_pdc!$C635=4,dati_bdv!$F$2:$F$65536,IF(dati_pdc!$C635=5,dati_bdv!$G$2:$G$65536,dati_bdv!$H$2:$H$65536))))),$A635,dati_bdv!M$2:M$65536)</f>
        <v>0</v>
      </c>
      <c r="F635">
        <f>SUMIF(IF(dati_pdc!$C635=1,dati_bdv!$C$2:$C$65536,IF(dati_pdc!$C635=2,dati_bdv!$D$2:$D$65536,IF(dati_pdc!$C635=3,dati_bdv!$E$2:$E$65536,IF(dati_pdc!$C635=4,dati_bdv!$F$2:$F$65536,IF(dati_pdc!$C635=5,dati_bdv!$G$2:$G$65536,dati_bdv!$H$2:$H$65536))))),$A635,dati_bdv!N$2:N$65536)</f>
        <v>0</v>
      </c>
    </row>
    <row r="636" spans="1:6">
      <c r="A636" s="34">
        <f>dati_pdc!A636</f>
        <v>0</v>
      </c>
      <c r="B636">
        <f>SUMIF(IF(dati_pdc!$C636=1,dati_bdv!$C$2:$C$65536,IF(dati_pdc!$C636=2,dati_bdv!$D$2:$D$65536,IF(dati_pdc!$C636=3,dati_bdv!$E$2:$E$65536,IF(dati_pdc!$C636=4,dati_bdv!$F$2:$F$65536,IF(dati_pdc!$C636=5,dati_bdv!$G$2:$G$65536,dati_bdv!$H$2:$H$65536))))),$A636,dati_bdv!J$2:J$65536)</f>
        <v>0</v>
      </c>
      <c r="C636">
        <f>SUMIF(IF(dati_pdc!$C636=1,dati_bdv!$C$2:$C$65536,IF(dati_pdc!$C636=2,dati_bdv!$D$2:$D$65536,IF(dati_pdc!$C636=3,dati_bdv!$E$2:$E$65536,IF(dati_pdc!$C636=4,dati_bdv!$F$2:$F$65536,IF(dati_pdc!$C636=5,dati_bdv!$G$2:$G$65536,dati_bdv!$H$2:$H$65536))))),$A636,dati_bdv!K$2:K$65536)</f>
        <v>0</v>
      </c>
      <c r="D636">
        <f>SUMIF(IF(dati_pdc!$C636=1,dati_bdv!$C$2:$C$65536,IF(dati_pdc!$C636=2,dati_bdv!$D$2:$D$65536,IF(dati_pdc!$C636=3,dati_bdv!$E$2:$E$65536,IF(dati_pdc!$C636=4,dati_bdv!$F$2:$F$65536,IF(dati_pdc!$C636=5,dati_bdv!$G$2:$G$65536,dati_bdv!$H$2:$H$65536))))),$A636,dati_bdv!L$2:L$65536)</f>
        <v>0</v>
      </c>
      <c r="E636">
        <f>SUMIF(IF(dati_pdc!$C636=1,dati_bdv!$C$2:$C$65536,IF(dati_pdc!$C636=2,dati_bdv!$D$2:$D$65536,IF(dati_pdc!$C636=3,dati_bdv!$E$2:$E$65536,IF(dati_pdc!$C636=4,dati_bdv!$F$2:$F$65536,IF(dati_pdc!$C636=5,dati_bdv!$G$2:$G$65536,dati_bdv!$H$2:$H$65536))))),$A636,dati_bdv!M$2:M$65536)</f>
        <v>0</v>
      </c>
      <c r="F636">
        <f>SUMIF(IF(dati_pdc!$C636=1,dati_bdv!$C$2:$C$65536,IF(dati_pdc!$C636=2,dati_bdv!$D$2:$D$65536,IF(dati_pdc!$C636=3,dati_bdv!$E$2:$E$65536,IF(dati_pdc!$C636=4,dati_bdv!$F$2:$F$65536,IF(dati_pdc!$C636=5,dati_bdv!$G$2:$G$65536,dati_bdv!$H$2:$H$65536))))),$A636,dati_bdv!N$2:N$65536)</f>
        <v>0</v>
      </c>
    </row>
    <row r="637" spans="1:6">
      <c r="A637" s="34">
        <f>dati_pdc!A637</f>
        <v>0</v>
      </c>
      <c r="B637">
        <f>SUMIF(IF(dati_pdc!$C637=1,dati_bdv!$C$2:$C$65536,IF(dati_pdc!$C637=2,dati_bdv!$D$2:$D$65536,IF(dati_pdc!$C637=3,dati_bdv!$E$2:$E$65536,IF(dati_pdc!$C637=4,dati_bdv!$F$2:$F$65536,IF(dati_pdc!$C637=5,dati_bdv!$G$2:$G$65536,dati_bdv!$H$2:$H$65536))))),$A637,dati_bdv!J$2:J$65536)</f>
        <v>0</v>
      </c>
      <c r="C637">
        <f>SUMIF(IF(dati_pdc!$C637=1,dati_bdv!$C$2:$C$65536,IF(dati_pdc!$C637=2,dati_bdv!$D$2:$D$65536,IF(dati_pdc!$C637=3,dati_bdv!$E$2:$E$65536,IF(dati_pdc!$C637=4,dati_bdv!$F$2:$F$65536,IF(dati_pdc!$C637=5,dati_bdv!$G$2:$G$65536,dati_bdv!$H$2:$H$65536))))),$A637,dati_bdv!K$2:K$65536)</f>
        <v>0</v>
      </c>
      <c r="D637">
        <f>SUMIF(IF(dati_pdc!$C637=1,dati_bdv!$C$2:$C$65536,IF(dati_pdc!$C637=2,dati_bdv!$D$2:$D$65536,IF(dati_pdc!$C637=3,dati_bdv!$E$2:$E$65536,IF(dati_pdc!$C637=4,dati_bdv!$F$2:$F$65536,IF(dati_pdc!$C637=5,dati_bdv!$G$2:$G$65536,dati_bdv!$H$2:$H$65536))))),$A637,dati_bdv!L$2:L$65536)</f>
        <v>0</v>
      </c>
      <c r="E637">
        <f>SUMIF(IF(dati_pdc!$C637=1,dati_bdv!$C$2:$C$65536,IF(dati_pdc!$C637=2,dati_bdv!$D$2:$D$65536,IF(dati_pdc!$C637=3,dati_bdv!$E$2:$E$65536,IF(dati_pdc!$C637=4,dati_bdv!$F$2:$F$65536,IF(dati_pdc!$C637=5,dati_bdv!$G$2:$G$65536,dati_bdv!$H$2:$H$65536))))),$A637,dati_bdv!M$2:M$65536)</f>
        <v>0</v>
      </c>
      <c r="F637">
        <f>SUMIF(IF(dati_pdc!$C637=1,dati_bdv!$C$2:$C$65536,IF(dati_pdc!$C637=2,dati_bdv!$D$2:$D$65536,IF(dati_pdc!$C637=3,dati_bdv!$E$2:$E$65536,IF(dati_pdc!$C637=4,dati_bdv!$F$2:$F$65536,IF(dati_pdc!$C637=5,dati_bdv!$G$2:$G$65536,dati_bdv!$H$2:$H$65536))))),$A637,dati_bdv!N$2:N$65536)</f>
        <v>0</v>
      </c>
    </row>
    <row r="638" spans="1:6">
      <c r="A638" s="34">
        <f>dati_pdc!A638</f>
        <v>0</v>
      </c>
      <c r="B638">
        <f>SUMIF(IF(dati_pdc!$C638=1,dati_bdv!$C$2:$C$65536,IF(dati_pdc!$C638=2,dati_bdv!$D$2:$D$65536,IF(dati_pdc!$C638=3,dati_bdv!$E$2:$E$65536,IF(dati_pdc!$C638=4,dati_bdv!$F$2:$F$65536,IF(dati_pdc!$C638=5,dati_bdv!$G$2:$G$65536,dati_bdv!$H$2:$H$65536))))),$A638,dati_bdv!J$2:J$65536)</f>
        <v>0</v>
      </c>
      <c r="C638">
        <f>SUMIF(IF(dati_pdc!$C638=1,dati_bdv!$C$2:$C$65536,IF(dati_pdc!$C638=2,dati_bdv!$D$2:$D$65536,IF(dati_pdc!$C638=3,dati_bdv!$E$2:$E$65536,IF(dati_pdc!$C638=4,dati_bdv!$F$2:$F$65536,IF(dati_pdc!$C638=5,dati_bdv!$G$2:$G$65536,dati_bdv!$H$2:$H$65536))))),$A638,dati_bdv!K$2:K$65536)</f>
        <v>0</v>
      </c>
      <c r="D638">
        <f>SUMIF(IF(dati_pdc!$C638=1,dati_bdv!$C$2:$C$65536,IF(dati_pdc!$C638=2,dati_bdv!$D$2:$D$65536,IF(dati_pdc!$C638=3,dati_bdv!$E$2:$E$65536,IF(dati_pdc!$C638=4,dati_bdv!$F$2:$F$65536,IF(dati_pdc!$C638=5,dati_bdv!$G$2:$G$65536,dati_bdv!$H$2:$H$65536))))),$A638,dati_bdv!L$2:L$65536)</f>
        <v>0</v>
      </c>
      <c r="E638">
        <f>SUMIF(IF(dati_pdc!$C638=1,dati_bdv!$C$2:$C$65536,IF(dati_pdc!$C638=2,dati_bdv!$D$2:$D$65536,IF(dati_pdc!$C638=3,dati_bdv!$E$2:$E$65536,IF(dati_pdc!$C638=4,dati_bdv!$F$2:$F$65536,IF(dati_pdc!$C638=5,dati_bdv!$G$2:$G$65536,dati_bdv!$H$2:$H$65536))))),$A638,dati_bdv!M$2:M$65536)</f>
        <v>0</v>
      </c>
      <c r="F638">
        <f>SUMIF(IF(dati_pdc!$C638=1,dati_bdv!$C$2:$C$65536,IF(dati_pdc!$C638=2,dati_bdv!$D$2:$D$65536,IF(dati_pdc!$C638=3,dati_bdv!$E$2:$E$65536,IF(dati_pdc!$C638=4,dati_bdv!$F$2:$F$65536,IF(dati_pdc!$C638=5,dati_bdv!$G$2:$G$65536,dati_bdv!$H$2:$H$65536))))),$A638,dati_bdv!N$2:N$65536)</f>
        <v>0</v>
      </c>
    </row>
    <row r="639" spans="1:6">
      <c r="A639" s="34">
        <f>dati_pdc!A639</f>
        <v>0</v>
      </c>
      <c r="B639">
        <f>SUMIF(IF(dati_pdc!$C639=1,dati_bdv!$C$2:$C$65536,IF(dati_pdc!$C639=2,dati_bdv!$D$2:$D$65536,IF(dati_pdc!$C639=3,dati_bdv!$E$2:$E$65536,IF(dati_pdc!$C639=4,dati_bdv!$F$2:$F$65536,IF(dati_pdc!$C639=5,dati_bdv!$G$2:$G$65536,dati_bdv!$H$2:$H$65536))))),$A639,dati_bdv!J$2:J$65536)</f>
        <v>0</v>
      </c>
      <c r="C639">
        <f>SUMIF(IF(dati_pdc!$C639=1,dati_bdv!$C$2:$C$65536,IF(dati_pdc!$C639=2,dati_bdv!$D$2:$D$65536,IF(dati_pdc!$C639=3,dati_bdv!$E$2:$E$65536,IF(dati_pdc!$C639=4,dati_bdv!$F$2:$F$65536,IF(dati_pdc!$C639=5,dati_bdv!$G$2:$G$65536,dati_bdv!$H$2:$H$65536))))),$A639,dati_bdv!K$2:K$65536)</f>
        <v>0</v>
      </c>
      <c r="D639">
        <f>SUMIF(IF(dati_pdc!$C639=1,dati_bdv!$C$2:$C$65536,IF(dati_pdc!$C639=2,dati_bdv!$D$2:$D$65536,IF(dati_pdc!$C639=3,dati_bdv!$E$2:$E$65536,IF(dati_pdc!$C639=4,dati_bdv!$F$2:$F$65536,IF(dati_pdc!$C639=5,dati_bdv!$G$2:$G$65536,dati_bdv!$H$2:$H$65536))))),$A639,dati_bdv!L$2:L$65536)</f>
        <v>0</v>
      </c>
      <c r="E639">
        <f>SUMIF(IF(dati_pdc!$C639=1,dati_bdv!$C$2:$C$65536,IF(dati_pdc!$C639=2,dati_bdv!$D$2:$D$65536,IF(dati_pdc!$C639=3,dati_bdv!$E$2:$E$65536,IF(dati_pdc!$C639=4,dati_bdv!$F$2:$F$65536,IF(dati_pdc!$C639=5,dati_bdv!$G$2:$G$65536,dati_bdv!$H$2:$H$65536))))),$A639,dati_bdv!M$2:M$65536)</f>
        <v>0</v>
      </c>
      <c r="F639">
        <f>SUMIF(IF(dati_pdc!$C639=1,dati_bdv!$C$2:$C$65536,IF(dati_pdc!$C639=2,dati_bdv!$D$2:$D$65536,IF(dati_pdc!$C639=3,dati_bdv!$E$2:$E$65536,IF(dati_pdc!$C639=4,dati_bdv!$F$2:$F$65536,IF(dati_pdc!$C639=5,dati_bdv!$G$2:$G$65536,dati_bdv!$H$2:$H$65536))))),$A639,dati_bdv!N$2:N$65536)</f>
        <v>0</v>
      </c>
    </row>
    <row r="640" spans="1:6">
      <c r="A640" s="34">
        <f>dati_pdc!A640</f>
        <v>0</v>
      </c>
      <c r="B640">
        <f>SUMIF(IF(dati_pdc!$C640=1,dati_bdv!$C$2:$C$65536,IF(dati_pdc!$C640=2,dati_bdv!$D$2:$D$65536,IF(dati_pdc!$C640=3,dati_bdv!$E$2:$E$65536,IF(dati_pdc!$C640=4,dati_bdv!$F$2:$F$65536,IF(dati_pdc!$C640=5,dati_bdv!$G$2:$G$65536,dati_bdv!$H$2:$H$65536))))),$A640,dati_bdv!J$2:J$65536)</f>
        <v>0</v>
      </c>
      <c r="C640">
        <f>SUMIF(IF(dati_pdc!$C640=1,dati_bdv!$C$2:$C$65536,IF(dati_pdc!$C640=2,dati_bdv!$D$2:$D$65536,IF(dati_pdc!$C640=3,dati_bdv!$E$2:$E$65536,IF(dati_pdc!$C640=4,dati_bdv!$F$2:$F$65536,IF(dati_pdc!$C640=5,dati_bdv!$G$2:$G$65536,dati_bdv!$H$2:$H$65536))))),$A640,dati_bdv!K$2:K$65536)</f>
        <v>0</v>
      </c>
      <c r="D640">
        <f>SUMIF(IF(dati_pdc!$C640=1,dati_bdv!$C$2:$C$65536,IF(dati_pdc!$C640=2,dati_bdv!$D$2:$D$65536,IF(dati_pdc!$C640=3,dati_bdv!$E$2:$E$65536,IF(dati_pdc!$C640=4,dati_bdv!$F$2:$F$65536,IF(dati_pdc!$C640=5,dati_bdv!$G$2:$G$65536,dati_bdv!$H$2:$H$65536))))),$A640,dati_bdv!L$2:L$65536)</f>
        <v>0</v>
      </c>
      <c r="E640">
        <f>SUMIF(IF(dati_pdc!$C640=1,dati_bdv!$C$2:$C$65536,IF(dati_pdc!$C640=2,dati_bdv!$D$2:$D$65536,IF(dati_pdc!$C640=3,dati_bdv!$E$2:$E$65536,IF(dati_pdc!$C640=4,dati_bdv!$F$2:$F$65536,IF(dati_pdc!$C640=5,dati_bdv!$G$2:$G$65536,dati_bdv!$H$2:$H$65536))))),$A640,dati_bdv!M$2:M$65536)</f>
        <v>0</v>
      </c>
      <c r="F640">
        <f>SUMIF(IF(dati_pdc!$C640=1,dati_bdv!$C$2:$C$65536,IF(dati_pdc!$C640=2,dati_bdv!$D$2:$D$65536,IF(dati_pdc!$C640=3,dati_bdv!$E$2:$E$65536,IF(dati_pdc!$C640=4,dati_bdv!$F$2:$F$65536,IF(dati_pdc!$C640=5,dati_bdv!$G$2:$G$65536,dati_bdv!$H$2:$H$65536))))),$A640,dati_bdv!N$2:N$65536)</f>
        <v>0</v>
      </c>
    </row>
    <row r="641" spans="1:6">
      <c r="A641" s="34">
        <f>dati_pdc!A641</f>
        <v>0</v>
      </c>
      <c r="B641">
        <f>SUMIF(IF(dati_pdc!$C641=1,dati_bdv!$C$2:$C$65536,IF(dati_pdc!$C641=2,dati_bdv!$D$2:$D$65536,IF(dati_pdc!$C641=3,dati_bdv!$E$2:$E$65536,IF(dati_pdc!$C641=4,dati_bdv!$F$2:$F$65536,IF(dati_pdc!$C641=5,dati_bdv!$G$2:$G$65536,dati_bdv!$H$2:$H$65536))))),$A641,dati_bdv!J$2:J$65536)</f>
        <v>0</v>
      </c>
      <c r="C641">
        <f>SUMIF(IF(dati_pdc!$C641=1,dati_bdv!$C$2:$C$65536,IF(dati_pdc!$C641=2,dati_bdv!$D$2:$D$65536,IF(dati_pdc!$C641=3,dati_bdv!$E$2:$E$65536,IF(dati_pdc!$C641=4,dati_bdv!$F$2:$F$65536,IF(dati_pdc!$C641=5,dati_bdv!$G$2:$G$65536,dati_bdv!$H$2:$H$65536))))),$A641,dati_bdv!K$2:K$65536)</f>
        <v>0</v>
      </c>
      <c r="D641">
        <f>SUMIF(IF(dati_pdc!$C641=1,dati_bdv!$C$2:$C$65536,IF(dati_pdc!$C641=2,dati_bdv!$D$2:$D$65536,IF(dati_pdc!$C641=3,dati_bdv!$E$2:$E$65536,IF(dati_pdc!$C641=4,dati_bdv!$F$2:$F$65536,IF(dati_pdc!$C641=5,dati_bdv!$G$2:$G$65536,dati_bdv!$H$2:$H$65536))))),$A641,dati_bdv!L$2:L$65536)</f>
        <v>0</v>
      </c>
      <c r="E641">
        <f>SUMIF(IF(dati_pdc!$C641=1,dati_bdv!$C$2:$C$65536,IF(dati_pdc!$C641=2,dati_bdv!$D$2:$D$65536,IF(dati_pdc!$C641=3,dati_bdv!$E$2:$E$65536,IF(dati_pdc!$C641=4,dati_bdv!$F$2:$F$65536,IF(dati_pdc!$C641=5,dati_bdv!$G$2:$G$65536,dati_bdv!$H$2:$H$65536))))),$A641,dati_bdv!M$2:M$65536)</f>
        <v>0</v>
      </c>
      <c r="F641">
        <f>SUMIF(IF(dati_pdc!$C641=1,dati_bdv!$C$2:$C$65536,IF(dati_pdc!$C641=2,dati_bdv!$D$2:$D$65536,IF(dati_pdc!$C641=3,dati_bdv!$E$2:$E$65536,IF(dati_pdc!$C641=4,dati_bdv!$F$2:$F$65536,IF(dati_pdc!$C641=5,dati_bdv!$G$2:$G$65536,dati_bdv!$H$2:$H$65536))))),$A641,dati_bdv!N$2:N$65536)</f>
        <v>0</v>
      </c>
    </row>
    <row r="642" spans="1:6">
      <c r="A642" s="34">
        <f>dati_pdc!A642</f>
        <v>0</v>
      </c>
      <c r="B642">
        <f>SUMIF(IF(dati_pdc!$C642=1,dati_bdv!$C$2:$C$65536,IF(dati_pdc!$C642=2,dati_bdv!$D$2:$D$65536,IF(dati_pdc!$C642=3,dati_bdv!$E$2:$E$65536,IF(dati_pdc!$C642=4,dati_bdv!$F$2:$F$65536,IF(dati_pdc!$C642=5,dati_bdv!$G$2:$G$65536,dati_bdv!$H$2:$H$65536))))),$A642,dati_bdv!J$2:J$65536)</f>
        <v>0</v>
      </c>
      <c r="C642">
        <f>SUMIF(IF(dati_pdc!$C642=1,dati_bdv!$C$2:$C$65536,IF(dati_pdc!$C642=2,dati_bdv!$D$2:$D$65536,IF(dati_pdc!$C642=3,dati_bdv!$E$2:$E$65536,IF(dati_pdc!$C642=4,dati_bdv!$F$2:$F$65536,IF(dati_pdc!$C642=5,dati_bdv!$G$2:$G$65536,dati_bdv!$H$2:$H$65536))))),$A642,dati_bdv!K$2:K$65536)</f>
        <v>0</v>
      </c>
      <c r="D642">
        <f>SUMIF(IF(dati_pdc!$C642=1,dati_bdv!$C$2:$C$65536,IF(dati_pdc!$C642=2,dati_bdv!$D$2:$D$65536,IF(dati_pdc!$C642=3,dati_bdv!$E$2:$E$65536,IF(dati_pdc!$C642=4,dati_bdv!$F$2:$F$65536,IF(dati_pdc!$C642=5,dati_bdv!$G$2:$G$65536,dati_bdv!$H$2:$H$65536))))),$A642,dati_bdv!L$2:L$65536)</f>
        <v>0</v>
      </c>
      <c r="E642">
        <f>SUMIF(IF(dati_pdc!$C642=1,dati_bdv!$C$2:$C$65536,IF(dati_pdc!$C642=2,dati_bdv!$D$2:$D$65536,IF(dati_pdc!$C642=3,dati_bdv!$E$2:$E$65536,IF(dati_pdc!$C642=4,dati_bdv!$F$2:$F$65536,IF(dati_pdc!$C642=5,dati_bdv!$G$2:$G$65536,dati_bdv!$H$2:$H$65536))))),$A642,dati_bdv!M$2:M$65536)</f>
        <v>0</v>
      </c>
      <c r="F642">
        <f>SUMIF(IF(dati_pdc!$C642=1,dati_bdv!$C$2:$C$65536,IF(dati_pdc!$C642=2,dati_bdv!$D$2:$D$65536,IF(dati_pdc!$C642=3,dati_bdv!$E$2:$E$65536,IF(dati_pdc!$C642=4,dati_bdv!$F$2:$F$65536,IF(dati_pdc!$C642=5,dati_bdv!$G$2:$G$65536,dati_bdv!$H$2:$H$65536))))),$A642,dati_bdv!N$2:N$65536)</f>
        <v>0</v>
      </c>
    </row>
    <row r="643" spans="1:6">
      <c r="A643" s="34">
        <f>dati_pdc!A643</f>
        <v>0</v>
      </c>
      <c r="B643">
        <f>SUMIF(IF(dati_pdc!$C643=1,dati_bdv!$C$2:$C$65536,IF(dati_pdc!$C643=2,dati_bdv!$D$2:$D$65536,IF(dati_pdc!$C643=3,dati_bdv!$E$2:$E$65536,IF(dati_pdc!$C643=4,dati_bdv!$F$2:$F$65536,IF(dati_pdc!$C643=5,dati_bdv!$G$2:$G$65536,dati_bdv!$H$2:$H$65536))))),$A643,dati_bdv!J$2:J$65536)</f>
        <v>0</v>
      </c>
      <c r="C643">
        <f>SUMIF(IF(dati_pdc!$C643=1,dati_bdv!$C$2:$C$65536,IF(dati_pdc!$C643=2,dati_bdv!$D$2:$D$65536,IF(dati_pdc!$C643=3,dati_bdv!$E$2:$E$65536,IF(dati_pdc!$C643=4,dati_bdv!$F$2:$F$65536,IF(dati_pdc!$C643=5,dati_bdv!$G$2:$G$65536,dati_bdv!$H$2:$H$65536))))),$A643,dati_bdv!K$2:K$65536)</f>
        <v>0</v>
      </c>
      <c r="D643">
        <f>SUMIF(IF(dati_pdc!$C643=1,dati_bdv!$C$2:$C$65536,IF(dati_pdc!$C643=2,dati_bdv!$D$2:$D$65536,IF(dati_pdc!$C643=3,dati_bdv!$E$2:$E$65536,IF(dati_pdc!$C643=4,dati_bdv!$F$2:$F$65536,IF(dati_pdc!$C643=5,dati_bdv!$G$2:$G$65536,dati_bdv!$H$2:$H$65536))))),$A643,dati_bdv!L$2:L$65536)</f>
        <v>0</v>
      </c>
      <c r="E643">
        <f>SUMIF(IF(dati_pdc!$C643=1,dati_bdv!$C$2:$C$65536,IF(dati_pdc!$C643=2,dati_bdv!$D$2:$D$65536,IF(dati_pdc!$C643=3,dati_bdv!$E$2:$E$65536,IF(dati_pdc!$C643=4,dati_bdv!$F$2:$F$65536,IF(dati_pdc!$C643=5,dati_bdv!$G$2:$G$65536,dati_bdv!$H$2:$H$65536))))),$A643,dati_bdv!M$2:M$65536)</f>
        <v>0</v>
      </c>
      <c r="F643">
        <f>SUMIF(IF(dati_pdc!$C643=1,dati_bdv!$C$2:$C$65536,IF(dati_pdc!$C643=2,dati_bdv!$D$2:$D$65536,IF(dati_pdc!$C643=3,dati_bdv!$E$2:$E$65536,IF(dati_pdc!$C643=4,dati_bdv!$F$2:$F$65536,IF(dati_pdc!$C643=5,dati_bdv!$G$2:$G$65536,dati_bdv!$H$2:$H$65536))))),$A643,dati_bdv!N$2:N$65536)</f>
        <v>0</v>
      </c>
    </row>
    <row r="644" spans="1:6">
      <c r="A644" s="34">
        <f>dati_pdc!A644</f>
        <v>0</v>
      </c>
      <c r="B644">
        <f>SUMIF(IF(dati_pdc!$C644=1,dati_bdv!$C$2:$C$65536,IF(dati_pdc!$C644=2,dati_bdv!$D$2:$D$65536,IF(dati_pdc!$C644=3,dati_bdv!$E$2:$E$65536,IF(dati_pdc!$C644=4,dati_bdv!$F$2:$F$65536,IF(dati_pdc!$C644=5,dati_bdv!$G$2:$G$65536,dati_bdv!$H$2:$H$65536))))),$A644,dati_bdv!J$2:J$65536)</f>
        <v>0</v>
      </c>
      <c r="C644">
        <f>SUMIF(IF(dati_pdc!$C644=1,dati_bdv!$C$2:$C$65536,IF(dati_pdc!$C644=2,dati_bdv!$D$2:$D$65536,IF(dati_pdc!$C644=3,dati_bdv!$E$2:$E$65536,IF(dati_pdc!$C644=4,dati_bdv!$F$2:$F$65536,IF(dati_pdc!$C644=5,dati_bdv!$G$2:$G$65536,dati_bdv!$H$2:$H$65536))))),$A644,dati_bdv!K$2:K$65536)</f>
        <v>0</v>
      </c>
      <c r="D644">
        <f>SUMIF(IF(dati_pdc!$C644=1,dati_bdv!$C$2:$C$65536,IF(dati_pdc!$C644=2,dati_bdv!$D$2:$D$65536,IF(dati_pdc!$C644=3,dati_bdv!$E$2:$E$65536,IF(dati_pdc!$C644=4,dati_bdv!$F$2:$F$65536,IF(dati_pdc!$C644=5,dati_bdv!$G$2:$G$65536,dati_bdv!$H$2:$H$65536))))),$A644,dati_bdv!L$2:L$65536)</f>
        <v>0</v>
      </c>
      <c r="E644">
        <f>SUMIF(IF(dati_pdc!$C644=1,dati_bdv!$C$2:$C$65536,IF(dati_pdc!$C644=2,dati_bdv!$D$2:$D$65536,IF(dati_pdc!$C644=3,dati_bdv!$E$2:$E$65536,IF(dati_pdc!$C644=4,dati_bdv!$F$2:$F$65536,IF(dati_pdc!$C644=5,dati_bdv!$G$2:$G$65536,dati_bdv!$H$2:$H$65536))))),$A644,dati_bdv!M$2:M$65536)</f>
        <v>0</v>
      </c>
      <c r="F644">
        <f>SUMIF(IF(dati_pdc!$C644=1,dati_bdv!$C$2:$C$65536,IF(dati_pdc!$C644=2,dati_bdv!$D$2:$D$65536,IF(dati_pdc!$C644=3,dati_bdv!$E$2:$E$65536,IF(dati_pdc!$C644=4,dati_bdv!$F$2:$F$65536,IF(dati_pdc!$C644=5,dati_bdv!$G$2:$G$65536,dati_bdv!$H$2:$H$65536))))),$A644,dati_bdv!N$2:N$65536)</f>
        <v>0</v>
      </c>
    </row>
    <row r="645" spans="1:6">
      <c r="A645" s="34">
        <f>dati_pdc!A645</f>
        <v>0</v>
      </c>
      <c r="B645">
        <f>SUMIF(IF(dati_pdc!$C645=1,dati_bdv!$C$2:$C$65536,IF(dati_pdc!$C645=2,dati_bdv!$D$2:$D$65536,IF(dati_pdc!$C645=3,dati_bdv!$E$2:$E$65536,IF(dati_pdc!$C645=4,dati_bdv!$F$2:$F$65536,IF(dati_pdc!$C645=5,dati_bdv!$G$2:$G$65536,dati_bdv!$H$2:$H$65536))))),$A645,dati_bdv!J$2:J$65536)</f>
        <v>0</v>
      </c>
      <c r="C645">
        <f>SUMIF(IF(dati_pdc!$C645=1,dati_bdv!$C$2:$C$65536,IF(dati_pdc!$C645=2,dati_bdv!$D$2:$D$65536,IF(dati_pdc!$C645=3,dati_bdv!$E$2:$E$65536,IF(dati_pdc!$C645=4,dati_bdv!$F$2:$F$65536,IF(dati_pdc!$C645=5,dati_bdv!$G$2:$G$65536,dati_bdv!$H$2:$H$65536))))),$A645,dati_bdv!K$2:K$65536)</f>
        <v>0</v>
      </c>
      <c r="D645">
        <f>SUMIF(IF(dati_pdc!$C645=1,dati_bdv!$C$2:$C$65536,IF(dati_pdc!$C645=2,dati_bdv!$D$2:$D$65536,IF(dati_pdc!$C645=3,dati_bdv!$E$2:$E$65536,IF(dati_pdc!$C645=4,dati_bdv!$F$2:$F$65536,IF(dati_pdc!$C645=5,dati_bdv!$G$2:$G$65536,dati_bdv!$H$2:$H$65536))))),$A645,dati_bdv!L$2:L$65536)</f>
        <v>0</v>
      </c>
      <c r="E645">
        <f>SUMIF(IF(dati_pdc!$C645=1,dati_bdv!$C$2:$C$65536,IF(dati_pdc!$C645=2,dati_bdv!$D$2:$D$65536,IF(dati_pdc!$C645=3,dati_bdv!$E$2:$E$65536,IF(dati_pdc!$C645=4,dati_bdv!$F$2:$F$65536,IF(dati_pdc!$C645=5,dati_bdv!$G$2:$G$65536,dati_bdv!$H$2:$H$65536))))),$A645,dati_bdv!M$2:M$65536)</f>
        <v>0</v>
      </c>
      <c r="F645">
        <f>SUMIF(IF(dati_pdc!$C645=1,dati_bdv!$C$2:$C$65536,IF(dati_pdc!$C645=2,dati_bdv!$D$2:$D$65536,IF(dati_pdc!$C645=3,dati_bdv!$E$2:$E$65536,IF(dati_pdc!$C645=4,dati_bdv!$F$2:$F$65536,IF(dati_pdc!$C645=5,dati_bdv!$G$2:$G$65536,dati_bdv!$H$2:$H$65536))))),$A645,dati_bdv!N$2:N$65536)</f>
        <v>0</v>
      </c>
    </row>
    <row r="646" spans="1:6">
      <c r="A646" s="34">
        <f>dati_pdc!A646</f>
        <v>0</v>
      </c>
      <c r="B646">
        <f>SUMIF(IF(dati_pdc!$C646=1,dati_bdv!$C$2:$C$65536,IF(dati_pdc!$C646=2,dati_bdv!$D$2:$D$65536,IF(dati_pdc!$C646=3,dati_bdv!$E$2:$E$65536,IF(dati_pdc!$C646=4,dati_bdv!$F$2:$F$65536,IF(dati_pdc!$C646=5,dati_bdv!$G$2:$G$65536,dati_bdv!$H$2:$H$65536))))),$A646,dati_bdv!J$2:J$65536)</f>
        <v>0</v>
      </c>
      <c r="C646">
        <f>SUMIF(IF(dati_pdc!$C646=1,dati_bdv!$C$2:$C$65536,IF(dati_pdc!$C646=2,dati_bdv!$D$2:$D$65536,IF(dati_pdc!$C646=3,dati_bdv!$E$2:$E$65536,IF(dati_pdc!$C646=4,dati_bdv!$F$2:$F$65536,IF(dati_pdc!$C646=5,dati_bdv!$G$2:$G$65536,dati_bdv!$H$2:$H$65536))))),$A646,dati_bdv!K$2:K$65536)</f>
        <v>0</v>
      </c>
      <c r="D646">
        <f>SUMIF(IF(dati_pdc!$C646=1,dati_bdv!$C$2:$C$65536,IF(dati_pdc!$C646=2,dati_bdv!$D$2:$D$65536,IF(dati_pdc!$C646=3,dati_bdv!$E$2:$E$65536,IF(dati_pdc!$C646=4,dati_bdv!$F$2:$F$65536,IF(dati_pdc!$C646=5,dati_bdv!$G$2:$G$65536,dati_bdv!$H$2:$H$65536))))),$A646,dati_bdv!L$2:L$65536)</f>
        <v>0</v>
      </c>
      <c r="E646">
        <f>SUMIF(IF(dati_pdc!$C646=1,dati_bdv!$C$2:$C$65536,IF(dati_pdc!$C646=2,dati_bdv!$D$2:$D$65536,IF(dati_pdc!$C646=3,dati_bdv!$E$2:$E$65536,IF(dati_pdc!$C646=4,dati_bdv!$F$2:$F$65536,IF(dati_pdc!$C646=5,dati_bdv!$G$2:$G$65536,dati_bdv!$H$2:$H$65536))))),$A646,dati_bdv!M$2:M$65536)</f>
        <v>0</v>
      </c>
      <c r="F646">
        <f>SUMIF(IF(dati_pdc!$C646=1,dati_bdv!$C$2:$C$65536,IF(dati_pdc!$C646=2,dati_bdv!$D$2:$D$65536,IF(dati_pdc!$C646=3,dati_bdv!$E$2:$E$65536,IF(dati_pdc!$C646=4,dati_bdv!$F$2:$F$65536,IF(dati_pdc!$C646=5,dati_bdv!$G$2:$G$65536,dati_bdv!$H$2:$H$65536))))),$A646,dati_bdv!N$2:N$65536)</f>
        <v>0</v>
      </c>
    </row>
    <row r="647" spans="1:6">
      <c r="A647" s="34">
        <f>dati_pdc!A647</f>
        <v>0</v>
      </c>
      <c r="B647">
        <f>SUMIF(IF(dati_pdc!$C647=1,dati_bdv!$C$2:$C$65536,IF(dati_pdc!$C647=2,dati_bdv!$D$2:$D$65536,IF(dati_pdc!$C647=3,dati_bdv!$E$2:$E$65536,IF(dati_pdc!$C647=4,dati_bdv!$F$2:$F$65536,IF(dati_pdc!$C647=5,dati_bdv!$G$2:$G$65536,dati_bdv!$H$2:$H$65536))))),$A647,dati_bdv!J$2:J$65536)</f>
        <v>0</v>
      </c>
      <c r="C647">
        <f>SUMIF(IF(dati_pdc!$C647=1,dati_bdv!$C$2:$C$65536,IF(dati_pdc!$C647=2,dati_bdv!$D$2:$D$65536,IF(dati_pdc!$C647=3,dati_bdv!$E$2:$E$65536,IF(dati_pdc!$C647=4,dati_bdv!$F$2:$F$65536,IF(dati_pdc!$C647=5,dati_bdv!$G$2:$G$65536,dati_bdv!$H$2:$H$65536))))),$A647,dati_bdv!K$2:K$65536)</f>
        <v>0</v>
      </c>
      <c r="D647">
        <f>SUMIF(IF(dati_pdc!$C647=1,dati_bdv!$C$2:$C$65536,IF(dati_pdc!$C647=2,dati_bdv!$D$2:$D$65536,IF(dati_pdc!$C647=3,dati_bdv!$E$2:$E$65536,IF(dati_pdc!$C647=4,dati_bdv!$F$2:$F$65536,IF(dati_pdc!$C647=5,dati_bdv!$G$2:$G$65536,dati_bdv!$H$2:$H$65536))))),$A647,dati_bdv!L$2:L$65536)</f>
        <v>0</v>
      </c>
      <c r="E647">
        <f>SUMIF(IF(dati_pdc!$C647=1,dati_bdv!$C$2:$C$65536,IF(dati_pdc!$C647=2,dati_bdv!$D$2:$D$65536,IF(dati_pdc!$C647=3,dati_bdv!$E$2:$E$65536,IF(dati_pdc!$C647=4,dati_bdv!$F$2:$F$65536,IF(dati_pdc!$C647=5,dati_bdv!$G$2:$G$65536,dati_bdv!$H$2:$H$65536))))),$A647,dati_bdv!M$2:M$65536)</f>
        <v>0</v>
      </c>
      <c r="F647">
        <f>SUMIF(IF(dati_pdc!$C647=1,dati_bdv!$C$2:$C$65536,IF(dati_pdc!$C647=2,dati_bdv!$D$2:$D$65536,IF(dati_pdc!$C647=3,dati_bdv!$E$2:$E$65536,IF(dati_pdc!$C647=4,dati_bdv!$F$2:$F$65536,IF(dati_pdc!$C647=5,dati_bdv!$G$2:$G$65536,dati_bdv!$H$2:$H$65536))))),$A647,dati_bdv!N$2:N$65536)</f>
        <v>0</v>
      </c>
    </row>
    <row r="648" spans="1:6">
      <c r="A648" s="34">
        <f>dati_pdc!A648</f>
        <v>0</v>
      </c>
      <c r="B648">
        <f>SUMIF(IF(dati_pdc!$C648=1,dati_bdv!$C$2:$C$65536,IF(dati_pdc!$C648=2,dati_bdv!$D$2:$D$65536,IF(dati_pdc!$C648=3,dati_bdv!$E$2:$E$65536,IF(dati_pdc!$C648=4,dati_bdv!$F$2:$F$65536,IF(dati_pdc!$C648=5,dati_bdv!$G$2:$G$65536,dati_bdv!$H$2:$H$65536))))),$A648,dati_bdv!J$2:J$65536)</f>
        <v>0</v>
      </c>
      <c r="C648">
        <f>SUMIF(IF(dati_pdc!$C648=1,dati_bdv!$C$2:$C$65536,IF(dati_pdc!$C648=2,dati_bdv!$D$2:$D$65536,IF(dati_pdc!$C648=3,dati_bdv!$E$2:$E$65536,IF(dati_pdc!$C648=4,dati_bdv!$F$2:$F$65536,IF(dati_pdc!$C648=5,dati_bdv!$G$2:$G$65536,dati_bdv!$H$2:$H$65536))))),$A648,dati_bdv!K$2:K$65536)</f>
        <v>0</v>
      </c>
      <c r="D648">
        <f>SUMIF(IF(dati_pdc!$C648=1,dati_bdv!$C$2:$C$65536,IF(dati_pdc!$C648=2,dati_bdv!$D$2:$D$65536,IF(dati_pdc!$C648=3,dati_bdv!$E$2:$E$65536,IF(dati_pdc!$C648=4,dati_bdv!$F$2:$F$65536,IF(dati_pdc!$C648=5,dati_bdv!$G$2:$G$65536,dati_bdv!$H$2:$H$65536))))),$A648,dati_bdv!L$2:L$65536)</f>
        <v>0</v>
      </c>
      <c r="E648">
        <f>SUMIF(IF(dati_pdc!$C648=1,dati_bdv!$C$2:$C$65536,IF(dati_pdc!$C648=2,dati_bdv!$D$2:$D$65536,IF(dati_pdc!$C648=3,dati_bdv!$E$2:$E$65536,IF(dati_pdc!$C648=4,dati_bdv!$F$2:$F$65536,IF(dati_pdc!$C648=5,dati_bdv!$G$2:$G$65536,dati_bdv!$H$2:$H$65536))))),$A648,dati_bdv!M$2:M$65536)</f>
        <v>0</v>
      </c>
      <c r="F648">
        <f>SUMIF(IF(dati_pdc!$C648=1,dati_bdv!$C$2:$C$65536,IF(dati_pdc!$C648=2,dati_bdv!$D$2:$D$65536,IF(dati_pdc!$C648=3,dati_bdv!$E$2:$E$65536,IF(dati_pdc!$C648=4,dati_bdv!$F$2:$F$65536,IF(dati_pdc!$C648=5,dati_bdv!$G$2:$G$65536,dati_bdv!$H$2:$H$65536))))),$A648,dati_bdv!N$2:N$65536)</f>
        <v>0</v>
      </c>
    </row>
    <row r="649" spans="1:6">
      <c r="A649" s="34">
        <f>dati_pdc!A649</f>
        <v>0</v>
      </c>
      <c r="B649">
        <f>SUMIF(IF(dati_pdc!$C649=1,dati_bdv!$C$2:$C$65536,IF(dati_pdc!$C649=2,dati_bdv!$D$2:$D$65536,IF(dati_pdc!$C649=3,dati_bdv!$E$2:$E$65536,IF(dati_pdc!$C649=4,dati_bdv!$F$2:$F$65536,IF(dati_pdc!$C649=5,dati_bdv!$G$2:$G$65536,dati_bdv!$H$2:$H$65536))))),$A649,dati_bdv!J$2:J$65536)</f>
        <v>0</v>
      </c>
      <c r="C649">
        <f>SUMIF(IF(dati_pdc!$C649=1,dati_bdv!$C$2:$C$65536,IF(dati_pdc!$C649=2,dati_bdv!$D$2:$D$65536,IF(dati_pdc!$C649=3,dati_bdv!$E$2:$E$65536,IF(dati_pdc!$C649=4,dati_bdv!$F$2:$F$65536,IF(dati_pdc!$C649=5,dati_bdv!$G$2:$G$65536,dati_bdv!$H$2:$H$65536))))),$A649,dati_bdv!K$2:K$65536)</f>
        <v>0</v>
      </c>
      <c r="D649">
        <f>SUMIF(IF(dati_pdc!$C649=1,dati_bdv!$C$2:$C$65536,IF(dati_pdc!$C649=2,dati_bdv!$D$2:$D$65536,IF(dati_pdc!$C649=3,dati_bdv!$E$2:$E$65536,IF(dati_pdc!$C649=4,dati_bdv!$F$2:$F$65536,IF(dati_pdc!$C649=5,dati_bdv!$G$2:$G$65536,dati_bdv!$H$2:$H$65536))))),$A649,dati_bdv!L$2:L$65536)</f>
        <v>0</v>
      </c>
      <c r="E649">
        <f>SUMIF(IF(dati_pdc!$C649=1,dati_bdv!$C$2:$C$65536,IF(dati_pdc!$C649=2,dati_bdv!$D$2:$D$65536,IF(dati_pdc!$C649=3,dati_bdv!$E$2:$E$65536,IF(dati_pdc!$C649=4,dati_bdv!$F$2:$F$65536,IF(dati_pdc!$C649=5,dati_bdv!$G$2:$G$65536,dati_bdv!$H$2:$H$65536))))),$A649,dati_bdv!M$2:M$65536)</f>
        <v>0</v>
      </c>
      <c r="F649">
        <f>SUMIF(IF(dati_pdc!$C649=1,dati_bdv!$C$2:$C$65536,IF(dati_pdc!$C649=2,dati_bdv!$D$2:$D$65536,IF(dati_pdc!$C649=3,dati_bdv!$E$2:$E$65536,IF(dati_pdc!$C649=4,dati_bdv!$F$2:$F$65536,IF(dati_pdc!$C649=5,dati_bdv!$G$2:$G$65536,dati_bdv!$H$2:$H$65536))))),$A649,dati_bdv!N$2:N$65536)</f>
        <v>0</v>
      </c>
    </row>
    <row r="650" spans="1:6">
      <c r="A650" s="34">
        <f>dati_pdc!A650</f>
        <v>0</v>
      </c>
      <c r="B650">
        <f>SUMIF(IF(dati_pdc!$C650=1,dati_bdv!$C$2:$C$65536,IF(dati_pdc!$C650=2,dati_bdv!$D$2:$D$65536,IF(dati_pdc!$C650=3,dati_bdv!$E$2:$E$65536,IF(dati_pdc!$C650=4,dati_bdv!$F$2:$F$65536,IF(dati_pdc!$C650=5,dati_bdv!$G$2:$G$65536,dati_bdv!$H$2:$H$65536))))),$A650,dati_bdv!J$2:J$65536)</f>
        <v>0</v>
      </c>
      <c r="C650">
        <f>SUMIF(IF(dati_pdc!$C650=1,dati_bdv!$C$2:$C$65536,IF(dati_pdc!$C650=2,dati_bdv!$D$2:$D$65536,IF(dati_pdc!$C650=3,dati_bdv!$E$2:$E$65536,IF(dati_pdc!$C650=4,dati_bdv!$F$2:$F$65536,IF(dati_pdc!$C650=5,dati_bdv!$G$2:$G$65536,dati_bdv!$H$2:$H$65536))))),$A650,dati_bdv!K$2:K$65536)</f>
        <v>0</v>
      </c>
      <c r="D650">
        <f>SUMIF(IF(dati_pdc!$C650=1,dati_bdv!$C$2:$C$65536,IF(dati_pdc!$C650=2,dati_bdv!$D$2:$D$65536,IF(dati_pdc!$C650=3,dati_bdv!$E$2:$E$65536,IF(dati_pdc!$C650=4,dati_bdv!$F$2:$F$65536,IF(dati_pdc!$C650=5,dati_bdv!$G$2:$G$65536,dati_bdv!$H$2:$H$65536))))),$A650,dati_bdv!L$2:L$65536)</f>
        <v>0</v>
      </c>
      <c r="E650">
        <f>SUMIF(IF(dati_pdc!$C650=1,dati_bdv!$C$2:$C$65536,IF(dati_pdc!$C650=2,dati_bdv!$D$2:$D$65536,IF(dati_pdc!$C650=3,dati_bdv!$E$2:$E$65536,IF(dati_pdc!$C650=4,dati_bdv!$F$2:$F$65536,IF(dati_pdc!$C650=5,dati_bdv!$G$2:$G$65536,dati_bdv!$H$2:$H$65536))))),$A650,dati_bdv!M$2:M$65536)</f>
        <v>0</v>
      </c>
      <c r="F650">
        <f>SUMIF(IF(dati_pdc!$C650=1,dati_bdv!$C$2:$C$65536,IF(dati_pdc!$C650=2,dati_bdv!$D$2:$D$65536,IF(dati_pdc!$C650=3,dati_bdv!$E$2:$E$65536,IF(dati_pdc!$C650=4,dati_bdv!$F$2:$F$65536,IF(dati_pdc!$C650=5,dati_bdv!$G$2:$G$65536,dati_bdv!$H$2:$H$65536))))),$A650,dati_bdv!N$2:N$65536)</f>
        <v>0</v>
      </c>
    </row>
    <row r="651" spans="1:6">
      <c r="A651" s="34">
        <f>dati_pdc!A651</f>
        <v>0</v>
      </c>
      <c r="B651">
        <f>SUMIF(IF(dati_pdc!$C651=1,dati_bdv!$C$2:$C$65536,IF(dati_pdc!$C651=2,dati_bdv!$D$2:$D$65536,IF(dati_pdc!$C651=3,dati_bdv!$E$2:$E$65536,IF(dati_pdc!$C651=4,dati_bdv!$F$2:$F$65536,IF(dati_pdc!$C651=5,dati_bdv!$G$2:$G$65536,dati_bdv!$H$2:$H$65536))))),$A651,dati_bdv!J$2:J$65536)</f>
        <v>0</v>
      </c>
      <c r="C651">
        <f>SUMIF(IF(dati_pdc!$C651=1,dati_bdv!$C$2:$C$65536,IF(dati_pdc!$C651=2,dati_bdv!$D$2:$D$65536,IF(dati_pdc!$C651=3,dati_bdv!$E$2:$E$65536,IF(dati_pdc!$C651=4,dati_bdv!$F$2:$F$65536,IF(dati_pdc!$C651=5,dati_bdv!$G$2:$G$65536,dati_bdv!$H$2:$H$65536))))),$A651,dati_bdv!K$2:K$65536)</f>
        <v>0</v>
      </c>
      <c r="D651">
        <f>SUMIF(IF(dati_pdc!$C651=1,dati_bdv!$C$2:$C$65536,IF(dati_pdc!$C651=2,dati_bdv!$D$2:$D$65536,IF(dati_pdc!$C651=3,dati_bdv!$E$2:$E$65536,IF(dati_pdc!$C651=4,dati_bdv!$F$2:$F$65536,IF(dati_pdc!$C651=5,dati_bdv!$G$2:$G$65536,dati_bdv!$H$2:$H$65536))))),$A651,dati_bdv!L$2:L$65536)</f>
        <v>0</v>
      </c>
      <c r="E651">
        <f>SUMIF(IF(dati_pdc!$C651=1,dati_bdv!$C$2:$C$65536,IF(dati_pdc!$C651=2,dati_bdv!$D$2:$D$65536,IF(dati_pdc!$C651=3,dati_bdv!$E$2:$E$65536,IF(dati_pdc!$C651=4,dati_bdv!$F$2:$F$65536,IF(dati_pdc!$C651=5,dati_bdv!$G$2:$G$65536,dati_bdv!$H$2:$H$65536))))),$A651,dati_bdv!M$2:M$65536)</f>
        <v>0</v>
      </c>
      <c r="F651">
        <f>SUMIF(IF(dati_pdc!$C651=1,dati_bdv!$C$2:$C$65536,IF(dati_pdc!$C651=2,dati_bdv!$D$2:$D$65536,IF(dati_pdc!$C651=3,dati_bdv!$E$2:$E$65536,IF(dati_pdc!$C651=4,dati_bdv!$F$2:$F$65536,IF(dati_pdc!$C651=5,dati_bdv!$G$2:$G$65536,dati_bdv!$H$2:$H$65536))))),$A651,dati_bdv!N$2:N$65536)</f>
        <v>0</v>
      </c>
    </row>
    <row r="652" spans="1:6">
      <c r="A652" s="34">
        <f>dati_pdc!A652</f>
        <v>0</v>
      </c>
      <c r="B652">
        <f>SUMIF(IF(dati_pdc!$C652=1,dati_bdv!$C$2:$C$65536,IF(dati_pdc!$C652=2,dati_bdv!$D$2:$D$65536,IF(dati_pdc!$C652=3,dati_bdv!$E$2:$E$65536,IF(dati_pdc!$C652=4,dati_bdv!$F$2:$F$65536,IF(dati_pdc!$C652=5,dati_bdv!$G$2:$G$65536,dati_bdv!$H$2:$H$65536))))),$A652,dati_bdv!J$2:J$65536)</f>
        <v>0</v>
      </c>
      <c r="C652">
        <f>SUMIF(IF(dati_pdc!$C652=1,dati_bdv!$C$2:$C$65536,IF(dati_pdc!$C652=2,dati_bdv!$D$2:$D$65536,IF(dati_pdc!$C652=3,dati_bdv!$E$2:$E$65536,IF(dati_pdc!$C652=4,dati_bdv!$F$2:$F$65536,IF(dati_pdc!$C652=5,dati_bdv!$G$2:$G$65536,dati_bdv!$H$2:$H$65536))))),$A652,dati_bdv!K$2:K$65536)</f>
        <v>0</v>
      </c>
      <c r="D652">
        <f>SUMIF(IF(dati_pdc!$C652=1,dati_bdv!$C$2:$C$65536,IF(dati_pdc!$C652=2,dati_bdv!$D$2:$D$65536,IF(dati_pdc!$C652=3,dati_bdv!$E$2:$E$65536,IF(dati_pdc!$C652=4,dati_bdv!$F$2:$F$65536,IF(dati_pdc!$C652=5,dati_bdv!$G$2:$G$65536,dati_bdv!$H$2:$H$65536))))),$A652,dati_bdv!L$2:L$65536)</f>
        <v>0</v>
      </c>
      <c r="E652">
        <f>SUMIF(IF(dati_pdc!$C652=1,dati_bdv!$C$2:$C$65536,IF(dati_pdc!$C652=2,dati_bdv!$D$2:$D$65536,IF(dati_pdc!$C652=3,dati_bdv!$E$2:$E$65536,IF(dati_pdc!$C652=4,dati_bdv!$F$2:$F$65536,IF(dati_pdc!$C652=5,dati_bdv!$G$2:$G$65536,dati_bdv!$H$2:$H$65536))))),$A652,dati_bdv!M$2:M$65536)</f>
        <v>0</v>
      </c>
      <c r="F652">
        <f>SUMIF(IF(dati_pdc!$C652=1,dati_bdv!$C$2:$C$65536,IF(dati_pdc!$C652=2,dati_bdv!$D$2:$D$65536,IF(dati_pdc!$C652=3,dati_bdv!$E$2:$E$65536,IF(dati_pdc!$C652=4,dati_bdv!$F$2:$F$65536,IF(dati_pdc!$C652=5,dati_bdv!$G$2:$G$65536,dati_bdv!$H$2:$H$65536))))),$A652,dati_bdv!N$2:N$65536)</f>
        <v>0</v>
      </c>
    </row>
    <row r="653" spans="1:6">
      <c r="A653" s="34">
        <f>dati_pdc!A653</f>
        <v>0</v>
      </c>
      <c r="B653">
        <f>SUMIF(IF(dati_pdc!$C653=1,dati_bdv!$C$2:$C$65536,IF(dati_pdc!$C653=2,dati_bdv!$D$2:$D$65536,IF(dati_pdc!$C653=3,dati_bdv!$E$2:$E$65536,IF(dati_pdc!$C653=4,dati_bdv!$F$2:$F$65536,IF(dati_pdc!$C653=5,dati_bdv!$G$2:$G$65536,dati_bdv!$H$2:$H$65536))))),$A653,dati_bdv!J$2:J$65536)</f>
        <v>0</v>
      </c>
      <c r="C653">
        <f>SUMIF(IF(dati_pdc!$C653=1,dati_bdv!$C$2:$C$65536,IF(dati_pdc!$C653=2,dati_bdv!$D$2:$D$65536,IF(dati_pdc!$C653=3,dati_bdv!$E$2:$E$65536,IF(dati_pdc!$C653=4,dati_bdv!$F$2:$F$65536,IF(dati_pdc!$C653=5,dati_bdv!$G$2:$G$65536,dati_bdv!$H$2:$H$65536))))),$A653,dati_bdv!K$2:K$65536)</f>
        <v>0</v>
      </c>
      <c r="D653">
        <f>SUMIF(IF(dati_pdc!$C653=1,dati_bdv!$C$2:$C$65536,IF(dati_pdc!$C653=2,dati_bdv!$D$2:$D$65536,IF(dati_pdc!$C653=3,dati_bdv!$E$2:$E$65536,IF(dati_pdc!$C653=4,dati_bdv!$F$2:$F$65536,IF(dati_pdc!$C653=5,dati_bdv!$G$2:$G$65536,dati_bdv!$H$2:$H$65536))))),$A653,dati_bdv!L$2:L$65536)</f>
        <v>0</v>
      </c>
      <c r="E653">
        <f>SUMIF(IF(dati_pdc!$C653=1,dati_bdv!$C$2:$C$65536,IF(dati_pdc!$C653=2,dati_bdv!$D$2:$D$65536,IF(dati_pdc!$C653=3,dati_bdv!$E$2:$E$65536,IF(dati_pdc!$C653=4,dati_bdv!$F$2:$F$65536,IF(dati_pdc!$C653=5,dati_bdv!$G$2:$G$65536,dati_bdv!$H$2:$H$65536))))),$A653,dati_bdv!M$2:M$65536)</f>
        <v>0</v>
      </c>
      <c r="F653">
        <f>SUMIF(IF(dati_pdc!$C653=1,dati_bdv!$C$2:$C$65536,IF(dati_pdc!$C653=2,dati_bdv!$D$2:$D$65536,IF(dati_pdc!$C653=3,dati_bdv!$E$2:$E$65536,IF(dati_pdc!$C653=4,dati_bdv!$F$2:$F$65536,IF(dati_pdc!$C653=5,dati_bdv!$G$2:$G$65536,dati_bdv!$H$2:$H$65536))))),$A653,dati_bdv!N$2:N$65536)</f>
        <v>0</v>
      </c>
    </row>
    <row r="654" spans="1:6">
      <c r="A654" s="34">
        <f>dati_pdc!A654</f>
        <v>0</v>
      </c>
      <c r="B654">
        <f>SUMIF(IF(dati_pdc!$C654=1,dati_bdv!$C$2:$C$65536,IF(dati_pdc!$C654=2,dati_bdv!$D$2:$D$65536,IF(dati_pdc!$C654=3,dati_bdv!$E$2:$E$65536,IF(dati_pdc!$C654=4,dati_bdv!$F$2:$F$65536,IF(dati_pdc!$C654=5,dati_bdv!$G$2:$G$65536,dati_bdv!$H$2:$H$65536))))),$A654,dati_bdv!J$2:J$65536)</f>
        <v>0</v>
      </c>
      <c r="C654">
        <f>SUMIF(IF(dati_pdc!$C654=1,dati_bdv!$C$2:$C$65536,IF(dati_pdc!$C654=2,dati_bdv!$D$2:$D$65536,IF(dati_pdc!$C654=3,dati_bdv!$E$2:$E$65536,IF(dati_pdc!$C654=4,dati_bdv!$F$2:$F$65536,IF(dati_pdc!$C654=5,dati_bdv!$G$2:$G$65536,dati_bdv!$H$2:$H$65536))))),$A654,dati_bdv!K$2:K$65536)</f>
        <v>0</v>
      </c>
      <c r="D654">
        <f>SUMIF(IF(dati_pdc!$C654=1,dati_bdv!$C$2:$C$65536,IF(dati_pdc!$C654=2,dati_bdv!$D$2:$D$65536,IF(dati_pdc!$C654=3,dati_bdv!$E$2:$E$65536,IF(dati_pdc!$C654=4,dati_bdv!$F$2:$F$65536,IF(dati_pdc!$C654=5,dati_bdv!$G$2:$G$65536,dati_bdv!$H$2:$H$65536))))),$A654,dati_bdv!L$2:L$65536)</f>
        <v>0</v>
      </c>
      <c r="E654">
        <f>SUMIF(IF(dati_pdc!$C654=1,dati_bdv!$C$2:$C$65536,IF(dati_pdc!$C654=2,dati_bdv!$D$2:$D$65536,IF(dati_pdc!$C654=3,dati_bdv!$E$2:$E$65536,IF(dati_pdc!$C654=4,dati_bdv!$F$2:$F$65536,IF(dati_pdc!$C654=5,dati_bdv!$G$2:$G$65536,dati_bdv!$H$2:$H$65536))))),$A654,dati_bdv!M$2:M$65536)</f>
        <v>0</v>
      </c>
      <c r="F654">
        <f>SUMIF(IF(dati_pdc!$C654=1,dati_bdv!$C$2:$C$65536,IF(dati_pdc!$C654=2,dati_bdv!$D$2:$D$65536,IF(dati_pdc!$C654=3,dati_bdv!$E$2:$E$65536,IF(dati_pdc!$C654=4,dati_bdv!$F$2:$F$65536,IF(dati_pdc!$C654=5,dati_bdv!$G$2:$G$65536,dati_bdv!$H$2:$H$65536))))),$A654,dati_bdv!N$2:N$65536)</f>
        <v>0</v>
      </c>
    </row>
    <row r="655" spans="1:6">
      <c r="A655" s="34">
        <f>dati_pdc!A655</f>
        <v>0</v>
      </c>
      <c r="B655">
        <f>SUMIF(IF(dati_pdc!$C655=1,dati_bdv!$C$2:$C$65536,IF(dati_pdc!$C655=2,dati_bdv!$D$2:$D$65536,IF(dati_pdc!$C655=3,dati_bdv!$E$2:$E$65536,IF(dati_pdc!$C655=4,dati_bdv!$F$2:$F$65536,IF(dati_pdc!$C655=5,dati_bdv!$G$2:$G$65536,dati_bdv!$H$2:$H$65536))))),$A655,dati_bdv!J$2:J$65536)</f>
        <v>0</v>
      </c>
      <c r="C655">
        <f>SUMIF(IF(dati_pdc!$C655=1,dati_bdv!$C$2:$C$65536,IF(dati_pdc!$C655=2,dati_bdv!$D$2:$D$65536,IF(dati_pdc!$C655=3,dati_bdv!$E$2:$E$65536,IF(dati_pdc!$C655=4,dati_bdv!$F$2:$F$65536,IF(dati_pdc!$C655=5,dati_bdv!$G$2:$G$65536,dati_bdv!$H$2:$H$65536))))),$A655,dati_bdv!K$2:K$65536)</f>
        <v>0</v>
      </c>
      <c r="D655">
        <f>SUMIF(IF(dati_pdc!$C655=1,dati_bdv!$C$2:$C$65536,IF(dati_pdc!$C655=2,dati_bdv!$D$2:$D$65536,IF(dati_pdc!$C655=3,dati_bdv!$E$2:$E$65536,IF(dati_pdc!$C655=4,dati_bdv!$F$2:$F$65536,IF(dati_pdc!$C655=5,dati_bdv!$G$2:$G$65536,dati_bdv!$H$2:$H$65536))))),$A655,dati_bdv!L$2:L$65536)</f>
        <v>0</v>
      </c>
      <c r="E655">
        <f>SUMIF(IF(dati_pdc!$C655=1,dati_bdv!$C$2:$C$65536,IF(dati_pdc!$C655=2,dati_bdv!$D$2:$D$65536,IF(dati_pdc!$C655=3,dati_bdv!$E$2:$E$65536,IF(dati_pdc!$C655=4,dati_bdv!$F$2:$F$65536,IF(dati_pdc!$C655=5,dati_bdv!$G$2:$G$65536,dati_bdv!$H$2:$H$65536))))),$A655,dati_bdv!M$2:M$65536)</f>
        <v>0</v>
      </c>
      <c r="F655">
        <f>SUMIF(IF(dati_pdc!$C655=1,dati_bdv!$C$2:$C$65536,IF(dati_pdc!$C655=2,dati_bdv!$D$2:$D$65536,IF(dati_pdc!$C655=3,dati_bdv!$E$2:$E$65536,IF(dati_pdc!$C655=4,dati_bdv!$F$2:$F$65536,IF(dati_pdc!$C655=5,dati_bdv!$G$2:$G$65536,dati_bdv!$H$2:$H$65536))))),$A655,dati_bdv!N$2:N$65536)</f>
        <v>0</v>
      </c>
    </row>
    <row r="656" spans="1:6">
      <c r="A656" s="34">
        <f>dati_pdc!A656</f>
        <v>0</v>
      </c>
      <c r="B656">
        <f>SUMIF(IF(dati_pdc!$C656=1,dati_bdv!$C$2:$C$65536,IF(dati_pdc!$C656=2,dati_bdv!$D$2:$D$65536,IF(dati_pdc!$C656=3,dati_bdv!$E$2:$E$65536,IF(dati_pdc!$C656=4,dati_bdv!$F$2:$F$65536,IF(dati_pdc!$C656=5,dati_bdv!$G$2:$G$65536,dati_bdv!$H$2:$H$65536))))),$A656,dati_bdv!J$2:J$65536)</f>
        <v>0</v>
      </c>
      <c r="C656">
        <f>SUMIF(IF(dati_pdc!$C656=1,dati_bdv!$C$2:$C$65536,IF(dati_pdc!$C656=2,dati_bdv!$D$2:$D$65536,IF(dati_pdc!$C656=3,dati_bdv!$E$2:$E$65536,IF(dati_pdc!$C656=4,dati_bdv!$F$2:$F$65536,IF(dati_pdc!$C656=5,dati_bdv!$G$2:$G$65536,dati_bdv!$H$2:$H$65536))))),$A656,dati_bdv!K$2:K$65536)</f>
        <v>0</v>
      </c>
      <c r="D656">
        <f>SUMIF(IF(dati_pdc!$C656=1,dati_bdv!$C$2:$C$65536,IF(dati_pdc!$C656=2,dati_bdv!$D$2:$D$65536,IF(dati_pdc!$C656=3,dati_bdv!$E$2:$E$65536,IF(dati_pdc!$C656=4,dati_bdv!$F$2:$F$65536,IF(dati_pdc!$C656=5,dati_bdv!$G$2:$G$65536,dati_bdv!$H$2:$H$65536))))),$A656,dati_bdv!L$2:L$65536)</f>
        <v>0</v>
      </c>
      <c r="E656">
        <f>SUMIF(IF(dati_pdc!$C656=1,dati_bdv!$C$2:$C$65536,IF(dati_pdc!$C656=2,dati_bdv!$D$2:$D$65536,IF(dati_pdc!$C656=3,dati_bdv!$E$2:$E$65536,IF(dati_pdc!$C656=4,dati_bdv!$F$2:$F$65536,IF(dati_pdc!$C656=5,dati_bdv!$G$2:$G$65536,dati_bdv!$H$2:$H$65536))))),$A656,dati_bdv!M$2:M$65536)</f>
        <v>0</v>
      </c>
      <c r="F656">
        <f>SUMIF(IF(dati_pdc!$C656=1,dati_bdv!$C$2:$C$65536,IF(dati_pdc!$C656=2,dati_bdv!$D$2:$D$65536,IF(dati_pdc!$C656=3,dati_bdv!$E$2:$E$65536,IF(dati_pdc!$C656=4,dati_bdv!$F$2:$F$65536,IF(dati_pdc!$C656=5,dati_bdv!$G$2:$G$65536,dati_bdv!$H$2:$H$65536))))),$A656,dati_bdv!N$2:N$65536)</f>
        <v>0</v>
      </c>
    </row>
    <row r="657" spans="1:6">
      <c r="A657" s="34">
        <f>dati_pdc!A657</f>
        <v>0</v>
      </c>
      <c r="B657">
        <f>SUMIF(IF(dati_pdc!$C657=1,dati_bdv!$C$2:$C$65536,IF(dati_pdc!$C657=2,dati_bdv!$D$2:$D$65536,IF(dati_pdc!$C657=3,dati_bdv!$E$2:$E$65536,IF(dati_pdc!$C657=4,dati_bdv!$F$2:$F$65536,IF(dati_pdc!$C657=5,dati_bdv!$G$2:$G$65536,dati_bdv!$H$2:$H$65536))))),$A657,dati_bdv!J$2:J$65536)</f>
        <v>0</v>
      </c>
      <c r="C657">
        <f>SUMIF(IF(dati_pdc!$C657=1,dati_bdv!$C$2:$C$65536,IF(dati_pdc!$C657=2,dati_bdv!$D$2:$D$65536,IF(dati_pdc!$C657=3,dati_bdv!$E$2:$E$65536,IF(dati_pdc!$C657=4,dati_bdv!$F$2:$F$65536,IF(dati_pdc!$C657=5,dati_bdv!$G$2:$G$65536,dati_bdv!$H$2:$H$65536))))),$A657,dati_bdv!K$2:K$65536)</f>
        <v>0</v>
      </c>
      <c r="D657">
        <f>SUMIF(IF(dati_pdc!$C657=1,dati_bdv!$C$2:$C$65536,IF(dati_pdc!$C657=2,dati_bdv!$D$2:$D$65536,IF(dati_pdc!$C657=3,dati_bdv!$E$2:$E$65536,IF(dati_pdc!$C657=4,dati_bdv!$F$2:$F$65536,IF(dati_pdc!$C657=5,dati_bdv!$G$2:$G$65536,dati_bdv!$H$2:$H$65536))))),$A657,dati_bdv!L$2:L$65536)</f>
        <v>0</v>
      </c>
      <c r="E657">
        <f>SUMIF(IF(dati_pdc!$C657=1,dati_bdv!$C$2:$C$65536,IF(dati_pdc!$C657=2,dati_bdv!$D$2:$D$65536,IF(dati_pdc!$C657=3,dati_bdv!$E$2:$E$65536,IF(dati_pdc!$C657=4,dati_bdv!$F$2:$F$65536,IF(dati_pdc!$C657=5,dati_bdv!$G$2:$G$65536,dati_bdv!$H$2:$H$65536))))),$A657,dati_bdv!M$2:M$65536)</f>
        <v>0</v>
      </c>
      <c r="F657">
        <f>SUMIF(IF(dati_pdc!$C657=1,dati_bdv!$C$2:$C$65536,IF(dati_pdc!$C657=2,dati_bdv!$D$2:$D$65536,IF(dati_pdc!$C657=3,dati_bdv!$E$2:$E$65536,IF(dati_pdc!$C657=4,dati_bdv!$F$2:$F$65536,IF(dati_pdc!$C657=5,dati_bdv!$G$2:$G$65536,dati_bdv!$H$2:$H$65536))))),$A657,dati_bdv!N$2:N$65536)</f>
        <v>0</v>
      </c>
    </row>
    <row r="658" spans="1:6">
      <c r="A658" s="34">
        <f>dati_pdc!A658</f>
        <v>0</v>
      </c>
      <c r="B658">
        <f>SUMIF(IF(dati_pdc!$C658=1,dati_bdv!$C$2:$C$65536,IF(dati_pdc!$C658=2,dati_bdv!$D$2:$D$65536,IF(dati_pdc!$C658=3,dati_bdv!$E$2:$E$65536,IF(dati_pdc!$C658=4,dati_bdv!$F$2:$F$65536,IF(dati_pdc!$C658=5,dati_bdv!$G$2:$G$65536,dati_bdv!$H$2:$H$65536))))),$A658,dati_bdv!J$2:J$65536)</f>
        <v>0</v>
      </c>
      <c r="C658">
        <f>SUMIF(IF(dati_pdc!$C658=1,dati_bdv!$C$2:$C$65536,IF(dati_pdc!$C658=2,dati_bdv!$D$2:$D$65536,IF(dati_pdc!$C658=3,dati_bdv!$E$2:$E$65536,IF(dati_pdc!$C658=4,dati_bdv!$F$2:$F$65536,IF(dati_pdc!$C658=5,dati_bdv!$G$2:$G$65536,dati_bdv!$H$2:$H$65536))))),$A658,dati_bdv!K$2:K$65536)</f>
        <v>0</v>
      </c>
      <c r="D658">
        <f>SUMIF(IF(dati_pdc!$C658=1,dati_bdv!$C$2:$C$65536,IF(dati_pdc!$C658=2,dati_bdv!$D$2:$D$65536,IF(dati_pdc!$C658=3,dati_bdv!$E$2:$E$65536,IF(dati_pdc!$C658=4,dati_bdv!$F$2:$F$65536,IF(dati_pdc!$C658=5,dati_bdv!$G$2:$G$65536,dati_bdv!$H$2:$H$65536))))),$A658,dati_bdv!L$2:L$65536)</f>
        <v>0</v>
      </c>
      <c r="E658">
        <f>SUMIF(IF(dati_pdc!$C658=1,dati_bdv!$C$2:$C$65536,IF(dati_pdc!$C658=2,dati_bdv!$D$2:$D$65536,IF(dati_pdc!$C658=3,dati_bdv!$E$2:$E$65536,IF(dati_pdc!$C658=4,dati_bdv!$F$2:$F$65536,IF(dati_pdc!$C658=5,dati_bdv!$G$2:$G$65536,dati_bdv!$H$2:$H$65536))))),$A658,dati_bdv!M$2:M$65536)</f>
        <v>0</v>
      </c>
      <c r="F658">
        <f>SUMIF(IF(dati_pdc!$C658=1,dati_bdv!$C$2:$C$65536,IF(dati_pdc!$C658=2,dati_bdv!$D$2:$D$65536,IF(dati_pdc!$C658=3,dati_bdv!$E$2:$E$65536,IF(dati_pdc!$C658=4,dati_bdv!$F$2:$F$65536,IF(dati_pdc!$C658=5,dati_bdv!$G$2:$G$65536,dati_bdv!$H$2:$H$65536))))),$A658,dati_bdv!N$2:N$65536)</f>
        <v>0</v>
      </c>
    </row>
    <row r="659" spans="1:6">
      <c r="A659" s="34">
        <f>dati_pdc!A659</f>
        <v>0</v>
      </c>
      <c r="B659">
        <f>SUMIF(IF(dati_pdc!$C659=1,dati_bdv!$C$2:$C$65536,IF(dati_pdc!$C659=2,dati_bdv!$D$2:$D$65536,IF(dati_pdc!$C659=3,dati_bdv!$E$2:$E$65536,IF(dati_pdc!$C659=4,dati_bdv!$F$2:$F$65536,IF(dati_pdc!$C659=5,dati_bdv!$G$2:$G$65536,dati_bdv!$H$2:$H$65536))))),$A659,dati_bdv!J$2:J$65536)</f>
        <v>0</v>
      </c>
      <c r="C659">
        <f>SUMIF(IF(dati_pdc!$C659=1,dati_bdv!$C$2:$C$65536,IF(dati_pdc!$C659=2,dati_bdv!$D$2:$D$65536,IF(dati_pdc!$C659=3,dati_bdv!$E$2:$E$65536,IF(dati_pdc!$C659=4,dati_bdv!$F$2:$F$65536,IF(dati_pdc!$C659=5,dati_bdv!$G$2:$G$65536,dati_bdv!$H$2:$H$65536))))),$A659,dati_bdv!K$2:K$65536)</f>
        <v>0</v>
      </c>
      <c r="D659">
        <f>SUMIF(IF(dati_pdc!$C659=1,dati_bdv!$C$2:$C$65536,IF(dati_pdc!$C659=2,dati_bdv!$D$2:$D$65536,IF(dati_pdc!$C659=3,dati_bdv!$E$2:$E$65536,IF(dati_pdc!$C659=4,dati_bdv!$F$2:$F$65536,IF(dati_pdc!$C659=5,dati_bdv!$G$2:$G$65536,dati_bdv!$H$2:$H$65536))))),$A659,dati_bdv!L$2:L$65536)</f>
        <v>0</v>
      </c>
      <c r="E659">
        <f>SUMIF(IF(dati_pdc!$C659=1,dati_bdv!$C$2:$C$65536,IF(dati_pdc!$C659=2,dati_bdv!$D$2:$D$65536,IF(dati_pdc!$C659=3,dati_bdv!$E$2:$E$65536,IF(dati_pdc!$C659=4,dati_bdv!$F$2:$F$65536,IF(dati_pdc!$C659=5,dati_bdv!$G$2:$G$65536,dati_bdv!$H$2:$H$65536))))),$A659,dati_bdv!M$2:M$65536)</f>
        <v>0</v>
      </c>
      <c r="F659">
        <f>SUMIF(IF(dati_pdc!$C659=1,dati_bdv!$C$2:$C$65536,IF(dati_pdc!$C659=2,dati_bdv!$D$2:$D$65536,IF(dati_pdc!$C659=3,dati_bdv!$E$2:$E$65536,IF(dati_pdc!$C659=4,dati_bdv!$F$2:$F$65536,IF(dati_pdc!$C659=5,dati_bdv!$G$2:$G$65536,dati_bdv!$H$2:$H$65536))))),$A659,dati_bdv!N$2:N$65536)</f>
        <v>0</v>
      </c>
    </row>
    <row r="660" spans="1:6">
      <c r="A660" s="34">
        <f>dati_pdc!A660</f>
        <v>0</v>
      </c>
      <c r="B660">
        <f>SUMIF(IF(dati_pdc!$C660=1,dati_bdv!$C$2:$C$65536,IF(dati_pdc!$C660=2,dati_bdv!$D$2:$D$65536,IF(dati_pdc!$C660=3,dati_bdv!$E$2:$E$65536,IF(dati_pdc!$C660=4,dati_bdv!$F$2:$F$65536,IF(dati_pdc!$C660=5,dati_bdv!$G$2:$G$65536,dati_bdv!$H$2:$H$65536))))),$A660,dati_bdv!J$2:J$65536)</f>
        <v>0</v>
      </c>
      <c r="C660">
        <f>SUMIF(IF(dati_pdc!$C660=1,dati_bdv!$C$2:$C$65536,IF(dati_pdc!$C660=2,dati_bdv!$D$2:$D$65536,IF(dati_pdc!$C660=3,dati_bdv!$E$2:$E$65536,IF(dati_pdc!$C660=4,dati_bdv!$F$2:$F$65536,IF(dati_pdc!$C660=5,dati_bdv!$G$2:$G$65536,dati_bdv!$H$2:$H$65536))))),$A660,dati_bdv!K$2:K$65536)</f>
        <v>0</v>
      </c>
      <c r="D660">
        <f>SUMIF(IF(dati_pdc!$C660=1,dati_bdv!$C$2:$C$65536,IF(dati_pdc!$C660=2,dati_bdv!$D$2:$D$65536,IF(dati_pdc!$C660=3,dati_bdv!$E$2:$E$65536,IF(dati_pdc!$C660=4,dati_bdv!$F$2:$F$65536,IF(dati_pdc!$C660=5,dati_bdv!$G$2:$G$65536,dati_bdv!$H$2:$H$65536))))),$A660,dati_bdv!L$2:L$65536)</f>
        <v>0</v>
      </c>
      <c r="E660">
        <f>SUMIF(IF(dati_pdc!$C660=1,dati_bdv!$C$2:$C$65536,IF(dati_pdc!$C660=2,dati_bdv!$D$2:$D$65536,IF(dati_pdc!$C660=3,dati_bdv!$E$2:$E$65536,IF(dati_pdc!$C660=4,dati_bdv!$F$2:$F$65536,IF(dati_pdc!$C660=5,dati_bdv!$G$2:$G$65536,dati_bdv!$H$2:$H$65536))))),$A660,dati_bdv!M$2:M$65536)</f>
        <v>0</v>
      </c>
      <c r="F660">
        <f>SUMIF(IF(dati_pdc!$C660=1,dati_bdv!$C$2:$C$65536,IF(dati_pdc!$C660=2,dati_bdv!$D$2:$D$65536,IF(dati_pdc!$C660=3,dati_bdv!$E$2:$E$65536,IF(dati_pdc!$C660=4,dati_bdv!$F$2:$F$65536,IF(dati_pdc!$C660=5,dati_bdv!$G$2:$G$65536,dati_bdv!$H$2:$H$65536))))),$A660,dati_bdv!N$2:N$65536)</f>
        <v>0</v>
      </c>
    </row>
    <row r="661" spans="1:6">
      <c r="A661" s="34">
        <f>dati_pdc!A661</f>
        <v>0</v>
      </c>
      <c r="B661">
        <f>SUMIF(IF(dati_pdc!$C661=1,dati_bdv!$C$2:$C$65536,IF(dati_pdc!$C661=2,dati_bdv!$D$2:$D$65536,IF(dati_pdc!$C661=3,dati_bdv!$E$2:$E$65536,IF(dati_pdc!$C661=4,dati_bdv!$F$2:$F$65536,IF(dati_pdc!$C661=5,dati_bdv!$G$2:$G$65536,dati_bdv!$H$2:$H$65536))))),$A661,dati_bdv!J$2:J$65536)</f>
        <v>0</v>
      </c>
      <c r="C661">
        <f>SUMIF(IF(dati_pdc!$C661=1,dati_bdv!$C$2:$C$65536,IF(dati_pdc!$C661=2,dati_bdv!$D$2:$D$65536,IF(dati_pdc!$C661=3,dati_bdv!$E$2:$E$65536,IF(dati_pdc!$C661=4,dati_bdv!$F$2:$F$65536,IF(dati_pdc!$C661=5,dati_bdv!$G$2:$G$65536,dati_bdv!$H$2:$H$65536))))),$A661,dati_bdv!K$2:K$65536)</f>
        <v>0</v>
      </c>
      <c r="D661">
        <f>SUMIF(IF(dati_pdc!$C661=1,dati_bdv!$C$2:$C$65536,IF(dati_pdc!$C661=2,dati_bdv!$D$2:$D$65536,IF(dati_pdc!$C661=3,dati_bdv!$E$2:$E$65536,IF(dati_pdc!$C661=4,dati_bdv!$F$2:$F$65536,IF(dati_pdc!$C661=5,dati_bdv!$G$2:$G$65536,dati_bdv!$H$2:$H$65536))))),$A661,dati_bdv!L$2:L$65536)</f>
        <v>0</v>
      </c>
      <c r="E661">
        <f>SUMIF(IF(dati_pdc!$C661=1,dati_bdv!$C$2:$C$65536,IF(dati_pdc!$C661=2,dati_bdv!$D$2:$D$65536,IF(dati_pdc!$C661=3,dati_bdv!$E$2:$E$65536,IF(dati_pdc!$C661=4,dati_bdv!$F$2:$F$65536,IF(dati_pdc!$C661=5,dati_bdv!$G$2:$G$65536,dati_bdv!$H$2:$H$65536))))),$A661,dati_bdv!M$2:M$65536)</f>
        <v>0</v>
      </c>
      <c r="F661">
        <f>SUMIF(IF(dati_pdc!$C661=1,dati_bdv!$C$2:$C$65536,IF(dati_pdc!$C661=2,dati_bdv!$D$2:$D$65536,IF(dati_pdc!$C661=3,dati_bdv!$E$2:$E$65536,IF(dati_pdc!$C661=4,dati_bdv!$F$2:$F$65536,IF(dati_pdc!$C661=5,dati_bdv!$G$2:$G$65536,dati_bdv!$H$2:$H$65536))))),$A661,dati_bdv!N$2:N$65536)</f>
        <v>0</v>
      </c>
    </row>
    <row r="662" spans="1:6">
      <c r="A662" s="34">
        <f>dati_pdc!A662</f>
        <v>0</v>
      </c>
      <c r="B662">
        <f>SUMIF(IF(dati_pdc!$C662=1,dati_bdv!$C$2:$C$65536,IF(dati_pdc!$C662=2,dati_bdv!$D$2:$D$65536,IF(dati_pdc!$C662=3,dati_bdv!$E$2:$E$65536,IF(dati_pdc!$C662=4,dati_bdv!$F$2:$F$65536,IF(dati_pdc!$C662=5,dati_bdv!$G$2:$G$65536,dati_bdv!$H$2:$H$65536))))),$A662,dati_bdv!J$2:J$65536)</f>
        <v>0</v>
      </c>
      <c r="C662">
        <f>SUMIF(IF(dati_pdc!$C662=1,dati_bdv!$C$2:$C$65536,IF(dati_pdc!$C662=2,dati_bdv!$D$2:$D$65536,IF(dati_pdc!$C662=3,dati_bdv!$E$2:$E$65536,IF(dati_pdc!$C662=4,dati_bdv!$F$2:$F$65536,IF(dati_pdc!$C662=5,dati_bdv!$G$2:$G$65536,dati_bdv!$H$2:$H$65536))))),$A662,dati_bdv!K$2:K$65536)</f>
        <v>0</v>
      </c>
      <c r="D662">
        <f>SUMIF(IF(dati_pdc!$C662=1,dati_bdv!$C$2:$C$65536,IF(dati_pdc!$C662=2,dati_bdv!$D$2:$D$65536,IF(dati_pdc!$C662=3,dati_bdv!$E$2:$E$65536,IF(dati_pdc!$C662=4,dati_bdv!$F$2:$F$65536,IF(dati_pdc!$C662=5,dati_bdv!$G$2:$G$65536,dati_bdv!$H$2:$H$65536))))),$A662,dati_bdv!L$2:L$65536)</f>
        <v>0</v>
      </c>
      <c r="E662">
        <f>SUMIF(IF(dati_pdc!$C662=1,dati_bdv!$C$2:$C$65536,IF(dati_pdc!$C662=2,dati_bdv!$D$2:$D$65536,IF(dati_pdc!$C662=3,dati_bdv!$E$2:$E$65536,IF(dati_pdc!$C662=4,dati_bdv!$F$2:$F$65536,IF(dati_pdc!$C662=5,dati_bdv!$G$2:$G$65536,dati_bdv!$H$2:$H$65536))))),$A662,dati_bdv!M$2:M$65536)</f>
        <v>0</v>
      </c>
      <c r="F662">
        <f>SUMIF(IF(dati_pdc!$C662=1,dati_bdv!$C$2:$C$65536,IF(dati_pdc!$C662=2,dati_bdv!$D$2:$D$65536,IF(dati_pdc!$C662=3,dati_bdv!$E$2:$E$65536,IF(dati_pdc!$C662=4,dati_bdv!$F$2:$F$65536,IF(dati_pdc!$C662=5,dati_bdv!$G$2:$G$65536,dati_bdv!$H$2:$H$65536))))),$A662,dati_bdv!N$2:N$65536)</f>
        <v>0</v>
      </c>
    </row>
    <row r="663" spans="1:6">
      <c r="A663" s="34">
        <f>dati_pdc!A663</f>
        <v>0</v>
      </c>
      <c r="B663">
        <f>SUMIF(IF(dati_pdc!$C663=1,dati_bdv!$C$2:$C$65536,IF(dati_pdc!$C663=2,dati_bdv!$D$2:$D$65536,IF(dati_pdc!$C663=3,dati_bdv!$E$2:$E$65536,IF(dati_pdc!$C663=4,dati_bdv!$F$2:$F$65536,IF(dati_pdc!$C663=5,dati_bdv!$G$2:$G$65536,dati_bdv!$H$2:$H$65536))))),$A663,dati_bdv!J$2:J$65536)</f>
        <v>0</v>
      </c>
      <c r="C663">
        <f>SUMIF(IF(dati_pdc!$C663=1,dati_bdv!$C$2:$C$65536,IF(dati_pdc!$C663=2,dati_bdv!$D$2:$D$65536,IF(dati_pdc!$C663=3,dati_bdv!$E$2:$E$65536,IF(dati_pdc!$C663=4,dati_bdv!$F$2:$F$65536,IF(dati_pdc!$C663=5,dati_bdv!$G$2:$G$65536,dati_bdv!$H$2:$H$65536))))),$A663,dati_bdv!K$2:K$65536)</f>
        <v>0</v>
      </c>
      <c r="D663">
        <f>SUMIF(IF(dati_pdc!$C663=1,dati_bdv!$C$2:$C$65536,IF(dati_pdc!$C663=2,dati_bdv!$D$2:$D$65536,IF(dati_pdc!$C663=3,dati_bdv!$E$2:$E$65536,IF(dati_pdc!$C663=4,dati_bdv!$F$2:$F$65536,IF(dati_pdc!$C663=5,dati_bdv!$G$2:$G$65536,dati_bdv!$H$2:$H$65536))))),$A663,dati_bdv!L$2:L$65536)</f>
        <v>0</v>
      </c>
      <c r="E663">
        <f>SUMIF(IF(dati_pdc!$C663=1,dati_bdv!$C$2:$C$65536,IF(dati_pdc!$C663=2,dati_bdv!$D$2:$D$65536,IF(dati_pdc!$C663=3,dati_bdv!$E$2:$E$65536,IF(dati_pdc!$C663=4,dati_bdv!$F$2:$F$65536,IF(dati_pdc!$C663=5,dati_bdv!$G$2:$G$65536,dati_bdv!$H$2:$H$65536))))),$A663,dati_bdv!M$2:M$65536)</f>
        <v>0</v>
      </c>
      <c r="F663">
        <f>SUMIF(IF(dati_pdc!$C663=1,dati_bdv!$C$2:$C$65536,IF(dati_pdc!$C663=2,dati_bdv!$D$2:$D$65536,IF(dati_pdc!$C663=3,dati_bdv!$E$2:$E$65536,IF(dati_pdc!$C663=4,dati_bdv!$F$2:$F$65536,IF(dati_pdc!$C663=5,dati_bdv!$G$2:$G$65536,dati_bdv!$H$2:$H$65536))))),$A663,dati_bdv!N$2:N$65536)</f>
        <v>0</v>
      </c>
    </row>
    <row r="664" spans="1:6">
      <c r="A664" s="34">
        <f>dati_pdc!A664</f>
        <v>0</v>
      </c>
      <c r="B664">
        <f>SUMIF(IF(dati_pdc!$C664=1,dati_bdv!$C$2:$C$65536,IF(dati_pdc!$C664=2,dati_bdv!$D$2:$D$65536,IF(dati_pdc!$C664=3,dati_bdv!$E$2:$E$65536,IF(dati_pdc!$C664=4,dati_bdv!$F$2:$F$65536,IF(dati_pdc!$C664=5,dati_bdv!$G$2:$G$65536,dati_bdv!$H$2:$H$65536))))),$A664,dati_bdv!J$2:J$65536)</f>
        <v>0</v>
      </c>
      <c r="C664">
        <f>SUMIF(IF(dati_pdc!$C664=1,dati_bdv!$C$2:$C$65536,IF(dati_pdc!$C664=2,dati_bdv!$D$2:$D$65536,IF(dati_pdc!$C664=3,dati_bdv!$E$2:$E$65536,IF(dati_pdc!$C664=4,dati_bdv!$F$2:$F$65536,IF(dati_pdc!$C664=5,dati_bdv!$G$2:$G$65536,dati_bdv!$H$2:$H$65536))))),$A664,dati_bdv!K$2:K$65536)</f>
        <v>0</v>
      </c>
      <c r="D664">
        <f>SUMIF(IF(dati_pdc!$C664=1,dati_bdv!$C$2:$C$65536,IF(dati_pdc!$C664=2,dati_bdv!$D$2:$D$65536,IF(dati_pdc!$C664=3,dati_bdv!$E$2:$E$65536,IF(dati_pdc!$C664=4,dati_bdv!$F$2:$F$65536,IF(dati_pdc!$C664=5,dati_bdv!$G$2:$G$65536,dati_bdv!$H$2:$H$65536))))),$A664,dati_bdv!L$2:L$65536)</f>
        <v>0</v>
      </c>
      <c r="E664">
        <f>SUMIF(IF(dati_pdc!$C664=1,dati_bdv!$C$2:$C$65536,IF(dati_pdc!$C664=2,dati_bdv!$D$2:$D$65536,IF(dati_pdc!$C664=3,dati_bdv!$E$2:$E$65536,IF(dati_pdc!$C664=4,dati_bdv!$F$2:$F$65536,IF(dati_pdc!$C664=5,dati_bdv!$G$2:$G$65536,dati_bdv!$H$2:$H$65536))))),$A664,dati_bdv!M$2:M$65536)</f>
        <v>0</v>
      </c>
      <c r="F664">
        <f>SUMIF(IF(dati_pdc!$C664=1,dati_bdv!$C$2:$C$65536,IF(dati_pdc!$C664=2,dati_bdv!$D$2:$D$65536,IF(dati_pdc!$C664=3,dati_bdv!$E$2:$E$65536,IF(dati_pdc!$C664=4,dati_bdv!$F$2:$F$65536,IF(dati_pdc!$C664=5,dati_bdv!$G$2:$G$65536,dati_bdv!$H$2:$H$65536))))),$A664,dati_bdv!N$2:N$65536)</f>
        <v>0</v>
      </c>
    </row>
    <row r="665" spans="1:6">
      <c r="A665" s="34">
        <f>dati_pdc!A665</f>
        <v>0</v>
      </c>
      <c r="B665">
        <f>SUMIF(IF(dati_pdc!$C665=1,dati_bdv!$C$2:$C$65536,IF(dati_pdc!$C665=2,dati_bdv!$D$2:$D$65536,IF(dati_pdc!$C665=3,dati_bdv!$E$2:$E$65536,IF(dati_pdc!$C665=4,dati_bdv!$F$2:$F$65536,IF(dati_pdc!$C665=5,dati_bdv!$G$2:$G$65536,dati_bdv!$H$2:$H$65536))))),$A665,dati_bdv!J$2:J$65536)</f>
        <v>0</v>
      </c>
      <c r="C665">
        <f>SUMIF(IF(dati_pdc!$C665=1,dati_bdv!$C$2:$C$65536,IF(dati_pdc!$C665=2,dati_bdv!$D$2:$D$65536,IF(dati_pdc!$C665=3,dati_bdv!$E$2:$E$65536,IF(dati_pdc!$C665=4,dati_bdv!$F$2:$F$65536,IF(dati_pdc!$C665=5,dati_bdv!$G$2:$G$65536,dati_bdv!$H$2:$H$65536))))),$A665,dati_bdv!K$2:K$65536)</f>
        <v>0</v>
      </c>
      <c r="D665">
        <f>SUMIF(IF(dati_pdc!$C665=1,dati_bdv!$C$2:$C$65536,IF(dati_pdc!$C665=2,dati_bdv!$D$2:$D$65536,IF(dati_pdc!$C665=3,dati_bdv!$E$2:$E$65536,IF(dati_pdc!$C665=4,dati_bdv!$F$2:$F$65536,IF(dati_pdc!$C665=5,dati_bdv!$G$2:$G$65536,dati_bdv!$H$2:$H$65536))))),$A665,dati_bdv!L$2:L$65536)</f>
        <v>0</v>
      </c>
      <c r="E665">
        <f>SUMIF(IF(dati_pdc!$C665=1,dati_bdv!$C$2:$C$65536,IF(dati_pdc!$C665=2,dati_bdv!$D$2:$D$65536,IF(dati_pdc!$C665=3,dati_bdv!$E$2:$E$65536,IF(dati_pdc!$C665=4,dati_bdv!$F$2:$F$65536,IF(dati_pdc!$C665=5,dati_bdv!$G$2:$G$65536,dati_bdv!$H$2:$H$65536))))),$A665,dati_bdv!M$2:M$65536)</f>
        <v>0</v>
      </c>
      <c r="F665">
        <f>SUMIF(IF(dati_pdc!$C665=1,dati_bdv!$C$2:$C$65536,IF(dati_pdc!$C665=2,dati_bdv!$D$2:$D$65536,IF(dati_pdc!$C665=3,dati_bdv!$E$2:$E$65536,IF(dati_pdc!$C665=4,dati_bdv!$F$2:$F$65536,IF(dati_pdc!$C665=5,dati_bdv!$G$2:$G$65536,dati_bdv!$H$2:$H$65536))))),$A665,dati_bdv!N$2:N$65536)</f>
        <v>0</v>
      </c>
    </row>
    <row r="666" spans="1:6">
      <c r="A666" s="34">
        <f>dati_pdc!A666</f>
        <v>0</v>
      </c>
      <c r="B666">
        <f>SUMIF(IF(dati_pdc!$C666=1,dati_bdv!$C$2:$C$65536,IF(dati_pdc!$C666=2,dati_bdv!$D$2:$D$65536,IF(dati_pdc!$C666=3,dati_bdv!$E$2:$E$65536,IF(dati_pdc!$C666=4,dati_bdv!$F$2:$F$65536,IF(dati_pdc!$C666=5,dati_bdv!$G$2:$G$65536,dati_bdv!$H$2:$H$65536))))),$A666,dati_bdv!J$2:J$65536)</f>
        <v>0</v>
      </c>
      <c r="C666">
        <f>SUMIF(IF(dati_pdc!$C666=1,dati_bdv!$C$2:$C$65536,IF(dati_pdc!$C666=2,dati_bdv!$D$2:$D$65536,IF(dati_pdc!$C666=3,dati_bdv!$E$2:$E$65536,IF(dati_pdc!$C666=4,dati_bdv!$F$2:$F$65536,IF(dati_pdc!$C666=5,dati_bdv!$G$2:$G$65536,dati_bdv!$H$2:$H$65536))))),$A666,dati_bdv!K$2:K$65536)</f>
        <v>0</v>
      </c>
      <c r="D666">
        <f>SUMIF(IF(dati_pdc!$C666=1,dati_bdv!$C$2:$C$65536,IF(dati_pdc!$C666=2,dati_bdv!$D$2:$D$65536,IF(dati_pdc!$C666=3,dati_bdv!$E$2:$E$65536,IF(dati_pdc!$C666=4,dati_bdv!$F$2:$F$65536,IF(dati_pdc!$C666=5,dati_bdv!$G$2:$G$65536,dati_bdv!$H$2:$H$65536))))),$A666,dati_bdv!L$2:L$65536)</f>
        <v>0</v>
      </c>
      <c r="E666">
        <f>SUMIF(IF(dati_pdc!$C666=1,dati_bdv!$C$2:$C$65536,IF(dati_pdc!$C666=2,dati_bdv!$D$2:$D$65536,IF(dati_pdc!$C666=3,dati_bdv!$E$2:$E$65536,IF(dati_pdc!$C666=4,dati_bdv!$F$2:$F$65536,IF(dati_pdc!$C666=5,dati_bdv!$G$2:$G$65536,dati_bdv!$H$2:$H$65536))))),$A666,dati_bdv!M$2:M$65536)</f>
        <v>0</v>
      </c>
      <c r="F666">
        <f>SUMIF(IF(dati_pdc!$C666=1,dati_bdv!$C$2:$C$65536,IF(dati_pdc!$C666=2,dati_bdv!$D$2:$D$65536,IF(dati_pdc!$C666=3,dati_bdv!$E$2:$E$65536,IF(dati_pdc!$C666=4,dati_bdv!$F$2:$F$65536,IF(dati_pdc!$C666=5,dati_bdv!$G$2:$G$65536,dati_bdv!$H$2:$H$65536))))),$A666,dati_bdv!N$2:N$65536)</f>
        <v>0</v>
      </c>
    </row>
    <row r="667" spans="1:6">
      <c r="A667" s="34">
        <f>dati_pdc!A667</f>
        <v>0</v>
      </c>
      <c r="B667">
        <f>SUMIF(IF(dati_pdc!$C667=1,dati_bdv!$C$2:$C$65536,IF(dati_pdc!$C667=2,dati_bdv!$D$2:$D$65536,IF(dati_pdc!$C667=3,dati_bdv!$E$2:$E$65536,IF(dati_pdc!$C667=4,dati_bdv!$F$2:$F$65536,IF(dati_pdc!$C667=5,dati_bdv!$G$2:$G$65536,dati_bdv!$H$2:$H$65536))))),$A667,dati_bdv!J$2:J$65536)</f>
        <v>0</v>
      </c>
      <c r="C667">
        <f>SUMIF(IF(dati_pdc!$C667=1,dati_bdv!$C$2:$C$65536,IF(dati_pdc!$C667=2,dati_bdv!$D$2:$D$65536,IF(dati_pdc!$C667=3,dati_bdv!$E$2:$E$65536,IF(dati_pdc!$C667=4,dati_bdv!$F$2:$F$65536,IF(dati_pdc!$C667=5,dati_bdv!$G$2:$G$65536,dati_bdv!$H$2:$H$65536))))),$A667,dati_bdv!K$2:K$65536)</f>
        <v>0</v>
      </c>
      <c r="D667">
        <f>SUMIF(IF(dati_pdc!$C667=1,dati_bdv!$C$2:$C$65536,IF(dati_pdc!$C667=2,dati_bdv!$D$2:$D$65536,IF(dati_pdc!$C667=3,dati_bdv!$E$2:$E$65536,IF(dati_pdc!$C667=4,dati_bdv!$F$2:$F$65536,IF(dati_pdc!$C667=5,dati_bdv!$G$2:$G$65536,dati_bdv!$H$2:$H$65536))))),$A667,dati_bdv!L$2:L$65536)</f>
        <v>0</v>
      </c>
      <c r="E667">
        <f>SUMIF(IF(dati_pdc!$C667=1,dati_bdv!$C$2:$C$65536,IF(dati_pdc!$C667=2,dati_bdv!$D$2:$D$65536,IF(dati_pdc!$C667=3,dati_bdv!$E$2:$E$65536,IF(dati_pdc!$C667=4,dati_bdv!$F$2:$F$65536,IF(dati_pdc!$C667=5,dati_bdv!$G$2:$G$65536,dati_bdv!$H$2:$H$65536))))),$A667,dati_bdv!M$2:M$65536)</f>
        <v>0</v>
      </c>
      <c r="F667">
        <f>SUMIF(IF(dati_pdc!$C667=1,dati_bdv!$C$2:$C$65536,IF(dati_pdc!$C667=2,dati_bdv!$D$2:$D$65536,IF(dati_pdc!$C667=3,dati_bdv!$E$2:$E$65536,IF(dati_pdc!$C667=4,dati_bdv!$F$2:$F$65536,IF(dati_pdc!$C667=5,dati_bdv!$G$2:$G$65536,dati_bdv!$H$2:$H$65536))))),$A667,dati_bdv!N$2:N$65536)</f>
        <v>0</v>
      </c>
    </row>
    <row r="668" spans="1:6">
      <c r="A668" s="34">
        <f>dati_pdc!A668</f>
        <v>0</v>
      </c>
      <c r="B668">
        <f>SUMIF(IF(dati_pdc!$C668=1,dati_bdv!$C$2:$C$65536,IF(dati_pdc!$C668=2,dati_bdv!$D$2:$D$65536,IF(dati_pdc!$C668=3,dati_bdv!$E$2:$E$65536,IF(dati_pdc!$C668=4,dati_bdv!$F$2:$F$65536,IF(dati_pdc!$C668=5,dati_bdv!$G$2:$G$65536,dati_bdv!$H$2:$H$65536))))),$A668,dati_bdv!J$2:J$65536)</f>
        <v>0</v>
      </c>
      <c r="C668">
        <f>SUMIF(IF(dati_pdc!$C668=1,dati_bdv!$C$2:$C$65536,IF(dati_pdc!$C668=2,dati_bdv!$D$2:$D$65536,IF(dati_pdc!$C668=3,dati_bdv!$E$2:$E$65536,IF(dati_pdc!$C668=4,dati_bdv!$F$2:$F$65536,IF(dati_pdc!$C668=5,dati_bdv!$G$2:$G$65536,dati_bdv!$H$2:$H$65536))))),$A668,dati_bdv!K$2:K$65536)</f>
        <v>0</v>
      </c>
      <c r="D668">
        <f>SUMIF(IF(dati_pdc!$C668=1,dati_bdv!$C$2:$C$65536,IF(dati_pdc!$C668=2,dati_bdv!$D$2:$D$65536,IF(dati_pdc!$C668=3,dati_bdv!$E$2:$E$65536,IF(dati_pdc!$C668=4,dati_bdv!$F$2:$F$65536,IF(dati_pdc!$C668=5,dati_bdv!$G$2:$G$65536,dati_bdv!$H$2:$H$65536))))),$A668,dati_bdv!L$2:L$65536)</f>
        <v>0</v>
      </c>
      <c r="E668">
        <f>SUMIF(IF(dati_pdc!$C668=1,dati_bdv!$C$2:$C$65536,IF(dati_pdc!$C668=2,dati_bdv!$D$2:$D$65536,IF(dati_pdc!$C668=3,dati_bdv!$E$2:$E$65536,IF(dati_pdc!$C668=4,dati_bdv!$F$2:$F$65536,IF(dati_pdc!$C668=5,dati_bdv!$G$2:$G$65536,dati_bdv!$H$2:$H$65536))))),$A668,dati_bdv!M$2:M$65536)</f>
        <v>0</v>
      </c>
      <c r="F668">
        <f>SUMIF(IF(dati_pdc!$C668=1,dati_bdv!$C$2:$C$65536,IF(dati_pdc!$C668=2,dati_bdv!$D$2:$D$65536,IF(dati_pdc!$C668=3,dati_bdv!$E$2:$E$65536,IF(dati_pdc!$C668=4,dati_bdv!$F$2:$F$65536,IF(dati_pdc!$C668=5,dati_bdv!$G$2:$G$65536,dati_bdv!$H$2:$H$65536))))),$A668,dati_bdv!N$2:N$65536)</f>
        <v>0</v>
      </c>
    </row>
    <row r="669" spans="1:6">
      <c r="A669" s="34">
        <f>dati_pdc!A669</f>
        <v>0</v>
      </c>
      <c r="B669">
        <f>SUMIF(IF(dati_pdc!$C669=1,dati_bdv!$C$2:$C$65536,IF(dati_pdc!$C669=2,dati_bdv!$D$2:$D$65536,IF(dati_pdc!$C669=3,dati_bdv!$E$2:$E$65536,IF(dati_pdc!$C669=4,dati_bdv!$F$2:$F$65536,IF(dati_pdc!$C669=5,dati_bdv!$G$2:$G$65536,dati_bdv!$H$2:$H$65536))))),$A669,dati_bdv!J$2:J$65536)</f>
        <v>0</v>
      </c>
      <c r="C669">
        <f>SUMIF(IF(dati_pdc!$C669=1,dati_bdv!$C$2:$C$65536,IF(dati_pdc!$C669=2,dati_bdv!$D$2:$D$65536,IF(dati_pdc!$C669=3,dati_bdv!$E$2:$E$65536,IF(dati_pdc!$C669=4,dati_bdv!$F$2:$F$65536,IF(dati_pdc!$C669=5,dati_bdv!$G$2:$G$65536,dati_bdv!$H$2:$H$65536))))),$A669,dati_bdv!K$2:K$65536)</f>
        <v>0</v>
      </c>
      <c r="D669">
        <f>SUMIF(IF(dati_pdc!$C669=1,dati_bdv!$C$2:$C$65536,IF(dati_pdc!$C669=2,dati_bdv!$D$2:$D$65536,IF(dati_pdc!$C669=3,dati_bdv!$E$2:$E$65536,IF(dati_pdc!$C669=4,dati_bdv!$F$2:$F$65536,IF(dati_pdc!$C669=5,dati_bdv!$G$2:$G$65536,dati_bdv!$H$2:$H$65536))))),$A669,dati_bdv!L$2:L$65536)</f>
        <v>0</v>
      </c>
      <c r="E669">
        <f>SUMIF(IF(dati_pdc!$C669=1,dati_bdv!$C$2:$C$65536,IF(dati_pdc!$C669=2,dati_bdv!$D$2:$D$65536,IF(dati_pdc!$C669=3,dati_bdv!$E$2:$E$65536,IF(dati_pdc!$C669=4,dati_bdv!$F$2:$F$65536,IF(dati_pdc!$C669=5,dati_bdv!$G$2:$G$65536,dati_bdv!$H$2:$H$65536))))),$A669,dati_bdv!M$2:M$65536)</f>
        <v>0</v>
      </c>
      <c r="F669">
        <f>SUMIF(IF(dati_pdc!$C669=1,dati_bdv!$C$2:$C$65536,IF(dati_pdc!$C669=2,dati_bdv!$D$2:$D$65536,IF(dati_pdc!$C669=3,dati_bdv!$E$2:$E$65536,IF(dati_pdc!$C669=4,dati_bdv!$F$2:$F$65536,IF(dati_pdc!$C669=5,dati_bdv!$G$2:$G$65536,dati_bdv!$H$2:$H$65536))))),$A669,dati_bdv!N$2:N$65536)</f>
        <v>0</v>
      </c>
    </row>
    <row r="670" spans="1:6">
      <c r="A670" s="34">
        <f>dati_pdc!A670</f>
        <v>0</v>
      </c>
      <c r="B670">
        <f>SUMIF(IF(dati_pdc!$C670=1,dati_bdv!$C$2:$C$65536,IF(dati_pdc!$C670=2,dati_bdv!$D$2:$D$65536,IF(dati_pdc!$C670=3,dati_bdv!$E$2:$E$65536,IF(dati_pdc!$C670=4,dati_bdv!$F$2:$F$65536,IF(dati_pdc!$C670=5,dati_bdv!$G$2:$G$65536,dati_bdv!$H$2:$H$65536))))),$A670,dati_bdv!J$2:J$65536)</f>
        <v>0</v>
      </c>
      <c r="C670">
        <f>SUMIF(IF(dati_pdc!$C670=1,dati_bdv!$C$2:$C$65536,IF(dati_pdc!$C670=2,dati_bdv!$D$2:$D$65536,IF(dati_pdc!$C670=3,dati_bdv!$E$2:$E$65536,IF(dati_pdc!$C670=4,dati_bdv!$F$2:$F$65536,IF(dati_pdc!$C670=5,dati_bdv!$G$2:$G$65536,dati_bdv!$H$2:$H$65536))))),$A670,dati_bdv!K$2:K$65536)</f>
        <v>0</v>
      </c>
      <c r="D670">
        <f>SUMIF(IF(dati_pdc!$C670=1,dati_bdv!$C$2:$C$65536,IF(dati_pdc!$C670=2,dati_bdv!$D$2:$D$65536,IF(dati_pdc!$C670=3,dati_bdv!$E$2:$E$65536,IF(dati_pdc!$C670=4,dati_bdv!$F$2:$F$65536,IF(dati_pdc!$C670=5,dati_bdv!$G$2:$G$65536,dati_bdv!$H$2:$H$65536))))),$A670,dati_bdv!L$2:L$65536)</f>
        <v>0</v>
      </c>
      <c r="E670">
        <f>SUMIF(IF(dati_pdc!$C670=1,dati_bdv!$C$2:$C$65536,IF(dati_pdc!$C670=2,dati_bdv!$D$2:$D$65536,IF(dati_pdc!$C670=3,dati_bdv!$E$2:$E$65536,IF(dati_pdc!$C670=4,dati_bdv!$F$2:$F$65536,IF(dati_pdc!$C670=5,dati_bdv!$G$2:$G$65536,dati_bdv!$H$2:$H$65536))))),$A670,dati_bdv!M$2:M$65536)</f>
        <v>0</v>
      </c>
      <c r="F670">
        <f>SUMIF(IF(dati_pdc!$C670=1,dati_bdv!$C$2:$C$65536,IF(dati_pdc!$C670=2,dati_bdv!$D$2:$D$65536,IF(dati_pdc!$C670=3,dati_bdv!$E$2:$E$65536,IF(dati_pdc!$C670=4,dati_bdv!$F$2:$F$65536,IF(dati_pdc!$C670=5,dati_bdv!$G$2:$G$65536,dati_bdv!$H$2:$H$65536))))),$A670,dati_bdv!N$2:N$65536)</f>
        <v>0</v>
      </c>
    </row>
    <row r="671" spans="1:6">
      <c r="A671" s="34">
        <f>dati_pdc!A671</f>
        <v>0</v>
      </c>
      <c r="B671">
        <f>SUMIF(IF(dati_pdc!$C671=1,dati_bdv!$C$2:$C$65536,IF(dati_pdc!$C671=2,dati_bdv!$D$2:$D$65536,IF(dati_pdc!$C671=3,dati_bdv!$E$2:$E$65536,IF(dati_pdc!$C671=4,dati_bdv!$F$2:$F$65536,IF(dati_pdc!$C671=5,dati_bdv!$G$2:$G$65536,dati_bdv!$H$2:$H$65536))))),$A671,dati_bdv!J$2:J$65536)</f>
        <v>0</v>
      </c>
      <c r="C671">
        <f>SUMIF(IF(dati_pdc!$C671=1,dati_bdv!$C$2:$C$65536,IF(dati_pdc!$C671=2,dati_bdv!$D$2:$D$65536,IF(dati_pdc!$C671=3,dati_bdv!$E$2:$E$65536,IF(dati_pdc!$C671=4,dati_bdv!$F$2:$F$65536,IF(dati_pdc!$C671=5,dati_bdv!$G$2:$G$65536,dati_bdv!$H$2:$H$65536))))),$A671,dati_bdv!K$2:K$65536)</f>
        <v>0</v>
      </c>
      <c r="D671">
        <f>SUMIF(IF(dati_pdc!$C671=1,dati_bdv!$C$2:$C$65536,IF(dati_pdc!$C671=2,dati_bdv!$D$2:$D$65536,IF(dati_pdc!$C671=3,dati_bdv!$E$2:$E$65536,IF(dati_pdc!$C671=4,dati_bdv!$F$2:$F$65536,IF(dati_pdc!$C671=5,dati_bdv!$G$2:$G$65536,dati_bdv!$H$2:$H$65536))))),$A671,dati_bdv!L$2:L$65536)</f>
        <v>0</v>
      </c>
      <c r="E671">
        <f>SUMIF(IF(dati_pdc!$C671=1,dati_bdv!$C$2:$C$65536,IF(dati_pdc!$C671=2,dati_bdv!$D$2:$D$65536,IF(dati_pdc!$C671=3,dati_bdv!$E$2:$E$65536,IF(dati_pdc!$C671=4,dati_bdv!$F$2:$F$65536,IF(dati_pdc!$C671=5,dati_bdv!$G$2:$G$65536,dati_bdv!$H$2:$H$65536))))),$A671,dati_bdv!M$2:M$65536)</f>
        <v>0</v>
      </c>
      <c r="F671">
        <f>SUMIF(IF(dati_pdc!$C671=1,dati_bdv!$C$2:$C$65536,IF(dati_pdc!$C671=2,dati_bdv!$D$2:$D$65536,IF(dati_pdc!$C671=3,dati_bdv!$E$2:$E$65536,IF(dati_pdc!$C671=4,dati_bdv!$F$2:$F$65536,IF(dati_pdc!$C671=5,dati_bdv!$G$2:$G$65536,dati_bdv!$H$2:$H$65536))))),$A671,dati_bdv!N$2:N$65536)</f>
        <v>0</v>
      </c>
    </row>
    <row r="672" spans="1:6">
      <c r="A672" s="34">
        <f>dati_pdc!A672</f>
        <v>0</v>
      </c>
      <c r="B672">
        <f>SUMIF(IF(dati_pdc!$C672=1,dati_bdv!$C$2:$C$65536,IF(dati_pdc!$C672=2,dati_bdv!$D$2:$D$65536,IF(dati_pdc!$C672=3,dati_bdv!$E$2:$E$65536,IF(dati_pdc!$C672=4,dati_bdv!$F$2:$F$65536,IF(dati_pdc!$C672=5,dati_bdv!$G$2:$G$65536,dati_bdv!$H$2:$H$65536))))),$A672,dati_bdv!J$2:J$65536)</f>
        <v>0</v>
      </c>
      <c r="C672">
        <f>SUMIF(IF(dati_pdc!$C672=1,dati_bdv!$C$2:$C$65536,IF(dati_pdc!$C672=2,dati_bdv!$D$2:$D$65536,IF(dati_pdc!$C672=3,dati_bdv!$E$2:$E$65536,IF(dati_pdc!$C672=4,dati_bdv!$F$2:$F$65536,IF(dati_pdc!$C672=5,dati_bdv!$G$2:$G$65536,dati_bdv!$H$2:$H$65536))))),$A672,dati_bdv!K$2:K$65536)</f>
        <v>0</v>
      </c>
      <c r="D672">
        <f>SUMIF(IF(dati_pdc!$C672=1,dati_bdv!$C$2:$C$65536,IF(dati_pdc!$C672=2,dati_bdv!$D$2:$D$65536,IF(dati_pdc!$C672=3,dati_bdv!$E$2:$E$65536,IF(dati_pdc!$C672=4,dati_bdv!$F$2:$F$65536,IF(dati_pdc!$C672=5,dati_bdv!$G$2:$G$65536,dati_bdv!$H$2:$H$65536))))),$A672,dati_bdv!L$2:L$65536)</f>
        <v>0</v>
      </c>
      <c r="E672">
        <f>SUMIF(IF(dati_pdc!$C672=1,dati_bdv!$C$2:$C$65536,IF(dati_pdc!$C672=2,dati_bdv!$D$2:$D$65536,IF(dati_pdc!$C672=3,dati_bdv!$E$2:$E$65536,IF(dati_pdc!$C672=4,dati_bdv!$F$2:$F$65536,IF(dati_pdc!$C672=5,dati_bdv!$G$2:$G$65536,dati_bdv!$H$2:$H$65536))))),$A672,dati_bdv!M$2:M$65536)</f>
        <v>0</v>
      </c>
      <c r="F672">
        <f>SUMIF(IF(dati_pdc!$C672=1,dati_bdv!$C$2:$C$65536,IF(dati_pdc!$C672=2,dati_bdv!$D$2:$D$65536,IF(dati_pdc!$C672=3,dati_bdv!$E$2:$E$65536,IF(dati_pdc!$C672=4,dati_bdv!$F$2:$F$65536,IF(dati_pdc!$C672=5,dati_bdv!$G$2:$G$65536,dati_bdv!$H$2:$H$65536))))),$A672,dati_bdv!N$2:N$65536)</f>
        <v>0</v>
      </c>
    </row>
    <row r="673" spans="1:6">
      <c r="A673" s="34">
        <f>dati_pdc!A673</f>
        <v>0</v>
      </c>
      <c r="B673">
        <f>SUMIF(IF(dati_pdc!$C673=1,dati_bdv!$C$2:$C$65536,IF(dati_pdc!$C673=2,dati_bdv!$D$2:$D$65536,IF(dati_pdc!$C673=3,dati_bdv!$E$2:$E$65536,IF(dati_pdc!$C673=4,dati_bdv!$F$2:$F$65536,IF(dati_pdc!$C673=5,dati_bdv!$G$2:$G$65536,dati_bdv!$H$2:$H$65536))))),$A673,dati_bdv!J$2:J$65536)</f>
        <v>0</v>
      </c>
      <c r="C673">
        <f>SUMIF(IF(dati_pdc!$C673=1,dati_bdv!$C$2:$C$65536,IF(dati_pdc!$C673=2,dati_bdv!$D$2:$D$65536,IF(dati_pdc!$C673=3,dati_bdv!$E$2:$E$65536,IF(dati_pdc!$C673=4,dati_bdv!$F$2:$F$65536,IF(dati_pdc!$C673=5,dati_bdv!$G$2:$G$65536,dati_bdv!$H$2:$H$65536))))),$A673,dati_bdv!K$2:K$65536)</f>
        <v>0</v>
      </c>
      <c r="D673">
        <f>SUMIF(IF(dati_pdc!$C673=1,dati_bdv!$C$2:$C$65536,IF(dati_pdc!$C673=2,dati_bdv!$D$2:$D$65536,IF(dati_pdc!$C673=3,dati_bdv!$E$2:$E$65536,IF(dati_pdc!$C673=4,dati_bdv!$F$2:$F$65536,IF(dati_pdc!$C673=5,dati_bdv!$G$2:$G$65536,dati_bdv!$H$2:$H$65536))))),$A673,dati_bdv!L$2:L$65536)</f>
        <v>0</v>
      </c>
      <c r="E673">
        <f>SUMIF(IF(dati_pdc!$C673=1,dati_bdv!$C$2:$C$65536,IF(dati_pdc!$C673=2,dati_bdv!$D$2:$D$65536,IF(dati_pdc!$C673=3,dati_bdv!$E$2:$E$65536,IF(dati_pdc!$C673=4,dati_bdv!$F$2:$F$65536,IF(dati_pdc!$C673=5,dati_bdv!$G$2:$G$65536,dati_bdv!$H$2:$H$65536))))),$A673,dati_bdv!M$2:M$65536)</f>
        <v>0</v>
      </c>
      <c r="F673">
        <f>SUMIF(IF(dati_pdc!$C673=1,dati_bdv!$C$2:$C$65536,IF(dati_pdc!$C673=2,dati_bdv!$D$2:$D$65536,IF(dati_pdc!$C673=3,dati_bdv!$E$2:$E$65536,IF(dati_pdc!$C673=4,dati_bdv!$F$2:$F$65536,IF(dati_pdc!$C673=5,dati_bdv!$G$2:$G$65536,dati_bdv!$H$2:$H$65536))))),$A673,dati_bdv!N$2:N$65536)</f>
        <v>0</v>
      </c>
    </row>
    <row r="674" spans="1:6">
      <c r="A674" s="34">
        <f>dati_pdc!A674</f>
        <v>0</v>
      </c>
      <c r="B674">
        <f>SUMIF(IF(dati_pdc!$C674=1,dati_bdv!$C$2:$C$65536,IF(dati_pdc!$C674=2,dati_bdv!$D$2:$D$65536,IF(dati_pdc!$C674=3,dati_bdv!$E$2:$E$65536,IF(dati_pdc!$C674=4,dati_bdv!$F$2:$F$65536,IF(dati_pdc!$C674=5,dati_bdv!$G$2:$G$65536,dati_bdv!$H$2:$H$65536))))),$A674,dati_bdv!J$2:J$65536)</f>
        <v>0</v>
      </c>
      <c r="C674">
        <f>SUMIF(IF(dati_pdc!$C674=1,dati_bdv!$C$2:$C$65536,IF(dati_pdc!$C674=2,dati_bdv!$D$2:$D$65536,IF(dati_pdc!$C674=3,dati_bdv!$E$2:$E$65536,IF(dati_pdc!$C674=4,dati_bdv!$F$2:$F$65536,IF(dati_pdc!$C674=5,dati_bdv!$G$2:$G$65536,dati_bdv!$H$2:$H$65536))))),$A674,dati_bdv!K$2:K$65536)</f>
        <v>0</v>
      </c>
      <c r="D674">
        <f>SUMIF(IF(dati_pdc!$C674=1,dati_bdv!$C$2:$C$65536,IF(dati_pdc!$C674=2,dati_bdv!$D$2:$D$65536,IF(dati_pdc!$C674=3,dati_bdv!$E$2:$E$65536,IF(dati_pdc!$C674=4,dati_bdv!$F$2:$F$65536,IF(dati_pdc!$C674=5,dati_bdv!$G$2:$G$65536,dati_bdv!$H$2:$H$65536))))),$A674,dati_bdv!L$2:L$65536)</f>
        <v>0</v>
      </c>
      <c r="E674">
        <f>SUMIF(IF(dati_pdc!$C674=1,dati_bdv!$C$2:$C$65536,IF(dati_pdc!$C674=2,dati_bdv!$D$2:$D$65536,IF(dati_pdc!$C674=3,dati_bdv!$E$2:$E$65536,IF(dati_pdc!$C674=4,dati_bdv!$F$2:$F$65536,IF(dati_pdc!$C674=5,dati_bdv!$G$2:$G$65536,dati_bdv!$H$2:$H$65536))))),$A674,dati_bdv!M$2:M$65536)</f>
        <v>0</v>
      </c>
      <c r="F674">
        <f>SUMIF(IF(dati_pdc!$C674=1,dati_bdv!$C$2:$C$65536,IF(dati_pdc!$C674=2,dati_bdv!$D$2:$D$65536,IF(dati_pdc!$C674=3,dati_bdv!$E$2:$E$65536,IF(dati_pdc!$C674=4,dati_bdv!$F$2:$F$65536,IF(dati_pdc!$C674=5,dati_bdv!$G$2:$G$65536,dati_bdv!$H$2:$H$65536))))),$A674,dati_bdv!N$2:N$65536)</f>
        <v>0</v>
      </c>
    </row>
    <row r="675" spans="1:6">
      <c r="A675" s="34">
        <f>dati_pdc!A675</f>
        <v>0</v>
      </c>
      <c r="B675">
        <f>SUMIF(IF(dati_pdc!$C675=1,dati_bdv!$C$2:$C$65536,IF(dati_pdc!$C675=2,dati_bdv!$D$2:$D$65536,IF(dati_pdc!$C675=3,dati_bdv!$E$2:$E$65536,IF(dati_pdc!$C675=4,dati_bdv!$F$2:$F$65536,IF(dati_pdc!$C675=5,dati_bdv!$G$2:$G$65536,dati_bdv!$H$2:$H$65536))))),$A675,dati_bdv!J$2:J$65536)</f>
        <v>0</v>
      </c>
      <c r="C675">
        <f>SUMIF(IF(dati_pdc!$C675=1,dati_bdv!$C$2:$C$65536,IF(dati_pdc!$C675=2,dati_bdv!$D$2:$D$65536,IF(dati_pdc!$C675=3,dati_bdv!$E$2:$E$65536,IF(dati_pdc!$C675=4,dati_bdv!$F$2:$F$65536,IF(dati_pdc!$C675=5,dati_bdv!$G$2:$G$65536,dati_bdv!$H$2:$H$65536))))),$A675,dati_bdv!K$2:K$65536)</f>
        <v>0</v>
      </c>
      <c r="D675">
        <f>SUMIF(IF(dati_pdc!$C675=1,dati_bdv!$C$2:$C$65536,IF(dati_pdc!$C675=2,dati_bdv!$D$2:$D$65536,IF(dati_pdc!$C675=3,dati_bdv!$E$2:$E$65536,IF(dati_pdc!$C675=4,dati_bdv!$F$2:$F$65536,IF(dati_pdc!$C675=5,dati_bdv!$G$2:$G$65536,dati_bdv!$H$2:$H$65536))))),$A675,dati_bdv!L$2:L$65536)</f>
        <v>0</v>
      </c>
      <c r="E675">
        <f>SUMIF(IF(dati_pdc!$C675=1,dati_bdv!$C$2:$C$65536,IF(dati_pdc!$C675=2,dati_bdv!$D$2:$D$65536,IF(dati_pdc!$C675=3,dati_bdv!$E$2:$E$65536,IF(dati_pdc!$C675=4,dati_bdv!$F$2:$F$65536,IF(dati_pdc!$C675=5,dati_bdv!$G$2:$G$65536,dati_bdv!$H$2:$H$65536))))),$A675,dati_bdv!M$2:M$65536)</f>
        <v>0</v>
      </c>
      <c r="F675">
        <f>SUMIF(IF(dati_pdc!$C675=1,dati_bdv!$C$2:$C$65536,IF(dati_pdc!$C675=2,dati_bdv!$D$2:$D$65536,IF(dati_pdc!$C675=3,dati_bdv!$E$2:$E$65536,IF(dati_pdc!$C675=4,dati_bdv!$F$2:$F$65536,IF(dati_pdc!$C675=5,dati_bdv!$G$2:$G$65536,dati_bdv!$H$2:$H$65536))))),$A675,dati_bdv!N$2:N$65536)</f>
        <v>0</v>
      </c>
    </row>
    <row r="676" spans="1:6">
      <c r="A676" s="34">
        <f>dati_pdc!A676</f>
        <v>0</v>
      </c>
      <c r="B676">
        <f>SUMIF(IF(dati_pdc!$C676=1,dati_bdv!$C$2:$C$65536,IF(dati_pdc!$C676=2,dati_bdv!$D$2:$D$65536,IF(dati_pdc!$C676=3,dati_bdv!$E$2:$E$65536,IF(dati_pdc!$C676=4,dati_bdv!$F$2:$F$65536,IF(dati_pdc!$C676=5,dati_bdv!$G$2:$G$65536,dati_bdv!$H$2:$H$65536))))),$A676,dati_bdv!J$2:J$65536)</f>
        <v>0</v>
      </c>
      <c r="C676">
        <f>SUMIF(IF(dati_pdc!$C676=1,dati_bdv!$C$2:$C$65536,IF(dati_pdc!$C676=2,dati_bdv!$D$2:$D$65536,IF(dati_pdc!$C676=3,dati_bdv!$E$2:$E$65536,IF(dati_pdc!$C676=4,dati_bdv!$F$2:$F$65536,IF(dati_pdc!$C676=5,dati_bdv!$G$2:$G$65536,dati_bdv!$H$2:$H$65536))))),$A676,dati_bdv!K$2:K$65536)</f>
        <v>0</v>
      </c>
      <c r="D676">
        <f>SUMIF(IF(dati_pdc!$C676=1,dati_bdv!$C$2:$C$65536,IF(dati_pdc!$C676=2,dati_bdv!$D$2:$D$65536,IF(dati_pdc!$C676=3,dati_bdv!$E$2:$E$65536,IF(dati_pdc!$C676=4,dati_bdv!$F$2:$F$65536,IF(dati_pdc!$C676=5,dati_bdv!$G$2:$G$65536,dati_bdv!$H$2:$H$65536))))),$A676,dati_bdv!L$2:L$65536)</f>
        <v>0</v>
      </c>
      <c r="E676">
        <f>SUMIF(IF(dati_pdc!$C676=1,dati_bdv!$C$2:$C$65536,IF(dati_pdc!$C676=2,dati_bdv!$D$2:$D$65536,IF(dati_pdc!$C676=3,dati_bdv!$E$2:$E$65536,IF(dati_pdc!$C676=4,dati_bdv!$F$2:$F$65536,IF(dati_pdc!$C676=5,dati_bdv!$G$2:$G$65536,dati_bdv!$H$2:$H$65536))))),$A676,dati_bdv!M$2:M$65536)</f>
        <v>0</v>
      </c>
      <c r="F676">
        <f>SUMIF(IF(dati_pdc!$C676=1,dati_bdv!$C$2:$C$65536,IF(dati_pdc!$C676=2,dati_bdv!$D$2:$D$65536,IF(dati_pdc!$C676=3,dati_bdv!$E$2:$E$65536,IF(dati_pdc!$C676=4,dati_bdv!$F$2:$F$65536,IF(dati_pdc!$C676=5,dati_bdv!$G$2:$G$65536,dati_bdv!$H$2:$H$65536))))),$A676,dati_bdv!N$2:N$65536)</f>
        <v>0</v>
      </c>
    </row>
    <row r="677" spans="1:6">
      <c r="A677" s="34">
        <f>dati_pdc!A677</f>
        <v>0</v>
      </c>
      <c r="B677">
        <f>SUMIF(IF(dati_pdc!$C677=1,dati_bdv!$C$2:$C$65536,IF(dati_pdc!$C677=2,dati_bdv!$D$2:$D$65536,IF(dati_pdc!$C677=3,dati_bdv!$E$2:$E$65536,IF(dati_pdc!$C677=4,dati_bdv!$F$2:$F$65536,IF(dati_pdc!$C677=5,dati_bdv!$G$2:$G$65536,dati_bdv!$H$2:$H$65536))))),$A677,dati_bdv!J$2:J$65536)</f>
        <v>0</v>
      </c>
      <c r="C677">
        <f>SUMIF(IF(dati_pdc!$C677=1,dati_bdv!$C$2:$C$65536,IF(dati_pdc!$C677=2,dati_bdv!$D$2:$D$65536,IF(dati_pdc!$C677=3,dati_bdv!$E$2:$E$65536,IF(dati_pdc!$C677=4,dati_bdv!$F$2:$F$65536,IF(dati_pdc!$C677=5,dati_bdv!$G$2:$G$65536,dati_bdv!$H$2:$H$65536))))),$A677,dati_bdv!K$2:K$65536)</f>
        <v>0</v>
      </c>
      <c r="D677">
        <f>SUMIF(IF(dati_pdc!$C677=1,dati_bdv!$C$2:$C$65536,IF(dati_pdc!$C677=2,dati_bdv!$D$2:$D$65536,IF(dati_pdc!$C677=3,dati_bdv!$E$2:$E$65536,IF(dati_pdc!$C677=4,dati_bdv!$F$2:$F$65536,IF(dati_pdc!$C677=5,dati_bdv!$G$2:$G$65536,dati_bdv!$H$2:$H$65536))))),$A677,dati_bdv!L$2:L$65536)</f>
        <v>0</v>
      </c>
      <c r="E677">
        <f>SUMIF(IF(dati_pdc!$C677=1,dati_bdv!$C$2:$C$65536,IF(dati_pdc!$C677=2,dati_bdv!$D$2:$D$65536,IF(dati_pdc!$C677=3,dati_bdv!$E$2:$E$65536,IF(dati_pdc!$C677=4,dati_bdv!$F$2:$F$65536,IF(dati_pdc!$C677=5,dati_bdv!$G$2:$G$65536,dati_bdv!$H$2:$H$65536))))),$A677,dati_bdv!M$2:M$65536)</f>
        <v>0</v>
      </c>
      <c r="F677">
        <f>SUMIF(IF(dati_pdc!$C677=1,dati_bdv!$C$2:$C$65536,IF(dati_pdc!$C677=2,dati_bdv!$D$2:$D$65536,IF(dati_pdc!$C677=3,dati_bdv!$E$2:$E$65536,IF(dati_pdc!$C677=4,dati_bdv!$F$2:$F$65536,IF(dati_pdc!$C677=5,dati_bdv!$G$2:$G$65536,dati_bdv!$H$2:$H$65536))))),$A677,dati_bdv!N$2:N$65536)</f>
        <v>0</v>
      </c>
    </row>
    <row r="678" spans="1:6">
      <c r="A678" s="34">
        <f>dati_pdc!A678</f>
        <v>0</v>
      </c>
      <c r="B678">
        <f>SUMIF(IF(dati_pdc!$C678=1,dati_bdv!$C$2:$C$65536,IF(dati_pdc!$C678=2,dati_bdv!$D$2:$D$65536,IF(dati_pdc!$C678=3,dati_bdv!$E$2:$E$65536,IF(dati_pdc!$C678=4,dati_bdv!$F$2:$F$65536,IF(dati_pdc!$C678=5,dati_bdv!$G$2:$G$65536,dati_bdv!$H$2:$H$65536))))),$A678,dati_bdv!J$2:J$65536)</f>
        <v>0</v>
      </c>
      <c r="C678">
        <f>SUMIF(IF(dati_pdc!$C678=1,dati_bdv!$C$2:$C$65536,IF(dati_pdc!$C678=2,dati_bdv!$D$2:$D$65536,IF(dati_pdc!$C678=3,dati_bdv!$E$2:$E$65536,IF(dati_pdc!$C678=4,dati_bdv!$F$2:$F$65536,IF(dati_pdc!$C678=5,dati_bdv!$G$2:$G$65536,dati_bdv!$H$2:$H$65536))))),$A678,dati_bdv!K$2:K$65536)</f>
        <v>0</v>
      </c>
      <c r="D678">
        <f>SUMIF(IF(dati_pdc!$C678=1,dati_bdv!$C$2:$C$65536,IF(dati_pdc!$C678=2,dati_bdv!$D$2:$D$65536,IF(dati_pdc!$C678=3,dati_bdv!$E$2:$E$65536,IF(dati_pdc!$C678=4,dati_bdv!$F$2:$F$65536,IF(dati_pdc!$C678=5,dati_bdv!$G$2:$G$65536,dati_bdv!$H$2:$H$65536))))),$A678,dati_bdv!L$2:L$65536)</f>
        <v>0</v>
      </c>
      <c r="E678">
        <f>SUMIF(IF(dati_pdc!$C678=1,dati_bdv!$C$2:$C$65536,IF(dati_pdc!$C678=2,dati_bdv!$D$2:$D$65536,IF(dati_pdc!$C678=3,dati_bdv!$E$2:$E$65536,IF(dati_pdc!$C678=4,dati_bdv!$F$2:$F$65536,IF(dati_pdc!$C678=5,dati_bdv!$G$2:$G$65536,dati_bdv!$H$2:$H$65536))))),$A678,dati_bdv!M$2:M$65536)</f>
        <v>0</v>
      </c>
      <c r="F678">
        <f>SUMIF(IF(dati_pdc!$C678=1,dati_bdv!$C$2:$C$65536,IF(dati_pdc!$C678=2,dati_bdv!$D$2:$D$65536,IF(dati_pdc!$C678=3,dati_bdv!$E$2:$E$65536,IF(dati_pdc!$C678=4,dati_bdv!$F$2:$F$65536,IF(dati_pdc!$C678=5,dati_bdv!$G$2:$G$65536,dati_bdv!$H$2:$H$65536))))),$A678,dati_bdv!N$2:N$65536)</f>
        <v>0</v>
      </c>
    </row>
    <row r="679" spans="1:6">
      <c r="A679" s="34">
        <f>dati_pdc!A679</f>
        <v>0</v>
      </c>
      <c r="B679">
        <f>SUMIF(IF(dati_pdc!$C679=1,dati_bdv!$C$2:$C$65536,IF(dati_pdc!$C679=2,dati_bdv!$D$2:$D$65536,IF(dati_pdc!$C679=3,dati_bdv!$E$2:$E$65536,IF(dati_pdc!$C679=4,dati_bdv!$F$2:$F$65536,IF(dati_pdc!$C679=5,dati_bdv!$G$2:$G$65536,dati_bdv!$H$2:$H$65536))))),$A679,dati_bdv!J$2:J$65536)</f>
        <v>0</v>
      </c>
      <c r="C679">
        <f>SUMIF(IF(dati_pdc!$C679=1,dati_bdv!$C$2:$C$65536,IF(dati_pdc!$C679=2,dati_bdv!$D$2:$D$65536,IF(dati_pdc!$C679=3,dati_bdv!$E$2:$E$65536,IF(dati_pdc!$C679=4,dati_bdv!$F$2:$F$65536,IF(dati_pdc!$C679=5,dati_bdv!$G$2:$G$65536,dati_bdv!$H$2:$H$65536))))),$A679,dati_bdv!K$2:K$65536)</f>
        <v>0</v>
      </c>
      <c r="D679">
        <f>SUMIF(IF(dati_pdc!$C679=1,dati_bdv!$C$2:$C$65536,IF(dati_pdc!$C679=2,dati_bdv!$D$2:$D$65536,IF(dati_pdc!$C679=3,dati_bdv!$E$2:$E$65536,IF(dati_pdc!$C679=4,dati_bdv!$F$2:$F$65536,IF(dati_pdc!$C679=5,dati_bdv!$G$2:$G$65536,dati_bdv!$H$2:$H$65536))))),$A679,dati_bdv!L$2:L$65536)</f>
        <v>0</v>
      </c>
      <c r="E679">
        <f>SUMIF(IF(dati_pdc!$C679=1,dati_bdv!$C$2:$C$65536,IF(dati_pdc!$C679=2,dati_bdv!$D$2:$D$65536,IF(dati_pdc!$C679=3,dati_bdv!$E$2:$E$65536,IF(dati_pdc!$C679=4,dati_bdv!$F$2:$F$65536,IF(dati_pdc!$C679=5,dati_bdv!$G$2:$G$65536,dati_bdv!$H$2:$H$65536))))),$A679,dati_bdv!M$2:M$65536)</f>
        <v>0</v>
      </c>
      <c r="F679">
        <f>SUMIF(IF(dati_pdc!$C679=1,dati_bdv!$C$2:$C$65536,IF(dati_pdc!$C679=2,dati_bdv!$D$2:$D$65536,IF(dati_pdc!$C679=3,dati_bdv!$E$2:$E$65536,IF(dati_pdc!$C679=4,dati_bdv!$F$2:$F$65536,IF(dati_pdc!$C679=5,dati_bdv!$G$2:$G$65536,dati_bdv!$H$2:$H$65536))))),$A679,dati_bdv!N$2:N$65536)</f>
        <v>0</v>
      </c>
    </row>
    <row r="680" spans="1:6">
      <c r="A680" s="34">
        <f>dati_pdc!A680</f>
        <v>0</v>
      </c>
      <c r="B680">
        <f>SUMIF(IF(dati_pdc!$C680=1,dati_bdv!$C$2:$C$65536,IF(dati_pdc!$C680=2,dati_bdv!$D$2:$D$65536,IF(dati_pdc!$C680=3,dati_bdv!$E$2:$E$65536,IF(dati_pdc!$C680=4,dati_bdv!$F$2:$F$65536,IF(dati_pdc!$C680=5,dati_bdv!$G$2:$G$65536,dati_bdv!$H$2:$H$65536))))),$A680,dati_bdv!J$2:J$65536)</f>
        <v>0</v>
      </c>
      <c r="C680">
        <f>SUMIF(IF(dati_pdc!$C680=1,dati_bdv!$C$2:$C$65536,IF(dati_pdc!$C680=2,dati_bdv!$D$2:$D$65536,IF(dati_pdc!$C680=3,dati_bdv!$E$2:$E$65536,IF(dati_pdc!$C680=4,dati_bdv!$F$2:$F$65536,IF(dati_pdc!$C680=5,dati_bdv!$G$2:$G$65536,dati_bdv!$H$2:$H$65536))))),$A680,dati_bdv!K$2:K$65536)</f>
        <v>0</v>
      </c>
      <c r="D680">
        <f>SUMIF(IF(dati_pdc!$C680=1,dati_bdv!$C$2:$C$65536,IF(dati_pdc!$C680=2,dati_bdv!$D$2:$D$65536,IF(dati_pdc!$C680=3,dati_bdv!$E$2:$E$65536,IF(dati_pdc!$C680=4,dati_bdv!$F$2:$F$65536,IF(dati_pdc!$C680=5,dati_bdv!$G$2:$G$65536,dati_bdv!$H$2:$H$65536))))),$A680,dati_bdv!L$2:L$65536)</f>
        <v>0</v>
      </c>
      <c r="E680">
        <f>SUMIF(IF(dati_pdc!$C680=1,dati_bdv!$C$2:$C$65536,IF(dati_pdc!$C680=2,dati_bdv!$D$2:$D$65536,IF(dati_pdc!$C680=3,dati_bdv!$E$2:$E$65536,IF(dati_pdc!$C680=4,dati_bdv!$F$2:$F$65536,IF(dati_pdc!$C680=5,dati_bdv!$G$2:$G$65536,dati_bdv!$H$2:$H$65536))))),$A680,dati_bdv!M$2:M$65536)</f>
        <v>0</v>
      </c>
      <c r="F680">
        <f>SUMIF(IF(dati_pdc!$C680=1,dati_bdv!$C$2:$C$65536,IF(dati_pdc!$C680=2,dati_bdv!$D$2:$D$65536,IF(dati_pdc!$C680=3,dati_bdv!$E$2:$E$65536,IF(dati_pdc!$C680=4,dati_bdv!$F$2:$F$65536,IF(dati_pdc!$C680=5,dati_bdv!$G$2:$G$65536,dati_bdv!$H$2:$H$65536))))),$A680,dati_bdv!N$2:N$65536)</f>
        <v>0</v>
      </c>
    </row>
    <row r="681" spans="1:6">
      <c r="A681" s="34">
        <f>dati_pdc!A681</f>
        <v>0</v>
      </c>
      <c r="B681">
        <f>SUMIF(IF(dati_pdc!$C681=1,dati_bdv!$C$2:$C$65536,IF(dati_pdc!$C681=2,dati_bdv!$D$2:$D$65536,IF(dati_pdc!$C681=3,dati_bdv!$E$2:$E$65536,IF(dati_pdc!$C681=4,dati_bdv!$F$2:$F$65536,IF(dati_pdc!$C681=5,dati_bdv!$G$2:$G$65536,dati_bdv!$H$2:$H$65536))))),$A681,dati_bdv!J$2:J$65536)</f>
        <v>0</v>
      </c>
      <c r="C681">
        <f>SUMIF(IF(dati_pdc!$C681=1,dati_bdv!$C$2:$C$65536,IF(dati_pdc!$C681=2,dati_bdv!$D$2:$D$65536,IF(dati_pdc!$C681=3,dati_bdv!$E$2:$E$65536,IF(dati_pdc!$C681=4,dati_bdv!$F$2:$F$65536,IF(dati_pdc!$C681=5,dati_bdv!$G$2:$G$65536,dati_bdv!$H$2:$H$65536))))),$A681,dati_bdv!K$2:K$65536)</f>
        <v>0</v>
      </c>
      <c r="D681">
        <f>SUMIF(IF(dati_pdc!$C681=1,dati_bdv!$C$2:$C$65536,IF(dati_pdc!$C681=2,dati_bdv!$D$2:$D$65536,IF(dati_pdc!$C681=3,dati_bdv!$E$2:$E$65536,IF(dati_pdc!$C681=4,dati_bdv!$F$2:$F$65536,IF(dati_pdc!$C681=5,dati_bdv!$G$2:$G$65536,dati_bdv!$H$2:$H$65536))))),$A681,dati_bdv!L$2:L$65536)</f>
        <v>0</v>
      </c>
      <c r="E681">
        <f>SUMIF(IF(dati_pdc!$C681=1,dati_bdv!$C$2:$C$65536,IF(dati_pdc!$C681=2,dati_bdv!$D$2:$D$65536,IF(dati_pdc!$C681=3,dati_bdv!$E$2:$E$65536,IF(dati_pdc!$C681=4,dati_bdv!$F$2:$F$65536,IF(dati_pdc!$C681=5,dati_bdv!$G$2:$G$65536,dati_bdv!$H$2:$H$65536))))),$A681,dati_bdv!M$2:M$65536)</f>
        <v>0</v>
      </c>
      <c r="F681">
        <f>SUMIF(IF(dati_pdc!$C681=1,dati_bdv!$C$2:$C$65536,IF(dati_pdc!$C681=2,dati_bdv!$D$2:$D$65536,IF(dati_pdc!$C681=3,dati_bdv!$E$2:$E$65536,IF(dati_pdc!$C681=4,dati_bdv!$F$2:$F$65536,IF(dati_pdc!$C681=5,dati_bdv!$G$2:$G$65536,dati_bdv!$H$2:$H$65536))))),$A681,dati_bdv!N$2:N$65536)</f>
        <v>0</v>
      </c>
    </row>
    <row r="682" spans="1:6">
      <c r="A682" s="34">
        <f>dati_pdc!A682</f>
        <v>0</v>
      </c>
      <c r="B682">
        <f>SUMIF(IF(dati_pdc!$C682=1,dati_bdv!$C$2:$C$65536,IF(dati_pdc!$C682=2,dati_bdv!$D$2:$D$65536,IF(dati_pdc!$C682=3,dati_bdv!$E$2:$E$65536,IF(dati_pdc!$C682=4,dati_bdv!$F$2:$F$65536,IF(dati_pdc!$C682=5,dati_bdv!$G$2:$G$65536,dati_bdv!$H$2:$H$65536))))),$A682,dati_bdv!J$2:J$65536)</f>
        <v>0</v>
      </c>
      <c r="C682">
        <f>SUMIF(IF(dati_pdc!$C682=1,dati_bdv!$C$2:$C$65536,IF(dati_pdc!$C682=2,dati_bdv!$D$2:$D$65536,IF(dati_pdc!$C682=3,dati_bdv!$E$2:$E$65536,IF(dati_pdc!$C682=4,dati_bdv!$F$2:$F$65536,IF(dati_pdc!$C682=5,dati_bdv!$G$2:$G$65536,dati_bdv!$H$2:$H$65536))))),$A682,dati_bdv!K$2:K$65536)</f>
        <v>0</v>
      </c>
      <c r="D682">
        <f>SUMIF(IF(dati_pdc!$C682=1,dati_bdv!$C$2:$C$65536,IF(dati_pdc!$C682=2,dati_bdv!$D$2:$D$65536,IF(dati_pdc!$C682=3,dati_bdv!$E$2:$E$65536,IF(dati_pdc!$C682=4,dati_bdv!$F$2:$F$65536,IF(dati_pdc!$C682=5,dati_bdv!$G$2:$G$65536,dati_bdv!$H$2:$H$65536))))),$A682,dati_bdv!L$2:L$65536)</f>
        <v>0</v>
      </c>
      <c r="E682">
        <f>SUMIF(IF(dati_pdc!$C682=1,dati_bdv!$C$2:$C$65536,IF(dati_pdc!$C682=2,dati_bdv!$D$2:$D$65536,IF(dati_pdc!$C682=3,dati_bdv!$E$2:$E$65536,IF(dati_pdc!$C682=4,dati_bdv!$F$2:$F$65536,IF(dati_pdc!$C682=5,dati_bdv!$G$2:$G$65536,dati_bdv!$H$2:$H$65536))))),$A682,dati_bdv!M$2:M$65536)</f>
        <v>0</v>
      </c>
      <c r="F682">
        <f>SUMIF(IF(dati_pdc!$C682=1,dati_bdv!$C$2:$C$65536,IF(dati_pdc!$C682=2,dati_bdv!$D$2:$D$65536,IF(dati_pdc!$C682=3,dati_bdv!$E$2:$E$65536,IF(dati_pdc!$C682=4,dati_bdv!$F$2:$F$65536,IF(dati_pdc!$C682=5,dati_bdv!$G$2:$G$65536,dati_bdv!$H$2:$H$65536))))),$A682,dati_bdv!N$2:N$65536)</f>
        <v>0</v>
      </c>
    </row>
    <row r="683" spans="1:6">
      <c r="A683" s="34">
        <f>dati_pdc!A683</f>
        <v>0</v>
      </c>
      <c r="B683">
        <f>SUMIF(IF(dati_pdc!$C683=1,dati_bdv!$C$2:$C$65536,IF(dati_pdc!$C683=2,dati_bdv!$D$2:$D$65536,IF(dati_pdc!$C683=3,dati_bdv!$E$2:$E$65536,IF(dati_pdc!$C683=4,dati_bdv!$F$2:$F$65536,IF(dati_pdc!$C683=5,dati_bdv!$G$2:$G$65536,dati_bdv!$H$2:$H$65536))))),$A683,dati_bdv!J$2:J$65536)</f>
        <v>0</v>
      </c>
      <c r="C683">
        <f>SUMIF(IF(dati_pdc!$C683=1,dati_bdv!$C$2:$C$65536,IF(dati_pdc!$C683=2,dati_bdv!$D$2:$D$65536,IF(dati_pdc!$C683=3,dati_bdv!$E$2:$E$65536,IF(dati_pdc!$C683=4,dati_bdv!$F$2:$F$65536,IF(dati_pdc!$C683=5,dati_bdv!$G$2:$G$65536,dati_bdv!$H$2:$H$65536))))),$A683,dati_bdv!K$2:K$65536)</f>
        <v>0</v>
      </c>
      <c r="D683">
        <f>SUMIF(IF(dati_pdc!$C683=1,dati_bdv!$C$2:$C$65536,IF(dati_pdc!$C683=2,dati_bdv!$D$2:$D$65536,IF(dati_pdc!$C683=3,dati_bdv!$E$2:$E$65536,IF(dati_pdc!$C683=4,dati_bdv!$F$2:$F$65536,IF(dati_pdc!$C683=5,dati_bdv!$G$2:$G$65536,dati_bdv!$H$2:$H$65536))))),$A683,dati_bdv!L$2:L$65536)</f>
        <v>0</v>
      </c>
      <c r="E683">
        <f>SUMIF(IF(dati_pdc!$C683=1,dati_bdv!$C$2:$C$65536,IF(dati_pdc!$C683=2,dati_bdv!$D$2:$D$65536,IF(dati_pdc!$C683=3,dati_bdv!$E$2:$E$65536,IF(dati_pdc!$C683=4,dati_bdv!$F$2:$F$65536,IF(dati_pdc!$C683=5,dati_bdv!$G$2:$G$65536,dati_bdv!$H$2:$H$65536))))),$A683,dati_bdv!M$2:M$65536)</f>
        <v>0</v>
      </c>
      <c r="F683">
        <f>SUMIF(IF(dati_pdc!$C683=1,dati_bdv!$C$2:$C$65536,IF(dati_pdc!$C683=2,dati_bdv!$D$2:$D$65536,IF(dati_pdc!$C683=3,dati_bdv!$E$2:$E$65536,IF(dati_pdc!$C683=4,dati_bdv!$F$2:$F$65536,IF(dati_pdc!$C683=5,dati_bdv!$G$2:$G$65536,dati_bdv!$H$2:$H$65536))))),$A683,dati_bdv!N$2:N$65536)</f>
        <v>0</v>
      </c>
    </row>
    <row r="684" spans="1:6">
      <c r="A684" s="34">
        <f>dati_pdc!A684</f>
        <v>0</v>
      </c>
      <c r="B684">
        <f>SUMIF(IF(dati_pdc!$C684=1,dati_bdv!$C$2:$C$65536,IF(dati_pdc!$C684=2,dati_bdv!$D$2:$D$65536,IF(dati_pdc!$C684=3,dati_bdv!$E$2:$E$65536,IF(dati_pdc!$C684=4,dati_bdv!$F$2:$F$65536,IF(dati_pdc!$C684=5,dati_bdv!$G$2:$G$65536,dati_bdv!$H$2:$H$65536))))),$A684,dati_bdv!J$2:J$65536)</f>
        <v>0</v>
      </c>
      <c r="C684">
        <f>SUMIF(IF(dati_pdc!$C684=1,dati_bdv!$C$2:$C$65536,IF(dati_pdc!$C684=2,dati_bdv!$D$2:$D$65536,IF(dati_pdc!$C684=3,dati_bdv!$E$2:$E$65536,IF(dati_pdc!$C684=4,dati_bdv!$F$2:$F$65536,IF(dati_pdc!$C684=5,dati_bdv!$G$2:$G$65536,dati_bdv!$H$2:$H$65536))))),$A684,dati_bdv!K$2:K$65536)</f>
        <v>0</v>
      </c>
      <c r="D684">
        <f>SUMIF(IF(dati_pdc!$C684=1,dati_bdv!$C$2:$C$65536,IF(dati_pdc!$C684=2,dati_bdv!$D$2:$D$65536,IF(dati_pdc!$C684=3,dati_bdv!$E$2:$E$65536,IF(dati_pdc!$C684=4,dati_bdv!$F$2:$F$65536,IF(dati_pdc!$C684=5,dati_bdv!$G$2:$G$65536,dati_bdv!$H$2:$H$65536))))),$A684,dati_bdv!L$2:L$65536)</f>
        <v>0</v>
      </c>
      <c r="E684">
        <f>SUMIF(IF(dati_pdc!$C684=1,dati_bdv!$C$2:$C$65536,IF(dati_pdc!$C684=2,dati_bdv!$D$2:$D$65536,IF(dati_pdc!$C684=3,dati_bdv!$E$2:$E$65536,IF(dati_pdc!$C684=4,dati_bdv!$F$2:$F$65536,IF(dati_pdc!$C684=5,dati_bdv!$G$2:$G$65536,dati_bdv!$H$2:$H$65536))))),$A684,dati_bdv!M$2:M$65536)</f>
        <v>0</v>
      </c>
      <c r="F684">
        <f>SUMIF(IF(dati_pdc!$C684=1,dati_bdv!$C$2:$C$65536,IF(dati_pdc!$C684=2,dati_bdv!$D$2:$D$65536,IF(dati_pdc!$C684=3,dati_bdv!$E$2:$E$65536,IF(dati_pdc!$C684=4,dati_bdv!$F$2:$F$65536,IF(dati_pdc!$C684=5,dati_bdv!$G$2:$G$65536,dati_bdv!$H$2:$H$65536))))),$A684,dati_bdv!N$2:N$65536)</f>
        <v>0</v>
      </c>
    </row>
    <row r="685" spans="1:6">
      <c r="A685" s="34">
        <f>dati_pdc!A685</f>
        <v>0</v>
      </c>
      <c r="B685">
        <f>SUMIF(IF(dati_pdc!$C685=1,dati_bdv!$C$2:$C$65536,IF(dati_pdc!$C685=2,dati_bdv!$D$2:$D$65536,IF(dati_pdc!$C685=3,dati_bdv!$E$2:$E$65536,IF(dati_pdc!$C685=4,dati_bdv!$F$2:$F$65536,IF(dati_pdc!$C685=5,dati_bdv!$G$2:$G$65536,dati_bdv!$H$2:$H$65536))))),$A685,dati_bdv!J$2:J$65536)</f>
        <v>0</v>
      </c>
      <c r="C685">
        <f>SUMIF(IF(dati_pdc!$C685=1,dati_bdv!$C$2:$C$65536,IF(dati_pdc!$C685=2,dati_bdv!$D$2:$D$65536,IF(dati_pdc!$C685=3,dati_bdv!$E$2:$E$65536,IF(dati_pdc!$C685=4,dati_bdv!$F$2:$F$65536,IF(dati_pdc!$C685=5,dati_bdv!$G$2:$G$65536,dati_bdv!$H$2:$H$65536))))),$A685,dati_bdv!K$2:K$65536)</f>
        <v>0</v>
      </c>
      <c r="D685">
        <f>SUMIF(IF(dati_pdc!$C685=1,dati_bdv!$C$2:$C$65536,IF(dati_pdc!$C685=2,dati_bdv!$D$2:$D$65536,IF(dati_pdc!$C685=3,dati_bdv!$E$2:$E$65536,IF(dati_pdc!$C685=4,dati_bdv!$F$2:$F$65536,IF(dati_pdc!$C685=5,dati_bdv!$G$2:$G$65536,dati_bdv!$H$2:$H$65536))))),$A685,dati_bdv!L$2:L$65536)</f>
        <v>0</v>
      </c>
      <c r="E685">
        <f>SUMIF(IF(dati_pdc!$C685=1,dati_bdv!$C$2:$C$65536,IF(dati_pdc!$C685=2,dati_bdv!$D$2:$D$65536,IF(dati_pdc!$C685=3,dati_bdv!$E$2:$E$65536,IF(dati_pdc!$C685=4,dati_bdv!$F$2:$F$65536,IF(dati_pdc!$C685=5,dati_bdv!$G$2:$G$65536,dati_bdv!$H$2:$H$65536))))),$A685,dati_bdv!M$2:M$65536)</f>
        <v>0</v>
      </c>
      <c r="F685">
        <f>SUMIF(IF(dati_pdc!$C685=1,dati_bdv!$C$2:$C$65536,IF(dati_pdc!$C685=2,dati_bdv!$D$2:$D$65536,IF(dati_pdc!$C685=3,dati_bdv!$E$2:$E$65536,IF(dati_pdc!$C685=4,dati_bdv!$F$2:$F$65536,IF(dati_pdc!$C685=5,dati_bdv!$G$2:$G$65536,dati_bdv!$H$2:$H$65536))))),$A685,dati_bdv!N$2:N$65536)</f>
        <v>0</v>
      </c>
    </row>
    <row r="686" spans="1:6">
      <c r="A686" s="34">
        <f>dati_pdc!A686</f>
        <v>0</v>
      </c>
      <c r="B686">
        <f>SUMIF(IF(dati_pdc!$C686=1,dati_bdv!$C$2:$C$65536,IF(dati_pdc!$C686=2,dati_bdv!$D$2:$D$65536,IF(dati_pdc!$C686=3,dati_bdv!$E$2:$E$65536,IF(dati_pdc!$C686=4,dati_bdv!$F$2:$F$65536,IF(dati_pdc!$C686=5,dati_bdv!$G$2:$G$65536,dati_bdv!$H$2:$H$65536))))),$A686,dati_bdv!J$2:J$65536)</f>
        <v>0</v>
      </c>
      <c r="C686">
        <f>SUMIF(IF(dati_pdc!$C686=1,dati_bdv!$C$2:$C$65536,IF(dati_pdc!$C686=2,dati_bdv!$D$2:$D$65536,IF(dati_pdc!$C686=3,dati_bdv!$E$2:$E$65536,IF(dati_pdc!$C686=4,dati_bdv!$F$2:$F$65536,IF(dati_pdc!$C686=5,dati_bdv!$G$2:$G$65536,dati_bdv!$H$2:$H$65536))))),$A686,dati_bdv!K$2:K$65536)</f>
        <v>0</v>
      </c>
      <c r="D686">
        <f>SUMIF(IF(dati_pdc!$C686=1,dati_bdv!$C$2:$C$65536,IF(dati_pdc!$C686=2,dati_bdv!$D$2:$D$65536,IF(dati_pdc!$C686=3,dati_bdv!$E$2:$E$65536,IF(dati_pdc!$C686=4,dati_bdv!$F$2:$F$65536,IF(dati_pdc!$C686=5,dati_bdv!$G$2:$G$65536,dati_bdv!$H$2:$H$65536))))),$A686,dati_bdv!L$2:L$65536)</f>
        <v>0</v>
      </c>
      <c r="E686">
        <f>SUMIF(IF(dati_pdc!$C686=1,dati_bdv!$C$2:$C$65536,IF(dati_pdc!$C686=2,dati_bdv!$D$2:$D$65536,IF(dati_pdc!$C686=3,dati_bdv!$E$2:$E$65536,IF(dati_pdc!$C686=4,dati_bdv!$F$2:$F$65536,IF(dati_pdc!$C686=5,dati_bdv!$G$2:$G$65536,dati_bdv!$H$2:$H$65536))))),$A686,dati_bdv!M$2:M$65536)</f>
        <v>0</v>
      </c>
      <c r="F686">
        <f>SUMIF(IF(dati_pdc!$C686=1,dati_bdv!$C$2:$C$65536,IF(dati_pdc!$C686=2,dati_bdv!$D$2:$D$65536,IF(dati_pdc!$C686=3,dati_bdv!$E$2:$E$65536,IF(dati_pdc!$C686=4,dati_bdv!$F$2:$F$65536,IF(dati_pdc!$C686=5,dati_bdv!$G$2:$G$65536,dati_bdv!$H$2:$H$65536))))),$A686,dati_bdv!N$2:N$65536)</f>
        <v>0</v>
      </c>
    </row>
    <row r="687" spans="1:6">
      <c r="A687" s="34">
        <f>dati_pdc!A687</f>
        <v>0</v>
      </c>
      <c r="B687">
        <f>SUMIF(IF(dati_pdc!$C687=1,dati_bdv!$C$2:$C$65536,IF(dati_pdc!$C687=2,dati_bdv!$D$2:$D$65536,IF(dati_pdc!$C687=3,dati_bdv!$E$2:$E$65536,IF(dati_pdc!$C687=4,dati_bdv!$F$2:$F$65536,IF(dati_pdc!$C687=5,dati_bdv!$G$2:$G$65536,dati_bdv!$H$2:$H$65536))))),$A687,dati_bdv!J$2:J$65536)</f>
        <v>0</v>
      </c>
      <c r="C687">
        <f>SUMIF(IF(dati_pdc!$C687=1,dati_bdv!$C$2:$C$65536,IF(dati_pdc!$C687=2,dati_bdv!$D$2:$D$65536,IF(dati_pdc!$C687=3,dati_bdv!$E$2:$E$65536,IF(dati_pdc!$C687=4,dati_bdv!$F$2:$F$65536,IF(dati_pdc!$C687=5,dati_bdv!$G$2:$G$65536,dati_bdv!$H$2:$H$65536))))),$A687,dati_bdv!K$2:K$65536)</f>
        <v>0</v>
      </c>
      <c r="D687">
        <f>SUMIF(IF(dati_pdc!$C687=1,dati_bdv!$C$2:$C$65536,IF(dati_pdc!$C687=2,dati_bdv!$D$2:$D$65536,IF(dati_pdc!$C687=3,dati_bdv!$E$2:$E$65536,IF(dati_pdc!$C687=4,dati_bdv!$F$2:$F$65536,IF(dati_pdc!$C687=5,dati_bdv!$G$2:$G$65536,dati_bdv!$H$2:$H$65536))))),$A687,dati_bdv!L$2:L$65536)</f>
        <v>0</v>
      </c>
      <c r="E687">
        <f>SUMIF(IF(dati_pdc!$C687=1,dati_bdv!$C$2:$C$65536,IF(dati_pdc!$C687=2,dati_bdv!$D$2:$D$65536,IF(dati_pdc!$C687=3,dati_bdv!$E$2:$E$65536,IF(dati_pdc!$C687=4,dati_bdv!$F$2:$F$65536,IF(dati_pdc!$C687=5,dati_bdv!$G$2:$G$65536,dati_bdv!$H$2:$H$65536))))),$A687,dati_bdv!M$2:M$65536)</f>
        <v>0</v>
      </c>
      <c r="F687">
        <f>SUMIF(IF(dati_pdc!$C687=1,dati_bdv!$C$2:$C$65536,IF(dati_pdc!$C687=2,dati_bdv!$D$2:$D$65536,IF(dati_pdc!$C687=3,dati_bdv!$E$2:$E$65536,IF(dati_pdc!$C687=4,dati_bdv!$F$2:$F$65536,IF(dati_pdc!$C687=5,dati_bdv!$G$2:$G$65536,dati_bdv!$H$2:$H$65536))))),$A687,dati_bdv!N$2:N$65536)</f>
        <v>0</v>
      </c>
    </row>
    <row r="688" spans="1:6">
      <c r="A688" s="34">
        <f>dati_pdc!A688</f>
        <v>0</v>
      </c>
      <c r="B688">
        <f>SUMIF(IF(dati_pdc!$C688=1,dati_bdv!$C$2:$C$65536,IF(dati_pdc!$C688=2,dati_bdv!$D$2:$D$65536,IF(dati_pdc!$C688=3,dati_bdv!$E$2:$E$65536,IF(dati_pdc!$C688=4,dati_bdv!$F$2:$F$65536,IF(dati_pdc!$C688=5,dati_bdv!$G$2:$G$65536,dati_bdv!$H$2:$H$65536))))),$A688,dati_bdv!J$2:J$65536)</f>
        <v>0</v>
      </c>
      <c r="C688">
        <f>SUMIF(IF(dati_pdc!$C688=1,dati_bdv!$C$2:$C$65536,IF(dati_pdc!$C688=2,dati_bdv!$D$2:$D$65536,IF(dati_pdc!$C688=3,dati_bdv!$E$2:$E$65536,IF(dati_pdc!$C688=4,dati_bdv!$F$2:$F$65536,IF(dati_pdc!$C688=5,dati_bdv!$G$2:$G$65536,dati_bdv!$H$2:$H$65536))))),$A688,dati_bdv!K$2:K$65536)</f>
        <v>0</v>
      </c>
      <c r="D688">
        <f>SUMIF(IF(dati_pdc!$C688=1,dati_bdv!$C$2:$C$65536,IF(dati_pdc!$C688=2,dati_bdv!$D$2:$D$65536,IF(dati_pdc!$C688=3,dati_bdv!$E$2:$E$65536,IF(dati_pdc!$C688=4,dati_bdv!$F$2:$F$65536,IF(dati_pdc!$C688=5,dati_bdv!$G$2:$G$65536,dati_bdv!$H$2:$H$65536))))),$A688,dati_bdv!L$2:L$65536)</f>
        <v>0</v>
      </c>
      <c r="E688">
        <f>SUMIF(IF(dati_pdc!$C688=1,dati_bdv!$C$2:$C$65536,IF(dati_pdc!$C688=2,dati_bdv!$D$2:$D$65536,IF(dati_pdc!$C688=3,dati_bdv!$E$2:$E$65536,IF(dati_pdc!$C688=4,dati_bdv!$F$2:$F$65536,IF(dati_pdc!$C688=5,dati_bdv!$G$2:$G$65536,dati_bdv!$H$2:$H$65536))))),$A688,dati_bdv!M$2:M$65536)</f>
        <v>0</v>
      </c>
      <c r="F688">
        <f>SUMIF(IF(dati_pdc!$C688=1,dati_bdv!$C$2:$C$65536,IF(dati_pdc!$C688=2,dati_bdv!$D$2:$D$65536,IF(dati_pdc!$C688=3,dati_bdv!$E$2:$E$65536,IF(dati_pdc!$C688=4,dati_bdv!$F$2:$F$65536,IF(dati_pdc!$C688=5,dati_bdv!$G$2:$G$65536,dati_bdv!$H$2:$H$65536))))),$A688,dati_bdv!N$2:N$65536)</f>
        <v>0</v>
      </c>
    </row>
    <row r="689" spans="1:6">
      <c r="A689" s="34">
        <f>dati_pdc!A689</f>
        <v>0</v>
      </c>
      <c r="B689">
        <f>SUMIF(IF(dati_pdc!$C689=1,dati_bdv!$C$2:$C$65536,IF(dati_pdc!$C689=2,dati_bdv!$D$2:$D$65536,IF(dati_pdc!$C689=3,dati_bdv!$E$2:$E$65536,IF(dati_pdc!$C689=4,dati_bdv!$F$2:$F$65536,IF(dati_pdc!$C689=5,dati_bdv!$G$2:$G$65536,dati_bdv!$H$2:$H$65536))))),$A689,dati_bdv!J$2:J$65536)</f>
        <v>0</v>
      </c>
      <c r="C689">
        <f>SUMIF(IF(dati_pdc!$C689=1,dati_bdv!$C$2:$C$65536,IF(dati_pdc!$C689=2,dati_bdv!$D$2:$D$65536,IF(dati_pdc!$C689=3,dati_bdv!$E$2:$E$65536,IF(dati_pdc!$C689=4,dati_bdv!$F$2:$F$65536,IF(dati_pdc!$C689=5,dati_bdv!$G$2:$G$65536,dati_bdv!$H$2:$H$65536))))),$A689,dati_bdv!K$2:K$65536)</f>
        <v>0</v>
      </c>
      <c r="D689">
        <f>SUMIF(IF(dati_pdc!$C689=1,dati_bdv!$C$2:$C$65536,IF(dati_pdc!$C689=2,dati_bdv!$D$2:$D$65536,IF(dati_pdc!$C689=3,dati_bdv!$E$2:$E$65536,IF(dati_pdc!$C689=4,dati_bdv!$F$2:$F$65536,IF(dati_pdc!$C689=5,dati_bdv!$G$2:$G$65536,dati_bdv!$H$2:$H$65536))))),$A689,dati_bdv!L$2:L$65536)</f>
        <v>0</v>
      </c>
      <c r="E689">
        <f>SUMIF(IF(dati_pdc!$C689=1,dati_bdv!$C$2:$C$65536,IF(dati_pdc!$C689=2,dati_bdv!$D$2:$D$65536,IF(dati_pdc!$C689=3,dati_bdv!$E$2:$E$65536,IF(dati_pdc!$C689=4,dati_bdv!$F$2:$F$65536,IF(dati_pdc!$C689=5,dati_bdv!$G$2:$G$65536,dati_bdv!$H$2:$H$65536))))),$A689,dati_bdv!M$2:M$65536)</f>
        <v>0</v>
      </c>
      <c r="F689">
        <f>SUMIF(IF(dati_pdc!$C689=1,dati_bdv!$C$2:$C$65536,IF(dati_pdc!$C689=2,dati_bdv!$D$2:$D$65536,IF(dati_pdc!$C689=3,dati_bdv!$E$2:$E$65536,IF(dati_pdc!$C689=4,dati_bdv!$F$2:$F$65536,IF(dati_pdc!$C689=5,dati_bdv!$G$2:$G$65536,dati_bdv!$H$2:$H$65536))))),$A689,dati_bdv!N$2:N$65536)</f>
        <v>0</v>
      </c>
    </row>
    <row r="690" spans="1:6">
      <c r="A690" s="34">
        <f>dati_pdc!A690</f>
        <v>0</v>
      </c>
      <c r="B690">
        <f>SUMIF(IF(dati_pdc!$C690=1,dati_bdv!$C$2:$C$65536,IF(dati_pdc!$C690=2,dati_bdv!$D$2:$D$65536,IF(dati_pdc!$C690=3,dati_bdv!$E$2:$E$65536,IF(dati_pdc!$C690=4,dati_bdv!$F$2:$F$65536,IF(dati_pdc!$C690=5,dati_bdv!$G$2:$G$65536,dati_bdv!$H$2:$H$65536))))),$A690,dati_bdv!J$2:J$65536)</f>
        <v>0</v>
      </c>
      <c r="C690">
        <f>SUMIF(IF(dati_pdc!$C690=1,dati_bdv!$C$2:$C$65536,IF(dati_pdc!$C690=2,dati_bdv!$D$2:$D$65536,IF(dati_pdc!$C690=3,dati_bdv!$E$2:$E$65536,IF(dati_pdc!$C690=4,dati_bdv!$F$2:$F$65536,IF(dati_pdc!$C690=5,dati_bdv!$G$2:$G$65536,dati_bdv!$H$2:$H$65536))))),$A690,dati_bdv!K$2:K$65536)</f>
        <v>0</v>
      </c>
      <c r="D690">
        <f>SUMIF(IF(dati_pdc!$C690=1,dati_bdv!$C$2:$C$65536,IF(dati_pdc!$C690=2,dati_bdv!$D$2:$D$65536,IF(dati_pdc!$C690=3,dati_bdv!$E$2:$E$65536,IF(dati_pdc!$C690=4,dati_bdv!$F$2:$F$65536,IF(dati_pdc!$C690=5,dati_bdv!$G$2:$G$65536,dati_bdv!$H$2:$H$65536))))),$A690,dati_bdv!L$2:L$65536)</f>
        <v>0</v>
      </c>
      <c r="E690">
        <f>SUMIF(IF(dati_pdc!$C690=1,dati_bdv!$C$2:$C$65536,IF(dati_pdc!$C690=2,dati_bdv!$D$2:$D$65536,IF(dati_pdc!$C690=3,dati_bdv!$E$2:$E$65536,IF(dati_pdc!$C690=4,dati_bdv!$F$2:$F$65536,IF(dati_pdc!$C690=5,dati_bdv!$G$2:$G$65536,dati_bdv!$H$2:$H$65536))))),$A690,dati_bdv!M$2:M$65536)</f>
        <v>0</v>
      </c>
      <c r="F690">
        <f>SUMIF(IF(dati_pdc!$C690=1,dati_bdv!$C$2:$C$65536,IF(dati_pdc!$C690=2,dati_bdv!$D$2:$D$65536,IF(dati_pdc!$C690=3,dati_bdv!$E$2:$E$65536,IF(dati_pdc!$C690=4,dati_bdv!$F$2:$F$65536,IF(dati_pdc!$C690=5,dati_bdv!$G$2:$G$65536,dati_bdv!$H$2:$H$65536))))),$A690,dati_bdv!N$2:N$65536)</f>
        <v>0</v>
      </c>
    </row>
    <row r="691" spans="1:6">
      <c r="A691" s="34">
        <f>dati_pdc!A691</f>
        <v>0</v>
      </c>
      <c r="B691">
        <f>SUMIF(IF(dati_pdc!$C691=1,dati_bdv!$C$2:$C$65536,IF(dati_pdc!$C691=2,dati_bdv!$D$2:$D$65536,IF(dati_pdc!$C691=3,dati_bdv!$E$2:$E$65536,IF(dati_pdc!$C691=4,dati_bdv!$F$2:$F$65536,IF(dati_pdc!$C691=5,dati_bdv!$G$2:$G$65536,dati_bdv!$H$2:$H$65536))))),$A691,dati_bdv!J$2:J$65536)</f>
        <v>0</v>
      </c>
      <c r="C691">
        <f>SUMIF(IF(dati_pdc!$C691=1,dati_bdv!$C$2:$C$65536,IF(dati_pdc!$C691=2,dati_bdv!$D$2:$D$65536,IF(dati_pdc!$C691=3,dati_bdv!$E$2:$E$65536,IF(dati_pdc!$C691=4,dati_bdv!$F$2:$F$65536,IF(dati_pdc!$C691=5,dati_bdv!$G$2:$G$65536,dati_bdv!$H$2:$H$65536))))),$A691,dati_bdv!K$2:K$65536)</f>
        <v>0</v>
      </c>
      <c r="D691">
        <f>SUMIF(IF(dati_pdc!$C691=1,dati_bdv!$C$2:$C$65536,IF(dati_pdc!$C691=2,dati_bdv!$D$2:$D$65536,IF(dati_pdc!$C691=3,dati_bdv!$E$2:$E$65536,IF(dati_pdc!$C691=4,dati_bdv!$F$2:$F$65536,IF(dati_pdc!$C691=5,dati_bdv!$G$2:$G$65536,dati_bdv!$H$2:$H$65536))))),$A691,dati_bdv!L$2:L$65536)</f>
        <v>0</v>
      </c>
      <c r="E691">
        <f>SUMIF(IF(dati_pdc!$C691=1,dati_bdv!$C$2:$C$65536,IF(dati_pdc!$C691=2,dati_bdv!$D$2:$D$65536,IF(dati_pdc!$C691=3,dati_bdv!$E$2:$E$65536,IF(dati_pdc!$C691=4,dati_bdv!$F$2:$F$65536,IF(dati_pdc!$C691=5,dati_bdv!$G$2:$G$65536,dati_bdv!$H$2:$H$65536))))),$A691,dati_bdv!M$2:M$65536)</f>
        <v>0</v>
      </c>
      <c r="F691">
        <f>SUMIF(IF(dati_pdc!$C691=1,dati_bdv!$C$2:$C$65536,IF(dati_pdc!$C691=2,dati_bdv!$D$2:$D$65536,IF(dati_pdc!$C691=3,dati_bdv!$E$2:$E$65536,IF(dati_pdc!$C691=4,dati_bdv!$F$2:$F$65536,IF(dati_pdc!$C691=5,dati_bdv!$G$2:$G$65536,dati_bdv!$H$2:$H$65536))))),$A691,dati_bdv!N$2:N$65536)</f>
        <v>0</v>
      </c>
    </row>
    <row r="692" spans="1:6">
      <c r="A692" s="34">
        <f>dati_pdc!A692</f>
        <v>0</v>
      </c>
      <c r="B692">
        <f>SUMIF(IF(dati_pdc!$C692=1,dati_bdv!$C$2:$C$65536,IF(dati_pdc!$C692=2,dati_bdv!$D$2:$D$65536,IF(dati_pdc!$C692=3,dati_bdv!$E$2:$E$65536,IF(dati_pdc!$C692=4,dati_bdv!$F$2:$F$65536,IF(dati_pdc!$C692=5,dati_bdv!$G$2:$G$65536,dati_bdv!$H$2:$H$65536))))),$A692,dati_bdv!J$2:J$65536)</f>
        <v>0</v>
      </c>
      <c r="C692">
        <f>SUMIF(IF(dati_pdc!$C692=1,dati_bdv!$C$2:$C$65536,IF(dati_pdc!$C692=2,dati_bdv!$D$2:$D$65536,IF(dati_pdc!$C692=3,dati_bdv!$E$2:$E$65536,IF(dati_pdc!$C692=4,dati_bdv!$F$2:$F$65536,IF(dati_pdc!$C692=5,dati_bdv!$G$2:$G$65536,dati_bdv!$H$2:$H$65536))))),$A692,dati_bdv!K$2:K$65536)</f>
        <v>0</v>
      </c>
      <c r="D692">
        <f>SUMIF(IF(dati_pdc!$C692=1,dati_bdv!$C$2:$C$65536,IF(dati_pdc!$C692=2,dati_bdv!$D$2:$D$65536,IF(dati_pdc!$C692=3,dati_bdv!$E$2:$E$65536,IF(dati_pdc!$C692=4,dati_bdv!$F$2:$F$65536,IF(dati_pdc!$C692=5,dati_bdv!$G$2:$G$65536,dati_bdv!$H$2:$H$65536))))),$A692,dati_bdv!L$2:L$65536)</f>
        <v>0</v>
      </c>
      <c r="E692">
        <f>SUMIF(IF(dati_pdc!$C692=1,dati_bdv!$C$2:$C$65536,IF(dati_pdc!$C692=2,dati_bdv!$D$2:$D$65536,IF(dati_pdc!$C692=3,dati_bdv!$E$2:$E$65536,IF(dati_pdc!$C692=4,dati_bdv!$F$2:$F$65536,IF(dati_pdc!$C692=5,dati_bdv!$G$2:$G$65536,dati_bdv!$H$2:$H$65536))))),$A692,dati_bdv!M$2:M$65536)</f>
        <v>0</v>
      </c>
      <c r="F692">
        <f>SUMIF(IF(dati_pdc!$C692=1,dati_bdv!$C$2:$C$65536,IF(dati_pdc!$C692=2,dati_bdv!$D$2:$D$65536,IF(dati_pdc!$C692=3,dati_bdv!$E$2:$E$65536,IF(dati_pdc!$C692=4,dati_bdv!$F$2:$F$65536,IF(dati_pdc!$C692=5,dati_bdv!$G$2:$G$65536,dati_bdv!$H$2:$H$65536))))),$A692,dati_bdv!N$2:N$65536)</f>
        <v>0</v>
      </c>
    </row>
    <row r="693" spans="1:6">
      <c r="A693" s="34">
        <f>dati_pdc!A693</f>
        <v>0</v>
      </c>
      <c r="B693">
        <f>SUMIF(IF(dati_pdc!$C693=1,dati_bdv!$C$2:$C$65536,IF(dati_pdc!$C693=2,dati_bdv!$D$2:$D$65536,IF(dati_pdc!$C693=3,dati_bdv!$E$2:$E$65536,IF(dati_pdc!$C693=4,dati_bdv!$F$2:$F$65536,IF(dati_pdc!$C693=5,dati_bdv!$G$2:$G$65536,dati_bdv!$H$2:$H$65536))))),$A693,dati_bdv!J$2:J$65536)</f>
        <v>0</v>
      </c>
      <c r="C693">
        <f>SUMIF(IF(dati_pdc!$C693=1,dati_bdv!$C$2:$C$65536,IF(dati_pdc!$C693=2,dati_bdv!$D$2:$D$65536,IF(dati_pdc!$C693=3,dati_bdv!$E$2:$E$65536,IF(dati_pdc!$C693=4,dati_bdv!$F$2:$F$65536,IF(dati_pdc!$C693=5,dati_bdv!$G$2:$G$65536,dati_bdv!$H$2:$H$65536))))),$A693,dati_bdv!K$2:K$65536)</f>
        <v>0</v>
      </c>
      <c r="D693">
        <f>SUMIF(IF(dati_pdc!$C693=1,dati_bdv!$C$2:$C$65536,IF(dati_pdc!$C693=2,dati_bdv!$D$2:$D$65536,IF(dati_pdc!$C693=3,dati_bdv!$E$2:$E$65536,IF(dati_pdc!$C693=4,dati_bdv!$F$2:$F$65536,IF(dati_pdc!$C693=5,dati_bdv!$G$2:$G$65536,dati_bdv!$H$2:$H$65536))))),$A693,dati_bdv!L$2:L$65536)</f>
        <v>0</v>
      </c>
      <c r="E693">
        <f>SUMIF(IF(dati_pdc!$C693=1,dati_bdv!$C$2:$C$65536,IF(dati_pdc!$C693=2,dati_bdv!$D$2:$D$65536,IF(dati_pdc!$C693=3,dati_bdv!$E$2:$E$65536,IF(dati_pdc!$C693=4,dati_bdv!$F$2:$F$65536,IF(dati_pdc!$C693=5,dati_bdv!$G$2:$G$65536,dati_bdv!$H$2:$H$65536))))),$A693,dati_bdv!M$2:M$65536)</f>
        <v>0</v>
      </c>
      <c r="F693">
        <f>SUMIF(IF(dati_pdc!$C693=1,dati_bdv!$C$2:$C$65536,IF(dati_pdc!$C693=2,dati_bdv!$D$2:$D$65536,IF(dati_pdc!$C693=3,dati_bdv!$E$2:$E$65536,IF(dati_pdc!$C693=4,dati_bdv!$F$2:$F$65536,IF(dati_pdc!$C693=5,dati_bdv!$G$2:$G$65536,dati_bdv!$H$2:$H$65536))))),$A693,dati_bdv!N$2:N$65536)</f>
        <v>0</v>
      </c>
    </row>
    <row r="694" spans="1:6">
      <c r="A694" s="34">
        <f>dati_pdc!A694</f>
        <v>0</v>
      </c>
      <c r="B694">
        <f>SUMIF(IF(dati_pdc!$C694=1,dati_bdv!$C$2:$C$65536,IF(dati_pdc!$C694=2,dati_bdv!$D$2:$D$65536,IF(dati_pdc!$C694=3,dati_bdv!$E$2:$E$65536,IF(dati_pdc!$C694=4,dati_bdv!$F$2:$F$65536,IF(dati_pdc!$C694=5,dati_bdv!$G$2:$G$65536,dati_bdv!$H$2:$H$65536))))),$A694,dati_bdv!J$2:J$65536)</f>
        <v>0</v>
      </c>
      <c r="C694">
        <f>SUMIF(IF(dati_pdc!$C694=1,dati_bdv!$C$2:$C$65536,IF(dati_pdc!$C694=2,dati_bdv!$D$2:$D$65536,IF(dati_pdc!$C694=3,dati_bdv!$E$2:$E$65536,IF(dati_pdc!$C694=4,dati_bdv!$F$2:$F$65536,IF(dati_pdc!$C694=5,dati_bdv!$G$2:$G$65536,dati_bdv!$H$2:$H$65536))))),$A694,dati_bdv!K$2:K$65536)</f>
        <v>0</v>
      </c>
      <c r="D694">
        <f>SUMIF(IF(dati_pdc!$C694=1,dati_bdv!$C$2:$C$65536,IF(dati_pdc!$C694=2,dati_bdv!$D$2:$D$65536,IF(dati_pdc!$C694=3,dati_bdv!$E$2:$E$65536,IF(dati_pdc!$C694=4,dati_bdv!$F$2:$F$65536,IF(dati_pdc!$C694=5,dati_bdv!$G$2:$G$65536,dati_bdv!$H$2:$H$65536))))),$A694,dati_bdv!L$2:L$65536)</f>
        <v>0</v>
      </c>
      <c r="E694">
        <f>SUMIF(IF(dati_pdc!$C694=1,dati_bdv!$C$2:$C$65536,IF(dati_pdc!$C694=2,dati_bdv!$D$2:$D$65536,IF(dati_pdc!$C694=3,dati_bdv!$E$2:$E$65536,IF(dati_pdc!$C694=4,dati_bdv!$F$2:$F$65536,IF(dati_pdc!$C694=5,dati_bdv!$G$2:$G$65536,dati_bdv!$H$2:$H$65536))))),$A694,dati_bdv!M$2:M$65536)</f>
        <v>0</v>
      </c>
      <c r="F694">
        <f>SUMIF(IF(dati_pdc!$C694=1,dati_bdv!$C$2:$C$65536,IF(dati_pdc!$C694=2,dati_bdv!$D$2:$D$65536,IF(dati_pdc!$C694=3,dati_bdv!$E$2:$E$65536,IF(dati_pdc!$C694=4,dati_bdv!$F$2:$F$65536,IF(dati_pdc!$C694=5,dati_bdv!$G$2:$G$65536,dati_bdv!$H$2:$H$65536))))),$A694,dati_bdv!N$2:N$65536)</f>
        <v>0</v>
      </c>
    </row>
    <row r="695" spans="1:6">
      <c r="A695" s="34">
        <f>dati_pdc!A695</f>
        <v>0</v>
      </c>
      <c r="B695">
        <f>SUMIF(IF(dati_pdc!$C695=1,dati_bdv!$C$2:$C$65536,IF(dati_pdc!$C695=2,dati_bdv!$D$2:$D$65536,IF(dati_pdc!$C695=3,dati_bdv!$E$2:$E$65536,IF(dati_pdc!$C695=4,dati_bdv!$F$2:$F$65536,IF(dati_pdc!$C695=5,dati_bdv!$G$2:$G$65536,dati_bdv!$H$2:$H$65536))))),$A695,dati_bdv!J$2:J$65536)</f>
        <v>0</v>
      </c>
      <c r="C695">
        <f>SUMIF(IF(dati_pdc!$C695=1,dati_bdv!$C$2:$C$65536,IF(dati_pdc!$C695=2,dati_bdv!$D$2:$D$65536,IF(dati_pdc!$C695=3,dati_bdv!$E$2:$E$65536,IF(dati_pdc!$C695=4,dati_bdv!$F$2:$F$65536,IF(dati_pdc!$C695=5,dati_bdv!$G$2:$G$65536,dati_bdv!$H$2:$H$65536))))),$A695,dati_bdv!K$2:K$65536)</f>
        <v>0</v>
      </c>
      <c r="D695">
        <f>SUMIF(IF(dati_pdc!$C695=1,dati_bdv!$C$2:$C$65536,IF(dati_pdc!$C695=2,dati_bdv!$D$2:$D$65536,IF(dati_pdc!$C695=3,dati_bdv!$E$2:$E$65536,IF(dati_pdc!$C695=4,dati_bdv!$F$2:$F$65536,IF(dati_pdc!$C695=5,dati_bdv!$G$2:$G$65536,dati_bdv!$H$2:$H$65536))))),$A695,dati_bdv!L$2:L$65536)</f>
        <v>0</v>
      </c>
      <c r="E695">
        <f>SUMIF(IF(dati_pdc!$C695=1,dati_bdv!$C$2:$C$65536,IF(dati_pdc!$C695=2,dati_bdv!$D$2:$D$65536,IF(dati_pdc!$C695=3,dati_bdv!$E$2:$E$65536,IF(dati_pdc!$C695=4,dati_bdv!$F$2:$F$65536,IF(dati_pdc!$C695=5,dati_bdv!$G$2:$G$65536,dati_bdv!$H$2:$H$65536))))),$A695,dati_bdv!M$2:M$65536)</f>
        <v>0</v>
      </c>
      <c r="F695">
        <f>SUMIF(IF(dati_pdc!$C695=1,dati_bdv!$C$2:$C$65536,IF(dati_pdc!$C695=2,dati_bdv!$D$2:$D$65536,IF(dati_pdc!$C695=3,dati_bdv!$E$2:$E$65536,IF(dati_pdc!$C695=4,dati_bdv!$F$2:$F$65536,IF(dati_pdc!$C695=5,dati_bdv!$G$2:$G$65536,dati_bdv!$H$2:$H$65536))))),$A695,dati_bdv!N$2:N$65536)</f>
        <v>0</v>
      </c>
    </row>
    <row r="696" spans="1:6">
      <c r="A696" s="34">
        <f>dati_pdc!A696</f>
        <v>0</v>
      </c>
      <c r="B696">
        <f>SUMIF(IF(dati_pdc!$C696=1,dati_bdv!$C$2:$C$65536,IF(dati_pdc!$C696=2,dati_bdv!$D$2:$D$65536,IF(dati_pdc!$C696=3,dati_bdv!$E$2:$E$65536,IF(dati_pdc!$C696=4,dati_bdv!$F$2:$F$65536,IF(dati_pdc!$C696=5,dati_bdv!$G$2:$G$65536,dati_bdv!$H$2:$H$65536))))),$A696,dati_bdv!J$2:J$65536)</f>
        <v>0</v>
      </c>
      <c r="C696">
        <f>SUMIF(IF(dati_pdc!$C696=1,dati_bdv!$C$2:$C$65536,IF(dati_pdc!$C696=2,dati_bdv!$D$2:$D$65536,IF(dati_pdc!$C696=3,dati_bdv!$E$2:$E$65536,IF(dati_pdc!$C696=4,dati_bdv!$F$2:$F$65536,IF(dati_pdc!$C696=5,dati_bdv!$G$2:$G$65536,dati_bdv!$H$2:$H$65536))))),$A696,dati_bdv!K$2:K$65536)</f>
        <v>0</v>
      </c>
      <c r="D696">
        <f>SUMIF(IF(dati_pdc!$C696=1,dati_bdv!$C$2:$C$65536,IF(dati_pdc!$C696=2,dati_bdv!$D$2:$D$65536,IF(dati_pdc!$C696=3,dati_bdv!$E$2:$E$65536,IF(dati_pdc!$C696=4,dati_bdv!$F$2:$F$65536,IF(dati_pdc!$C696=5,dati_bdv!$G$2:$G$65536,dati_bdv!$H$2:$H$65536))))),$A696,dati_bdv!L$2:L$65536)</f>
        <v>0</v>
      </c>
      <c r="E696">
        <f>SUMIF(IF(dati_pdc!$C696=1,dati_bdv!$C$2:$C$65536,IF(dati_pdc!$C696=2,dati_bdv!$D$2:$D$65536,IF(dati_pdc!$C696=3,dati_bdv!$E$2:$E$65536,IF(dati_pdc!$C696=4,dati_bdv!$F$2:$F$65536,IF(dati_pdc!$C696=5,dati_bdv!$G$2:$G$65536,dati_bdv!$H$2:$H$65536))))),$A696,dati_bdv!M$2:M$65536)</f>
        <v>0</v>
      </c>
      <c r="F696">
        <f>SUMIF(IF(dati_pdc!$C696=1,dati_bdv!$C$2:$C$65536,IF(dati_pdc!$C696=2,dati_bdv!$D$2:$D$65536,IF(dati_pdc!$C696=3,dati_bdv!$E$2:$E$65536,IF(dati_pdc!$C696=4,dati_bdv!$F$2:$F$65536,IF(dati_pdc!$C696=5,dati_bdv!$G$2:$G$65536,dati_bdv!$H$2:$H$65536))))),$A696,dati_bdv!N$2:N$65536)</f>
        <v>0</v>
      </c>
    </row>
    <row r="697" spans="1:6">
      <c r="A697" s="34">
        <f>dati_pdc!A697</f>
        <v>0</v>
      </c>
      <c r="B697">
        <f>SUMIF(IF(dati_pdc!$C697=1,dati_bdv!$C$2:$C$65536,IF(dati_pdc!$C697=2,dati_bdv!$D$2:$D$65536,IF(dati_pdc!$C697=3,dati_bdv!$E$2:$E$65536,IF(dati_pdc!$C697=4,dati_bdv!$F$2:$F$65536,IF(dati_pdc!$C697=5,dati_bdv!$G$2:$G$65536,dati_bdv!$H$2:$H$65536))))),$A697,dati_bdv!J$2:J$65536)</f>
        <v>0</v>
      </c>
      <c r="C697">
        <f>SUMIF(IF(dati_pdc!$C697=1,dati_bdv!$C$2:$C$65536,IF(dati_pdc!$C697=2,dati_bdv!$D$2:$D$65536,IF(dati_pdc!$C697=3,dati_bdv!$E$2:$E$65536,IF(dati_pdc!$C697=4,dati_bdv!$F$2:$F$65536,IF(dati_pdc!$C697=5,dati_bdv!$G$2:$G$65536,dati_bdv!$H$2:$H$65536))))),$A697,dati_bdv!K$2:K$65536)</f>
        <v>0</v>
      </c>
      <c r="D697">
        <f>SUMIF(IF(dati_pdc!$C697=1,dati_bdv!$C$2:$C$65536,IF(dati_pdc!$C697=2,dati_bdv!$D$2:$D$65536,IF(dati_pdc!$C697=3,dati_bdv!$E$2:$E$65536,IF(dati_pdc!$C697=4,dati_bdv!$F$2:$F$65536,IF(dati_pdc!$C697=5,dati_bdv!$G$2:$G$65536,dati_bdv!$H$2:$H$65536))))),$A697,dati_bdv!L$2:L$65536)</f>
        <v>0</v>
      </c>
      <c r="E697">
        <f>SUMIF(IF(dati_pdc!$C697=1,dati_bdv!$C$2:$C$65536,IF(dati_pdc!$C697=2,dati_bdv!$D$2:$D$65536,IF(dati_pdc!$C697=3,dati_bdv!$E$2:$E$65536,IF(dati_pdc!$C697=4,dati_bdv!$F$2:$F$65536,IF(dati_pdc!$C697=5,dati_bdv!$G$2:$G$65536,dati_bdv!$H$2:$H$65536))))),$A697,dati_bdv!M$2:M$65536)</f>
        <v>0</v>
      </c>
      <c r="F697">
        <f>SUMIF(IF(dati_pdc!$C697=1,dati_bdv!$C$2:$C$65536,IF(dati_pdc!$C697=2,dati_bdv!$D$2:$D$65536,IF(dati_pdc!$C697=3,dati_bdv!$E$2:$E$65536,IF(dati_pdc!$C697=4,dati_bdv!$F$2:$F$65536,IF(dati_pdc!$C697=5,dati_bdv!$G$2:$G$65536,dati_bdv!$H$2:$H$65536))))),$A697,dati_bdv!N$2:N$65536)</f>
        <v>0</v>
      </c>
    </row>
    <row r="698" spans="1:6">
      <c r="A698" s="34">
        <f>dati_pdc!A698</f>
        <v>0</v>
      </c>
      <c r="B698">
        <f>SUMIF(IF(dati_pdc!$C698=1,dati_bdv!$C$2:$C$65536,IF(dati_pdc!$C698=2,dati_bdv!$D$2:$D$65536,IF(dati_pdc!$C698=3,dati_bdv!$E$2:$E$65536,IF(dati_pdc!$C698=4,dati_bdv!$F$2:$F$65536,IF(dati_pdc!$C698=5,dati_bdv!$G$2:$G$65536,dati_bdv!$H$2:$H$65536))))),$A698,dati_bdv!J$2:J$65536)</f>
        <v>0</v>
      </c>
      <c r="C698">
        <f>SUMIF(IF(dati_pdc!$C698=1,dati_bdv!$C$2:$C$65536,IF(dati_pdc!$C698=2,dati_bdv!$D$2:$D$65536,IF(dati_pdc!$C698=3,dati_bdv!$E$2:$E$65536,IF(dati_pdc!$C698=4,dati_bdv!$F$2:$F$65536,IF(dati_pdc!$C698=5,dati_bdv!$G$2:$G$65536,dati_bdv!$H$2:$H$65536))))),$A698,dati_bdv!K$2:K$65536)</f>
        <v>0</v>
      </c>
      <c r="D698">
        <f>SUMIF(IF(dati_pdc!$C698=1,dati_bdv!$C$2:$C$65536,IF(dati_pdc!$C698=2,dati_bdv!$D$2:$D$65536,IF(dati_pdc!$C698=3,dati_bdv!$E$2:$E$65536,IF(dati_pdc!$C698=4,dati_bdv!$F$2:$F$65536,IF(dati_pdc!$C698=5,dati_bdv!$G$2:$G$65536,dati_bdv!$H$2:$H$65536))))),$A698,dati_bdv!L$2:L$65536)</f>
        <v>0</v>
      </c>
      <c r="E698">
        <f>SUMIF(IF(dati_pdc!$C698=1,dati_bdv!$C$2:$C$65536,IF(dati_pdc!$C698=2,dati_bdv!$D$2:$D$65536,IF(dati_pdc!$C698=3,dati_bdv!$E$2:$E$65536,IF(dati_pdc!$C698=4,dati_bdv!$F$2:$F$65536,IF(dati_pdc!$C698=5,dati_bdv!$G$2:$G$65536,dati_bdv!$H$2:$H$65536))))),$A698,dati_bdv!M$2:M$65536)</f>
        <v>0</v>
      </c>
      <c r="F698">
        <f>SUMIF(IF(dati_pdc!$C698=1,dati_bdv!$C$2:$C$65536,IF(dati_pdc!$C698=2,dati_bdv!$D$2:$D$65536,IF(dati_pdc!$C698=3,dati_bdv!$E$2:$E$65536,IF(dati_pdc!$C698=4,dati_bdv!$F$2:$F$65536,IF(dati_pdc!$C698=5,dati_bdv!$G$2:$G$65536,dati_bdv!$H$2:$H$65536))))),$A698,dati_bdv!N$2:N$65536)</f>
        <v>0</v>
      </c>
    </row>
    <row r="699" spans="1:6">
      <c r="A699" s="34">
        <f>dati_pdc!A699</f>
        <v>0</v>
      </c>
      <c r="B699">
        <f>SUMIF(IF(dati_pdc!$C699=1,dati_bdv!$C$2:$C$65536,IF(dati_pdc!$C699=2,dati_bdv!$D$2:$D$65536,IF(dati_pdc!$C699=3,dati_bdv!$E$2:$E$65536,IF(dati_pdc!$C699=4,dati_bdv!$F$2:$F$65536,IF(dati_pdc!$C699=5,dati_bdv!$G$2:$G$65536,dati_bdv!$H$2:$H$65536))))),$A699,dati_bdv!J$2:J$65536)</f>
        <v>0</v>
      </c>
      <c r="C699">
        <f>SUMIF(IF(dati_pdc!$C699=1,dati_bdv!$C$2:$C$65536,IF(dati_pdc!$C699=2,dati_bdv!$D$2:$D$65536,IF(dati_pdc!$C699=3,dati_bdv!$E$2:$E$65536,IF(dati_pdc!$C699=4,dati_bdv!$F$2:$F$65536,IF(dati_pdc!$C699=5,dati_bdv!$G$2:$G$65536,dati_bdv!$H$2:$H$65536))))),$A699,dati_bdv!K$2:K$65536)</f>
        <v>0</v>
      </c>
      <c r="D699">
        <f>SUMIF(IF(dati_pdc!$C699=1,dati_bdv!$C$2:$C$65536,IF(dati_pdc!$C699=2,dati_bdv!$D$2:$D$65536,IF(dati_pdc!$C699=3,dati_bdv!$E$2:$E$65536,IF(dati_pdc!$C699=4,dati_bdv!$F$2:$F$65536,IF(dati_pdc!$C699=5,dati_bdv!$G$2:$G$65536,dati_bdv!$H$2:$H$65536))))),$A699,dati_bdv!L$2:L$65536)</f>
        <v>0</v>
      </c>
      <c r="E699">
        <f>SUMIF(IF(dati_pdc!$C699=1,dati_bdv!$C$2:$C$65536,IF(dati_pdc!$C699=2,dati_bdv!$D$2:$D$65536,IF(dati_pdc!$C699=3,dati_bdv!$E$2:$E$65536,IF(dati_pdc!$C699=4,dati_bdv!$F$2:$F$65536,IF(dati_pdc!$C699=5,dati_bdv!$G$2:$G$65536,dati_bdv!$H$2:$H$65536))))),$A699,dati_bdv!M$2:M$65536)</f>
        <v>0</v>
      </c>
      <c r="F699">
        <f>SUMIF(IF(dati_pdc!$C699=1,dati_bdv!$C$2:$C$65536,IF(dati_pdc!$C699=2,dati_bdv!$D$2:$D$65536,IF(dati_pdc!$C699=3,dati_bdv!$E$2:$E$65536,IF(dati_pdc!$C699=4,dati_bdv!$F$2:$F$65536,IF(dati_pdc!$C699=5,dati_bdv!$G$2:$G$65536,dati_bdv!$H$2:$H$65536))))),$A699,dati_bdv!N$2:N$65536)</f>
        <v>0</v>
      </c>
    </row>
    <row r="700" spans="1:6">
      <c r="A700" s="34">
        <f>dati_pdc!A700</f>
        <v>0</v>
      </c>
      <c r="B700">
        <f>SUMIF(IF(dati_pdc!$C700=1,dati_bdv!$C$2:$C$65536,IF(dati_pdc!$C700=2,dati_bdv!$D$2:$D$65536,IF(dati_pdc!$C700=3,dati_bdv!$E$2:$E$65536,IF(dati_pdc!$C700=4,dati_bdv!$F$2:$F$65536,IF(dati_pdc!$C700=5,dati_bdv!$G$2:$G$65536,dati_bdv!$H$2:$H$65536))))),$A700,dati_bdv!J$2:J$65536)</f>
        <v>0</v>
      </c>
      <c r="C700">
        <f>SUMIF(IF(dati_pdc!$C700=1,dati_bdv!$C$2:$C$65536,IF(dati_pdc!$C700=2,dati_bdv!$D$2:$D$65536,IF(dati_pdc!$C700=3,dati_bdv!$E$2:$E$65536,IF(dati_pdc!$C700=4,dati_bdv!$F$2:$F$65536,IF(dati_pdc!$C700=5,dati_bdv!$G$2:$G$65536,dati_bdv!$H$2:$H$65536))))),$A700,dati_bdv!K$2:K$65536)</f>
        <v>0</v>
      </c>
      <c r="D700">
        <f>SUMIF(IF(dati_pdc!$C700=1,dati_bdv!$C$2:$C$65536,IF(dati_pdc!$C700=2,dati_bdv!$D$2:$D$65536,IF(dati_pdc!$C700=3,dati_bdv!$E$2:$E$65536,IF(dati_pdc!$C700=4,dati_bdv!$F$2:$F$65536,IF(dati_pdc!$C700=5,dati_bdv!$G$2:$G$65536,dati_bdv!$H$2:$H$65536))))),$A700,dati_bdv!L$2:L$65536)</f>
        <v>0</v>
      </c>
      <c r="E700">
        <f>SUMIF(IF(dati_pdc!$C700=1,dati_bdv!$C$2:$C$65536,IF(dati_pdc!$C700=2,dati_bdv!$D$2:$D$65536,IF(dati_pdc!$C700=3,dati_bdv!$E$2:$E$65536,IF(dati_pdc!$C700=4,dati_bdv!$F$2:$F$65536,IF(dati_pdc!$C700=5,dati_bdv!$G$2:$G$65536,dati_bdv!$H$2:$H$65536))))),$A700,dati_bdv!M$2:M$65536)</f>
        <v>0</v>
      </c>
      <c r="F700">
        <f>SUMIF(IF(dati_pdc!$C700=1,dati_bdv!$C$2:$C$65536,IF(dati_pdc!$C700=2,dati_bdv!$D$2:$D$65536,IF(dati_pdc!$C700=3,dati_bdv!$E$2:$E$65536,IF(dati_pdc!$C700=4,dati_bdv!$F$2:$F$65536,IF(dati_pdc!$C700=5,dati_bdv!$G$2:$G$65536,dati_bdv!$H$2:$H$65536))))),$A700,dati_bdv!N$2:N$65536)</f>
        <v>0</v>
      </c>
    </row>
    <row r="701" spans="1:6">
      <c r="A701" s="34">
        <f>dati_pdc!A701</f>
        <v>0</v>
      </c>
      <c r="B701">
        <f>SUMIF(IF(dati_pdc!$C701=1,dati_bdv!$C$2:$C$65536,IF(dati_pdc!$C701=2,dati_bdv!$D$2:$D$65536,IF(dati_pdc!$C701=3,dati_bdv!$E$2:$E$65536,IF(dati_pdc!$C701=4,dati_bdv!$F$2:$F$65536,IF(dati_pdc!$C701=5,dati_bdv!$G$2:$G$65536,dati_bdv!$H$2:$H$65536))))),$A701,dati_bdv!J$2:J$65536)</f>
        <v>0</v>
      </c>
      <c r="C701">
        <f>SUMIF(IF(dati_pdc!$C701=1,dati_bdv!$C$2:$C$65536,IF(dati_pdc!$C701=2,dati_bdv!$D$2:$D$65536,IF(dati_pdc!$C701=3,dati_bdv!$E$2:$E$65536,IF(dati_pdc!$C701=4,dati_bdv!$F$2:$F$65536,IF(dati_pdc!$C701=5,dati_bdv!$G$2:$G$65536,dati_bdv!$H$2:$H$65536))))),$A701,dati_bdv!K$2:K$65536)</f>
        <v>0</v>
      </c>
      <c r="D701">
        <f>SUMIF(IF(dati_pdc!$C701=1,dati_bdv!$C$2:$C$65536,IF(dati_pdc!$C701=2,dati_bdv!$D$2:$D$65536,IF(dati_pdc!$C701=3,dati_bdv!$E$2:$E$65536,IF(dati_pdc!$C701=4,dati_bdv!$F$2:$F$65536,IF(dati_pdc!$C701=5,dati_bdv!$G$2:$G$65536,dati_bdv!$H$2:$H$65536))))),$A701,dati_bdv!L$2:L$65536)</f>
        <v>0</v>
      </c>
      <c r="E701">
        <f>SUMIF(IF(dati_pdc!$C701=1,dati_bdv!$C$2:$C$65536,IF(dati_pdc!$C701=2,dati_bdv!$D$2:$D$65536,IF(dati_pdc!$C701=3,dati_bdv!$E$2:$E$65536,IF(dati_pdc!$C701=4,dati_bdv!$F$2:$F$65536,IF(dati_pdc!$C701=5,dati_bdv!$G$2:$G$65536,dati_bdv!$H$2:$H$65536))))),$A701,dati_bdv!M$2:M$65536)</f>
        <v>0</v>
      </c>
      <c r="F701">
        <f>SUMIF(IF(dati_pdc!$C701=1,dati_bdv!$C$2:$C$65536,IF(dati_pdc!$C701=2,dati_bdv!$D$2:$D$65536,IF(dati_pdc!$C701=3,dati_bdv!$E$2:$E$65536,IF(dati_pdc!$C701=4,dati_bdv!$F$2:$F$65536,IF(dati_pdc!$C701=5,dati_bdv!$G$2:$G$65536,dati_bdv!$H$2:$H$65536))))),$A701,dati_bdv!N$2:N$65536)</f>
        <v>0</v>
      </c>
    </row>
    <row r="702" spans="1:6">
      <c r="A702" s="34">
        <f>dati_pdc!A702</f>
        <v>0</v>
      </c>
      <c r="B702">
        <f>SUMIF(IF(dati_pdc!$C702=1,dati_bdv!$C$2:$C$65536,IF(dati_pdc!$C702=2,dati_bdv!$D$2:$D$65536,IF(dati_pdc!$C702=3,dati_bdv!$E$2:$E$65536,IF(dati_pdc!$C702=4,dati_bdv!$F$2:$F$65536,IF(dati_pdc!$C702=5,dati_bdv!$G$2:$G$65536,dati_bdv!$H$2:$H$65536))))),$A702,dati_bdv!J$2:J$65536)</f>
        <v>0</v>
      </c>
      <c r="C702">
        <f>SUMIF(IF(dati_pdc!$C702=1,dati_bdv!$C$2:$C$65536,IF(dati_pdc!$C702=2,dati_bdv!$D$2:$D$65536,IF(dati_pdc!$C702=3,dati_bdv!$E$2:$E$65536,IF(dati_pdc!$C702=4,dati_bdv!$F$2:$F$65536,IF(dati_pdc!$C702=5,dati_bdv!$G$2:$G$65536,dati_bdv!$H$2:$H$65536))))),$A702,dati_bdv!K$2:K$65536)</f>
        <v>0</v>
      </c>
      <c r="D702">
        <f>SUMIF(IF(dati_pdc!$C702=1,dati_bdv!$C$2:$C$65536,IF(dati_pdc!$C702=2,dati_bdv!$D$2:$D$65536,IF(dati_pdc!$C702=3,dati_bdv!$E$2:$E$65536,IF(dati_pdc!$C702=4,dati_bdv!$F$2:$F$65536,IF(dati_pdc!$C702=5,dati_bdv!$G$2:$G$65536,dati_bdv!$H$2:$H$65536))))),$A702,dati_bdv!L$2:L$65536)</f>
        <v>0</v>
      </c>
      <c r="E702">
        <f>SUMIF(IF(dati_pdc!$C702=1,dati_bdv!$C$2:$C$65536,IF(dati_pdc!$C702=2,dati_bdv!$D$2:$D$65536,IF(dati_pdc!$C702=3,dati_bdv!$E$2:$E$65536,IF(dati_pdc!$C702=4,dati_bdv!$F$2:$F$65536,IF(dati_pdc!$C702=5,dati_bdv!$G$2:$G$65536,dati_bdv!$H$2:$H$65536))))),$A702,dati_bdv!M$2:M$65536)</f>
        <v>0</v>
      </c>
      <c r="F702">
        <f>SUMIF(IF(dati_pdc!$C702=1,dati_bdv!$C$2:$C$65536,IF(dati_pdc!$C702=2,dati_bdv!$D$2:$D$65536,IF(dati_pdc!$C702=3,dati_bdv!$E$2:$E$65536,IF(dati_pdc!$C702=4,dati_bdv!$F$2:$F$65536,IF(dati_pdc!$C702=5,dati_bdv!$G$2:$G$65536,dati_bdv!$H$2:$H$65536))))),$A702,dati_bdv!N$2:N$65536)</f>
        <v>0</v>
      </c>
    </row>
    <row r="703" spans="1:6">
      <c r="A703" s="34">
        <f>dati_pdc!A703</f>
        <v>0</v>
      </c>
      <c r="B703">
        <f>SUMIF(IF(dati_pdc!$C703=1,dati_bdv!$C$2:$C$65536,IF(dati_pdc!$C703=2,dati_bdv!$D$2:$D$65536,IF(dati_pdc!$C703=3,dati_bdv!$E$2:$E$65536,IF(dati_pdc!$C703=4,dati_bdv!$F$2:$F$65536,IF(dati_pdc!$C703=5,dati_bdv!$G$2:$G$65536,dati_bdv!$H$2:$H$65536))))),$A703,dati_bdv!J$2:J$65536)</f>
        <v>0</v>
      </c>
      <c r="C703">
        <f>SUMIF(IF(dati_pdc!$C703=1,dati_bdv!$C$2:$C$65536,IF(dati_pdc!$C703=2,dati_bdv!$D$2:$D$65536,IF(dati_pdc!$C703=3,dati_bdv!$E$2:$E$65536,IF(dati_pdc!$C703=4,dati_bdv!$F$2:$F$65536,IF(dati_pdc!$C703=5,dati_bdv!$G$2:$G$65536,dati_bdv!$H$2:$H$65536))))),$A703,dati_bdv!K$2:K$65536)</f>
        <v>0</v>
      </c>
      <c r="D703">
        <f>SUMIF(IF(dati_pdc!$C703=1,dati_bdv!$C$2:$C$65536,IF(dati_pdc!$C703=2,dati_bdv!$D$2:$D$65536,IF(dati_pdc!$C703=3,dati_bdv!$E$2:$E$65536,IF(dati_pdc!$C703=4,dati_bdv!$F$2:$F$65536,IF(dati_pdc!$C703=5,dati_bdv!$G$2:$G$65536,dati_bdv!$H$2:$H$65536))))),$A703,dati_bdv!L$2:L$65536)</f>
        <v>0</v>
      </c>
      <c r="E703">
        <f>SUMIF(IF(dati_pdc!$C703=1,dati_bdv!$C$2:$C$65536,IF(dati_pdc!$C703=2,dati_bdv!$D$2:$D$65536,IF(dati_pdc!$C703=3,dati_bdv!$E$2:$E$65536,IF(dati_pdc!$C703=4,dati_bdv!$F$2:$F$65536,IF(dati_pdc!$C703=5,dati_bdv!$G$2:$G$65536,dati_bdv!$H$2:$H$65536))))),$A703,dati_bdv!M$2:M$65536)</f>
        <v>0</v>
      </c>
      <c r="F703">
        <f>SUMIF(IF(dati_pdc!$C703=1,dati_bdv!$C$2:$C$65536,IF(dati_pdc!$C703=2,dati_bdv!$D$2:$D$65536,IF(dati_pdc!$C703=3,dati_bdv!$E$2:$E$65536,IF(dati_pdc!$C703=4,dati_bdv!$F$2:$F$65536,IF(dati_pdc!$C703=5,dati_bdv!$G$2:$G$65536,dati_bdv!$H$2:$H$65536))))),$A703,dati_bdv!N$2:N$65536)</f>
        <v>0</v>
      </c>
    </row>
    <row r="704" spans="1:6">
      <c r="A704" s="34">
        <f>dati_pdc!A704</f>
        <v>0</v>
      </c>
      <c r="B704">
        <f>SUMIF(IF(dati_pdc!$C704=1,dati_bdv!$C$2:$C$65536,IF(dati_pdc!$C704=2,dati_bdv!$D$2:$D$65536,IF(dati_pdc!$C704=3,dati_bdv!$E$2:$E$65536,IF(dati_pdc!$C704=4,dati_bdv!$F$2:$F$65536,IF(dati_pdc!$C704=5,dati_bdv!$G$2:$G$65536,dati_bdv!$H$2:$H$65536))))),$A704,dati_bdv!J$2:J$65536)</f>
        <v>0</v>
      </c>
      <c r="C704">
        <f>SUMIF(IF(dati_pdc!$C704=1,dati_bdv!$C$2:$C$65536,IF(dati_pdc!$C704=2,dati_bdv!$D$2:$D$65536,IF(dati_pdc!$C704=3,dati_bdv!$E$2:$E$65536,IF(dati_pdc!$C704=4,dati_bdv!$F$2:$F$65536,IF(dati_pdc!$C704=5,dati_bdv!$G$2:$G$65536,dati_bdv!$H$2:$H$65536))))),$A704,dati_bdv!K$2:K$65536)</f>
        <v>0</v>
      </c>
      <c r="D704">
        <f>SUMIF(IF(dati_pdc!$C704=1,dati_bdv!$C$2:$C$65536,IF(dati_pdc!$C704=2,dati_bdv!$D$2:$D$65536,IF(dati_pdc!$C704=3,dati_bdv!$E$2:$E$65536,IF(dati_pdc!$C704=4,dati_bdv!$F$2:$F$65536,IF(dati_pdc!$C704=5,dati_bdv!$G$2:$G$65536,dati_bdv!$H$2:$H$65536))))),$A704,dati_bdv!L$2:L$65536)</f>
        <v>0</v>
      </c>
      <c r="E704">
        <f>SUMIF(IF(dati_pdc!$C704=1,dati_bdv!$C$2:$C$65536,IF(dati_pdc!$C704=2,dati_bdv!$D$2:$D$65536,IF(dati_pdc!$C704=3,dati_bdv!$E$2:$E$65536,IF(dati_pdc!$C704=4,dati_bdv!$F$2:$F$65536,IF(dati_pdc!$C704=5,dati_bdv!$G$2:$G$65536,dati_bdv!$H$2:$H$65536))))),$A704,dati_bdv!M$2:M$65536)</f>
        <v>0</v>
      </c>
      <c r="F704">
        <f>SUMIF(IF(dati_pdc!$C704=1,dati_bdv!$C$2:$C$65536,IF(dati_pdc!$C704=2,dati_bdv!$D$2:$D$65536,IF(dati_pdc!$C704=3,dati_bdv!$E$2:$E$65536,IF(dati_pdc!$C704=4,dati_bdv!$F$2:$F$65536,IF(dati_pdc!$C704=5,dati_bdv!$G$2:$G$65536,dati_bdv!$H$2:$H$65536))))),$A704,dati_bdv!N$2:N$65536)</f>
        <v>0</v>
      </c>
    </row>
    <row r="705" spans="1:6">
      <c r="A705" s="34">
        <f>dati_pdc!A705</f>
        <v>0</v>
      </c>
      <c r="B705">
        <f>SUMIF(IF(dati_pdc!$C705=1,dati_bdv!$C$2:$C$65536,IF(dati_pdc!$C705=2,dati_bdv!$D$2:$D$65536,IF(dati_pdc!$C705=3,dati_bdv!$E$2:$E$65536,IF(dati_pdc!$C705=4,dati_bdv!$F$2:$F$65536,IF(dati_pdc!$C705=5,dati_bdv!$G$2:$G$65536,dati_bdv!$H$2:$H$65536))))),$A705,dati_bdv!J$2:J$65536)</f>
        <v>0</v>
      </c>
      <c r="C705">
        <f>SUMIF(IF(dati_pdc!$C705=1,dati_bdv!$C$2:$C$65536,IF(dati_pdc!$C705=2,dati_bdv!$D$2:$D$65536,IF(dati_pdc!$C705=3,dati_bdv!$E$2:$E$65536,IF(dati_pdc!$C705=4,dati_bdv!$F$2:$F$65536,IF(dati_pdc!$C705=5,dati_bdv!$G$2:$G$65536,dati_bdv!$H$2:$H$65536))))),$A705,dati_bdv!K$2:K$65536)</f>
        <v>0</v>
      </c>
      <c r="D705">
        <f>SUMIF(IF(dati_pdc!$C705=1,dati_bdv!$C$2:$C$65536,IF(dati_pdc!$C705=2,dati_bdv!$D$2:$D$65536,IF(dati_pdc!$C705=3,dati_bdv!$E$2:$E$65536,IF(dati_pdc!$C705=4,dati_bdv!$F$2:$F$65536,IF(dati_pdc!$C705=5,dati_bdv!$G$2:$G$65536,dati_bdv!$H$2:$H$65536))))),$A705,dati_bdv!L$2:L$65536)</f>
        <v>0</v>
      </c>
      <c r="E705">
        <f>SUMIF(IF(dati_pdc!$C705=1,dati_bdv!$C$2:$C$65536,IF(dati_pdc!$C705=2,dati_bdv!$D$2:$D$65536,IF(dati_pdc!$C705=3,dati_bdv!$E$2:$E$65536,IF(dati_pdc!$C705=4,dati_bdv!$F$2:$F$65536,IF(dati_pdc!$C705=5,dati_bdv!$G$2:$G$65536,dati_bdv!$H$2:$H$65536))))),$A705,dati_bdv!M$2:M$65536)</f>
        <v>0</v>
      </c>
      <c r="F705">
        <f>SUMIF(IF(dati_pdc!$C705=1,dati_bdv!$C$2:$C$65536,IF(dati_pdc!$C705=2,dati_bdv!$D$2:$D$65536,IF(dati_pdc!$C705=3,dati_bdv!$E$2:$E$65536,IF(dati_pdc!$C705=4,dati_bdv!$F$2:$F$65536,IF(dati_pdc!$C705=5,dati_bdv!$G$2:$G$65536,dati_bdv!$H$2:$H$65536))))),$A705,dati_bdv!N$2:N$65536)</f>
        <v>0</v>
      </c>
    </row>
    <row r="706" spans="1:6">
      <c r="A706" s="34">
        <f>dati_pdc!A706</f>
        <v>0</v>
      </c>
      <c r="B706">
        <f>SUMIF(IF(dati_pdc!$C706=1,dati_bdv!$C$2:$C$65536,IF(dati_pdc!$C706=2,dati_bdv!$D$2:$D$65536,IF(dati_pdc!$C706=3,dati_bdv!$E$2:$E$65536,IF(dati_pdc!$C706=4,dati_bdv!$F$2:$F$65536,IF(dati_pdc!$C706=5,dati_bdv!$G$2:$G$65536,dati_bdv!$H$2:$H$65536))))),$A706,dati_bdv!J$2:J$65536)</f>
        <v>0</v>
      </c>
      <c r="C706">
        <f>SUMIF(IF(dati_pdc!$C706=1,dati_bdv!$C$2:$C$65536,IF(dati_pdc!$C706=2,dati_bdv!$D$2:$D$65536,IF(dati_pdc!$C706=3,dati_bdv!$E$2:$E$65536,IF(dati_pdc!$C706=4,dati_bdv!$F$2:$F$65536,IF(dati_pdc!$C706=5,dati_bdv!$G$2:$G$65536,dati_bdv!$H$2:$H$65536))))),$A706,dati_bdv!K$2:K$65536)</f>
        <v>0</v>
      </c>
      <c r="D706">
        <f>SUMIF(IF(dati_pdc!$C706=1,dati_bdv!$C$2:$C$65536,IF(dati_pdc!$C706=2,dati_bdv!$D$2:$D$65536,IF(dati_pdc!$C706=3,dati_bdv!$E$2:$E$65536,IF(dati_pdc!$C706=4,dati_bdv!$F$2:$F$65536,IF(dati_pdc!$C706=5,dati_bdv!$G$2:$G$65536,dati_bdv!$H$2:$H$65536))))),$A706,dati_bdv!L$2:L$65536)</f>
        <v>0</v>
      </c>
      <c r="E706">
        <f>SUMIF(IF(dati_pdc!$C706=1,dati_bdv!$C$2:$C$65536,IF(dati_pdc!$C706=2,dati_bdv!$D$2:$D$65536,IF(dati_pdc!$C706=3,dati_bdv!$E$2:$E$65536,IF(dati_pdc!$C706=4,dati_bdv!$F$2:$F$65536,IF(dati_pdc!$C706=5,dati_bdv!$G$2:$G$65536,dati_bdv!$H$2:$H$65536))))),$A706,dati_bdv!M$2:M$65536)</f>
        <v>0</v>
      </c>
      <c r="F706">
        <f>SUMIF(IF(dati_pdc!$C706=1,dati_bdv!$C$2:$C$65536,IF(dati_pdc!$C706=2,dati_bdv!$D$2:$D$65536,IF(dati_pdc!$C706=3,dati_bdv!$E$2:$E$65536,IF(dati_pdc!$C706=4,dati_bdv!$F$2:$F$65536,IF(dati_pdc!$C706=5,dati_bdv!$G$2:$G$65536,dati_bdv!$H$2:$H$65536))))),$A706,dati_bdv!N$2:N$65536)</f>
        <v>0</v>
      </c>
    </row>
    <row r="707" spans="1:6">
      <c r="A707" s="34">
        <f>dati_pdc!A707</f>
        <v>0</v>
      </c>
      <c r="B707">
        <f>SUMIF(IF(dati_pdc!$C707=1,dati_bdv!$C$2:$C$65536,IF(dati_pdc!$C707=2,dati_bdv!$D$2:$D$65536,IF(dati_pdc!$C707=3,dati_bdv!$E$2:$E$65536,IF(dati_pdc!$C707=4,dati_bdv!$F$2:$F$65536,IF(dati_pdc!$C707=5,dati_bdv!$G$2:$G$65536,dati_bdv!$H$2:$H$65536))))),$A707,dati_bdv!J$2:J$65536)</f>
        <v>0</v>
      </c>
      <c r="C707">
        <f>SUMIF(IF(dati_pdc!$C707=1,dati_bdv!$C$2:$C$65536,IF(dati_pdc!$C707=2,dati_bdv!$D$2:$D$65536,IF(dati_pdc!$C707=3,dati_bdv!$E$2:$E$65536,IF(dati_pdc!$C707=4,dati_bdv!$F$2:$F$65536,IF(dati_pdc!$C707=5,dati_bdv!$G$2:$G$65536,dati_bdv!$H$2:$H$65536))))),$A707,dati_bdv!K$2:K$65536)</f>
        <v>0</v>
      </c>
      <c r="D707">
        <f>SUMIF(IF(dati_pdc!$C707=1,dati_bdv!$C$2:$C$65536,IF(dati_pdc!$C707=2,dati_bdv!$D$2:$D$65536,IF(dati_pdc!$C707=3,dati_bdv!$E$2:$E$65536,IF(dati_pdc!$C707=4,dati_bdv!$F$2:$F$65536,IF(dati_pdc!$C707=5,dati_bdv!$G$2:$G$65536,dati_bdv!$H$2:$H$65536))))),$A707,dati_bdv!L$2:L$65536)</f>
        <v>0</v>
      </c>
      <c r="E707">
        <f>SUMIF(IF(dati_pdc!$C707=1,dati_bdv!$C$2:$C$65536,IF(dati_pdc!$C707=2,dati_bdv!$D$2:$D$65536,IF(dati_pdc!$C707=3,dati_bdv!$E$2:$E$65536,IF(dati_pdc!$C707=4,dati_bdv!$F$2:$F$65536,IF(dati_pdc!$C707=5,dati_bdv!$G$2:$G$65536,dati_bdv!$H$2:$H$65536))))),$A707,dati_bdv!M$2:M$65536)</f>
        <v>0</v>
      </c>
      <c r="F707">
        <f>SUMIF(IF(dati_pdc!$C707=1,dati_bdv!$C$2:$C$65536,IF(dati_pdc!$C707=2,dati_bdv!$D$2:$D$65536,IF(dati_pdc!$C707=3,dati_bdv!$E$2:$E$65536,IF(dati_pdc!$C707=4,dati_bdv!$F$2:$F$65536,IF(dati_pdc!$C707=5,dati_bdv!$G$2:$G$65536,dati_bdv!$H$2:$H$65536))))),$A707,dati_bdv!N$2:N$65536)</f>
        <v>0</v>
      </c>
    </row>
    <row r="708" spans="1:6">
      <c r="A708" s="34">
        <f>dati_pdc!A708</f>
        <v>0</v>
      </c>
      <c r="B708">
        <f>SUMIF(IF(dati_pdc!$C708=1,dati_bdv!$C$2:$C$65536,IF(dati_pdc!$C708=2,dati_bdv!$D$2:$D$65536,IF(dati_pdc!$C708=3,dati_bdv!$E$2:$E$65536,IF(dati_pdc!$C708=4,dati_bdv!$F$2:$F$65536,IF(dati_pdc!$C708=5,dati_bdv!$G$2:$G$65536,dati_bdv!$H$2:$H$65536))))),$A708,dati_bdv!J$2:J$65536)</f>
        <v>0</v>
      </c>
      <c r="C708">
        <f>SUMIF(IF(dati_pdc!$C708=1,dati_bdv!$C$2:$C$65536,IF(dati_pdc!$C708=2,dati_bdv!$D$2:$D$65536,IF(dati_pdc!$C708=3,dati_bdv!$E$2:$E$65536,IF(dati_pdc!$C708=4,dati_bdv!$F$2:$F$65536,IF(dati_pdc!$C708=5,dati_bdv!$G$2:$G$65536,dati_bdv!$H$2:$H$65536))))),$A708,dati_bdv!K$2:K$65536)</f>
        <v>0</v>
      </c>
      <c r="D708">
        <f>SUMIF(IF(dati_pdc!$C708=1,dati_bdv!$C$2:$C$65536,IF(dati_pdc!$C708=2,dati_bdv!$D$2:$D$65536,IF(dati_pdc!$C708=3,dati_bdv!$E$2:$E$65536,IF(dati_pdc!$C708=4,dati_bdv!$F$2:$F$65536,IF(dati_pdc!$C708=5,dati_bdv!$G$2:$G$65536,dati_bdv!$H$2:$H$65536))))),$A708,dati_bdv!L$2:L$65536)</f>
        <v>0</v>
      </c>
      <c r="E708">
        <f>SUMIF(IF(dati_pdc!$C708=1,dati_bdv!$C$2:$C$65536,IF(dati_pdc!$C708=2,dati_bdv!$D$2:$D$65536,IF(dati_pdc!$C708=3,dati_bdv!$E$2:$E$65536,IF(dati_pdc!$C708=4,dati_bdv!$F$2:$F$65536,IF(dati_pdc!$C708=5,dati_bdv!$G$2:$G$65536,dati_bdv!$H$2:$H$65536))))),$A708,dati_bdv!M$2:M$65536)</f>
        <v>0</v>
      </c>
      <c r="F708">
        <f>SUMIF(IF(dati_pdc!$C708=1,dati_bdv!$C$2:$C$65536,IF(dati_pdc!$C708=2,dati_bdv!$D$2:$D$65536,IF(dati_pdc!$C708=3,dati_bdv!$E$2:$E$65536,IF(dati_pdc!$C708=4,dati_bdv!$F$2:$F$65536,IF(dati_pdc!$C708=5,dati_bdv!$G$2:$G$65536,dati_bdv!$H$2:$H$65536))))),$A708,dati_bdv!N$2:N$65536)</f>
        <v>0</v>
      </c>
    </row>
    <row r="709" spans="1:6">
      <c r="A709" s="34">
        <f>dati_pdc!A709</f>
        <v>0</v>
      </c>
      <c r="B709">
        <f>SUMIF(IF(dati_pdc!$C709=1,dati_bdv!$C$2:$C$65536,IF(dati_pdc!$C709=2,dati_bdv!$D$2:$D$65536,IF(dati_pdc!$C709=3,dati_bdv!$E$2:$E$65536,IF(dati_pdc!$C709=4,dati_bdv!$F$2:$F$65536,IF(dati_pdc!$C709=5,dati_bdv!$G$2:$G$65536,dati_bdv!$H$2:$H$65536))))),$A709,dati_bdv!J$2:J$65536)</f>
        <v>0</v>
      </c>
      <c r="C709">
        <f>SUMIF(IF(dati_pdc!$C709=1,dati_bdv!$C$2:$C$65536,IF(dati_pdc!$C709=2,dati_bdv!$D$2:$D$65536,IF(dati_pdc!$C709=3,dati_bdv!$E$2:$E$65536,IF(dati_pdc!$C709=4,dati_bdv!$F$2:$F$65536,IF(dati_pdc!$C709=5,dati_bdv!$G$2:$G$65536,dati_bdv!$H$2:$H$65536))))),$A709,dati_bdv!K$2:K$65536)</f>
        <v>0</v>
      </c>
      <c r="D709">
        <f>SUMIF(IF(dati_pdc!$C709=1,dati_bdv!$C$2:$C$65536,IF(dati_pdc!$C709=2,dati_bdv!$D$2:$D$65536,IF(dati_pdc!$C709=3,dati_bdv!$E$2:$E$65536,IF(dati_pdc!$C709=4,dati_bdv!$F$2:$F$65536,IF(dati_pdc!$C709=5,dati_bdv!$G$2:$G$65536,dati_bdv!$H$2:$H$65536))))),$A709,dati_bdv!L$2:L$65536)</f>
        <v>0</v>
      </c>
      <c r="E709">
        <f>SUMIF(IF(dati_pdc!$C709=1,dati_bdv!$C$2:$C$65536,IF(dati_pdc!$C709=2,dati_bdv!$D$2:$D$65536,IF(dati_pdc!$C709=3,dati_bdv!$E$2:$E$65536,IF(dati_pdc!$C709=4,dati_bdv!$F$2:$F$65536,IF(dati_pdc!$C709=5,dati_bdv!$G$2:$G$65536,dati_bdv!$H$2:$H$65536))))),$A709,dati_bdv!M$2:M$65536)</f>
        <v>0</v>
      </c>
      <c r="F709">
        <f>SUMIF(IF(dati_pdc!$C709=1,dati_bdv!$C$2:$C$65536,IF(dati_pdc!$C709=2,dati_bdv!$D$2:$D$65536,IF(dati_pdc!$C709=3,dati_bdv!$E$2:$E$65536,IF(dati_pdc!$C709=4,dati_bdv!$F$2:$F$65536,IF(dati_pdc!$C709=5,dati_bdv!$G$2:$G$65536,dati_bdv!$H$2:$H$65536))))),$A709,dati_bdv!N$2:N$65536)</f>
        <v>0</v>
      </c>
    </row>
    <row r="710" spans="1:6">
      <c r="A710" s="34">
        <f>dati_pdc!A710</f>
        <v>0</v>
      </c>
      <c r="B710">
        <f>SUMIF(IF(dati_pdc!$C710=1,dati_bdv!$C$2:$C$65536,IF(dati_pdc!$C710=2,dati_bdv!$D$2:$D$65536,IF(dati_pdc!$C710=3,dati_bdv!$E$2:$E$65536,IF(dati_pdc!$C710=4,dati_bdv!$F$2:$F$65536,IF(dati_pdc!$C710=5,dati_bdv!$G$2:$G$65536,dati_bdv!$H$2:$H$65536))))),$A710,dati_bdv!J$2:J$65536)</f>
        <v>0</v>
      </c>
      <c r="C710">
        <f>SUMIF(IF(dati_pdc!$C710=1,dati_bdv!$C$2:$C$65536,IF(dati_pdc!$C710=2,dati_bdv!$D$2:$D$65536,IF(dati_pdc!$C710=3,dati_bdv!$E$2:$E$65536,IF(dati_pdc!$C710=4,dati_bdv!$F$2:$F$65536,IF(dati_pdc!$C710=5,dati_bdv!$G$2:$G$65536,dati_bdv!$H$2:$H$65536))))),$A710,dati_bdv!K$2:K$65536)</f>
        <v>0</v>
      </c>
      <c r="D710">
        <f>SUMIF(IF(dati_pdc!$C710=1,dati_bdv!$C$2:$C$65536,IF(dati_pdc!$C710=2,dati_bdv!$D$2:$D$65536,IF(dati_pdc!$C710=3,dati_bdv!$E$2:$E$65536,IF(dati_pdc!$C710=4,dati_bdv!$F$2:$F$65536,IF(dati_pdc!$C710=5,dati_bdv!$G$2:$G$65536,dati_bdv!$H$2:$H$65536))))),$A710,dati_bdv!L$2:L$65536)</f>
        <v>0</v>
      </c>
      <c r="E710">
        <f>SUMIF(IF(dati_pdc!$C710=1,dati_bdv!$C$2:$C$65536,IF(dati_pdc!$C710=2,dati_bdv!$D$2:$D$65536,IF(dati_pdc!$C710=3,dati_bdv!$E$2:$E$65536,IF(dati_pdc!$C710=4,dati_bdv!$F$2:$F$65536,IF(dati_pdc!$C710=5,dati_bdv!$G$2:$G$65536,dati_bdv!$H$2:$H$65536))))),$A710,dati_bdv!M$2:M$65536)</f>
        <v>0</v>
      </c>
      <c r="F710">
        <f>SUMIF(IF(dati_pdc!$C710=1,dati_bdv!$C$2:$C$65536,IF(dati_pdc!$C710=2,dati_bdv!$D$2:$D$65536,IF(dati_pdc!$C710=3,dati_bdv!$E$2:$E$65536,IF(dati_pdc!$C710=4,dati_bdv!$F$2:$F$65536,IF(dati_pdc!$C710=5,dati_bdv!$G$2:$G$65536,dati_bdv!$H$2:$H$65536))))),$A710,dati_bdv!N$2:N$65536)</f>
        <v>0</v>
      </c>
    </row>
    <row r="711" spans="1:6">
      <c r="A711" s="34">
        <f>dati_pdc!A711</f>
        <v>0</v>
      </c>
      <c r="B711">
        <f>SUMIF(IF(dati_pdc!$C711=1,dati_bdv!$C$2:$C$65536,IF(dati_pdc!$C711=2,dati_bdv!$D$2:$D$65536,IF(dati_pdc!$C711=3,dati_bdv!$E$2:$E$65536,IF(dati_pdc!$C711=4,dati_bdv!$F$2:$F$65536,IF(dati_pdc!$C711=5,dati_bdv!$G$2:$G$65536,dati_bdv!$H$2:$H$65536))))),$A711,dati_bdv!J$2:J$65536)</f>
        <v>0</v>
      </c>
      <c r="C711">
        <f>SUMIF(IF(dati_pdc!$C711=1,dati_bdv!$C$2:$C$65536,IF(dati_pdc!$C711=2,dati_bdv!$D$2:$D$65536,IF(dati_pdc!$C711=3,dati_bdv!$E$2:$E$65536,IF(dati_pdc!$C711=4,dati_bdv!$F$2:$F$65536,IF(dati_pdc!$C711=5,dati_bdv!$G$2:$G$65536,dati_bdv!$H$2:$H$65536))))),$A711,dati_bdv!K$2:K$65536)</f>
        <v>0</v>
      </c>
      <c r="D711">
        <f>SUMIF(IF(dati_pdc!$C711=1,dati_bdv!$C$2:$C$65536,IF(dati_pdc!$C711=2,dati_bdv!$D$2:$D$65536,IF(dati_pdc!$C711=3,dati_bdv!$E$2:$E$65536,IF(dati_pdc!$C711=4,dati_bdv!$F$2:$F$65536,IF(dati_pdc!$C711=5,dati_bdv!$G$2:$G$65536,dati_bdv!$H$2:$H$65536))))),$A711,dati_bdv!L$2:L$65536)</f>
        <v>0</v>
      </c>
      <c r="E711">
        <f>SUMIF(IF(dati_pdc!$C711=1,dati_bdv!$C$2:$C$65536,IF(dati_pdc!$C711=2,dati_bdv!$D$2:$D$65536,IF(dati_pdc!$C711=3,dati_bdv!$E$2:$E$65536,IF(dati_pdc!$C711=4,dati_bdv!$F$2:$F$65536,IF(dati_pdc!$C711=5,dati_bdv!$G$2:$G$65536,dati_bdv!$H$2:$H$65536))))),$A711,dati_bdv!M$2:M$65536)</f>
        <v>0</v>
      </c>
      <c r="F711">
        <f>SUMIF(IF(dati_pdc!$C711=1,dati_bdv!$C$2:$C$65536,IF(dati_pdc!$C711=2,dati_bdv!$D$2:$D$65536,IF(dati_pdc!$C711=3,dati_bdv!$E$2:$E$65536,IF(dati_pdc!$C711=4,dati_bdv!$F$2:$F$65536,IF(dati_pdc!$C711=5,dati_bdv!$G$2:$G$65536,dati_bdv!$H$2:$H$65536))))),$A711,dati_bdv!N$2:N$65536)</f>
        <v>0</v>
      </c>
    </row>
    <row r="712" spans="1:6">
      <c r="A712" s="34">
        <f>dati_pdc!A712</f>
        <v>0</v>
      </c>
      <c r="B712">
        <f>SUMIF(IF(dati_pdc!$C712=1,dati_bdv!$C$2:$C$65536,IF(dati_pdc!$C712=2,dati_bdv!$D$2:$D$65536,IF(dati_pdc!$C712=3,dati_bdv!$E$2:$E$65536,IF(dati_pdc!$C712=4,dati_bdv!$F$2:$F$65536,IF(dati_pdc!$C712=5,dati_bdv!$G$2:$G$65536,dati_bdv!$H$2:$H$65536))))),$A712,dati_bdv!J$2:J$65536)</f>
        <v>0</v>
      </c>
      <c r="C712">
        <f>SUMIF(IF(dati_pdc!$C712=1,dati_bdv!$C$2:$C$65536,IF(dati_pdc!$C712=2,dati_bdv!$D$2:$D$65536,IF(dati_pdc!$C712=3,dati_bdv!$E$2:$E$65536,IF(dati_pdc!$C712=4,dati_bdv!$F$2:$F$65536,IF(dati_pdc!$C712=5,dati_bdv!$G$2:$G$65536,dati_bdv!$H$2:$H$65536))))),$A712,dati_bdv!K$2:K$65536)</f>
        <v>0</v>
      </c>
      <c r="D712">
        <f>SUMIF(IF(dati_pdc!$C712=1,dati_bdv!$C$2:$C$65536,IF(dati_pdc!$C712=2,dati_bdv!$D$2:$D$65536,IF(dati_pdc!$C712=3,dati_bdv!$E$2:$E$65536,IF(dati_pdc!$C712=4,dati_bdv!$F$2:$F$65536,IF(dati_pdc!$C712=5,dati_bdv!$G$2:$G$65536,dati_bdv!$H$2:$H$65536))))),$A712,dati_bdv!L$2:L$65536)</f>
        <v>0</v>
      </c>
      <c r="E712">
        <f>SUMIF(IF(dati_pdc!$C712=1,dati_bdv!$C$2:$C$65536,IF(dati_pdc!$C712=2,dati_bdv!$D$2:$D$65536,IF(dati_pdc!$C712=3,dati_bdv!$E$2:$E$65536,IF(dati_pdc!$C712=4,dati_bdv!$F$2:$F$65536,IF(dati_pdc!$C712=5,dati_bdv!$G$2:$G$65536,dati_bdv!$H$2:$H$65536))))),$A712,dati_bdv!M$2:M$65536)</f>
        <v>0</v>
      </c>
      <c r="F712">
        <f>SUMIF(IF(dati_pdc!$C712=1,dati_bdv!$C$2:$C$65536,IF(dati_pdc!$C712=2,dati_bdv!$D$2:$D$65536,IF(dati_pdc!$C712=3,dati_bdv!$E$2:$E$65536,IF(dati_pdc!$C712=4,dati_bdv!$F$2:$F$65536,IF(dati_pdc!$C712=5,dati_bdv!$G$2:$G$65536,dati_bdv!$H$2:$H$65536))))),$A712,dati_bdv!N$2:N$65536)</f>
        <v>0</v>
      </c>
    </row>
    <row r="713" spans="1:6">
      <c r="A713" s="34">
        <f>dati_pdc!A713</f>
        <v>0</v>
      </c>
      <c r="B713">
        <f>SUMIF(IF(dati_pdc!$C713=1,dati_bdv!$C$2:$C$65536,IF(dati_pdc!$C713=2,dati_bdv!$D$2:$D$65536,IF(dati_pdc!$C713=3,dati_bdv!$E$2:$E$65536,IF(dati_pdc!$C713=4,dati_bdv!$F$2:$F$65536,IF(dati_pdc!$C713=5,dati_bdv!$G$2:$G$65536,dati_bdv!$H$2:$H$65536))))),$A713,dati_bdv!J$2:J$65536)</f>
        <v>0</v>
      </c>
      <c r="C713">
        <f>SUMIF(IF(dati_pdc!$C713=1,dati_bdv!$C$2:$C$65536,IF(dati_pdc!$C713=2,dati_bdv!$D$2:$D$65536,IF(dati_pdc!$C713=3,dati_bdv!$E$2:$E$65536,IF(dati_pdc!$C713=4,dati_bdv!$F$2:$F$65536,IF(dati_pdc!$C713=5,dati_bdv!$G$2:$G$65536,dati_bdv!$H$2:$H$65536))))),$A713,dati_bdv!K$2:K$65536)</f>
        <v>0</v>
      </c>
      <c r="D713">
        <f>SUMIF(IF(dati_pdc!$C713=1,dati_bdv!$C$2:$C$65536,IF(dati_pdc!$C713=2,dati_bdv!$D$2:$D$65536,IF(dati_pdc!$C713=3,dati_bdv!$E$2:$E$65536,IF(dati_pdc!$C713=4,dati_bdv!$F$2:$F$65536,IF(dati_pdc!$C713=5,dati_bdv!$G$2:$G$65536,dati_bdv!$H$2:$H$65536))))),$A713,dati_bdv!L$2:L$65536)</f>
        <v>0</v>
      </c>
      <c r="E713">
        <f>SUMIF(IF(dati_pdc!$C713=1,dati_bdv!$C$2:$C$65536,IF(dati_pdc!$C713=2,dati_bdv!$D$2:$D$65536,IF(dati_pdc!$C713=3,dati_bdv!$E$2:$E$65536,IF(dati_pdc!$C713=4,dati_bdv!$F$2:$F$65536,IF(dati_pdc!$C713=5,dati_bdv!$G$2:$G$65536,dati_bdv!$H$2:$H$65536))))),$A713,dati_bdv!M$2:M$65536)</f>
        <v>0</v>
      </c>
      <c r="F713">
        <f>SUMIF(IF(dati_pdc!$C713=1,dati_bdv!$C$2:$C$65536,IF(dati_pdc!$C713=2,dati_bdv!$D$2:$D$65536,IF(dati_pdc!$C713=3,dati_bdv!$E$2:$E$65536,IF(dati_pdc!$C713=4,dati_bdv!$F$2:$F$65536,IF(dati_pdc!$C713=5,dati_bdv!$G$2:$G$65536,dati_bdv!$H$2:$H$65536))))),$A713,dati_bdv!N$2:N$65536)</f>
        <v>0</v>
      </c>
    </row>
    <row r="714" spans="1:6">
      <c r="A714" s="34">
        <f>dati_pdc!A714</f>
        <v>0</v>
      </c>
      <c r="B714">
        <f>SUMIF(IF(dati_pdc!$C714=1,dati_bdv!$C$2:$C$65536,IF(dati_pdc!$C714=2,dati_bdv!$D$2:$D$65536,IF(dati_pdc!$C714=3,dati_bdv!$E$2:$E$65536,IF(dati_pdc!$C714=4,dati_bdv!$F$2:$F$65536,IF(dati_pdc!$C714=5,dati_bdv!$G$2:$G$65536,dati_bdv!$H$2:$H$65536))))),$A714,dati_bdv!J$2:J$65536)</f>
        <v>0</v>
      </c>
      <c r="C714">
        <f>SUMIF(IF(dati_pdc!$C714=1,dati_bdv!$C$2:$C$65536,IF(dati_pdc!$C714=2,dati_bdv!$D$2:$D$65536,IF(dati_pdc!$C714=3,dati_bdv!$E$2:$E$65536,IF(dati_pdc!$C714=4,dati_bdv!$F$2:$F$65536,IF(dati_pdc!$C714=5,dati_bdv!$G$2:$G$65536,dati_bdv!$H$2:$H$65536))))),$A714,dati_bdv!K$2:K$65536)</f>
        <v>0</v>
      </c>
      <c r="D714">
        <f>SUMIF(IF(dati_pdc!$C714=1,dati_bdv!$C$2:$C$65536,IF(dati_pdc!$C714=2,dati_bdv!$D$2:$D$65536,IF(dati_pdc!$C714=3,dati_bdv!$E$2:$E$65536,IF(dati_pdc!$C714=4,dati_bdv!$F$2:$F$65536,IF(dati_pdc!$C714=5,dati_bdv!$G$2:$G$65536,dati_bdv!$H$2:$H$65536))))),$A714,dati_bdv!L$2:L$65536)</f>
        <v>0</v>
      </c>
      <c r="E714">
        <f>SUMIF(IF(dati_pdc!$C714=1,dati_bdv!$C$2:$C$65536,IF(dati_pdc!$C714=2,dati_bdv!$D$2:$D$65536,IF(dati_pdc!$C714=3,dati_bdv!$E$2:$E$65536,IF(dati_pdc!$C714=4,dati_bdv!$F$2:$F$65536,IF(dati_pdc!$C714=5,dati_bdv!$G$2:$G$65536,dati_bdv!$H$2:$H$65536))))),$A714,dati_bdv!M$2:M$65536)</f>
        <v>0</v>
      </c>
      <c r="F714">
        <f>SUMIF(IF(dati_pdc!$C714=1,dati_bdv!$C$2:$C$65536,IF(dati_pdc!$C714=2,dati_bdv!$D$2:$D$65536,IF(dati_pdc!$C714=3,dati_bdv!$E$2:$E$65536,IF(dati_pdc!$C714=4,dati_bdv!$F$2:$F$65536,IF(dati_pdc!$C714=5,dati_bdv!$G$2:$G$65536,dati_bdv!$H$2:$H$65536))))),$A714,dati_bdv!N$2:N$65536)</f>
        <v>0</v>
      </c>
    </row>
    <row r="715" spans="1:6">
      <c r="A715" s="34">
        <f>dati_pdc!A715</f>
        <v>0</v>
      </c>
      <c r="B715">
        <f>SUMIF(IF(dati_pdc!$C715=1,dati_bdv!$C$2:$C$65536,IF(dati_pdc!$C715=2,dati_bdv!$D$2:$D$65536,IF(dati_pdc!$C715=3,dati_bdv!$E$2:$E$65536,IF(dati_pdc!$C715=4,dati_bdv!$F$2:$F$65536,IF(dati_pdc!$C715=5,dati_bdv!$G$2:$G$65536,dati_bdv!$H$2:$H$65536))))),$A715,dati_bdv!J$2:J$65536)</f>
        <v>0</v>
      </c>
      <c r="C715">
        <f>SUMIF(IF(dati_pdc!$C715=1,dati_bdv!$C$2:$C$65536,IF(dati_pdc!$C715=2,dati_bdv!$D$2:$D$65536,IF(dati_pdc!$C715=3,dati_bdv!$E$2:$E$65536,IF(dati_pdc!$C715=4,dati_bdv!$F$2:$F$65536,IF(dati_pdc!$C715=5,dati_bdv!$G$2:$G$65536,dati_bdv!$H$2:$H$65536))))),$A715,dati_bdv!K$2:K$65536)</f>
        <v>0</v>
      </c>
      <c r="D715">
        <f>SUMIF(IF(dati_pdc!$C715=1,dati_bdv!$C$2:$C$65536,IF(dati_pdc!$C715=2,dati_bdv!$D$2:$D$65536,IF(dati_pdc!$C715=3,dati_bdv!$E$2:$E$65536,IF(dati_pdc!$C715=4,dati_bdv!$F$2:$F$65536,IF(dati_pdc!$C715=5,dati_bdv!$G$2:$G$65536,dati_bdv!$H$2:$H$65536))))),$A715,dati_bdv!L$2:L$65536)</f>
        <v>0</v>
      </c>
      <c r="E715">
        <f>SUMIF(IF(dati_pdc!$C715=1,dati_bdv!$C$2:$C$65536,IF(dati_pdc!$C715=2,dati_bdv!$D$2:$D$65536,IF(dati_pdc!$C715=3,dati_bdv!$E$2:$E$65536,IF(dati_pdc!$C715=4,dati_bdv!$F$2:$F$65536,IF(dati_pdc!$C715=5,dati_bdv!$G$2:$G$65536,dati_bdv!$H$2:$H$65536))))),$A715,dati_bdv!M$2:M$65536)</f>
        <v>0</v>
      </c>
      <c r="F715">
        <f>SUMIF(IF(dati_pdc!$C715=1,dati_bdv!$C$2:$C$65536,IF(dati_pdc!$C715=2,dati_bdv!$D$2:$D$65536,IF(dati_pdc!$C715=3,dati_bdv!$E$2:$E$65536,IF(dati_pdc!$C715=4,dati_bdv!$F$2:$F$65536,IF(dati_pdc!$C715=5,dati_bdv!$G$2:$G$65536,dati_bdv!$H$2:$H$65536))))),$A715,dati_bdv!N$2:N$65536)</f>
        <v>0</v>
      </c>
    </row>
    <row r="716" spans="1:6">
      <c r="A716" s="34">
        <f>dati_pdc!A716</f>
        <v>0</v>
      </c>
      <c r="B716">
        <f>SUMIF(IF(dati_pdc!$C716=1,dati_bdv!$C$2:$C$65536,IF(dati_pdc!$C716=2,dati_bdv!$D$2:$D$65536,IF(dati_pdc!$C716=3,dati_bdv!$E$2:$E$65536,IF(dati_pdc!$C716=4,dati_bdv!$F$2:$F$65536,IF(dati_pdc!$C716=5,dati_bdv!$G$2:$G$65536,dati_bdv!$H$2:$H$65536))))),$A716,dati_bdv!J$2:J$65536)</f>
        <v>0</v>
      </c>
      <c r="C716">
        <f>SUMIF(IF(dati_pdc!$C716=1,dati_bdv!$C$2:$C$65536,IF(dati_pdc!$C716=2,dati_bdv!$D$2:$D$65536,IF(dati_pdc!$C716=3,dati_bdv!$E$2:$E$65536,IF(dati_pdc!$C716=4,dati_bdv!$F$2:$F$65536,IF(dati_pdc!$C716=5,dati_bdv!$G$2:$G$65536,dati_bdv!$H$2:$H$65536))))),$A716,dati_bdv!K$2:K$65536)</f>
        <v>0</v>
      </c>
      <c r="D716">
        <f>SUMIF(IF(dati_pdc!$C716=1,dati_bdv!$C$2:$C$65536,IF(dati_pdc!$C716=2,dati_bdv!$D$2:$D$65536,IF(dati_pdc!$C716=3,dati_bdv!$E$2:$E$65536,IF(dati_pdc!$C716=4,dati_bdv!$F$2:$F$65536,IF(dati_pdc!$C716=5,dati_bdv!$G$2:$G$65536,dati_bdv!$H$2:$H$65536))))),$A716,dati_bdv!L$2:L$65536)</f>
        <v>0</v>
      </c>
      <c r="E716">
        <f>SUMIF(IF(dati_pdc!$C716=1,dati_bdv!$C$2:$C$65536,IF(dati_pdc!$C716=2,dati_bdv!$D$2:$D$65536,IF(dati_pdc!$C716=3,dati_bdv!$E$2:$E$65536,IF(dati_pdc!$C716=4,dati_bdv!$F$2:$F$65536,IF(dati_pdc!$C716=5,dati_bdv!$G$2:$G$65536,dati_bdv!$H$2:$H$65536))))),$A716,dati_bdv!M$2:M$65536)</f>
        <v>0</v>
      </c>
      <c r="F716">
        <f>SUMIF(IF(dati_pdc!$C716=1,dati_bdv!$C$2:$C$65536,IF(dati_pdc!$C716=2,dati_bdv!$D$2:$D$65536,IF(dati_pdc!$C716=3,dati_bdv!$E$2:$E$65536,IF(dati_pdc!$C716=4,dati_bdv!$F$2:$F$65536,IF(dati_pdc!$C716=5,dati_bdv!$G$2:$G$65536,dati_bdv!$H$2:$H$65536))))),$A716,dati_bdv!N$2:N$65536)</f>
        <v>0</v>
      </c>
    </row>
    <row r="717" spans="1:6">
      <c r="A717" s="34">
        <f>dati_pdc!A717</f>
        <v>0</v>
      </c>
      <c r="B717">
        <f>SUMIF(IF(dati_pdc!$C717=1,dati_bdv!$C$2:$C$65536,IF(dati_pdc!$C717=2,dati_bdv!$D$2:$D$65536,IF(dati_pdc!$C717=3,dati_bdv!$E$2:$E$65536,IF(dati_pdc!$C717=4,dati_bdv!$F$2:$F$65536,IF(dati_pdc!$C717=5,dati_bdv!$G$2:$G$65536,dati_bdv!$H$2:$H$65536))))),$A717,dati_bdv!J$2:J$65536)</f>
        <v>0</v>
      </c>
      <c r="C717">
        <f>SUMIF(IF(dati_pdc!$C717=1,dati_bdv!$C$2:$C$65536,IF(dati_pdc!$C717=2,dati_bdv!$D$2:$D$65536,IF(dati_pdc!$C717=3,dati_bdv!$E$2:$E$65536,IF(dati_pdc!$C717=4,dati_bdv!$F$2:$F$65536,IF(dati_pdc!$C717=5,dati_bdv!$G$2:$G$65536,dati_bdv!$H$2:$H$65536))))),$A717,dati_bdv!K$2:K$65536)</f>
        <v>0</v>
      </c>
      <c r="D717">
        <f>SUMIF(IF(dati_pdc!$C717=1,dati_bdv!$C$2:$C$65536,IF(dati_pdc!$C717=2,dati_bdv!$D$2:$D$65536,IF(dati_pdc!$C717=3,dati_bdv!$E$2:$E$65536,IF(dati_pdc!$C717=4,dati_bdv!$F$2:$F$65536,IF(dati_pdc!$C717=5,dati_bdv!$G$2:$G$65536,dati_bdv!$H$2:$H$65536))))),$A717,dati_bdv!L$2:L$65536)</f>
        <v>0</v>
      </c>
      <c r="E717">
        <f>SUMIF(IF(dati_pdc!$C717=1,dati_bdv!$C$2:$C$65536,IF(dati_pdc!$C717=2,dati_bdv!$D$2:$D$65536,IF(dati_pdc!$C717=3,dati_bdv!$E$2:$E$65536,IF(dati_pdc!$C717=4,dati_bdv!$F$2:$F$65536,IF(dati_pdc!$C717=5,dati_bdv!$G$2:$G$65536,dati_bdv!$H$2:$H$65536))))),$A717,dati_bdv!M$2:M$65536)</f>
        <v>0</v>
      </c>
      <c r="F717">
        <f>SUMIF(IF(dati_pdc!$C717=1,dati_bdv!$C$2:$C$65536,IF(dati_pdc!$C717=2,dati_bdv!$D$2:$D$65536,IF(dati_pdc!$C717=3,dati_bdv!$E$2:$E$65536,IF(dati_pdc!$C717=4,dati_bdv!$F$2:$F$65536,IF(dati_pdc!$C717=5,dati_bdv!$G$2:$G$65536,dati_bdv!$H$2:$H$65536))))),$A717,dati_bdv!N$2:N$65536)</f>
        <v>0</v>
      </c>
    </row>
    <row r="718" spans="1:6">
      <c r="A718" s="34">
        <f>dati_pdc!A718</f>
        <v>0</v>
      </c>
      <c r="B718">
        <f>SUMIF(IF(dati_pdc!$C718=1,dati_bdv!$C$2:$C$65536,IF(dati_pdc!$C718=2,dati_bdv!$D$2:$D$65536,IF(dati_pdc!$C718=3,dati_bdv!$E$2:$E$65536,IF(dati_pdc!$C718=4,dati_bdv!$F$2:$F$65536,IF(dati_pdc!$C718=5,dati_bdv!$G$2:$G$65536,dati_bdv!$H$2:$H$65536))))),$A718,dati_bdv!J$2:J$65536)</f>
        <v>0</v>
      </c>
      <c r="C718">
        <f>SUMIF(IF(dati_pdc!$C718=1,dati_bdv!$C$2:$C$65536,IF(dati_pdc!$C718=2,dati_bdv!$D$2:$D$65536,IF(dati_pdc!$C718=3,dati_bdv!$E$2:$E$65536,IF(dati_pdc!$C718=4,dati_bdv!$F$2:$F$65536,IF(dati_pdc!$C718=5,dati_bdv!$G$2:$G$65536,dati_bdv!$H$2:$H$65536))))),$A718,dati_bdv!K$2:K$65536)</f>
        <v>0</v>
      </c>
      <c r="D718">
        <f>SUMIF(IF(dati_pdc!$C718=1,dati_bdv!$C$2:$C$65536,IF(dati_pdc!$C718=2,dati_bdv!$D$2:$D$65536,IF(dati_pdc!$C718=3,dati_bdv!$E$2:$E$65536,IF(dati_pdc!$C718=4,dati_bdv!$F$2:$F$65536,IF(dati_pdc!$C718=5,dati_bdv!$G$2:$G$65536,dati_bdv!$H$2:$H$65536))))),$A718,dati_bdv!L$2:L$65536)</f>
        <v>0</v>
      </c>
      <c r="E718">
        <f>SUMIF(IF(dati_pdc!$C718=1,dati_bdv!$C$2:$C$65536,IF(dati_pdc!$C718=2,dati_bdv!$D$2:$D$65536,IF(dati_pdc!$C718=3,dati_bdv!$E$2:$E$65536,IF(dati_pdc!$C718=4,dati_bdv!$F$2:$F$65536,IF(dati_pdc!$C718=5,dati_bdv!$G$2:$G$65536,dati_bdv!$H$2:$H$65536))))),$A718,dati_bdv!M$2:M$65536)</f>
        <v>0</v>
      </c>
      <c r="F718">
        <f>SUMIF(IF(dati_pdc!$C718=1,dati_bdv!$C$2:$C$65536,IF(dati_pdc!$C718=2,dati_bdv!$D$2:$D$65536,IF(dati_pdc!$C718=3,dati_bdv!$E$2:$E$65536,IF(dati_pdc!$C718=4,dati_bdv!$F$2:$F$65536,IF(dati_pdc!$C718=5,dati_bdv!$G$2:$G$65536,dati_bdv!$H$2:$H$65536))))),$A718,dati_bdv!N$2:N$65536)</f>
        <v>0</v>
      </c>
    </row>
    <row r="719" spans="1:6">
      <c r="A719" s="34">
        <f>dati_pdc!A719</f>
        <v>0</v>
      </c>
      <c r="B719">
        <f>SUMIF(IF(dati_pdc!$C719=1,dati_bdv!$C$2:$C$65536,IF(dati_pdc!$C719=2,dati_bdv!$D$2:$D$65536,IF(dati_pdc!$C719=3,dati_bdv!$E$2:$E$65536,IF(dati_pdc!$C719=4,dati_bdv!$F$2:$F$65536,IF(dati_pdc!$C719=5,dati_bdv!$G$2:$G$65536,dati_bdv!$H$2:$H$65536))))),$A719,dati_bdv!J$2:J$65536)</f>
        <v>0</v>
      </c>
      <c r="C719">
        <f>SUMIF(IF(dati_pdc!$C719=1,dati_bdv!$C$2:$C$65536,IF(dati_pdc!$C719=2,dati_bdv!$D$2:$D$65536,IF(dati_pdc!$C719=3,dati_bdv!$E$2:$E$65536,IF(dati_pdc!$C719=4,dati_bdv!$F$2:$F$65536,IF(dati_pdc!$C719=5,dati_bdv!$G$2:$G$65536,dati_bdv!$H$2:$H$65536))))),$A719,dati_bdv!K$2:K$65536)</f>
        <v>0</v>
      </c>
      <c r="D719">
        <f>SUMIF(IF(dati_pdc!$C719=1,dati_bdv!$C$2:$C$65536,IF(dati_pdc!$C719=2,dati_bdv!$D$2:$D$65536,IF(dati_pdc!$C719=3,dati_bdv!$E$2:$E$65536,IF(dati_pdc!$C719=4,dati_bdv!$F$2:$F$65536,IF(dati_pdc!$C719=5,dati_bdv!$G$2:$G$65536,dati_bdv!$H$2:$H$65536))))),$A719,dati_bdv!L$2:L$65536)</f>
        <v>0</v>
      </c>
      <c r="E719">
        <f>SUMIF(IF(dati_pdc!$C719=1,dati_bdv!$C$2:$C$65536,IF(dati_pdc!$C719=2,dati_bdv!$D$2:$D$65536,IF(dati_pdc!$C719=3,dati_bdv!$E$2:$E$65536,IF(dati_pdc!$C719=4,dati_bdv!$F$2:$F$65536,IF(dati_pdc!$C719=5,dati_bdv!$G$2:$G$65536,dati_bdv!$H$2:$H$65536))))),$A719,dati_bdv!M$2:M$65536)</f>
        <v>0</v>
      </c>
      <c r="F719">
        <f>SUMIF(IF(dati_pdc!$C719=1,dati_bdv!$C$2:$C$65536,IF(dati_pdc!$C719=2,dati_bdv!$D$2:$D$65536,IF(dati_pdc!$C719=3,dati_bdv!$E$2:$E$65536,IF(dati_pdc!$C719=4,dati_bdv!$F$2:$F$65536,IF(dati_pdc!$C719=5,dati_bdv!$G$2:$G$65536,dati_bdv!$H$2:$H$65536))))),$A719,dati_bdv!N$2:N$65536)</f>
        <v>0</v>
      </c>
    </row>
    <row r="720" spans="1:6">
      <c r="A720" s="34">
        <f>dati_pdc!A720</f>
        <v>0</v>
      </c>
      <c r="B720">
        <f>SUMIF(IF(dati_pdc!$C720=1,dati_bdv!$C$2:$C$65536,IF(dati_pdc!$C720=2,dati_bdv!$D$2:$D$65536,IF(dati_pdc!$C720=3,dati_bdv!$E$2:$E$65536,IF(dati_pdc!$C720=4,dati_bdv!$F$2:$F$65536,IF(dati_pdc!$C720=5,dati_bdv!$G$2:$G$65536,dati_bdv!$H$2:$H$65536))))),$A720,dati_bdv!J$2:J$65536)</f>
        <v>0</v>
      </c>
      <c r="C720">
        <f>SUMIF(IF(dati_pdc!$C720=1,dati_bdv!$C$2:$C$65536,IF(dati_pdc!$C720=2,dati_bdv!$D$2:$D$65536,IF(dati_pdc!$C720=3,dati_bdv!$E$2:$E$65536,IF(dati_pdc!$C720=4,dati_bdv!$F$2:$F$65536,IF(dati_pdc!$C720=5,dati_bdv!$G$2:$G$65536,dati_bdv!$H$2:$H$65536))))),$A720,dati_bdv!K$2:K$65536)</f>
        <v>0</v>
      </c>
      <c r="D720">
        <f>SUMIF(IF(dati_pdc!$C720=1,dati_bdv!$C$2:$C$65536,IF(dati_pdc!$C720=2,dati_bdv!$D$2:$D$65536,IF(dati_pdc!$C720=3,dati_bdv!$E$2:$E$65536,IF(dati_pdc!$C720=4,dati_bdv!$F$2:$F$65536,IF(dati_pdc!$C720=5,dati_bdv!$G$2:$G$65536,dati_bdv!$H$2:$H$65536))))),$A720,dati_bdv!L$2:L$65536)</f>
        <v>0</v>
      </c>
      <c r="E720">
        <f>SUMIF(IF(dati_pdc!$C720=1,dati_bdv!$C$2:$C$65536,IF(dati_pdc!$C720=2,dati_bdv!$D$2:$D$65536,IF(dati_pdc!$C720=3,dati_bdv!$E$2:$E$65536,IF(dati_pdc!$C720=4,dati_bdv!$F$2:$F$65536,IF(dati_pdc!$C720=5,dati_bdv!$G$2:$G$65536,dati_bdv!$H$2:$H$65536))))),$A720,dati_bdv!M$2:M$65536)</f>
        <v>0</v>
      </c>
      <c r="F720">
        <f>SUMIF(IF(dati_pdc!$C720=1,dati_bdv!$C$2:$C$65536,IF(dati_pdc!$C720=2,dati_bdv!$D$2:$D$65536,IF(dati_pdc!$C720=3,dati_bdv!$E$2:$E$65536,IF(dati_pdc!$C720=4,dati_bdv!$F$2:$F$65536,IF(dati_pdc!$C720=5,dati_bdv!$G$2:$G$65536,dati_bdv!$H$2:$H$65536))))),$A720,dati_bdv!N$2:N$65536)</f>
        <v>0</v>
      </c>
    </row>
    <row r="721" spans="1:6">
      <c r="A721" s="34">
        <f>dati_pdc!A721</f>
        <v>0</v>
      </c>
      <c r="B721">
        <f>SUMIF(IF(dati_pdc!$C721=1,dati_bdv!$C$2:$C$65536,IF(dati_pdc!$C721=2,dati_bdv!$D$2:$D$65536,IF(dati_pdc!$C721=3,dati_bdv!$E$2:$E$65536,IF(dati_pdc!$C721=4,dati_bdv!$F$2:$F$65536,IF(dati_pdc!$C721=5,dati_bdv!$G$2:$G$65536,dati_bdv!$H$2:$H$65536))))),$A721,dati_bdv!J$2:J$65536)</f>
        <v>0</v>
      </c>
      <c r="C721">
        <f>SUMIF(IF(dati_pdc!$C721=1,dati_bdv!$C$2:$C$65536,IF(dati_pdc!$C721=2,dati_bdv!$D$2:$D$65536,IF(dati_pdc!$C721=3,dati_bdv!$E$2:$E$65536,IF(dati_pdc!$C721=4,dati_bdv!$F$2:$F$65536,IF(dati_pdc!$C721=5,dati_bdv!$G$2:$G$65536,dati_bdv!$H$2:$H$65536))))),$A721,dati_bdv!K$2:K$65536)</f>
        <v>0</v>
      </c>
      <c r="D721">
        <f>SUMIF(IF(dati_pdc!$C721=1,dati_bdv!$C$2:$C$65536,IF(dati_pdc!$C721=2,dati_bdv!$D$2:$D$65536,IF(dati_pdc!$C721=3,dati_bdv!$E$2:$E$65536,IF(dati_pdc!$C721=4,dati_bdv!$F$2:$F$65536,IF(dati_pdc!$C721=5,dati_bdv!$G$2:$G$65536,dati_bdv!$H$2:$H$65536))))),$A721,dati_bdv!L$2:L$65536)</f>
        <v>0</v>
      </c>
      <c r="E721">
        <f>SUMIF(IF(dati_pdc!$C721=1,dati_bdv!$C$2:$C$65536,IF(dati_pdc!$C721=2,dati_bdv!$D$2:$D$65536,IF(dati_pdc!$C721=3,dati_bdv!$E$2:$E$65536,IF(dati_pdc!$C721=4,dati_bdv!$F$2:$F$65536,IF(dati_pdc!$C721=5,dati_bdv!$G$2:$G$65536,dati_bdv!$H$2:$H$65536))))),$A721,dati_bdv!M$2:M$65536)</f>
        <v>0</v>
      </c>
      <c r="F721">
        <f>SUMIF(IF(dati_pdc!$C721=1,dati_bdv!$C$2:$C$65536,IF(dati_pdc!$C721=2,dati_bdv!$D$2:$D$65536,IF(dati_pdc!$C721=3,dati_bdv!$E$2:$E$65536,IF(dati_pdc!$C721=4,dati_bdv!$F$2:$F$65536,IF(dati_pdc!$C721=5,dati_bdv!$G$2:$G$65536,dati_bdv!$H$2:$H$65536))))),$A721,dati_bdv!N$2:N$65536)</f>
        <v>0</v>
      </c>
    </row>
    <row r="722" spans="1:6">
      <c r="A722" s="34">
        <f>dati_pdc!A722</f>
        <v>0</v>
      </c>
      <c r="B722">
        <f>SUMIF(IF(dati_pdc!$C722=1,dati_bdv!$C$2:$C$65536,IF(dati_pdc!$C722=2,dati_bdv!$D$2:$D$65536,IF(dati_pdc!$C722=3,dati_bdv!$E$2:$E$65536,IF(dati_pdc!$C722=4,dati_bdv!$F$2:$F$65536,IF(dati_pdc!$C722=5,dati_bdv!$G$2:$G$65536,dati_bdv!$H$2:$H$65536))))),$A722,dati_bdv!J$2:J$65536)</f>
        <v>0</v>
      </c>
      <c r="C722">
        <f>SUMIF(IF(dati_pdc!$C722=1,dati_bdv!$C$2:$C$65536,IF(dati_pdc!$C722=2,dati_bdv!$D$2:$D$65536,IF(dati_pdc!$C722=3,dati_bdv!$E$2:$E$65536,IF(dati_pdc!$C722=4,dati_bdv!$F$2:$F$65536,IF(dati_pdc!$C722=5,dati_bdv!$G$2:$G$65536,dati_bdv!$H$2:$H$65536))))),$A722,dati_bdv!K$2:K$65536)</f>
        <v>0</v>
      </c>
      <c r="D722">
        <f>SUMIF(IF(dati_pdc!$C722=1,dati_bdv!$C$2:$C$65536,IF(dati_pdc!$C722=2,dati_bdv!$D$2:$D$65536,IF(dati_pdc!$C722=3,dati_bdv!$E$2:$E$65536,IF(dati_pdc!$C722=4,dati_bdv!$F$2:$F$65536,IF(dati_pdc!$C722=5,dati_bdv!$G$2:$G$65536,dati_bdv!$H$2:$H$65536))))),$A722,dati_bdv!L$2:L$65536)</f>
        <v>0</v>
      </c>
      <c r="E722">
        <f>SUMIF(IF(dati_pdc!$C722=1,dati_bdv!$C$2:$C$65536,IF(dati_pdc!$C722=2,dati_bdv!$D$2:$D$65536,IF(dati_pdc!$C722=3,dati_bdv!$E$2:$E$65536,IF(dati_pdc!$C722=4,dati_bdv!$F$2:$F$65536,IF(dati_pdc!$C722=5,dati_bdv!$G$2:$G$65536,dati_bdv!$H$2:$H$65536))))),$A722,dati_bdv!M$2:M$65536)</f>
        <v>0</v>
      </c>
      <c r="F722">
        <f>SUMIF(IF(dati_pdc!$C722=1,dati_bdv!$C$2:$C$65536,IF(dati_pdc!$C722=2,dati_bdv!$D$2:$D$65536,IF(dati_pdc!$C722=3,dati_bdv!$E$2:$E$65536,IF(dati_pdc!$C722=4,dati_bdv!$F$2:$F$65536,IF(dati_pdc!$C722=5,dati_bdv!$G$2:$G$65536,dati_bdv!$H$2:$H$65536))))),$A722,dati_bdv!N$2:N$65536)</f>
        <v>0</v>
      </c>
    </row>
    <row r="723" spans="1:6">
      <c r="A723" s="34">
        <f>dati_pdc!A723</f>
        <v>0</v>
      </c>
      <c r="B723">
        <f>SUMIF(IF(dati_pdc!$C723=1,dati_bdv!$C$2:$C$65536,IF(dati_pdc!$C723=2,dati_bdv!$D$2:$D$65536,IF(dati_pdc!$C723=3,dati_bdv!$E$2:$E$65536,IF(dati_pdc!$C723=4,dati_bdv!$F$2:$F$65536,IF(dati_pdc!$C723=5,dati_bdv!$G$2:$G$65536,dati_bdv!$H$2:$H$65536))))),$A723,dati_bdv!J$2:J$65536)</f>
        <v>0</v>
      </c>
      <c r="C723">
        <f>SUMIF(IF(dati_pdc!$C723=1,dati_bdv!$C$2:$C$65536,IF(dati_pdc!$C723=2,dati_bdv!$D$2:$D$65536,IF(dati_pdc!$C723=3,dati_bdv!$E$2:$E$65536,IF(dati_pdc!$C723=4,dati_bdv!$F$2:$F$65536,IF(dati_pdc!$C723=5,dati_bdv!$G$2:$G$65536,dati_bdv!$H$2:$H$65536))))),$A723,dati_bdv!K$2:K$65536)</f>
        <v>0</v>
      </c>
      <c r="D723">
        <f>SUMIF(IF(dati_pdc!$C723=1,dati_bdv!$C$2:$C$65536,IF(dati_pdc!$C723=2,dati_bdv!$D$2:$D$65536,IF(dati_pdc!$C723=3,dati_bdv!$E$2:$E$65536,IF(dati_pdc!$C723=4,dati_bdv!$F$2:$F$65536,IF(dati_pdc!$C723=5,dati_bdv!$G$2:$G$65536,dati_bdv!$H$2:$H$65536))))),$A723,dati_bdv!L$2:L$65536)</f>
        <v>0</v>
      </c>
      <c r="E723">
        <f>SUMIF(IF(dati_pdc!$C723=1,dati_bdv!$C$2:$C$65536,IF(dati_pdc!$C723=2,dati_bdv!$D$2:$D$65536,IF(dati_pdc!$C723=3,dati_bdv!$E$2:$E$65536,IF(dati_pdc!$C723=4,dati_bdv!$F$2:$F$65536,IF(dati_pdc!$C723=5,dati_bdv!$G$2:$G$65536,dati_bdv!$H$2:$H$65536))))),$A723,dati_bdv!M$2:M$65536)</f>
        <v>0</v>
      </c>
      <c r="F723">
        <f>SUMIF(IF(dati_pdc!$C723=1,dati_bdv!$C$2:$C$65536,IF(dati_pdc!$C723=2,dati_bdv!$D$2:$D$65536,IF(dati_pdc!$C723=3,dati_bdv!$E$2:$E$65536,IF(dati_pdc!$C723=4,dati_bdv!$F$2:$F$65536,IF(dati_pdc!$C723=5,dati_bdv!$G$2:$G$65536,dati_bdv!$H$2:$H$65536))))),$A723,dati_bdv!N$2:N$65536)</f>
        <v>0</v>
      </c>
    </row>
    <row r="724" spans="1:6">
      <c r="A724" s="34">
        <f>dati_pdc!A724</f>
        <v>0</v>
      </c>
      <c r="B724">
        <f>SUMIF(IF(dati_pdc!$C724=1,dati_bdv!$C$2:$C$65536,IF(dati_pdc!$C724=2,dati_bdv!$D$2:$D$65536,IF(dati_pdc!$C724=3,dati_bdv!$E$2:$E$65536,IF(dati_pdc!$C724=4,dati_bdv!$F$2:$F$65536,IF(dati_pdc!$C724=5,dati_bdv!$G$2:$G$65536,dati_bdv!$H$2:$H$65536))))),$A724,dati_bdv!J$2:J$65536)</f>
        <v>0</v>
      </c>
      <c r="C724">
        <f>SUMIF(IF(dati_pdc!$C724=1,dati_bdv!$C$2:$C$65536,IF(dati_pdc!$C724=2,dati_bdv!$D$2:$D$65536,IF(dati_pdc!$C724=3,dati_bdv!$E$2:$E$65536,IF(dati_pdc!$C724=4,dati_bdv!$F$2:$F$65536,IF(dati_pdc!$C724=5,dati_bdv!$G$2:$G$65536,dati_bdv!$H$2:$H$65536))))),$A724,dati_bdv!K$2:K$65536)</f>
        <v>0</v>
      </c>
      <c r="D724">
        <f>SUMIF(IF(dati_pdc!$C724=1,dati_bdv!$C$2:$C$65536,IF(dati_pdc!$C724=2,dati_bdv!$D$2:$D$65536,IF(dati_pdc!$C724=3,dati_bdv!$E$2:$E$65536,IF(dati_pdc!$C724=4,dati_bdv!$F$2:$F$65536,IF(dati_pdc!$C724=5,dati_bdv!$G$2:$G$65536,dati_bdv!$H$2:$H$65536))))),$A724,dati_bdv!L$2:L$65536)</f>
        <v>0</v>
      </c>
      <c r="E724">
        <f>SUMIF(IF(dati_pdc!$C724=1,dati_bdv!$C$2:$C$65536,IF(dati_pdc!$C724=2,dati_bdv!$D$2:$D$65536,IF(dati_pdc!$C724=3,dati_bdv!$E$2:$E$65536,IF(dati_pdc!$C724=4,dati_bdv!$F$2:$F$65536,IF(dati_pdc!$C724=5,dati_bdv!$G$2:$G$65536,dati_bdv!$H$2:$H$65536))))),$A724,dati_bdv!M$2:M$65536)</f>
        <v>0</v>
      </c>
      <c r="F724">
        <f>SUMIF(IF(dati_pdc!$C724=1,dati_bdv!$C$2:$C$65536,IF(dati_pdc!$C724=2,dati_bdv!$D$2:$D$65536,IF(dati_pdc!$C724=3,dati_bdv!$E$2:$E$65536,IF(dati_pdc!$C724=4,dati_bdv!$F$2:$F$65536,IF(dati_pdc!$C724=5,dati_bdv!$G$2:$G$65536,dati_bdv!$H$2:$H$65536))))),$A724,dati_bdv!N$2:N$65536)</f>
        <v>0</v>
      </c>
    </row>
    <row r="725" spans="1:6">
      <c r="A725" s="34">
        <f>dati_pdc!A725</f>
        <v>0</v>
      </c>
      <c r="B725">
        <f>SUMIF(IF(dati_pdc!$C725=1,dati_bdv!$C$2:$C$65536,IF(dati_pdc!$C725=2,dati_bdv!$D$2:$D$65536,IF(dati_pdc!$C725=3,dati_bdv!$E$2:$E$65536,IF(dati_pdc!$C725=4,dati_bdv!$F$2:$F$65536,IF(dati_pdc!$C725=5,dati_bdv!$G$2:$G$65536,dati_bdv!$H$2:$H$65536))))),$A725,dati_bdv!J$2:J$65536)</f>
        <v>0</v>
      </c>
      <c r="C725">
        <f>SUMIF(IF(dati_pdc!$C725=1,dati_bdv!$C$2:$C$65536,IF(dati_pdc!$C725=2,dati_bdv!$D$2:$D$65536,IF(dati_pdc!$C725=3,dati_bdv!$E$2:$E$65536,IF(dati_pdc!$C725=4,dati_bdv!$F$2:$F$65536,IF(dati_pdc!$C725=5,dati_bdv!$G$2:$G$65536,dati_bdv!$H$2:$H$65536))))),$A725,dati_bdv!K$2:K$65536)</f>
        <v>0</v>
      </c>
      <c r="D725">
        <f>SUMIF(IF(dati_pdc!$C725=1,dati_bdv!$C$2:$C$65536,IF(dati_pdc!$C725=2,dati_bdv!$D$2:$D$65536,IF(dati_pdc!$C725=3,dati_bdv!$E$2:$E$65536,IF(dati_pdc!$C725=4,dati_bdv!$F$2:$F$65536,IF(dati_pdc!$C725=5,dati_bdv!$G$2:$G$65536,dati_bdv!$H$2:$H$65536))))),$A725,dati_bdv!L$2:L$65536)</f>
        <v>0</v>
      </c>
      <c r="E725">
        <f>SUMIF(IF(dati_pdc!$C725=1,dati_bdv!$C$2:$C$65536,IF(dati_pdc!$C725=2,dati_bdv!$D$2:$D$65536,IF(dati_pdc!$C725=3,dati_bdv!$E$2:$E$65536,IF(dati_pdc!$C725=4,dati_bdv!$F$2:$F$65536,IF(dati_pdc!$C725=5,dati_bdv!$G$2:$G$65536,dati_bdv!$H$2:$H$65536))))),$A725,dati_bdv!M$2:M$65536)</f>
        <v>0</v>
      </c>
      <c r="F725">
        <f>SUMIF(IF(dati_pdc!$C725=1,dati_bdv!$C$2:$C$65536,IF(dati_pdc!$C725=2,dati_bdv!$D$2:$D$65536,IF(dati_pdc!$C725=3,dati_bdv!$E$2:$E$65536,IF(dati_pdc!$C725=4,dati_bdv!$F$2:$F$65536,IF(dati_pdc!$C725=5,dati_bdv!$G$2:$G$65536,dati_bdv!$H$2:$H$65536))))),$A725,dati_bdv!N$2:N$65536)</f>
        <v>0</v>
      </c>
    </row>
    <row r="726" spans="1:6">
      <c r="A726" s="34">
        <f>dati_pdc!A726</f>
        <v>0</v>
      </c>
      <c r="B726">
        <f>SUMIF(IF(dati_pdc!$C726=1,dati_bdv!$C$2:$C$65536,IF(dati_pdc!$C726=2,dati_bdv!$D$2:$D$65536,IF(dati_pdc!$C726=3,dati_bdv!$E$2:$E$65536,IF(dati_pdc!$C726=4,dati_bdv!$F$2:$F$65536,IF(dati_pdc!$C726=5,dati_bdv!$G$2:$G$65536,dati_bdv!$H$2:$H$65536))))),$A726,dati_bdv!J$2:J$65536)</f>
        <v>0</v>
      </c>
      <c r="C726">
        <f>SUMIF(IF(dati_pdc!$C726=1,dati_bdv!$C$2:$C$65536,IF(dati_pdc!$C726=2,dati_bdv!$D$2:$D$65536,IF(dati_pdc!$C726=3,dati_bdv!$E$2:$E$65536,IF(dati_pdc!$C726=4,dati_bdv!$F$2:$F$65536,IF(dati_pdc!$C726=5,dati_bdv!$G$2:$G$65536,dati_bdv!$H$2:$H$65536))))),$A726,dati_bdv!K$2:K$65536)</f>
        <v>0</v>
      </c>
      <c r="D726">
        <f>SUMIF(IF(dati_pdc!$C726=1,dati_bdv!$C$2:$C$65536,IF(dati_pdc!$C726=2,dati_bdv!$D$2:$D$65536,IF(dati_pdc!$C726=3,dati_bdv!$E$2:$E$65536,IF(dati_pdc!$C726=4,dati_bdv!$F$2:$F$65536,IF(dati_pdc!$C726=5,dati_bdv!$G$2:$G$65536,dati_bdv!$H$2:$H$65536))))),$A726,dati_bdv!L$2:L$65536)</f>
        <v>0</v>
      </c>
      <c r="E726">
        <f>SUMIF(IF(dati_pdc!$C726=1,dati_bdv!$C$2:$C$65536,IF(dati_pdc!$C726=2,dati_bdv!$D$2:$D$65536,IF(dati_pdc!$C726=3,dati_bdv!$E$2:$E$65536,IF(dati_pdc!$C726=4,dati_bdv!$F$2:$F$65536,IF(dati_pdc!$C726=5,dati_bdv!$G$2:$G$65536,dati_bdv!$H$2:$H$65536))))),$A726,dati_bdv!M$2:M$65536)</f>
        <v>0</v>
      </c>
      <c r="F726">
        <f>SUMIF(IF(dati_pdc!$C726=1,dati_bdv!$C$2:$C$65536,IF(dati_pdc!$C726=2,dati_bdv!$D$2:$D$65536,IF(dati_pdc!$C726=3,dati_bdv!$E$2:$E$65536,IF(dati_pdc!$C726=4,dati_bdv!$F$2:$F$65536,IF(dati_pdc!$C726=5,dati_bdv!$G$2:$G$65536,dati_bdv!$H$2:$H$65536))))),$A726,dati_bdv!N$2:N$65536)</f>
        <v>0</v>
      </c>
    </row>
    <row r="727" spans="1:6">
      <c r="A727" s="34">
        <f>dati_pdc!A727</f>
        <v>0</v>
      </c>
      <c r="B727">
        <f>SUMIF(IF(dati_pdc!$C727=1,dati_bdv!$C$2:$C$65536,IF(dati_pdc!$C727=2,dati_bdv!$D$2:$D$65536,IF(dati_pdc!$C727=3,dati_bdv!$E$2:$E$65536,IF(dati_pdc!$C727=4,dati_bdv!$F$2:$F$65536,IF(dati_pdc!$C727=5,dati_bdv!$G$2:$G$65536,dati_bdv!$H$2:$H$65536))))),$A727,dati_bdv!J$2:J$65536)</f>
        <v>0</v>
      </c>
      <c r="C727">
        <f>SUMIF(IF(dati_pdc!$C727=1,dati_bdv!$C$2:$C$65536,IF(dati_pdc!$C727=2,dati_bdv!$D$2:$D$65536,IF(dati_pdc!$C727=3,dati_bdv!$E$2:$E$65536,IF(dati_pdc!$C727=4,dati_bdv!$F$2:$F$65536,IF(dati_pdc!$C727=5,dati_bdv!$G$2:$G$65536,dati_bdv!$H$2:$H$65536))))),$A727,dati_bdv!K$2:K$65536)</f>
        <v>0</v>
      </c>
      <c r="D727">
        <f>SUMIF(IF(dati_pdc!$C727=1,dati_bdv!$C$2:$C$65536,IF(dati_pdc!$C727=2,dati_bdv!$D$2:$D$65536,IF(dati_pdc!$C727=3,dati_bdv!$E$2:$E$65536,IF(dati_pdc!$C727=4,dati_bdv!$F$2:$F$65536,IF(dati_pdc!$C727=5,dati_bdv!$G$2:$G$65536,dati_bdv!$H$2:$H$65536))))),$A727,dati_bdv!L$2:L$65536)</f>
        <v>0</v>
      </c>
      <c r="E727">
        <f>SUMIF(IF(dati_pdc!$C727=1,dati_bdv!$C$2:$C$65536,IF(dati_pdc!$C727=2,dati_bdv!$D$2:$D$65536,IF(dati_pdc!$C727=3,dati_bdv!$E$2:$E$65536,IF(dati_pdc!$C727=4,dati_bdv!$F$2:$F$65536,IF(dati_pdc!$C727=5,dati_bdv!$G$2:$G$65536,dati_bdv!$H$2:$H$65536))))),$A727,dati_bdv!M$2:M$65536)</f>
        <v>0</v>
      </c>
      <c r="F727">
        <f>SUMIF(IF(dati_pdc!$C727=1,dati_bdv!$C$2:$C$65536,IF(dati_pdc!$C727=2,dati_bdv!$D$2:$D$65536,IF(dati_pdc!$C727=3,dati_bdv!$E$2:$E$65536,IF(dati_pdc!$C727=4,dati_bdv!$F$2:$F$65536,IF(dati_pdc!$C727=5,dati_bdv!$G$2:$G$65536,dati_bdv!$H$2:$H$65536))))),$A727,dati_bdv!N$2:N$65536)</f>
        <v>0</v>
      </c>
    </row>
    <row r="728" spans="1:6">
      <c r="A728" s="34">
        <f>dati_pdc!A728</f>
        <v>0</v>
      </c>
      <c r="B728">
        <f>SUMIF(IF(dati_pdc!$C728=1,dati_bdv!$C$2:$C$65536,IF(dati_pdc!$C728=2,dati_bdv!$D$2:$D$65536,IF(dati_pdc!$C728=3,dati_bdv!$E$2:$E$65536,IF(dati_pdc!$C728=4,dati_bdv!$F$2:$F$65536,IF(dati_pdc!$C728=5,dati_bdv!$G$2:$G$65536,dati_bdv!$H$2:$H$65536))))),$A728,dati_bdv!J$2:J$65536)</f>
        <v>0</v>
      </c>
      <c r="C728">
        <f>SUMIF(IF(dati_pdc!$C728=1,dati_bdv!$C$2:$C$65536,IF(dati_pdc!$C728=2,dati_bdv!$D$2:$D$65536,IF(dati_pdc!$C728=3,dati_bdv!$E$2:$E$65536,IF(dati_pdc!$C728=4,dati_bdv!$F$2:$F$65536,IF(dati_pdc!$C728=5,dati_bdv!$G$2:$G$65536,dati_bdv!$H$2:$H$65536))))),$A728,dati_bdv!K$2:K$65536)</f>
        <v>0</v>
      </c>
      <c r="D728">
        <f>SUMIF(IF(dati_pdc!$C728=1,dati_bdv!$C$2:$C$65536,IF(dati_pdc!$C728=2,dati_bdv!$D$2:$D$65536,IF(dati_pdc!$C728=3,dati_bdv!$E$2:$E$65536,IF(dati_pdc!$C728=4,dati_bdv!$F$2:$F$65536,IF(dati_pdc!$C728=5,dati_bdv!$G$2:$G$65536,dati_bdv!$H$2:$H$65536))))),$A728,dati_bdv!L$2:L$65536)</f>
        <v>0</v>
      </c>
      <c r="E728">
        <f>SUMIF(IF(dati_pdc!$C728=1,dati_bdv!$C$2:$C$65536,IF(dati_pdc!$C728=2,dati_bdv!$D$2:$D$65536,IF(dati_pdc!$C728=3,dati_bdv!$E$2:$E$65536,IF(dati_pdc!$C728=4,dati_bdv!$F$2:$F$65536,IF(dati_pdc!$C728=5,dati_bdv!$G$2:$G$65536,dati_bdv!$H$2:$H$65536))))),$A728,dati_bdv!M$2:M$65536)</f>
        <v>0</v>
      </c>
      <c r="F728">
        <f>SUMIF(IF(dati_pdc!$C728=1,dati_bdv!$C$2:$C$65536,IF(dati_pdc!$C728=2,dati_bdv!$D$2:$D$65536,IF(dati_pdc!$C728=3,dati_bdv!$E$2:$E$65536,IF(dati_pdc!$C728=4,dati_bdv!$F$2:$F$65536,IF(dati_pdc!$C728=5,dati_bdv!$G$2:$G$65536,dati_bdv!$H$2:$H$65536))))),$A728,dati_bdv!N$2:N$65536)</f>
        <v>0</v>
      </c>
    </row>
    <row r="729" spans="1:6">
      <c r="A729" s="34">
        <f>dati_pdc!A729</f>
        <v>0</v>
      </c>
      <c r="B729">
        <f>SUMIF(IF(dati_pdc!$C729=1,dati_bdv!$C$2:$C$65536,IF(dati_pdc!$C729=2,dati_bdv!$D$2:$D$65536,IF(dati_pdc!$C729=3,dati_bdv!$E$2:$E$65536,IF(dati_pdc!$C729=4,dati_bdv!$F$2:$F$65536,IF(dati_pdc!$C729=5,dati_bdv!$G$2:$G$65536,dati_bdv!$H$2:$H$65536))))),$A729,dati_bdv!J$2:J$65536)</f>
        <v>0</v>
      </c>
      <c r="C729">
        <f>SUMIF(IF(dati_pdc!$C729=1,dati_bdv!$C$2:$C$65536,IF(dati_pdc!$C729=2,dati_bdv!$D$2:$D$65536,IF(dati_pdc!$C729=3,dati_bdv!$E$2:$E$65536,IF(dati_pdc!$C729=4,dati_bdv!$F$2:$F$65536,IF(dati_pdc!$C729=5,dati_bdv!$G$2:$G$65536,dati_bdv!$H$2:$H$65536))))),$A729,dati_bdv!K$2:K$65536)</f>
        <v>0</v>
      </c>
      <c r="D729">
        <f>SUMIF(IF(dati_pdc!$C729=1,dati_bdv!$C$2:$C$65536,IF(dati_pdc!$C729=2,dati_bdv!$D$2:$D$65536,IF(dati_pdc!$C729=3,dati_bdv!$E$2:$E$65536,IF(dati_pdc!$C729=4,dati_bdv!$F$2:$F$65536,IF(dati_pdc!$C729=5,dati_bdv!$G$2:$G$65536,dati_bdv!$H$2:$H$65536))))),$A729,dati_bdv!L$2:L$65536)</f>
        <v>0</v>
      </c>
      <c r="E729">
        <f>SUMIF(IF(dati_pdc!$C729=1,dati_bdv!$C$2:$C$65536,IF(dati_pdc!$C729=2,dati_bdv!$D$2:$D$65536,IF(dati_pdc!$C729=3,dati_bdv!$E$2:$E$65536,IF(dati_pdc!$C729=4,dati_bdv!$F$2:$F$65536,IF(dati_pdc!$C729=5,dati_bdv!$G$2:$G$65536,dati_bdv!$H$2:$H$65536))))),$A729,dati_bdv!M$2:M$65536)</f>
        <v>0</v>
      </c>
      <c r="F729">
        <f>SUMIF(IF(dati_pdc!$C729=1,dati_bdv!$C$2:$C$65536,IF(dati_pdc!$C729=2,dati_bdv!$D$2:$D$65536,IF(dati_pdc!$C729=3,dati_bdv!$E$2:$E$65536,IF(dati_pdc!$C729=4,dati_bdv!$F$2:$F$65536,IF(dati_pdc!$C729=5,dati_bdv!$G$2:$G$65536,dati_bdv!$H$2:$H$65536))))),$A729,dati_bdv!N$2:N$65536)</f>
        <v>0</v>
      </c>
    </row>
    <row r="730" spans="1:6">
      <c r="A730" s="34">
        <f>dati_pdc!A730</f>
        <v>0</v>
      </c>
      <c r="B730">
        <f>SUMIF(IF(dati_pdc!$C730=1,dati_bdv!$C$2:$C$65536,IF(dati_pdc!$C730=2,dati_bdv!$D$2:$D$65536,IF(dati_pdc!$C730=3,dati_bdv!$E$2:$E$65536,IF(dati_pdc!$C730=4,dati_bdv!$F$2:$F$65536,IF(dati_pdc!$C730=5,dati_bdv!$G$2:$G$65536,dati_bdv!$H$2:$H$65536))))),$A730,dati_bdv!J$2:J$65536)</f>
        <v>0</v>
      </c>
      <c r="C730">
        <f>SUMIF(IF(dati_pdc!$C730=1,dati_bdv!$C$2:$C$65536,IF(dati_pdc!$C730=2,dati_bdv!$D$2:$D$65536,IF(dati_pdc!$C730=3,dati_bdv!$E$2:$E$65536,IF(dati_pdc!$C730=4,dati_bdv!$F$2:$F$65536,IF(dati_pdc!$C730=5,dati_bdv!$G$2:$G$65536,dati_bdv!$H$2:$H$65536))))),$A730,dati_bdv!K$2:K$65536)</f>
        <v>0</v>
      </c>
      <c r="D730">
        <f>SUMIF(IF(dati_pdc!$C730=1,dati_bdv!$C$2:$C$65536,IF(dati_pdc!$C730=2,dati_bdv!$D$2:$D$65536,IF(dati_pdc!$C730=3,dati_bdv!$E$2:$E$65536,IF(dati_pdc!$C730=4,dati_bdv!$F$2:$F$65536,IF(dati_pdc!$C730=5,dati_bdv!$G$2:$G$65536,dati_bdv!$H$2:$H$65536))))),$A730,dati_bdv!L$2:L$65536)</f>
        <v>0</v>
      </c>
      <c r="E730">
        <f>SUMIF(IF(dati_pdc!$C730=1,dati_bdv!$C$2:$C$65536,IF(dati_pdc!$C730=2,dati_bdv!$D$2:$D$65536,IF(dati_pdc!$C730=3,dati_bdv!$E$2:$E$65536,IF(dati_pdc!$C730=4,dati_bdv!$F$2:$F$65536,IF(dati_pdc!$C730=5,dati_bdv!$G$2:$G$65536,dati_bdv!$H$2:$H$65536))))),$A730,dati_bdv!M$2:M$65536)</f>
        <v>0</v>
      </c>
      <c r="F730">
        <f>SUMIF(IF(dati_pdc!$C730=1,dati_bdv!$C$2:$C$65536,IF(dati_pdc!$C730=2,dati_bdv!$D$2:$D$65536,IF(dati_pdc!$C730=3,dati_bdv!$E$2:$E$65536,IF(dati_pdc!$C730=4,dati_bdv!$F$2:$F$65536,IF(dati_pdc!$C730=5,dati_bdv!$G$2:$G$65536,dati_bdv!$H$2:$H$65536))))),$A730,dati_bdv!N$2:N$65536)</f>
        <v>0</v>
      </c>
    </row>
    <row r="731" spans="1:6">
      <c r="A731" s="34">
        <f>dati_pdc!A731</f>
        <v>0</v>
      </c>
      <c r="B731">
        <f>SUMIF(IF(dati_pdc!$C731=1,dati_bdv!$C$2:$C$65536,IF(dati_pdc!$C731=2,dati_bdv!$D$2:$D$65536,IF(dati_pdc!$C731=3,dati_bdv!$E$2:$E$65536,IF(dati_pdc!$C731=4,dati_bdv!$F$2:$F$65536,IF(dati_pdc!$C731=5,dati_bdv!$G$2:$G$65536,dati_bdv!$H$2:$H$65536))))),$A731,dati_bdv!J$2:J$65536)</f>
        <v>0</v>
      </c>
      <c r="C731">
        <f>SUMIF(IF(dati_pdc!$C731=1,dati_bdv!$C$2:$C$65536,IF(dati_pdc!$C731=2,dati_bdv!$D$2:$D$65536,IF(dati_pdc!$C731=3,dati_bdv!$E$2:$E$65536,IF(dati_pdc!$C731=4,dati_bdv!$F$2:$F$65536,IF(dati_pdc!$C731=5,dati_bdv!$G$2:$G$65536,dati_bdv!$H$2:$H$65536))))),$A731,dati_bdv!K$2:K$65536)</f>
        <v>0</v>
      </c>
      <c r="D731">
        <f>SUMIF(IF(dati_pdc!$C731=1,dati_bdv!$C$2:$C$65536,IF(dati_pdc!$C731=2,dati_bdv!$D$2:$D$65536,IF(dati_pdc!$C731=3,dati_bdv!$E$2:$E$65536,IF(dati_pdc!$C731=4,dati_bdv!$F$2:$F$65536,IF(dati_pdc!$C731=5,dati_bdv!$G$2:$G$65536,dati_bdv!$H$2:$H$65536))))),$A731,dati_bdv!L$2:L$65536)</f>
        <v>0</v>
      </c>
      <c r="E731">
        <f>SUMIF(IF(dati_pdc!$C731=1,dati_bdv!$C$2:$C$65536,IF(dati_pdc!$C731=2,dati_bdv!$D$2:$D$65536,IF(dati_pdc!$C731=3,dati_bdv!$E$2:$E$65536,IF(dati_pdc!$C731=4,dati_bdv!$F$2:$F$65536,IF(dati_pdc!$C731=5,dati_bdv!$G$2:$G$65536,dati_bdv!$H$2:$H$65536))))),$A731,dati_bdv!M$2:M$65536)</f>
        <v>0</v>
      </c>
      <c r="F731">
        <f>SUMIF(IF(dati_pdc!$C731=1,dati_bdv!$C$2:$C$65536,IF(dati_pdc!$C731=2,dati_bdv!$D$2:$D$65536,IF(dati_pdc!$C731=3,dati_bdv!$E$2:$E$65536,IF(dati_pdc!$C731=4,dati_bdv!$F$2:$F$65536,IF(dati_pdc!$C731=5,dati_bdv!$G$2:$G$65536,dati_bdv!$H$2:$H$65536))))),$A731,dati_bdv!N$2:N$65536)</f>
        <v>0</v>
      </c>
    </row>
    <row r="732" spans="1:6">
      <c r="A732" s="34">
        <f>dati_pdc!A732</f>
        <v>0</v>
      </c>
      <c r="B732">
        <f>SUMIF(IF(dati_pdc!$C732=1,dati_bdv!$C$2:$C$65536,IF(dati_pdc!$C732=2,dati_bdv!$D$2:$D$65536,IF(dati_pdc!$C732=3,dati_bdv!$E$2:$E$65536,IF(dati_pdc!$C732=4,dati_bdv!$F$2:$F$65536,IF(dati_pdc!$C732=5,dati_bdv!$G$2:$G$65536,dati_bdv!$H$2:$H$65536))))),$A732,dati_bdv!J$2:J$65536)</f>
        <v>0</v>
      </c>
      <c r="C732">
        <f>SUMIF(IF(dati_pdc!$C732=1,dati_bdv!$C$2:$C$65536,IF(dati_pdc!$C732=2,dati_bdv!$D$2:$D$65536,IF(dati_pdc!$C732=3,dati_bdv!$E$2:$E$65536,IF(dati_pdc!$C732=4,dati_bdv!$F$2:$F$65536,IF(dati_pdc!$C732=5,dati_bdv!$G$2:$G$65536,dati_bdv!$H$2:$H$65536))))),$A732,dati_bdv!K$2:K$65536)</f>
        <v>0</v>
      </c>
      <c r="D732">
        <f>SUMIF(IF(dati_pdc!$C732=1,dati_bdv!$C$2:$C$65536,IF(dati_pdc!$C732=2,dati_bdv!$D$2:$D$65536,IF(dati_pdc!$C732=3,dati_bdv!$E$2:$E$65536,IF(dati_pdc!$C732=4,dati_bdv!$F$2:$F$65536,IF(dati_pdc!$C732=5,dati_bdv!$G$2:$G$65536,dati_bdv!$H$2:$H$65536))))),$A732,dati_bdv!L$2:L$65536)</f>
        <v>0</v>
      </c>
      <c r="E732">
        <f>SUMIF(IF(dati_pdc!$C732=1,dati_bdv!$C$2:$C$65536,IF(dati_pdc!$C732=2,dati_bdv!$D$2:$D$65536,IF(dati_pdc!$C732=3,dati_bdv!$E$2:$E$65536,IF(dati_pdc!$C732=4,dati_bdv!$F$2:$F$65536,IF(dati_pdc!$C732=5,dati_bdv!$G$2:$G$65536,dati_bdv!$H$2:$H$65536))))),$A732,dati_bdv!M$2:M$65536)</f>
        <v>0</v>
      </c>
      <c r="F732">
        <f>SUMIF(IF(dati_pdc!$C732=1,dati_bdv!$C$2:$C$65536,IF(dati_pdc!$C732=2,dati_bdv!$D$2:$D$65536,IF(dati_pdc!$C732=3,dati_bdv!$E$2:$E$65536,IF(dati_pdc!$C732=4,dati_bdv!$F$2:$F$65536,IF(dati_pdc!$C732=5,dati_bdv!$G$2:$G$65536,dati_bdv!$H$2:$H$65536))))),$A732,dati_bdv!N$2:N$65536)</f>
        <v>0</v>
      </c>
    </row>
    <row r="733" spans="1:6">
      <c r="A733" s="34">
        <f>dati_pdc!A733</f>
        <v>0</v>
      </c>
      <c r="B733">
        <f>SUMIF(IF(dati_pdc!$C733=1,dati_bdv!$C$2:$C$65536,IF(dati_pdc!$C733=2,dati_bdv!$D$2:$D$65536,IF(dati_pdc!$C733=3,dati_bdv!$E$2:$E$65536,IF(dati_pdc!$C733=4,dati_bdv!$F$2:$F$65536,IF(dati_pdc!$C733=5,dati_bdv!$G$2:$G$65536,dati_bdv!$H$2:$H$65536))))),$A733,dati_bdv!J$2:J$65536)</f>
        <v>0</v>
      </c>
      <c r="C733">
        <f>SUMIF(IF(dati_pdc!$C733=1,dati_bdv!$C$2:$C$65536,IF(dati_pdc!$C733=2,dati_bdv!$D$2:$D$65536,IF(dati_pdc!$C733=3,dati_bdv!$E$2:$E$65536,IF(dati_pdc!$C733=4,dati_bdv!$F$2:$F$65536,IF(dati_pdc!$C733=5,dati_bdv!$G$2:$G$65536,dati_bdv!$H$2:$H$65536))))),$A733,dati_bdv!K$2:K$65536)</f>
        <v>0</v>
      </c>
      <c r="D733">
        <f>SUMIF(IF(dati_pdc!$C733=1,dati_bdv!$C$2:$C$65536,IF(dati_pdc!$C733=2,dati_bdv!$D$2:$D$65536,IF(dati_pdc!$C733=3,dati_bdv!$E$2:$E$65536,IF(dati_pdc!$C733=4,dati_bdv!$F$2:$F$65536,IF(dati_pdc!$C733=5,dati_bdv!$G$2:$G$65536,dati_bdv!$H$2:$H$65536))))),$A733,dati_bdv!L$2:L$65536)</f>
        <v>0</v>
      </c>
      <c r="E733">
        <f>SUMIF(IF(dati_pdc!$C733=1,dati_bdv!$C$2:$C$65536,IF(dati_pdc!$C733=2,dati_bdv!$D$2:$D$65536,IF(dati_pdc!$C733=3,dati_bdv!$E$2:$E$65536,IF(dati_pdc!$C733=4,dati_bdv!$F$2:$F$65536,IF(dati_pdc!$C733=5,dati_bdv!$G$2:$G$65536,dati_bdv!$H$2:$H$65536))))),$A733,dati_bdv!M$2:M$65536)</f>
        <v>0</v>
      </c>
      <c r="F733">
        <f>SUMIF(IF(dati_pdc!$C733=1,dati_bdv!$C$2:$C$65536,IF(dati_pdc!$C733=2,dati_bdv!$D$2:$D$65536,IF(dati_pdc!$C733=3,dati_bdv!$E$2:$E$65536,IF(dati_pdc!$C733=4,dati_bdv!$F$2:$F$65536,IF(dati_pdc!$C733=5,dati_bdv!$G$2:$G$65536,dati_bdv!$H$2:$H$65536))))),$A733,dati_bdv!N$2:N$65536)</f>
        <v>0</v>
      </c>
    </row>
    <row r="734" spans="1:6">
      <c r="A734" s="34">
        <f>dati_pdc!A734</f>
        <v>0</v>
      </c>
      <c r="B734">
        <f>SUMIF(IF(dati_pdc!$C734=1,dati_bdv!$C$2:$C$65536,IF(dati_pdc!$C734=2,dati_bdv!$D$2:$D$65536,IF(dati_pdc!$C734=3,dati_bdv!$E$2:$E$65536,IF(dati_pdc!$C734=4,dati_bdv!$F$2:$F$65536,IF(dati_pdc!$C734=5,dati_bdv!$G$2:$G$65536,dati_bdv!$H$2:$H$65536))))),$A734,dati_bdv!J$2:J$65536)</f>
        <v>0</v>
      </c>
      <c r="C734">
        <f>SUMIF(IF(dati_pdc!$C734=1,dati_bdv!$C$2:$C$65536,IF(dati_pdc!$C734=2,dati_bdv!$D$2:$D$65536,IF(dati_pdc!$C734=3,dati_bdv!$E$2:$E$65536,IF(dati_pdc!$C734=4,dati_bdv!$F$2:$F$65536,IF(dati_pdc!$C734=5,dati_bdv!$G$2:$G$65536,dati_bdv!$H$2:$H$65536))))),$A734,dati_bdv!K$2:K$65536)</f>
        <v>0</v>
      </c>
      <c r="D734">
        <f>SUMIF(IF(dati_pdc!$C734=1,dati_bdv!$C$2:$C$65536,IF(dati_pdc!$C734=2,dati_bdv!$D$2:$D$65536,IF(dati_pdc!$C734=3,dati_bdv!$E$2:$E$65536,IF(dati_pdc!$C734=4,dati_bdv!$F$2:$F$65536,IF(dati_pdc!$C734=5,dati_bdv!$G$2:$G$65536,dati_bdv!$H$2:$H$65536))))),$A734,dati_bdv!L$2:L$65536)</f>
        <v>0</v>
      </c>
      <c r="E734">
        <f>SUMIF(IF(dati_pdc!$C734=1,dati_bdv!$C$2:$C$65536,IF(dati_pdc!$C734=2,dati_bdv!$D$2:$D$65536,IF(dati_pdc!$C734=3,dati_bdv!$E$2:$E$65536,IF(dati_pdc!$C734=4,dati_bdv!$F$2:$F$65536,IF(dati_pdc!$C734=5,dati_bdv!$G$2:$G$65536,dati_bdv!$H$2:$H$65536))))),$A734,dati_bdv!M$2:M$65536)</f>
        <v>0</v>
      </c>
      <c r="F734">
        <f>SUMIF(IF(dati_pdc!$C734=1,dati_bdv!$C$2:$C$65536,IF(dati_pdc!$C734=2,dati_bdv!$D$2:$D$65536,IF(dati_pdc!$C734=3,dati_bdv!$E$2:$E$65536,IF(dati_pdc!$C734=4,dati_bdv!$F$2:$F$65536,IF(dati_pdc!$C734=5,dati_bdv!$G$2:$G$65536,dati_bdv!$H$2:$H$65536))))),$A734,dati_bdv!N$2:N$65536)</f>
        <v>0</v>
      </c>
    </row>
    <row r="735" spans="1:6">
      <c r="A735" s="34">
        <f>dati_pdc!A735</f>
        <v>0</v>
      </c>
      <c r="B735">
        <f>SUMIF(IF(dati_pdc!$C735=1,dati_bdv!$C$2:$C$65536,IF(dati_pdc!$C735=2,dati_bdv!$D$2:$D$65536,IF(dati_pdc!$C735=3,dati_bdv!$E$2:$E$65536,IF(dati_pdc!$C735=4,dati_bdv!$F$2:$F$65536,IF(dati_pdc!$C735=5,dati_bdv!$G$2:$G$65536,dati_bdv!$H$2:$H$65536))))),$A735,dati_bdv!J$2:J$65536)</f>
        <v>0</v>
      </c>
      <c r="C735">
        <f>SUMIF(IF(dati_pdc!$C735=1,dati_bdv!$C$2:$C$65536,IF(dati_pdc!$C735=2,dati_bdv!$D$2:$D$65536,IF(dati_pdc!$C735=3,dati_bdv!$E$2:$E$65536,IF(dati_pdc!$C735=4,dati_bdv!$F$2:$F$65536,IF(dati_pdc!$C735=5,dati_bdv!$G$2:$G$65536,dati_bdv!$H$2:$H$65536))))),$A735,dati_bdv!K$2:K$65536)</f>
        <v>0</v>
      </c>
      <c r="D735">
        <f>SUMIF(IF(dati_pdc!$C735=1,dati_bdv!$C$2:$C$65536,IF(dati_pdc!$C735=2,dati_bdv!$D$2:$D$65536,IF(dati_pdc!$C735=3,dati_bdv!$E$2:$E$65536,IF(dati_pdc!$C735=4,dati_bdv!$F$2:$F$65536,IF(dati_pdc!$C735=5,dati_bdv!$G$2:$G$65536,dati_bdv!$H$2:$H$65536))))),$A735,dati_bdv!L$2:L$65536)</f>
        <v>0</v>
      </c>
      <c r="E735">
        <f>SUMIF(IF(dati_pdc!$C735=1,dati_bdv!$C$2:$C$65536,IF(dati_pdc!$C735=2,dati_bdv!$D$2:$D$65536,IF(dati_pdc!$C735=3,dati_bdv!$E$2:$E$65536,IF(dati_pdc!$C735=4,dati_bdv!$F$2:$F$65536,IF(dati_pdc!$C735=5,dati_bdv!$G$2:$G$65536,dati_bdv!$H$2:$H$65536))))),$A735,dati_bdv!M$2:M$65536)</f>
        <v>0</v>
      </c>
      <c r="F735">
        <f>SUMIF(IF(dati_pdc!$C735=1,dati_bdv!$C$2:$C$65536,IF(dati_pdc!$C735=2,dati_bdv!$D$2:$D$65536,IF(dati_pdc!$C735=3,dati_bdv!$E$2:$E$65536,IF(dati_pdc!$C735=4,dati_bdv!$F$2:$F$65536,IF(dati_pdc!$C735=5,dati_bdv!$G$2:$G$65536,dati_bdv!$H$2:$H$65536))))),$A735,dati_bdv!N$2:N$65536)</f>
        <v>0</v>
      </c>
    </row>
    <row r="736" spans="1:6">
      <c r="A736" s="34">
        <f>dati_pdc!A736</f>
        <v>0</v>
      </c>
      <c r="B736">
        <f>SUMIF(IF(dati_pdc!$C736=1,dati_bdv!$C$2:$C$65536,IF(dati_pdc!$C736=2,dati_bdv!$D$2:$D$65536,IF(dati_pdc!$C736=3,dati_bdv!$E$2:$E$65536,IF(dati_pdc!$C736=4,dati_bdv!$F$2:$F$65536,IF(dati_pdc!$C736=5,dati_bdv!$G$2:$G$65536,dati_bdv!$H$2:$H$65536))))),$A736,dati_bdv!J$2:J$65536)</f>
        <v>0</v>
      </c>
      <c r="C736">
        <f>SUMIF(IF(dati_pdc!$C736=1,dati_bdv!$C$2:$C$65536,IF(dati_pdc!$C736=2,dati_bdv!$D$2:$D$65536,IF(dati_pdc!$C736=3,dati_bdv!$E$2:$E$65536,IF(dati_pdc!$C736=4,dati_bdv!$F$2:$F$65536,IF(dati_pdc!$C736=5,dati_bdv!$G$2:$G$65536,dati_bdv!$H$2:$H$65536))))),$A736,dati_bdv!K$2:K$65536)</f>
        <v>0</v>
      </c>
      <c r="D736">
        <f>SUMIF(IF(dati_pdc!$C736=1,dati_bdv!$C$2:$C$65536,IF(dati_pdc!$C736=2,dati_bdv!$D$2:$D$65536,IF(dati_pdc!$C736=3,dati_bdv!$E$2:$E$65536,IF(dati_pdc!$C736=4,dati_bdv!$F$2:$F$65536,IF(dati_pdc!$C736=5,dati_bdv!$G$2:$G$65536,dati_bdv!$H$2:$H$65536))))),$A736,dati_bdv!L$2:L$65536)</f>
        <v>0</v>
      </c>
      <c r="E736">
        <f>SUMIF(IF(dati_pdc!$C736=1,dati_bdv!$C$2:$C$65536,IF(dati_pdc!$C736=2,dati_bdv!$D$2:$D$65536,IF(dati_pdc!$C736=3,dati_bdv!$E$2:$E$65536,IF(dati_pdc!$C736=4,dati_bdv!$F$2:$F$65536,IF(dati_pdc!$C736=5,dati_bdv!$G$2:$G$65536,dati_bdv!$H$2:$H$65536))))),$A736,dati_bdv!M$2:M$65536)</f>
        <v>0</v>
      </c>
      <c r="F736">
        <f>SUMIF(IF(dati_pdc!$C736=1,dati_bdv!$C$2:$C$65536,IF(dati_pdc!$C736=2,dati_bdv!$D$2:$D$65536,IF(dati_pdc!$C736=3,dati_bdv!$E$2:$E$65536,IF(dati_pdc!$C736=4,dati_bdv!$F$2:$F$65536,IF(dati_pdc!$C736=5,dati_bdv!$G$2:$G$65536,dati_bdv!$H$2:$H$65536))))),$A736,dati_bdv!N$2:N$65536)</f>
        <v>0</v>
      </c>
    </row>
    <row r="737" spans="1:6">
      <c r="A737" s="34">
        <f>dati_pdc!A737</f>
        <v>0</v>
      </c>
      <c r="B737">
        <f>SUMIF(IF(dati_pdc!$C737=1,dati_bdv!$C$2:$C$65536,IF(dati_pdc!$C737=2,dati_bdv!$D$2:$D$65536,IF(dati_pdc!$C737=3,dati_bdv!$E$2:$E$65536,IF(dati_pdc!$C737=4,dati_bdv!$F$2:$F$65536,IF(dati_pdc!$C737=5,dati_bdv!$G$2:$G$65536,dati_bdv!$H$2:$H$65536))))),$A737,dati_bdv!J$2:J$65536)</f>
        <v>0</v>
      </c>
      <c r="C737">
        <f>SUMIF(IF(dati_pdc!$C737=1,dati_bdv!$C$2:$C$65536,IF(dati_pdc!$C737=2,dati_bdv!$D$2:$D$65536,IF(dati_pdc!$C737=3,dati_bdv!$E$2:$E$65536,IF(dati_pdc!$C737=4,dati_bdv!$F$2:$F$65536,IF(dati_pdc!$C737=5,dati_bdv!$G$2:$G$65536,dati_bdv!$H$2:$H$65536))))),$A737,dati_bdv!K$2:K$65536)</f>
        <v>0</v>
      </c>
      <c r="D737">
        <f>SUMIF(IF(dati_pdc!$C737=1,dati_bdv!$C$2:$C$65536,IF(dati_pdc!$C737=2,dati_bdv!$D$2:$D$65536,IF(dati_pdc!$C737=3,dati_bdv!$E$2:$E$65536,IF(dati_pdc!$C737=4,dati_bdv!$F$2:$F$65536,IF(dati_pdc!$C737=5,dati_bdv!$G$2:$G$65536,dati_bdv!$H$2:$H$65536))))),$A737,dati_bdv!L$2:L$65536)</f>
        <v>0</v>
      </c>
      <c r="E737">
        <f>SUMIF(IF(dati_pdc!$C737=1,dati_bdv!$C$2:$C$65536,IF(dati_pdc!$C737=2,dati_bdv!$D$2:$D$65536,IF(dati_pdc!$C737=3,dati_bdv!$E$2:$E$65536,IF(dati_pdc!$C737=4,dati_bdv!$F$2:$F$65536,IF(dati_pdc!$C737=5,dati_bdv!$G$2:$G$65536,dati_bdv!$H$2:$H$65536))))),$A737,dati_bdv!M$2:M$65536)</f>
        <v>0</v>
      </c>
      <c r="F737">
        <f>SUMIF(IF(dati_pdc!$C737=1,dati_bdv!$C$2:$C$65536,IF(dati_pdc!$C737=2,dati_bdv!$D$2:$D$65536,IF(dati_pdc!$C737=3,dati_bdv!$E$2:$E$65536,IF(dati_pdc!$C737=4,dati_bdv!$F$2:$F$65536,IF(dati_pdc!$C737=5,dati_bdv!$G$2:$G$65536,dati_bdv!$H$2:$H$65536))))),$A737,dati_bdv!N$2:N$65536)</f>
        <v>0</v>
      </c>
    </row>
    <row r="738" spans="1:6">
      <c r="A738" s="34">
        <f>dati_pdc!A738</f>
        <v>0</v>
      </c>
      <c r="B738">
        <f>SUMIF(IF(dati_pdc!$C738=1,dati_bdv!$C$2:$C$65536,IF(dati_pdc!$C738=2,dati_bdv!$D$2:$D$65536,IF(dati_pdc!$C738=3,dati_bdv!$E$2:$E$65536,IF(dati_pdc!$C738=4,dati_bdv!$F$2:$F$65536,IF(dati_pdc!$C738=5,dati_bdv!$G$2:$G$65536,dati_bdv!$H$2:$H$65536))))),$A738,dati_bdv!J$2:J$65536)</f>
        <v>0</v>
      </c>
      <c r="C738">
        <f>SUMIF(IF(dati_pdc!$C738=1,dati_bdv!$C$2:$C$65536,IF(dati_pdc!$C738=2,dati_bdv!$D$2:$D$65536,IF(dati_pdc!$C738=3,dati_bdv!$E$2:$E$65536,IF(dati_pdc!$C738=4,dati_bdv!$F$2:$F$65536,IF(dati_pdc!$C738=5,dati_bdv!$G$2:$G$65536,dati_bdv!$H$2:$H$65536))))),$A738,dati_bdv!K$2:K$65536)</f>
        <v>0</v>
      </c>
      <c r="D738">
        <f>SUMIF(IF(dati_pdc!$C738=1,dati_bdv!$C$2:$C$65536,IF(dati_pdc!$C738=2,dati_bdv!$D$2:$D$65536,IF(dati_pdc!$C738=3,dati_bdv!$E$2:$E$65536,IF(dati_pdc!$C738=4,dati_bdv!$F$2:$F$65536,IF(dati_pdc!$C738=5,dati_bdv!$G$2:$G$65536,dati_bdv!$H$2:$H$65536))))),$A738,dati_bdv!L$2:L$65536)</f>
        <v>0</v>
      </c>
      <c r="E738">
        <f>SUMIF(IF(dati_pdc!$C738=1,dati_bdv!$C$2:$C$65536,IF(dati_pdc!$C738=2,dati_bdv!$D$2:$D$65536,IF(dati_pdc!$C738=3,dati_bdv!$E$2:$E$65536,IF(dati_pdc!$C738=4,dati_bdv!$F$2:$F$65536,IF(dati_pdc!$C738=5,dati_bdv!$G$2:$G$65536,dati_bdv!$H$2:$H$65536))))),$A738,dati_bdv!M$2:M$65536)</f>
        <v>0</v>
      </c>
      <c r="F738">
        <f>SUMIF(IF(dati_pdc!$C738=1,dati_bdv!$C$2:$C$65536,IF(dati_pdc!$C738=2,dati_bdv!$D$2:$D$65536,IF(dati_pdc!$C738=3,dati_bdv!$E$2:$E$65536,IF(dati_pdc!$C738=4,dati_bdv!$F$2:$F$65536,IF(dati_pdc!$C738=5,dati_bdv!$G$2:$G$65536,dati_bdv!$H$2:$H$65536))))),$A738,dati_bdv!N$2:N$65536)</f>
        <v>0</v>
      </c>
    </row>
    <row r="739" spans="1:6">
      <c r="A739" s="34">
        <f>dati_pdc!A739</f>
        <v>0</v>
      </c>
      <c r="B739">
        <f>SUMIF(IF(dati_pdc!$C739=1,dati_bdv!$C$2:$C$65536,IF(dati_pdc!$C739=2,dati_bdv!$D$2:$D$65536,IF(dati_pdc!$C739=3,dati_bdv!$E$2:$E$65536,IF(dati_pdc!$C739=4,dati_bdv!$F$2:$F$65536,IF(dati_pdc!$C739=5,dati_bdv!$G$2:$G$65536,dati_bdv!$H$2:$H$65536))))),$A739,dati_bdv!J$2:J$65536)</f>
        <v>0</v>
      </c>
      <c r="C739">
        <f>SUMIF(IF(dati_pdc!$C739=1,dati_bdv!$C$2:$C$65536,IF(dati_pdc!$C739=2,dati_bdv!$D$2:$D$65536,IF(dati_pdc!$C739=3,dati_bdv!$E$2:$E$65536,IF(dati_pdc!$C739=4,dati_bdv!$F$2:$F$65536,IF(dati_pdc!$C739=5,dati_bdv!$G$2:$G$65536,dati_bdv!$H$2:$H$65536))))),$A739,dati_bdv!K$2:K$65536)</f>
        <v>0</v>
      </c>
      <c r="D739">
        <f>SUMIF(IF(dati_pdc!$C739=1,dati_bdv!$C$2:$C$65536,IF(dati_pdc!$C739=2,dati_bdv!$D$2:$D$65536,IF(dati_pdc!$C739=3,dati_bdv!$E$2:$E$65536,IF(dati_pdc!$C739=4,dati_bdv!$F$2:$F$65536,IF(dati_pdc!$C739=5,dati_bdv!$G$2:$G$65536,dati_bdv!$H$2:$H$65536))))),$A739,dati_bdv!L$2:L$65536)</f>
        <v>0</v>
      </c>
      <c r="E739">
        <f>SUMIF(IF(dati_pdc!$C739=1,dati_bdv!$C$2:$C$65536,IF(dati_pdc!$C739=2,dati_bdv!$D$2:$D$65536,IF(dati_pdc!$C739=3,dati_bdv!$E$2:$E$65536,IF(dati_pdc!$C739=4,dati_bdv!$F$2:$F$65536,IF(dati_pdc!$C739=5,dati_bdv!$G$2:$G$65536,dati_bdv!$H$2:$H$65536))))),$A739,dati_bdv!M$2:M$65536)</f>
        <v>0</v>
      </c>
      <c r="F739">
        <f>SUMIF(IF(dati_pdc!$C739=1,dati_bdv!$C$2:$C$65536,IF(dati_pdc!$C739=2,dati_bdv!$D$2:$D$65536,IF(dati_pdc!$C739=3,dati_bdv!$E$2:$E$65536,IF(dati_pdc!$C739=4,dati_bdv!$F$2:$F$65536,IF(dati_pdc!$C739=5,dati_bdv!$G$2:$G$65536,dati_bdv!$H$2:$H$65536))))),$A739,dati_bdv!N$2:N$65536)</f>
        <v>0</v>
      </c>
    </row>
    <row r="740" spans="1:6">
      <c r="A740" s="34">
        <f>dati_pdc!A740</f>
        <v>0</v>
      </c>
      <c r="B740">
        <f>SUMIF(IF(dati_pdc!$C740=1,dati_bdv!$C$2:$C$65536,IF(dati_pdc!$C740=2,dati_bdv!$D$2:$D$65536,IF(dati_pdc!$C740=3,dati_bdv!$E$2:$E$65536,IF(dati_pdc!$C740=4,dati_bdv!$F$2:$F$65536,IF(dati_pdc!$C740=5,dati_bdv!$G$2:$G$65536,dati_bdv!$H$2:$H$65536))))),$A740,dati_bdv!J$2:J$65536)</f>
        <v>0</v>
      </c>
      <c r="C740">
        <f>SUMIF(IF(dati_pdc!$C740=1,dati_bdv!$C$2:$C$65536,IF(dati_pdc!$C740=2,dati_bdv!$D$2:$D$65536,IF(dati_pdc!$C740=3,dati_bdv!$E$2:$E$65536,IF(dati_pdc!$C740=4,dati_bdv!$F$2:$F$65536,IF(dati_pdc!$C740=5,dati_bdv!$G$2:$G$65536,dati_bdv!$H$2:$H$65536))))),$A740,dati_bdv!K$2:K$65536)</f>
        <v>0</v>
      </c>
      <c r="D740">
        <f>SUMIF(IF(dati_pdc!$C740=1,dati_bdv!$C$2:$C$65536,IF(dati_pdc!$C740=2,dati_bdv!$D$2:$D$65536,IF(dati_pdc!$C740=3,dati_bdv!$E$2:$E$65536,IF(dati_pdc!$C740=4,dati_bdv!$F$2:$F$65536,IF(dati_pdc!$C740=5,dati_bdv!$G$2:$G$65536,dati_bdv!$H$2:$H$65536))))),$A740,dati_bdv!L$2:L$65536)</f>
        <v>0</v>
      </c>
      <c r="E740">
        <f>SUMIF(IF(dati_pdc!$C740=1,dati_bdv!$C$2:$C$65536,IF(dati_pdc!$C740=2,dati_bdv!$D$2:$D$65536,IF(dati_pdc!$C740=3,dati_bdv!$E$2:$E$65536,IF(dati_pdc!$C740=4,dati_bdv!$F$2:$F$65536,IF(dati_pdc!$C740=5,dati_bdv!$G$2:$G$65536,dati_bdv!$H$2:$H$65536))))),$A740,dati_bdv!M$2:M$65536)</f>
        <v>0</v>
      </c>
      <c r="F740">
        <f>SUMIF(IF(dati_pdc!$C740=1,dati_bdv!$C$2:$C$65536,IF(dati_pdc!$C740=2,dati_bdv!$D$2:$D$65536,IF(dati_pdc!$C740=3,dati_bdv!$E$2:$E$65536,IF(dati_pdc!$C740=4,dati_bdv!$F$2:$F$65536,IF(dati_pdc!$C740=5,dati_bdv!$G$2:$G$65536,dati_bdv!$H$2:$H$65536))))),$A740,dati_bdv!N$2:N$65536)</f>
        <v>0</v>
      </c>
    </row>
    <row r="741" spans="1:6">
      <c r="A741" s="34">
        <f>dati_pdc!A741</f>
        <v>0</v>
      </c>
      <c r="B741">
        <f>SUMIF(IF(dati_pdc!$C741=1,dati_bdv!$C$2:$C$65536,IF(dati_pdc!$C741=2,dati_bdv!$D$2:$D$65536,IF(dati_pdc!$C741=3,dati_bdv!$E$2:$E$65536,IF(dati_pdc!$C741=4,dati_bdv!$F$2:$F$65536,IF(dati_pdc!$C741=5,dati_bdv!$G$2:$G$65536,dati_bdv!$H$2:$H$65536))))),$A741,dati_bdv!J$2:J$65536)</f>
        <v>0</v>
      </c>
      <c r="C741">
        <f>SUMIF(IF(dati_pdc!$C741=1,dati_bdv!$C$2:$C$65536,IF(dati_pdc!$C741=2,dati_bdv!$D$2:$D$65536,IF(dati_pdc!$C741=3,dati_bdv!$E$2:$E$65536,IF(dati_pdc!$C741=4,dati_bdv!$F$2:$F$65536,IF(dati_pdc!$C741=5,dati_bdv!$G$2:$G$65536,dati_bdv!$H$2:$H$65536))))),$A741,dati_bdv!K$2:K$65536)</f>
        <v>0</v>
      </c>
      <c r="D741">
        <f>SUMIF(IF(dati_pdc!$C741=1,dati_bdv!$C$2:$C$65536,IF(dati_pdc!$C741=2,dati_bdv!$D$2:$D$65536,IF(dati_pdc!$C741=3,dati_bdv!$E$2:$E$65536,IF(dati_pdc!$C741=4,dati_bdv!$F$2:$F$65536,IF(dati_pdc!$C741=5,dati_bdv!$G$2:$G$65536,dati_bdv!$H$2:$H$65536))))),$A741,dati_bdv!L$2:L$65536)</f>
        <v>0</v>
      </c>
      <c r="E741">
        <f>SUMIF(IF(dati_pdc!$C741=1,dati_bdv!$C$2:$C$65536,IF(dati_pdc!$C741=2,dati_bdv!$D$2:$D$65536,IF(dati_pdc!$C741=3,dati_bdv!$E$2:$E$65536,IF(dati_pdc!$C741=4,dati_bdv!$F$2:$F$65536,IF(dati_pdc!$C741=5,dati_bdv!$G$2:$G$65536,dati_bdv!$H$2:$H$65536))))),$A741,dati_bdv!M$2:M$65536)</f>
        <v>0</v>
      </c>
      <c r="F741">
        <f>SUMIF(IF(dati_pdc!$C741=1,dati_bdv!$C$2:$C$65536,IF(dati_pdc!$C741=2,dati_bdv!$D$2:$D$65536,IF(dati_pdc!$C741=3,dati_bdv!$E$2:$E$65536,IF(dati_pdc!$C741=4,dati_bdv!$F$2:$F$65536,IF(dati_pdc!$C741=5,dati_bdv!$G$2:$G$65536,dati_bdv!$H$2:$H$65536))))),$A741,dati_bdv!N$2:N$65536)</f>
        <v>0</v>
      </c>
    </row>
    <row r="742" spans="1:6">
      <c r="A742" s="34">
        <f>dati_pdc!A742</f>
        <v>0</v>
      </c>
      <c r="B742">
        <f>SUMIF(IF(dati_pdc!$C742=1,dati_bdv!$C$2:$C$65536,IF(dati_pdc!$C742=2,dati_bdv!$D$2:$D$65536,IF(dati_pdc!$C742=3,dati_bdv!$E$2:$E$65536,IF(dati_pdc!$C742=4,dati_bdv!$F$2:$F$65536,IF(dati_pdc!$C742=5,dati_bdv!$G$2:$G$65536,dati_bdv!$H$2:$H$65536))))),$A742,dati_bdv!J$2:J$65536)</f>
        <v>0</v>
      </c>
      <c r="C742">
        <f>SUMIF(IF(dati_pdc!$C742=1,dati_bdv!$C$2:$C$65536,IF(dati_pdc!$C742=2,dati_bdv!$D$2:$D$65536,IF(dati_pdc!$C742=3,dati_bdv!$E$2:$E$65536,IF(dati_pdc!$C742=4,dati_bdv!$F$2:$F$65536,IF(dati_pdc!$C742=5,dati_bdv!$G$2:$G$65536,dati_bdv!$H$2:$H$65536))))),$A742,dati_bdv!K$2:K$65536)</f>
        <v>0</v>
      </c>
      <c r="D742">
        <f>SUMIF(IF(dati_pdc!$C742=1,dati_bdv!$C$2:$C$65536,IF(dati_pdc!$C742=2,dati_bdv!$D$2:$D$65536,IF(dati_pdc!$C742=3,dati_bdv!$E$2:$E$65536,IF(dati_pdc!$C742=4,dati_bdv!$F$2:$F$65536,IF(dati_pdc!$C742=5,dati_bdv!$G$2:$G$65536,dati_bdv!$H$2:$H$65536))))),$A742,dati_bdv!L$2:L$65536)</f>
        <v>0</v>
      </c>
      <c r="E742">
        <f>SUMIF(IF(dati_pdc!$C742=1,dati_bdv!$C$2:$C$65536,IF(dati_pdc!$C742=2,dati_bdv!$D$2:$D$65536,IF(dati_pdc!$C742=3,dati_bdv!$E$2:$E$65536,IF(dati_pdc!$C742=4,dati_bdv!$F$2:$F$65536,IF(dati_pdc!$C742=5,dati_bdv!$G$2:$G$65536,dati_bdv!$H$2:$H$65536))))),$A742,dati_bdv!M$2:M$65536)</f>
        <v>0</v>
      </c>
      <c r="F742">
        <f>SUMIF(IF(dati_pdc!$C742=1,dati_bdv!$C$2:$C$65536,IF(dati_pdc!$C742=2,dati_bdv!$D$2:$D$65536,IF(dati_pdc!$C742=3,dati_bdv!$E$2:$E$65536,IF(dati_pdc!$C742=4,dati_bdv!$F$2:$F$65536,IF(dati_pdc!$C742=5,dati_bdv!$G$2:$G$65536,dati_bdv!$H$2:$H$65536))))),$A742,dati_bdv!N$2:N$65536)</f>
        <v>0</v>
      </c>
    </row>
    <row r="743" spans="1:6">
      <c r="A743" s="34">
        <f>dati_pdc!A743</f>
        <v>0</v>
      </c>
      <c r="B743">
        <f>SUMIF(IF(dati_pdc!$C743=1,dati_bdv!$C$2:$C$65536,IF(dati_pdc!$C743=2,dati_bdv!$D$2:$D$65536,IF(dati_pdc!$C743=3,dati_bdv!$E$2:$E$65536,IF(dati_pdc!$C743=4,dati_bdv!$F$2:$F$65536,IF(dati_pdc!$C743=5,dati_bdv!$G$2:$G$65536,dati_bdv!$H$2:$H$65536))))),$A743,dati_bdv!J$2:J$65536)</f>
        <v>0</v>
      </c>
      <c r="C743">
        <f>SUMIF(IF(dati_pdc!$C743=1,dati_bdv!$C$2:$C$65536,IF(dati_pdc!$C743=2,dati_bdv!$D$2:$D$65536,IF(dati_pdc!$C743=3,dati_bdv!$E$2:$E$65536,IF(dati_pdc!$C743=4,dati_bdv!$F$2:$F$65536,IF(dati_pdc!$C743=5,dati_bdv!$G$2:$G$65536,dati_bdv!$H$2:$H$65536))))),$A743,dati_bdv!K$2:K$65536)</f>
        <v>0</v>
      </c>
      <c r="D743">
        <f>SUMIF(IF(dati_pdc!$C743=1,dati_bdv!$C$2:$C$65536,IF(dati_pdc!$C743=2,dati_bdv!$D$2:$D$65536,IF(dati_pdc!$C743=3,dati_bdv!$E$2:$E$65536,IF(dati_pdc!$C743=4,dati_bdv!$F$2:$F$65536,IF(dati_pdc!$C743=5,dati_bdv!$G$2:$G$65536,dati_bdv!$H$2:$H$65536))))),$A743,dati_bdv!L$2:L$65536)</f>
        <v>0</v>
      </c>
      <c r="E743">
        <f>SUMIF(IF(dati_pdc!$C743=1,dati_bdv!$C$2:$C$65536,IF(dati_pdc!$C743=2,dati_bdv!$D$2:$D$65536,IF(dati_pdc!$C743=3,dati_bdv!$E$2:$E$65536,IF(dati_pdc!$C743=4,dati_bdv!$F$2:$F$65536,IF(dati_pdc!$C743=5,dati_bdv!$G$2:$G$65536,dati_bdv!$H$2:$H$65536))))),$A743,dati_bdv!M$2:M$65536)</f>
        <v>0</v>
      </c>
      <c r="F743">
        <f>SUMIF(IF(dati_pdc!$C743=1,dati_bdv!$C$2:$C$65536,IF(dati_pdc!$C743=2,dati_bdv!$D$2:$D$65536,IF(dati_pdc!$C743=3,dati_bdv!$E$2:$E$65536,IF(dati_pdc!$C743=4,dati_bdv!$F$2:$F$65536,IF(dati_pdc!$C743=5,dati_bdv!$G$2:$G$65536,dati_bdv!$H$2:$H$65536))))),$A743,dati_bdv!N$2:N$65536)</f>
        <v>0</v>
      </c>
    </row>
    <row r="744" spans="1:6">
      <c r="A744" s="34">
        <f>dati_pdc!A744</f>
        <v>0</v>
      </c>
      <c r="B744">
        <f>SUMIF(IF(dati_pdc!$C744=1,dati_bdv!$C$2:$C$65536,IF(dati_pdc!$C744=2,dati_bdv!$D$2:$D$65536,IF(dati_pdc!$C744=3,dati_bdv!$E$2:$E$65536,IF(dati_pdc!$C744=4,dati_bdv!$F$2:$F$65536,IF(dati_pdc!$C744=5,dati_bdv!$G$2:$G$65536,dati_bdv!$H$2:$H$65536))))),$A744,dati_bdv!J$2:J$65536)</f>
        <v>0</v>
      </c>
      <c r="C744">
        <f>SUMIF(IF(dati_pdc!$C744=1,dati_bdv!$C$2:$C$65536,IF(dati_pdc!$C744=2,dati_bdv!$D$2:$D$65536,IF(dati_pdc!$C744=3,dati_bdv!$E$2:$E$65536,IF(dati_pdc!$C744=4,dati_bdv!$F$2:$F$65536,IF(dati_pdc!$C744=5,dati_bdv!$G$2:$G$65536,dati_bdv!$H$2:$H$65536))))),$A744,dati_bdv!K$2:K$65536)</f>
        <v>0</v>
      </c>
      <c r="D744">
        <f>SUMIF(IF(dati_pdc!$C744=1,dati_bdv!$C$2:$C$65536,IF(dati_pdc!$C744=2,dati_bdv!$D$2:$D$65536,IF(dati_pdc!$C744=3,dati_bdv!$E$2:$E$65536,IF(dati_pdc!$C744=4,dati_bdv!$F$2:$F$65536,IF(dati_pdc!$C744=5,dati_bdv!$G$2:$G$65536,dati_bdv!$H$2:$H$65536))))),$A744,dati_bdv!L$2:L$65536)</f>
        <v>0</v>
      </c>
      <c r="E744">
        <f>SUMIF(IF(dati_pdc!$C744=1,dati_bdv!$C$2:$C$65536,IF(dati_pdc!$C744=2,dati_bdv!$D$2:$D$65536,IF(dati_pdc!$C744=3,dati_bdv!$E$2:$E$65536,IF(dati_pdc!$C744=4,dati_bdv!$F$2:$F$65536,IF(dati_pdc!$C744=5,dati_bdv!$G$2:$G$65536,dati_bdv!$H$2:$H$65536))))),$A744,dati_bdv!M$2:M$65536)</f>
        <v>0</v>
      </c>
      <c r="F744">
        <f>SUMIF(IF(dati_pdc!$C744=1,dati_bdv!$C$2:$C$65536,IF(dati_pdc!$C744=2,dati_bdv!$D$2:$D$65536,IF(dati_pdc!$C744=3,dati_bdv!$E$2:$E$65536,IF(dati_pdc!$C744=4,dati_bdv!$F$2:$F$65536,IF(dati_pdc!$C744=5,dati_bdv!$G$2:$G$65536,dati_bdv!$H$2:$H$65536))))),$A744,dati_bdv!N$2:N$65536)</f>
        <v>0</v>
      </c>
    </row>
    <row r="745" spans="1:6">
      <c r="A745" s="34">
        <f>dati_pdc!A745</f>
        <v>0</v>
      </c>
      <c r="B745">
        <f>SUMIF(IF(dati_pdc!$C745=1,dati_bdv!$C$2:$C$65536,IF(dati_pdc!$C745=2,dati_bdv!$D$2:$D$65536,IF(dati_pdc!$C745=3,dati_bdv!$E$2:$E$65536,IF(dati_pdc!$C745=4,dati_bdv!$F$2:$F$65536,IF(dati_pdc!$C745=5,dati_bdv!$G$2:$G$65536,dati_bdv!$H$2:$H$65536))))),$A745,dati_bdv!J$2:J$65536)</f>
        <v>0</v>
      </c>
      <c r="C745">
        <f>SUMIF(IF(dati_pdc!$C745=1,dati_bdv!$C$2:$C$65536,IF(dati_pdc!$C745=2,dati_bdv!$D$2:$D$65536,IF(dati_pdc!$C745=3,dati_bdv!$E$2:$E$65536,IF(dati_pdc!$C745=4,dati_bdv!$F$2:$F$65536,IF(dati_pdc!$C745=5,dati_bdv!$G$2:$G$65536,dati_bdv!$H$2:$H$65536))))),$A745,dati_bdv!K$2:K$65536)</f>
        <v>0</v>
      </c>
      <c r="D745">
        <f>SUMIF(IF(dati_pdc!$C745=1,dati_bdv!$C$2:$C$65536,IF(dati_pdc!$C745=2,dati_bdv!$D$2:$D$65536,IF(dati_pdc!$C745=3,dati_bdv!$E$2:$E$65536,IF(dati_pdc!$C745=4,dati_bdv!$F$2:$F$65536,IF(dati_pdc!$C745=5,dati_bdv!$G$2:$G$65536,dati_bdv!$H$2:$H$65536))))),$A745,dati_bdv!L$2:L$65536)</f>
        <v>0</v>
      </c>
      <c r="E745">
        <f>SUMIF(IF(dati_pdc!$C745=1,dati_bdv!$C$2:$C$65536,IF(dati_pdc!$C745=2,dati_bdv!$D$2:$D$65536,IF(dati_pdc!$C745=3,dati_bdv!$E$2:$E$65536,IF(dati_pdc!$C745=4,dati_bdv!$F$2:$F$65536,IF(dati_pdc!$C745=5,dati_bdv!$G$2:$G$65536,dati_bdv!$H$2:$H$65536))))),$A745,dati_bdv!M$2:M$65536)</f>
        <v>0</v>
      </c>
      <c r="F745">
        <f>SUMIF(IF(dati_pdc!$C745=1,dati_bdv!$C$2:$C$65536,IF(dati_pdc!$C745=2,dati_bdv!$D$2:$D$65536,IF(dati_pdc!$C745=3,dati_bdv!$E$2:$E$65536,IF(dati_pdc!$C745=4,dati_bdv!$F$2:$F$65536,IF(dati_pdc!$C745=5,dati_bdv!$G$2:$G$65536,dati_bdv!$H$2:$H$65536))))),$A745,dati_bdv!N$2:N$65536)</f>
        <v>0</v>
      </c>
    </row>
    <row r="746" spans="1:6">
      <c r="A746" s="34">
        <f>dati_pdc!A746</f>
        <v>0</v>
      </c>
      <c r="B746">
        <f>SUMIF(IF(dati_pdc!$C746=1,dati_bdv!$C$2:$C$65536,IF(dati_pdc!$C746=2,dati_bdv!$D$2:$D$65536,IF(dati_pdc!$C746=3,dati_bdv!$E$2:$E$65536,IF(dati_pdc!$C746=4,dati_bdv!$F$2:$F$65536,IF(dati_pdc!$C746=5,dati_bdv!$G$2:$G$65536,dati_bdv!$H$2:$H$65536))))),$A746,dati_bdv!J$2:J$65536)</f>
        <v>0</v>
      </c>
      <c r="C746">
        <f>SUMIF(IF(dati_pdc!$C746=1,dati_bdv!$C$2:$C$65536,IF(dati_pdc!$C746=2,dati_bdv!$D$2:$D$65536,IF(dati_pdc!$C746=3,dati_bdv!$E$2:$E$65536,IF(dati_pdc!$C746=4,dati_bdv!$F$2:$F$65536,IF(dati_pdc!$C746=5,dati_bdv!$G$2:$G$65536,dati_bdv!$H$2:$H$65536))))),$A746,dati_bdv!K$2:K$65536)</f>
        <v>0</v>
      </c>
      <c r="D746">
        <f>SUMIF(IF(dati_pdc!$C746=1,dati_bdv!$C$2:$C$65536,IF(dati_pdc!$C746=2,dati_bdv!$D$2:$D$65536,IF(dati_pdc!$C746=3,dati_bdv!$E$2:$E$65536,IF(dati_pdc!$C746=4,dati_bdv!$F$2:$F$65536,IF(dati_pdc!$C746=5,dati_bdv!$G$2:$G$65536,dati_bdv!$H$2:$H$65536))))),$A746,dati_bdv!L$2:L$65536)</f>
        <v>0</v>
      </c>
      <c r="E746">
        <f>SUMIF(IF(dati_pdc!$C746=1,dati_bdv!$C$2:$C$65536,IF(dati_pdc!$C746=2,dati_bdv!$D$2:$D$65536,IF(dati_pdc!$C746=3,dati_bdv!$E$2:$E$65536,IF(dati_pdc!$C746=4,dati_bdv!$F$2:$F$65536,IF(dati_pdc!$C746=5,dati_bdv!$G$2:$G$65536,dati_bdv!$H$2:$H$65536))))),$A746,dati_bdv!M$2:M$65536)</f>
        <v>0</v>
      </c>
      <c r="F746">
        <f>SUMIF(IF(dati_pdc!$C746=1,dati_bdv!$C$2:$C$65536,IF(dati_pdc!$C746=2,dati_bdv!$D$2:$D$65536,IF(dati_pdc!$C746=3,dati_bdv!$E$2:$E$65536,IF(dati_pdc!$C746=4,dati_bdv!$F$2:$F$65536,IF(dati_pdc!$C746=5,dati_bdv!$G$2:$G$65536,dati_bdv!$H$2:$H$65536))))),$A746,dati_bdv!N$2:N$65536)</f>
        <v>0</v>
      </c>
    </row>
    <row r="747" spans="1:6">
      <c r="A747" s="34">
        <f>dati_pdc!A747</f>
        <v>0</v>
      </c>
      <c r="B747">
        <f>SUMIF(IF(dati_pdc!$C747=1,dati_bdv!$C$2:$C$65536,IF(dati_pdc!$C747=2,dati_bdv!$D$2:$D$65536,IF(dati_pdc!$C747=3,dati_bdv!$E$2:$E$65536,IF(dati_pdc!$C747=4,dati_bdv!$F$2:$F$65536,IF(dati_pdc!$C747=5,dati_bdv!$G$2:$G$65536,dati_bdv!$H$2:$H$65536))))),$A747,dati_bdv!J$2:J$65536)</f>
        <v>0</v>
      </c>
      <c r="C747">
        <f>SUMIF(IF(dati_pdc!$C747=1,dati_bdv!$C$2:$C$65536,IF(dati_pdc!$C747=2,dati_bdv!$D$2:$D$65536,IF(dati_pdc!$C747=3,dati_bdv!$E$2:$E$65536,IF(dati_pdc!$C747=4,dati_bdv!$F$2:$F$65536,IF(dati_pdc!$C747=5,dati_bdv!$G$2:$G$65536,dati_bdv!$H$2:$H$65536))))),$A747,dati_bdv!K$2:K$65536)</f>
        <v>0</v>
      </c>
      <c r="D747">
        <f>SUMIF(IF(dati_pdc!$C747=1,dati_bdv!$C$2:$C$65536,IF(dati_pdc!$C747=2,dati_bdv!$D$2:$D$65536,IF(dati_pdc!$C747=3,dati_bdv!$E$2:$E$65536,IF(dati_pdc!$C747=4,dati_bdv!$F$2:$F$65536,IF(dati_pdc!$C747=5,dati_bdv!$G$2:$G$65536,dati_bdv!$H$2:$H$65536))))),$A747,dati_bdv!L$2:L$65536)</f>
        <v>0</v>
      </c>
      <c r="E747">
        <f>SUMIF(IF(dati_pdc!$C747=1,dati_bdv!$C$2:$C$65536,IF(dati_pdc!$C747=2,dati_bdv!$D$2:$D$65536,IF(dati_pdc!$C747=3,dati_bdv!$E$2:$E$65536,IF(dati_pdc!$C747=4,dati_bdv!$F$2:$F$65536,IF(dati_pdc!$C747=5,dati_bdv!$G$2:$G$65536,dati_bdv!$H$2:$H$65536))))),$A747,dati_bdv!M$2:M$65536)</f>
        <v>0</v>
      </c>
      <c r="F747">
        <f>SUMIF(IF(dati_pdc!$C747=1,dati_bdv!$C$2:$C$65536,IF(dati_pdc!$C747=2,dati_bdv!$D$2:$D$65536,IF(dati_pdc!$C747=3,dati_bdv!$E$2:$E$65536,IF(dati_pdc!$C747=4,dati_bdv!$F$2:$F$65536,IF(dati_pdc!$C747=5,dati_bdv!$G$2:$G$65536,dati_bdv!$H$2:$H$65536))))),$A747,dati_bdv!N$2:N$65536)</f>
        <v>0</v>
      </c>
    </row>
    <row r="748" spans="1:6">
      <c r="A748" s="34">
        <f>dati_pdc!A748</f>
        <v>0</v>
      </c>
      <c r="B748">
        <f>SUMIF(IF(dati_pdc!$C748=1,dati_bdv!$C$2:$C$65536,IF(dati_pdc!$C748=2,dati_bdv!$D$2:$D$65536,IF(dati_pdc!$C748=3,dati_bdv!$E$2:$E$65536,IF(dati_pdc!$C748=4,dati_bdv!$F$2:$F$65536,IF(dati_pdc!$C748=5,dati_bdv!$G$2:$G$65536,dati_bdv!$H$2:$H$65536))))),$A748,dati_bdv!J$2:J$65536)</f>
        <v>0</v>
      </c>
      <c r="C748">
        <f>SUMIF(IF(dati_pdc!$C748=1,dati_bdv!$C$2:$C$65536,IF(dati_pdc!$C748=2,dati_bdv!$D$2:$D$65536,IF(dati_pdc!$C748=3,dati_bdv!$E$2:$E$65536,IF(dati_pdc!$C748=4,dati_bdv!$F$2:$F$65536,IF(dati_pdc!$C748=5,dati_bdv!$G$2:$G$65536,dati_bdv!$H$2:$H$65536))))),$A748,dati_bdv!K$2:K$65536)</f>
        <v>0</v>
      </c>
      <c r="D748">
        <f>SUMIF(IF(dati_pdc!$C748=1,dati_bdv!$C$2:$C$65536,IF(dati_pdc!$C748=2,dati_bdv!$D$2:$D$65536,IF(dati_pdc!$C748=3,dati_bdv!$E$2:$E$65536,IF(dati_pdc!$C748=4,dati_bdv!$F$2:$F$65536,IF(dati_pdc!$C748=5,dati_bdv!$G$2:$G$65536,dati_bdv!$H$2:$H$65536))))),$A748,dati_bdv!L$2:L$65536)</f>
        <v>0</v>
      </c>
      <c r="E748">
        <f>SUMIF(IF(dati_pdc!$C748=1,dati_bdv!$C$2:$C$65536,IF(dati_pdc!$C748=2,dati_bdv!$D$2:$D$65536,IF(dati_pdc!$C748=3,dati_bdv!$E$2:$E$65536,IF(dati_pdc!$C748=4,dati_bdv!$F$2:$F$65536,IF(dati_pdc!$C748=5,dati_bdv!$G$2:$G$65536,dati_bdv!$H$2:$H$65536))))),$A748,dati_bdv!M$2:M$65536)</f>
        <v>0</v>
      </c>
      <c r="F748">
        <f>SUMIF(IF(dati_pdc!$C748=1,dati_bdv!$C$2:$C$65536,IF(dati_pdc!$C748=2,dati_bdv!$D$2:$D$65536,IF(dati_pdc!$C748=3,dati_bdv!$E$2:$E$65536,IF(dati_pdc!$C748=4,dati_bdv!$F$2:$F$65536,IF(dati_pdc!$C748=5,dati_bdv!$G$2:$G$65536,dati_bdv!$H$2:$H$65536))))),$A748,dati_bdv!N$2:N$65536)</f>
        <v>0</v>
      </c>
    </row>
    <row r="749" spans="1:6">
      <c r="A749" s="34">
        <f>dati_pdc!A749</f>
        <v>0</v>
      </c>
      <c r="B749">
        <f>SUMIF(IF(dati_pdc!$C749=1,dati_bdv!$C$2:$C$65536,IF(dati_pdc!$C749=2,dati_bdv!$D$2:$D$65536,IF(dati_pdc!$C749=3,dati_bdv!$E$2:$E$65536,IF(dati_pdc!$C749=4,dati_bdv!$F$2:$F$65536,IF(dati_pdc!$C749=5,dati_bdv!$G$2:$G$65536,dati_bdv!$H$2:$H$65536))))),$A749,dati_bdv!J$2:J$65536)</f>
        <v>0</v>
      </c>
      <c r="C749">
        <f>SUMIF(IF(dati_pdc!$C749=1,dati_bdv!$C$2:$C$65536,IF(dati_pdc!$C749=2,dati_bdv!$D$2:$D$65536,IF(dati_pdc!$C749=3,dati_bdv!$E$2:$E$65536,IF(dati_pdc!$C749=4,dati_bdv!$F$2:$F$65536,IF(dati_pdc!$C749=5,dati_bdv!$G$2:$G$65536,dati_bdv!$H$2:$H$65536))))),$A749,dati_bdv!K$2:K$65536)</f>
        <v>0</v>
      </c>
      <c r="D749">
        <f>SUMIF(IF(dati_pdc!$C749=1,dati_bdv!$C$2:$C$65536,IF(dati_pdc!$C749=2,dati_bdv!$D$2:$D$65536,IF(dati_pdc!$C749=3,dati_bdv!$E$2:$E$65536,IF(dati_pdc!$C749=4,dati_bdv!$F$2:$F$65536,IF(dati_pdc!$C749=5,dati_bdv!$G$2:$G$65536,dati_bdv!$H$2:$H$65536))))),$A749,dati_bdv!L$2:L$65536)</f>
        <v>0</v>
      </c>
      <c r="E749">
        <f>SUMIF(IF(dati_pdc!$C749=1,dati_bdv!$C$2:$C$65536,IF(dati_pdc!$C749=2,dati_bdv!$D$2:$D$65536,IF(dati_pdc!$C749=3,dati_bdv!$E$2:$E$65536,IF(dati_pdc!$C749=4,dati_bdv!$F$2:$F$65536,IF(dati_pdc!$C749=5,dati_bdv!$G$2:$G$65536,dati_bdv!$H$2:$H$65536))))),$A749,dati_bdv!M$2:M$65536)</f>
        <v>0</v>
      </c>
      <c r="F749">
        <f>SUMIF(IF(dati_pdc!$C749=1,dati_bdv!$C$2:$C$65536,IF(dati_pdc!$C749=2,dati_bdv!$D$2:$D$65536,IF(dati_pdc!$C749=3,dati_bdv!$E$2:$E$65536,IF(dati_pdc!$C749=4,dati_bdv!$F$2:$F$65536,IF(dati_pdc!$C749=5,dati_bdv!$G$2:$G$65536,dati_bdv!$H$2:$H$65536))))),$A749,dati_bdv!N$2:N$65536)</f>
        <v>0</v>
      </c>
    </row>
    <row r="750" spans="1:6">
      <c r="A750" s="34">
        <f>dati_pdc!A750</f>
        <v>0</v>
      </c>
      <c r="B750">
        <f>SUMIF(IF(dati_pdc!$C750=1,dati_bdv!$C$2:$C$65536,IF(dati_pdc!$C750=2,dati_bdv!$D$2:$D$65536,IF(dati_pdc!$C750=3,dati_bdv!$E$2:$E$65536,IF(dati_pdc!$C750=4,dati_bdv!$F$2:$F$65536,IF(dati_pdc!$C750=5,dati_bdv!$G$2:$G$65536,dati_bdv!$H$2:$H$65536))))),$A750,dati_bdv!J$2:J$65536)</f>
        <v>0</v>
      </c>
      <c r="C750">
        <f>SUMIF(IF(dati_pdc!$C750=1,dati_bdv!$C$2:$C$65536,IF(dati_pdc!$C750=2,dati_bdv!$D$2:$D$65536,IF(dati_pdc!$C750=3,dati_bdv!$E$2:$E$65536,IF(dati_pdc!$C750=4,dati_bdv!$F$2:$F$65536,IF(dati_pdc!$C750=5,dati_bdv!$G$2:$G$65536,dati_bdv!$H$2:$H$65536))))),$A750,dati_bdv!K$2:K$65536)</f>
        <v>0</v>
      </c>
      <c r="D750">
        <f>SUMIF(IF(dati_pdc!$C750=1,dati_bdv!$C$2:$C$65536,IF(dati_pdc!$C750=2,dati_bdv!$D$2:$D$65536,IF(dati_pdc!$C750=3,dati_bdv!$E$2:$E$65536,IF(dati_pdc!$C750=4,dati_bdv!$F$2:$F$65536,IF(dati_pdc!$C750=5,dati_bdv!$G$2:$G$65536,dati_bdv!$H$2:$H$65536))))),$A750,dati_bdv!L$2:L$65536)</f>
        <v>0</v>
      </c>
      <c r="E750">
        <f>SUMIF(IF(dati_pdc!$C750=1,dati_bdv!$C$2:$C$65536,IF(dati_pdc!$C750=2,dati_bdv!$D$2:$D$65536,IF(dati_pdc!$C750=3,dati_bdv!$E$2:$E$65536,IF(dati_pdc!$C750=4,dati_bdv!$F$2:$F$65536,IF(dati_pdc!$C750=5,dati_bdv!$G$2:$G$65536,dati_bdv!$H$2:$H$65536))))),$A750,dati_bdv!M$2:M$65536)</f>
        <v>0</v>
      </c>
      <c r="F750">
        <f>SUMIF(IF(dati_pdc!$C750=1,dati_bdv!$C$2:$C$65536,IF(dati_pdc!$C750=2,dati_bdv!$D$2:$D$65536,IF(dati_pdc!$C750=3,dati_bdv!$E$2:$E$65536,IF(dati_pdc!$C750=4,dati_bdv!$F$2:$F$65536,IF(dati_pdc!$C750=5,dati_bdv!$G$2:$G$65536,dati_bdv!$H$2:$H$65536))))),$A750,dati_bdv!N$2:N$65536)</f>
        <v>0</v>
      </c>
    </row>
    <row r="751" spans="1:6">
      <c r="A751" s="34">
        <f>dati_pdc!A751</f>
        <v>0</v>
      </c>
      <c r="B751">
        <f>SUMIF(IF(dati_pdc!$C751=1,dati_bdv!$C$2:$C$65536,IF(dati_pdc!$C751=2,dati_bdv!$D$2:$D$65536,IF(dati_pdc!$C751=3,dati_bdv!$E$2:$E$65536,IF(dati_pdc!$C751=4,dati_bdv!$F$2:$F$65536,IF(dati_pdc!$C751=5,dati_bdv!$G$2:$G$65536,dati_bdv!$H$2:$H$65536))))),$A751,dati_bdv!J$2:J$65536)</f>
        <v>0</v>
      </c>
      <c r="C751">
        <f>SUMIF(IF(dati_pdc!$C751=1,dati_bdv!$C$2:$C$65536,IF(dati_pdc!$C751=2,dati_bdv!$D$2:$D$65536,IF(dati_pdc!$C751=3,dati_bdv!$E$2:$E$65536,IF(dati_pdc!$C751=4,dati_bdv!$F$2:$F$65536,IF(dati_pdc!$C751=5,dati_bdv!$G$2:$G$65536,dati_bdv!$H$2:$H$65536))))),$A751,dati_bdv!K$2:K$65536)</f>
        <v>0</v>
      </c>
      <c r="D751">
        <f>SUMIF(IF(dati_pdc!$C751=1,dati_bdv!$C$2:$C$65536,IF(dati_pdc!$C751=2,dati_bdv!$D$2:$D$65536,IF(dati_pdc!$C751=3,dati_bdv!$E$2:$E$65536,IF(dati_pdc!$C751=4,dati_bdv!$F$2:$F$65536,IF(dati_pdc!$C751=5,dati_bdv!$G$2:$G$65536,dati_bdv!$H$2:$H$65536))))),$A751,dati_bdv!L$2:L$65536)</f>
        <v>0</v>
      </c>
      <c r="E751">
        <f>SUMIF(IF(dati_pdc!$C751=1,dati_bdv!$C$2:$C$65536,IF(dati_pdc!$C751=2,dati_bdv!$D$2:$D$65536,IF(dati_pdc!$C751=3,dati_bdv!$E$2:$E$65536,IF(dati_pdc!$C751=4,dati_bdv!$F$2:$F$65536,IF(dati_pdc!$C751=5,dati_bdv!$G$2:$G$65536,dati_bdv!$H$2:$H$65536))))),$A751,dati_bdv!M$2:M$65536)</f>
        <v>0</v>
      </c>
      <c r="F751">
        <f>SUMIF(IF(dati_pdc!$C751=1,dati_bdv!$C$2:$C$65536,IF(dati_pdc!$C751=2,dati_bdv!$D$2:$D$65536,IF(dati_pdc!$C751=3,dati_bdv!$E$2:$E$65536,IF(dati_pdc!$C751=4,dati_bdv!$F$2:$F$65536,IF(dati_pdc!$C751=5,dati_bdv!$G$2:$G$65536,dati_bdv!$H$2:$H$65536))))),$A751,dati_bdv!N$2:N$65536)</f>
        <v>0</v>
      </c>
    </row>
    <row r="752" spans="1:6">
      <c r="A752" s="34">
        <f>dati_pdc!A752</f>
        <v>0</v>
      </c>
      <c r="B752">
        <f>SUMIF(IF(dati_pdc!$C752=1,dati_bdv!$C$2:$C$65536,IF(dati_pdc!$C752=2,dati_bdv!$D$2:$D$65536,IF(dati_pdc!$C752=3,dati_bdv!$E$2:$E$65536,IF(dati_pdc!$C752=4,dati_bdv!$F$2:$F$65536,IF(dati_pdc!$C752=5,dati_bdv!$G$2:$G$65536,dati_bdv!$H$2:$H$65536))))),$A752,dati_bdv!J$2:J$65536)</f>
        <v>0</v>
      </c>
      <c r="C752">
        <f>SUMIF(IF(dati_pdc!$C752=1,dati_bdv!$C$2:$C$65536,IF(dati_pdc!$C752=2,dati_bdv!$D$2:$D$65536,IF(dati_pdc!$C752=3,dati_bdv!$E$2:$E$65536,IF(dati_pdc!$C752=4,dati_bdv!$F$2:$F$65536,IF(dati_pdc!$C752=5,dati_bdv!$G$2:$G$65536,dati_bdv!$H$2:$H$65536))))),$A752,dati_bdv!K$2:K$65536)</f>
        <v>0</v>
      </c>
      <c r="D752">
        <f>SUMIF(IF(dati_pdc!$C752=1,dati_bdv!$C$2:$C$65536,IF(dati_pdc!$C752=2,dati_bdv!$D$2:$D$65536,IF(dati_pdc!$C752=3,dati_bdv!$E$2:$E$65536,IF(dati_pdc!$C752=4,dati_bdv!$F$2:$F$65536,IF(dati_pdc!$C752=5,dati_bdv!$G$2:$G$65536,dati_bdv!$H$2:$H$65536))))),$A752,dati_bdv!L$2:L$65536)</f>
        <v>0</v>
      </c>
      <c r="E752">
        <f>SUMIF(IF(dati_pdc!$C752=1,dati_bdv!$C$2:$C$65536,IF(dati_pdc!$C752=2,dati_bdv!$D$2:$D$65536,IF(dati_pdc!$C752=3,dati_bdv!$E$2:$E$65536,IF(dati_pdc!$C752=4,dati_bdv!$F$2:$F$65536,IF(dati_pdc!$C752=5,dati_bdv!$G$2:$G$65536,dati_bdv!$H$2:$H$65536))))),$A752,dati_bdv!M$2:M$65536)</f>
        <v>0</v>
      </c>
      <c r="F752">
        <f>SUMIF(IF(dati_pdc!$C752=1,dati_bdv!$C$2:$C$65536,IF(dati_pdc!$C752=2,dati_bdv!$D$2:$D$65536,IF(dati_pdc!$C752=3,dati_bdv!$E$2:$E$65536,IF(dati_pdc!$C752=4,dati_bdv!$F$2:$F$65536,IF(dati_pdc!$C752=5,dati_bdv!$G$2:$G$65536,dati_bdv!$H$2:$H$65536))))),$A752,dati_bdv!N$2:N$65536)</f>
        <v>0</v>
      </c>
    </row>
    <row r="753" spans="1:6">
      <c r="A753" s="34">
        <f>dati_pdc!A753</f>
        <v>0</v>
      </c>
      <c r="B753">
        <f>SUMIF(IF(dati_pdc!$C753=1,dati_bdv!$C$2:$C$65536,IF(dati_pdc!$C753=2,dati_bdv!$D$2:$D$65536,IF(dati_pdc!$C753=3,dati_bdv!$E$2:$E$65536,IF(dati_pdc!$C753=4,dati_bdv!$F$2:$F$65536,IF(dati_pdc!$C753=5,dati_bdv!$G$2:$G$65536,dati_bdv!$H$2:$H$65536))))),$A753,dati_bdv!J$2:J$65536)</f>
        <v>0</v>
      </c>
      <c r="C753">
        <f>SUMIF(IF(dati_pdc!$C753=1,dati_bdv!$C$2:$C$65536,IF(dati_pdc!$C753=2,dati_bdv!$D$2:$D$65536,IF(dati_pdc!$C753=3,dati_bdv!$E$2:$E$65536,IF(dati_pdc!$C753=4,dati_bdv!$F$2:$F$65536,IF(dati_pdc!$C753=5,dati_bdv!$G$2:$G$65536,dati_bdv!$H$2:$H$65536))))),$A753,dati_bdv!K$2:K$65536)</f>
        <v>0</v>
      </c>
      <c r="D753">
        <f>SUMIF(IF(dati_pdc!$C753=1,dati_bdv!$C$2:$C$65536,IF(dati_pdc!$C753=2,dati_bdv!$D$2:$D$65536,IF(dati_pdc!$C753=3,dati_bdv!$E$2:$E$65536,IF(dati_pdc!$C753=4,dati_bdv!$F$2:$F$65536,IF(dati_pdc!$C753=5,dati_bdv!$G$2:$G$65536,dati_bdv!$H$2:$H$65536))))),$A753,dati_bdv!L$2:L$65536)</f>
        <v>0</v>
      </c>
      <c r="E753">
        <f>SUMIF(IF(dati_pdc!$C753=1,dati_bdv!$C$2:$C$65536,IF(dati_pdc!$C753=2,dati_bdv!$D$2:$D$65536,IF(dati_pdc!$C753=3,dati_bdv!$E$2:$E$65536,IF(dati_pdc!$C753=4,dati_bdv!$F$2:$F$65536,IF(dati_pdc!$C753=5,dati_bdv!$G$2:$G$65536,dati_bdv!$H$2:$H$65536))))),$A753,dati_bdv!M$2:M$65536)</f>
        <v>0</v>
      </c>
      <c r="F753">
        <f>SUMIF(IF(dati_pdc!$C753=1,dati_bdv!$C$2:$C$65536,IF(dati_pdc!$C753=2,dati_bdv!$D$2:$D$65536,IF(dati_pdc!$C753=3,dati_bdv!$E$2:$E$65536,IF(dati_pdc!$C753=4,dati_bdv!$F$2:$F$65536,IF(dati_pdc!$C753=5,dati_bdv!$G$2:$G$65536,dati_bdv!$H$2:$H$65536))))),$A753,dati_bdv!N$2:N$65536)</f>
        <v>0</v>
      </c>
    </row>
    <row r="754" spans="1:6">
      <c r="A754" s="34">
        <f>dati_pdc!A754</f>
        <v>0</v>
      </c>
      <c r="B754">
        <f>SUMIF(IF(dati_pdc!$C754=1,dati_bdv!$C$2:$C$65536,IF(dati_pdc!$C754=2,dati_bdv!$D$2:$D$65536,IF(dati_pdc!$C754=3,dati_bdv!$E$2:$E$65536,IF(dati_pdc!$C754=4,dati_bdv!$F$2:$F$65536,IF(dati_pdc!$C754=5,dati_bdv!$G$2:$G$65536,dati_bdv!$H$2:$H$65536))))),$A754,dati_bdv!J$2:J$65536)</f>
        <v>0</v>
      </c>
      <c r="C754">
        <f>SUMIF(IF(dati_pdc!$C754=1,dati_bdv!$C$2:$C$65536,IF(dati_pdc!$C754=2,dati_bdv!$D$2:$D$65536,IF(dati_pdc!$C754=3,dati_bdv!$E$2:$E$65536,IF(dati_pdc!$C754=4,dati_bdv!$F$2:$F$65536,IF(dati_pdc!$C754=5,dati_bdv!$G$2:$G$65536,dati_bdv!$H$2:$H$65536))))),$A754,dati_bdv!K$2:K$65536)</f>
        <v>0</v>
      </c>
      <c r="D754">
        <f>SUMIF(IF(dati_pdc!$C754=1,dati_bdv!$C$2:$C$65536,IF(dati_pdc!$C754=2,dati_bdv!$D$2:$D$65536,IF(dati_pdc!$C754=3,dati_bdv!$E$2:$E$65536,IF(dati_pdc!$C754=4,dati_bdv!$F$2:$F$65536,IF(dati_pdc!$C754=5,dati_bdv!$G$2:$G$65536,dati_bdv!$H$2:$H$65536))))),$A754,dati_bdv!L$2:L$65536)</f>
        <v>0</v>
      </c>
      <c r="E754">
        <f>SUMIF(IF(dati_pdc!$C754=1,dati_bdv!$C$2:$C$65536,IF(dati_pdc!$C754=2,dati_bdv!$D$2:$D$65536,IF(dati_pdc!$C754=3,dati_bdv!$E$2:$E$65536,IF(dati_pdc!$C754=4,dati_bdv!$F$2:$F$65536,IF(dati_pdc!$C754=5,dati_bdv!$G$2:$G$65536,dati_bdv!$H$2:$H$65536))))),$A754,dati_bdv!M$2:M$65536)</f>
        <v>0</v>
      </c>
      <c r="F754">
        <f>SUMIF(IF(dati_pdc!$C754=1,dati_bdv!$C$2:$C$65536,IF(dati_pdc!$C754=2,dati_bdv!$D$2:$D$65536,IF(dati_pdc!$C754=3,dati_bdv!$E$2:$E$65536,IF(dati_pdc!$C754=4,dati_bdv!$F$2:$F$65536,IF(dati_pdc!$C754=5,dati_bdv!$G$2:$G$65536,dati_bdv!$H$2:$H$65536))))),$A754,dati_bdv!N$2:N$65536)</f>
        <v>0</v>
      </c>
    </row>
    <row r="755" spans="1:6">
      <c r="A755" s="34">
        <f>dati_pdc!A755</f>
        <v>0</v>
      </c>
      <c r="B755">
        <f>SUMIF(IF(dati_pdc!$C755=1,dati_bdv!$C$2:$C$65536,IF(dati_pdc!$C755=2,dati_bdv!$D$2:$D$65536,IF(dati_pdc!$C755=3,dati_bdv!$E$2:$E$65536,IF(dati_pdc!$C755=4,dati_bdv!$F$2:$F$65536,IF(dati_pdc!$C755=5,dati_bdv!$G$2:$G$65536,dati_bdv!$H$2:$H$65536))))),$A755,dati_bdv!J$2:J$65536)</f>
        <v>0</v>
      </c>
      <c r="C755">
        <f>SUMIF(IF(dati_pdc!$C755=1,dati_bdv!$C$2:$C$65536,IF(dati_pdc!$C755=2,dati_bdv!$D$2:$D$65536,IF(dati_pdc!$C755=3,dati_bdv!$E$2:$E$65536,IF(dati_pdc!$C755=4,dati_bdv!$F$2:$F$65536,IF(dati_pdc!$C755=5,dati_bdv!$G$2:$G$65536,dati_bdv!$H$2:$H$65536))))),$A755,dati_bdv!K$2:K$65536)</f>
        <v>0</v>
      </c>
      <c r="D755">
        <f>SUMIF(IF(dati_pdc!$C755=1,dati_bdv!$C$2:$C$65536,IF(dati_pdc!$C755=2,dati_bdv!$D$2:$D$65536,IF(dati_pdc!$C755=3,dati_bdv!$E$2:$E$65536,IF(dati_pdc!$C755=4,dati_bdv!$F$2:$F$65536,IF(dati_pdc!$C755=5,dati_bdv!$G$2:$G$65536,dati_bdv!$H$2:$H$65536))))),$A755,dati_bdv!L$2:L$65536)</f>
        <v>0</v>
      </c>
      <c r="E755">
        <f>SUMIF(IF(dati_pdc!$C755=1,dati_bdv!$C$2:$C$65536,IF(dati_pdc!$C755=2,dati_bdv!$D$2:$D$65536,IF(dati_pdc!$C755=3,dati_bdv!$E$2:$E$65536,IF(dati_pdc!$C755=4,dati_bdv!$F$2:$F$65536,IF(dati_pdc!$C755=5,dati_bdv!$G$2:$G$65536,dati_bdv!$H$2:$H$65536))))),$A755,dati_bdv!M$2:M$65536)</f>
        <v>0</v>
      </c>
      <c r="F755">
        <f>SUMIF(IF(dati_pdc!$C755=1,dati_bdv!$C$2:$C$65536,IF(dati_pdc!$C755=2,dati_bdv!$D$2:$D$65536,IF(dati_pdc!$C755=3,dati_bdv!$E$2:$E$65536,IF(dati_pdc!$C755=4,dati_bdv!$F$2:$F$65536,IF(dati_pdc!$C755=5,dati_bdv!$G$2:$G$65536,dati_bdv!$H$2:$H$65536))))),$A755,dati_bdv!N$2:N$65536)</f>
        <v>0</v>
      </c>
    </row>
    <row r="756" spans="1:6">
      <c r="A756" s="34">
        <f>dati_pdc!A756</f>
        <v>0</v>
      </c>
      <c r="B756">
        <f>SUMIF(IF(dati_pdc!$C756=1,dati_bdv!$C$2:$C$65536,IF(dati_pdc!$C756=2,dati_bdv!$D$2:$D$65536,IF(dati_pdc!$C756=3,dati_bdv!$E$2:$E$65536,IF(dati_pdc!$C756=4,dati_bdv!$F$2:$F$65536,IF(dati_pdc!$C756=5,dati_bdv!$G$2:$G$65536,dati_bdv!$H$2:$H$65536))))),$A756,dati_bdv!J$2:J$65536)</f>
        <v>0</v>
      </c>
      <c r="C756">
        <f>SUMIF(IF(dati_pdc!$C756=1,dati_bdv!$C$2:$C$65536,IF(dati_pdc!$C756=2,dati_bdv!$D$2:$D$65536,IF(dati_pdc!$C756=3,dati_bdv!$E$2:$E$65536,IF(dati_pdc!$C756=4,dati_bdv!$F$2:$F$65536,IF(dati_pdc!$C756=5,dati_bdv!$G$2:$G$65536,dati_bdv!$H$2:$H$65536))))),$A756,dati_bdv!K$2:K$65536)</f>
        <v>0</v>
      </c>
      <c r="D756">
        <f>SUMIF(IF(dati_pdc!$C756=1,dati_bdv!$C$2:$C$65536,IF(dati_pdc!$C756=2,dati_bdv!$D$2:$D$65536,IF(dati_pdc!$C756=3,dati_bdv!$E$2:$E$65536,IF(dati_pdc!$C756=4,dati_bdv!$F$2:$F$65536,IF(dati_pdc!$C756=5,dati_bdv!$G$2:$G$65536,dati_bdv!$H$2:$H$65536))))),$A756,dati_bdv!L$2:L$65536)</f>
        <v>0</v>
      </c>
      <c r="E756">
        <f>SUMIF(IF(dati_pdc!$C756=1,dati_bdv!$C$2:$C$65536,IF(dati_pdc!$C756=2,dati_bdv!$D$2:$D$65536,IF(dati_pdc!$C756=3,dati_bdv!$E$2:$E$65536,IF(dati_pdc!$C756=4,dati_bdv!$F$2:$F$65536,IF(dati_pdc!$C756=5,dati_bdv!$G$2:$G$65536,dati_bdv!$H$2:$H$65536))))),$A756,dati_bdv!M$2:M$65536)</f>
        <v>0</v>
      </c>
      <c r="F756">
        <f>SUMIF(IF(dati_pdc!$C756=1,dati_bdv!$C$2:$C$65536,IF(dati_pdc!$C756=2,dati_bdv!$D$2:$D$65536,IF(dati_pdc!$C756=3,dati_bdv!$E$2:$E$65536,IF(dati_pdc!$C756=4,dati_bdv!$F$2:$F$65536,IF(dati_pdc!$C756=5,dati_bdv!$G$2:$G$65536,dati_bdv!$H$2:$H$65536))))),$A756,dati_bdv!N$2:N$65536)</f>
        <v>0</v>
      </c>
    </row>
    <row r="757" spans="1:6">
      <c r="A757" s="34">
        <f>dati_pdc!A757</f>
        <v>0</v>
      </c>
      <c r="B757">
        <f>SUMIF(IF(dati_pdc!$C757=1,dati_bdv!$C$2:$C$65536,IF(dati_pdc!$C757=2,dati_bdv!$D$2:$D$65536,IF(dati_pdc!$C757=3,dati_bdv!$E$2:$E$65536,IF(dati_pdc!$C757=4,dati_bdv!$F$2:$F$65536,IF(dati_pdc!$C757=5,dati_bdv!$G$2:$G$65536,dati_bdv!$H$2:$H$65536))))),$A757,dati_bdv!J$2:J$65536)</f>
        <v>0</v>
      </c>
      <c r="C757">
        <f>SUMIF(IF(dati_pdc!$C757=1,dati_bdv!$C$2:$C$65536,IF(dati_pdc!$C757=2,dati_bdv!$D$2:$D$65536,IF(dati_pdc!$C757=3,dati_bdv!$E$2:$E$65536,IF(dati_pdc!$C757=4,dati_bdv!$F$2:$F$65536,IF(dati_pdc!$C757=5,dati_bdv!$G$2:$G$65536,dati_bdv!$H$2:$H$65536))))),$A757,dati_bdv!K$2:K$65536)</f>
        <v>0</v>
      </c>
      <c r="D757">
        <f>SUMIF(IF(dati_pdc!$C757=1,dati_bdv!$C$2:$C$65536,IF(dati_pdc!$C757=2,dati_bdv!$D$2:$D$65536,IF(dati_pdc!$C757=3,dati_bdv!$E$2:$E$65536,IF(dati_pdc!$C757=4,dati_bdv!$F$2:$F$65536,IF(dati_pdc!$C757=5,dati_bdv!$G$2:$G$65536,dati_bdv!$H$2:$H$65536))))),$A757,dati_bdv!L$2:L$65536)</f>
        <v>0</v>
      </c>
      <c r="E757">
        <f>SUMIF(IF(dati_pdc!$C757=1,dati_bdv!$C$2:$C$65536,IF(dati_pdc!$C757=2,dati_bdv!$D$2:$D$65536,IF(dati_pdc!$C757=3,dati_bdv!$E$2:$E$65536,IF(dati_pdc!$C757=4,dati_bdv!$F$2:$F$65536,IF(dati_pdc!$C757=5,dati_bdv!$G$2:$G$65536,dati_bdv!$H$2:$H$65536))))),$A757,dati_bdv!M$2:M$65536)</f>
        <v>0</v>
      </c>
      <c r="F757">
        <f>SUMIF(IF(dati_pdc!$C757=1,dati_bdv!$C$2:$C$65536,IF(dati_pdc!$C757=2,dati_bdv!$D$2:$D$65536,IF(dati_pdc!$C757=3,dati_bdv!$E$2:$E$65536,IF(dati_pdc!$C757=4,dati_bdv!$F$2:$F$65536,IF(dati_pdc!$C757=5,dati_bdv!$G$2:$G$65536,dati_bdv!$H$2:$H$65536))))),$A757,dati_bdv!N$2:N$65536)</f>
        <v>0</v>
      </c>
    </row>
    <row r="758" spans="1:6">
      <c r="A758" s="34">
        <f>dati_pdc!A758</f>
        <v>0</v>
      </c>
      <c r="B758">
        <f>SUMIF(IF(dati_pdc!$C758=1,dati_bdv!$C$2:$C$65536,IF(dati_pdc!$C758=2,dati_bdv!$D$2:$D$65536,IF(dati_pdc!$C758=3,dati_bdv!$E$2:$E$65536,IF(dati_pdc!$C758=4,dati_bdv!$F$2:$F$65536,IF(dati_pdc!$C758=5,dati_bdv!$G$2:$G$65536,dati_bdv!$H$2:$H$65536))))),$A758,dati_bdv!J$2:J$65536)</f>
        <v>0</v>
      </c>
      <c r="C758">
        <f>SUMIF(IF(dati_pdc!$C758=1,dati_bdv!$C$2:$C$65536,IF(dati_pdc!$C758=2,dati_bdv!$D$2:$D$65536,IF(dati_pdc!$C758=3,dati_bdv!$E$2:$E$65536,IF(dati_pdc!$C758=4,dati_bdv!$F$2:$F$65536,IF(dati_pdc!$C758=5,dati_bdv!$G$2:$G$65536,dati_bdv!$H$2:$H$65536))))),$A758,dati_bdv!K$2:K$65536)</f>
        <v>0</v>
      </c>
      <c r="D758">
        <f>SUMIF(IF(dati_pdc!$C758=1,dati_bdv!$C$2:$C$65536,IF(dati_pdc!$C758=2,dati_bdv!$D$2:$D$65536,IF(dati_pdc!$C758=3,dati_bdv!$E$2:$E$65536,IF(dati_pdc!$C758=4,dati_bdv!$F$2:$F$65536,IF(dati_pdc!$C758=5,dati_bdv!$G$2:$G$65536,dati_bdv!$H$2:$H$65536))))),$A758,dati_bdv!L$2:L$65536)</f>
        <v>0</v>
      </c>
      <c r="E758">
        <f>SUMIF(IF(dati_pdc!$C758=1,dati_bdv!$C$2:$C$65536,IF(dati_pdc!$C758=2,dati_bdv!$D$2:$D$65536,IF(dati_pdc!$C758=3,dati_bdv!$E$2:$E$65536,IF(dati_pdc!$C758=4,dati_bdv!$F$2:$F$65536,IF(dati_pdc!$C758=5,dati_bdv!$G$2:$G$65536,dati_bdv!$H$2:$H$65536))))),$A758,dati_bdv!M$2:M$65536)</f>
        <v>0</v>
      </c>
      <c r="F758">
        <f>SUMIF(IF(dati_pdc!$C758=1,dati_bdv!$C$2:$C$65536,IF(dati_pdc!$C758=2,dati_bdv!$D$2:$D$65536,IF(dati_pdc!$C758=3,dati_bdv!$E$2:$E$65536,IF(dati_pdc!$C758=4,dati_bdv!$F$2:$F$65536,IF(dati_pdc!$C758=5,dati_bdv!$G$2:$G$65536,dati_bdv!$H$2:$H$65536))))),$A758,dati_bdv!N$2:N$65536)</f>
        <v>0</v>
      </c>
    </row>
    <row r="759" spans="1:6">
      <c r="A759" s="34">
        <f>dati_pdc!A759</f>
        <v>0</v>
      </c>
      <c r="B759">
        <f>SUMIF(IF(dati_pdc!$C759=1,dati_bdv!$C$2:$C$65536,IF(dati_pdc!$C759=2,dati_bdv!$D$2:$D$65536,IF(dati_pdc!$C759=3,dati_bdv!$E$2:$E$65536,IF(dati_pdc!$C759=4,dati_bdv!$F$2:$F$65536,IF(dati_pdc!$C759=5,dati_bdv!$G$2:$G$65536,dati_bdv!$H$2:$H$65536))))),$A759,dati_bdv!J$2:J$65536)</f>
        <v>0</v>
      </c>
      <c r="C759">
        <f>SUMIF(IF(dati_pdc!$C759=1,dati_bdv!$C$2:$C$65536,IF(dati_pdc!$C759=2,dati_bdv!$D$2:$D$65536,IF(dati_pdc!$C759=3,dati_bdv!$E$2:$E$65536,IF(dati_pdc!$C759=4,dati_bdv!$F$2:$F$65536,IF(dati_pdc!$C759=5,dati_bdv!$G$2:$G$65536,dati_bdv!$H$2:$H$65536))))),$A759,dati_bdv!K$2:K$65536)</f>
        <v>0</v>
      </c>
      <c r="D759">
        <f>SUMIF(IF(dati_pdc!$C759=1,dati_bdv!$C$2:$C$65536,IF(dati_pdc!$C759=2,dati_bdv!$D$2:$D$65536,IF(dati_pdc!$C759=3,dati_bdv!$E$2:$E$65536,IF(dati_pdc!$C759=4,dati_bdv!$F$2:$F$65536,IF(dati_pdc!$C759=5,dati_bdv!$G$2:$G$65536,dati_bdv!$H$2:$H$65536))))),$A759,dati_bdv!L$2:L$65536)</f>
        <v>0</v>
      </c>
      <c r="E759">
        <f>SUMIF(IF(dati_pdc!$C759=1,dati_bdv!$C$2:$C$65536,IF(dati_pdc!$C759=2,dati_bdv!$D$2:$D$65536,IF(dati_pdc!$C759=3,dati_bdv!$E$2:$E$65536,IF(dati_pdc!$C759=4,dati_bdv!$F$2:$F$65536,IF(dati_pdc!$C759=5,dati_bdv!$G$2:$G$65536,dati_bdv!$H$2:$H$65536))))),$A759,dati_bdv!M$2:M$65536)</f>
        <v>0</v>
      </c>
      <c r="F759">
        <f>SUMIF(IF(dati_pdc!$C759=1,dati_bdv!$C$2:$C$65536,IF(dati_pdc!$C759=2,dati_bdv!$D$2:$D$65536,IF(dati_pdc!$C759=3,dati_bdv!$E$2:$E$65536,IF(dati_pdc!$C759=4,dati_bdv!$F$2:$F$65536,IF(dati_pdc!$C759=5,dati_bdv!$G$2:$G$65536,dati_bdv!$H$2:$H$65536))))),$A759,dati_bdv!N$2:N$65536)</f>
        <v>0</v>
      </c>
    </row>
    <row r="760" spans="1:6">
      <c r="A760" s="34">
        <f>dati_pdc!A760</f>
        <v>0</v>
      </c>
      <c r="B760">
        <f>SUMIF(IF(dati_pdc!$C760=1,dati_bdv!$C$2:$C$65536,IF(dati_pdc!$C760=2,dati_bdv!$D$2:$D$65536,IF(dati_pdc!$C760=3,dati_bdv!$E$2:$E$65536,IF(dati_pdc!$C760=4,dati_bdv!$F$2:$F$65536,IF(dati_pdc!$C760=5,dati_bdv!$G$2:$G$65536,dati_bdv!$H$2:$H$65536))))),$A760,dati_bdv!J$2:J$65536)</f>
        <v>0</v>
      </c>
      <c r="C760">
        <f>SUMIF(IF(dati_pdc!$C760=1,dati_bdv!$C$2:$C$65536,IF(dati_pdc!$C760=2,dati_bdv!$D$2:$D$65536,IF(dati_pdc!$C760=3,dati_bdv!$E$2:$E$65536,IF(dati_pdc!$C760=4,dati_bdv!$F$2:$F$65536,IF(dati_pdc!$C760=5,dati_bdv!$G$2:$G$65536,dati_bdv!$H$2:$H$65536))))),$A760,dati_bdv!K$2:K$65536)</f>
        <v>0</v>
      </c>
      <c r="D760">
        <f>SUMIF(IF(dati_pdc!$C760=1,dati_bdv!$C$2:$C$65536,IF(dati_pdc!$C760=2,dati_bdv!$D$2:$D$65536,IF(dati_pdc!$C760=3,dati_bdv!$E$2:$E$65536,IF(dati_pdc!$C760=4,dati_bdv!$F$2:$F$65536,IF(dati_pdc!$C760=5,dati_bdv!$G$2:$G$65536,dati_bdv!$H$2:$H$65536))))),$A760,dati_bdv!L$2:L$65536)</f>
        <v>0</v>
      </c>
      <c r="E760">
        <f>SUMIF(IF(dati_pdc!$C760=1,dati_bdv!$C$2:$C$65536,IF(dati_pdc!$C760=2,dati_bdv!$D$2:$D$65536,IF(dati_pdc!$C760=3,dati_bdv!$E$2:$E$65536,IF(dati_pdc!$C760=4,dati_bdv!$F$2:$F$65536,IF(dati_pdc!$C760=5,dati_bdv!$G$2:$G$65536,dati_bdv!$H$2:$H$65536))))),$A760,dati_bdv!M$2:M$65536)</f>
        <v>0</v>
      </c>
      <c r="F760">
        <f>SUMIF(IF(dati_pdc!$C760=1,dati_bdv!$C$2:$C$65536,IF(dati_pdc!$C760=2,dati_bdv!$D$2:$D$65536,IF(dati_pdc!$C760=3,dati_bdv!$E$2:$E$65536,IF(dati_pdc!$C760=4,dati_bdv!$F$2:$F$65536,IF(dati_pdc!$C760=5,dati_bdv!$G$2:$G$65536,dati_bdv!$H$2:$H$65536))))),$A760,dati_bdv!N$2:N$65536)</f>
        <v>0</v>
      </c>
    </row>
    <row r="761" spans="1:6">
      <c r="A761" s="34">
        <f>dati_pdc!A761</f>
        <v>0</v>
      </c>
      <c r="B761">
        <f>SUMIF(IF(dati_pdc!$C761=1,dati_bdv!$C$2:$C$65536,IF(dati_pdc!$C761=2,dati_bdv!$D$2:$D$65536,IF(dati_pdc!$C761=3,dati_bdv!$E$2:$E$65536,IF(dati_pdc!$C761=4,dati_bdv!$F$2:$F$65536,IF(dati_pdc!$C761=5,dati_bdv!$G$2:$G$65536,dati_bdv!$H$2:$H$65536))))),$A761,dati_bdv!J$2:J$65536)</f>
        <v>0</v>
      </c>
      <c r="C761">
        <f>SUMIF(IF(dati_pdc!$C761=1,dati_bdv!$C$2:$C$65536,IF(dati_pdc!$C761=2,dati_bdv!$D$2:$D$65536,IF(dati_pdc!$C761=3,dati_bdv!$E$2:$E$65536,IF(dati_pdc!$C761=4,dati_bdv!$F$2:$F$65536,IF(dati_pdc!$C761=5,dati_bdv!$G$2:$G$65536,dati_bdv!$H$2:$H$65536))))),$A761,dati_bdv!K$2:K$65536)</f>
        <v>0</v>
      </c>
      <c r="D761">
        <f>SUMIF(IF(dati_pdc!$C761=1,dati_bdv!$C$2:$C$65536,IF(dati_pdc!$C761=2,dati_bdv!$D$2:$D$65536,IF(dati_pdc!$C761=3,dati_bdv!$E$2:$E$65536,IF(dati_pdc!$C761=4,dati_bdv!$F$2:$F$65536,IF(dati_pdc!$C761=5,dati_bdv!$G$2:$G$65536,dati_bdv!$H$2:$H$65536))))),$A761,dati_bdv!L$2:L$65536)</f>
        <v>0</v>
      </c>
      <c r="E761">
        <f>SUMIF(IF(dati_pdc!$C761=1,dati_bdv!$C$2:$C$65536,IF(dati_pdc!$C761=2,dati_bdv!$D$2:$D$65536,IF(dati_pdc!$C761=3,dati_bdv!$E$2:$E$65536,IF(dati_pdc!$C761=4,dati_bdv!$F$2:$F$65536,IF(dati_pdc!$C761=5,dati_bdv!$G$2:$G$65536,dati_bdv!$H$2:$H$65536))))),$A761,dati_bdv!M$2:M$65536)</f>
        <v>0</v>
      </c>
      <c r="F761">
        <f>SUMIF(IF(dati_pdc!$C761=1,dati_bdv!$C$2:$C$65536,IF(dati_pdc!$C761=2,dati_bdv!$D$2:$D$65536,IF(dati_pdc!$C761=3,dati_bdv!$E$2:$E$65536,IF(dati_pdc!$C761=4,dati_bdv!$F$2:$F$65536,IF(dati_pdc!$C761=5,dati_bdv!$G$2:$G$65536,dati_bdv!$H$2:$H$65536))))),$A761,dati_bdv!N$2:N$65536)</f>
        <v>0</v>
      </c>
    </row>
    <row r="762" spans="1:6">
      <c r="A762" s="34">
        <f>dati_pdc!A762</f>
        <v>0</v>
      </c>
      <c r="B762">
        <f>SUMIF(IF(dati_pdc!$C762=1,dati_bdv!$C$2:$C$65536,IF(dati_pdc!$C762=2,dati_bdv!$D$2:$D$65536,IF(dati_pdc!$C762=3,dati_bdv!$E$2:$E$65536,IF(dati_pdc!$C762=4,dati_bdv!$F$2:$F$65536,IF(dati_pdc!$C762=5,dati_bdv!$G$2:$G$65536,dati_bdv!$H$2:$H$65536))))),$A762,dati_bdv!J$2:J$65536)</f>
        <v>0</v>
      </c>
      <c r="C762">
        <f>SUMIF(IF(dati_pdc!$C762=1,dati_bdv!$C$2:$C$65536,IF(dati_pdc!$C762=2,dati_bdv!$D$2:$D$65536,IF(dati_pdc!$C762=3,dati_bdv!$E$2:$E$65536,IF(dati_pdc!$C762=4,dati_bdv!$F$2:$F$65536,IF(dati_pdc!$C762=5,dati_bdv!$G$2:$G$65536,dati_bdv!$H$2:$H$65536))))),$A762,dati_bdv!K$2:K$65536)</f>
        <v>0</v>
      </c>
      <c r="D762">
        <f>SUMIF(IF(dati_pdc!$C762=1,dati_bdv!$C$2:$C$65536,IF(dati_pdc!$C762=2,dati_bdv!$D$2:$D$65536,IF(dati_pdc!$C762=3,dati_bdv!$E$2:$E$65536,IF(dati_pdc!$C762=4,dati_bdv!$F$2:$F$65536,IF(dati_pdc!$C762=5,dati_bdv!$G$2:$G$65536,dati_bdv!$H$2:$H$65536))))),$A762,dati_bdv!L$2:L$65536)</f>
        <v>0</v>
      </c>
      <c r="E762">
        <f>SUMIF(IF(dati_pdc!$C762=1,dati_bdv!$C$2:$C$65536,IF(dati_pdc!$C762=2,dati_bdv!$D$2:$D$65536,IF(dati_pdc!$C762=3,dati_bdv!$E$2:$E$65536,IF(dati_pdc!$C762=4,dati_bdv!$F$2:$F$65536,IF(dati_pdc!$C762=5,dati_bdv!$G$2:$G$65536,dati_bdv!$H$2:$H$65536))))),$A762,dati_bdv!M$2:M$65536)</f>
        <v>0</v>
      </c>
      <c r="F762">
        <f>SUMIF(IF(dati_pdc!$C762=1,dati_bdv!$C$2:$C$65536,IF(dati_pdc!$C762=2,dati_bdv!$D$2:$D$65536,IF(dati_pdc!$C762=3,dati_bdv!$E$2:$E$65536,IF(dati_pdc!$C762=4,dati_bdv!$F$2:$F$65536,IF(dati_pdc!$C762=5,dati_bdv!$G$2:$G$65536,dati_bdv!$H$2:$H$65536))))),$A762,dati_bdv!N$2:N$65536)</f>
        <v>0</v>
      </c>
    </row>
    <row r="763" spans="1:6">
      <c r="A763" s="34">
        <f>dati_pdc!A763</f>
        <v>0</v>
      </c>
      <c r="B763">
        <f>SUMIF(IF(dati_pdc!$C763=1,dati_bdv!$C$2:$C$65536,IF(dati_pdc!$C763=2,dati_bdv!$D$2:$D$65536,IF(dati_pdc!$C763=3,dati_bdv!$E$2:$E$65536,IF(dati_pdc!$C763=4,dati_bdv!$F$2:$F$65536,IF(dati_pdc!$C763=5,dati_bdv!$G$2:$G$65536,dati_bdv!$H$2:$H$65536))))),$A763,dati_bdv!J$2:J$65536)</f>
        <v>0</v>
      </c>
      <c r="C763">
        <f>SUMIF(IF(dati_pdc!$C763=1,dati_bdv!$C$2:$C$65536,IF(dati_pdc!$C763=2,dati_bdv!$D$2:$D$65536,IF(dati_pdc!$C763=3,dati_bdv!$E$2:$E$65536,IF(dati_pdc!$C763=4,dati_bdv!$F$2:$F$65536,IF(dati_pdc!$C763=5,dati_bdv!$G$2:$G$65536,dati_bdv!$H$2:$H$65536))))),$A763,dati_bdv!K$2:K$65536)</f>
        <v>0</v>
      </c>
      <c r="D763">
        <f>SUMIF(IF(dati_pdc!$C763=1,dati_bdv!$C$2:$C$65536,IF(dati_pdc!$C763=2,dati_bdv!$D$2:$D$65536,IF(dati_pdc!$C763=3,dati_bdv!$E$2:$E$65536,IF(dati_pdc!$C763=4,dati_bdv!$F$2:$F$65536,IF(dati_pdc!$C763=5,dati_bdv!$G$2:$G$65536,dati_bdv!$H$2:$H$65536))))),$A763,dati_bdv!L$2:L$65536)</f>
        <v>0</v>
      </c>
      <c r="E763">
        <f>SUMIF(IF(dati_pdc!$C763=1,dati_bdv!$C$2:$C$65536,IF(dati_pdc!$C763=2,dati_bdv!$D$2:$D$65536,IF(dati_pdc!$C763=3,dati_bdv!$E$2:$E$65536,IF(dati_pdc!$C763=4,dati_bdv!$F$2:$F$65536,IF(dati_pdc!$C763=5,dati_bdv!$G$2:$G$65536,dati_bdv!$H$2:$H$65536))))),$A763,dati_bdv!M$2:M$65536)</f>
        <v>0</v>
      </c>
      <c r="F763">
        <f>SUMIF(IF(dati_pdc!$C763=1,dati_bdv!$C$2:$C$65536,IF(dati_pdc!$C763=2,dati_bdv!$D$2:$D$65536,IF(dati_pdc!$C763=3,dati_bdv!$E$2:$E$65536,IF(dati_pdc!$C763=4,dati_bdv!$F$2:$F$65536,IF(dati_pdc!$C763=5,dati_bdv!$G$2:$G$65536,dati_bdv!$H$2:$H$65536))))),$A763,dati_bdv!N$2:N$65536)</f>
        <v>0</v>
      </c>
    </row>
    <row r="764" spans="1:6">
      <c r="A764" s="34">
        <f>dati_pdc!A764</f>
        <v>0</v>
      </c>
      <c r="B764">
        <f>SUMIF(IF(dati_pdc!$C764=1,dati_bdv!$C$2:$C$65536,IF(dati_pdc!$C764=2,dati_bdv!$D$2:$D$65536,IF(dati_pdc!$C764=3,dati_bdv!$E$2:$E$65536,IF(dati_pdc!$C764=4,dati_bdv!$F$2:$F$65536,IF(dati_pdc!$C764=5,dati_bdv!$G$2:$G$65536,dati_bdv!$H$2:$H$65536))))),$A764,dati_bdv!J$2:J$65536)</f>
        <v>0</v>
      </c>
      <c r="C764">
        <f>SUMIF(IF(dati_pdc!$C764=1,dati_bdv!$C$2:$C$65536,IF(dati_pdc!$C764=2,dati_bdv!$D$2:$D$65536,IF(dati_pdc!$C764=3,dati_bdv!$E$2:$E$65536,IF(dati_pdc!$C764=4,dati_bdv!$F$2:$F$65536,IF(dati_pdc!$C764=5,dati_bdv!$G$2:$G$65536,dati_bdv!$H$2:$H$65536))))),$A764,dati_bdv!K$2:K$65536)</f>
        <v>0</v>
      </c>
      <c r="D764">
        <f>SUMIF(IF(dati_pdc!$C764=1,dati_bdv!$C$2:$C$65536,IF(dati_pdc!$C764=2,dati_bdv!$D$2:$D$65536,IF(dati_pdc!$C764=3,dati_bdv!$E$2:$E$65536,IF(dati_pdc!$C764=4,dati_bdv!$F$2:$F$65536,IF(dati_pdc!$C764=5,dati_bdv!$G$2:$G$65536,dati_bdv!$H$2:$H$65536))))),$A764,dati_bdv!L$2:L$65536)</f>
        <v>0</v>
      </c>
      <c r="E764">
        <f>SUMIF(IF(dati_pdc!$C764=1,dati_bdv!$C$2:$C$65536,IF(dati_pdc!$C764=2,dati_bdv!$D$2:$D$65536,IF(dati_pdc!$C764=3,dati_bdv!$E$2:$E$65536,IF(dati_pdc!$C764=4,dati_bdv!$F$2:$F$65536,IF(dati_pdc!$C764=5,dati_bdv!$G$2:$G$65536,dati_bdv!$H$2:$H$65536))))),$A764,dati_bdv!M$2:M$65536)</f>
        <v>0</v>
      </c>
      <c r="F764">
        <f>SUMIF(IF(dati_pdc!$C764=1,dati_bdv!$C$2:$C$65536,IF(dati_pdc!$C764=2,dati_bdv!$D$2:$D$65536,IF(dati_pdc!$C764=3,dati_bdv!$E$2:$E$65536,IF(dati_pdc!$C764=4,dati_bdv!$F$2:$F$65536,IF(dati_pdc!$C764=5,dati_bdv!$G$2:$G$65536,dati_bdv!$H$2:$H$65536))))),$A764,dati_bdv!N$2:N$65536)</f>
        <v>0</v>
      </c>
    </row>
    <row r="765" spans="1:6">
      <c r="A765" s="34">
        <f>dati_pdc!A765</f>
        <v>0</v>
      </c>
      <c r="B765">
        <f>SUMIF(IF(dati_pdc!$C765=1,dati_bdv!$C$2:$C$65536,IF(dati_pdc!$C765=2,dati_bdv!$D$2:$D$65536,IF(dati_pdc!$C765=3,dati_bdv!$E$2:$E$65536,IF(dati_pdc!$C765=4,dati_bdv!$F$2:$F$65536,IF(dati_pdc!$C765=5,dati_bdv!$G$2:$G$65536,dati_bdv!$H$2:$H$65536))))),$A765,dati_bdv!J$2:J$65536)</f>
        <v>0</v>
      </c>
      <c r="C765">
        <f>SUMIF(IF(dati_pdc!$C765=1,dati_bdv!$C$2:$C$65536,IF(dati_pdc!$C765=2,dati_bdv!$D$2:$D$65536,IF(dati_pdc!$C765=3,dati_bdv!$E$2:$E$65536,IF(dati_pdc!$C765=4,dati_bdv!$F$2:$F$65536,IF(dati_pdc!$C765=5,dati_bdv!$G$2:$G$65536,dati_bdv!$H$2:$H$65536))))),$A765,dati_bdv!K$2:K$65536)</f>
        <v>0</v>
      </c>
      <c r="D765">
        <f>SUMIF(IF(dati_pdc!$C765=1,dati_bdv!$C$2:$C$65536,IF(dati_pdc!$C765=2,dati_bdv!$D$2:$D$65536,IF(dati_pdc!$C765=3,dati_bdv!$E$2:$E$65536,IF(dati_pdc!$C765=4,dati_bdv!$F$2:$F$65536,IF(dati_pdc!$C765=5,dati_bdv!$G$2:$G$65536,dati_bdv!$H$2:$H$65536))))),$A765,dati_bdv!L$2:L$65536)</f>
        <v>0</v>
      </c>
      <c r="E765">
        <f>SUMIF(IF(dati_pdc!$C765=1,dati_bdv!$C$2:$C$65536,IF(dati_pdc!$C765=2,dati_bdv!$D$2:$D$65536,IF(dati_pdc!$C765=3,dati_bdv!$E$2:$E$65536,IF(dati_pdc!$C765=4,dati_bdv!$F$2:$F$65536,IF(dati_pdc!$C765=5,dati_bdv!$G$2:$G$65536,dati_bdv!$H$2:$H$65536))))),$A765,dati_bdv!M$2:M$65536)</f>
        <v>0</v>
      </c>
      <c r="F765">
        <f>SUMIF(IF(dati_pdc!$C765=1,dati_bdv!$C$2:$C$65536,IF(dati_pdc!$C765=2,dati_bdv!$D$2:$D$65536,IF(dati_pdc!$C765=3,dati_bdv!$E$2:$E$65536,IF(dati_pdc!$C765=4,dati_bdv!$F$2:$F$65536,IF(dati_pdc!$C765=5,dati_bdv!$G$2:$G$65536,dati_bdv!$H$2:$H$65536))))),$A765,dati_bdv!N$2:N$65536)</f>
        <v>0</v>
      </c>
    </row>
    <row r="766" spans="1:6">
      <c r="A766" s="34">
        <f>dati_pdc!A766</f>
        <v>0</v>
      </c>
      <c r="B766">
        <f>SUMIF(IF(dati_pdc!$C766=1,dati_bdv!$C$2:$C$65536,IF(dati_pdc!$C766=2,dati_bdv!$D$2:$D$65536,IF(dati_pdc!$C766=3,dati_bdv!$E$2:$E$65536,IF(dati_pdc!$C766=4,dati_bdv!$F$2:$F$65536,IF(dati_pdc!$C766=5,dati_bdv!$G$2:$G$65536,dati_bdv!$H$2:$H$65536))))),$A766,dati_bdv!J$2:J$65536)</f>
        <v>0</v>
      </c>
      <c r="C766">
        <f>SUMIF(IF(dati_pdc!$C766=1,dati_bdv!$C$2:$C$65536,IF(dati_pdc!$C766=2,dati_bdv!$D$2:$D$65536,IF(dati_pdc!$C766=3,dati_bdv!$E$2:$E$65536,IF(dati_pdc!$C766=4,dati_bdv!$F$2:$F$65536,IF(dati_pdc!$C766=5,dati_bdv!$G$2:$G$65536,dati_bdv!$H$2:$H$65536))))),$A766,dati_bdv!K$2:K$65536)</f>
        <v>0</v>
      </c>
      <c r="D766">
        <f>SUMIF(IF(dati_pdc!$C766=1,dati_bdv!$C$2:$C$65536,IF(dati_pdc!$C766=2,dati_bdv!$D$2:$D$65536,IF(dati_pdc!$C766=3,dati_bdv!$E$2:$E$65536,IF(dati_pdc!$C766=4,dati_bdv!$F$2:$F$65536,IF(dati_pdc!$C766=5,dati_bdv!$G$2:$G$65536,dati_bdv!$H$2:$H$65536))))),$A766,dati_bdv!L$2:L$65536)</f>
        <v>0</v>
      </c>
      <c r="E766">
        <f>SUMIF(IF(dati_pdc!$C766=1,dati_bdv!$C$2:$C$65536,IF(dati_pdc!$C766=2,dati_bdv!$D$2:$D$65536,IF(dati_pdc!$C766=3,dati_bdv!$E$2:$E$65536,IF(dati_pdc!$C766=4,dati_bdv!$F$2:$F$65536,IF(dati_pdc!$C766=5,dati_bdv!$G$2:$G$65536,dati_bdv!$H$2:$H$65536))))),$A766,dati_bdv!M$2:M$65536)</f>
        <v>0</v>
      </c>
      <c r="F766">
        <f>SUMIF(IF(dati_pdc!$C766=1,dati_bdv!$C$2:$C$65536,IF(dati_pdc!$C766=2,dati_bdv!$D$2:$D$65536,IF(dati_pdc!$C766=3,dati_bdv!$E$2:$E$65536,IF(dati_pdc!$C766=4,dati_bdv!$F$2:$F$65536,IF(dati_pdc!$C766=5,dati_bdv!$G$2:$G$65536,dati_bdv!$H$2:$H$65536))))),$A766,dati_bdv!N$2:N$65536)</f>
        <v>0</v>
      </c>
    </row>
    <row r="767" spans="1:6">
      <c r="A767" s="34">
        <f>dati_pdc!A767</f>
        <v>0</v>
      </c>
      <c r="B767">
        <f>SUMIF(IF(dati_pdc!$C767=1,dati_bdv!$C$2:$C$65536,IF(dati_pdc!$C767=2,dati_bdv!$D$2:$D$65536,IF(dati_pdc!$C767=3,dati_bdv!$E$2:$E$65536,IF(dati_pdc!$C767=4,dati_bdv!$F$2:$F$65536,IF(dati_pdc!$C767=5,dati_bdv!$G$2:$G$65536,dati_bdv!$H$2:$H$65536))))),$A767,dati_bdv!J$2:J$65536)</f>
        <v>0</v>
      </c>
      <c r="C767">
        <f>SUMIF(IF(dati_pdc!$C767=1,dati_bdv!$C$2:$C$65536,IF(dati_pdc!$C767=2,dati_bdv!$D$2:$D$65536,IF(dati_pdc!$C767=3,dati_bdv!$E$2:$E$65536,IF(dati_pdc!$C767=4,dati_bdv!$F$2:$F$65536,IF(dati_pdc!$C767=5,dati_bdv!$G$2:$G$65536,dati_bdv!$H$2:$H$65536))))),$A767,dati_bdv!K$2:K$65536)</f>
        <v>0</v>
      </c>
      <c r="D767">
        <f>SUMIF(IF(dati_pdc!$C767=1,dati_bdv!$C$2:$C$65536,IF(dati_pdc!$C767=2,dati_bdv!$D$2:$D$65536,IF(dati_pdc!$C767=3,dati_bdv!$E$2:$E$65536,IF(dati_pdc!$C767=4,dati_bdv!$F$2:$F$65536,IF(dati_pdc!$C767=5,dati_bdv!$G$2:$G$65536,dati_bdv!$H$2:$H$65536))))),$A767,dati_bdv!L$2:L$65536)</f>
        <v>0</v>
      </c>
      <c r="E767">
        <f>SUMIF(IF(dati_pdc!$C767=1,dati_bdv!$C$2:$C$65536,IF(dati_pdc!$C767=2,dati_bdv!$D$2:$D$65536,IF(dati_pdc!$C767=3,dati_bdv!$E$2:$E$65536,IF(dati_pdc!$C767=4,dati_bdv!$F$2:$F$65536,IF(dati_pdc!$C767=5,dati_bdv!$G$2:$G$65536,dati_bdv!$H$2:$H$65536))))),$A767,dati_bdv!M$2:M$65536)</f>
        <v>0</v>
      </c>
      <c r="F767">
        <f>SUMIF(IF(dati_pdc!$C767=1,dati_bdv!$C$2:$C$65536,IF(dati_pdc!$C767=2,dati_bdv!$D$2:$D$65536,IF(dati_pdc!$C767=3,dati_bdv!$E$2:$E$65536,IF(dati_pdc!$C767=4,dati_bdv!$F$2:$F$65536,IF(dati_pdc!$C767=5,dati_bdv!$G$2:$G$65536,dati_bdv!$H$2:$H$65536))))),$A767,dati_bdv!N$2:N$65536)</f>
        <v>0</v>
      </c>
    </row>
    <row r="768" spans="1:6">
      <c r="A768" s="34">
        <f>dati_pdc!A768</f>
        <v>0</v>
      </c>
      <c r="B768">
        <f>SUMIF(IF(dati_pdc!$C768=1,dati_bdv!$C$2:$C$65536,IF(dati_pdc!$C768=2,dati_bdv!$D$2:$D$65536,IF(dati_pdc!$C768=3,dati_bdv!$E$2:$E$65536,IF(dati_pdc!$C768=4,dati_bdv!$F$2:$F$65536,IF(dati_pdc!$C768=5,dati_bdv!$G$2:$G$65536,dati_bdv!$H$2:$H$65536))))),$A768,dati_bdv!J$2:J$65536)</f>
        <v>0</v>
      </c>
      <c r="C768">
        <f>SUMIF(IF(dati_pdc!$C768=1,dati_bdv!$C$2:$C$65536,IF(dati_pdc!$C768=2,dati_bdv!$D$2:$D$65536,IF(dati_pdc!$C768=3,dati_bdv!$E$2:$E$65536,IF(dati_pdc!$C768=4,dati_bdv!$F$2:$F$65536,IF(dati_pdc!$C768=5,dati_bdv!$G$2:$G$65536,dati_bdv!$H$2:$H$65536))))),$A768,dati_bdv!K$2:K$65536)</f>
        <v>0</v>
      </c>
      <c r="D768">
        <f>SUMIF(IF(dati_pdc!$C768=1,dati_bdv!$C$2:$C$65536,IF(dati_pdc!$C768=2,dati_bdv!$D$2:$D$65536,IF(dati_pdc!$C768=3,dati_bdv!$E$2:$E$65536,IF(dati_pdc!$C768=4,dati_bdv!$F$2:$F$65536,IF(dati_pdc!$C768=5,dati_bdv!$G$2:$G$65536,dati_bdv!$H$2:$H$65536))))),$A768,dati_bdv!L$2:L$65536)</f>
        <v>0</v>
      </c>
      <c r="E768">
        <f>SUMIF(IF(dati_pdc!$C768=1,dati_bdv!$C$2:$C$65536,IF(dati_pdc!$C768=2,dati_bdv!$D$2:$D$65536,IF(dati_pdc!$C768=3,dati_bdv!$E$2:$E$65536,IF(dati_pdc!$C768=4,dati_bdv!$F$2:$F$65536,IF(dati_pdc!$C768=5,dati_bdv!$G$2:$G$65536,dati_bdv!$H$2:$H$65536))))),$A768,dati_bdv!M$2:M$65536)</f>
        <v>0</v>
      </c>
      <c r="F768">
        <f>SUMIF(IF(dati_pdc!$C768=1,dati_bdv!$C$2:$C$65536,IF(dati_pdc!$C768=2,dati_bdv!$D$2:$D$65536,IF(dati_pdc!$C768=3,dati_bdv!$E$2:$E$65536,IF(dati_pdc!$C768=4,dati_bdv!$F$2:$F$65536,IF(dati_pdc!$C768=5,dati_bdv!$G$2:$G$65536,dati_bdv!$H$2:$H$65536))))),$A768,dati_bdv!N$2:N$65536)</f>
        <v>0</v>
      </c>
    </row>
    <row r="769" spans="1:6">
      <c r="A769" s="34">
        <f>dati_pdc!A769</f>
        <v>0</v>
      </c>
      <c r="B769">
        <f>SUMIF(IF(dati_pdc!$C769=1,dati_bdv!$C$2:$C$65536,IF(dati_pdc!$C769=2,dati_bdv!$D$2:$D$65536,IF(dati_pdc!$C769=3,dati_bdv!$E$2:$E$65536,IF(dati_pdc!$C769=4,dati_bdv!$F$2:$F$65536,IF(dati_pdc!$C769=5,dati_bdv!$G$2:$G$65536,dati_bdv!$H$2:$H$65536))))),$A769,dati_bdv!J$2:J$65536)</f>
        <v>0</v>
      </c>
      <c r="C769">
        <f>SUMIF(IF(dati_pdc!$C769=1,dati_bdv!$C$2:$C$65536,IF(dati_pdc!$C769=2,dati_bdv!$D$2:$D$65536,IF(dati_pdc!$C769=3,dati_bdv!$E$2:$E$65536,IF(dati_pdc!$C769=4,dati_bdv!$F$2:$F$65536,IF(dati_pdc!$C769=5,dati_bdv!$G$2:$G$65536,dati_bdv!$H$2:$H$65536))))),$A769,dati_bdv!K$2:K$65536)</f>
        <v>0</v>
      </c>
      <c r="D769">
        <f>SUMIF(IF(dati_pdc!$C769=1,dati_bdv!$C$2:$C$65536,IF(dati_pdc!$C769=2,dati_bdv!$D$2:$D$65536,IF(dati_pdc!$C769=3,dati_bdv!$E$2:$E$65536,IF(dati_pdc!$C769=4,dati_bdv!$F$2:$F$65536,IF(dati_pdc!$C769=5,dati_bdv!$G$2:$G$65536,dati_bdv!$H$2:$H$65536))))),$A769,dati_bdv!L$2:L$65536)</f>
        <v>0</v>
      </c>
      <c r="E769">
        <f>SUMIF(IF(dati_pdc!$C769=1,dati_bdv!$C$2:$C$65536,IF(dati_pdc!$C769=2,dati_bdv!$D$2:$D$65536,IF(dati_pdc!$C769=3,dati_bdv!$E$2:$E$65536,IF(dati_pdc!$C769=4,dati_bdv!$F$2:$F$65536,IF(dati_pdc!$C769=5,dati_bdv!$G$2:$G$65536,dati_bdv!$H$2:$H$65536))))),$A769,dati_bdv!M$2:M$65536)</f>
        <v>0</v>
      </c>
      <c r="F769">
        <f>SUMIF(IF(dati_pdc!$C769=1,dati_bdv!$C$2:$C$65536,IF(dati_pdc!$C769=2,dati_bdv!$D$2:$D$65536,IF(dati_pdc!$C769=3,dati_bdv!$E$2:$E$65536,IF(dati_pdc!$C769=4,dati_bdv!$F$2:$F$65536,IF(dati_pdc!$C769=5,dati_bdv!$G$2:$G$65536,dati_bdv!$H$2:$H$65536))))),$A769,dati_bdv!N$2:N$65536)</f>
        <v>0</v>
      </c>
    </row>
    <row r="770" spans="1:6">
      <c r="A770" s="34">
        <f>dati_pdc!A770</f>
        <v>0</v>
      </c>
      <c r="B770">
        <f>SUMIF(IF(dati_pdc!$C770=1,dati_bdv!$C$2:$C$65536,IF(dati_pdc!$C770=2,dati_bdv!$D$2:$D$65536,IF(dati_pdc!$C770=3,dati_bdv!$E$2:$E$65536,IF(dati_pdc!$C770=4,dati_bdv!$F$2:$F$65536,IF(dati_pdc!$C770=5,dati_bdv!$G$2:$G$65536,dati_bdv!$H$2:$H$65536))))),$A770,dati_bdv!J$2:J$65536)</f>
        <v>0</v>
      </c>
      <c r="C770">
        <f>SUMIF(IF(dati_pdc!$C770=1,dati_bdv!$C$2:$C$65536,IF(dati_pdc!$C770=2,dati_bdv!$D$2:$D$65536,IF(dati_pdc!$C770=3,dati_bdv!$E$2:$E$65536,IF(dati_pdc!$C770=4,dati_bdv!$F$2:$F$65536,IF(dati_pdc!$C770=5,dati_bdv!$G$2:$G$65536,dati_bdv!$H$2:$H$65536))))),$A770,dati_bdv!K$2:K$65536)</f>
        <v>0</v>
      </c>
      <c r="D770">
        <f>SUMIF(IF(dati_pdc!$C770=1,dati_bdv!$C$2:$C$65536,IF(dati_pdc!$C770=2,dati_bdv!$D$2:$D$65536,IF(dati_pdc!$C770=3,dati_bdv!$E$2:$E$65536,IF(dati_pdc!$C770=4,dati_bdv!$F$2:$F$65536,IF(dati_pdc!$C770=5,dati_bdv!$G$2:$G$65536,dati_bdv!$H$2:$H$65536))))),$A770,dati_bdv!L$2:L$65536)</f>
        <v>0</v>
      </c>
      <c r="E770">
        <f>SUMIF(IF(dati_pdc!$C770=1,dati_bdv!$C$2:$C$65536,IF(dati_pdc!$C770=2,dati_bdv!$D$2:$D$65536,IF(dati_pdc!$C770=3,dati_bdv!$E$2:$E$65536,IF(dati_pdc!$C770=4,dati_bdv!$F$2:$F$65536,IF(dati_pdc!$C770=5,dati_bdv!$G$2:$G$65536,dati_bdv!$H$2:$H$65536))))),$A770,dati_bdv!M$2:M$65536)</f>
        <v>0</v>
      </c>
      <c r="F770">
        <f>SUMIF(IF(dati_pdc!$C770=1,dati_bdv!$C$2:$C$65536,IF(dati_pdc!$C770=2,dati_bdv!$D$2:$D$65536,IF(dati_pdc!$C770=3,dati_bdv!$E$2:$E$65536,IF(dati_pdc!$C770=4,dati_bdv!$F$2:$F$65536,IF(dati_pdc!$C770=5,dati_bdv!$G$2:$G$65536,dati_bdv!$H$2:$H$65536))))),$A770,dati_bdv!N$2:N$65536)</f>
        <v>0</v>
      </c>
    </row>
    <row r="771" spans="1:6">
      <c r="A771" s="34">
        <f>dati_pdc!A771</f>
        <v>0</v>
      </c>
      <c r="B771">
        <f>SUMIF(IF(dati_pdc!$C771=1,dati_bdv!$C$2:$C$65536,IF(dati_pdc!$C771=2,dati_bdv!$D$2:$D$65536,IF(dati_pdc!$C771=3,dati_bdv!$E$2:$E$65536,IF(dati_pdc!$C771=4,dati_bdv!$F$2:$F$65536,IF(dati_pdc!$C771=5,dati_bdv!$G$2:$G$65536,dati_bdv!$H$2:$H$65536))))),$A771,dati_bdv!J$2:J$65536)</f>
        <v>0</v>
      </c>
      <c r="C771">
        <f>SUMIF(IF(dati_pdc!$C771=1,dati_bdv!$C$2:$C$65536,IF(dati_pdc!$C771=2,dati_bdv!$D$2:$D$65536,IF(dati_pdc!$C771=3,dati_bdv!$E$2:$E$65536,IF(dati_pdc!$C771=4,dati_bdv!$F$2:$F$65536,IF(dati_pdc!$C771=5,dati_bdv!$G$2:$G$65536,dati_bdv!$H$2:$H$65536))))),$A771,dati_bdv!K$2:K$65536)</f>
        <v>0</v>
      </c>
      <c r="D771">
        <f>SUMIF(IF(dati_pdc!$C771=1,dati_bdv!$C$2:$C$65536,IF(dati_pdc!$C771=2,dati_bdv!$D$2:$D$65536,IF(dati_pdc!$C771=3,dati_bdv!$E$2:$E$65536,IF(dati_pdc!$C771=4,dati_bdv!$F$2:$F$65536,IF(dati_pdc!$C771=5,dati_bdv!$G$2:$G$65536,dati_bdv!$H$2:$H$65536))))),$A771,dati_bdv!L$2:L$65536)</f>
        <v>0</v>
      </c>
      <c r="E771">
        <f>SUMIF(IF(dati_pdc!$C771=1,dati_bdv!$C$2:$C$65536,IF(dati_pdc!$C771=2,dati_bdv!$D$2:$D$65536,IF(dati_pdc!$C771=3,dati_bdv!$E$2:$E$65536,IF(dati_pdc!$C771=4,dati_bdv!$F$2:$F$65536,IF(dati_pdc!$C771=5,dati_bdv!$G$2:$G$65536,dati_bdv!$H$2:$H$65536))))),$A771,dati_bdv!M$2:M$65536)</f>
        <v>0</v>
      </c>
      <c r="F771">
        <f>SUMIF(IF(dati_pdc!$C771=1,dati_bdv!$C$2:$C$65536,IF(dati_pdc!$C771=2,dati_bdv!$D$2:$D$65536,IF(dati_pdc!$C771=3,dati_bdv!$E$2:$E$65536,IF(dati_pdc!$C771=4,dati_bdv!$F$2:$F$65536,IF(dati_pdc!$C771=5,dati_bdv!$G$2:$G$65536,dati_bdv!$H$2:$H$65536))))),$A771,dati_bdv!N$2:N$65536)</f>
        <v>0</v>
      </c>
    </row>
    <row r="772" spans="1:6">
      <c r="A772" s="34">
        <f>dati_pdc!A772</f>
        <v>0</v>
      </c>
      <c r="B772">
        <f>SUMIF(IF(dati_pdc!$C772=1,dati_bdv!$C$2:$C$65536,IF(dati_pdc!$C772=2,dati_bdv!$D$2:$D$65536,IF(dati_pdc!$C772=3,dati_bdv!$E$2:$E$65536,IF(dati_pdc!$C772=4,dati_bdv!$F$2:$F$65536,IF(dati_pdc!$C772=5,dati_bdv!$G$2:$G$65536,dati_bdv!$H$2:$H$65536))))),$A772,dati_bdv!J$2:J$65536)</f>
        <v>0</v>
      </c>
      <c r="C772">
        <f>SUMIF(IF(dati_pdc!$C772=1,dati_bdv!$C$2:$C$65536,IF(dati_pdc!$C772=2,dati_bdv!$D$2:$D$65536,IF(dati_pdc!$C772=3,dati_bdv!$E$2:$E$65536,IF(dati_pdc!$C772=4,dati_bdv!$F$2:$F$65536,IF(dati_pdc!$C772=5,dati_bdv!$G$2:$G$65536,dati_bdv!$H$2:$H$65536))))),$A772,dati_bdv!K$2:K$65536)</f>
        <v>0</v>
      </c>
      <c r="D772">
        <f>SUMIF(IF(dati_pdc!$C772=1,dati_bdv!$C$2:$C$65536,IF(dati_pdc!$C772=2,dati_bdv!$D$2:$D$65536,IF(dati_pdc!$C772=3,dati_bdv!$E$2:$E$65536,IF(dati_pdc!$C772=4,dati_bdv!$F$2:$F$65536,IF(dati_pdc!$C772=5,dati_bdv!$G$2:$G$65536,dati_bdv!$H$2:$H$65536))))),$A772,dati_bdv!L$2:L$65536)</f>
        <v>0</v>
      </c>
      <c r="E772">
        <f>SUMIF(IF(dati_pdc!$C772=1,dati_bdv!$C$2:$C$65536,IF(dati_pdc!$C772=2,dati_bdv!$D$2:$D$65536,IF(dati_pdc!$C772=3,dati_bdv!$E$2:$E$65536,IF(dati_pdc!$C772=4,dati_bdv!$F$2:$F$65536,IF(dati_pdc!$C772=5,dati_bdv!$G$2:$G$65536,dati_bdv!$H$2:$H$65536))))),$A772,dati_bdv!M$2:M$65536)</f>
        <v>0</v>
      </c>
      <c r="F772">
        <f>SUMIF(IF(dati_pdc!$C772=1,dati_bdv!$C$2:$C$65536,IF(dati_pdc!$C772=2,dati_bdv!$D$2:$D$65536,IF(dati_pdc!$C772=3,dati_bdv!$E$2:$E$65536,IF(dati_pdc!$C772=4,dati_bdv!$F$2:$F$65536,IF(dati_pdc!$C772=5,dati_bdv!$G$2:$G$65536,dati_bdv!$H$2:$H$65536))))),$A772,dati_bdv!N$2:N$65536)</f>
        <v>0</v>
      </c>
    </row>
    <row r="773" spans="1:6">
      <c r="A773" s="34">
        <f>dati_pdc!A773</f>
        <v>0</v>
      </c>
      <c r="B773">
        <f>SUMIF(IF(dati_pdc!$C773=1,dati_bdv!$C$2:$C$65536,IF(dati_pdc!$C773=2,dati_bdv!$D$2:$D$65536,IF(dati_pdc!$C773=3,dati_bdv!$E$2:$E$65536,IF(dati_pdc!$C773=4,dati_bdv!$F$2:$F$65536,IF(dati_pdc!$C773=5,dati_bdv!$G$2:$G$65536,dati_bdv!$H$2:$H$65536))))),$A773,dati_bdv!J$2:J$65536)</f>
        <v>0</v>
      </c>
      <c r="C773">
        <f>SUMIF(IF(dati_pdc!$C773=1,dati_bdv!$C$2:$C$65536,IF(dati_pdc!$C773=2,dati_bdv!$D$2:$D$65536,IF(dati_pdc!$C773=3,dati_bdv!$E$2:$E$65536,IF(dati_pdc!$C773=4,dati_bdv!$F$2:$F$65536,IF(dati_pdc!$C773=5,dati_bdv!$G$2:$G$65536,dati_bdv!$H$2:$H$65536))))),$A773,dati_bdv!K$2:K$65536)</f>
        <v>0</v>
      </c>
      <c r="D773">
        <f>SUMIF(IF(dati_pdc!$C773=1,dati_bdv!$C$2:$C$65536,IF(dati_pdc!$C773=2,dati_bdv!$D$2:$D$65536,IF(dati_pdc!$C773=3,dati_bdv!$E$2:$E$65536,IF(dati_pdc!$C773=4,dati_bdv!$F$2:$F$65536,IF(dati_pdc!$C773=5,dati_bdv!$G$2:$G$65536,dati_bdv!$H$2:$H$65536))))),$A773,dati_bdv!L$2:L$65536)</f>
        <v>0</v>
      </c>
      <c r="E773">
        <f>SUMIF(IF(dati_pdc!$C773=1,dati_bdv!$C$2:$C$65536,IF(dati_pdc!$C773=2,dati_bdv!$D$2:$D$65536,IF(dati_pdc!$C773=3,dati_bdv!$E$2:$E$65536,IF(dati_pdc!$C773=4,dati_bdv!$F$2:$F$65536,IF(dati_pdc!$C773=5,dati_bdv!$G$2:$G$65536,dati_bdv!$H$2:$H$65536))))),$A773,dati_bdv!M$2:M$65536)</f>
        <v>0</v>
      </c>
      <c r="F773">
        <f>SUMIF(IF(dati_pdc!$C773=1,dati_bdv!$C$2:$C$65536,IF(dati_pdc!$C773=2,dati_bdv!$D$2:$D$65536,IF(dati_pdc!$C773=3,dati_bdv!$E$2:$E$65536,IF(dati_pdc!$C773=4,dati_bdv!$F$2:$F$65536,IF(dati_pdc!$C773=5,dati_bdv!$G$2:$G$65536,dati_bdv!$H$2:$H$65536))))),$A773,dati_bdv!N$2:N$65536)</f>
        <v>0</v>
      </c>
    </row>
    <row r="774" spans="1:6">
      <c r="A774" s="34">
        <f>dati_pdc!A774</f>
        <v>0</v>
      </c>
      <c r="B774">
        <f>SUMIF(IF(dati_pdc!$C774=1,dati_bdv!$C$2:$C$65536,IF(dati_pdc!$C774=2,dati_bdv!$D$2:$D$65536,IF(dati_pdc!$C774=3,dati_bdv!$E$2:$E$65536,IF(dati_pdc!$C774=4,dati_bdv!$F$2:$F$65536,IF(dati_pdc!$C774=5,dati_bdv!$G$2:$G$65536,dati_bdv!$H$2:$H$65536))))),$A774,dati_bdv!J$2:J$65536)</f>
        <v>0</v>
      </c>
      <c r="C774">
        <f>SUMIF(IF(dati_pdc!$C774=1,dati_bdv!$C$2:$C$65536,IF(dati_pdc!$C774=2,dati_bdv!$D$2:$D$65536,IF(dati_pdc!$C774=3,dati_bdv!$E$2:$E$65536,IF(dati_pdc!$C774=4,dati_bdv!$F$2:$F$65536,IF(dati_pdc!$C774=5,dati_bdv!$G$2:$G$65536,dati_bdv!$H$2:$H$65536))))),$A774,dati_bdv!K$2:K$65536)</f>
        <v>0</v>
      </c>
      <c r="D774">
        <f>SUMIF(IF(dati_pdc!$C774=1,dati_bdv!$C$2:$C$65536,IF(dati_pdc!$C774=2,dati_bdv!$D$2:$D$65536,IF(dati_pdc!$C774=3,dati_bdv!$E$2:$E$65536,IF(dati_pdc!$C774=4,dati_bdv!$F$2:$F$65536,IF(dati_pdc!$C774=5,dati_bdv!$G$2:$G$65536,dati_bdv!$H$2:$H$65536))))),$A774,dati_bdv!L$2:L$65536)</f>
        <v>0</v>
      </c>
      <c r="E774">
        <f>SUMIF(IF(dati_pdc!$C774=1,dati_bdv!$C$2:$C$65536,IF(dati_pdc!$C774=2,dati_bdv!$D$2:$D$65536,IF(dati_pdc!$C774=3,dati_bdv!$E$2:$E$65536,IF(dati_pdc!$C774=4,dati_bdv!$F$2:$F$65536,IF(dati_pdc!$C774=5,dati_bdv!$G$2:$G$65536,dati_bdv!$H$2:$H$65536))))),$A774,dati_bdv!M$2:M$65536)</f>
        <v>0</v>
      </c>
      <c r="F774">
        <f>SUMIF(IF(dati_pdc!$C774=1,dati_bdv!$C$2:$C$65536,IF(dati_pdc!$C774=2,dati_bdv!$D$2:$D$65536,IF(dati_pdc!$C774=3,dati_bdv!$E$2:$E$65536,IF(dati_pdc!$C774=4,dati_bdv!$F$2:$F$65536,IF(dati_pdc!$C774=5,dati_bdv!$G$2:$G$65536,dati_bdv!$H$2:$H$65536))))),$A774,dati_bdv!N$2:N$65536)</f>
        <v>0</v>
      </c>
    </row>
    <row r="775" spans="1:6">
      <c r="A775" s="34">
        <f>dati_pdc!A775</f>
        <v>0</v>
      </c>
      <c r="B775">
        <f>SUMIF(IF(dati_pdc!$C775=1,dati_bdv!$C$2:$C$65536,IF(dati_pdc!$C775=2,dati_bdv!$D$2:$D$65536,IF(dati_pdc!$C775=3,dati_bdv!$E$2:$E$65536,IF(dati_pdc!$C775=4,dati_bdv!$F$2:$F$65536,IF(dati_pdc!$C775=5,dati_bdv!$G$2:$G$65536,dati_bdv!$H$2:$H$65536))))),$A775,dati_bdv!J$2:J$65536)</f>
        <v>0</v>
      </c>
      <c r="C775">
        <f>SUMIF(IF(dati_pdc!$C775=1,dati_bdv!$C$2:$C$65536,IF(dati_pdc!$C775=2,dati_bdv!$D$2:$D$65536,IF(dati_pdc!$C775=3,dati_bdv!$E$2:$E$65536,IF(dati_pdc!$C775=4,dati_bdv!$F$2:$F$65536,IF(dati_pdc!$C775=5,dati_bdv!$G$2:$G$65536,dati_bdv!$H$2:$H$65536))))),$A775,dati_bdv!K$2:K$65536)</f>
        <v>0</v>
      </c>
      <c r="D775">
        <f>SUMIF(IF(dati_pdc!$C775=1,dati_bdv!$C$2:$C$65536,IF(dati_pdc!$C775=2,dati_bdv!$D$2:$D$65536,IF(dati_pdc!$C775=3,dati_bdv!$E$2:$E$65536,IF(dati_pdc!$C775=4,dati_bdv!$F$2:$F$65536,IF(dati_pdc!$C775=5,dati_bdv!$G$2:$G$65536,dati_bdv!$H$2:$H$65536))))),$A775,dati_bdv!L$2:L$65536)</f>
        <v>0</v>
      </c>
      <c r="E775">
        <f>SUMIF(IF(dati_pdc!$C775=1,dati_bdv!$C$2:$C$65536,IF(dati_pdc!$C775=2,dati_bdv!$D$2:$D$65536,IF(dati_pdc!$C775=3,dati_bdv!$E$2:$E$65536,IF(dati_pdc!$C775=4,dati_bdv!$F$2:$F$65536,IF(dati_pdc!$C775=5,dati_bdv!$G$2:$G$65536,dati_bdv!$H$2:$H$65536))))),$A775,dati_bdv!M$2:M$65536)</f>
        <v>0</v>
      </c>
      <c r="F775">
        <f>SUMIF(IF(dati_pdc!$C775=1,dati_bdv!$C$2:$C$65536,IF(dati_pdc!$C775=2,dati_bdv!$D$2:$D$65536,IF(dati_pdc!$C775=3,dati_bdv!$E$2:$E$65536,IF(dati_pdc!$C775=4,dati_bdv!$F$2:$F$65536,IF(dati_pdc!$C775=5,dati_bdv!$G$2:$G$65536,dati_bdv!$H$2:$H$65536))))),$A775,dati_bdv!N$2:N$65536)</f>
        <v>0</v>
      </c>
    </row>
    <row r="776" spans="1:6">
      <c r="A776" s="34">
        <f>dati_pdc!A776</f>
        <v>0</v>
      </c>
      <c r="B776">
        <f>SUMIF(IF(dati_pdc!$C776=1,dati_bdv!$C$2:$C$65536,IF(dati_pdc!$C776=2,dati_bdv!$D$2:$D$65536,IF(dati_pdc!$C776=3,dati_bdv!$E$2:$E$65536,IF(dati_pdc!$C776=4,dati_bdv!$F$2:$F$65536,IF(dati_pdc!$C776=5,dati_bdv!$G$2:$G$65536,dati_bdv!$H$2:$H$65536))))),$A776,dati_bdv!J$2:J$65536)</f>
        <v>0</v>
      </c>
      <c r="C776">
        <f>SUMIF(IF(dati_pdc!$C776=1,dati_bdv!$C$2:$C$65536,IF(dati_pdc!$C776=2,dati_bdv!$D$2:$D$65536,IF(dati_pdc!$C776=3,dati_bdv!$E$2:$E$65536,IF(dati_pdc!$C776=4,dati_bdv!$F$2:$F$65536,IF(dati_pdc!$C776=5,dati_bdv!$G$2:$G$65536,dati_bdv!$H$2:$H$65536))))),$A776,dati_bdv!K$2:K$65536)</f>
        <v>0</v>
      </c>
      <c r="D776">
        <f>SUMIF(IF(dati_pdc!$C776=1,dati_bdv!$C$2:$C$65536,IF(dati_pdc!$C776=2,dati_bdv!$D$2:$D$65536,IF(dati_pdc!$C776=3,dati_bdv!$E$2:$E$65536,IF(dati_pdc!$C776=4,dati_bdv!$F$2:$F$65536,IF(dati_pdc!$C776=5,dati_bdv!$G$2:$G$65536,dati_bdv!$H$2:$H$65536))))),$A776,dati_bdv!L$2:L$65536)</f>
        <v>0</v>
      </c>
      <c r="E776">
        <f>SUMIF(IF(dati_pdc!$C776=1,dati_bdv!$C$2:$C$65536,IF(dati_pdc!$C776=2,dati_bdv!$D$2:$D$65536,IF(dati_pdc!$C776=3,dati_bdv!$E$2:$E$65536,IF(dati_pdc!$C776=4,dati_bdv!$F$2:$F$65536,IF(dati_pdc!$C776=5,dati_bdv!$G$2:$G$65536,dati_bdv!$H$2:$H$65536))))),$A776,dati_bdv!M$2:M$65536)</f>
        <v>0</v>
      </c>
      <c r="F776">
        <f>SUMIF(IF(dati_pdc!$C776=1,dati_bdv!$C$2:$C$65536,IF(dati_pdc!$C776=2,dati_bdv!$D$2:$D$65536,IF(dati_pdc!$C776=3,dati_bdv!$E$2:$E$65536,IF(dati_pdc!$C776=4,dati_bdv!$F$2:$F$65536,IF(dati_pdc!$C776=5,dati_bdv!$G$2:$G$65536,dati_bdv!$H$2:$H$65536))))),$A776,dati_bdv!N$2:N$65536)</f>
        <v>0</v>
      </c>
    </row>
    <row r="777" spans="1:6">
      <c r="A777" s="34">
        <f>dati_pdc!A777</f>
        <v>0</v>
      </c>
      <c r="B777">
        <f>SUMIF(IF(dati_pdc!$C777=1,dati_bdv!$C$2:$C$65536,IF(dati_pdc!$C777=2,dati_bdv!$D$2:$D$65536,IF(dati_pdc!$C777=3,dati_bdv!$E$2:$E$65536,IF(dati_pdc!$C777=4,dati_bdv!$F$2:$F$65536,IF(dati_pdc!$C777=5,dati_bdv!$G$2:$G$65536,dati_bdv!$H$2:$H$65536))))),$A777,dati_bdv!J$2:J$65536)</f>
        <v>0</v>
      </c>
      <c r="C777">
        <f>SUMIF(IF(dati_pdc!$C777=1,dati_bdv!$C$2:$C$65536,IF(dati_pdc!$C777=2,dati_bdv!$D$2:$D$65536,IF(dati_pdc!$C777=3,dati_bdv!$E$2:$E$65536,IF(dati_pdc!$C777=4,dati_bdv!$F$2:$F$65536,IF(dati_pdc!$C777=5,dati_bdv!$G$2:$G$65536,dati_bdv!$H$2:$H$65536))))),$A777,dati_bdv!K$2:K$65536)</f>
        <v>0</v>
      </c>
      <c r="D777">
        <f>SUMIF(IF(dati_pdc!$C777=1,dati_bdv!$C$2:$C$65536,IF(dati_pdc!$C777=2,dati_bdv!$D$2:$D$65536,IF(dati_pdc!$C777=3,dati_bdv!$E$2:$E$65536,IF(dati_pdc!$C777=4,dati_bdv!$F$2:$F$65536,IF(dati_pdc!$C777=5,dati_bdv!$G$2:$G$65536,dati_bdv!$H$2:$H$65536))))),$A777,dati_bdv!L$2:L$65536)</f>
        <v>0</v>
      </c>
      <c r="E777">
        <f>SUMIF(IF(dati_pdc!$C777=1,dati_bdv!$C$2:$C$65536,IF(dati_pdc!$C777=2,dati_bdv!$D$2:$D$65536,IF(dati_pdc!$C777=3,dati_bdv!$E$2:$E$65536,IF(dati_pdc!$C777=4,dati_bdv!$F$2:$F$65536,IF(dati_pdc!$C777=5,dati_bdv!$G$2:$G$65536,dati_bdv!$H$2:$H$65536))))),$A777,dati_bdv!M$2:M$65536)</f>
        <v>0</v>
      </c>
      <c r="F777">
        <f>SUMIF(IF(dati_pdc!$C777=1,dati_bdv!$C$2:$C$65536,IF(dati_pdc!$C777=2,dati_bdv!$D$2:$D$65536,IF(dati_pdc!$C777=3,dati_bdv!$E$2:$E$65536,IF(dati_pdc!$C777=4,dati_bdv!$F$2:$F$65536,IF(dati_pdc!$C777=5,dati_bdv!$G$2:$G$65536,dati_bdv!$H$2:$H$65536))))),$A777,dati_bdv!N$2:N$65536)</f>
        <v>0</v>
      </c>
    </row>
    <row r="778" spans="1:6">
      <c r="A778" s="34">
        <f>dati_pdc!A778</f>
        <v>0</v>
      </c>
      <c r="B778">
        <f>SUMIF(IF(dati_pdc!$C778=1,dati_bdv!$C$2:$C$65536,IF(dati_pdc!$C778=2,dati_bdv!$D$2:$D$65536,IF(dati_pdc!$C778=3,dati_bdv!$E$2:$E$65536,IF(dati_pdc!$C778=4,dati_bdv!$F$2:$F$65536,IF(dati_pdc!$C778=5,dati_bdv!$G$2:$G$65536,dati_bdv!$H$2:$H$65536))))),$A778,dati_bdv!J$2:J$65536)</f>
        <v>0</v>
      </c>
      <c r="C778">
        <f>SUMIF(IF(dati_pdc!$C778=1,dati_bdv!$C$2:$C$65536,IF(dati_pdc!$C778=2,dati_bdv!$D$2:$D$65536,IF(dati_pdc!$C778=3,dati_bdv!$E$2:$E$65536,IF(dati_pdc!$C778=4,dati_bdv!$F$2:$F$65536,IF(dati_pdc!$C778=5,dati_bdv!$G$2:$G$65536,dati_bdv!$H$2:$H$65536))))),$A778,dati_bdv!K$2:K$65536)</f>
        <v>0</v>
      </c>
      <c r="D778">
        <f>SUMIF(IF(dati_pdc!$C778=1,dati_bdv!$C$2:$C$65536,IF(dati_pdc!$C778=2,dati_bdv!$D$2:$D$65536,IF(dati_pdc!$C778=3,dati_bdv!$E$2:$E$65536,IF(dati_pdc!$C778=4,dati_bdv!$F$2:$F$65536,IF(dati_pdc!$C778=5,dati_bdv!$G$2:$G$65536,dati_bdv!$H$2:$H$65536))))),$A778,dati_bdv!L$2:L$65536)</f>
        <v>0</v>
      </c>
      <c r="E778">
        <f>SUMIF(IF(dati_pdc!$C778=1,dati_bdv!$C$2:$C$65536,IF(dati_pdc!$C778=2,dati_bdv!$D$2:$D$65536,IF(dati_pdc!$C778=3,dati_bdv!$E$2:$E$65536,IF(dati_pdc!$C778=4,dati_bdv!$F$2:$F$65536,IF(dati_pdc!$C778=5,dati_bdv!$G$2:$G$65536,dati_bdv!$H$2:$H$65536))))),$A778,dati_bdv!M$2:M$65536)</f>
        <v>0</v>
      </c>
      <c r="F778">
        <f>SUMIF(IF(dati_pdc!$C778=1,dati_bdv!$C$2:$C$65536,IF(dati_pdc!$C778=2,dati_bdv!$D$2:$D$65536,IF(dati_pdc!$C778=3,dati_bdv!$E$2:$E$65536,IF(dati_pdc!$C778=4,dati_bdv!$F$2:$F$65536,IF(dati_pdc!$C778=5,dati_bdv!$G$2:$G$65536,dati_bdv!$H$2:$H$65536))))),$A778,dati_bdv!N$2:N$65536)</f>
        <v>0</v>
      </c>
    </row>
    <row r="779" spans="1:6">
      <c r="A779" s="34">
        <f>dati_pdc!A779</f>
        <v>0</v>
      </c>
      <c r="B779">
        <f>SUMIF(IF(dati_pdc!$C779=1,dati_bdv!$C$2:$C$65536,IF(dati_pdc!$C779=2,dati_bdv!$D$2:$D$65536,IF(dati_pdc!$C779=3,dati_bdv!$E$2:$E$65536,IF(dati_pdc!$C779=4,dati_bdv!$F$2:$F$65536,IF(dati_pdc!$C779=5,dati_bdv!$G$2:$G$65536,dati_bdv!$H$2:$H$65536))))),$A779,dati_bdv!J$2:J$65536)</f>
        <v>0</v>
      </c>
      <c r="C779">
        <f>SUMIF(IF(dati_pdc!$C779=1,dati_bdv!$C$2:$C$65536,IF(dati_pdc!$C779=2,dati_bdv!$D$2:$D$65536,IF(dati_pdc!$C779=3,dati_bdv!$E$2:$E$65536,IF(dati_pdc!$C779=4,dati_bdv!$F$2:$F$65536,IF(dati_pdc!$C779=5,dati_bdv!$G$2:$G$65536,dati_bdv!$H$2:$H$65536))))),$A779,dati_bdv!K$2:K$65536)</f>
        <v>0</v>
      </c>
      <c r="D779">
        <f>SUMIF(IF(dati_pdc!$C779=1,dati_bdv!$C$2:$C$65536,IF(dati_pdc!$C779=2,dati_bdv!$D$2:$D$65536,IF(dati_pdc!$C779=3,dati_bdv!$E$2:$E$65536,IF(dati_pdc!$C779=4,dati_bdv!$F$2:$F$65536,IF(dati_pdc!$C779=5,dati_bdv!$G$2:$G$65536,dati_bdv!$H$2:$H$65536))))),$A779,dati_bdv!L$2:L$65536)</f>
        <v>0</v>
      </c>
      <c r="E779">
        <f>SUMIF(IF(dati_pdc!$C779=1,dati_bdv!$C$2:$C$65536,IF(dati_pdc!$C779=2,dati_bdv!$D$2:$D$65536,IF(dati_pdc!$C779=3,dati_bdv!$E$2:$E$65536,IF(dati_pdc!$C779=4,dati_bdv!$F$2:$F$65536,IF(dati_pdc!$C779=5,dati_bdv!$G$2:$G$65536,dati_bdv!$H$2:$H$65536))))),$A779,dati_bdv!M$2:M$65536)</f>
        <v>0</v>
      </c>
      <c r="F779">
        <f>SUMIF(IF(dati_pdc!$C779=1,dati_bdv!$C$2:$C$65536,IF(dati_pdc!$C779=2,dati_bdv!$D$2:$D$65536,IF(dati_pdc!$C779=3,dati_bdv!$E$2:$E$65536,IF(dati_pdc!$C779=4,dati_bdv!$F$2:$F$65536,IF(dati_pdc!$C779=5,dati_bdv!$G$2:$G$65536,dati_bdv!$H$2:$H$65536))))),$A779,dati_bdv!N$2:N$65536)</f>
        <v>0</v>
      </c>
    </row>
    <row r="780" spans="1:6">
      <c r="A780" s="34">
        <f>dati_pdc!A780</f>
        <v>0</v>
      </c>
      <c r="B780">
        <f>SUMIF(IF(dati_pdc!$C780=1,dati_bdv!$C$2:$C$65536,IF(dati_pdc!$C780=2,dati_bdv!$D$2:$D$65536,IF(dati_pdc!$C780=3,dati_bdv!$E$2:$E$65536,IF(dati_pdc!$C780=4,dati_bdv!$F$2:$F$65536,IF(dati_pdc!$C780=5,dati_bdv!$G$2:$G$65536,dati_bdv!$H$2:$H$65536))))),$A780,dati_bdv!J$2:J$65536)</f>
        <v>0</v>
      </c>
      <c r="C780">
        <f>SUMIF(IF(dati_pdc!$C780=1,dati_bdv!$C$2:$C$65536,IF(dati_pdc!$C780=2,dati_bdv!$D$2:$D$65536,IF(dati_pdc!$C780=3,dati_bdv!$E$2:$E$65536,IF(dati_pdc!$C780=4,dati_bdv!$F$2:$F$65536,IF(dati_pdc!$C780=5,dati_bdv!$G$2:$G$65536,dati_bdv!$H$2:$H$65536))))),$A780,dati_bdv!K$2:K$65536)</f>
        <v>0</v>
      </c>
      <c r="D780">
        <f>SUMIF(IF(dati_pdc!$C780=1,dati_bdv!$C$2:$C$65536,IF(dati_pdc!$C780=2,dati_bdv!$D$2:$D$65536,IF(dati_pdc!$C780=3,dati_bdv!$E$2:$E$65536,IF(dati_pdc!$C780=4,dati_bdv!$F$2:$F$65536,IF(dati_pdc!$C780=5,dati_bdv!$G$2:$G$65536,dati_bdv!$H$2:$H$65536))))),$A780,dati_bdv!L$2:L$65536)</f>
        <v>0</v>
      </c>
      <c r="E780">
        <f>SUMIF(IF(dati_pdc!$C780=1,dati_bdv!$C$2:$C$65536,IF(dati_pdc!$C780=2,dati_bdv!$D$2:$D$65536,IF(dati_pdc!$C780=3,dati_bdv!$E$2:$E$65536,IF(dati_pdc!$C780=4,dati_bdv!$F$2:$F$65536,IF(dati_pdc!$C780=5,dati_bdv!$G$2:$G$65536,dati_bdv!$H$2:$H$65536))))),$A780,dati_bdv!M$2:M$65536)</f>
        <v>0</v>
      </c>
      <c r="F780">
        <f>SUMIF(IF(dati_pdc!$C780=1,dati_bdv!$C$2:$C$65536,IF(dati_pdc!$C780=2,dati_bdv!$D$2:$D$65536,IF(dati_pdc!$C780=3,dati_bdv!$E$2:$E$65536,IF(dati_pdc!$C780=4,dati_bdv!$F$2:$F$65536,IF(dati_pdc!$C780=5,dati_bdv!$G$2:$G$65536,dati_bdv!$H$2:$H$65536))))),$A780,dati_bdv!N$2:N$65536)</f>
        <v>0</v>
      </c>
    </row>
    <row r="781" spans="1:6">
      <c r="A781" s="34">
        <f>dati_pdc!A781</f>
        <v>0</v>
      </c>
      <c r="B781">
        <f>SUMIF(IF(dati_pdc!$C781=1,dati_bdv!$C$2:$C$65536,IF(dati_pdc!$C781=2,dati_bdv!$D$2:$D$65536,IF(dati_pdc!$C781=3,dati_bdv!$E$2:$E$65536,IF(dati_pdc!$C781=4,dati_bdv!$F$2:$F$65536,IF(dati_pdc!$C781=5,dati_bdv!$G$2:$G$65536,dati_bdv!$H$2:$H$65536))))),$A781,dati_bdv!J$2:J$65536)</f>
        <v>0</v>
      </c>
      <c r="C781">
        <f>SUMIF(IF(dati_pdc!$C781=1,dati_bdv!$C$2:$C$65536,IF(dati_pdc!$C781=2,dati_bdv!$D$2:$D$65536,IF(dati_pdc!$C781=3,dati_bdv!$E$2:$E$65536,IF(dati_pdc!$C781=4,dati_bdv!$F$2:$F$65536,IF(dati_pdc!$C781=5,dati_bdv!$G$2:$G$65536,dati_bdv!$H$2:$H$65536))))),$A781,dati_bdv!K$2:K$65536)</f>
        <v>0</v>
      </c>
      <c r="D781">
        <f>SUMIF(IF(dati_pdc!$C781=1,dati_bdv!$C$2:$C$65536,IF(dati_pdc!$C781=2,dati_bdv!$D$2:$D$65536,IF(dati_pdc!$C781=3,dati_bdv!$E$2:$E$65536,IF(dati_pdc!$C781=4,dati_bdv!$F$2:$F$65536,IF(dati_pdc!$C781=5,dati_bdv!$G$2:$G$65536,dati_bdv!$H$2:$H$65536))))),$A781,dati_bdv!L$2:L$65536)</f>
        <v>0</v>
      </c>
      <c r="E781">
        <f>SUMIF(IF(dati_pdc!$C781=1,dati_bdv!$C$2:$C$65536,IF(dati_pdc!$C781=2,dati_bdv!$D$2:$D$65536,IF(dati_pdc!$C781=3,dati_bdv!$E$2:$E$65536,IF(dati_pdc!$C781=4,dati_bdv!$F$2:$F$65536,IF(dati_pdc!$C781=5,dati_bdv!$G$2:$G$65536,dati_bdv!$H$2:$H$65536))))),$A781,dati_bdv!M$2:M$65536)</f>
        <v>0</v>
      </c>
      <c r="F781">
        <f>SUMIF(IF(dati_pdc!$C781=1,dati_bdv!$C$2:$C$65536,IF(dati_pdc!$C781=2,dati_bdv!$D$2:$D$65536,IF(dati_pdc!$C781=3,dati_bdv!$E$2:$E$65536,IF(dati_pdc!$C781=4,dati_bdv!$F$2:$F$65536,IF(dati_pdc!$C781=5,dati_bdv!$G$2:$G$65536,dati_bdv!$H$2:$H$65536))))),$A781,dati_bdv!N$2:N$65536)</f>
        <v>0</v>
      </c>
    </row>
    <row r="782" spans="1:6">
      <c r="A782" s="34">
        <f>dati_pdc!A782</f>
        <v>0</v>
      </c>
      <c r="B782">
        <f>SUMIF(IF(dati_pdc!$C782=1,dati_bdv!$C$2:$C$65536,IF(dati_pdc!$C782=2,dati_bdv!$D$2:$D$65536,IF(dati_pdc!$C782=3,dati_bdv!$E$2:$E$65536,IF(dati_pdc!$C782=4,dati_bdv!$F$2:$F$65536,IF(dati_pdc!$C782=5,dati_bdv!$G$2:$G$65536,dati_bdv!$H$2:$H$65536))))),$A782,dati_bdv!J$2:J$65536)</f>
        <v>0</v>
      </c>
      <c r="C782">
        <f>SUMIF(IF(dati_pdc!$C782=1,dati_bdv!$C$2:$C$65536,IF(dati_pdc!$C782=2,dati_bdv!$D$2:$D$65536,IF(dati_pdc!$C782=3,dati_bdv!$E$2:$E$65536,IF(dati_pdc!$C782=4,dati_bdv!$F$2:$F$65536,IF(dati_pdc!$C782=5,dati_bdv!$G$2:$G$65536,dati_bdv!$H$2:$H$65536))))),$A782,dati_bdv!K$2:K$65536)</f>
        <v>0</v>
      </c>
      <c r="D782">
        <f>SUMIF(IF(dati_pdc!$C782=1,dati_bdv!$C$2:$C$65536,IF(dati_pdc!$C782=2,dati_bdv!$D$2:$D$65536,IF(dati_pdc!$C782=3,dati_bdv!$E$2:$E$65536,IF(dati_pdc!$C782=4,dati_bdv!$F$2:$F$65536,IF(dati_pdc!$C782=5,dati_bdv!$G$2:$G$65536,dati_bdv!$H$2:$H$65536))))),$A782,dati_bdv!L$2:L$65536)</f>
        <v>0</v>
      </c>
      <c r="E782">
        <f>SUMIF(IF(dati_pdc!$C782=1,dati_bdv!$C$2:$C$65536,IF(dati_pdc!$C782=2,dati_bdv!$D$2:$D$65536,IF(dati_pdc!$C782=3,dati_bdv!$E$2:$E$65536,IF(dati_pdc!$C782=4,dati_bdv!$F$2:$F$65536,IF(dati_pdc!$C782=5,dati_bdv!$G$2:$G$65536,dati_bdv!$H$2:$H$65536))))),$A782,dati_bdv!M$2:M$65536)</f>
        <v>0</v>
      </c>
      <c r="F782">
        <f>SUMIF(IF(dati_pdc!$C782=1,dati_bdv!$C$2:$C$65536,IF(dati_pdc!$C782=2,dati_bdv!$D$2:$D$65536,IF(dati_pdc!$C782=3,dati_bdv!$E$2:$E$65536,IF(dati_pdc!$C782=4,dati_bdv!$F$2:$F$65536,IF(dati_pdc!$C782=5,dati_bdv!$G$2:$G$65536,dati_bdv!$H$2:$H$65536))))),$A782,dati_bdv!N$2:N$65536)</f>
        <v>0</v>
      </c>
    </row>
    <row r="783" spans="1:6">
      <c r="A783" s="34">
        <f>dati_pdc!A783</f>
        <v>0</v>
      </c>
      <c r="B783">
        <f>SUMIF(IF(dati_pdc!$C783=1,dati_bdv!$C$2:$C$65536,IF(dati_pdc!$C783=2,dati_bdv!$D$2:$D$65536,IF(dati_pdc!$C783=3,dati_bdv!$E$2:$E$65536,IF(dati_pdc!$C783=4,dati_bdv!$F$2:$F$65536,IF(dati_pdc!$C783=5,dati_bdv!$G$2:$G$65536,dati_bdv!$H$2:$H$65536))))),$A783,dati_bdv!J$2:J$65536)</f>
        <v>0</v>
      </c>
      <c r="C783">
        <f>SUMIF(IF(dati_pdc!$C783=1,dati_bdv!$C$2:$C$65536,IF(dati_pdc!$C783=2,dati_bdv!$D$2:$D$65536,IF(dati_pdc!$C783=3,dati_bdv!$E$2:$E$65536,IF(dati_pdc!$C783=4,dati_bdv!$F$2:$F$65536,IF(dati_pdc!$C783=5,dati_bdv!$G$2:$G$65536,dati_bdv!$H$2:$H$65536))))),$A783,dati_bdv!K$2:K$65536)</f>
        <v>0</v>
      </c>
      <c r="D783">
        <f>SUMIF(IF(dati_pdc!$C783=1,dati_bdv!$C$2:$C$65536,IF(dati_pdc!$C783=2,dati_bdv!$D$2:$D$65536,IF(dati_pdc!$C783=3,dati_bdv!$E$2:$E$65536,IF(dati_pdc!$C783=4,dati_bdv!$F$2:$F$65536,IF(dati_pdc!$C783=5,dati_bdv!$G$2:$G$65536,dati_bdv!$H$2:$H$65536))))),$A783,dati_bdv!L$2:L$65536)</f>
        <v>0</v>
      </c>
      <c r="E783">
        <f>SUMIF(IF(dati_pdc!$C783=1,dati_bdv!$C$2:$C$65536,IF(dati_pdc!$C783=2,dati_bdv!$D$2:$D$65536,IF(dati_pdc!$C783=3,dati_bdv!$E$2:$E$65536,IF(dati_pdc!$C783=4,dati_bdv!$F$2:$F$65536,IF(dati_pdc!$C783=5,dati_bdv!$G$2:$G$65536,dati_bdv!$H$2:$H$65536))))),$A783,dati_bdv!M$2:M$65536)</f>
        <v>0</v>
      </c>
      <c r="F783">
        <f>SUMIF(IF(dati_pdc!$C783=1,dati_bdv!$C$2:$C$65536,IF(dati_pdc!$C783=2,dati_bdv!$D$2:$D$65536,IF(dati_pdc!$C783=3,dati_bdv!$E$2:$E$65536,IF(dati_pdc!$C783=4,dati_bdv!$F$2:$F$65536,IF(dati_pdc!$C783=5,dati_bdv!$G$2:$G$65536,dati_bdv!$H$2:$H$65536))))),$A783,dati_bdv!N$2:N$65536)</f>
        <v>0</v>
      </c>
    </row>
    <row r="784" spans="1:6">
      <c r="A784" s="34">
        <f>dati_pdc!A784</f>
        <v>0</v>
      </c>
      <c r="B784">
        <f>SUMIF(IF(dati_pdc!$C784=1,dati_bdv!$C$2:$C$65536,IF(dati_pdc!$C784=2,dati_bdv!$D$2:$D$65536,IF(dati_pdc!$C784=3,dati_bdv!$E$2:$E$65536,IF(dati_pdc!$C784=4,dati_bdv!$F$2:$F$65536,IF(dati_pdc!$C784=5,dati_bdv!$G$2:$G$65536,dati_bdv!$H$2:$H$65536))))),$A784,dati_bdv!J$2:J$65536)</f>
        <v>0</v>
      </c>
      <c r="C784">
        <f>SUMIF(IF(dati_pdc!$C784=1,dati_bdv!$C$2:$C$65536,IF(dati_pdc!$C784=2,dati_bdv!$D$2:$D$65536,IF(dati_pdc!$C784=3,dati_bdv!$E$2:$E$65536,IF(dati_pdc!$C784=4,dati_bdv!$F$2:$F$65536,IF(dati_pdc!$C784=5,dati_bdv!$G$2:$G$65536,dati_bdv!$H$2:$H$65536))))),$A784,dati_bdv!K$2:K$65536)</f>
        <v>0</v>
      </c>
      <c r="D784">
        <f>SUMIF(IF(dati_pdc!$C784=1,dati_bdv!$C$2:$C$65536,IF(dati_pdc!$C784=2,dati_bdv!$D$2:$D$65536,IF(dati_pdc!$C784=3,dati_bdv!$E$2:$E$65536,IF(dati_pdc!$C784=4,dati_bdv!$F$2:$F$65536,IF(dati_pdc!$C784=5,dati_bdv!$G$2:$G$65536,dati_bdv!$H$2:$H$65536))))),$A784,dati_bdv!L$2:L$65536)</f>
        <v>0</v>
      </c>
      <c r="E784">
        <f>SUMIF(IF(dati_pdc!$C784=1,dati_bdv!$C$2:$C$65536,IF(dati_pdc!$C784=2,dati_bdv!$D$2:$D$65536,IF(dati_pdc!$C784=3,dati_bdv!$E$2:$E$65536,IF(dati_pdc!$C784=4,dati_bdv!$F$2:$F$65536,IF(dati_pdc!$C784=5,dati_bdv!$G$2:$G$65536,dati_bdv!$H$2:$H$65536))))),$A784,dati_bdv!M$2:M$65536)</f>
        <v>0</v>
      </c>
      <c r="F784">
        <f>SUMIF(IF(dati_pdc!$C784=1,dati_bdv!$C$2:$C$65536,IF(dati_pdc!$C784=2,dati_bdv!$D$2:$D$65536,IF(dati_pdc!$C784=3,dati_bdv!$E$2:$E$65536,IF(dati_pdc!$C784=4,dati_bdv!$F$2:$F$65536,IF(dati_pdc!$C784=5,dati_bdv!$G$2:$G$65536,dati_bdv!$H$2:$H$65536))))),$A784,dati_bdv!N$2:N$65536)</f>
        <v>0</v>
      </c>
    </row>
    <row r="785" spans="1:6">
      <c r="A785" s="34">
        <f>dati_pdc!A785</f>
        <v>0</v>
      </c>
      <c r="B785">
        <f>SUMIF(IF(dati_pdc!$C785=1,dati_bdv!$C$2:$C$65536,IF(dati_pdc!$C785=2,dati_bdv!$D$2:$D$65536,IF(dati_pdc!$C785=3,dati_bdv!$E$2:$E$65536,IF(dati_pdc!$C785=4,dati_bdv!$F$2:$F$65536,IF(dati_pdc!$C785=5,dati_bdv!$G$2:$G$65536,dati_bdv!$H$2:$H$65536))))),$A785,dati_bdv!J$2:J$65536)</f>
        <v>0</v>
      </c>
      <c r="C785">
        <f>SUMIF(IF(dati_pdc!$C785=1,dati_bdv!$C$2:$C$65536,IF(dati_pdc!$C785=2,dati_bdv!$D$2:$D$65536,IF(dati_pdc!$C785=3,dati_bdv!$E$2:$E$65536,IF(dati_pdc!$C785=4,dati_bdv!$F$2:$F$65536,IF(dati_pdc!$C785=5,dati_bdv!$G$2:$G$65536,dati_bdv!$H$2:$H$65536))))),$A785,dati_bdv!K$2:K$65536)</f>
        <v>0</v>
      </c>
      <c r="D785">
        <f>SUMIF(IF(dati_pdc!$C785=1,dati_bdv!$C$2:$C$65536,IF(dati_pdc!$C785=2,dati_bdv!$D$2:$D$65536,IF(dati_pdc!$C785=3,dati_bdv!$E$2:$E$65536,IF(dati_pdc!$C785=4,dati_bdv!$F$2:$F$65536,IF(dati_pdc!$C785=5,dati_bdv!$G$2:$G$65536,dati_bdv!$H$2:$H$65536))))),$A785,dati_bdv!L$2:L$65536)</f>
        <v>0</v>
      </c>
      <c r="E785">
        <f>SUMIF(IF(dati_pdc!$C785=1,dati_bdv!$C$2:$C$65536,IF(dati_pdc!$C785=2,dati_bdv!$D$2:$D$65536,IF(dati_pdc!$C785=3,dati_bdv!$E$2:$E$65536,IF(dati_pdc!$C785=4,dati_bdv!$F$2:$F$65536,IF(dati_pdc!$C785=5,dati_bdv!$G$2:$G$65536,dati_bdv!$H$2:$H$65536))))),$A785,dati_bdv!M$2:M$65536)</f>
        <v>0</v>
      </c>
      <c r="F785">
        <f>SUMIF(IF(dati_pdc!$C785=1,dati_bdv!$C$2:$C$65536,IF(dati_pdc!$C785=2,dati_bdv!$D$2:$D$65536,IF(dati_pdc!$C785=3,dati_bdv!$E$2:$E$65536,IF(dati_pdc!$C785=4,dati_bdv!$F$2:$F$65536,IF(dati_pdc!$C785=5,dati_bdv!$G$2:$G$65536,dati_bdv!$H$2:$H$65536))))),$A785,dati_bdv!N$2:N$65536)</f>
        <v>0</v>
      </c>
    </row>
    <row r="786" spans="1:6">
      <c r="A786" s="34">
        <f>dati_pdc!A786</f>
        <v>0</v>
      </c>
      <c r="B786">
        <f>SUMIF(IF(dati_pdc!$C786=1,dati_bdv!$C$2:$C$65536,IF(dati_pdc!$C786=2,dati_bdv!$D$2:$D$65536,IF(dati_pdc!$C786=3,dati_bdv!$E$2:$E$65536,IF(dati_pdc!$C786=4,dati_bdv!$F$2:$F$65536,IF(dati_pdc!$C786=5,dati_bdv!$G$2:$G$65536,dati_bdv!$H$2:$H$65536))))),$A786,dati_bdv!J$2:J$65536)</f>
        <v>0</v>
      </c>
      <c r="C786">
        <f>SUMIF(IF(dati_pdc!$C786=1,dati_bdv!$C$2:$C$65536,IF(dati_pdc!$C786=2,dati_bdv!$D$2:$D$65536,IF(dati_pdc!$C786=3,dati_bdv!$E$2:$E$65536,IF(dati_pdc!$C786=4,dati_bdv!$F$2:$F$65536,IF(dati_pdc!$C786=5,dati_bdv!$G$2:$G$65536,dati_bdv!$H$2:$H$65536))))),$A786,dati_bdv!K$2:K$65536)</f>
        <v>0</v>
      </c>
      <c r="D786">
        <f>SUMIF(IF(dati_pdc!$C786=1,dati_bdv!$C$2:$C$65536,IF(dati_pdc!$C786=2,dati_bdv!$D$2:$D$65536,IF(dati_pdc!$C786=3,dati_bdv!$E$2:$E$65536,IF(dati_pdc!$C786=4,dati_bdv!$F$2:$F$65536,IF(dati_pdc!$C786=5,dati_bdv!$G$2:$G$65536,dati_bdv!$H$2:$H$65536))))),$A786,dati_bdv!L$2:L$65536)</f>
        <v>0</v>
      </c>
      <c r="E786">
        <f>SUMIF(IF(dati_pdc!$C786=1,dati_bdv!$C$2:$C$65536,IF(dati_pdc!$C786=2,dati_bdv!$D$2:$D$65536,IF(dati_pdc!$C786=3,dati_bdv!$E$2:$E$65536,IF(dati_pdc!$C786=4,dati_bdv!$F$2:$F$65536,IF(dati_pdc!$C786=5,dati_bdv!$G$2:$G$65536,dati_bdv!$H$2:$H$65536))))),$A786,dati_bdv!M$2:M$65536)</f>
        <v>0</v>
      </c>
      <c r="F786">
        <f>SUMIF(IF(dati_pdc!$C786=1,dati_bdv!$C$2:$C$65536,IF(dati_pdc!$C786=2,dati_bdv!$D$2:$D$65536,IF(dati_pdc!$C786=3,dati_bdv!$E$2:$E$65536,IF(dati_pdc!$C786=4,dati_bdv!$F$2:$F$65536,IF(dati_pdc!$C786=5,dati_bdv!$G$2:$G$65536,dati_bdv!$H$2:$H$65536))))),$A786,dati_bdv!N$2:N$65536)</f>
        <v>0</v>
      </c>
    </row>
    <row r="787" spans="1:6">
      <c r="A787" s="34">
        <f>dati_pdc!A787</f>
        <v>0</v>
      </c>
      <c r="B787">
        <f>SUMIF(IF(dati_pdc!$C787=1,dati_bdv!$C$2:$C$65536,IF(dati_pdc!$C787=2,dati_bdv!$D$2:$D$65536,IF(dati_pdc!$C787=3,dati_bdv!$E$2:$E$65536,IF(dati_pdc!$C787=4,dati_bdv!$F$2:$F$65536,IF(dati_pdc!$C787=5,dati_bdv!$G$2:$G$65536,dati_bdv!$H$2:$H$65536))))),$A787,dati_bdv!J$2:J$65536)</f>
        <v>0</v>
      </c>
      <c r="C787">
        <f>SUMIF(IF(dati_pdc!$C787=1,dati_bdv!$C$2:$C$65536,IF(dati_pdc!$C787=2,dati_bdv!$D$2:$D$65536,IF(dati_pdc!$C787=3,dati_bdv!$E$2:$E$65536,IF(dati_pdc!$C787=4,dati_bdv!$F$2:$F$65536,IF(dati_pdc!$C787=5,dati_bdv!$G$2:$G$65536,dati_bdv!$H$2:$H$65536))))),$A787,dati_bdv!K$2:K$65536)</f>
        <v>0</v>
      </c>
      <c r="D787">
        <f>SUMIF(IF(dati_pdc!$C787=1,dati_bdv!$C$2:$C$65536,IF(dati_pdc!$C787=2,dati_bdv!$D$2:$D$65536,IF(dati_pdc!$C787=3,dati_bdv!$E$2:$E$65536,IF(dati_pdc!$C787=4,dati_bdv!$F$2:$F$65536,IF(dati_pdc!$C787=5,dati_bdv!$G$2:$G$65536,dati_bdv!$H$2:$H$65536))))),$A787,dati_bdv!L$2:L$65536)</f>
        <v>0</v>
      </c>
      <c r="E787">
        <f>SUMIF(IF(dati_pdc!$C787=1,dati_bdv!$C$2:$C$65536,IF(dati_pdc!$C787=2,dati_bdv!$D$2:$D$65536,IF(dati_pdc!$C787=3,dati_bdv!$E$2:$E$65536,IF(dati_pdc!$C787=4,dati_bdv!$F$2:$F$65536,IF(dati_pdc!$C787=5,dati_bdv!$G$2:$G$65536,dati_bdv!$H$2:$H$65536))))),$A787,dati_bdv!M$2:M$65536)</f>
        <v>0</v>
      </c>
      <c r="F787">
        <f>SUMIF(IF(dati_pdc!$C787=1,dati_bdv!$C$2:$C$65536,IF(dati_pdc!$C787=2,dati_bdv!$D$2:$D$65536,IF(dati_pdc!$C787=3,dati_bdv!$E$2:$E$65536,IF(dati_pdc!$C787=4,dati_bdv!$F$2:$F$65536,IF(dati_pdc!$C787=5,dati_bdv!$G$2:$G$65536,dati_bdv!$H$2:$H$65536))))),$A787,dati_bdv!N$2:N$65536)</f>
        <v>0</v>
      </c>
    </row>
    <row r="788" spans="1:6">
      <c r="A788" s="34">
        <f>dati_pdc!A788</f>
        <v>0</v>
      </c>
      <c r="B788">
        <f>SUMIF(IF(dati_pdc!$C788=1,dati_bdv!$C$2:$C$65536,IF(dati_pdc!$C788=2,dati_bdv!$D$2:$D$65536,IF(dati_pdc!$C788=3,dati_bdv!$E$2:$E$65536,IF(dati_pdc!$C788=4,dati_bdv!$F$2:$F$65536,IF(dati_pdc!$C788=5,dati_bdv!$G$2:$G$65536,dati_bdv!$H$2:$H$65536))))),$A788,dati_bdv!J$2:J$65536)</f>
        <v>0</v>
      </c>
      <c r="C788">
        <f>SUMIF(IF(dati_pdc!$C788=1,dati_bdv!$C$2:$C$65536,IF(dati_pdc!$C788=2,dati_bdv!$D$2:$D$65536,IF(dati_pdc!$C788=3,dati_bdv!$E$2:$E$65536,IF(dati_pdc!$C788=4,dati_bdv!$F$2:$F$65536,IF(dati_pdc!$C788=5,dati_bdv!$G$2:$G$65536,dati_bdv!$H$2:$H$65536))))),$A788,dati_bdv!K$2:K$65536)</f>
        <v>0</v>
      </c>
      <c r="D788">
        <f>SUMIF(IF(dati_pdc!$C788=1,dati_bdv!$C$2:$C$65536,IF(dati_pdc!$C788=2,dati_bdv!$D$2:$D$65536,IF(dati_pdc!$C788=3,dati_bdv!$E$2:$E$65536,IF(dati_pdc!$C788=4,dati_bdv!$F$2:$F$65536,IF(dati_pdc!$C788=5,dati_bdv!$G$2:$G$65536,dati_bdv!$H$2:$H$65536))))),$A788,dati_bdv!L$2:L$65536)</f>
        <v>0</v>
      </c>
      <c r="E788">
        <f>SUMIF(IF(dati_pdc!$C788=1,dati_bdv!$C$2:$C$65536,IF(dati_pdc!$C788=2,dati_bdv!$D$2:$D$65536,IF(dati_pdc!$C788=3,dati_bdv!$E$2:$E$65536,IF(dati_pdc!$C788=4,dati_bdv!$F$2:$F$65536,IF(dati_pdc!$C788=5,dati_bdv!$G$2:$G$65536,dati_bdv!$H$2:$H$65536))))),$A788,dati_bdv!M$2:M$65536)</f>
        <v>0</v>
      </c>
      <c r="F788">
        <f>SUMIF(IF(dati_pdc!$C788=1,dati_bdv!$C$2:$C$65536,IF(dati_pdc!$C788=2,dati_bdv!$D$2:$D$65536,IF(dati_pdc!$C788=3,dati_bdv!$E$2:$E$65536,IF(dati_pdc!$C788=4,dati_bdv!$F$2:$F$65536,IF(dati_pdc!$C788=5,dati_bdv!$G$2:$G$65536,dati_bdv!$H$2:$H$65536))))),$A788,dati_bdv!N$2:N$65536)</f>
        <v>0</v>
      </c>
    </row>
    <row r="789" spans="1:6">
      <c r="A789" s="34">
        <f>dati_pdc!A789</f>
        <v>0</v>
      </c>
      <c r="B789">
        <f>SUMIF(IF(dati_pdc!$C789=1,dati_bdv!$C$2:$C$65536,IF(dati_pdc!$C789=2,dati_bdv!$D$2:$D$65536,IF(dati_pdc!$C789=3,dati_bdv!$E$2:$E$65536,IF(dati_pdc!$C789=4,dati_bdv!$F$2:$F$65536,IF(dati_pdc!$C789=5,dati_bdv!$G$2:$G$65536,dati_bdv!$H$2:$H$65536))))),$A789,dati_bdv!J$2:J$65536)</f>
        <v>0</v>
      </c>
      <c r="C789">
        <f>SUMIF(IF(dati_pdc!$C789=1,dati_bdv!$C$2:$C$65536,IF(dati_pdc!$C789=2,dati_bdv!$D$2:$D$65536,IF(dati_pdc!$C789=3,dati_bdv!$E$2:$E$65536,IF(dati_pdc!$C789=4,dati_bdv!$F$2:$F$65536,IF(dati_pdc!$C789=5,dati_bdv!$G$2:$G$65536,dati_bdv!$H$2:$H$65536))))),$A789,dati_bdv!K$2:K$65536)</f>
        <v>0</v>
      </c>
      <c r="D789">
        <f>SUMIF(IF(dati_pdc!$C789=1,dati_bdv!$C$2:$C$65536,IF(dati_pdc!$C789=2,dati_bdv!$D$2:$D$65536,IF(dati_pdc!$C789=3,dati_bdv!$E$2:$E$65536,IF(dati_pdc!$C789=4,dati_bdv!$F$2:$F$65536,IF(dati_pdc!$C789=5,dati_bdv!$G$2:$G$65536,dati_bdv!$H$2:$H$65536))))),$A789,dati_bdv!L$2:L$65536)</f>
        <v>0</v>
      </c>
      <c r="E789">
        <f>SUMIF(IF(dati_pdc!$C789=1,dati_bdv!$C$2:$C$65536,IF(dati_pdc!$C789=2,dati_bdv!$D$2:$D$65536,IF(dati_pdc!$C789=3,dati_bdv!$E$2:$E$65536,IF(dati_pdc!$C789=4,dati_bdv!$F$2:$F$65536,IF(dati_pdc!$C789=5,dati_bdv!$G$2:$G$65536,dati_bdv!$H$2:$H$65536))))),$A789,dati_bdv!M$2:M$65536)</f>
        <v>0</v>
      </c>
      <c r="F789">
        <f>SUMIF(IF(dati_pdc!$C789=1,dati_bdv!$C$2:$C$65536,IF(dati_pdc!$C789=2,dati_bdv!$D$2:$D$65536,IF(dati_pdc!$C789=3,dati_bdv!$E$2:$E$65536,IF(dati_pdc!$C789=4,dati_bdv!$F$2:$F$65536,IF(dati_pdc!$C789=5,dati_bdv!$G$2:$G$65536,dati_bdv!$H$2:$H$65536))))),$A789,dati_bdv!N$2:N$65536)</f>
        <v>0</v>
      </c>
    </row>
    <row r="790" spans="1:6">
      <c r="A790" s="34">
        <f>dati_pdc!A790</f>
        <v>0</v>
      </c>
      <c r="B790">
        <f>SUMIF(IF(dati_pdc!$C790=1,dati_bdv!$C$2:$C$65536,IF(dati_pdc!$C790=2,dati_bdv!$D$2:$D$65536,IF(dati_pdc!$C790=3,dati_bdv!$E$2:$E$65536,IF(dati_pdc!$C790=4,dati_bdv!$F$2:$F$65536,IF(dati_pdc!$C790=5,dati_bdv!$G$2:$G$65536,dati_bdv!$H$2:$H$65536))))),$A790,dati_bdv!J$2:J$65536)</f>
        <v>0</v>
      </c>
      <c r="C790">
        <f>SUMIF(IF(dati_pdc!$C790=1,dati_bdv!$C$2:$C$65536,IF(dati_pdc!$C790=2,dati_bdv!$D$2:$D$65536,IF(dati_pdc!$C790=3,dati_bdv!$E$2:$E$65536,IF(dati_pdc!$C790=4,dati_bdv!$F$2:$F$65536,IF(dati_pdc!$C790=5,dati_bdv!$G$2:$G$65536,dati_bdv!$H$2:$H$65536))))),$A790,dati_bdv!K$2:K$65536)</f>
        <v>0</v>
      </c>
      <c r="D790">
        <f>SUMIF(IF(dati_pdc!$C790=1,dati_bdv!$C$2:$C$65536,IF(dati_pdc!$C790=2,dati_bdv!$D$2:$D$65536,IF(dati_pdc!$C790=3,dati_bdv!$E$2:$E$65536,IF(dati_pdc!$C790=4,dati_bdv!$F$2:$F$65536,IF(dati_pdc!$C790=5,dati_bdv!$G$2:$G$65536,dati_bdv!$H$2:$H$65536))))),$A790,dati_bdv!L$2:L$65536)</f>
        <v>0</v>
      </c>
      <c r="E790">
        <f>SUMIF(IF(dati_pdc!$C790=1,dati_bdv!$C$2:$C$65536,IF(dati_pdc!$C790=2,dati_bdv!$D$2:$D$65536,IF(dati_pdc!$C790=3,dati_bdv!$E$2:$E$65536,IF(dati_pdc!$C790=4,dati_bdv!$F$2:$F$65536,IF(dati_pdc!$C790=5,dati_bdv!$G$2:$G$65536,dati_bdv!$H$2:$H$65536))))),$A790,dati_bdv!M$2:M$65536)</f>
        <v>0</v>
      </c>
      <c r="F790">
        <f>SUMIF(IF(dati_pdc!$C790=1,dati_bdv!$C$2:$C$65536,IF(dati_pdc!$C790=2,dati_bdv!$D$2:$D$65536,IF(dati_pdc!$C790=3,dati_bdv!$E$2:$E$65536,IF(dati_pdc!$C790=4,dati_bdv!$F$2:$F$65536,IF(dati_pdc!$C790=5,dati_bdv!$G$2:$G$65536,dati_bdv!$H$2:$H$65536))))),$A790,dati_bdv!N$2:N$65536)</f>
        <v>0</v>
      </c>
    </row>
    <row r="791" spans="1:6">
      <c r="A791" s="34">
        <f>dati_pdc!A791</f>
        <v>0</v>
      </c>
      <c r="B791">
        <f>SUMIF(IF(dati_pdc!$C791=1,dati_bdv!$C$2:$C$65536,IF(dati_pdc!$C791=2,dati_bdv!$D$2:$D$65536,IF(dati_pdc!$C791=3,dati_bdv!$E$2:$E$65536,IF(dati_pdc!$C791=4,dati_bdv!$F$2:$F$65536,IF(dati_pdc!$C791=5,dati_bdv!$G$2:$G$65536,dati_bdv!$H$2:$H$65536))))),$A791,dati_bdv!J$2:J$65536)</f>
        <v>0</v>
      </c>
      <c r="C791">
        <f>SUMIF(IF(dati_pdc!$C791=1,dati_bdv!$C$2:$C$65536,IF(dati_pdc!$C791=2,dati_bdv!$D$2:$D$65536,IF(dati_pdc!$C791=3,dati_bdv!$E$2:$E$65536,IF(dati_pdc!$C791=4,dati_bdv!$F$2:$F$65536,IF(dati_pdc!$C791=5,dati_bdv!$G$2:$G$65536,dati_bdv!$H$2:$H$65536))))),$A791,dati_bdv!K$2:K$65536)</f>
        <v>0</v>
      </c>
      <c r="D791">
        <f>SUMIF(IF(dati_pdc!$C791=1,dati_bdv!$C$2:$C$65536,IF(dati_pdc!$C791=2,dati_bdv!$D$2:$D$65536,IF(dati_pdc!$C791=3,dati_bdv!$E$2:$E$65536,IF(dati_pdc!$C791=4,dati_bdv!$F$2:$F$65536,IF(dati_pdc!$C791=5,dati_bdv!$G$2:$G$65536,dati_bdv!$H$2:$H$65536))))),$A791,dati_bdv!L$2:L$65536)</f>
        <v>0</v>
      </c>
      <c r="E791">
        <f>SUMIF(IF(dati_pdc!$C791=1,dati_bdv!$C$2:$C$65536,IF(dati_pdc!$C791=2,dati_bdv!$D$2:$D$65536,IF(dati_pdc!$C791=3,dati_bdv!$E$2:$E$65536,IF(dati_pdc!$C791=4,dati_bdv!$F$2:$F$65536,IF(dati_pdc!$C791=5,dati_bdv!$G$2:$G$65536,dati_bdv!$H$2:$H$65536))))),$A791,dati_bdv!M$2:M$65536)</f>
        <v>0</v>
      </c>
      <c r="F791">
        <f>SUMIF(IF(dati_pdc!$C791=1,dati_bdv!$C$2:$C$65536,IF(dati_pdc!$C791=2,dati_bdv!$D$2:$D$65536,IF(dati_pdc!$C791=3,dati_bdv!$E$2:$E$65536,IF(dati_pdc!$C791=4,dati_bdv!$F$2:$F$65536,IF(dati_pdc!$C791=5,dati_bdv!$G$2:$G$65536,dati_bdv!$H$2:$H$65536))))),$A791,dati_bdv!N$2:N$65536)</f>
        <v>0</v>
      </c>
    </row>
    <row r="792" spans="1:6">
      <c r="A792" s="34">
        <f>dati_pdc!A792</f>
        <v>0</v>
      </c>
      <c r="B792">
        <f>SUMIF(IF(dati_pdc!$C792=1,dati_bdv!$C$2:$C$65536,IF(dati_pdc!$C792=2,dati_bdv!$D$2:$D$65536,IF(dati_pdc!$C792=3,dati_bdv!$E$2:$E$65536,IF(dati_pdc!$C792=4,dati_bdv!$F$2:$F$65536,IF(dati_pdc!$C792=5,dati_bdv!$G$2:$G$65536,dati_bdv!$H$2:$H$65536))))),$A792,dati_bdv!J$2:J$65536)</f>
        <v>0</v>
      </c>
      <c r="C792">
        <f>SUMIF(IF(dati_pdc!$C792=1,dati_bdv!$C$2:$C$65536,IF(dati_pdc!$C792=2,dati_bdv!$D$2:$D$65536,IF(dati_pdc!$C792=3,dati_bdv!$E$2:$E$65536,IF(dati_pdc!$C792=4,dati_bdv!$F$2:$F$65536,IF(dati_pdc!$C792=5,dati_bdv!$G$2:$G$65536,dati_bdv!$H$2:$H$65536))))),$A792,dati_bdv!K$2:K$65536)</f>
        <v>0</v>
      </c>
      <c r="D792">
        <f>SUMIF(IF(dati_pdc!$C792=1,dati_bdv!$C$2:$C$65536,IF(dati_pdc!$C792=2,dati_bdv!$D$2:$D$65536,IF(dati_pdc!$C792=3,dati_bdv!$E$2:$E$65536,IF(dati_pdc!$C792=4,dati_bdv!$F$2:$F$65536,IF(dati_pdc!$C792=5,dati_bdv!$G$2:$G$65536,dati_bdv!$H$2:$H$65536))))),$A792,dati_bdv!L$2:L$65536)</f>
        <v>0</v>
      </c>
      <c r="E792">
        <f>SUMIF(IF(dati_pdc!$C792=1,dati_bdv!$C$2:$C$65536,IF(dati_pdc!$C792=2,dati_bdv!$D$2:$D$65536,IF(dati_pdc!$C792=3,dati_bdv!$E$2:$E$65536,IF(dati_pdc!$C792=4,dati_bdv!$F$2:$F$65536,IF(dati_pdc!$C792=5,dati_bdv!$G$2:$G$65536,dati_bdv!$H$2:$H$65536))))),$A792,dati_bdv!M$2:M$65536)</f>
        <v>0</v>
      </c>
      <c r="F792">
        <f>SUMIF(IF(dati_pdc!$C792=1,dati_bdv!$C$2:$C$65536,IF(dati_pdc!$C792=2,dati_bdv!$D$2:$D$65536,IF(dati_pdc!$C792=3,dati_bdv!$E$2:$E$65536,IF(dati_pdc!$C792=4,dati_bdv!$F$2:$F$65536,IF(dati_pdc!$C792=5,dati_bdv!$G$2:$G$65536,dati_bdv!$H$2:$H$65536))))),$A792,dati_bdv!N$2:N$65536)</f>
        <v>0</v>
      </c>
    </row>
    <row r="793" spans="1:6">
      <c r="A793" s="34">
        <f>dati_pdc!A793</f>
        <v>0</v>
      </c>
      <c r="B793">
        <f>SUMIF(IF(dati_pdc!$C793=1,dati_bdv!$C$2:$C$65536,IF(dati_pdc!$C793=2,dati_bdv!$D$2:$D$65536,IF(dati_pdc!$C793=3,dati_bdv!$E$2:$E$65536,IF(dati_pdc!$C793=4,dati_bdv!$F$2:$F$65536,IF(dati_pdc!$C793=5,dati_bdv!$G$2:$G$65536,dati_bdv!$H$2:$H$65536))))),$A793,dati_bdv!J$2:J$65536)</f>
        <v>0</v>
      </c>
      <c r="C793">
        <f>SUMIF(IF(dati_pdc!$C793=1,dati_bdv!$C$2:$C$65536,IF(dati_pdc!$C793=2,dati_bdv!$D$2:$D$65536,IF(dati_pdc!$C793=3,dati_bdv!$E$2:$E$65536,IF(dati_pdc!$C793=4,dati_bdv!$F$2:$F$65536,IF(dati_pdc!$C793=5,dati_bdv!$G$2:$G$65536,dati_bdv!$H$2:$H$65536))))),$A793,dati_bdv!K$2:K$65536)</f>
        <v>0</v>
      </c>
      <c r="D793">
        <f>SUMIF(IF(dati_pdc!$C793=1,dati_bdv!$C$2:$C$65536,IF(dati_pdc!$C793=2,dati_bdv!$D$2:$D$65536,IF(dati_pdc!$C793=3,dati_bdv!$E$2:$E$65536,IF(dati_pdc!$C793=4,dati_bdv!$F$2:$F$65536,IF(dati_pdc!$C793=5,dati_bdv!$G$2:$G$65536,dati_bdv!$H$2:$H$65536))))),$A793,dati_bdv!L$2:L$65536)</f>
        <v>0</v>
      </c>
      <c r="E793">
        <f>SUMIF(IF(dati_pdc!$C793=1,dati_bdv!$C$2:$C$65536,IF(dati_pdc!$C793=2,dati_bdv!$D$2:$D$65536,IF(dati_pdc!$C793=3,dati_bdv!$E$2:$E$65536,IF(dati_pdc!$C793=4,dati_bdv!$F$2:$F$65536,IF(dati_pdc!$C793=5,dati_bdv!$G$2:$G$65536,dati_bdv!$H$2:$H$65536))))),$A793,dati_bdv!M$2:M$65536)</f>
        <v>0</v>
      </c>
      <c r="F793">
        <f>SUMIF(IF(dati_pdc!$C793=1,dati_bdv!$C$2:$C$65536,IF(dati_pdc!$C793=2,dati_bdv!$D$2:$D$65536,IF(dati_pdc!$C793=3,dati_bdv!$E$2:$E$65536,IF(dati_pdc!$C793=4,dati_bdv!$F$2:$F$65536,IF(dati_pdc!$C793=5,dati_bdv!$G$2:$G$65536,dati_bdv!$H$2:$H$65536))))),$A793,dati_bdv!N$2:N$65536)</f>
        <v>0</v>
      </c>
    </row>
    <row r="794" spans="1:6">
      <c r="A794" s="34">
        <f>dati_pdc!A794</f>
        <v>0</v>
      </c>
      <c r="B794">
        <f>SUMIF(IF(dati_pdc!$C794=1,dati_bdv!$C$2:$C$65536,IF(dati_pdc!$C794=2,dati_bdv!$D$2:$D$65536,IF(dati_pdc!$C794=3,dati_bdv!$E$2:$E$65536,IF(dati_pdc!$C794=4,dati_bdv!$F$2:$F$65536,IF(dati_pdc!$C794=5,dati_bdv!$G$2:$G$65536,dati_bdv!$H$2:$H$65536))))),$A794,dati_bdv!J$2:J$65536)</f>
        <v>0</v>
      </c>
      <c r="C794">
        <f>SUMIF(IF(dati_pdc!$C794=1,dati_bdv!$C$2:$C$65536,IF(dati_pdc!$C794=2,dati_bdv!$D$2:$D$65536,IF(dati_pdc!$C794=3,dati_bdv!$E$2:$E$65536,IF(dati_pdc!$C794=4,dati_bdv!$F$2:$F$65536,IF(dati_pdc!$C794=5,dati_bdv!$G$2:$G$65536,dati_bdv!$H$2:$H$65536))))),$A794,dati_bdv!K$2:K$65536)</f>
        <v>0</v>
      </c>
      <c r="D794">
        <f>SUMIF(IF(dati_pdc!$C794=1,dati_bdv!$C$2:$C$65536,IF(dati_pdc!$C794=2,dati_bdv!$D$2:$D$65536,IF(dati_pdc!$C794=3,dati_bdv!$E$2:$E$65536,IF(dati_pdc!$C794=4,dati_bdv!$F$2:$F$65536,IF(dati_pdc!$C794=5,dati_bdv!$G$2:$G$65536,dati_bdv!$H$2:$H$65536))))),$A794,dati_bdv!L$2:L$65536)</f>
        <v>0</v>
      </c>
      <c r="E794">
        <f>SUMIF(IF(dati_pdc!$C794=1,dati_bdv!$C$2:$C$65536,IF(dati_pdc!$C794=2,dati_bdv!$D$2:$D$65536,IF(dati_pdc!$C794=3,dati_bdv!$E$2:$E$65536,IF(dati_pdc!$C794=4,dati_bdv!$F$2:$F$65536,IF(dati_pdc!$C794=5,dati_bdv!$G$2:$G$65536,dati_bdv!$H$2:$H$65536))))),$A794,dati_bdv!M$2:M$65536)</f>
        <v>0</v>
      </c>
      <c r="F794">
        <f>SUMIF(IF(dati_pdc!$C794=1,dati_bdv!$C$2:$C$65536,IF(dati_pdc!$C794=2,dati_bdv!$D$2:$D$65536,IF(dati_pdc!$C794=3,dati_bdv!$E$2:$E$65536,IF(dati_pdc!$C794=4,dati_bdv!$F$2:$F$65536,IF(dati_pdc!$C794=5,dati_bdv!$G$2:$G$65536,dati_bdv!$H$2:$H$65536))))),$A794,dati_bdv!N$2:N$65536)</f>
        <v>0</v>
      </c>
    </row>
    <row r="795" spans="1:6">
      <c r="A795" s="34">
        <f>dati_pdc!A795</f>
        <v>0</v>
      </c>
      <c r="B795">
        <f>SUMIF(IF(dati_pdc!$C795=1,dati_bdv!$C$2:$C$65536,IF(dati_pdc!$C795=2,dati_bdv!$D$2:$D$65536,IF(dati_pdc!$C795=3,dati_bdv!$E$2:$E$65536,IF(dati_pdc!$C795=4,dati_bdv!$F$2:$F$65536,IF(dati_pdc!$C795=5,dati_bdv!$G$2:$G$65536,dati_bdv!$H$2:$H$65536))))),$A795,dati_bdv!J$2:J$65536)</f>
        <v>0</v>
      </c>
      <c r="C795">
        <f>SUMIF(IF(dati_pdc!$C795=1,dati_bdv!$C$2:$C$65536,IF(dati_pdc!$C795=2,dati_bdv!$D$2:$D$65536,IF(dati_pdc!$C795=3,dati_bdv!$E$2:$E$65536,IF(dati_pdc!$C795=4,dati_bdv!$F$2:$F$65536,IF(dati_pdc!$C795=5,dati_bdv!$G$2:$G$65536,dati_bdv!$H$2:$H$65536))))),$A795,dati_bdv!K$2:K$65536)</f>
        <v>0</v>
      </c>
      <c r="D795">
        <f>SUMIF(IF(dati_pdc!$C795=1,dati_bdv!$C$2:$C$65536,IF(dati_pdc!$C795=2,dati_bdv!$D$2:$D$65536,IF(dati_pdc!$C795=3,dati_bdv!$E$2:$E$65536,IF(dati_pdc!$C795=4,dati_bdv!$F$2:$F$65536,IF(dati_pdc!$C795=5,dati_bdv!$G$2:$G$65536,dati_bdv!$H$2:$H$65536))))),$A795,dati_bdv!L$2:L$65536)</f>
        <v>0</v>
      </c>
      <c r="E795">
        <f>SUMIF(IF(dati_pdc!$C795=1,dati_bdv!$C$2:$C$65536,IF(dati_pdc!$C795=2,dati_bdv!$D$2:$D$65536,IF(dati_pdc!$C795=3,dati_bdv!$E$2:$E$65536,IF(dati_pdc!$C795=4,dati_bdv!$F$2:$F$65536,IF(dati_pdc!$C795=5,dati_bdv!$G$2:$G$65536,dati_bdv!$H$2:$H$65536))))),$A795,dati_bdv!M$2:M$65536)</f>
        <v>0</v>
      </c>
      <c r="F795">
        <f>SUMIF(IF(dati_pdc!$C795=1,dati_bdv!$C$2:$C$65536,IF(dati_pdc!$C795=2,dati_bdv!$D$2:$D$65536,IF(dati_pdc!$C795=3,dati_bdv!$E$2:$E$65536,IF(dati_pdc!$C795=4,dati_bdv!$F$2:$F$65536,IF(dati_pdc!$C795=5,dati_bdv!$G$2:$G$65536,dati_bdv!$H$2:$H$65536))))),$A795,dati_bdv!N$2:N$65536)</f>
        <v>0</v>
      </c>
    </row>
    <row r="796" spans="1:6">
      <c r="A796" s="34">
        <f>dati_pdc!A796</f>
        <v>0</v>
      </c>
      <c r="B796">
        <f>SUMIF(IF(dati_pdc!$C796=1,dati_bdv!$C$2:$C$65536,IF(dati_pdc!$C796=2,dati_bdv!$D$2:$D$65536,IF(dati_pdc!$C796=3,dati_bdv!$E$2:$E$65536,IF(dati_pdc!$C796=4,dati_bdv!$F$2:$F$65536,IF(dati_pdc!$C796=5,dati_bdv!$G$2:$G$65536,dati_bdv!$H$2:$H$65536))))),$A796,dati_bdv!J$2:J$65536)</f>
        <v>0</v>
      </c>
      <c r="C796">
        <f>SUMIF(IF(dati_pdc!$C796=1,dati_bdv!$C$2:$C$65536,IF(dati_pdc!$C796=2,dati_bdv!$D$2:$D$65536,IF(dati_pdc!$C796=3,dati_bdv!$E$2:$E$65536,IF(dati_pdc!$C796=4,dati_bdv!$F$2:$F$65536,IF(dati_pdc!$C796=5,dati_bdv!$G$2:$G$65536,dati_bdv!$H$2:$H$65536))))),$A796,dati_bdv!K$2:K$65536)</f>
        <v>0</v>
      </c>
      <c r="D796">
        <f>SUMIF(IF(dati_pdc!$C796=1,dati_bdv!$C$2:$C$65536,IF(dati_pdc!$C796=2,dati_bdv!$D$2:$D$65536,IF(dati_pdc!$C796=3,dati_bdv!$E$2:$E$65536,IF(dati_pdc!$C796=4,dati_bdv!$F$2:$F$65536,IF(dati_pdc!$C796=5,dati_bdv!$G$2:$G$65536,dati_bdv!$H$2:$H$65536))))),$A796,dati_bdv!L$2:L$65536)</f>
        <v>0</v>
      </c>
      <c r="E796">
        <f>SUMIF(IF(dati_pdc!$C796=1,dati_bdv!$C$2:$C$65536,IF(dati_pdc!$C796=2,dati_bdv!$D$2:$D$65536,IF(dati_pdc!$C796=3,dati_bdv!$E$2:$E$65536,IF(dati_pdc!$C796=4,dati_bdv!$F$2:$F$65536,IF(dati_pdc!$C796=5,dati_bdv!$G$2:$G$65536,dati_bdv!$H$2:$H$65536))))),$A796,dati_bdv!M$2:M$65536)</f>
        <v>0</v>
      </c>
      <c r="F796">
        <f>SUMIF(IF(dati_pdc!$C796=1,dati_bdv!$C$2:$C$65536,IF(dati_pdc!$C796=2,dati_bdv!$D$2:$D$65536,IF(dati_pdc!$C796=3,dati_bdv!$E$2:$E$65536,IF(dati_pdc!$C796=4,dati_bdv!$F$2:$F$65536,IF(dati_pdc!$C796=5,dati_bdv!$G$2:$G$65536,dati_bdv!$H$2:$H$65536))))),$A796,dati_bdv!N$2:N$65536)</f>
        <v>0</v>
      </c>
    </row>
    <row r="797" spans="1:6">
      <c r="A797" s="34">
        <f>dati_pdc!A797</f>
        <v>0</v>
      </c>
      <c r="B797">
        <f>SUMIF(IF(dati_pdc!$C797=1,dati_bdv!$C$2:$C$65536,IF(dati_pdc!$C797=2,dati_bdv!$D$2:$D$65536,IF(dati_pdc!$C797=3,dati_bdv!$E$2:$E$65536,IF(dati_pdc!$C797=4,dati_bdv!$F$2:$F$65536,IF(dati_pdc!$C797=5,dati_bdv!$G$2:$G$65536,dati_bdv!$H$2:$H$65536))))),$A797,dati_bdv!J$2:J$65536)</f>
        <v>0</v>
      </c>
      <c r="C797">
        <f>SUMIF(IF(dati_pdc!$C797=1,dati_bdv!$C$2:$C$65536,IF(dati_pdc!$C797=2,dati_bdv!$D$2:$D$65536,IF(dati_pdc!$C797=3,dati_bdv!$E$2:$E$65536,IF(dati_pdc!$C797=4,dati_bdv!$F$2:$F$65536,IF(dati_pdc!$C797=5,dati_bdv!$G$2:$G$65536,dati_bdv!$H$2:$H$65536))))),$A797,dati_bdv!K$2:K$65536)</f>
        <v>0</v>
      </c>
      <c r="D797">
        <f>SUMIF(IF(dati_pdc!$C797=1,dati_bdv!$C$2:$C$65536,IF(dati_pdc!$C797=2,dati_bdv!$D$2:$D$65536,IF(dati_pdc!$C797=3,dati_bdv!$E$2:$E$65536,IF(dati_pdc!$C797=4,dati_bdv!$F$2:$F$65536,IF(dati_pdc!$C797=5,dati_bdv!$G$2:$G$65536,dati_bdv!$H$2:$H$65536))))),$A797,dati_bdv!L$2:L$65536)</f>
        <v>0</v>
      </c>
      <c r="E797">
        <f>SUMIF(IF(dati_pdc!$C797=1,dati_bdv!$C$2:$C$65536,IF(dati_pdc!$C797=2,dati_bdv!$D$2:$D$65536,IF(dati_pdc!$C797=3,dati_bdv!$E$2:$E$65536,IF(dati_pdc!$C797=4,dati_bdv!$F$2:$F$65536,IF(dati_pdc!$C797=5,dati_bdv!$G$2:$G$65536,dati_bdv!$H$2:$H$65536))))),$A797,dati_bdv!M$2:M$65536)</f>
        <v>0</v>
      </c>
      <c r="F797">
        <f>SUMIF(IF(dati_pdc!$C797=1,dati_bdv!$C$2:$C$65536,IF(dati_pdc!$C797=2,dati_bdv!$D$2:$D$65536,IF(dati_pdc!$C797=3,dati_bdv!$E$2:$E$65536,IF(dati_pdc!$C797=4,dati_bdv!$F$2:$F$65536,IF(dati_pdc!$C797=5,dati_bdv!$G$2:$G$65536,dati_bdv!$H$2:$H$65536))))),$A797,dati_bdv!N$2:N$65536)</f>
        <v>0</v>
      </c>
    </row>
    <row r="798" spans="1:6">
      <c r="A798" s="34">
        <f>dati_pdc!A798</f>
        <v>0</v>
      </c>
      <c r="B798">
        <f>SUMIF(IF(dati_pdc!$C798=1,dati_bdv!$C$2:$C$65536,IF(dati_pdc!$C798=2,dati_bdv!$D$2:$D$65536,IF(dati_pdc!$C798=3,dati_bdv!$E$2:$E$65536,IF(dati_pdc!$C798=4,dati_bdv!$F$2:$F$65536,IF(dati_pdc!$C798=5,dati_bdv!$G$2:$G$65536,dati_bdv!$H$2:$H$65536))))),$A798,dati_bdv!J$2:J$65536)</f>
        <v>0</v>
      </c>
      <c r="C798">
        <f>SUMIF(IF(dati_pdc!$C798=1,dati_bdv!$C$2:$C$65536,IF(dati_pdc!$C798=2,dati_bdv!$D$2:$D$65536,IF(dati_pdc!$C798=3,dati_bdv!$E$2:$E$65536,IF(dati_pdc!$C798=4,dati_bdv!$F$2:$F$65536,IF(dati_pdc!$C798=5,dati_bdv!$G$2:$G$65536,dati_bdv!$H$2:$H$65536))))),$A798,dati_bdv!K$2:K$65536)</f>
        <v>0</v>
      </c>
      <c r="D798">
        <f>SUMIF(IF(dati_pdc!$C798=1,dati_bdv!$C$2:$C$65536,IF(dati_pdc!$C798=2,dati_bdv!$D$2:$D$65536,IF(dati_pdc!$C798=3,dati_bdv!$E$2:$E$65536,IF(dati_pdc!$C798=4,dati_bdv!$F$2:$F$65536,IF(dati_pdc!$C798=5,dati_bdv!$G$2:$G$65536,dati_bdv!$H$2:$H$65536))))),$A798,dati_bdv!L$2:L$65536)</f>
        <v>0</v>
      </c>
      <c r="E798">
        <f>SUMIF(IF(dati_pdc!$C798=1,dati_bdv!$C$2:$C$65536,IF(dati_pdc!$C798=2,dati_bdv!$D$2:$D$65536,IF(dati_pdc!$C798=3,dati_bdv!$E$2:$E$65536,IF(dati_pdc!$C798=4,dati_bdv!$F$2:$F$65536,IF(dati_pdc!$C798=5,dati_bdv!$G$2:$G$65536,dati_bdv!$H$2:$H$65536))))),$A798,dati_bdv!M$2:M$65536)</f>
        <v>0</v>
      </c>
      <c r="F798">
        <f>SUMIF(IF(dati_pdc!$C798=1,dati_bdv!$C$2:$C$65536,IF(dati_pdc!$C798=2,dati_bdv!$D$2:$D$65536,IF(dati_pdc!$C798=3,dati_bdv!$E$2:$E$65536,IF(dati_pdc!$C798=4,dati_bdv!$F$2:$F$65536,IF(dati_pdc!$C798=5,dati_bdv!$G$2:$G$65536,dati_bdv!$H$2:$H$65536))))),$A798,dati_bdv!N$2:N$65536)</f>
        <v>0</v>
      </c>
    </row>
    <row r="799" spans="1:6">
      <c r="A799" s="34">
        <f>dati_pdc!A799</f>
        <v>0</v>
      </c>
      <c r="B799">
        <f>SUMIF(IF(dati_pdc!$C799=1,dati_bdv!$C$2:$C$65536,IF(dati_pdc!$C799=2,dati_bdv!$D$2:$D$65536,IF(dati_pdc!$C799=3,dati_bdv!$E$2:$E$65536,IF(dati_pdc!$C799=4,dati_bdv!$F$2:$F$65536,IF(dati_pdc!$C799=5,dati_bdv!$G$2:$G$65536,dati_bdv!$H$2:$H$65536))))),$A799,dati_bdv!J$2:J$65536)</f>
        <v>0</v>
      </c>
      <c r="C799">
        <f>SUMIF(IF(dati_pdc!$C799=1,dati_bdv!$C$2:$C$65536,IF(dati_pdc!$C799=2,dati_bdv!$D$2:$D$65536,IF(dati_pdc!$C799=3,dati_bdv!$E$2:$E$65536,IF(dati_pdc!$C799=4,dati_bdv!$F$2:$F$65536,IF(dati_pdc!$C799=5,dati_bdv!$G$2:$G$65536,dati_bdv!$H$2:$H$65536))))),$A799,dati_bdv!K$2:K$65536)</f>
        <v>0</v>
      </c>
      <c r="D799">
        <f>SUMIF(IF(dati_pdc!$C799=1,dati_bdv!$C$2:$C$65536,IF(dati_pdc!$C799=2,dati_bdv!$D$2:$D$65536,IF(dati_pdc!$C799=3,dati_bdv!$E$2:$E$65536,IF(dati_pdc!$C799=4,dati_bdv!$F$2:$F$65536,IF(dati_pdc!$C799=5,dati_bdv!$G$2:$G$65536,dati_bdv!$H$2:$H$65536))))),$A799,dati_bdv!L$2:L$65536)</f>
        <v>0</v>
      </c>
      <c r="E799">
        <f>SUMIF(IF(dati_pdc!$C799=1,dati_bdv!$C$2:$C$65536,IF(dati_pdc!$C799=2,dati_bdv!$D$2:$D$65536,IF(dati_pdc!$C799=3,dati_bdv!$E$2:$E$65536,IF(dati_pdc!$C799=4,dati_bdv!$F$2:$F$65536,IF(dati_pdc!$C799=5,dati_bdv!$G$2:$G$65536,dati_bdv!$H$2:$H$65536))))),$A799,dati_bdv!M$2:M$65536)</f>
        <v>0</v>
      </c>
      <c r="F799">
        <f>SUMIF(IF(dati_pdc!$C799=1,dati_bdv!$C$2:$C$65536,IF(dati_pdc!$C799=2,dati_bdv!$D$2:$D$65536,IF(dati_pdc!$C799=3,dati_bdv!$E$2:$E$65536,IF(dati_pdc!$C799=4,dati_bdv!$F$2:$F$65536,IF(dati_pdc!$C799=5,dati_bdv!$G$2:$G$65536,dati_bdv!$H$2:$H$65536))))),$A799,dati_bdv!N$2:N$65536)</f>
        <v>0</v>
      </c>
    </row>
    <row r="800" spans="1:6">
      <c r="A800" s="34">
        <f>dati_pdc!A800</f>
        <v>0</v>
      </c>
      <c r="B800">
        <f>SUMIF(IF(dati_pdc!$C800=1,dati_bdv!$C$2:$C$65536,IF(dati_pdc!$C800=2,dati_bdv!$D$2:$D$65536,IF(dati_pdc!$C800=3,dati_bdv!$E$2:$E$65536,IF(dati_pdc!$C800=4,dati_bdv!$F$2:$F$65536,IF(dati_pdc!$C800=5,dati_bdv!$G$2:$G$65536,dati_bdv!$H$2:$H$65536))))),$A800,dati_bdv!J$2:J$65536)</f>
        <v>0</v>
      </c>
      <c r="C800">
        <f>SUMIF(IF(dati_pdc!$C800=1,dati_bdv!$C$2:$C$65536,IF(dati_pdc!$C800=2,dati_bdv!$D$2:$D$65536,IF(dati_pdc!$C800=3,dati_bdv!$E$2:$E$65536,IF(dati_pdc!$C800=4,dati_bdv!$F$2:$F$65536,IF(dati_pdc!$C800=5,dati_bdv!$G$2:$G$65536,dati_bdv!$H$2:$H$65536))))),$A800,dati_bdv!K$2:K$65536)</f>
        <v>0</v>
      </c>
      <c r="D800">
        <f>SUMIF(IF(dati_pdc!$C800=1,dati_bdv!$C$2:$C$65536,IF(dati_pdc!$C800=2,dati_bdv!$D$2:$D$65536,IF(dati_pdc!$C800=3,dati_bdv!$E$2:$E$65536,IF(dati_pdc!$C800=4,dati_bdv!$F$2:$F$65536,IF(dati_pdc!$C800=5,dati_bdv!$G$2:$G$65536,dati_bdv!$H$2:$H$65536))))),$A800,dati_bdv!L$2:L$65536)</f>
        <v>0</v>
      </c>
      <c r="E800">
        <f>SUMIF(IF(dati_pdc!$C800=1,dati_bdv!$C$2:$C$65536,IF(dati_pdc!$C800=2,dati_bdv!$D$2:$D$65536,IF(dati_pdc!$C800=3,dati_bdv!$E$2:$E$65536,IF(dati_pdc!$C800=4,dati_bdv!$F$2:$F$65536,IF(dati_pdc!$C800=5,dati_bdv!$G$2:$G$65536,dati_bdv!$H$2:$H$65536))))),$A800,dati_bdv!M$2:M$65536)</f>
        <v>0</v>
      </c>
      <c r="F800">
        <f>SUMIF(IF(dati_pdc!$C800=1,dati_bdv!$C$2:$C$65536,IF(dati_pdc!$C800=2,dati_bdv!$D$2:$D$65536,IF(dati_pdc!$C800=3,dati_bdv!$E$2:$E$65536,IF(dati_pdc!$C800=4,dati_bdv!$F$2:$F$65536,IF(dati_pdc!$C800=5,dati_bdv!$G$2:$G$65536,dati_bdv!$H$2:$H$65536))))),$A800,dati_bdv!N$2:N$65536)</f>
        <v>0</v>
      </c>
    </row>
    <row r="801" spans="1:6">
      <c r="A801" s="34">
        <f>dati_pdc!A801</f>
        <v>0</v>
      </c>
      <c r="B801">
        <f>SUMIF(IF(dati_pdc!$C801=1,dati_bdv!$C$2:$C$65536,IF(dati_pdc!$C801=2,dati_bdv!$D$2:$D$65536,IF(dati_pdc!$C801=3,dati_bdv!$E$2:$E$65536,IF(dati_pdc!$C801=4,dati_bdv!$F$2:$F$65536,IF(dati_pdc!$C801=5,dati_bdv!$G$2:$G$65536,dati_bdv!$H$2:$H$65536))))),$A801,dati_bdv!J$2:J$65536)</f>
        <v>0</v>
      </c>
      <c r="C801">
        <f>SUMIF(IF(dati_pdc!$C801=1,dati_bdv!$C$2:$C$65536,IF(dati_pdc!$C801=2,dati_bdv!$D$2:$D$65536,IF(dati_pdc!$C801=3,dati_bdv!$E$2:$E$65536,IF(dati_pdc!$C801=4,dati_bdv!$F$2:$F$65536,IF(dati_pdc!$C801=5,dati_bdv!$G$2:$G$65536,dati_bdv!$H$2:$H$65536))))),$A801,dati_bdv!K$2:K$65536)</f>
        <v>0</v>
      </c>
      <c r="D801">
        <f>SUMIF(IF(dati_pdc!$C801=1,dati_bdv!$C$2:$C$65536,IF(dati_pdc!$C801=2,dati_bdv!$D$2:$D$65536,IF(dati_pdc!$C801=3,dati_bdv!$E$2:$E$65536,IF(dati_pdc!$C801=4,dati_bdv!$F$2:$F$65536,IF(dati_pdc!$C801=5,dati_bdv!$G$2:$G$65536,dati_bdv!$H$2:$H$65536))))),$A801,dati_bdv!L$2:L$65536)</f>
        <v>0</v>
      </c>
      <c r="E801">
        <f>SUMIF(IF(dati_pdc!$C801=1,dati_bdv!$C$2:$C$65536,IF(dati_pdc!$C801=2,dati_bdv!$D$2:$D$65536,IF(dati_pdc!$C801=3,dati_bdv!$E$2:$E$65536,IF(dati_pdc!$C801=4,dati_bdv!$F$2:$F$65536,IF(dati_pdc!$C801=5,dati_bdv!$G$2:$G$65536,dati_bdv!$H$2:$H$65536))))),$A801,dati_bdv!M$2:M$65536)</f>
        <v>0</v>
      </c>
      <c r="F801">
        <f>SUMIF(IF(dati_pdc!$C801=1,dati_bdv!$C$2:$C$65536,IF(dati_pdc!$C801=2,dati_bdv!$D$2:$D$65536,IF(dati_pdc!$C801=3,dati_bdv!$E$2:$E$65536,IF(dati_pdc!$C801=4,dati_bdv!$F$2:$F$65536,IF(dati_pdc!$C801=5,dati_bdv!$G$2:$G$65536,dati_bdv!$H$2:$H$65536))))),$A801,dati_bdv!N$2:N$65536)</f>
        <v>0</v>
      </c>
    </row>
    <row r="802" spans="1:6">
      <c r="A802" s="34">
        <f>dati_pdc!A802</f>
        <v>0</v>
      </c>
      <c r="B802">
        <f>SUMIF(IF(dati_pdc!$C802=1,dati_bdv!$C$2:$C$65536,IF(dati_pdc!$C802=2,dati_bdv!$D$2:$D$65536,IF(dati_pdc!$C802=3,dati_bdv!$E$2:$E$65536,IF(dati_pdc!$C802=4,dati_bdv!$F$2:$F$65536,IF(dati_pdc!$C802=5,dati_bdv!$G$2:$G$65536,dati_bdv!$H$2:$H$65536))))),$A802,dati_bdv!J$2:J$65536)</f>
        <v>0</v>
      </c>
      <c r="C802">
        <f>SUMIF(IF(dati_pdc!$C802=1,dati_bdv!$C$2:$C$65536,IF(dati_pdc!$C802=2,dati_bdv!$D$2:$D$65536,IF(dati_pdc!$C802=3,dati_bdv!$E$2:$E$65536,IF(dati_pdc!$C802=4,dati_bdv!$F$2:$F$65536,IF(dati_pdc!$C802=5,dati_bdv!$G$2:$G$65536,dati_bdv!$H$2:$H$65536))))),$A802,dati_bdv!K$2:K$65536)</f>
        <v>0</v>
      </c>
      <c r="D802">
        <f>SUMIF(IF(dati_pdc!$C802=1,dati_bdv!$C$2:$C$65536,IF(dati_pdc!$C802=2,dati_bdv!$D$2:$D$65536,IF(dati_pdc!$C802=3,dati_bdv!$E$2:$E$65536,IF(dati_pdc!$C802=4,dati_bdv!$F$2:$F$65536,IF(dati_pdc!$C802=5,dati_bdv!$G$2:$G$65536,dati_bdv!$H$2:$H$65536))))),$A802,dati_bdv!L$2:L$65536)</f>
        <v>0</v>
      </c>
      <c r="E802">
        <f>SUMIF(IF(dati_pdc!$C802=1,dati_bdv!$C$2:$C$65536,IF(dati_pdc!$C802=2,dati_bdv!$D$2:$D$65536,IF(dati_pdc!$C802=3,dati_bdv!$E$2:$E$65536,IF(dati_pdc!$C802=4,dati_bdv!$F$2:$F$65536,IF(dati_pdc!$C802=5,dati_bdv!$G$2:$G$65536,dati_bdv!$H$2:$H$65536))))),$A802,dati_bdv!M$2:M$65536)</f>
        <v>0</v>
      </c>
      <c r="F802">
        <f>SUMIF(IF(dati_pdc!$C802=1,dati_bdv!$C$2:$C$65536,IF(dati_pdc!$C802=2,dati_bdv!$D$2:$D$65536,IF(dati_pdc!$C802=3,dati_bdv!$E$2:$E$65536,IF(dati_pdc!$C802=4,dati_bdv!$F$2:$F$65536,IF(dati_pdc!$C802=5,dati_bdv!$G$2:$G$65536,dati_bdv!$H$2:$H$65536))))),$A802,dati_bdv!N$2:N$65536)</f>
        <v>0</v>
      </c>
    </row>
    <row r="803" spans="1:6">
      <c r="A803" s="34">
        <f>dati_pdc!A803</f>
        <v>0</v>
      </c>
      <c r="B803">
        <f>SUMIF(IF(dati_pdc!$C803=1,dati_bdv!$C$2:$C$65536,IF(dati_pdc!$C803=2,dati_bdv!$D$2:$D$65536,IF(dati_pdc!$C803=3,dati_bdv!$E$2:$E$65536,IF(dati_pdc!$C803=4,dati_bdv!$F$2:$F$65536,IF(dati_pdc!$C803=5,dati_bdv!$G$2:$G$65536,dati_bdv!$H$2:$H$65536))))),$A803,dati_bdv!J$2:J$65536)</f>
        <v>0</v>
      </c>
      <c r="C803">
        <f>SUMIF(IF(dati_pdc!$C803=1,dati_bdv!$C$2:$C$65536,IF(dati_pdc!$C803=2,dati_bdv!$D$2:$D$65536,IF(dati_pdc!$C803=3,dati_bdv!$E$2:$E$65536,IF(dati_pdc!$C803=4,dati_bdv!$F$2:$F$65536,IF(dati_pdc!$C803=5,dati_bdv!$G$2:$G$65536,dati_bdv!$H$2:$H$65536))))),$A803,dati_bdv!K$2:K$65536)</f>
        <v>0</v>
      </c>
      <c r="D803">
        <f>SUMIF(IF(dati_pdc!$C803=1,dati_bdv!$C$2:$C$65536,IF(dati_pdc!$C803=2,dati_bdv!$D$2:$D$65536,IF(dati_pdc!$C803=3,dati_bdv!$E$2:$E$65536,IF(dati_pdc!$C803=4,dati_bdv!$F$2:$F$65536,IF(dati_pdc!$C803=5,dati_bdv!$G$2:$G$65536,dati_bdv!$H$2:$H$65536))))),$A803,dati_bdv!L$2:L$65536)</f>
        <v>0</v>
      </c>
      <c r="E803">
        <f>SUMIF(IF(dati_pdc!$C803=1,dati_bdv!$C$2:$C$65536,IF(dati_pdc!$C803=2,dati_bdv!$D$2:$D$65536,IF(dati_pdc!$C803=3,dati_bdv!$E$2:$E$65536,IF(dati_pdc!$C803=4,dati_bdv!$F$2:$F$65536,IF(dati_pdc!$C803=5,dati_bdv!$G$2:$G$65536,dati_bdv!$H$2:$H$65536))))),$A803,dati_bdv!M$2:M$65536)</f>
        <v>0</v>
      </c>
      <c r="F803">
        <f>SUMIF(IF(dati_pdc!$C803=1,dati_bdv!$C$2:$C$65536,IF(dati_pdc!$C803=2,dati_bdv!$D$2:$D$65536,IF(dati_pdc!$C803=3,dati_bdv!$E$2:$E$65536,IF(dati_pdc!$C803=4,dati_bdv!$F$2:$F$65536,IF(dati_pdc!$C803=5,dati_bdv!$G$2:$G$65536,dati_bdv!$H$2:$H$65536))))),$A803,dati_bdv!N$2:N$65536)</f>
        <v>0</v>
      </c>
    </row>
    <row r="804" spans="1:6">
      <c r="A804" s="34">
        <f>dati_pdc!A804</f>
        <v>0</v>
      </c>
      <c r="B804">
        <f>SUMIF(IF(dati_pdc!$C804=1,dati_bdv!$C$2:$C$65536,IF(dati_pdc!$C804=2,dati_bdv!$D$2:$D$65536,IF(dati_pdc!$C804=3,dati_bdv!$E$2:$E$65536,IF(dati_pdc!$C804=4,dati_bdv!$F$2:$F$65536,IF(dati_pdc!$C804=5,dati_bdv!$G$2:$G$65536,dati_bdv!$H$2:$H$65536))))),$A804,dati_bdv!J$2:J$65536)</f>
        <v>0</v>
      </c>
      <c r="C804">
        <f>SUMIF(IF(dati_pdc!$C804=1,dati_bdv!$C$2:$C$65536,IF(dati_pdc!$C804=2,dati_bdv!$D$2:$D$65536,IF(dati_pdc!$C804=3,dati_bdv!$E$2:$E$65536,IF(dati_pdc!$C804=4,dati_bdv!$F$2:$F$65536,IF(dati_pdc!$C804=5,dati_bdv!$G$2:$G$65536,dati_bdv!$H$2:$H$65536))))),$A804,dati_bdv!K$2:K$65536)</f>
        <v>0</v>
      </c>
      <c r="D804">
        <f>SUMIF(IF(dati_pdc!$C804=1,dati_bdv!$C$2:$C$65536,IF(dati_pdc!$C804=2,dati_bdv!$D$2:$D$65536,IF(dati_pdc!$C804=3,dati_bdv!$E$2:$E$65536,IF(dati_pdc!$C804=4,dati_bdv!$F$2:$F$65536,IF(dati_pdc!$C804=5,dati_bdv!$G$2:$G$65536,dati_bdv!$H$2:$H$65536))))),$A804,dati_bdv!L$2:L$65536)</f>
        <v>0</v>
      </c>
      <c r="E804">
        <f>SUMIF(IF(dati_pdc!$C804=1,dati_bdv!$C$2:$C$65536,IF(dati_pdc!$C804=2,dati_bdv!$D$2:$D$65536,IF(dati_pdc!$C804=3,dati_bdv!$E$2:$E$65536,IF(dati_pdc!$C804=4,dati_bdv!$F$2:$F$65536,IF(dati_pdc!$C804=5,dati_bdv!$G$2:$G$65536,dati_bdv!$H$2:$H$65536))))),$A804,dati_bdv!M$2:M$65536)</f>
        <v>0</v>
      </c>
      <c r="F804">
        <f>SUMIF(IF(dati_pdc!$C804=1,dati_bdv!$C$2:$C$65536,IF(dati_pdc!$C804=2,dati_bdv!$D$2:$D$65536,IF(dati_pdc!$C804=3,dati_bdv!$E$2:$E$65536,IF(dati_pdc!$C804=4,dati_bdv!$F$2:$F$65536,IF(dati_pdc!$C804=5,dati_bdv!$G$2:$G$65536,dati_bdv!$H$2:$H$65536))))),$A804,dati_bdv!N$2:N$65536)</f>
        <v>0</v>
      </c>
    </row>
    <row r="805" spans="1:6">
      <c r="A805" s="34">
        <f>dati_pdc!A805</f>
        <v>0</v>
      </c>
      <c r="B805">
        <f>SUMIF(IF(dati_pdc!$C805=1,dati_bdv!$C$2:$C$65536,IF(dati_pdc!$C805=2,dati_bdv!$D$2:$D$65536,IF(dati_pdc!$C805=3,dati_bdv!$E$2:$E$65536,IF(dati_pdc!$C805=4,dati_bdv!$F$2:$F$65536,IF(dati_pdc!$C805=5,dati_bdv!$G$2:$G$65536,dati_bdv!$H$2:$H$65536))))),$A805,dati_bdv!J$2:J$65536)</f>
        <v>0</v>
      </c>
      <c r="C805">
        <f>SUMIF(IF(dati_pdc!$C805=1,dati_bdv!$C$2:$C$65536,IF(dati_pdc!$C805=2,dati_bdv!$D$2:$D$65536,IF(dati_pdc!$C805=3,dati_bdv!$E$2:$E$65536,IF(dati_pdc!$C805=4,dati_bdv!$F$2:$F$65536,IF(dati_pdc!$C805=5,dati_bdv!$G$2:$G$65536,dati_bdv!$H$2:$H$65536))))),$A805,dati_bdv!K$2:K$65536)</f>
        <v>0</v>
      </c>
      <c r="D805">
        <f>SUMIF(IF(dati_pdc!$C805=1,dati_bdv!$C$2:$C$65536,IF(dati_pdc!$C805=2,dati_bdv!$D$2:$D$65536,IF(dati_pdc!$C805=3,dati_bdv!$E$2:$E$65536,IF(dati_pdc!$C805=4,dati_bdv!$F$2:$F$65536,IF(dati_pdc!$C805=5,dati_bdv!$G$2:$G$65536,dati_bdv!$H$2:$H$65536))))),$A805,dati_bdv!L$2:L$65536)</f>
        <v>0</v>
      </c>
      <c r="E805">
        <f>SUMIF(IF(dati_pdc!$C805=1,dati_bdv!$C$2:$C$65536,IF(dati_pdc!$C805=2,dati_bdv!$D$2:$D$65536,IF(dati_pdc!$C805=3,dati_bdv!$E$2:$E$65536,IF(dati_pdc!$C805=4,dati_bdv!$F$2:$F$65536,IF(dati_pdc!$C805=5,dati_bdv!$G$2:$G$65536,dati_bdv!$H$2:$H$65536))))),$A805,dati_bdv!M$2:M$65536)</f>
        <v>0</v>
      </c>
      <c r="F805">
        <f>SUMIF(IF(dati_pdc!$C805=1,dati_bdv!$C$2:$C$65536,IF(dati_pdc!$C805=2,dati_bdv!$D$2:$D$65536,IF(dati_pdc!$C805=3,dati_bdv!$E$2:$E$65536,IF(dati_pdc!$C805=4,dati_bdv!$F$2:$F$65536,IF(dati_pdc!$C805=5,dati_bdv!$G$2:$G$65536,dati_bdv!$H$2:$H$65536))))),$A805,dati_bdv!N$2:N$65536)</f>
        <v>0</v>
      </c>
    </row>
    <row r="806" spans="1:6">
      <c r="A806" s="34">
        <f>dati_pdc!A806</f>
        <v>0</v>
      </c>
      <c r="B806">
        <f>SUMIF(IF(dati_pdc!$C806=1,dati_bdv!$C$2:$C$65536,IF(dati_pdc!$C806=2,dati_bdv!$D$2:$D$65536,IF(dati_pdc!$C806=3,dati_bdv!$E$2:$E$65536,IF(dati_pdc!$C806=4,dati_bdv!$F$2:$F$65536,IF(dati_pdc!$C806=5,dati_bdv!$G$2:$G$65536,dati_bdv!$H$2:$H$65536))))),$A806,dati_bdv!J$2:J$65536)</f>
        <v>0</v>
      </c>
      <c r="C806">
        <f>SUMIF(IF(dati_pdc!$C806=1,dati_bdv!$C$2:$C$65536,IF(dati_pdc!$C806=2,dati_bdv!$D$2:$D$65536,IF(dati_pdc!$C806=3,dati_bdv!$E$2:$E$65536,IF(dati_pdc!$C806=4,dati_bdv!$F$2:$F$65536,IF(dati_pdc!$C806=5,dati_bdv!$G$2:$G$65536,dati_bdv!$H$2:$H$65536))))),$A806,dati_bdv!K$2:K$65536)</f>
        <v>0</v>
      </c>
      <c r="D806">
        <f>SUMIF(IF(dati_pdc!$C806=1,dati_bdv!$C$2:$C$65536,IF(dati_pdc!$C806=2,dati_bdv!$D$2:$D$65536,IF(dati_pdc!$C806=3,dati_bdv!$E$2:$E$65536,IF(dati_pdc!$C806=4,dati_bdv!$F$2:$F$65536,IF(dati_pdc!$C806=5,dati_bdv!$G$2:$G$65536,dati_bdv!$H$2:$H$65536))))),$A806,dati_bdv!L$2:L$65536)</f>
        <v>0</v>
      </c>
      <c r="E806">
        <f>SUMIF(IF(dati_pdc!$C806=1,dati_bdv!$C$2:$C$65536,IF(dati_pdc!$C806=2,dati_bdv!$D$2:$D$65536,IF(dati_pdc!$C806=3,dati_bdv!$E$2:$E$65536,IF(dati_pdc!$C806=4,dati_bdv!$F$2:$F$65536,IF(dati_pdc!$C806=5,dati_bdv!$G$2:$G$65536,dati_bdv!$H$2:$H$65536))))),$A806,dati_bdv!M$2:M$65536)</f>
        <v>0</v>
      </c>
      <c r="F806">
        <f>SUMIF(IF(dati_pdc!$C806=1,dati_bdv!$C$2:$C$65536,IF(dati_pdc!$C806=2,dati_bdv!$D$2:$D$65536,IF(dati_pdc!$C806=3,dati_bdv!$E$2:$E$65536,IF(dati_pdc!$C806=4,dati_bdv!$F$2:$F$65536,IF(dati_pdc!$C806=5,dati_bdv!$G$2:$G$65536,dati_bdv!$H$2:$H$65536))))),$A806,dati_bdv!N$2:N$65536)</f>
        <v>0</v>
      </c>
    </row>
    <row r="807" spans="1:6">
      <c r="A807" s="34">
        <f>dati_pdc!A807</f>
        <v>0</v>
      </c>
      <c r="B807">
        <f>SUMIF(IF(dati_pdc!$C807=1,dati_bdv!$C$2:$C$65536,IF(dati_pdc!$C807=2,dati_bdv!$D$2:$D$65536,IF(dati_pdc!$C807=3,dati_bdv!$E$2:$E$65536,IF(dati_pdc!$C807=4,dati_bdv!$F$2:$F$65536,IF(dati_pdc!$C807=5,dati_bdv!$G$2:$G$65536,dati_bdv!$H$2:$H$65536))))),$A807,dati_bdv!J$2:J$65536)</f>
        <v>0</v>
      </c>
      <c r="C807">
        <f>SUMIF(IF(dati_pdc!$C807=1,dati_bdv!$C$2:$C$65536,IF(dati_pdc!$C807=2,dati_bdv!$D$2:$D$65536,IF(dati_pdc!$C807=3,dati_bdv!$E$2:$E$65536,IF(dati_pdc!$C807=4,dati_bdv!$F$2:$F$65536,IF(dati_pdc!$C807=5,dati_bdv!$G$2:$G$65536,dati_bdv!$H$2:$H$65536))))),$A807,dati_bdv!K$2:K$65536)</f>
        <v>0</v>
      </c>
      <c r="D807">
        <f>SUMIF(IF(dati_pdc!$C807=1,dati_bdv!$C$2:$C$65536,IF(dati_pdc!$C807=2,dati_bdv!$D$2:$D$65536,IF(dati_pdc!$C807=3,dati_bdv!$E$2:$E$65536,IF(dati_pdc!$C807=4,dati_bdv!$F$2:$F$65536,IF(dati_pdc!$C807=5,dati_bdv!$G$2:$G$65536,dati_bdv!$H$2:$H$65536))))),$A807,dati_bdv!L$2:L$65536)</f>
        <v>0</v>
      </c>
      <c r="E807">
        <f>SUMIF(IF(dati_pdc!$C807=1,dati_bdv!$C$2:$C$65536,IF(dati_pdc!$C807=2,dati_bdv!$D$2:$D$65536,IF(dati_pdc!$C807=3,dati_bdv!$E$2:$E$65536,IF(dati_pdc!$C807=4,dati_bdv!$F$2:$F$65536,IF(dati_pdc!$C807=5,dati_bdv!$G$2:$G$65536,dati_bdv!$H$2:$H$65536))))),$A807,dati_bdv!M$2:M$65536)</f>
        <v>0</v>
      </c>
      <c r="F807">
        <f>SUMIF(IF(dati_pdc!$C807=1,dati_bdv!$C$2:$C$65536,IF(dati_pdc!$C807=2,dati_bdv!$D$2:$D$65536,IF(dati_pdc!$C807=3,dati_bdv!$E$2:$E$65536,IF(dati_pdc!$C807=4,dati_bdv!$F$2:$F$65536,IF(dati_pdc!$C807=5,dati_bdv!$G$2:$G$65536,dati_bdv!$H$2:$H$65536))))),$A807,dati_bdv!N$2:N$65536)</f>
        <v>0</v>
      </c>
    </row>
    <row r="808" spans="1:6">
      <c r="A808" s="34">
        <f>dati_pdc!A808</f>
        <v>0</v>
      </c>
      <c r="B808">
        <f>SUMIF(IF(dati_pdc!$C808=1,dati_bdv!$C$2:$C$65536,IF(dati_pdc!$C808=2,dati_bdv!$D$2:$D$65536,IF(dati_pdc!$C808=3,dati_bdv!$E$2:$E$65536,IF(dati_pdc!$C808=4,dati_bdv!$F$2:$F$65536,IF(dati_pdc!$C808=5,dati_bdv!$G$2:$G$65536,dati_bdv!$H$2:$H$65536))))),$A808,dati_bdv!J$2:J$65536)</f>
        <v>0</v>
      </c>
      <c r="C808">
        <f>SUMIF(IF(dati_pdc!$C808=1,dati_bdv!$C$2:$C$65536,IF(dati_pdc!$C808=2,dati_bdv!$D$2:$D$65536,IF(dati_pdc!$C808=3,dati_bdv!$E$2:$E$65536,IF(dati_pdc!$C808=4,dati_bdv!$F$2:$F$65536,IF(dati_pdc!$C808=5,dati_bdv!$G$2:$G$65536,dati_bdv!$H$2:$H$65536))))),$A808,dati_bdv!K$2:K$65536)</f>
        <v>0</v>
      </c>
      <c r="D808">
        <f>SUMIF(IF(dati_pdc!$C808=1,dati_bdv!$C$2:$C$65536,IF(dati_pdc!$C808=2,dati_bdv!$D$2:$D$65536,IF(dati_pdc!$C808=3,dati_bdv!$E$2:$E$65536,IF(dati_pdc!$C808=4,dati_bdv!$F$2:$F$65536,IF(dati_pdc!$C808=5,dati_bdv!$G$2:$G$65536,dati_bdv!$H$2:$H$65536))))),$A808,dati_bdv!L$2:L$65536)</f>
        <v>0</v>
      </c>
      <c r="E808">
        <f>SUMIF(IF(dati_pdc!$C808=1,dati_bdv!$C$2:$C$65536,IF(dati_pdc!$C808=2,dati_bdv!$D$2:$D$65536,IF(dati_pdc!$C808=3,dati_bdv!$E$2:$E$65536,IF(dati_pdc!$C808=4,dati_bdv!$F$2:$F$65536,IF(dati_pdc!$C808=5,dati_bdv!$G$2:$G$65536,dati_bdv!$H$2:$H$65536))))),$A808,dati_bdv!M$2:M$65536)</f>
        <v>0</v>
      </c>
      <c r="F808">
        <f>SUMIF(IF(dati_pdc!$C808=1,dati_bdv!$C$2:$C$65536,IF(dati_pdc!$C808=2,dati_bdv!$D$2:$D$65536,IF(dati_pdc!$C808=3,dati_bdv!$E$2:$E$65536,IF(dati_pdc!$C808=4,dati_bdv!$F$2:$F$65536,IF(dati_pdc!$C808=5,dati_bdv!$G$2:$G$65536,dati_bdv!$H$2:$H$65536))))),$A808,dati_bdv!N$2:N$65536)</f>
        <v>0</v>
      </c>
    </row>
    <row r="809" spans="1:6">
      <c r="A809" s="34">
        <f>dati_pdc!A809</f>
        <v>0</v>
      </c>
      <c r="B809">
        <f>SUMIF(IF(dati_pdc!$C809=1,dati_bdv!$C$2:$C$65536,IF(dati_pdc!$C809=2,dati_bdv!$D$2:$D$65536,IF(dati_pdc!$C809=3,dati_bdv!$E$2:$E$65536,IF(dati_pdc!$C809=4,dati_bdv!$F$2:$F$65536,IF(dati_pdc!$C809=5,dati_bdv!$G$2:$G$65536,dati_bdv!$H$2:$H$65536))))),$A809,dati_bdv!J$2:J$65536)</f>
        <v>0</v>
      </c>
      <c r="C809">
        <f>SUMIF(IF(dati_pdc!$C809=1,dati_bdv!$C$2:$C$65536,IF(dati_pdc!$C809=2,dati_bdv!$D$2:$D$65536,IF(dati_pdc!$C809=3,dati_bdv!$E$2:$E$65536,IF(dati_pdc!$C809=4,dati_bdv!$F$2:$F$65536,IF(dati_pdc!$C809=5,dati_bdv!$G$2:$G$65536,dati_bdv!$H$2:$H$65536))))),$A809,dati_bdv!K$2:K$65536)</f>
        <v>0</v>
      </c>
      <c r="D809">
        <f>SUMIF(IF(dati_pdc!$C809=1,dati_bdv!$C$2:$C$65536,IF(dati_pdc!$C809=2,dati_bdv!$D$2:$D$65536,IF(dati_pdc!$C809=3,dati_bdv!$E$2:$E$65536,IF(dati_pdc!$C809=4,dati_bdv!$F$2:$F$65536,IF(dati_pdc!$C809=5,dati_bdv!$G$2:$G$65536,dati_bdv!$H$2:$H$65536))))),$A809,dati_bdv!L$2:L$65536)</f>
        <v>0</v>
      </c>
      <c r="E809">
        <f>SUMIF(IF(dati_pdc!$C809=1,dati_bdv!$C$2:$C$65536,IF(dati_pdc!$C809=2,dati_bdv!$D$2:$D$65536,IF(dati_pdc!$C809=3,dati_bdv!$E$2:$E$65536,IF(dati_pdc!$C809=4,dati_bdv!$F$2:$F$65536,IF(dati_pdc!$C809=5,dati_bdv!$G$2:$G$65536,dati_bdv!$H$2:$H$65536))))),$A809,dati_bdv!M$2:M$65536)</f>
        <v>0</v>
      </c>
      <c r="F809">
        <f>SUMIF(IF(dati_pdc!$C809=1,dati_bdv!$C$2:$C$65536,IF(dati_pdc!$C809=2,dati_bdv!$D$2:$D$65536,IF(dati_pdc!$C809=3,dati_bdv!$E$2:$E$65536,IF(dati_pdc!$C809=4,dati_bdv!$F$2:$F$65536,IF(dati_pdc!$C809=5,dati_bdv!$G$2:$G$65536,dati_bdv!$H$2:$H$65536))))),$A809,dati_bdv!N$2:N$65536)</f>
        <v>0</v>
      </c>
    </row>
    <row r="810" spans="1:6">
      <c r="A810" s="34">
        <f>dati_pdc!A810</f>
        <v>0</v>
      </c>
      <c r="B810">
        <f>SUMIF(IF(dati_pdc!$C810=1,dati_bdv!$C$2:$C$65536,IF(dati_pdc!$C810=2,dati_bdv!$D$2:$D$65536,IF(dati_pdc!$C810=3,dati_bdv!$E$2:$E$65536,IF(dati_pdc!$C810=4,dati_bdv!$F$2:$F$65536,IF(dati_pdc!$C810=5,dati_bdv!$G$2:$G$65536,dati_bdv!$H$2:$H$65536))))),$A810,dati_bdv!J$2:J$65536)</f>
        <v>0</v>
      </c>
      <c r="C810">
        <f>SUMIF(IF(dati_pdc!$C810=1,dati_bdv!$C$2:$C$65536,IF(dati_pdc!$C810=2,dati_bdv!$D$2:$D$65536,IF(dati_pdc!$C810=3,dati_bdv!$E$2:$E$65536,IF(dati_pdc!$C810=4,dati_bdv!$F$2:$F$65536,IF(dati_pdc!$C810=5,dati_bdv!$G$2:$G$65536,dati_bdv!$H$2:$H$65536))))),$A810,dati_bdv!K$2:K$65536)</f>
        <v>0</v>
      </c>
      <c r="D810">
        <f>SUMIF(IF(dati_pdc!$C810=1,dati_bdv!$C$2:$C$65536,IF(dati_pdc!$C810=2,dati_bdv!$D$2:$D$65536,IF(dati_pdc!$C810=3,dati_bdv!$E$2:$E$65536,IF(dati_pdc!$C810=4,dati_bdv!$F$2:$F$65536,IF(dati_pdc!$C810=5,dati_bdv!$G$2:$G$65536,dati_bdv!$H$2:$H$65536))))),$A810,dati_bdv!L$2:L$65536)</f>
        <v>0</v>
      </c>
      <c r="E810">
        <f>SUMIF(IF(dati_pdc!$C810=1,dati_bdv!$C$2:$C$65536,IF(dati_pdc!$C810=2,dati_bdv!$D$2:$D$65536,IF(dati_pdc!$C810=3,dati_bdv!$E$2:$E$65536,IF(dati_pdc!$C810=4,dati_bdv!$F$2:$F$65536,IF(dati_pdc!$C810=5,dati_bdv!$G$2:$G$65536,dati_bdv!$H$2:$H$65536))))),$A810,dati_bdv!M$2:M$65536)</f>
        <v>0</v>
      </c>
      <c r="F810">
        <f>SUMIF(IF(dati_pdc!$C810=1,dati_bdv!$C$2:$C$65536,IF(dati_pdc!$C810=2,dati_bdv!$D$2:$D$65536,IF(dati_pdc!$C810=3,dati_bdv!$E$2:$E$65536,IF(dati_pdc!$C810=4,dati_bdv!$F$2:$F$65536,IF(dati_pdc!$C810=5,dati_bdv!$G$2:$G$65536,dati_bdv!$H$2:$H$65536))))),$A810,dati_bdv!N$2:N$65536)</f>
        <v>0</v>
      </c>
    </row>
    <row r="811" spans="1:6">
      <c r="A811" s="34">
        <f>dati_pdc!A811</f>
        <v>0</v>
      </c>
      <c r="B811">
        <f>SUMIF(IF(dati_pdc!$C811=1,dati_bdv!$C$2:$C$65536,IF(dati_pdc!$C811=2,dati_bdv!$D$2:$D$65536,IF(dati_pdc!$C811=3,dati_bdv!$E$2:$E$65536,IF(dati_pdc!$C811=4,dati_bdv!$F$2:$F$65536,IF(dati_pdc!$C811=5,dati_bdv!$G$2:$G$65536,dati_bdv!$H$2:$H$65536))))),$A811,dati_bdv!J$2:J$65536)</f>
        <v>0</v>
      </c>
      <c r="C811">
        <f>SUMIF(IF(dati_pdc!$C811=1,dati_bdv!$C$2:$C$65536,IF(dati_pdc!$C811=2,dati_bdv!$D$2:$D$65536,IF(dati_pdc!$C811=3,dati_bdv!$E$2:$E$65536,IF(dati_pdc!$C811=4,dati_bdv!$F$2:$F$65536,IF(dati_pdc!$C811=5,dati_bdv!$G$2:$G$65536,dati_bdv!$H$2:$H$65536))))),$A811,dati_bdv!K$2:K$65536)</f>
        <v>0</v>
      </c>
      <c r="D811">
        <f>SUMIF(IF(dati_pdc!$C811=1,dati_bdv!$C$2:$C$65536,IF(dati_pdc!$C811=2,dati_bdv!$D$2:$D$65536,IF(dati_pdc!$C811=3,dati_bdv!$E$2:$E$65536,IF(dati_pdc!$C811=4,dati_bdv!$F$2:$F$65536,IF(dati_pdc!$C811=5,dati_bdv!$G$2:$G$65536,dati_bdv!$H$2:$H$65536))))),$A811,dati_bdv!L$2:L$65536)</f>
        <v>0</v>
      </c>
      <c r="E811">
        <f>SUMIF(IF(dati_pdc!$C811=1,dati_bdv!$C$2:$C$65536,IF(dati_pdc!$C811=2,dati_bdv!$D$2:$D$65536,IF(dati_pdc!$C811=3,dati_bdv!$E$2:$E$65536,IF(dati_pdc!$C811=4,dati_bdv!$F$2:$F$65536,IF(dati_pdc!$C811=5,dati_bdv!$G$2:$G$65536,dati_bdv!$H$2:$H$65536))))),$A811,dati_bdv!M$2:M$65536)</f>
        <v>0</v>
      </c>
      <c r="F811">
        <f>SUMIF(IF(dati_pdc!$C811=1,dati_bdv!$C$2:$C$65536,IF(dati_pdc!$C811=2,dati_bdv!$D$2:$D$65536,IF(dati_pdc!$C811=3,dati_bdv!$E$2:$E$65536,IF(dati_pdc!$C811=4,dati_bdv!$F$2:$F$65536,IF(dati_pdc!$C811=5,dati_bdv!$G$2:$G$65536,dati_bdv!$H$2:$H$65536))))),$A811,dati_bdv!N$2:N$65536)</f>
        <v>0</v>
      </c>
    </row>
    <row r="812" spans="1:6">
      <c r="A812" s="34">
        <f>dati_pdc!A812</f>
        <v>0</v>
      </c>
      <c r="B812">
        <f>SUMIF(IF(dati_pdc!$C812=1,dati_bdv!$C$2:$C$65536,IF(dati_pdc!$C812=2,dati_bdv!$D$2:$D$65536,IF(dati_pdc!$C812=3,dati_bdv!$E$2:$E$65536,IF(dati_pdc!$C812=4,dati_bdv!$F$2:$F$65536,IF(dati_pdc!$C812=5,dati_bdv!$G$2:$G$65536,dati_bdv!$H$2:$H$65536))))),$A812,dati_bdv!J$2:J$65536)</f>
        <v>0</v>
      </c>
      <c r="C812">
        <f>SUMIF(IF(dati_pdc!$C812=1,dati_bdv!$C$2:$C$65536,IF(dati_pdc!$C812=2,dati_bdv!$D$2:$D$65536,IF(dati_pdc!$C812=3,dati_bdv!$E$2:$E$65536,IF(dati_pdc!$C812=4,dati_bdv!$F$2:$F$65536,IF(dati_pdc!$C812=5,dati_bdv!$G$2:$G$65536,dati_bdv!$H$2:$H$65536))))),$A812,dati_bdv!K$2:K$65536)</f>
        <v>0</v>
      </c>
      <c r="D812">
        <f>SUMIF(IF(dati_pdc!$C812=1,dati_bdv!$C$2:$C$65536,IF(dati_pdc!$C812=2,dati_bdv!$D$2:$D$65536,IF(dati_pdc!$C812=3,dati_bdv!$E$2:$E$65536,IF(dati_pdc!$C812=4,dati_bdv!$F$2:$F$65536,IF(dati_pdc!$C812=5,dati_bdv!$G$2:$G$65536,dati_bdv!$H$2:$H$65536))))),$A812,dati_bdv!L$2:L$65536)</f>
        <v>0</v>
      </c>
      <c r="E812">
        <f>SUMIF(IF(dati_pdc!$C812=1,dati_bdv!$C$2:$C$65536,IF(dati_pdc!$C812=2,dati_bdv!$D$2:$D$65536,IF(dati_pdc!$C812=3,dati_bdv!$E$2:$E$65536,IF(dati_pdc!$C812=4,dati_bdv!$F$2:$F$65536,IF(dati_pdc!$C812=5,dati_bdv!$G$2:$G$65536,dati_bdv!$H$2:$H$65536))))),$A812,dati_bdv!M$2:M$65536)</f>
        <v>0</v>
      </c>
      <c r="F812">
        <f>SUMIF(IF(dati_pdc!$C812=1,dati_bdv!$C$2:$C$65536,IF(dati_pdc!$C812=2,dati_bdv!$D$2:$D$65536,IF(dati_pdc!$C812=3,dati_bdv!$E$2:$E$65536,IF(dati_pdc!$C812=4,dati_bdv!$F$2:$F$65536,IF(dati_pdc!$C812=5,dati_bdv!$G$2:$G$65536,dati_bdv!$H$2:$H$65536))))),$A812,dati_bdv!N$2:N$65536)</f>
        <v>0</v>
      </c>
    </row>
    <row r="813" spans="1:6">
      <c r="A813" s="34">
        <f>dati_pdc!A813</f>
        <v>0</v>
      </c>
      <c r="B813">
        <f>SUMIF(IF(dati_pdc!$C813=1,dati_bdv!$C$2:$C$65536,IF(dati_pdc!$C813=2,dati_bdv!$D$2:$D$65536,IF(dati_pdc!$C813=3,dati_bdv!$E$2:$E$65536,IF(dati_pdc!$C813=4,dati_bdv!$F$2:$F$65536,IF(dati_pdc!$C813=5,dati_bdv!$G$2:$G$65536,dati_bdv!$H$2:$H$65536))))),$A813,dati_bdv!J$2:J$65536)</f>
        <v>0</v>
      </c>
      <c r="C813">
        <f>SUMIF(IF(dati_pdc!$C813=1,dati_bdv!$C$2:$C$65536,IF(dati_pdc!$C813=2,dati_bdv!$D$2:$D$65536,IF(dati_pdc!$C813=3,dati_bdv!$E$2:$E$65536,IF(dati_pdc!$C813=4,dati_bdv!$F$2:$F$65536,IF(dati_pdc!$C813=5,dati_bdv!$G$2:$G$65536,dati_bdv!$H$2:$H$65536))))),$A813,dati_bdv!K$2:K$65536)</f>
        <v>0</v>
      </c>
      <c r="D813">
        <f>SUMIF(IF(dati_pdc!$C813=1,dati_bdv!$C$2:$C$65536,IF(dati_pdc!$C813=2,dati_bdv!$D$2:$D$65536,IF(dati_pdc!$C813=3,dati_bdv!$E$2:$E$65536,IF(dati_pdc!$C813=4,dati_bdv!$F$2:$F$65536,IF(dati_pdc!$C813=5,dati_bdv!$G$2:$G$65536,dati_bdv!$H$2:$H$65536))))),$A813,dati_bdv!L$2:L$65536)</f>
        <v>0</v>
      </c>
      <c r="E813">
        <f>SUMIF(IF(dati_pdc!$C813=1,dati_bdv!$C$2:$C$65536,IF(dati_pdc!$C813=2,dati_bdv!$D$2:$D$65536,IF(dati_pdc!$C813=3,dati_bdv!$E$2:$E$65536,IF(dati_pdc!$C813=4,dati_bdv!$F$2:$F$65536,IF(dati_pdc!$C813=5,dati_bdv!$G$2:$G$65536,dati_bdv!$H$2:$H$65536))))),$A813,dati_bdv!M$2:M$65536)</f>
        <v>0</v>
      </c>
      <c r="F813">
        <f>SUMIF(IF(dati_pdc!$C813=1,dati_bdv!$C$2:$C$65536,IF(dati_pdc!$C813=2,dati_bdv!$D$2:$D$65536,IF(dati_pdc!$C813=3,dati_bdv!$E$2:$E$65536,IF(dati_pdc!$C813=4,dati_bdv!$F$2:$F$65536,IF(dati_pdc!$C813=5,dati_bdv!$G$2:$G$65536,dati_bdv!$H$2:$H$65536))))),$A813,dati_bdv!N$2:N$65536)</f>
        <v>0</v>
      </c>
    </row>
    <row r="814" spans="1:6">
      <c r="A814" s="34">
        <f>dati_pdc!A814</f>
        <v>0</v>
      </c>
      <c r="B814">
        <f>SUMIF(IF(dati_pdc!$C814=1,dati_bdv!$C$2:$C$65536,IF(dati_pdc!$C814=2,dati_bdv!$D$2:$D$65536,IF(dati_pdc!$C814=3,dati_bdv!$E$2:$E$65536,IF(dati_pdc!$C814=4,dati_bdv!$F$2:$F$65536,IF(dati_pdc!$C814=5,dati_bdv!$G$2:$G$65536,dati_bdv!$H$2:$H$65536))))),$A814,dati_bdv!J$2:J$65536)</f>
        <v>0</v>
      </c>
      <c r="C814">
        <f>SUMIF(IF(dati_pdc!$C814=1,dati_bdv!$C$2:$C$65536,IF(dati_pdc!$C814=2,dati_bdv!$D$2:$D$65536,IF(dati_pdc!$C814=3,dati_bdv!$E$2:$E$65536,IF(dati_pdc!$C814=4,dati_bdv!$F$2:$F$65536,IF(dati_pdc!$C814=5,dati_bdv!$G$2:$G$65536,dati_bdv!$H$2:$H$65536))))),$A814,dati_bdv!K$2:K$65536)</f>
        <v>0</v>
      </c>
      <c r="D814">
        <f>SUMIF(IF(dati_pdc!$C814=1,dati_bdv!$C$2:$C$65536,IF(dati_pdc!$C814=2,dati_bdv!$D$2:$D$65536,IF(dati_pdc!$C814=3,dati_bdv!$E$2:$E$65536,IF(dati_pdc!$C814=4,dati_bdv!$F$2:$F$65536,IF(dati_pdc!$C814=5,dati_bdv!$G$2:$G$65536,dati_bdv!$H$2:$H$65536))))),$A814,dati_bdv!L$2:L$65536)</f>
        <v>0</v>
      </c>
      <c r="E814">
        <f>SUMIF(IF(dati_pdc!$C814=1,dati_bdv!$C$2:$C$65536,IF(dati_pdc!$C814=2,dati_bdv!$D$2:$D$65536,IF(dati_pdc!$C814=3,dati_bdv!$E$2:$E$65536,IF(dati_pdc!$C814=4,dati_bdv!$F$2:$F$65536,IF(dati_pdc!$C814=5,dati_bdv!$G$2:$G$65536,dati_bdv!$H$2:$H$65536))))),$A814,dati_bdv!M$2:M$65536)</f>
        <v>0</v>
      </c>
      <c r="F814">
        <f>SUMIF(IF(dati_pdc!$C814=1,dati_bdv!$C$2:$C$65536,IF(dati_pdc!$C814=2,dati_bdv!$D$2:$D$65536,IF(dati_pdc!$C814=3,dati_bdv!$E$2:$E$65536,IF(dati_pdc!$C814=4,dati_bdv!$F$2:$F$65536,IF(dati_pdc!$C814=5,dati_bdv!$G$2:$G$65536,dati_bdv!$H$2:$H$65536))))),$A814,dati_bdv!N$2:N$65536)</f>
        <v>0</v>
      </c>
    </row>
    <row r="815" spans="1:6">
      <c r="A815" s="34">
        <f>dati_pdc!A815</f>
        <v>0</v>
      </c>
      <c r="B815">
        <f>SUMIF(IF(dati_pdc!$C815=1,dati_bdv!$C$2:$C$65536,IF(dati_pdc!$C815=2,dati_bdv!$D$2:$D$65536,IF(dati_pdc!$C815=3,dati_bdv!$E$2:$E$65536,IF(dati_pdc!$C815=4,dati_bdv!$F$2:$F$65536,IF(dati_pdc!$C815=5,dati_bdv!$G$2:$G$65536,dati_bdv!$H$2:$H$65536))))),$A815,dati_bdv!J$2:J$65536)</f>
        <v>0</v>
      </c>
      <c r="C815">
        <f>SUMIF(IF(dati_pdc!$C815=1,dati_bdv!$C$2:$C$65536,IF(dati_pdc!$C815=2,dati_bdv!$D$2:$D$65536,IF(dati_pdc!$C815=3,dati_bdv!$E$2:$E$65536,IF(dati_pdc!$C815=4,dati_bdv!$F$2:$F$65536,IF(dati_pdc!$C815=5,dati_bdv!$G$2:$G$65536,dati_bdv!$H$2:$H$65536))))),$A815,dati_bdv!K$2:K$65536)</f>
        <v>0</v>
      </c>
      <c r="D815">
        <f>SUMIF(IF(dati_pdc!$C815=1,dati_bdv!$C$2:$C$65536,IF(dati_pdc!$C815=2,dati_bdv!$D$2:$D$65536,IF(dati_pdc!$C815=3,dati_bdv!$E$2:$E$65536,IF(dati_pdc!$C815=4,dati_bdv!$F$2:$F$65536,IF(dati_pdc!$C815=5,dati_bdv!$G$2:$G$65536,dati_bdv!$H$2:$H$65536))))),$A815,dati_bdv!L$2:L$65536)</f>
        <v>0</v>
      </c>
      <c r="E815">
        <f>SUMIF(IF(dati_pdc!$C815=1,dati_bdv!$C$2:$C$65536,IF(dati_pdc!$C815=2,dati_bdv!$D$2:$D$65536,IF(dati_pdc!$C815=3,dati_bdv!$E$2:$E$65536,IF(dati_pdc!$C815=4,dati_bdv!$F$2:$F$65536,IF(dati_pdc!$C815=5,dati_bdv!$G$2:$G$65536,dati_bdv!$H$2:$H$65536))))),$A815,dati_bdv!M$2:M$65536)</f>
        <v>0</v>
      </c>
      <c r="F815">
        <f>SUMIF(IF(dati_pdc!$C815=1,dati_bdv!$C$2:$C$65536,IF(dati_pdc!$C815=2,dati_bdv!$D$2:$D$65536,IF(dati_pdc!$C815=3,dati_bdv!$E$2:$E$65536,IF(dati_pdc!$C815=4,dati_bdv!$F$2:$F$65536,IF(dati_pdc!$C815=5,dati_bdv!$G$2:$G$65536,dati_bdv!$H$2:$H$65536))))),$A815,dati_bdv!N$2:N$65536)</f>
        <v>0</v>
      </c>
    </row>
    <row r="816" spans="1:6">
      <c r="A816" s="34">
        <f>dati_pdc!A816</f>
        <v>0</v>
      </c>
      <c r="B816">
        <f>SUMIF(IF(dati_pdc!$C816=1,dati_bdv!$C$2:$C$65536,IF(dati_pdc!$C816=2,dati_bdv!$D$2:$D$65536,IF(dati_pdc!$C816=3,dati_bdv!$E$2:$E$65536,IF(dati_pdc!$C816=4,dati_bdv!$F$2:$F$65536,IF(dati_pdc!$C816=5,dati_bdv!$G$2:$G$65536,dati_bdv!$H$2:$H$65536))))),$A816,dati_bdv!J$2:J$65536)</f>
        <v>0</v>
      </c>
      <c r="C816">
        <f>SUMIF(IF(dati_pdc!$C816=1,dati_bdv!$C$2:$C$65536,IF(dati_pdc!$C816=2,dati_bdv!$D$2:$D$65536,IF(dati_pdc!$C816=3,dati_bdv!$E$2:$E$65536,IF(dati_pdc!$C816=4,dati_bdv!$F$2:$F$65536,IF(dati_pdc!$C816=5,dati_bdv!$G$2:$G$65536,dati_bdv!$H$2:$H$65536))))),$A816,dati_bdv!K$2:K$65536)</f>
        <v>0</v>
      </c>
      <c r="D816">
        <f>SUMIF(IF(dati_pdc!$C816=1,dati_bdv!$C$2:$C$65536,IF(dati_pdc!$C816=2,dati_bdv!$D$2:$D$65536,IF(dati_pdc!$C816=3,dati_bdv!$E$2:$E$65536,IF(dati_pdc!$C816=4,dati_bdv!$F$2:$F$65536,IF(dati_pdc!$C816=5,dati_bdv!$G$2:$G$65536,dati_bdv!$H$2:$H$65536))))),$A816,dati_bdv!L$2:L$65536)</f>
        <v>0</v>
      </c>
      <c r="E816">
        <f>SUMIF(IF(dati_pdc!$C816=1,dati_bdv!$C$2:$C$65536,IF(dati_pdc!$C816=2,dati_bdv!$D$2:$D$65536,IF(dati_pdc!$C816=3,dati_bdv!$E$2:$E$65536,IF(dati_pdc!$C816=4,dati_bdv!$F$2:$F$65536,IF(dati_pdc!$C816=5,dati_bdv!$G$2:$G$65536,dati_bdv!$H$2:$H$65536))))),$A816,dati_bdv!M$2:M$65536)</f>
        <v>0</v>
      </c>
      <c r="F816">
        <f>SUMIF(IF(dati_pdc!$C816=1,dati_bdv!$C$2:$C$65536,IF(dati_pdc!$C816=2,dati_bdv!$D$2:$D$65536,IF(dati_pdc!$C816=3,dati_bdv!$E$2:$E$65536,IF(dati_pdc!$C816=4,dati_bdv!$F$2:$F$65536,IF(dati_pdc!$C816=5,dati_bdv!$G$2:$G$65536,dati_bdv!$H$2:$H$65536))))),$A816,dati_bdv!N$2:N$65536)</f>
        <v>0</v>
      </c>
    </row>
    <row r="817" spans="1:6">
      <c r="A817" s="34">
        <f>dati_pdc!A817</f>
        <v>0</v>
      </c>
      <c r="B817">
        <f>SUMIF(IF(dati_pdc!$C817=1,dati_bdv!$C$2:$C$65536,IF(dati_pdc!$C817=2,dati_bdv!$D$2:$D$65536,IF(dati_pdc!$C817=3,dati_bdv!$E$2:$E$65536,IF(dati_pdc!$C817=4,dati_bdv!$F$2:$F$65536,IF(dati_pdc!$C817=5,dati_bdv!$G$2:$G$65536,dati_bdv!$H$2:$H$65536))))),$A817,dati_bdv!J$2:J$65536)</f>
        <v>0</v>
      </c>
      <c r="C817">
        <f>SUMIF(IF(dati_pdc!$C817=1,dati_bdv!$C$2:$C$65536,IF(dati_pdc!$C817=2,dati_bdv!$D$2:$D$65536,IF(dati_pdc!$C817=3,dati_bdv!$E$2:$E$65536,IF(dati_pdc!$C817=4,dati_bdv!$F$2:$F$65536,IF(dati_pdc!$C817=5,dati_bdv!$G$2:$G$65536,dati_bdv!$H$2:$H$65536))))),$A817,dati_bdv!K$2:K$65536)</f>
        <v>0</v>
      </c>
      <c r="D817">
        <f>SUMIF(IF(dati_pdc!$C817=1,dati_bdv!$C$2:$C$65536,IF(dati_pdc!$C817=2,dati_bdv!$D$2:$D$65536,IF(dati_pdc!$C817=3,dati_bdv!$E$2:$E$65536,IF(dati_pdc!$C817=4,dati_bdv!$F$2:$F$65536,IF(dati_pdc!$C817=5,dati_bdv!$G$2:$G$65536,dati_bdv!$H$2:$H$65536))))),$A817,dati_bdv!L$2:L$65536)</f>
        <v>0</v>
      </c>
      <c r="E817">
        <f>SUMIF(IF(dati_pdc!$C817=1,dati_bdv!$C$2:$C$65536,IF(dati_pdc!$C817=2,dati_bdv!$D$2:$D$65536,IF(dati_pdc!$C817=3,dati_bdv!$E$2:$E$65536,IF(dati_pdc!$C817=4,dati_bdv!$F$2:$F$65536,IF(dati_pdc!$C817=5,dati_bdv!$G$2:$G$65536,dati_bdv!$H$2:$H$65536))))),$A817,dati_bdv!M$2:M$65536)</f>
        <v>0</v>
      </c>
      <c r="F817">
        <f>SUMIF(IF(dati_pdc!$C817=1,dati_bdv!$C$2:$C$65536,IF(dati_pdc!$C817=2,dati_bdv!$D$2:$D$65536,IF(dati_pdc!$C817=3,dati_bdv!$E$2:$E$65536,IF(dati_pdc!$C817=4,dati_bdv!$F$2:$F$65536,IF(dati_pdc!$C817=5,dati_bdv!$G$2:$G$65536,dati_bdv!$H$2:$H$65536))))),$A817,dati_bdv!N$2:N$65536)</f>
        <v>0</v>
      </c>
    </row>
    <row r="818" spans="1:6">
      <c r="A818" s="34">
        <f>dati_pdc!A818</f>
        <v>0</v>
      </c>
      <c r="B818">
        <f>SUMIF(IF(dati_pdc!$C818=1,dati_bdv!$C$2:$C$65536,IF(dati_pdc!$C818=2,dati_bdv!$D$2:$D$65536,IF(dati_pdc!$C818=3,dati_bdv!$E$2:$E$65536,IF(dati_pdc!$C818=4,dati_bdv!$F$2:$F$65536,IF(dati_pdc!$C818=5,dati_bdv!$G$2:$G$65536,dati_bdv!$H$2:$H$65536))))),$A818,dati_bdv!J$2:J$65536)</f>
        <v>0</v>
      </c>
      <c r="C818">
        <f>SUMIF(IF(dati_pdc!$C818=1,dati_bdv!$C$2:$C$65536,IF(dati_pdc!$C818=2,dati_bdv!$D$2:$D$65536,IF(dati_pdc!$C818=3,dati_bdv!$E$2:$E$65536,IF(dati_pdc!$C818=4,dati_bdv!$F$2:$F$65536,IF(dati_pdc!$C818=5,dati_bdv!$G$2:$G$65536,dati_bdv!$H$2:$H$65536))))),$A818,dati_bdv!K$2:K$65536)</f>
        <v>0</v>
      </c>
      <c r="D818">
        <f>SUMIF(IF(dati_pdc!$C818=1,dati_bdv!$C$2:$C$65536,IF(dati_pdc!$C818=2,dati_bdv!$D$2:$D$65536,IF(dati_pdc!$C818=3,dati_bdv!$E$2:$E$65536,IF(dati_pdc!$C818=4,dati_bdv!$F$2:$F$65536,IF(dati_pdc!$C818=5,dati_bdv!$G$2:$G$65536,dati_bdv!$H$2:$H$65536))))),$A818,dati_bdv!L$2:L$65536)</f>
        <v>0</v>
      </c>
      <c r="E818">
        <f>SUMIF(IF(dati_pdc!$C818=1,dati_bdv!$C$2:$C$65536,IF(dati_pdc!$C818=2,dati_bdv!$D$2:$D$65536,IF(dati_pdc!$C818=3,dati_bdv!$E$2:$E$65536,IF(dati_pdc!$C818=4,dati_bdv!$F$2:$F$65536,IF(dati_pdc!$C818=5,dati_bdv!$G$2:$G$65536,dati_bdv!$H$2:$H$65536))))),$A818,dati_bdv!M$2:M$65536)</f>
        <v>0</v>
      </c>
      <c r="F818">
        <f>SUMIF(IF(dati_pdc!$C818=1,dati_bdv!$C$2:$C$65536,IF(dati_pdc!$C818=2,dati_bdv!$D$2:$D$65536,IF(dati_pdc!$C818=3,dati_bdv!$E$2:$E$65536,IF(dati_pdc!$C818=4,dati_bdv!$F$2:$F$65536,IF(dati_pdc!$C818=5,dati_bdv!$G$2:$G$65536,dati_bdv!$H$2:$H$65536))))),$A818,dati_bdv!N$2:N$65536)</f>
        <v>0</v>
      </c>
    </row>
    <row r="819" spans="1:6">
      <c r="A819" s="34">
        <f>dati_pdc!A819</f>
        <v>0</v>
      </c>
      <c r="B819">
        <f>SUMIF(IF(dati_pdc!$C819=1,dati_bdv!$C$2:$C$65536,IF(dati_pdc!$C819=2,dati_bdv!$D$2:$D$65536,IF(dati_pdc!$C819=3,dati_bdv!$E$2:$E$65536,IF(dati_pdc!$C819=4,dati_bdv!$F$2:$F$65536,IF(dati_pdc!$C819=5,dati_bdv!$G$2:$G$65536,dati_bdv!$H$2:$H$65536))))),$A819,dati_bdv!J$2:J$65536)</f>
        <v>0</v>
      </c>
      <c r="C819">
        <f>SUMIF(IF(dati_pdc!$C819=1,dati_bdv!$C$2:$C$65536,IF(dati_pdc!$C819=2,dati_bdv!$D$2:$D$65536,IF(dati_pdc!$C819=3,dati_bdv!$E$2:$E$65536,IF(dati_pdc!$C819=4,dati_bdv!$F$2:$F$65536,IF(dati_pdc!$C819=5,dati_bdv!$G$2:$G$65536,dati_bdv!$H$2:$H$65536))))),$A819,dati_bdv!K$2:K$65536)</f>
        <v>0</v>
      </c>
      <c r="D819">
        <f>SUMIF(IF(dati_pdc!$C819=1,dati_bdv!$C$2:$C$65536,IF(dati_pdc!$C819=2,dati_bdv!$D$2:$D$65536,IF(dati_pdc!$C819=3,dati_bdv!$E$2:$E$65536,IF(dati_pdc!$C819=4,dati_bdv!$F$2:$F$65536,IF(dati_pdc!$C819=5,dati_bdv!$G$2:$G$65536,dati_bdv!$H$2:$H$65536))))),$A819,dati_bdv!L$2:L$65536)</f>
        <v>0</v>
      </c>
      <c r="E819">
        <f>SUMIF(IF(dati_pdc!$C819=1,dati_bdv!$C$2:$C$65536,IF(dati_pdc!$C819=2,dati_bdv!$D$2:$D$65536,IF(dati_pdc!$C819=3,dati_bdv!$E$2:$E$65536,IF(dati_pdc!$C819=4,dati_bdv!$F$2:$F$65536,IF(dati_pdc!$C819=5,dati_bdv!$G$2:$G$65536,dati_bdv!$H$2:$H$65536))))),$A819,dati_bdv!M$2:M$65536)</f>
        <v>0</v>
      </c>
      <c r="F819">
        <f>SUMIF(IF(dati_pdc!$C819=1,dati_bdv!$C$2:$C$65536,IF(dati_pdc!$C819=2,dati_bdv!$D$2:$D$65536,IF(dati_pdc!$C819=3,dati_bdv!$E$2:$E$65536,IF(dati_pdc!$C819=4,dati_bdv!$F$2:$F$65536,IF(dati_pdc!$C819=5,dati_bdv!$G$2:$G$65536,dati_bdv!$H$2:$H$65536))))),$A819,dati_bdv!N$2:N$65536)</f>
        <v>0</v>
      </c>
    </row>
    <row r="820" spans="1:6">
      <c r="A820" s="34">
        <f>dati_pdc!A820</f>
        <v>0</v>
      </c>
      <c r="B820">
        <f>SUMIF(IF(dati_pdc!$C820=1,dati_bdv!$C$2:$C$65536,IF(dati_pdc!$C820=2,dati_bdv!$D$2:$D$65536,IF(dati_pdc!$C820=3,dati_bdv!$E$2:$E$65536,IF(dati_pdc!$C820=4,dati_bdv!$F$2:$F$65536,IF(dati_pdc!$C820=5,dati_bdv!$G$2:$G$65536,dati_bdv!$H$2:$H$65536))))),$A820,dati_bdv!J$2:J$65536)</f>
        <v>0</v>
      </c>
      <c r="C820">
        <f>SUMIF(IF(dati_pdc!$C820=1,dati_bdv!$C$2:$C$65536,IF(dati_pdc!$C820=2,dati_bdv!$D$2:$D$65536,IF(dati_pdc!$C820=3,dati_bdv!$E$2:$E$65536,IF(dati_pdc!$C820=4,dati_bdv!$F$2:$F$65536,IF(dati_pdc!$C820=5,dati_bdv!$G$2:$G$65536,dati_bdv!$H$2:$H$65536))))),$A820,dati_bdv!K$2:K$65536)</f>
        <v>0</v>
      </c>
      <c r="D820">
        <f>SUMIF(IF(dati_pdc!$C820=1,dati_bdv!$C$2:$C$65536,IF(dati_pdc!$C820=2,dati_bdv!$D$2:$D$65536,IF(dati_pdc!$C820=3,dati_bdv!$E$2:$E$65536,IF(dati_pdc!$C820=4,dati_bdv!$F$2:$F$65536,IF(dati_pdc!$C820=5,dati_bdv!$G$2:$G$65536,dati_bdv!$H$2:$H$65536))))),$A820,dati_bdv!L$2:L$65536)</f>
        <v>0</v>
      </c>
      <c r="E820">
        <f>SUMIF(IF(dati_pdc!$C820=1,dati_bdv!$C$2:$C$65536,IF(dati_pdc!$C820=2,dati_bdv!$D$2:$D$65536,IF(dati_pdc!$C820=3,dati_bdv!$E$2:$E$65536,IF(dati_pdc!$C820=4,dati_bdv!$F$2:$F$65536,IF(dati_pdc!$C820=5,dati_bdv!$G$2:$G$65536,dati_bdv!$H$2:$H$65536))))),$A820,dati_bdv!M$2:M$65536)</f>
        <v>0</v>
      </c>
      <c r="F820">
        <f>SUMIF(IF(dati_pdc!$C820=1,dati_bdv!$C$2:$C$65536,IF(dati_pdc!$C820=2,dati_bdv!$D$2:$D$65536,IF(dati_pdc!$C820=3,dati_bdv!$E$2:$E$65536,IF(dati_pdc!$C820=4,dati_bdv!$F$2:$F$65536,IF(dati_pdc!$C820=5,dati_bdv!$G$2:$G$65536,dati_bdv!$H$2:$H$65536))))),$A820,dati_bdv!N$2:N$65536)</f>
        <v>0</v>
      </c>
    </row>
    <row r="821" spans="1:6">
      <c r="A821" s="34">
        <f>dati_pdc!A821</f>
        <v>0</v>
      </c>
      <c r="B821">
        <f>SUMIF(IF(dati_pdc!$C821=1,dati_bdv!$C$2:$C$65536,IF(dati_pdc!$C821=2,dati_bdv!$D$2:$D$65536,IF(dati_pdc!$C821=3,dati_bdv!$E$2:$E$65536,IF(dati_pdc!$C821=4,dati_bdv!$F$2:$F$65536,IF(dati_pdc!$C821=5,dati_bdv!$G$2:$G$65536,dati_bdv!$H$2:$H$65536))))),$A821,dati_bdv!J$2:J$65536)</f>
        <v>0</v>
      </c>
      <c r="C821">
        <f>SUMIF(IF(dati_pdc!$C821=1,dati_bdv!$C$2:$C$65536,IF(dati_pdc!$C821=2,dati_bdv!$D$2:$D$65536,IF(dati_pdc!$C821=3,dati_bdv!$E$2:$E$65536,IF(dati_pdc!$C821=4,dati_bdv!$F$2:$F$65536,IF(dati_pdc!$C821=5,dati_bdv!$G$2:$G$65536,dati_bdv!$H$2:$H$65536))))),$A821,dati_bdv!K$2:K$65536)</f>
        <v>0</v>
      </c>
      <c r="D821">
        <f>SUMIF(IF(dati_pdc!$C821=1,dati_bdv!$C$2:$C$65536,IF(dati_pdc!$C821=2,dati_bdv!$D$2:$D$65536,IF(dati_pdc!$C821=3,dati_bdv!$E$2:$E$65536,IF(dati_pdc!$C821=4,dati_bdv!$F$2:$F$65536,IF(dati_pdc!$C821=5,dati_bdv!$G$2:$G$65536,dati_bdv!$H$2:$H$65536))))),$A821,dati_bdv!L$2:L$65536)</f>
        <v>0</v>
      </c>
      <c r="E821">
        <f>SUMIF(IF(dati_pdc!$C821=1,dati_bdv!$C$2:$C$65536,IF(dati_pdc!$C821=2,dati_bdv!$D$2:$D$65536,IF(dati_pdc!$C821=3,dati_bdv!$E$2:$E$65536,IF(dati_pdc!$C821=4,dati_bdv!$F$2:$F$65536,IF(dati_pdc!$C821=5,dati_bdv!$G$2:$G$65536,dati_bdv!$H$2:$H$65536))))),$A821,dati_bdv!M$2:M$65536)</f>
        <v>0</v>
      </c>
      <c r="F821">
        <f>SUMIF(IF(dati_pdc!$C821=1,dati_bdv!$C$2:$C$65536,IF(dati_pdc!$C821=2,dati_bdv!$D$2:$D$65536,IF(dati_pdc!$C821=3,dati_bdv!$E$2:$E$65536,IF(dati_pdc!$C821=4,dati_bdv!$F$2:$F$65536,IF(dati_pdc!$C821=5,dati_bdv!$G$2:$G$65536,dati_bdv!$H$2:$H$65536))))),$A821,dati_bdv!N$2:N$65536)</f>
        <v>0</v>
      </c>
    </row>
    <row r="822" spans="1:6">
      <c r="A822" s="34">
        <f>dati_pdc!A822</f>
        <v>0</v>
      </c>
      <c r="B822">
        <f>SUMIF(IF(dati_pdc!$C822=1,dati_bdv!$C$2:$C$65536,IF(dati_pdc!$C822=2,dati_bdv!$D$2:$D$65536,IF(dati_pdc!$C822=3,dati_bdv!$E$2:$E$65536,IF(dati_pdc!$C822=4,dati_bdv!$F$2:$F$65536,IF(dati_pdc!$C822=5,dati_bdv!$G$2:$G$65536,dati_bdv!$H$2:$H$65536))))),$A822,dati_bdv!J$2:J$65536)</f>
        <v>0</v>
      </c>
      <c r="C822">
        <f>SUMIF(IF(dati_pdc!$C822=1,dati_bdv!$C$2:$C$65536,IF(dati_pdc!$C822=2,dati_bdv!$D$2:$D$65536,IF(dati_pdc!$C822=3,dati_bdv!$E$2:$E$65536,IF(dati_pdc!$C822=4,dati_bdv!$F$2:$F$65536,IF(dati_pdc!$C822=5,dati_bdv!$G$2:$G$65536,dati_bdv!$H$2:$H$65536))))),$A822,dati_bdv!K$2:K$65536)</f>
        <v>0</v>
      </c>
      <c r="D822">
        <f>SUMIF(IF(dati_pdc!$C822=1,dati_bdv!$C$2:$C$65536,IF(dati_pdc!$C822=2,dati_bdv!$D$2:$D$65536,IF(dati_pdc!$C822=3,dati_bdv!$E$2:$E$65536,IF(dati_pdc!$C822=4,dati_bdv!$F$2:$F$65536,IF(dati_pdc!$C822=5,dati_bdv!$G$2:$G$65536,dati_bdv!$H$2:$H$65536))))),$A822,dati_bdv!L$2:L$65536)</f>
        <v>0</v>
      </c>
      <c r="E822">
        <f>SUMIF(IF(dati_pdc!$C822=1,dati_bdv!$C$2:$C$65536,IF(dati_pdc!$C822=2,dati_bdv!$D$2:$D$65536,IF(dati_pdc!$C822=3,dati_bdv!$E$2:$E$65536,IF(dati_pdc!$C822=4,dati_bdv!$F$2:$F$65536,IF(dati_pdc!$C822=5,dati_bdv!$G$2:$G$65536,dati_bdv!$H$2:$H$65536))))),$A822,dati_bdv!M$2:M$65536)</f>
        <v>0</v>
      </c>
      <c r="F822">
        <f>SUMIF(IF(dati_pdc!$C822=1,dati_bdv!$C$2:$C$65536,IF(dati_pdc!$C822=2,dati_bdv!$D$2:$D$65536,IF(dati_pdc!$C822=3,dati_bdv!$E$2:$E$65536,IF(dati_pdc!$C822=4,dati_bdv!$F$2:$F$65536,IF(dati_pdc!$C822=5,dati_bdv!$G$2:$G$65536,dati_bdv!$H$2:$H$65536))))),$A822,dati_bdv!N$2:N$65536)</f>
        <v>0</v>
      </c>
    </row>
    <row r="823" spans="1:6">
      <c r="A823" s="34">
        <f>dati_pdc!A823</f>
        <v>0</v>
      </c>
      <c r="B823">
        <f>SUMIF(IF(dati_pdc!$C823=1,dati_bdv!$C$2:$C$65536,IF(dati_pdc!$C823=2,dati_bdv!$D$2:$D$65536,IF(dati_pdc!$C823=3,dati_bdv!$E$2:$E$65536,IF(dati_pdc!$C823=4,dati_bdv!$F$2:$F$65536,IF(dati_pdc!$C823=5,dati_bdv!$G$2:$G$65536,dati_bdv!$H$2:$H$65536))))),$A823,dati_bdv!J$2:J$65536)</f>
        <v>0</v>
      </c>
      <c r="C823">
        <f>SUMIF(IF(dati_pdc!$C823=1,dati_bdv!$C$2:$C$65536,IF(dati_pdc!$C823=2,dati_bdv!$D$2:$D$65536,IF(dati_pdc!$C823=3,dati_bdv!$E$2:$E$65536,IF(dati_pdc!$C823=4,dati_bdv!$F$2:$F$65536,IF(dati_pdc!$C823=5,dati_bdv!$G$2:$G$65536,dati_bdv!$H$2:$H$65536))))),$A823,dati_bdv!K$2:K$65536)</f>
        <v>0</v>
      </c>
      <c r="D823">
        <f>SUMIF(IF(dati_pdc!$C823=1,dati_bdv!$C$2:$C$65536,IF(dati_pdc!$C823=2,dati_bdv!$D$2:$D$65536,IF(dati_pdc!$C823=3,dati_bdv!$E$2:$E$65536,IF(dati_pdc!$C823=4,dati_bdv!$F$2:$F$65536,IF(dati_pdc!$C823=5,dati_bdv!$G$2:$G$65536,dati_bdv!$H$2:$H$65536))))),$A823,dati_bdv!L$2:L$65536)</f>
        <v>0</v>
      </c>
      <c r="E823">
        <f>SUMIF(IF(dati_pdc!$C823=1,dati_bdv!$C$2:$C$65536,IF(dati_pdc!$C823=2,dati_bdv!$D$2:$D$65536,IF(dati_pdc!$C823=3,dati_bdv!$E$2:$E$65536,IF(dati_pdc!$C823=4,dati_bdv!$F$2:$F$65536,IF(dati_pdc!$C823=5,dati_bdv!$G$2:$G$65536,dati_bdv!$H$2:$H$65536))))),$A823,dati_bdv!M$2:M$65536)</f>
        <v>0</v>
      </c>
      <c r="F823">
        <f>SUMIF(IF(dati_pdc!$C823=1,dati_bdv!$C$2:$C$65536,IF(dati_pdc!$C823=2,dati_bdv!$D$2:$D$65536,IF(dati_pdc!$C823=3,dati_bdv!$E$2:$E$65536,IF(dati_pdc!$C823=4,dati_bdv!$F$2:$F$65536,IF(dati_pdc!$C823=5,dati_bdv!$G$2:$G$65536,dati_bdv!$H$2:$H$65536))))),$A823,dati_bdv!N$2:N$65536)</f>
        <v>0</v>
      </c>
    </row>
    <row r="824" spans="1:6">
      <c r="A824" s="34">
        <f>dati_pdc!A824</f>
        <v>0</v>
      </c>
      <c r="B824">
        <f>SUMIF(IF(dati_pdc!$C824=1,dati_bdv!$C$2:$C$65536,IF(dati_pdc!$C824=2,dati_bdv!$D$2:$D$65536,IF(dati_pdc!$C824=3,dati_bdv!$E$2:$E$65536,IF(dati_pdc!$C824=4,dati_bdv!$F$2:$F$65536,IF(dati_pdc!$C824=5,dati_bdv!$G$2:$G$65536,dati_bdv!$H$2:$H$65536))))),$A824,dati_bdv!J$2:J$65536)</f>
        <v>0</v>
      </c>
      <c r="C824">
        <f>SUMIF(IF(dati_pdc!$C824=1,dati_bdv!$C$2:$C$65536,IF(dati_pdc!$C824=2,dati_bdv!$D$2:$D$65536,IF(dati_pdc!$C824=3,dati_bdv!$E$2:$E$65536,IF(dati_pdc!$C824=4,dati_bdv!$F$2:$F$65536,IF(dati_pdc!$C824=5,dati_bdv!$G$2:$G$65536,dati_bdv!$H$2:$H$65536))))),$A824,dati_bdv!K$2:K$65536)</f>
        <v>0</v>
      </c>
      <c r="D824">
        <f>SUMIF(IF(dati_pdc!$C824=1,dati_bdv!$C$2:$C$65536,IF(dati_pdc!$C824=2,dati_bdv!$D$2:$D$65536,IF(dati_pdc!$C824=3,dati_bdv!$E$2:$E$65536,IF(dati_pdc!$C824=4,dati_bdv!$F$2:$F$65536,IF(dati_pdc!$C824=5,dati_bdv!$G$2:$G$65536,dati_bdv!$H$2:$H$65536))))),$A824,dati_bdv!L$2:L$65536)</f>
        <v>0</v>
      </c>
      <c r="E824">
        <f>SUMIF(IF(dati_pdc!$C824=1,dati_bdv!$C$2:$C$65536,IF(dati_pdc!$C824=2,dati_bdv!$D$2:$D$65536,IF(dati_pdc!$C824=3,dati_bdv!$E$2:$E$65536,IF(dati_pdc!$C824=4,dati_bdv!$F$2:$F$65536,IF(dati_pdc!$C824=5,dati_bdv!$G$2:$G$65536,dati_bdv!$H$2:$H$65536))))),$A824,dati_bdv!M$2:M$65536)</f>
        <v>0</v>
      </c>
      <c r="F824">
        <f>SUMIF(IF(dati_pdc!$C824=1,dati_bdv!$C$2:$C$65536,IF(dati_pdc!$C824=2,dati_bdv!$D$2:$D$65536,IF(dati_pdc!$C824=3,dati_bdv!$E$2:$E$65536,IF(dati_pdc!$C824=4,dati_bdv!$F$2:$F$65536,IF(dati_pdc!$C824=5,dati_bdv!$G$2:$G$65536,dati_bdv!$H$2:$H$65536))))),$A824,dati_bdv!N$2:N$65536)</f>
        <v>0</v>
      </c>
    </row>
    <row r="825" spans="1:6">
      <c r="A825" s="34">
        <f>dati_pdc!A825</f>
        <v>0</v>
      </c>
      <c r="B825">
        <f>SUMIF(IF(dati_pdc!$C825=1,dati_bdv!$C$2:$C$65536,IF(dati_pdc!$C825=2,dati_bdv!$D$2:$D$65536,IF(dati_pdc!$C825=3,dati_bdv!$E$2:$E$65536,IF(dati_pdc!$C825=4,dati_bdv!$F$2:$F$65536,IF(dati_pdc!$C825=5,dati_bdv!$G$2:$G$65536,dati_bdv!$H$2:$H$65536))))),$A825,dati_bdv!J$2:J$65536)</f>
        <v>0</v>
      </c>
      <c r="C825">
        <f>SUMIF(IF(dati_pdc!$C825=1,dati_bdv!$C$2:$C$65536,IF(dati_pdc!$C825=2,dati_bdv!$D$2:$D$65536,IF(dati_pdc!$C825=3,dati_bdv!$E$2:$E$65536,IF(dati_pdc!$C825=4,dati_bdv!$F$2:$F$65536,IF(dati_pdc!$C825=5,dati_bdv!$G$2:$G$65536,dati_bdv!$H$2:$H$65536))))),$A825,dati_bdv!K$2:K$65536)</f>
        <v>0</v>
      </c>
      <c r="D825">
        <f>SUMIF(IF(dati_pdc!$C825=1,dati_bdv!$C$2:$C$65536,IF(dati_pdc!$C825=2,dati_bdv!$D$2:$D$65536,IF(dati_pdc!$C825=3,dati_bdv!$E$2:$E$65536,IF(dati_pdc!$C825=4,dati_bdv!$F$2:$F$65536,IF(dati_pdc!$C825=5,dati_bdv!$G$2:$G$65536,dati_bdv!$H$2:$H$65536))))),$A825,dati_bdv!L$2:L$65536)</f>
        <v>0</v>
      </c>
      <c r="E825">
        <f>SUMIF(IF(dati_pdc!$C825=1,dati_bdv!$C$2:$C$65536,IF(dati_pdc!$C825=2,dati_bdv!$D$2:$D$65536,IF(dati_pdc!$C825=3,dati_bdv!$E$2:$E$65536,IF(dati_pdc!$C825=4,dati_bdv!$F$2:$F$65536,IF(dati_pdc!$C825=5,dati_bdv!$G$2:$G$65536,dati_bdv!$H$2:$H$65536))))),$A825,dati_bdv!M$2:M$65536)</f>
        <v>0</v>
      </c>
      <c r="F825">
        <f>SUMIF(IF(dati_pdc!$C825=1,dati_bdv!$C$2:$C$65536,IF(dati_pdc!$C825=2,dati_bdv!$D$2:$D$65536,IF(dati_pdc!$C825=3,dati_bdv!$E$2:$E$65536,IF(dati_pdc!$C825=4,dati_bdv!$F$2:$F$65536,IF(dati_pdc!$C825=5,dati_bdv!$G$2:$G$65536,dati_bdv!$H$2:$H$65536))))),$A825,dati_bdv!N$2:N$65536)</f>
        <v>0</v>
      </c>
    </row>
    <row r="826" spans="1:6">
      <c r="A826" s="34">
        <f>dati_pdc!A826</f>
        <v>0</v>
      </c>
      <c r="B826">
        <f>SUMIF(IF(dati_pdc!$C826=1,dati_bdv!$C$2:$C$65536,IF(dati_pdc!$C826=2,dati_bdv!$D$2:$D$65536,IF(dati_pdc!$C826=3,dati_bdv!$E$2:$E$65536,IF(dati_pdc!$C826=4,dati_bdv!$F$2:$F$65536,IF(dati_pdc!$C826=5,dati_bdv!$G$2:$G$65536,dati_bdv!$H$2:$H$65536))))),$A826,dati_bdv!J$2:J$65536)</f>
        <v>0</v>
      </c>
      <c r="C826">
        <f>SUMIF(IF(dati_pdc!$C826=1,dati_bdv!$C$2:$C$65536,IF(dati_pdc!$C826=2,dati_bdv!$D$2:$D$65536,IF(dati_pdc!$C826=3,dati_bdv!$E$2:$E$65536,IF(dati_pdc!$C826=4,dati_bdv!$F$2:$F$65536,IF(dati_pdc!$C826=5,dati_bdv!$G$2:$G$65536,dati_bdv!$H$2:$H$65536))))),$A826,dati_bdv!K$2:K$65536)</f>
        <v>0</v>
      </c>
      <c r="D826">
        <f>SUMIF(IF(dati_pdc!$C826=1,dati_bdv!$C$2:$C$65536,IF(dati_pdc!$C826=2,dati_bdv!$D$2:$D$65536,IF(dati_pdc!$C826=3,dati_bdv!$E$2:$E$65536,IF(dati_pdc!$C826=4,dati_bdv!$F$2:$F$65536,IF(dati_pdc!$C826=5,dati_bdv!$G$2:$G$65536,dati_bdv!$H$2:$H$65536))))),$A826,dati_bdv!L$2:L$65536)</f>
        <v>0</v>
      </c>
      <c r="E826">
        <f>SUMIF(IF(dati_pdc!$C826=1,dati_bdv!$C$2:$C$65536,IF(dati_pdc!$C826=2,dati_bdv!$D$2:$D$65536,IF(dati_pdc!$C826=3,dati_bdv!$E$2:$E$65536,IF(dati_pdc!$C826=4,dati_bdv!$F$2:$F$65536,IF(dati_pdc!$C826=5,dati_bdv!$G$2:$G$65536,dati_bdv!$H$2:$H$65536))))),$A826,dati_bdv!M$2:M$65536)</f>
        <v>0</v>
      </c>
      <c r="F826">
        <f>SUMIF(IF(dati_pdc!$C826=1,dati_bdv!$C$2:$C$65536,IF(dati_pdc!$C826=2,dati_bdv!$D$2:$D$65536,IF(dati_pdc!$C826=3,dati_bdv!$E$2:$E$65536,IF(dati_pdc!$C826=4,dati_bdv!$F$2:$F$65536,IF(dati_pdc!$C826=5,dati_bdv!$G$2:$G$65536,dati_bdv!$H$2:$H$65536))))),$A826,dati_bdv!N$2:N$65536)</f>
        <v>0</v>
      </c>
    </row>
    <row r="827" spans="1:6">
      <c r="A827" s="34">
        <f>dati_pdc!A827</f>
        <v>0</v>
      </c>
      <c r="B827">
        <f>SUMIF(IF(dati_pdc!$C827=1,dati_bdv!$C$2:$C$65536,IF(dati_pdc!$C827=2,dati_bdv!$D$2:$D$65536,IF(dati_pdc!$C827=3,dati_bdv!$E$2:$E$65536,IF(dati_pdc!$C827=4,dati_bdv!$F$2:$F$65536,IF(dati_pdc!$C827=5,dati_bdv!$G$2:$G$65536,dati_bdv!$H$2:$H$65536))))),$A827,dati_bdv!J$2:J$65536)</f>
        <v>0</v>
      </c>
      <c r="C827">
        <f>SUMIF(IF(dati_pdc!$C827=1,dati_bdv!$C$2:$C$65536,IF(dati_pdc!$C827=2,dati_bdv!$D$2:$D$65536,IF(dati_pdc!$C827=3,dati_bdv!$E$2:$E$65536,IF(dati_pdc!$C827=4,dati_bdv!$F$2:$F$65536,IF(dati_pdc!$C827=5,dati_bdv!$G$2:$G$65536,dati_bdv!$H$2:$H$65536))))),$A827,dati_bdv!K$2:K$65536)</f>
        <v>0</v>
      </c>
      <c r="D827">
        <f>SUMIF(IF(dati_pdc!$C827=1,dati_bdv!$C$2:$C$65536,IF(dati_pdc!$C827=2,dati_bdv!$D$2:$D$65536,IF(dati_pdc!$C827=3,dati_bdv!$E$2:$E$65536,IF(dati_pdc!$C827=4,dati_bdv!$F$2:$F$65536,IF(dati_pdc!$C827=5,dati_bdv!$G$2:$G$65536,dati_bdv!$H$2:$H$65536))))),$A827,dati_bdv!L$2:L$65536)</f>
        <v>0</v>
      </c>
      <c r="E827">
        <f>SUMIF(IF(dati_pdc!$C827=1,dati_bdv!$C$2:$C$65536,IF(dati_pdc!$C827=2,dati_bdv!$D$2:$D$65536,IF(dati_pdc!$C827=3,dati_bdv!$E$2:$E$65536,IF(dati_pdc!$C827=4,dati_bdv!$F$2:$F$65536,IF(dati_pdc!$C827=5,dati_bdv!$G$2:$G$65536,dati_bdv!$H$2:$H$65536))))),$A827,dati_bdv!M$2:M$65536)</f>
        <v>0</v>
      </c>
      <c r="F827">
        <f>SUMIF(IF(dati_pdc!$C827=1,dati_bdv!$C$2:$C$65536,IF(dati_pdc!$C827=2,dati_bdv!$D$2:$D$65536,IF(dati_pdc!$C827=3,dati_bdv!$E$2:$E$65536,IF(dati_pdc!$C827=4,dati_bdv!$F$2:$F$65536,IF(dati_pdc!$C827=5,dati_bdv!$G$2:$G$65536,dati_bdv!$H$2:$H$65536))))),$A827,dati_bdv!N$2:N$65536)</f>
        <v>0</v>
      </c>
    </row>
    <row r="828" spans="1:6">
      <c r="A828" s="34">
        <f>dati_pdc!A828</f>
        <v>0</v>
      </c>
      <c r="B828">
        <f>SUMIF(IF(dati_pdc!$C828=1,dati_bdv!$C$2:$C$65536,IF(dati_pdc!$C828=2,dati_bdv!$D$2:$D$65536,IF(dati_pdc!$C828=3,dati_bdv!$E$2:$E$65536,IF(dati_pdc!$C828=4,dati_bdv!$F$2:$F$65536,IF(dati_pdc!$C828=5,dati_bdv!$G$2:$G$65536,dati_bdv!$H$2:$H$65536))))),$A828,dati_bdv!J$2:J$65536)</f>
        <v>0</v>
      </c>
      <c r="C828">
        <f>SUMIF(IF(dati_pdc!$C828=1,dati_bdv!$C$2:$C$65536,IF(dati_pdc!$C828=2,dati_bdv!$D$2:$D$65536,IF(dati_pdc!$C828=3,dati_bdv!$E$2:$E$65536,IF(dati_pdc!$C828=4,dati_bdv!$F$2:$F$65536,IF(dati_pdc!$C828=5,dati_bdv!$G$2:$G$65536,dati_bdv!$H$2:$H$65536))))),$A828,dati_bdv!K$2:K$65536)</f>
        <v>0</v>
      </c>
      <c r="D828">
        <f>SUMIF(IF(dati_pdc!$C828=1,dati_bdv!$C$2:$C$65536,IF(dati_pdc!$C828=2,dati_bdv!$D$2:$D$65536,IF(dati_pdc!$C828=3,dati_bdv!$E$2:$E$65536,IF(dati_pdc!$C828=4,dati_bdv!$F$2:$F$65536,IF(dati_pdc!$C828=5,dati_bdv!$G$2:$G$65536,dati_bdv!$H$2:$H$65536))))),$A828,dati_bdv!L$2:L$65536)</f>
        <v>0</v>
      </c>
      <c r="E828">
        <f>SUMIF(IF(dati_pdc!$C828=1,dati_bdv!$C$2:$C$65536,IF(dati_pdc!$C828=2,dati_bdv!$D$2:$D$65536,IF(dati_pdc!$C828=3,dati_bdv!$E$2:$E$65536,IF(dati_pdc!$C828=4,dati_bdv!$F$2:$F$65536,IF(dati_pdc!$C828=5,dati_bdv!$G$2:$G$65536,dati_bdv!$H$2:$H$65536))))),$A828,dati_bdv!M$2:M$65536)</f>
        <v>0</v>
      </c>
      <c r="F828">
        <f>SUMIF(IF(dati_pdc!$C828=1,dati_bdv!$C$2:$C$65536,IF(dati_pdc!$C828=2,dati_bdv!$D$2:$D$65536,IF(dati_pdc!$C828=3,dati_bdv!$E$2:$E$65536,IF(dati_pdc!$C828=4,dati_bdv!$F$2:$F$65536,IF(dati_pdc!$C828=5,dati_bdv!$G$2:$G$65536,dati_bdv!$H$2:$H$65536))))),$A828,dati_bdv!N$2:N$65536)</f>
        <v>0</v>
      </c>
    </row>
    <row r="829" spans="1:6">
      <c r="A829" s="34">
        <f>dati_pdc!A829</f>
        <v>0</v>
      </c>
      <c r="B829">
        <f>SUMIF(IF(dati_pdc!$C829=1,dati_bdv!$C$2:$C$65536,IF(dati_pdc!$C829=2,dati_bdv!$D$2:$D$65536,IF(dati_pdc!$C829=3,dati_bdv!$E$2:$E$65536,IF(dati_pdc!$C829=4,dati_bdv!$F$2:$F$65536,IF(dati_pdc!$C829=5,dati_bdv!$G$2:$G$65536,dati_bdv!$H$2:$H$65536))))),$A829,dati_bdv!J$2:J$65536)</f>
        <v>0</v>
      </c>
      <c r="C829">
        <f>SUMIF(IF(dati_pdc!$C829=1,dati_bdv!$C$2:$C$65536,IF(dati_pdc!$C829=2,dati_bdv!$D$2:$D$65536,IF(dati_pdc!$C829=3,dati_bdv!$E$2:$E$65536,IF(dati_pdc!$C829=4,dati_bdv!$F$2:$F$65536,IF(dati_pdc!$C829=5,dati_bdv!$G$2:$G$65536,dati_bdv!$H$2:$H$65536))))),$A829,dati_bdv!K$2:K$65536)</f>
        <v>0</v>
      </c>
      <c r="D829">
        <f>SUMIF(IF(dati_pdc!$C829=1,dati_bdv!$C$2:$C$65536,IF(dati_pdc!$C829=2,dati_bdv!$D$2:$D$65536,IF(dati_pdc!$C829=3,dati_bdv!$E$2:$E$65536,IF(dati_pdc!$C829=4,dati_bdv!$F$2:$F$65536,IF(dati_pdc!$C829=5,dati_bdv!$G$2:$G$65536,dati_bdv!$H$2:$H$65536))))),$A829,dati_bdv!L$2:L$65536)</f>
        <v>0</v>
      </c>
      <c r="E829">
        <f>SUMIF(IF(dati_pdc!$C829=1,dati_bdv!$C$2:$C$65536,IF(dati_pdc!$C829=2,dati_bdv!$D$2:$D$65536,IF(dati_pdc!$C829=3,dati_bdv!$E$2:$E$65536,IF(dati_pdc!$C829=4,dati_bdv!$F$2:$F$65536,IF(dati_pdc!$C829=5,dati_bdv!$G$2:$G$65536,dati_bdv!$H$2:$H$65536))))),$A829,dati_bdv!M$2:M$65536)</f>
        <v>0</v>
      </c>
      <c r="F829">
        <f>SUMIF(IF(dati_pdc!$C829=1,dati_bdv!$C$2:$C$65536,IF(dati_pdc!$C829=2,dati_bdv!$D$2:$D$65536,IF(dati_pdc!$C829=3,dati_bdv!$E$2:$E$65536,IF(dati_pdc!$C829=4,dati_bdv!$F$2:$F$65536,IF(dati_pdc!$C829=5,dati_bdv!$G$2:$G$65536,dati_bdv!$H$2:$H$65536))))),$A829,dati_bdv!N$2:N$65536)</f>
        <v>0</v>
      </c>
    </row>
    <row r="830" spans="1:6">
      <c r="A830" s="34">
        <f>dati_pdc!A830</f>
        <v>0</v>
      </c>
      <c r="B830">
        <f>SUMIF(IF(dati_pdc!$C830=1,dati_bdv!$C$2:$C$65536,IF(dati_pdc!$C830=2,dati_bdv!$D$2:$D$65536,IF(dati_pdc!$C830=3,dati_bdv!$E$2:$E$65536,IF(dati_pdc!$C830=4,dati_bdv!$F$2:$F$65536,IF(dati_pdc!$C830=5,dati_bdv!$G$2:$G$65536,dati_bdv!$H$2:$H$65536))))),$A830,dati_bdv!J$2:J$65536)</f>
        <v>0</v>
      </c>
      <c r="C830">
        <f>SUMIF(IF(dati_pdc!$C830=1,dati_bdv!$C$2:$C$65536,IF(dati_pdc!$C830=2,dati_bdv!$D$2:$D$65536,IF(dati_pdc!$C830=3,dati_bdv!$E$2:$E$65536,IF(dati_pdc!$C830=4,dati_bdv!$F$2:$F$65536,IF(dati_pdc!$C830=5,dati_bdv!$G$2:$G$65536,dati_bdv!$H$2:$H$65536))))),$A830,dati_bdv!K$2:K$65536)</f>
        <v>0</v>
      </c>
      <c r="D830">
        <f>SUMIF(IF(dati_pdc!$C830=1,dati_bdv!$C$2:$C$65536,IF(dati_pdc!$C830=2,dati_bdv!$D$2:$D$65536,IF(dati_pdc!$C830=3,dati_bdv!$E$2:$E$65536,IF(dati_pdc!$C830=4,dati_bdv!$F$2:$F$65536,IF(dati_pdc!$C830=5,dati_bdv!$G$2:$G$65536,dati_bdv!$H$2:$H$65536))))),$A830,dati_bdv!L$2:L$65536)</f>
        <v>0</v>
      </c>
      <c r="E830">
        <f>SUMIF(IF(dati_pdc!$C830=1,dati_bdv!$C$2:$C$65536,IF(dati_pdc!$C830=2,dati_bdv!$D$2:$D$65536,IF(dati_pdc!$C830=3,dati_bdv!$E$2:$E$65536,IF(dati_pdc!$C830=4,dati_bdv!$F$2:$F$65536,IF(dati_pdc!$C830=5,dati_bdv!$G$2:$G$65536,dati_bdv!$H$2:$H$65536))))),$A830,dati_bdv!M$2:M$65536)</f>
        <v>0</v>
      </c>
      <c r="F830">
        <f>SUMIF(IF(dati_pdc!$C830=1,dati_bdv!$C$2:$C$65536,IF(dati_pdc!$C830=2,dati_bdv!$D$2:$D$65536,IF(dati_pdc!$C830=3,dati_bdv!$E$2:$E$65536,IF(dati_pdc!$C830=4,dati_bdv!$F$2:$F$65536,IF(dati_pdc!$C830=5,dati_bdv!$G$2:$G$65536,dati_bdv!$H$2:$H$65536))))),$A830,dati_bdv!N$2:N$65536)</f>
        <v>0</v>
      </c>
    </row>
    <row r="831" spans="1:6">
      <c r="A831" s="34">
        <f>dati_pdc!A831</f>
        <v>0</v>
      </c>
      <c r="B831">
        <f>SUMIF(IF(dati_pdc!$C831=1,dati_bdv!$C$2:$C$65536,IF(dati_pdc!$C831=2,dati_bdv!$D$2:$D$65536,IF(dati_pdc!$C831=3,dati_bdv!$E$2:$E$65536,IF(dati_pdc!$C831=4,dati_bdv!$F$2:$F$65536,IF(dati_pdc!$C831=5,dati_bdv!$G$2:$G$65536,dati_bdv!$H$2:$H$65536))))),$A831,dati_bdv!J$2:J$65536)</f>
        <v>0</v>
      </c>
      <c r="C831">
        <f>SUMIF(IF(dati_pdc!$C831=1,dati_bdv!$C$2:$C$65536,IF(dati_pdc!$C831=2,dati_bdv!$D$2:$D$65536,IF(dati_pdc!$C831=3,dati_bdv!$E$2:$E$65536,IF(dati_pdc!$C831=4,dati_bdv!$F$2:$F$65536,IF(dati_pdc!$C831=5,dati_bdv!$G$2:$G$65536,dati_bdv!$H$2:$H$65536))))),$A831,dati_bdv!K$2:K$65536)</f>
        <v>0</v>
      </c>
      <c r="D831">
        <f>SUMIF(IF(dati_pdc!$C831=1,dati_bdv!$C$2:$C$65536,IF(dati_pdc!$C831=2,dati_bdv!$D$2:$D$65536,IF(dati_pdc!$C831=3,dati_bdv!$E$2:$E$65536,IF(dati_pdc!$C831=4,dati_bdv!$F$2:$F$65536,IF(dati_pdc!$C831=5,dati_bdv!$G$2:$G$65536,dati_bdv!$H$2:$H$65536))))),$A831,dati_bdv!L$2:L$65536)</f>
        <v>0</v>
      </c>
      <c r="E831">
        <f>SUMIF(IF(dati_pdc!$C831=1,dati_bdv!$C$2:$C$65536,IF(dati_pdc!$C831=2,dati_bdv!$D$2:$D$65536,IF(dati_pdc!$C831=3,dati_bdv!$E$2:$E$65536,IF(dati_pdc!$C831=4,dati_bdv!$F$2:$F$65536,IF(dati_pdc!$C831=5,dati_bdv!$G$2:$G$65536,dati_bdv!$H$2:$H$65536))))),$A831,dati_bdv!M$2:M$65536)</f>
        <v>0</v>
      </c>
      <c r="F831">
        <f>SUMIF(IF(dati_pdc!$C831=1,dati_bdv!$C$2:$C$65536,IF(dati_pdc!$C831=2,dati_bdv!$D$2:$D$65536,IF(dati_pdc!$C831=3,dati_bdv!$E$2:$E$65536,IF(dati_pdc!$C831=4,dati_bdv!$F$2:$F$65536,IF(dati_pdc!$C831=5,dati_bdv!$G$2:$G$65536,dati_bdv!$H$2:$H$65536))))),$A831,dati_bdv!N$2:N$65536)</f>
        <v>0</v>
      </c>
    </row>
    <row r="832" spans="1:6">
      <c r="A832" s="34">
        <f>dati_pdc!A832</f>
        <v>0</v>
      </c>
      <c r="B832">
        <f>SUMIF(IF(dati_pdc!$C832=1,dati_bdv!$C$2:$C$65536,IF(dati_pdc!$C832=2,dati_bdv!$D$2:$D$65536,IF(dati_pdc!$C832=3,dati_bdv!$E$2:$E$65536,IF(dati_pdc!$C832=4,dati_bdv!$F$2:$F$65536,IF(dati_pdc!$C832=5,dati_bdv!$G$2:$G$65536,dati_bdv!$H$2:$H$65536))))),$A832,dati_bdv!J$2:J$65536)</f>
        <v>0</v>
      </c>
      <c r="C832">
        <f>SUMIF(IF(dati_pdc!$C832=1,dati_bdv!$C$2:$C$65536,IF(dati_pdc!$C832=2,dati_bdv!$D$2:$D$65536,IF(dati_pdc!$C832=3,dati_bdv!$E$2:$E$65536,IF(dati_pdc!$C832=4,dati_bdv!$F$2:$F$65536,IF(dati_pdc!$C832=5,dati_bdv!$G$2:$G$65536,dati_bdv!$H$2:$H$65536))))),$A832,dati_bdv!K$2:K$65536)</f>
        <v>0</v>
      </c>
      <c r="D832">
        <f>SUMIF(IF(dati_pdc!$C832=1,dati_bdv!$C$2:$C$65536,IF(dati_pdc!$C832=2,dati_bdv!$D$2:$D$65536,IF(dati_pdc!$C832=3,dati_bdv!$E$2:$E$65536,IF(dati_pdc!$C832=4,dati_bdv!$F$2:$F$65536,IF(dati_pdc!$C832=5,dati_bdv!$G$2:$G$65536,dati_bdv!$H$2:$H$65536))))),$A832,dati_bdv!L$2:L$65536)</f>
        <v>0</v>
      </c>
      <c r="E832">
        <f>SUMIF(IF(dati_pdc!$C832=1,dati_bdv!$C$2:$C$65536,IF(dati_pdc!$C832=2,dati_bdv!$D$2:$D$65536,IF(dati_pdc!$C832=3,dati_bdv!$E$2:$E$65536,IF(dati_pdc!$C832=4,dati_bdv!$F$2:$F$65536,IF(dati_pdc!$C832=5,dati_bdv!$G$2:$G$65536,dati_bdv!$H$2:$H$65536))))),$A832,dati_bdv!M$2:M$65536)</f>
        <v>0</v>
      </c>
      <c r="F832">
        <f>SUMIF(IF(dati_pdc!$C832=1,dati_bdv!$C$2:$C$65536,IF(dati_pdc!$C832=2,dati_bdv!$D$2:$D$65536,IF(dati_pdc!$C832=3,dati_bdv!$E$2:$E$65536,IF(dati_pdc!$C832=4,dati_bdv!$F$2:$F$65536,IF(dati_pdc!$C832=5,dati_bdv!$G$2:$G$65536,dati_bdv!$H$2:$H$65536))))),$A832,dati_bdv!N$2:N$65536)</f>
        <v>0</v>
      </c>
    </row>
    <row r="833" spans="1:6">
      <c r="A833" s="34">
        <f>dati_pdc!A833</f>
        <v>0</v>
      </c>
      <c r="B833">
        <f>SUMIF(IF(dati_pdc!$C833=1,dati_bdv!$C$2:$C$65536,IF(dati_pdc!$C833=2,dati_bdv!$D$2:$D$65536,IF(dati_pdc!$C833=3,dati_bdv!$E$2:$E$65536,IF(dati_pdc!$C833=4,dati_bdv!$F$2:$F$65536,IF(dati_pdc!$C833=5,dati_bdv!$G$2:$G$65536,dati_bdv!$H$2:$H$65536))))),$A833,dati_bdv!J$2:J$65536)</f>
        <v>0</v>
      </c>
      <c r="C833">
        <f>SUMIF(IF(dati_pdc!$C833=1,dati_bdv!$C$2:$C$65536,IF(dati_pdc!$C833=2,dati_bdv!$D$2:$D$65536,IF(dati_pdc!$C833=3,dati_bdv!$E$2:$E$65536,IF(dati_pdc!$C833=4,dati_bdv!$F$2:$F$65536,IF(dati_pdc!$C833=5,dati_bdv!$G$2:$G$65536,dati_bdv!$H$2:$H$65536))))),$A833,dati_bdv!K$2:K$65536)</f>
        <v>0</v>
      </c>
      <c r="D833">
        <f>SUMIF(IF(dati_pdc!$C833=1,dati_bdv!$C$2:$C$65536,IF(dati_pdc!$C833=2,dati_bdv!$D$2:$D$65536,IF(dati_pdc!$C833=3,dati_bdv!$E$2:$E$65536,IF(dati_pdc!$C833=4,dati_bdv!$F$2:$F$65536,IF(dati_pdc!$C833=5,dati_bdv!$G$2:$G$65536,dati_bdv!$H$2:$H$65536))))),$A833,dati_bdv!L$2:L$65536)</f>
        <v>0</v>
      </c>
      <c r="E833">
        <f>SUMIF(IF(dati_pdc!$C833=1,dati_bdv!$C$2:$C$65536,IF(dati_pdc!$C833=2,dati_bdv!$D$2:$D$65536,IF(dati_pdc!$C833=3,dati_bdv!$E$2:$E$65536,IF(dati_pdc!$C833=4,dati_bdv!$F$2:$F$65536,IF(dati_pdc!$C833=5,dati_bdv!$G$2:$G$65536,dati_bdv!$H$2:$H$65536))))),$A833,dati_bdv!M$2:M$65536)</f>
        <v>0</v>
      </c>
      <c r="F833">
        <f>SUMIF(IF(dati_pdc!$C833=1,dati_bdv!$C$2:$C$65536,IF(dati_pdc!$C833=2,dati_bdv!$D$2:$D$65536,IF(dati_pdc!$C833=3,dati_bdv!$E$2:$E$65536,IF(dati_pdc!$C833=4,dati_bdv!$F$2:$F$65536,IF(dati_pdc!$C833=5,dati_bdv!$G$2:$G$65536,dati_bdv!$H$2:$H$65536))))),$A833,dati_bdv!N$2:N$65536)</f>
        <v>0</v>
      </c>
    </row>
    <row r="834" spans="1:6">
      <c r="A834" s="34">
        <f>dati_pdc!A834</f>
        <v>0</v>
      </c>
      <c r="B834">
        <f>SUMIF(IF(dati_pdc!$C834=1,dati_bdv!$C$2:$C$65536,IF(dati_pdc!$C834=2,dati_bdv!$D$2:$D$65536,IF(dati_pdc!$C834=3,dati_bdv!$E$2:$E$65536,IF(dati_pdc!$C834=4,dati_bdv!$F$2:$F$65536,IF(dati_pdc!$C834=5,dati_bdv!$G$2:$G$65536,dati_bdv!$H$2:$H$65536))))),$A834,dati_bdv!J$2:J$65536)</f>
        <v>0</v>
      </c>
      <c r="C834">
        <f>SUMIF(IF(dati_pdc!$C834=1,dati_bdv!$C$2:$C$65536,IF(dati_pdc!$C834=2,dati_bdv!$D$2:$D$65536,IF(dati_pdc!$C834=3,dati_bdv!$E$2:$E$65536,IF(dati_pdc!$C834=4,dati_bdv!$F$2:$F$65536,IF(dati_pdc!$C834=5,dati_bdv!$G$2:$G$65536,dati_bdv!$H$2:$H$65536))))),$A834,dati_bdv!K$2:K$65536)</f>
        <v>0</v>
      </c>
      <c r="D834">
        <f>SUMIF(IF(dati_pdc!$C834=1,dati_bdv!$C$2:$C$65536,IF(dati_pdc!$C834=2,dati_bdv!$D$2:$D$65536,IF(dati_pdc!$C834=3,dati_bdv!$E$2:$E$65536,IF(dati_pdc!$C834=4,dati_bdv!$F$2:$F$65536,IF(dati_pdc!$C834=5,dati_bdv!$G$2:$G$65536,dati_bdv!$H$2:$H$65536))))),$A834,dati_bdv!L$2:L$65536)</f>
        <v>0</v>
      </c>
      <c r="E834">
        <f>SUMIF(IF(dati_pdc!$C834=1,dati_bdv!$C$2:$C$65536,IF(dati_pdc!$C834=2,dati_bdv!$D$2:$D$65536,IF(dati_pdc!$C834=3,dati_bdv!$E$2:$E$65536,IF(dati_pdc!$C834=4,dati_bdv!$F$2:$F$65536,IF(dati_pdc!$C834=5,dati_bdv!$G$2:$G$65536,dati_bdv!$H$2:$H$65536))))),$A834,dati_bdv!M$2:M$65536)</f>
        <v>0</v>
      </c>
      <c r="F834">
        <f>SUMIF(IF(dati_pdc!$C834=1,dati_bdv!$C$2:$C$65536,IF(dati_pdc!$C834=2,dati_bdv!$D$2:$D$65536,IF(dati_pdc!$C834=3,dati_bdv!$E$2:$E$65536,IF(dati_pdc!$C834=4,dati_bdv!$F$2:$F$65536,IF(dati_pdc!$C834=5,dati_bdv!$G$2:$G$65536,dati_bdv!$H$2:$H$65536))))),$A834,dati_bdv!N$2:N$65536)</f>
        <v>0</v>
      </c>
    </row>
    <row r="835" spans="1:6">
      <c r="A835" s="34">
        <f>dati_pdc!A835</f>
        <v>0</v>
      </c>
      <c r="B835">
        <f>SUMIF(IF(dati_pdc!$C835=1,dati_bdv!$C$2:$C$65536,IF(dati_pdc!$C835=2,dati_bdv!$D$2:$D$65536,IF(dati_pdc!$C835=3,dati_bdv!$E$2:$E$65536,IF(dati_pdc!$C835=4,dati_bdv!$F$2:$F$65536,IF(dati_pdc!$C835=5,dati_bdv!$G$2:$G$65536,dati_bdv!$H$2:$H$65536))))),$A835,dati_bdv!J$2:J$65536)</f>
        <v>0</v>
      </c>
      <c r="C835">
        <f>SUMIF(IF(dati_pdc!$C835=1,dati_bdv!$C$2:$C$65536,IF(dati_pdc!$C835=2,dati_bdv!$D$2:$D$65536,IF(dati_pdc!$C835=3,dati_bdv!$E$2:$E$65536,IF(dati_pdc!$C835=4,dati_bdv!$F$2:$F$65536,IF(dati_pdc!$C835=5,dati_bdv!$G$2:$G$65536,dati_bdv!$H$2:$H$65536))))),$A835,dati_bdv!K$2:K$65536)</f>
        <v>0</v>
      </c>
      <c r="D835">
        <f>SUMIF(IF(dati_pdc!$C835=1,dati_bdv!$C$2:$C$65536,IF(dati_pdc!$C835=2,dati_bdv!$D$2:$D$65536,IF(dati_pdc!$C835=3,dati_bdv!$E$2:$E$65536,IF(dati_pdc!$C835=4,dati_bdv!$F$2:$F$65536,IF(dati_pdc!$C835=5,dati_bdv!$G$2:$G$65536,dati_bdv!$H$2:$H$65536))))),$A835,dati_bdv!L$2:L$65536)</f>
        <v>0</v>
      </c>
      <c r="E835">
        <f>SUMIF(IF(dati_pdc!$C835=1,dati_bdv!$C$2:$C$65536,IF(dati_pdc!$C835=2,dati_bdv!$D$2:$D$65536,IF(dati_pdc!$C835=3,dati_bdv!$E$2:$E$65536,IF(dati_pdc!$C835=4,dati_bdv!$F$2:$F$65536,IF(dati_pdc!$C835=5,dati_bdv!$G$2:$G$65536,dati_bdv!$H$2:$H$65536))))),$A835,dati_bdv!M$2:M$65536)</f>
        <v>0</v>
      </c>
      <c r="F835">
        <f>SUMIF(IF(dati_pdc!$C835=1,dati_bdv!$C$2:$C$65536,IF(dati_pdc!$C835=2,dati_bdv!$D$2:$D$65536,IF(dati_pdc!$C835=3,dati_bdv!$E$2:$E$65536,IF(dati_pdc!$C835=4,dati_bdv!$F$2:$F$65536,IF(dati_pdc!$C835=5,dati_bdv!$G$2:$G$65536,dati_bdv!$H$2:$H$65536))))),$A835,dati_bdv!N$2:N$65536)</f>
        <v>0</v>
      </c>
    </row>
    <row r="836" spans="1:6">
      <c r="A836" s="34">
        <f>dati_pdc!A836</f>
        <v>0</v>
      </c>
      <c r="B836">
        <f>SUMIF(IF(dati_pdc!$C836=1,dati_bdv!$C$2:$C$65536,IF(dati_pdc!$C836=2,dati_bdv!$D$2:$D$65536,IF(dati_pdc!$C836=3,dati_bdv!$E$2:$E$65536,IF(dati_pdc!$C836=4,dati_bdv!$F$2:$F$65536,IF(dati_pdc!$C836=5,dati_bdv!$G$2:$G$65536,dati_bdv!$H$2:$H$65536))))),$A836,dati_bdv!J$2:J$65536)</f>
        <v>0</v>
      </c>
      <c r="C836">
        <f>SUMIF(IF(dati_pdc!$C836=1,dati_bdv!$C$2:$C$65536,IF(dati_pdc!$C836=2,dati_bdv!$D$2:$D$65536,IF(dati_pdc!$C836=3,dati_bdv!$E$2:$E$65536,IF(dati_pdc!$C836=4,dati_bdv!$F$2:$F$65536,IF(dati_pdc!$C836=5,dati_bdv!$G$2:$G$65536,dati_bdv!$H$2:$H$65536))))),$A836,dati_bdv!K$2:K$65536)</f>
        <v>0</v>
      </c>
      <c r="D836">
        <f>SUMIF(IF(dati_pdc!$C836=1,dati_bdv!$C$2:$C$65536,IF(dati_pdc!$C836=2,dati_bdv!$D$2:$D$65536,IF(dati_pdc!$C836=3,dati_bdv!$E$2:$E$65536,IF(dati_pdc!$C836=4,dati_bdv!$F$2:$F$65536,IF(dati_pdc!$C836=5,dati_bdv!$G$2:$G$65536,dati_bdv!$H$2:$H$65536))))),$A836,dati_bdv!L$2:L$65536)</f>
        <v>0</v>
      </c>
      <c r="E836">
        <f>SUMIF(IF(dati_pdc!$C836=1,dati_bdv!$C$2:$C$65536,IF(dati_pdc!$C836=2,dati_bdv!$D$2:$D$65536,IF(dati_pdc!$C836=3,dati_bdv!$E$2:$E$65536,IF(dati_pdc!$C836=4,dati_bdv!$F$2:$F$65536,IF(dati_pdc!$C836=5,dati_bdv!$G$2:$G$65536,dati_bdv!$H$2:$H$65536))))),$A836,dati_bdv!M$2:M$65536)</f>
        <v>0</v>
      </c>
      <c r="F836">
        <f>SUMIF(IF(dati_pdc!$C836=1,dati_bdv!$C$2:$C$65536,IF(dati_pdc!$C836=2,dati_bdv!$D$2:$D$65536,IF(dati_pdc!$C836=3,dati_bdv!$E$2:$E$65536,IF(dati_pdc!$C836=4,dati_bdv!$F$2:$F$65536,IF(dati_pdc!$C836=5,dati_bdv!$G$2:$G$65536,dati_bdv!$H$2:$H$65536))))),$A836,dati_bdv!N$2:N$65536)</f>
        <v>0</v>
      </c>
    </row>
    <row r="837" spans="1:6">
      <c r="A837" s="34">
        <f>dati_pdc!A837</f>
        <v>0</v>
      </c>
      <c r="B837">
        <f>SUMIF(IF(dati_pdc!$C837=1,dati_bdv!$C$2:$C$65536,IF(dati_pdc!$C837=2,dati_bdv!$D$2:$D$65536,IF(dati_pdc!$C837=3,dati_bdv!$E$2:$E$65536,IF(dati_pdc!$C837=4,dati_bdv!$F$2:$F$65536,IF(dati_pdc!$C837=5,dati_bdv!$G$2:$G$65536,dati_bdv!$H$2:$H$65536))))),$A837,dati_bdv!J$2:J$65536)</f>
        <v>0</v>
      </c>
      <c r="C837">
        <f>SUMIF(IF(dati_pdc!$C837=1,dati_bdv!$C$2:$C$65536,IF(dati_pdc!$C837=2,dati_bdv!$D$2:$D$65536,IF(dati_pdc!$C837=3,dati_bdv!$E$2:$E$65536,IF(dati_pdc!$C837=4,dati_bdv!$F$2:$F$65536,IF(dati_pdc!$C837=5,dati_bdv!$G$2:$G$65536,dati_bdv!$H$2:$H$65536))))),$A837,dati_bdv!K$2:K$65536)</f>
        <v>0</v>
      </c>
      <c r="D837">
        <f>SUMIF(IF(dati_pdc!$C837=1,dati_bdv!$C$2:$C$65536,IF(dati_pdc!$C837=2,dati_bdv!$D$2:$D$65536,IF(dati_pdc!$C837=3,dati_bdv!$E$2:$E$65536,IF(dati_pdc!$C837=4,dati_bdv!$F$2:$F$65536,IF(dati_pdc!$C837=5,dati_bdv!$G$2:$G$65536,dati_bdv!$H$2:$H$65536))))),$A837,dati_bdv!L$2:L$65536)</f>
        <v>0</v>
      </c>
      <c r="E837">
        <f>SUMIF(IF(dati_pdc!$C837=1,dati_bdv!$C$2:$C$65536,IF(dati_pdc!$C837=2,dati_bdv!$D$2:$D$65536,IF(dati_pdc!$C837=3,dati_bdv!$E$2:$E$65536,IF(dati_pdc!$C837=4,dati_bdv!$F$2:$F$65536,IF(dati_pdc!$C837=5,dati_bdv!$G$2:$G$65536,dati_bdv!$H$2:$H$65536))))),$A837,dati_bdv!M$2:M$65536)</f>
        <v>0</v>
      </c>
      <c r="F837">
        <f>SUMIF(IF(dati_pdc!$C837=1,dati_bdv!$C$2:$C$65536,IF(dati_pdc!$C837=2,dati_bdv!$D$2:$D$65536,IF(dati_pdc!$C837=3,dati_bdv!$E$2:$E$65536,IF(dati_pdc!$C837=4,dati_bdv!$F$2:$F$65536,IF(dati_pdc!$C837=5,dati_bdv!$G$2:$G$65536,dati_bdv!$H$2:$H$65536))))),$A837,dati_bdv!N$2:N$65536)</f>
        <v>0</v>
      </c>
    </row>
    <row r="838" spans="1:6">
      <c r="A838" s="34">
        <f>dati_pdc!A838</f>
        <v>0</v>
      </c>
      <c r="B838">
        <f>SUMIF(IF(dati_pdc!$C838=1,dati_bdv!$C$2:$C$65536,IF(dati_pdc!$C838=2,dati_bdv!$D$2:$D$65536,IF(dati_pdc!$C838=3,dati_bdv!$E$2:$E$65536,IF(dati_pdc!$C838=4,dati_bdv!$F$2:$F$65536,IF(dati_pdc!$C838=5,dati_bdv!$G$2:$G$65536,dati_bdv!$H$2:$H$65536))))),$A838,dati_bdv!J$2:J$65536)</f>
        <v>0</v>
      </c>
      <c r="C838">
        <f>SUMIF(IF(dati_pdc!$C838=1,dati_bdv!$C$2:$C$65536,IF(dati_pdc!$C838=2,dati_bdv!$D$2:$D$65536,IF(dati_pdc!$C838=3,dati_bdv!$E$2:$E$65536,IF(dati_pdc!$C838=4,dati_bdv!$F$2:$F$65536,IF(dati_pdc!$C838=5,dati_bdv!$G$2:$G$65536,dati_bdv!$H$2:$H$65536))))),$A838,dati_bdv!K$2:K$65536)</f>
        <v>0</v>
      </c>
      <c r="D838">
        <f>SUMIF(IF(dati_pdc!$C838=1,dati_bdv!$C$2:$C$65536,IF(dati_pdc!$C838=2,dati_bdv!$D$2:$D$65536,IF(dati_pdc!$C838=3,dati_bdv!$E$2:$E$65536,IF(dati_pdc!$C838=4,dati_bdv!$F$2:$F$65536,IF(dati_pdc!$C838=5,dati_bdv!$G$2:$G$65536,dati_bdv!$H$2:$H$65536))))),$A838,dati_bdv!L$2:L$65536)</f>
        <v>0</v>
      </c>
      <c r="E838">
        <f>SUMIF(IF(dati_pdc!$C838=1,dati_bdv!$C$2:$C$65536,IF(dati_pdc!$C838=2,dati_bdv!$D$2:$D$65536,IF(dati_pdc!$C838=3,dati_bdv!$E$2:$E$65536,IF(dati_pdc!$C838=4,dati_bdv!$F$2:$F$65536,IF(dati_pdc!$C838=5,dati_bdv!$G$2:$G$65536,dati_bdv!$H$2:$H$65536))))),$A838,dati_bdv!M$2:M$65536)</f>
        <v>0</v>
      </c>
      <c r="F838">
        <f>SUMIF(IF(dati_pdc!$C838=1,dati_bdv!$C$2:$C$65536,IF(dati_pdc!$C838=2,dati_bdv!$D$2:$D$65536,IF(dati_pdc!$C838=3,dati_bdv!$E$2:$E$65536,IF(dati_pdc!$C838=4,dati_bdv!$F$2:$F$65536,IF(dati_pdc!$C838=5,dati_bdv!$G$2:$G$65536,dati_bdv!$H$2:$H$65536))))),$A838,dati_bdv!N$2:N$65536)</f>
        <v>0</v>
      </c>
    </row>
    <row r="839" spans="1:6">
      <c r="A839" s="34">
        <f>dati_pdc!A839</f>
        <v>0</v>
      </c>
      <c r="B839">
        <f>SUMIF(IF(dati_pdc!$C839=1,dati_bdv!$C$2:$C$65536,IF(dati_pdc!$C839=2,dati_bdv!$D$2:$D$65536,IF(dati_pdc!$C839=3,dati_bdv!$E$2:$E$65536,IF(dati_pdc!$C839=4,dati_bdv!$F$2:$F$65536,IF(dati_pdc!$C839=5,dati_bdv!$G$2:$G$65536,dati_bdv!$H$2:$H$65536))))),$A839,dati_bdv!J$2:J$65536)</f>
        <v>0</v>
      </c>
      <c r="C839">
        <f>SUMIF(IF(dati_pdc!$C839=1,dati_bdv!$C$2:$C$65536,IF(dati_pdc!$C839=2,dati_bdv!$D$2:$D$65536,IF(dati_pdc!$C839=3,dati_bdv!$E$2:$E$65536,IF(dati_pdc!$C839=4,dati_bdv!$F$2:$F$65536,IF(dati_pdc!$C839=5,dati_bdv!$G$2:$G$65536,dati_bdv!$H$2:$H$65536))))),$A839,dati_bdv!K$2:K$65536)</f>
        <v>0</v>
      </c>
      <c r="D839">
        <f>SUMIF(IF(dati_pdc!$C839=1,dati_bdv!$C$2:$C$65536,IF(dati_pdc!$C839=2,dati_bdv!$D$2:$D$65536,IF(dati_pdc!$C839=3,dati_bdv!$E$2:$E$65536,IF(dati_pdc!$C839=4,dati_bdv!$F$2:$F$65536,IF(dati_pdc!$C839=5,dati_bdv!$G$2:$G$65536,dati_bdv!$H$2:$H$65536))))),$A839,dati_bdv!L$2:L$65536)</f>
        <v>0</v>
      </c>
      <c r="E839">
        <f>SUMIF(IF(dati_pdc!$C839=1,dati_bdv!$C$2:$C$65536,IF(dati_pdc!$C839=2,dati_bdv!$D$2:$D$65536,IF(dati_pdc!$C839=3,dati_bdv!$E$2:$E$65536,IF(dati_pdc!$C839=4,dati_bdv!$F$2:$F$65536,IF(dati_pdc!$C839=5,dati_bdv!$G$2:$G$65536,dati_bdv!$H$2:$H$65536))))),$A839,dati_bdv!M$2:M$65536)</f>
        <v>0</v>
      </c>
      <c r="F839">
        <f>SUMIF(IF(dati_pdc!$C839=1,dati_bdv!$C$2:$C$65536,IF(dati_pdc!$C839=2,dati_bdv!$D$2:$D$65536,IF(dati_pdc!$C839=3,dati_bdv!$E$2:$E$65536,IF(dati_pdc!$C839=4,dati_bdv!$F$2:$F$65536,IF(dati_pdc!$C839=5,dati_bdv!$G$2:$G$65536,dati_bdv!$H$2:$H$65536))))),$A839,dati_bdv!N$2:N$65536)</f>
        <v>0</v>
      </c>
    </row>
    <row r="840" spans="1:6">
      <c r="A840" s="34">
        <f>dati_pdc!A840</f>
        <v>0</v>
      </c>
      <c r="B840">
        <f>SUMIF(IF(dati_pdc!$C840=1,dati_bdv!$C$2:$C$65536,IF(dati_pdc!$C840=2,dati_bdv!$D$2:$D$65536,IF(dati_pdc!$C840=3,dati_bdv!$E$2:$E$65536,IF(dati_pdc!$C840=4,dati_bdv!$F$2:$F$65536,IF(dati_pdc!$C840=5,dati_bdv!$G$2:$G$65536,dati_bdv!$H$2:$H$65536))))),$A840,dati_bdv!J$2:J$65536)</f>
        <v>0</v>
      </c>
      <c r="C840">
        <f>SUMIF(IF(dati_pdc!$C840=1,dati_bdv!$C$2:$C$65536,IF(dati_pdc!$C840=2,dati_bdv!$D$2:$D$65536,IF(dati_pdc!$C840=3,dati_bdv!$E$2:$E$65536,IF(dati_pdc!$C840=4,dati_bdv!$F$2:$F$65536,IF(dati_pdc!$C840=5,dati_bdv!$G$2:$G$65536,dati_bdv!$H$2:$H$65536))))),$A840,dati_bdv!K$2:K$65536)</f>
        <v>0</v>
      </c>
      <c r="D840">
        <f>SUMIF(IF(dati_pdc!$C840=1,dati_bdv!$C$2:$C$65536,IF(dati_pdc!$C840=2,dati_bdv!$D$2:$D$65536,IF(dati_pdc!$C840=3,dati_bdv!$E$2:$E$65536,IF(dati_pdc!$C840=4,dati_bdv!$F$2:$F$65536,IF(dati_pdc!$C840=5,dati_bdv!$G$2:$G$65536,dati_bdv!$H$2:$H$65536))))),$A840,dati_bdv!L$2:L$65536)</f>
        <v>0</v>
      </c>
      <c r="E840">
        <f>SUMIF(IF(dati_pdc!$C840=1,dati_bdv!$C$2:$C$65536,IF(dati_pdc!$C840=2,dati_bdv!$D$2:$D$65536,IF(dati_pdc!$C840=3,dati_bdv!$E$2:$E$65536,IF(dati_pdc!$C840=4,dati_bdv!$F$2:$F$65536,IF(dati_pdc!$C840=5,dati_bdv!$G$2:$G$65536,dati_bdv!$H$2:$H$65536))))),$A840,dati_bdv!M$2:M$65536)</f>
        <v>0</v>
      </c>
      <c r="F840">
        <f>SUMIF(IF(dati_pdc!$C840=1,dati_bdv!$C$2:$C$65536,IF(dati_pdc!$C840=2,dati_bdv!$D$2:$D$65536,IF(dati_pdc!$C840=3,dati_bdv!$E$2:$E$65536,IF(dati_pdc!$C840=4,dati_bdv!$F$2:$F$65536,IF(dati_pdc!$C840=5,dati_bdv!$G$2:$G$65536,dati_bdv!$H$2:$H$65536))))),$A840,dati_bdv!N$2:N$65536)</f>
        <v>0</v>
      </c>
    </row>
    <row r="841" spans="1:6">
      <c r="A841" s="34">
        <f>dati_pdc!A841</f>
        <v>0</v>
      </c>
      <c r="B841">
        <f>SUMIF(IF(dati_pdc!$C841=1,dati_bdv!$C$2:$C$65536,IF(dati_pdc!$C841=2,dati_bdv!$D$2:$D$65536,IF(dati_pdc!$C841=3,dati_bdv!$E$2:$E$65536,IF(dati_pdc!$C841=4,dati_bdv!$F$2:$F$65536,IF(dati_pdc!$C841=5,dati_bdv!$G$2:$G$65536,dati_bdv!$H$2:$H$65536))))),$A841,dati_bdv!J$2:J$65536)</f>
        <v>0</v>
      </c>
      <c r="C841">
        <f>SUMIF(IF(dati_pdc!$C841=1,dati_bdv!$C$2:$C$65536,IF(dati_pdc!$C841=2,dati_bdv!$D$2:$D$65536,IF(dati_pdc!$C841=3,dati_bdv!$E$2:$E$65536,IF(dati_pdc!$C841=4,dati_bdv!$F$2:$F$65536,IF(dati_pdc!$C841=5,dati_bdv!$G$2:$G$65536,dati_bdv!$H$2:$H$65536))))),$A841,dati_bdv!K$2:K$65536)</f>
        <v>0</v>
      </c>
      <c r="D841">
        <f>SUMIF(IF(dati_pdc!$C841=1,dati_bdv!$C$2:$C$65536,IF(dati_pdc!$C841=2,dati_bdv!$D$2:$D$65536,IF(dati_pdc!$C841=3,dati_bdv!$E$2:$E$65536,IF(dati_pdc!$C841=4,dati_bdv!$F$2:$F$65536,IF(dati_pdc!$C841=5,dati_bdv!$G$2:$G$65536,dati_bdv!$H$2:$H$65536))))),$A841,dati_bdv!L$2:L$65536)</f>
        <v>0</v>
      </c>
      <c r="E841">
        <f>SUMIF(IF(dati_pdc!$C841=1,dati_bdv!$C$2:$C$65536,IF(dati_pdc!$C841=2,dati_bdv!$D$2:$D$65536,IF(dati_pdc!$C841=3,dati_bdv!$E$2:$E$65536,IF(dati_pdc!$C841=4,dati_bdv!$F$2:$F$65536,IF(dati_pdc!$C841=5,dati_bdv!$G$2:$G$65536,dati_bdv!$H$2:$H$65536))))),$A841,dati_bdv!M$2:M$65536)</f>
        <v>0</v>
      </c>
      <c r="F841">
        <f>SUMIF(IF(dati_pdc!$C841=1,dati_bdv!$C$2:$C$65536,IF(dati_pdc!$C841=2,dati_bdv!$D$2:$D$65536,IF(dati_pdc!$C841=3,dati_bdv!$E$2:$E$65536,IF(dati_pdc!$C841=4,dati_bdv!$F$2:$F$65536,IF(dati_pdc!$C841=5,dati_bdv!$G$2:$G$65536,dati_bdv!$H$2:$H$65536))))),$A841,dati_bdv!N$2:N$65536)</f>
        <v>0</v>
      </c>
    </row>
    <row r="842" spans="1:6">
      <c r="A842" s="34">
        <f>dati_pdc!A842</f>
        <v>0</v>
      </c>
      <c r="B842">
        <f>SUMIF(IF(dati_pdc!$C842=1,dati_bdv!$C$2:$C$65536,IF(dati_pdc!$C842=2,dati_bdv!$D$2:$D$65536,IF(dati_pdc!$C842=3,dati_bdv!$E$2:$E$65536,IF(dati_pdc!$C842=4,dati_bdv!$F$2:$F$65536,IF(dati_pdc!$C842=5,dati_bdv!$G$2:$G$65536,dati_bdv!$H$2:$H$65536))))),$A842,dati_bdv!J$2:J$65536)</f>
        <v>0</v>
      </c>
      <c r="C842">
        <f>SUMIF(IF(dati_pdc!$C842=1,dati_bdv!$C$2:$C$65536,IF(dati_pdc!$C842=2,dati_bdv!$D$2:$D$65536,IF(dati_pdc!$C842=3,dati_bdv!$E$2:$E$65536,IF(dati_pdc!$C842=4,dati_bdv!$F$2:$F$65536,IF(dati_pdc!$C842=5,dati_bdv!$G$2:$G$65536,dati_bdv!$H$2:$H$65536))))),$A842,dati_bdv!K$2:K$65536)</f>
        <v>0</v>
      </c>
      <c r="D842">
        <f>SUMIF(IF(dati_pdc!$C842=1,dati_bdv!$C$2:$C$65536,IF(dati_pdc!$C842=2,dati_bdv!$D$2:$D$65536,IF(dati_pdc!$C842=3,dati_bdv!$E$2:$E$65536,IF(dati_pdc!$C842=4,dati_bdv!$F$2:$F$65536,IF(dati_pdc!$C842=5,dati_bdv!$G$2:$G$65536,dati_bdv!$H$2:$H$65536))))),$A842,dati_bdv!L$2:L$65536)</f>
        <v>0</v>
      </c>
      <c r="E842">
        <f>SUMIF(IF(dati_pdc!$C842=1,dati_bdv!$C$2:$C$65536,IF(dati_pdc!$C842=2,dati_bdv!$D$2:$D$65536,IF(dati_pdc!$C842=3,dati_bdv!$E$2:$E$65536,IF(dati_pdc!$C842=4,dati_bdv!$F$2:$F$65536,IF(dati_pdc!$C842=5,dati_bdv!$G$2:$G$65536,dati_bdv!$H$2:$H$65536))))),$A842,dati_bdv!M$2:M$65536)</f>
        <v>0</v>
      </c>
      <c r="F842">
        <f>SUMIF(IF(dati_pdc!$C842=1,dati_bdv!$C$2:$C$65536,IF(dati_pdc!$C842=2,dati_bdv!$D$2:$D$65536,IF(dati_pdc!$C842=3,dati_bdv!$E$2:$E$65536,IF(dati_pdc!$C842=4,dati_bdv!$F$2:$F$65536,IF(dati_pdc!$C842=5,dati_bdv!$G$2:$G$65536,dati_bdv!$H$2:$H$65536))))),$A842,dati_bdv!N$2:N$65536)</f>
        <v>0</v>
      </c>
    </row>
    <row r="843" spans="1:6">
      <c r="A843" s="34">
        <f>dati_pdc!A843</f>
        <v>0</v>
      </c>
      <c r="B843">
        <f>SUMIF(IF(dati_pdc!$C843=1,dati_bdv!$C$2:$C$65536,IF(dati_pdc!$C843=2,dati_bdv!$D$2:$D$65536,IF(dati_pdc!$C843=3,dati_bdv!$E$2:$E$65536,IF(dati_pdc!$C843=4,dati_bdv!$F$2:$F$65536,IF(dati_pdc!$C843=5,dati_bdv!$G$2:$G$65536,dati_bdv!$H$2:$H$65536))))),$A843,dati_bdv!J$2:J$65536)</f>
        <v>0</v>
      </c>
      <c r="C843">
        <f>SUMIF(IF(dati_pdc!$C843=1,dati_bdv!$C$2:$C$65536,IF(dati_pdc!$C843=2,dati_bdv!$D$2:$D$65536,IF(dati_pdc!$C843=3,dati_bdv!$E$2:$E$65536,IF(dati_pdc!$C843=4,dati_bdv!$F$2:$F$65536,IF(dati_pdc!$C843=5,dati_bdv!$G$2:$G$65536,dati_bdv!$H$2:$H$65536))))),$A843,dati_bdv!K$2:K$65536)</f>
        <v>0</v>
      </c>
      <c r="D843">
        <f>SUMIF(IF(dati_pdc!$C843=1,dati_bdv!$C$2:$C$65536,IF(dati_pdc!$C843=2,dati_bdv!$D$2:$D$65536,IF(dati_pdc!$C843=3,dati_bdv!$E$2:$E$65536,IF(dati_pdc!$C843=4,dati_bdv!$F$2:$F$65536,IF(dati_pdc!$C843=5,dati_bdv!$G$2:$G$65536,dati_bdv!$H$2:$H$65536))))),$A843,dati_bdv!L$2:L$65536)</f>
        <v>0</v>
      </c>
      <c r="E843">
        <f>SUMIF(IF(dati_pdc!$C843=1,dati_bdv!$C$2:$C$65536,IF(dati_pdc!$C843=2,dati_bdv!$D$2:$D$65536,IF(dati_pdc!$C843=3,dati_bdv!$E$2:$E$65536,IF(dati_pdc!$C843=4,dati_bdv!$F$2:$F$65536,IF(dati_pdc!$C843=5,dati_bdv!$G$2:$G$65536,dati_bdv!$H$2:$H$65536))))),$A843,dati_bdv!M$2:M$65536)</f>
        <v>0</v>
      </c>
      <c r="F843">
        <f>SUMIF(IF(dati_pdc!$C843=1,dati_bdv!$C$2:$C$65536,IF(dati_pdc!$C843=2,dati_bdv!$D$2:$D$65536,IF(dati_pdc!$C843=3,dati_bdv!$E$2:$E$65536,IF(dati_pdc!$C843=4,dati_bdv!$F$2:$F$65536,IF(dati_pdc!$C843=5,dati_bdv!$G$2:$G$65536,dati_bdv!$H$2:$H$65536))))),$A843,dati_bdv!N$2:N$65536)</f>
        <v>0</v>
      </c>
    </row>
    <row r="844" spans="1:6">
      <c r="A844" s="34">
        <f>dati_pdc!A844</f>
        <v>0</v>
      </c>
      <c r="B844">
        <f>SUMIF(IF(dati_pdc!$C844=1,dati_bdv!$C$2:$C$65536,IF(dati_pdc!$C844=2,dati_bdv!$D$2:$D$65536,IF(dati_pdc!$C844=3,dati_bdv!$E$2:$E$65536,IF(dati_pdc!$C844=4,dati_bdv!$F$2:$F$65536,IF(dati_pdc!$C844=5,dati_bdv!$G$2:$G$65536,dati_bdv!$H$2:$H$65536))))),$A844,dati_bdv!J$2:J$65536)</f>
        <v>0</v>
      </c>
      <c r="C844">
        <f>SUMIF(IF(dati_pdc!$C844=1,dati_bdv!$C$2:$C$65536,IF(dati_pdc!$C844=2,dati_bdv!$D$2:$D$65536,IF(dati_pdc!$C844=3,dati_bdv!$E$2:$E$65536,IF(dati_pdc!$C844=4,dati_bdv!$F$2:$F$65536,IF(dati_pdc!$C844=5,dati_bdv!$G$2:$G$65536,dati_bdv!$H$2:$H$65536))))),$A844,dati_bdv!K$2:K$65536)</f>
        <v>0</v>
      </c>
      <c r="D844">
        <f>SUMIF(IF(dati_pdc!$C844=1,dati_bdv!$C$2:$C$65536,IF(dati_pdc!$C844=2,dati_bdv!$D$2:$D$65536,IF(dati_pdc!$C844=3,dati_bdv!$E$2:$E$65536,IF(dati_pdc!$C844=4,dati_bdv!$F$2:$F$65536,IF(dati_pdc!$C844=5,dati_bdv!$G$2:$G$65536,dati_bdv!$H$2:$H$65536))))),$A844,dati_bdv!L$2:L$65536)</f>
        <v>0</v>
      </c>
      <c r="E844">
        <f>SUMIF(IF(dati_pdc!$C844=1,dati_bdv!$C$2:$C$65536,IF(dati_pdc!$C844=2,dati_bdv!$D$2:$D$65536,IF(dati_pdc!$C844=3,dati_bdv!$E$2:$E$65536,IF(dati_pdc!$C844=4,dati_bdv!$F$2:$F$65536,IF(dati_pdc!$C844=5,dati_bdv!$G$2:$G$65536,dati_bdv!$H$2:$H$65536))))),$A844,dati_bdv!M$2:M$65536)</f>
        <v>0</v>
      </c>
      <c r="F844">
        <f>SUMIF(IF(dati_pdc!$C844=1,dati_bdv!$C$2:$C$65536,IF(dati_pdc!$C844=2,dati_bdv!$D$2:$D$65536,IF(dati_pdc!$C844=3,dati_bdv!$E$2:$E$65536,IF(dati_pdc!$C844=4,dati_bdv!$F$2:$F$65536,IF(dati_pdc!$C844=5,dati_bdv!$G$2:$G$65536,dati_bdv!$H$2:$H$65536))))),$A844,dati_bdv!N$2:N$65536)</f>
        <v>0</v>
      </c>
    </row>
    <row r="845" spans="1:6">
      <c r="A845" s="34">
        <f>dati_pdc!A845</f>
        <v>0</v>
      </c>
      <c r="B845">
        <f>SUMIF(IF(dati_pdc!$C845=1,dati_bdv!$C$2:$C$65536,IF(dati_pdc!$C845=2,dati_bdv!$D$2:$D$65536,IF(dati_pdc!$C845=3,dati_bdv!$E$2:$E$65536,IF(dati_pdc!$C845=4,dati_bdv!$F$2:$F$65536,IF(dati_pdc!$C845=5,dati_bdv!$G$2:$G$65536,dati_bdv!$H$2:$H$65536))))),$A845,dati_bdv!J$2:J$65536)</f>
        <v>0</v>
      </c>
      <c r="C845">
        <f>SUMIF(IF(dati_pdc!$C845=1,dati_bdv!$C$2:$C$65536,IF(dati_pdc!$C845=2,dati_bdv!$D$2:$D$65536,IF(dati_pdc!$C845=3,dati_bdv!$E$2:$E$65536,IF(dati_pdc!$C845=4,dati_bdv!$F$2:$F$65536,IF(dati_pdc!$C845=5,dati_bdv!$G$2:$G$65536,dati_bdv!$H$2:$H$65536))))),$A845,dati_bdv!K$2:K$65536)</f>
        <v>0</v>
      </c>
      <c r="D845">
        <f>SUMIF(IF(dati_pdc!$C845=1,dati_bdv!$C$2:$C$65536,IF(dati_pdc!$C845=2,dati_bdv!$D$2:$D$65536,IF(dati_pdc!$C845=3,dati_bdv!$E$2:$E$65536,IF(dati_pdc!$C845=4,dati_bdv!$F$2:$F$65536,IF(dati_pdc!$C845=5,dati_bdv!$G$2:$G$65536,dati_bdv!$H$2:$H$65536))))),$A845,dati_bdv!L$2:L$65536)</f>
        <v>0</v>
      </c>
      <c r="E845">
        <f>SUMIF(IF(dati_pdc!$C845=1,dati_bdv!$C$2:$C$65536,IF(dati_pdc!$C845=2,dati_bdv!$D$2:$D$65536,IF(dati_pdc!$C845=3,dati_bdv!$E$2:$E$65536,IF(dati_pdc!$C845=4,dati_bdv!$F$2:$F$65536,IF(dati_pdc!$C845=5,dati_bdv!$G$2:$G$65536,dati_bdv!$H$2:$H$65536))))),$A845,dati_bdv!M$2:M$65536)</f>
        <v>0</v>
      </c>
      <c r="F845">
        <f>SUMIF(IF(dati_pdc!$C845=1,dati_bdv!$C$2:$C$65536,IF(dati_pdc!$C845=2,dati_bdv!$D$2:$D$65536,IF(dati_pdc!$C845=3,dati_bdv!$E$2:$E$65536,IF(dati_pdc!$C845=4,dati_bdv!$F$2:$F$65536,IF(dati_pdc!$C845=5,dati_bdv!$G$2:$G$65536,dati_bdv!$H$2:$H$65536))))),$A845,dati_bdv!N$2:N$65536)</f>
        <v>0</v>
      </c>
    </row>
    <row r="846" spans="1:6">
      <c r="A846" s="34">
        <f>dati_pdc!A846</f>
        <v>0</v>
      </c>
      <c r="B846">
        <f>SUMIF(IF(dati_pdc!$C846=1,dati_bdv!$C$2:$C$65536,IF(dati_pdc!$C846=2,dati_bdv!$D$2:$D$65536,IF(dati_pdc!$C846=3,dati_bdv!$E$2:$E$65536,IF(dati_pdc!$C846=4,dati_bdv!$F$2:$F$65536,IF(dati_pdc!$C846=5,dati_bdv!$G$2:$G$65536,dati_bdv!$H$2:$H$65536))))),$A846,dati_bdv!J$2:J$65536)</f>
        <v>0</v>
      </c>
      <c r="C846">
        <f>SUMIF(IF(dati_pdc!$C846=1,dati_bdv!$C$2:$C$65536,IF(dati_pdc!$C846=2,dati_bdv!$D$2:$D$65536,IF(dati_pdc!$C846=3,dati_bdv!$E$2:$E$65536,IF(dati_pdc!$C846=4,dati_bdv!$F$2:$F$65536,IF(dati_pdc!$C846=5,dati_bdv!$G$2:$G$65536,dati_bdv!$H$2:$H$65536))))),$A846,dati_bdv!K$2:K$65536)</f>
        <v>0</v>
      </c>
      <c r="D846">
        <f>SUMIF(IF(dati_pdc!$C846=1,dati_bdv!$C$2:$C$65536,IF(dati_pdc!$C846=2,dati_bdv!$D$2:$D$65536,IF(dati_pdc!$C846=3,dati_bdv!$E$2:$E$65536,IF(dati_pdc!$C846=4,dati_bdv!$F$2:$F$65536,IF(dati_pdc!$C846=5,dati_bdv!$G$2:$G$65536,dati_bdv!$H$2:$H$65536))))),$A846,dati_bdv!L$2:L$65536)</f>
        <v>0</v>
      </c>
      <c r="E846">
        <f>SUMIF(IF(dati_pdc!$C846=1,dati_bdv!$C$2:$C$65536,IF(dati_pdc!$C846=2,dati_bdv!$D$2:$D$65536,IF(dati_pdc!$C846=3,dati_bdv!$E$2:$E$65536,IF(dati_pdc!$C846=4,dati_bdv!$F$2:$F$65536,IF(dati_pdc!$C846=5,dati_bdv!$G$2:$G$65536,dati_bdv!$H$2:$H$65536))))),$A846,dati_bdv!M$2:M$65536)</f>
        <v>0</v>
      </c>
      <c r="F846">
        <f>SUMIF(IF(dati_pdc!$C846=1,dati_bdv!$C$2:$C$65536,IF(dati_pdc!$C846=2,dati_bdv!$D$2:$D$65536,IF(dati_pdc!$C846=3,dati_bdv!$E$2:$E$65536,IF(dati_pdc!$C846=4,dati_bdv!$F$2:$F$65536,IF(dati_pdc!$C846=5,dati_bdv!$G$2:$G$65536,dati_bdv!$H$2:$H$65536))))),$A846,dati_bdv!N$2:N$65536)</f>
        <v>0</v>
      </c>
    </row>
    <row r="847" spans="1:6">
      <c r="A847" s="34">
        <f>dati_pdc!A847</f>
        <v>0</v>
      </c>
      <c r="B847">
        <f>SUMIF(IF(dati_pdc!$C847=1,dati_bdv!$C$2:$C$65536,IF(dati_pdc!$C847=2,dati_bdv!$D$2:$D$65536,IF(dati_pdc!$C847=3,dati_bdv!$E$2:$E$65536,IF(dati_pdc!$C847=4,dati_bdv!$F$2:$F$65536,IF(dati_pdc!$C847=5,dati_bdv!$G$2:$G$65536,dati_bdv!$H$2:$H$65536))))),$A847,dati_bdv!J$2:J$65536)</f>
        <v>0</v>
      </c>
      <c r="C847">
        <f>SUMIF(IF(dati_pdc!$C847=1,dati_bdv!$C$2:$C$65536,IF(dati_pdc!$C847=2,dati_bdv!$D$2:$D$65536,IF(dati_pdc!$C847=3,dati_bdv!$E$2:$E$65536,IF(dati_pdc!$C847=4,dati_bdv!$F$2:$F$65536,IF(dati_pdc!$C847=5,dati_bdv!$G$2:$G$65536,dati_bdv!$H$2:$H$65536))))),$A847,dati_bdv!K$2:K$65536)</f>
        <v>0</v>
      </c>
      <c r="D847">
        <f>SUMIF(IF(dati_pdc!$C847=1,dati_bdv!$C$2:$C$65536,IF(dati_pdc!$C847=2,dati_bdv!$D$2:$D$65536,IF(dati_pdc!$C847=3,dati_bdv!$E$2:$E$65536,IF(dati_pdc!$C847=4,dati_bdv!$F$2:$F$65536,IF(dati_pdc!$C847=5,dati_bdv!$G$2:$G$65536,dati_bdv!$H$2:$H$65536))))),$A847,dati_bdv!L$2:L$65536)</f>
        <v>0</v>
      </c>
      <c r="E847">
        <f>SUMIF(IF(dati_pdc!$C847=1,dati_bdv!$C$2:$C$65536,IF(dati_pdc!$C847=2,dati_bdv!$D$2:$D$65536,IF(dati_pdc!$C847=3,dati_bdv!$E$2:$E$65536,IF(dati_pdc!$C847=4,dati_bdv!$F$2:$F$65536,IF(dati_pdc!$C847=5,dati_bdv!$G$2:$G$65536,dati_bdv!$H$2:$H$65536))))),$A847,dati_bdv!M$2:M$65536)</f>
        <v>0</v>
      </c>
      <c r="F847">
        <f>SUMIF(IF(dati_pdc!$C847=1,dati_bdv!$C$2:$C$65536,IF(dati_pdc!$C847=2,dati_bdv!$D$2:$D$65536,IF(dati_pdc!$C847=3,dati_bdv!$E$2:$E$65536,IF(dati_pdc!$C847=4,dati_bdv!$F$2:$F$65536,IF(dati_pdc!$C847=5,dati_bdv!$G$2:$G$65536,dati_bdv!$H$2:$H$65536))))),$A847,dati_bdv!N$2:N$65536)</f>
        <v>0</v>
      </c>
    </row>
    <row r="848" spans="1:6">
      <c r="A848" s="34">
        <f>dati_pdc!A848</f>
        <v>0</v>
      </c>
      <c r="B848">
        <f>SUMIF(IF(dati_pdc!$C848=1,dati_bdv!$C$2:$C$65536,IF(dati_pdc!$C848=2,dati_bdv!$D$2:$D$65536,IF(dati_pdc!$C848=3,dati_bdv!$E$2:$E$65536,IF(dati_pdc!$C848=4,dati_bdv!$F$2:$F$65536,IF(dati_pdc!$C848=5,dati_bdv!$G$2:$G$65536,dati_bdv!$H$2:$H$65536))))),$A848,dati_bdv!J$2:J$65536)</f>
        <v>0</v>
      </c>
      <c r="C848">
        <f>SUMIF(IF(dati_pdc!$C848=1,dati_bdv!$C$2:$C$65536,IF(dati_pdc!$C848=2,dati_bdv!$D$2:$D$65536,IF(dati_pdc!$C848=3,dati_bdv!$E$2:$E$65536,IF(dati_pdc!$C848=4,dati_bdv!$F$2:$F$65536,IF(dati_pdc!$C848=5,dati_bdv!$G$2:$G$65536,dati_bdv!$H$2:$H$65536))))),$A848,dati_bdv!K$2:K$65536)</f>
        <v>0</v>
      </c>
      <c r="D848">
        <f>SUMIF(IF(dati_pdc!$C848=1,dati_bdv!$C$2:$C$65536,IF(dati_pdc!$C848=2,dati_bdv!$D$2:$D$65536,IF(dati_pdc!$C848=3,dati_bdv!$E$2:$E$65536,IF(dati_pdc!$C848=4,dati_bdv!$F$2:$F$65536,IF(dati_pdc!$C848=5,dati_bdv!$G$2:$G$65536,dati_bdv!$H$2:$H$65536))))),$A848,dati_bdv!L$2:L$65536)</f>
        <v>0</v>
      </c>
      <c r="E848">
        <f>SUMIF(IF(dati_pdc!$C848=1,dati_bdv!$C$2:$C$65536,IF(dati_pdc!$C848=2,dati_bdv!$D$2:$D$65536,IF(dati_pdc!$C848=3,dati_bdv!$E$2:$E$65536,IF(dati_pdc!$C848=4,dati_bdv!$F$2:$F$65536,IF(dati_pdc!$C848=5,dati_bdv!$G$2:$G$65536,dati_bdv!$H$2:$H$65536))))),$A848,dati_bdv!M$2:M$65536)</f>
        <v>0</v>
      </c>
      <c r="F848">
        <f>SUMIF(IF(dati_pdc!$C848=1,dati_bdv!$C$2:$C$65536,IF(dati_pdc!$C848=2,dati_bdv!$D$2:$D$65536,IF(dati_pdc!$C848=3,dati_bdv!$E$2:$E$65536,IF(dati_pdc!$C848=4,dati_bdv!$F$2:$F$65536,IF(dati_pdc!$C848=5,dati_bdv!$G$2:$G$65536,dati_bdv!$H$2:$H$65536))))),$A848,dati_bdv!N$2:N$65536)</f>
        <v>0</v>
      </c>
    </row>
    <row r="849" spans="1:6">
      <c r="A849" s="34">
        <f>dati_pdc!A849</f>
        <v>0</v>
      </c>
      <c r="B849">
        <f>SUMIF(IF(dati_pdc!$C849=1,dati_bdv!$C$2:$C$65536,IF(dati_pdc!$C849=2,dati_bdv!$D$2:$D$65536,IF(dati_pdc!$C849=3,dati_bdv!$E$2:$E$65536,IF(dati_pdc!$C849=4,dati_bdv!$F$2:$F$65536,IF(dati_pdc!$C849=5,dati_bdv!$G$2:$G$65536,dati_bdv!$H$2:$H$65536))))),$A849,dati_bdv!J$2:J$65536)</f>
        <v>0</v>
      </c>
      <c r="C849">
        <f>SUMIF(IF(dati_pdc!$C849=1,dati_bdv!$C$2:$C$65536,IF(dati_pdc!$C849=2,dati_bdv!$D$2:$D$65536,IF(dati_pdc!$C849=3,dati_bdv!$E$2:$E$65536,IF(dati_pdc!$C849=4,dati_bdv!$F$2:$F$65536,IF(dati_pdc!$C849=5,dati_bdv!$G$2:$G$65536,dati_bdv!$H$2:$H$65536))))),$A849,dati_bdv!K$2:K$65536)</f>
        <v>0</v>
      </c>
      <c r="D849">
        <f>SUMIF(IF(dati_pdc!$C849=1,dati_bdv!$C$2:$C$65536,IF(dati_pdc!$C849=2,dati_bdv!$D$2:$D$65536,IF(dati_pdc!$C849=3,dati_bdv!$E$2:$E$65536,IF(dati_pdc!$C849=4,dati_bdv!$F$2:$F$65536,IF(dati_pdc!$C849=5,dati_bdv!$G$2:$G$65536,dati_bdv!$H$2:$H$65536))))),$A849,dati_bdv!L$2:L$65536)</f>
        <v>0</v>
      </c>
      <c r="E849">
        <f>SUMIF(IF(dati_pdc!$C849=1,dati_bdv!$C$2:$C$65536,IF(dati_pdc!$C849=2,dati_bdv!$D$2:$D$65536,IF(dati_pdc!$C849=3,dati_bdv!$E$2:$E$65536,IF(dati_pdc!$C849=4,dati_bdv!$F$2:$F$65536,IF(dati_pdc!$C849=5,dati_bdv!$G$2:$G$65536,dati_bdv!$H$2:$H$65536))))),$A849,dati_bdv!M$2:M$65536)</f>
        <v>0</v>
      </c>
      <c r="F849">
        <f>SUMIF(IF(dati_pdc!$C849=1,dati_bdv!$C$2:$C$65536,IF(dati_pdc!$C849=2,dati_bdv!$D$2:$D$65536,IF(dati_pdc!$C849=3,dati_bdv!$E$2:$E$65536,IF(dati_pdc!$C849=4,dati_bdv!$F$2:$F$65536,IF(dati_pdc!$C849=5,dati_bdv!$G$2:$G$65536,dati_bdv!$H$2:$H$65536))))),$A849,dati_bdv!N$2:N$65536)</f>
        <v>0</v>
      </c>
    </row>
    <row r="850" spans="1:6">
      <c r="A850" s="34">
        <f>dati_pdc!A850</f>
        <v>0</v>
      </c>
      <c r="B850">
        <f>SUMIF(IF(dati_pdc!$C850=1,dati_bdv!$C$2:$C$65536,IF(dati_pdc!$C850=2,dati_bdv!$D$2:$D$65536,IF(dati_pdc!$C850=3,dati_bdv!$E$2:$E$65536,IF(dati_pdc!$C850=4,dati_bdv!$F$2:$F$65536,IF(dati_pdc!$C850=5,dati_bdv!$G$2:$G$65536,dati_bdv!$H$2:$H$65536))))),$A850,dati_bdv!J$2:J$65536)</f>
        <v>0</v>
      </c>
      <c r="C850">
        <f>SUMIF(IF(dati_pdc!$C850=1,dati_bdv!$C$2:$C$65536,IF(dati_pdc!$C850=2,dati_bdv!$D$2:$D$65536,IF(dati_pdc!$C850=3,dati_bdv!$E$2:$E$65536,IF(dati_pdc!$C850=4,dati_bdv!$F$2:$F$65536,IF(dati_pdc!$C850=5,dati_bdv!$G$2:$G$65536,dati_bdv!$H$2:$H$65536))))),$A850,dati_bdv!K$2:K$65536)</f>
        <v>0</v>
      </c>
      <c r="D850">
        <f>SUMIF(IF(dati_pdc!$C850=1,dati_bdv!$C$2:$C$65536,IF(dati_pdc!$C850=2,dati_bdv!$D$2:$D$65536,IF(dati_pdc!$C850=3,dati_bdv!$E$2:$E$65536,IF(dati_pdc!$C850=4,dati_bdv!$F$2:$F$65536,IF(dati_pdc!$C850=5,dati_bdv!$G$2:$G$65536,dati_bdv!$H$2:$H$65536))))),$A850,dati_bdv!L$2:L$65536)</f>
        <v>0</v>
      </c>
      <c r="E850">
        <f>SUMIF(IF(dati_pdc!$C850=1,dati_bdv!$C$2:$C$65536,IF(dati_pdc!$C850=2,dati_bdv!$D$2:$D$65536,IF(dati_pdc!$C850=3,dati_bdv!$E$2:$E$65536,IF(dati_pdc!$C850=4,dati_bdv!$F$2:$F$65536,IF(dati_pdc!$C850=5,dati_bdv!$G$2:$G$65536,dati_bdv!$H$2:$H$65536))))),$A850,dati_bdv!M$2:M$65536)</f>
        <v>0</v>
      </c>
      <c r="F850">
        <f>SUMIF(IF(dati_pdc!$C850=1,dati_bdv!$C$2:$C$65536,IF(dati_pdc!$C850=2,dati_bdv!$D$2:$D$65536,IF(dati_pdc!$C850=3,dati_bdv!$E$2:$E$65536,IF(dati_pdc!$C850=4,dati_bdv!$F$2:$F$65536,IF(dati_pdc!$C850=5,dati_bdv!$G$2:$G$65536,dati_bdv!$H$2:$H$65536))))),$A850,dati_bdv!N$2:N$65536)</f>
        <v>0</v>
      </c>
    </row>
    <row r="851" spans="1:6">
      <c r="A851" s="34">
        <f>dati_pdc!A851</f>
        <v>0</v>
      </c>
      <c r="B851">
        <f>SUMIF(IF(dati_pdc!$C851=1,dati_bdv!$C$2:$C$65536,IF(dati_pdc!$C851=2,dati_bdv!$D$2:$D$65536,IF(dati_pdc!$C851=3,dati_bdv!$E$2:$E$65536,IF(dati_pdc!$C851=4,dati_bdv!$F$2:$F$65536,IF(dati_pdc!$C851=5,dati_bdv!$G$2:$G$65536,dati_bdv!$H$2:$H$65536))))),$A851,dati_bdv!J$2:J$65536)</f>
        <v>0</v>
      </c>
      <c r="C851">
        <f>SUMIF(IF(dati_pdc!$C851=1,dati_bdv!$C$2:$C$65536,IF(dati_pdc!$C851=2,dati_bdv!$D$2:$D$65536,IF(dati_pdc!$C851=3,dati_bdv!$E$2:$E$65536,IF(dati_pdc!$C851=4,dati_bdv!$F$2:$F$65536,IF(dati_pdc!$C851=5,dati_bdv!$G$2:$G$65536,dati_bdv!$H$2:$H$65536))))),$A851,dati_bdv!K$2:K$65536)</f>
        <v>0</v>
      </c>
      <c r="D851">
        <f>SUMIF(IF(dati_pdc!$C851=1,dati_bdv!$C$2:$C$65536,IF(dati_pdc!$C851=2,dati_bdv!$D$2:$D$65536,IF(dati_pdc!$C851=3,dati_bdv!$E$2:$E$65536,IF(dati_pdc!$C851=4,dati_bdv!$F$2:$F$65536,IF(dati_pdc!$C851=5,dati_bdv!$G$2:$G$65536,dati_bdv!$H$2:$H$65536))))),$A851,dati_bdv!L$2:L$65536)</f>
        <v>0</v>
      </c>
      <c r="E851">
        <f>SUMIF(IF(dati_pdc!$C851=1,dati_bdv!$C$2:$C$65536,IF(dati_pdc!$C851=2,dati_bdv!$D$2:$D$65536,IF(dati_pdc!$C851=3,dati_bdv!$E$2:$E$65536,IF(dati_pdc!$C851=4,dati_bdv!$F$2:$F$65536,IF(dati_pdc!$C851=5,dati_bdv!$G$2:$G$65536,dati_bdv!$H$2:$H$65536))))),$A851,dati_bdv!M$2:M$65536)</f>
        <v>0</v>
      </c>
      <c r="F851">
        <f>SUMIF(IF(dati_pdc!$C851=1,dati_bdv!$C$2:$C$65536,IF(dati_pdc!$C851=2,dati_bdv!$D$2:$D$65536,IF(dati_pdc!$C851=3,dati_bdv!$E$2:$E$65536,IF(dati_pdc!$C851=4,dati_bdv!$F$2:$F$65536,IF(dati_pdc!$C851=5,dati_bdv!$G$2:$G$65536,dati_bdv!$H$2:$H$65536))))),$A851,dati_bdv!N$2:N$65536)</f>
        <v>0</v>
      </c>
    </row>
    <row r="852" spans="1:6">
      <c r="A852" s="34">
        <f>dati_pdc!A852</f>
        <v>0</v>
      </c>
      <c r="B852">
        <f>SUMIF(IF(dati_pdc!$C852=1,dati_bdv!$C$2:$C$65536,IF(dati_pdc!$C852=2,dati_bdv!$D$2:$D$65536,IF(dati_pdc!$C852=3,dati_bdv!$E$2:$E$65536,IF(dati_pdc!$C852=4,dati_bdv!$F$2:$F$65536,IF(dati_pdc!$C852=5,dati_bdv!$G$2:$G$65536,dati_bdv!$H$2:$H$65536))))),$A852,dati_bdv!J$2:J$65536)</f>
        <v>0</v>
      </c>
      <c r="C852">
        <f>SUMIF(IF(dati_pdc!$C852=1,dati_bdv!$C$2:$C$65536,IF(dati_pdc!$C852=2,dati_bdv!$D$2:$D$65536,IF(dati_pdc!$C852=3,dati_bdv!$E$2:$E$65536,IF(dati_pdc!$C852=4,dati_bdv!$F$2:$F$65536,IF(dati_pdc!$C852=5,dati_bdv!$G$2:$G$65536,dati_bdv!$H$2:$H$65536))))),$A852,dati_bdv!K$2:K$65536)</f>
        <v>0</v>
      </c>
      <c r="D852">
        <f>SUMIF(IF(dati_pdc!$C852=1,dati_bdv!$C$2:$C$65536,IF(dati_pdc!$C852=2,dati_bdv!$D$2:$D$65536,IF(dati_pdc!$C852=3,dati_bdv!$E$2:$E$65536,IF(dati_pdc!$C852=4,dati_bdv!$F$2:$F$65536,IF(dati_pdc!$C852=5,dati_bdv!$G$2:$G$65536,dati_bdv!$H$2:$H$65536))))),$A852,dati_bdv!L$2:L$65536)</f>
        <v>0</v>
      </c>
      <c r="E852">
        <f>SUMIF(IF(dati_pdc!$C852=1,dati_bdv!$C$2:$C$65536,IF(dati_pdc!$C852=2,dati_bdv!$D$2:$D$65536,IF(dati_pdc!$C852=3,dati_bdv!$E$2:$E$65536,IF(dati_pdc!$C852=4,dati_bdv!$F$2:$F$65536,IF(dati_pdc!$C852=5,dati_bdv!$G$2:$G$65536,dati_bdv!$H$2:$H$65536))))),$A852,dati_bdv!M$2:M$65536)</f>
        <v>0</v>
      </c>
      <c r="F852">
        <f>SUMIF(IF(dati_pdc!$C852=1,dati_bdv!$C$2:$C$65536,IF(dati_pdc!$C852=2,dati_bdv!$D$2:$D$65536,IF(dati_pdc!$C852=3,dati_bdv!$E$2:$E$65536,IF(dati_pdc!$C852=4,dati_bdv!$F$2:$F$65536,IF(dati_pdc!$C852=5,dati_bdv!$G$2:$G$65536,dati_bdv!$H$2:$H$65536))))),$A852,dati_bdv!N$2:N$65536)</f>
        <v>0</v>
      </c>
    </row>
    <row r="853" spans="1:6">
      <c r="A853" s="34">
        <f>dati_pdc!A853</f>
        <v>0</v>
      </c>
      <c r="B853">
        <f>SUMIF(IF(dati_pdc!$C853=1,dati_bdv!$C$2:$C$65536,IF(dati_pdc!$C853=2,dati_bdv!$D$2:$D$65536,IF(dati_pdc!$C853=3,dati_bdv!$E$2:$E$65536,IF(dati_pdc!$C853=4,dati_bdv!$F$2:$F$65536,IF(dati_pdc!$C853=5,dati_bdv!$G$2:$G$65536,dati_bdv!$H$2:$H$65536))))),$A853,dati_bdv!J$2:J$65536)</f>
        <v>0</v>
      </c>
      <c r="C853">
        <f>SUMIF(IF(dati_pdc!$C853=1,dati_bdv!$C$2:$C$65536,IF(dati_pdc!$C853=2,dati_bdv!$D$2:$D$65536,IF(dati_pdc!$C853=3,dati_bdv!$E$2:$E$65536,IF(dati_pdc!$C853=4,dati_bdv!$F$2:$F$65536,IF(dati_pdc!$C853=5,dati_bdv!$G$2:$G$65536,dati_bdv!$H$2:$H$65536))))),$A853,dati_bdv!K$2:K$65536)</f>
        <v>0</v>
      </c>
      <c r="D853">
        <f>SUMIF(IF(dati_pdc!$C853=1,dati_bdv!$C$2:$C$65536,IF(dati_pdc!$C853=2,dati_bdv!$D$2:$D$65536,IF(dati_pdc!$C853=3,dati_bdv!$E$2:$E$65536,IF(dati_pdc!$C853=4,dati_bdv!$F$2:$F$65536,IF(dati_pdc!$C853=5,dati_bdv!$G$2:$G$65536,dati_bdv!$H$2:$H$65536))))),$A853,dati_bdv!L$2:L$65536)</f>
        <v>0</v>
      </c>
      <c r="E853">
        <f>SUMIF(IF(dati_pdc!$C853=1,dati_bdv!$C$2:$C$65536,IF(dati_pdc!$C853=2,dati_bdv!$D$2:$D$65536,IF(dati_pdc!$C853=3,dati_bdv!$E$2:$E$65536,IF(dati_pdc!$C853=4,dati_bdv!$F$2:$F$65536,IF(dati_pdc!$C853=5,dati_bdv!$G$2:$G$65536,dati_bdv!$H$2:$H$65536))))),$A853,dati_bdv!M$2:M$65536)</f>
        <v>0</v>
      </c>
      <c r="F853">
        <f>SUMIF(IF(dati_pdc!$C853=1,dati_bdv!$C$2:$C$65536,IF(dati_pdc!$C853=2,dati_bdv!$D$2:$D$65536,IF(dati_pdc!$C853=3,dati_bdv!$E$2:$E$65536,IF(dati_pdc!$C853=4,dati_bdv!$F$2:$F$65536,IF(dati_pdc!$C853=5,dati_bdv!$G$2:$G$65536,dati_bdv!$H$2:$H$65536))))),$A853,dati_bdv!N$2:N$65536)</f>
        <v>0</v>
      </c>
    </row>
    <row r="854" spans="1:6">
      <c r="A854" s="34">
        <f>dati_pdc!A854</f>
        <v>0</v>
      </c>
      <c r="B854">
        <f>SUMIF(IF(dati_pdc!$C854=1,dati_bdv!$C$2:$C$65536,IF(dati_pdc!$C854=2,dati_bdv!$D$2:$D$65536,IF(dati_pdc!$C854=3,dati_bdv!$E$2:$E$65536,IF(dati_pdc!$C854=4,dati_bdv!$F$2:$F$65536,IF(dati_pdc!$C854=5,dati_bdv!$G$2:$G$65536,dati_bdv!$H$2:$H$65536))))),$A854,dati_bdv!J$2:J$65536)</f>
        <v>0</v>
      </c>
      <c r="C854">
        <f>SUMIF(IF(dati_pdc!$C854=1,dati_bdv!$C$2:$C$65536,IF(dati_pdc!$C854=2,dati_bdv!$D$2:$D$65536,IF(dati_pdc!$C854=3,dati_bdv!$E$2:$E$65536,IF(dati_pdc!$C854=4,dati_bdv!$F$2:$F$65536,IF(dati_pdc!$C854=5,dati_bdv!$G$2:$G$65536,dati_bdv!$H$2:$H$65536))))),$A854,dati_bdv!K$2:K$65536)</f>
        <v>0</v>
      </c>
      <c r="D854">
        <f>SUMIF(IF(dati_pdc!$C854=1,dati_bdv!$C$2:$C$65536,IF(dati_pdc!$C854=2,dati_bdv!$D$2:$D$65536,IF(dati_pdc!$C854=3,dati_bdv!$E$2:$E$65536,IF(dati_pdc!$C854=4,dati_bdv!$F$2:$F$65536,IF(dati_pdc!$C854=5,dati_bdv!$G$2:$G$65536,dati_bdv!$H$2:$H$65536))))),$A854,dati_bdv!L$2:L$65536)</f>
        <v>0</v>
      </c>
      <c r="E854">
        <f>SUMIF(IF(dati_pdc!$C854=1,dati_bdv!$C$2:$C$65536,IF(dati_pdc!$C854=2,dati_bdv!$D$2:$D$65536,IF(dati_pdc!$C854=3,dati_bdv!$E$2:$E$65536,IF(dati_pdc!$C854=4,dati_bdv!$F$2:$F$65536,IF(dati_pdc!$C854=5,dati_bdv!$G$2:$G$65536,dati_bdv!$H$2:$H$65536))))),$A854,dati_bdv!M$2:M$65536)</f>
        <v>0</v>
      </c>
      <c r="F854">
        <f>SUMIF(IF(dati_pdc!$C854=1,dati_bdv!$C$2:$C$65536,IF(dati_pdc!$C854=2,dati_bdv!$D$2:$D$65536,IF(dati_pdc!$C854=3,dati_bdv!$E$2:$E$65536,IF(dati_pdc!$C854=4,dati_bdv!$F$2:$F$65536,IF(dati_pdc!$C854=5,dati_bdv!$G$2:$G$65536,dati_bdv!$H$2:$H$65536))))),$A854,dati_bdv!N$2:N$65536)</f>
        <v>0</v>
      </c>
    </row>
    <row r="855" spans="1:6">
      <c r="A855" s="34">
        <f>dati_pdc!A855</f>
        <v>0</v>
      </c>
      <c r="B855">
        <f>SUMIF(IF(dati_pdc!$C855=1,dati_bdv!$C$2:$C$65536,IF(dati_pdc!$C855=2,dati_bdv!$D$2:$D$65536,IF(dati_pdc!$C855=3,dati_bdv!$E$2:$E$65536,IF(dati_pdc!$C855=4,dati_bdv!$F$2:$F$65536,IF(dati_pdc!$C855=5,dati_bdv!$G$2:$G$65536,dati_bdv!$H$2:$H$65536))))),$A855,dati_bdv!J$2:J$65536)</f>
        <v>0</v>
      </c>
      <c r="C855">
        <f>SUMIF(IF(dati_pdc!$C855=1,dati_bdv!$C$2:$C$65536,IF(dati_pdc!$C855=2,dati_bdv!$D$2:$D$65536,IF(dati_pdc!$C855=3,dati_bdv!$E$2:$E$65536,IF(dati_pdc!$C855=4,dati_bdv!$F$2:$F$65536,IF(dati_pdc!$C855=5,dati_bdv!$G$2:$G$65536,dati_bdv!$H$2:$H$65536))))),$A855,dati_bdv!K$2:K$65536)</f>
        <v>0</v>
      </c>
      <c r="D855">
        <f>SUMIF(IF(dati_pdc!$C855=1,dati_bdv!$C$2:$C$65536,IF(dati_pdc!$C855=2,dati_bdv!$D$2:$D$65536,IF(dati_pdc!$C855=3,dati_bdv!$E$2:$E$65536,IF(dati_pdc!$C855=4,dati_bdv!$F$2:$F$65536,IF(dati_pdc!$C855=5,dati_bdv!$G$2:$G$65536,dati_bdv!$H$2:$H$65536))))),$A855,dati_bdv!L$2:L$65536)</f>
        <v>0</v>
      </c>
      <c r="E855">
        <f>SUMIF(IF(dati_pdc!$C855=1,dati_bdv!$C$2:$C$65536,IF(dati_pdc!$C855=2,dati_bdv!$D$2:$D$65536,IF(dati_pdc!$C855=3,dati_bdv!$E$2:$E$65536,IF(dati_pdc!$C855=4,dati_bdv!$F$2:$F$65536,IF(dati_pdc!$C855=5,dati_bdv!$G$2:$G$65536,dati_bdv!$H$2:$H$65536))))),$A855,dati_bdv!M$2:M$65536)</f>
        <v>0</v>
      </c>
      <c r="F855">
        <f>SUMIF(IF(dati_pdc!$C855=1,dati_bdv!$C$2:$C$65536,IF(dati_pdc!$C855=2,dati_bdv!$D$2:$D$65536,IF(dati_pdc!$C855=3,dati_bdv!$E$2:$E$65536,IF(dati_pdc!$C855=4,dati_bdv!$F$2:$F$65536,IF(dati_pdc!$C855=5,dati_bdv!$G$2:$G$65536,dati_bdv!$H$2:$H$65536))))),$A855,dati_bdv!N$2:N$65536)</f>
        <v>0</v>
      </c>
    </row>
    <row r="856" spans="1:6">
      <c r="A856" s="34">
        <f>dati_pdc!A856</f>
        <v>0</v>
      </c>
      <c r="B856">
        <f>SUMIF(IF(dati_pdc!$C856=1,dati_bdv!$C$2:$C$65536,IF(dati_pdc!$C856=2,dati_bdv!$D$2:$D$65536,IF(dati_pdc!$C856=3,dati_bdv!$E$2:$E$65536,IF(dati_pdc!$C856=4,dati_bdv!$F$2:$F$65536,IF(dati_pdc!$C856=5,dati_bdv!$G$2:$G$65536,dati_bdv!$H$2:$H$65536))))),$A856,dati_bdv!J$2:J$65536)</f>
        <v>0</v>
      </c>
      <c r="C856">
        <f>SUMIF(IF(dati_pdc!$C856=1,dati_bdv!$C$2:$C$65536,IF(dati_pdc!$C856=2,dati_bdv!$D$2:$D$65536,IF(dati_pdc!$C856=3,dati_bdv!$E$2:$E$65536,IF(dati_pdc!$C856=4,dati_bdv!$F$2:$F$65536,IF(dati_pdc!$C856=5,dati_bdv!$G$2:$G$65536,dati_bdv!$H$2:$H$65536))))),$A856,dati_bdv!K$2:K$65536)</f>
        <v>0</v>
      </c>
      <c r="D856">
        <f>SUMIF(IF(dati_pdc!$C856=1,dati_bdv!$C$2:$C$65536,IF(dati_pdc!$C856=2,dati_bdv!$D$2:$D$65536,IF(dati_pdc!$C856=3,dati_bdv!$E$2:$E$65536,IF(dati_pdc!$C856=4,dati_bdv!$F$2:$F$65536,IF(dati_pdc!$C856=5,dati_bdv!$G$2:$G$65536,dati_bdv!$H$2:$H$65536))))),$A856,dati_bdv!L$2:L$65536)</f>
        <v>0</v>
      </c>
      <c r="E856">
        <f>SUMIF(IF(dati_pdc!$C856=1,dati_bdv!$C$2:$C$65536,IF(dati_pdc!$C856=2,dati_bdv!$D$2:$D$65536,IF(dati_pdc!$C856=3,dati_bdv!$E$2:$E$65536,IF(dati_pdc!$C856=4,dati_bdv!$F$2:$F$65536,IF(dati_pdc!$C856=5,dati_bdv!$G$2:$G$65536,dati_bdv!$H$2:$H$65536))))),$A856,dati_bdv!M$2:M$65536)</f>
        <v>0</v>
      </c>
      <c r="F856">
        <f>SUMIF(IF(dati_pdc!$C856=1,dati_bdv!$C$2:$C$65536,IF(dati_pdc!$C856=2,dati_bdv!$D$2:$D$65536,IF(dati_pdc!$C856=3,dati_bdv!$E$2:$E$65536,IF(dati_pdc!$C856=4,dati_bdv!$F$2:$F$65536,IF(dati_pdc!$C856=5,dati_bdv!$G$2:$G$65536,dati_bdv!$H$2:$H$65536))))),$A856,dati_bdv!N$2:N$65536)</f>
        <v>0</v>
      </c>
    </row>
    <row r="857" spans="1:6">
      <c r="A857" s="34">
        <f>dati_pdc!A857</f>
        <v>0</v>
      </c>
      <c r="B857">
        <f>SUMIF(IF(dati_pdc!$C857=1,dati_bdv!$C$2:$C$65536,IF(dati_pdc!$C857=2,dati_bdv!$D$2:$D$65536,IF(dati_pdc!$C857=3,dati_bdv!$E$2:$E$65536,IF(dati_pdc!$C857=4,dati_bdv!$F$2:$F$65536,IF(dati_pdc!$C857=5,dati_bdv!$G$2:$G$65536,dati_bdv!$H$2:$H$65536))))),$A857,dati_bdv!J$2:J$65536)</f>
        <v>0</v>
      </c>
      <c r="C857">
        <f>SUMIF(IF(dati_pdc!$C857=1,dati_bdv!$C$2:$C$65536,IF(dati_pdc!$C857=2,dati_bdv!$D$2:$D$65536,IF(dati_pdc!$C857=3,dati_bdv!$E$2:$E$65536,IF(dati_pdc!$C857=4,dati_bdv!$F$2:$F$65536,IF(dati_pdc!$C857=5,dati_bdv!$G$2:$G$65536,dati_bdv!$H$2:$H$65536))))),$A857,dati_bdv!K$2:K$65536)</f>
        <v>0</v>
      </c>
      <c r="D857">
        <f>SUMIF(IF(dati_pdc!$C857=1,dati_bdv!$C$2:$C$65536,IF(dati_pdc!$C857=2,dati_bdv!$D$2:$D$65536,IF(dati_pdc!$C857=3,dati_bdv!$E$2:$E$65536,IF(dati_pdc!$C857=4,dati_bdv!$F$2:$F$65536,IF(dati_pdc!$C857=5,dati_bdv!$G$2:$G$65536,dati_bdv!$H$2:$H$65536))))),$A857,dati_bdv!L$2:L$65536)</f>
        <v>0</v>
      </c>
      <c r="E857">
        <f>SUMIF(IF(dati_pdc!$C857=1,dati_bdv!$C$2:$C$65536,IF(dati_pdc!$C857=2,dati_bdv!$D$2:$D$65536,IF(dati_pdc!$C857=3,dati_bdv!$E$2:$E$65536,IF(dati_pdc!$C857=4,dati_bdv!$F$2:$F$65536,IF(dati_pdc!$C857=5,dati_bdv!$G$2:$G$65536,dati_bdv!$H$2:$H$65536))))),$A857,dati_bdv!M$2:M$65536)</f>
        <v>0</v>
      </c>
      <c r="F857">
        <f>SUMIF(IF(dati_pdc!$C857=1,dati_bdv!$C$2:$C$65536,IF(dati_pdc!$C857=2,dati_bdv!$D$2:$D$65536,IF(dati_pdc!$C857=3,dati_bdv!$E$2:$E$65536,IF(dati_pdc!$C857=4,dati_bdv!$F$2:$F$65536,IF(dati_pdc!$C857=5,dati_bdv!$G$2:$G$65536,dati_bdv!$H$2:$H$65536))))),$A857,dati_bdv!N$2:N$65536)</f>
        <v>0</v>
      </c>
    </row>
    <row r="858" spans="1:6">
      <c r="A858" s="34">
        <f>dati_pdc!A858</f>
        <v>0</v>
      </c>
      <c r="B858">
        <f>SUMIF(IF(dati_pdc!$C858=1,dati_bdv!$C$2:$C$65536,IF(dati_pdc!$C858=2,dati_bdv!$D$2:$D$65536,IF(dati_pdc!$C858=3,dati_bdv!$E$2:$E$65536,IF(dati_pdc!$C858=4,dati_bdv!$F$2:$F$65536,IF(dati_pdc!$C858=5,dati_bdv!$G$2:$G$65536,dati_bdv!$H$2:$H$65536))))),$A858,dati_bdv!J$2:J$65536)</f>
        <v>0</v>
      </c>
      <c r="C858">
        <f>SUMIF(IF(dati_pdc!$C858=1,dati_bdv!$C$2:$C$65536,IF(dati_pdc!$C858=2,dati_bdv!$D$2:$D$65536,IF(dati_pdc!$C858=3,dati_bdv!$E$2:$E$65536,IF(dati_pdc!$C858=4,dati_bdv!$F$2:$F$65536,IF(dati_pdc!$C858=5,dati_bdv!$G$2:$G$65536,dati_bdv!$H$2:$H$65536))))),$A858,dati_bdv!K$2:K$65536)</f>
        <v>0</v>
      </c>
      <c r="D858">
        <f>SUMIF(IF(dati_pdc!$C858=1,dati_bdv!$C$2:$C$65536,IF(dati_pdc!$C858=2,dati_bdv!$D$2:$D$65536,IF(dati_pdc!$C858=3,dati_bdv!$E$2:$E$65536,IF(dati_pdc!$C858=4,dati_bdv!$F$2:$F$65536,IF(dati_pdc!$C858=5,dati_bdv!$G$2:$G$65536,dati_bdv!$H$2:$H$65536))))),$A858,dati_bdv!L$2:L$65536)</f>
        <v>0</v>
      </c>
      <c r="E858">
        <f>SUMIF(IF(dati_pdc!$C858=1,dati_bdv!$C$2:$C$65536,IF(dati_pdc!$C858=2,dati_bdv!$D$2:$D$65536,IF(dati_pdc!$C858=3,dati_bdv!$E$2:$E$65536,IF(dati_pdc!$C858=4,dati_bdv!$F$2:$F$65536,IF(dati_pdc!$C858=5,dati_bdv!$G$2:$G$65536,dati_bdv!$H$2:$H$65536))))),$A858,dati_bdv!M$2:M$65536)</f>
        <v>0</v>
      </c>
      <c r="F858">
        <f>SUMIF(IF(dati_pdc!$C858=1,dati_bdv!$C$2:$C$65536,IF(dati_pdc!$C858=2,dati_bdv!$D$2:$D$65536,IF(dati_pdc!$C858=3,dati_bdv!$E$2:$E$65536,IF(dati_pdc!$C858=4,dati_bdv!$F$2:$F$65536,IF(dati_pdc!$C858=5,dati_bdv!$G$2:$G$65536,dati_bdv!$H$2:$H$65536))))),$A858,dati_bdv!N$2:N$65536)</f>
        <v>0</v>
      </c>
    </row>
    <row r="859" spans="1:6">
      <c r="A859" s="34">
        <f>dati_pdc!A859</f>
        <v>0</v>
      </c>
      <c r="B859">
        <f>SUMIF(IF(dati_pdc!$C859=1,dati_bdv!$C$2:$C$65536,IF(dati_pdc!$C859=2,dati_bdv!$D$2:$D$65536,IF(dati_pdc!$C859=3,dati_bdv!$E$2:$E$65536,IF(dati_pdc!$C859=4,dati_bdv!$F$2:$F$65536,IF(dati_pdc!$C859=5,dati_bdv!$G$2:$G$65536,dati_bdv!$H$2:$H$65536))))),$A859,dati_bdv!J$2:J$65536)</f>
        <v>0</v>
      </c>
      <c r="C859">
        <f>SUMIF(IF(dati_pdc!$C859=1,dati_bdv!$C$2:$C$65536,IF(dati_pdc!$C859=2,dati_bdv!$D$2:$D$65536,IF(dati_pdc!$C859=3,dati_bdv!$E$2:$E$65536,IF(dati_pdc!$C859=4,dati_bdv!$F$2:$F$65536,IF(dati_pdc!$C859=5,dati_bdv!$G$2:$G$65536,dati_bdv!$H$2:$H$65536))))),$A859,dati_bdv!K$2:K$65536)</f>
        <v>0</v>
      </c>
      <c r="D859">
        <f>SUMIF(IF(dati_pdc!$C859=1,dati_bdv!$C$2:$C$65536,IF(dati_pdc!$C859=2,dati_bdv!$D$2:$D$65536,IF(dati_pdc!$C859=3,dati_bdv!$E$2:$E$65536,IF(dati_pdc!$C859=4,dati_bdv!$F$2:$F$65536,IF(dati_pdc!$C859=5,dati_bdv!$G$2:$G$65536,dati_bdv!$H$2:$H$65536))))),$A859,dati_bdv!L$2:L$65536)</f>
        <v>0</v>
      </c>
      <c r="E859">
        <f>SUMIF(IF(dati_pdc!$C859=1,dati_bdv!$C$2:$C$65536,IF(dati_pdc!$C859=2,dati_bdv!$D$2:$D$65536,IF(dati_pdc!$C859=3,dati_bdv!$E$2:$E$65536,IF(dati_pdc!$C859=4,dati_bdv!$F$2:$F$65536,IF(dati_pdc!$C859=5,dati_bdv!$G$2:$G$65536,dati_bdv!$H$2:$H$65536))))),$A859,dati_bdv!M$2:M$65536)</f>
        <v>0</v>
      </c>
      <c r="F859">
        <f>SUMIF(IF(dati_pdc!$C859=1,dati_bdv!$C$2:$C$65536,IF(dati_pdc!$C859=2,dati_bdv!$D$2:$D$65536,IF(dati_pdc!$C859=3,dati_bdv!$E$2:$E$65536,IF(dati_pdc!$C859=4,dati_bdv!$F$2:$F$65536,IF(dati_pdc!$C859=5,dati_bdv!$G$2:$G$65536,dati_bdv!$H$2:$H$65536))))),$A859,dati_bdv!N$2:N$65536)</f>
        <v>0</v>
      </c>
    </row>
    <row r="860" spans="1:6">
      <c r="A860" s="34">
        <f>dati_pdc!A860</f>
        <v>0</v>
      </c>
      <c r="B860">
        <f>SUMIF(IF(dati_pdc!$C860=1,dati_bdv!$C$2:$C$65536,IF(dati_pdc!$C860=2,dati_bdv!$D$2:$D$65536,IF(dati_pdc!$C860=3,dati_bdv!$E$2:$E$65536,IF(dati_pdc!$C860=4,dati_bdv!$F$2:$F$65536,IF(dati_pdc!$C860=5,dati_bdv!$G$2:$G$65536,dati_bdv!$H$2:$H$65536))))),$A860,dati_bdv!J$2:J$65536)</f>
        <v>0</v>
      </c>
      <c r="C860">
        <f>SUMIF(IF(dati_pdc!$C860=1,dati_bdv!$C$2:$C$65536,IF(dati_pdc!$C860=2,dati_bdv!$D$2:$D$65536,IF(dati_pdc!$C860=3,dati_bdv!$E$2:$E$65536,IF(dati_pdc!$C860=4,dati_bdv!$F$2:$F$65536,IF(dati_pdc!$C860=5,dati_bdv!$G$2:$G$65536,dati_bdv!$H$2:$H$65536))))),$A860,dati_bdv!K$2:K$65536)</f>
        <v>0</v>
      </c>
      <c r="D860">
        <f>SUMIF(IF(dati_pdc!$C860=1,dati_bdv!$C$2:$C$65536,IF(dati_pdc!$C860=2,dati_bdv!$D$2:$D$65536,IF(dati_pdc!$C860=3,dati_bdv!$E$2:$E$65536,IF(dati_pdc!$C860=4,dati_bdv!$F$2:$F$65536,IF(dati_pdc!$C860=5,dati_bdv!$G$2:$G$65536,dati_bdv!$H$2:$H$65536))))),$A860,dati_bdv!L$2:L$65536)</f>
        <v>0</v>
      </c>
      <c r="E860">
        <f>SUMIF(IF(dati_pdc!$C860=1,dati_bdv!$C$2:$C$65536,IF(dati_pdc!$C860=2,dati_bdv!$D$2:$D$65536,IF(dati_pdc!$C860=3,dati_bdv!$E$2:$E$65536,IF(dati_pdc!$C860=4,dati_bdv!$F$2:$F$65536,IF(dati_pdc!$C860=5,dati_bdv!$G$2:$G$65536,dati_bdv!$H$2:$H$65536))))),$A860,dati_bdv!M$2:M$65536)</f>
        <v>0</v>
      </c>
      <c r="F860">
        <f>SUMIF(IF(dati_pdc!$C860=1,dati_bdv!$C$2:$C$65536,IF(dati_pdc!$C860=2,dati_bdv!$D$2:$D$65536,IF(dati_pdc!$C860=3,dati_bdv!$E$2:$E$65536,IF(dati_pdc!$C860=4,dati_bdv!$F$2:$F$65536,IF(dati_pdc!$C860=5,dati_bdv!$G$2:$G$65536,dati_bdv!$H$2:$H$65536))))),$A860,dati_bdv!N$2:N$65536)</f>
        <v>0</v>
      </c>
    </row>
    <row r="861" spans="1:6">
      <c r="A861" s="34">
        <f>dati_pdc!A861</f>
        <v>0</v>
      </c>
      <c r="B861">
        <f>SUMIF(IF(dati_pdc!$C861=1,dati_bdv!$C$2:$C$65536,IF(dati_pdc!$C861=2,dati_bdv!$D$2:$D$65536,IF(dati_pdc!$C861=3,dati_bdv!$E$2:$E$65536,IF(dati_pdc!$C861=4,dati_bdv!$F$2:$F$65536,IF(dati_pdc!$C861=5,dati_bdv!$G$2:$G$65536,dati_bdv!$H$2:$H$65536))))),$A861,dati_bdv!J$2:J$65536)</f>
        <v>0</v>
      </c>
      <c r="C861">
        <f>SUMIF(IF(dati_pdc!$C861=1,dati_bdv!$C$2:$C$65536,IF(dati_pdc!$C861=2,dati_bdv!$D$2:$D$65536,IF(dati_pdc!$C861=3,dati_bdv!$E$2:$E$65536,IF(dati_pdc!$C861=4,dati_bdv!$F$2:$F$65536,IF(dati_pdc!$C861=5,dati_bdv!$G$2:$G$65536,dati_bdv!$H$2:$H$65536))))),$A861,dati_bdv!K$2:K$65536)</f>
        <v>0</v>
      </c>
      <c r="D861">
        <f>SUMIF(IF(dati_pdc!$C861=1,dati_bdv!$C$2:$C$65536,IF(dati_pdc!$C861=2,dati_bdv!$D$2:$D$65536,IF(dati_pdc!$C861=3,dati_bdv!$E$2:$E$65536,IF(dati_pdc!$C861=4,dati_bdv!$F$2:$F$65536,IF(dati_pdc!$C861=5,dati_bdv!$G$2:$G$65536,dati_bdv!$H$2:$H$65536))))),$A861,dati_bdv!L$2:L$65536)</f>
        <v>0</v>
      </c>
      <c r="E861">
        <f>SUMIF(IF(dati_pdc!$C861=1,dati_bdv!$C$2:$C$65536,IF(dati_pdc!$C861=2,dati_bdv!$D$2:$D$65536,IF(dati_pdc!$C861=3,dati_bdv!$E$2:$E$65536,IF(dati_pdc!$C861=4,dati_bdv!$F$2:$F$65536,IF(dati_pdc!$C861=5,dati_bdv!$G$2:$G$65536,dati_bdv!$H$2:$H$65536))))),$A861,dati_bdv!M$2:M$65536)</f>
        <v>0</v>
      </c>
      <c r="F861">
        <f>SUMIF(IF(dati_pdc!$C861=1,dati_bdv!$C$2:$C$65536,IF(dati_pdc!$C861=2,dati_bdv!$D$2:$D$65536,IF(dati_pdc!$C861=3,dati_bdv!$E$2:$E$65536,IF(dati_pdc!$C861=4,dati_bdv!$F$2:$F$65536,IF(dati_pdc!$C861=5,dati_bdv!$G$2:$G$65536,dati_bdv!$H$2:$H$65536))))),$A861,dati_bdv!N$2:N$65536)</f>
        <v>0</v>
      </c>
    </row>
    <row r="862" spans="1:6">
      <c r="A862" s="34">
        <f>dati_pdc!A862</f>
        <v>0</v>
      </c>
      <c r="B862">
        <f>SUMIF(IF(dati_pdc!$C862=1,dati_bdv!$C$2:$C$65536,IF(dati_pdc!$C862=2,dati_bdv!$D$2:$D$65536,IF(dati_pdc!$C862=3,dati_bdv!$E$2:$E$65536,IF(dati_pdc!$C862=4,dati_bdv!$F$2:$F$65536,IF(dati_pdc!$C862=5,dati_bdv!$G$2:$G$65536,dati_bdv!$H$2:$H$65536))))),$A862,dati_bdv!J$2:J$65536)</f>
        <v>0</v>
      </c>
      <c r="C862">
        <f>SUMIF(IF(dati_pdc!$C862=1,dati_bdv!$C$2:$C$65536,IF(dati_pdc!$C862=2,dati_bdv!$D$2:$D$65536,IF(dati_pdc!$C862=3,dati_bdv!$E$2:$E$65536,IF(dati_pdc!$C862=4,dati_bdv!$F$2:$F$65536,IF(dati_pdc!$C862=5,dati_bdv!$G$2:$G$65536,dati_bdv!$H$2:$H$65536))))),$A862,dati_bdv!K$2:K$65536)</f>
        <v>0</v>
      </c>
      <c r="D862">
        <f>SUMIF(IF(dati_pdc!$C862=1,dati_bdv!$C$2:$C$65536,IF(dati_pdc!$C862=2,dati_bdv!$D$2:$D$65536,IF(dati_pdc!$C862=3,dati_bdv!$E$2:$E$65536,IF(dati_pdc!$C862=4,dati_bdv!$F$2:$F$65536,IF(dati_pdc!$C862=5,dati_bdv!$G$2:$G$65536,dati_bdv!$H$2:$H$65536))))),$A862,dati_bdv!L$2:L$65536)</f>
        <v>0</v>
      </c>
      <c r="E862">
        <f>SUMIF(IF(dati_pdc!$C862=1,dati_bdv!$C$2:$C$65536,IF(dati_pdc!$C862=2,dati_bdv!$D$2:$D$65536,IF(dati_pdc!$C862=3,dati_bdv!$E$2:$E$65536,IF(dati_pdc!$C862=4,dati_bdv!$F$2:$F$65536,IF(dati_pdc!$C862=5,dati_bdv!$G$2:$G$65536,dati_bdv!$H$2:$H$65536))))),$A862,dati_bdv!M$2:M$65536)</f>
        <v>0</v>
      </c>
      <c r="F862">
        <f>SUMIF(IF(dati_pdc!$C862=1,dati_bdv!$C$2:$C$65536,IF(dati_pdc!$C862=2,dati_bdv!$D$2:$D$65536,IF(dati_pdc!$C862=3,dati_bdv!$E$2:$E$65536,IF(dati_pdc!$C862=4,dati_bdv!$F$2:$F$65536,IF(dati_pdc!$C862=5,dati_bdv!$G$2:$G$65536,dati_bdv!$H$2:$H$65536))))),$A862,dati_bdv!N$2:N$65536)</f>
        <v>0</v>
      </c>
    </row>
    <row r="863" spans="1:6">
      <c r="A863" s="34">
        <f>dati_pdc!A863</f>
        <v>0</v>
      </c>
      <c r="B863">
        <f>SUMIF(IF(dati_pdc!$C863=1,dati_bdv!$C$2:$C$65536,IF(dati_pdc!$C863=2,dati_bdv!$D$2:$D$65536,IF(dati_pdc!$C863=3,dati_bdv!$E$2:$E$65536,IF(dati_pdc!$C863=4,dati_bdv!$F$2:$F$65536,IF(dati_pdc!$C863=5,dati_bdv!$G$2:$G$65536,dati_bdv!$H$2:$H$65536))))),$A863,dati_bdv!J$2:J$65536)</f>
        <v>0</v>
      </c>
      <c r="C863">
        <f>SUMIF(IF(dati_pdc!$C863=1,dati_bdv!$C$2:$C$65536,IF(dati_pdc!$C863=2,dati_bdv!$D$2:$D$65536,IF(dati_pdc!$C863=3,dati_bdv!$E$2:$E$65536,IF(dati_pdc!$C863=4,dati_bdv!$F$2:$F$65536,IF(dati_pdc!$C863=5,dati_bdv!$G$2:$G$65536,dati_bdv!$H$2:$H$65536))))),$A863,dati_bdv!K$2:K$65536)</f>
        <v>0</v>
      </c>
      <c r="D863">
        <f>SUMIF(IF(dati_pdc!$C863=1,dati_bdv!$C$2:$C$65536,IF(dati_pdc!$C863=2,dati_bdv!$D$2:$D$65536,IF(dati_pdc!$C863=3,dati_bdv!$E$2:$E$65536,IF(dati_pdc!$C863=4,dati_bdv!$F$2:$F$65536,IF(dati_pdc!$C863=5,dati_bdv!$G$2:$G$65536,dati_bdv!$H$2:$H$65536))))),$A863,dati_bdv!L$2:L$65536)</f>
        <v>0</v>
      </c>
      <c r="E863">
        <f>SUMIF(IF(dati_pdc!$C863=1,dati_bdv!$C$2:$C$65536,IF(dati_pdc!$C863=2,dati_bdv!$D$2:$D$65536,IF(dati_pdc!$C863=3,dati_bdv!$E$2:$E$65536,IF(dati_pdc!$C863=4,dati_bdv!$F$2:$F$65536,IF(dati_pdc!$C863=5,dati_bdv!$G$2:$G$65536,dati_bdv!$H$2:$H$65536))))),$A863,dati_bdv!M$2:M$65536)</f>
        <v>0</v>
      </c>
      <c r="F863">
        <f>SUMIF(IF(dati_pdc!$C863=1,dati_bdv!$C$2:$C$65536,IF(dati_pdc!$C863=2,dati_bdv!$D$2:$D$65536,IF(dati_pdc!$C863=3,dati_bdv!$E$2:$E$65536,IF(dati_pdc!$C863=4,dati_bdv!$F$2:$F$65536,IF(dati_pdc!$C863=5,dati_bdv!$G$2:$G$65536,dati_bdv!$H$2:$H$65536))))),$A863,dati_bdv!N$2:N$65536)</f>
        <v>0</v>
      </c>
    </row>
    <row r="864" spans="1:6">
      <c r="A864" s="34">
        <f>dati_pdc!A864</f>
        <v>0</v>
      </c>
      <c r="B864">
        <f>SUMIF(IF(dati_pdc!$C864=1,dati_bdv!$C$2:$C$65536,IF(dati_pdc!$C864=2,dati_bdv!$D$2:$D$65536,IF(dati_pdc!$C864=3,dati_bdv!$E$2:$E$65536,IF(dati_pdc!$C864=4,dati_bdv!$F$2:$F$65536,IF(dati_pdc!$C864=5,dati_bdv!$G$2:$G$65536,dati_bdv!$H$2:$H$65536))))),$A864,dati_bdv!J$2:J$65536)</f>
        <v>0</v>
      </c>
      <c r="C864">
        <f>SUMIF(IF(dati_pdc!$C864=1,dati_bdv!$C$2:$C$65536,IF(dati_pdc!$C864=2,dati_bdv!$D$2:$D$65536,IF(dati_pdc!$C864=3,dati_bdv!$E$2:$E$65536,IF(dati_pdc!$C864=4,dati_bdv!$F$2:$F$65536,IF(dati_pdc!$C864=5,dati_bdv!$G$2:$G$65536,dati_bdv!$H$2:$H$65536))))),$A864,dati_bdv!K$2:K$65536)</f>
        <v>0</v>
      </c>
      <c r="D864">
        <f>SUMIF(IF(dati_pdc!$C864=1,dati_bdv!$C$2:$C$65536,IF(dati_pdc!$C864=2,dati_bdv!$D$2:$D$65536,IF(dati_pdc!$C864=3,dati_bdv!$E$2:$E$65536,IF(dati_pdc!$C864=4,dati_bdv!$F$2:$F$65536,IF(dati_pdc!$C864=5,dati_bdv!$G$2:$G$65536,dati_bdv!$H$2:$H$65536))))),$A864,dati_bdv!L$2:L$65536)</f>
        <v>0</v>
      </c>
      <c r="E864">
        <f>SUMIF(IF(dati_pdc!$C864=1,dati_bdv!$C$2:$C$65536,IF(dati_pdc!$C864=2,dati_bdv!$D$2:$D$65536,IF(dati_pdc!$C864=3,dati_bdv!$E$2:$E$65536,IF(dati_pdc!$C864=4,dati_bdv!$F$2:$F$65536,IF(dati_pdc!$C864=5,dati_bdv!$G$2:$G$65536,dati_bdv!$H$2:$H$65536))))),$A864,dati_bdv!M$2:M$65536)</f>
        <v>0</v>
      </c>
      <c r="F864">
        <f>SUMIF(IF(dati_pdc!$C864=1,dati_bdv!$C$2:$C$65536,IF(dati_pdc!$C864=2,dati_bdv!$D$2:$D$65536,IF(dati_pdc!$C864=3,dati_bdv!$E$2:$E$65536,IF(dati_pdc!$C864=4,dati_bdv!$F$2:$F$65536,IF(dati_pdc!$C864=5,dati_bdv!$G$2:$G$65536,dati_bdv!$H$2:$H$65536))))),$A864,dati_bdv!N$2:N$65536)</f>
        <v>0</v>
      </c>
    </row>
    <row r="865" spans="1:6">
      <c r="A865" s="34">
        <f>dati_pdc!A865</f>
        <v>0</v>
      </c>
      <c r="B865">
        <f>SUMIF(IF(dati_pdc!$C865=1,dati_bdv!$C$2:$C$65536,IF(dati_pdc!$C865=2,dati_bdv!$D$2:$D$65536,IF(dati_pdc!$C865=3,dati_bdv!$E$2:$E$65536,IF(dati_pdc!$C865=4,dati_bdv!$F$2:$F$65536,IF(dati_pdc!$C865=5,dati_bdv!$G$2:$G$65536,dati_bdv!$H$2:$H$65536))))),$A865,dati_bdv!J$2:J$65536)</f>
        <v>0</v>
      </c>
      <c r="C865">
        <f>SUMIF(IF(dati_pdc!$C865=1,dati_bdv!$C$2:$C$65536,IF(dati_pdc!$C865=2,dati_bdv!$D$2:$D$65536,IF(dati_pdc!$C865=3,dati_bdv!$E$2:$E$65536,IF(dati_pdc!$C865=4,dati_bdv!$F$2:$F$65536,IF(dati_pdc!$C865=5,dati_bdv!$G$2:$G$65536,dati_bdv!$H$2:$H$65536))))),$A865,dati_bdv!K$2:K$65536)</f>
        <v>0</v>
      </c>
      <c r="D865">
        <f>SUMIF(IF(dati_pdc!$C865=1,dati_bdv!$C$2:$C$65536,IF(dati_pdc!$C865=2,dati_bdv!$D$2:$D$65536,IF(dati_pdc!$C865=3,dati_bdv!$E$2:$E$65536,IF(dati_pdc!$C865=4,dati_bdv!$F$2:$F$65536,IF(dati_pdc!$C865=5,dati_bdv!$G$2:$G$65536,dati_bdv!$H$2:$H$65536))))),$A865,dati_bdv!L$2:L$65536)</f>
        <v>0</v>
      </c>
      <c r="E865">
        <f>SUMIF(IF(dati_pdc!$C865=1,dati_bdv!$C$2:$C$65536,IF(dati_pdc!$C865=2,dati_bdv!$D$2:$D$65536,IF(dati_pdc!$C865=3,dati_bdv!$E$2:$E$65536,IF(dati_pdc!$C865=4,dati_bdv!$F$2:$F$65536,IF(dati_pdc!$C865=5,dati_bdv!$G$2:$G$65536,dati_bdv!$H$2:$H$65536))))),$A865,dati_bdv!M$2:M$65536)</f>
        <v>0</v>
      </c>
      <c r="F865">
        <f>SUMIF(IF(dati_pdc!$C865=1,dati_bdv!$C$2:$C$65536,IF(dati_pdc!$C865=2,dati_bdv!$D$2:$D$65536,IF(dati_pdc!$C865=3,dati_bdv!$E$2:$E$65536,IF(dati_pdc!$C865=4,dati_bdv!$F$2:$F$65536,IF(dati_pdc!$C865=5,dati_bdv!$G$2:$G$65536,dati_bdv!$H$2:$H$65536))))),$A865,dati_bdv!N$2:N$65536)</f>
        <v>0</v>
      </c>
    </row>
    <row r="866" spans="1:6">
      <c r="A866" s="34">
        <f>dati_pdc!A866</f>
        <v>0</v>
      </c>
      <c r="B866">
        <f>SUMIF(IF(dati_pdc!$C866=1,dati_bdv!$C$2:$C$65536,IF(dati_pdc!$C866=2,dati_bdv!$D$2:$D$65536,IF(dati_pdc!$C866=3,dati_bdv!$E$2:$E$65536,IF(dati_pdc!$C866=4,dati_bdv!$F$2:$F$65536,IF(dati_pdc!$C866=5,dati_bdv!$G$2:$G$65536,dati_bdv!$H$2:$H$65536))))),$A866,dati_bdv!J$2:J$65536)</f>
        <v>0</v>
      </c>
      <c r="C866">
        <f>SUMIF(IF(dati_pdc!$C866=1,dati_bdv!$C$2:$C$65536,IF(dati_pdc!$C866=2,dati_bdv!$D$2:$D$65536,IF(dati_pdc!$C866=3,dati_bdv!$E$2:$E$65536,IF(dati_pdc!$C866=4,dati_bdv!$F$2:$F$65536,IF(dati_pdc!$C866=5,dati_bdv!$G$2:$G$65536,dati_bdv!$H$2:$H$65536))))),$A866,dati_bdv!K$2:K$65536)</f>
        <v>0</v>
      </c>
      <c r="D866">
        <f>SUMIF(IF(dati_pdc!$C866=1,dati_bdv!$C$2:$C$65536,IF(dati_pdc!$C866=2,dati_bdv!$D$2:$D$65536,IF(dati_pdc!$C866=3,dati_bdv!$E$2:$E$65536,IF(dati_pdc!$C866=4,dati_bdv!$F$2:$F$65536,IF(dati_pdc!$C866=5,dati_bdv!$G$2:$G$65536,dati_bdv!$H$2:$H$65536))))),$A866,dati_bdv!L$2:L$65536)</f>
        <v>0</v>
      </c>
      <c r="E866">
        <f>SUMIF(IF(dati_pdc!$C866=1,dati_bdv!$C$2:$C$65536,IF(dati_pdc!$C866=2,dati_bdv!$D$2:$D$65536,IF(dati_pdc!$C866=3,dati_bdv!$E$2:$E$65536,IF(dati_pdc!$C866=4,dati_bdv!$F$2:$F$65536,IF(dati_pdc!$C866=5,dati_bdv!$G$2:$G$65536,dati_bdv!$H$2:$H$65536))))),$A866,dati_bdv!M$2:M$65536)</f>
        <v>0</v>
      </c>
      <c r="F866">
        <f>SUMIF(IF(dati_pdc!$C866=1,dati_bdv!$C$2:$C$65536,IF(dati_pdc!$C866=2,dati_bdv!$D$2:$D$65536,IF(dati_pdc!$C866=3,dati_bdv!$E$2:$E$65536,IF(dati_pdc!$C866=4,dati_bdv!$F$2:$F$65536,IF(dati_pdc!$C866=5,dati_bdv!$G$2:$G$65536,dati_bdv!$H$2:$H$65536))))),$A866,dati_bdv!N$2:N$65536)</f>
        <v>0</v>
      </c>
    </row>
    <row r="867" spans="1:6">
      <c r="A867" s="34">
        <f>dati_pdc!A867</f>
        <v>0</v>
      </c>
      <c r="B867">
        <f>SUMIF(IF(dati_pdc!$C867=1,dati_bdv!$C$2:$C$65536,IF(dati_pdc!$C867=2,dati_bdv!$D$2:$D$65536,IF(dati_pdc!$C867=3,dati_bdv!$E$2:$E$65536,IF(dati_pdc!$C867=4,dati_bdv!$F$2:$F$65536,IF(dati_pdc!$C867=5,dati_bdv!$G$2:$G$65536,dati_bdv!$H$2:$H$65536))))),$A867,dati_bdv!J$2:J$65536)</f>
        <v>0</v>
      </c>
      <c r="C867">
        <f>SUMIF(IF(dati_pdc!$C867=1,dati_bdv!$C$2:$C$65536,IF(dati_pdc!$C867=2,dati_bdv!$D$2:$D$65536,IF(dati_pdc!$C867=3,dati_bdv!$E$2:$E$65536,IF(dati_pdc!$C867=4,dati_bdv!$F$2:$F$65536,IF(dati_pdc!$C867=5,dati_bdv!$G$2:$G$65536,dati_bdv!$H$2:$H$65536))))),$A867,dati_bdv!K$2:K$65536)</f>
        <v>0</v>
      </c>
      <c r="D867">
        <f>SUMIF(IF(dati_pdc!$C867=1,dati_bdv!$C$2:$C$65536,IF(dati_pdc!$C867=2,dati_bdv!$D$2:$D$65536,IF(dati_pdc!$C867=3,dati_bdv!$E$2:$E$65536,IF(dati_pdc!$C867=4,dati_bdv!$F$2:$F$65536,IF(dati_pdc!$C867=5,dati_bdv!$G$2:$G$65536,dati_bdv!$H$2:$H$65536))))),$A867,dati_bdv!L$2:L$65536)</f>
        <v>0</v>
      </c>
      <c r="E867">
        <f>SUMIF(IF(dati_pdc!$C867=1,dati_bdv!$C$2:$C$65536,IF(dati_pdc!$C867=2,dati_bdv!$D$2:$D$65536,IF(dati_pdc!$C867=3,dati_bdv!$E$2:$E$65536,IF(dati_pdc!$C867=4,dati_bdv!$F$2:$F$65536,IF(dati_pdc!$C867=5,dati_bdv!$G$2:$G$65536,dati_bdv!$H$2:$H$65536))))),$A867,dati_bdv!M$2:M$65536)</f>
        <v>0</v>
      </c>
      <c r="F867">
        <f>SUMIF(IF(dati_pdc!$C867=1,dati_bdv!$C$2:$C$65536,IF(dati_pdc!$C867=2,dati_bdv!$D$2:$D$65536,IF(dati_pdc!$C867=3,dati_bdv!$E$2:$E$65536,IF(dati_pdc!$C867=4,dati_bdv!$F$2:$F$65536,IF(dati_pdc!$C867=5,dati_bdv!$G$2:$G$65536,dati_bdv!$H$2:$H$65536))))),$A867,dati_bdv!N$2:N$65536)</f>
        <v>0</v>
      </c>
    </row>
    <row r="868" spans="1:6">
      <c r="A868" s="34">
        <f>dati_pdc!A868</f>
        <v>0</v>
      </c>
      <c r="B868">
        <f>SUMIF(IF(dati_pdc!$C868=1,dati_bdv!$C$2:$C$65536,IF(dati_pdc!$C868=2,dati_bdv!$D$2:$D$65536,IF(dati_pdc!$C868=3,dati_bdv!$E$2:$E$65536,IF(dati_pdc!$C868=4,dati_bdv!$F$2:$F$65536,IF(dati_pdc!$C868=5,dati_bdv!$G$2:$G$65536,dati_bdv!$H$2:$H$65536))))),$A868,dati_bdv!J$2:J$65536)</f>
        <v>0</v>
      </c>
      <c r="C868">
        <f>SUMIF(IF(dati_pdc!$C868=1,dati_bdv!$C$2:$C$65536,IF(dati_pdc!$C868=2,dati_bdv!$D$2:$D$65536,IF(dati_pdc!$C868=3,dati_bdv!$E$2:$E$65536,IF(dati_pdc!$C868=4,dati_bdv!$F$2:$F$65536,IF(dati_pdc!$C868=5,dati_bdv!$G$2:$G$65536,dati_bdv!$H$2:$H$65536))))),$A868,dati_bdv!K$2:K$65536)</f>
        <v>0</v>
      </c>
      <c r="D868">
        <f>SUMIF(IF(dati_pdc!$C868=1,dati_bdv!$C$2:$C$65536,IF(dati_pdc!$C868=2,dati_bdv!$D$2:$D$65536,IF(dati_pdc!$C868=3,dati_bdv!$E$2:$E$65536,IF(dati_pdc!$C868=4,dati_bdv!$F$2:$F$65536,IF(dati_pdc!$C868=5,dati_bdv!$G$2:$G$65536,dati_bdv!$H$2:$H$65536))))),$A868,dati_bdv!L$2:L$65536)</f>
        <v>0</v>
      </c>
      <c r="E868">
        <f>SUMIF(IF(dati_pdc!$C868=1,dati_bdv!$C$2:$C$65536,IF(dati_pdc!$C868=2,dati_bdv!$D$2:$D$65536,IF(dati_pdc!$C868=3,dati_bdv!$E$2:$E$65536,IF(dati_pdc!$C868=4,dati_bdv!$F$2:$F$65536,IF(dati_pdc!$C868=5,dati_bdv!$G$2:$G$65536,dati_bdv!$H$2:$H$65536))))),$A868,dati_bdv!M$2:M$65536)</f>
        <v>0</v>
      </c>
      <c r="F868">
        <f>SUMIF(IF(dati_pdc!$C868=1,dati_bdv!$C$2:$C$65536,IF(dati_pdc!$C868=2,dati_bdv!$D$2:$D$65536,IF(dati_pdc!$C868=3,dati_bdv!$E$2:$E$65536,IF(dati_pdc!$C868=4,dati_bdv!$F$2:$F$65536,IF(dati_pdc!$C868=5,dati_bdv!$G$2:$G$65536,dati_bdv!$H$2:$H$65536))))),$A868,dati_bdv!N$2:N$65536)</f>
        <v>0</v>
      </c>
    </row>
    <row r="869" spans="1:6">
      <c r="A869" s="34">
        <f>dati_pdc!A869</f>
        <v>0</v>
      </c>
      <c r="B869">
        <f>SUMIF(IF(dati_pdc!$C869=1,dati_bdv!$C$2:$C$65536,IF(dati_pdc!$C869=2,dati_bdv!$D$2:$D$65536,IF(dati_pdc!$C869=3,dati_bdv!$E$2:$E$65536,IF(dati_pdc!$C869=4,dati_bdv!$F$2:$F$65536,IF(dati_pdc!$C869=5,dati_bdv!$G$2:$G$65536,dati_bdv!$H$2:$H$65536))))),$A869,dati_bdv!J$2:J$65536)</f>
        <v>0</v>
      </c>
      <c r="C869">
        <f>SUMIF(IF(dati_pdc!$C869=1,dati_bdv!$C$2:$C$65536,IF(dati_pdc!$C869=2,dati_bdv!$D$2:$D$65536,IF(dati_pdc!$C869=3,dati_bdv!$E$2:$E$65536,IF(dati_pdc!$C869=4,dati_bdv!$F$2:$F$65536,IF(dati_pdc!$C869=5,dati_bdv!$G$2:$G$65536,dati_bdv!$H$2:$H$65536))))),$A869,dati_bdv!K$2:K$65536)</f>
        <v>0</v>
      </c>
      <c r="D869">
        <f>SUMIF(IF(dati_pdc!$C869=1,dati_bdv!$C$2:$C$65536,IF(dati_pdc!$C869=2,dati_bdv!$D$2:$D$65536,IF(dati_pdc!$C869=3,dati_bdv!$E$2:$E$65536,IF(dati_pdc!$C869=4,dati_bdv!$F$2:$F$65536,IF(dati_pdc!$C869=5,dati_bdv!$G$2:$G$65536,dati_bdv!$H$2:$H$65536))))),$A869,dati_bdv!L$2:L$65536)</f>
        <v>0</v>
      </c>
      <c r="E869">
        <f>SUMIF(IF(dati_pdc!$C869=1,dati_bdv!$C$2:$C$65536,IF(dati_pdc!$C869=2,dati_bdv!$D$2:$D$65536,IF(dati_pdc!$C869=3,dati_bdv!$E$2:$E$65536,IF(dati_pdc!$C869=4,dati_bdv!$F$2:$F$65536,IF(dati_pdc!$C869=5,dati_bdv!$G$2:$G$65536,dati_bdv!$H$2:$H$65536))))),$A869,dati_bdv!M$2:M$65536)</f>
        <v>0</v>
      </c>
      <c r="F869">
        <f>SUMIF(IF(dati_pdc!$C869=1,dati_bdv!$C$2:$C$65536,IF(dati_pdc!$C869=2,dati_bdv!$D$2:$D$65536,IF(dati_pdc!$C869=3,dati_bdv!$E$2:$E$65536,IF(dati_pdc!$C869=4,dati_bdv!$F$2:$F$65536,IF(dati_pdc!$C869=5,dati_bdv!$G$2:$G$65536,dati_bdv!$H$2:$H$65536))))),$A869,dati_bdv!N$2:N$65536)</f>
        <v>0</v>
      </c>
    </row>
    <row r="870" spans="1:6">
      <c r="A870" s="34">
        <f>dati_pdc!A870</f>
        <v>0</v>
      </c>
      <c r="B870">
        <f>SUMIF(IF(dati_pdc!$C870=1,dati_bdv!$C$2:$C$65536,IF(dati_pdc!$C870=2,dati_bdv!$D$2:$D$65536,IF(dati_pdc!$C870=3,dati_bdv!$E$2:$E$65536,IF(dati_pdc!$C870=4,dati_bdv!$F$2:$F$65536,IF(dati_pdc!$C870=5,dati_bdv!$G$2:$G$65536,dati_bdv!$H$2:$H$65536))))),$A870,dati_bdv!J$2:J$65536)</f>
        <v>0</v>
      </c>
      <c r="C870">
        <f>SUMIF(IF(dati_pdc!$C870=1,dati_bdv!$C$2:$C$65536,IF(dati_pdc!$C870=2,dati_bdv!$D$2:$D$65536,IF(dati_pdc!$C870=3,dati_bdv!$E$2:$E$65536,IF(dati_pdc!$C870=4,dati_bdv!$F$2:$F$65536,IF(dati_pdc!$C870=5,dati_bdv!$G$2:$G$65536,dati_bdv!$H$2:$H$65536))))),$A870,dati_bdv!K$2:K$65536)</f>
        <v>0</v>
      </c>
      <c r="D870">
        <f>SUMIF(IF(dati_pdc!$C870=1,dati_bdv!$C$2:$C$65536,IF(dati_pdc!$C870=2,dati_bdv!$D$2:$D$65536,IF(dati_pdc!$C870=3,dati_bdv!$E$2:$E$65536,IF(dati_pdc!$C870=4,dati_bdv!$F$2:$F$65536,IF(dati_pdc!$C870=5,dati_bdv!$G$2:$G$65536,dati_bdv!$H$2:$H$65536))))),$A870,dati_bdv!L$2:L$65536)</f>
        <v>0</v>
      </c>
      <c r="E870">
        <f>SUMIF(IF(dati_pdc!$C870=1,dati_bdv!$C$2:$C$65536,IF(dati_pdc!$C870=2,dati_bdv!$D$2:$D$65536,IF(dati_pdc!$C870=3,dati_bdv!$E$2:$E$65536,IF(dati_pdc!$C870=4,dati_bdv!$F$2:$F$65536,IF(dati_pdc!$C870=5,dati_bdv!$G$2:$G$65536,dati_bdv!$H$2:$H$65536))))),$A870,dati_bdv!M$2:M$65536)</f>
        <v>0</v>
      </c>
      <c r="F870">
        <f>SUMIF(IF(dati_pdc!$C870=1,dati_bdv!$C$2:$C$65536,IF(dati_pdc!$C870=2,dati_bdv!$D$2:$D$65536,IF(dati_pdc!$C870=3,dati_bdv!$E$2:$E$65536,IF(dati_pdc!$C870=4,dati_bdv!$F$2:$F$65536,IF(dati_pdc!$C870=5,dati_bdv!$G$2:$G$65536,dati_bdv!$H$2:$H$65536))))),$A870,dati_bdv!N$2:N$65536)</f>
        <v>0</v>
      </c>
    </row>
    <row r="871" spans="1:6">
      <c r="A871" s="34">
        <f>dati_pdc!A871</f>
        <v>0</v>
      </c>
      <c r="B871">
        <f>SUMIF(IF(dati_pdc!$C871=1,dati_bdv!$C$2:$C$65536,IF(dati_pdc!$C871=2,dati_bdv!$D$2:$D$65536,IF(dati_pdc!$C871=3,dati_bdv!$E$2:$E$65536,IF(dati_pdc!$C871=4,dati_bdv!$F$2:$F$65536,IF(dati_pdc!$C871=5,dati_bdv!$G$2:$G$65536,dati_bdv!$H$2:$H$65536))))),$A871,dati_bdv!J$2:J$65536)</f>
        <v>0</v>
      </c>
      <c r="C871">
        <f>SUMIF(IF(dati_pdc!$C871=1,dati_bdv!$C$2:$C$65536,IF(dati_pdc!$C871=2,dati_bdv!$D$2:$D$65536,IF(dati_pdc!$C871=3,dati_bdv!$E$2:$E$65536,IF(dati_pdc!$C871=4,dati_bdv!$F$2:$F$65536,IF(dati_pdc!$C871=5,dati_bdv!$G$2:$G$65536,dati_bdv!$H$2:$H$65536))))),$A871,dati_bdv!K$2:K$65536)</f>
        <v>0</v>
      </c>
      <c r="D871">
        <f>SUMIF(IF(dati_pdc!$C871=1,dati_bdv!$C$2:$C$65536,IF(dati_pdc!$C871=2,dati_bdv!$D$2:$D$65536,IF(dati_pdc!$C871=3,dati_bdv!$E$2:$E$65536,IF(dati_pdc!$C871=4,dati_bdv!$F$2:$F$65536,IF(dati_pdc!$C871=5,dati_bdv!$G$2:$G$65536,dati_bdv!$H$2:$H$65536))))),$A871,dati_bdv!L$2:L$65536)</f>
        <v>0</v>
      </c>
      <c r="E871">
        <f>SUMIF(IF(dati_pdc!$C871=1,dati_bdv!$C$2:$C$65536,IF(dati_pdc!$C871=2,dati_bdv!$D$2:$D$65536,IF(dati_pdc!$C871=3,dati_bdv!$E$2:$E$65536,IF(dati_pdc!$C871=4,dati_bdv!$F$2:$F$65536,IF(dati_pdc!$C871=5,dati_bdv!$G$2:$G$65536,dati_bdv!$H$2:$H$65536))))),$A871,dati_bdv!M$2:M$65536)</f>
        <v>0</v>
      </c>
      <c r="F871">
        <f>SUMIF(IF(dati_pdc!$C871=1,dati_bdv!$C$2:$C$65536,IF(dati_pdc!$C871=2,dati_bdv!$D$2:$D$65536,IF(dati_pdc!$C871=3,dati_bdv!$E$2:$E$65536,IF(dati_pdc!$C871=4,dati_bdv!$F$2:$F$65536,IF(dati_pdc!$C871=5,dati_bdv!$G$2:$G$65536,dati_bdv!$H$2:$H$65536))))),$A871,dati_bdv!N$2:N$65536)</f>
        <v>0</v>
      </c>
    </row>
    <row r="872" spans="1:6">
      <c r="A872" s="34">
        <f>dati_pdc!A872</f>
        <v>0</v>
      </c>
      <c r="B872">
        <f>SUMIF(IF(dati_pdc!$C872=1,dati_bdv!$C$2:$C$65536,IF(dati_pdc!$C872=2,dati_bdv!$D$2:$D$65536,IF(dati_pdc!$C872=3,dati_bdv!$E$2:$E$65536,IF(dati_pdc!$C872=4,dati_bdv!$F$2:$F$65536,IF(dati_pdc!$C872=5,dati_bdv!$G$2:$G$65536,dati_bdv!$H$2:$H$65536))))),$A872,dati_bdv!J$2:J$65536)</f>
        <v>0</v>
      </c>
      <c r="C872">
        <f>SUMIF(IF(dati_pdc!$C872=1,dati_bdv!$C$2:$C$65536,IF(dati_pdc!$C872=2,dati_bdv!$D$2:$D$65536,IF(dati_pdc!$C872=3,dati_bdv!$E$2:$E$65536,IF(dati_pdc!$C872=4,dati_bdv!$F$2:$F$65536,IF(dati_pdc!$C872=5,dati_bdv!$G$2:$G$65536,dati_bdv!$H$2:$H$65536))))),$A872,dati_bdv!K$2:K$65536)</f>
        <v>0</v>
      </c>
      <c r="D872">
        <f>SUMIF(IF(dati_pdc!$C872=1,dati_bdv!$C$2:$C$65536,IF(dati_pdc!$C872=2,dati_bdv!$D$2:$D$65536,IF(dati_pdc!$C872=3,dati_bdv!$E$2:$E$65536,IF(dati_pdc!$C872=4,dati_bdv!$F$2:$F$65536,IF(dati_pdc!$C872=5,dati_bdv!$G$2:$G$65536,dati_bdv!$H$2:$H$65536))))),$A872,dati_bdv!L$2:L$65536)</f>
        <v>0</v>
      </c>
      <c r="E872">
        <f>SUMIF(IF(dati_pdc!$C872=1,dati_bdv!$C$2:$C$65536,IF(dati_pdc!$C872=2,dati_bdv!$D$2:$D$65536,IF(dati_pdc!$C872=3,dati_bdv!$E$2:$E$65536,IF(dati_pdc!$C872=4,dati_bdv!$F$2:$F$65536,IF(dati_pdc!$C872=5,dati_bdv!$G$2:$G$65536,dati_bdv!$H$2:$H$65536))))),$A872,dati_bdv!M$2:M$65536)</f>
        <v>0</v>
      </c>
      <c r="F872">
        <f>SUMIF(IF(dati_pdc!$C872=1,dati_bdv!$C$2:$C$65536,IF(dati_pdc!$C872=2,dati_bdv!$D$2:$D$65536,IF(dati_pdc!$C872=3,dati_bdv!$E$2:$E$65536,IF(dati_pdc!$C872=4,dati_bdv!$F$2:$F$65536,IF(dati_pdc!$C872=5,dati_bdv!$G$2:$G$65536,dati_bdv!$H$2:$H$65536))))),$A872,dati_bdv!N$2:N$65536)</f>
        <v>0</v>
      </c>
    </row>
    <row r="873" spans="1:6">
      <c r="A873" s="34">
        <f>dati_pdc!A873</f>
        <v>0</v>
      </c>
      <c r="B873">
        <f>SUMIF(IF(dati_pdc!$C873=1,dati_bdv!$C$2:$C$65536,IF(dati_pdc!$C873=2,dati_bdv!$D$2:$D$65536,IF(dati_pdc!$C873=3,dati_bdv!$E$2:$E$65536,IF(dati_pdc!$C873=4,dati_bdv!$F$2:$F$65536,IF(dati_pdc!$C873=5,dati_bdv!$G$2:$G$65536,dati_bdv!$H$2:$H$65536))))),$A873,dati_bdv!J$2:J$65536)</f>
        <v>0</v>
      </c>
      <c r="C873">
        <f>SUMIF(IF(dati_pdc!$C873=1,dati_bdv!$C$2:$C$65536,IF(dati_pdc!$C873=2,dati_bdv!$D$2:$D$65536,IF(dati_pdc!$C873=3,dati_bdv!$E$2:$E$65536,IF(dati_pdc!$C873=4,dati_bdv!$F$2:$F$65536,IF(dati_pdc!$C873=5,dati_bdv!$G$2:$G$65536,dati_bdv!$H$2:$H$65536))))),$A873,dati_bdv!K$2:K$65536)</f>
        <v>0</v>
      </c>
      <c r="D873">
        <f>SUMIF(IF(dati_pdc!$C873=1,dati_bdv!$C$2:$C$65536,IF(dati_pdc!$C873=2,dati_bdv!$D$2:$D$65536,IF(dati_pdc!$C873=3,dati_bdv!$E$2:$E$65536,IF(dati_pdc!$C873=4,dati_bdv!$F$2:$F$65536,IF(dati_pdc!$C873=5,dati_bdv!$G$2:$G$65536,dati_bdv!$H$2:$H$65536))))),$A873,dati_bdv!L$2:L$65536)</f>
        <v>0</v>
      </c>
      <c r="E873">
        <f>SUMIF(IF(dati_pdc!$C873=1,dati_bdv!$C$2:$C$65536,IF(dati_pdc!$C873=2,dati_bdv!$D$2:$D$65536,IF(dati_pdc!$C873=3,dati_bdv!$E$2:$E$65536,IF(dati_pdc!$C873=4,dati_bdv!$F$2:$F$65536,IF(dati_pdc!$C873=5,dati_bdv!$G$2:$G$65536,dati_bdv!$H$2:$H$65536))))),$A873,dati_bdv!M$2:M$65536)</f>
        <v>0</v>
      </c>
      <c r="F873">
        <f>SUMIF(IF(dati_pdc!$C873=1,dati_bdv!$C$2:$C$65536,IF(dati_pdc!$C873=2,dati_bdv!$D$2:$D$65536,IF(dati_pdc!$C873=3,dati_bdv!$E$2:$E$65536,IF(dati_pdc!$C873=4,dati_bdv!$F$2:$F$65536,IF(dati_pdc!$C873=5,dati_bdv!$G$2:$G$65536,dati_bdv!$H$2:$H$65536))))),$A873,dati_bdv!N$2:N$65536)</f>
        <v>0</v>
      </c>
    </row>
    <row r="874" spans="1:6">
      <c r="A874" s="34">
        <f>dati_pdc!A874</f>
        <v>0</v>
      </c>
      <c r="B874">
        <f>SUMIF(IF(dati_pdc!$C874=1,dati_bdv!$C$2:$C$65536,IF(dati_pdc!$C874=2,dati_bdv!$D$2:$D$65536,IF(dati_pdc!$C874=3,dati_bdv!$E$2:$E$65536,IF(dati_pdc!$C874=4,dati_bdv!$F$2:$F$65536,IF(dati_pdc!$C874=5,dati_bdv!$G$2:$G$65536,dati_bdv!$H$2:$H$65536))))),$A874,dati_bdv!J$2:J$65536)</f>
        <v>0</v>
      </c>
      <c r="C874">
        <f>SUMIF(IF(dati_pdc!$C874=1,dati_bdv!$C$2:$C$65536,IF(dati_pdc!$C874=2,dati_bdv!$D$2:$D$65536,IF(dati_pdc!$C874=3,dati_bdv!$E$2:$E$65536,IF(dati_pdc!$C874=4,dati_bdv!$F$2:$F$65536,IF(dati_pdc!$C874=5,dati_bdv!$G$2:$G$65536,dati_bdv!$H$2:$H$65536))))),$A874,dati_bdv!K$2:K$65536)</f>
        <v>0</v>
      </c>
      <c r="D874">
        <f>SUMIF(IF(dati_pdc!$C874=1,dati_bdv!$C$2:$C$65536,IF(dati_pdc!$C874=2,dati_bdv!$D$2:$D$65536,IF(dati_pdc!$C874=3,dati_bdv!$E$2:$E$65536,IF(dati_pdc!$C874=4,dati_bdv!$F$2:$F$65536,IF(dati_pdc!$C874=5,dati_bdv!$G$2:$G$65536,dati_bdv!$H$2:$H$65536))))),$A874,dati_bdv!L$2:L$65536)</f>
        <v>0</v>
      </c>
      <c r="E874">
        <f>SUMIF(IF(dati_pdc!$C874=1,dati_bdv!$C$2:$C$65536,IF(dati_pdc!$C874=2,dati_bdv!$D$2:$D$65536,IF(dati_pdc!$C874=3,dati_bdv!$E$2:$E$65536,IF(dati_pdc!$C874=4,dati_bdv!$F$2:$F$65536,IF(dati_pdc!$C874=5,dati_bdv!$G$2:$G$65536,dati_bdv!$H$2:$H$65536))))),$A874,dati_bdv!M$2:M$65536)</f>
        <v>0</v>
      </c>
      <c r="F874">
        <f>SUMIF(IF(dati_pdc!$C874=1,dati_bdv!$C$2:$C$65536,IF(dati_pdc!$C874=2,dati_bdv!$D$2:$D$65536,IF(dati_pdc!$C874=3,dati_bdv!$E$2:$E$65536,IF(dati_pdc!$C874=4,dati_bdv!$F$2:$F$65536,IF(dati_pdc!$C874=5,dati_bdv!$G$2:$G$65536,dati_bdv!$H$2:$H$65536))))),$A874,dati_bdv!N$2:N$65536)</f>
        <v>0</v>
      </c>
    </row>
    <row r="875" spans="1:6">
      <c r="A875" s="34">
        <f>dati_pdc!A875</f>
        <v>0</v>
      </c>
      <c r="B875">
        <f>SUMIF(IF(dati_pdc!$C875=1,dati_bdv!$C$2:$C$65536,IF(dati_pdc!$C875=2,dati_bdv!$D$2:$D$65536,IF(dati_pdc!$C875=3,dati_bdv!$E$2:$E$65536,IF(dati_pdc!$C875=4,dati_bdv!$F$2:$F$65536,IF(dati_pdc!$C875=5,dati_bdv!$G$2:$G$65536,dati_bdv!$H$2:$H$65536))))),$A875,dati_bdv!J$2:J$65536)</f>
        <v>0</v>
      </c>
      <c r="C875">
        <f>SUMIF(IF(dati_pdc!$C875=1,dati_bdv!$C$2:$C$65536,IF(dati_pdc!$C875=2,dati_bdv!$D$2:$D$65536,IF(dati_pdc!$C875=3,dati_bdv!$E$2:$E$65536,IF(dati_pdc!$C875=4,dati_bdv!$F$2:$F$65536,IF(dati_pdc!$C875=5,dati_bdv!$G$2:$G$65536,dati_bdv!$H$2:$H$65536))))),$A875,dati_bdv!K$2:K$65536)</f>
        <v>0</v>
      </c>
      <c r="D875">
        <f>SUMIF(IF(dati_pdc!$C875=1,dati_bdv!$C$2:$C$65536,IF(dati_pdc!$C875=2,dati_bdv!$D$2:$D$65536,IF(dati_pdc!$C875=3,dati_bdv!$E$2:$E$65536,IF(dati_pdc!$C875=4,dati_bdv!$F$2:$F$65536,IF(dati_pdc!$C875=5,dati_bdv!$G$2:$G$65536,dati_bdv!$H$2:$H$65536))))),$A875,dati_bdv!L$2:L$65536)</f>
        <v>0</v>
      </c>
      <c r="E875">
        <f>SUMIF(IF(dati_pdc!$C875=1,dati_bdv!$C$2:$C$65536,IF(dati_pdc!$C875=2,dati_bdv!$D$2:$D$65536,IF(dati_pdc!$C875=3,dati_bdv!$E$2:$E$65536,IF(dati_pdc!$C875=4,dati_bdv!$F$2:$F$65536,IF(dati_pdc!$C875=5,dati_bdv!$G$2:$G$65536,dati_bdv!$H$2:$H$65536))))),$A875,dati_bdv!M$2:M$65536)</f>
        <v>0</v>
      </c>
      <c r="F875">
        <f>SUMIF(IF(dati_pdc!$C875=1,dati_bdv!$C$2:$C$65536,IF(dati_pdc!$C875=2,dati_bdv!$D$2:$D$65536,IF(dati_pdc!$C875=3,dati_bdv!$E$2:$E$65536,IF(dati_pdc!$C875=4,dati_bdv!$F$2:$F$65536,IF(dati_pdc!$C875=5,dati_bdv!$G$2:$G$65536,dati_bdv!$H$2:$H$65536))))),$A875,dati_bdv!N$2:N$65536)</f>
        <v>0</v>
      </c>
    </row>
    <row r="876" spans="1:6">
      <c r="A876" s="34">
        <f>dati_pdc!A876</f>
        <v>0</v>
      </c>
      <c r="B876">
        <f>SUMIF(IF(dati_pdc!$C876=1,dati_bdv!$C$2:$C$65536,IF(dati_pdc!$C876=2,dati_bdv!$D$2:$D$65536,IF(dati_pdc!$C876=3,dati_bdv!$E$2:$E$65536,IF(dati_pdc!$C876=4,dati_bdv!$F$2:$F$65536,IF(dati_pdc!$C876=5,dati_bdv!$G$2:$G$65536,dati_bdv!$H$2:$H$65536))))),$A876,dati_bdv!J$2:J$65536)</f>
        <v>0</v>
      </c>
      <c r="C876">
        <f>SUMIF(IF(dati_pdc!$C876=1,dati_bdv!$C$2:$C$65536,IF(dati_pdc!$C876=2,dati_bdv!$D$2:$D$65536,IF(dati_pdc!$C876=3,dati_bdv!$E$2:$E$65536,IF(dati_pdc!$C876=4,dati_bdv!$F$2:$F$65536,IF(dati_pdc!$C876=5,dati_bdv!$G$2:$G$65536,dati_bdv!$H$2:$H$65536))))),$A876,dati_bdv!K$2:K$65536)</f>
        <v>0</v>
      </c>
      <c r="D876">
        <f>SUMIF(IF(dati_pdc!$C876=1,dati_bdv!$C$2:$C$65536,IF(dati_pdc!$C876=2,dati_bdv!$D$2:$D$65536,IF(dati_pdc!$C876=3,dati_bdv!$E$2:$E$65536,IF(dati_pdc!$C876=4,dati_bdv!$F$2:$F$65536,IF(dati_pdc!$C876=5,dati_bdv!$G$2:$G$65536,dati_bdv!$H$2:$H$65536))))),$A876,dati_bdv!L$2:L$65536)</f>
        <v>0</v>
      </c>
      <c r="E876">
        <f>SUMIF(IF(dati_pdc!$C876=1,dati_bdv!$C$2:$C$65536,IF(dati_pdc!$C876=2,dati_bdv!$D$2:$D$65536,IF(dati_pdc!$C876=3,dati_bdv!$E$2:$E$65536,IF(dati_pdc!$C876=4,dati_bdv!$F$2:$F$65536,IF(dati_pdc!$C876=5,dati_bdv!$G$2:$G$65536,dati_bdv!$H$2:$H$65536))))),$A876,dati_bdv!M$2:M$65536)</f>
        <v>0</v>
      </c>
      <c r="F876">
        <f>SUMIF(IF(dati_pdc!$C876=1,dati_bdv!$C$2:$C$65536,IF(dati_pdc!$C876=2,dati_bdv!$D$2:$D$65536,IF(dati_pdc!$C876=3,dati_bdv!$E$2:$E$65536,IF(dati_pdc!$C876=4,dati_bdv!$F$2:$F$65536,IF(dati_pdc!$C876=5,dati_bdv!$G$2:$G$65536,dati_bdv!$H$2:$H$65536))))),$A876,dati_bdv!N$2:N$65536)</f>
        <v>0</v>
      </c>
    </row>
    <row r="877" spans="1:6">
      <c r="A877" s="34">
        <f>dati_pdc!A877</f>
        <v>0</v>
      </c>
      <c r="B877">
        <f>SUMIF(IF(dati_pdc!$C877=1,dati_bdv!$C$2:$C$65536,IF(dati_pdc!$C877=2,dati_bdv!$D$2:$D$65536,IF(dati_pdc!$C877=3,dati_bdv!$E$2:$E$65536,IF(dati_pdc!$C877=4,dati_bdv!$F$2:$F$65536,IF(dati_pdc!$C877=5,dati_bdv!$G$2:$G$65536,dati_bdv!$H$2:$H$65536))))),$A877,dati_bdv!J$2:J$65536)</f>
        <v>0</v>
      </c>
      <c r="C877">
        <f>SUMIF(IF(dati_pdc!$C877=1,dati_bdv!$C$2:$C$65536,IF(dati_pdc!$C877=2,dati_bdv!$D$2:$D$65536,IF(dati_pdc!$C877=3,dati_bdv!$E$2:$E$65536,IF(dati_pdc!$C877=4,dati_bdv!$F$2:$F$65536,IF(dati_pdc!$C877=5,dati_bdv!$G$2:$G$65536,dati_bdv!$H$2:$H$65536))))),$A877,dati_bdv!K$2:K$65536)</f>
        <v>0</v>
      </c>
      <c r="D877">
        <f>SUMIF(IF(dati_pdc!$C877=1,dati_bdv!$C$2:$C$65536,IF(dati_pdc!$C877=2,dati_bdv!$D$2:$D$65536,IF(dati_pdc!$C877=3,dati_bdv!$E$2:$E$65536,IF(dati_pdc!$C877=4,dati_bdv!$F$2:$F$65536,IF(dati_pdc!$C877=5,dati_bdv!$G$2:$G$65536,dati_bdv!$H$2:$H$65536))))),$A877,dati_bdv!L$2:L$65536)</f>
        <v>0</v>
      </c>
      <c r="E877">
        <f>SUMIF(IF(dati_pdc!$C877=1,dati_bdv!$C$2:$C$65536,IF(dati_pdc!$C877=2,dati_bdv!$D$2:$D$65536,IF(dati_pdc!$C877=3,dati_bdv!$E$2:$E$65536,IF(dati_pdc!$C877=4,dati_bdv!$F$2:$F$65536,IF(dati_pdc!$C877=5,dati_bdv!$G$2:$G$65536,dati_bdv!$H$2:$H$65536))))),$A877,dati_bdv!M$2:M$65536)</f>
        <v>0</v>
      </c>
      <c r="F877">
        <f>SUMIF(IF(dati_pdc!$C877=1,dati_bdv!$C$2:$C$65536,IF(dati_pdc!$C877=2,dati_bdv!$D$2:$D$65536,IF(dati_pdc!$C877=3,dati_bdv!$E$2:$E$65536,IF(dati_pdc!$C877=4,dati_bdv!$F$2:$F$65536,IF(dati_pdc!$C877=5,dati_bdv!$G$2:$G$65536,dati_bdv!$H$2:$H$65536))))),$A877,dati_bdv!N$2:N$65536)</f>
        <v>0</v>
      </c>
    </row>
    <row r="878" spans="1:6">
      <c r="A878" s="34">
        <f>dati_pdc!A878</f>
        <v>0</v>
      </c>
      <c r="B878">
        <f>SUMIF(IF(dati_pdc!$C878=1,dati_bdv!$C$2:$C$65536,IF(dati_pdc!$C878=2,dati_bdv!$D$2:$D$65536,IF(dati_pdc!$C878=3,dati_bdv!$E$2:$E$65536,IF(dati_pdc!$C878=4,dati_bdv!$F$2:$F$65536,IF(dati_pdc!$C878=5,dati_bdv!$G$2:$G$65536,dati_bdv!$H$2:$H$65536))))),$A878,dati_bdv!J$2:J$65536)</f>
        <v>0</v>
      </c>
      <c r="C878">
        <f>SUMIF(IF(dati_pdc!$C878=1,dati_bdv!$C$2:$C$65536,IF(dati_pdc!$C878=2,dati_bdv!$D$2:$D$65536,IF(dati_pdc!$C878=3,dati_bdv!$E$2:$E$65536,IF(dati_pdc!$C878=4,dati_bdv!$F$2:$F$65536,IF(dati_pdc!$C878=5,dati_bdv!$G$2:$G$65536,dati_bdv!$H$2:$H$65536))))),$A878,dati_bdv!K$2:K$65536)</f>
        <v>0</v>
      </c>
      <c r="D878">
        <f>SUMIF(IF(dati_pdc!$C878=1,dati_bdv!$C$2:$C$65536,IF(dati_pdc!$C878=2,dati_bdv!$D$2:$D$65536,IF(dati_pdc!$C878=3,dati_bdv!$E$2:$E$65536,IF(dati_pdc!$C878=4,dati_bdv!$F$2:$F$65536,IF(dati_pdc!$C878=5,dati_bdv!$G$2:$G$65536,dati_bdv!$H$2:$H$65536))))),$A878,dati_bdv!L$2:L$65536)</f>
        <v>0</v>
      </c>
      <c r="E878">
        <f>SUMIF(IF(dati_pdc!$C878=1,dati_bdv!$C$2:$C$65536,IF(dati_pdc!$C878=2,dati_bdv!$D$2:$D$65536,IF(dati_pdc!$C878=3,dati_bdv!$E$2:$E$65536,IF(dati_pdc!$C878=4,dati_bdv!$F$2:$F$65536,IF(dati_pdc!$C878=5,dati_bdv!$G$2:$G$65536,dati_bdv!$H$2:$H$65536))))),$A878,dati_bdv!M$2:M$65536)</f>
        <v>0</v>
      </c>
      <c r="F878">
        <f>SUMIF(IF(dati_pdc!$C878=1,dati_bdv!$C$2:$C$65536,IF(dati_pdc!$C878=2,dati_bdv!$D$2:$D$65536,IF(dati_pdc!$C878=3,dati_bdv!$E$2:$E$65536,IF(dati_pdc!$C878=4,dati_bdv!$F$2:$F$65536,IF(dati_pdc!$C878=5,dati_bdv!$G$2:$G$65536,dati_bdv!$H$2:$H$65536))))),$A878,dati_bdv!N$2:N$65536)</f>
        <v>0</v>
      </c>
    </row>
    <row r="879" spans="1:6">
      <c r="A879" s="34">
        <f>dati_pdc!A879</f>
        <v>0</v>
      </c>
      <c r="B879">
        <f>SUMIF(IF(dati_pdc!$C879=1,dati_bdv!$C$2:$C$65536,IF(dati_pdc!$C879=2,dati_bdv!$D$2:$D$65536,IF(dati_pdc!$C879=3,dati_bdv!$E$2:$E$65536,IF(dati_pdc!$C879=4,dati_bdv!$F$2:$F$65536,IF(dati_pdc!$C879=5,dati_bdv!$G$2:$G$65536,dati_bdv!$H$2:$H$65536))))),$A879,dati_bdv!J$2:J$65536)</f>
        <v>0</v>
      </c>
      <c r="C879">
        <f>SUMIF(IF(dati_pdc!$C879=1,dati_bdv!$C$2:$C$65536,IF(dati_pdc!$C879=2,dati_bdv!$D$2:$D$65536,IF(dati_pdc!$C879=3,dati_bdv!$E$2:$E$65536,IF(dati_pdc!$C879=4,dati_bdv!$F$2:$F$65536,IF(dati_pdc!$C879=5,dati_bdv!$G$2:$G$65536,dati_bdv!$H$2:$H$65536))))),$A879,dati_bdv!K$2:K$65536)</f>
        <v>0</v>
      </c>
      <c r="D879">
        <f>SUMIF(IF(dati_pdc!$C879=1,dati_bdv!$C$2:$C$65536,IF(dati_pdc!$C879=2,dati_bdv!$D$2:$D$65536,IF(dati_pdc!$C879=3,dati_bdv!$E$2:$E$65536,IF(dati_pdc!$C879=4,dati_bdv!$F$2:$F$65536,IF(dati_pdc!$C879=5,dati_bdv!$G$2:$G$65536,dati_bdv!$H$2:$H$65536))))),$A879,dati_bdv!L$2:L$65536)</f>
        <v>0</v>
      </c>
      <c r="E879">
        <f>SUMIF(IF(dati_pdc!$C879=1,dati_bdv!$C$2:$C$65536,IF(dati_pdc!$C879=2,dati_bdv!$D$2:$D$65536,IF(dati_pdc!$C879=3,dati_bdv!$E$2:$E$65536,IF(dati_pdc!$C879=4,dati_bdv!$F$2:$F$65536,IF(dati_pdc!$C879=5,dati_bdv!$G$2:$G$65536,dati_bdv!$H$2:$H$65536))))),$A879,dati_bdv!M$2:M$65536)</f>
        <v>0</v>
      </c>
      <c r="F879">
        <f>SUMIF(IF(dati_pdc!$C879=1,dati_bdv!$C$2:$C$65536,IF(dati_pdc!$C879=2,dati_bdv!$D$2:$D$65536,IF(dati_pdc!$C879=3,dati_bdv!$E$2:$E$65536,IF(dati_pdc!$C879=4,dati_bdv!$F$2:$F$65536,IF(dati_pdc!$C879=5,dati_bdv!$G$2:$G$65536,dati_bdv!$H$2:$H$65536))))),$A879,dati_bdv!N$2:N$65536)</f>
        <v>0</v>
      </c>
    </row>
    <row r="880" spans="1:6">
      <c r="A880" s="34">
        <f>dati_pdc!A880</f>
        <v>0</v>
      </c>
      <c r="B880">
        <f>SUMIF(IF(dati_pdc!$C880=1,dati_bdv!$C$2:$C$65536,IF(dati_pdc!$C880=2,dati_bdv!$D$2:$D$65536,IF(dati_pdc!$C880=3,dati_bdv!$E$2:$E$65536,IF(dati_pdc!$C880=4,dati_bdv!$F$2:$F$65536,IF(dati_pdc!$C880=5,dati_bdv!$G$2:$G$65536,dati_bdv!$H$2:$H$65536))))),$A880,dati_bdv!J$2:J$65536)</f>
        <v>0</v>
      </c>
      <c r="C880">
        <f>SUMIF(IF(dati_pdc!$C880=1,dati_bdv!$C$2:$C$65536,IF(dati_pdc!$C880=2,dati_bdv!$D$2:$D$65536,IF(dati_pdc!$C880=3,dati_bdv!$E$2:$E$65536,IF(dati_pdc!$C880=4,dati_bdv!$F$2:$F$65536,IF(dati_pdc!$C880=5,dati_bdv!$G$2:$G$65536,dati_bdv!$H$2:$H$65536))))),$A880,dati_bdv!K$2:K$65536)</f>
        <v>0</v>
      </c>
      <c r="D880">
        <f>SUMIF(IF(dati_pdc!$C880=1,dati_bdv!$C$2:$C$65536,IF(dati_pdc!$C880=2,dati_bdv!$D$2:$D$65536,IF(dati_pdc!$C880=3,dati_bdv!$E$2:$E$65536,IF(dati_pdc!$C880=4,dati_bdv!$F$2:$F$65536,IF(dati_pdc!$C880=5,dati_bdv!$G$2:$G$65536,dati_bdv!$H$2:$H$65536))))),$A880,dati_bdv!L$2:L$65536)</f>
        <v>0</v>
      </c>
      <c r="E880">
        <f>SUMIF(IF(dati_pdc!$C880=1,dati_bdv!$C$2:$C$65536,IF(dati_pdc!$C880=2,dati_bdv!$D$2:$D$65536,IF(dati_pdc!$C880=3,dati_bdv!$E$2:$E$65536,IF(dati_pdc!$C880=4,dati_bdv!$F$2:$F$65536,IF(dati_pdc!$C880=5,dati_bdv!$G$2:$G$65536,dati_bdv!$H$2:$H$65536))))),$A880,dati_bdv!M$2:M$65536)</f>
        <v>0</v>
      </c>
      <c r="F880">
        <f>SUMIF(IF(dati_pdc!$C880=1,dati_bdv!$C$2:$C$65536,IF(dati_pdc!$C880=2,dati_bdv!$D$2:$D$65536,IF(dati_pdc!$C880=3,dati_bdv!$E$2:$E$65536,IF(dati_pdc!$C880=4,dati_bdv!$F$2:$F$65536,IF(dati_pdc!$C880=5,dati_bdv!$G$2:$G$65536,dati_bdv!$H$2:$H$65536))))),$A880,dati_bdv!N$2:N$65536)</f>
        <v>0</v>
      </c>
    </row>
    <row r="881" spans="1:6">
      <c r="A881" s="34">
        <f>dati_pdc!A881</f>
        <v>0</v>
      </c>
      <c r="B881">
        <f>SUMIF(IF(dati_pdc!$C881=1,dati_bdv!$C$2:$C$65536,IF(dati_pdc!$C881=2,dati_bdv!$D$2:$D$65536,IF(dati_pdc!$C881=3,dati_bdv!$E$2:$E$65536,IF(dati_pdc!$C881=4,dati_bdv!$F$2:$F$65536,IF(dati_pdc!$C881=5,dati_bdv!$G$2:$G$65536,dati_bdv!$H$2:$H$65536))))),$A881,dati_bdv!J$2:J$65536)</f>
        <v>0</v>
      </c>
      <c r="C881">
        <f>SUMIF(IF(dati_pdc!$C881=1,dati_bdv!$C$2:$C$65536,IF(dati_pdc!$C881=2,dati_bdv!$D$2:$D$65536,IF(dati_pdc!$C881=3,dati_bdv!$E$2:$E$65536,IF(dati_pdc!$C881=4,dati_bdv!$F$2:$F$65536,IF(dati_pdc!$C881=5,dati_bdv!$G$2:$G$65536,dati_bdv!$H$2:$H$65536))))),$A881,dati_bdv!K$2:K$65536)</f>
        <v>0</v>
      </c>
      <c r="D881">
        <f>SUMIF(IF(dati_pdc!$C881=1,dati_bdv!$C$2:$C$65536,IF(dati_pdc!$C881=2,dati_bdv!$D$2:$D$65536,IF(dati_pdc!$C881=3,dati_bdv!$E$2:$E$65536,IF(dati_pdc!$C881=4,dati_bdv!$F$2:$F$65536,IF(dati_pdc!$C881=5,dati_bdv!$G$2:$G$65536,dati_bdv!$H$2:$H$65536))))),$A881,dati_bdv!L$2:L$65536)</f>
        <v>0</v>
      </c>
      <c r="E881">
        <f>SUMIF(IF(dati_pdc!$C881=1,dati_bdv!$C$2:$C$65536,IF(dati_pdc!$C881=2,dati_bdv!$D$2:$D$65536,IF(dati_pdc!$C881=3,dati_bdv!$E$2:$E$65536,IF(dati_pdc!$C881=4,dati_bdv!$F$2:$F$65536,IF(dati_pdc!$C881=5,dati_bdv!$G$2:$G$65536,dati_bdv!$H$2:$H$65536))))),$A881,dati_bdv!M$2:M$65536)</f>
        <v>0</v>
      </c>
      <c r="F881">
        <f>SUMIF(IF(dati_pdc!$C881=1,dati_bdv!$C$2:$C$65536,IF(dati_pdc!$C881=2,dati_bdv!$D$2:$D$65536,IF(dati_pdc!$C881=3,dati_bdv!$E$2:$E$65536,IF(dati_pdc!$C881=4,dati_bdv!$F$2:$F$65536,IF(dati_pdc!$C881=5,dati_bdv!$G$2:$G$65536,dati_bdv!$H$2:$H$65536))))),$A881,dati_bdv!N$2:N$65536)</f>
        <v>0</v>
      </c>
    </row>
    <row r="882" spans="1:6">
      <c r="A882" s="34">
        <f>dati_pdc!A882</f>
        <v>0</v>
      </c>
      <c r="B882">
        <f>SUMIF(IF(dati_pdc!$C882=1,dati_bdv!$C$2:$C$65536,IF(dati_pdc!$C882=2,dati_bdv!$D$2:$D$65536,IF(dati_pdc!$C882=3,dati_bdv!$E$2:$E$65536,IF(dati_pdc!$C882=4,dati_bdv!$F$2:$F$65536,IF(dati_pdc!$C882=5,dati_bdv!$G$2:$G$65536,dati_bdv!$H$2:$H$65536))))),$A882,dati_bdv!J$2:J$65536)</f>
        <v>0</v>
      </c>
      <c r="C882">
        <f>SUMIF(IF(dati_pdc!$C882=1,dati_bdv!$C$2:$C$65536,IF(dati_pdc!$C882=2,dati_bdv!$D$2:$D$65536,IF(dati_pdc!$C882=3,dati_bdv!$E$2:$E$65536,IF(dati_pdc!$C882=4,dati_bdv!$F$2:$F$65536,IF(dati_pdc!$C882=5,dati_bdv!$G$2:$G$65536,dati_bdv!$H$2:$H$65536))))),$A882,dati_bdv!K$2:K$65536)</f>
        <v>0</v>
      </c>
      <c r="D882">
        <f>SUMIF(IF(dati_pdc!$C882=1,dati_bdv!$C$2:$C$65536,IF(dati_pdc!$C882=2,dati_bdv!$D$2:$D$65536,IF(dati_pdc!$C882=3,dati_bdv!$E$2:$E$65536,IF(dati_pdc!$C882=4,dati_bdv!$F$2:$F$65536,IF(dati_pdc!$C882=5,dati_bdv!$G$2:$G$65536,dati_bdv!$H$2:$H$65536))))),$A882,dati_bdv!L$2:L$65536)</f>
        <v>0</v>
      </c>
      <c r="E882">
        <f>SUMIF(IF(dati_pdc!$C882=1,dati_bdv!$C$2:$C$65536,IF(dati_pdc!$C882=2,dati_bdv!$D$2:$D$65536,IF(dati_pdc!$C882=3,dati_bdv!$E$2:$E$65536,IF(dati_pdc!$C882=4,dati_bdv!$F$2:$F$65536,IF(dati_pdc!$C882=5,dati_bdv!$G$2:$G$65536,dati_bdv!$H$2:$H$65536))))),$A882,dati_bdv!M$2:M$65536)</f>
        <v>0</v>
      </c>
      <c r="F882">
        <f>SUMIF(IF(dati_pdc!$C882=1,dati_bdv!$C$2:$C$65536,IF(dati_pdc!$C882=2,dati_bdv!$D$2:$D$65536,IF(dati_pdc!$C882=3,dati_bdv!$E$2:$E$65536,IF(dati_pdc!$C882=4,dati_bdv!$F$2:$F$65536,IF(dati_pdc!$C882=5,dati_bdv!$G$2:$G$65536,dati_bdv!$H$2:$H$65536))))),$A882,dati_bdv!N$2:N$65536)</f>
        <v>0</v>
      </c>
    </row>
    <row r="883" spans="1:6">
      <c r="A883" s="34">
        <f>dati_pdc!A883</f>
        <v>0</v>
      </c>
      <c r="B883">
        <f>SUMIF(IF(dati_pdc!$C883=1,dati_bdv!$C$2:$C$65536,IF(dati_pdc!$C883=2,dati_bdv!$D$2:$D$65536,IF(dati_pdc!$C883=3,dati_bdv!$E$2:$E$65536,IF(dati_pdc!$C883=4,dati_bdv!$F$2:$F$65536,IF(dati_pdc!$C883=5,dati_bdv!$G$2:$G$65536,dati_bdv!$H$2:$H$65536))))),$A883,dati_bdv!J$2:J$65536)</f>
        <v>0</v>
      </c>
      <c r="C883">
        <f>SUMIF(IF(dati_pdc!$C883=1,dati_bdv!$C$2:$C$65536,IF(dati_pdc!$C883=2,dati_bdv!$D$2:$D$65536,IF(dati_pdc!$C883=3,dati_bdv!$E$2:$E$65536,IF(dati_pdc!$C883=4,dati_bdv!$F$2:$F$65536,IF(dati_pdc!$C883=5,dati_bdv!$G$2:$G$65536,dati_bdv!$H$2:$H$65536))))),$A883,dati_bdv!K$2:K$65536)</f>
        <v>0</v>
      </c>
      <c r="D883">
        <f>SUMIF(IF(dati_pdc!$C883=1,dati_bdv!$C$2:$C$65536,IF(dati_pdc!$C883=2,dati_bdv!$D$2:$D$65536,IF(dati_pdc!$C883=3,dati_bdv!$E$2:$E$65536,IF(dati_pdc!$C883=4,dati_bdv!$F$2:$F$65536,IF(dati_pdc!$C883=5,dati_bdv!$G$2:$G$65536,dati_bdv!$H$2:$H$65536))))),$A883,dati_bdv!L$2:L$65536)</f>
        <v>0</v>
      </c>
      <c r="E883">
        <f>SUMIF(IF(dati_pdc!$C883=1,dati_bdv!$C$2:$C$65536,IF(dati_pdc!$C883=2,dati_bdv!$D$2:$D$65536,IF(dati_pdc!$C883=3,dati_bdv!$E$2:$E$65536,IF(dati_pdc!$C883=4,dati_bdv!$F$2:$F$65536,IF(dati_pdc!$C883=5,dati_bdv!$G$2:$G$65536,dati_bdv!$H$2:$H$65536))))),$A883,dati_bdv!M$2:M$65536)</f>
        <v>0</v>
      </c>
      <c r="F883">
        <f>SUMIF(IF(dati_pdc!$C883=1,dati_bdv!$C$2:$C$65536,IF(dati_pdc!$C883=2,dati_bdv!$D$2:$D$65536,IF(dati_pdc!$C883=3,dati_bdv!$E$2:$E$65536,IF(dati_pdc!$C883=4,dati_bdv!$F$2:$F$65536,IF(dati_pdc!$C883=5,dati_bdv!$G$2:$G$65536,dati_bdv!$H$2:$H$65536))))),$A883,dati_bdv!N$2:N$65536)</f>
        <v>0</v>
      </c>
    </row>
    <row r="884" spans="1:6">
      <c r="A884" s="34">
        <f>dati_pdc!A884</f>
        <v>0</v>
      </c>
      <c r="B884">
        <f>SUMIF(IF(dati_pdc!$C884=1,dati_bdv!$C$2:$C$65536,IF(dati_pdc!$C884=2,dati_bdv!$D$2:$D$65536,IF(dati_pdc!$C884=3,dati_bdv!$E$2:$E$65536,IF(dati_pdc!$C884=4,dati_bdv!$F$2:$F$65536,IF(dati_pdc!$C884=5,dati_bdv!$G$2:$G$65536,dati_bdv!$H$2:$H$65536))))),$A884,dati_bdv!J$2:J$65536)</f>
        <v>0</v>
      </c>
      <c r="C884">
        <f>SUMIF(IF(dati_pdc!$C884=1,dati_bdv!$C$2:$C$65536,IF(dati_pdc!$C884=2,dati_bdv!$D$2:$D$65536,IF(dati_pdc!$C884=3,dati_bdv!$E$2:$E$65536,IF(dati_pdc!$C884=4,dati_bdv!$F$2:$F$65536,IF(dati_pdc!$C884=5,dati_bdv!$G$2:$G$65536,dati_bdv!$H$2:$H$65536))))),$A884,dati_bdv!K$2:K$65536)</f>
        <v>0</v>
      </c>
      <c r="D884">
        <f>SUMIF(IF(dati_pdc!$C884=1,dati_bdv!$C$2:$C$65536,IF(dati_pdc!$C884=2,dati_bdv!$D$2:$D$65536,IF(dati_pdc!$C884=3,dati_bdv!$E$2:$E$65536,IF(dati_pdc!$C884=4,dati_bdv!$F$2:$F$65536,IF(dati_pdc!$C884=5,dati_bdv!$G$2:$G$65536,dati_bdv!$H$2:$H$65536))))),$A884,dati_bdv!L$2:L$65536)</f>
        <v>0</v>
      </c>
      <c r="E884">
        <f>SUMIF(IF(dati_pdc!$C884=1,dati_bdv!$C$2:$C$65536,IF(dati_pdc!$C884=2,dati_bdv!$D$2:$D$65536,IF(dati_pdc!$C884=3,dati_bdv!$E$2:$E$65536,IF(dati_pdc!$C884=4,dati_bdv!$F$2:$F$65536,IF(dati_pdc!$C884=5,dati_bdv!$G$2:$G$65536,dati_bdv!$H$2:$H$65536))))),$A884,dati_bdv!M$2:M$65536)</f>
        <v>0</v>
      </c>
      <c r="F884">
        <f>SUMIF(IF(dati_pdc!$C884=1,dati_bdv!$C$2:$C$65536,IF(dati_pdc!$C884=2,dati_bdv!$D$2:$D$65536,IF(dati_pdc!$C884=3,dati_bdv!$E$2:$E$65536,IF(dati_pdc!$C884=4,dati_bdv!$F$2:$F$65536,IF(dati_pdc!$C884=5,dati_bdv!$G$2:$G$65536,dati_bdv!$H$2:$H$65536))))),$A884,dati_bdv!N$2:N$65536)</f>
        <v>0</v>
      </c>
    </row>
    <row r="885" spans="1:6">
      <c r="A885" s="34">
        <f>dati_pdc!A885</f>
        <v>0</v>
      </c>
      <c r="B885">
        <f>SUMIF(IF(dati_pdc!$C885=1,dati_bdv!$C$2:$C$65536,IF(dati_pdc!$C885=2,dati_bdv!$D$2:$D$65536,IF(dati_pdc!$C885=3,dati_bdv!$E$2:$E$65536,IF(dati_pdc!$C885=4,dati_bdv!$F$2:$F$65536,IF(dati_pdc!$C885=5,dati_bdv!$G$2:$G$65536,dati_bdv!$H$2:$H$65536))))),$A885,dati_bdv!J$2:J$65536)</f>
        <v>0</v>
      </c>
      <c r="C885">
        <f>SUMIF(IF(dati_pdc!$C885=1,dati_bdv!$C$2:$C$65536,IF(dati_pdc!$C885=2,dati_bdv!$D$2:$D$65536,IF(dati_pdc!$C885=3,dati_bdv!$E$2:$E$65536,IF(dati_pdc!$C885=4,dati_bdv!$F$2:$F$65536,IF(dati_pdc!$C885=5,dati_bdv!$G$2:$G$65536,dati_bdv!$H$2:$H$65536))))),$A885,dati_bdv!K$2:K$65536)</f>
        <v>0</v>
      </c>
      <c r="D885">
        <f>SUMIF(IF(dati_pdc!$C885=1,dati_bdv!$C$2:$C$65536,IF(dati_pdc!$C885=2,dati_bdv!$D$2:$D$65536,IF(dati_pdc!$C885=3,dati_bdv!$E$2:$E$65536,IF(dati_pdc!$C885=4,dati_bdv!$F$2:$F$65536,IF(dati_pdc!$C885=5,dati_bdv!$G$2:$G$65536,dati_bdv!$H$2:$H$65536))))),$A885,dati_bdv!L$2:L$65536)</f>
        <v>0</v>
      </c>
      <c r="E885">
        <f>SUMIF(IF(dati_pdc!$C885=1,dati_bdv!$C$2:$C$65536,IF(dati_pdc!$C885=2,dati_bdv!$D$2:$D$65536,IF(dati_pdc!$C885=3,dati_bdv!$E$2:$E$65536,IF(dati_pdc!$C885=4,dati_bdv!$F$2:$F$65536,IF(dati_pdc!$C885=5,dati_bdv!$G$2:$G$65536,dati_bdv!$H$2:$H$65536))))),$A885,dati_bdv!M$2:M$65536)</f>
        <v>0</v>
      </c>
      <c r="F885">
        <f>SUMIF(IF(dati_pdc!$C885=1,dati_bdv!$C$2:$C$65536,IF(dati_pdc!$C885=2,dati_bdv!$D$2:$D$65536,IF(dati_pdc!$C885=3,dati_bdv!$E$2:$E$65536,IF(dati_pdc!$C885=4,dati_bdv!$F$2:$F$65536,IF(dati_pdc!$C885=5,dati_bdv!$G$2:$G$65536,dati_bdv!$H$2:$H$65536))))),$A885,dati_bdv!N$2:N$65536)</f>
        <v>0</v>
      </c>
    </row>
    <row r="886" spans="1:6">
      <c r="A886" s="34">
        <f>dati_pdc!A886</f>
        <v>0</v>
      </c>
      <c r="B886">
        <f>SUMIF(IF(dati_pdc!$C886=1,dati_bdv!$C$2:$C$65536,IF(dati_pdc!$C886=2,dati_bdv!$D$2:$D$65536,IF(dati_pdc!$C886=3,dati_bdv!$E$2:$E$65536,IF(dati_pdc!$C886=4,dati_bdv!$F$2:$F$65536,IF(dati_pdc!$C886=5,dati_bdv!$G$2:$G$65536,dati_bdv!$H$2:$H$65536))))),$A886,dati_bdv!J$2:J$65536)</f>
        <v>0</v>
      </c>
      <c r="C886">
        <f>SUMIF(IF(dati_pdc!$C886=1,dati_bdv!$C$2:$C$65536,IF(dati_pdc!$C886=2,dati_bdv!$D$2:$D$65536,IF(dati_pdc!$C886=3,dati_bdv!$E$2:$E$65536,IF(dati_pdc!$C886=4,dati_bdv!$F$2:$F$65536,IF(dati_pdc!$C886=5,dati_bdv!$G$2:$G$65536,dati_bdv!$H$2:$H$65536))))),$A886,dati_bdv!K$2:K$65536)</f>
        <v>0</v>
      </c>
      <c r="D886">
        <f>SUMIF(IF(dati_pdc!$C886=1,dati_bdv!$C$2:$C$65536,IF(dati_pdc!$C886=2,dati_bdv!$D$2:$D$65536,IF(dati_pdc!$C886=3,dati_bdv!$E$2:$E$65536,IF(dati_pdc!$C886=4,dati_bdv!$F$2:$F$65536,IF(dati_pdc!$C886=5,dati_bdv!$G$2:$G$65536,dati_bdv!$H$2:$H$65536))))),$A886,dati_bdv!L$2:L$65536)</f>
        <v>0</v>
      </c>
      <c r="E886">
        <f>SUMIF(IF(dati_pdc!$C886=1,dati_bdv!$C$2:$C$65536,IF(dati_pdc!$C886=2,dati_bdv!$D$2:$D$65536,IF(dati_pdc!$C886=3,dati_bdv!$E$2:$E$65536,IF(dati_pdc!$C886=4,dati_bdv!$F$2:$F$65536,IF(dati_pdc!$C886=5,dati_bdv!$G$2:$G$65536,dati_bdv!$H$2:$H$65536))))),$A886,dati_bdv!M$2:M$65536)</f>
        <v>0</v>
      </c>
      <c r="F886">
        <f>SUMIF(IF(dati_pdc!$C886=1,dati_bdv!$C$2:$C$65536,IF(dati_pdc!$C886=2,dati_bdv!$D$2:$D$65536,IF(dati_pdc!$C886=3,dati_bdv!$E$2:$E$65536,IF(dati_pdc!$C886=4,dati_bdv!$F$2:$F$65536,IF(dati_pdc!$C886=5,dati_bdv!$G$2:$G$65536,dati_bdv!$H$2:$H$65536))))),$A886,dati_bdv!N$2:N$65536)</f>
        <v>0</v>
      </c>
    </row>
    <row r="887" spans="1:6">
      <c r="A887" s="34">
        <f>dati_pdc!A887</f>
        <v>0</v>
      </c>
      <c r="B887">
        <f>SUMIF(IF(dati_pdc!$C887=1,dati_bdv!$C$2:$C$65536,IF(dati_pdc!$C887=2,dati_bdv!$D$2:$D$65536,IF(dati_pdc!$C887=3,dati_bdv!$E$2:$E$65536,IF(dati_pdc!$C887=4,dati_bdv!$F$2:$F$65536,IF(dati_pdc!$C887=5,dati_bdv!$G$2:$G$65536,dati_bdv!$H$2:$H$65536))))),$A887,dati_bdv!J$2:J$65536)</f>
        <v>0</v>
      </c>
      <c r="C887">
        <f>SUMIF(IF(dati_pdc!$C887=1,dati_bdv!$C$2:$C$65536,IF(dati_pdc!$C887=2,dati_bdv!$D$2:$D$65536,IF(dati_pdc!$C887=3,dati_bdv!$E$2:$E$65536,IF(dati_pdc!$C887=4,dati_bdv!$F$2:$F$65536,IF(dati_pdc!$C887=5,dati_bdv!$G$2:$G$65536,dati_bdv!$H$2:$H$65536))))),$A887,dati_bdv!K$2:K$65536)</f>
        <v>0</v>
      </c>
      <c r="D887">
        <f>SUMIF(IF(dati_pdc!$C887=1,dati_bdv!$C$2:$C$65536,IF(dati_pdc!$C887=2,dati_bdv!$D$2:$D$65536,IF(dati_pdc!$C887=3,dati_bdv!$E$2:$E$65536,IF(dati_pdc!$C887=4,dati_bdv!$F$2:$F$65536,IF(dati_pdc!$C887=5,dati_bdv!$G$2:$G$65536,dati_bdv!$H$2:$H$65536))))),$A887,dati_bdv!L$2:L$65536)</f>
        <v>0</v>
      </c>
      <c r="E887">
        <f>SUMIF(IF(dati_pdc!$C887=1,dati_bdv!$C$2:$C$65536,IF(dati_pdc!$C887=2,dati_bdv!$D$2:$D$65536,IF(dati_pdc!$C887=3,dati_bdv!$E$2:$E$65536,IF(dati_pdc!$C887=4,dati_bdv!$F$2:$F$65536,IF(dati_pdc!$C887=5,dati_bdv!$G$2:$G$65536,dati_bdv!$H$2:$H$65536))))),$A887,dati_bdv!M$2:M$65536)</f>
        <v>0</v>
      </c>
      <c r="F887">
        <f>SUMIF(IF(dati_pdc!$C887=1,dati_bdv!$C$2:$C$65536,IF(dati_pdc!$C887=2,dati_bdv!$D$2:$D$65536,IF(dati_pdc!$C887=3,dati_bdv!$E$2:$E$65536,IF(dati_pdc!$C887=4,dati_bdv!$F$2:$F$65536,IF(dati_pdc!$C887=5,dati_bdv!$G$2:$G$65536,dati_bdv!$H$2:$H$65536))))),$A887,dati_bdv!N$2:N$65536)</f>
        <v>0</v>
      </c>
    </row>
    <row r="888" spans="1:6">
      <c r="A888" s="34">
        <f>dati_pdc!A888</f>
        <v>0</v>
      </c>
      <c r="B888">
        <f>SUMIF(IF(dati_pdc!$C888=1,dati_bdv!$C$2:$C$65536,IF(dati_pdc!$C888=2,dati_bdv!$D$2:$D$65536,IF(dati_pdc!$C888=3,dati_bdv!$E$2:$E$65536,IF(dati_pdc!$C888=4,dati_bdv!$F$2:$F$65536,IF(dati_pdc!$C888=5,dati_bdv!$G$2:$G$65536,dati_bdv!$H$2:$H$65536))))),$A888,dati_bdv!J$2:J$65536)</f>
        <v>0</v>
      </c>
      <c r="C888">
        <f>SUMIF(IF(dati_pdc!$C888=1,dati_bdv!$C$2:$C$65536,IF(dati_pdc!$C888=2,dati_bdv!$D$2:$D$65536,IF(dati_pdc!$C888=3,dati_bdv!$E$2:$E$65536,IF(dati_pdc!$C888=4,dati_bdv!$F$2:$F$65536,IF(dati_pdc!$C888=5,dati_bdv!$G$2:$G$65536,dati_bdv!$H$2:$H$65536))))),$A888,dati_bdv!K$2:K$65536)</f>
        <v>0</v>
      </c>
      <c r="D888">
        <f>SUMIF(IF(dati_pdc!$C888=1,dati_bdv!$C$2:$C$65536,IF(dati_pdc!$C888=2,dati_bdv!$D$2:$D$65536,IF(dati_pdc!$C888=3,dati_bdv!$E$2:$E$65536,IF(dati_pdc!$C888=4,dati_bdv!$F$2:$F$65536,IF(dati_pdc!$C888=5,dati_bdv!$G$2:$G$65536,dati_bdv!$H$2:$H$65536))))),$A888,dati_bdv!L$2:L$65536)</f>
        <v>0</v>
      </c>
      <c r="E888">
        <f>SUMIF(IF(dati_pdc!$C888=1,dati_bdv!$C$2:$C$65536,IF(dati_pdc!$C888=2,dati_bdv!$D$2:$D$65536,IF(dati_pdc!$C888=3,dati_bdv!$E$2:$E$65536,IF(dati_pdc!$C888=4,dati_bdv!$F$2:$F$65536,IF(dati_pdc!$C888=5,dati_bdv!$G$2:$G$65536,dati_bdv!$H$2:$H$65536))))),$A888,dati_bdv!M$2:M$65536)</f>
        <v>0</v>
      </c>
      <c r="F888">
        <f>SUMIF(IF(dati_pdc!$C888=1,dati_bdv!$C$2:$C$65536,IF(dati_pdc!$C888=2,dati_bdv!$D$2:$D$65536,IF(dati_pdc!$C888=3,dati_bdv!$E$2:$E$65536,IF(dati_pdc!$C888=4,dati_bdv!$F$2:$F$65536,IF(dati_pdc!$C888=5,dati_bdv!$G$2:$G$65536,dati_bdv!$H$2:$H$65536))))),$A888,dati_bdv!N$2:N$65536)</f>
        <v>0</v>
      </c>
    </row>
    <row r="889" spans="1:6">
      <c r="A889" s="34">
        <f>dati_pdc!A889</f>
        <v>0</v>
      </c>
      <c r="B889">
        <f>SUMIF(IF(dati_pdc!$C889=1,dati_bdv!$C$2:$C$65536,IF(dati_pdc!$C889=2,dati_bdv!$D$2:$D$65536,IF(dati_pdc!$C889=3,dati_bdv!$E$2:$E$65536,IF(dati_pdc!$C889=4,dati_bdv!$F$2:$F$65536,IF(dati_pdc!$C889=5,dati_bdv!$G$2:$G$65536,dati_bdv!$H$2:$H$65536))))),$A889,dati_bdv!J$2:J$65536)</f>
        <v>0</v>
      </c>
      <c r="C889">
        <f>SUMIF(IF(dati_pdc!$C889=1,dati_bdv!$C$2:$C$65536,IF(dati_pdc!$C889=2,dati_bdv!$D$2:$D$65536,IF(dati_pdc!$C889=3,dati_bdv!$E$2:$E$65536,IF(dati_pdc!$C889=4,dati_bdv!$F$2:$F$65536,IF(dati_pdc!$C889=5,dati_bdv!$G$2:$G$65536,dati_bdv!$H$2:$H$65536))))),$A889,dati_bdv!K$2:K$65536)</f>
        <v>0</v>
      </c>
      <c r="D889">
        <f>SUMIF(IF(dati_pdc!$C889=1,dati_bdv!$C$2:$C$65536,IF(dati_pdc!$C889=2,dati_bdv!$D$2:$D$65536,IF(dati_pdc!$C889=3,dati_bdv!$E$2:$E$65536,IF(dati_pdc!$C889=4,dati_bdv!$F$2:$F$65536,IF(dati_pdc!$C889=5,dati_bdv!$G$2:$G$65536,dati_bdv!$H$2:$H$65536))))),$A889,dati_bdv!L$2:L$65536)</f>
        <v>0</v>
      </c>
      <c r="E889">
        <f>SUMIF(IF(dati_pdc!$C889=1,dati_bdv!$C$2:$C$65536,IF(dati_pdc!$C889=2,dati_bdv!$D$2:$D$65536,IF(dati_pdc!$C889=3,dati_bdv!$E$2:$E$65536,IF(dati_pdc!$C889=4,dati_bdv!$F$2:$F$65536,IF(dati_pdc!$C889=5,dati_bdv!$G$2:$G$65536,dati_bdv!$H$2:$H$65536))))),$A889,dati_bdv!M$2:M$65536)</f>
        <v>0</v>
      </c>
      <c r="F889">
        <f>SUMIF(IF(dati_pdc!$C889=1,dati_bdv!$C$2:$C$65536,IF(dati_pdc!$C889=2,dati_bdv!$D$2:$D$65536,IF(dati_pdc!$C889=3,dati_bdv!$E$2:$E$65536,IF(dati_pdc!$C889=4,dati_bdv!$F$2:$F$65536,IF(dati_pdc!$C889=5,dati_bdv!$G$2:$G$65536,dati_bdv!$H$2:$H$65536))))),$A889,dati_bdv!N$2:N$65536)</f>
        <v>0</v>
      </c>
    </row>
    <row r="890" spans="1:6">
      <c r="A890" s="34">
        <f>dati_pdc!A890</f>
        <v>0</v>
      </c>
      <c r="B890">
        <f>SUMIF(IF(dati_pdc!$C890=1,dati_bdv!$C$2:$C$65536,IF(dati_pdc!$C890=2,dati_bdv!$D$2:$D$65536,IF(dati_pdc!$C890=3,dati_bdv!$E$2:$E$65536,IF(dati_pdc!$C890=4,dati_bdv!$F$2:$F$65536,IF(dati_pdc!$C890=5,dati_bdv!$G$2:$G$65536,dati_bdv!$H$2:$H$65536))))),$A890,dati_bdv!J$2:J$65536)</f>
        <v>0</v>
      </c>
      <c r="C890">
        <f>SUMIF(IF(dati_pdc!$C890=1,dati_bdv!$C$2:$C$65536,IF(dati_pdc!$C890=2,dati_bdv!$D$2:$D$65536,IF(dati_pdc!$C890=3,dati_bdv!$E$2:$E$65536,IF(dati_pdc!$C890=4,dati_bdv!$F$2:$F$65536,IF(dati_pdc!$C890=5,dati_bdv!$G$2:$G$65536,dati_bdv!$H$2:$H$65536))))),$A890,dati_bdv!K$2:K$65536)</f>
        <v>0</v>
      </c>
      <c r="D890">
        <f>SUMIF(IF(dati_pdc!$C890=1,dati_bdv!$C$2:$C$65536,IF(dati_pdc!$C890=2,dati_bdv!$D$2:$D$65536,IF(dati_pdc!$C890=3,dati_bdv!$E$2:$E$65536,IF(dati_pdc!$C890=4,dati_bdv!$F$2:$F$65536,IF(dati_pdc!$C890=5,dati_bdv!$G$2:$G$65536,dati_bdv!$H$2:$H$65536))))),$A890,dati_bdv!L$2:L$65536)</f>
        <v>0</v>
      </c>
      <c r="E890">
        <f>SUMIF(IF(dati_pdc!$C890=1,dati_bdv!$C$2:$C$65536,IF(dati_pdc!$C890=2,dati_bdv!$D$2:$D$65536,IF(dati_pdc!$C890=3,dati_bdv!$E$2:$E$65536,IF(dati_pdc!$C890=4,dati_bdv!$F$2:$F$65536,IF(dati_pdc!$C890=5,dati_bdv!$G$2:$G$65536,dati_bdv!$H$2:$H$65536))))),$A890,dati_bdv!M$2:M$65536)</f>
        <v>0</v>
      </c>
      <c r="F890">
        <f>SUMIF(IF(dati_pdc!$C890=1,dati_bdv!$C$2:$C$65536,IF(dati_pdc!$C890=2,dati_bdv!$D$2:$D$65536,IF(dati_pdc!$C890=3,dati_bdv!$E$2:$E$65536,IF(dati_pdc!$C890=4,dati_bdv!$F$2:$F$65536,IF(dati_pdc!$C890=5,dati_bdv!$G$2:$G$65536,dati_bdv!$H$2:$H$65536))))),$A890,dati_bdv!N$2:N$65536)</f>
        <v>0</v>
      </c>
    </row>
    <row r="891" spans="1:6">
      <c r="A891" s="34">
        <f>dati_pdc!A891</f>
        <v>0</v>
      </c>
      <c r="B891">
        <f>SUMIF(IF(dati_pdc!$C891=1,dati_bdv!$C$2:$C$65536,IF(dati_pdc!$C891=2,dati_bdv!$D$2:$D$65536,IF(dati_pdc!$C891=3,dati_bdv!$E$2:$E$65536,IF(dati_pdc!$C891=4,dati_bdv!$F$2:$F$65536,IF(dati_pdc!$C891=5,dati_bdv!$G$2:$G$65536,dati_bdv!$H$2:$H$65536))))),$A891,dati_bdv!J$2:J$65536)</f>
        <v>0</v>
      </c>
      <c r="C891">
        <f>SUMIF(IF(dati_pdc!$C891=1,dati_bdv!$C$2:$C$65536,IF(dati_pdc!$C891=2,dati_bdv!$D$2:$D$65536,IF(dati_pdc!$C891=3,dati_bdv!$E$2:$E$65536,IF(dati_pdc!$C891=4,dati_bdv!$F$2:$F$65536,IF(dati_pdc!$C891=5,dati_bdv!$G$2:$G$65536,dati_bdv!$H$2:$H$65536))))),$A891,dati_bdv!K$2:K$65536)</f>
        <v>0</v>
      </c>
      <c r="D891">
        <f>SUMIF(IF(dati_pdc!$C891=1,dati_bdv!$C$2:$C$65536,IF(dati_pdc!$C891=2,dati_bdv!$D$2:$D$65536,IF(dati_pdc!$C891=3,dati_bdv!$E$2:$E$65536,IF(dati_pdc!$C891=4,dati_bdv!$F$2:$F$65536,IF(dati_pdc!$C891=5,dati_bdv!$G$2:$G$65536,dati_bdv!$H$2:$H$65536))))),$A891,dati_bdv!L$2:L$65536)</f>
        <v>0</v>
      </c>
      <c r="E891">
        <f>SUMIF(IF(dati_pdc!$C891=1,dati_bdv!$C$2:$C$65536,IF(dati_pdc!$C891=2,dati_bdv!$D$2:$D$65536,IF(dati_pdc!$C891=3,dati_bdv!$E$2:$E$65536,IF(dati_pdc!$C891=4,dati_bdv!$F$2:$F$65536,IF(dati_pdc!$C891=5,dati_bdv!$G$2:$G$65536,dati_bdv!$H$2:$H$65536))))),$A891,dati_bdv!M$2:M$65536)</f>
        <v>0</v>
      </c>
      <c r="F891">
        <f>SUMIF(IF(dati_pdc!$C891=1,dati_bdv!$C$2:$C$65536,IF(dati_pdc!$C891=2,dati_bdv!$D$2:$D$65536,IF(dati_pdc!$C891=3,dati_bdv!$E$2:$E$65536,IF(dati_pdc!$C891=4,dati_bdv!$F$2:$F$65536,IF(dati_pdc!$C891=5,dati_bdv!$G$2:$G$65536,dati_bdv!$H$2:$H$65536))))),$A891,dati_bdv!N$2:N$65536)</f>
        <v>0</v>
      </c>
    </row>
    <row r="892" spans="1:6">
      <c r="A892" s="34">
        <f>dati_pdc!A892</f>
        <v>0</v>
      </c>
      <c r="B892">
        <f>SUMIF(IF(dati_pdc!$C892=1,dati_bdv!$C$2:$C$65536,IF(dati_pdc!$C892=2,dati_bdv!$D$2:$D$65536,IF(dati_pdc!$C892=3,dati_bdv!$E$2:$E$65536,IF(dati_pdc!$C892=4,dati_bdv!$F$2:$F$65536,IF(dati_pdc!$C892=5,dati_bdv!$G$2:$G$65536,dati_bdv!$H$2:$H$65536))))),$A892,dati_bdv!J$2:J$65536)</f>
        <v>0</v>
      </c>
      <c r="C892">
        <f>SUMIF(IF(dati_pdc!$C892=1,dati_bdv!$C$2:$C$65536,IF(dati_pdc!$C892=2,dati_bdv!$D$2:$D$65536,IF(dati_pdc!$C892=3,dati_bdv!$E$2:$E$65536,IF(dati_pdc!$C892=4,dati_bdv!$F$2:$F$65536,IF(dati_pdc!$C892=5,dati_bdv!$G$2:$G$65536,dati_bdv!$H$2:$H$65536))))),$A892,dati_bdv!K$2:K$65536)</f>
        <v>0</v>
      </c>
      <c r="D892">
        <f>SUMIF(IF(dati_pdc!$C892=1,dati_bdv!$C$2:$C$65536,IF(dati_pdc!$C892=2,dati_bdv!$D$2:$D$65536,IF(dati_pdc!$C892=3,dati_bdv!$E$2:$E$65536,IF(dati_pdc!$C892=4,dati_bdv!$F$2:$F$65536,IF(dati_pdc!$C892=5,dati_bdv!$G$2:$G$65536,dati_bdv!$H$2:$H$65536))))),$A892,dati_bdv!L$2:L$65536)</f>
        <v>0</v>
      </c>
      <c r="E892">
        <f>SUMIF(IF(dati_pdc!$C892=1,dati_bdv!$C$2:$C$65536,IF(dati_pdc!$C892=2,dati_bdv!$D$2:$D$65536,IF(dati_pdc!$C892=3,dati_bdv!$E$2:$E$65536,IF(dati_pdc!$C892=4,dati_bdv!$F$2:$F$65536,IF(dati_pdc!$C892=5,dati_bdv!$G$2:$G$65536,dati_bdv!$H$2:$H$65536))))),$A892,dati_bdv!M$2:M$65536)</f>
        <v>0</v>
      </c>
      <c r="F892">
        <f>SUMIF(IF(dati_pdc!$C892=1,dati_bdv!$C$2:$C$65536,IF(dati_pdc!$C892=2,dati_bdv!$D$2:$D$65536,IF(dati_pdc!$C892=3,dati_bdv!$E$2:$E$65536,IF(dati_pdc!$C892=4,dati_bdv!$F$2:$F$65536,IF(dati_pdc!$C892=5,dati_bdv!$G$2:$G$65536,dati_bdv!$H$2:$H$65536))))),$A892,dati_bdv!N$2:N$65536)</f>
        <v>0</v>
      </c>
    </row>
    <row r="893" spans="1:6">
      <c r="A893" s="34">
        <f>dati_pdc!A893</f>
        <v>0</v>
      </c>
      <c r="B893">
        <f>SUMIF(IF(dati_pdc!$C893=1,dati_bdv!$C$2:$C$65536,IF(dati_pdc!$C893=2,dati_bdv!$D$2:$D$65536,IF(dati_pdc!$C893=3,dati_bdv!$E$2:$E$65536,IF(dati_pdc!$C893=4,dati_bdv!$F$2:$F$65536,IF(dati_pdc!$C893=5,dati_bdv!$G$2:$G$65536,dati_bdv!$H$2:$H$65536))))),$A893,dati_bdv!J$2:J$65536)</f>
        <v>0</v>
      </c>
      <c r="C893">
        <f>SUMIF(IF(dati_pdc!$C893=1,dati_bdv!$C$2:$C$65536,IF(dati_pdc!$C893=2,dati_bdv!$D$2:$D$65536,IF(dati_pdc!$C893=3,dati_bdv!$E$2:$E$65536,IF(dati_pdc!$C893=4,dati_bdv!$F$2:$F$65536,IF(dati_pdc!$C893=5,dati_bdv!$G$2:$G$65536,dati_bdv!$H$2:$H$65536))))),$A893,dati_bdv!K$2:K$65536)</f>
        <v>0</v>
      </c>
      <c r="D893">
        <f>SUMIF(IF(dati_pdc!$C893=1,dati_bdv!$C$2:$C$65536,IF(dati_pdc!$C893=2,dati_bdv!$D$2:$D$65536,IF(dati_pdc!$C893=3,dati_bdv!$E$2:$E$65536,IF(dati_pdc!$C893=4,dati_bdv!$F$2:$F$65536,IF(dati_pdc!$C893=5,dati_bdv!$G$2:$G$65536,dati_bdv!$H$2:$H$65536))))),$A893,dati_bdv!L$2:L$65536)</f>
        <v>0</v>
      </c>
      <c r="E893">
        <f>SUMIF(IF(dati_pdc!$C893=1,dati_bdv!$C$2:$C$65536,IF(dati_pdc!$C893=2,dati_bdv!$D$2:$D$65536,IF(dati_pdc!$C893=3,dati_bdv!$E$2:$E$65536,IF(dati_pdc!$C893=4,dati_bdv!$F$2:$F$65536,IF(dati_pdc!$C893=5,dati_bdv!$G$2:$G$65536,dati_bdv!$H$2:$H$65536))))),$A893,dati_bdv!M$2:M$65536)</f>
        <v>0</v>
      </c>
      <c r="F893">
        <f>SUMIF(IF(dati_pdc!$C893=1,dati_bdv!$C$2:$C$65536,IF(dati_pdc!$C893=2,dati_bdv!$D$2:$D$65536,IF(dati_pdc!$C893=3,dati_bdv!$E$2:$E$65536,IF(dati_pdc!$C893=4,dati_bdv!$F$2:$F$65536,IF(dati_pdc!$C893=5,dati_bdv!$G$2:$G$65536,dati_bdv!$H$2:$H$65536))))),$A893,dati_bdv!N$2:N$65536)</f>
        <v>0</v>
      </c>
    </row>
    <row r="894" spans="1:6">
      <c r="A894" s="34">
        <f>dati_pdc!A894</f>
        <v>0</v>
      </c>
      <c r="B894">
        <f>SUMIF(IF(dati_pdc!$C894=1,dati_bdv!$C$2:$C$65536,IF(dati_pdc!$C894=2,dati_bdv!$D$2:$D$65536,IF(dati_pdc!$C894=3,dati_bdv!$E$2:$E$65536,IF(dati_pdc!$C894=4,dati_bdv!$F$2:$F$65536,IF(dati_pdc!$C894=5,dati_bdv!$G$2:$G$65536,dati_bdv!$H$2:$H$65536))))),$A894,dati_bdv!J$2:J$65536)</f>
        <v>0</v>
      </c>
      <c r="C894">
        <f>SUMIF(IF(dati_pdc!$C894=1,dati_bdv!$C$2:$C$65536,IF(dati_pdc!$C894=2,dati_bdv!$D$2:$D$65536,IF(dati_pdc!$C894=3,dati_bdv!$E$2:$E$65536,IF(dati_pdc!$C894=4,dati_bdv!$F$2:$F$65536,IF(dati_pdc!$C894=5,dati_bdv!$G$2:$G$65536,dati_bdv!$H$2:$H$65536))))),$A894,dati_bdv!K$2:K$65536)</f>
        <v>0</v>
      </c>
      <c r="D894">
        <f>SUMIF(IF(dati_pdc!$C894=1,dati_bdv!$C$2:$C$65536,IF(dati_pdc!$C894=2,dati_bdv!$D$2:$D$65536,IF(dati_pdc!$C894=3,dati_bdv!$E$2:$E$65536,IF(dati_pdc!$C894=4,dati_bdv!$F$2:$F$65536,IF(dati_pdc!$C894=5,dati_bdv!$G$2:$G$65536,dati_bdv!$H$2:$H$65536))))),$A894,dati_bdv!L$2:L$65536)</f>
        <v>0</v>
      </c>
      <c r="E894">
        <f>SUMIF(IF(dati_pdc!$C894=1,dati_bdv!$C$2:$C$65536,IF(dati_pdc!$C894=2,dati_bdv!$D$2:$D$65536,IF(dati_pdc!$C894=3,dati_bdv!$E$2:$E$65536,IF(dati_pdc!$C894=4,dati_bdv!$F$2:$F$65536,IF(dati_pdc!$C894=5,dati_bdv!$G$2:$G$65536,dati_bdv!$H$2:$H$65536))))),$A894,dati_bdv!M$2:M$65536)</f>
        <v>0</v>
      </c>
      <c r="F894">
        <f>SUMIF(IF(dati_pdc!$C894=1,dati_bdv!$C$2:$C$65536,IF(dati_pdc!$C894=2,dati_bdv!$D$2:$D$65536,IF(dati_pdc!$C894=3,dati_bdv!$E$2:$E$65536,IF(dati_pdc!$C894=4,dati_bdv!$F$2:$F$65536,IF(dati_pdc!$C894=5,dati_bdv!$G$2:$G$65536,dati_bdv!$H$2:$H$65536))))),$A894,dati_bdv!N$2:N$65536)</f>
        <v>0</v>
      </c>
    </row>
    <row r="895" spans="1:6">
      <c r="A895" s="34">
        <f>dati_pdc!A895</f>
        <v>0</v>
      </c>
      <c r="B895">
        <f>SUMIF(IF(dati_pdc!$C895=1,dati_bdv!$C$2:$C$65536,IF(dati_pdc!$C895=2,dati_bdv!$D$2:$D$65536,IF(dati_pdc!$C895=3,dati_bdv!$E$2:$E$65536,IF(dati_pdc!$C895=4,dati_bdv!$F$2:$F$65536,IF(dati_pdc!$C895=5,dati_bdv!$G$2:$G$65536,dati_bdv!$H$2:$H$65536))))),$A895,dati_bdv!J$2:J$65536)</f>
        <v>0</v>
      </c>
      <c r="C895">
        <f>SUMIF(IF(dati_pdc!$C895=1,dati_bdv!$C$2:$C$65536,IF(dati_pdc!$C895=2,dati_bdv!$D$2:$D$65536,IF(dati_pdc!$C895=3,dati_bdv!$E$2:$E$65536,IF(dati_pdc!$C895=4,dati_bdv!$F$2:$F$65536,IF(dati_pdc!$C895=5,dati_bdv!$G$2:$G$65536,dati_bdv!$H$2:$H$65536))))),$A895,dati_bdv!K$2:K$65536)</f>
        <v>0</v>
      </c>
      <c r="D895">
        <f>SUMIF(IF(dati_pdc!$C895=1,dati_bdv!$C$2:$C$65536,IF(dati_pdc!$C895=2,dati_bdv!$D$2:$D$65536,IF(dati_pdc!$C895=3,dati_bdv!$E$2:$E$65536,IF(dati_pdc!$C895=4,dati_bdv!$F$2:$F$65536,IF(dati_pdc!$C895=5,dati_bdv!$G$2:$G$65536,dati_bdv!$H$2:$H$65536))))),$A895,dati_bdv!L$2:L$65536)</f>
        <v>0</v>
      </c>
      <c r="E895">
        <f>SUMIF(IF(dati_pdc!$C895=1,dati_bdv!$C$2:$C$65536,IF(dati_pdc!$C895=2,dati_bdv!$D$2:$D$65536,IF(dati_pdc!$C895=3,dati_bdv!$E$2:$E$65536,IF(dati_pdc!$C895=4,dati_bdv!$F$2:$F$65536,IF(dati_pdc!$C895=5,dati_bdv!$G$2:$G$65536,dati_bdv!$H$2:$H$65536))))),$A895,dati_bdv!M$2:M$65536)</f>
        <v>0</v>
      </c>
      <c r="F895">
        <f>SUMIF(IF(dati_pdc!$C895=1,dati_bdv!$C$2:$C$65536,IF(dati_pdc!$C895=2,dati_bdv!$D$2:$D$65536,IF(dati_pdc!$C895=3,dati_bdv!$E$2:$E$65536,IF(dati_pdc!$C895=4,dati_bdv!$F$2:$F$65536,IF(dati_pdc!$C895=5,dati_bdv!$G$2:$G$65536,dati_bdv!$H$2:$H$65536))))),$A895,dati_bdv!N$2:N$65536)</f>
        <v>0</v>
      </c>
    </row>
    <row r="896" spans="1:6">
      <c r="A896" s="34">
        <f>dati_pdc!A896</f>
        <v>0</v>
      </c>
      <c r="B896">
        <f>SUMIF(IF(dati_pdc!$C896=1,dati_bdv!$C$2:$C$65536,IF(dati_pdc!$C896=2,dati_bdv!$D$2:$D$65536,IF(dati_pdc!$C896=3,dati_bdv!$E$2:$E$65536,IF(dati_pdc!$C896=4,dati_bdv!$F$2:$F$65536,IF(dati_pdc!$C896=5,dati_bdv!$G$2:$G$65536,dati_bdv!$H$2:$H$65536))))),$A896,dati_bdv!J$2:J$65536)</f>
        <v>0</v>
      </c>
      <c r="C896">
        <f>SUMIF(IF(dati_pdc!$C896=1,dati_bdv!$C$2:$C$65536,IF(dati_pdc!$C896=2,dati_bdv!$D$2:$D$65536,IF(dati_pdc!$C896=3,dati_bdv!$E$2:$E$65536,IF(dati_pdc!$C896=4,dati_bdv!$F$2:$F$65536,IF(dati_pdc!$C896=5,dati_bdv!$G$2:$G$65536,dati_bdv!$H$2:$H$65536))))),$A896,dati_bdv!K$2:K$65536)</f>
        <v>0</v>
      </c>
      <c r="D896">
        <f>SUMIF(IF(dati_pdc!$C896=1,dati_bdv!$C$2:$C$65536,IF(dati_pdc!$C896=2,dati_bdv!$D$2:$D$65536,IF(dati_pdc!$C896=3,dati_bdv!$E$2:$E$65536,IF(dati_pdc!$C896=4,dati_bdv!$F$2:$F$65536,IF(dati_pdc!$C896=5,dati_bdv!$G$2:$G$65536,dati_bdv!$H$2:$H$65536))))),$A896,dati_bdv!L$2:L$65536)</f>
        <v>0</v>
      </c>
      <c r="E896">
        <f>SUMIF(IF(dati_pdc!$C896=1,dati_bdv!$C$2:$C$65536,IF(dati_pdc!$C896=2,dati_bdv!$D$2:$D$65536,IF(dati_pdc!$C896=3,dati_bdv!$E$2:$E$65536,IF(dati_pdc!$C896=4,dati_bdv!$F$2:$F$65536,IF(dati_pdc!$C896=5,dati_bdv!$G$2:$G$65536,dati_bdv!$H$2:$H$65536))))),$A896,dati_bdv!M$2:M$65536)</f>
        <v>0</v>
      </c>
      <c r="F896">
        <f>SUMIF(IF(dati_pdc!$C896=1,dati_bdv!$C$2:$C$65536,IF(dati_pdc!$C896=2,dati_bdv!$D$2:$D$65536,IF(dati_pdc!$C896=3,dati_bdv!$E$2:$E$65536,IF(dati_pdc!$C896=4,dati_bdv!$F$2:$F$65536,IF(dati_pdc!$C896=5,dati_bdv!$G$2:$G$65536,dati_bdv!$H$2:$H$65536))))),$A896,dati_bdv!N$2:N$65536)</f>
        <v>0</v>
      </c>
    </row>
    <row r="897" spans="1:6">
      <c r="A897" s="34">
        <f>dati_pdc!A897</f>
        <v>0</v>
      </c>
      <c r="B897">
        <f>SUMIF(IF(dati_pdc!$C897=1,dati_bdv!$C$2:$C$65536,IF(dati_pdc!$C897=2,dati_bdv!$D$2:$D$65536,IF(dati_pdc!$C897=3,dati_bdv!$E$2:$E$65536,IF(dati_pdc!$C897=4,dati_bdv!$F$2:$F$65536,IF(dati_pdc!$C897=5,dati_bdv!$G$2:$G$65536,dati_bdv!$H$2:$H$65536))))),$A897,dati_bdv!J$2:J$65536)</f>
        <v>0</v>
      </c>
      <c r="C897">
        <f>SUMIF(IF(dati_pdc!$C897=1,dati_bdv!$C$2:$C$65536,IF(dati_pdc!$C897=2,dati_bdv!$D$2:$D$65536,IF(dati_pdc!$C897=3,dati_bdv!$E$2:$E$65536,IF(dati_pdc!$C897=4,dati_bdv!$F$2:$F$65536,IF(dati_pdc!$C897=5,dati_bdv!$G$2:$G$65536,dati_bdv!$H$2:$H$65536))))),$A897,dati_bdv!K$2:K$65536)</f>
        <v>0</v>
      </c>
      <c r="D897">
        <f>SUMIF(IF(dati_pdc!$C897=1,dati_bdv!$C$2:$C$65536,IF(dati_pdc!$C897=2,dati_bdv!$D$2:$D$65536,IF(dati_pdc!$C897=3,dati_bdv!$E$2:$E$65536,IF(dati_pdc!$C897=4,dati_bdv!$F$2:$F$65536,IF(dati_pdc!$C897=5,dati_bdv!$G$2:$G$65536,dati_bdv!$H$2:$H$65536))))),$A897,dati_bdv!L$2:L$65536)</f>
        <v>0</v>
      </c>
      <c r="E897">
        <f>SUMIF(IF(dati_pdc!$C897=1,dati_bdv!$C$2:$C$65536,IF(dati_pdc!$C897=2,dati_bdv!$D$2:$D$65536,IF(dati_pdc!$C897=3,dati_bdv!$E$2:$E$65536,IF(dati_pdc!$C897=4,dati_bdv!$F$2:$F$65536,IF(dati_pdc!$C897=5,dati_bdv!$G$2:$G$65536,dati_bdv!$H$2:$H$65536))))),$A897,dati_bdv!M$2:M$65536)</f>
        <v>0</v>
      </c>
      <c r="F897">
        <f>SUMIF(IF(dati_pdc!$C897=1,dati_bdv!$C$2:$C$65536,IF(dati_pdc!$C897=2,dati_bdv!$D$2:$D$65536,IF(dati_pdc!$C897=3,dati_bdv!$E$2:$E$65536,IF(dati_pdc!$C897=4,dati_bdv!$F$2:$F$65536,IF(dati_pdc!$C897=5,dati_bdv!$G$2:$G$65536,dati_bdv!$H$2:$H$65536))))),$A897,dati_bdv!N$2:N$65536)</f>
        <v>0</v>
      </c>
    </row>
    <row r="898" spans="1:6">
      <c r="A898" s="34">
        <f>dati_pdc!A898</f>
        <v>0</v>
      </c>
      <c r="B898">
        <f>SUMIF(IF(dati_pdc!$C898=1,dati_bdv!$C$2:$C$65536,IF(dati_pdc!$C898=2,dati_bdv!$D$2:$D$65536,IF(dati_pdc!$C898=3,dati_bdv!$E$2:$E$65536,IF(dati_pdc!$C898=4,dati_bdv!$F$2:$F$65536,IF(dati_pdc!$C898=5,dati_bdv!$G$2:$G$65536,dati_bdv!$H$2:$H$65536))))),$A898,dati_bdv!J$2:J$65536)</f>
        <v>0</v>
      </c>
      <c r="C898">
        <f>SUMIF(IF(dati_pdc!$C898=1,dati_bdv!$C$2:$C$65536,IF(dati_pdc!$C898=2,dati_bdv!$D$2:$D$65536,IF(dati_pdc!$C898=3,dati_bdv!$E$2:$E$65536,IF(dati_pdc!$C898=4,dati_bdv!$F$2:$F$65536,IF(dati_pdc!$C898=5,dati_bdv!$G$2:$G$65536,dati_bdv!$H$2:$H$65536))))),$A898,dati_bdv!K$2:K$65536)</f>
        <v>0</v>
      </c>
      <c r="D898">
        <f>SUMIF(IF(dati_pdc!$C898=1,dati_bdv!$C$2:$C$65536,IF(dati_pdc!$C898=2,dati_bdv!$D$2:$D$65536,IF(dati_pdc!$C898=3,dati_bdv!$E$2:$E$65536,IF(dati_pdc!$C898=4,dati_bdv!$F$2:$F$65536,IF(dati_pdc!$C898=5,dati_bdv!$G$2:$G$65536,dati_bdv!$H$2:$H$65536))))),$A898,dati_bdv!L$2:L$65536)</f>
        <v>0</v>
      </c>
      <c r="E898">
        <f>SUMIF(IF(dati_pdc!$C898=1,dati_bdv!$C$2:$C$65536,IF(dati_pdc!$C898=2,dati_bdv!$D$2:$D$65536,IF(dati_pdc!$C898=3,dati_bdv!$E$2:$E$65536,IF(dati_pdc!$C898=4,dati_bdv!$F$2:$F$65536,IF(dati_pdc!$C898=5,dati_bdv!$G$2:$G$65536,dati_bdv!$H$2:$H$65536))))),$A898,dati_bdv!M$2:M$65536)</f>
        <v>0</v>
      </c>
      <c r="F898">
        <f>SUMIF(IF(dati_pdc!$C898=1,dati_bdv!$C$2:$C$65536,IF(dati_pdc!$C898=2,dati_bdv!$D$2:$D$65536,IF(dati_pdc!$C898=3,dati_bdv!$E$2:$E$65536,IF(dati_pdc!$C898=4,dati_bdv!$F$2:$F$65536,IF(dati_pdc!$C898=5,dati_bdv!$G$2:$G$65536,dati_bdv!$H$2:$H$65536))))),$A898,dati_bdv!N$2:N$65536)</f>
        <v>0</v>
      </c>
    </row>
    <row r="899" spans="1:6">
      <c r="A899" s="34">
        <f>dati_pdc!A899</f>
        <v>0</v>
      </c>
      <c r="B899">
        <f>SUMIF(IF(dati_pdc!$C899=1,dati_bdv!$C$2:$C$65536,IF(dati_pdc!$C899=2,dati_bdv!$D$2:$D$65536,IF(dati_pdc!$C899=3,dati_bdv!$E$2:$E$65536,IF(dati_pdc!$C899=4,dati_bdv!$F$2:$F$65536,IF(dati_pdc!$C899=5,dati_bdv!$G$2:$G$65536,dati_bdv!$H$2:$H$65536))))),$A899,dati_bdv!J$2:J$65536)</f>
        <v>0</v>
      </c>
      <c r="C899">
        <f>SUMIF(IF(dati_pdc!$C899=1,dati_bdv!$C$2:$C$65536,IF(dati_pdc!$C899=2,dati_bdv!$D$2:$D$65536,IF(dati_pdc!$C899=3,dati_bdv!$E$2:$E$65536,IF(dati_pdc!$C899=4,dati_bdv!$F$2:$F$65536,IF(dati_pdc!$C899=5,dati_bdv!$G$2:$G$65536,dati_bdv!$H$2:$H$65536))))),$A899,dati_bdv!K$2:K$65536)</f>
        <v>0</v>
      </c>
      <c r="D899">
        <f>SUMIF(IF(dati_pdc!$C899=1,dati_bdv!$C$2:$C$65536,IF(dati_pdc!$C899=2,dati_bdv!$D$2:$D$65536,IF(dati_pdc!$C899=3,dati_bdv!$E$2:$E$65536,IF(dati_pdc!$C899=4,dati_bdv!$F$2:$F$65536,IF(dati_pdc!$C899=5,dati_bdv!$G$2:$G$65536,dati_bdv!$H$2:$H$65536))))),$A899,dati_bdv!L$2:L$65536)</f>
        <v>0</v>
      </c>
      <c r="E899">
        <f>SUMIF(IF(dati_pdc!$C899=1,dati_bdv!$C$2:$C$65536,IF(dati_pdc!$C899=2,dati_bdv!$D$2:$D$65536,IF(dati_pdc!$C899=3,dati_bdv!$E$2:$E$65536,IF(dati_pdc!$C899=4,dati_bdv!$F$2:$F$65536,IF(dati_pdc!$C899=5,dati_bdv!$G$2:$G$65536,dati_bdv!$H$2:$H$65536))))),$A899,dati_bdv!M$2:M$65536)</f>
        <v>0</v>
      </c>
      <c r="F899">
        <f>SUMIF(IF(dati_pdc!$C899=1,dati_bdv!$C$2:$C$65536,IF(dati_pdc!$C899=2,dati_bdv!$D$2:$D$65536,IF(dati_pdc!$C899=3,dati_bdv!$E$2:$E$65536,IF(dati_pdc!$C899=4,dati_bdv!$F$2:$F$65536,IF(dati_pdc!$C899=5,dati_bdv!$G$2:$G$65536,dati_bdv!$H$2:$H$65536))))),$A899,dati_bdv!N$2:N$65536)</f>
        <v>0</v>
      </c>
    </row>
    <row r="900" spans="1:6">
      <c r="A900" s="34">
        <f>dati_pdc!A900</f>
        <v>0</v>
      </c>
      <c r="B900">
        <f>SUMIF(IF(dati_pdc!$C900=1,dati_bdv!$C$2:$C$65536,IF(dati_pdc!$C900=2,dati_bdv!$D$2:$D$65536,IF(dati_pdc!$C900=3,dati_bdv!$E$2:$E$65536,IF(dati_pdc!$C900=4,dati_bdv!$F$2:$F$65536,IF(dati_pdc!$C900=5,dati_bdv!$G$2:$G$65536,dati_bdv!$H$2:$H$65536))))),$A900,dati_bdv!J$2:J$65536)</f>
        <v>0</v>
      </c>
      <c r="C900">
        <f>SUMIF(IF(dati_pdc!$C900=1,dati_bdv!$C$2:$C$65536,IF(dati_pdc!$C900=2,dati_bdv!$D$2:$D$65536,IF(dati_pdc!$C900=3,dati_bdv!$E$2:$E$65536,IF(dati_pdc!$C900=4,dati_bdv!$F$2:$F$65536,IF(dati_pdc!$C900=5,dati_bdv!$G$2:$G$65536,dati_bdv!$H$2:$H$65536))))),$A900,dati_bdv!K$2:K$65536)</f>
        <v>0</v>
      </c>
      <c r="D900">
        <f>SUMIF(IF(dati_pdc!$C900=1,dati_bdv!$C$2:$C$65536,IF(dati_pdc!$C900=2,dati_bdv!$D$2:$D$65536,IF(dati_pdc!$C900=3,dati_bdv!$E$2:$E$65536,IF(dati_pdc!$C900=4,dati_bdv!$F$2:$F$65536,IF(dati_pdc!$C900=5,dati_bdv!$G$2:$G$65536,dati_bdv!$H$2:$H$65536))))),$A900,dati_bdv!L$2:L$65536)</f>
        <v>0</v>
      </c>
      <c r="E900">
        <f>SUMIF(IF(dati_pdc!$C900=1,dati_bdv!$C$2:$C$65536,IF(dati_pdc!$C900=2,dati_bdv!$D$2:$D$65536,IF(dati_pdc!$C900=3,dati_bdv!$E$2:$E$65536,IF(dati_pdc!$C900=4,dati_bdv!$F$2:$F$65536,IF(dati_pdc!$C900=5,dati_bdv!$G$2:$G$65536,dati_bdv!$H$2:$H$65536))))),$A900,dati_bdv!M$2:M$65536)</f>
        <v>0</v>
      </c>
      <c r="F900">
        <f>SUMIF(IF(dati_pdc!$C900=1,dati_bdv!$C$2:$C$65536,IF(dati_pdc!$C900=2,dati_bdv!$D$2:$D$65536,IF(dati_pdc!$C900=3,dati_bdv!$E$2:$E$65536,IF(dati_pdc!$C900=4,dati_bdv!$F$2:$F$65536,IF(dati_pdc!$C900=5,dati_bdv!$G$2:$G$65536,dati_bdv!$H$2:$H$65536))))),$A900,dati_bdv!N$2:N$65536)</f>
        <v>0</v>
      </c>
    </row>
    <row r="901" spans="1:6">
      <c r="A901" s="34">
        <f>dati_pdc!A901</f>
        <v>0</v>
      </c>
      <c r="B901">
        <f>SUMIF(IF(dati_pdc!$C901=1,dati_bdv!$C$2:$C$65536,IF(dati_pdc!$C901=2,dati_bdv!$D$2:$D$65536,IF(dati_pdc!$C901=3,dati_bdv!$E$2:$E$65536,IF(dati_pdc!$C901=4,dati_bdv!$F$2:$F$65536,IF(dati_pdc!$C901=5,dati_bdv!$G$2:$G$65536,dati_bdv!$H$2:$H$65536))))),$A901,dati_bdv!J$2:J$65536)</f>
        <v>0</v>
      </c>
      <c r="C901">
        <f>SUMIF(IF(dati_pdc!$C901=1,dati_bdv!$C$2:$C$65536,IF(dati_pdc!$C901=2,dati_bdv!$D$2:$D$65536,IF(dati_pdc!$C901=3,dati_bdv!$E$2:$E$65536,IF(dati_pdc!$C901=4,dati_bdv!$F$2:$F$65536,IF(dati_pdc!$C901=5,dati_bdv!$G$2:$G$65536,dati_bdv!$H$2:$H$65536))))),$A901,dati_bdv!K$2:K$65536)</f>
        <v>0</v>
      </c>
      <c r="D901">
        <f>SUMIF(IF(dati_pdc!$C901=1,dati_bdv!$C$2:$C$65536,IF(dati_pdc!$C901=2,dati_bdv!$D$2:$D$65536,IF(dati_pdc!$C901=3,dati_bdv!$E$2:$E$65536,IF(dati_pdc!$C901=4,dati_bdv!$F$2:$F$65536,IF(dati_pdc!$C901=5,dati_bdv!$G$2:$G$65536,dati_bdv!$H$2:$H$65536))))),$A901,dati_bdv!L$2:L$65536)</f>
        <v>0</v>
      </c>
      <c r="E901">
        <f>SUMIF(IF(dati_pdc!$C901=1,dati_bdv!$C$2:$C$65536,IF(dati_pdc!$C901=2,dati_bdv!$D$2:$D$65536,IF(dati_pdc!$C901=3,dati_bdv!$E$2:$E$65536,IF(dati_pdc!$C901=4,dati_bdv!$F$2:$F$65536,IF(dati_pdc!$C901=5,dati_bdv!$G$2:$G$65536,dati_bdv!$H$2:$H$65536))))),$A901,dati_bdv!M$2:M$65536)</f>
        <v>0</v>
      </c>
      <c r="F901">
        <f>SUMIF(IF(dati_pdc!$C901=1,dati_bdv!$C$2:$C$65536,IF(dati_pdc!$C901=2,dati_bdv!$D$2:$D$65536,IF(dati_pdc!$C901=3,dati_bdv!$E$2:$E$65536,IF(dati_pdc!$C901=4,dati_bdv!$F$2:$F$65536,IF(dati_pdc!$C901=5,dati_bdv!$G$2:$G$65536,dati_bdv!$H$2:$H$65536))))),$A901,dati_bdv!N$2:N$65536)</f>
        <v>0</v>
      </c>
    </row>
    <row r="902" spans="1:6">
      <c r="A902" s="34">
        <f>dati_pdc!A902</f>
        <v>0</v>
      </c>
      <c r="B902">
        <f>SUMIF(IF(dati_pdc!$C902=1,dati_bdv!$C$2:$C$65536,IF(dati_pdc!$C902=2,dati_bdv!$D$2:$D$65536,IF(dati_pdc!$C902=3,dati_bdv!$E$2:$E$65536,IF(dati_pdc!$C902=4,dati_bdv!$F$2:$F$65536,IF(dati_pdc!$C902=5,dati_bdv!$G$2:$G$65536,dati_bdv!$H$2:$H$65536))))),$A902,dati_bdv!J$2:J$65536)</f>
        <v>0</v>
      </c>
      <c r="C902">
        <f>SUMIF(IF(dati_pdc!$C902=1,dati_bdv!$C$2:$C$65536,IF(dati_pdc!$C902=2,dati_bdv!$D$2:$D$65536,IF(dati_pdc!$C902=3,dati_bdv!$E$2:$E$65536,IF(dati_pdc!$C902=4,dati_bdv!$F$2:$F$65536,IF(dati_pdc!$C902=5,dati_bdv!$G$2:$G$65536,dati_bdv!$H$2:$H$65536))))),$A902,dati_bdv!K$2:K$65536)</f>
        <v>0</v>
      </c>
      <c r="D902">
        <f>SUMIF(IF(dati_pdc!$C902=1,dati_bdv!$C$2:$C$65536,IF(dati_pdc!$C902=2,dati_bdv!$D$2:$D$65536,IF(dati_pdc!$C902=3,dati_bdv!$E$2:$E$65536,IF(dati_pdc!$C902=4,dati_bdv!$F$2:$F$65536,IF(dati_pdc!$C902=5,dati_bdv!$G$2:$G$65536,dati_bdv!$H$2:$H$65536))))),$A902,dati_bdv!L$2:L$65536)</f>
        <v>0</v>
      </c>
      <c r="E902">
        <f>SUMIF(IF(dati_pdc!$C902=1,dati_bdv!$C$2:$C$65536,IF(dati_pdc!$C902=2,dati_bdv!$D$2:$D$65536,IF(dati_pdc!$C902=3,dati_bdv!$E$2:$E$65536,IF(dati_pdc!$C902=4,dati_bdv!$F$2:$F$65536,IF(dati_pdc!$C902=5,dati_bdv!$G$2:$G$65536,dati_bdv!$H$2:$H$65536))))),$A902,dati_bdv!M$2:M$65536)</f>
        <v>0</v>
      </c>
      <c r="F902">
        <f>SUMIF(IF(dati_pdc!$C902=1,dati_bdv!$C$2:$C$65536,IF(dati_pdc!$C902=2,dati_bdv!$D$2:$D$65536,IF(dati_pdc!$C902=3,dati_bdv!$E$2:$E$65536,IF(dati_pdc!$C902=4,dati_bdv!$F$2:$F$65536,IF(dati_pdc!$C902=5,dati_bdv!$G$2:$G$65536,dati_bdv!$H$2:$H$65536))))),$A902,dati_bdv!N$2:N$65536)</f>
        <v>0</v>
      </c>
    </row>
    <row r="903" spans="1:6">
      <c r="A903" s="34">
        <f>dati_pdc!A903</f>
        <v>0</v>
      </c>
      <c r="B903">
        <f>SUMIF(IF(dati_pdc!$C903=1,dati_bdv!$C$2:$C$65536,IF(dati_pdc!$C903=2,dati_bdv!$D$2:$D$65536,IF(dati_pdc!$C903=3,dati_bdv!$E$2:$E$65536,IF(dati_pdc!$C903=4,dati_bdv!$F$2:$F$65536,IF(dati_pdc!$C903=5,dati_bdv!$G$2:$G$65536,dati_bdv!$H$2:$H$65536))))),$A903,dati_bdv!J$2:J$65536)</f>
        <v>0</v>
      </c>
      <c r="C903">
        <f>SUMIF(IF(dati_pdc!$C903=1,dati_bdv!$C$2:$C$65536,IF(dati_pdc!$C903=2,dati_bdv!$D$2:$D$65536,IF(dati_pdc!$C903=3,dati_bdv!$E$2:$E$65536,IF(dati_pdc!$C903=4,dati_bdv!$F$2:$F$65536,IF(dati_pdc!$C903=5,dati_bdv!$G$2:$G$65536,dati_bdv!$H$2:$H$65536))))),$A903,dati_bdv!K$2:K$65536)</f>
        <v>0</v>
      </c>
      <c r="D903">
        <f>SUMIF(IF(dati_pdc!$C903=1,dati_bdv!$C$2:$C$65536,IF(dati_pdc!$C903=2,dati_bdv!$D$2:$D$65536,IF(dati_pdc!$C903=3,dati_bdv!$E$2:$E$65536,IF(dati_pdc!$C903=4,dati_bdv!$F$2:$F$65536,IF(dati_pdc!$C903=5,dati_bdv!$G$2:$G$65536,dati_bdv!$H$2:$H$65536))))),$A903,dati_bdv!L$2:L$65536)</f>
        <v>0</v>
      </c>
      <c r="E903">
        <f>SUMIF(IF(dati_pdc!$C903=1,dati_bdv!$C$2:$C$65536,IF(dati_pdc!$C903=2,dati_bdv!$D$2:$D$65536,IF(dati_pdc!$C903=3,dati_bdv!$E$2:$E$65536,IF(dati_pdc!$C903=4,dati_bdv!$F$2:$F$65536,IF(dati_pdc!$C903=5,dati_bdv!$G$2:$G$65536,dati_bdv!$H$2:$H$65536))))),$A903,dati_bdv!M$2:M$65536)</f>
        <v>0</v>
      </c>
      <c r="F903">
        <f>SUMIF(IF(dati_pdc!$C903=1,dati_bdv!$C$2:$C$65536,IF(dati_pdc!$C903=2,dati_bdv!$D$2:$D$65536,IF(dati_pdc!$C903=3,dati_bdv!$E$2:$E$65536,IF(dati_pdc!$C903=4,dati_bdv!$F$2:$F$65536,IF(dati_pdc!$C903=5,dati_bdv!$G$2:$G$65536,dati_bdv!$H$2:$H$65536))))),$A903,dati_bdv!N$2:N$65536)</f>
        <v>0</v>
      </c>
    </row>
    <row r="904" spans="1:6">
      <c r="A904" s="34">
        <f>dati_pdc!A904</f>
        <v>0</v>
      </c>
      <c r="B904">
        <f>SUMIF(IF(dati_pdc!$C904=1,dati_bdv!$C$2:$C$65536,IF(dati_pdc!$C904=2,dati_bdv!$D$2:$D$65536,IF(dati_pdc!$C904=3,dati_bdv!$E$2:$E$65536,IF(dati_pdc!$C904=4,dati_bdv!$F$2:$F$65536,IF(dati_pdc!$C904=5,dati_bdv!$G$2:$G$65536,dati_bdv!$H$2:$H$65536))))),$A904,dati_bdv!J$2:J$65536)</f>
        <v>0</v>
      </c>
      <c r="C904">
        <f>SUMIF(IF(dati_pdc!$C904=1,dati_bdv!$C$2:$C$65536,IF(dati_pdc!$C904=2,dati_bdv!$D$2:$D$65536,IF(dati_pdc!$C904=3,dati_bdv!$E$2:$E$65536,IF(dati_pdc!$C904=4,dati_bdv!$F$2:$F$65536,IF(dati_pdc!$C904=5,dati_bdv!$G$2:$G$65536,dati_bdv!$H$2:$H$65536))))),$A904,dati_bdv!K$2:K$65536)</f>
        <v>0</v>
      </c>
      <c r="D904">
        <f>SUMIF(IF(dati_pdc!$C904=1,dati_bdv!$C$2:$C$65536,IF(dati_pdc!$C904=2,dati_bdv!$D$2:$D$65536,IF(dati_pdc!$C904=3,dati_bdv!$E$2:$E$65536,IF(dati_pdc!$C904=4,dati_bdv!$F$2:$F$65536,IF(dati_pdc!$C904=5,dati_bdv!$G$2:$G$65536,dati_bdv!$H$2:$H$65536))))),$A904,dati_bdv!L$2:L$65536)</f>
        <v>0</v>
      </c>
      <c r="E904">
        <f>SUMIF(IF(dati_pdc!$C904=1,dati_bdv!$C$2:$C$65536,IF(dati_pdc!$C904=2,dati_bdv!$D$2:$D$65536,IF(dati_pdc!$C904=3,dati_bdv!$E$2:$E$65536,IF(dati_pdc!$C904=4,dati_bdv!$F$2:$F$65536,IF(dati_pdc!$C904=5,dati_bdv!$G$2:$G$65536,dati_bdv!$H$2:$H$65536))))),$A904,dati_bdv!M$2:M$65536)</f>
        <v>0</v>
      </c>
      <c r="F904">
        <f>SUMIF(IF(dati_pdc!$C904=1,dati_bdv!$C$2:$C$65536,IF(dati_pdc!$C904=2,dati_bdv!$D$2:$D$65536,IF(dati_pdc!$C904=3,dati_bdv!$E$2:$E$65536,IF(dati_pdc!$C904=4,dati_bdv!$F$2:$F$65536,IF(dati_pdc!$C904=5,dati_bdv!$G$2:$G$65536,dati_bdv!$H$2:$H$65536))))),$A904,dati_bdv!N$2:N$65536)</f>
        <v>0</v>
      </c>
    </row>
    <row r="905" spans="1:6">
      <c r="A905" s="34">
        <f>dati_pdc!A905</f>
        <v>0</v>
      </c>
      <c r="B905">
        <f>SUMIF(IF(dati_pdc!$C905=1,dati_bdv!$C$2:$C$65536,IF(dati_pdc!$C905=2,dati_bdv!$D$2:$D$65536,IF(dati_pdc!$C905=3,dati_bdv!$E$2:$E$65536,IF(dati_pdc!$C905=4,dati_bdv!$F$2:$F$65536,IF(dati_pdc!$C905=5,dati_bdv!$G$2:$G$65536,dati_bdv!$H$2:$H$65536))))),$A905,dati_bdv!J$2:J$65536)</f>
        <v>0</v>
      </c>
      <c r="C905">
        <f>SUMIF(IF(dati_pdc!$C905=1,dati_bdv!$C$2:$C$65536,IF(dati_pdc!$C905=2,dati_bdv!$D$2:$D$65536,IF(dati_pdc!$C905=3,dati_bdv!$E$2:$E$65536,IF(dati_pdc!$C905=4,dati_bdv!$F$2:$F$65536,IF(dati_pdc!$C905=5,dati_bdv!$G$2:$G$65536,dati_bdv!$H$2:$H$65536))))),$A905,dati_bdv!K$2:K$65536)</f>
        <v>0</v>
      </c>
      <c r="D905">
        <f>SUMIF(IF(dati_pdc!$C905=1,dati_bdv!$C$2:$C$65536,IF(dati_pdc!$C905=2,dati_bdv!$D$2:$D$65536,IF(dati_pdc!$C905=3,dati_bdv!$E$2:$E$65536,IF(dati_pdc!$C905=4,dati_bdv!$F$2:$F$65536,IF(dati_pdc!$C905=5,dati_bdv!$G$2:$G$65536,dati_bdv!$H$2:$H$65536))))),$A905,dati_bdv!L$2:L$65536)</f>
        <v>0</v>
      </c>
      <c r="E905">
        <f>SUMIF(IF(dati_pdc!$C905=1,dati_bdv!$C$2:$C$65536,IF(dati_pdc!$C905=2,dati_bdv!$D$2:$D$65536,IF(dati_pdc!$C905=3,dati_bdv!$E$2:$E$65536,IF(dati_pdc!$C905=4,dati_bdv!$F$2:$F$65536,IF(dati_pdc!$C905=5,dati_bdv!$G$2:$G$65536,dati_bdv!$H$2:$H$65536))))),$A905,dati_bdv!M$2:M$65536)</f>
        <v>0</v>
      </c>
      <c r="F905">
        <f>SUMIF(IF(dati_pdc!$C905=1,dati_bdv!$C$2:$C$65536,IF(dati_pdc!$C905=2,dati_bdv!$D$2:$D$65536,IF(dati_pdc!$C905=3,dati_bdv!$E$2:$E$65536,IF(dati_pdc!$C905=4,dati_bdv!$F$2:$F$65536,IF(dati_pdc!$C905=5,dati_bdv!$G$2:$G$65536,dati_bdv!$H$2:$H$65536))))),$A905,dati_bdv!N$2:N$65536)</f>
        <v>0</v>
      </c>
    </row>
    <row r="906" spans="1:6">
      <c r="A906" s="34">
        <f>dati_pdc!A906</f>
        <v>0</v>
      </c>
      <c r="B906">
        <f>SUMIF(IF(dati_pdc!$C906=1,dati_bdv!$C$2:$C$65536,IF(dati_pdc!$C906=2,dati_bdv!$D$2:$D$65536,IF(dati_pdc!$C906=3,dati_bdv!$E$2:$E$65536,IF(dati_pdc!$C906=4,dati_bdv!$F$2:$F$65536,IF(dati_pdc!$C906=5,dati_bdv!$G$2:$G$65536,dati_bdv!$H$2:$H$65536))))),$A906,dati_bdv!J$2:J$65536)</f>
        <v>0</v>
      </c>
      <c r="C906">
        <f>SUMIF(IF(dati_pdc!$C906=1,dati_bdv!$C$2:$C$65536,IF(dati_pdc!$C906=2,dati_bdv!$D$2:$D$65536,IF(dati_pdc!$C906=3,dati_bdv!$E$2:$E$65536,IF(dati_pdc!$C906=4,dati_bdv!$F$2:$F$65536,IF(dati_pdc!$C906=5,dati_bdv!$G$2:$G$65536,dati_bdv!$H$2:$H$65536))))),$A906,dati_bdv!K$2:K$65536)</f>
        <v>0</v>
      </c>
      <c r="D906">
        <f>SUMIF(IF(dati_pdc!$C906=1,dati_bdv!$C$2:$C$65536,IF(dati_pdc!$C906=2,dati_bdv!$D$2:$D$65536,IF(dati_pdc!$C906=3,dati_bdv!$E$2:$E$65536,IF(dati_pdc!$C906=4,dati_bdv!$F$2:$F$65536,IF(dati_pdc!$C906=5,dati_bdv!$G$2:$G$65536,dati_bdv!$H$2:$H$65536))))),$A906,dati_bdv!L$2:L$65536)</f>
        <v>0</v>
      </c>
      <c r="E906">
        <f>SUMIF(IF(dati_pdc!$C906=1,dati_bdv!$C$2:$C$65536,IF(dati_pdc!$C906=2,dati_bdv!$D$2:$D$65536,IF(dati_pdc!$C906=3,dati_bdv!$E$2:$E$65536,IF(dati_pdc!$C906=4,dati_bdv!$F$2:$F$65536,IF(dati_pdc!$C906=5,dati_bdv!$G$2:$G$65536,dati_bdv!$H$2:$H$65536))))),$A906,dati_bdv!M$2:M$65536)</f>
        <v>0</v>
      </c>
      <c r="F906">
        <f>SUMIF(IF(dati_pdc!$C906=1,dati_bdv!$C$2:$C$65536,IF(dati_pdc!$C906=2,dati_bdv!$D$2:$D$65536,IF(dati_pdc!$C906=3,dati_bdv!$E$2:$E$65536,IF(dati_pdc!$C906=4,dati_bdv!$F$2:$F$65536,IF(dati_pdc!$C906=5,dati_bdv!$G$2:$G$65536,dati_bdv!$H$2:$H$65536))))),$A906,dati_bdv!N$2:N$65536)</f>
        <v>0</v>
      </c>
    </row>
    <row r="907" spans="1:6">
      <c r="A907" s="34">
        <f>dati_pdc!A907</f>
        <v>0</v>
      </c>
      <c r="B907">
        <f>SUMIF(IF(dati_pdc!$C907=1,dati_bdv!$C$2:$C$65536,IF(dati_pdc!$C907=2,dati_bdv!$D$2:$D$65536,IF(dati_pdc!$C907=3,dati_bdv!$E$2:$E$65536,IF(dati_pdc!$C907=4,dati_bdv!$F$2:$F$65536,IF(dati_pdc!$C907=5,dati_bdv!$G$2:$G$65536,dati_bdv!$H$2:$H$65536))))),$A907,dati_bdv!J$2:J$65536)</f>
        <v>0</v>
      </c>
      <c r="C907">
        <f>SUMIF(IF(dati_pdc!$C907=1,dati_bdv!$C$2:$C$65536,IF(dati_pdc!$C907=2,dati_bdv!$D$2:$D$65536,IF(dati_pdc!$C907=3,dati_bdv!$E$2:$E$65536,IF(dati_pdc!$C907=4,dati_bdv!$F$2:$F$65536,IF(dati_pdc!$C907=5,dati_bdv!$G$2:$G$65536,dati_bdv!$H$2:$H$65536))))),$A907,dati_bdv!K$2:K$65536)</f>
        <v>0</v>
      </c>
      <c r="D907">
        <f>SUMIF(IF(dati_pdc!$C907=1,dati_bdv!$C$2:$C$65536,IF(dati_pdc!$C907=2,dati_bdv!$D$2:$D$65536,IF(dati_pdc!$C907=3,dati_bdv!$E$2:$E$65536,IF(dati_pdc!$C907=4,dati_bdv!$F$2:$F$65536,IF(dati_pdc!$C907=5,dati_bdv!$G$2:$G$65536,dati_bdv!$H$2:$H$65536))))),$A907,dati_bdv!L$2:L$65536)</f>
        <v>0</v>
      </c>
      <c r="E907">
        <f>SUMIF(IF(dati_pdc!$C907=1,dati_bdv!$C$2:$C$65536,IF(dati_pdc!$C907=2,dati_bdv!$D$2:$D$65536,IF(dati_pdc!$C907=3,dati_bdv!$E$2:$E$65536,IF(dati_pdc!$C907=4,dati_bdv!$F$2:$F$65536,IF(dati_pdc!$C907=5,dati_bdv!$G$2:$G$65536,dati_bdv!$H$2:$H$65536))))),$A907,dati_bdv!M$2:M$65536)</f>
        <v>0</v>
      </c>
      <c r="F907">
        <f>SUMIF(IF(dati_pdc!$C907=1,dati_bdv!$C$2:$C$65536,IF(dati_pdc!$C907=2,dati_bdv!$D$2:$D$65536,IF(dati_pdc!$C907=3,dati_bdv!$E$2:$E$65536,IF(dati_pdc!$C907=4,dati_bdv!$F$2:$F$65536,IF(dati_pdc!$C907=5,dati_bdv!$G$2:$G$65536,dati_bdv!$H$2:$H$65536))))),$A907,dati_bdv!N$2:N$65536)</f>
        <v>0</v>
      </c>
    </row>
    <row r="908" spans="1:6">
      <c r="A908" s="34">
        <f>dati_pdc!A908</f>
        <v>0</v>
      </c>
      <c r="B908">
        <f>SUMIF(IF(dati_pdc!$C908=1,dati_bdv!$C$2:$C$65536,IF(dati_pdc!$C908=2,dati_bdv!$D$2:$D$65536,IF(dati_pdc!$C908=3,dati_bdv!$E$2:$E$65536,IF(dati_pdc!$C908=4,dati_bdv!$F$2:$F$65536,IF(dati_pdc!$C908=5,dati_bdv!$G$2:$G$65536,dati_bdv!$H$2:$H$65536))))),$A908,dati_bdv!J$2:J$65536)</f>
        <v>0</v>
      </c>
      <c r="C908">
        <f>SUMIF(IF(dati_pdc!$C908=1,dati_bdv!$C$2:$C$65536,IF(dati_pdc!$C908=2,dati_bdv!$D$2:$D$65536,IF(dati_pdc!$C908=3,dati_bdv!$E$2:$E$65536,IF(dati_pdc!$C908=4,dati_bdv!$F$2:$F$65536,IF(dati_pdc!$C908=5,dati_bdv!$G$2:$G$65536,dati_bdv!$H$2:$H$65536))))),$A908,dati_bdv!K$2:K$65536)</f>
        <v>0</v>
      </c>
      <c r="D908">
        <f>SUMIF(IF(dati_pdc!$C908=1,dati_bdv!$C$2:$C$65536,IF(dati_pdc!$C908=2,dati_bdv!$D$2:$D$65536,IF(dati_pdc!$C908=3,dati_bdv!$E$2:$E$65536,IF(dati_pdc!$C908=4,dati_bdv!$F$2:$F$65536,IF(dati_pdc!$C908=5,dati_bdv!$G$2:$G$65536,dati_bdv!$H$2:$H$65536))))),$A908,dati_bdv!L$2:L$65536)</f>
        <v>0</v>
      </c>
      <c r="E908">
        <f>SUMIF(IF(dati_pdc!$C908=1,dati_bdv!$C$2:$C$65536,IF(dati_pdc!$C908=2,dati_bdv!$D$2:$D$65536,IF(dati_pdc!$C908=3,dati_bdv!$E$2:$E$65536,IF(dati_pdc!$C908=4,dati_bdv!$F$2:$F$65536,IF(dati_pdc!$C908=5,dati_bdv!$G$2:$G$65536,dati_bdv!$H$2:$H$65536))))),$A908,dati_bdv!M$2:M$65536)</f>
        <v>0</v>
      </c>
      <c r="F908">
        <f>SUMIF(IF(dati_pdc!$C908=1,dati_bdv!$C$2:$C$65536,IF(dati_pdc!$C908=2,dati_bdv!$D$2:$D$65536,IF(dati_pdc!$C908=3,dati_bdv!$E$2:$E$65536,IF(dati_pdc!$C908=4,dati_bdv!$F$2:$F$65536,IF(dati_pdc!$C908=5,dati_bdv!$G$2:$G$65536,dati_bdv!$H$2:$H$65536))))),$A908,dati_bdv!N$2:N$65536)</f>
        <v>0</v>
      </c>
    </row>
    <row r="909" spans="1:6">
      <c r="A909" s="34">
        <f>dati_pdc!A909</f>
        <v>0</v>
      </c>
      <c r="B909">
        <f>SUMIF(IF(dati_pdc!$C909=1,dati_bdv!$C$2:$C$65536,IF(dati_pdc!$C909=2,dati_bdv!$D$2:$D$65536,IF(dati_pdc!$C909=3,dati_bdv!$E$2:$E$65536,IF(dati_pdc!$C909=4,dati_bdv!$F$2:$F$65536,IF(dati_pdc!$C909=5,dati_bdv!$G$2:$G$65536,dati_bdv!$H$2:$H$65536))))),$A909,dati_bdv!J$2:J$65536)</f>
        <v>0</v>
      </c>
      <c r="C909">
        <f>SUMIF(IF(dati_pdc!$C909=1,dati_bdv!$C$2:$C$65536,IF(dati_pdc!$C909=2,dati_bdv!$D$2:$D$65536,IF(dati_pdc!$C909=3,dati_bdv!$E$2:$E$65536,IF(dati_pdc!$C909=4,dati_bdv!$F$2:$F$65536,IF(dati_pdc!$C909=5,dati_bdv!$G$2:$G$65536,dati_bdv!$H$2:$H$65536))))),$A909,dati_bdv!K$2:K$65536)</f>
        <v>0</v>
      </c>
      <c r="D909">
        <f>SUMIF(IF(dati_pdc!$C909=1,dati_bdv!$C$2:$C$65536,IF(dati_pdc!$C909=2,dati_bdv!$D$2:$D$65536,IF(dati_pdc!$C909=3,dati_bdv!$E$2:$E$65536,IF(dati_pdc!$C909=4,dati_bdv!$F$2:$F$65536,IF(dati_pdc!$C909=5,dati_bdv!$G$2:$G$65536,dati_bdv!$H$2:$H$65536))))),$A909,dati_bdv!L$2:L$65536)</f>
        <v>0</v>
      </c>
      <c r="E909">
        <f>SUMIF(IF(dati_pdc!$C909=1,dati_bdv!$C$2:$C$65536,IF(dati_pdc!$C909=2,dati_bdv!$D$2:$D$65536,IF(dati_pdc!$C909=3,dati_bdv!$E$2:$E$65536,IF(dati_pdc!$C909=4,dati_bdv!$F$2:$F$65536,IF(dati_pdc!$C909=5,dati_bdv!$G$2:$G$65536,dati_bdv!$H$2:$H$65536))))),$A909,dati_bdv!M$2:M$65536)</f>
        <v>0</v>
      </c>
      <c r="F909">
        <f>SUMIF(IF(dati_pdc!$C909=1,dati_bdv!$C$2:$C$65536,IF(dati_pdc!$C909=2,dati_bdv!$D$2:$D$65536,IF(dati_pdc!$C909=3,dati_bdv!$E$2:$E$65536,IF(dati_pdc!$C909=4,dati_bdv!$F$2:$F$65536,IF(dati_pdc!$C909=5,dati_bdv!$G$2:$G$65536,dati_bdv!$H$2:$H$65536))))),$A909,dati_bdv!N$2:N$65536)</f>
        <v>0</v>
      </c>
    </row>
    <row r="910" spans="1:6">
      <c r="A910" s="34">
        <f>dati_pdc!A910</f>
        <v>0</v>
      </c>
      <c r="B910">
        <f>SUMIF(IF(dati_pdc!$C910=1,dati_bdv!$C$2:$C$65536,IF(dati_pdc!$C910=2,dati_bdv!$D$2:$D$65536,IF(dati_pdc!$C910=3,dati_bdv!$E$2:$E$65536,IF(dati_pdc!$C910=4,dati_bdv!$F$2:$F$65536,IF(dati_pdc!$C910=5,dati_bdv!$G$2:$G$65536,dati_bdv!$H$2:$H$65536))))),$A910,dati_bdv!J$2:J$65536)</f>
        <v>0</v>
      </c>
      <c r="C910">
        <f>SUMIF(IF(dati_pdc!$C910=1,dati_bdv!$C$2:$C$65536,IF(dati_pdc!$C910=2,dati_bdv!$D$2:$D$65536,IF(dati_pdc!$C910=3,dati_bdv!$E$2:$E$65536,IF(dati_pdc!$C910=4,dati_bdv!$F$2:$F$65536,IF(dati_pdc!$C910=5,dati_bdv!$G$2:$G$65536,dati_bdv!$H$2:$H$65536))))),$A910,dati_bdv!K$2:K$65536)</f>
        <v>0</v>
      </c>
      <c r="D910">
        <f>SUMIF(IF(dati_pdc!$C910=1,dati_bdv!$C$2:$C$65536,IF(dati_pdc!$C910=2,dati_bdv!$D$2:$D$65536,IF(dati_pdc!$C910=3,dati_bdv!$E$2:$E$65536,IF(dati_pdc!$C910=4,dati_bdv!$F$2:$F$65536,IF(dati_pdc!$C910=5,dati_bdv!$G$2:$G$65536,dati_bdv!$H$2:$H$65536))))),$A910,dati_bdv!L$2:L$65536)</f>
        <v>0</v>
      </c>
      <c r="E910">
        <f>SUMIF(IF(dati_pdc!$C910=1,dati_bdv!$C$2:$C$65536,IF(dati_pdc!$C910=2,dati_bdv!$D$2:$D$65536,IF(dati_pdc!$C910=3,dati_bdv!$E$2:$E$65536,IF(dati_pdc!$C910=4,dati_bdv!$F$2:$F$65536,IF(dati_pdc!$C910=5,dati_bdv!$G$2:$G$65536,dati_bdv!$H$2:$H$65536))))),$A910,dati_bdv!M$2:M$65536)</f>
        <v>0</v>
      </c>
      <c r="F910">
        <f>SUMIF(IF(dati_pdc!$C910=1,dati_bdv!$C$2:$C$65536,IF(dati_pdc!$C910=2,dati_bdv!$D$2:$D$65536,IF(dati_pdc!$C910=3,dati_bdv!$E$2:$E$65536,IF(dati_pdc!$C910=4,dati_bdv!$F$2:$F$65536,IF(dati_pdc!$C910=5,dati_bdv!$G$2:$G$65536,dati_bdv!$H$2:$H$65536))))),$A910,dati_bdv!N$2:N$65536)</f>
        <v>0</v>
      </c>
    </row>
    <row r="911" spans="1:6">
      <c r="A911" s="34">
        <f>dati_pdc!A911</f>
        <v>0</v>
      </c>
      <c r="B911">
        <f>SUMIF(IF(dati_pdc!$C911=1,dati_bdv!$C$2:$C$65536,IF(dati_pdc!$C911=2,dati_bdv!$D$2:$D$65536,IF(dati_pdc!$C911=3,dati_bdv!$E$2:$E$65536,IF(dati_pdc!$C911=4,dati_bdv!$F$2:$F$65536,IF(dati_pdc!$C911=5,dati_bdv!$G$2:$G$65536,dati_bdv!$H$2:$H$65536))))),$A911,dati_bdv!J$2:J$65536)</f>
        <v>0</v>
      </c>
      <c r="C911">
        <f>SUMIF(IF(dati_pdc!$C911=1,dati_bdv!$C$2:$C$65536,IF(dati_pdc!$C911=2,dati_bdv!$D$2:$D$65536,IF(dati_pdc!$C911=3,dati_bdv!$E$2:$E$65536,IF(dati_pdc!$C911=4,dati_bdv!$F$2:$F$65536,IF(dati_pdc!$C911=5,dati_bdv!$G$2:$G$65536,dati_bdv!$H$2:$H$65536))))),$A911,dati_bdv!K$2:K$65536)</f>
        <v>0</v>
      </c>
      <c r="D911">
        <f>SUMIF(IF(dati_pdc!$C911=1,dati_bdv!$C$2:$C$65536,IF(dati_pdc!$C911=2,dati_bdv!$D$2:$D$65536,IF(dati_pdc!$C911=3,dati_bdv!$E$2:$E$65536,IF(dati_pdc!$C911=4,dati_bdv!$F$2:$F$65536,IF(dati_pdc!$C911=5,dati_bdv!$G$2:$G$65536,dati_bdv!$H$2:$H$65536))))),$A911,dati_bdv!L$2:L$65536)</f>
        <v>0</v>
      </c>
      <c r="E911">
        <f>SUMIF(IF(dati_pdc!$C911=1,dati_bdv!$C$2:$C$65536,IF(dati_pdc!$C911=2,dati_bdv!$D$2:$D$65536,IF(dati_pdc!$C911=3,dati_bdv!$E$2:$E$65536,IF(dati_pdc!$C911=4,dati_bdv!$F$2:$F$65536,IF(dati_pdc!$C911=5,dati_bdv!$G$2:$G$65536,dati_bdv!$H$2:$H$65536))))),$A911,dati_bdv!M$2:M$65536)</f>
        <v>0</v>
      </c>
      <c r="F911">
        <f>SUMIF(IF(dati_pdc!$C911=1,dati_bdv!$C$2:$C$65536,IF(dati_pdc!$C911=2,dati_bdv!$D$2:$D$65536,IF(dati_pdc!$C911=3,dati_bdv!$E$2:$E$65536,IF(dati_pdc!$C911=4,dati_bdv!$F$2:$F$65536,IF(dati_pdc!$C911=5,dati_bdv!$G$2:$G$65536,dati_bdv!$H$2:$H$65536))))),$A911,dati_bdv!N$2:N$65536)</f>
        <v>0</v>
      </c>
    </row>
    <row r="912" spans="1:6">
      <c r="A912" s="34">
        <f>dati_pdc!A912</f>
        <v>0</v>
      </c>
      <c r="B912">
        <f>SUMIF(IF(dati_pdc!$C912=1,dati_bdv!$C$2:$C$65536,IF(dati_pdc!$C912=2,dati_bdv!$D$2:$D$65536,IF(dati_pdc!$C912=3,dati_bdv!$E$2:$E$65536,IF(dati_pdc!$C912=4,dati_bdv!$F$2:$F$65536,IF(dati_pdc!$C912=5,dati_bdv!$G$2:$G$65536,dati_bdv!$H$2:$H$65536))))),$A912,dati_bdv!J$2:J$65536)</f>
        <v>0</v>
      </c>
      <c r="C912">
        <f>SUMIF(IF(dati_pdc!$C912=1,dati_bdv!$C$2:$C$65536,IF(dati_pdc!$C912=2,dati_bdv!$D$2:$D$65536,IF(dati_pdc!$C912=3,dati_bdv!$E$2:$E$65536,IF(dati_pdc!$C912=4,dati_bdv!$F$2:$F$65536,IF(dati_pdc!$C912=5,dati_bdv!$G$2:$G$65536,dati_bdv!$H$2:$H$65536))))),$A912,dati_bdv!K$2:K$65536)</f>
        <v>0</v>
      </c>
      <c r="D912">
        <f>SUMIF(IF(dati_pdc!$C912=1,dati_bdv!$C$2:$C$65536,IF(dati_pdc!$C912=2,dati_bdv!$D$2:$D$65536,IF(dati_pdc!$C912=3,dati_bdv!$E$2:$E$65536,IF(dati_pdc!$C912=4,dati_bdv!$F$2:$F$65536,IF(dati_pdc!$C912=5,dati_bdv!$G$2:$G$65536,dati_bdv!$H$2:$H$65536))))),$A912,dati_bdv!L$2:L$65536)</f>
        <v>0</v>
      </c>
      <c r="E912">
        <f>SUMIF(IF(dati_pdc!$C912=1,dati_bdv!$C$2:$C$65536,IF(dati_pdc!$C912=2,dati_bdv!$D$2:$D$65536,IF(dati_pdc!$C912=3,dati_bdv!$E$2:$E$65536,IF(dati_pdc!$C912=4,dati_bdv!$F$2:$F$65536,IF(dati_pdc!$C912=5,dati_bdv!$G$2:$G$65536,dati_bdv!$H$2:$H$65536))))),$A912,dati_bdv!M$2:M$65536)</f>
        <v>0</v>
      </c>
      <c r="F912">
        <f>SUMIF(IF(dati_pdc!$C912=1,dati_bdv!$C$2:$C$65536,IF(dati_pdc!$C912=2,dati_bdv!$D$2:$D$65536,IF(dati_pdc!$C912=3,dati_bdv!$E$2:$E$65536,IF(dati_pdc!$C912=4,dati_bdv!$F$2:$F$65536,IF(dati_pdc!$C912=5,dati_bdv!$G$2:$G$65536,dati_bdv!$H$2:$H$65536))))),$A912,dati_bdv!N$2:N$65536)</f>
        <v>0</v>
      </c>
    </row>
    <row r="913" spans="1:6">
      <c r="A913" s="34">
        <f>dati_pdc!A913</f>
        <v>0</v>
      </c>
      <c r="B913">
        <f>SUMIF(IF(dati_pdc!$C913=1,dati_bdv!$C$2:$C$65536,IF(dati_pdc!$C913=2,dati_bdv!$D$2:$D$65536,IF(dati_pdc!$C913=3,dati_bdv!$E$2:$E$65536,IF(dati_pdc!$C913=4,dati_bdv!$F$2:$F$65536,IF(dati_pdc!$C913=5,dati_bdv!$G$2:$G$65536,dati_bdv!$H$2:$H$65536))))),$A913,dati_bdv!J$2:J$65536)</f>
        <v>0</v>
      </c>
      <c r="C913">
        <f>SUMIF(IF(dati_pdc!$C913=1,dati_bdv!$C$2:$C$65536,IF(dati_pdc!$C913=2,dati_bdv!$D$2:$D$65536,IF(dati_pdc!$C913=3,dati_bdv!$E$2:$E$65536,IF(dati_pdc!$C913=4,dati_bdv!$F$2:$F$65536,IF(dati_pdc!$C913=5,dati_bdv!$G$2:$G$65536,dati_bdv!$H$2:$H$65536))))),$A913,dati_bdv!K$2:K$65536)</f>
        <v>0</v>
      </c>
      <c r="D913">
        <f>SUMIF(IF(dati_pdc!$C913=1,dati_bdv!$C$2:$C$65536,IF(dati_pdc!$C913=2,dati_bdv!$D$2:$D$65536,IF(dati_pdc!$C913=3,dati_bdv!$E$2:$E$65536,IF(dati_pdc!$C913=4,dati_bdv!$F$2:$F$65536,IF(dati_pdc!$C913=5,dati_bdv!$G$2:$G$65536,dati_bdv!$H$2:$H$65536))))),$A913,dati_bdv!L$2:L$65536)</f>
        <v>0</v>
      </c>
      <c r="E913">
        <f>SUMIF(IF(dati_pdc!$C913=1,dati_bdv!$C$2:$C$65536,IF(dati_pdc!$C913=2,dati_bdv!$D$2:$D$65536,IF(dati_pdc!$C913=3,dati_bdv!$E$2:$E$65536,IF(dati_pdc!$C913=4,dati_bdv!$F$2:$F$65536,IF(dati_pdc!$C913=5,dati_bdv!$G$2:$G$65536,dati_bdv!$H$2:$H$65536))))),$A913,dati_bdv!M$2:M$65536)</f>
        <v>0</v>
      </c>
      <c r="F913">
        <f>SUMIF(IF(dati_pdc!$C913=1,dati_bdv!$C$2:$C$65536,IF(dati_pdc!$C913=2,dati_bdv!$D$2:$D$65536,IF(dati_pdc!$C913=3,dati_bdv!$E$2:$E$65536,IF(dati_pdc!$C913=4,dati_bdv!$F$2:$F$65536,IF(dati_pdc!$C913=5,dati_bdv!$G$2:$G$65536,dati_bdv!$H$2:$H$65536))))),$A913,dati_bdv!N$2:N$65536)</f>
        <v>0</v>
      </c>
    </row>
    <row r="914" spans="1:6">
      <c r="A914" s="34">
        <f>dati_pdc!A914</f>
        <v>0</v>
      </c>
      <c r="B914">
        <f>SUMIF(IF(dati_pdc!$C914=1,dati_bdv!$C$2:$C$65536,IF(dati_pdc!$C914=2,dati_bdv!$D$2:$D$65536,IF(dati_pdc!$C914=3,dati_bdv!$E$2:$E$65536,IF(dati_pdc!$C914=4,dati_bdv!$F$2:$F$65536,IF(dati_pdc!$C914=5,dati_bdv!$G$2:$G$65536,dati_bdv!$H$2:$H$65536))))),$A914,dati_bdv!J$2:J$65536)</f>
        <v>0</v>
      </c>
      <c r="C914">
        <f>SUMIF(IF(dati_pdc!$C914=1,dati_bdv!$C$2:$C$65536,IF(dati_pdc!$C914=2,dati_bdv!$D$2:$D$65536,IF(dati_pdc!$C914=3,dati_bdv!$E$2:$E$65536,IF(dati_pdc!$C914=4,dati_bdv!$F$2:$F$65536,IF(dati_pdc!$C914=5,dati_bdv!$G$2:$G$65536,dati_bdv!$H$2:$H$65536))))),$A914,dati_bdv!K$2:K$65536)</f>
        <v>0</v>
      </c>
      <c r="D914">
        <f>SUMIF(IF(dati_pdc!$C914=1,dati_bdv!$C$2:$C$65536,IF(dati_pdc!$C914=2,dati_bdv!$D$2:$D$65536,IF(dati_pdc!$C914=3,dati_bdv!$E$2:$E$65536,IF(dati_pdc!$C914=4,dati_bdv!$F$2:$F$65536,IF(dati_pdc!$C914=5,dati_bdv!$G$2:$G$65536,dati_bdv!$H$2:$H$65536))))),$A914,dati_bdv!L$2:L$65536)</f>
        <v>0</v>
      </c>
      <c r="E914">
        <f>SUMIF(IF(dati_pdc!$C914=1,dati_bdv!$C$2:$C$65536,IF(dati_pdc!$C914=2,dati_bdv!$D$2:$D$65536,IF(dati_pdc!$C914=3,dati_bdv!$E$2:$E$65536,IF(dati_pdc!$C914=4,dati_bdv!$F$2:$F$65536,IF(dati_pdc!$C914=5,dati_bdv!$G$2:$G$65536,dati_bdv!$H$2:$H$65536))))),$A914,dati_bdv!M$2:M$65536)</f>
        <v>0</v>
      </c>
      <c r="F914">
        <f>SUMIF(IF(dati_pdc!$C914=1,dati_bdv!$C$2:$C$65536,IF(dati_pdc!$C914=2,dati_bdv!$D$2:$D$65536,IF(dati_pdc!$C914=3,dati_bdv!$E$2:$E$65536,IF(dati_pdc!$C914=4,dati_bdv!$F$2:$F$65536,IF(dati_pdc!$C914=5,dati_bdv!$G$2:$G$65536,dati_bdv!$H$2:$H$65536))))),$A914,dati_bdv!N$2:N$65536)</f>
        <v>0</v>
      </c>
    </row>
    <row r="915" spans="1:6">
      <c r="A915" s="34">
        <f>dati_pdc!A915</f>
        <v>0</v>
      </c>
      <c r="B915">
        <f>SUMIF(IF(dati_pdc!$C915=1,dati_bdv!$C$2:$C$65536,IF(dati_pdc!$C915=2,dati_bdv!$D$2:$D$65536,IF(dati_pdc!$C915=3,dati_bdv!$E$2:$E$65536,IF(dati_pdc!$C915=4,dati_bdv!$F$2:$F$65536,IF(dati_pdc!$C915=5,dati_bdv!$G$2:$G$65536,dati_bdv!$H$2:$H$65536))))),$A915,dati_bdv!J$2:J$65536)</f>
        <v>0</v>
      </c>
      <c r="C915">
        <f>SUMIF(IF(dati_pdc!$C915=1,dati_bdv!$C$2:$C$65536,IF(dati_pdc!$C915=2,dati_bdv!$D$2:$D$65536,IF(dati_pdc!$C915=3,dati_bdv!$E$2:$E$65536,IF(dati_pdc!$C915=4,dati_bdv!$F$2:$F$65536,IF(dati_pdc!$C915=5,dati_bdv!$G$2:$G$65536,dati_bdv!$H$2:$H$65536))))),$A915,dati_bdv!K$2:K$65536)</f>
        <v>0</v>
      </c>
      <c r="D915">
        <f>SUMIF(IF(dati_pdc!$C915=1,dati_bdv!$C$2:$C$65536,IF(dati_pdc!$C915=2,dati_bdv!$D$2:$D$65536,IF(dati_pdc!$C915=3,dati_bdv!$E$2:$E$65536,IF(dati_pdc!$C915=4,dati_bdv!$F$2:$F$65536,IF(dati_pdc!$C915=5,dati_bdv!$G$2:$G$65536,dati_bdv!$H$2:$H$65536))))),$A915,dati_bdv!L$2:L$65536)</f>
        <v>0</v>
      </c>
      <c r="E915">
        <f>SUMIF(IF(dati_pdc!$C915=1,dati_bdv!$C$2:$C$65536,IF(dati_pdc!$C915=2,dati_bdv!$D$2:$D$65536,IF(dati_pdc!$C915=3,dati_bdv!$E$2:$E$65536,IF(dati_pdc!$C915=4,dati_bdv!$F$2:$F$65536,IF(dati_pdc!$C915=5,dati_bdv!$G$2:$G$65536,dati_bdv!$H$2:$H$65536))))),$A915,dati_bdv!M$2:M$65536)</f>
        <v>0</v>
      </c>
      <c r="F915">
        <f>SUMIF(IF(dati_pdc!$C915=1,dati_bdv!$C$2:$C$65536,IF(dati_pdc!$C915=2,dati_bdv!$D$2:$D$65536,IF(dati_pdc!$C915=3,dati_bdv!$E$2:$E$65536,IF(dati_pdc!$C915=4,dati_bdv!$F$2:$F$65536,IF(dati_pdc!$C915=5,dati_bdv!$G$2:$G$65536,dati_bdv!$H$2:$H$65536))))),$A915,dati_bdv!N$2:N$65536)</f>
        <v>0</v>
      </c>
    </row>
    <row r="916" spans="1:6">
      <c r="A916" s="34">
        <f>dati_pdc!A916</f>
        <v>0</v>
      </c>
      <c r="B916">
        <f>SUMIF(IF(dati_pdc!$C916=1,dati_bdv!$C$2:$C$65536,IF(dati_pdc!$C916=2,dati_bdv!$D$2:$D$65536,IF(dati_pdc!$C916=3,dati_bdv!$E$2:$E$65536,IF(dati_pdc!$C916=4,dati_bdv!$F$2:$F$65536,IF(dati_pdc!$C916=5,dati_bdv!$G$2:$G$65536,dati_bdv!$H$2:$H$65536))))),$A916,dati_bdv!J$2:J$65536)</f>
        <v>0</v>
      </c>
      <c r="C916">
        <f>SUMIF(IF(dati_pdc!$C916=1,dati_bdv!$C$2:$C$65536,IF(dati_pdc!$C916=2,dati_bdv!$D$2:$D$65536,IF(dati_pdc!$C916=3,dati_bdv!$E$2:$E$65536,IF(dati_pdc!$C916=4,dati_bdv!$F$2:$F$65536,IF(dati_pdc!$C916=5,dati_bdv!$G$2:$G$65536,dati_bdv!$H$2:$H$65536))))),$A916,dati_bdv!K$2:K$65536)</f>
        <v>0</v>
      </c>
      <c r="D916">
        <f>SUMIF(IF(dati_pdc!$C916=1,dati_bdv!$C$2:$C$65536,IF(dati_pdc!$C916=2,dati_bdv!$D$2:$D$65536,IF(dati_pdc!$C916=3,dati_bdv!$E$2:$E$65536,IF(dati_pdc!$C916=4,dati_bdv!$F$2:$F$65536,IF(dati_pdc!$C916=5,dati_bdv!$G$2:$G$65536,dati_bdv!$H$2:$H$65536))))),$A916,dati_bdv!L$2:L$65536)</f>
        <v>0</v>
      </c>
      <c r="E916">
        <f>SUMIF(IF(dati_pdc!$C916=1,dati_bdv!$C$2:$C$65536,IF(dati_pdc!$C916=2,dati_bdv!$D$2:$D$65536,IF(dati_pdc!$C916=3,dati_bdv!$E$2:$E$65536,IF(dati_pdc!$C916=4,dati_bdv!$F$2:$F$65536,IF(dati_pdc!$C916=5,dati_bdv!$G$2:$G$65536,dati_bdv!$H$2:$H$65536))))),$A916,dati_bdv!M$2:M$65536)</f>
        <v>0</v>
      </c>
      <c r="F916">
        <f>SUMIF(IF(dati_pdc!$C916=1,dati_bdv!$C$2:$C$65536,IF(dati_pdc!$C916=2,dati_bdv!$D$2:$D$65536,IF(dati_pdc!$C916=3,dati_bdv!$E$2:$E$65536,IF(dati_pdc!$C916=4,dati_bdv!$F$2:$F$65536,IF(dati_pdc!$C916=5,dati_bdv!$G$2:$G$65536,dati_bdv!$H$2:$H$65536))))),$A916,dati_bdv!N$2:N$65536)</f>
        <v>0</v>
      </c>
    </row>
    <row r="917" spans="1:6">
      <c r="A917" s="34">
        <f>dati_pdc!A917</f>
        <v>0</v>
      </c>
      <c r="B917">
        <f>SUMIF(IF(dati_pdc!$C917=1,dati_bdv!$C$2:$C$65536,IF(dati_pdc!$C917=2,dati_bdv!$D$2:$D$65536,IF(dati_pdc!$C917=3,dati_bdv!$E$2:$E$65536,IF(dati_pdc!$C917=4,dati_bdv!$F$2:$F$65536,IF(dati_pdc!$C917=5,dati_bdv!$G$2:$G$65536,dati_bdv!$H$2:$H$65536))))),$A917,dati_bdv!J$2:J$65536)</f>
        <v>0</v>
      </c>
      <c r="C917">
        <f>SUMIF(IF(dati_pdc!$C917=1,dati_bdv!$C$2:$C$65536,IF(dati_pdc!$C917=2,dati_bdv!$D$2:$D$65536,IF(dati_pdc!$C917=3,dati_bdv!$E$2:$E$65536,IF(dati_pdc!$C917=4,dati_bdv!$F$2:$F$65536,IF(dati_pdc!$C917=5,dati_bdv!$G$2:$G$65536,dati_bdv!$H$2:$H$65536))))),$A917,dati_bdv!K$2:K$65536)</f>
        <v>0</v>
      </c>
      <c r="D917">
        <f>SUMIF(IF(dati_pdc!$C917=1,dati_bdv!$C$2:$C$65536,IF(dati_pdc!$C917=2,dati_bdv!$D$2:$D$65536,IF(dati_pdc!$C917=3,dati_bdv!$E$2:$E$65536,IF(dati_pdc!$C917=4,dati_bdv!$F$2:$F$65536,IF(dati_pdc!$C917=5,dati_bdv!$G$2:$G$65536,dati_bdv!$H$2:$H$65536))))),$A917,dati_bdv!L$2:L$65536)</f>
        <v>0</v>
      </c>
      <c r="E917">
        <f>SUMIF(IF(dati_pdc!$C917=1,dati_bdv!$C$2:$C$65536,IF(dati_pdc!$C917=2,dati_bdv!$D$2:$D$65536,IF(dati_pdc!$C917=3,dati_bdv!$E$2:$E$65536,IF(dati_pdc!$C917=4,dati_bdv!$F$2:$F$65536,IF(dati_pdc!$C917=5,dati_bdv!$G$2:$G$65536,dati_bdv!$H$2:$H$65536))))),$A917,dati_bdv!M$2:M$65536)</f>
        <v>0</v>
      </c>
      <c r="F917">
        <f>SUMIF(IF(dati_pdc!$C917=1,dati_bdv!$C$2:$C$65536,IF(dati_pdc!$C917=2,dati_bdv!$D$2:$D$65536,IF(dati_pdc!$C917=3,dati_bdv!$E$2:$E$65536,IF(dati_pdc!$C917=4,dati_bdv!$F$2:$F$65536,IF(dati_pdc!$C917=5,dati_bdv!$G$2:$G$65536,dati_bdv!$H$2:$H$65536))))),$A917,dati_bdv!N$2:N$65536)</f>
        <v>0</v>
      </c>
    </row>
    <row r="918" spans="1:6">
      <c r="A918" s="34">
        <f>dati_pdc!A918</f>
        <v>0</v>
      </c>
      <c r="B918">
        <f>SUMIF(IF(dati_pdc!$C918=1,dati_bdv!$C$2:$C$65536,IF(dati_pdc!$C918=2,dati_bdv!$D$2:$D$65536,IF(dati_pdc!$C918=3,dati_bdv!$E$2:$E$65536,IF(dati_pdc!$C918=4,dati_bdv!$F$2:$F$65536,IF(dati_pdc!$C918=5,dati_bdv!$G$2:$G$65536,dati_bdv!$H$2:$H$65536))))),$A918,dati_bdv!J$2:J$65536)</f>
        <v>0</v>
      </c>
      <c r="C918">
        <f>SUMIF(IF(dati_pdc!$C918=1,dati_bdv!$C$2:$C$65536,IF(dati_pdc!$C918=2,dati_bdv!$D$2:$D$65536,IF(dati_pdc!$C918=3,dati_bdv!$E$2:$E$65536,IF(dati_pdc!$C918=4,dati_bdv!$F$2:$F$65536,IF(dati_pdc!$C918=5,dati_bdv!$G$2:$G$65536,dati_bdv!$H$2:$H$65536))))),$A918,dati_bdv!K$2:K$65536)</f>
        <v>0</v>
      </c>
      <c r="D918">
        <f>SUMIF(IF(dati_pdc!$C918=1,dati_bdv!$C$2:$C$65536,IF(dati_pdc!$C918=2,dati_bdv!$D$2:$D$65536,IF(dati_pdc!$C918=3,dati_bdv!$E$2:$E$65536,IF(dati_pdc!$C918=4,dati_bdv!$F$2:$F$65536,IF(dati_pdc!$C918=5,dati_bdv!$G$2:$G$65536,dati_bdv!$H$2:$H$65536))))),$A918,dati_bdv!L$2:L$65536)</f>
        <v>0</v>
      </c>
      <c r="E918">
        <f>SUMIF(IF(dati_pdc!$C918=1,dati_bdv!$C$2:$C$65536,IF(dati_pdc!$C918=2,dati_bdv!$D$2:$D$65536,IF(dati_pdc!$C918=3,dati_bdv!$E$2:$E$65536,IF(dati_pdc!$C918=4,dati_bdv!$F$2:$F$65536,IF(dati_pdc!$C918=5,dati_bdv!$G$2:$G$65536,dati_bdv!$H$2:$H$65536))))),$A918,dati_bdv!M$2:M$65536)</f>
        <v>0</v>
      </c>
      <c r="F918">
        <f>SUMIF(IF(dati_pdc!$C918=1,dati_bdv!$C$2:$C$65536,IF(dati_pdc!$C918=2,dati_bdv!$D$2:$D$65536,IF(dati_pdc!$C918=3,dati_bdv!$E$2:$E$65536,IF(dati_pdc!$C918=4,dati_bdv!$F$2:$F$65536,IF(dati_pdc!$C918=5,dati_bdv!$G$2:$G$65536,dati_bdv!$H$2:$H$65536))))),$A918,dati_bdv!N$2:N$65536)</f>
        <v>0</v>
      </c>
    </row>
    <row r="919" spans="1:6">
      <c r="A919" s="34">
        <f>dati_pdc!A919</f>
        <v>0</v>
      </c>
      <c r="B919">
        <f>SUMIF(IF(dati_pdc!$C919=1,dati_bdv!$C$2:$C$65536,IF(dati_pdc!$C919=2,dati_bdv!$D$2:$D$65536,IF(dati_pdc!$C919=3,dati_bdv!$E$2:$E$65536,IF(dati_pdc!$C919=4,dati_bdv!$F$2:$F$65536,IF(dati_pdc!$C919=5,dati_bdv!$G$2:$G$65536,dati_bdv!$H$2:$H$65536))))),$A919,dati_bdv!J$2:J$65536)</f>
        <v>0</v>
      </c>
      <c r="C919">
        <f>SUMIF(IF(dati_pdc!$C919=1,dati_bdv!$C$2:$C$65536,IF(dati_pdc!$C919=2,dati_bdv!$D$2:$D$65536,IF(dati_pdc!$C919=3,dati_bdv!$E$2:$E$65536,IF(dati_pdc!$C919=4,dati_bdv!$F$2:$F$65536,IF(dati_pdc!$C919=5,dati_bdv!$G$2:$G$65536,dati_bdv!$H$2:$H$65536))))),$A919,dati_bdv!K$2:K$65536)</f>
        <v>0</v>
      </c>
      <c r="D919">
        <f>SUMIF(IF(dati_pdc!$C919=1,dati_bdv!$C$2:$C$65536,IF(dati_pdc!$C919=2,dati_bdv!$D$2:$D$65536,IF(dati_pdc!$C919=3,dati_bdv!$E$2:$E$65536,IF(dati_pdc!$C919=4,dati_bdv!$F$2:$F$65536,IF(dati_pdc!$C919=5,dati_bdv!$G$2:$G$65536,dati_bdv!$H$2:$H$65536))))),$A919,dati_bdv!L$2:L$65536)</f>
        <v>0</v>
      </c>
      <c r="E919">
        <f>SUMIF(IF(dati_pdc!$C919=1,dati_bdv!$C$2:$C$65536,IF(dati_pdc!$C919=2,dati_bdv!$D$2:$D$65536,IF(dati_pdc!$C919=3,dati_bdv!$E$2:$E$65536,IF(dati_pdc!$C919=4,dati_bdv!$F$2:$F$65536,IF(dati_pdc!$C919=5,dati_bdv!$G$2:$G$65536,dati_bdv!$H$2:$H$65536))))),$A919,dati_bdv!M$2:M$65536)</f>
        <v>0</v>
      </c>
      <c r="F919">
        <f>SUMIF(IF(dati_pdc!$C919=1,dati_bdv!$C$2:$C$65536,IF(dati_pdc!$C919=2,dati_bdv!$D$2:$D$65536,IF(dati_pdc!$C919=3,dati_bdv!$E$2:$E$65536,IF(dati_pdc!$C919=4,dati_bdv!$F$2:$F$65536,IF(dati_pdc!$C919=5,dati_bdv!$G$2:$G$65536,dati_bdv!$H$2:$H$65536))))),$A919,dati_bdv!N$2:N$65536)</f>
        <v>0</v>
      </c>
    </row>
    <row r="920" spans="1:6">
      <c r="A920" s="34">
        <f>dati_pdc!A920</f>
        <v>0</v>
      </c>
      <c r="B920">
        <f>SUMIF(IF(dati_pdc!$C920=1,dati_bdv!$C$2:$C$65536,IF(dati_pdc!$C920=2,dati_bdv!$D$2:$D$65536,IF(dati_pdc!$C920=3,dati_bdv!$E$2:$E$65536,IF(dati_pdc!$C920=4,dati_bdv!$F$2:$F$65536,IF(dati_pdc!$C920=5,dati_bdv!$G$2:$G$65536,dati_bdv!$H$2:$H$65536))))),$A920,dati_bdv!J$2:J$65536)</f>
        <v>0</v>
      </c>
      <c r="C920">
        <f>SUMIF(IF(dati_pdc!$C920=1,dati_bdv!$C$2:$C$65536,IF(dati_pdc!$C920=2,dati_bdv!$D$2:$D$65536,IF(dati_pdc!$C920=3,dati_bdv!$E$2:$E$65536,IF(dati_pdc!$C920=4,dati_bdv!$F$2:$F$65536,IF(dati_pdc!$C920=5,dati_bdv!$G$2:$G$65536,dati_bdv!$H$2:$H$65536))))),$A920,dati_bdv!K$2:K$65536)</f>
        <v>0</v>
      </c>
      <c r="D920">
        <f>SUMIF(IF(dati_pdc!$C920=1,dati_bdv!$C$2:$C$65536,IF(dati_pdc!$C920=2,dati_bdv!$D$2:$D$65536,IF(dati_pdc!$C920=3,dati_bdv!$E$2:$E$65536,IF(dati_pdc!$C920=4,dati_bdv!$F$2:$F$65536,IF(dati_pdc!$C920=5,dati_bdv!$G$2:$G$65536,dati_bdv!$H$2:$H$65536))))),$A920,dati_bdv!L$2:L$65536)</f>
        <v>0</v>
      </c>
      <c r="E920">
        <f>SUMIF(IF(dati_pdc!$C920=1,dati_bdv!$C$2:$C$65536,IF(dati_pdc!$C920=2,dati_bdv!$D$2:$D$65536,IF(dati_pdc!$C920=3,dati_bdv!$E$2:$E$65536,IF(dati_pdc!$C920=4,dati_bdv!$F$2:$F$65536,IF(dati_pdc!$C920=5,dati_bdv!$G$2:$G$65536,dati_bdv!$H$2:$H$65536))))),$A920,dati_bdv!M$2:M$65536)</f>
        <v>0</v>
      </c>
      <c r="F920">
        <f>SUMIF(IF(dati_pdc!$C920=1,dati_bdv!$C$2:$C$65536,IF(dati_pdc!$C920=2,dati_bdv!$D$2:$D$65536,IF(dati_pdc!$C920=3,dati_bdv!$E$2:$E$65536,IF(dati_pdc!$C920=4,dati_bdv!$F$2:$F$65536,IF(dati_pdc!$C920=5,dati_bdv!$G$2:$G$65536,dati_bdv!$H$2:$H$65536))))),$A920,dati_bdv!N$2:N$65536)</f>
        <v>0</v>
      </c>
    </row>
    <row r="921" spans="1:6">
      <c r="A921" s="34">
        <f>dati_pdc!A921</f>
        <v>0</v>
      </c>
      <c r="B921">
        <f>SUMIF(IF(dati_pdc!$C921=1,dati_bdv!$C$2:$C$65536,IF(dati_pdc!$C921=2,dati_bdv!$D$2:$D$65536,IF(dati_pdc!$C921=3,dati_bdv!$E$2:$E$65536,IF(dati_pdc!$C921=4,dati_bdv!$F$2:$F$65536,IF(dati_pdc!$C921=5,dati_bdv!$G$2:$G$65536,dati_bdv!$H$2:$H$65536))))),$A921,dati_bdv!J$2:J$65536)</f>
        <v>0</v>
      </c>
      <c r="C921">
        <f>SUMIF(IF(dati_pdc!$C921=1,dati_bdv!$C$2:$C$65536,IF(dati_pdc!$C921=2,dati_bdv!$D$2:$D$65536,IF(dati_pdc!$C921=3,dati_bdv!$E$2:$E$65536,IF(dati_pdc!$C921=4,dati_bdv!$F$2:$F$65536,IF(dati_pdc!$C921=5,dati_bdv!$G$2:$G$65536,dati_bdv!$H$2:$H$65536))))),$A921,dati_bdv!K$2:K$65536)</f>
        <v>0</v>
      </c>
      <c r="D921">
        <f>SUMIF(IF(dati_pdc!$C921=1,dati_bdv!$C$2:$C$65536,IF(dati_pdc!$C921=2,dati_bdv!$D$2:$D$65536,IF(dati_pdc!$C921=3,dati_bdv!$E$2:$E$65536,IF(dati_pdc!$C921=4,dati_bdv!$F$2:$F$65536,IF(dati_pdc!$C921=5,dati_bdv!$G$2:$G$65536,dati_bdv!$H$2:$H$65536))))),$A921,dati_bdv!L$2:L$65536)</f>
        <v>0</v>
      </c>
      <c r="E921">
        <f>SUMIF(IF(dati_pdc!$C921=1,dati_bdv!$C$2:$C$65536,IF(dati_pdc!$C921=2,dati_bdv!$D$2:$D$65536,IF(dati_pdc!$C921=3,dati_bdv!$E$2:$E$65536,IF(dati_pdc!$C921=4,dati_bdv!$F$2:$F$65536,IF(dati_pdc!$C921=5,dati_bdv!$G$2:$G$65536,dati_bdv!$H$2:$H$65536))))),$A921,dati_bdv!M$2:M$65536)</f>
        <v>0</v>
      </c>
      <c r="F921">
        <f>SUMIF(IF(dati_pdc!$C921=1,dati_bdv!$C$2:$C$65536,IF(dati_pdc!$C921=2,dati_bdv!$D$2:$D$65536,IF(dati_pdc!$C921=3,dati_bdv!$E$2:$E$65536,IF(dati_pdc!$C921=4,dati_bdv!$F$2:$F$65536,IF(dati_pdc!$C921=5,dati_bdv!$G$2:$G$65536,dati_bdv!$H$2:$H$65536))))),$A921,dati_bdv!N$2:N$65536)</f>
        <v>0</v>
      </c>
    </row>
    <row r="922" spans="1:6">
      <c r="A922" s="34">
        <f>dati_pdc!A922</f>
        <v>0</v>
      </c>
      <c r="B922">
        <f>SUMIF(IF(dati_pdc!$C922=1,dati_bdv!$C$2:$C$65536,IF(dati_pdc!$C922=2,dati_bdv!$D$2:$D$65536,IF(dati_pdc!$C922=3,dati_bdv!$E$2:$E$65536,IF(dati_pdc!$C922=4,dati_bdv!$F$2:$F$65536,IF(dati_pdc!$C922=5,dati_bdv!$G$2:$G$65536,dati_bdv!$H$2:$H$65536))))),$A922,dati_bdv!J$2:J$65536)</f>
        <v>0</v>
      </c>
      <c r="C922">
        <f>SUMIF(IF(dati_pdc!$C922=1,dati_bdv!$C$2:$C$65536,IF(dati_pdc!$C922=2,dati_bdv!$D$2:$D$65536,IF(dati_pdc!$C922=3,dati_bdv!$E$2:$E$65536,IF(dati_pdc!$C922=4,dati_bdv!$F$2:$F$65536,IF(dati_pdc!$C922=5,dati_bdv!$G$2:$G$65536,dati_bdv!$H$2:$H$65536))))),$A922,dati_bdv!K$2:K$65536)</f>
        <v>0</v>
      </c>
      <c r="D922">
        <f>SUMIF(IF(dati_pdc!$C922=1,dati_bdv!$C$2:$C$65536,IF(dati_pdc!$C922=2,dati_bdv!$D$2:$D$65536,IF(dati_pdc!$C922=3,dati_bdv!$E$2:$E$65536,IF(dati_pdc!$C922=4,dati_bdv!$F$2:$F$65536,IF(dati_pdc!$C922=5,dati_bdv!$G$2:$G$65536,dati_bdv!$H$2:$H$65536))))),$A922,dati_bdv!L$2:L$65536)</f>
        <v>0</v>
      </c>
      <c r="E922">
        <f>SUMIF(IF(dati_pdc!$C922=1,dati_bdv!$C$2:$C$65536,IF(dati_pdc!$C922=2,dati_bdv!$D$2:$D$65536,IF(dati_pdc!$C922=3,dati_bdv!$E$2:$E$65536,IF(dati_pdc!$C922=4,dati_bdv!$F$2:$F$65536,IF(dati_pdc!$C922=5,dati_bdv!$G$2:$G$65536,dati_bdv!$H$2:$H$65536))))),$A922,dati_bdv!M$2:M$65536)</f>
        <v>0</v>
      </c>
      <c r="F922">
        <f>SUMIF(IF(dati_pdc!$C922=1,dati_bdv!$C$2:$C$65536,IF(dati_pdc!$C922=2,dati_bdv!$D$2:$D$65536,IF(dati_pdc!$C922=3,dati_bdv!$E$2:$E$65536,IF(dati_pdc!$C922=4,dati_bdv!$F$2:$F$65536,IF(dati_pdc!$C922=5,dati_bdv!$G$2:$G$65536,dati_bdv!$H$2:$H$65536))))),$A922,dati_bdv!N$2:N$65536)</f>
        <v>0</v>
      </c>
    </row>
    <row r="923" spans="1:6">
      <c r="A923" s="34">
        <f>dati_pdc!A923</f>
        <v>0</v>
      </c>
      <c r="B923">
        <f>SUMIF(IF(dati_pdc!$C923=1,dati_bdv!$C$2:$C$65536,IF(dati_pdc!$C923=2,dati_bdv!$D$2:$D$65536,IF(dati_pdc!$C923=3,dati_bdv!$E$2:$E$65536,IF(dati_pdc!$C923=4,dati_bdv!$F$2:$F$65536,IF(dati_pdc!$C923=5,dati_bdv!$G$2:$G$65536,dati_bdv!$H$2:$H$65536))))),$A923,dati_bdv!J$2:J$65536)</f>
        <v>0</v>
      </c>
      <c r="C923">
        <f>SUMIF(IF(dati_pdc!$C923=1,dati_bdv!$C$2:$C$65536,IF(dati_pdc!$C923=2,dati_bdv!$D$2:$D$65536,IF(dati_pdc!$C923=3,dati_bdv!$E$2:$E$65536,IF(dati_pdc!$C923=4,dati_bdv!$F$2:$F$65536,IF(dati_pdc!$C923=5,dati_bdv!$G$2:$G$65536,dati_bdv!$H$2:$H$65536))))),$A923,dati_bdv!K$2:K$65536)</f>
        <v>0</v>
      </c>
      <c r="D923">
        <f>SUMIF(IF(dati_pdc!$C923=1,dati_bdv!$C$2:$C$65536,IF(dati_pdc!$C923=2,dati_bdv!$D$2:$D$65536,IF(dati_pdc!$C923=3,dati_bdv!$E$2:$E$65536,IF(dati_pdc!$C923=4,dati_bdv!$F$2:$F$65536,IF(dati_pdc!$C923=5,dati_bdv!$G$2:$G$65536,dati_bdv!$H$2:$H$65536))))),$A923,dati_bdv!L$2:L$65536)</f>
        <v>0</v>
      </c>
      <c r="E923">
        <f>SUMIF(IF(dati_pdc!$C923=1,dati_bdv!$C$2:$C$65536,IF(dati_pdc!$C923=2,dati_bdv!$D$2:$D$65536,IF(dati_pdc!$C923=3,dati_bdv!$E$2:$E$65536,IF(dati_pdc!$C923=4,dati_bdv!$F$2:$F$65536,IF(dati_pdc!$C923=5,dati_bdv!$G$2:$G$65536,dati_bdv!$H$2:$H$65536))))),$A923,dati_bdv!M$2:M$65536)</f>
        <v>0</v>
      </c>
      <c r="F923">
        <f>SUMIF(IF(dati_pdc!$C923=1,dati_bdv!$C$2:$C$65536,IF(dati_pdc!$C923=2,dati_bdv!$D$2:$D$65536,IF(dati_pdc!$C923=3,dati_bdv!$E$2:$E$65536,IF(dati_pdc!$C923=4,dati_bdv!$F$2:$F$65536,IF(dati_pdc!$C923=5,dati_bdv!$G$2:$G$65536,dati_bdv!$H$2:$H$65536))))),$A923,dati_bdv!N$2:N$65536)</f>
        <v>0</v>
      </c>
    </row>
    <row r="924" spans="1:6">
      <c r="A924" s="34">
        <f>dati_pdc!A924</f>
        <v>0</v>
      </c>
      <c r="B924">
        <f>SUMIF(IF(dati_pdc!$C924=1,dati_bdv!$C$2:$C$65536,IF(dati_pdc!$C924=2,dati_bdv!$D$2:$D$65536,IF(dati_pdc!$C924=3,dati_bdv!$E$2:$E$65536,IF(dati_pdc!$C924=4,dati_bdv!$F$2:$F$65536,IF(dati_pdc!$C924=5,dati_bdv!$G$2:$G$65536,dati_bdv!$H$2:$H$65536))))),$A924,dati_bdv!J$2:J$65536)</f>
        <v>0</v>
      </c>
      <c r="C924">
        <f>SUMIF(IF(dati_pdc!$C924=1,dati_bdv!$C$2:$C$65536,IF(dati_pdc!$C924=2,dati_bdv!$D$2:$D$65536,IF(dati_pdc!$C924=3,dati_bdv!$E$2:$E$65536,IF(dati_pdc!$C924=4,dati_bdv!$F$2:$F$65536,IF(dati_pdc!$C924=5,dati_bdv!$G$2:$G$65536,dati_bdv!$H$2:$H$65536))))),$A924,dati_bdv!K$2:K$65536)</f>
        <v>0</v>
      </c>
      <c r="D924">
        <f>SUMIF(IF(dati_pdc!$C924=1,dati_bdv!$C$2:$C$65536,IF(dati_pdc!$C924=2,dati_bdv!$D$2:$D$65536,IF(dati_pdc!$C924=3,dati_bdv!$E$2:$E$65536,IF(dati_pdc!$C924=4,dati_bdv!$F$2:$F$65536,IF(dati_pdc!$C924=5,dati_bdv!$G$2:$G$65536,dati_bdv!$H$2:$H$65536))))),$A924,dati_bdv!L$2:L$65536)</f>
        <v>0</v>
      </c>
      <c r="E924">
        <f>SUMIF(IF(dati_pdc!$C924=1,dati_bdv!$C$2:$C$65536,IF(dati_pdc!$C924=2,dati_bdv!$D$2:$D$65536,IF(dati_pdc!$C924=3,dati_bdv!$E$2:$E$65536,IF(dati_pdc!$C924=4,dati_bdv!$F$2:$F$65536,IF(dati_pdc!$C924=5,dati_bdv!$G$2:$G$65536,dati_bdv!$H$2:$H$65536))))),$A924,dati_bdv!M$2:M$65536)</f>
        <v>0</v>
      </c>
      <c r="F924">
        <f>SUMIF(IF(dati_pdc!$C924=1,dati_bdv!$C$2:$C$65536,IF(dati_pdc!$C924=2,dati_bdv!$D$2:$D$65536,IF(dati_pdc!$C924=3,dati_bdv!$E$2:$E$65536,IF(dati_pdc!$C924=4,dati_bdv!$F$2:$F$65536,IF(dati_pdc!$C924=5,dati_bdv!$G$2:$G$65536,dati_bdv!$H$2:$H$65536))))),$A924,dati_bdv!N$2:N$65536)</f>
        <v>0</v>
      </c>
    </row>
    <row r="925" spans="1:6">
      <c r="A925" s="34">
        <f>dati_pdc!A925</f>
        <v>0</v>
      </c>
      <c r="B925">
        <f>SUMIF(IF(dati_pdc!$C925=1,dati_bdv!$C$2:$C$65536,IF(dati_pdc!$C925=2,dati_bdv!$D$2:$D$65536,IF(dati_pdc!$C925=3,dati_bdv!$E$2:$E$65536,IF(dati_pdc!$C925=4,dati_bdv!$F$2:$F$65536,IF(dati_pdc!$C925=5,dati_bdv!$G$2:$G$65536,dati_bdv!$H$2:$H$65536))))),$A925,dati_bdv!J$2:J$65536)</f>
        <v>0</v>
      </c>
      <c r="C925">
        <f>SUMIF(IF(dati_pdc!$C925=1,dati_bdv!$C$2:$C$65536,IF(dati_pdc!$C925=2,dati_bdv!$D$2:$D$65536,IF(dati_pdc!$C925=3,dati_bdv!$E$2:$E$65536,IF(dati_pdc!$C925=4,dati_bdv!$F$2:$F$65536,IF(dati_pdc!$C925=5,dati_bdv!$G$2:$G$65536,dati_bdv!$H$2:$H$65536))))),$A925,dati_bdv!K$2:K$65536)</f>
        <v>0</v>
      </c>
      <c r="D925">
        <f>SUMIF(IF(dati_pdc!$C925=1,dati_bdv!$C$2:$C$65536,IF(dati_pdc!$C925=2,dati_bdv!$D$2:$D$65536,IF(dati_pdc!$C925=3,dati_bdv!$E$2:$E$65536,IF(dati_pdc!$C925=4,dati_bdv!$F$2:$F$65536,IF(dati_pdc!$C925=5,dati_bdv!$G$2:$G$65536,dati_bdv!$H$2:$H$65536))))),$A925,dati_bdv!L$2:L$65536)</f>
        <v>0</v>
      </c>
      <c r="E925">
        <f>SUMIF(IF(dati_pdc!$C925=1,dati_bdv!$C$2:$C$65536,IF(dati_pdc!$C925=2,dati_bdv!$D$2:$D$65536,IF(dati_pdc!$C925=3,dati_bdv!$E$2:$E$65536,IF(dati_pdc!$C925=4,dati_bdv!$F$2:$F$65536,IF(dati_pdc!$C925=5,dati_bdv!$G$2:$G$65536,dati_bdv!$H$2:$H$65536))))),$A925,dati_bdv!M$2:M$65536)</f>
        <v>0</v>
      </c>
      <c r="F925">
        <f>SUMIF(IF(dati_pdc!$C925=1,dati_bdv!$C$2:$C$65536,IF(dati_pdc!$C925=2,dati_bdv!$D$2:$D$65536,IF(dati_pdc!$C925=3,dati_bdv!$E$2:$E$65536,IF(dati_pdc!$C925=4,dati_bdv!$F$2:$F$65536,IF(dati_pdc!$C925=5,dati_bdv!$G$2:$G$65536,dati_bdv!$H$2:$H$65536))))),$A925,dati_bdv!N$2:N$65536)</f>
        <v>0</v>
      </c>
    </row>
    <row r="926" spans="1:6">
      <c r="A926" s="34">
        <f>dati_pdc!A926</f>
        <v>0</v>
      </c>
      <c r="B926">
        <f>SUMIF(IF(dati_pdc!$C926=1,dati_bdv!$C$2:$C$65536,IF(dati_pdc!$C926=2,dati_bdv!$D$2:$D$65536,IF(dati_pdc!$C926=3,dati_bdv!$E$2:$E$65536,IF(dati_pdc!$C926=4,dati_bdv!$F$2:$F$65536,IF(dati_pdc!$C926=5,dati_bdv!$G$2:$G$65536,dati_bdv!$H$2:$H$65536))))),$A926,dati_bdv!J$2:J$65536)</f>
        <v>0</v>
      </c>
      <c r="C926">
        <f>SUMIF(IF(dati_pdc!$C926=1,dati_bdv!$C$2:$C$65536,IF(dati_pdc!$C926=2,dati_bdv!$D$2:$D$65536,IF(dati_pdc!$C926=3,dati_bdv!$E$2:$E$65536,IF(dati_pdc!$C926=4,dati_bdv!$F$2:$F$65536,IF(dati_pdc!$C926=5,dati_bdv!$G$2:$G$65536,dati_bdv!$H$2:$H$65536))))),$A926,dati_bdv!K$2:K$65536)</f>
        <v>0</v>
      </c>
      <c r="D926">
        <f>SUMIF(IF(dati_pdc!$C926=1,dati_bdv!$C$2:$C$65536,IF(dati_pdc!$C926=2,dati_bdv!$D$2:$D$65536,IF(dati_pdc!$C926=3,dati_bdv!$E$2:$E$65536,IF(dati_pdc!$C926=4,dati_bdv!$F$2:$F$65536,IF(dati_pdc!$C926=5,dati_bdv!$G$2:$G$65536,dati_bdv!$H$2:$H$65536))))),$A926,dati_bdv!L$2:L$65536)</f>
        <v>0</v>
      </c>
      <c r="E926">
        <f>SUMIF(IF(dati_pdc!$C926=1,dati_bdv!$C$2:$C$65536,IF(dati_pdc!$C926=2,dati_bdv!$D$2:$D$65536,IF(dati_pdc!$C926=3,dati_bdv!$E$2:$E$65536,IF(dati_pdc!$C926=4,dati_bdv!$F$2:$F$65536,IF(dati_pdc!$C926=5,dati_bdv!$G$2:$G$65536,dati_bdv!$H$2:$H$65536))))),$A926,dati_bdv!M$2:M$65536)</f>
        <v>0</v>
      </c>
      <c r="F926">
        <f>SUMIF(IF(dati_pdc!$C926=1,dati_bdv!$C$2:$C$65536,IF(dati_pdc!$C926=2,dati_bdv!$D$2:$D$65536,IF(dati_pdc!$C926=3,dati_bdv!$E$2:$E$65536,IF(dati_pdc!$C926=4,dati_bdv!$F$2:$F$65536,IF(dati_pdc!$C926=5,dati_bdv!$G$2:$G$65536,dati_bdv!$H$2:$H$65536))))),$A926,dati_bdv!N$2:N$65536)</f>
        <v>0</v>
      </c>
    </row>
    <row r="927" spans="1:6">
      <c r="A927" s="34">
        <f>dati_pdc!A927</f>
        <v>0</v>
      </c>
      <c r="B927">
        <f>SUMIF(IF(dati_pdc!$C927=1,dati_bdv!$C$2:$C$65536,IF(dati_pdc!$C927=2,dati_bdv!$D$2:$D$65536,IF(dati_pdc!$C927=3,dati_bdv!$E$2:$E$65536,IF(dati_pdc!$C927=4,dati_bdv!$F$2:$F$65536,IF(dati_pdc!$C927=5,dati_bdv!$G$2:$G$65536,dati_bdv!$H$2:$H$65536))))),$A927,dati_bdv!J$2:J$65536)</f>
        <v>0</v>
      </c>
      <c r="C927">
        <f>SUMIF(IF(dati_pdc!$C927=1,dati_bdv!$C$2:$C$65536,IF(dati_pdc!$C927=2,dati_bdv!$D$2:$D$65536,IF(dati_pdc!$C927=3,dati_bdv!$E$2:$E$65536,IF(dati_pdc!$C927=4,dati_bdv!$F$2:$F$65536,IF(dati_pdc!$C927=5,dati_bdv!$G$2:$G$65536,dati_bdv!$H$2:$H$65536))))),$A927,dati_bdv!K$2:K$65536)</f>
        <v>0</v>
      </c>
      <c r="D927">
        <f>SUMIF(IF(dati_pdc!$C927=1,dati_bdv!$C$2:$C$65536,IF(dati_pdc!$C927=2,dati_bdv!$D$2:$D$65536,IF(dati_pdc!$C927=3,dati_bdv!$E$2:$E$65536,IF(dati_pdc!$C927=4,dati_bdv!$F$2:$F$65536,IF(dati_pdc!$C927=5,dati_bdv!$G$2:$G$65536,dati_bdv!$H$2:$H$65536))))),$A927,dati_bdv!L$2:L$65536)</f>
        <v>0</v>
      </c>
      <c r="E927">
        <f>SUMIF(IF(dati_pdc!$C927=1,dati_bdv!$C$2:$C$65536,IF(dati_pdc!$C927=2,dati_bdv!$D$2:$D$65536,IF(dati_pdc!$C927=3,dati_bdv!$E$2:$E$65536,IF(dati_pdc!$C927=4,dati_bdv!$F$2:$F$65536,IF(dati_pdc!$C927=5,dati_bdv!$G$2:$G$65536,dati_bdv!$H$2:$H$65536))))),$A927,dati_bdv!M$2:M$65536)</f>
        <v>0</v>
      </c>
      <c r="F927">
        <f>SUMIF(IF(dati_pdc!$C927=1,dati_bdv!$C$2:$C$65536,IF(dati_pdc!$C927=2,dati_bdv!$D$2:$D$65536,IF(dati_pdc!$C927=3,dati_bdv!$E$2:$E$65536,IF(dati_pdc!$C927=4,dati_bdv!$F$2:$F$65536,IF(dati_pdc!$C927=5,dati_bdv!$G$2:$G$65536,dati_bdv!$H$2:$H$65536))))),$A927,dati_bdv!N$2:N$65536)</f>
        <v>0</v>
      </c>
    </row>
    <row r="928" spans="1:6">
      <c r="A928" s="34">
        <f>dati_pdc!A928</f>
        <v>0</v>
      </c>
      <c r="B928">
        <f>SUMIF(IF(dati_pdc!$C928=1,dati_bdv!$C$2:$C$65536,IF(dati_pdc!$C928=2,dati_bdv!$D$2:$D$65536,IF(dati_pdc!$C928=3,dati_bdv!$E$2:$E$65536,IF(dati_pdc!$C928=4,dati_bdv!$F$2:$F$65536,IF(dati_pdc!$C928=5,dati_bdv!$G$2:$G$65536,dati_bdv!$H$2:$H$65536))))),$A928,dati_bdv!J$2:J$65536)</f>
        <v>0</v>
      </c>
      <c r="C928">
        <f>SUMIF(IF(dati_pdc!$C928=1,dati_bdv!$C$2:$C$65536,IF(dati_pdc!$C928=2,dati_bdv!$D$2:$D$65536,IF(dati_pdc!$C928=3,dati_bdv!$E$2:$E$65536,IF(dati_pdc!$C928=4,dati_bdv!$F$2:$F$65536,IF(dati_pdc!$C928=5,dati_bdv!$G$2:$G$65536,dati_bdv!$H$2:$H$65536))))),$A928,dati_bdv!K$2:K$65536)</f>
        <v>0</v>
      </c>
      <c r="D928">
        <f>SUMIF(IF(dati_pdc!$C928=1,dati_bdv!$C$2:$C$65536,IF(dati_pdc!$C928=2,dati_bdv!$D$2:$D$65536,IF(dati_pdc!$C928=3,dati_bdv!$E$2:$E$65536,IF(dati_pdc!$C928=4,dati_bdv!$F$2:$F$65536,IF(dati_pdc!$C928=5,dati_bdv!$G$2:$G$65536,dati_bdv!$H$2:$H$65536))))),$A928,dati_bdv!L$2:L$65536)</f>
        <v>0</v>
      </c>
      <c r="E928">
        <f>SUMIF(IF(dati_pdc!$C928=1,dati_bdv!$C$2:$C$65536,IF(dati_pdc!$C928=2,dati_bdv!$D$2:$D$65536,IF(dati_pdc!$C928=3,dati_bdv!$E$2:$E$65536,IF(dati_pdc!$C928=4,dati_bdv!$F$2:$F$65536,IF(dati_pdc!$C928=5,dati_bdv!$G$2:$G$65536,dati_bdv!$H$2:$H$65536))))),$A928,dati_bdv!M$2:M$65536)</f>
        <v>0</v>
      </c>
      <c r="F928">
        <f>SUMIF(IF(dati_pdc!$C928=1,dati_bdv!$C$2:$C$65536,IF(dati_pdc!$C928=2,dati_bdv!$D$2:$D$65536,IF(dati_pdc!$C928=3,dati_bdv!$E$2:$E$65536,IF(dati_pdc!$C928=4,dati_bdv!$F$2:$F$65536,IF(dati_pdc!$C928=5,dati_bdv!$G$2:$G$65536,dati_bdv!$H$2:$H$65536))))),$A928,dati_bdv!N$2:N$65536)</f>
        <v>0</v>
      </c>
    </row>
    <row r="929" spans="1:6">
      <c r="A929" s="34">
        <f>dati_pdc!A929</f>
        <v>0</v>
      </c>
      <c r="B929">
        <f>SUMIF(IF(dati_pdc!$C929=1,dati_bdv!$C$2:$C$65536,IF(dati_pdc!$C929=2,dati_bdv!$D$2:$D$65536,IF(dati_pdc!$C929=3,dati_bdv!$E$2:$E$65536,IF(dati_pdc!$C929=4,dati_bdv!$F$2:$F$65536,IF(dati_pdc!$C929=5,dati_bdv!$G$2:$G$65536,dati_bdv!$H$2:$H$65536))))),$A929,dati_bdv!J$2:J$65536)</f>
        <v>0</v>
      </c>
      <c r="C929">
        <f>SUMIF(IF(dati_pdc!$C929=1,dati_bdv!$C$2:$C$65536,IF(dati_pdc!$C929=2,dati_bdv!$D$2:$D$65536,IF(dati_pdc!$C929=3,dati_bdv!$E$2:$E$65536,IF(dati_pdc!$C929=4,dati_bdv!$F$2:$F$65536,IF(dati_pdc!$C929=5,dati_bdv!$G$2:$G$65536,dati_bdv!$H$2:$H$65536))))),$A929,dati_bdv!K$2:K$65536)</f>
        <v>0</v>
      </c>
      <c r="D929">
        <f>SUMIF(IF(dati_pdc!$C929=1,dati_bdv!$C$2:$C$65536,IF(dati_pdc!$C929=2,dati_bdv!$D$2:$D$65536,IF(dati_pdc!$C929=3,dati_bdv!$E$2:$E$65536,IF(dati_pdc!$C929=4,dati_bdv!$F$2:$F$65536,IF(dati_pdc!$C929=5,dati_bdv!$G$2:$G$65536,dati_bdv!$H$2:$H$65536))))),$A929,dati_bdv!L$2:L$65536)</f>
        <v>0</v>
      </c>
      <c r="E929">
        <f>SUMIF(IF(dati_pdc!$C929=1,dati_bdv!$C$2:$C$65536,IF(dati_pdc!$C929=2,dati_bdv!$D$2:$D$65536,IF(dati_pdc!$C929=3,dati_bdv!$E$2:$E$65536,IF(dati_pdc!$C929=4,dati_bdv!$F$2:$F$65536,IF(dati_pdc!$C929=5,dati_bdv!$G$2:$G$65536,dati_bdv!$H$2:$H$65536))))),$A929,dati_bdv!M$2:M$65536)</f>
        <v>0</v>
      </c>
      <c r="F929">
        <f>SUMIF(IF(dati_pdc!$C929=1,dati_bdv!$C$2:$C$65536,IF(dati_pdc!$C929=2,dati_bdv!$D$2:$D$65536,IF(dati_pdc!$C929=3,dati_bdv!$E$2:$E$65536,IF(dati_pdc!$C929=4,dati_bdv!$F$2:$F$65536,IF(dati_pdc!$C929=5,dati_bdv!$G$2:$G$65536,dati_bdv!$H$2:$H$65536))))),$A929,dati_bdv!N$2:N$65536)</f>
        <v>0</v>
      </c>
    </row>
    <row r="930" spans="1:6">
      <c r="A930" s="34">
        <f>dati_pdc!A930</f>
        <v>0</v>
      </c>
      <c r="B930">
        <f>SUMIF(IF(dati_pdc!$C930=1,dati_bdv!$C$2:$C$65536,IF(dati_pdc!$C930=2,dati_bdv!$D$2:$D$65536,IF(dati_pdc!$C930=3,dati_bdv!$E$2:$E$65536,IF(dati_pdc!$C930=4,dati_bdv!$F$2:$F$65536,IF(dati_pdc!$C930=5,dati_bdv!$G$2:$G$65536,dati_bdv!$H$2:$H$65536))))),$A930,dati_bdv!J$2:J$65536)</f>
        <v>0</v>
      </c>
      <c r="C930">
        <f>SUMIF(IF(dati_pdc!$C930=1,dati_bdv!$C$2:$C$65536,IF(dati_pdc!$C930=2,dati_bdv!$D$2:$D$65536,IF(dati_pdc!$C930=3,dati_bdv!$E$2:$E$65536,IF(dati_pdc!$C930=4,dati_bdv!$F$2:$F$65536,IF(dati_pdc!$C930=5,dati_bdv!$G$2:$G$65536,dati_bdv!$H$2:$H$65536))))),$A930,dati_bdv!K$2:K$65536)</f>
        <v>0</v>
      </c>
      <c r="D930">
        <f>SUMIF(IF(dati_pdc!$C930=1,dati_bdv!$C$2:$C$65536,IF(dati_pdc!$C930=2,dati_bdv!$D$2:$D$65536,IF(dati_pdc!$C930=3,dati_bdv!$E$2:$E$65536,IF(dati_pdc!$C930=4,dati_bdv!$F$2:$F$65536,IF(dati_pdc!$C930=5,dati_bdv!$G$2:$G$65536,dati_bdv!$H$2:$H$65536))))),$A930,dati_bdv!L$2:L$65536)</f>
        <v>0</v>
      </c>
      <c r="E930">
        <f>SUMIF(IF(dati_pdc!$C930=1,dati_bdv!$C$2:$C$65536,IF(dati_pdc!$C930=2,dati_bdv!$D$2:$D$65536,IF(dati_pdc!$C930=3,dati_bdv!$E$2:$E$65536,IF(dati_pdc!$C930=4,dati_bdv!$F$2:$F$65536,IF(dati_pdc!$C930=5,dati_bdv!$G$2:$G$65536,dati_bdv!$H$2:$H$65536))))),$A930,dati_bdv!M$2:M$65536)</f>
        <v>0</v>
      </c>
      <c r="F930">
        <f>SUMIF(IF(dati_pdc!$C930=1,dati_bdv!$C$2:$C$65536,IF(dati_pdc!$C930=2,dati_bdv!$D$2:$D$65536,IF(dati_pdc!$C930=3,dati_bdv!$E$2:$E$65536,IF(dati_pdc!$C930=4,dati_bdv!$F$2:$F$65536,IF(dati_pdc!$C930=5,dati_bdv!$G$2:$G$65536,dati_bdv!$H$2:$H$65536))))),$A930,dati_bdv!N$2:N$65536)</f>
        <v>0</v>
      </c>
    </row>
    <row r="931" spans="1:6">
      <c r="A931" s="34">
        <f>dati_pdc!A931</f>
        <v>0</v>
      </c>
      <c r="B931">
        <f>SUMIF(IF(dati_pdc!$C931=1,dati_bdv!$C$2:$C$65536,IF(dati_pdc!$C931=2,dati_bdv!$D$2:$D$65536,IF(dati_pdc!$C931=3,dati_bdv!$E$2:$E$65536,IF(dati_pdc!$C931=4,dati_bdv!$F$2:$F$65536,IF(dati_pdc!$C931=5,dati_bdv!$G$2:$G$65536,dati_bdv!$H$2:$H$65536))))),$A931,dati_bdv!J$2:J$65536)</f>
        <v>0</v>
      </c>
      <c r="C931">
        <f>SUMIF(IF(dati_pdc!$C931=1,dati_bdv!$C$2:$C$65536,IF(dati_pdc!$C931=2,dati_bdv!$D$2:$D$65536,IF(dati_pdc!$C931=3,dati_bdv!$E$2:$E$65536,IF(dati_pdc!$C931=4,dati_bdv!$F$2:$F$65536,IF(dati_pdc!$C931=5,dati_bdv!$G$2:$G$65536,dati_bdv!$H$2:$H$65536))))),$A931,dati_bdv!K$2:K$65536)</f>
        <v>0</v>
      </c>
      <c r="D931">
        <f>SUMIF(IF(dati_pdc!$C931=1,dati_bdv!$C$2:$C$65536,IF(dati_pdc!$C931=2,dati_bdv!$D$2:$D$65536,IF(dati_pdc!$C931=3,dati_bdv!$E$2:$E$65536,IF(dati_pdc!$C931=4,dati_bdv!$F$2:$F$65536,IF(dati_pdc!$C931=5,dati_bdv!$G$2:$G$65536,dati_bdv!$H$2:$H$65536))))),$A931,dati_bdv!L$2:L$65536)</f>
        <v>0</v>
      </c>
      <c r="E931">
        <f>SUMIF(IF(dati_pdc!$C931=1,dati_bdv!$C$2:$C$65536,IF(dati_pdc!$C931=2,dati_bdv!$D$2:$D$65536,IF(dati_pdc!$C931=3,dati_bdv!$E$2:$E$65536,IF(dati_pdc!$C931=4,dati_bdv!$F$2:$F$65536,IF(dati_pdc!$C931=5,dati_bdv!$G$2:$G$65536,dati_bdv!$H$2:$H$65536))))),$A931,dati_bdv!M$2:M$65536)</f>
        <v>0</v>
      </c>
      <c r="F931">
        <f>SUMIF(IF(dati_pdc!$C931=1,dati_bdv!$C$2:$C$65536,IF(dati_pdc!$C931=2,dati_bdv!$D$2:$D$65536,IF(dati_pdc!$C931=3,dati_bdv!$E$2:$E$65536,IF(dati_pdc!$C931=4,dati_bdv!$F$2:$F$65536,IF(dati_pdc!$C931=5,dati_bdv!$G$2:$G$65536,dati_bdv!$H$2:$H$65536))))),$A931,dati_bdv!N$2:N$65536)</f>
        <v>0</v>
      </c>
    </row>
    <row r="932" spans="1:6">
      <c r="A932" s="34">
        <f>dati_pdc!A932</f>
        <v>0</v>
      </c>
      <c r="B932">
        <f>SUMIF(IF(dati_pdc!$C932=1,dati_bdv!$C$2:$C$65536,IF(dati_pdc!$C932=2,dati_bdv!$D$2:$D$65536,IF(dati_pdc!$C932=3,dati_bdv!$E$2:$E$65536,IF(dati_pdc!$C932=4,dati_bdv!$F$2:$F$65536,IF(dati_pdc!$C932=5,dati_bdv!$G$2:$G$65536,dati_bdv!$H$2:$H$65536))))),$A932,dati_bdv!J$2:J$65536)</f>
        <v>0</v>
      </c>
      <c r="C932">
        <f>SUMIF(IF(dati_pdc!$C932=1,dati_bdv!$C$2:$C$65536,IF(dati_pdc!$C932=2,dati_bdv!$D$2:$D$65536,IF(dati_pdc!$C932=3,dati_bdv!$E$2:$E$65536,IF(dati_pdc!$C932=4,dati_bdv!$F$2:$F$65536,IF(dati_pdc!$C932=5,dati_bdv!$G$2:$G$65536,dati_bdv!$H$2:$H$65536))))),$A932,dati_bdv!K$2:K$65536)</f>
        <v>0</v>
      </c>
      <c r="D932">
        <f>SUMIF(IF(dati_pdc!$C932=1,dati_bdv!$C$2:$C$65536,IF(dati_pdc!$C932=2,dati_bdv!$D$2:$D$65536,IF(dati_pdc!$C932=3,dati_bdv!$E$2:$E$65536,IF(dati_pdc!$C932=4,dati_bdv!$F$2:$F$65536,IF(dati_pdc!$C932=5,dati_bdv!$G$2:$G$65536,dati_bdv!$H$2:$H$65536))))),$A932,dati_bdv!L$2:L$65536)</f>
        <v>0</v>
      </c>
      <c r="E932">
        <f>SUMIF(IF(dati_pdc!$C932=1,dati_bdv!$C$2:$C$65536,IF(dati_pdc!$C932=2,dati_bdv!$D$2:$D$65536,IF(dati_pdc!$C932=3,dati_bdv!$E$2:$E$65536,IF(dati_pdc!$C932=4,dati_bdv!$F$2:$F$65536,IF(dati_pdc!$C932=5,dati_bdv!$G$2:$G$65536,dati_bdv!$H$2:$H$65536))))),$A932,dati_bdv!M$2:M$65536)</f>
        <v>0</v>
      </c>
      <c r="F932">
        <f>SUMIF(IF(dati_pdc!$C932=1,dati_bdv!$C$2:$C$65536,IF(dati_pdc!$C932=2,dati_bdv!$D$2:$D$65536,IF(dati_pdc!$C932=3,dati_bdv!$E$2:$E$65536,IF(dati_pdc!$C932=4,dati_bdv!$F$2:$F$65536,IF(dati_pdc!$C932=5,dati_bdv!$G$2:$G$65536,dati_bdv!$H$2:$H$65536))))),$A932,dati_bdv!N$2:N$65536)</f>
        <v>0</v>
      </c>
    </row>
    <row r="933" spans="1:6">
      <c r="A933" s="34">
        <f>dati_pdc!A933</f>
        <v>0</v>
      </c>
      <c r="B933">
        <f>SUMIF(IF(dati_pdc!$C933=1,dati_bdv!$C$2:$C$65536,IF(dati_pdc!$C933=2,dati_bdv!$D$2:$D$65536,IF(dati_pdc!$C933=3,dati_bdv!$E$2:$E$65536,IF(dati_pdc!$C933=4,dati_bdv!$F$2:$F$65536,IF(dati_pdc!$C933=5,dati_bdv!$G$2:$G$65536,dati_bdv!$H$2:$H$65536))))),$A933,dati_bdv!J$2:J$65536)</f>
        <v>0</v>
      </c>
      <c r="C933">
        <f>SUMIF(IF(dati_pdc!$C933=1,dati_bdv!$C$2:$C$65536,IF(dati_pdc!$C933=2,dati_bdv!$D$2:$D$65536,IF(dati_pdc!$C933=3,dati_bdv!$E$2:$E$65536,IF(dati_pdc!$C933=4,dati_bdv!$F$2:$F$65536,IF(dati_pdc!$C933=5,dati_bdv!$G$2:$G$65536,dati_bdv!$H$2:$H$65536))))),$A933,dati_bdv!K$2:K$65536)</f>
        <v>0</v>
      </c>
      <c r="D933">
        <f>SUMIF(IF(dati_pdc!$C933=1,dati_bdv!$C$2:$C$65536,IF(dati_pdc!$C933=2,dati_bdv!$D$2:$D$65536,IF(dati_pdc!$C933=3,dati_bdv!$E$2:$E$65536,IF(dati_pdc!$C933=4,dati_bdv!$F$2:$F$65536,IF(dati_pdc!$C933=5,dati_bdv!$G$2:$G$65536,dati_bdv!$H$2:$H$65536))))),$A933,dati_bdv!L$2:L$65536)</f>
        <v>0</v>
      </c>
      <c r="E933">
        <f>SUMIF(IF(dati_pdc!$C933=1,dati_bdv!$C$2:$C$65536,IF(dati_pdc!$C933=2,dati_bdv!$D$2:$D$65536,IF(dati_pdc!$C933=3,dati_bdv!$E$2:$E$65536,IF(dati_pdc!$C933=4,dati_bdv!$F$2:$F$65536,IF(dati_pdc!$C933=5,dati_bdv!$G$2:$G$65536,dati_bdv!$H$2:$H$65536))))),$A933,dati_bdv!M$2:M$65536)</f>
        <v>0</v>
      </c>
      <c r="F933">
        <f>SUMIF(IF(dati_pdc!$C933=1,dati_bdv!$C$2:$C$65536,IF(dati_pdc!$C933=2,dati_bdv!$D$2:$D$65536,IF(dati_pdc!$C933=3,dati_bdv!$E$2:$E$65536,IF(dati_pdc!$C933=4,dati_bdv!$F$2:$F$65536,IF(dati_pdc!$C933=5,dati_bdv!$G$2:$G$65536,dati_bdv!$H$2:$H$65536))))),$A933,dati_bdv!N$2:N$65536)</f>
        <v>0</v>
      </c>
    </row>
    <row r="934" spans="1:6">
      <c r="A934" s="34">
        <f>dati_pdc!A934</f>
        <v>0</v>
      </c>
      <c r="B934">
        <f>SUMIF(IF(dati_pdc!$C934=1,dati_bdv!$C$2:$C$65536,IF(dati_pdc!$C934=2,dati_bdv!$D$2:$D$65536,IF(dati_pdc!$C934=3,dati_bdv!$E$2:$E$65536,IF(dati_pdc!$C934=4,dati_bdv!$F$2:$F$65536,IF(dati_pdc!$C934=5,dati_bdv!$G$2:$G$65536,dati_bdv!$H$2:$H$65536))))),$A934,dati_bdv!J$2:J$65536)</f>
        <v>0</v>
      </c>
      <c r="C934">
        <f>SUMIF(IF(dati_pdc!$C934=1,dati_bdv!$C$2:$C$65536,IF(dati_pdc!$C934=2,dati_bdv!$D$2:$D$65536,IF(dati_pdc!$C934=3,dati_bdv!$E$2:$E$65536,IF(dati_pdc!$C934=4,dati_bdv!$F$2:$F$65536,IF(dati_pdc!$C934=5,dati_bdv!$G$2:$G$65536,dati_bdv!$H$2:$H$65536))))),$A934,dati_bdv!K$2:K$65536)</f>
        <v>0</v>
      </c>
      <c r="D934">
        <f>SUMIF(IF(dati_pdc!$C934=1,dati_bdv!$C$2:$C$65536,IF(dati_pdc!$C934=2,dati_bdv!$D$2:$D$65536,IF(dati_pdc!$C934=3,dati_bdv!$E$2:$E$65536,IF(dati_pdc!$C934=4,dati_bdv!$F$2:$F$65536,IF(dati_pdc!$C934=5,dati_bdv!$G$2:$G$65536,dati_bdv!$H$2:$H$65536))))),$A934,dati_bdv!L$2:L$65536)</f>
        <v>0</v>
      </c>
      <c r="E934">
        <f>SUMIF(IF(dati_pdc!$C934=1,dati_bdv!$C$2:$C$65536,IF(dati_pdc!$C934=2,dati_bdv!$D$2:$D$65536,IF(dati_pdc!$C934=3,dati_bdv!$E$2:$E$65536,IF(dati_pdc!$C934=4,dati_bdv!$F$2:$F$65536,IF(dati_pdc!$C934=5,dati_bdv!$G$2:$G$65536,dati_bdv!$H$2:$H$65536))))),$A934,dati_bdv!M$2:M$65536)</f>
        <v>0</v>
      </c>
      <c r="F934">
        <f>SUMIF(IF(dati_pdc!$C934=1,dati_bdv!$C$2:$C$65536,IF(dati_pdc!$C934=2,dati_bdv!$D$2:$D$65536,IF(dati_pdc!$C934=3,dati_bdv!$E$2:$E$65536,IF(dati_pdc!$C934=4,dati_bdv!$F$2:$F$65536,IF(dati_pdc!$C934=5,dati_bdv!$G$2:$G$65536,dati_bdv!$H$2:$H$65536))))),$A934,dati_bdv!N$2:N$65536)</f>
        <v>0</v>
      </c>
    </row>
    <row r="935" spans="1:6">
      <c r="A935" s="34">
        <f>dati_pdc!A935</f>
        <v>0</v>
      </c>
      <c r="B935">
        <f>SUMIF(IF(dati_pdc!$C935=1,dati_bdv!$C$2:$C$65536,IF(dati_pdc!$C935=2,dati_bdv!$D$2:$D$65536,IF(dati_pdc!$C935=3,dati_bdv!$E$2:$E$65536,IF(dati_pdc!$C935=4,dati_bdv!$F$2:$F$65536,IF(dati_pdc!$C935=5,dati_bdv!$G$2:$G$65536,dati_bdv!$H$2:$H$65536))))),$A935,dati_bdv!J$2:J$65536)</f>
        <v>0</v>
      </c>
      <c r="C935">
        <f>SUMIF(IF(dati_pdc!$C935=1,dati_bdv!$C$2:$C$65536,IF(dati_pdc!$C935=2,dati_bdv!$D$2:$D$65536,IF(dati_pdc!$C935=3,dati_bdv!$E$2:$E$65536,IF(dati_pdc!$C935=4,dati_bdv!$F$2:$F$65536,IF(dati_pdc!$C935=5,dati_bdv!$G$2:$G$65536,dati_bdv!$H$2:$H$65536))))),$A935,dati_bdv!K$2:K$65536)</f>
        <v>0</v>
      </c>
      <c r="D935">
        <f>SUMIF(IF(dati_pdc!$C935=1,dati_bdv!$C$2:$C$65536,IF(dati_pdc!$C935=2,dati_bdv!$D$2:$D$65536,IF(dati_pdc!$C935=3,dati_bdv!$E$2:$E$65536,IF(dati_pdc!$C935=4,dati_bdv!$F$2:$F$65536,IF(dati_pdc!$C935=5,dati_bdv!$G$2:$G$65536,dati_bdv!$H$2:$H$65536))))),$A935,dati_bdv!L$2:L$65536)</f>
        <v>0</v>
      </c>
      <c r="E935">
        <f>SUMIF(IF(dati_pdc!$C935=1,dati_bdv!$C$2:$C$65536,IF(dati_pdc!$C935=2,dati_bdv!$D$2:$D$65536,IF(dati_pdc!$C935=3,dati_bdv!$E$2:$E$65536,IF(dati_pdc!$C935=4,dati_bdv!$F$2:$F$65536,IF(dati_pdc!$C935=5,dati_bdv!$G$2:$G$65536,dati_bdv!$H$2:$H$65536))))),$A935,dati_bdv!M$2:M$65536)</f>
        <v>0</v>
      </c>
      <c r="F935">
        <f>SUMIF(IF(dati_pdc!$C935=1,dati_bdv!$C$2:$C$65536,IF(dati_pdc!$C935=2,dati_bdv!$D$2:$D$65536,IF(dati_pdc!$C935=3,dati_bdv!$E$2:$E$65536,IF(dati_pdc!$C935=4,dati_bdv!$F$2:$F$65536,IF(dati_pdc!$C935=5,dati_bdv!$G$2:$G$65536,dati_bdv!$H$2:$H$65536))))),$A935,dati_bdv!N$2:N$65536)</f>
        <v>0</v>
      </c>
    </row>
    <row r="936" spans="1:6">
      <c r="A936" s="34">
        <f>dati_pdc!A936</f>
        <v>0</v>
      </c>
      <c r="B936">
        <f>SUMIF(IF(dati_pdc!$C936=1,dati_bdv!$C$2:$C$65536,IF(dati_pdc!$C936=2,dati_bdv!$D$2:$D$65536,IF(dati_pdc!$C936=3,dati_bdv!$E$2:$E$65536,IF(dati_pdc!$C936=4,dati_bdv!$F$2:$F$65536,IF(dati_pdc!$C936=5,dati_bdv!$G$2:$G$65536,dati_bdv!$H$2:$H$65536))))),$A936,dati_bdv!J$2:J$65536)</f>
        <v>0</v>
      </c>
      <c r="C936">
        <f>SUMIF(IF(dati_pdc!$C936=1,dati_bdv!$C$2:$C$65536,IF(dati_pdc!$C936=2,dati_bdv!$D$2:$D$65536,IF(dati_pdc!$C936=3,dati_bdv!$E$2:$E$65536,IF(dati_pdc!$C936=4,dati_bdv!$F$2:$F$65536,IF(dati_pdc!$C936=5,dati_bdv!$G$2:$G$65536,dati_bdv!$H$2:$H$65536))))),$A936,dati_bdv!K$2:K$65536)</f>
        <v>0</v>
      </c>
      <c r="D936">
        <f>SUMIF(IF(dati_pdc!$C936=1,dati_bdv!$C$2:$C$65536,IF(dati_pdc!$C936=2,dati_bdv!$D$2:$D$65536,IF(dati_pdc!$C936=3,dati_bdv!$E$2:$E$65536,IF(dati_pdc!$C936=4,dati_bdv!$F$2:$F$65536,IF(dati_pdc!$C936=5,dati_bdv!$G$2:$G$65536,dati_bdv!$H$2:$H$65536))))),$A936,dati_bdv!L$2:L$65536)</f>
        <v>0</v>
      </c>
      <c r="E936">
        <f>SUMIF(IF(dati_pdc!$C936=1,dati_bdv!$C$2:$C$65536,IF(dati_pdc!$C936=2,dati_bdv!$D$2:$D$65536,IF(dati_pdc!$C936=3,dati_bdv!$E$2:$E$65536,IF(dati_pdc!$C936=4,dati_bdv!$F$2:$F$65536,IF(dati_pdc!$C936=5,dati_bdv!$G$2:$G$65536,dati_bdv!$H$2:$H$65536))))),$A936,dati_bdv!M$2:M$65536)</f>
        <v>0</v>
      </c>
      <c r="F936">
        <f>SUMIF(IF(dati_pdc!$C936=1,dati_bdv!$C$2:$C$65536,IF(dati_pdc!$C936=2,dati_bdv!$D$2:$D$65536,IF(dati_pdc!$C936=3,dati_bdv!$E$2:$E$65536,IF(dati_pdc!$C936=4,dati_bdv!$F$2:$F$65536,IF(dati_pdc!$C936=5,dati_bdv!$G$2:$G$65536,dati_bdv!$H$2:$H$65536))))),$A936,dati_bdv!N$2:N$65536)</f>
        <v>0</v>
      </c>
    </row>
    <row r="937" spans="1:6">
      <c r="A937" s="34">
        <f>dati_pdc!A937</f>
        <v>0</v>
      </c>
      <c r="B937">
        <f>SUMIF(IF(dati_pdc!$C937=1,dati_bdv!$C$2:$C$65536,IF(dati_pdc!$C937=2,dati_bdv!$D$2:$D$65536,IF(dati_pdc!$C937=3,dati_bdv!$E$2:$E$65536,IF(dati_pdc!$C937=4,dati_bdv!$F$2:$F$65536,IF(dati_pdc!$C937=5,dati_bdv!$G$2:$G$65536,dati_bdv!$H$2:$H$65536))))),$A937,dati_bdv!J$2:J$65536)</f>
        <v>0</v>
      </c>
      <c r="C937">
        <f>SUMIF(IF(dati_pdc!$C937=1,dati_bdv!$C$2:$C$65536,IF(dati_pdc!$C937=2,dati_bdv!$D$2:$D$65536,IF(dati_pdc!$C937=3,dati_bdv!$E$2:$E$65536,IF(dati_pdc!$C937=4,dati_bdv!$F$2:$F$65536,IF(dati_pdc!$C937=5,dati_bdv!$G$2:$G$65536,dati_bdv!$H$2:$H$65536))))),$A937,dati_bdv!K$2:K$65536)</f>
        <v>0</v>
      </c>
      <c r="D937">
        <f>SUMIF(IF(dati_pdc!$C937=1,dati_bdv!$C$2:$C$65536,IF(dati_pdc!$C937=2,dati_bdv!$D$2:$D$65536,IF(dati_pdc!$C937=3,dati_bdv!$E$2:$E$65536,IF(dati_pdc!$C937=4,dati_bdv!$F$2:$F$65536,IF(dati_pdc!$C937=5,dati_bdv!$G$2:$G$65536,dati_bdv!$H$2:$H$65536))))),$A937,dati_bdv!L$2:L$65536)</f>
        <v>0</v>
      </c>
      <c r="E937">
        <f>SUMIF(IF(dati_pdc!$C937=1,dati_bdv!$C$2:$C$65536,IF(dati_pdc!$C937=2,dati_bdv!$D$2:$D$65536,IF(dati_pdc!$C937=3,dati_bdv!$E$2:$E$65536,IF(dati_pdc!$C937=4,dati_bdv!$F$2:$F$65536,IF(dati_pdc!$C937=5,dati_bdv!$G$2:$G$65536,dati_bdv!$H$2:$H$65536))))),$A937,dati_bdv!M$2:M$65536)</f>
        <v>0</v>
      </c>
      <c r="F937">
        <f>SUMIF(IF(dati_pdc!$C937=1,dati_bdv!$C$2:$C$65536,IF(dati_pdc!$C937=2,dati_bdv!$D$2:$D$65536,IF(dati_pdc!$C937=3,dati_bdv!$E$2:$E$65536,IF(dati_pdc!$C937=4,dati_bdv!$F$2:$F$65536,IF(dati_pdc!$C937=5,dati_bdv!$G$2:$G$65536,dati_bdv!$H$2:$H$65536))))),$A937,dati_bdv!N$2:N$65536)</f>
        <v>0</v>
      </c>
    </row>
    <row r="938" spans="1:6">
      <c r="A938" s="34">
        <f>dati_pdc!A938</f>
        <v>0</v>
      </c>
      <c r="B938">
        <f>SUMIF(IF(dati_pdc!$C938=1,dati_bdv!$C$2:$C$65536,IF(dati_pdc!$C938=2,dati_bdv!$D$2:$D$65536,IF(dati_pdc!$C938=3,dati_bdv!$E$2:$E$65536,IF(dati_pdc!$C938=4,dati_bdv!$F$2:$F$65536,IF(dati_pdc!$C938=5,dati_bdv!$G$2:$G$65536,dati_bdv!$H$2:$H$65536))))),$A938,dati_bdv!J$2:J$65536)</f>
        <v>0</v>
      </c>
      <c r="C938">
        <f>SUMIF(IF(dati_pdc!$C938=1,dati_bdv!$C$2:$C$65536,IF(dati_pdc!$C938=2,dati_bdv!$D$2:$D$65536,IF(dati_pdc!$C938=3,dati_bdv!$E$2:$E$65536,IF(dati_pdc!$C938=4,dati_bdv!$F$2:$F$65536,IF(dati_pdc!$C938=5,dati_bdv!$G$2:$G$65536,dati_bdv!$H$2:$H$65536))))),$A938,dati_bdv!K$2:K$65536)</f>
        <v>0</v>
      </c>
      <c r="D938">
        <f>SUMIF(IF(dati_pdc!$C938=1,dati_bdv!$C$2:$C$65536,IF(dati_pdc!$C938=2,dati_bdv!$D$2:$D$65536,IF(dati_pdc!$C938=3,dati_bdv!$E$2:$E$65536,IF(dati_pdc!$C938=4,dati_bdv!$F$2:$F$65536,IF(dati_pdc!$C938=5,dati_bdv!$G$2:$G$65536,dati_bdv!$H$2:$H$65536))))),$A938,dati_bdv!L$2:L$65536)</f>
        <v>0</v>
      </c>
      <c r="E938">
        <f>SUMIF(IF(dati_pdc!$C938=1,dati_bdv!$C$2:$C$65536,IF(dati_pdc!$C938=2,dati_bdv!$D$2:$D$65536,IF(dati_pdc!$C938=3,dati_bdv!$E$2:$E$65536,IF(dati_pdc!$C938=4,dati_bdv!$F$2:$F$65536,IF(dati_pdc!$C938=5,dati_bdv!$G$2:$G$65536,dati_bdv!$H$2:$H$65536))))),$A938,dati_bdv!M$2:M$65536)</f>
        <v>0</v>
      </c>
      <c r="F938">
        <f>SUMIF(IF(dati_pdc!$C938=1,dati_bdv!$C$2:$C$65536,IF(dati_pdc!$C938=2,dati_bdv!$D$2:$D$65536,IF(dati_pdc!$C938=3,dati_bdv!$E$2:$E$65536,IF(dati_pdc!$C938=4,dati_bdv!$F$2:$F$65536,IF(dati_pdc!$C938=5,dati_bdv!$G$2:$G$65536,dati_bdv!$H$2:$H$65536))))),$A938,dati_bdv!N$2:N$65536)</f>
        <v>0</v>
      </c>
    </row>
    <row r="939" spans="1:6">
      <c r="A939" s="34">
        <f>dati_pdc!A939</f>
        <v>0</v>
      </c>
      <c r="B939">
        <f>SUMIF(IF(dati_pdc!$C939=1,dati_bdv!$C$2:$C$65536,IF(dati_pdc!$C939=2,dati_bdv!$D$2:$D$65536,IF(dati_pdc!$C939=3,dati_bdv!$E$2:$E$65536,IF(dati_pdc!$C939=4,dati_bdv!$F$2:$F$65536,IF(dati_pdc!$C939=5,dati_bdv!$G$2:$G$65536,dati_bdv!$H$2:$H$65536))))),$A939,dati_bdv!J$2:J$65536)</f>
        <v>0</v>
      </c>
      <c r="C939">
        <f>SUMIF(IF(dati_pdc!$C939=1,dati_bdv!$C$2:$C$65536,IF(dati_pdc!$C939=2,dati_bdv!$D$2:$D$65536,IF(dati_pdc!$C939=3,dati_bdv!$E$2:$E$65536,IF(dati_pdc!$C939=4,dati_bdv!$F$2:$F$65536,IF(dati_pdc!$C939=5,dati_bdv!$G$2:$G$65536,dati_bdv!$H$2:$H$65536))))),$A939,dati_bdv!K$2:K$65536)</f>
        <v>0</v>
      </c>
      <c r="D939">
        <f>SUMIF(IF(dati_pdc!$C939=1,dati_bdv!$C$2:$C$65536,IF(dati_pdc!$C939=2,dati_bdv!$D$2:$D$65536,IF(dati_pdc!$C939=3,dati_bdv!$E$2:$E$65536,IF(dati_pdc!$C939=4,dati_bdv!$F$2:$F$65536,IF(dati_pdc!$C939=5,dati_bdv!$G$2:$G$65536,dati_bdv!$H$2:$H$65536))))),$A939,dati_bdv!L$2:L$65536)</f>
        <v>0</v>
      </c>
      <c r="E939">
        <f>SUMIF(IF(dati_pdc!$C939=1,dati_bdv!$C$2:$C$65536,IF(dati_pdc!$C939=2,dati_bdv!$D$2:$D$65536,IF(dati_pdc!$C939=3,dati_bdv!$E$2:$E$65536,IF(dati_pdc!$C939=4,dati_bdv!$F$2:$F$65536,IF(dati_pdc!$C939=5,dati_bdv!$G$2:$G$65536,dati_bdv!$H$2:$H$65536))))),$A939,dati_bdv!M$2:M$65536)</f>
        <v>0</v>
      </c>
      <c r="F939">
        <f>SUMIF(IF(dati_pdc!$C939=1,dati_bdv!$C$2:$C$65536,IF(dati_pdc!$C939=2,dati_bdv!$D$2:$D$65536,IF(dati_pdc!$C939=3,dati_bdv!$E$2:$E$65536,IF(dati_pdc!$C939=4,dati_bdv!$F$2:$F$65536,IF(dati_pdc!$C939=5,dati_bdv!$G$2:$G$65536,dati_bdv!$H$2:$H$65536))))),$A939,dati_bdv!N$2:N$65536)</f>
        <v>0</v>
      </c>
    </row>
    <row r="940" spans="1:6">
      <c r="A940" s="34">
        <f>dati_pdc!A940</f>
        <v>0</v>
      </c>
      <c r="B940">
        <f>SUMIF(IF(dati_pdc!$C940=1,dati_bdv!$C$2:$C$65536,IF(dati_pdc!$C940=2,dati_bdv!$D$2:$D$65536,IF(dati_pdc!$C940=3,dati_bdv!$E$2:$E$65536,IF(dati_pdc!$C940=4,dati_bdv!$F$2:$F$65536,IF(dati_pdc!$C940=5,dati_bdv!$G$2:$G$65536,dati_bdv!$H$2:$H$65536))))),$A940,dati_bdv!J$2:J$65536)</f>
        <v>0</v>
      </c>
      <c r="C940">
        <f>SUMIF(IF(dati_pdc!$C940=1,dati_bdv!$C$2:$C$65536,IF(dati_pdc!$C940=2,dati_bdv!$D$2:$D$65536,IF(dati_pdc!$C940=3,dati_bdv!$E$2:$E$65536,IF(dati_pdc!$C940=4,dati_bdv!$F$2:$F$65536,IF(dati_pdc!$C940=5,dati_bdv!$G$2:$G$65536,dati_bdv!$H$2:$H$65536))))),$A940,dati_bdv!K$2:K$65536)</f>
        <v>0</v>
      </c>
      <c r="D940">
        <f>SUMIF(IF(dati_pdc!$C940=1,dati_bdv!$C$2:$C$65536,IF(dati_pdc!$C940=2,dati_bdv!$D$2:$D$65536,IF(dati_pdc!$C940=3,dati_bdv!$E$2:$E$65536,IF(dati_pdc!$C940=4,dati_bdv!$F$2:$F$65536,IF(dati_pdc!$C940=5,dati_bdv!$G$2:$G$65536,dati_bdv!$H$2:$H$65536))))),$A940,dati_bdv!L$2:L$65536)</f>
        <v>0</v>
      </c>
      <c r="E940">
        <f>SUMIF(IF(dati_pdc!$C940=1,dati_bdv!$C$2:$C$65536,IF(dati_pdc!$C940=2,dati_bdv!$D$2:$D$65536,IF(dati_pdc!$C940=3,dati_bdv!$E$2:$E$65536,IF(dati_pdc!$C940=4,dati_bdv!$F$2:$F$65536,IF(dati_pdc!$C940=5,dati_bdv!$G$2:$G$65536,dati_bdv!$H$2:$H$65536))))),$A940,dati_bdv!M$2:M$65536)</f>
        <v>0</v>
      </c>
      <c r="F940">
        <f>SUMIF(IF(dati_pdc!$C940=1,dati_bdv!$C$2:$C$65536,IF(dati_pdc!$C940=2,dati_bdv!$D$2:$D$65536,IF(dati_pdc!$C940=3,dati_bdv!$E$2:$E$65536,IF(dati_pdc!$C940=4,dati_bdv!$F$2:$F$65536,IF(dati_pdc!$C940=5,dati_bdv!$G$2:$G$65536,dati_bdv!$H$2:$H$65536))))),$A940,dati_bdv!N$2:N$65536)</f>
        <v>0</v>
      </c>
    </row>
    <row r="941" spans="1:6">
      <c r="A941" s="34">
        <f>dati_pdc!A941</f>
        <v>0</v>
      </c>
      <c r="B941">
        <f>SUMIF(IF(dati_pdc!$C941=1,dati_bdv!$C$2:$C$65536,IF(dati_pdc!$C941=2,dati_bdv!$D$2:$D$65536,IF(dati_pdc!$C941=3,dati_bdv!$E$2:$E$65536,IF(dati_pdc!$C941=4,dati_bdv!$F$2:$F$65536,IF(dati_pdc!$C941=5,dati_bdv!$G$2:$G$65536,dati_bdv!$H$2:$H$65536))))),$A941,dati_bdv!J$2:J$65536)</f>
        <v>0</v>
      </c>
      <c r="C941">
        <f>SUMIF(IF(dati_pdc!$C941=1,dati_bdv!$C$2:$C$65536,IF(dati_pdc!$C941=2,dati_bdv!$D$2:$D$65536,IF(dati_pdc!$C941=3,dati_bdv!$E$2:$E$65536,IF(dati_pdc!$C941=4,dati_bdv!$F$2:$F$65536,IF(dati_pdc!$C941=5,dati_bdv!$G$2:$G$65536,dati_bdv!$H$2:$H$65536))))),$A941,dati_bdv!K$2:K$65536)</f>
        <v>0</v>
      </c>
      <c r="D941">
        <f>SUMIF(IF(dati_pdc!$C941=1,dati_bdv!$C$2:$C$65536,IF(dati_pdc!$C941=2,dati_bdv!$D$2:$D$65536,IF(dati_pdc!$C941=3,dati_bdv!$E$2:$E$65536,IF(dati_pdc!$C941=4,dati_bdv!$F$2:$F$65536,IF(dati_pdc!$C941=5,dati_bdv!$G$2:$G$65536,dati_bdv!$H$2:$H$65536))))),$A941,dati_bdv!L$2:L$65536)</f>
        <v>0</v>
      </c>
      <c r="E941">
        <f>SUMIF(IF(dati_pdc!$C941=1,dati_bdv!$C$2:$C$65536,IF(dati_pdc!$C941=2,dati_bdv!$D$2:$D$65536,IF(dati_pdc!$C941=3,dati_bdv!$E$2:$E$65536,IF(dati_pdc!$C941=4,dati_bdv!$F$2:$F$65536,IF(dati_pdc!$C941=5,dati_bdv!$G$2:$G$65536,dati_bdv!$H$2:$H$65536))))),$A941,dati_bdv!M$2:M$65536)</f>
        <v>0</v>
      </c>
      <c r="F941">
        <f>SUMIF(IF(dati_pdc!$C941=1,dati_bdv!$C$2:$C$65536,IF(dati_pdc!$C941=2,dati_bdv!$D$2:$D$65536,IF(dati_pdc!$C941=3,dati_bdv!$E$2:$E$65536,IF(dati_pdc!$C941=4,dati_bdv!$F$2:$F$65536,IF(dati_pdc!$C941=5,dati_bdv!$G$2:$G$65536,dati_bdv!$H$2:$H$65536))))),$A941,dati_bdv!N$2:N$65536)</f>
        <v>0</v>
      </c>
    </row>
    <row r="942" spans="1:6">
      <c r="A942" s="34">
        <f>dati_pdc!A942</f>
        <v>0</v>
      </c>
      <c r="B942">
        <f>SUMIF(IF(dati_pdc!$C942=1,dati_bdv!$C$2:$C$65536,IF(dati_pdc!$C942=2,dati_bdv!$D$2:$D$65536,IF(dati_pdc!$C942=3,dati_bdv!$E$2:$E$65536,IF(dati_pdc!$C942=4,dati_bdv!$F$2:$F$65536,IF(dati_pdc!$C942=5,dati_bdv!$G$2:$G$65536,dati_bdv!$H$2:$H$65536))))),$A942,dati_bdv!J$2:J$65536)</f>
        <v>0</v>
      </c>
      <c r="C942">
        <f>SUMIF(IF(dati_pdc!$C942=1,dati_bdv!$C$2:$C$65536,IF(dati_pdc!$C942=2,dati_bdv!$D$2:$D$65536,IF(dati_pdc!$C942=3,dati_bdv!$E$2:$E$65536,IF(dati_pdc!$C942=4,dati_bdv!$F$2:$F$65536,IF(dati_pdc!$C942=5,dati_bdv!$G$2:$G$65536,dati_bdv!$H$2:$H$65536))))),$A942,dati_bdv!K$2:K$65536)</f>
        <v>0</v>
      </c>
      <c r="D942">
        <f>SUMIF(IF(dati_pdc!$C942=1,dati_bdv!$C$2:$C$65536,IF(dati_pdc!$C942=2,dati_bdv!$D$2:$D$65536,IF(dati_pdc!$C942=3,dati_bdv!$E$2:$E$65536,IF(dati_pdc!$C942=4,dati_bdv!$F$2:$F$65536,IF(dati_pdc!$C942=5,dati_bdv!$G$2:$G$65536,dati_bdv!$H$2:$H$65536))))),$A942,dati_bdv!L$2:L$65536)</f>
        <v>0</v>
      </c>
      <c r="E942">
        <f>SUMIF(IF(dati_pdc!$C942=1,dati_bdv!$C$2:$C$65536,IF(dati_pdc!$C942=2,dati_bdv!$D$2:$D$65536,IF(dati_pdc!$C942=3,dati_bdv!$E$2:$E$65536,IF(dati_pdc!$C942=4,dati_bdv!$F$2:$F$65536,IF(dati_pdc!$C942=5,dati_bdv!$G$2:$G$65536,dati_bdv!$H$2:$H$65536))))),$A942,dati_bdv!M$2:M$65536)</f>
        <v>0</v>
      </c>
      <c r="F942">
        <f>SUMIF(IF(dati_pdc!$C942=1,dati_bdv!$C$2:$C$65536,IF(dati_pdc!$C942=2,dati_bdv!$D$2:$D$65536,IF(dati_pdc!$C942=3,dati_bdv!$E$2:$E$65536,IF(dati_pdc!$C942=4,dati_bdv!$F$2:$F$65536,IF(dati_pdc!$C942=5,dati_bdv!$G$2:$G$65536,dati_bdv!$H$2:$H$65536))))),$A942,dati_bdv!N$2:N$65536)</f>
        <v>0</v>
      </c>
    </row>
    <row r="943" spans="1:6">
      <c r="A943" s="34">
        <f>dati_pdc!A943</f>
        <v>0</v>
      </c>
      <c r="B943">
        <f>SUMIF(IF(dati_pdc!$C943=1,dati_bdv!$C$2:$C$65536,IF(dati_pdc!$C943=2,dati_bdv!$D$2:$D$65536,IF(dati_pdc!$C943=3,dati_bdv!$E$2:$E$65536,IF(dati_pdc!$C943=4,dati_bdv!$F$2:$F$65536,IF(dati_pdc!$C943=5,dati_bdv!$G$2:$G$65536,dati_bdv!$H$2:$H$65536))))),$A943,dati_bdv!J$2:J$65536)</f>
        <v>0</v>
      </c>
      <c r="C943">
        <f>SUMIF(IF(dati_pdc!$C943=1,dati_bdv!$C$2:$C$65536,IF(dati_pdc!$C943=2,dati_bdv!$D$2:$D$65536,IF(dati_pdc!$C943=3,dati_bdv!$E$2:$E$65536,IF(dati_pdc!$C943=4,dati_bdv!$F$2:$F$65536,IF(dati_pdc!$C943=5,dati_bdv!$G$2:$G$65536,dati_bdv!$H$2:$H$65536))))),$A943,dati_bdv!K$2:K$65536)</f>
        <v>0</v>
      </c>
      <c r="D943">
        <f>SUMIF(IF(dati_pdc!$C943=1,dati_bdv!$C$2:$C$65536,IF(dati_pdc!$C943=2,dati_bdv!$D$2:$D$65536,IF(dati_pdc!$C943=3,dati_bdv!$E$2:$E$65536,IF(dati_pdc!$C943=4,dati_bdv!$F$2:$F$65536,IF(dati_pdc!$C943=5,dati_bdv!$G$2:$G$65536,dati_bdv!$H$2:$H$65536))))),$A943,dati_bdv!L$2:L$65536)</f>
        <v>0</v>
      </c>
      <c r="E943">
        <f>SUMIF(IF(dati_pdc!$C943=1,dati_bdv!$C$2:$C$65536,IF(dati_pdc!$C943=2,dati_bdv!$D$2:$D$65536,IF(dati_pdc!$C943=3,dati_bdv!$E$2:$E$65536,IF(dati_pdc!$C943=4,dati_bdv!$F$2:$F$65536,IF(dati_pdc!$C943=5,dati_bdv!$G$2:$G$65536,dati_bdv!$H$2:$H$65536))))),$A943,dati_bdv!M$2:M$65536)</f>
        <v>0</v>
      </c>
      <c r="F943">
        <f>SUMIF(IF(dati_pdc!$C943=1,dati_bdv!$C$2:$C$65536,IF(dati_pdc!$C943=2,dati_bdv!$D$2:$D$65536,IF(dati_pdc!$C943=3,dati_bdv!$E$2:$E$65536,IF(dati_pdc!$C943=4,dati_bdv!$F$2:$F$65536,IF(dati_pdc!$C943=5,dati_bdv!$G$2:$G$65536,dati_bdv!$H$2:$H$65536))))),$A943,dati_bdv!N$2:N$65536)</f>
        <v>0</v>
      </c>
    </row>
    <row r="944" spans="1:6">
      <c r="A944" s="34">
        <f>dati_pdc!A944</f>
        <v>0</v>
      </c>
      <c r="B944">
        <f>SUMIF(IF(dati_pdc!$C944=1,dati_bdv!$C$2:$C$65536,IF(dati_pdc!$C944=2,dati_bdv!$D$2:$D$65536,IF(dati_pdc!$C944=3,dati_bdv!$E$2:$E$65536,IF(dati_pdc!$C944=4,dati_bdv!$F$2:$F$65536,IF(dati_pdc!$C944=5,dati_bdv!$G$2:$G$65536,dati_bdv!$H$2:$H$65536))))),$A944,dati_bdv!J$2:J$65536)</f>
        <v>0</v>
      </c>
      <c r="C944">
        <f>SUMIF(IF(dati_pdc!$C944=1,dati_bdv!$C$2:$C$65536,IF(dati_pdc!$C944=2,dati_bdv!$D$2:$D$65536,IF(dati_pdc!$C944=3,dati_bdv!$E$2:$E$65536,IF(dati_pdc!$C944=4,dati_bdv!$F$2:$F$65536,IF(dati_pdc!$C944=5,dati_bdv!$G$2:$G$65536,dati_bdv!$H$2:$H$65536))))),$A944,dati_bdv!K$2:K$65536)</f>
        <v>0</v>
      </c>
      <c r="D944">
        <f>SUMIF(IF(dati_pdc!$C944=1,dati_bdv!$C$2:$C$65536,IF(dati_pdc!$C944=2,dati_bdv!$D$2:$D$65536,IF(dati_pdc!$C944=3,dati_bdv!$E$2:$E$65536,IF(dati_pdc!$C944=4,dati_bdv!$F$2:$F$65536,IF(dati_pdc!$C944=5,dati_bdv!$G$2:$G$65536,dati_bdv!$H$2:$H$65536))))),$A944,dati_bdv!L$2:L$65536)</f>
        <v>0</v>
      </c>
      <c r="E944">
        <f>SUMIF(IF(dati_pdc!$C944=1,dati_bdv!$C$2:$C$65536,IF(dati_pdc!$C944=2,dati_bdv!$D$2:$D$65536,IF(dati_pdc!$C944=3,dati_bdv!$E$2:$E$65536,IF(dati_pdc!$C944=4,dati_bdv!$F$2:$F$65536,IF(dati_pdc!$C944=5,dati_bdv!$G$2:$G$65536,dati_bdv!$H$2:$H$65536))))),$A944,dati_bdv!M$2:M$65536)</f>
        <v>0</v>
      </c>
      <c r="F944">
        <f>SUMIF(IF(dati_pdc!$C944=1,dati_bdv!$C$2:$C$65536,IF(dati_pdc!$C944=2,dati_bdv!$D$2:$D$65536,IF(dati_pdc!$C944=3,dati_bdv!$E$2:$E$65536,IF(dati_pdc!$C944=4,dati_bdv!$F$2:$F$65536,IF(dati_pdc!$C944=5,dati_bdv!$G$2:$G$65536,dati_bdv!$H$2:$H$65536))))),$A944,dati_bdv!N$2:N$65536)</f>
        <v>0</v>
      </c>
    </row>
    <row r="945" spans="1:6">
      <c r="A945" s="34">
        <f>dati_pdc!A945</f>
        <v>0</v>
      </c>
      <c r="B945">
        <f>SUMIF(IF(dati_pdc!$C945=1,dati_bdv!$C$2:$C$65536,IF(dati_pdc!$C945=2,dati_bdv!$D$2:$D$65536,IF(dati_pdc!$C945=3,dati_bdv!$E$2:$E$65536,IF(dati_pdc!$C945=4,dati_bdv!$F$2:$F$65536,IF(dati_pdc!$C945=5,dati_bdv!$G$2:$G$65536,dati_bdv!$H$2:$H$65536))))),$A945,dati_bdv!J$2:J$65536)</f>
        <v>0</v>
      </c>
      <c r="C945">
        <f>SUMIF(IF(dati_pdc!$C945=1,dati_bdv!$C$2:$C$65536,IF(dati_pdc!$C945=2,dati_bdv!$D$2:$D$65536,IF(dati_pdc!$C945=3,dati_bdv!$E$2:$E$65536,IF(dati_pdc!$C945=4,dati_bdv!$F$2:$F$65536,IF(dati_pdc!$C945=5,dati_bdv!$G$2:$G$65536,dati_bdv!$H$2:$H$65536))))),$A945,dati_bdv!K$2:K$65536)</f>
        <v>0</v>
      </c>
      <c r="D945">
        <f>SUMIF(IF(dati_pdc!$C945=1,dati_bdv!$C$2:$C$65536,IF(dati_pdc!$C945=2,dati_bdv!$D$2:$D$65536,IF(dati_pdc!$C945=3,dati_bdv!$E$2:$E$65536,IF(dati_pdc!$C945=4,dati_bdv!$F$2:$F$65536,IF(dati_pdc!$C945=5,dati_bdv!$G$2:$G$65536,dati_bdv!$H$2:$H$65536))))),$A945,dati_bdv!L$2:L$65536)</f>
        <v>0</v>
      </c>
      <c r="E945">
        <f>SUMIF(IF(dati_pdc!$C945=1,dati_bdv!$C$2:$C$65536,IF(dati_pdc!$C945=2,dati_bdv!$D$2:$D$65536,IF(dati_pdc!$C945=3,dati_bdv!$E$2:$E$65536,IF(dati_pdc!$C945=4,dati_bdv!$F$2:$F$65536,IF(dati_pdc!$C945=5,dati_bdv!$G$2:$G$65536,dati_bdv!$H$2:$H$65536))))),$A945,dati_bdv!M$2:M$65536)</f>
        <v>0</v>
      </c>
      <c r="F945">
        <f>SUMIF(IF(dati_pdc!$C945=1,dati_bdv!$C$2:$C$65536,IF(dati_pdc!$C945=2,dati_bdv!$D$2:$D$65536,IF(dati_pdc!$C945=3,dati_bdv!$E$2:$E$65536,IF(dati_pdc!$C945=4,dati_bdv!$F$2:$F$65536,IF(dati_pdc!$C945=5,dati_bdv!$G$2:$G$65536,dati_bdv!$H$2:$H$65536))))),$A945,dati_bdv!N$2:N$65536)</f>
        <v>0</v>
      </c>
    </row>
    <row r="946" spans="1:6">
      <c r="A946" s="34">
        <f>dati_pdc!A946</f>
        <v>0</v>
      </c>
      <c r="B946">
        <f>SUMIF(IF(dati_pdc!$C946=1,dati_bdv!$C$2:$C$65536,IF(dati_pdc!$C946=2,dati_bdv!$D$2:$D$65536,IF(dati_pdc!$C946=3,dati_bdv!$E$2:$E$65536,IF(dati_pdc!$C946=4,dati_bdv!$F$2:$F$65536,IF(dati_pdc!$C946=5,dati_bdv!$G$2:$G$65536,dati_bdv!$H$2:$H$65536))))),$A946,dati_bdv!J$2:J$65536)</f>
        <v>0</v>
      </c>
      <c r="C946">
        <f>SUMIF(IF(dati_pdc!$C946=1,dati_bdv!$C$2:$C$65536,IF(dati_pdc!$C946=2,dati_bdv!$D$2:$D$65536,IF(dati_pdc!$C946=3,dati_bdv!$E$2:$E$65536,IF(dati_pdc!$C946=4,dati_bdv!$F$2:$F$65536,IF(dati_pdc!$C946=5,dati_bdv!$G$2:$G$65536,dati_bdv!$H$2:$H$65536))))),$A946,dati_bdv!K$2:K$65536)</f>
        <v>0</v>
      </c>
      <c r="D946">
        <f>SUMIF(IF(dati_pdc!$C946=1,dati_bdv!$C$2:$C$65536,IF(dati_pdc!$C946=2,dati_bdv!$D$2:$D$65536,IF(dati_pdc!$C946=3,dati_bdv!$E$2:$E$65536,IF(dati_pdc!$C946=4,dati_bdv!$F$2:$F$65536,IF(dati_pdc!$C946=5,dati_bdv!$G$2:$G$65536,dati_bdv!$H$2:$H$65536))))),$A946,dati_bdv!L$2:L$65536)</f>
        <v>0</v>
      </c>
      <c r="E946">
        <f>SUMIF(IF(dati_pdc!$C946=1,dati_bdv!$C$2:$C$65536,IF(dati_pdc!$C946=2,dati_bdv!$D$2:$D$65536,IF(dati_pdc!$C946=3,dati_bdv!$E$2:$E$65536,IF(dati_pdc!$C946=4,dati_bdv!$F$2:$F$65536,IF(dati_pdc!$C946=5,dati_bdv!$G$2:$G$65536,dati_bdv!$H$2:$H$65536))))),$A946,dati_bdv!M$2:M$65536)</f>
        <v>0</v>
      </c>
      <c r="F946">
        <f>SUMIF(IF(dati_pdc!$C946=1,dati_bdv!$C$2:$C$65536,IF(dati_pdc!$C946=2,dati_bdv!$D$2:$D$65536,IF(dati_pdc!$C946=3,dati_bdv!$E$2:$E$65536,IF(dati_pdc!$C946=4,dati_bdv!$F$2:$F$65536,IF(dati_pdc!$C946=5,dati_bdv!$G$2:$G$65536,dati_bdv!$H$2:$H$65536))))),$A946,dati_bdv!N$2:N$65536)</f>
        <v>0</v>
      </c>
    </row>
    <row r="947" spans="1:6">
      <c r="A947" s="34">
        <f>dati_pdc!A947</f>
        <v>0</v>
      </c>
      <c r="B947">
        <f>SUMIF(IF(dati_pdc!$C947=1,dati_bdv!$C$2:$C$65536,IF(dati_pdc!$C947=2,dati_bdv!$D$2:$D$65536,IF(dati_pdc!$C947=3,dati_bdv!$E$2:$E$65536,IF(dati_pdc!$C947=4,dati_bdv!$F$2:$F$65536,IF(dati_pdc!$C947=5,dati_bdv!$G$2:$G$65536,dati_bdv!$H$2:$H$65536))))),$A947,dati_bdv!J$2:J$65536)</f>
        <v>0</v>
      </c>
      <c r="C947">
        <f>SUMIF(IF(dati_pdc!$C947=1,dati_bdv!$C$2:$C$65536,IF(dati_pdc!$C947=2,dati_bdv!$D$2:$D$65536,IF(dati_pdc!$C947=3,dati_bdv!$E$2:$E$65536,IF(dati_pdc!$C947=4,dati_bdv!$F$2:$F$65536,IF(dati_pdc!$C947=5,dati_bdv!$G$2:$G$65536,dati_bdv!$H$2:$H$65536))))),$A947,dati_bdv!K$2:K$65536)</f>
        <v>0</v>
      </c>
      <c r="D947">
        <f>SUMIF(IF(dati_pdc!$C947=1,dati_bdv!$C$2:$C$65536,IF(dati_pdc!$C947=2,dati_bdv!$D$2:$D$65536,IF(dati_pdc!$C947=3,dati_bdv!$E$2:$E$65536,IF(dati_pdc!$C947=4,dati_bdv!$F$2:$F$65536,IF(dati_pdc!$C947=5,dati_bdv!$G$2:$G$65536,dati_bdv!$H$2:$H$65536))))),$A947,dati_bdv!L$2:L$65536)</f>
        <v>0</v>
      </c>
      <c r="E947">
        <f>SUMIF(IF(dati_pdc!$C947=1,dati_bdv!$C$2:$C$65536,IF(dati_pdc!$C947=2,dati_bdv!$D$2:$D$65536,IF(dati_pdc!$C947=3,dati_bdv!$E$2:$E$65536,IF(dati_pdc!$C947=4,dati_bdv!$F$2:$F$65536,IF(dati_pdc!$C947=5,dati_bdv!$G$2:$G$65536,dati_bdv!$H$2:$H$65536))))),$A947,dati_bdv!M$2:M$65536)</f>
        <v>0</v>
      </c>
      <c r="F947">
        <f>SUMIF(IF(dati_pdc!$C947=1,dati_bdv!$C$2:$C$65536,IF(dati_pdc!$C947=2,dati_bdv!$D$2:$D$65536,IF(dati_pdc!$C947=3,dati_bdv!$E$2:$E$65536,IF(dati_pdc!$C947=4,dati_bdv!$F$2:$F$65536,IF(dati_pdc!$C947=5,dati_bdv!$G$2:$G$65536,dati_bdv!$H$2:$H$65536))))),$A947,dati_bdv!N$2:N$65536)</f>
        <v>0</v>
      </c>
    </row>
    <row r="948" spans="1:6">
      <c r="A948" s="34">
        <f>dati_pdc!A948</f>
        <v>0</v>
      </c>
      <c r="B948">
        <f>SUMIF(IF(dati_pdc!$C948=1,dati_bdv!$C$2:$C$65536,IF(dati_pdc!$C948=2,dati_bdv!$D$2:$D$65536,IF(dati_pdc!$C948=3,dati_bdv!$E$2:$E$65536,IF(dati_pdc!$C948=4,dati_bdv!$F$2:$F$65536,IF(dati_pdc!$C948=5,dati_bdv!$G$2:$G$65536,dati_bdv!$H$2:$H$65536))))),$A948,dati_bdv!J$2:J$65536)</f>
        <v>0</v>
      </c>
      <c r="C948">
        <f>SUMIF(IF(dati_pdc!$C948=1,dati_bdv!$C$2:$C$65536,IF(dati_pdc!$C948=2,dati_bdv!$D$2:$D$65536,IF(dati_pdc!$C948=3,dati_bdv!$E$2:$E$65536,IF(dati_pdc!$C948=4,dati_bdv!$F$2:$F$65536,IF(dati_pdc!$C948=5,dati_bdv!$G$2:$G$65536,dati_bdv!$H$2:$H$65536))))),$A948,dati_bdv!K$2:K$65536)</f>
        <v>0</v>
      </c>
      <c r="D948">
        <f>SUMIF(IF(dati_pdc!$C948=1,dati_bdv!$C$2:$C$65536,IF(dati_pdc!$C948=2,dati_bdv!$D$2:$D$65536,IF(dati_pdc!$C948=3,dati_bdv!$E$2:$E$65536,IF(dati_pdc!$C948=4,dati_bdv!$F$2:$F$65536,IF(dati_pdc!$C948=5,dati_bdv!$G$2:$G$65536,dati_bdv!$H$2:$H$65536))))),$A948,dati_bdv!L$2:L$65536)</f>
        <v>0</v>
      </c>
      <c r="E948">
        <f>SUMIF(IF(dati_pdc!$C948=1,dati_bdv!$C$2:$C$65536,IF(dati_pdc!$C948=2,dati_bdv!$D$2:$D$65536,IF(dati_pdc!$C948=3,dati_bdv!$E$2:$E$65536,IF(dati_pdc!$C948=4,dati_bdv!$F$2:$F$65536,IF(dati_pdc!$C948=5,dati_bdv!$G$2:$G$65536,dati_bdv!$H$2:$H$65536))))),$A948,dati_bdv!M$2:M$65536)</f>
        <v>0</v>
      </c>
      <c r="F948">
        <f>SUMIF(IF(dati_pdc!$C948=1,dati_bdv!$C$2:$C$65536,IF(dati_pdc!$C948=2,dati_bdv!$D$2:$D$65536,IF(dati_pdc!$C948=3,dati_bdv!$E$2:$E$65536,IF(dati_pdc!$C948=4,dati_bdv!$F$2:$F$65536,IF(dati_pdc!$C948=5,dati_bdv!$G$2:$G$65536,dati_bdv!$H$2:$H$65536))))),$A948,dati_bdv!N$2:N$65536)</f>
        <v>0</v>
      </c>
    </row>
    <row r="949" spans="1:6">
      <c r="A949" s="34">
        <f>dati_pdc!A949</f>
        <v>0</v>
      </c>
      <c r="B949">
        <f>SUMIF(IF(dati_pdc!$C949=1,dati_bdv!$C$2:$C$65536,IF(dati_pdc!$C949=2,dati_bdv!$D$2:$D$65536,IF(dati_pdc!$C949=3,dati_bdv!$E$2:$E$65536,IF(dati_pdc!$C949=4,dati_bdv!$F$2:$F$65536,IF(dati_pdc!$C949=5,dati_bdv!$G$2:$G$65536,dati_bdv!$H$2:$H$65536))))),$A949,dati_bdv!J$2:J$65536)</f>
        <v>0</v>
      </c>
      <c r="C949">
        <f>SUMIF(IF(dati_pdc!$C949=1,dati_bdv!$C$2:$C$65536,IF(dati_pdc!$C949=2,dati_bdv!$D$2:$D$65536,IF(dati_pdc!$C949=3,dati_bdv!$E$2:$E$65536,IF(dati_pdc!$C949=4,dati_bdv!$F$2:$F$65536,IF(dati_pdc!$C949=5,dati_bdv!$G$2:$G$65536,dati_bdv!$H$2:$H$65536))))),$A949,dati_bdv!K$2:K$65536)</f>
        <v>0</v>
      </c>
      <c r="D949">
        <f>SUMIF(IF(dati_pdc!$C949=1,dati_bdv!$C$2:$C$65536,IF(dati_pdc!$C949=2,dati_bdv!$D$2:$D$65536,IF(dati_pdc!$C949=3,dati_bdv!$E$2:$E$65536,IF(dati_pdc!$C949=4,dati_bdv!$F$2:$F$65536,IF(dati_pdc!$C949=5,dati_bdv!$G$2:$G$65536,dati_bdv!$H$2:$H$65536))))),$A949,dati_bdv!L$2:L$65536)</f>
        <v>0</v>
      </c>
      <c r="E949">
        <f>SUMIF(IF(dati_pdc!$C949=1,dati_bdv!$C$2:$C$65536,IF(dati_pdc!$C949=2,dati_bdv!$D$2:$D$65536,IF(dati_pdc!$C949=3,dati_bdv!$E$2:$E$65536,IF(dati_pdc!$C949=4,dati_bdv!$F$2:$F$65536,IF(dati_pdc!$C949=5,dati_bdv!$G$2:$G$65536,dati_bdv!$H$2:$H$65536))))),$A949,dati_bdv!M$2:M$65536)</f>
        <v>0</v>
      </c>
      <c r="F949">
        <f>SUMIF(IF(dati_pdc!$C949=1,dati_bdv!$C$2:$C$65536,IF(dati_pdc!$C949=2,dati_bdv!$D$2:$D$65536,IF(dati_pdc!$C949=3,dati_bdv!$E$2:$E$65536,IF(dati_pdc!$C949=4,dati_bdv!$F$2:$F$65536,IF(dati_pdc!$C949=5,dati_bdv!$G$2:$G$65536,dati_bdv!$H$2:$H$65536))))),$A949,dati_bdv!N$2:N$65536)</f>
        <v>0</v>
      </c>
    </row>
    <row r="950" spans="1:6">
      <c r="A950" s="34">
        <f>dati_pdc!A950</f>
        <v>0</v>
      </c>
      <c r="B950">
        <f>SUMIF(IF(dati_pdc!$C950=1,dati_bdv!$C$2:$C$65536,IF(dati_pdc!$C950=2,dati_bdv!$D$2:$D$65536,IF(dati_pdc!$C950=3,dati_bdv!$E$2:$E$65536,IF(dati_pdc!$C950=4,dati_bdv!$F$2:$F$65536,IF(dati_pdc!$C950=5,dati_bdv!$G$2:$G$65536,dati_bdv!$H$2:$H$65536))))),$A950,dati_bdv!J$2:J$65536)</f>
        <v>0</v>
      </c>
      <c r="C950">
        <f>SUMIF(IF(dati_pdc!$C950=1,dati_bdv!$C$2:$C$65536,IF(dati_pdc!$C950=2,dati_bdv!$D$2:$D$65536,IF(dati_pdc!$C950=3,dati_bdv!$E$2:$E$65536,IF(dati_pdc!$C950=4,dati_bdv!$F$2:$F$65536,IF(dati_pdc!$C950=5,dati_bdv!$G$2:$G$65536,dati_bdv!$H$2:$H$65536))))),$A950,dati_bdv!K$2:K$65536)</f>
        <v>0</v>
      </c>
      <c r="D950">
        <f>SUMIF(IF(dati_pdc!$C950=1,dati_bdv!$C$2:$C$65536,IF(dati_pdc!$C950=2,dati_bdv!$D$2:$D$65536,IF(dati_pdc!$C950=3,dati_bdv!$E$2:$E$65536,IF(dati_pdc!$C950=4,dati_bdv!$F$2:$F$65536,IF(dati_pdc!$C950=5,dati_bdv!$G$2:$G$65536,dati_bdv!$H$2:$H$65536))))),$A950,dati_bdv!L$2:L$65536)</f>
        <v>0</v>
      </c>
      <c r="E950">
        <f>SUMIF(IF(dati_pdc!$C950=1,dati_bdv!$C$2:$C$65536,IF(dati_pdc!$C950=2,dati_bdv!$D$2:$D$65536,IF(dati_pdc!$C950=3,dati_bdv!$E$2:$E$65536,IF(dati_pdc!$C950=4,dati_bdv!$F$2:$F$65536,IF(dati_pdc!$C950=5,dati_bdv!$G$2:$G$65536,dati_bdv!$H$2:$H$65536))))),$A950,dati_bdv!M$2:M$65536)</f>
        <v>0</v>
      </c>
      <c r="F950">
        <f>SUMIF(IF(dati_pdc!$C950=1,dati_bdv!$C$2:$C$65536,IF(dati_pdc!$C950=2,dati_bdv!$D$2:$D$65536,IF(dati_pdc!$C950=3,dati_bdv!$E$2:$E$65536,IF(dati_pdc!$C950=4,dati_bdv!$F$2:$F$65536,IF(dati_pdc!$C950=5,dati_bdv!$G$2:$G$65536,dati_bdv!$H$2:$H$65536))))),$A950,dati_bdv!N$2:N$65536)</f>
        <v>0</v>
      </c>
    </row>
    <row r="951" spans="1:6">
      <c r="A951" s="34">
        <f>dati_pdc!A951</f>
        <v>0</v>
      </c>
      <c r="B951">
        <f>SUMIF(IF(dati_pdc!$C951=1,dati_bdv!$C$2:$C$65536,IF(dati_pdc!$C951=2,dati_bdv!$D$2:$D$65536,IF(dati_pdc!$C951=3,dati_bdv!$E$2:$E$65536,IF(dati_pdc!$C951=4,dati_bdv!$F$2:$F$65536,IF(dati_pdc!$C951=5,dati_bdv!$G$2:$G$65536,dati_bdv!$H$2:$H$65536))))),$A951,dati_bdv!J$2:J$65536)</f>
        <v>0</v>
      </c>
      <c r="C951">
        <f>SUMIF(IF(dati_pdc!$C951=1,dati_bdv!$C$2:$C$65536,IF(dati_pdc!$C951=2,dati_bdv!$D$2:$D$65536,IF(dati_pdc!$C951=3,dati_bdv!$E$2:$E$65536,IF(dati_pdc!$C951=4,dati_bdv!$F$2:$F$65536,IF(dati_pdc!$C951=5,dati_bdv!$G$2:$G$65536,dati_bdv!$H$2:$H$65536))))),$A951,dati_bdv!K$2:K$65536)</f>
        <v>0</v>
      </c>
      <c r="D951">
        <f>SUMIF(IF(dati_pdc!$C951=1,dati_bdv!$C$2:$C$65536,IF(dati_pdc!$C951=2,dati_bdv!$D$2:$D$65536,IF(dati_pdc!$C951=3,dati_bdv!$E$2:$E$65536,IF(dati_pdc!$C951=4,dati_bdv!$F$2:$F$65536,IF(dati_pdc!$C951=5,dati_bdv!$G$2:$G$65536,dati_bdv!$H$2:$H$65536))))),$A951,dati_bdv!L$2:L$65536)</f>
        <v>0</v>
      </c>
      <c r="E951">
        <f>SUMIF(IF(dati_pdc!$C951=1,dati_bdv!$C$2:$C$65536,IF(dati_pdc!$C951=2,dati_bdv!$D$2:$D$65536,IF(dati_pdc!$C951=3,dati_bdv!$E$2:$E$65536,IF(dati_pdc!$C951=4,dati_bdv!$F$2:$F$65536,IF(dati_pdc!$C951=5,dati_bdv!$G$2:$G$65536,dati_bdv!$H$2:$H$65536))))),$A951,dati_bdv!M$2:M$65536)</f>
        <v>0</v>
      </c>
      <c r="F951">
        <f>SUMIF(IF(dati_pdc!$C951=1,dati_bdv!$C$2:$C$65536,IF(dati_pdc!$C951=2,dati_bdv!$D$2:$D$65536,IF(dati_pdc!$C951=3,dati_bdv!$E$2:$E$65536,IF(dati_pdc!$C951=4,dati_bdv!$F$2:$F$65536,IF(dati_pdc!$C951=5,dati_bdv!$G$2:$G$65536,dati_bdv!$H$2:$H$65536))))),$A951,dati_bdv!N$2:N$65536)</f>
        <v>0</v>
      </c>
    </row>
    <row r="952" spans="1:6">
      <c r="A952" s="34">
        <f>dati_pdc!A952</f>
        <v>0</v>
      </c>
      <c r="B952">
        <f>SUMIF(IF(dati_pdc!$C952=1,dati_bdv!$C$2:$C$65536,IF(dati_pdc!$C952=2,dati_bdv!$D$2:$D$65536,IF(dati_pdc!$C952=3,dati_bdv!$E$2:$E$65536,IF(dati_pdc!$C952=4,dati_bdv!$F$2:$F$65536,IF(dati_pdc!$C952=5,dati_bdv!$G$2:$G$65536,dati_bdv!$H$2:$H$65536))))),$A952,dati_bdv!J$2:J$65536)</f>
        <v>0</v>
      </c>
      <c r="C952">
        <f>SUMIF(IF(dati_pdc!$C952=1,dati_bdv!$C$2:$C$65536,IF(dati_pdc!$C952=2,dati_bdv!$D$2:$D$65536,IF(dati_pdc!$C952=3,dati_bdv!$E$2:$E$65536,IF(dati_pdc!$C952=4,dati_bdv!$F$2:$F$65536,IF(dati_pdc!$C952=5,dati_bdv!$G$2:$G$65536,dati_bdv!$H$2:$H$65536))))),$A952,dati_bdv!K$2:K$65536)</f>
        <v>0</v>
      </c>
      <c r="D952">
        <f>SUMIF(IF(dati_pdc!$C952=1,dati_bdv!$C$2:$C$65536,IF(dati_pdc!$C952=2,dati_bdv!$D$2:$D$65536,IF(dati_pdc!$C952=3,dati_bdv!$E$2:$E$65536,IF(dati_pdc!$C952=4,dati_bdv!$F$2:$F$65536,IF(dati_pdc!$C952=5,dati_bdv!$G$2:$G$65536,dati_bdv!$H$2:$H$65536))))),$A952,dati_bdv!L$2:L$65536)</f>
        <v>0</v>
      </c>
      <c r="E952">
        <f>SUMIF(IF(dati_pdc!$C952=1,dati_bdv!$C$2:$C$65536,IF(dati_pdc!$C952=2,dati_bdv!$D$2:$D$65536,IF(dati_pdc!$C952=3,dati_bdv!$E$2:$E$65536,IF(dati_pdc!$C952=4,dati_bdv!$F$2:$F$65536,IF(dati_pdc!$C952=5,dati_bdv!$G$2:$G$65536,dati_bdv!$H$2:$H$65536))))),$A952,dati_bdv!M$2:M$65536)</f>
        <v>0</v>
      </c>
      <c r="F952">
        <f>SUMIF(IF(dati_pdc!$C952=1,dati_bdv!$C$2:$C$65536,IF(dati_pdc!$C952=2,dati_bdv!$D$2:$D$65536,IF(dati_pdc!$C952=3,dati_bdv!$E$2:$E$65536,IF(dati_pdc!$C952=4,dati_bdv!$F$2:$F$65536,IF(dati_pdc!$C952=5,dati_bdv!$G$2:$G$65536,dati_bdv!$H$2:$H$65536))))),$A952,dati_bdv!N$2:N$65536)</f>
        <v>0</v>
      </c>
    </row>
    <row r="953" spans="1:6">
      <c r="A953" s="34">
        <f>dati_pdc!A953</f>
        <v>0</v>
      </c>
      <c r="B953">
        <f>SUMIF(IF(dati_pdc!$C953=1,dati_bdv!$C$2:$C$65536,IF(dati_pdc!$C953=2,dati_bdv!$D$2:$D$65536,IF(dati_pdc!$C953=3,dati_bdv!$E$2:$E$65536,IF(dati_pdc!$C953=4,dati_bdv!$F$2:$F$65536,IF(dati_pdc!$C953=5,dati_bdv!$G$2:$G$65536,dati_bdv!$H$2:$H$65536))))),$A953,dati_bdv!J$2:J$65536)</f>
        <v>0</v>
      </c>
      <c r="C953">
        <f>SUMIF(IF(dati_pdc!$C953=1,dati_bdv!$C$2:$C$65536,IF(dati_pdc!$C953=2,dati_bdv!$D$2:$D$65536,IF(dati_pdc!$C953=3,dati_bdv!$E$2:$E$65536,IF(dati_pdc!$C953=4,dati_bdv!$F$2:$F$65536,IF(dati_pdc!$C953=5,dati_bdv!$G$2:$G$65536,dati_bdv!$H$2:$H$65536))))),$A953,dati_bdv!K$2:K$65536)</f>
        <v>0</v>
      </c>
      <c r="D953">
        <f>SUMIF(IF(dati_pdc!$C953=1,dati_bdv!$C$2:$C$65536,IF(dati_pdc!$C953=2,dati_bdv!$D$2:$D$65536,IF(dati_pdc!$C953=3,dati_bdv!$E$2:$E$65536,IF(dati_pdc!$C953=4,dati_bdv!$F$2:$F$65536,IF(dati_pdc!$C953=5,dati_bdv!$G$2:$G$65536,dati_bdv!$H$2:$H$65536))))),$A953,dati_bdv!L$2:L$65536)</f>
        <v>0</v>
      </c>
      <c r="E953">
        <f>SUMIF(IF(dati_pdc!$C953=1,dati_bdv!$C$2:$C$65536,IF(dati_pdc!$C953=2,dati_bdv!$D$2:$D$65536,IF(dati_pdc!$C953=3,dati_bdv!$E$2:$E$65536,IF(dati_pdc!$C953=4,dati_bdv!$F$2:$F$65536,IF(dati_pdc!$C953=5,dati_bdv!$G$2:$G$65536,dati_bdv!$H$2:$H$65536))))),$A953,dati_bdv!M$2:M$65536)</f>
        <v>0</v>
      </c>
      <c r="F953">
        <f>SUMIF(IF(dati_pdc!$C953=1,dati_bdv!$C$2:$C$65536,IF(dati_pdc!$C953=2,dati_bdv!$D$2:$D$65536,IF(dati_pdc!$C953=3,dati_bdv!$E$2:$E$65536,IF(dati_pdc!$C953=4,dati_bdv!$F$2:$F$65536,IF(dati_pdc!$C953=5,dati_bdv!$G$2:$G$65536,dati_bdv!$H$2:$H$65536))))),$A953,dati_bdv!N$2:N$65536)</f>
        <v>0</v>
      </c>
    </row>
    <row r="954" spans="1:6">
      <c r="A954" s="34">
        <f>dati_pdc!A954</f>
        <v>0</v>
      </c>
      <c r="B954">
        <f>SUMIF(IF(dati_pdc!$C954=1,dati_bdv!$C$2:$C$65536,IF(dati_pdc!$C954=2,dati_bdv!$D$2:$D$65536,IF(dati_pdc!$C954=3,dati_bdv!$E$2:$E$65536,IF(dati_pdc!$C954=4,dati_bdv!$F$2:$F$65536,IF(dati_pdc!$C954=5,dati_bdv!$G$2:$G$65536,dati_bdv!$H$2:$H$65536))))),$A954,dati_bdv!J$2:J$65536)</f>
        <v>0</v>
      </c>
      <c r="C954">
        <f>SUMIF(IF(dati_pdc!$C954=1,dati_bdv!$C$2:$C$65536,IF(dati_pdc!$C954=2,dati_bdv!$D$2:$D$65536,IF(dati_pdc!$C954=3,dati_bdv!$E$2:$E$65536,IF(dati_pdc!$C954=4,dati_bdv!$F$2:$F$65536,IF(dati_pdc!$C954=5,dati_bdv!$G$2:$G$65536,dati_bdv!$H$2:$H$65536))))),$A954,dati_bdv!K$2:K$65536)</f>
        <v>0</v>
      </c>
      <c r="D954">
        <f>SUMIF(IF(dati_pdc!$C954=1,dati_bdv!$C$2:$C$65536,IF(dati_pdc!$C954=2,dati_bdv!$D$2:$D$65536,IF(dati_pdc!$C954=3,dati_bdv!$E$2:$E$65536,IF(dati_pdc!$C954=4,dati_bdv!$F$2:$F$65536,IF(dati_pdc!$C954=5,dati_bdv!$G$2:$G$65536,dati_bdv!$H$2:$H$65536))))),$A954,dati_bdv!L$2:L$65536)</f>
        <v>0</v>
      </c>
      <c r="E954">
        <f>SUMIF(IF(dati_pdc!$C954=1,dati_bdv!$C$2:$C$65536,IF(dati_pdc!$C954=2,dati_bdv!$D$2:$D$65536,IF(dati_pdc!$C954=3,dati_bdv!$E$2:$E$65536,IF(dati_pdc!$C954=4,dati_bdv!$F$2:$F$65536,IF(dati_pdc!$C954=5,dati_bdv!$G$2:$G$65536,dati_bdv!$H$2:$H$65536))))),$A954,dati_bdv!M$2:M$65536)</f>
        <v>0</v>
      </c>
      <c r="F954">
        <f>SUMIF(IF(dati_pdc!$C954=1,dati_bdv!$C$2:$C$65536,IF(dati_pdc!$C954=2,dati_bdv!$D$2:$D$65536,IF(dati_pdc!$C954=3,dati_bdv!$E$2:$E$65536,IF(dati_pdc!$C954=4,dati_bdv!$F$2:$F$65536,IF(dati_pdc!$C954=5,dati_bdv!$G$2:$G$65536,dati_bdv!$H$2:$H$65536))))),$A954,dati_bdv!N$2:N$65536)</f>
        <v>0</v>
      </c>
    </row>
    <row r="955" spans="1:6">
      <c r="A955" s="34">
        <f>dati_pdc!A955</f>
        <v>0</v>
      </c>
      <c r="B955">
        <f>SUMIF(IF(dati_pdc!$C955=1,dati_bdv!$C$2:$C$65536,IF(dati_pdc!$C955=2,dati_bdv!$D$2:$D$65536,IF(dati_pdc!$C955=3,dati_bdv!$E$2:$E$65536,IF(dati_pdc!$C955=4,dati_bdv!$F$2:$F$65536,IF(dati_pdc!$C955=5,dati_bdv!$G$2:$G$65536,dati_bdv!$H$2:$H$65536))))),$A955,dati_bdv!J$2:J$65536)</f>
        <v>0</v>
      </c>
      <c r="C955">
        <f>SUMIF(IF(dati_pdc!$C955=1,dati_bdv!$C$2:$C$65536,IF(dati_pdc!$C955=2,dati_bdv!$D$2:$D$65536,IF(dati_pdc!$C955=3,dati_bdv!$E$2:$E$65536,IF(dati_pdc!$C955=4,dati_bdv!$F$2:$F$65536,IF(dati_pdc!$C955=5,dati_bdv!$G$2:$G$65536,dati_bdv!$H$2:$H$65536))))),$A955,dati_bdv!K$2:K$65536)</f>
        <v>0</v>
      </c>
      <c r="D955">
        <f>SUMIF(IF(dati_pdc!$C955=1,dati_bdv!$C$2:$C$65536,IF(dati_pdc!$C955=2,dati_bdv!$D$2:$D$65536,IF(dati_pdc!$C955=3,dati_bdv!$E$2:$E$65536,IF(dati_pdc!$C955=4,dati_bdv!$F$2:$F$65536,IF(dati_pdc!$C955=5,dati_bdv!$G$2:$G$65536,dati_bdv!$H$2:$H$65536))))),$A955,dati_bdv!L$2:L$65536)</f>
        <v>0</v>
      </c>
      <c r="E955">
        <f>SUMIF(IF(dati_pdc!$C955=1,dati_bdv!$C$2:$C$65536,IF(dati_pdc!$C955=2,dati_bdv!$D$2:$D$65536,IF(dati_pdc!$C955=3,dati_bdv!$E$2:$E$65536,IF(dati_pdc!$C955=4,dati_bdv!$F$2:$F$65536,IF(dati_pdc!$C955=5,dati_bdv!$G$2:$G$65536,dati_bdv!$H$2:$H$65536))))),$A955,dati_bdv!M$2:M$65536)</f>
        <v>0</v>
      </c>
      <c r="F955">
        <f>SUMIF(IF(dati_pdc!$C955=1,dati_bdv!$C$2:$C$65536,IF(dati_pdc!$C955=2,dati_bdv!$D$2:$D$65536,IF(dati_pdc!$C955=3,dati_bdv!$E$2:$E$65536,IF(dati_pdc!$C955=4,dati_bdv!$F$2:$F$65536,IF(dati_pdc!$C955=5,dati_bdv!$G$2:$G$65536,dati_bdv!$H$2:$H$65536))))),$A955,dati_bdv!N$2:N$65536)</f>
        <v>0</v>
      </c>
    </row>
    <row r="956" spans="1:6">
      <c r="A956" s="34">
        <f>dati_pdc!A956</f>
        <v>0</v>
      </c>
      <c r="B956">
        <f>SUMIF(IF(dati_pdc!$C956=1,dati_bdv!$C$2:$C$65536,IF(dati_pdc!$C956=2,dati_bdv!$D$2:$D$65536,IF(dati_pdc!$C956=3,dati_bdv!$E$2:$E$65536,IF(dati_pdc!$C956=4,dati_bdv!$F$2:$F$65536,IF(dati_pdc!$C956=5,dati_bdv!$G$2:$G$65536,dati_bdv!$H$2:$H$65536))))),$A956,dati_bdv!J$2:J$65536)</f>
        <v>0</v>
      </c>
      <c r="C956">
        <f>SUMIF(IF(dati_pdc!$C956=1,dati_bdv!$C$2:$C$65536,IF(dati_pdc!$C956=2,dati_bdv!$D$2:$D$65536,IF(dati_pdc!$C956=3,dati_bdv!$E$2:$E$65536,IF(dati_pdc!$C956=4,dati_bdv!$F$2:$F$65536,IF(dati_pdc!$C956=5,dati_bdv!$G$2:$G$65536,dati_bdv!$H$2:$H$65536))))),$A956,dati_bdv!K$2:K$65536)</f>
        <v>0</v>
      </c>
      <c r="D956">
        <f>SUMIF(IF(dati_pdc!$C956=1,dati_bdv!$C$2:$C$65536,IF(dati_pdc!$C956=2,dati_bdv!$D$2:$D$65536,IF(dati_pdc!$C956=3,dati_bdv!$E$2:$E$65536,IF(dati_pdc!$C956=4,dati_bdv!$F$2:$F$65536,IF(dati_pdc!$C956=5,dati_bdv!$G$2:$G$65536,dati_bdv!$H$2:$H$65536))))),$A956,dati_bdv!L$2:L$65536)</f>
        <v>0</v>
      </c>
      <c r="E956">
        <f>SUMIF(IF(dati_pdc!$C956=1,dati_bdv!$C$2:$C$65536,IF(dati_pdc!$C956=2,dati_bdv!$D$2:$D$65536,IF(dati_pdc!$C956=3,dati_bdv!$E$2:$E$65536,IF(dati_pdc!$C956=4,dati_bdv!$F$2:$F$65536,IF(dati_pdc!$C956=5,dati_bdv!$G$2:$G$65536,dati_bdv!$H$2:$H$65536))))),$A956,dati_bdv!M$2:M$65536)</f>
        <v>0</v>
      </c>
      <c r="F956">
        <f>SUMIF(IF(dati_pdc!$C956=1,dati_bdv!$C$2:$C$65536,IF(dati_pdc!$C956=2,dati_bdv!$D$2:$D$65536,IF(dati_pdc!$C956=3,dati_bdv!$E$2:$E$65536,IF(dati_pdc!$C956=4,dati_bdv!$F$2:$F$65536,IF(dati_pdc!$C956=5,dati_bdv!$G$2:$G$65536,dati_bdv!$H$2:$H$65536))))),$A956,dati_bdv!N$2:N$65536)</f>
        <v>0</v>
      </c>
    </row>
    <row r="957" spans="1:6">
      <c r="A957" s="34">
        <f>dati_pdc!A957</f>
        <v>0</v>
      </c>
      <c r="B957">
        <f>SUMIF(IF(dati_pdc!$C957=1,dati_bdv!$C$2:$C$65536,IF(dati_pdc!$C957=2,dati_bdv!$D$2:$D$65536,IF(dati_pdc!$C957=3,dati_bdv!$E$2:$E$65536,IF(dati_pdc!$C957=4,dati_bdv!$F$2:$F$65536,IF(dati_pdc!$C957=5,dati_bdv!$G$2:$G$65536,dati_bdv!$H$2:$H$65536))))),$A957,dati_bdv!J$2:J$65536)</f>
        <v>0</v>
      </c>
      <c r="C957">
        <f>SUMIF(IF(dati_pdc!$C957=1,dati_bdv!$C$2:$C$65536,IF(dati_pdc!$C957=2,dati_bdv!$D$2:$D$65536,IF(dati_pdc!$C957=3,dati_bdv!$E$2:$E$65536,IF(dati_pdc!$C957=4,dati_bdv!$F$2:$F$65536,IF(dati_pdc!$C957=5,dati_bdv!$G$2:$G$65536,dati_bdv!$H$2:$H$65536))))),$A957,dati_bdv!K$2:K$65536)</f>
        <v>0</v>
      </c>
      <c r="D957">
        <f>SUMIF(IF(dati_pdc!$C957=1,dati_bdv!$C$2:$C$65536,IF(dati_pdc!$C957=2,dati_bdv!$D$2:$D$65536,IF(dati_pdc!$C957=3,dati_bdv!$E$2:$E$65536,IF(dati_pdc!$C957=4,dati_bdv!$F$2:$F$65536,IF(dati_pdc!$C957=5,dati_bdv!$G$2:$G$65536,dati_bdv!$H$2:$H$65536))))),$A957,dati_bdv!L$2:L$65536)</f>
        <v>0</v>
      </c>
      <c r="E957">
        <f>SUMIF(IF(dati_pdc!$C957=1,dati_bdv!$C$2:$C$65536,IF(dati_pdc!$C957=2,dati_bdv!$D$2:$D$65536,IF(dati_pdc!$C957=3,dati_bdv!$E$2:$E$65536,IF(dati_pdc!$C957=4,dati_bdv!$F$2:$F$65536,IF(dati_pdc!$C957=5,dati_bdv!$G$2:$G$65536,dati_bdv!$H$2:$H$65536))))),$A957,dati_bdv!M$2:M$65536)</f>
        <v>0</v>
      </c>
      <c r="F957">
        <f>SUMIF(IF(dati_pdc!$C957=1,dati_bdv!$C$2:$C$65536,IF(dati_pdc!$C957=2,dati_bdv!$D$2:$D$65536,IF(dati_pdc!$C957=3,dati_bdv!$E$2:$E$65536,IF(dati_pdc!$C957=4,dati_bdv!$F$2:$F$65536,IF(dati_pdc!$C957=5,dati_bdv!$G$2:$G$65536,dati_bdv!$H$2:$H$65536))))),$A957,dati_bdv!N$2:N$65536)</f>
        <v>0</v>
      </c>
    </row>
    <row r="958" spans="1:6">
      <c r="A958" s="34">
        <f>dati_pdc!A958</f>
        <v>0</v>
      </c>
      <c r="B958">
        <f>SUMIF(IF(dati_pdc!$C958=1,dati_bdv!$C$2:$C$65536,IF(dati_pdc!$C958=2,dati_bdv!$D$2:$D$65536,IF(dati_pdc!$C958=3,dati_bdv!$E$2:$E$65536,IF(dati_pdc!$C958=4,dati_bdv!$F$2:$F$65536,IF(dati_pdc!$C958=5,dati_bdv!$G$2:$G$65536,dati_bdv!$H$2:$H$65536))))),$A958,dati_bdv!J$2:J$65536)</f>
        <v>0</v>
      </c>
      <c r="C958">
        <f>SUMIF(IF(dati_pdc!$C958=1,dati_bdv!$C$2:$C$65536,IF(dati_pdc!$C958=2,dati_bdv!$D$2:$D$65536,IF(dati_pdc!$C958=3,dati_bdv!$E$2:$E$65536,IF(dati_pdc!$C958=4,dati_bdv!$F$2:$F$65536,IF(dati_pdc!$C958=5,dati_bdv!$G$2:$G$65536,dati_bdv!$H$2:$H$65536))))),$A958,dati_bdv!K$2:K$65536)</f>
        <v>0</v>
      </c>
      <c r="D958">
        <f>SUMIF(IF(dati_pdc!$C958=1,dati_bdv!$C$2:$C$65536,IF(dati_pdc!$C958=2,dati_bdv!$D$2:$D$65536,IF(dati_pdc!$C958=3,dati_bdv!$E$2:$E$65536,IF(dati_pdc!$C958=4,dati_bdv!$F$2:$F$65536,IF(dati_pdc!$C958=5,dati_bdv!$G$2:$G$65536,dati_bdv!$H$2:$H$65536))))),$A958,dati_bdv!L$2:L$65536)</f>
        <v>0</v>
      </c>
      <c r="E958">
        <f>SUMIF(IF(dati_pdc!$C958=1,dati_bdv!$C$2:$C$65536,IF(dati_pdc!$C958=2,dati_bdv!$D$2:$D$65536,IF(dati_pdc!$C958=3,dati_bdv!$E$2:$E$65536,IF(dati_pdc!$C958=4,dati_bdv!$F$2:$F$65536,IF(dati_pdc!$C958=5,dati_bdv!$G$2:$G$65536,dati_bdv!$H$2:$H$65536))))),$A958,dati_bdv!M$2:M$65536)</f>
        <v>0</v>
      </c>
      <c r="F958">
        <f>SUMIF(IF(dati_pdc!$C958=1,dati_bdv!$C$2:$C$65536,IF(dati_pdc!$C958=2,dati_bdv!$D$2:$D$65536,IF(dati_pdc!$C958=3,dati_bdv!$E$2:$E$65536,IF(dati_pdc!$C958=4,dati_bdv!$F$2:$F$65536,IF(dati_pdc!$C958=5,dati_bdv!$G$2:$G$65536,dati_bdv!$H$2:$H$65536))))),$A958,dati_bdv!N$2:N$65536)</f>
        <v>0</v>
      </c>
    </row>
    <row r="959" spans="1:6">
      <c r="A959" s="34">
        <f>dati_pdc!A959</f>
        <v>0</v>
      </c>
      <c r="B959">
        <f>SUMIF(IF(dati_pdc!$C959=1,dati_bdv!$C$2:$C$65536,IF(dati_pdc!$C959=2,dati_bdv!$D$2:$D$65536,IF(dati_pdc!$C959=3,dati_bdv!$E$2:$E$65536,IF(dati_pdc!$C959=4,dati_bdv!$F$2:$F$65536,IF(dati_pdc!$C959=5,dati_bdv!$G$2:$G$65536,dati_bdv!$H$2:$H$65536))))),$A959,dati_bdv!J$2:J$65536)</f>
        <v>0</v>
      </c>
      <c r="C959">
        <f>SUMIF(IF(dati_pdc!$C959=1,dati_bdv!$C$2:$C$65536,IF(dati_pdc!$C959=2,dati_bdv!$D$2:$D$65536,IF(dati_pdc!$C959=3,dati_bdv!$E$2:$E$65536,IF(dati_pdc!$C959=4,dati_bdv!$F$2:$F$65536,IF(dati_pdc!$C959=5,dati_bdv!$G$2:$G$65536,dati_bdv!$H$2:$H$65536))))),$A959,dati_bdv!K$2:K$65536)</f>
        <v>0</v>
      </c>
      <c r="D959">
        <f>SUMIF(IF(dati_pdc!$C959=1,dati_bdv!$C$2:$C$65536,IF(dati_pdc!$C959=2,dati_bdv!$D$2:$D$65536,IF(dati_pdc!$C959=3,dati_bdv!$E$2:$E$65536,IF(dati_pdc!$C959=4,dati_bdv!$F$2:$F$65536,IF(dati_pdc!$C959=5,dati_bdv!$G$2:$G$65536,dati_bdv!$H$2:$H$65536))))),$A959,dati_bdv!L$2:L$65536)</f>
        <v>0</v>
      </c>
      <c r="E959">
        <f>SUMIF(IF(dati_pdc!$C959=1,dati_bdv!$C$2:$C$65536,IF(dati_pdc!$C959=2,dati_bdv!$D$2:$D$65536,IF(dati_pdc!$C959=3,dati_bdv!$E$2:$E$65536,IF(dati_pdc!$C959=4,dati_bdv!$F$2:$F$65536,IF(dati_pdc!$C959=5,dati_bdv!$G$2:$G$65536,dati_bdv!$H$2:$H$65536))))),$A959,dati_bdv!M$2:M$65536)</f>
        <v>0</v>
      </c>
      <c r="F959">
        <f>SUMIF(IF(dati_pdc!$C959=1,dati_bdv!$C$2:$C$65536,IF(dati_pdc!$C959=2,dati_bdv!$D$2:$D$65536,IF(dati_pdc!$C959=3,dati_bdv!$E$2:$E$65536,IF(dati_pdc!$C959=4,dati_bdv!$F$2:$F$65536,IF(dati_pdc!$C959=5,dati_bdv!$G$2:$G$65536,dati_bdv!$H$2:$H$65536))))),$A959,dati_bdv!N$2:N$65536)</f>
        <v>0</v>
      </c>
    </row>
    <row r="960" spans="1:6">
      <c r="A960" s="34">
        <f>dati_pdc!A960</f>
        <v>0</v>
      </c>
      <c r="B960">
        <f>SUMIF(IF(dati_pdc!$C960=1,dati_bdv!$C$2:$C$65536,IF(dati_pdc!$C960=2,dati_bdv!$D$2:$D$65536,IF(dati_pdc!$C960=3,dati_bdv!$E$2:$E$65536,IF(dati_pdc!$C960=4,dati_bdv!$F$2:$F$65536,IF(dati_pdc!$C960=5,dati_bdv!$G$2:$G$65536,dati_bdv!$H$2:$H$65536))))),$A960,dati_bdv!J$2:J$65536)</f>
        <v>0</v>
      </c>
      <c r="C960">
        <f>SUMIF(IF(dati_pdc!$C960=1,dati_bdv!$C$2:$C$65536,IF(dati_pdc!$C960=2,dati_bdv!$D$2:$D$65536,IF(dati_pdc!$C960=3,dati_bdv!$E$2:$E$65536,IF(dati_pdc!$C960=4,dati_bdv!$F$2:$F$65536,IF(dati_pdc!$C960=5,dati_bdv!$G$2:$G$65536,dati_bdv!$H$2:$H$65536))))),$A960,dati_bdv!K$2:K$65536)</f>
        <v>0</v>
      </c>
      <c r="D960">
        <f>SUMIF(IF(dati_pdc!$C960=1,dati_bdv!$C$2:$C$65536,IF(dati_pdc!$C960=2,dati_bdv!$D$2:$D$65536,IF(dati_pdc!$C960=3,dati_bdv!$E$2:$E$65536,IF(dati_pdc!$C960=4,dati_bdv!$F$2:$F$65536,IF(dati_pdc!$C960=5,dati_bdv!$G$2:$G$65536,dati_bdv!$H$2:$H$65536))))),$A960,dati_bdv!L$2:L$65536)</f>
        <v>0</v>
      </c>
      <c r="E960">
        <f>SUMIF(IF(dati_pdc!$C960=1,dati_bdv!$C$2:$C$65536,IF(dati_pdc!$C960=2,dati_bdv!$D$2:$D$65536,IF(dati_pdc!$C960=3,dati_bdv!$E$2:$E$65536,IF(dati_pdc!$C960=4,dati_bdv!$F$2:$F$65536,IF(dati_pdc!$C960=5,dati_bdv!$G$2:$G$65536,dati_bdv!$H$2:$H$65536))))),$A960,dati_bdv!M$2:M$65536)</f>
        <v>0</v>
      </c>
      <c r="F960">
        <f>SUMIF(IF(dati_pdc!$C960=1,dati_bdv!$C$2:$C$65536,IF(dati_pdc!$C960=2,dati_bdv!$D$2:$D$65536,IF(dati_pdc!$C960=3,dati_bdv!$E$2:$E$65536,IF(dati_pdc!$C960=4,dati_bdv!$F$2:$F$65536,IF(dati_pdc!$C960=5,dati_bdv!$G$2:$G$65536,dati_bdv!$H$2:$H$65536))))),$A960,dati_bdv!N$2:N$65536)</f>
        <v>0</v>
      </c>
    </row>
    <row r="961" spans="1:6">
      <c r="A961" s="34">
        <f>dati_pdc!A961</f>
        <v>0</v>
      </c>
      <c r="B961">
        <f>SUMIF(IF(dati_pdc!$C961=1,dati_bdv!$C$2:$C$65536,IF(dati_pdc!$C961=2,dati_bdv!$D$2:$D$65536,IF(dati_pdc!$C961=3,dati_bdv!$E$2:$E$65536,IF(dati_pdc!$C961=4,dati_bdv!$F$2:$F$65536,IF(dati_pdc!$C961=5,dati_bdv!$G$2:$G$65536,dati_bdv!$H$2:$H$65536))))),$A961,dati_bdv!J$2:J$65536)</f>
        <v>0</v>
      </c>
      <c r="C961">
        <f>SUMIF(IF(dati_pdc!$C961=1,dati_bdv!$C$2:$C$65536,IF(dati_pdc!$C961=2,dati_bdv!$D$2:$D$65536,IF(dati_pdc!$C961=3,dati_bdv!$E$2:$E$65536,IF(dati_pdc!$C961=4,dati_bdv!$F$2:$F$65536,IF(dati_pdc!$C961=5,dati_bdv!$G$2:$G$65536,dati_bdv!$H$2:$H$65536))))),$A961,dati_bdv!K$2:K$65536)</f>
        <v>0</v>
      </c>
      <c r="D961">
        <f>SUMIF(IF(dati_pdc!$C961=1,dati_bdv!$C$2:$C$65536,IF(dati_pdc!$C961=2,dati_bdv!$D$2:$D$65536,IF(dati_pdc!$C961=3,dati_bdv!$E$2:$E$65536,IF(dati_pdc!$C961=4,dati_bdv!$F$2:$F$65536,IF(dati_pdc!$C961=5,dati_bdv!$G$2:$G$65536,dati_bdv!$H$2:$H$65536))))),$A961,dati_bdv!L$2:L$65536)</f>
        <v>0</v>
      </c>
      <c r="E961">
        <f>SUMIF(IF(dati_pdc!$C961=1,dati_bdv!$C$2:$C$65536,IF(dati_pdc!$C961=2,dati_bdv!$D$2:$D$65536,IF(dati_pdc!$C961=3,dati_bdv!$E$2:$E$65536,IF(dati_pdc!$C961=4,dati_bdv!$F$2:$F$65536,IF(dati_pdc!$C961=5,dati_bdv!$G$2:$G$65536,dati_bdv!$H$2:$H$65536))))),$A961,dati_bdv!M$2:M$65536)</f>
        <v>0</v>
      </c>
      <c r="F961">
        <f>SUMIF(IF(dati_pdc!$C961=1,dati_bdv!$C$2:$C$65536,IF(dati_pdc!$C961=2,dati_bdv!$D$2:$D$65536,IF(dati_pdc!$C961=3,dati_bdv!$E$2:$E$65536,IF(dati_pdc!$C961=4,dati_bdv!$F$2:$F$65536,IF(dati_pdc!$C961=5,dati_bdv!$G$2:$G$65536,dati_bdv!$H$2:$H$65536))))),$A961,dati_bdv!N$2:N$65536)</f>
        <v>0</v>
      </c>
    </row>
    <row r="962" spans="1:6">
      <c r="A962" s="34">
        <f>dati_pdc!A962</f>
        <v>0</v>
      </c>
      <c r="B962">
        <f>SUMIF(IF(dati_pdc!$C962=1,dati_bdv!$C$2:$C$65536,IF(dati_pdc!$C962=2,dati_bdv!$D$2:$D$65536,IF(dati_pdc!$C962=3,dati_bdv!$E$2:$E$65536,IF(dati_pdc!$C962=4,dati_bdv!$F$2:$F$65536,IF(dati_pdc!$C962=5,dati_bdv!$G$2:$G$65536,dati_bdv!$H$2:$H$65536))))),$A962,dati_bdv!J$2:J$65536)</f>
        <v>0</v>
      </c>
      <c r="C962">
        <f>SUMIF(IF(dati_pdc!$C962=1,dati_bdv!$C$2:$C$65536,IF(dati_pdc!$C962=2,dati_bdv!$D$2:$D$65536,IF(dati_pdc!$C962=3,dati_bdv!$E$2:$E$65536,IF(dati_pdc!$C962=4,dati_bdv!$F$2:$F$65536,IF(dati_pdc!$C962=5,dati_bdv!$G$2:$G$65536,dati_bdv!$H$2:$H$65536))))),$A962,dati_bdv!K$2:K$65536)</f>
        <v>0</v>
      </c>
      <c r="D962">
        <f>SUMIF(IF(dati_pdc!$C962=1,dati_bdv!$C$2:$C$65536,IF(dati_pdc!$C962=2,dati_bdv!$D$2:$D$65536,IF(dati_pdc!$C962=3,dati_bdv!$E$2:$E$65536,IF(dati_pdc!$C962=4,dati_bdv!$F$2:$F$65536,IF(dati_pdc!$C962=5,dati_bdv!$G$2:$G$65536,dati_bdv!$H$2:$H$65536))))),$A962,dati_bdv!L$2:L$65536)</f>
        <v>0</v>
      </c>
      <c r="E962">
        <f>SUMIF(IF(dati_pdc!$C962=1,dati_bdv!$C$2:$C$65536,IF(dati_pdc!$C962=2,dati_bdv!$D$2:$D$65536,IF(dati_pdc!$C962=3,dati_bdv!$E$2:$E$65536,IF(dati_pdc!$C962=4,dati_bdv!$F$2:$F$65536,IF(dati_pdc!$C962=5,dati_bdv!$G$2:$G$65536,dati_bdv!$H$2:$H$65536))))),$A962,dati_bdv!M$2:M$65536)</f>
        <v>0</v>
      </c>
      <c r="F962">
        <f>SUMIF(IF(dati_pdc!$C962=1,dati_bdv!$C$2:$C$65536,IF(dati_pdc!$C962=2,dati_bdv!$D$2:$D$65536,IF(dati_pdc!$C962=3,dati_bdv!$E$2:$E$65536,IF(dati_pdc!$C962=4,dati_bdv!$F$2:$F$65536,IF(dati_pdc!$C962=5,dati_bdv!$G$2:$G$65536,dati_bdv!$H$2:$H$65536))))),$A962,dati_bdv!N$2:N$65536)</f>
        <v>0</v>
      </c>
    </row>
    <row r="963" spans="1:6">
      <c r="A963" s="34">
        <f>dati_pdc!A963</f>
        <v>0</v>
      </c>
      <c r="B963">
        <f>SUMIF(IF(dati_pdc!$C963=1,dati_bdv!$C$2:$C$65536,IF(dati_pdc!$C963=2,dati_bdv!$D$2:$D$65536,IF(dati_pdc!$C963=3,dati_bdv!$E$2:$E$65536,IF(dati_pdc!$C963=4,dati_bdv!$F$2:$F$65536,IF(dati_pdc!$C963=5,dati_bdv!$G$2:$G$65536,dati_bdv!$H$2:$H$65536))))),$A963,dati_bdv!J$2:J$65536)</f>
        <v>0</v>
      </c>
      <c r="C963">
        <f>SUMIF(IF(dati_pdc!$C963=1,dati_bdv!$C$2:$C$65536,IF(dati_pdc!$C963=2,dati_bdv!$D$2:$D$65536,IF(dati_pdc!$C963=3,dati_bdv!$E$2:$E$65536,IF(dati_pdc!$C963=4,dati_bdv!$F$2:$F$65536,IF(dati_pdc!$C963=5,dati_bdv!$G$2:$G$65536,dati_bdv!$H$2:$H$65536))))),$A963,dati_bdv!K$2:K$65536)</f>
        <v>0</v>
      </c>
      <c r="D963">
        <f>SUMIF(IF(dati_pdc!$C963=1,dati_bdv!$C$2:$C$65536,IF(dati_pdc!$C963=2,dati_bdv!$D$2:$D$65536,IF(dati_pdc!$C963=3,dati_bdv!$E$2:$E$65536,IF(dati_pdc!$C963=4,dati_bdv!$F$2:$F$65536,IF(dati_pdc!$C963=5,dati_bdv!$G$2:$G$65536,dati_bdv!$H$2:$H$65536))))),$A963,dati_bdv!L$2:L$65536)</f>
        <v>0</v>
      </c>
      <c r="E963">
        <f>SUMIF(IF(dati_pdc!$C963=1,dati_bdv!$C$2:$C$65536,IF(dati_pdc!$C963=2,dati_bdv!$D$2:$D$65536,IF(dati_pdc!$C963=3,dati_bdv!$E$2:$E$65536,IF(dati_pdc!$C963=4,dati_bdv!$F$2:$F$65536,IF(dati_pdc!$C963=5,dati_bdv!$G$2:$G$65536,dati_bdv!$H$2:$H$65536))))),$A963,dati_bdv!M$2:M$65536)</f>
        <v>0</v>
      </c>
      <c r="F963">
        <f>SUMIF(IF(dati_pdc!$C963=1,dati_bdv!$C$2:$C$65536,IF(dati_pdc!$C963=2,dati_bdv!$D$2:$D$65536,IF(dati_pdc!$C963=3,dati_bdv!$E$2:$E$65536,IF(dati_pdc!$C963=4,dati_bdv!$F$2:$F$65536,IF(dati_pdc!$C963=5,dati_bdv!$G$2:$G$65536,dati_bdv!$H$2:$H$65536))))),$A963,dati_bdv!N$2:N$65536)</f>
        <v>0</v>
      </c>
    </row>
    <row r="964" spans="1:6">
      <c r="A964" s="34">
        <f>dati_pdc!A964</f>
        <v>0</v>
      </c>
      <c r="B964">
        <f>SUMIF(IF(dati_pdc!$C964=1,dati_bdv!$C$2:$C$65536,IF(dati_pdc!$C964=2,dati_bdv!$D$2:$D$65536,IF(dati_pdc!$C964=3,dati_bdv!$E$2:$E$65536,IF(dati_pdc!$C964=4,dati_bdv!$F$2:$F$65536,IF(dati_pdc!$C964=5,dati_bdv!$G$2:$G$65536,dati_bdv!$H$2:$H$65536))))),$A964,dati_bdv!J$2:J$65536)</f>
        <v>0</v>
      </c>
      <c r="C964">
        <f>SUMIF(IF(dati_pdc!$C964=1,dati_bdv!$C$2:$C$65536,IF(dati_pdc!$C964=2,dati_bdv!$D$2:$D$65536,IF(dati_pdc!$C964=3,dati_bdv!$E$2:$E$65536,IF(dati_pdc!$C964=4,dati_bdv!$F$2:$F$65536,IF(dati_pdc!$C964=5,dati_bdv!$G$2:$G$65536,dati_bdv!$H$2:$H$65536))))),$A964,dati_bdv!K$2:K$65536)</f>
        <v>0</v>
      </c>
      <c r="D964">
        <f>SUMIF(IF(dati_pdc!$C964=1,dati_bdv!$C$2:$C$65536,IF(dati_pdc!$C964=2,dati_bdv!$D$2:$D$65536,IF(dati_pdc!$C964=3,dati_bdv!$E$2:$E$65536,IF(dati_pdc!$C964=4,dati_bdv!$F$2:$F$65536,IF(dati_pdc!$C964=5,dati_bdv!$G$2:$G$65536,dati_bdv!$H$2:$H$65536))))),$A964,dati_bdv!L$2:L$65536)</f>
        <v>0</v>
      </c>
      <c r="E964">
        <f>SUMIF(IF(dati_pdc!$C964=1,dati_bdv!$C$2:$C$65536,IF(dati_pdc!$C964=2,dati_bdv!$D$2:$D$65536,IF(dati_pdc!$C964=3,dati_bdv!$E$2:$E$65536,IF(dati_pdc!$C964=4,dati_bdv!$F$2:$F$65536,IF(dati_pdc!$C964=5,dati_bdv!$G$2:$G$65536,dati_bdv!$H$2:$H$65536))))),$A964,dati_bdv!M$2:M$65536)</f>
        <v>0</v>
      </c>
      <c r="F964">
        <f>SUMIF(IF(dati_pdc!$C964=1,dati_bdv!$C$2:$C$65536,IF(dati_pdc!$C964=2,dati_bdv!$D$2:$D$65536,IF(dati_pdc!$C964=3,dati_bdv!$E$2:$E$65536,IF(dati_pdc!$C964=4,dati_bdv!$F$2:$F$65536,IF(dati_pdc!$C964=5,dati_bdv!$G$2:$G$65536,dati_bdv!$H$2:$H$65536))))),$A964,dati_bdv!N$2:N$65536)</f>
        <v>0</v>
      </c>
    </row>
    <row r="965" spans="1:6">
      <c r="A965" s="34">
        <f>dati_pdc!A965</f>
        <v>0</v>
      </c>
      <c r="B965">
        <f>SUMIF(IF(dati_pdc!$C965=1,dati_bdv!$C$2:$C$65536,IF(dati_pdc!$C965=2,dati_bdv!$D$2:$D$65536,IF(dati_pdc!$C965=3,dati_bdv!$E$2:$E$65536,IF(dati_pdc!$C965=4,dati_bdv!$F$2:$F$65536,IF(dati_pdc!$C965=5,dati_bdv!$G$2:$G$65536,dati_bdv!$H$2:$H$65536))))),$A965,dati_bdv!J$2:J$65536)</f>
        <v>0</v>
      </c>
      <c r="C965">
        <f>SUMIF(IF(dati_pdc!$C965=1,dati_bdv!$C$2:$C$65536,IF(dati_pdc!$C965=2,dati_bdv!$D$2:$D$65536,IF(dati_pdc!$C965=3,dati_bdv!$E$2:$E$65536,IF(dati_pdc!$C965=4,dati_bdv!$F$2:$F$65536,IF(dati_pdc!$C965=5,dati_bdv!$G$2:$G$65536,dati_bdv!$H$2:$H$65536))))),$A965,dati_bdv!K$2:K$65536)</f>
        <v>0</v>
      </c>
      <c r="D965">
        <f>SUMIF(IF(dati_pdc!$C965=1,dati_bdv!$C$2:$C$65536,IF(dati_pdc!$C965=2,dati_bdv!$D$2:$D$65536,IF(dati_pdc!$C965=3,dati_bdv!$E$2:$E$65536,IF(dati_pdc!$C965=4,dati_bdv!$F$2:$F$65536,IF(dati_pdc!$C965=5,dati_bdv!$G$2:$G$65536,dati_bdv!$H$2:$H$65536))))),$A965,dati_bdv!L$2:L$65536)</f>
        <v>0</v>
      </c>
      <c r="E965">
        <f>SUMIF(IF(dati_pdc!$C965=1,dati_bdv!$C$2:$C$65536,IF(dati_pdc!$C965=2,dati_bdv!$D$2:$D$65536,IF(dati_pdc!$C965=3,dati_bdv!$E$2:$E$65536,IF(dati_pdc!$C965=4,dati_bdv!$F$2:$F$65536,IF(dati_pdc!$C965=5,dati_bdv!$G$2:$G$65536,dati_bdv!$H$2:$H$65536))))),$A965,dati_bdv!M$2:M$65536)</f>
        <v>0</v>
      </c>
      <c r="F965">
        <f>SUMIF(IF(dati_pdc!$C965=1,dati_bdv!$C$2:$C$65536,IF(dati_pdc!$C965=2,dati_bdv!$D$2:$D$65536,IF(dati_pdc!$C965=3,dati_bdv!$E$2:$E$65536,IF(dati_pdc!$C965=4,dati_bdv!$F$2:$F$65536,IF(dati_pdc!$C965=5,dati_bdv!$G$2:$G$65536,dati_bdv!$H$2:$H$65536))))),$A965,dati_bdv!N$2:N$65536)</f>
        <v>0</v>
      </c>
    </row>
    <row r="966" spans="1:6">
      <c r="A966" s="34">
        <f>dati_pdc!A966</f>
        <v>0</v>
      </c>
      <c r="B966">
        <f>SUMIF(IF(dati_pdc!$C966=1,dati_bdv!$C$2:$C$65536,IF(dati_pdc!$C966=2,dati_bdv!$D$2:$D$65536,IF(dati_pdc!$C966=3,dati_bdv!$E$2:$E$65536,IF(dati_pdc!$C966=4,dati_bdv!$F$2:$F$65536,IF(dati_pdc!$C966=5,dati_bdv!$G$2:$G$65536,dati_bdv!$H$2:$H$65536))))),$A966,dati_bdv!J$2:J$65536)</f>
        <v>0</v>
      </c>
      <c r="C966">
        <f>SUMIF(IF(dati_pdc!$C966=1,dati_bdv!$C$2:$C$65536,IF(dati_pdc!$C966=2,dati_bdv!$D$2:$D$65536,IF(dati_pdc!$C966=3,dati_bdv!$E$2:$E$65536,IF(dati_pdc!$C966=4,dati_bdv!$F$2:$F$65536,IF(dati_pdc!$C966=5,dati_bdv!$G$2:$G$65536,dati_bdv!$H$2:$H$65536))))),$A966,dati_bdv!K$2:K$65536)</f>
        <v>0</v>
      </c>
      <c r="D966">
        <f>SUMIF(IF(dati_pdc!$C966=1,dati_bdv!$C$2:$C$65536,IF(dati_pdc!$C966=2,dati_bdv!$D$2:$D$65536,IF(dati_pdc!$C966=3,dati_bdv!$E$2:$E$65536,IF(dati_pdc!$C966=4,dati_bdv!$F$2:$F$65536,IF(dati_pdc!$C966=5,dati_bdv!$G$2:$G$65536,dati_bdv!$H$2:$H$65536))))),$A966,dati_bdv!L$2:L$65536)</f>
        <v>0</v>
      </c>
      <c r="E966">
        <f>SUMIF(IF(dati_pdc!$C966=1,dati_bdv!$C$2:$C$65536,IF(dati_pdc!$C966=2,dati_bdv!$D$2:$D$65536,IF(dati_pdc!$C966=3,dati_bdv!$E$2:$E$65536,IF(dati_pdc!$C966=4,dati_bdv!$F$2:$F$65536,IF(dati_pdc!$C966=5,dati_bdv!$G$2:$G$65536,dati_bdv!$H$2:$H$65536))))),$A966,dati_bdv!M$2:M$65536)</f>
        <v>0</v>
      </c>
      <c r="F966">
        <f>SUMIF(IF(dati_pdc!$C966=1,dati_bdv!$C$2:$C$65536,IF(dati_pdc!$C966=2,dati_bdv!$D$2:$D$65536,IF(dati_pdc!$C966=3,dati_bdv!$E$2:$E$65536,IF(dati_pdc!$C966=4,dati_bdv!$F$2:$F$65536,IF(dati_pdc!$C966=5,dati_bdv!$G$2:$G$65536,dati_bdv!$H$2:$H$65536))))),$A966,dati_bdv!N$2:N$65536)</f>
        <v>0</v>
      </c>
    </row>
    <row r="967" spans="1:6">
      <c r="A967" s="34">
        <f>dati_pdc!A967</f>
        <v>0</v>
      </c>
      <c r="B967">
        <f>SUMIF(IF(dati_pdc!$C967=1,dati_bdv!$C$2:$C$65536,IF(dati_pdc!$C967=2,dati_bdv!$D$2:$D$65536,IF(dati_pdc!$C967=3,dati_bdv!$E$2:$E$65536,IF(dati_pdc!$C967=4,dati_bdv!$F$2:$F$65536,IF(dati_pdc!$C967=5,dati_bdv!$G$2:$G$65536,dati_bdv!$H$2:$H$65536))))),$A967,dati_bdv!J$2:J$65536)</f>
        <v>0</v>
      </c>
      <c r="C967">
        <f>SUMIF(IF(dati_pdc!$C967=1,dati_bdv!$C$2:$C$65536,IF(dati_pdc!$C967=2,dati_bdv!$D$2:$D$65536,IF(dati_pdc!$C967=3,dati_bdv!$E$2:$E$65536,IF(dati_pdc!$C967=4,dati_bdv!$F$2:$F$65536,IF(dati_pdc!$C967=5,dati_bdv!$G$2:$G$65536,dati_bdv!$H$2:$H$65536))))),$A967,dati_bdv!K$2:K$65536)</f>
        <v>0</v>
      </c>
      <c r="D967">
        <f>SUMIF(IF(dati_pdc!$C967=1,dati_bdv!$C$2:$C$65536,IF(dati_pdc!$C967=2,dati_bdv!$D$2:$D$65536,IF(dati_pdc!$C967=3,dati_bdv!$E$2:$E$65536,IF(dati_pdc!$C967=4,dati_bdv!$F$2:$F$65536,IF(dati_pdc!$C967=5,dati_bdv!$G$2:$G$65536,dati_bdv!$H$2:$H$65536))))),$A967,dati_bdv!L$2:L$65536)</f>
        <v>0</v>
      </c>
      <c r="E967">
        <f>SUMIF(IF(dati_pdc!$C967=1,dati_bdv!$C$2:$C$65536,IF(dati_pdc!$C967=2,dati_bdv!$D$2:$D$65536,IF(dati_pdc!$C967=3,dati_bdv!$E$2:$E$65536,IF(dati_pdc!$C967=4,dati_bdv!$F$2:$F$65536,IF(dati_pdc!$C967=5,dati_bdv!$G$2:$G$65536,dati_bdv!$H$2:$H$65536))))),$A967,dati_bdv!M$2:M$65536)</f>
        <v>0</v>
      </c>
      <c r="F967">
        <f>SUMIF(IF(dati_pdc!$C967=1,dati_bdv!$C$2:$C$65536,IF(dati_pdc!$C967=2,dati_bdv!$D$2:$D$65536,IF(dati_pdc!$C967=3,dati_bdv!$E$2:$E$65536,IF(dati_pdc!$C967=4,dati_bdv!$F$2:$F$65536,IF(dati_pdc!$C967=5,dati_bdv!$G$2:$G$65536,dati_bdv!$H$2:$H$65536))))),$A967,dati_bdv!N$2:N$65536)</f>
        <v>0</v>
      </c>
    </row>
    <row r="968" spans="1:6">
      <c r="A968" s="34">
        <f>dati_pdc!A968</f>
        <v>0</v>
      </c>
      <c r="B968">
        <f>SUMIF(IF(dati_pdc!$C968=1,dati_bdv!$C$2:$C$65536,IF(dati_pdc!$C968=2,dati_bdv!$D$2:$D$65536,IF(dati_pdc!$C968=3,dati_bdv!$E$2:$E$65536,IF(dati_pdc!$C968=4,dati_bdv!$F$2:$F$65536,IF(dati_pdc!$C968=5,dati_bdv!$G$2:$G$65536,dati_bdv!$H$2:$H$65536))))),$A968,dati_bdv!J$2:J$65536)</f>
        <v>0</v>
      </c>
      <c r="C968">
        <f>SUMIF(IF(dati_pdc!$C968=1,dati_bdv!$C$2:$C$65536,IF(dati_pdc!$C968=2,dati_bdv!$D$2:$D$65536,IF(dati_pdc!$C968=3,dati_bdv!$E$2:$E$65536,IF(dati_pdc!$C968=4,dati_bdv!$F$2:$F$65536,IF(dati_pdc!$C968=5,dati_bdv!$G$2:$G$65536,dati_bdv!$H$2:$H$65536))))),$A968,dati_bdv!K$2:K$65536)</f>
        <v>0</v>
      </c>
      <c r="D968">
        <f>SUMIF(IF(dati_pdc!$C968=1,dati_bdv!$C$2:$C$65536,IF(dati_pdc!$C968=2,dati_bdv!$D$2:$D$65536,IF(dati_pdc!$C968=3,dati_bdv!$E$2:$E$65536,IF(dati_pdc!$C968=4,dati_bdv!$F$2:$F$65536,IF(dati_pdc!$C968=5,dati_bdv!$G$2:$G$65536,dati_bdv!$H$2:$H$65536))))),$A968,dati_bdv!L$2:L$65536)</f>
        <v>0</v>
      </c>
      <c r="E968">
        <f>SUMIF(IF(dati_pdc!$C968=1,dati_bdv!$C$2:$C$65536,IF(dati_pdc!$C968=2,dati_bdv!$D$2:$D$65536,IF(dati_pdc!$C968=3,dati_bdv!$E$2:$E$65536,IF(dati_pdc!$C968=4,dati_bdv!$F$2:$F$65536,IF(dati_pdc!$C968=5,dati_bdv!$G$2:$G$65536,dati_bdv!$H$2:$H$65536))))),$A968,dati_bdv!M$2:M$65536)</f>
        <v>0</v>
      </c>
      <c r="F968">
        <f>SUMIF(IF(dati_pdc!$C968=1,dati_bdv!$C$2:$C$65536,IF(dati_pdc!$C968=2,dati_bdv!$D$2:$D$65536,IF(dati_pdc!$C968=3,dati_bdv!$E$2:$E$65536,IF(dati_pdc!$C968=4,dati_bdv!$F$2:$F$65536,IF(dati_pdc!$C968=5,dati_bdv!$G$2:$G$65536,dati_bdv!$H$2:$H$65536))))),$A968,dati_bdv!N$2:N$65536)</f>
        <v>0</v>
      </c>
    </row>
    <row r="969" spans="1:6">
      <c r="A969" s="34">
        <f>dati_pdc!A969</f>
        <v>0</v>
      </c>
      <c r="B969">
        <f>SUMIF(IF(dati_pdc!$C969=1,dati_bdv!$C$2:$C$65536,IF(dati_pdc!$C969=2,dati_bdv!$D$2:$D$65536,IF(dati_pdc!$C969=3,dati_bdv!$E$2:$E$65536,IF(dati_pdc!$C969=4,dati_bdv!$F$2:$F$65536,IF(dati_pdc!$C969=5,dati_bdv!$G$2:$G$65536,dati_bdv!$H$2:$H$65536))))),$A969,dati_bdv!J$2:J$65536)</f>
        <v>0</v>
      </c>
      <c r="C969">
        <f>SUMIF(IF(dati_pdc!$C969=1,dati_bdv!$C$2:$C$65536,IF(dati_pdc!$C969=2,dati_bdv!$D$2:$D$65536,IF(dati_pdc!$C969=3,dati_bdv!$E$2:$E$65536,IF(dati_pdc!$C969=4,dati_bdv!$F$2:$F$65536,IF(dati_pdc!$C969=5,dati_bdv!$G$2:$G$65536,dati_bdv!$H$2:$H$65536))))),$A969,dati_bdv!K$2:K$65536)</f>
        <v>0</v>
      </c>
      <c r="D969">
        <f>SUMIF(IF(dati_pdc!$C969=1,dati_bdv!$C$2:$C$65536,IF(dati_pdc!$C969=2,dati_bdv!$D$2:$D$65536,IF(dati_pdc!$C969=3,dati_bdv!$E$2:$E$65536,IF(dati_pdc!$C969=4,dati_bdv!$F$2:$F$65536,IF(dati_pdc!$C969=5,dati_bdv!$G$2:$G$65536,dati_bdv!$H$2:$H$65536))))),$A969,dati_bdv!L$2:L$65536)</f>
        <v>0</v>
      </c>
      <c r="E969">
        <f>SUMIF(IF(dati_pdc!$C969=1,dati_bdv!$C$2:$C$65536,IF(dati_pdc!$C969=2,dati_bdv!$D$2:$D$65536,IF(dati_pdc!$C969=3,dati_bdv!$E$2:$E$65536,IF(dati_pdc!$C969=4,dati_bdv!$F$2:$F$65536,IF(dati_pdc!$C969=5,dati_bdv!$G$2:$G$65536,dati_bdv!$H$2:$H$65536))))),$A969,dati_bdv!M$2:M$65536)</f>
        <v>0</v>
      </c>
      <c r="F969">
        <f>SUMIF(IF(dati_pdc!$C969=1,dati_bdv!$C$2:$C$65536,IF(dati_pdc!$C969=2,dati_bdv!$D$2:$D$65536,IF(dati_pdc!$C969=3,dati_bdv!$E$2:$E$65536,IF(dati_pdc!$C969=4,dati_bdv!$F$2:$F$65536,IF(dati_pdc!$C969=5,dati_bdv!$G$2:$G$65536,dati_bdv!$H$2:$H$65536))))),$A969,dati_bdv!N$2:N$65536)</f>
        <v>0</v>
      </c>
    </row>
    <row r="970" spans="1:6">
      <c r="A970" s="34">
        <f>dati_pdc!A970</f>
        <v>0</v>
      </c>
      <c r="B970">
        <f>SUMIF(IF(dati_pdc!$C970=1,dati_bdv!$C$2:$C$65536,IF(dati_pdc!$C970=2,dati_bdv!$D$2:$D$65536,IF(dati_pdc!$C970=3,dati_bdv!$E$2:$E$65536,IF(dati_pdc!$C970=4,dati_bdv!$F$2:$F$65536,IF(dati_pdc!$C970=5,dati_bdv!$G$2:$G$65536,dati_bdv!$H$2:$H$65536))))),$A970,dati_bdv!J$2:J$65536)</f>
        <v>0</v>
      </c>
      <c r="C970">
        <f>SUMIF(IF(dati_pdc!$C970=1,dati_bdv!$C$2:$C$65536,IF(dati_pdc!$C970=2,dati_bdv!$D$2:$D$65536,IF(dati_pdc!$C970=3,dati_bdv!$E$2:$E$65536,IF(dati_pdc!$C970=4,dati_bdv!$F$2:$F$65536,IF(dati_pdc!$C970=5,dati_bdv!$G$2:$G$65536,dati_bdv!$H$2:$H$65536))))),$A970,dati_bdv!K$2:K$65536)</f>
        <v>0</v>
      </c>
      <c r="D970">
        <f>SUMIF(IF(dati_pdc!$C970=1,dati_bdv!$C$2:$C$65536,IF(dati_pdc!$C970=2,dati_bdv!$D$2:$D$65536,IF(dati_pdc!$C970=3,dati_bdv!$E$2:$E$65536,IF(dati_pdc!$C970=4,dati_bdv!$F$2:$F$65536,IF(dati_pdc!$C970=5,dati_bdv!$G$2:$G$65536,dati_bdv!$H$2:$H$65536))))),$A970,dati_bdv!L$2:L$65536)</f>
        <v>0</v>
      </c>
      <c r="E970">
        <f>SUMIF(IF(dati_pdc!$C970=1,dati_bdv!$C$2:$C$65536,IF(dati_pdc!$C970=2,dati_bdv!$D$2:$D$65536,IF(dati_pdc!$C970=3,dati_bdv!$E$2:$E$65536,IF(dati_pdc!$C970=4,dati_bdv!$F$2:$F$65536,IF(dati_pdc!$C970=5,dati_bdv!$G$2:$G$65536,dati_bdv!$H$2:$H$65536))))),$A970,dati_bdv!M$2:M$65536)</f>
        <v>0</v>
      </c>
      <c r="F970">
        <f>SUMIF(IF(dati_pdc!$C970=1,dati_bdv!$C$2:$C$65536,IF(dati_pdc!$C970=2,dati_bdv!$D$2:$D$65536,IF(dati_pdc!$C970=3,dati_bdv!$E$2:$E$65536,IF(dati_pdc!$C970=4,dati_bdv!$F$2:$F$65536,IF(dati_pdc!$C970=5,dati_bdv!$G$2:$G$65536,dati_bdv!$H$2:$H$65536))))),$A970,dati_bdv!N$2:N$65536)</f>
        <v>0</v>
      </c>
    </row>
    <row r="971" spans="1:6">
      <c r="A971" s="34">
        <f>dati_pdc!A971</f>
        <v>0</v>
      </c>
      <c r="B971">
        <f>SUMIF(IF(dati_pdc!$C971=1,dati_bdv!$C$2:$C$65536,IF(dati_pdc!$C971=2,dati_bdv!$D$2:$D$65536,IF(dati_pdc!$C971=3,dati_bdv!$E$2:$E$65536,IF(dati_pdc!$C971=4,dati_bdv!$F$2:$F$65536,IF(dati_pdc!$C971=5,dati_bdv!$G$2:$G$65536,dati_bdv!$H$2:$H$65536))))),$A971,dati_bdv!J$2:J$65536)</f>
        <v>0</v>
      </c>
      <c r="C971">
        <f>SUMIF(IF(dati_pdc!$C971=1,dati_bdv!$C$2:$C$65536,IF(dati_pdc!$C971=2,dati_bdv!$D$2:$D$65536,IF(dati_pdc!$C971=3,dati_bdv!$E$2:$E$65536,IF(dati_pdc!$C971=4,dati_bdv!$F$2:$F$65536,IF(dati_pdc!$C971=5,dati_bdv!$G$2:$G$65536,dati_bdv!$H$2:$H$65536))))),$A971,dati_bdv!K$2:K$65536)</f>
        <v>0</v>
      </c>
      <c r="D971">
        <f>SUMIF(IF(dati_pdc!$C971=1,dati_bdv!$C$2:$C$65536,IF(dati_pdc!$C971=2,dati_bdv!$D$2:$D$65536,IF(dati_pdc!$C971=3,dati_bdv!$E$2:$E$65536,IF(dati_pdc!$C971=4,dati_bdv!$F$2:$F$65536,IF(dati_pdc!$C971=5,dati_bdv!$G$2:$G$65536,dati_bdv!$H$2:$H$65536))))),$A971,dati_bdv!L$2:L$65536)</f>
        <v>0</v>
      </c>
      <c r="E971">
        <f>SUMIF(IF(dati_pdc!$C971=1,dati_bdv!$C$2:$C$65536,IF(dati_pdc!$C971=2,dati_bdv!$D$2:$D$65536,IF(dati_pdc!$C971=3,dati_bdv!$E$2:$E$65536,IF(dati_pdc!$C971=4,dati_bdv!$F$2:$F$65536,IF(dati_pdc!$C971=5,dati_bdv!$G$2:$G$65536,dati_bdv!$H$2:$H$65536))))),$A971,dati_bdv!M$2:M$65536)</f>
        <v>0</v>
      </c>
      <c r="F971">
        <f>SUMIF(IF(dati_pdc!$C971=1,dati_bdv!$C$2:$C$65536,IF(dati_pdc!$C971=2,dati_bdv!$D$2:$D$65536,IF(dati_pdc!$C971=3,dati_bdv!$E$2:$E$65536,IF(dati_pdc!$C971=4,dati_bdv!$F$2:$F$65536,IF(dati_pdc!$C971=5,dati_bdv!$G$2:$G$65536,dati_bdv!$H$2:$H$65536))))),$A971,dati_bdv!N$2:N$65536)</f>
        <v>0</v>
      </c>
    </row>
    <row r="972" spans="1:6">
      <c r="A972" s="34">
        <f>dati_pdc!A972</f>
        <v>0</v>
      </c>
      <c r="B972">
        <f>SUMIF(IF(dati_pdc!$C972=1,dati_bdv!$C$2:$C$65536,IF(dati_pdc!$C972=2,dati_bdv!$D$2:$D$65536,IF(dati_pdc!$C972=3,dati_bdv!$E$2:$E$65536,IF(dati_pdc!$C972=4,dati_bdv!$F$2:$F$65536,IF(dati_pdc!$C972=5,dati_bdv!$G$2:$G$65536,dati_bdv!$H$2:$H$65536))))),$A972,dati_bdv!J$2:J$65536)</f>
        <v>0</v>
      </c>
      <c r="C972">
        <f>SUMIF(IF(dati_pdc!$C972=1,dati_bdv!$C$2:$C$65536,IF(dati_pdc!$C972=2,dati_bdv!$D$2:$D$65536,IF(dati_pdc!$C972=3,dati_bdv!$E$2:$E$65536,IF(dati_pdc!$C972=4,dati_bdv!$F$2:$F$65536,IF(dati_pdc!$C972=5,dati_bdv!$G$2:$G$65536,dati_bdv!$H$2:$H$65536))))),$A972,dati_bdv!K$2:K$65536)</f>
        <v>0</v>
      </c>
      <c r="D972">
        <f>SUMIF(IF(dati_pdc!$C972=1,dati_bdv!$C$2:$C$65536,IF(dati_pdc!$C972=2,dati_bdv!$D$2:$D$65536,IF(dati_pdc!$C972=3,dati_bdv!$E$2:$E$65536,IF(dati_pdc!$C972=4,dati_bdv!$F$2:$F$65536,IF(dati_pdc!$C972=5,dati_bdv!$G$2:$G$65536,dati_bdv!$H$2:$H$65536))))),$A972,dati_bdv!L$2:L$65536)</f>
        <v>0</v>
      </c>
      <c r="E972">
        <f>SUMIF(IF(dati_pdc!$C972=1,dati_bdv!$C$2:$C$65536,IF(dati_pdc!$C972=2,dati_bdv!$D$2:$D$65536,IF(dati_pdc!$C972=3,dati_bdv!$E$2:$E$65536,IF(dati_pdc!$C972=4,dati_bdv!$F$2:$F$65536,IF(dati_pdc!$C972=5,dati_bdv!$G$2:$G$65536,dati_bdv!$H$2:$H$65536))))),$A972,dati_bdv!M$2:M$65536)</f>
        <v>0</v>
      </c>
      <c r="F972">
        <f>SUMIF(IF(dati_pdc!$C972=1,dati_bdv!$C$2:$C$65536,IF(dati_pdc!$C972=2,dati_bdv!$D$2:$D$65536,IF(dati_pdc!$C972=3,dati_bdv!$E$2:$E$65536,IF(dati_pdc!$C972=4,dati_bdv!$F$2:$F$65536,IF(dati_pdc!$C972=5,dati_bdv!$G$2:$G$65536,dati_bdv!$H$2:$H$65536))))),$A972,dati_bdv!N$2:N$65536)</f>
        <v>0</v>
      </c>
    </row>
    <row r="973" spans="1:6">
      <c r="A973" s="34">
        <f>dati_pdc!A973</f>
        <v>0</v>
      </c>
      <c r="B973">
        <f>SUMIF(IF(dati_pdc!$C973=1,dati_bdv!$C$2:$C$65536,IF(dati_pdc!$C973=2,dati_bdv!$D$2:$D$65536,IF(dati_pdc!$C973=3,dati_bdv!$E$2:$E$65536,IF(dati_pdc!$C973=4,dati_bdv!$F$2:$F$65536,IF(dati_pdc!$C973=5,dati_bdv!$G$2:$G$65536,dati_bdv!$H$2:$H$65536))))),$A973,dati_bdv!J$2:J$65536)</f>
        <v>0</v>
      </c>
      <c r="C973">
        <f>SUMIF(IF(dati_pdc!$C973=1,dati_bdv!$C$2:$C$65536,IF(dati_pdc!$C973=2,dati_bdv!$D$2:$D$65536,IF(dati_pdc!$C973=3,dati_bdv!$E$2:$E$65536,IF(dati_pdc!$C973=4,dati_bdv!$F$2:$F$65536,IF(dati_pdc!$C973=5,dati_bdv!$G$2:$G$65536,dati_bdv!$H$2:$H$65536))))),$A973,dati_bdv!K$2:K$65536)</f>
        <v>0</v>
      </c>
      <c r="D973">
        <f>SUMIF(IF(dati_pdc!$C973=1,dati_bdv!$C$2:$C$65536,IF(dati_pdc!$C973=2,dati_bdv!$D$2:$D$65536,IF(dati_pdc!$C973=3,dati_bdv!$E$2:$E$65536,IF(dati_pdc!$C973=4,dati_bdv!$F$2:$F$65536,IF(dati_pdc!$C973=5,dati_bdv!$G$2:$G$65536,dati_bdv!$H$2:$H$65536))))),$A973,dati_bdv!L$2:L$65536)</f>
        <v>0</v>
      </c>
      <c r="E973">
        <f>SUMIF(IF(dati_pdc!$C973=1,dati_bdv!$C$2:$C$65536,IF(dati_pdc!$C973=2,dati_bdv!$D$2:$D$65536,IF(dati_pdc!$C973=3,dati_bdv!$E$2:$E$65536,IF(dati_pdc!$C973=4,dati_bdv!$F$2:$F$65536,IF(dati_pdc!$C973=5,dati_bdv!$G$2:$G$65536,dati_bdv!$H$2:$H$65536))))),$A973,dati_bdv!M$2:M$65536)</f>
        <v>0</v>
      </c>
      <c r="F973">
        <f>SUMIF(IF(dati_pdc!$C973=1,dati_bdv!$C$2:$C$65536,IF(dati_pdc!$C973=2,dati_bdv!$D$2:$D$65536,IF(dati_pdc!$C973=3,dati_bdv!$E$2:$E$65536,IF(dati_pdc!$C973=4,dati_bdv!$F$2:$F$65536,IF(dati_pdc!$C973=5,dati_bdv!$G$2:$G$65536,dati_bdv!$H$2:$H$65536))))),$A973,dati_bdv!N$2:N$65536)</f>
        <v>0</v>
      </c>
    </row>
    <row r="974" spans="1:6">
      <c r="A974" s="34">
        <f>dati_pdc!A974</f>
        <v>0</v>
      </c>
      <c r="B974">
        <f>SUMIF(IF(dati_pdc!$C974=1,dati_bdv!$C$2:$C$65536,IF(dati_pdc!$C974=2,dati_bdv!$D$2:$D$65536,IF(dati_pdc!$C974=3,dati_bdv!$E$2:$E$65536,IF(dati_pdc!$C974=4,dati_bdv!$F$2:$F$65536,IF(dati_pdc!$C974=5,dati_bdv!$G$2:$G$65536,dati_bdv!$H$2:$H$65536))))),$A974,dati_bdv!J$2:J$65536)</f>
        <v>0</v>
      </c>
      <c r="C974">
        <f>SUMIF(IF(dati_pdc!$C974=1,dati_bdv!$C$2:$C$65536,IF(dati_pdc!$C974=2,dati_bdv!$D$2:$D$65536,IF(dati_pdc!$C974=3,dati_bdv!$E$2:$E$65536,IF(dati_pdc!$C974=4,dati_bdv!$F$2:$F$65536,IF(dati_pdc!$C974=5,dati_bdv!$G$2:$G$65536,dati_bdv!$H$2:$H$65536))))),$A974,dati_bdv!K$2:K$65536)</f>
        <v>0</v>
      </c>
      <c r="D974">
        <f>SUMIF(IF(dati_pdc!$C974=1,dati_bdv!$C$2:$C$65536,IF(dati_pdc!$C974=2,dati_bdv!$D$2:$D$65536,IF(dati_pdc!$C974=3,dati_bdv!$E$2:$E$65536,IF(dati_pdc!$C974=4,dati_bdv!$F$2:$F$65536,IF(dati_pdc!$C974=5,dati_bdv!$G$2:$G$65536,dati_bdv!$H$2:$H$65536))))),$A974,dati_bdv!L$2:L$65536)</f>
        <v>0</v>
      </c>
      <c r="E974">
        <f>SUMIF(IF(dati_pdc!$C974=1,dati_bdv!$C$2:$C$65536,IF(dati_pdc!$C974=2,dati_bdv!$D$2:$D$65536,IF(dati_pdc!$C974=3,dati_bdv!$E$2:$E$65536,IF(dati_pdc!$C974=4,dati_bdv!$F$2:$F$65536,IF(dati_pdc!$C974=5,dati_bdv!$G$2:$G$65536,dati_bdv!$H$2:$H$65536))))),$A974,dati_bdv!M$2:M$65536)</f>
        <v>0</v>
      </c>
      <c r="F974">
        <f>SUMIF(IF(dati_pdc!$C974=1,dati_bdv!$C$2:$C$65536,IF(dati_pdc!$C974=2,dati_bdv!$D$2:$D$65536,IF(dati_pdc!$C974=3,dati_bdv!$E$2:$E$65536,IF(dati_pdc!$C974=4,dati_bdv!$F$2:$F$65536,IF(dati_pdc!$C974=5,dati_bdv!$G$2:$G$65536,dati_bdv!$H$2:$H$65536))))),$A974,dati_bdv!N$2:N$65536)</f>
        <v>0</v>
      </c>
    </row>
    <row r="975" spans="1:6">
      <c r="A975" s="34">
        <f>dati_pdc!A975</f>
        <v>0</v>
      </c>
      <c r="B975">
        <f>SUMIF(IF(dati_pdc!$C975=1,dati_bdv!$C$2:$C$65536,IF(dati_pdc!$C975=2,dati_bdv!$D$2:$D$65536,IF(dati_pdc!$C975=3,dati_bdv!$E$2:$E$65536,IF(dati_pdc!$C975=4,dati_bdv!$F$2:$F$65536,IF(dati_pdc!$C975=5,dati_bdv!$G$2:$G$65536,dati_bdv!$H$2:$H$65536))))),$A975,dati_bdv!J$2:J$65536)</f>
        <v>0</v>
      </c>
      <c r="C975">
        <f>SUMIF(IF(dati_pdc!$C975=1,dati_bdv!$C$2:$C$65536,IF(dati_pdc!$C975=2,dati_bdv!$D$2:$D$65536,IF(dati_pdc!$C975=3,dati_bdv!$E$2:$E$65536,IF(dati_pdc!$C975=4,dati_bdv!$F$2:$F$65536,IF(dati_pdc!$C975=5,dati_bdv!$G$2:$G$65536,dati_bdv!$H$2:$H$65536))))),$A975,dati_bdv!K$2:K$65536)</f>
        <v>0</v>
      </c>
      <c r="D975">
        <f>SUMIF(IF(dati_pdc!$C975=1,dati_bdv!$C$2:$C$65536,IF(dati_pdc!$C975=2,dati_bdv!$D$2:$D$65536,IF(dati_pdc!$C975=3,dati_bdv!$E$2:$E$65536,IF(dati_pdc!$C975=4,dati_bdv!$F$2:$F$65536,IF(dati_pdc!$C975=5,dati_bdv!$G$2:$G$65536,dati_bdv!$H$2:$H$65536))))),$A975,dati_bdv!L$2:L$65536)</f>
        <v>0</v>
      </c>
      <c r="E975">
        <f>SUMIF(IF(dati_pdc!$C975=1,dati_bdv!$C$2:$C$65536,IF(dati_pdc!$C975=2,dati_bdv!$D$2:$D$65536,IF(dati_pdc!$C975=3,dati_bdv!$E$2:$E$65536,IF(dati_pdc!$C975=4,dati_bdv!$F$2:$F$65536,IF(dati_pdc!$C975=5,dati_bdv!$G$2:$G$65536,dati_bdv!$H$2:$H$65536))))),$A975,dati_bdv!M$2:M$65536)</f>
        <v>0</v>
      </c>
      <c r="F975">
        <f>SUMIF(IF(dati_pdc!$C975=1,dati_bdv!$C$2:$C$65536,IF(dati_pdc!$C975=2,dati_bdv!$D$2:$D$65536,IF(dati_pdc!$C975=3,dati_bdv!$E$2:$E$65536,IF(dati_pdc!$C975=4,dati_bdv!$F$2:$F$65536,IF(dati_pdc!$C975=5,dati_bdv!$G$2:$G$65536,dati_bdv!$H$2:$H$65536))))),$A975,dati_bdv!N$2:N$65536)</f>
        <v>0</v>
      </c>
    </row>
    <row r="976" spans="1:6">
      <c r="A976" s="34">
        <f>dati_pdc!A976</f>
        <v>0</v>
      </c>
      <c r="B976">
        <f>SUMIF(IF(dati_pdc!$C976=1,dati_bdv!$C$2:$C$65536,IF(dati_pdc!$C976=2,dati_bdv!$D$2:$D$65536,IF(dati_pdc!$C976=3,dati_bdv!$E$2:$E$65536,IF(dati_pdc!$C976=4,dati_bdv!$F$2:$F$65536,IF(dati_pdc!$C976=5,dati_bdv!$G$2:$G$65536,dati_bdv!$H$2:$H$65536))))),$A976,dati_bdv!J$2:J$65536)</f>
        <v>0</v>
      </c>
      <c r="C976">
        <f>SUMIF(IF(dati_pdc!$C976=1,dati_bdv!$C$2:$C$65536,IF(dati_pdc!$C976=2,dati_bdv!$D$2:$D$65536,IF(dati_pdc!$C976=3,dati_bdv!$E$2:$E$65536,IF(dati_pdc!$C976=4,dati_bdv!$F$2:$F$65536,IF(dati_pdc!$C976=5,dati_bdv!$G$2:$G$65536,dati_bdv!$H$2:$H$65536))))),$A976,dati_bdv!K$2:K$65536)</f>
        <v>0</v>
      </c>
      <c r="D976">
        <f>SUMIF(IF(dati_pdc!$C976=1,dati_bdv!$C$2:$C$65536,IF(dati_pdc!$C976=2,dati_bdv!$D$2:$D$65536,IF(dati_pdc!$C976=3,dati_bdv!$E$2:$E$65536,IF(dati_pdc!$C976=4,dati_bdv!$F$2:$F$65536,IF(dati_pdc!$C976=5,dati_bdv!$G$2:$G$65536,dati_bdv!$H$2:$H$65536))))),$A976,dati_bdv!L$2:L$65536)</f>
        <v>0</v>
      </c>
      <c r="E976">
        <f>SUMIF(IF(dati_pdc!$C976=1,dati_bdv!$C$2:$C$65536,IF(dati_pdc!$C976=2,dati_bdv!$D$2:$D$65536,IF(dati_pdc!$C976=3,dati_bdv!$E$2:$E$65536,IF(dati_pdc!$C976=4,dati_bdv!$F$2:$F$65536,IF(dati_pdc!$C976=5,dati_bdv!$G$2:$G$65536,dati_bdv!$H$2:$H$65536))))),$A976,dati_bdv!M$2:M$65536)</f>
        <v>0</v>
      </c>
      <c r="F976">
        <f>SUMIF(IF(dati_pdc!$C976=1,dati_bdv!$C$2:$C$65536,IF(dati_pdc!$C976=2,dati_bdv!$D$2:$D$65536,IF(dati_pdc!$C976=3,dati_bdv!$E$2:$E$65536,IF(dati_pdc!$C976=4,dati_bdv!$F$2:$F$65536,IF(dati_pdc!$C976=5,dati_bdv!$G$2:$G$65536,dati_bdv!$H$2:$H$65536))))),$A976,dati_bdv!N$2:N$65536)</f>
        <v>0</v>
      </c>
    </row>
    <row r="977" spans="1:6">
      <c r="A977" s="34">
        <f>dati_pdc!A977</f>
        <v>0</v>
      </c>
      <c r="B977">
        <f>SUMIF(IF(dati_pdc!$C977=1,dati_bdv!$C$2:$C$65536,IF(dati_pdc!$C977=2,dati_bdv!$D$2:$D$65536,IF(dati_pdc!$C977=3,dati_bdv!$E$2:$E$65536,IF(dati_pdc!$C977=4,dati_bdv!$F$2:$F$65536,IF(dati_pdc!$C977=5,dati_bdv!$G$2:$G$65536,dati_bdv!$H$2:$H$65536))))),$A977,dati_bdv!J$2:J$65536)</f>
        <v>0</v>
      </c>
      <c r="C977">
        <f>SUMIF(IF(dati_pdc!$C977=1,dati_bdv!$C$2:$C$65536,IF(dati_pdc!$C977=2,dati_bdv!$D$2:$D$65536,IF(dati_pdc!$C977=3,dati_bdv!$E$2:$E$65536,IF(dati_pdc!$C977=4,dati_bdv!$F$2:$F$65536,IF(dati_pdc!$C977=5,dati_bdv!$G$2:$G$65536,dati_bdv!$H$2:$H$65536))))),$A977,dati_bdv!K$2:K$65536)</f>
        <v>0</v>
      </c>
      <c r="D977">
        <f>SUMIF(IF(dati_pdc!$C977=1,dati_bdv!$C$2:$C$65536,IF(dati_pdc!$C977=2,dati_bdv!$D$2:$D$65536,IF(dati_pdc!$C977=3,dati_bdv!$E$2:$E$65536,IF(dati_pdc!$C977=4,dati_bdv!$F$2:$F$65536,IF(dati_pdc!$C977=5,dati_bdv!$G$2:$G$65536,dati_bdv!$H$2:$H$65536))))),$A977,dati_bdv!L$2:L$65536)</f>
        <v>0</v>
      </c>
      <c r="E977">
        <f>SUMIF(IF(dati_pdc!$C977=1,dati_bdv!$C$2:$C$65536,IF(dati_pdc!$C977=2,dati_bdv!$D$2:$D$65536,IF(dati_pdc!$C977=3,dati_bdv!$E$2:$E$65536,IF(dati_pdc!$C977=4,dati_bdv!$F$2:$F$65536,IF(dati_pdc!$C977=5,dati_bdv!$G$2:$G$65536,dati_bdv!$H$2:$H$65536))))),$A977,dati_bdv!M$2:M$65536)</f>
        <v>0</v>
      </c>
      <c r="F977">
        <f>SUMIF(IF(dati_pdc!$C977=1,dati_bdv!$C$2:$C$65536,IF(dati_pdc!$C977=2,dati_bdv!$D$2:$D$65536,IF(dati_pdc!$C977=3,dati_bdv!$E$2:$E$65536,IF(dati_pdc!$C977=4,dati_bdv!$F$2:$F$65536,IF(dati_pdc!$C977=5,dati_bdv!$G$2:$G$65536,dati_bdv!$H$2:$H$65536))))),$A977,dati_bdv!N$2:N$65536)</f>
        <v>0</v>
      </c>
    </row>
    <row r="978" spans="1:6">
      <c r="A978" s="34">
        <f>dati_pdc!A978</f>
        <v>0</v>
      </c>
      <c r="B978">
        <f>SUMIF(IF(dati_pdc!$C978=1,dati_bdv!$C$2:$C$65536,IF(dati_pdc!$C978=2,dati_bdv!$D$2:$D$65536,IF(dati_pdc!$C978=3,dati_bdv!$E$2:$E$65536,IF(dati_pdc!$C978=4,dati_bdv!$F$2:$F$65536,IF(dati_pdc!$C978=5,dati_bdv!$G$2:$G$65536,dati_bdv!$H$2:$H$65536))))),$A978,dati_bdv!J$2:J$65536)</f>
        <v>0</v>
      </c>
      <c r="C978">
        <f>SUMIF(IF(dati_pdc!$C978=1,dati_bdv!$C$2:$C$65536,IF(dati_pdc!$C978=2,dati_bdv!$D$2:$D$65536,IF(dati_pdc!$C978=3,dati_bdv!$E$2:$E$65536,IF(dati_pdc!$C978=4,dati_bdv!$F$2:$F$65536,IF(dati_pdc!$C978=5,dati_bdv!$G$2:$G$65536,dati_bdv!$H$2:$H$65536))))),$A978,dati_bdv!K$2:K$65536)</f>
        <v>0</v>
      </c>
      <c r="D978">
        <f>SUMIF(IF(dati_pdc!$C978=1,dati_bdv!$C$2:$C$65536,IF(dati_pdc!$C978=2,dati_bdv!$D$2:$D$65536,IF(dati_pdc!$C978=3,dati_bdv!$E$2:$E$65536,IF(dati_pdc!$C978=4,dati_bdv!$F$2:$F$65536,IF(dati_pdc!$C978=5,dati_bdv!$G$2:$G$65536,dati_bdv!$H$2:$H$65536))))),$A978,dati_bdv!L$2:L$65536)</f>
        <v>0</v>
      </c>
      <c r="E978">
        <f>SUMIF(IF(dati_pdc!$C978=1,dati_bdv!$C$2:$C$65536,IF(dati_pdc!$C978=2,dati_bdv!$D$2:$D$65536,IF(dati_pdc!$C978=3,dati_bdv!$E$2:$E$65536,IF(dati_pdc!$C978=4,dati_bdv!$F$2:$F$65536,IF(dati_pdc!$C978=5,dati_bdv!$G$2:$G$65536,dati_bdv!$H$2:$H$65536))))),$A978,dati_bdv!M$2:M$65536)</f>
        <v>0</v>
      </c>
      <c r="F978">
        <f>SUMIF(IF(dati_pdc!$C978=1,dati_bdv!$C$2:$C$65536,IF(dati_pdc!$C978=2,dati_bdv!$D$2:$D$65536,IF(dati_pdc!$C978=3,dati_bdv!$E$2:$E$65536,IF(dati_pdc!$C978=4,dati_bdv!$F$2:$F$65536,IF(dati_pdc!$C978=5,dati_bdv!$G$2:$G$65536,dati_bdv!$H$2:$H$65536))))),$A978,dati_bdv!N$2:N$65536)</f>
        <v>0</v>
      </c>
    </row>
    <row r="979" spans="1:6">
      <c r="A979" s="34">
        <f>dati_pdc!A979</f>
        <v>0</v>
      </c>
      <c r="B979">
        <f>SUMIF(IF(dati_pdc!$C979=1,dati_bdv!$C$2:$C$65536,IF(dati_pdc!$C979=2,dati_bdv!$D$2:$D$65536,IF(dati_pdc!$C979=3,dati_bdv!$E$2:$E$65536,IF(dati_pdc!$C979=4,dati_bdv!$F$2:$F$65536,IF(dati_pdc!$C979=5,dati_bdv!$G$2:$G$65536,dati_bdv!$H$2:$H$65536))))),$A979,dati_bdv!J$2:J$65536)</f>
        <v>0</v>
      </c>
      <c r="C979">
        <f>SUMIF(IF(dati_pdc!$C979=1,dati_bdv!$C$2:$C$65536,IF(dati_pdc!$C979=2,dati_bdv!$D$2:$D$65536,IF(dati_pdc!$C979=3,dati_bdv!$E$2:$E$65536,IF(dati_pdc!$C979=4,dati_bdv!$F$2:$F$65536,IF(dati_pdc!$C979=5,dati_bdv!$G$2:$G$65536,dati_bdv!$H$2:$H$65536))))),$A979,dati_bdv!K$2:K$65536)</f>
        <v>0</v>
      </c>
      <c r="D979">
        <f>SUMIF(IF(dati_pdc!$C979=1,dati_bdv!$C$2:$C$65536,IF(dati_pdc!$C979=2,dati_bdv!$D$2:$D$65536,IF(dati_pdc!$C979=3,dati_bdv!$E$2:$E$65536,IF(dati_pdc!$C979=4,dati_bdv!$F$2:$F$65536,IF(dati_pdc!$C979=5,dati_bdv!$G$2:$G$65536,dati_bdv!$H$2:$H$65536))))),$A979,dati_bdv!L$2:L$65536)</f>
        <v>0</v>
      </c>
      <c r="E979">
        <f>SUMIF(IF(dati_pdc!$C979=1,dati_bdv!$C$2:$C$65536,IF(dati_pdc!$C979=2,dati_bdv!$D$2:$D$65536,IF(dati_pdc!$C979=3,dati_bdv!$E$2:$E$65536,IF(dati_pdc!$C979=4,dati_bdv!$F$2:$F$65536,IF(dati_pdc!$C979=5,dati_bdv!$G$2:$G$65536,dati_bdv!$H$2:$H$65536))))),$A979,dati_bdv!M$2:M$65536)</f>
        <v>0</v>
      </c>
      <c r="F979">
        <f>SUMIF(IF(dati_pdc!$C979=1,dati_bdv!$C$2:$C$65536,IF(dati_pdc!$C979=2,dati_bdv!$D$2:$D$65536,IF(dati_pdc!$C979=3,dati_bdv!$E$2:$E$65536,IF(dati_pdc!$C979=4,dati_bdv!$F$2:$F$65536,IF(dati_pdc!$C979=5,dati_bdv!$G$2:$G$65536,dati_bdv!$H$2:$H$65536))))),$A979,dati_bdv!N$2:N$65536)</f>
        <v>0</v>
      </c>
    </row>
    <row r="980" spans="1:6">
      <c r="A980" s="34">
        <f>dati_pdc!A980</f>
        <v>0</v>
      </c>
      <c r="B980">
        <f>SUMIF(IF(dati_pdc!$C980=1,dati_bdv!$C$2:$C$65536,IF(dati_pdc!$C980=2,dati_bdv!$D$2:$D$65536,IF(dati_pdc!$C980=3,dati_bdv!$E$2:$E$65536,IF(dati_pdc!$C980=4,dati_bdv!$F$2:$F$65536,IF(dati_pdc!$C980=5,dati_bdv!$G$2:$G$65536,dati_bdv!$H$2:$H$65536))))),$A980,dati_bdv!J$2:J$65536)</f>
        <v>0</v>
      </c>
      <c r="C980">
        <f>SUMIF(IF(dati_pdc!$C980=1,dati_bdv!$C$2:$C$65536,IF(dati_pdc!$C980=2,dati_bdv!$D$2:$D$65536,IF(dati_pdc!$C980=3,dati_bdv!$E$2:$E$65536,IF(dati_pdc!$C980=4,dati_bdv!$F$2:$F$65536,IF(dati_pdc!$C980=5,dati_bdv!$G$2:$G$65536,dati_bdv!$H$2:$H$65536))))),$A980,dati_bdv!K$2:K$65536)</f>
        <v>0</v>
      </c>
      <c r="D980">
        <f>SUMIF(IF(dati_pdc!$C980=1,dati_bdv!$C$2:$C$65536,IF(dati_pdc!$C980=2,dati_bdv!$D$2:$D$65536,IF(dati_pdc!$C980=3,dati_bdv!$E$2:$E$65536,IF(dati_pdc!$C980=4,dati_bdv!$F$2:$F$65536,IF(dati_pdc!$C980=5,dati_bdv!$G$2:$G$65536,dati_bdv!$H$2:$H$65536))))),$A980,dati_bdv!L$2:L$65536)</f>
        <v>0</v>
      </c>
      <c r="E980">
        <f>SUMIF(IF(dati_pdc!$C980=1,dati_bdv!$C$2:$C$65536,IF(dati_pdc!$C980=2,dati_bdv!$D$2:$D$65536,IF(dati_pdc!$C980=3,dati_bdv!$E$2:$E$65536,IF(dati_pdc!$C980=4,dati_bdv!$F$2:$F$65536,IF(dati_pdc!$C980=5,dati_bdv!$G$2:$G$65536,dati_bdv!$H$2:$H$65536))))),$A980,dati_bdv!M$2:M$65536)</f>
        <v>0</v>
      </c>
      <c r="F980">
        <f>SUMIF(IF(dati_pdc!$C980=1,dati_bdv!$C$2:$C$65536,IF(dati_pdc!$C980=2,dati_bdv!$D$2:$D$65536,IF(dati_pdc!$C980=3,dati_bdv!$E$2:$E$65536,IF(dati_pdc!$C980=4,dati_bdv!$F$2:$F$65536,IF(dati_pdc!$C980=5,dati_bdv!$G$2:$G$65536,dati_bdv!$H$2:$H$65536))))),$A980,dati_bdv!N$2:N$65536)</f>
        <v>0</v>
      </c>
    </row>
    <row r="981" spans="1:6">
      <c r="A981" s="34">
        <f>dati_pdc!A981</f>
        <v>0</v>
      </c>
      <c r="B981">
        <f>SUMIF(IF(dati_pdc!$C981=1,dati_bdv!$C$2:$C$65536,IF(dati_pdc!$C981=2,dati_bdv!$D$2:$D$65536,IF(dati_pdc!$C981=3,dati_bdv!$E$2:$E$65536,IF(dati_pdc!$C981=4,dati_bdv!$F$2:$F$65536,IF(dati_pdc!$C981=5,dati_bdv!$G$2:$G$65536,dati_bdv!$H$2:$H$65536))))),$A981,dati_bdv!J$2:J$65536)</f>
        <v>0</v>
      </c>
      <c r="C981">
        <f>SUMIF(IF(dati_pdc!$C981=1,dati_bdv!$C$2:$C$65536,IF(dati_pdc!$C981=2,dati_bdv!$D$2:$D$65536,IF(dati_pdc!$C981=3,dati_bdv!$E$2:$E$65536,IF(dati_pdc!$C981=4,dati_bdv!$F$2:$F$65536,IF(dati_pdc!$C981=5,dati_bdv!$G$2:$G$65536,dati_bdv!$H$2:$H$65536))))),$A981,dati_bdv!K$2:K$65536)</f>
        <v>0</v>
      </c>
      <c r="D981">
        <f>SUMIF(IF(dati_pdc!$C981=1,dati_bdv!$C$2:$C$65536,IF(dati_pdc!$C981=2,dati_bdv!$D$2:$D$65536,IF(dati_pdc!$C981=3,dati_bdv!$E$2:$E$65536,IF(dati_pdc!$C981=4,dati_bdv!$F$2:$F$65536,IF(dati_pdc!$C981=5,dati_bdv!$G$2:$G$65536,dati_bdv!$H$2:$H$65536))))),$A981,dati_bdv!L$2:L$65536)</f>
        <v>0</v>
      </c>
      <c r="E981">
        <f>SUMIF(IF(dati_pdc!$C981=1,dati_bdv!$C$2:$C$65536,IF(dati_pdc!$C981=2,dati_bdv!$D$2:$D$65536,IF(dati_pdc!$C981=3,dati_bdv!$E$2:$E$65536,IF(dati_pdc!$C981=4,dati_bdv!$F$2:$F$65536,IF(dati_pdc!$C981=5,dati_bdv!$G$2:$G$65536,dati_bdv!$H$2:$H$65536))))),$A981,dati_bdv!M$2:M$65536)</f>
        <v>0</v>
      </c>
      <c r="F981">
        <f>SUMIF(IF(dati_pdc!$C981=1,dati_bdv!$C$2:$C$65536,IF(dati_pdc!$C981=2,dati_bdv!$D$2:$D$65536,IF(dati_pdc!$C981=3,dati_bdv!$E$2:$E$65536,IF(dati_pdc!$C981=4,dati_bdv!$F$2:$F$65536,IF(dati_pdc!$C981=5,dati_bdv!$G$2:$G$65536,dati_bdv!$H$2:$H$65536))))),$A981,dati_bdv!N$2:N$65536)</f>
        <v>0</v>
      </c>
    </row>
    <row r="982" spans="1:6">
      <c r="A982" s="34">
        <f>dati_pdc!A982</f>
        <v>0</v>
      </c>
      <c r="B982">
        <f>SUMIF(IF(dati_pdc!$C982=1,dati_bdv!$C$2:$C$65536,IF(dati_pdc!$C982=2,dati_bdv!$D$2:$D$65536,IF(dati_pdc!$C982=3,dati_bdv!$E$2:$E$65536,IF(dati_pdc!$C982=4,dati_bdv!$F$2:$F$65536,IF(dati_pdc!$C982=5,dati_bdv!$G$2:$G$65536,dati_bdv!$H$2:$H$65536))))),$A982,dati_bdv!J$2:J$65536)</f>
        <v>0</v>
      </c>
      <c r="C982">
        <f>SUMIF(IF(dati_pdc!$C982=1,dati_bdv!$C$2:$C$65536,IF(dati_pdc!$C982=2,dati_bdv!$D$2:$D$65536,IF(dati_pdc!$C982=3,dati_bdv!$E$2:$E$65536,IF(dati_pdc!$C982=4,dati_bdv!$F$2:$F$65536,IF(dati_pdc!$C982=5,dati_bdv!$G$2:$G$65536,dati_bdv!$H$2:$H$65536))))),$A982,dati_bdv!K$2:K$65536)</f>
        <v>0</v>
      </c>
      <c r="D982">
        <f>SUMIF(IF(dati_pdc!$C982=1,dati_bdv!$C$2:$C$65536,IF(dati_pdc!$C982=2,dati_bdv!$D$2:$D$65536,IF(dati_pdc!$C982=3,dati_bdv!$E$2:$E$65536,IF(dati_pdc!$C982=4,dati_bdv!$F$2:$F$65536,IF(dati_pdc!$C982=5,dati_bdv!$G$2:$G$65536,dati_bdv!$H$2:$H$65536))))),$A982,dati_bdv!L$2:L$65536)</f>
        <v>0</v>
      </c>
      <c r="E982">
        <f>SUMIF(IF(dati_pdc!$C982=1,dati_bdv!$C$2:$C$65536,IF(dati_pdc!$C982=2,dati_bdv!$D$2:$D$65536,IF(dati_pdc!$C982=3,dati_bdv!$E$2:$E$65536,IF(dati_pdc!$C982=4,dati_bdv!$F$2:$F$65536,IF(dati_pdc!$C982=5,dati_bdv!$G$2:$G$65536,dati_bdv!$H$2:$H$65536))))),$A982,dati_bdv!M$2:M$65536)</f>
        <v>0</v>
      </c>
      <c r="F982">
        <f>SUMIF(IF(dati_pdc!$C982=1,dati_bdv!$C$2:$C$65536,IF(dati_pdc!$C982=2,dati_bdv!$D$2:$D$65536,IF(dati_pdc!$C982=3,dati_bdv!$E$2:$E$65536,IF(dati_pdc!$C982=4,dati_bdv!$F$2:$F$65536,IF(dati_pdc!$C982=5,dati_bdv!$G$2:$G$65536,dati_bdv!$H$2:$H$65536))))),$A982,dati_bdv!N$2:N$65536)</f>
        <v>0</v>
      </c>
    </row>
    <row r="983" spans="1:6">
      <c r="A983" s="34">
        <f>dati_pdc!A983</f>
        <v>0</v>
      </c>
      <c r="B983">
        <f>SUMIF(IF(dati_pdc!$C983=1,dati_bdv!$C$2:$C$65536,IF(dati_pdc!$C983=2,dati_bdv!$D$2:$D$65536,IF(dati_pdc!$C983=3,dati_bdv!$E$2:$E$65536,IF(dati_pdc!$C983=4,dati_bdv!$F$2:$F$65536,IF(dati_pdc!$C983=5,dati_bdv!$G$2:$G$65536,dati_bdv!$H$2:$H$65536))))),$A983,dati_bdv!J$2:J$65536)</f>
        <v>0</v>
      </c>
      <c r="C983">
        <f>SUMIF(IF(dati_pdc!$C983=1,dati_bdv!$C$2:$C$65536,IF(dati_pdc!$C983=2,dati_bdv!$D$2:$D$65536,IF(dati_pdc!$C983=3,dati_bdv!$E$2:$E$65536,IF(dati_pdc!$C983=4,dati_bdv!$F$2:$F$65536,IF(dati_pdc!$C983=5,dati_bdv!$G$2:$G$65536,dati_bdv!$H$2:$H$65536))))),$A983,dati_bdv!K$2:K$65536)</f>
        <v>0</v>
      </c>
      <c r="D983">
        <f>SUMIF(IF(dati_pdc!$C983=1,dati_bdv!$C$2:$C$65536,IF(dati_pdc!$C983=2,dati_bdv!$D$2:$D$65536,IF(dati_pdc!$C983=3,dati_bdv!$E$2:$E$65536,IF(dati_pdc!$C983=4,dati_bdv!$F$2:$F$65536,IF(dati_pdc!$C983=5,dati_bdv!$G$2:$G$65536,dati_bdv!$H$2:$H$65536))))),$A983,dati_bdv!L$2:L$65536)</f>
        <v>0</v>
      </c>
      <c r="E983">
        <f>SUMIF(IF(dati_pdc!$C983=1,dati_bdv!$C$2:$C$65536,IF(dati_pdc!$C983=2,dati_bdv!$D$2:$D$65536,IF(dati_pdc!$C983=3,dati_bdv!$E$2:$E$65536,IF(dati_pdc!$C983=4,dati_bdv!$F$2:$F$65536,IF(dati_pdc!$C983=5,dati_bdv!$G$2:$G$65536,dati_bdv!$H$2:$H$65536))))),$A983,dati_bdv!M$2:M$65536)</f>
        <v>0</v>
      </c>
      <c r="F983">
        <f>SUMIF(IF(dati_pdc!$C983=1,dati_bdv!$C$2:$C$65536,IF(dati_pdc!$C983=2,dati_bdv!$D$2:$D$65536,IF(dati_pdc!$C983=3,dati_bdv!$E$2:$E$65536,IF(dati_pdc!$C983=4,dati_bdv!$F$2:$F$65536,IF(dati_pdc!$C983=5,dati_bdv!$G$2:$G$65536,dati_bdv!$H$2:$H$65536))))),$A983,dati_bdv!N$2:N$65536)</f>
        <v>0</v>
      </c>
    </row>
    <row r="984" spans="1:6">
      <c r="A984" s="34">
        <f>dati_pdc!A984</f>
        <v>0</v>
      </c>
      <c r="B984">
        <f>SUMIF(IF(dati_pdc!$C984=1,dati_bdv!$C$2:$C$65536,IF(dati_pdc!$C984=2,dati_bdv!$D$2:$D$65536,IF(dati_pdc!$C984=3,dati_bdv!$E$2:$E$65536,IF(dati_pdc!$C984=4,dati_bdv!$F$2:$F$65536,IF(dati_pdc!$C984=5,dati_bdv!$G$2:$G$65536,dati_bdv!$H$2:$H$65536))))),$A984,dati_bdv!J$2:J$65536)</f>
        <v>0</v>
      </c>
      <c r="C984">
        <f>SUMIF(IF(dati_pdc!$C984=1,dati_bdv!$C$2:$C$65536,IF(dati_pdc!$C984=2,dati_bdv!$D$2:$D$65536,IF(dati_pdc!$C984=3,dati_bdv!$E$2:$E$65536,IF(dati_pdc!$C984=4,dati_bdv!$F$2:$F$65536,IF(dati_pdc!$C984=5,dati_bdv!$G$2:$G$65536,dati_bdv!$H$2:$H$65536))))),$A984,dati_bdv!K$2:K$65536)</f>
        <v>0</v>
      </c>
      <c r="D984">
        <f>SUMIF(IF(dati_pdc!$C984=1,dati_bdv!$C$2:$C$65536,IF(dati_pdc!$C984=2,dati_bdv!$D$2:$D$65536,IF(dati_pdc!$C984=3,dati_bdv!$E$2:$E$65536,IF(dati_pdc!$C984=4,dati_bdv!$F$2:$F$65536,IF(dati_pdc!$C984=5,dati_bdv!$G$2:$G$65536,dati_bdv!$H$2:$H$65536))))),$A984,dati_bdv!L$2:L$65536)</f>
        <v>0</v>
      </c>
      <c r="E984">
        <f>SUMIF(IF(dati_pdc!$C984=1,dati_bdv!$C$2:$C$65536,IF(dati_pdc!$C984=2,dati_bdv!$D$2:$D$65536,IF(dati_pdc!$C984=3,dati_bdv!$E$2:$E$65536,IF(dati_pdc!$C984=4,dati_bdv!$F$2:$F$65536,IF(dati_pdc!$C984=5,dati_bdv!$G$2:$G$65536,dati_bdv!$H$2:$H$65536))))),$A984,dati_bdv!M$2:M$65536)</f>
        <v>0</v>
      </c>
      <c r="F984">
        <f>SUMIF(IF(dati_pdc!$C984=1,dati_bdv!$C$2:$C$65536,IF(dati_pdc!$C984=2,dati_bdv!$D$2:$D$65536,IF(dati_pdc!$C984=3,dati_bdv!$E$2:$E$65536,IF(dati_pdc!$C984=4,dati_bdv!$F$2:$F$65536,IF(dati_pdc!$C984=5,dati_bdv!$G$2:$G$65536,dati_bdv!$H$2:$H$65536))))),$A984,dati_bdv!N$2:N$65536)</f>
        <v>0</v>
      </c>
    </row>
    <row r="985" spans="1:6">
      <c r="A985" s="34">
        <f>dati_pdc!A985</f>
        <v>0</v>
      </c>
      <c r="B985">
        <f>SUMIF(IF(dati_pdc!$C985=1,dati_bdv!$C$2:$C$65536,IF(dati_pdc!$C985=2,dati_bdv!$D$2:$D$65536,IF(dati_pdc!$C985=3,dati_bdv!$E$2:$E$65536,IF(dati_pdc!$C985=4,dati_bdv!$F$2:$F$65536,IF(dati_pdc!$C985=5,dati_bdv!$G$2:$G$65536,dati_bdv!$H$2:$H$65536))))),$A985,dati_bdv!J$2:J$65536)</f>
        <v>0</v>
      </c>
      <c r="C985">
        <f>SUMIF(IF(dati_pdc!$C985=1,dati_bdv!$C$2:$C$65536,IF(dati_pdc!$C985=2,dati_bdv!$D$2:$D$65536,IF(dati_pdc!$C985=3,dati_bdv!$E$2:$E$65536,IF(dati_pdc!$C985=4,dati_bdv!$F$2:$F$65536,IF(dati_pdc!$C985=5,dati_bdv!$G$2:$G$65536,dati_bdv!$H$2:$H$65536))))),$A985,dati_bdv!K$2:K$65536)</f>
        <v>0</v>
      </c>
      <c r="D985">
        <f>SUMIF(IF(dati_pdc!$C985=1,dati_bdv!$C$2:$C$65536,IF(dati_pdc!$C985=2,dati_bdv!$D$2:$D$65536,IF(dati_pdc!$C985=3,dati_bdv!$E$2:$E$65536,IF(dati_pdc!$C985=4,dati_bdv!$F$2:$F$65536,IF(dati_pdc!$C985=5,dati_bdv!$G$2:$G$65536,dati_bdv!$H$2:$H$65536))))),$A985,dati_bdv!L$2:L$65536)</f>
        <v>0</v>
      </c>
      <c r="E985">
        <f>SUMIF(IF(dati_pdc!$C985=1,dati_bdv!$C$2:$C$65536,IF(dati_pdc!$C985=2,dati_bdv!$D$2:$D$65536,IF(dati_pdc!$C985=3,dati_bdv!$E$2:$E$65536,IF(dati_pdc!$C985=4,dati_bdv!$F$2:$F$65536,IF(dati_pdc!$C985=5,dati_bdv!$G$2:$G$65536,dati_bdv!$H$2:$H$65536))))),$A985,dati_bdv!M$2:M$65536)</f>
        <v>0</v>
      </c>
      <c r="F985">
        <f>SUMIF(IF(dati_pdc!$C985=1,dati_bdv!$C$2:$C$65536,IF(dati_pdc!$C985=2,dati_bdv!$D$2:$D$65536,IF(dati_pdc!$C985=3,dati_bdv!$E$2:$E$65536,IF(dati_pdc!$C985=4,dati_bdv!$F$2:$F$65536,IF(dati_pdc!$C985=5,dati_bdv!$G$2:$G$65536,dati_bdv!$H$2:$H$65536))))),$A985,dati_bdv!N$2:N$65536)</f>
        <v>0</v>
      </c>
    </row>
    <row r="986" spans="1:6">
      <c r="A986" s="34">
        <f>dati_pdc!A986</f>
        <v>0</v>
      </c>
      <c r="B986">
        <f>SUMIF(IF(dati_pdc!$C986=1,dati_bdv!$C$2:$C$65536,IF(dati_pdc!$C986=2,dati_bdv!$D$2:$D$65536,IF(dati_pdc!$C986=3,dati_bdv!$E$2:$E$65536,IF(dati_pdc!$C986=4,dati_bdv!$F$2:$F$65536,IF(dati_pdc!$C986=5,dati_bdv!$G$2:$G$65536,dati_bdv!$H$2:$H$65536))))),$A986,dati_bdv!J$2:J$65536)</f>
        <v>0</v>
      </c>
      <c r="C986">
        <f>SUMIF(IF(dati_pdc!$C986=1,dati_bdv!$C$2:$C$65536,IF(dati_pdc!$C986=2,dati_bdv!$D$2:$D$65536,IF(dati_pdc!$C986=3,dati_bdv!$E$2:$E$65536,IF(dati_pdc!$C986=4,dati_bdv!$F$2:$F$65536,IF(dati_pdc!$C986=5,dati_bdv!$G$2:$G$65536,dati_bdv!$H$2:$H$65536))))),$A986,dati_bdv!K$2:K$65536)</f>
        <v>0</v>
      </c>
      <c r="D986">
        <f>SUMIF(IF(dati_pdc!$C986=1,dati_bdv!$C$2:$C$65536,IF(dati_pdc!$C986=2,dati_bdv!$D$2:$D$65536,IF(dati_pdc!$C986=3,dati_bdv!$E$2:$E$65536,IF(dati_pdc!$C986=4,dati_bdv!$F$2:$F$65536,IF(dati_pdc!$C986=5,dati_bdv!$G$2:$G$65536,dati_bdv!$H$2:$H$65536))))),$A986,dati_bdv!L$2:L$65536)</f>
        <v>0</v>
      </c>
      <c r="E986">
        <f>SUMIF(IF(dati_pdc!$C986=1,dati_bdv!$C$2:$C$65536,IF(dati_pdc!$C986=2,dati_bdv!$D$2:$D$65536,IF(dati_pdc!$C986=3,dati_bdv!$E$2:$E$65536,IF(dati_pdc!$C986=4,dati_bdv!$F$2:$F$65536,IF(dati_pdc!$C986=5,dati_bdv!$G$2:$G$65536,dati_bdv!$H$2:$H$65536))))),$A986,dati_bdv!M$2:M$65536)</f>
        <v>0</v>
      </c>
      <c r="F986">
        <f>SUMIF(IF(dati_pdc!$C986=1,dati_bdv!$C$2:$C$65536,IF(dati_pdc!$C986=2,dati_bdv!$D$2:$D$65536,IF(dati_pdc!$C986=3,dati_bdv!$E$2:$E$65536,IF(dati_pdc!$C986=4,dati_bdv!$F$2:$F$65536,IF(dati_pdc!$C986=5,dati_bdv!$G$2:$G$65536,dati_bdv!$H$2:$H$65536))))),$A986,dati_bdv!N$2:N$65536)</f>
        <v>0</v>
      </c>
    </row>
    <row r="987" spans="1:6">
      <c r="A987" s="34">
        <f>dati_pdc!A987</f>
        <v>0</v>
      </c>
      <c r="B987">
        <f>SUMIF(IF(dati_pdc!$C987=1,dati_bdv!$C$2:$C$65536,IF(dati_pdc!$C987=2,dati_bdv!$D$2:$D$65536,IF(dati_pdc!$C987=3,dati_bdv!$E$2:$E$65536,IF(dati_pdc!$C987=4,dati_bdv!$F$2:$F$65536,IF(dati_pdc!$C987=5,dati_bdv!$G$2:$G$65536,dati_bdv!$H$2:$H$65536))))),$A987,dati_bdv!J$2:J$65536)</f>
        <v>0</v>
      </c>
      <c r="C987">
        <f>SUMIF(IF(dati_pdc!$C987=1,dati_bdv!$C$2:$C$65536,IF(dati_pdc!$C987=2,dati_bdv!$D$2:$D$65536,IF(dati_pdc!$C987=3,dati_bdv!$E$2:$E$65536,IF(dati_pdc!$C987=4,dati_bdv!$F$2:$F$65536,IF(dati_pdc!$C987=5,dati_bdv!$G$2:$G$65536,dati_bdv!$H$2:$H$65536))))),$A987,dati_bdv!K$2:K$65536)</f>
        <v>0</v>
      </c>
      <c r="D987">
        <f>SUMIF(IF(dati_pdc!$C987=1,dati_bdv!$C$2:$C$65536,IF(dati_pdc!$C987=2,dati_bdv!$D$2:$D$65536,IF(dati_pdc!$C987=3,dati_bdv!$E$2:$E$65536,IF(dati_pdc!$C987=4,dati_bdv!$F$2:$F$65536,IF(dati_pdc!$C987=5,dati_bdv!$G$2:$G$65536,dati_bdv!$H$2:$H$65536))))),$A987,dati_bdv!L$2:L$65536)</f>
        <v>0</v>
      </c>
      <c r="E987">
        <f>SUMIF(IF(dati_pdc!$C987=1,dati_bdv!$C$2:$C$65536,IF(dati_pdc!$C987=2,dati_bdv!$D$2:$D$65536,IF(dati_pdc!$C987=3,dati_bdv!$E$2:$E$65536,IF(dati_pdc!$C987=4,dati_bdv!$F$2:$F$65536,IF(dati_pdc!$C987=5,dati_bdv!$G$2:$G$65536,dati_bdv!$H$2:$H$65536))))),$A987,dati_bdv!M$2:M$65536)</f>
        <v>0</v>
      </c>
      <c r="F987">
        <f>SUMIF(IF(dati_pdc!$C987=1,dati_bdv!$C$2:$C$65536,IF(dati_pdc!$C987=2,dati_bdv!$D$2:$D$65536,IF(dati_pdc!$C987=3,dati_bdv!$E$2:$E$65536,IF(dati_pdc!$C987=4,dati_bdv!$F$2:$F$65536,IF(dati_pdc!$C987=5,dati_bdv!$G$2:$G$65536,dati_bdv!$H$2:$H$65536))))),$A987,dati_bdv!N$2:N$65536)</f>
        <v>0</v>
      </c>
    </row>
    <row r="988" spans="1:6">
      <c r="A988" s="34">
        <f>dati_pdc!A988</f>
        <v>0</v>
      </c>
      <c r="B988">
        <f>SUMIF(IF(dati_pdc!$C988=1,dati_bdv!$C$2:$C$65536,IF(dati_pdc!$C988=2,dati_bdv!$D$2:$D$65536,IF(dati_pdc!$C988=3,dati_bdv!$E$2:$E$65536,IF(dati_pdc!$C988=4,dati_bdv!$F$2:$F$65536,IF(dati_pdc!$C988=5,dati_bdv!$G$2:$G$65536,dati_bdv!$H$2:$H$65536))))),$A988,dati_bdv!J$2:J$65536)</f>
        <v>0</v>
      </c>
      <c r="C988">
        <f>SUMIF(IF(dati_pdc!$C988=1,dati_bdv!$C$2:$C$65536,IF(dati_pdc!$C988=2,dati_bdv!$D$2:$D$65536,IF(dati_pdc!$C988=3,dati_bdv!$E$2:$E$65536,IF(dati_pdc!$C988=4,dati_bdv!$F$2:$F$65536,IF(dati_pdc!$C988=5,dati_bdv!$G$2:$G$65536,dati_bdv!$H$2:$H$65536))))),$A988,dati_bdv!K$2:K$65536)</f>
        <v>0</v>
      </c>
      <c r="D988">
        <f>SUMIF(IF(dati_pdc!$C988=1,dati_bdv!$C$2:$C$65536,IF(dati_pdc!$C988=2,dati_bdv!$D$2:$D$65536,IF(dati_pdc!$C988=3,dati_bdv!$E$2:$E$65536,IF(dati_pdc!$C988=4,dati_bdv!$F$2:$F$65536,IF(dati_pdc!$C988=5,dati_bdv!$G$2:$G$65536,dati_bdv!$H$2:$H$65536))))),$A988,dati_bdv!L$2:L$65536)</f>
        <v>0</v>
      </c>
      <c r="E988">
        <f>SUMIF(IF(dati_pdc!$C988=1,dati_bdv!$C$2:$C$65536,IF(dati_pdc!$C988=2,dati_bdv!$D$2:$D$65536,IF(dati_pdc!$C988=3,dati_bdv!$E$2:$E$65536,IF(dati_pdc!$C988=4,dati_bdv!$F$2:$F$65536,IF(dati_pdc!$C988=5,dati_bdv!$G$2:$G$65536,dati_bdv!$H$2:$H$65536))))),$A988,dati_bdv!M$2:M$65536)</f>
        <v>0</v>
      </c>
      <c r="F988">
        <f>SUMIF(IF(dati_pdc!$C988=1,dati_bdv!$C$2:$C$65536,IF(dati_pdc!$C988=2,dati_bdv!$D$2:$D$65536,IF(dati_pdc!$C988=3,dati_bdv!$E$2:$E$65536,IF(dati_pdc!$C988=4,dati_bdv!$F$2:$F$65536,IF(dati_pdc!$C988=5,dati_bdv!$G$2:$G$65536,dati_bdv!$H$2:$H$65536))))),$A988,dati_bdv!N$2:N$65536)</f>
        <v>0</v>
      </c>
    </row>
    <row r="989" spans="1:6">
      <c r="A989" s="34">
        <f>dati_pdc!A989</f>
        <v>0</v>
      </c>
      <c r="B989">
        <f>SUMIF(IF(dati_pdc!$C989=1,dati_bdv!$C$2:$C$65536,IF(dati_pdc!$C989=2,dati_bdv!$D$2:$D$65536,IF(dati_pdc!$C989=3,dati_bdv!$E$2:$E$65536,IF(dati_pdc!$C989=4,dati_bdv!$F$2:$F$65536,IF(dati_pdc!$C989=5,dati_bdv!$G$2:$G$65536,dati_bdv!$H$2:$H$65536))))),$A989,dati_bdv!J$2:J$65536)</f>
        <v>0</v>
      </c>
      <c r="C989">
        <f>SUMIF(IF(dati_pdc!$C989=1,dati_bdv!$C$2:$C$65536,IF(dati_pdc!$C989=2,dati_bdv!$D$2:$D$65536,IF(dati_pdc!$C989=3,dati_bdv!$E$2:$E$65536,IF(dati_pdc!$C989=4,dati_bdv!$F$2:$F$65536,IF(dati_pdc!$C989=5,dati_bdv!$G$2:$G$65536,dati_bdv!$H$2:$H$65536))))),$A989,dati_bdv!K$2:K$65536)</f>
        <v>0</v>
      </c>
      <c r="D989">
        <f>SUMIF(IF(dati_pdc!$C989=1,dati_bdv!$C$2:$C$65536,IF(dati_pdc!$C989=2,dati_bdv!$D$2:$D$65536,IF(dati_pdc!$C989=3,dati_bdv!$E$2:$E$65536,IF(dati_pdc!$C989=4,dati_bdv!$F$2:$F$65536,IF(dati_pdc!$C989=5,dati_bdv!$G$2:$G$65536,dati_bdv!$H$2:$H$65536))))),$A989,dati_bdv!L$2:L$65536)</f>
        <v>0</v>
      </c>
      <c r="E989">
        <f>SUMIF(IF(dati_pdc!$C989=1,dati_bdv!$C$2:$C$65536,IF(dati_pdc!$C989=2,dati_bdv!$D$2:$D$65536,IF(dati_pdc!$C989=3,dati_bdv!$E$2:$E$65536,IF(dati_pdc!$C989=4,dati_bdv!$F$2:$F$65536,IF(dati_pdc!$C989=5,dati_bdv!$G$2:$G$65536,dati_bdv!$H$2:$H$65536))))),$A989,dati_bdv!M$2:M$65536)</f>
        <v>0</v>
      </c>
      <c r="F989">
        <f>SUMIF(IF(dati_pdc!$C989=1,dati_bdv!$C$2:$C$65536,IF(dati_pdc!$C989=2,dati_bdv!$D$2:$D$65536,IF(dati_pdc!$C989=3,dati_bdv!$E$2:$E$65536,IF(dati_pdc!$C989=4,dati_bdv!$F$2:$F$65536,IF(dati_pdc!$C989=5,dati_bdv!$G$2:$G$65536,dati_bdv!$H$2:$H$65536))))),$A989,dati_bdv!N$2:N$65536)</f>
        <v>0</v>
      </c>
    </row>
    <row r="990" spans="1:6">
      <c r="A990" s="34">
        <f>dati_pdc!A990</f>
        <v>0</v>
      </c>
      <c r="B990">
        <f>SUMIF(IF(dati_pdc!$C990=1,dati_bdv!$C$2:$C$65536,IF(dati_pdc!$C990=2,dati_bdv!$D$2:$D$65536,IF(dati_pdc!$C990=3,dati_bdv!$E$2:$E$65536,IF(dati_pdc!$C990=4,dati_bdv!$F$2:$F$65536,IF(dati_pdc!$C990=5,dati_bdv!$G$2:$G$65536,dati_bdv!$H$2:$H$65536))))),$A990,dati_bdv!J$2:J$65536)</f>
        <v>0</v>
      </c>
      <c r="C990">
        <f>SUMIF(IF(dati_pdc!$C990=1,dati_bdv!$C$2:$C$65536,IF(dati_pdc!$C990=2,dati_bdv!$D$2:$D$65536,IF(dati_pdc!$C990=3,dati_bdv!$E$2:$E$65536,IF(dati_pdc!$C990=4,dati_bdv!$F$2:$F$65536,IF(dati_pdc!$C990=5,dati_bdv!$G$2:$G$65536,dati_bdv!$H$2:$H$65536))))),$A990,dati_bdv!K$2:K$65536)</f>
        <v>0</v>
      </c>
      <c r="D990">
        <f>SUMIF(IF(dati_pdc!$C990=1,dati_bdv!$C$2:$C$65536,IF(dati_pdc!$C990=2,dati_bdv!$D$2:$D$65536,IF(dati_pdc!$C990=3,dati_bdv!$E$2:$E$65536,IF(dati_pdc!$C990=4,dati_bdv!$F$2:$F$65536,IF(dati_pdc!$C990=5,dati_bdv!$G$2:$G$65536,dati_bdv!$H$2:$H$65536))))),$A990,dati_bdv!L$2:L$65536)</f>
        <v>0</v>
      </c>
      <c r="E990">
        <f>SUMIF(IF(dati_pdc!$C990=1,dati_bdv!$C$2:$C$65536,IF(dati_pdc!$C990=2,dati_bdv!$D$2:$D$65536,IF(dati_pdc!$C990=3,dati_bdv!$E$2:$E$65536,IF(dati_pdc!$C990=4,dati_bdv!$F$2:$F$65536,IF(dati_pdc!$C990=5,dati_bdv!$G$2:$G$65536,dati_bdv!$H$2:$H$65536))))),$A990,dati_bdv!M$2:M$65536)</f>
        <v>0</v>
      </c>
      <c r="F990">
        <f>SUMIF(IF(dati_pdc!$C990=1,dati_bdv!$C$2:$C$65536,IF(dati_pdc!$C990=2,dati_bdv!$D$2:$D$65536,IF(dati_pdc!$C990=3,dati_bdv!$E$2:$E$65536,IF(dati_pdc!$C990=4,dati_bdv!$F$2:$F$65536,IF(dati_pdc!$C990=5,dati_bdv!$G$2:$G$65536,dati_bdv!$H$2:$H$65536))))),$A990,dati_bdv!N$2:N$65536)</f>
        <v>0</v>
      </c>
    </row>
    <row r="991" spans="1:6">
      <c r="A991" s="34">
        <f>dati_pdc!A991</f>
        <v>0</v>
      </c>
      <c r="B991">
        <f>SUMIF(IF(dati_pdc!$C991=1,dati_bdv!$C$2:$C$65536,IF(dati_pdc!$C991=2,dati_bdv!$D$2:$D$65536,IF(dati_pdc!$C991=3,dati_bdv!$E$2:$E$65536,IF(dati_pdc!$C991=4,dati_bdv!$F$2:$F$65536,IF(dati_pdc!$C991=5,dati_bdv!$G$2:$G$65536,dati_bdv!$H$2:$H$65536))))),$A991,dati_bdv!J$2:J$65536)</f>
        <v>0</v>
      </c>
      <c r="C991">
        <f>SUMIF(IF(dati_pdc!$C991=1,dati_bdv!$C$2:$C$65536,IF(dati_pdc!$C991=2,dati_bdv!$D$2:$D$65536,IF(dati_pdc!$C991=3,dati_bdv!$E$2:$E$65536,IF(dati_pdc!$C991=4,dati_bdv!$F$2:$F$65536,IF(dati_pdc!$C991=5,dati_bdv!$G$2:$G$65536,dati_bdv!$H$2:$H$65536))))),$A991,dati_bdv!K$2:K$65536)</f>
        <v>0</v>
      </c>
      <c r="D991">
        <f>SUMIF(IF(dati_pdc!$C991=1,dati_bdv!$C$2:$C$65536,IF(dati_pdc!$C991=2,dati_bdv!$D$2:$D$65536,IF(dati_pdc!$C991=3,dati_bdv!$E$2:$E$65536,IF(dati_pdc!$C991=4,dati_bdv!$F$2:$F$65536,IF(dati_pdc!$C991=5,dati_bdv!$G$2:$G$65536,dati_bdv!$H$2:$H$65536))))),$A991,dati_bdv!L$2:L$65536)</f>
        <v>0</v>
      </c>
      <c r="E991">
        <f>SUMIF(IF(dati_pdc!$C991=1,dati_bdv!$C$2:$C$65536,IF(dati_pdc!$C991=2,dati_bdv!$D$2:$D$65536,IF(dati_pdc!$C991=3,dati_bdv!$E$2:$E$65536,IF(dati_pdc!$C991=4,dati_bdv!$F$2:$F$65536,IF(dati_pdc!$C991=5,dati_bdv!$G$2:$G$65536,dati_bdv!$H$2:$H$65536))))),$A991,dati_bdv!M$2:M$65536)</f>
        <v>0</v>
      </c>
      <c r="F991">
        <f>SUMIF(IF(dati_pdc!$C991=1,dati_bdv!$C$2:$C$65536,IF(dati_pdc!$C991=2,dati_bdv!$D$2:$D$65536,IF(dati_pdc!$C991=3,dati_bdv!$E$2:$E$65536,IF(dati_pdc!$C991=4,dati_bdv!$F$2:$F$65536,IF(dati_pdc!$C991=5,dati_bdv!$G$2:$G$65536,dati_bdv!$H$2:$H$65536))))),$A991,dati_bdv!N$2:N$65536)</f>
        <v>0</v>
      </c>
    </row>
    <row r="992" spans="1:6">
      <c r="A992" s="34">
        <f>dati_pdc!A992</f>
        <v>0</v>
      </c>
      <c r="B992">
        <f>SUMIF(IF(dati_pdc!$C992=1,dati_bdv!$C$2:$C$65536,IF(dati_pdc!$C992=2,dati_bdv!$D$2:$D$65536,IF(dati_pdc!$C992=3,dati_bdv!$E$2:$E$65536,IF(dati_pdc!$C992=4,dati_bdv!$F$2:$F$65536,IF(dati_pdc!$C992=5,dati_bdv!$G$2:$G$65536,dati_bdv!$H$2:$H$65536))))),$A992,dati_bdv!J$2:J$65536)</f>
        <v>0</v>
      </c>
      <c r="C992">
        <f>SUMIF(IF(dati_pdc!$C992=1,dati_bdv!$C$2:$C$65536,IF(dati_pdc!$C992=2,dati_bdv!$D$2:$D$65536,IF(dati_pdc!$C992=3,dati_bdv!$E$2:$E$65536,IF(dati_pdc!$C992=4,dati_bdv!$F$2:$F$65536,IF(dati_pdc!$C992=5,dati_bdv!$G$2:$G$65536,dati_bdv!$H$2:$H$65536))))),$A992,dati_bdv!K$2:K$65536)</f>
        <v>0</v>
      </c>
      <c r="D992">
        <f>SUMIF(IF(dati_pdc!$C992=1,dati_bdv!$C$2:$C$65536,IF(dati_pdc!$C992=2,dati_bdv!$D$2:$D$65536,IF(dati_pdc!$C992=3,dati_bdv!$E$2:$E$65536,IF(dati_pdc!$C992=4,dati_bdv!$F$2:$F$65536,IF(dati_pdc!$C992=5,dati_bdv!$G$2:$G$65536,dati_bdv!$H$2:$H$65536))))),$A992,dati_bdv!L$2:L$65536)</f>
        <v>0</v>
      </c>
      <c r="E992">
        <f>SUMIF(IF(dati_pdc!$C992=1,dati_bdv!$C$2:$C$65536,IF(dati_pdc!$C992=2,dati_bdv!$D$2:$D$65536,IF(dati_pdc!$C992=3,dati_bdv!$E$2:$E$65536,IF(dati_pdc!$C992=4,dati_bdv!$F$2:$F$65536,IF(dati_pdc!$C992=5,dati_bdv!$G$2:$G$65536,dati_bdv!$H$2:$H$65536))))),$A992,dati_bdv!M$2:M$65536)</f>
        <v>0</v>
      </c>
      <c r="F992">
        <f>SUMIF(IF(dati_pdc!$C992=1,dati_bdv!$C$2:$C$65536,IF(dati_pdc!$C992=2,dati_bdv!$D$2:$D$65536,IF(dati_pdc!$C992=3,dati_bdv!$E$2:$E$65536,IF(dati_pdc!$C992=4,dati_bdv!$F$2:$F$65536,IF(dati_pdc!$C992=5,dati_bdv!$G$2:$G$65536,dati_bdv!$H$2:$H$65536))))),$A992,dati_bdv!N$2:N$65536)</f>
        <v>0</v>
      </c>
    </row>
    <row r="993" spans="1:6">
      <c r="A993" s="34">
        <f>dati_pdc!A993</f>
        <v>0</v>
      </c>
      <c r="B993">
        <f>SUMIF(IF(dati_pdc!$C993=1,dati_bdv!$C$2:$C$65536,IF(dati_pdc!$C993=2,dati_bdv!$D$2:$D$65536,IF(dati_pdc!$C993=3,dati_bdv!$E$2:$E$65536,IF(dati_pdc!$C993=4,dati_bdv!$F$2:$F$65536,IF(dati_pdc!$C993=5,dati_bdv!$G$2:$G$65536,dati_bdv!$H$2:$H$65536))))),$A993,dati_bdv!J$2:J$65536)</f>
        <v>0</v>
      </c>
      <c r="C993">
        <f>SUMIF(IF(dati_pdc!$C993=1,dati_bdv!$C$2:$C$65536,IF(dati_pdc!$C993=2,dati_bdv!$D$2:$D$65536,IF(dati_pdc!$C993=3,dati_bdv!$E$2:$E$65536,IF(dati_pdc!$C993=4,dati_bdv!$F$2:$F$65536,IF(dati_pdc!$C993=5,dati_bdv!$G$2:$G$65536,dati_bdv!$H$2:$H$65536))))),$A993,dati_bdv!K$2:K$65536)</f>
        <v>0</v>
      </c>
      <c r="D993">
        <f>SUMIF(IF(dati_pdc!$C993=1,dati_bdv!$C$2:$C$65536,IF(dati_pdc!$C993=2,dati_bdv!$D$2:$D$65536,IF(dati_pdc!$C993=3,dati_bdv!$E$2:$E$65536,IF(dati_pdc!$C993=4,dati_bdv!$F$2:$F$65536,IF(dati_pdc!$C993=5,dati_bdv!$G$2:$G$65536,dati_bdv!$H$2:$H$65536))))),$A993,dati_bdv!L$2:L$65536)</f>
        <v>0</v>
      </c>
      <c r="E993">
        <f>SUMIF(IF(dati_pdc!$C993=1,dati_bdv!$C$2:$C$65536,IF(dati_pdc!$C993=2,dati_bdv!$D$2:$D$65536,IF(dati_pdc!$C993=3,dati_bdv!$E$2:$E$65536,IF(dati_pdc!$C993=4,dati_bdv!$F$2:$F$65536,IF(dati_pdc!$C993=5,dati_bdv!$G$2:$G$65536,dati_bdv!$H$2:$H$65536))))),$A993,dati_bdv!M$2:M$65536)</f>
        <v>0</v>
      </c>
      <c r="F993">
        <f>SUMIF(IF(dati_pdc!$C993=1,dati_bdv!$C$2:$C$65536,IF(dati_pdc!$C993=2,dati_bdv!$D$2:$D$65536,IF(dati_pdc!$C993=3,dati_bdv!$E$2:$E$65536,IF(dati_pdc!$C993=4,dati_bdv!$F$2:$F$65536,IF(dati_pdc!$C993=5,dati_bdv!$G$2:$G$65536,dati_bdv!$H$2:$H$65536))))),$A993,dati_bdv!N$2:N$65536)</f>
        <v>0</v>
      </c>
    </row>
    <row r="994" spans="1:6">
      <c r="A994" s="34">
        <f>dati_pdc!A994</f>
        <v>0</v>
      </c>
      <c r="B994">
        <f>SUMIF(IF(dati_pdc!$C994=1,dati_bdv!$C$2:$C$65536,IF(dati_pdc!$C994=2,dati_bdv!$D$2:$D$65536,IF(dati_pdc!$C994=3,dati_bdv!$E$2:$E$65536,IF(dati_pdc!$C994=4,dati_bdv!$F$2:$F$65536,IF(dati_pdc!$C994=5,dati_bdv!$G$2:$G$65536,dati_bdv!$H$2:$H$65536))))),$A994,dati_bdv!J$2:J$65536)</f>
        <v>0</v>
      </c>
      <c r="C994">
        <f>SUMIF(IF(dati_pdc!$C994=1,dati_bdv!$C$2:$C$65536,IF(dati_pdc!$C994=2,dati_bdv!$D$2:$D$65536,IF(dati_pdc!$C994=3,dati_bdv!$E$2:$E$65536,IF(dati_pdc!$C994=4,dati_bdv!$F$2:$F$65536,IF(dati_pdc!$C994=5,dati_bdv!$G$2:$G$65536,dati_bdv!$H$2:$H$65536))))),$A994,dati_bdv!K$2:K$65536)</f>
        <v>0</v>
      </c>
      <c r="D994">
        <f>SUMIF(IF(dati_pdc!$C994=1,dati_bdv!$C$2:$C$65536,IF(dati_pdc!$C994=2,dati_bdv!$D$2:$D$65536,IF(dati_pdc!$C994=3,dati_bdv!$E$2:$E$65536,IF(dati_pdc!$C994=4,dati_bdv!$F$2:$F$65536,IF(dati_pdc!$C994=5,dati_bdv!$G$2:$G$65536,dati_bdv!$H$2:$H$65536))))),$A994,dati_bdv!L$2:L$65536)</f>
        <v>0</v>
      </c>
      <c r="E994">
        <f>SUMIF(IF(dati_pdc!$C994=1,dati_bdv!$C$2:$C$65536,IF(dati_pdc!$C994=2,dati_bdv!$D$2:$D$65536,IF(dati_pdc!$C994=3,dati_bdv!$E$2:$E$65536,IF(dati_pdc!$C994=4,dati_bdv!$F$2:$F$65536,IF(dati_pdc!$C994=5,dati_bdv!$G$2:$G$65536,dati_bdv!$H$2:$H$65536))))),$A994,dati_bdv!M$2:M$65536)</f>
        <v>0</v>
      </c>
      <c r="F994">
        <f>SUMIF(IF(dati_pdc!$C994=1,dati_bdv!$C$2:$C$65536,IF(dati_pdc!$C994=2,dati_bdv!$D$2:$D$65536,IF(dati_pdc!$C994=3,dati_bdv!$E$2:$E$65536,IF(dati_pdc!$C994=4,dati_bdv!$F$2:$F$65536,IF(dati_pdc!$C994=5,dati_bdv!$G$2:$G$65536,dati_bdv!$H$2:$H$65536))))),$A994,dati_bdv!N$2:N$65536)</f>
        <v>0</v>
      </c>
    </row>
    <row r="995" spans="1:6">
      <c r="A995" s="34">
        <f>dati_pdc!A995</f>
        <v>0</v>
      </c>
      <c r="B995">
        <f>SUMIF(IF(dati_pdc!$C995=1,dati_bdv!$C$2:$C$65536,IF(dati_pdc!$C995=2,dati_bdv!$D$2:$D$65536,IF(dati_pdc!$C995=3,dati_bdv!$E$2:$E$65536,IF(dati_pdc!$C995=4,dati_bdv!$F$2:$F$65536,IF(dati_pdc!$C995=5,dati_bdv!$G$2:$G$65536,dati_bdv!$H$2:$H$65536))))),$A995,dati_bdv!J$2:J$65536)</f>
        <v>0</v>
      </c>
      <c r="C995">
        <f>SUMIF(IF(dati_pdc!$C995=1,dati_bdv!$C$2:$C$65536,IF(dati_pdc!$C995=2,dati_bdv!$D$2:$D$65536,IF(dati_pdc!$C995=3,dati_bdv!$E$2:$E$65536,IF(dati_pdc!$C995=4,dati_bdv!$F$2:$F$65536,IF(dati_pdc!$C995=5,dati_bdv!$G$2:$G$65536,dati_bdv!$H$2:$H$65536))))),$A995,dati_bdv!K$2:K$65536)</f>
        <v>0</v>
      </c>
      <c r="D995">
        <f>SUMIF(IF(dati_pdc!$C995=1,dati_bdv!$C$2:$C$65536,IF(dati_pdc!$C995=2,dati_bdv!$D$2:$D$65536,IF(dati_pdc!$C995=3,dati_bdv!$E$2:$E$65536,IF(dati_pdc!$C995=4,dati_bdv!$F$2:$F$65536,IF(dati_pdc!$C995=5,dati_bdv!$G$2:$G$65536,dati_bdv!$H$2:$H$65536))))),$A995,dati_bdv!L$2:L$65536)</f>
        <v>0</v>
      </c>
      <c r="E995">
        <f>SUMIF(IF(dati_pdc!$C995=1,dati_bdv!$C$2:$C$65536,IF(dati_pdc!$C995=2,dati_bdv!$D$2:$D$65536,IF(dati_pdc!$C995=3,dati_bdv!$E$2:$E$65536,IF(dati_pdc!$C995=4,dati_bdv!$F$2:$F$65536,IF(dati_pdc!$C995=5,dati_bdv!$G$2:$G$65536,dati_bdv!$H$2:$H$65536))))),$A995,dati_bdv!M$2:M$65536)</f>
        <v>0</v>
      </c>
      <c r="F995">
        <f>SUMIF(IF(dati_pdc!$C995=1,dati_bdv!$C$2:$C$65536,IF(dati_pdc!$C995=2,dati_bdv!$D$2:$D$65536,IF(dati_pdc!$C995=3,dati_bdv!$E$2:$E$65536,IF(dati_pdc!$C995=4,dati_bdv!$F$2:$F$65536,IF(dati_pdc!$C995=5,dati_bdv!$G$2:$G$65536,dati_bdv!$H$2:$H$65536))))),$A995,dati_bdv!N$2:N$65536)</f>
        <v>0</v>
      </c>
    </row>
    <row r="996" spans="1:6">
      <c r="A996" s="34">
        <f>dati_pdc!A996</f>
        <v>0</v>
      </c>
      <c r="B996">
        <f>SUMIF(IF(dati_pdc!$C996=1,dati_bdv!$C$2:$C$65536,IF(dati_pdc!$C996=2,dati_bdv!$D$2:$D$65536,IF(dati_pdc!$C996=3,dati_bdv!$E$2:$E$65536,IF(dati_pdc!$C996=4,dati_bdv!$F$2:$F$65536,IF(dati_pdc!$C996=5,dati_bdv!$G$2:$G$65536,dati_bdv!$H$2:$H$65536))))),$A996,dati_bdv!J$2:J$65536)</f>
        <v>0</v>
      </c>
      <c r="C996">
        <f>SUMIF(IF(dati_pdc!$C996=1,dati_bdv!$C$2:$C$65536,IF(dati_pdc!$C996=2,dati_bdv!$D$2:$D$65536,IF(dati_pdc!$C996=3,dati_bdv!$E$2:$E$65536,IF(dati_pdc!$C996=4,dati_bdv!$F$2:$F$65536,IF(dati_pdc!$C996=5,dati_bdv!$G$2:$G$65536,dati_bdv!$H$2:$H$65536))))),$A996,dati_bdv!K$2:K$65536)</f>
        <v>0</v>
      </c>
      <c r="D996">
        <f>SUMIF(IF(dati_pdc!$C996=1,dati_bdv!$C$2:$C$65536,IF(dati_pdc!$C996=2,dati_bdv!$D$2:$D$65536,IF(dati_pdc!$C996=3,dati_bdv!$E$2:$E$65536,IF(dati_pdc!$C996=4,dati_bdv!$F$2:$F$65536,IF(dati_pdc!$C996=5,dati_bdv!$G$2:$G$65536,dati_bdv!$H$2:$H$65536))))),$A996,dati_bdv!L$2:L$65536)</f>
        <v>0</v>
      </c>
      <c r="E996">
        <f>SUMIF(IF(dati_pdc!$C996=1,dati_bdv!$C$2:$C$65536,IF(dati_pdc!$C996=2,dati_bdv!$D$2:$D$65536,IF(dati_pdc!$C996=3,dati_bdv!$E$2:$E$65536,IF(dati_pdc!$C996=4,dati_bdv!$F$2:$F$65536,IF(dati_pdc!$C996=5,dati_bdv!$G$2:$G$65536,dati_bdv!$H$2:$H$65536))))),$A996,dati_bdv!M$2:M$65536)</f>
        <v>0</v>
      </c>
      <c r="F996">
        <f>SUMIF(IF(dati_pdc!$C996=1,dati_bdv!$C$2:$C$65536,IF(dati_pdc!$C996=2,dati_bdv!$D$2:$D$65536,IF(dati_pdc!$C996=3,dati_bdv!$E$2:$E$65536,IF(dati_pdc!$C996=4,dati_bdv!$F$2:$F$65536,IF(dati_pdc!$C996=5,dati_bdv!$G$2:$G$65536,dati_bdv!$H$2:$H$65536))))),$A996,dati_bdv!N$2:N$65536)</f>
        <v>0</v>
      </c>
    </row>
    <row r="997" spans="1:6">
      <c r="A997" s="34">
        <f>dati_pdc!A997</f>
        <v>0</v>
      </c>
      <c r="B997">
        <f>SUMIF(IF(dati_pdc!$C997=1,dati_bdv!$C$2:$C$65536,IF(dati_pdc!$C997=2,dati_bdv!$D$2:$D$65536,IF(dati_pdc!$C997=3,dati_bdv!$E$2:$E$65536,IF(dati_pdc!$C997=4,dati_bdv!$F$2:$F$65536,IF(dati_pdc!$C997=5,dati_bdv!$G$2:$G$65536,dati_bdv!$H$2:$H$65536))))),$A997,dati_bdv!J$2:J$65536)</f>
        <v>0</v>
      </c>
      <c r="C997">
        <f>SUMIF(IF(dati_pdc!$C997=1,dati_bdv!$C$2:$C$65536,IF(dati_pdc!$C997=2,dati_bdv!$D$2:$D$65536,IF(dati_pdc!$C997=3,dati_bdv!$E$2:$E$65536,IF(dati_pdc!$C997=4,dati_bdv!$F$2:$F$65536,IF(dati_pdc!$C997=5,dati_bdv!$G$2:$G$65536,dati_bdv!$H$2:$H$65536))))),$A997,dati_bdv!K$2:K$65536)</f>
        <v>0</v>
      </c>
      <c r="D997">
        <f>SUMIF(IF(dati_pdc!$C997=1,dati_bdv!$C$2:$C$65536,IF(dati_pdc!$C997=2,dati_bdv!$D$2:$D$65536,IF(dati_pdc!$C997=3,dati_bdv!$E$2:$E$65536,IF(dati_pdc!$C997=4,dati_bdv!$F$2:$F$65536,IF(dati_pdc!$C997=5,dati_bdv!$G$2:$G$65536,dati_bdv!$H$2:$H$65536))))),$A997,dati_bdv!L$2:L$65536)</f>
        <v>0</v>
      </c>
      <c r="E997">
        <f>SUMIF(IF(dati_pdc!$C997=1,dati_bdv!$C$2:$C$65536,IF(dati_pdc!$C997=2,dati_bdv!$D$2:$D$65536,IF(dati_pdc!$C997=3,dati_bdv!$E$2:$E$65536,IF(dati_pdc!$C997=4,dati_bdv!$F$2:$F$65536,IF(dati_pdc!$C997=5,dati_bdv!$G$2:$G$65536,dati_bdv!$H$2:$H$65536))))),$A997,dati_bdv!M$2:M$65536)</f>
        <v>0</v>
      </c>
      <c r="F997">
        <f>SUMIF(IF(dati_pdc!$C997=1,dati_bdv!$C$2:$C$65536,IF(dati_pdc!$C997=2,dati_bdv!$D$2:$D$65536,IF(dati_pdc!$C997=3,dati_bdv!$E$2:$E$65536,IF(dati_pdc!$C997=4,dati_bdv!$F$2:$F$65536,IF(dati_pdc!$C997=5,dati_bdv!$G$2:$G$65536,dati_bdv!$H$2:$H$65536))))),$A997,dati_bdv!N$2:N$65536)</f>
        <v>0</v>
      </c>
    </row>
    <row r="998" spans="1:6">
      <c r="A998" s="34">
        <f>dati_pdc!A998</f>
        <v>0</v>
      </c>
      <c r="B998">
        <f>SUMIF(IF(dati_pdc!$C998=1,dati_bdv!$C$2:$C$65536,IF(dati_pdc!$C998=2,dati_bdv!$D$2:$D$65536,IF(dati_pdc!$C998=3,dati_bdv!$E$2:$E$65536,IF(dati_pdc!$C998=4,dati_bdv!$F$2:$F$65536,IF(dati_pdc!$C998=5,dati_bdv!$G$2:$G$65536,dati_bdv!$H$2:$H$65536))))),$A998,dati_bdv!J$2:J$65536)</f>
        <v>0</v>
      </c>
      <c r="C998">
        <f>SUMIF(IF(dati_pdc!$C998=1,dati_bdv!$C$2:$C$65536,IF(dati_pdc!$C998=2,dati_bdv!$D$2:$D$65536,IF(dati_pdc!$C998=3,dati_bdv!$E$2:$E$65536,IF(dati_pdc!$C998=4,dati_bdv!$F$2:$F$65536,IF(dati_pdc!$C998=5,dati_bdv!$G$2:$G$65536,dati_bdv!$H$2:$H$65536))))),$A998,dati_bdv!K$2:K$65536)</f>
        <v>0</v>
      </c>
      <c r="D998">
        <f>SUMIF(IF(dati_pdc!$C998=1,dati_bdv!$C$2:$C$65536,IF(dati_pdc!$C998=2,dati_bdv!$D$2:$D$65536,IF(dati_pdc!$C998=3,dati_bdv!$E$2:$E$65536,IF(dati_pdc!$C998=4,dati_bdv!$F$2:$F$65536,IF(dati_pdc!$C998=5,dati_bdv!$G$2:$G$65536,dati_bdv!$H$2:$H$65536))))),$A998,dati_bdv!L$2:L$65536)</f>
        <v>0</v>
      </c>
      <c r="E998">
        <f>SUMIF(IF(dati_pdc!$C998=1,dati_bdv!$C$2:$C$65536,IF(dati_pdc!$C998=2,dati_bdv!$D$2:$D$65536,IF(dati_pdc!$C998=3,dati_bdv!$E$2:$E$65536,IF(dati_pdc!$C998=4,dati_bdv!$F$2:$F$65536,IF(dati_pdc!$C998=5,dati_bdv!$G$2:$G$65536,dati_bdv!$H$2:$H$65536))))),$A998,dati_bdv!M$2:M$65536)</f>
        <v>0</v>
      </c>
      <c r="F998">
        <f>SUMIF(IF(dati_pdc!$C998=1,dati_bdv!$C$2:$C$65536,IF(dati_pdc!$C998=2,dati_bdv!$D$2:$D$65536,IF(dati_pdc!$C998=3,dati_bdv!$E$2:$E$65536,IF(dati_pdc!$C998=4,dati_bdv!$F$2:$F$65536,IF(dati_pdc!$C998=5,dati_bdv!$G$2:$G$65536,dati_bdv!$H$2:$H$65536))))),$A998,dati_bdv!N$2:N$65536)</f>
        <v>0</v>
      </c>
    </row>
    <row r="999" spans="1:6">
      <c r="A999" s="34">
        <f>dati_pdc!A999</f>
        <v>0</v>
      </c>
      <c r="B999">
        <f>SUMIF(IF(dati_pdc!$C999=1,dati_bdv!$C$2:$C$65536,IF(dati_pdc!$C999=2,dati_bdv!$D$2:$D$65536,IF(dati_pdc!$C999=3,dati_bdv!$E$2:$E$65536,IF(dati_pdc!$C999=4,dati_bdv!$F$2:$F$65536,IF(dati_pdc!$C999=5,dati_bdv!$G$2:$G$65536,dati_bdv!$H$2:$H$65536))))),$A999,dati_bdv!J$2:J$65536)</f>
        <v>0</v>
      </c>
      <c r="C999">
        <f>SUMIF(IF(dati_pdc!$C999=1,dati_bdv!$C$2:$C$65536,IF(dati_pdc!$C999=2,dati_bdv!$D$2:$D$65536,IF(dati_pdc!$C999=3,dati_bdv!$E$2:$E$65536,IF(dati_pdc!$C999=4,dati_bdv!$F$2:$F$65536,IF(dati_pdc!$C999=5,dati_bdv!$G$2:$G$65536,dati_bdv!$H$2:$H$65536))))),$A999,dati_bdv!K$2:K$65536)</f>
        <v>0</v>
      </c>
      <c r="D999">
        <f>SUMIF(IF(dati_pdc!$C999=1,dati_bdv!$C$2:$C$65536,IF(dati_pdc!$C999=2,dati_bdv!$D$2:$D$65536,IF(dati_pdc!$C999=3,dati_bdv!$E$2:$E$65536,IF(dati_pdc!$C999=4,dati_bdv!$F$2:$F$65536,IF(dati_pdc!$C999=5,dati_bdv!$G$2:$G$65536,dati_bdv!$H$2:$H$65536))))),$A999,dati_bdv!L$2:L$65536)</f>
        <v>0</v>
      </c>
      <c r="E999">
        <f>SUMIF(IF(dati_pdc!$C999=1,dati_bdv!$C$2:$C$65536,IF(dati_pdc!$C999=2,dati_bdv!$D$2:$D$65536,IF(dati_pdc!$C999=3,dati_bdv!$E$2:$E$65536,IF(dati_pdc!$C999=4,dati_bdv!$F$2:$F$65536,IF(dati_pdc!$C999=5,dati_bdv!$G$2:$G$65536,dati_bdv!$H$2:$H$65536))))),$A999,dati_bdv!M$2:M$65536)</f>
        <v>0</v>
      </c>
      <c r="F999">
        <f>SUMIF(IF(dati_pdc!$C999=1,dati_bdv!$C$2:$C$65536,IF(dati_pdc!$C999=2,dati_bdv!$D$2:$D$65536,IF(dati_pdc!$C999=3,dati_bdv!$E$2:$E$65536,IF(dati_pdc!$C999=4,dati_bdv!$F$2:$F$65536,IF(dati_pdc!$C999=5,dati_bdv!$G$2:$G$65536,dati_bdv!$H$2:$H$65536))))),$A999,dati_bdv!N$2:N$65536)</f>
        <v>0</v>
      </c>
    </row>
    <row r="1000" spans="1:6">
      <c r="A1000" s="34">
        <f>dati_pdc!A1000</f>
        <v>0</v>
      </c>
      <c r="B1000">
        <f>SUMIF(IF(dati_pdc!$C1000=1,dati_bdv!$C$2:$C$65536,IF(dati_pdc!$C1000=2,dati_bdv!$D$2:$D$65536,IF(dati_pdc!$C1000=3,dati_bdv!$E$2:$E$65536,IF(dati_pdc!$C1000=4,dati_bdv!$F$2:$F$65536,IF(dati_pdc!$C1000=5,dati_bdv!$G$2:$G$65536,dati_bdv!$H$2:$H$65536))))),$A1000,dati_bdv!J$2:J$65536)</f>
        <v>0</v>
      </c>
      <c r="C1000">
        <f>SUMIF(IF(dati_pdc!$C1000=1,dati_bdv!$C$2:$C$65536,IF(dati_pdc!$C1000=2,dati_bdv!$D$2:$D$65536,IF(dati_pdc!$C1000=3,dati_bdv!$E$2:$E$65536,IF(dati_pdc!$C1000=4,dati_bdv!$F$2:$F$65536,IF(dati_pdc!$C1000=5,dati_bdv!$G$2:$G$65536,dati_bdv!$H$2:$H$65536))))),$A1000,dati_bdv!K$2:K$65536)</f>
        <v>0</v>
      </c>
      <c r="D1000">
        <f>SUMIF(IF(dati_pdc!$C1000=1,dati_bdv!$C$2:$C$65536,IF(dati_pdc!$C1000=2,dati_bdv!$D$2:$D$65536,IF(dati_pdc!$C1000=3,dati_bdv!$E$2:$E$65536,IF(dati_pdc!$C1000=4,dati_bdv!$F$2:$F$65536,IF(dati_pdc!$C1000=5,dati_bdv!$G$2:$G$65536,dati_bdv!$H$2:$H$65536))))),$A1000,dati_bdv!L$2:L$65536)</f>
        <v>0</v>
      </c>
      <c r="E1000">
        <f>SUMIF(IF(dati_pdc!$C1000=1,dati_bdv!$C$2:$C$65536,IF(dati_pdc!$C1000=2,dati_bdv!$D$2:$D$65536,IF(dati_pdc!$C1000=3,dati_bdv!$E$2:$E$65536,IF(dati_pdc!$C1000=4,dati_bdv!$F$2:$F$65536,IF(dati_pdc!$C1000=5,dati_bdv!$G$2:$G$65536,dati_bdv!$H$2:$H$65536))))),$A1000,dati_bdv!M$2:M$65536)</f>
        <v>0</v>
      </c>
      <c r="F1000">
        <f>SUMIF(IF(dati_pdc!$C1000=1,dati_bdv!$C$2:$C$65536,IF(dati_pdc!$C1000=2,dati_bdv!$D$2:$D$65536,IF(dati_pdc!$C1000=3,dati_bdv!$E$2:$E$65536,IF(dati_pdc!$C1000=4,dati_bdv!$F$2:$F$65536,IF(dati_pdc!$C1000=5,dati_bdv!$G$2:$G$65536,dati_bdv!$H$2:$H$65536))))),$A1000,dati_bdv!N$2:N$65536)</f>
        <v>0</v>
      </c>
    </row>
    <row r="1001" spans="1:6">
      <c r="A1001" s="34">
        <f>dati_pdc!A1001</f>
        <v>0</v>
      </c>
      <c r="B1001">
        <f>SUMIF(IF(dati_pdc!$C1001=1,dati_bdv!$C$2:$C$65536,IF(dati_pdc!$C1001=2,dati_bdv!$D$2:$D$65536,IF(dati_pdc!$C1001=3,dati_bdv!$E$2:$E$65536,IF(dati_pdc!$C1001=4,dati_bdv!$F$2:$F$65536,IF(dati_pdc!$C1001=5,dati_bdv!$G$2:$G$65536,dati_bdv!$H$2:$H$65536))))),$A1001,dati_bdv!J$2:J$65536)</f>
        <v>0</v>
      </c>
      <c r="C1001">
        <f>SUMIF(IF(dati_pdc!$C1001=1,dati_bdv!$C$2:$C$65536,IF(dati_pdc!$C1001=2,dati_bdv!$D$2:$D$65536,IF(dati_pdc!$C1001=3,dati_bdv!$E$2:$E$65536,IF(dati_pdc!$C1001=4,dati_bdv!$F$2:$F$65536,IF(dati_pdc!$C1001=5,dati_bdv!$G$2:$G$65536,dati_bdv!$H$2:$H$65536))))),$A1001,dati_bdv!K$2:K$65536)</f>
        <v>0</v>
      </c>
      <c r="D1001">
        <f>SUMIF(IF(dati_pdc!$C1001=1,dati_bdv!$C$2:$C$65536,IF(dati_pdc!$C1001=2,dati_bdv!$D$2:$D$65536,IF(dati_pdc!$C1001=3,dati_bdv!$E$2:$E$65536,IF(dati_pdc!$C1001=4,dati_bdv!$F$2:$F$65536,IF(dati_pdc!$C1001=5,dati_bdv!$G$2:$G$65536,dati_bdv!$H$2:$H$65536))))),$A1001,dati_bdv!L$2:L$65536)</f>
        <v>0</v>
      </c>
      <c r="E1001">
        <f>SUMIF(IF(dati_pdc!$C1001=1,dati_bdv!$C$2:$C$65536,IF(dati_pdc!$C1001=2,dati_bdv!$D$2:$D$65536,IF(dati_pdc!$C1001=3,dati_bdv!$E$2:$E$65536,IF(dati_pdc!$C1001=4,dati_bdv!$F$2:$F$65536,IF(dati_pdc!$C1001=5,dati_bdv!$G$2:$G$65536,dati_bdv!$H$2:$H$65536))))),$A1001,dati_bdv!M$2:M$65536)</f>
        <v>0</v>
      </c>
      <c r="F1001">
        <f>SUMIF(IF(dati_pdc!$C1001=1,dati_bdv!$C$2:$C$65536,IF(dati_pdc!$C1001=2,dati_bdv!$D$2:$D$65536,IF(dati_pdc!$C1001=3,dati_bdv!$E$2:$E$65536,IF(dati_pdc!$C1001=4,dati_bdv!$F$2:$F$65536,IF(dati_pdc!$C1001=5,dati_bdv!$G$2:$G$65536,dati_bdv!$H$2:$H$65536))))),$A1001,dati_bdv!N$2:N$65536)</f>
        <v>0</v>
      </c>
    </row>
    <row r="1002" spans="1:6">
      <c r="A1002" s="34">
        <f>dati_pdc!A1002</f>
        <v>0</v>
      </c>
      <c r="B1002">
        <f>SUMIF(IF(dati_pdc!$C1002=1,dati_bdv!$C$2:$C$65536,IF(dati_pdc!$C1002=2,dati_bdv!$D$2:$D$65536,IF(dati_pdc!$C1002=3,dati_bdv!$E$2:$E$65536,IF(dati_pdc!$C1002=4,dati_bdv!$F$2:$F$65536,IF(dati_pdc!$C1002=5,dati_bdv!$G$2:$G$65536,dati_bdv!$H$2:$H$65536))))),$A1002,dati_bdv!J$2:J$65536)</f>
        <v>0</v>
      </c>
      <c r="C1002">
        <f>SUMIF(IF(dati_pdc!$C1002=1,dati_bdv!$C$2:$C$65536,IF(dati_pdc!$C1002=2,dati_bdv!$D$2:$D$65536,IF(dati_pdc!$C1002=3,dati_bdv!$E$2:$E$65536,IF(dati_pdc!$C1002=4,dati_bdv!$F$2:$F$65536,IF(dati_pdc!$C1002=5,dati_bdv!$G$2:$G$65536,dati_bdv!$H$2:$H$65536))))),$A1002,dati_bdv!K$2:K$65536)</f>
        <v>0</v>
      </c>
      <c r="D1002">
        <f>SUMIF(IF(dati_pdc!$C1002=1,dati_bdv!$C$2:$C$65536,IF(dati_pdc!$C1002=2,dati_bdv!$D$2:$D$65536,IF(dati_pdc!$C1002=3,dati_bdv!$E$2:$E$65536,IF(dati_pdc!$C1002=4,dati_bdv!$F$2:$F$65536,IF(dati_pdc!$C1002=5,dati_bdv!$G$2:$G$65536,dati_bdv!$H$2:$H$65536))))),$A1002,dati_bdv!L$2:L$65536)</f>
        <v>0</v>
      </c>
      <c r="E1002">
        <f>SUMIF(IF(dati_pdc!$C1002=1,dati_bdv!$C$2:$C$65536,IF(dati_pdc!$C1002=2,dati_bdv!$D$2:$D$65536,IF(dati_pdc!$C1002=3,dati_bdv!$E$2:$E$65536,IF(dati_pdc!$C1002=4,dati_bdv!$F$2:$F$65536,IF(dati_pdc!$C1002=5,dati_bdv!$G$2:$G$65536,dati_bdv!$H$2:$H$65536))))),$A1002,dati_bdv!M$2:M$65536)</f>
        <v>0</v>
      </c>
      <c r="F1002">
        <f>SUMIF(IF(dati_pdc!$C1002=1,dati_bdv!$C$2:$C$65536,IF(dati_pdc!$C1002=2,dati_bdv!$D$2:$D$65536,IF(dati_pdc!$C1002=3,dati_bdv!$E$2:$E$65536,IF(dati_pdc!$C1002=4,dati_bdv!$F$2:$F$65536,IF(dati_pdc!$C1002=5,dati_bdv!$G$2:$G$65536,dati_bdv!$H$2:$H$65536))))),$A1002,dati_bdv!N$2:N$65536)</f>
        <v>0</v>
      </c>
    </row>
    <row r="1003" spans="1:6">
      <c r="A1003" s="34">
        <f>dati_pdc!A1003</f>
        <v>0</v>
      </c>
      <c r="B1003">
        <f>SUMIF(IF(dati_pdc!$C1003=1,dati_bdv!$C$2:$C$65536,IF(dati_pdc!$C1003=2,dati_bdv!$D$2:$D$65536,IF(dati_pdc!$C1003=3,dati_bdv!$E$2:$E$65536,IF(dati_pdc!$C1003=4,dati_bdv!$F$2:$F$65536,IF(dati_pdc!$C1003=5,dati_bdv!$G$2:$G$65536,dati_bdv!$H$2:$H$65536))))),$A1003,dati_bdv!J$2:J$65536)</f>
        <v>0</v>
      </c>
      <c r="C1003">
        <f>SUMIF(IF(dati_pdc!$C1003=1,dati_bdv!$C$2:$C$65536,IF(dati_pdc!$C1003=2,dati_bdv!$D$2:$D$65536,IF(dati_pdc!$C1003=3,dati_bdv!$E$2:$E$65536,IF(dati_pdc!$C1003=4,dati_bdv!$F$2:$F$65536,IF(dati_pdc!$C1003=5,dati_bdv!$G$2:$G$65536,dati_bdv!$H$2:$H$65536))))),$A1003,dati_bdv!K$2:K$65536)</f>
        <v>0</v>
      </c>
      <c r="D1003">
        <f>SUMIF(IF(dati_pdc!$C1003=1,dati_bdv!$C$2:$C$65536,IF(dati_pdc!$C1003=2,dati_bdv!$D$2:$D$65536,IF(dati_pdc!$C1003=3,dati_bdv!$E$2:$E$65536,IF(dati_pdc!$C1003=4,dati_bdv!$F$2:$F$65536,IF(dati_pdc!$C1003=5,dati_bdv!$G$2:$G$65536,dati_bdv!$H$2:$H$65536))))),$A1003,dati_bdv!L$2:L$65536)</f>
        <v>0</v>
      </c>
      <c r="E1003">
        <f>SUMIF(IF(dati_pdc!$C1003=1,dati_bdv!$C$2:$C$65536,IF(dati_pdc!$C1003=2,dati_bdv!$D$2:$D$65536,IF(dati_pdc!$C1003=3,dati_bdv!$E$2:$E$65536,IF(dati_pdc!$C1003=4,dati_bdv!$F$2:$F$65536,IF(dati_pdc!$C1003=5,dati_bdv!$G$2:$G$65536,dati_bdv!$H$2:$H$65536))))),$A1003,dati_bdv!M$2:M$65536)</f>
        <v>0</v>
      </c>
      <c r="F1003">
        <f>SUMIF(IF(dati_pdc!$C1003=1,dati_bdv!$C$2:$C$65536,IF(dati_pdc!$C1003=2,dati_bdv!$D$2:$D$65536,IF(dati_pdc!$C1003=3,dati_bdv!$E$2:$E$65536,IF(dati_pdc!$C1003=4,dati_bdv!$F$2:$F$65536,IF(dati_pdc!$C1003=5,dati_bdv!$G$2:$G$65536,dati_bdv!$H$2:$H$65536))))),$A1003,dati_bdv!N$2:N$65536)</f>
        <v>0</v>
      </c>
    </row>
    <row r="1004" spans="1:6">
      <c r="A1004" s="34">
        <f>dati_pdc!A1004</f>
        <v>0</v>
      </c>
      <c r="B1004">
        <f>SUMIF(IF(dati_pdc!$C1004=1,dati_bdv!$C$2:$C$65536,IF(dati_pdc!$C1004=2,dati_bdv!$D$2:$D$65536,IF(dati_pdc!$C1004=3,dati_bdv!$E$2:$E$65536,IF(dati_pdc!$C1004=4,dati_bdv!$F$2:$F$65536,IF(dati_pdc!$C1004=5,dati_bdv!$G$2:$G$65536,dati_bdv!$H$2:$H$65536))))),$A1004,dati_bdv!J$2:J$65536)</f>
        <v>0</v>
      </c>
      <c r="C1004">
        <f>SUMIF(IF(dati_pdc!$C1004=1,dati_bdv!$C$2:$C$65536,IF(dati_pdc!$C1004=2,dati_bdv!$D$2:$D$65536,IF(dati_pdc!$C1004=3,dati_bdv!$E$2:$E$65536,IF(dati_pdc!$C1004=4,dati_bdv!$F$2:$F$65536,IF(dati_pdc!$C1004=5,dati_bdv!$G$2:$G$65536,dati_bdv!$H$2:$H$65536))))),$A1004,dati_bdv!K$2:K$65536)</f>
        <v>0</v>
      </c>
      <c r="D1004">
        <f>SUMIF(IF(dati_pdc!$C1004=1,dati_bdv!$C$2:$C$65536,IF(dati_pdc!$C1004=2,dati_bdv!$D$2:$D$65536,IF(dati_pdc!$C1004=3,dati_bdv!$E$2:$E$65536,IF(dati_pdc!$C1004=4,dati_bdv!$F$2:$F$65536,IF(dati_pdc!$C1004=5,dati_bdv!$G$2:$G$65536,dati_bdv!$H$2:$H$65536))))),$A1004,dati_bdv!L$2:L$65536)</f>
        <v>0</v>
      </c>
      <c r="E1004">
        <f>SUMIF(IF(dati_pdc!$C1004=1,dati_bdv!$C$2:$C$65536,IF(dati_pdc!$C1004=2,dati_bdv!$D$2:$D$65536,IF(dati_pdc!$C1004=3,dati_bdv!$E$2:$E$65536,IF(dati_pdc!$C1004=4,dati_bdv!$F$2:$F$65536,IF(dati_pdc!$C1004=5,dati_bdv!$G$2:$G$65536,dati_bdv!$H$2:$H$65536))))),$A1004,dati_bdv!M$2:M$65536)</f>
        <v>0</v>
      </c>
      <c r="F1004">
        <f>SUMIF(IF(dati_pdc!$C1004=1,dati_bdv!$C$2:$C$65536,IF(dati_pdc!$C1004=2,dati_bdv!$D$2:$D$65536,IF(dati_pdc!$C1004=3,dati_bdv!$E$2:$E$65536,IF(dati_pdc!$C1004=4,dati_bdv!$F$2:$F$65536,IF(dati_pdc!$C1004=5,dati_bdv!$G$2:$G$65536,dati_bdv!$H$2:$H$65536))))),$A1004,dati_bdv!N$2:N$65536)</f>
        <v>0</v>
      </c>
    </row>
    <row r="1005" spans="1:6">
      <c r="A1005" s="34">
        <f>dati_pdc!A1005</f>
        <v>0</v>
      </c>
      <c r="B1005">
        <f>SUMIF(IF(dati_pdc!$C1005=1,dati_bdv!$C$2:$C$65536,IF(dati_pdc!$C1005=2,dati_bdv!$D$2:$D$65536,IF(dati_pdc!$C1005=3,dati_bdv!$E$2:$E$65536,IF(dati_pdc!$C1005=4,dati_bdv!$F$2:$F$65536,IF(dati_pdc!$C1005=5,dati_bdv!$G$2:$G$65536,dati_bdv!$H$2:$H$65536))))),$A1005,dati_bdv!J$2:J$65536)</f>
        <v>0</v>
      </c>
      <c r="C1005">
        <f>SUMIF(IF(dati_pdc!$C1005=1,dati_bdv!$C$2:$C$65536,IF(dati_pdc!$C1005=2,dati_bdv!$D$2:$D$65536,IF(dati_pdc!$C1005=3,dati_bdv!$E$2:$E$65536,IF(dati_pdc!$C1005=4,dati_bdv!$F$2:$F$65536,IF(dati_pdc!$C1005=5,dati_bdv!$G$2:$G$65536,dati_bdv!$H$2:$H$65536))))),$A1005,dati_bdv!K$2:K$65536)</f>
        <v>0</v>
      </c>
      <c r="D1005">
        <f>SUMIF(IF(dati_pdc!$C1005=1,dati_bdv!$C$2:$C$65536,IF(dati_pdc!$C1005=2,dati_bdv!$D$2:$D$65536,IF(dati_pdc!$C1005=3,dati_bdv!$E$2:$E$65536,IF(dati_pdc!$C1005=4,dati_bdv!$F$2:$F$65536,IF(dati_pdc!$C1005=5,dati_bdv!$G$2:$G$65536,dati_bdv!$H$2:$H$65536))))),$A1005,dati_bdv!L$2:L$65536)</f>
        <v>0</v>
      </c>
      <c r="E1005">
        <f>SUMIF(IF(dati_pdc!$C1005=1,dati_bdv!$C$2:$C$65536,IF(dati_pdc!$C1005=2,dati_bdv!$D$2:$D$65536,IF(dati_pdc!$C1005=3,dati_bdv!$E$2:$E$65536,IF(dati_pdc!$C1005=4,dati_bdv!$F$2:$F$65536,IF(dati_pdc!$C1005=5,dati_bdv!$G$2:$G$65536,dati_bdv!$H$2:$H$65536))))),$A1005,dati_bdv!M$2:M$65536)</f>
        <v>0</v>
      </c>
      <c r="F1005">
        <f>SUMIF(IF(dati_pdc!$C1005=1,dati_bdv!$C$2:$C$65536,IF(dati_pdc!$C1005=2,dati_bdv!$D$2:$D$65536,IF(dati_pdc!$C1005=3,dati_bdv!$E$2:$E$65536,IF(dati_pdc!$C1005=4,dati_bdv!$F$2:$F$65536,IF(dati_pdc!$C1005=5,dati_bdv!$G$2:$G$65536,dati_bdv!$H$2:$H$65536))))),$A1005,dati_bdv!N$2:N$65536)</f>
        <v>0</v>
      </c>
    </row>
    <row r="1006" spans="1:6">
      <c r="A1006" s="34">
        <f>dati_pdc!A1006</f>
        <v>0</v>
      </c>
      <c r="B1006">
        <f>SUMIF(IF(dati_pdc!$C1006=1,dati_bdv!$C$2:$C$65536,IF(dati_pdc!$C1006=2,dati_bdv!$D$2:$D$65536,IF(dati_pdc!$C1006=3,dati_bdv!$E$2:$E$65536,IF(dati_pdc!$C1006=4,dati_bdv!$F$2:$F$65536,IF(dati_pdc!$C1006=5,dati_bdv!$G$2:$G$65536,dati_bdv!$H$2:$H$65536))))),$A1006,dati_bdv!J$2:J$65536)</f>
        <v>0</v>
      </c>
      <c r="C1006">
        <f>SUMIF(IF(dati_pdc!$C1006=1,dati_bdv!$C$2:$C$65536,IF(dati_pdc!$C1006=2,dati_bdv!$D$2:$D$65536,IF(dati_pdc!$C1006=3,dati_bdv!$E$2:$E$65536,IF(dati_pdc!$C1006=4,dati_bdv!$F$2:$F$65536,IF(dati_pdc!$C1006=5,dati_bdv!$G$2:$G$65536,dati_bdv!$H$2:$H$65536))))),$A1006,dati_bdv!K$2:K$65536)</f>
        <v>0</v>
      </c>
      <c r="D1006">
        <f>SUMIF(IF(dati_pdc!$C1006=1,dati_bdv!$C$2:$C$65536,IF(dati_pdc!$C1006=2,dati_bdv!$D$2:$D$65536,IF(dati_pdc!$C1006=3,dati_bdv!$E$2:$E$65536,IF(dati_pdc!$C1006=4,dati_bdv!$F$2:$F$65536,IF(dati_pdc!$C1006=5,dati_bdv!$G$2:$G$65536,dati_bdv!$H$2:$H$65536))))),$A1006,dati_bdv!L$2:L$65536)</f>
        <v>0</v>
      </c>
      <c r="E1006">
        <f>SUMIF(IF(dati_pdc!$C1006=1,dati_bdv!$C$2:$C$65536,IF(dati_pdc!$C1006=2,dati_bdv!$D$2:$D$65536,IF(dati_pdc!$C1006=3,dati_bdv!$E$2:$E$65536,IF(dati_pdc!$C1006=4,dati_bdv!$F$2:$F$65536,IF(dati_pdc!$C1006=5,dati_bdv!$G$2:$G$65536,dati_bdv!$H$2:$H$65536))))),$A1006,dati_bdv!M$2:M$65536)</f>
        <v>0</v>
      </c>
      <c r="F1006">
        <f>SUMIF(IF(dati_pdc!$C1006=1,dati_bdv!$C$2:$C$65536,IF(dati_pdc!$C1006=2,dati_bdv!$D$2:$D$65536,IF(dati_pdc!$C1006=3,dati_bdv!$E$2:$E$65536,IF(dati_pdc!$C1006=4,dati_bdv!$F$2:$F$65536,IF(dati_pdc!$C1006=5,dati_bdv!$G$2:$G$65536,dati_bdv!$H$2:$H$65536))))),$A1006,dati_bdv!N$2:N$65536)</f>
        <v>0</v>
      </c>
    </row>
    <row r="1007" spans="1:6">
      <c r="A1007" s="34">
        <f>dati_pdc!A1007</f>
        <v>0</v>
      </c>
      <c r="B1007">
        <f>SUMIF(IF(dati_pdc!$C1007=1,dati_bdv!$C$2:$C$65536,IF(dati_pdc!$C1007=2,dati_bdv!$D$2:$D$65536,IF(dati_pdc!$C1007=3,dati_bdv!$E$2:$E$65536,IF(dati_pdc!$C1007=4,dati_bdv!$F$2:$F$65536,IF(dati_pdc!$C1007=5,dati_bdv!$G$2:$G$65536,dati_bdv!$H$2:$H$65536))))),$A1007,dati_bdv!J$2:J$65536)</f>
        <v>0</v>
      </c>
      <c r="C1007">
        <f>SUMIF(IF(dati_pdc!$C1007=1,dati_bdv!$C$2:$C$65536,IF(dati_pdc!$C1007=2,dati_bdv!$D$2:$D$65536,IF(dati_pdc!$C1007=3,dati_bdv!$E$2:$E$65536,IF(dati_pdc!$C1007=4,dati_bdv!$F$2:$F$65536,IF(dati_pdc!$C1007=5,dati_bdv!$G$2:$G$65536,dati_bdv!$H$2:$H$65536))))),$A1007,dati_bdv!K$2:K$65536)</f>
        <v>0</v>
      </c>
      <c r="D1007">
        <f>SUMIF(IF(dati_pdc!$C1007=1,dati_bdv!$C$2:$C$65536,IF(dati_pdc!$C1007=2,dati_bdv!$D$2:$D$65536,IF(dati_pdc!$C1007=3,dati_bdv!$E$2:$E$65536,IF(dati_pdc!$C1007=4,dati_bdv!$F$2:$F$65536,IF(dati_pdc!$C1007=5,dati_bdv!$G$2:$G$65536,dati_bdv!$H$2:$H$65536))))),$A1007,dati_bdv!L$2:L$65536)</f>
        <v>0</v>
      </c>
      <c r="E1007">
        <f>SUMIF(IF(dati_pdc!$C1007=1,dati_bdv!$C$2:$C$65536,IF(dati_pdc!$C1007=2,dati_bdv!$D$2:$D$65536,IF(dati_pdc!$C1007=3,dati_bdv!$E$2:$E$65536,IF(dati_pdc!$C1007=4,dati_bdv!$F$2:$F$65536,IF(dati_pdc!$C1007=5,dati_bdv!$G$2:$G$65536,dati_bdv!$H$2:$H$65536))))),$A1007,dati_bdv!M$2:M$65536)</f>
        <v>0</v>
      </c>
      <c r="F1007">
        <f>SUMIF(IF(dati_pdc!$C1007=1,dati_bdv!$C$2:$C$65536,IF(dati_pdc!$C1007=2,dati_bdv!$D$2:$D$65536,IF(dati_pdc!$C1007=3,dati_bdv!$E$2:$E$65536,IF(dati_pdc!$C1007=4,dati_bdv!$F$2:$F$65536,IF(dati_pdc!$C1007=5,dati_bdv!$G$2:$G$65536,dati_bdv!$H$2:$H$65536))))),$A1007,dati_bdv!N$2:N$65536)</f>
        <v>0</v>
      </c>
    </row>
    <row r="1008" spans="1:6">
      <c r="A1008" s="34">
        <f>dati_pdc!A1008</f>
        <v>0</v>
      </c>
      <c r="B1008">
        <f>SUMIF(IF(dati_pdc!$C1008=1,dati_bdv!$C$2:$C$65536,IF(dati_pdc!$C1008=2,dati_bdv!$D$2:$D$65536,IF(dati_pdc!$C1008=3,dati_bdv!$E$2:$E$65536,IF(dati_pdc!$C1008=4,dati_bdv!$F$2:$F$65536,IF(dati_pdc!$C1008=5,dati_bdv!$G$2:$G$65536,dati_bdv!$H$2:$H$65536))))),$A1008,dati_bdv!J$2:J$65536)</f>
        <v>0</v>
      </c>
      <c r="C1008">
        <f>SUMIF(IF(dati_pdc!$C1008=1,dati_bdv!$C$2:$C$65536,IF(dati_pdc!$C1008=2,dati_bdv!$D$2:$D$65536,IF(dati_pdc!$C1008=3,dati_bdv!$E$2:$E$65536,IF(dati_pdc!$C1008=4,dati_bdv!$F$2:$F$65536,IF(dati_pdc!$C1008=5,dati_bdv!$G$2:$G$65536,dati_bdv!$H$2:$H$65536))))),$A1008,dati_bdv!K$2:K$65536)</f>
        <v>0</v>
      </c>
      <c r="D1008">
        <f>SUMIF(IF(dati_pdc!$C1008=1,dati_bdv!$C$2:$C$65536,IF(dati_pdc!$C1008=2,dati_bdv!$D$2:$D$65536,IF(dati_pdc!$C1008=3,dati_bdv!$E$2:$E$65536,IF(dati_pdc!$C1008=4,dati_bdv!$F$2:$F$65536,IF(dati_pdc!$C1008=5,dati_bdv!$G$2:$G$65536,dati_bdv!$H$2:$H$65536))))),$A1008,dati_bdv!L$2:L$65536)</f>
        <v>0</v>
      </c>
      <c r="E1008">
        <f>SUMIF(IF(dati_pdc!$C1008=1,dati_bdv!$C$2:$C$65536,IF(dati_pdc!$C1008=2,dati_bdv!$D$2:$D$65536,IF(dati_pdc!$C1008=3,dati_bdv!$E$2:$E$65536,IF(dati_pdc!$C1008=4,dati_bdv!$F$2:$F$65536,IF(dati_pdc!$C1008=5,dati_bdv!$G$2:$G$65536,dati_bdv!$H$2:$H$65536))))),$A1008,dati_bdv!M$2:M$65536)</f>
        <v>0</v>
      </c>
      <c r="F1008">
        <f>SUMIF(IF(dati_pdc!$C1008=1,dati_bdv!$C$2:$C$65536,IF(dati_pdc!$C1008=2,dati_bdv!$D$2:$D$65536,IF(dati_pdc!$C1008=3,dati_bdv!$E$2:$E$65536,IF(dati_pdc!$C1008=4,dati_bdv!$F$2:$F$65536,IF(dati_pdc!$C1008=5,dati_bdv!$G$2:$G$65536,dati_bdv!$H$2:$H$65536))))),$A1008,dati_bdv!N$2:N$65536)</f>
        <v>0</v>
      </c>
    </row>
    <row r="1009" spans="1:6">
      <c r="A1009" s="34">
        <f>dati_pdc!A1009</f>
        <v>0</v>
      </c>
      <c r="B1009">
        <f>SUMIF(IF(dati_pdc!$C1009=1,dati_bdv!$C$2:$C$65536,IF(dati_pdc!$C1009=2,dati_bdv!$D$2:$D$65536,IF(dati_pdc!$C1009=3,dati_bdv!$E$2:$E$65536,IF(dati_pdc!$C1009=4,dati_bdv!$F$2:$F$65536,IF(dati_pdc!$C1009=5,dati_bdv!$G$2:$G$65536,dati_bdv!$H$2:$H$65536))))),$A1009,dati_bdv!J$2:J$65536)</f>
        <v>0</v>
      </c>
      <c r="C1009">
        <f>SUMIF(IF(dati_pdc!$C1009=1,dati_bdv!$C$2:$C$65536,IF(dati_pdc!$C1009=2,dati_bdv!$D$2:$D$65536,IF(dati_pdc!$C1009=3,dati_bdv!$E$2:$E$65536,IF(dati_pdc!$C1009=4,dati_bdv!$F$2:$F$65536,IF(dati_pdc!$C1009=5,dati_bdv!$G$2:$G$65536,dati_bdv!$H$2:$H$65536))))),$A1009,dati_bdv!K$2:K$65536)</f>
        <v>0</v>
      </c>
      <c r="D1009">
        <f>SUMIF(IF(dati_pdc!$C1009=1,dati_bdv!$C$2:$C$65536,IF(dati_pdc!$C1009=2,dati_bdv!$D$2:$D$65536,IF(dati_pdc!$C1009=3,dati_bdv!$E$2:$E$65536,IF(dati_pdc!$C1009=4,dati_bdv!$F$2:$F$65536,IF(dati_pdc!$C1009=5,dati_bdv!$G$2:$G$65536,dati_bdv!$H$2:$H$65536))))),$A1009,dati_bdv!L$2:L$65536)</f>
        <v>0</v>
      </c>
      <c r="E1009">
        <f>SUMIF(IF(dati_pdc!$C1009=1,dati_bdv!$C$2:$C$65536,IF(dati_pdc!$C1009=2,dati_bdv!$D$2:$D$65536,IF(dati_pdc!$C1009=3,dati_bdv!$E$2:$E$65536,IF(dati_pdc!$C1009=4,dati_bdv!$F$2:$F$65536,IF(dati_pdc!$C1009=5,dati_bdv!$G$2:$G$65536,dati_bdv!$H$2:$H$65536))))),$A1009,dati_bdv!M$2:M$65536)</f>
        <v>0</v>
      </c>
      <c r="F1009">
        <f>SUMIF(IF(dati_pdc!$C1009=1,dati_bdv!$C$2:$C$65536,IF(dati_pdc!$C1009=2,dati_bdv!$D$2:$D$65536,IF(dati_pdc!$C1009=3,dati_bdv!$E$2:$E$65536,IF(dati_pdc!$C1009=4,dati_bdv!$F$2:$F$65536,IF(dati_pdc!$C1009=5,dati_bdv!$G$2:$G$65536,dati_bdv!$H$2:$H$65536))))),$A1009,dati_bdv!N$2:N$65536)</f>
        <v>0</v>
      </c>
    </row>
    <row r="1010" spans="1:6">
      <c r="A1010" s="34">
        <f>dati_pdc!A1010</f>
        <v>0</v>
      </c>
      <c r="B1010">
        <f>SUMIF(IF(dati_pdc!$C1010=1,dati_bdv!$C$2:$C$65536,IF(dati_pdc!$C1010=2,dati_bdv!$D$2:$D$65536,IF(dati_pdc!$C1010=3,dati_bdv!$E$2:$E$65536,IF(dati_pdc!$C1010=4,dati_bdv!$F$2:$F$65536,IF(dati_pdc!$C1010=5,dati_bdv!$G$2:$G$65536,dati_bdv!$H$2:$H$65536))))),$A1010,dati_bdv!J$2:J$65536)</f>
        <v>0</v>
      </c>
      <c r="C1010">
        <f>SUMIF(IF(dati_pdc!$C1010=1,dati_bdv!$C$2:$C$65536,IF(dati_pdc!$C1010=2,dati_bdv!$D$2:$D$65536,IF(dati_pdc!$C1010=3,dati_bdv!$E$2:$E$65536,IF(dati_pdc!$C1010=4,dati_bdv!$F$2:$F$65536,IF(dati_pdc!$C1010=5,dati_bdv!$G$2:$G$65536,dati_bdv!$H$2:$H$65536))))),$A1010,dati_bdv!K$2:K$65536)</f>
        <v>0</v>
      </c>
      <c r="D1010">
        <f>SUMIF(IF(dati_pdc!$C1010=1,dati_bdv!$C$2:$C$65536,IF(dati_pdc!$C1010=2,dati_bdv!$D$2:$D$65536,IF(dati_pdc!$C1010=3,dati_bdv!$E$2:$E$65536,IF(dati_pdc!$C1010=4,dati_bdv!$F$2:$F$65536,IF(dati_pdc!$C1010=5,dati_bdv!$G$2:$G$65536,dati_bdv!$H$2:$H$65536))))),$A1010,dati_bdv!L$2:L$65536)</f>
        <v>0</v>
      </c>
      <c r="E1010">
        <f>SUMIF(IF(dati_pdc!$C1010=1,dati_bdv!$C$2:$C$65536,IF(dati_pdc!$C1010=2,dati_bdv!$D$2:$D$65536,IF(dati_pdc!$C1010=3,dati_bdv!$E$2:$E$65536,IF(dati_pdc!$C1010=4,dati_bdv!$F$2:$F$65536,IF(dati_pdc!$C1010=5,dati_bdv!$G$2:$G$65536,dati_bdv!$H$2:$H$65536))))),$A1010,dati_bdv!M$2:M$65536)</f>
        <v>0</v>
      </c>
      <c r="F1010">
        <f>SUMIF(IF(dati_pdc!$C1010=1,dati_bdv!$C$2:$C$65536,IF(dati_pdc!$C1010=2,dati_bdv!$D$2:$D$65536,IF(dati_pdc!$C1010=3,dati_bdv!$E$2:$E$65536,IF(dati_pdc!$C1010=4,dati_bdv!$F$2:$F$65536,IF(dati_pdc!$C1010=5,dati_bdv!$G$2:$G$65536,dati_bdv!$H$2:$H$65536))))),$A1010,dati_bdv!N$2:N$65536)</f>
        <v>0</v>
      </c>
    </row>
    <row r="1011" spans="1:6">
      <c r="A1011" s="34">
        <f>dati_pdc!A1011</f>
        <v>0</v>
      </c>
      <c r="B1011">
        <f>SUMIF(IF(dati_pdc!$C1011=1,dati_bdv!$C$2:$C$65536,IF(dati_pdc!$C1011=2,dati_bdv!$D$2:$D$65536,IF(dati_pdc!$C1011=3,dati_bdv!$E$2:$E$65536,IF(dati_pdc!$C1011=4,dati_bdv!$F$2:$F$65536,IF(dati_pdc!$C1011=5,dati_bdv!$G$2:$G$65536,dati_bdv!$H$2:$H$65536))))),$A1011,dati_bdv!J$2:J$65536)</f>
        <v>0</v>
      </c>
      <c r="C1011">
        <f>SUMIF(IF(dati_pdc!$C1011=1,dati_bdv!$C$2:$C$65536,IF(dati_pdc!$C1011=2,dati_bdv!$D$2:$D$65536,IF(dati_pdc!$C1011=3,dati_bdv!$E$2:$E$65536,IF(dati_pdc!$C1011=4,dati_bdv!$F$2:$F$65536,IF(dati_pdc!$C1011=5,dati_bdv!$G$2:$G$65536,dati_bdv!$H$2:$H$65536))))),$A1011,dati_bdv!K$2:K$65536)</f>
        <v>0</v>
      </c>
      <c r="D1011">
        <f>SUMIF(IF(dati_pdc!$C1011=1,dati_bdv!$C$2:$C$65536,IF(dati_pdc!$C1011=2,dati_bdv!$D$2:$D$65536,IF(dati_pdc!$C1011=3,dati_bdv!$E$2:$E$65536,IF(dati_pdc!$C1011=4,dati_bdv!$F$2:$F$65536,IF(dati_pdc!$C1011=5,dati_bdv!$G$2:$G$65536,dati_bdv!$H$2:$H$65536))))),$A1011,dati_bdv!L$2:L$65536)</f>
        <v>0</v>
      </c>
      <c r="E1011">
        <f>SUMIF(IF(dati_pdc!$C1011=1,dati_bdv!$C$2:$C$65536,IF(dati_pdc!$C1011=2,dati_bdv!$D$2:$D$65536,IF(dati_pdc!$C1011=3,dati_bdv!$E$2:$E$65536,IF(dati_pdc!$C1011=4,dati_bdv!$F$2:$F$65536,IF(dati_pdc!$C1011=5,dati_bdv!$G$2:$G$65536,dati_bdv!$H$2:$H$65536))))),$A1011,dati_bdv!M$2:M$65536)</f>
        <v>0</v>
      </c>
      <c r="F1011">
        <f>SUMIF(IF(dati_pdc!$C1011=1,dati_bdv!$C$2:$C$65536,IF(dati_pdc!$C1011=2,dati_bdv!$D$2:$D$65536,IF(dati_pdc!$C1011=3,dati_bdv!$E$2:$E$65536,IF(dati_pdc!$C1011=4,dati_bdv!$F$2:$F$65536,IF(dati_pdc!$C1011=5,dati_bdv!$G$2:$G$65536,dati_bdv!$H$2:$H$65536))))),$A1011,dati_bdv!N$2:N$65536)</f>
        <v>0</v>
      </c>
    </row>
    <row r="1012" spans="1:6">
      <c r="A1012" s="34">
        <f>dati_pdc!A1012</f>
        <v>0</v>
      </c>
      <c r="B1012">
        <f>SUMIF(IF(dati_pdc!$C1012=1,dati_bdv!$C$2:$C$65536,IF(dati_pdc!$C1012=2,dati_bdv!$D$2:$D$65536,IF(dati_pdc!$C1012=3,dati_bdv!$E$2:$E$65536,IF(dati_pdc!$C1012=4,dati_bdv!$F$2:$F$65536,IF(dati_pdc!$C1012=5,dati_bdv!$G$2:$G$65536,dati_bdv!$H$2:$H$65536))))),$A1012,dati_bdv!J$2:J$65536)</f>
        <v>0</v>
      </c>
      <c r="C1012">
        <f>SUMIF(IF(dati_pdc!$C1012=1,dati_bdv!$C$2:$C$65536,IF(dati_pdc!$C1012=2,dati_bdv!$D$2:$D$65536,IF(dati_pdc!$C1012=3,dati_bdv!$E$2:$E$65536,IF(dati_pdc!$C1012=4,dati_bdv!$F$2:$F$65536,IF(dati_pdc!$C1012=5,dati_bdv!$G$2:$G$65536,dati_bdv!$H$2:$H$65536))))),$A1012,dati_bdv!K$2:K$65536)</f>
        <v>0</v>
      </c>
      <c r="D1012">
        <f>SUMIF(IF(dati_pdc!$C1012=1,dati_bdv!$C$2:$C$65536,IF(dati_pdc!$C1012=2,dati_bdv!$D$2:$D$65536,IF(dati_pdc!$C1012=3,dati_bdv!$E$2:$E$65536,IF(dati_pdc!$C1012=4,dati_bdv!$F$2:$F$65536,IF(dati_pdc!$C1012=5,dati_bdv!$G$2:$G$65536,dati_bdv!$H$2:$H$65536))))),$A1012,dati_bdv!L$2:L$65536)</f>
        <v>0</v>
      </c>
      <c r="E1012">
        <f>SUMIF(IF(dati_pdc!$C1012=1,dati_bdv!$C$2:$C$65536,IF(dati_pdc!$C1012=2,dati_bdv!$D$2:$D$65536,IF(dati_pdc!$C1012=3,dati_bdv!$E$2:$E$65536,IF(dati_pdc!$C1012=4,dati_bdv!$F$2:$F$65536,IF(dati_pdc!$C1012=5,dati_bdv!$G$2:$G$65536,dati_bdv!$H$2:$H$65536))))),$A1012,dati_bdv!M$2:M$65536)</f>
        <v>0</v>
      </c>
      <c r="F1012">
        <f>SUMIF(IF(dati_pdc!$C1012=1,dati_bdv!$C$2:$C$65536,IF(dati_pdc!$C1012=2,dati_bdv!$D$2:$D$65536,IF(dati_pdc!$C1012=3,dati_bdv!$E$2:$E$65536,IF(dati_pdc!$C1012=4,dati_bdv!$F$2:$F$65536,IF(dati_pdc!$C1012=5,dati_bdv!$G$2:$G$65536,dati_bdv!$H$2:$H$65536))))),$A1012,dati_bdv!N$2:N$65536)</f>
        <v>0</v>
      </c>
    </row>
    <row r="1013" spans="1:6">
      <c r="A1013" s="34">
        <f>dati_pdc!A1013</f>
        <v>0</v>
      </c>
      <c r="B1013">
        <f>SUMIF(IF(dati_pdc!$C1013=1,dati_bdv!$C$2:$C$65536,IF(dati_pdc!$C1013=2,dati_bdv!$D$2:$D$65536,IF(dati_pdc!$C1013=3,dati_bdv!$E$2:$E$65536,IF(dati_pdc!$C1013=4,dati_bdv!$F$2:$F$65536,IF(dati_pdc!$C1013=5,dati_bdv!$G$2:$G$65536,dati_bdv!$H$2:$H$65536))))),$A1013,dati_bdv!J$2:J$65536)</f>
        <v>0</v>
      </c>
      <c r="C1013">
        <f>SUMIF(IF(dati_pdc!$C1013=1,dati_bdv!$C$2:$C$65536,IF(dati_pdc!$C1013=2,dati_bdv!$D$2:$D$65536,IF(dati_pdc!$C1013=3,dati_bdv!$E$2:$E$65536,IF(dati_pdc!$C1013=4,dati_bdv!$F$2:$F$65536,IF(dati_pdc!$C1013=5,dati_bdv!$G$2:$G$65536,dati_bdv!$H$2:$H$65536))))),$A1013,dati_bdv!K$2:K$65536)</f>
        <v>0</v>
      </c>
      <c r="D1013">
        <f>SUMIF(IF(dati_pdc!$C1013=1,dati_bdv!$C$2:$C$65536,IF(dati_pdc!$C1013=2,dati_bdv!$D$2:$D$65536,IF(dati_pdc!$C1013=3,dati_bdv!$E$2:$E$65536,IF(dati_pdc!$C1013=4,dati_bdv!$F$2:$F$65536,IF(dati_pdc!$C1013=5,dati_bdv!$G$2:$G$65536,dati_bdv!$H$2:$H$65536))))),$A1013,dati_bdv!L$2:L$65536)</f>
        <v>0</v>
      </c>
      <c r="E1013">
        <f>SUMIF(IF(dati_pdc!$C1013=1,dati_bdv!$C$2:$C$65536,IF(dati_pdc!$C1013=2,dati_bdv!$D$2:$D$65536,IF(dati_pdc!$C1013=3,dati_bdv!$E$2:$E$65536,IF(dati_pdc!$C1013=4,dati_bdv!$F$2:$F$65536,IF(dati_pdc!$C1013=5,dati_bdv!$G$2:$G$65536,dati_bdv!$H$2:$H$65536))))),$A1013,dati_bdv!M$2:M$65536)</f>
        <v>0</v>
      </c>
      <c r="F1013">
        <f>SUMIF(IF(dati_pdc!$C1013=1,dati_bdv!$C$2:$C$65536,IF(dati_pdc!$C1013=2,dati_bdv!$D$2:$D$65536,IF(dati_pdc!$C1013=3,dati_bdv!$E$2:$E$65536,IF(dati_pdc!$C1013=4,dati_bdv!$F$2:$F$65536,IF(dati_pdc!$C1013=5,dati_bdv!$G$2:$G$65536,dati_bdv!$H$2:$H$65536))))),$A1013,dati_bdv!N$2:N$65536)</f>
        <v>0</v>
      </c>
    </row>
    <row r="1014" spans="1:6">
      <c r="A1014" s="34">
        <f>dati_pdc!A1014</f>
        <v>0</v>
      </c>
      <c r="B1014">
        <f>SUMIF(IF(dati_pdc!$C1014=1,dati_bdv!$C$2:$C$65536,IF(dati_pdc!$C1014=2,dati_bdv!$D$2:$D$65536,IF(dati_pdc!$C1014=3,dati_bdv!$E$2:$E$65536,IF(dati_pdc!$C1014=4,dati_bdv!$F$2:$F$65536,IF(dati_pdc!$C1014=5,dati_bdv!$G$2:$G$65536,dati_bdv!$H$2:$H$65536))))),$A1014,dati_bdv!J$2:J$65536)</f>
        <v>0</v>
      </c>
      <c r="C1014">
        <f>SUMIF(IF(dati_pdc!$C1014=1,dati_bdv!$C$2:$C$65536,IF(dati_pdc!$C1014=2,dati_bdv!$D$2:$D$65536,IF(dati_pdc!$C1014=3,dati_bdv!$E$2:$E$65536,IF(dati_pdc!$C1014=4,dati_bdv!$F$2:$F$65536,IF(dati_pdc!$C1014=5,dati_bdv!$G$2:$G$65536,dati_bdv!$H$2:$H$65536))))),$A1014,dati_bdv!K$2:K$65536)</f>
        <v>0</v>
      </c>
      <c r="D1014">
        <f>SUMIF(IF(dati_pdc!$C1014=1,dati_bdv!$C$2:$C$65536,IF(dati_pdc!$C1014=2,dati_bdv!$D$2:$D$65536,IF(dati_pdc!$C1014=3,dati_bdv!$E$2:$E$65536,IF(dati_pdc!$C1014=4,dati_bdv!$F$2:$F$65536,IF(dati_pdc!$C1014=5,dati_bdv!$G$2:$G$65536,dati_bdv!$H$2:$H$65536))))),$A1014,dati_bdv!L$2:L$65536)</f>
        <v>0</v>
      </c>
      <c r="E1014">
        <f>SUMIF(IF(dati_pdc!$C1014=1,dati_bdv!$C$2:$C$65536,IF(dati_pdc!$C1014=2,dati_bdv!$D$2:$D$65536,IF(dati_pdc!$C1014=3,dati_bdv!$E$2:$E$65536,IF(dati_pdc!$C1014=4,dati_bdv!$F$2:$F$65536,IF(dati_pdc!$C1014=5,dati_bdv!$G$2:$G$65536,dati_bdv!$H$2:$H$65536))))),$A1014,dati_bdv!M$2:M$65536)</f>
        <v>0</v>
      </c>
      <c r="F1014">
        <f>SUMIF(IF(dati_pdc!$C1014=1,dati_bdv!$C$2:$C$65536,IF(dati_pdc!$C1014=2,dati_bdv!$D$2:$D$65536,IF(dati_pdc!$C1014=3,dati_bdv!$E$2:$E$65536,IF(dati_pdc!$C1014=4,dati_bdv!$F$2:$F$65536,IF(dati_pdc!$C1014=5,dati_bdv!$G$2:$G$65536,dati_bdv!$H$2:$H$65536))))),$A1014,dati_bdv!N$2:N$65536)</f>
        <v>0</v>
      </c>
    </row>
    <row r="1015" spans="1:6">
      <c r="A1015" s="34">
        <f>dati_pdc!A1015</f>
        <v>0</v>
      </c>
      <c r="B1015">
        <f>SUMIF(IF(dati_pdc!$C1015=1,dati_bdv!$C$2:$C$65536,IF(dati_pdc!$C1015=2,dati_bdv!$D$2:$D$65536,IF(dati_pdc!$C1015=3,dati_bdv!$E$2:$E$65536,IF(dati_pdc!$C1015=4,dati_bdv!$F$2:$F$65536,IF(dati_pdc!$C1015=5,dati_bdv!$G$2:$G$65536,dati_bdv!$H$2:$H$65536))))),$A1015,dati_bdv!J$2:J$65536)</f>
        <v>0</v>
      </c>
      <c r="C1015">
        <f>SUMIF(IF(dati_pdc!$C1015=1,dati_bdv!$C$2:$C$65536,IF(dati_pdc!$C1015=2,dati_bdv!$D$2:$D$65536,IF(dati_pdc!$C1015=3,dati_bdv!$E$2:$E$65536,IF(dati_pdc!$C1015=4,dati_bdv!$F$2:$F$65536,IF(dati_pdc!$C1015=5,dati_bdv!$G$2:$G$65536,dati_bdv!$H$2:$H$65536))))),$A1015,dati_bdv!K$2:K$65536)</f>
        <v>0</v>
      </c>
      <c r="D1015">
        <f>SUMIF(IF(dati_pdc!$C1015=1,dati_bdv!$C$2:$C$65536,IF(dati_pdc!$C1015=2,dati_bdv!$D$2:$D$65536,IF(dati_pdc!$C1015=3,dati_bdv!$E$2:$E$65536,IF(dati_pdc!$C1015=4,dati_bdv!$F$2:$F$65536,IF(dati_pdc!$C1015=5,dati_bdv!$G$2:$G$65536,dati_bdv!$H$2:$H$65536))))),$A1015,dati_bdv!L$2:L$65536)</f>
        <v>0</v>
      </c>
      <c r="E1015">
        <f>SUMIF(IF(dati_pdc!$C1015=1,dati_bdv!$C$2:$C$65536,IF(dati_pdc!$C1015=2,dati_bdv!$D$2:$D$65536,IF(dati_pdc!$C1015=3,dati_bdv!$E$2:$E$65536,IF(dati_pdc!$C1015=4,dati_bdv!$F$2:$F$65536,IF(dati_pdc!$C1015=5,dati_bdv!$G$2:$G$65536,dati_bdv!$H$2:$H$65536))))),$A1015,dati_bdv!M$2:M$65536)</f>
        <v>0</v>
      </c>
      <c r="F1015">
        <f>SUMIF(IF(dati_pdc!$C1015=1,dati_bdv!$C$2:$C$65536,IF(dati_pdc!$C1015=2,dati_bdv!$D$2:$D$65536,IF(dati_pdc!$C1015=3,dati_bdv!$E$2:$E$65536,IF(dati_pdc!$C1015=4,dati_bdv!$F$2:$F$65536,IF(dati_pdc!$C1015=5,dati_bdv!$G$2:$G$65536,dati_bdv!$H$2:$H$65536))))),$A1015,dati_bdv!N$2:N$65536)</f>
        <v>0</v>
      </c>
    </row>
    <row r="1016" spans="1:6">
      <c r="A1016" s="34">
        <f>dati_pdc!A1016</f>
        <v>0</v>
      </c>
      <c r="B1016">
        <f>SUMIF(IF(dati_pdc!$C1016=1,dati_bdv!$C$2:$C$65536,IF(dati_pdc!$C1016=2,dati_bdv!$D$2:$D$65536,IF(dati_pdc!$C1016=3,dati_bdv!$E$2:$E$65536,IF(dati_pdc!$C1016=4,dati_bdv!$F$2:$F$65536,IF(dati_pdc!$C1016=5,dati_bdv!$G$2:$G$65536,dati_bdv!$H$2:$H$65536))))),$A1016,dati_bdv!J$2:J$65536)</f>
        <v>0</v>
      </c>
      <c r="C1016">
        <f>SUMIF(IF(dati_pdc!$C1016=1,dati_bdv!$C$2:$C$65536,IF(dati_pdc!$C1016=2,dati_bdv!$D$2:$D$65536,IF(dati_pdc!$C1016=3,dati_bdv!$E$2:$E$65536,IF(dati_pdc!$C1016=4,dati_bdv!$F$2:$F$65536,IF(dati_pdc!$C1016=5,dati_bdv!$G$2:$G$65536,dati_bdv!$H$2:$H$65536))))),$A1016,dati_bdv!K$2:K$65536)</f>
        <v>0</v>
      </c>
      <c r="D1016">
        <f>SUMIF(IF(dati_pdc!$C1016=1,dati_bdv!$C$2:$C$65536,IF(dati_pdc!$C1016=2,dati_bdv!$D$2:$D$65536,IF(dati_pdc!$C1016=3,dati_bdv!$E$2:$E$65536,IF(dati_pdc!$C1016=4,dati_bdv!$F$2:$F$65536,IF(dati_pdc!$C1016=5,dati_bdv!$G$2:$G$65536,dati_bdv!$H$2:$H$65536))))),$A1016,dati_bdv!L$2:L$65536)</f>
        <v>0</v>
      </c>
      <c r="E1016">
        <f>SUMIF(IF(dati_pdc!$C1016=1,dati_bdv!$C$2:$C$65536,IF(dati_pdc!$C1016=2,dati_bdv!$D$2:$D$65536,IF(dati_pdc!$C1016=3,dati_bdv!$E$2:$E$65536,IF(dati_pdc!$C1016=4,dati_bdv!$F$2:$F$65536,IF(dati_pdc!$C1016=5,dati_bdv!$G$2:$G$65536,dati_bdv!$H$2:$H$65536))))),$A1016,dati_bdv!M$2:M$65536)</f>
        <v>0</v>
      </c>
      <c r="F1016">
        <f>SUMIF(IF(dati_pdc!$C1016=1,dati_bdv!$C$2:$C$65536,IF(dati_pdc!$C1016=2,dati_bdv!$D$2:$D$65536,IF(dati_pdc!$C1016=3,dati_bdv!$E$2:$E$65536,IF(dati_pdc!$C1016=4,dati_bdv!$F$2:$F$65536,IF(dati_pdc!$C1016=5,dati_bdv!$G$2:$G$65536,dati_bdv!$H$2:$H$65536))))),$A1016,dati_bdv!N$2:N$65536)</f>
        <v>0</v>
      </c>
    </row>
    <row r="1017" spans="1:6">
      <c r="A1017" s="34">
        <f>dati_pdc!A1017</f>
        <v>0</v>
      </c>
      <c r="B1017">
        <f>SUMIF(IF(dati_pdc!$C1017=1,dati_bdv!$C$2:$C$65536,IF(dati_pdc!$C1017=2,dati_bdv!$D$2:$D$65536,IF(dati_pdc!$C1017=3,dati_bdv!$E$2:$E$65536,IF(dati_pdc!$C1017=4,dati_bdv!$F$2:$F$65536,IF(dati_pdc!$C1017=5,dati_bdv!$G$2:$G$65536,dati_bdv!$H$2:$H$65536))))),$A1017,dati_bdv!J$2:J$65536)</f>
        <v>0</v>
      </c>
      <c r="C1017">
        <f>SUMIF(IF(dati_pdc!$C1017=1,dati_bdv!$C$2:$C$65536,IF(dati_pdc!$C1017=2,dati_bdv!$D$2:$D$65536,IF(dati_pdc!$C1017=3,dati_bdv!$E$2:$E$65536,IF(dati_pdc!$C1017=4,dati_bdv!$F$2:$F$65536,IF(dati_pdc!$C1017=5,dati_bdv!$G$2:$G$65536,dati_bdv!$H$2:$H$65536))))),$A1017,dati_bdv!K$2:K$65536)</f>
        <v>0</v>
      </c>
      <c r="D1017">
        <f>SUMIF(IF(dati_pdc!$C1017=1,dati_bdv!$C$2:$C$65536,IF(dati_pdc!$C1017=2,dati_bdv!$D$2:$D$65536,IF(dati_pdc!$C1017=3,dati_bdv!$E$2:$E$65536,IF(dati_pdc!$C1017=4,dati_bdv!$F$2:$F$65536,IF(dati_pdc!$C1017=5,dati_bdv!$G$2:$G$65536,dati_bdv!$H$2:$H$65536))))),$A1017,dati_bdv!L$2:L$65536)</f>
        <v>0</v>
      </c>
      <c r="E1017">
        <f>SUMIF(IF(dati_pdc!$C1017=1,dati_bdv!$C$2:$C$65536,IF(dati_pdc!$C1017=2,dati_bdv!$D$2:$D$65536,IF(dati_pdc!$C1017=3,dati_bdv!$E$2:$E$65536,IF(dati_pdc!$C1017=4,dati_bdv!$F$2:$F$65536,IF(dati_pdc!$C1017=5,dati_bdv!$G$2:$G$65536,dati_bdv!$H$2:$H$65536))))),$A1017,dati_bdv!M$2:M$65536)</f>
        <v>0</v>
      </c>
      <c r="F1017">
        <f>SUMIF(IF(dati_pdc!$C1017=1,dati_bdv!$C$2:$C$65536,IF(dati_pdc!$C1017=2,dati_bdv!$D$2:$D$65536,IF(dati_pdc!$C1017=3,dati_bdv!$E$2:$E$65536,IF(dati_pdc!$C1017=4,dati_bdv!$F$2:$F$65536,IF(dati_pdc!$C1017=5,dati_bdv!$G$2:$G$65536,dati_bdv!$H$2:$H$65536))))),$A1017,dati_bdv!N$2:N$65536)</f>
        <v>0</v>
      </c>
    </row>
    <row r="1018" spans="1:6">
      <c r="A1018" s="34">
        <f>dati_pdc!A1018</f>
        <v>0</v>
      </c>
      <c r="B1018">
        <f>SUMIF(IF(dati_pdc!$C1018=1,dati_bdv!$C$2:$C$65536,IF(dati_pdc!$C1018=2,dati_bdv!$D$2:$D$65536,IF(dati_pdc!$C1018=3,dati_bdv!$E$2:$E$65536,IF(dati_pdc!$C1018=4,dati_bdv!$F$2:$F$65536,IF(dati_pdc!$C1018=5,dati_bdv!$G$2:$G$65536,dati_bdv!$H$2:$H$65536))))),$A1018,dati_bdv!J$2:J$65536)</f>
        <v>0</v>
      </c>
      <c r="C1018">
        <f>SUMIF(IF(dati_pdc!$C1018=1,dati_bdv!$C$2:$C$65536,IF(dati_pdc!$C1018=2,dati_bdv!$D$2:$D$65536,IF(dati_pdc!$C1018=3,dati_bdv!$E$2:$E$65536,IF(dati_pdc!$C1018=4,dati_bdv!$F$2:$F$65536,IF(dati_pdc!$C1018=5,dati_bdv!$G$2:$G$65536,dati_bdv!$H$2:$H$65536))))),$A1018,dati_bdv!K$2:K$65536)</f>
        <v>0</v>
      </c>
      <c r="D1018">
        <f>SUMIF(IF(dati_pdc!$C1018=1,dati_bdv!$C$2:$C$65536,IF(dati_pdc!$C1018=2,dati_bdv!$D$2:$D$65536,IF(dati_pdc!$C1018=3,dati_bdv!$E$2:$E$65536,IF(dati_pdc!$C1018=4,dati_bdv!$F$2:$F$65536,IF(dati_pdc!$C1018=5,dati_bdv!$G$2:$G$65536,dati_bdv!$H$2:$H$65536))))),$A1018,dati_bdv!L$2:L$65536)</f>
        <v>0</v>
      </c>
      <c r="E1018">
        <f>SUMIF(IF(dati_pdc!$C1018=1,dati_bdv!$C$2:$C$65536,IF(dati_pdc!$C1018=2,dati_bdv!$D$2:$D$65536,IF(dati_pdc!$C1018=3,dati_bdv!$E$2:$E$65536,IF(dati_pdc!$C1018=4,dati_bdv!$F$2:$F$65536,IF(dati_pdc!$C1018=5,dati_bdv!$G$2:$G$65536,dati_bdv!$H$2:$H$65536))))),$A1018,dati_bdv!M$2:M$65536)</f>
        <v>0</v>
      </c>
      <c r="F1018">
        <f>SUMIF(IF(dati_pdc!$C1018=1,dati_bdv!$C$2:$C$65536,IF(dati_pdc!$C1018=2,dati_bdv!$D$2:$D$65536,IF(dati_pdc!$C1018=3,dati_bdv!$E$2:$E$65536,IF(dati_pdc!$C1018=4,dati_bdv!$F$2:$F$65536,IF(dati_pdc!$C1018=5,dati_bdv!$G$2:$G$65536,dati_bdv!$H$2:$H$65536))))),$A1018,dati_bdv!N$2:N$65536)</f>
        <v>0</v>
      </c>
    </row>
    <row r="1019" spans="1:6">
      <c r="A1019" s="34">
        <f>dati_pdc!A1019</f>
        <v>0</v>
      </c>
      <c r="B1019">
        <f>SUMIF(IF(dati_pdc!$C1019=1,dati_bdv!$C$2:$C$65536,IF(dati_pdc!$C1019=2,dati_bdv!$D$2:$D$65536,IF(dati_pdc!$C1019=3,dati_bdv!$E$2:$E$65536,IF(dati_pdc!$C1019=4,dati_bdv!$F$2:$F$65536,IF(dati_pdc!$C1019=5,dati_bdv!$G$2:$G$65536,dati_bdv!$H$2:$H$65536))))),$A1019,dati_bdv!J$2:J$65536)</f>
        <v>0</v>
      </c>
      <c r="C1019">
        <f>SUMIF(IF(dati_pdc!$C1019=1,dati_bdv!$C$2:$C$65536,IF(dati_pdc!$C1019=2,dati_bdv!$D$2:$D$65536,IF(dati_pdc!$C1019=3,dati_bdv!$E$2:$E$65536,IF(dati_pdc!$C1019=4,dati_bdv!$F$2:$F$65536,IF(dati_pdc!$C1019=5,dati_bdv!$G$2:$G$65536,dati_bdv!$H$2:$H$65536))))),$A1019,dati_bdv!K$2:K$65536)</f>
        <v>0</v>
      </c>
      <c r="D1019">
        <f>SUMIF(IF(dati_pdc!$C1019=1,dati_bdv!$C$2:$C$65536,IF(dati_pdc!$C1019=2,dati_bdv!$D$2:$D$65536,IF(dati_pdc!$C1019=3,dati_bdv!$E$2:$E$65536,IF(dati_pdc!$C1019=4,dati_bdv!$F$2:$F$65536,IF(dati_pdc!$C1019=5,dati_bdv!$G$2:$G$65536,dati_bdv!$H$2:$H$65536))))),$A1019,dati_bdv!L$2:L$65536)</f>
        <v>0</v>
      </c>
      <c r="E1019">
        <f>SUMIF(IF(dati_pdc!$C1019=1,dati_bdv!$C$2:$C$65536,IF(dati_pdc!$C1019=2,dati_bdv!$D$2:$D$65536,IF(dati_pdc!$C1019=3,dati_bdv!$E$2:$E$65536,IF(dati_pdc!$C1019=4,dati_bdv!$F$2:$F$65536,IF(dati_pdc!$C1019=5,dati_bdv!$G$2:$G$65536,dati_bdv!$H$2:$H$65536))))),$A1019,dati_bdv!M$2:M$65536)</f>
        <v>0</v>
      </c>
      <c r="F1019">
        <f>SUMIF(IF(dati_pdc!$C1019=1,dati_bdv!$C$2:$C$65536,IF(dati_pdc!$C1019=2,dati_bdv!$D$2:$D$65536,IF(dati_pdc!$C1019=3,dati_bdv!$E$2:$E$65536,IF(dati_pdc!$C1019=4,dati_bdv!$F$2:$F$65536,IF(dati_pdc!$C1019=5,dati_bdv!$G$2:$G$65536,dati_bdv!$H$2:$H$65536))))),$A1019,dati_bdv!N$2:N$65536)</f>
        <v>0</v>
      </c>
    </row>
    <row r="1020" spans="1:6">
      <c r="A1020" s="34">
        <f>dati_pdc!A1020</f>
        <v>0</v>
      </c>
      <c r="B1020">
        <f>SUMIF(IF(dati_pdc!$C1020=1,dati_bdv!$C$2:$C$65536,IF(dati_pdc!$C1020=2,dati_bdv!$D$2:$D$65536,IF(dati_pdc!$C1020=3,dati_bdv!$E$2:$E$65536,IF(dati_pdc!$C1020=4,dati_bdv!$F$2:$F$65536,IF(dati_pdc!$C1020=5,dati_bdv!$G$2:$G$65536,dati_bdv!$H$2:$H$65536))))),$A1020,dati_bdv!J$2:J$65536)</f>
        <v>0</v>
      </c>
      <c r="C1020">
        <f>SUMIF(IF(dati_pdc!$C1020=1,dati_bdv!$C$2:$C$65536,IF(dati_pdc!$C1020=2,dati_bdv!$D$2:$D$65536,IF(dati_pdc!$C1020=3,dati_bdv!$E$2:$E$65536,IF(dati_pdc!$C1020=4,dati_bdv!$F$2:$F$65536,IF(dati_pdc!$C1020=5,dati_bdv!$G$2:$G$65536,dati_bdv!$H$2:$H$65536))))),$A1020,dati_bdv!K$2:K$65536)</f>
        <v>0</v>
      </c>
      <c r="D1020">
        <f>SUMIF(IF(dati_pdc!$C1020=1,dati_bdv!$C$2:$C$65536,IF(dati_pdc!$C1020=2,dati_bdv!$D$2:$D$65536,IF(dati_pdc!$C1020=3,dati_bdv!$E$2:$E$65536,IF(dati_pdc!$C1020=4,dati_bdv!$F$2:$F$65536,IF(dati_pdc!$C1020=5,dati_bdv!$G$2:$G$65536,dati_bdv!$H$2:$H$65536))))),$A1020,dati_bdv!L$2:L$65536)</f>
        <v>0</v>
      </c>
      <c r="E1020">
        <f>SUMIF(IF(dati_pdc!$C1020=1,dati_bdv!$C$2:$C$65536,IF(dati_pdc!$C1020=2,dati_bdv!$D$2:$D$65536,IF(dati_pdc!$C1020=3,dati_bdv!$E$2:$E$65536,IF(dati_pdc!$C1020=4,dati_bdv!$F$2:$F$65536,IF(dati_pdc!$C1020=5,dati_bdv!$G$2:$G$65536,dati_bdv!$H$2:$H$65536))))),$A1020,dati_bdv!M$2:M$65536)</f>
        <v>0</v>
      </c>
      <c r="F1020">
        <f>SUMIF(IF(dati_pdc!$C1020=1,dati_bdv!$C$2:$C$65536,IF(dati_pdc!$C1020=2,dati_bdv!$D$2:$D$65536,IF(dati_pdc!$C1020=3,dati_bdv!$E$2:$E$65536,IF(dati_pdc!$C1020=4,dati_bdv!$F$2:$F$65536,IF(dati_pdc!$C1020=5,dati_bdv!$G$2:$G$65536,dati_bdv!$H$2:$H$65536))))),$A1020,dati_bdv!N$2:N$65536)</f>
        <v>0</v>
      </c>
    </row>
    <row r="1021" spans="1:6">
      <c r="A1021" s="34">
        <f>dati_pdc!A1021</f>
        <v>0</v>
      </c>
      <c r="B1021">
        <f>SUMIF(IF(dati_pdc!$C1021=1,dati_bdv!$C$2:$C$65536,IF(dati_pdc!$C1021=2,dati_bdv!$D$2:$D$65536,IF(dati_pdc!$C1021=3,dati_bdv!$E$2:$E$65536,IF(dati_pdc!$C1021=4,dati_bdv!$F$2:$F$65536,IF(dati_pdc!$C1021=5,dati_bdv!$G$2:$G$65536,dati_bdv!$H$2:$H$65536))))),$A1021,dati_bdv!J$2:J$65536)</f>
        <v>0</v>
      </c>
      <c r="C1021">
        <f>SUMIF(IF(dati_pdc!$C1021=1,dati_bdv!$C$2:$C$65536,IF(dati_pdc!$C1021=2,dati_bdv!$D$2:$D$65536,IF(dati_pdc!$C1021=3,dati_bdv!$E$2:$E$65536,IF(dati_pdc!$C1021=4,dati_bdv!$F$2:$F$65536,IF(dati_pdc!$C1021=5,dati_bdv!$G$2:$G$65536,dati_bdv!$H$2:$H$65536))))),$A1021,dati_bdv!K$2:K$65536)</f>
        <v>0</v>
      </c>
      <c r="D1021">
        <f>SUMIF(IF(dati_pdc!$C1021=1,dati_bdv!$C$2:$C$65536,IF(dati_pdc!$C1021=2,dati_bdv!$D$2:$D$65536,IF(dati_pdc!$C1021=3,dati_bdv!$E$2:$E$65536,IF(dati_pdc!$C1021=4,dati_bdv!$F$2:$F$65536,IF(dati_pdc!$C1021=5,dati_bdv!$G$2:$G$65536,dati_bdv!$H$2:$H$65536))))),$A1021,dati_bdv!L$2:L$65536)</f>
        <v>0</v>
      </c>
      <c r="E1021">
        <f>SUMIF(IF(dati_pdc!$C1021=1,dati_bdv!$C$2:$C$65536,IF(dati_pdc!$C1021=2,dati_bdv!$D$2:$D$65536,IF(dati_pdc!$C1021=3,dati_bdv!$E$2:$E$65536,IF(dati_pdc!$C1021=4,dati_bdv!$F$2:$F$65536,IF(dati_pdc!$C1021=5,dati_bdv!$G$2:$G$65536,dati_bdv!$H$2:$H$65536))))),$A1021,dati_bdv!M$2:M$65536)</f>
        <v>0</v>
      </c>
      <c r="F1021">
        <f>SUMIF(IF(dati_pdc!$C1021=1,dati_bdv!$C$2:$C$65536,IF(dati_pdc!$C1021=2,dati_bdv!$D$2:$D$65536,IF(dati_pdc!$C1021=3,dati_bdv!$E$2:$E$65536,IF(dati_pdc!$C1021=4,dati_bdv!$F$2:$F$65536,IF(dati_pdc!$C1021=5,dati_bdv!$G$2:$G$65536,dati_bdv!$H$2:$H$65536))))),$A1021,dati_bdv!N$2:N$65536)</f>
        <v>0</v>
      </c>
    </row>
    <row r="1022" spans="1:6">
      <c r="A1022" s="34">
        <f>dati_pdc!A1022</f>
        <v>0</v>
      </c>
      <c r="B1022">
        <f>SUMIF(IF(dati_pdc!$C1022=1,dati_bdv!$C$2:$C$65536,IF(dati_pdc!$C1022=2,dati_bdv!$D$2:$D$65536,IF(dati_pdc!$C1022=3,dati_bdv!$E$2:$E$65536,IF(dati_pdc!$C1022=4,dati_bdv!$F$2:$F$65536,IF(dati_pdc!$C1022=5,dati_bdv!$G$2:$G$65536,dati_bdv!$H$2:$H$65536))))),$A1022,dati_bdv!J$2:J$65536)</f>
        <v>0</v>
      </c>
      <c r="C1022">
        <f>SUMIF(IF(dati_pdc!$C1022=1,dati_bdv!$C$2:$C$65536,IF(dati_pdc!$C1022=2,dati_bdv!$D$2:$D$65536,IF(dati_pdc!$C1022=3,dati_bdv!$E$2:$E$65536,IF(dati_pdc!$C1022=4,dati_bdv!$F$2:$F$65536,IF(dati_pdc!$C1022=5,dati_bdv!$G$2:$G$65536,dati_bdv!$H$2:$H$65536))))),$A1022,dati_bdv!K$2:K$65536)</f>
        <v>0</v>
      </c>
      <c r="D1022">
        <f>SUMIF(IF(dati_pdc!$C1022=1,dati_bdv!$C$2:$C$65536,IF(dati_pdc!$C1022=2,dati_bdv!$D$2:$D$65536,IF(dati_pdc!$C1022=3,dati_bdv!$E$2:$E$65536,IF(dati_pdc!$C1022=4,dati_bdv!$F$2:$F$65536,IF(dati_pdc!$C1022=5,dati_bdv!$G$2:$G$65536,dati_bdv!$H$2:$H$65536))))),$A1022,dati_bdv!L$2:L$65536)</f>
        <v>0</v>
      </c>
      <c r="E1022">
        <f>SUMIF(IF(dati_pdc!$C1022=1,dati_bdv!$C$2:$C$65536,IF(dati_pdc!$C1022=2,dati_bdv!$D$2:$D$65536,IF(dati_pdc!$C1022=3,dati_bdv!$E$2:$E$65536,IF(dati_pdc!$C1022=4,dati_bdv!$F$2:$F$65536,IF(dati_pdc!$C1022=5,dati_bdv!$G$2:$G$65536,dati_bdv!$H$2:$H$65536))))),$A1022,dati_bdv!M$2:M$65536)</f>
        <v>0</v>
      </c>
      <c r="F1022">
        <f>SUMIF(IF(dati_pdc!$C1022=1,dati_bdv!$C$2:$C$65536,IF(dati_pdc!$C1022=2,dati_bdv!$D$2:$D$65536,IF(dati_pdc!$C1022=3,dati_bdv!$E$2:$E$65536,IF(dati_pdc!$C1022=4,dati_bdv!$F$2:$F$65536,IF(dati_pdc!$C1022=5,dati_bdv!$G$2:$G$65536,dati_bdv!$H$2:$H$65536))))),$A1022,dati_bdv!N$2:N$65536)</f>
        <v>0</v>
      </c>
    </row>
    <row r="1023" spans="1:6">
      <c r="A1023" s="34">
        <f>dati_pdc!A1023</f>
        <v>0</v>
      </c>
      <c r="B1023">
        <f>SUMIF(IF(dati_pdc!$C1023=1,dati_bdv!$C$2:$C$65536,IF(dati_pdc!$C1023=2,dati_bdv!$D$2:$D$65536,IF(dati_pdc!$C1023=3,dati_bdv!$E$2:$E$65536,IF(dati_pdc!$C1023=4,dati_bdv!$F$2:$F$65536,IF(dati_pdc!$C1023=5,dati_bdv!$G$2:$G$65536,dati_bdv!$H$2:$H$65536))))),$A1023,dati_bdv!J$2:J$65536)</f>
        <v>0</v>
      </c>
      <c r="C1023">
        <f>SUMIF(IF(dati_pdc!$C1023=1,dati_bdv!$C$2:$C$65536,IF(dati_pdc!$C1023=2,dati_bdv!$D$2:$D$65536,IF(dati_pdc!$C1023=3,dati_bdv!$E$2:$E$65536,IF(dati_pdc!$C1023=4,dati_bdv!$F$2:$F$65536,IF(dati_pdc!$C1023=5,dati_bdv!$G$2:$G$65536,dati_bdv!$H$2:$H$65536))))),$A1023,dati_bdv!K$2:K$65536)</f>
        <v>0</v>
      </c>
      <c r="D1023">
        <f>SUMIF(IF(dati_pdc!$C1023=1,dati_bdv!$C$2:$C$65536,IF(dati_pdc!$C1023=2,dati_bdv!$D$2:$D$65536,IF(dati_pdc!$C1023=3,dati_bdv!$E$2:$E$65536,IF(dati_pdc!$C1023=4,dati_bdv!$F$2:$F$65536,IF(dati_pdc!$C1023=5,dati_bdv!$G$2:$G$65536,dati_bdv!$H$2:$H$65536))))),$A1023,dati_bdv!L$2:L$65536)</f>
        <v>0</v>
      </c>
      <c r="E1023">
        <f>SUMIF(IF(dati_pdc!$C1023=1,dati_bdv!$C$2:$C$65536,IF(dati_pdc!$C1023=2,dati_bdv!$D$2:$D$65536,IF(dati_pdc!$C1023=3,dati_bdv!$E$2:$E$65536,IF(dati_pdc!$C1023=4,dati_bdv!$F$2:$F$65536,IF(dati_pdc!$C1023=5,dati_bdv!$G$2:$G$65536,dati_bdv!$H$2:$H$65536))))),$A1023,dati_bdv!M$2:M$65536)</f>
        <v>0</v>
      </c>
      <c r="F1023">
        <f>SUMIF(IF(dati_pdc!$C1023=1,dati_bdv!$C$2:$C$65536,IF(dati_pdc!$C1023=2,dati_bdv!$D$2:$D$65536,IF(dati_pdc!$C1023=3,dati_bdv!$E$2:$E$65536,IF(dati_pdc!$C1023=4,dati_bdv!$F$2:$F$65536,IF(dati_pdc!$C1023=5,dati_bdv!$G$2:$G$65536,dati_bdv!$H$2:$H$65536))))),$A1023,dati_bdv!N$2:N$65536)</f>
        <v>0</v>
      </c>
    </row>
    <row r="1024" spans="1:6">
      <c r="A1024" s="34">
        <f>dati_pdc!A1024</f>
        <v>0</v>
      </c>
      <c r="B1024">
        <f>SUMIF(IF(dati_pdc!$C1024=1,dati_bdv!$C$2:$C$65536,IF(dati_pdc!$C1024=2,dati_bdv!$D$2:$D$65536,IF(dati_pdc!$C1024=3,dati_bdv!$E$2:$E$65536,IF(dati_pdc!$C1024=4,dati_bdv!$F$2:$F$65536,IF(dati_pdc!$C1024=5,dati_bdv!$G$2:$G$65536,dati_bdv!$H$2:$H$65536))))),$A1024,dati_bdv!J$2:J$65536)</f>
        <v>0</v>
      </c>
      <c r="C1024">
        <f>SUMIF(IF(dati_pdc!$C1024=1,dati_bdv!$C$2:$C$65536,IF(dati_pdc!$C1024=2,dati_bdv!$D$2:$D$65536,IF(dati_pdc!$C1024=3,dati_bdv!$E$2:$E$65536,IF(dati_pdc!$C1024=4,dati_bdv!$F$2:$F$65536,IF(dati_pdc!$C1024=5,dati_bdv!$G$2:$G$65536,dati_bdv!$H$2:$H$65536))))),$A1024,dati_bdv!K$2:K$65536)</f>
        <v>0</v>
      </c>
      <c r="D1024">
        <f>SUMIF(IF(dati_pdc!$C1024=1,dati_bdv!$C$2:$C$65536,IF(dati_pdc!$C1024=2,dati_bdv!$D$2:$D$65536,IF(dati_pdc!$C1024=3,dati_bdv!$E$2:$E$65536,IF(dati_pdc!$C1024=4,dati_bdv!$F$2:$F$65536,IF(dati_pdc!$C1024=5,dati_bdv!$G$2:$G$65536,dati_bdv!$H$2:$H$65536))))),$A1024,dati_bdv!L$2:L$65536)</f>
        <v>0</v>
      </c>
      <c r="E1024">
        <f>SUMIF(IF(dati_pdc!$C1024=1,dati_bdv!$C$2:$C$65536,IF(dati_pdc!$C1024=2,dati_bdv!$D$2:$D$65536,IF(dati_pdc!$C1024=3,dati_bdv!$E$2:$E$65536,IF(dati_pdc!$C1024=4,dati_bdv!$F$2:$F$65536,IF(dati_pdc!$C1024=5,dati_bdv!$G$2:$G$65536,dati_bdv!$H$2:$H$65536))))),$A1024,dati_bdv!M$2:M$65536)</f>
        <v>0</v>
      </c>
      <c r="F1024">
        <f>SUMIF(IF(dati_pdc!$C1024=1,dati_bdv!$C$2:$C$65536,IF(dati_pdc!$C1024=2,dati_bdv!$D$2:$D$65536,IF(dati_pdc!$C1024=3,dati_bdv!$E$2:$E$65536,IF(dati_pdc!$C1024=4,dati_bdv!$F$2:$F$65536,IF(dati_pdc!$C1024=5,dati_bdv!$G$2:$G$65536,dati_bdv!$H$2:$H$65536))))),$A1024,dati_bdv!N$2:N$65536)</f>
        <v>0</v>
      </c>
    </row>
    <row r="1025" spans="1:6">
      <c r="A1025" s="34">
        <f>dati_pdc!A1025</f>
        <v>0</v>
      </c>
      <c r="B1025">
        <f>SUMIF(IF(dati_pdc!$C1025=1,dati_bdv!$C$2:$C$65536,IF(dati_pdc!$C1025=2,dati_bdv!$D$2:$D$65536,IF(dati_pdc!$C1025=3,dati_bdv!$E$2:$E$65536,IF(dati_pdc!$C1025=4,dati_bdv!$F$2:$F$65536,IF(dati_pdc!$C1025=5,dati_bdv!$G$2:$G$65536,dati_bdv!$H$2:$H$65536))))),$A1025,dati_bdv!J$2:J$65536)</f>
        <v>0</v>
      </c>
      <c r="C1025">
        <f>SUMIF(IF(dati_pdc!$C1025=1,dati_bdv!$C$2:$C$65536,IF(dati_pdc!$C1025=2,dati_bdv!$D$2:$D$65536,IF(dati_pdc!$C1025=3,dati_bdv!$E$2:$E$65536,IF(dati_pdc!$C1025=4,dati_bdv!$F$2:$F$65536,IF(dati_pdc!$C1025=5,dati_bdv!$G$2:$G$65536,dati_bdv!$H$2:$H$65536))))),$A1025,dati_bdv!K$2:K$65536)</f>
        <v>0</v>
      </c>
      <c r="D1025">
        <f>SUMIF(IF(dati_pdc!$C1025=1,dati_bdv!$C$2:$C$65536,IF(dati_pdc!$C1025=2,dati_bdv!$D$2:$D$65536,IF(dati_pdc!$C1025=3,dati_bdv!$E$2:$E$65536,IF(dati_pdc!$C1025=4,dati_bdv!$F$2:$F$65536,IF(dati_pdc!$C1025=5,dati_bdv!$G$2:$G$65536,dati_bdv!$H$2:$H$65536))))),$A1025,dati_bdv!L$2:L$65536)</f>
        <v>0</v>
      </c>
      <c r="E1025">
        <f>SUMIF(IF(dati_pdc!$C1025=1,dati_bdv!$C$2:$C$65536,IF(dati_pdc!$C1025=2,dati_bdv!$D$2:$D$65536,IF(dati_pdc!$C1025=3,dati_bdv!$E$2:$E$65536,IF(dati_pdc!$C1025=4,dati_bdv!$F$2:$F$65536,IF(dati_pdc!$C1025=5,dati_bdv!$G$2:$G$65536,dati_bdv!$H$2:$H$65536))))),$A1025,dati_bdv!M$2:M$65536)</f>
        <v>0</v>
      </c>
      <c r="F1025">
        <f>SUMIF(IF(dati_pdc!$C1025=1,dati_bdv!$C$2:$C$65536,IF(dati_pdc!$C1025=2,dati_bdv!$D$2:$D$65536,IF(dati_pdc!$C1025=3,dati_bdv!$E$2:$E$65536,IF(dati_pdc!$C1025=4,dati_bdv!$F$2:$F$65536,IF(dati_pdc!$C1025=5,dati_bdv!$G$2:$G$65536,dati_bdv!$H$2:$H$65536))))),$A1025,dati_bdv!N$2:N$65536)</f>
        <v>0</v>
      </c>
    </row>
    <row r="1026" spans="1:6">
      <c r="A1026" s="34">
        <f>dati_pdc!A1026</f>
        <v>0</v>
      </c>
      <c r="B1026">
        <f>SUMIF(IF(dati_pdc!$C1026=1,dati_bdv!$C$2:$C$65536,IF(dati_pdc!$C1026=2,dati_bdv!$D$2:$D$65536,IF(dati_pdc!$C1026=3,dati_bdv!$E$2:$E$65536,IF(dati_pdc!$C1026=4,dati_bdv!$F$2:$F$65536,IF(dati_pdc!$C1026=5,dati_bdv!$G$2:$G$65536,dati_bdv!$H$2:$H$65536))))),$A1026,dati_bdv!J$2:J$65536)</f>
        <v>0</v>
      </c>
      <c r="C1026">
        <f>SUMIF(IF(dati_pdc!$C1026=1,dati_bdv!$C$2:$C$65536,IF(dati_pdc!$C1026=2,dati_bdv!$D$2:$D$65536,IF(dati_pdc!$C1026=3,dati_bdv!$E$2:$E$65536,IF(dati_pdc!$C1026=4,dati_bdv!$F$2:$F$65536,IF(dati_pdc!$C1026=5,dati_bdv!$G$2:$G$65536,dati_bdv!$H$2:$H$65536))))),$A1026,dati_bdv!K$2:K$65536)</f>
        <v>0</v>
      </c>
      <c r="D1026">
        <f>SUMIF(IF(dati_pdc!$C1026=1,dati_bdv!$C$2:$C$65536,IF(dati_pdc!$C1026=2,dati_bdv!$D$2:$D$65536,IF(dati_pdc!$C1026=3,dati_bdv!$E$2:$E$65536,IF(dati_pdc!$C1026=4,dati_bdv!$F$2:$F$65536,IF(dati_pdc!$C1026=5,dati_bdv!$G$2:$G$65536,dati_bdv!$H$2:$H$65536))))),$A1026,dati_bdv!L$2:L$65536)</f>
        <v>0</v>
      </c>
      <c r="E1026">
        <f>SUMIF(IF(dati_pdc!$C1026=1,dati_bdv!$C$2:$C$65536,IF(dati_pdc!$C1026=2,dati_bdv!$D$2:$D$65536,IF(dati_pdc!$C1026=3,dati_bdv!$E$2:$E$65536,IF(dati_pdc!$C1026=4,dati_bdv!$F$2:$F$65536,IF(dati_pdc!$C1026=5,dati_bdv!$G$2:$G$65536,dati_bdv!$H$2:$H$65536))))),$A1026,dati_bdv!M$2:M$65536)</f>
        <v>0</v>
      </c>
      <c r="F1026">
        <f>SUMIF(IF(dati_pdc!$C1026=1,dati_bdv!$C$2:$C$65536,IF(dati_pdc!$C1026=2,dati_bdv!$D$2:$D$65536,IF(dati_pdc!$C1026=3,dati_bdv!$E$2:$E$65536,IF(dati_pdc!$C1026=4,dati_bdv!$F$2:$F$65536,IF(dati_pdc!$C1026=5,dati_bdv!$G$2:$G$65536,dati_bdv!$H$2:$H$65536))))),$A1026,dati_bdv!N$2:N$65536)</f>
        <v>0</v>
      </c>
    </row>
    <row r="1027" spans="1:6">
      <c r="A1027" s="34">
        <f>dati_pdc!A1027</f>
        <v>0</v>
      </c>
      <c r="B1027">
        <f>SUMIF(IF(dati_pdc!$C1027=1,dati_bdv!$C$2:$C$65536,IF(dati_pdc!$C1027=2,dati_bdv!$D$2:$D$65536,IF(dati_pdc!$C1027=3,dati_bdv!$E$2:$E$65536,IF(dati_pdc!$C1027=4,dati_bdv!$F$2:$F$65536,IF(dati_pdc!$C1027=5,dati_bdv!$G$2:$G$65536,dati_bdv!$H$2:$H$65536))))),$A1027,dati_bdv!J$2:J$65536)</f>
        <v>0</v>
      </c>
      <c r="C1027">
        <f>SUMIF(IF(dati_pdc!$C1027=1,dati_bdv!$C$2:$C$65536,IF(dati_pdc!$C1027=2,dati_bdv!$D$2:$D$65536,IF(dati_pdc!$C1027=3,dati_bdv!$E$2:$E$65536,IF(dati_pdc!$C1027=4,dati_bdv!$F$2:$F$65536,IF(dati_pdc!$C1027=5,dati_bdv!$G$2:$G$65536,dati_bdv!$H$2:$H$65536))))),$A1027,dati_bdv!K$2:K$65536)</f>
        <v>0</v>
      </c>
      <c r="D1027">
        <f>SUMIF(IF(dati_pdc!$C1027=1,dati_bdv!$C$2:$C$65536,IF(dati_pdc!$C1027=2,dati_bdv!$D$2:$D$65536,IF(dati_pdc!$C1027=3,dati_bdv!$E$2:$E$65536,IF(dati_pdc!$C1027=4,dati_bdv!$F$2:$F$65536,IF(dati_pdc!$C1027=5,dati_bdv!$G$2:$G$65536,dati_bdv!$H$2:$H$65536))))),$A1027,dati_bdv!L$2:L$65536)</f>
        <v>0</v>
      </c>
      <c r="E1027">
        <f>SUMIF(IF(dati_pdc!$C1027=1,dati_bdv!$C$2:$C$65536,IF(dati_pdc!$C1027=2,dati_bdv!$D$2:$D$65536,IF(dati_pdc!$C1027=3,dati_bdv!$E$2:$E$65536,IF(dati_pdc!$C1027=4,dati_bdv!$F$2:$F$65536,IF(dati_pdc!$C1027=5,dati_bdv!$G$2:$G$65536,dati_bdv!$H$2:$H$65536))))),$A1027,dati_bdv!M$2:M$65536)</f>
        <v>0</v>
      </c>
      <c r="F1027">
        <f>SUMIF(IF(dati_pdc!$C1027=1,dati_bdv!$C$2:$C$65536,IF(dati_pdc!$C1027=2,dati_bdv!$D$2:$D$65536,IF(dati_pdc!$C1027=3,dati_bdv!$E$2:$E$65536,IF(dati_pdc!$C1027=4,dati_bdv!$F$2:$F$65536,IF(dati_pdc!$C1027=5,dati_bdv!$G$2:$G$65536,dati_bdv!$H$2:$H$65536))))),$A1027,dati_bdv!N$2:N$65536)</f>
        <v>0</v>
      </c>
    </row>
    <row r="1028" spans="1:6">
      <c r="A1028" s="34">
        <f>dati_pdc!A1028</f>
        <v>0</v>
      </c>
      <c r="B1028">
        <f>SUMIF(IF(dati_pdc!$C1028=1,dati_bdv!$C$2:$C$65536,IF(dati_pdc!$C1028=2,dati_bdv!$D$2:$D$65536,IF(dati_pdc!$C1028=3,dati_bdv!$E$2:$E$65536,IF(dati_pdc!$C1028=4,dati_bdv!$F$2:$F$65536,IF(dati_pdc!$C1028=5,dati_bdv!$G$2:$G$65536,dati_bdv!$H$2:$H$65536))))),$A1028,dati_bdv!J$2:J$65536)</f>
        <v>0</v>
      </c>
      <c r="C1028">
        <f>SUMIF(IF(dati_pdc!$C1028=1,dati_bdv!$C$2:$C$65536,IF(dati_pdc!$C1028=2,dati_bdv!$D$2:$D$65536,IF(dati_pdc!$C1028=3,dati_bdv!$E$2:$E$65536,IF(dati_pdc!$C1028=4,dati_bdv!$F$2:$F$65536,IF(dati_pdc!$C1028=5,dati_bdv!$G$2:$G$65536,dati_bdv!$H$2:$H$65536))))),$A1028,dati_bdv!K$2:K$65536)</f>
        <v>0</v>
      </c>
      <c r="D1028">
        <f>SUMIF(IF(dati_pdc!$C1028=1,dati_bdv!$C$2:$C$65536,IF(dati_pdc!$C1028=2,dati_bdv!$D$2:$D$65536,IF(dati_pdc!$C1028=3,dati_bdv!$E$2:$E$65536,IF(dati_pdc!$C1028=4,dati_bdv!$F$2:$F$65536,IF(dati_pdc!$C1028=5,dati_bdv!$G$2:$G$65536,dati_bdv!$H$2:$H$65536))))),$A1028,dati_bdv!L$2:L$65536)</f>
        <v>0</v>
      </c>
      <c r="E1028">
        <f>SUMIF(IF(dati_pdc!$C1028=1,dati_bdv!$C$2:$C$65536,IF(dati_pdc!$C1028=2,dati_bdv!$D$2:$D$65536,IF(dati_pdc!$C1028=3,dati_bdv!$E$2:$E$65536,IF(dati_pdc!$C1028=4,dati_bdv!$F$2:$F$65536,IF(dati_pdc!$C1028=5,dati_bdv!$G$2:$G$65536,dati_bdv!$H$2:$H$65536))))),$A1028,dati_bdv!M$2:M$65536)</f>
        <v>0</v>
      </c>
      <c r="F1028">
        <f>SUMIF(IF(dati_pdc!$C1028=1,dati_bdv!$C$2:$C$65536,IF(dati_pdc!$C1028=2,dati_bdv!$D$2:$D$65536,IF(dati_pdc!$C1028=3,dati_bdv!$E$2:$E$65536,IF(dati_pdc!$C1028=4,dati_bdv!$F$2:$F$65536,IF(dati_pdc!$C1028=5,dati_bdv!$G$2:$G$65536,dati_bdv!$H$2:$H$65536))))),$A1028,dati_bdv!N$2:N$65536)</f>
        <v>0</v>
      </c>
    </row>
    <row r="1029" spans="1:6">
      <c r="A1029" s="34">
        <f>dati_pdc!A1029</f>
        <v>0</v>
      </c>
      <c r="B1029">
        <f>SUMIF(IF(dati_pdc!$C1029=1,dati_bdv!$C$2:$C$65536,IF(dati_pdc!$C1029=2,dati_bdv!$D$2:$D$65536,IF(dati_pdc!$C1029=3,dati_bdv!$E$2:$E$65536,IF(dati_pdc!$C1029=4,dati_bdv!$F$2:$F$65536,IF(dati_pdc!$C1029=5,dati_bdv!$G$2:$G$65536,dati_bdv!$H$2:$H$65536))))),$A1029,dati_bdv!J$2:J$65536)</f>
        <v>0</v>
      </c>
      <c r="C1029">
        <f>SUMIF(IF(dati_pdc!$C1029=1,dati_bdv!$C$2:$C$65536,IF(dati_pdc!$C1029=2,dati_bdv!$D$2:$D$65536,IF(dati_pdc!$C1029=3,dati_bdv!$E$2:$E$65536,IF(dati_pdc!$C1029=4,dati_bdv!$F$2:$F$65536,IF(dati_pdc!$C1029=5,dati_bdv!$G$2:$G$65536,dati_bdv!$H$2:$H$65536))))),$A1029,dati_bdv!K$2:K$65536)</f>
        <v>0</v>
      </c>
      <c r="D1029">
        <f>SUMIF(IF(dati_pdc!$C1029=1,dati_bdv!$C$2:$C$65536,IF(dati_pdc!$C1029=2,dati_bdv!$D$2:$D$65536,IF(dati_pdc!$C1029=3,dati_bdv!$E$2:$E$65536,IF(dati_pdc!$C1029=4,dati_bdv!$F$2:$F$65536,IF(dati_pdc!$C1029=5,dati_bdv!$G$2:$G$65536,dati_bdv!$H$2:$H$65536))))),$A1029,dati_bdv!L$2:L$65536)</f>
        <v>0</v>
      </c>
      <c r="E1029">
        <f>SUMIF(IF(dati_pdc!$C1029=1,dati_bdv!$C$2:$C$65536,IF(dati_pdc!$C1029=2,dati_bdv!$D$2:$D$65536,IF(dati_pdc!$C1029=3,dati_bdv!$E$2:$E$65536,IF(dati_pdc!$C1029=4,dati_bdv!$F$2:$F$65536,IF(dati_pdc!$C1029=5,dati_bdv!$G$2:$G$65536,dati_bdv!$H$2:$H$65536))))),$A1029,dati_bdv!M$2:M$65536)</f>
        <v>0</v>
      </c>
      <c r="F1029">
        <f>SUMIF(IF(dati_pdc!$C1029=1,dati_bdv!$C$2:$C$65536,IF(dati_pdc!$C1029=2,dati_bdv!$D$2:$D$65536,IF(dati_pdc!$C1029=3,dati_bdv!$E$2:$E$65536,IF(dati_pdc!$C1029=4,dati_bdv!$F$2:$F$65536,IF(dati_pdc!$C1029=5,dati_bdv!$G$2:$G$65536,dati_bdv!$H$2:$H$65536))))),$A1029,dati_bdv!N$2:N$65536)</f>
        <v>0</v>
      </c>
    </row>
    <row r="1030" spans="1:6">
      <c r="A1030" s="34">
        <f>dati_pdc!A1030</f>
        <v>0</v>
      </c>
      <c r="B1030">
        <f>SUMIF(IF(dati_pdc!$C1030=1,dati_bdv!$C$2:$C$65536,IF(dati_pdc!$C1030=2,dati_bdv!$D$2:$D$65536,IF(dati_pdc!$C1030=3,dati_bdv!$E$2:$E$65536,IF(dati_pdc!$C1030=4,dati_bdv!$F$2:$F$65536,IF(dati_pdc!$C1030=5,dati_bdv!$G$2:$G$65536,dati_bdv!$H$2:$H$65536))))),$A1030,dati_bdv!J$2:J$65536)</f>
        <v>0</v>
      </c>
      <c r="C1030">
        <f>SUMIF(IF(dati_pdc!$C1030=1,dati_bdv!$C$2:$C$65536,IF(dati_pdc!$C1030=2,dati_bdv!$D$2:$D$65536,IF(dati_pdc!$C1030=3,dati_bdv!$E$2:$E$65536,IF(dati_pdc!$C1030=4,dati_bdv!$F$2:$F$65536,IF(dati_pdc!$C1030=5,dati_bdv!$G$2:$G$65536,dati_bdv!$H$2:$H$65536))))),$A1030,dati_bdv!K$2:K$65536)</f>
        <v>0</v>
      </c>
      <c r="D1030">
        <f>SUMIF(IF(dati_pdc!$C1030=1,dati_bdv!$C$2:$C$65536,IF(dati_pdc!$C1030=2,dati_bdv!$D$2:$D$65536,IF(dati_pdc!$C1030=3,dati_bdv!$E$2:$E$65536,IF(dati_pdc!$C1030=4,dati_bdv!$F$2:$F$65536,IF(dati_pdc!$C1030=5,dati_bdv!$G$2:$G$65536,dati_bdv!$H$2:$H$65536))))),$A1030,dati_bdv!L$2:L$65536)</f>
        <v>0</v>
      </c>
      <c r="E1030">
        <f>SUMIF(IF(dati_pdc!$C1030=1,dati_bdv!$C$2:$C$65536,IF(dati_pdc!$C1030=2,dati_bdv!$D$2:$D$65536,IF(dati_pdc!$C1030=3,dati_bdv!$E$2:$E$65536,IF(dati_pdc!$C1030=4,dati_bdv!$F$2:$F$65536,IF(dati_pdc!$C1030=5,dati_bdv!$G$2:$G$65536,dati_bdv!$H$2:$H$65536))))),$A1030,dati_bdv!M$2:M$65536)</f>
        <v>0</v>
      </c>
      <c r="F1030">
        <f>SUMIF(IF(dati_pdc!$C1030=1,dati_bdv!$C$2:$C$65536,IF(dati_pdc!$C1030=2,dati_bdv!$D$2:$D$65536,IF(dati_pdc!$C1030=3,dati_bdv!$E$2:$E$65536,IF(dati_pdc!$C1030=4,dati_bdv!$F$2:$F$65536,IF(dati_pdc!$C1030=5,dati_bdv!$G$2:$G$65536,dati_bdv!$H$2:$H$65536))))),$A1030,dati_bdv!N$2:N$65536)</f>
        <v>0</v>
      </c>
    </row>
    <row r="1031" spans="1:6">
      <c r="A1031" s="34">
        <f>dati_pdc!A1031</f>
        <v>0</v>
      </c>
      <c r="B1031">
        <f>SUMIF(IF(dati_pdc!$C1031=1,dati_bdv!$C$2:$C$65536,IF(dati_pdc!$C1031=2,dati_bdv!$D$2:$D$65536,IF(dati_pdc!$C1031=3,dati_bdv!$E$2:$E$65536,IF(dati_pdc!$C1031=4,dati_bdv!$F$2:$F$65536,IF(dati_pdc!$C1031=5,dati_bdv!$G$2:$G$65536,dati_bdv!$H$2:$H$65536))))),$A1031,dati_bdv!J$2:J$65536)</f>
        <v>0</v>
      </c>
      <c r="C1031">
        <f>SUMIF(IF(dati_pdc!$C1031=1,dati_bdv!$C$2:$C$65536,IF(dati_pdc!$C1031=2,dati_bdv!$D$2:$D$65536,IF(dati_pdc!$C1031=3,dati_bdv!$E$2:$E$65536,IF(dati_pdc!$C1031=4,dati_bdv!$F$2:$F$65536,IF(dati_pdc!$C1031=5,dati_bdv!$G$2:$G$65536,dati_bdv!$H$2:$H$65536))))),$A1031,dati_bdv!K$2:K$65536)</f>
        <v>0</v>
      </c>
      <c r="D1031">
        <f>SUMIF(IF(dati_pdc!$C1031=1,dati_bdv!$C$2:$C$65536,IF(dati_pdc!$C1031=2,dati_bdv!$D$2:$D$65536,IF(dati_pdc!$C1031=3,dati_bdv!$E$2:$E$65536,IF(dati_pdc!$C1031=4,dati_bdv!$F$2:$F$65536,IF(dati_pdc!$C1031=5,dati_bdv!$G$2:$G$65536,dati_bdv!$H$2:$H$65536))))),$A1031,dati_bdv!L$2:L$65536)</f>
        <v>0</v>
      </c>
      <c r="E1031">
        <f>SUMIF(IF(dati_pdc!$C1031=1,dati_bdv!$C$2:$C$65536,IF(dati_pdc!$C1031=2,dati_bdv!$D$2:$D$65536,IF(dati_pdc!$C1031=3,dati_bdv!$E$2:$E$65536,IF(dati_pdc!$C1031=4,dati_bdv!$F$2:$F$65536,IF(dati_pdc!$C1031=5,dati_bdv!$G$2:$G$65536,dati_bdv!$H$2:$H$65536))))),$A1031,dati_bdv!M$2:M$65536)</f>
        <v>0</v>
      </c>
      <c r="F1031">
        <f>SUMIF(IF(dati_pdc!$C1031=1,dati_bdv!$C$2:$C$65536,IF(dati_pdc!$C1031=2,dati_bdv!$D$2:$D$65536,IF(dati_pdc!$C1031=3,dati_bdv!$E$2:$E$65536,IF(dati_pdc!$C1031=4,dati_bdv!$F$2:$F$65536,IF(dati_pdc!$C1031=5,dati_bdv!$G$2:$G$65536,dati_bdv!$H$2:$H$65536))))),$A1031,dati_bdv!N$2:N$65536)</f>
        <v>0</v>
      </c>
    </row>
    <row r="1032" spans="1:6">
      <c r="A1032" s="34">
        <f>dati_pdc!A1032</f>
        <v>0</v>
      </c>
      <c r="B1032">
        <f>SUMIF(IF(dati_pdc!$C1032=1,dati_bdv!$C$2:$C$65536,IF(dati_pdc!$C1032=2,dati_bdv!$D$2:$D$65536,IF(dati_pdc!$C1032=3,dati_bdv!$E$2:$E$65536,IF(dati_pdc!$C1032=4,dati_bdv!$F$2:$F$65536,IF(dati_pdc!$C1032=5,dati_bdv!$G$2:$G$65536,dati_bdv!$H$2:$H$65536))))),$A1032,dati_bdv!J$2:J$65536)</f>
        <v>0</v>
      </c>
      <c r="C1032">
        <f>SUMIF(IF(dati_pdc!$C1032=1,dati_bdv!$C$2:$C$65536,IF(dati_pdc!$C1032=2,dati_bdv!$D$2:$D$65536,IF(dati_pdc!$C1032=3,dati_bdv!$E$2:$E$65536,IF(dati_pdc!$C1032=4,dati_bdv!$F$2:$F$65536,IF(dati_pdc!$C1032=5,dati_bdv!$G$2:$G$65536,dati_bdv!$H$2:$H$65536))))),$A1032,dati_bdv!K$2:K$65536)</f>
        <v>0</v>
      </c>
      <c r="D1032">
        <f>SUMIF(IF(dati_pdc!$C1032=1,dati_bdv!$C$2:$C$65536,IF(dati_pdc!$C1032=2,dati_bdv!$D$2:$D$65536,IF(dati_pdc!$C1032=3,dati_bdv!$E$2:$E$65536,IF(dati_pdc!$C1032=4,dati_bdv!$F$2:$F$65536,IF(dati_pdc!$C1032=5,dati_bdv!$G$2:$G$65536,dati_bdv!$H$2:$H$65536))))),$A1032,dati_bdv!L$2:L$65536)</f>
        <v>0</v>
      </c>
      <c r="E1032">
        <f>SUMIF(IF(dati_pdc!$C1032=1,dati_bdv!$C$2:$C$65536,IF(dati_pdc!$C1032=2,dati_bdv!$D$2:$D$65536,IF(dati_pdc!$C1032=3,dati_bdv!$E$2:$E$65536,IF(dati_pdc!$C1032=4,dati_bdv!$F$2:$F$65536,IF(dati_pdc!$C1032=5,dati_bdv!$G$2:$G$65536,dati_bdv!$H$2:$H$65536))))),$A1032,dati_bdv!M$2:M$65536)</f>
        <v>0</v>
      </c>
      <c r="F1032">
        <f>SUMIF(IF(dati_pdc!$C1032=1,dati_bdv!$C$2:$C$65536,IF(dati_pdc!$C1032=2,dati_bdv!$D$2:$D$65536,IF(dati_pdc!$C1032=3,dati_bdv!$E$2:$E$65536,IF(dati_pdc!$C1032=4,dati_bdv!$F$2:$F$65536,IF(dati_pdc!$C1032=5,dati_bdv!$G$2:$G$65536,dati_bdv!$H$2:$H$65536))))),$A1032,dati_bdv!N$2:N$65536)</f>
        <v>0</v>
      </c>
    </row>
    <row r="1033" spans="1:6">
      <c r="A1033" s="34">
        <f>dati_pdc!A1033</f>
        <v>0</v>
      </c>
      <c r="B1033">
        <f>SUMIF(IF(dati_pdc!$C1033=1,dati_bdv!$C$2:$C$65536,IF(dati_pdc!$C1033=2,dati_bdv!$D$2:$D$65536,IF(dati_pdc!$C1033=3,dati_bdv!$E$2:$E$65536,IF(dati_pdc!$C1033=4,dati_bdv!$F$2:$F$65536,IF(dati_pdc!$C1033=5,dati_bdv!$G$2:$G$65536,dati_bdv!$H$2:$H$65536))))),$A1033,dati_bdv!J$2:J$65536)</f>
        <v>0</v>
      </c>
      <c r="C1033">
        <f>SUMIF(IF(dati_pdc!$C1033=1,dati_bdv!$C$2:$C$65536,IF(dati_pdc!$C1033=2,dati_bdv!$D$2:$D$65536,IF(dati_pdc!$C1033=3,dati_bdv!$E$2:$E$65536,IF(dati_pdc!$C1033=4,dati_bdv!$F$2:$F$65536,IF(dati_pdc!$C1033=5,dati_bdv!$G$2:$G$65536,dati_bdv!$H$2:$H$65536))))),$A1033,dati_bdv!K$2:K$65536)</f>
        <v>0</v>
      </c>
      <c r="D1033">
        <f>SUMIF(IF(dati_pdc!$C1033=1,dati_bdv!$C$2:$C$65536,IF(dati_pdc!$C1033=2,dati_bdv!$D$2:$D$65536,IF(dati_pdc!$C1033=3,dati_bdv!$E$2:$E$65536,IF(dati_pdc!$C1033=4,dati_bdv!$F$2:$F$65536,IF(dati_pdc!$C1033=5,dati_bdv!$G$2:$G$65536,dati_bdv!$H$2:$H$65536))))),$A1033,dati_bdv!L$2:L$65536)</f>
        <v>0</v>
      </c>
      <c r="E1033">
        <f>SUMIF(IF(dati_pdc!$C1033=1,dati_bdv!$C$2:$C$65536,IF(dati_pdc!$C1033=2,dati_bdv!$D$2:$D$65536,IF(dati_pdc!$C1033=3,dati_bdv!$E$2:$E$65536,IF(dati_pdc!$C1033=4,dati_bdv!$F$2:$F$65536,IF(dati_pdc!$C1033=5,dati_bdv!$G$2:$G$65536,dati_bdv!$H$2:$H$65536))))),$A1033,dati_bdv!M$2:M$65536)</f>
        <v>0</v>
      </c>
      <c r="F1033">
        <f>SUMIF(IF(dati_pdc!$C1033=1,dati_bdv!$C$2:$C$65536,IF(dati_pdc!$C1033=2,dati_bdv!$D$2:$D$65536,IF(dati_pdc!$C1033=3,dati_bdv!$E$2:$E$65536,IF(dati_pdc!$C1033=4,dati_bdv!$F$2:$F$65536,IF(dati_pdc!$C1033=5,dati_bdv!$G$2:$G$65536,dati_bdv!$H$2:$H$65536))))),$A1033,dati_bdv!N$2:N$65536)</f>
        <v>0</v>
      </c>
    </row>
    <row r="1034" spans="1:6">
      <c r="A1034" s="34">
        <f>dati_pdc!A1034</f>
        <v>0</v>
      </c>
      <c r="B1034">
        <f>SUMIF(IF(dati_pdc!$C1034=1,dati_bdv!$C$2:$C$65536,IF(dati_pdc!$C1034=2,dati_bdv!$D$2:$D$65536,IF(dati_pdc!$C1034=3,dati_bdv!$E$2:$E$65536,IF(dati_pdc!$C1034=4,dati_bdv!$F$2:$F$65536,IF(dati_pdc!$C1034=5,dati_bdv!$G$2:$G$65536,dati_bdv!$H$2:$H$65536))))),$A1034,dati_bdv!J$2:J$65536)</f>
        <v>0</v>
      </c>
      <c r="C1034">
        <f>SUMIF(IF(dati_pdc!$C1034=1,dati_bdv!$C$2:$C$65536,IF(dati_pdc!$C1034=2,dati_bdv!$D$2:$D$65536,IF(dati_pdc!$C1034=3,dati_bdv!$E$2:$E$65536,IF(dati_pdc!$C1034=4,dati_bdv!$F$2:$F$65536,IF(dati_pdc!$C1034=5,dati_bdv!$G$2:$G$65536,dati_bdv!$H$2:$H$65536))))),$A1034,dati_bdv!K$2:K$65536)</f>
        <v>0</v>
      </c>
      <c r="D1034">
        <f>SUMIF(IF(dati_pdc!$C1034=1,dati_bdv!$C$2:$C$65536,IF(dati_pdc!$C1034=2,dati_bdv!$D$2:$D$65536,IF(dati_pdc!$C1034=3,dati_bdv!$E$2:$E$65536,IF(dati_pdc!$C1034=4,dati_bdv!$F$2:$F$65536,IF(dati_pdc!$C1034=5,dati_bdv!$G$2:$G$65536,dati_bdv!$H$2:$H$65536))))),$A1034,dati_bdv!L$2:L$65536)</f>
        <v>0</v>
      </c>
      <c r="E1034">
        <f>SUMIF(IF(dati_pdc!$C1034=1,dati_bdv!$C$2:$C$65536,IF(dati_pdc!$C1034=2,dati_bdv!$D$2:$D$65536,IF(dati_pdc!$C1034=3,dati_bdv!$E$2:$E$65536,IF(dati_pdc!$C1034=4,dati_bdv!$F$2:$F$65536,IF(dati_pdc!$C1034=5,dati_bdv!$G$2:$G$65536,dati_bdv!$H$2:$H$65536))))),$A1034,dati_bdv!M$2:M$65536)</f>
        <v>0</v>
      </c>
      <c r="F1034">
        <f>SUMIF(IF(dati_pdc!$C1034=1,dati_bdv!$C$2:$C$65536,IF(dati_pdc!$C1034=2,dati_bdv!$D$2:$D$65536,IF(dati_pdc!$C1034=3,dati_bdv!$E$2:$E$65536,IF(dati_pdc!$C1034=4,dati_bdv!$F$2:$F$65536,IF(dati_pdc!$C1034=5,dati_bdv!$G$2:$G$65536,dati_bdv!$H$2:$H$65536))))),$A1034,dati_bdv!N$2:N$65536)</f>
        <v>0</v>
      </c>
    </row>
    <row r="1035" spans="1:6">
      <c r="A1035" s="34">
        <f>dati_pdc!A1035</f>
        <v>0</v>
      </c>
      <c r="B1035">
        <f>SUMIF(IF(dati_pdc!$C1035=1,dati_bdv!$C$2:$C$65536,IF(dati_pdc!$C1035=2,dati_bdv!$D$2:$D$65536,IF(dati_pdc!$C1035=3,dati_bdv!$E$2:$E$65536,IF(dati_pdc!$C1035=4,dati_bdv!$F$2:$F$65536,IF(dati_pdc!$C1035=5,dati_bdv!$G$2:$G$65536,dati_bdv!$H$2:$H$65536))))),$A1035,dati_bdv!J$2:J$65536)</f>
        <v>0</v>
      </c>
      <c r="C1035">
        <f>SUMIF(IF(dati_pdc!$C1035=1,dati_bdv!$C$2:$C$65536,IF(dati_pdc!$C1035=2,dati_bdv!$D$2:$D$65536,IF(dati_pdc!$C1035=3,dati_bdv!$E$2:$E$65536,IF(dati_pdc!$C1035=4,dati_bdv!$F$2:$F$65536,IF(dati_pdc!$C1035=5,dati_bdv!$G$2:$G$65536,dati_bdv!$H$2:$H$65536))))),$A1035,dati_bdv!K$2:K$65536)</f>
        <v>0</v>
      </c>
      <c r="D1035">
        <f>SUMIF(IF(dati_pdc!$C1035=1,dati_bdv!$C$2:$C$65536,IF(dati_pdc!$C1035=2,dati_bdv!$D$2:$D$65536,IF(dati_pdc!$C1035=3,dati_bdv!$E$2:$E$65536,IF(dati_pdc!$C1035=4,dati_bdv!$F$2:$F$65536,IF(dati_pdc!$C1035=5,dati_bdv!$G$2:$G$65536,dati_bdv!$H$2:$H$65536))))),$A1035,dati_bdv!L$2:L$65536)</f>
        <v>0</v>
      </c>
      <c r="E1035">
        <f>SUMIF(IF(dati_pdc!$C1035=1,dati_bdv!$C$2:$C$65536,IF(dati_pdc!$C1035=2,dati_bdv!$D$2:$D$65536,IF(dati_pdc!$C1035=3,dati_bdv!$E$2:$E$65536,IF(dati_pdc!$C1035=4,dati_bdv!$F$2:$F$65536,IF(dati_pdc!$C1035=5,dati_bdv!$G$2:$G$65536,dati_bdv!$H$2:$H$65536))))),$A1035,dati_bdv!M$2:M$65536)</f>
        <v>0</v>
      </c>
      <c r="F1035">
        <f>SUMIF(IF(dati_pdc!$C1035=1,dati_bdv!$C$2:$C$65536,IF(dati_pdc!$C1035=2,dati_bdv!$D$2:$D$65536,IF(dati_pdc!$C1035=3,dati_bdv!$E$2:$E$65536,IF(dati_pdc!$C1035=4,dati_bdv!$F$2:$F$65536,IF(dati_pdc!$C1035=5,dati_bdv!$G$2:$G$65536,dati_bdv!$H$2:$H$65536))))),$A1035,dati_bdv!N$2:N$65536)</f>
        <v>0</v>
      </c>
    </row>
    <row r="1036" spans="1:6">
      <c r="A1036" s="34">
        <f>dati_pdc!A1036</f>
        <v>0</v>
      </c>
      <c r="B1036">
        <f>SUMIF(IF(dati_pdc!$C1036=1,dati_bdv!$C$2:$C$65536,IF(dati_pdc!$C1036=2,dati_bdv!$D$2:$D$65536,IF(dati_pdc!$C1036=3,dati_bdv!$E$2:$E$65536,IF(dati_pdc!$C1036=4,dati_bdv!$F$2:$F$65536,IF(dati_pdc!$C1036=5,dati_bdv!$G$2:$G$65536,dati_bdv!$H$2:$H$65536))))),$A1036,dati_bdv!J$2:J$65536)</f>
        <v>0</v>
      </c>
      <c r="C1036">
        <f>SUMIF(IF(dati_pdc!$C1036=1,dati_bdv!$C$2:$C$65536,IF(dati_pdc!$C1036=2,dati_bdv!$D$2:$D$65536,IF(dati_pdc!$C1036=3,dati_bdv!$E$2:$E$65536,IF(dati_pdc!$C1036=4,dati_bdv!$F$2:$F$65536,IF(dati_pdc!$C1036=5,dati_bdv!$G$2:$G$65536,dati_bdv!$H$2:$H$65536))))),$A1036,dati_bdv!K$2:K$65536)</f>
        <v>0</v>
      </c>
      <c r="D1036">
        <f>SUMIF(IF(dati_pdc!$C1036=1,dati_bdv!$C$2:$C$65536,IF(dati_pdc!$C1036=2,dati_bdv!$D$2:$D$65536,IF(dati_pdc!$C1036=3,dati_bdv!$E$2:$E$65536,IF(dati_pdc!$C1036=4,dati_bdv!$F$2:$F$65536,IF(dati_pdc!$C1036=5,dati_bdv!$G$2:$G$65536,dati_bdv!$H$2:$H$65536))))),$A1036,dati_bdv!L$2:L$65536)</f>
        <v>0</v>
      </c>
      <c r="E1036">
        <f>SUMIF(IF(dati_pdc!$C1036=1,dati_bdv!$C$2:$C$65536,IF(dati_pdc!$C1036=2,dati_bdv!$D$2:$D$65536,IF(dati_pdc!$C1036=3,dati_bdv!$E$2:$E$65536,IF(dati_pdc!$C1036=4,dati_bdv!$F$2:$F$65536,IF(dati_pdc!$C1036=5,dati_bdv!$G$2:$G$65536,dati_bdv!$H$2:$H$65536))))),$A1036,dati_bdv!M$2:M$65536)</f>
        <v>0</v>
      </c>
      <c r="F1036">
        <f>SUMIF(IF(dati_pdc!$C1036=1,dati_bdv!$C$2:$C$65536,IF(dati_pdc!$C1036=2,dati_bdv!$D$2:$D$65536,IF(dati_pdc!$C1036=3,dati_bdv!$E$2:$E$65536,IF(dati_pdc!$C1036=4,dati_bdv!$F$2:$F$65536,IF(dati_pdc!$C1036=5,dati_bdv!$G$2:$G$65536,dati_bdv!$H$2:$H$65536))))),$A1036,dati_bdv!N$2:N$65536)</f>
        <v>0</v>
      </c>
    </row>
    <row r="1037" spans="1:6">
      <c r="A1037" s="34">
        <f>dati_pdc!A1037</f>
        <v>0</v>
      </c>
      <c r="B1037">
        <f>SUMIF(IF(dati_pdc!$C1037=1,dati_bdv!$C$2:$C$65536,IF(dati_pdc!$C1037=2,dati_bdv!$D$2:$D$65536,IF(dati_pdc!$C1037=3,dati_bdv!$E$2:$E$65536,IF(dati_pdc!$C1037=4,dati_bdv!$F$2:$F$65536,IF(dati_pdc!$C1037=5,dati_bdv!$G$2:$G$65536,dati_bdv!$H$2:$H$65536))))),$A1037,dati_bdv!J$2:J$65536)</f>
        <v>0</v>
      </c>
      <c r="C1037">
        <f>SUMIF(IF(dati_pdc!$C1037=1,dati_bdv!$C$2:$C$65536,IF(dati_pdc!$C1037=2,dati_bdv!$D$2:$D$65536,IF(dati_pdc!$C1037=3,dati_bdv!$E$2:$E$65536,IF(dati_pdc!$C1037=4,dati_bdv!$F$2:$F$65536,IF(dati_pdc!$C1037=5,dati_bdv!$G$2:$G$65536,dati_bdv!$H$2:$H$65536))))),$A1037,dati_bdv!K$2:K$65536)</f>
        <v>0</v>
      </c>
      <c r="D1037">
        <f>SUMIF(IF(dati_pdc!$C1037=1,dati_bdv!$C$2:$C$65536,IF(dati_pdc!$C1037=2,dati_bdv!$D$2:$D$65536,IF(dati_pdc!$C1037=3,dati_bdv!$E$2:$E$65536,IF(dati_pdc!$C1037=4,dati_bdv!$F$2:$F$65536,IF(dati_pdc!$C1037=5,dati_bdv!$G$2:$G$65536,dati_bdv!$H$2:$H$65536))))),$A1037,dati_bdv!L$2:L$65536)</f>
        <v>0</v>
      </c>
      <c r="E1037">
        <f>SUMIF(IF(dati_pdc!$C1037=1,dati_bdv!$C$2:$C$65536,IF(dati_pdc!$C1037=2,dati_bdv!$D$2:$D$65536,IF(dati_pdc!$C1037=3,dati_bdv!$E$2:$E$65536,IF(dati_pdc!$C1037=4,dati_bdv!$F$2:$F$65536,IF(dati_pdc!$C1037=5,dati_bdv!$G$2:$G$65536,dati_bdv!$H$2:$H$65536))))),$A1037,dati_bdv!M$2:M$65536)</f>
        <v>0</v>
      </c>
      <c r="F1037">
        <f>SUMIF(IF(dati_pdc!$C1037=1,dati_bdv!$C$2:$C$65536,IF(dati_pdc!$C1037=2,dati_bdv!$D$2:$D$65536,IF(dati_pdc!$C1037=3,dati_bdv!$E$2:$E$65536,IF(dati_pdc!$C1037=4,dati_bdv!$F$2:$F$65536,IF(dati_pdc!$C1037=5,dati_bdv!$G$2:$G$65536,dati_bdv!$H$2:$H$65536))))),$A1037,dati_bdv!N$2:N$65536)</f>
        <v>0</v>
      </c>
    </row>
    <row r="1038" spans="1:6">
      <c r="A1038" s="34">
        <f>dati_pdc!A1038</f>
        <v>0</v>
      </c>
      <c r="B1038">
        <f>SUMIF(IF(dati_pdc!$C1038=1,dati_bdv!$C$2:$C$65536,IF(dati_pdc!$C1038=2,dati_bdv!$D$2:$D$65536,IF(dati_pdc!$C1038=3,dati_bdv!$E$2:$E$65536,IF(dati_pdc!$C1038=4,dati_bdv!$F$2:$F$65536,IF(dati_pdc!$C1038=5,dati_bdv!$G$2:$G$65536,dati_bdv!$H$2:$H$65536))))),$A1038,dati_bdv!J$2:J$65536)</f>
        <v>0</v>
      </c>
      <c r="C1038">
        <f>SUMIF(IF(dati_pdc!$C1038=1,dati_bdv!$C$2:$C$65536,IF(dati_pdc!$C1038=2,dati_bdv!$D$2:$D$65536,IF(dati_pdc!$C1038=3,dati_bdv!$E$2:$E$65536,IF(dati_pdc!$C1038=4,dati_bdv!$F$2:$F$65536,IF(dati_pdc!$C1038=5,dati_bdv!$G$2:$G$65536,dati_bdv!$H$2:$H$65536))))),$A1038,dati_bdv!K$2:K$65536)</f>
        <v>0</v>
      </c>
      <c r="D1038">
        <f>SUMIF(IF(dati_pdc!$C1038=1,dati_bdv!$C$2:$C$65536,IF(dati_pdc!$C1038=2,dati_bdv!$D$2:$D$65536,IF(dati_pdc!$C1038=3,dati_bdv!$E$2:$E$65536,IF(dati_pdc!$C1038=4,dati_bdv!$F$2:$F$65536,IF(dati_pdc!$C1038=5,dati_bdv!$G$2:$G$65536,dati_bdv!$H$2:$H$65536))))),$A1038,dati_bdv!L$2:L$65536)</f>
        <v>0</v>
      </c>
      <c r="E1038">
        <f>SUMIF(IF(dati_pdc!$C1038=1,dati_bdv!$C$2:$C$65536,IF(dati_pdc!$C1038=2,dati_bdv!$D$2:$D$65536,IF(dati_pdc!$C1038=3,dati_bdv!$E$2:$E$65536,IF(dati_pdc!$C1038=4,dati_bdv!$F$2:$F$65536,IF(dati_pdc!$C1038=5,dati_bdv!$G$2:$G$65536,dati_bdv!$H$2:$H$65536))))),$A1038,dati_bdv!M$2:M$65536)</f>
        <v>0</v>
      </c>
      <c r="F1038">
        <f>SUMIF(IF(dati_pdc!$C1038=1,dati_bdv!$C$2:$C$65536,IF(dati_pdc!$C1038=2,dati_bdv!$D$2:$D$65536,IF(dati_pdc!$C1038=3,dati_bdv!$E$2:$E$65536,IF(dati_pdc!$C1038=4,dati_bdv!$F$2:$F$65536,IF(dati_pdc!$C1038=5,dati_bdv!$G$2:$G$65536,dati_bdv!$H$2:$H$65536))))),$A1038,dati_bdv!N$2:N$65536)</f>
        <v>0</v>
      </c>
    </row>
    <row r="1039" spans="1:6">
      <c r="A1039" s="34">
        <f>dati_pdc!A1039</f>
        <v>0</v>
      </c>
      <c r="B1039">
        <f>SUMIF(IF(dati_pdc!$C1039=1,dati_bdv!$C$2:$C$65536,IF(dati_pdc!$C1039=2,dati_bdv!$D$2:$D$65536,IF(dati_pdc!$C1039=3,dati_bdv!$E$2:$E$65536,IF(dati_pdc!$C1039=4,dati_bdv!$F$2:$F$65536,IF(dati_pdc!$C1039=5,dati_bdv!$G$2:$G$65536,dati_bdv!$H$2:$H$65536))))),$A1039,dati_bdv!J$2:J$65536)</f>
        <v>0</v>
      </c>
      <c r="C1039">
        <f>SUMIF(IF(dati_pdc!$C1039=1,dati_bdv!$C$2:$C$65536,IF(dati_pdc!$C1039=2,dati_bdv!$D$2:$D$65536,IF(dati_pdc!$C1039=3,dati_bdv!$E$2:$E$65536,IF(dati_pdc!$C1039=4,dati_bdv!$F$2:$F$65536,IF(dati_pdc!$C1039=5,dati_bdv!$G$2:$G$65536,dati_bdv!$H$2:$H$65536))))),$A1039,dati_bdv!K$2:K$65536)</f>
        <v>0</v>
      </c>
      <c r="D1039">
        <f>SUMIF(IF(dati_pdc!$C1039=1,dati_bdv!$C$2:$C$65536,IF(dati_pdc!$C1039=2,dati_bdv!$D$2:$D$65536,IF(dati_pdc!$C1039=3,dati_bdv!$E$2:$E$65536,IF(dati_pdc!$C1039=4,dati_bdv!$F$2:$F$65536,IF(dati_pdc!$C1039=5,dati_bdv!$G$2:$G$65536,dati_bdv!$H$2:$H$65536))))),$A1039,dati_bdv!L$2:L$65536)</f>
        <v>0</v>
      </c>
      <c r="E1039">
        <f>SUMIF(IF(dati_pdc!$C1039=1,dati_bdv!$C$2:$C$65536,IF(dati_pdc!$C1039=2,dati_bdv!$D$2:$D$65536,IF(dati_pdc!$C1039=3,dati_bdv!$E$2:$E$65536,IF(dati_pdc!$C1039=4,dati_bdv!$F$2:$F$65536,IF(dati_pdc!$C1039=5,dati_bdv!$G$2:$G$65536,dati_bdv!$H$2:$H$65536))))),$A1039,dati_bdv!M$2:M$65536)</f>
        <v>0</v>
      </c>
      <c r="F1039">
        <f>SUMIF(IF(dati_pdc!$C1039=1,dati_bdv!$C$2:$C$65536,IF(dati_pdc!$C1039=2,dati_bdv!$D$2:$D$65536,IF(dati_pdc!$C1039=3,dati_bdv!$E$2:$E$65536,IF(dati_pdc!$C1039=4,dati_bdv!$F$2:$F$65536,IF(dati_pdc!$C1039=5,dati_bdv!$G$2:$G$65536,dati_bdv!$H$2:$H$65536))))),$A1039,dati_bdv!N$2:N$65536)</f>
        <v>0</v>
      </c>
    </row>
    <row r="1040" spans="1:6">
      <c r="A1040" s="34">
        <f>dati_pdc!A1040</f>
        <v>0</v>
      </c>
      <c r="B1040">
        <f>SUMIF(IF(dati_pdc!$C1040=1,dati_bdv!$C$2:$C$65536,IF(dati_pdc!$C1040=2,dati_bdv!$D$2:$D$65536,IF(dati_pdc!$C1040=3,dati_bdv!$E$2:$E$65536,IF(dati_pdc!$C1040=4,dati_bdv!$F$2:$F$65536,IF(dati_pdc!$C1040=5,dati_bdv!$G$2:$G$65536,dati_bdv!$H$2:$H$65536))))),$A1040,dati_bdv!J$2:J$65536)</f>
        <v>0</v>
      </c>
      <c r="C1040">
        <f>SUMIF(IF(dati_pdc!$C1040=1,dati_bdv!$C$2:$C$65536,IF(dati_pdc!$C1040=2,dati_bdv!$D$2:$D$65536,IF(dati_pdc!$C1040=3,dati_bdv!$E$2:$E$65536,IF(dati_pdc!$C1040=4,dati_bdv!$F$2:$F$65536,IF(dati_pdc!$C1040=5,dati_bdv!$G$2:$G$65536,dati_bdv!$H$2:$H$65536))))),$A1040,dati_bdv!K$2:K$65536)</f>
        <v>0</v>
      </c>
      <c r="D1040">
        <f>SUMIF(IF(dati_pdc!$C1040=1,dati_bdv!$C$2:$C$65536,IF(dati_pdc!$C1040=2,dati_bdv!$D$2:$D$65536,IF(dati_pdc!$C1040=3,dati_bdv!$E$2:$E$65536,IF(dati_pdc!$C1040=4,dati_bdv!$F$2:$F$65536,IF(dati_pdc!$C1040=5,dati_bdv!$G$2:$G$65536,dati_bdv!$H$2:$H$65536))))),$A1040,dati_bdv!L$2:L$65536)</f>
        <v>0</v>
      </c>
      <c r="E1040">
        <f>SUMIF(IF(dati_pdc!$C1040=1,dati_bdv!$C$2:$C$65536,IF(dati_pdc!$C1040=2,dati_bdv!$D$2:$D$65536,IF(dati_pdc!$C1040=3,dati_bdv!$E$2:$E$65536,IF(dati_pdc!$C1040=4,dati_bdv!$F$2:$F$65536,IF(dati_pdc!$C1040=5,dati_bdv!$G$2:$G$65536,dati_bdv!$H$2:$H$65536))))),$A1040,dati_bdv!M$2:M$65536)</f>
        <v>0</v>
      </c>
      <c r="F1040">
        <f>SUMIF(IF(dati_pdc!$C1040=1,dati_bdv!$C$2:$C$65536,IF(dati_pdc!$C1040=2,dati_bdv!$D$2:$D$65536,IF(dati_pdc!$C1040=3,dati_bdv!$E$2:$E$65536,IF(dati_pdc!$C1040=4,dati_bdv!$F$2:$F$65536,IF(dati_pdc!$C1040=5,dati_bdv!$G$2:$G$65536,dati_bdv!$H$2:$H$65536))))),$A1040,dati_bdv!N$2:N$65536)</f>
        <v>0</v>
      </c>
    </row>
    <row r="1041" spans="1:6">
      <c r="A1041" s="34">
        <f>dati_pdc!A1041</f>
        <v>0</v>
      </c>
      <c r="B1041">
        <f>SUMIF(IF(dati_pdc!$C1041=1,dati_bdv!$C$2:$C$65536,IF(dati_pdc!$C1041=2,dati_bdv!$D$2:$D$65536,IF(dati_pdc!$C1041=3,dati_bdv!$E$2:$E$65536,IF(dati_pdc!$C1041=4,dati_bdv!$F$2:$F$65536,IF(dati_pdc!$C1041=5,dati_bdv!$G$2:$G$65536,dati_bdv!$H$2:$H$65536))))),$A1041,dati_bdv!J$2:J$65536)</f>
        <v>0</v>
      </c>
      <c r="C1041">
        <f>SUMIF(IF(dati_pdc!$C1041=1,dati_bdv!$C$2:$C$65536,IF(dati_pdc!$C1041=2,dati_bdv!$D$2:$D$65536,IF(dati_pdc!$C1041=3,dati_bdv!$E$2:$E$65536,IF(dati_pdc!$C1041=4,dati_bdv!$F$2:$F$65536,IF(dati_pdc!$C1041=5,dati_bdv!$G$2:$G$65536,dati_bdv!$H$2:$H$65536))))),$A1041,dati_bdv!K$2:K$65536)</f>
        <v>0</v>
      </c>
      <c r="D1041">
        <f>SUMIF(IF(dati_pdc!$C1041=1,dati_bdv!$C$2:$C$65536,IF(dati_pdc!$C1041=2,dati_bdv!$D$2:$D$65536,IF(dati_pdc!$C1041=3,dati_bdv!$E$2:$E$65536,IF(dati_pdc!$C1041=4,dati_bdv!$F$2:$F$65536,IF(dati_pdc!$C1041=5,dati_bdv!$G$2:$G$65536,dati_bdv!$H$2:$H$65536))))),$A1041,dati_bdv!L$2:L$65536)</f>
        <v>0</v>
      </c>
      <c r="E1041">
        <f>SUMIF(IF(dati_pdc!$C1041=1,dati_bdv!$C$2:$C$65536,IF(dati_pdc!$C1041=2,dati_bdv!$D$2:$D$65536,IF(dati_pdc!$C1041=3,dati_bdv!$E$2:$E$65536,IF(dati_pdc!$C1041=4,dati_bdv!$F$2:$F$65536,IF(dati_pdc!$C1041=5,dati_bdv!$G$2:$G$65536,dati_bdv!$H$2:$H$65536))))),$A1041,dati_bdv!M$2:M$65536)</f>
        <v>0</v>
      </c>
      <c r="F1041">
        <f>SUMIF(IF(dati_pdc!$C1041=1,dati_bdv!$C$2:$C$65536,IF(dati_pdc!$C1041=2,dati_bdv!$D$2:$D$65536,IF(dati_pdc!$C1041=3,dati_bdv!$E$2:$E$65536,IF(dati_pdc!$C1041=4,dati_bdv!$F$2:$F$65536,IF(dati_pdc!$C1041=5,dati_bdv!$G$2:$G$65536,dati_bdv!$H$2:$H$65536))))),$A1041,dati_bdv!N$2:N$65536)</f>
        <v>0</v>
      </c>
    </row>
    <row r="1042" spans="1:6">
      <c r="A1042" s="34">
        <f>dati_pdc!A1042</f>
        <v>0</v>
      </c>
      <c r="B1042">
        <f>SUMIF(IF(dati_pdc!$C1042=1,dati_bdv!$C$2:$C$65536,IF(dati_pdc!$C1042=2,dati_bdv!$D$2:$D$65536,IF(dati_pdc!$C1042=3,dati_bdv!$E$2:$E$65536,IF(dati_pdc!$C1042=4,dati_bdv!$F$2:$F$65536,IF(dati_pdc!$C1042=5,dati_bdv!$G$2:$G$65536,dati_bdv!$H$2:$H$65536))))),$A1042,dati_bdv!J$2:J$65536)</f>
        <v>0</v>
      </c>
      <c r="C1042">
        <f>SUMIF(IF(dati_pdc!$C1042=1,dati_bdv!$C$2:$C$65536,IF(dati_pdc!$C1042=2,dati_bdv!$D$2:$D$65536,IF(dati_pdc!$C1042=3,dati_bdv!$E$2:$E$65536,IF(dati_pdc!$C1042=4,dati_bdv!$F$2:$F$65536,IF(dati_pdc!$C1042=5,dati_bdv!$G$2:$G$65536,dati_bdv!$H$2:$H$65536))))),$A1042,dati_bdv!K$2:K$65536)</f>
        <v>0</v>
      </c>
      <c r="D1042">
        <f>SUMIF(IF(dati_pdc!$C1042=1,dati_bdv!$C$2:$C$65536,IF(dati_pdc!$C1042=2,dati_bdv!$D$2:$D$65536,IF(dati_pdc!$C1042=3,dati_bdv!$E$2:$E$65536,IF(dati_pdc!$C1042=4,dati_bdv!$F$2:$F$65536,IF(dati_pdc!$C1042=5,dati_bdv!$G$2:$G$65536,dati_bdv!$H$2:$H$65536))))),$A1042,dati_bdv!L$2:L$65536)</f>
        <v>0</v>
      </c>
      <c r="E1042">
        <f>SUMIF(IF(dati_pdc!$C1042=1,dati_bdv!$C$2:$C$65536,IF(dati_pdc!$C1042=2,dati_bdv!$D$2:$D$65536,IF(dati_pdc!$C1042=3,dati_bdv!$E$2:$E$65536,IF(dati_pdc!$C1042=4,dati_bdv!$F$2:$F$65536,IF(dati_pdc!$C1042=5,dati_bdv!$G$2:$G$65536,dati_bdv!$H$2:$H$65536))))),$A1042,dati_bdv!M$2:M$65536)</f>
        <v>0</v>
      </c>
      <c r="F1042">
        <f>SUMIF(IF(dati_pdc!$C1042=1,dati_bdv!$C$2:$C$65536,IF(dati_pdc!$C1042=2,dati_bdv!$D$2:$D$65536,IF(dati_pdc!$C1042=3,dati_bdv!$E$2:$E$65536,IF(dati_pdc!$C1042=4,dati_bdv!$F$2:$F$65536,IF(dati_pdc!$C1042=5,dati_bdv!$G$2:$G$65536,dati_bdv!$H$2:$H$65536))))),$A1042,dati_bdv!N$2:N$65536)</f>
        <v>0</v>
      </c>
    </row>
    <row r="1043" spans="1:6">
      <c r="A1043" s="34">
        <f>dati_pdc!A1043</f>
        <v>0</v>
      </c>
      <c r="B1043">
        <f>SUMIF(IF(dati_pdc!$C1043=1,dati_bdv!$C$2:$C$65536,IF(dati_pdc!$C1043=2,dati_bdv!$D$2:$D$65536,IF(dati_pdc!$C1043=3,dati_bdv!$E$2:$E$65536,IF(dati_pdc!$C1043=4,dati_bdv!$F$2:$F$65536,IF(dati_pdc!$C1043=5,dati_bdv!$G$2:$G$65536,dati_bdv!$H$2:$H$65536))))),$A1043,dati_bdv!J$2:J$65536)</f>
        <v>0</v>
      </c>
      <c r="C1043">
        <f>SUMIF(IF(dati_pdc!$C1043=1,dati_bdv!$C$2:$C$65536,IF(dati_pdc!$C1043=2,dati_bdv!$D$2:$D$65536,IF(dati_pdc!$C1043=3,dati_bdv!$E$2:$E$65536,IF(dati_pdc!$C1043=4,dati_bdv!$F$2:$F$65536,IF(dati_pdc!$C1043=5,dati_bdv!$G$2:$G$65536,dati_bdv!$H$2:$H$65536))))),$A1043,dati_bdv!K$2:K$65536)</f>
        <v>0</v>
      </c>
      <c r="D1043">
        <f>SUMIF(IF(dati_pdc!$C1043=1,dati_bdv!$C$2:$C$65536,IF(dati_pdc!$C1043=2,dati_bdv!$D$2:$D$65536,IF(dati_pdc!$C1043=3,dati_bdv!$E$2:$E$65536,IF(dati_pdc!$C1043=4,dati_bdv!$F$2:$F$65536,IF(dati_pdc!$C1043=5,dati_bdv!$G$2:$G$65536,dati_bdv!$H$2:$H$65536))))),$A1043,dati_bdv!L$2:L$65536)</f>
        <v>0</v>
      </c>
      <c r="E1043">
        <f>SUMIF(IF(dati_pdc!$C1043=1,dati_bdv!$C$2:$C$65536,IF(dati_pdc!$C1043=2,dati_bdv!$D$2:$D$65536,IF(dati_pdc!$C1043=3,dati_bdv!$E$2:$E$65536,IF(dati_pdc!$C1043=4,dati_bdv!$F$2:$F$65536,IF(dati_pdc!$C1043=5,dati_bdv!$G$2:$G$65536,dati_bdv!$H$2:$H$65536))))),$A1043,dati_bdv!M$2:M$65536)</f>
        <v>0</v>
      </c>
      <c r="F1043">
        <f>SUMIF(IF(dati_pdc!$C1043=1,dati_bdv!$C$2:$C$65536,IF(dati_pdc!$C1043=2,dati_bdv!$D$2:$D$65536,IF(dati_pdc!$C1043=3,dati_bdv!$E$2:$E$65536,IF(dati_pdc!$C1043=4,dati_bdv!$F$2:$F$65536,IF(dati_pdc!$C1043=5,dati_bdv!$G$2:$G$65536,dati_bdv!$H$2:$H$65536))))),$A1043,dati_bdv!N$2:N$65536)</f>
        <v>0</v>
      </c>
    </row>
    <row r="1044" spans="1:6">
      <c r="A1044" s="34">
        <f>dati_pdc!A1044</f>
        <v>0</v>
      </c>
      <c r="B1044">
        <f>SUMIF(IF(dati_pdc!$C1044=1,dati_bdv!$C$2:$C$65536,IF(dati_pdc!$C1044=2,dati_bdv!$D$2:$D$65536,IF(dati_pdc!$C1044=3,dati_bdv!$E$2:$E$65536,IF(dati_pdc!$C1044=4,dati_bdv!$F$2:$F$65536,IF(dati_pdc!$C1044=5,dati_bdv!$G$2:$G$65536,dati_bdv!$H$2:$H$65536))))),$A1044,dati_bdv!J$2:J$65536)</f>
        <v>0</v>
      </c>
      <c r="C1044">
        <f>SUMIF(IF(dati_pdc!$C1044=1,dati_bdv!$C$2:$C$65536,IF(dati_pdc!$C1044=2,dati_bdv!$D$2:$D$65536,IF(dati_pdc!$C1044=3,dati_bdv!$E$2:$E$65536,IF(dati_pdc!$C1044=4,dati_bdv!$F$2:$F$65536,IF(dati_pdc!$C1044=5,dati_bdv!$G$2:$G$65536,dati_bdv!$H$2:$H$65536))))),$A1044,dati_bdv!K$2:K$65536)</f>
        <v>0</v>
      </c>
      <c r="D1044">
        <f>SUMIF(IF(dati_pdc!$C1044=1,dati_bdv!$C$2:$C$65536,IF(dati_pdc!$C1044=2,dati_bdv!$D$2:$D$65536,IF(dati_pdc!$C1044=3,dati_bdv!$E$2:$E$65536,IF(dati_pdc!$C1044=4,dati_bdv!$F$2:$F$65536,IF(dati_pdc!$C1044=5,dati_bdv!$G$2:$G$65536,dati_bdv!$H$2:$H$65536))))),$A1044,dati_bdv!L$2:L$65536)</f>
        <v>0</v>
      </c>
      <c r="E1044">
        <f>SUMIF(IF(dati_pdc!$C1044=1,dati_bdv!$C$2:$C$65536,IF(dati_pdc!$C1044=2,dati_bdv!$D$2:$D$65536,IF(dati_pdc!$C1044=3,dati_bdv!$E$2:$E$65536,IF(dati_pdc!$C1044=4,dati_bdv!$F$2:$F$65536,IF(dati_pdc!$C1044=5,dati_bdv!$G$2:$G$65536,dati_bdv!$H$2:$H$65536))))),$A1044,dati_bdv!M$2:M$65536)</f>
        <v>0</v>
      </c>
      <c r="F1044">
        <f>SUMIF(IF(dati_pdc!$C1044=1,dati_bdv!$C$2:$C$65536,IF(dati_pdc!$C1044=2,dati_bdv!$D$2:$D$65536,IF(dati_pdc!$C1044=3,dati_bdv!$E$2:$E$65536,IF(dati_pdc!$C1044=4,dati_bdv!$F$2:$F$65536,IF(dati_pdc!$C1044=5,dati_bdv!$G$2:$G$65536,dati_bdv!$H$2:$H$65536))))),$A1044,dati_bdv!N$2:N$65536)</f>
        <v>0</v>
      </c>
    </row>
    <row r="1045" spans="1:6">
      <c r="A1045" s="34">
        <f>dati_pdc!A1045</f>
        <v>0</v>
      </c>
      <c r="B1045">
        <f>SUMIF(IF(dati_pdc!$C1045=1,dati_bdv!$C$2:$C$65536,IF(dati_pdc!$C1045=2,dati_bdv!$D$2:$D$65536,IF(dati_pdc!$C1045=3,dati_bdv!$E$2:$E$65536,IF(dati_pdc!$C1045=4,dati_bdv!$F$2:$F$65536,IF(dati_pdc!$C1045=5,dati_bdv!$G$2:$G$65536,dati_bdv!$H$2:$H$65536))))),$A1045,dati_bdv!J$2:J$65536)</f>
        <v>0</v>
      </c>
      <c r="C1045">
        <f>SUMIF(IF(dati_pdc!$C1045=1,dati_bdv!$C$2:$C$65536,IF(dati_pdc!$C1045=2,dati_bdv!$D$2:$D$65536,IF(dati_pdc!$C1045=3,dati_bdv!$E$2:$E$65536,IF(dati_pdc!$C1045=4,dati_bdv!$F$2:$F$65536,IF(dati_pdc!$C1045=5,dati_bdv!$G$2:$G$65536,dati_bdv!$H$2:$H$65536))))),$A1045,dati_bdv!K$2:K$65536)</f>
        <v>0</v>
      </c>
      <c r="D1045">
        <f>SUMIF(IF(dati_pdc!$C1045=1,dati_bdv!$C$2:$C$65536,IF(dati_pdc!$C1045=2,dati_bdv!$D$2:$D$65536,IF(dati_pdc!$C1045=3,dati_bdv!$E$2:$E$65536,IF(dati_pdc!$C1045=4,dati_bdv!$F$2:$F$65536,IF(dati_pdc!$C1045=5,dati_bdv!$G$2:$G$65536,dati_bdv!$H$2:$H$65536))))),$A1045,dati_bdv!L$2:L$65536)</f>
        <v>0</v>
      </c>
      <c r="E1045">
        <f>SUMIF(IF(dati_pdc!$C1045=1,dati_bdv!$C$2:$C$65536,IF(dati_pdc!$C1045=2,dati_bdv!$D$2:$D$65536,IF(dati_pdc!$C1045=3,dati_bdv!$E$2:$E$65536,IF(dati_pdc!$C1045=4,dati_bdv!$F$2:$F$65536,IF(dati_pdc!$C1045=5,dati_bdv!$G$2:$G$65536,dati_bdv!$H$2:$H$65536))))),$A1045,dati_bdv!M$2:M$65536)</f>
        <v>0</v>
      </c>
      <c r="F1045">
        <f>SUMIF(IF(dati_pdc!$C1045=1,dati_bdv!$C$2:$C$65536,IF(dati_pdc!$C1045=2,dati_bdv!$D$2:$D$65536,IF(dati_pdc!$C1045=3,dati_bdv!$E$2:$E$65536,IF(dati_pdc!$C1045=4,dati_bdv!$F$2:$F$65536,IF(dati_pdc!$C1045=5,dati_bdv!$G$2:$G$65536,dati_bdv!$H$2:$H$65536))))),$A1045,dati_bdv!N$2:N$65536)</f>
        <v>0</v>
      </c>
    </row>
    <row r="1046" spans="1:6">
      <c r="A1046" s="34">
        <f>dati_pdc!A1046</f>
        <v>0</v>
      </c>
      <c r="B1046">
        <f>SUMIF(IF(dati_pdc!$C1046=1,dati_bdv!$C$2:$C$65536,IF(dati_pdc!$C1046=2,dati_bdv!$D$2:$D$65536,IF(dati_pdc!$C1046=3,dati_bdv!$E$2:$E$65536,IF(dati_pdc!$C1046=4,dati_bdv!$F$2:$F$65536,IF(dati_pdc!$C1046=5,dati_bdv!$G$2:$G$65536,dati_bdv!$H$2:$H$65536))))),$A1046,dati_bdv!J$2:J$65536)</f>
        <v>0</v>
      </c>
      <c r="C1046">
        <f>SUMIF(IF(dati_pdc!$C1046=1,dati_bdv!$C$2:$C$65536,IF(dati_pdc!$C1046=2,dati_bdv!$D$2:$D$65536,IF(dati_pdc!$C1046=3,dati_bdv!$E$2:$E$65536,IF(dati_pdc!$C1046=4,dati_bdv!$F$2:$F$65536,IF(dati_pdc!$C1046=5,dati_bdv!$G$2:$G$65536,dati_bdv!$H$2:$H$65536))))),$A1046,dati_bdv!K$2:K$65536)</f>
        <v>0</v>
      </c>
      <c r="D1046">
        <f>SUMIF(IF(dati_pdc!$C1046=1,dati_bdv!$C$2:$C$65536,IF(dati_pdc!$C1046=2,dati_bdv!$D$2:$D$65536,IF(dati_pdc!$C1046=3,dati_bdv!$E$2:$E$65536,IF(dati_pdc!$C1046=4,dati_bdv!$F$2:$F$65536,IF(dati_pdc!$C1046=5,dati_bdv!$G$2:$G$65536,dati_bdv!$H$2:$H$65536))))),$A1046,dati_bdv!L$2:L$65536)</f>
        <v>0</v>
      </c>
      <c r="E1046">
        <f>SUMIF(IF(dati_pdc!$C1046=1,dati_bdv!$C$2:$C$65536,IF(dati_pdc!$C1046=2,dati_bdv!$D$2:$D$65536,IF(dati_pdc!$C1046=3,dati_bdv!$E$2:$E$65536,IF(dati_pdc!$C1046=4,dati_bdv!$F$2:$F$65536,IF(dati_pdc!$C1046=5,dati_bdv!$G$2:$G$65536,dati_bdv!$H$2:$H$65536))))),$A1046,dati_bdv!M$2:M$65536)</f>
        <v>0</v>
      </c>
      <c r="F1046">
        <f>SUMIF(IF(dati_pdc!$C1046=1,dati_bdv!$C$2:$C$65536,IF(dati_pdc!$C1046=2,dati_bdv!$D$2:$D$65536,IF(dati_pdc!$C1046=3,dati_bdv!$E$2:$E$65536,IF(dati_pdc!$C1046=4,dati_bdv!$F$2:$F$65536,IF(dati_pdc!$C1046=5,dati_bdv!$G$2:$G$65536,dati_bdv!$H$2:$H$65536))))),$A1046,dati_bdv!N$2:N$65536)</f>
        <v>0</v>
      </c>
    </row>
    <row r="1047" spans="1:6">
      <c r="A1047" s="34">
        <f>dati_pdc!A1047</f>
        <v>0</v>
      </c>
      <c r="B1047">
        <f>SUMIF(IF(dati_pdc!$C1047=1,dati_bdv!$C$2:$C$65536,IF(dati_pdc!$C1047=2,dati_bdv!$D$2:$D$65536,IF(dati_pdc!$C1047=3,dati_bdv!$E$2:$E$65536,IF(dati_pdc!$C1047=4,dati_bdv!$F$2:$F$65536,IF(dati_pdc!$C1047=5,dati_bdv!$G$2:$G$65536,dati_bdv!$H$2:$H$65536))))),$A1047,dati_bdv!J$2:J$65536)</f>
        <v>0</v>
      </c>
      <c r="C1047">
        <f>SUMIF(IF(dati_pdc!$C1047=1,dati_bdv!$C$2:$C$65536,IF(dati_pdc!$C1047=2,dati_bdv!$D$2:$D$65536,IF(dati_pdc!$C1047=3,dati_bdv!$E$2:$E$65536,IF(dati_pdc!$C1047=4,dati_bdv!$F$2:$F$65536,IF(dati_pdc!$C1047=5,dati_bdv!$G$2:$G$65536,dati_bdv!$H$2:$H$65536))))),$A1047,dati_bdv!K$2:K$65536)</f>
        <v>0</v>
      </c>
      <c r="D1047">
        <f>SUMIF(IF(dati_pdc!$C1047=1,dati_bdv!$C$2:$C$65536,IF(dati_pdc!$C1047=2,dati_bdv!$D$2:$D$65536,IF(dati_pdc!$C1047=3,dati_bdv!$E$2:$E$65536,IF(dati_pdc!$C1047=4,dati_bdv!$F$2:$F$65536,IF(dati_pdc!$C1047=5,dati_bdv!$G$2:$G$65536,dati_bdv!$H$2:$H$65536))))),$A1047,dati_bdv!L$2:L$65536)</f>
        <v>0</v>
      </c>
      <c r="E1047">
        <f>SUMIF(IF(dati_pdc!$C1047=1,dati_bdv!$C$2:$C$65536,IF(dati_pdc!$C1047=2,dati_bdv!$D$2:$D$65536,IF(dati_pdc!$C1047=3,dati_bdv!$E$2:$E$65536,IF(dati_pdc!$C1047=4,dati_bdv!$F$2:$F$65536,IF(dati_pdc!$C1047=5,dati_bdv!$G$2:$G$65536,dati_bdv!$H$2:$H$65536))))),$A1047,dati_bdv!M$2:M$65536)</f>
        <v>0</v>
      </c>
      <c r="F1047">
        <f>SUMIF(IF(dati_pdc!$C1047=1,dati_bdv!$C$2:$C$65536,IF(dati_pdc!$C1047=2,dati_bdv!$D$2:$D$65536,IF(dati_pdc!$C1047=3,dati_bdv!$E$2:$E$65536,IF(dati_pdc!$C1047=4,dati_bdv!$F$2:$F$65536,IF(dati_pdc!$C1047=5,dati_bdv!$G$2:$G$65536,dati_bdv!$H$2:$H$65536))))),$A1047,dati_bdv!N$2:N$65536)</f>
        <v>0</v>
      </c>
    </row>
    <row r="1048" spans="1:6">
      <c r="A1048" s="34">
        <f>dati_pdc!A1048</f>
        <v>0</v>
      </c>
      <c r="B1048">
        <f>SUMIF(IF(dati_pdc!$C1048=1,dati_bdv!$C$2:$C$65536,IF(dati_pdc!$C1048=2,dati_bdv!$D$2:$D$65536,IF(dati_pdc!$C1048=3,dati_bdv!$E$2:$E$65536,IF(dati_pdc!$C1048=4,dati_bdv!$F$2:$F$65536,IF(dati_pdc!$C1048=5,dati_bdv!$G$2:$G$65536,dati_bdv!$H$2:$H$65536))))),$A1048,dati_bdv!J$2:J$65536)</f>
        <v>0</v>
      </c>
      <c r="C1048">
        <f>SUMIF(IF(dati_pdc!$C1048=1,dati_bdv!$C$2:$C$65536,IF(dati_pdc!$C1048=2,dati_bdv!$D$2:$D$65536,IF(dati_pdc!$C1048=3,dati_bdv!$E$2:$E$65536,IF(dati_pdc!$C1048=4,dati_bdv!$F$2:$F$65536,IF(dati_pdc!$C1048=5,dati_bdv!$G$2:$G$65536,dati_bdv!$H$2:$H$65536))))),$A1048,dati_bdv!K$2:K$65536)</f>
        <v>0</v>
      </c>
      <c r="D1048">
        <f>SUMIF(IF(dati_pdc!$C1048=1,dati_bdv!$C$2:$C$65536,IF(dati_pdc!$C1048=2,dati_bdv!$D$2:$D$65536,IF(dati_pdc!$C1048=3,dati_bdv!$E$2:$E$65536,IF(dati_pdc!$C1048=4,dati_bdv!$F$2:$F$65536,IF(dati_pdc!$C1048=5,dati_bdv!$G$2:$G$65536,dati_bdv!$H$2:$H$65536))))),$A1048,dati_bdv!L$2:L$65536)</f>
        <v>0</v>
      </c>
      <c r="E1048">
        <f>SUMIF(IF(dati_pdc!$C1048=1,dati_bdv!$C$2:$C$65536,IF(dati_pdc!$C1048=2,dati_bdv!$D$2:$D$65536,IF(dati_pdc!$C1048=3,dati_bdv!$E$2:$E$65536,IF(dati_pdc!$C1048=4,dati_bdv!$F$2:$F$65536,IF(dati_pdc!$C1048=5,dati_bdv!$G$2:$G$65536,dati_bdv!$H$2:$H$65536))))),$A1048,dati_bdv!M$2:M$65536)</f>
        <v>0</v>
      </c>
      <c r="F1048">
        <f>SUMIF(IF(dati_pdc!$C1048=1,dati_bdv!$C$2:$C$65536,IF(dati_pdc!$C1048=2,dati_bdv!$D$2:$D$65536,IF(dati_pdc!$C1048=3,dati_bdv!$E$2:$E$65536,IF(dati_pdc!$C1048=4,dati_bdv!$F$2:$F$65536,IF(dati_pdc!$C1048=5,dati_bdv!$G$2:$G$65536,dati_bdv!$H$2:$H$65536))))),$A1048,dati_bdv!N$2:N$65536)</f>
        <v>0</v>
      </c>
    </row>
    <row r="1049" spans="1:6">
      <c r="A1049" s="34">
        <f>dati_pdc!A1049</f>
        <v>0</v>
      </c>
      <c r="B1049">
        <f>SUMIF(IF(dati_pdc!$C1049=1,dati_bdv!$C$2:$C$65536,IF(dati_pdc!$C1049=2,dati_bdv!$D$2:$D$65536,IF(dati_pdc!$C1049=3,dati_bdv!$E$2:$E$65536,IF(dati_pdc!$C1049=4,dati_bdv!$F$2:$F$65536,IF(dati_pdc!$C1049=5,dati_bdv!$G$2:$G$65536,dati_bdv!$H$2:$H$65536))))),$A1049,dati_bdv!J$2:J$65536)</f>
        <v>0</v>
      </c>
      <c r="C1049">
        <f>SUMIF(IF(dati_pdc!$C1049=1,dati_bdv!$C$2:$C$65536,IF(dati_pdc!$C1049=2,dati_bdv!$D$2:$D$65536,IF(dati_pdc!$C1049=3,dati_bdv!$E$2:$E$65536,IF(dati_pdc!$C1049=4,dati_bdv!$F$2:$F$65536,IF(dati_pdc!$C1049=5,dati_bdv!$G$2:$G$65536,dati_bdv!$H$2:$H$65536))))),$A1049,dati_bdv!K$2:K$65536)</f>
        <v>0</v>
      </c>
      <c r="D1049">
        <f>SUMIF(IF(dati_pdc!$C1049=1,dati_bdv!$C$2:$C$65536,IF(dati_pdc!$C1049=2,dati_bdv!$D$2:$D$65536,IF(dati_pdc!$C1049=3,dati_bdv!$E$2:$E$65536,IF(dati_pdc!$C1049=4,dati_bdv!$F$2:$F$65536,IF(dati_pdc!$C1049=5,dati_bdv!$G$2:$G$65536,dati_bdv!$H$2:$H$65536))))),$A1049,dati_bdv!L$2:L$65536)</f>
        <v>0</v>
      </c>
      <c r="E1049">
        <f>SUMIF(IF(dati_pdc!$C1049=1,dati_bdv!$C$2:$C$65536,IF(dati_pdc!$C1049=2,dati_bdv!$D$2:$D$65536,IF(dati_pdc!$C1049=3,dati_bdv!$E$2:$E$65536,IF(dati_pdc!$C1049=4,dati_bdv!$F$2:$F$65536,IF(dati_pdc!$C1049=5,dati_bdv!$G$2:$G$65536,dati_bdv!$H$2:$H$65536))))),$A1049,dati_bdv!M$2:M$65536)</f>
        <v>0</v>
      </c>
      <c r="F1049">
        <f>SUMIF(IF(dati_pdc!$C1049=1,dati_bdv!$C$2:$C$65536,IF(dati_pdc!$C1049=2,dati_bdv!$D$2:$D$65536,IF(dati_pdc!$C1049=3,dati_bdv!$E$2:$E$65536,IF(dati_pdc!$C1049=4,dati_bdv!$F$2:$F$65536,IF(dati_pdc!$C1049=5,dati_bdv!$G$2:$G$65536,dati_bdv!$H$2:$H$65536))))),$A1049,dati_bdv!N$2:N$65536)</f>
        <v>0</v>
      </c>
    </row>
    <row r="1050" spans="1:6">
      <c r="A1050" s="34">
        <f>dati_pdc!A1050</f>
        <v>0</v>
      </c>
      <c r="B1050">
        <f>SUMIF(IF(dati_pdc!$C1050=1,dati_bdv!$C$2:$C$65536,IF(dati_pdc!$C1050=2,dati_bdv!$D$2:$D$65536,IF(dati_pdc!$C1050=3,dati_bdv!$E$2:$E$65536,IF(dati_pdc!$C1050=4,dati_bdv!$F$2:$F$65536,IF(dati_pdc!$C1050=5,dati_bdv!$G$2:$G$65536,dati_bdv!$H$2:$H$65536))))),$A1050,dati_bdv!J$2:J$65536)</f>
        <v>0</v>
      </c>
      <c r="C1050">
        <f>SUMIF(IF(dati_pdc!$C1050=1,dati_bdv!$C$2:$C$65536,IF(dati_pdc!$C1050=2,dati_bdv!$D$2:$D$65536,IF(dati_pdc!$C1050=3,dati_bdv!$E$2:$E$65536,IF(dati_pdc!$C1050=4,dati_bdv!$F$2:$F$65536,IF(dati_pdc!$C1050=5,dati_bdv!$G$2:$G$65536,dati_bdv!$H$2:$H$65536))))),$A1050,dati_bdv!K$2:K$65536)</f>
        <v>0</v>
      </c>
      <c r="D1050">
        <f>SUMIF(IF(dati_pdc!$C1050=1,dati_bdv!$C$2:$C$65536,IF(dati_pdc!$C1050=2,dati_bdv!$D$2:$D$65536,IF(dati_pdc!$C1050=3,dati_bdv!$E$2:$E$65536,IF(dati_pdc!$C1050=4,dati_bdv!$F$2:$F$65536,IF(dati_pdc!$C1050=5,dati_bdv!$G$2:$G$65536,dati_bdv!$H$2:$H$65536))))),$A1050,dati_bdv!L$2:L$65536)</f>
        <v>0</v>
      </c>
      <c r="E1050">
        <f>SUMIF(IF(dati_pdc!$C1050=1,dati_bdv!$C$2:$C$65536,IF(dati_pdc!$C1050=2,dati_bdv!$D$2:$D$65536,IF(dati_pdc!$C1050=3,dati_bdv!$E$2:$E$65536,IF(dati_pdc!$C1050=4,dati_bdv!$F$2:$F$65536,IF(dati_pdc!$C1050=5,dati_bdv!$G$2:$G$65536,dati_bdv!$H$2:$H$65536))))),$A1050,dati_bdv!M$2:M$65536)</f>
        <v>0</v>
      </c>
      <c r="F1050">
        <f>SUMIF(IF(dati_pdc!$C1050=1,dati_bdv!$C$2:$C$65536,IF(dati_pdc!$C1050=2,dati_bdv!$D$2:$D$65536,IF(dati_pdc!$C1050=3,dati_bdv!$E$2:$E$65536,IF(dati_pdc!$C1050=4,dati_bdv!$F$2:$F$65536,IF(dati_pdc!$C1050=5,dati_bdv!$G$2:$G$65536,dati_bdv!$H$2:$H$65536))))),$A1050,dati_bdv!N$2:N$65536)</f>
        <v>0</v>
      </c>
    </row>
    <row r="1051" spans="1:6">
      <c r="A1051" s="34">
        <f>dati_pdc!A1051</f>
        <v>0</v>
      </c>
      <c r="B1051">
        <f>SUMIF(IF(dati_pdc!$C1051=1,dati_bdv!$C$2:$C$65536,IF(dati_pdc!$C1051=2,dati_bdv!$D$2:$D$65536,IF(dati_pdc!$C1051=3,dati_bdv!$E$2:$E$65536,IF(dati_pdc!$C1051=4,dati_bdv!$F$2:$F$65536,IF(dati_pdc!$C1051=5,dati_bdv!$G$2:$G$65536,dati_bdv!$H$2:$H$65536))))),$A1051,dati_bdv!J$2:J$65536)</f>
        <v>0</v>
      </c>
      <c r="C1051">
        <f>SUMIF(IF(dati_pdc!$C1051=1,dati_bdv!$C$2:$C$65536,IF(dati_pdc!$C1051=2,dati_bdv!$D$2:$D$65536,IF(dati_pdc!$C1051=3,dati_bdv!$E$2:$E$65536,IF(dati_pdc!$C1051=4,dati_bdv!$F$2:$F$65536,IF(dati_pdc!$C1051=5,dati_bdv!$G$2:$G$65536,dati_bdv!$H$2:$H$65536))))),$A1051,dati_bdv!K$2:K$65536)</f>
        <v>0</v>
      </c>
      <c r="D1051">
        <f>SUMIF(IF(dati_pdc!$C1051=1,dati_bdv!$C$2:$C$65536,IF(dati_pdc!$C1051=2,dati_bdv!$D$2:$D$65536,IF(dati_pdc!$C1051=3,dati_bdv!$E$2:$E$65536,IF(dati_pdc!$C1051=4,dati_bdv!$F$2:$F$65536,IF(dati_pdc!$C1051=5,dati_bdv!$G$2:$G$65536,dati_bdv!$H$2:$H$65536))))),$A1051,dati_bdv!L$2:L$65536)</f>
        <v>0</v>
      </c>
      <c r="E1051">
        <f>SUMIF(IF(dati_pdc!$C1051=1,dati_bdv!$C$2:$C$65536,IF(dati_pdc!$C1051=2,dati_bdv!$D$2:$D$65536,IF(dati_pdc!$C1051=3,dati_bdv!$E$2:$E$65536,IF(dati_pdc!$C1051=4,dati_bdv!$F$2:$F$65536,IF(dati_pdc!$C1051=5,dati_bdv!$G$2:$G$65536,dati_bdv!$H$2:$H$65536))))),$A1051,dati_bdv!M$2:M$65536)</f>
        <v>0</v>
      </c>
      <c r="F1051">
        <f>SUMIF(IF(dati_pdc!$C1051=1,dati_bdv!$C$2:$C$65536,IF(dati_pdc!$C1051=2,dati_bdv!$D$2:$D$65536,IF(dati_pdc!$C1051=3,dati_bdv!$E$2:$E$65536,IF(dati_pdc!$C1051=4,dati_bdv!$F$2:$F$65536,IF(dati_pdc!$C1051=5,dati_bdv!$G$2:$G$65536,dati_bdv!$H$2:$H$65536))))),$A1051,dati_bdv!N$2:N$65536)</f>
        <v>0</v>
      </c>
    </row>
    <row r="1052" spans="1:6">
      <c r="A1052" s="34">
        <f>dati_pdc!A1052</f>
        <v>0</v>
      </c>
      <c r="B1052">
        <f>SUMIF(IF(dati_pdc!$C1052=1,dati_bdv!$C$2:$C$65536,IF(dati_pdc!$C1052=2,dati_bdv!$D$2:$D$65536,IF(dati_pdc!$C1052=3,dati_bdv!$E$2:$E$65536,IF(dati_pdc!$C1052=4,dati_bdv!$F$2:$F$65536,IF(dati_pdc!$C1052=5,dati_bdv!$G$2:$G$65536,dati_bdv!$H$2:$H$65536))))),$A1052,dati_bdv!J$2:J$65536)</f>
        <v>0</v>
      </c>
      <c r="C1052">
        <f>SUMIF(IF(dati_pdc!$C1052=1,dati_bdv!$C$2:$C$65536,IF(dati_pdc!$C1052=2,dati_bdv!$D$2:$D$65536,IF(dati_pdc!$C1052=3,dati_bdv!$E$2:$E$65536,IF(dati_pdc!$C1052=4,dati_bdv!$F$2:$F$65536,IF(dati_pdc!$C1052=5,dati_bdv!$G$2:$G$65536,dati_bdv!$H$2:$H$65536))))),$A1052,dati_bdv!K$2:K$65536)</f>
        <v>0</v>
      </c>
      <c r="D1052">
        <f>SUMIF(IF(dati_pdc!$C1052=1,dati_bdv!$C$2:$C$65536,IF(dati_pdc!$C1052=2,dati_bdv!$D$2:$D$65536,IF(dati_pdc!$C1052=3,dati_bdv!$E$2:$E$65536,IF(dati_pdc!$C1052=4,dati_bdv!$F$2:$F$65536,IF(dati_pdc!$C1052=5,dati_bdv!$G$2:$G$65536,dati_bdv!$H$2:$H$65536))))),$A1052,dati_bdv!L$2:L$65536)</f>
        <v>0</v>
      </c>
      <c r="E1052">
        <f>SUMIF(IF(dati_pdc!$C1052=1,dati_bdv!$C$2:$C$65536,IF(dati_pdc!$C1052=2,dati_bdv!$D$2:$D$65536,IF(dati_pdc!$C1052=3,dati_bdv!$E$2:$E$65536,IF(dati_pdc!$C1052=4,dati_bdv!$F$2:$F$65536,IF(dati_pdc!$C1052=5,dati_bdv!$G$2:$G$65536,dati_bdv!$H$2:$H$65536))))),$A1052,dati_bdv!M$2:M$65536)</f>
        <v>0</v>
      </c>
      <c r="F1052">
        <f>SUMIF(IF(dati_pdc!$C1052=1,dati_bdv!$C$2:$C$65536,IF(dati_pdc!$C1052=2,dati_bdv!$D$2:$D$65536,IF(dati_pdc!$C1052=3,dati_bdv!$E$2:$E$65536,IF(dati_pdc!$C1052=4,dati_bdv!$F$2:$F$65536,IF(dati_pdc!$C1052=5,dati_bdv!$G$2:$G$65536,dati_bdv!$H$2:$H$65536))))),$A1052,dati_bdv!N$2:N$65536)</f>
        <v>0</v>
      </c>
    </row>
    <row r="1053" spans="1:6">
      <c r="A1053" s="34">
        <f>dati_pdc!A1053</f>
        <v>0</v>
      </c>
      <c r="B1053">
        <f>SUMIF(IF(dati_pdc!$C1053=1,dati_bdv!$C$2:$C$65536,IF(dati_pdc!$C1053=2,dati_bdv!$D$2:$D$65536,IF(dati_pdc!$C1053=3,dati_bdv!$E$2:$E$65536,IF(dati_pdc!$C1053=4,dati_bdv!$F$2:$F$65536,IF(dati_pdc!$C1053=5,dati_bdv!$G$2:$G$65536,dati_bdv!$H$2:$H$65536))))),$A1053,dati_bdv!J$2:J$65536)</f>
        <v>0</v>
      </c>
      <c r="C1053">
        <f>SUMIF(IF(dati_pdc!$C1053=1,dati_bdv!$C$2:$C$65536,IF(dati_pdc!$C1053=2,dati_bdv!$D$2:$D$65536,IF(dati_pdc!$C1053=3,dati_bdv!$E$2:$E$65536,IF(dati_pdc!$C1053=4,dati_bdv!$F$2:$F$65536,IF(dati_pdc!$C1053=5,dati_bdv!$G$2:$G$65536,dati_bdv!$H$2:$H$65536))))),$A1053,dati_bdv!K$2:K$65536)</f>
        <v>0</v>
      </c>
      <c r="D1053">
        <f>SUMIF(IF(dati_pdc!$C1053=1,dati_bdv!$C$2:$C$65536,IF(dati_pdc!$C1053=2,dati_bdv!$D$2:$D$65536,IF(dati_pdc!$C1053=3,dati_bdv!$E$2:$E$65536,IF(dati_pdc!$C1053=4,dati_bdv!$F$2:$F$65536,IF(dati_pdc!$C1053=5,dati_bdv!$G$2:$G$65536,dati_bdv!$H$2:$H$65536))))),$A1053,dati_bdv!L$2:L$65536)</f>
        <v>0</v>
      </c>
      <c r="E1053">
        <f>SUMIF(IF(dati_pdc!$C1053=1,dati_bdv!$C$2:$C$65536,IF(dati_pdc!$C1053=2,dati_bdv!$D$2:$D$65536,IF(dati_pdc!$C1053=3,dati_bdv!$E$2:$E$65536,IF(dati_pdc!$C1053=4,dati_bdv!$F$2:$F$65536,IF(dati_pdc!$C1053=5,dati_bdv!$G$2:$G$65536,dati_bdv!$H$2:$H$65536))))),$A1053,dati_bdv!M$2:M$65536)</f>
        <v>0</v>
      </c>
      <c r="F1053">
        <f>SUMIF(IF(dati_pdc!$C1053=1,dati_bdv!$C$2:$C$65536,IF(dati_pdc!$C1053=2,dati_bdv!$D$2:$D$65536,IF(dati_pdc!$C1053=3,dati_bdv!$E$2:$E$65536,IF(dati_pdc!$C1053=4,dati_bdv!$F$2:$F$65536,IF(dati_pdc!$C1053=5,dati_bdv!$G$2:$G$65536,dati_bdv!$H$2:$H$65536))))),$A1053,dati_bdv!N$2:N$65536)</f>
        <v>0</v>
      </c>
    </row>
    <row r="1054" spans="1:6">
      <c r="A1054" s="34">
        <f>dati_pdc!A1054</f>
        <v>0</v>
      </c>
      <c r="B1054">
        <f>SUMIF(IF(dati_pdc!$C1054=1,dati_bdv!$C$2:$C$65536,IF(dati_pdc!$C1054=2,dati_bdv!$D$2:$D$65536,IF(dati_pdc!$C1054=3,dati_bdv!$E$2:$E$65536,IF(dati_pdc!$C1054=4,dati_bdv!$F$2:$F$65536,IF(dati_pdc!$C1054=5,dati_bdv!$G$2:$G$65536,dati_bdv!$H$2:$H$65536))))),$A1054,dati_bdv!J$2:J$65536)</f>
        <v>0</v>
      </c>
      <c r="C1054">
        <f>SUMIF(IF(dati_pdc!$C1054=1,dati_bdv!$C$2:$C$65536,IF(dati_pdc!$C1054=2,dati_bdv!$D$2:$D$65536,IF(dati_pdc!$C1054=3,dati_bdv!$E$2:$E$65536,IF(dati_pdc!$C1054=4,dati_bdv!$F$2:$F$65536,IF(dati_pdc!$C1054=5,dati_bdv!$G$2:$G$65536,dati_bdv!$H$2:$H$65536))))),$A1054,dati_bdv!K$2:K$65536)</f>
        <v>0</v>
      </c>
      <c r="D1054">
        <f>SUMIF(IF(dati_pdc!$C1054=1,dati_bdv!$C$2:$C$65536,IF(dati_pdc!$C1054=2,dati_bdv!$D$2:$D$65536,IF(dati_pdc!$C1054=3,dati_bdv!$E$2:$E$65536,IF(dati_pdc!$C1054=4,dati_bdv!$F$2:$F$65536,IF(dati_pdc!$C1054=5,dati_bdv!$G$2:$G$65536,dati_bdv!$H$2:$H$65536))))),$A1054,dati_bdv!L$2:L$65536)</f>
        <v>0</v>
      </c>
      <c r="E1054">
        <f>SUMIF(IF(dati_pdc!$C1054=1,dati_bdv!$C$2:$C$65536,IF(dati_pdc!$C1054=2,dati_bdv!$D$2:$D$65536,IF(dati_pdc!$C1054=3,dati_bdv!$E$2:$E$65536,IF(dati_pdc!$C1054=4,dati_bdv!$F$2:$F$65536,IF(dati_pdc!$C1054=5,dati_bdv!$G$2:$G$65536,dati_bdv!$H$2:$H$65536))))),$A1054,dati_bdv!M$2:M$65536)</f>
        <v>0</v>
      </c>
      <c r="F1054">
        <f>SUMIF(IF(dati_pdc!$C1054=1,dati_bdv!$C$2:$C$65536,IF(dati_pdc!$C1054=2,dati_bdv!$D$2:$D$65536,IF(dati_pdc!$C1054=3,dati_bdv!$E$2:$E$65536,IF(dati_pdc!$C1054=4,dati_bdv!$F$2:$F$65536,IF(dati_pdc!$C1054=5,dati_bdv!$G$2:$G$65536,dati_bdv!$H$2:$H$65536))))),$A1054,dati_bdv!N$2:N$65536)</f>
        <v>0</v>
      </c>
    </row>
    <row r="1055" spans="1:6">
      <c r="A1055" s="34">
        <f>dati_pdc!A1055</f>
        <v>0</v>
      </c>
      <c r="B1055">
        <f>SUMIF(IF(dati_pdc!$C1055=1,dati_bdv!$C$2:$C$65536,IF(dati_pdc!$C1055=2,dati_bdv!$D$2:$D$65536,IF(dati_pdc!$C1055=3,dati_bdv!$E$2:$E$65536,IF(dati_pdc!$C1055=4,dati_bdv!$F$2:$F$65536,IF(dati_pdc!$C1055=5,dati_bdv!$G$2:$G$65536,dati_bdv!$H$2:$H$65536))))),$A1055,dati_bdv!J$2:J$65536)</f>
        <v>0</v>
      </c>
      <c r="C1055">
        <f>SUMIF(IF(dati_pdc!$C1055=1,dati_bdv!$C$2:$C$65536,IF(dati_pdc!$C1055=2,dati_bdv!$D$2:$D$65536,IF(dati_pdc!$C1055=3,dati_bdv!$E$2:$E$65536,IF(dati_pdc!$C1055=4,dati_bdv!$F$2:$F$65536,IF(dati_pdc!$C1055=5,dati_bdv!$G$2:$G$65536,dati_bdv!$H$2:$H$65536))))),$A1055,dati_bdv!K$2:K$65536)</f>
        <v>0</v>
      </c>
      <c r="D1055">
        <f>SUMIF(IF(dati_pdc!$C1055=1,dati_bdv!$C$2:$C$65536,IF(dati_pdc!$C1055=2,dati_bdv!$D$2:$D$65536,IF(dati_pdc!$C1055=3,dati_bdv!$E$2:$E$65536,IF(dati_pdc!$C1055=4,dati_bdv!$F$2:$F$65536,IF(dati_pdc!$C1055=5,dati_bdv!$G$2:$G$65536,dati_bdv!$H$2:$H$65536))))),$A1055,dati_bdv!L$2:L$65536)</f>
        <v>0</v>
      </c>
      <c r="E1055">
        <f>SUMIF(IF(dati_pdc!$C1055=1,dati_bdv!$C$2:$C$65536,IF(dati_pdc!$C1055=2,dati_bdv!$D$2:$D$65536,IF(dati_pdc!$C1055=3,dati_bdv!$E$2:$E$65536,IF(dati_pdc!$C1055=4,dati_bdv!$F$2:$F$65536,IF(dati_pdc!$C1055=5,dati_bdv!$G$2:$G$65536,dati_bdv!$H$2:$H$65536))))),$A1055,dati_bdv!M$2:M$65536)</f>
        <v>0</v>
      </c>
      <c r="F1055">
        <f>SUMIF(IF(dati_pdc!$C1055=1,dati_bdv!$C$2:$C$65536,IF(dati_pdc!$C1055=2,dati_bdv!$D$2:$D$65536,IF(dati_pdc!$C1055=3,dati_bdv!$E$2:$E$65536,IF(dati_pdc!$C1055=4,dati_bdv!$F$2:$F$65536,IF(dati_pdc!$C1055=5,dati_bdv!$G$2:$G$65536,dati_bdv!$H$2:$H$65536))))),$A1055,dati_bdv!N$2:N$65536)</f>
        <v>0</v>
      </c>
    </row>
    <row r="1056" spans="1:6">
      <c r="A1056" s="34">
        <f>dati_pdc!A1056</f>
        <v>0</v>
      </c>
      <c r="B1056">
        <f>SUMIF(IF(dati_pdc!$C1056=1,dati_bdv!$C$2:$C$65536,IF(dati_pdc!$C1056=2,dati_bdv!$D$2:$D$65536,IF(dati_pdc!$C1056=3,dati_bdv!$E$2:$E$65536,IF(dati_pdc!$C1056=4,dati_bdv!$F$2:$F$65536,IF(dati_pdc!$C1056=5,dati_bdv!$G$2:$G$65536,dati_bdv!$H$2:$H$65536))))),$A1056,dati_bdv!J$2:J$65536)</f>
        <v>0</v>
      </c>
      <c r="C1056">
        <f>SUMIF(IF(dati_pdc!$C1056=1,dati_bdv!$C$2:$C$65536,IF(dati_pdc!$C1056=2,dati_bdv!$D$2:$D$65536,IF(dati_pdc!$C1056=3,dati_bdv!$E$2:$E$65536,IF(dati_pdc!$C1056=4,dati_bdv!$F$2:$F$65536,IF(dati_pdc!$C1056=5,dati_bdv!$G$2:$G$65536,dati_bdv!$H$2:$H$65536))))),$A1056,dati_bdv!K$2:K$65536)</f>
        <v>0</v>
      </c>
      <c r="D1056">
        <f>SUMIF(IF(dati_pdc!$C1056=1,dati_bdv!$C$2:$C$65536,IF(dati_pdc!$C1056=2,dati_bdv!$D$2:$D$65536,IF(dati_pdc!$C1056=3,dati_bdv!$E$2:$E$65536,IF(dati_pdc!$C1056=4,dati_bdv!$F$2:$F$65536,IF(dati_pdc!$C1056=5,dati_bdv!$G$2:$G$65536,dati_bdv!$H$2:$H$65536))))),$A1056,dati_bdv!L$2:L$65536)</f>
        <v>0</v>
      </c>
      <c r="E1056">
        <f>SUMIF(IF(dati_pdc!$C1056=1,dati_bdv!$C$2:$C$65536,IF(dati_pdc!$C1056=2,dati_bdv!$D$2:$D$65536,IF(dati_pdc!$C1056=3,dati_bdv!$E$2:$E$65536,IF(dati_pdc!$C1056=4,dati_bdv!$F$2:$F$65536,IF(dati_pdc!$C1056=5,dati_bdv!$G$2:$G$65536,dati_bdv!$H$2:$H$65536))))),$A1056,dati_bdv!M$2:M$65536)</f>
        <v>0</v>
      </c>
      <c r="F1056">
        <f>SUMIF(IF(dati_pdc!$C1056=1,dati_bdv!$C$2:$C$65536,IF(dati_pdc!$C1056=2,dati_bdv!$D$2:$D$65536,IF(dati_pdc!$C1056=3,dati_bdv!$E$2:$E$65536,IF(dati_pdc!$C1056=4,dati_bdv!$F$2:$F$65536,IF(dati_pdc!$C1056=5,dati_bdv!$G$2:$G$65536,dati_bdv!$H$2:$H$65536))))),$A1056,dati_bdv!N$2:N$65536)</f>
        <v>0</v>
      </c>
    </row>
    <row r="1057" spans="1:6">
      <c r="A1057" s="34">
        <f>dati_pdc!A1057</f>
        <v>0</v>
      </c>
      <c r="B1057">
        <f>SUMIF(IF(dati_pdc!$C1057=1,dati_bdv!$C$2:$C$65536,IF(dati_pdc!$C1057=2,dati_bdv!$D$2:$D$65536,IF(dati_pdc!$C1057=3,dati_bdv!$E$2:$E$65536,IF(dati_pdc!$C1057=4,dati_bdv!$F$2:$F$65536,IF(dati_pdc!$C1057=5,dati_bdv!$G$2:$G$65536,dati_bdv!$H$2:$H$65536))))),$A1057,dati_bdv!J$2:J$65536)</f>
        <v>0</v>
      </c>
      <c r="C1057">
        <f>SUMIF(IF(dati_pdc!$C1057=1,dati_bdv!$C$2:$C$65536,IF(dati_pdc!$C1057=2,dati_bdv!$D$2:$D$65536,IF(dati_pdc!$C1057=3,dati_bdv!$E$2:$E$65536,IF(dati_pdc!$C1057=4,dati_bdv!$F$2:$F$65536,IF(dati_pdc!$C1057=5,dati_bdv!$G$2:$G$65536,dati_bdv!$H$2:$H$65536))))),$A1057,dati_bdv!K$2:K$65536)</f>
        <v>0</v>
      </c>
      <c r="D1057">
        <f>SUMIF(IF(dati_pdc!$C1057=1,dati_bdv!$C$2:$C$65536,IF(dati_pdc!$C1057=2,dati_bdv!$D$2:$D$65536,IF(dati_pdc!$C1057=3,dati_bdv!$E$2:$E$65536,IF(dati_pdc!$C1057=4,dati_bdv!$F$2:$F$65536,IF(dati_pdc!$C1057=5,dati_bdv!$G$2:$G$65536,dati_bdv!$H$2:$H$65536))))),$A1057,dati_bdv!L$2:L$65536)</f>
        <v>0</v>
      </c>
      <c r="E1057">
        <f>SUMIF(IF(dati_pdc!$C1057=1,dati_bdv!$C$2:$C$65536,IF(dati_pdc!$C1057=2,dati_bdv!$D$2:$D$65536,IF(dati_pdc!$C1057=3,dati_bdv!$E$2:$E$65536,IF(dati_pdc!$C1057=4,dati_bdv!$F$2:$F$65536,IF(dati_pdc!$C1057=5,dati_bdv!$G$2:$G$65536,dati_bdv!$H$2:$H$65536))))),$A1057,dati_bdv!M$2:M$65536)</f>
        <v>0</v>
      </c>
      <c r="F1057">
        <f>SUMIF(IF(dati_pdc!$C1057=1,dati_bdv!$C$2:$C$65536,IF(dati_pdc!$C1057=2,dati_bdv!$D$2:$D$65536,IF(dati_pdc!$C1057=3,dati_bdv!$E$2:$E$65536,IF(dati_pdc!$C1057=4,dati_bdv!$F$2:$F$65536,IF(dati_pdc!$C1057=5,dati_bdv!$G$2:$G$65536,dati_bdv!$H$2:$H$65536))))),$A1057,dati_bdv!N$2:N$65536)</f>
        <v>0</v>
      </c>
    </row>
    <row r="1058" spans="1:6">
      <c r="A1058" s="34">
        <f>dati_pdc!A1058</f>
        <v>0</v>
      </c>
      <c r="B1058">
        <f>SUMIF(IF(dati_pdc!$C1058=1,dati_bdv!$C$2:$C$65536,IF(dati_pdc!$C1058=2,dati_bdv!$D$2:$D$65536,IF(dati_pdc!$C1058=3,dati_bdv!$E$2:$E$65536,IF(dati_pdc!$C1058=4,dati_bdv!$F$2:$F$65536,IF(dati_pdc!$C1058=5,dati_bdv!$G$2:$G$65536,dati_bdv!$H$2:$H$65536))))),$A1058,dati_bdv!J$2:J$65536)</f>
        <v>0</v>
      </c>
      <c r="C1058">
        <f>SUMIF(IF(dati_pdc!$C1058=1,dati_bdv!$C$2:$C$65536,IF(dati_pdc!$C1058=2,dati_bdv!$D$2:$D$65536,IF(dati_pdc!$C1058=3,dati_bdv!$E$2:$E$65536,IF(dati_pdc!$C1058=4,dati_bdv!$F$2:$F$65536,IF(dati_pdc!$C1058=5,dati_bdv!$G$2:$G$65536,dati_bdv!$H$2:$H$65536))))),$A1058,dati_bdv!K$2:K$65536)</f>
        <v>0</v>
      </c>
      <c r="D1058">
        <f>SUMIF(IF(dati_pdc!$C1058=1,dati_bdv!$C$2:$C$65536,IF(dati_pdc!$C1058=2,dati_bdv!$D$2:$D$65536,IF(dati_pdc!$C1058=3,dati_bdv!$E$2:$E$65536,IF(dati_pdc!$C1058=4,dati_bdv!$F$2:$F$65536,IF(dati_pdc!$C1058=5,dati_bdv!$G$2:$G$65536,dati_bdv!$H$2:$H$65536))))),$A1058,dati_bdv!L$2:L$65536)</f>
        <v>0</v>
      </c>
      <c r="E1058">
        <f>SUMIF(IF(dati_pdc!$C1058=1,dati_bdv!$C$2:$C$65536,IF(dati_pdc!$C1058=2,dati_bdv!$D$2:$D$65536,IF(dati_pdc!$C1058=3,dati_bdv!$E$2:$E$65536,IF(dati_pdc!$C1058=4,dati_bdv!$F$2:$F$65536,IF(dati_pdc!$C1058=5,dati_bdv!$G$2:$G$65536,dati_bdv!$H$2:$H$65536))))),$A1058,dati_bdv!M$2:M$65536)</f>
        <v>0</v>
      </c>
      <c r="F1058">
        <f>SUMIF(IF(dati_pdc!$C1058=1,dati_bdv!$C$2:$C$65536,IF(dati_pdc!$C1058=2,dati_bdv!$D$2:$D$65536,IF(dati_pdc!$C1058=3,dati_bdv!$E$2:$E$65536,IF(dati_pdc!$C1058=4,dati_bdv!$F$2:$F$65536,IF(dati_pdc!$C1058=5,dati_bdv!$G$2:$G$65536,dati_bdv!$H$2:$H$65536))))),$A1058,dati_bdv!N$2:N$65536)</f>
        <v>0</v>
      </c>
    </row>
    <row r="1059" spans="1:6">
      <c r="A1059" s="34">
        <f>dati_pdc!A1059</f>
        <v>0</v>
      </c>
      <c r="B1059">
        <f>SUMIF(IF(dati_pdc!$C1059=1,dati_bdv!$C$2:$C$65536,IF(dati_pdc!$C1059=2,dati_bdv!$D$2:$D$65536,IF(dati_pdc!$C1059=3,dati_bdv!$E$2:$E$65536,IF(dati_pdc!$C1059=4,dati_bdv!$F$2:$F$65536,IF(dati_pdc!$C1059=5,dati_bdv!$G$2:$G$65536,dati_bdv!$H$2:$H$65536))))),$A1059,dati_bdv!J$2:J$65536)</f>
        <v>0</v>
      </c>
      <c r="C1059">
        <f>SUMIF(IF(dati_pdc!$C1059=1,dati_bdv!$C$2:$C$65536,IF(dati_pdc!$C1059=2,dati_bdv!$D$2:$D$65536,IF(dati_pdc!$C1059=3,dati_bdv!$E$2:$E$65536,IF(dati_pdc!$C1059=4,dati_bdv!$F$2:$F$65536,IF(dati_pdc!$C1059=5,dati_bdv!$G$2:$G$65536,dati_bdv!$H$2:$H$65536))))),$A1059,dati_bdv!K$2:K$65536)</f>
        <v>0</v>
      </c>
      <c r="D1059">
        <f>SUMIF(IF(dati_pdc!$C1059=1,dati_bdv!$C$2:$C$65536,IF(dati_pdc!$C1059=2,dati_bdv!$D$2:$D$65536,IF(dati_pdc!$C1059=3,dati_bdv!$E$2:$E$65536,IF(dati_pdc!$C1059=4,dati_bdv!$F$2:$F$65536,IF(dati_pdc!$C1059=5,dati_bdv!$G$2:$G$65536,dati_bdv!$H$2:$H$65536))))),$A1059,dati_bdv!L$2:L$65536)</f>
        <v>0</v>
      </c>
      <c r="E1059">
        <f>SUMIF(IF(dati_pdc!$C1059=1,dati_bdv!$C$2:$C$65536,IF(dati_pdc!$C1059=2,dati_bdv!$D$2:$D$65536,IF(dati_pdc!$C1059=3,dati_bdv!$E$2:$E$65536,IF(dati_pdc!$C1059=4,dati_bdv!$F$2:$F$65536,IF(dati_pdc!$C1059=5,dati_bdv!$G$2:$G$65536,dati_bdv!$H$2:$H$65536))))),$A1059,dati_bdv!M$2:M$65536)</f>
        <v>0</v>
      </c>
      <c r="F1059">
        <f>SUMIF(IF(dati_pdc!$C1059=1,dati_bdv!$C$2:$C$65536,IF(dati_pdc!$C1059=2,dati_bdv!$D$2:$D$65536,IF(dati_pdc!$C1059=3,dati_bdv!$E$2:$E$65536,IF(dati_pdc!$C1059=4,dati_bdv!$F$2:$F$65536,IF(dati_pdc!$C1059=5,dati_bdv!$G$2:$G$65536,dati_bdv!$H$2:$H$65536))))),$A1059,dati_bdv!N$2:N$65536)</f>
        <v>0</v>
      </c>
    </row>
    <row r="1060" spans="1:6">
      <c r="A1060" s="34">
        <f>dati_pdc!A1060</f>
        <v>0</v>
      </c>
      <c r="B1060">
        <f>SUMIF(IF(dati_pdc!$C1060=1,dati_bdv!$C$2:$C$65536,IF(dati_pdc!$C1060=2,dati_bdv!$D$2:$D$65536,IF(dati_pdc!$C1060=3,dati_bdv!$E$2:$E$65536,IF(dati_pdc!$C1060=4,dati_bdv!$F$2:$F$65536,IF(dati_pdc!$C1060=5,dati_bdv!$G$2:$G$65536,dati_bdv!$H$2:$H$65536))))),$A1060,dati_bdv!J$2:J$65536)</f>
        <v>0</v>
      </c>
      <c r="C1060">
        <f>SUMIF(IF(dati_pdc!$C1060=1,dati_bdv!$C$2:$C$65536,IF(dati_pdc!$C1060=2,dati_bdv!$D$2:$D$65536,IF(dati_pdc!$C1060=3,dati_bdv!$E$2:$E$65536,IF(dati_pdc!$C1060=4,dati_bdv!$F$2:$F$65536,IF(dati_pdc!$C1060=5,dati_bdv!$G$2:$G$65536,dati_bdv!$H$2:$H$65536))))),$A1060,dati_bdv!K$2:K$65536)</f>
        <v>0</v>
      </c>
      <c r="D1060">
        <f>SUMIF(IF(dati_pdc!$C1060=1,dati_bdv!$C$2:$C$65536,IF(dati_pdc!$C1060=2,dati_bdv!$D$2:$D$65536,IF(dati_pdc!$C1060=3,dati_bdv!$E$2:$E$65536,IF(dati_pdc!$C1060=4,dati_bdv!$F$2:$F$65536,IF(dati_pdc!$C1060=5,dati_bdv!$G$2:$G$65536,dati_bdv!$H$2:$H$65536))))),$A1060,dati_bdv!L$2:L$65536)</f>
        <v>0</v>
      </c>
      <c r="E1060">
        <f>SUMIF(IF(dati_pdc!$C1060=1,dati_bdv!$C$2:$C$65536,IF(dati_pdc!$C1060=2,dati_bdv!$D$2:$D$65536,IF(dati_pdc!$C1060=3,dati_bdv!$E$2:$E$65536,IF(dati_pdc!$C1060=4,dati_bdv!$F$2:$F$65536,IF(dati_pdc!$C1060=5,dati_bdv!$G$2:$G$65536,dati_bdv!$H$2:$H$65536))))),$A1060,dati_bdv!M$2:M$65536)</f>
        <v>0</v>
      </c>
      <c r="F1060">
        <f>SUMIF(IF(dati_pdc!$C1060=1,dati_bdv!$C$2:$C$65536,IF(dati_pdc!$C1060=2,dati_bdv!$D$2:$D$65536,IF(dati_pdc!$C1060=3,dati_bdv!$E$2:$E$65536,IF(dati_pdc!$C1060=4,dati_bdv!$F$2:$F$65536,IF(dati_pdc!$C1060=5,dati_bdv!$G$2:$G$65536,dati_bdv!$H$2:$H$65536))))),$A1060,dati_bdv!N$2:N$65536)</f>
        <v>0</v>
      </c>
    </row>
    <row r="1061" spans="1:6">
      <c r="A1061" s="34">
        <f>dati_pdc!A1061</f>
        <v>0</v>
      </c>
      <c r="B1061">
        <f>SUMIF(IF(dati_pdc!$C1061=1,dati_bdv!$C$2:$C$65536,IF(dati_pdc!$C1061=2,dati_bdv!$D$2:$D$65536,IF(dati_pdc!$C1061=3,dati_bdv!$E$2:$E$65536,IF(dati_pdc!$C1061=4,dati_bdv!$F$2:$F$65536,IF(dati_pdc!$C1061=5,dati_bdv!$G$2:$G$65536,dati_bdv!$H$2:$H$65536))))),$A1061,dati_bdv!J$2:J$65536)</f>
        <v>0</v>
      </c>
      <c r="C1061">
        <f>SUMIF(IF(dati_pdc!$C1061=1,dati_bdv!$C$2:$C$65536,IF(dati_pdc!$C1061=2,dati_bdv!$D$2:$D$65536,IF(dati_pdc!$C1061=3,dati_bdv!$E$2:$E$65536,IF(dati_pdc!$C1061=4,dati_bdv!$F$2:$F$65536,IF(dati_pdc!$C1061=5,dati_bdv!$G$2:$G$65536,dati_bdv!$H$2:$H$65536))))),$A1061,dati_bdv!K$2:K$65536)</f>
        <v>0</v>
      </c>
      <c r="D1061">
        <f>SUMIF(IF(dati_pdc!$C1061=1,dati_bdv!$C$2:$C$65536,IF(dati_pdc!$C1061=2,dati_bdv!$D$2:$D$65536,IF(dati_pdc!$C1061=3,dati_bdv!$E$2:$E$65536,IF(dati_pdc!$C1061=4,dati_bdv!$F$2:$F$65536,IF(dati_pdc!$C1061=5,dati_bdv!$G$2:$G$65536,dati_bdv!$H$2:$H$65536))))),$A1061,dati_bdv!L$2:L$65536)</f>
        <v>0</v>
      </c>
      <c r="E1061">
        <f>SUMIF(IF(dati_pdc!$C1061=1,dati_bdv!$C$2:$C$65536,IF(dati_pdc!$C1061=2,dati_bdv!$D$2:$D$65536,IF(dati_pdc!$C1061=3,dati_bdv!$E$2:$E$65536,IF(dati_pdc!$C1061=4,dati_bdv!$F$2:$F$65536,IF(dati_pdc!$C1061=5,dati_bdv!$G$2:$G$65536,dati_bdv!$H$2:$H$65536))))),$A1061,dati_bdv!M$2:M$65536)</f>
        <v>0</v>
      </c>
      <c r="F1061">
        <f>SUMIF(IF(dati_pdc!$C1061=1,dati_bdv!$C$2:$C$65536,IF(dati_pdc!$C1061=2,dati_bdv!$D$2:$D$65536,IF(dati_pdc!$C1061=3,dati_bdv!$E$2:$E$65536,IF(dati_pdc!$C1061=4,dati_bdv!$F$2:$F$65536,IF(dati_pdc!$C1061=5,dati_bdv!$G$2:$G$65536,dati_bdv!$H$2:$H$65536))))),$A1061,dati_bdv!N$2:N$65536)</f>
        <v>0</v>
      </c>
    </row>
    <row r="1062" spans="1:6">
      <c r="A1062" s="34">
        <f>dati_pdc!A1062</f>
        <v>0</v>
      </c>
      <c r="B1062">
        <f>SUMIF(IF(dati_pdc!$C1062=1,dati_bdv!$C$2:$C$65536,IF(dati_pdc!$C1062=2,dati_bdv!$D$2:$D$65536,IF(dati_pdc!$C1062=3,dati_bdv!$E$2:$E$65536,IF(dati_pdc!$C1062=4,dati_bdv!$F$2:$F$65536,IF(dati_pdc!$C1062=5,dati_bdv!$G$2:$G$65536,dati_bdv!$H$2:$H$65536))))),$A1062,dati_bdv!J$2:J$65536)</f>
        <v>0</v>
      </c>
      <c r="C1062">
        <f>SUMIF(IF(dati_pdc!$C1062=1,dati_bdv!$C$2:$C$65536,IF(dati_pdc!$C1062=2,dati_bdv!$D$2:$D$65536,IF(dati_pdc!$C1062=3,dati_bdv!$E$2:$E$65536,IF(dati_pdc!$C1062=4,dati_bdv!$F$2:$F$65536,IF(dati_pdc!$C1062=5,dati_bdv!$G$2:$G$65536,dati_bdv!$H$2:$H$65536))))),$A1062,dati_bdv!K$2:K$65536)</f>
        <v>0</v>
      </c>
      <c r="D1062">
        <f>SUMIF(IF(dati_pdc!$C1062=1,dati_bdv!$C$2:$C$65536,IF(dati_pdc!$C1062=2,dati_bdv!$D$2:$D$65536,IF(dati_pdc!$C1062=3,dati_bdv!$E$2:$E$65536,IF(dati_pdc!$C1062=4,dati_bdv!$F$2:$F$65536,IF(dati_pdc!$C1062=5,dati_bdv!$G$2:$G$65536,dati_bdv!$H$2:$H$65536))))),$A1062,dati_bdv!L$2:L$65536)</f>
        <v>0</v>
      </c>
      <c r="E1062">
        <f>SUMIF(IF(dati_pdc!$C1062=1,dati_bdv!$C$2:$C$65536,IF(dati_pdc!$C1062=2,dati_bdv!$D$2:$D$65536,IF(dati_pdc!$C1062=3,dati_bdv!$E$2:$E$65536,IF(dati_pdc!$C1062=4,dati_bdv!$F$2:$F$65536,IF(dati_pdc!$C1062=5,dati_bdv!$G$2:$G$65536,dati_bdv!$H$2:$H$65536))))),$A1062,dati_bdv!M$2:M$65536)</f>
        <v>0</v>
      </c>
      <c r="F1062">
        <f>SUMIF(IF(dati_pdc!$C1062=1,dati_bdv!$C$2:$C$65536,IF(dati_pdc!$C1062=2,dati_bdv!$D$2:$D$65536,IF(dati_pdc!$C1062=3,dati_bdv!$E$2:$E$65536,IF(dati_pdc!$C1062=4,dati_bdv!$F$2:$F$65536,IF(dati_pdc!$C1062=5,dati_bdv!$G$2:$G$65536,dati_bdv!$H$2:$H$65536))))),$A1062,dati_bdv!N$2:N$65536)</f>
        <v>0</v>
      </c>
    </row>
    <row r="1063" spans="1:6">
      <c r="A1063" s="34">
        <f>dati_pdc!A1063</f>
        <v>0</v>
      </c>
      <c r="B1063">
        <f>SUMIF(IF(dati_pdc!$C1063=1,dati_bdv!$C$2:$C$65536,IF(dati_pdc!$C1063=2,dati_bdv!$D$2:$D$65536,IF(dati_pdc!$C1063=3,dati_bdv!$E$2:$E$65536,IF(dati_pdc!$C1063=4,dati_bdv!$F$2:$F$65536,IF(dati_pdc!$C1063=5,dati_bdv!$G$2:$G$65536,dati_bdv!$H$2:$H$65536))))),$A1063,dati_bdv!J$2:J$65536)</f>
        <v>0</v>
      </c>
      <c r="C1063">
        <f>SUMIF(IF(dati_pdc!$C1063=1,dati_bdv!$C$2:$C$65536,IF(dati_pdc!$C1063=2,dati_bdv!$D$2:$D$65536,IF(dati_pdc!$C1063=3,dati_bdv!$E$2:$E$65536,IF(dati_pdc!$C1063=4,dati_bdv!$F$2:$F$65536,IF(dati_pdc!$C1063=5,dati_bdv!$G$2:$G$65536,dati_bdv!$H$2:$H$65536))))),$A1063,dati_bdv!K$2:K$65536)</f>
        <v>0</v>
      </c>
      <c r="D1063">
        <f>SUMIF(IF(dati_pdc!$C1063=1,dati_bdv!$C$2:$C$65536,IF(dati_pdc!$C1063=2,dati_bdv!$D$2:$D$65536,IF(dati_pdc!$C1063=3,dati_bdv!$E$2:$E$65536,IF(dati_pdc!$C1063=4,dati_bdv!$F$2:$F$65536,IF(dati_pdc!$C1063=5,dati_bdv!$G$2:$G$65536,dati_bdv!$H$2:$H$65536))))),$A1063,dati_bdv!L$2:L$65536)</f>
        <v>0</v>
      </c>
      <c r="E1063">
        <f>SUMIF(IF(dati_pdc!$C1063=1,dati_bdv!$C$2:$C$65536,IF(dati_pdc!$C1063=2,dati_bdv!$D$2:$D$65536,IF(dati_pdc!$C1063=3,dati_bdv!$E$2:$E$65536,IF(dati_pdc!$C1063=4,dati_bdv!$F$2:$F$65536,IF(dati_pdc!$C1063=5,dati_bdv!$G$2:$G$65536,dati_bdv!$H$2:$H$65536))))),$A1063,dati_bdv!M$2:M$65536)</f>
        <v>0</v>
      </c>
      <c r="F1063">
        <f>SUMIF(IF(dati_pdc!$C1063=1,dati_bdv!$C$2:$C$65536,IF(dati_pdc!$C1063=2,dati_bdv!$D$2:$D$65536,IF(dati_pdc!$C1063=3,dati_bdv!$E$2:$E$65536,IF(dati_pdc!$C1063=4,dati_bdv!$F$2:$F$65536,IF(dati_pdc!$C1063=5,dati_bdv!$G$2:$G$65536,dati_bdv!$H$2:$H$65536))))),$A1063,dati_bdv!N$2:N$65536)</f>
        <v>0</v>
      </c>
    </row>
    <row r="1064" spans="1:6">
      <c r="A1064" s="34">
        <f>dati_pdc!A1064</f>
        <v>0</v>
      </c>
      <c r="B1064">
        <f>SUMIF(IF(dati_pdc!$C1064=1,dati_bdv!$C$2:$C$65536,IF(dati_pdc!$C1064=2,dati_bdv!$D$2:$D$65536,IF(dati_pdc!$C1064=3,dati_bdv!$E$2:$E$65536,IF(dati_pdc!$C1064=4,dati_bdv!$F$2:$F$65536,IF(dati_pdc!$C1064=5,dati_bdv!$G$2:$G$65536,dati_bdv!$H$2:$H$65536))))),$A1064,dati_bdv!J$2:J$65536)</f>
        <v>0</v>
      </c>
      <c r="C1064">
        <f>SUMIF(IF(dati_pdc!$C1064=1,dati_bdv!$C$2:$C$65536,IF(dati_pdc!$C1064=2,dati_bdv!$D$2:$D$65536,IF(dati_pdc!$C1064=3,dati_bdv!$E$2:$E$65536,IF(dati_pdc!$C1064=4,dati_bdv!$F$2:$F$65536,IF(dati_pdc!$C1064=5,dati_bdv!$G$2:$G$65536,dati_bdv!$H$2:$H$65536))))),$A1064,dati_bdv!K$2:K$65536)</f>
        <v>0</v>
      </c>
      <c r="D1064">
        <f>SUMIF(IF(dati_pdc!$C1064=1,dati_bdv!$C$2:$C$65536,IF(dati_pdc!$C1064=2,dati_bdv!$D$2:$D$65536,IF(dati_pdc!$C1064=3,dati_bdv!$E$2:$E$65536,IF(dati_pdc!$C1064=4,dati_bdv!$F$2:$F$65536,IF(dati_pdc!$C1064=5,dati_bdv!$G$2:$G$65536,dati_bdv!$H$2:$H$65536))))),$A1064,dati_bdv!L$2:L$65536)</f>
        <v>0</v>
      </c>
      <c r="E1064">
        <f>SUMIF(IF(dati_pdc!$C1064=1,dati_bdv!$C$2:$C$65536,IF(dati_pdc!$C1064=2,dati_bdv!$D$2:$D$65536,IF(dati_pdc!$C1064=3,dati_bdv!$E$2:$E$65536,IF(dati_pdc!$C1064=4,dati_bdv!$F$2:$F$65536,IF(dati_pdc!$C1064=5,dati_bdv!$G$2:$G$65536,dati_bdv!$H$2:$H$65536))))),$A1064,dati_bdv!M$2:M$65536)</f>
        <v>0</v>
      </c>
      <c r="F1064">
        <f>SUMIF(IF(dati_pdc!$C1064=1,dati_bdv!$C$2:$C$65536,IF(dati_pdc!$C1064=2,dati_bdv!$D$2:$D$65536,IF(dati_pdc!$C1064=3,dati_bdv!$E$2:$E$65536,IF(dati_pdc!$C1064=4,dati_bdv!$F$2:$F$65536,IF(dati_pdc!$C1064=5,dati_bdv!$G$2:$G$65536,dati_bdv!$H$2:$H$65536))))),$A1064,dati_bdv!N$2:N$65536)</f>
        <v>0</v>
      </c>
    </row>
    <row r="1065" spans="1:6">
      <c r="A1065" s="34">
        <f>dati_pdc!A1065</f>
        <v>0</v>
      </c>
      <c r="B1065">
        <f>SUMIF(IF(dati_pdc!$C1065=1,dati_bdv!$C$2:$C$65536,IF(dati_pdc!$C1065=2,dati_bdv!$D$2:$D$65536,IF(dati_pdc!$C1065=3,dati_bdv!$E$2:$E$65536,IF(dati_pdc!$C1065=4,dati_bdv!$F$2:$F$65536,IF(dati_pdc!$C1065=5,dati_bdv!$G$2:$G$65536,dati_bdv!$H$2:$H$65536))))),$A1065,dati_bdv!J$2:J$65536)</f>
        <v>0</v>
      </c>
      <c r="C1065">
        <f>SUMIF(IF(dati_pdc!$C1065=1,dati_bdv!$C$2:$C$65536,IF(dati_pdc!$C1065=2,dati_bdv!$D$2:$D$65536,IF(dati_pdc!$C1065=3,dati_bdv!$E$2:$E$65536,IF(dati_pdc!$C1065=4,dati_bdv!$F$2:$F$65536,IF(dati_pdc!$C1065=5,dati_bdv!$G$2:$G$65536,dati_bdv!$H$2:$H$65536))))),$A1065,dati_bdv!K$2:K$65536)</f>
        <v>0</v>
      </c>
      <c r="D1065">
        <f>SUMIF(IF(dati_pdc!$C1065=1,dati_bdv!$C$2:$C$65536,IF(dati_pdc!$C1065=2,dati_bdv!$D$2:$D$65536,IF(dati_pdc!$C1065=3,dati_bdv!$E$2:$E$65536,IF(dati_pdc!$C1065=4,dati_bdv!$F$2:$F$65536,IF(dati_pdc!$C1065=5,dati_bdv!$G$2:$G$65536,dati_bdv!$H$2:$H$65536))))),$A1065,dati_bdv!L$2:L$65536)</f>
        <v>0</v>
      </c>
      <c r="E1065">
        <f>SUMIF(IF(dati_pdc!$C1065=1,dati_bdv!$C$2:$C$65536,IF(dati_pdc!$C1065=2,dati_bdv!$D$2:$D$65536,IF(dati_pdc!$C1065=3,dati_bdv!$E$2:$E$65536,IF(dati_pdc!$C1065=4,dati_bdv!$F$2:$F$65536,IF(dati_pdc!$C1065=5,dati_bdv!$G$2:$G$65536,dati_bdv!$H$2:$H$65536))))),$A1065,dati_bdv!M$2:M$65536)</f>
        <v>0</v>
      </c>
      <c r="F1065">
        <f>SUMIF(IF(dati_pdc!$C1065=1,dati_bdv!$C$2:$C$65536,IF(dati_pdc!$C1065=2,dati_bdv!$D$2:$D$65536,IF(dati_pdc!$C1065=3,dati_bdv!$E$2:$E$65536,IF(dati_pdc!$C1065=4,dati_bdv!$F$2:$F$65536,IF(dati_pdc!$C1065=5,dati_bdv!$G$2:$G$65536,dati_bdv!$H$2:$H$65536))))),$A1065,dati_bdv!N$2:N$65536)</f>
        <v>0</v>
      </c>
    </row>
    <row r="1066" spans="1:6">
      <c r="A1066" s="34">
        <f>dati_pdc!A1066</f>
        <v>0</v>
      </c>
      <c r="B1066">
        <f>SUMIF(IF(dati_pdc!$C1066=1,dati_bdv!$C$2:$C$65536,IF(dati_pdc!$C1066=2,dati_bdv!$D$2:$D$65536,IF(dati_pdc!$C1066=3,dati_bdv!$E$2:$E$65536,IF(dati_pdc!$C1066=4,dati_bdv!$F$2:$F$65536,IF(dati_pdc!$C1066=5,dati_bdv!$G$2:$G$65536,dati_bdv!$H$2:$H$65536))))),$A1066,dati_bdv!J$2:J$65536)</f>
        <v>0</v>
      </c>
      <c r="C1066">
        <f>SUMIF(IF(dati_pdc!$C1066=1,dati_bdv!$C$2:$C$65536,IF(dati_pdc!$C1066=2,dati_bdv!$D$2:$D$65536,IF(dati_pdc!$C1066=3,dati_bdv!$E$2:$E$65536,IF(dati_pdc!$C1066=4,dati_bdv!$F$2:$F$65536,IF(dati_pdc!$C1066=5,dati_bdv!$G$2:$G$65536,dati_bdv!$H$2:$H$65536))))),$A1066,dati_bdv!K$2:K$65536)</f>
        <v>0</v>
      </c>
      <c r="D1066">
        <f>SUMIF(IF(dati_pdc!$C1066=1,dati_bdv!$C$2:$C$65536,IF(dati_pdc!$C1066=2,dati_bdv!$D$2:$D$65536,IF(dati_pdc!$C1066=3,dati_bdv!$E$2:$E$65536,IF(dati_pdc!$C1066=4,dati_bdv!$F$2:$F$65536,IF(dati_pdc!$C1066=5,dati_bdv!$G$2:$G$65536,dati_bdv!$H$2:$H$65536))))),$A1066,dati_bdv!L$2:L$65536)</f>
        <v>0</v>
      </c>
      <c r="E1066">
        <f>SUMIF(IF(dati_pdc!$C1066=1,dati_bdv!$C$2:$C$65536,IF(dati_pdc!$C1066=2,dati_bdv!$D$2:$D$65536,IF(dati_pdc!$C1066=3,dati_bdv!$E$2:$E$65536,IF(dati_pdc!$C1066=4,dati_bdv!$F$2:$F$65536,IF(dati_pdc!$C1066=5,dati_bdv!$G$2:$G$65536,dati_bdv!$H$2:$H$65536))))),$A1066,dati_bdv!M$2:M$65536)</f>
        <v>0</v>
      </c>
      <c r="F1066">
        <f>SUMIF(IF(dati_pdc!$C1066=1,dati_bdv!$C$2:$C$65536,IF(dati_pdc!$C1066=2,dati_bdv!$D$2:$D$65536,IF(dati_pdc!$C1066=3,dati_bdv!$E$2:$E$65536,IF(dati_pdc!$C1066=4,dati_bdv!$F$2:$F$65536,IF(dati_pdc!$C1066=5,dati_bdv!$G$2:$G$65536,dati_bdv!$H$2:$H$65536))))),$A1066,dati_bdv!N$2:N$65536)</f>
        <v>0</v>
      </c>
    </row>
    <row r="1067" spans="1:6">
      <c r="A1067" s="34">
        <f>dati_pdc!A1067</f>
        <v>0</v>
      </c>
      <c r="B1067">
        <f>SUMIF(IF(dati_pdc!$C1067=1,dati_bdv!$C$2:$C$65536,IF(dati_pdc!$C1067=2,dati_bdv!$D$2:$D$65536,IF(dati_pdc!$C1067=3,dati_bdv!$E$2:$E$65536,IF(dati_pdc!$C1067=4,dati_bdv!$F$2:$F$65536,IF(dati_pdc!$C1067=5,dati_bdv!$G$2:$G$65536,dati_bdv!$H$2:$H$65536))))),$A1067,dati_bdv!J$2:J$65536)</f>
        <v>0</v>
      </c>
      <c r="C1067">
        <f>SUMIF(IF(dati_pdc!$C1067=1,dati_bdv!$C$2:$C$65536,IF(dati_pdc!$C1067=2,dati_bdv!$D$2:$D$65536,IF(dati_pdc!$C1067=3,dati_bdv!$E$2:$E$65536,IF(dati_pdc!$C1067=4,dati_bdv!$F$2:$F$65536,IF(dati_pdc!$C1067=5,dati_bdv!$G$2:$G$65536,dati_bdv!$H$2:$H$65536))))),$A1067,dati_bdv!K$2:K$65536)</f>
        <v>0</v>
      </c>
      <c r="D1067">
        <f>SUMIF(IF(dati_pdc!$C1067=1,dati_bdv!$C$2:$C$65536,IF(dati_pdc!$C1067=2,dati_bdv!$D$2:$D$65536,IF(dati_pdc!$C1067=3,dati_bdv!$E$2:$E$65536,IF(dati_pdc!$C1067=4,dati_bdv!$F$2:$F$65536,IF(dati_pdc!$C1067=5,dati_bdv!$G$2:$G$65536,dati_bdv!$H$2:$H$65536))))),$A1067,dati_bdv!L$2:L$65536)</f>
        <v>0</v>
      </c>
      <c r="E1067">
        <f>SUMIF(IF(dati_pdc!$C1067=1,dati_bdv!$C$2:$C$65536,IF(dati_pdc!$C1067=2,dati_bdv!$D$2:$D$65536,IF(dati_pdc!$C1067=3,dati_bdv!$E$2:$E$65536,IF(dati_pdc!$C1067=4,dati_bdv!$F$2:$F$65536,IF(dati_pdc!$C1067=5,dati_bdv!$G$2:$G$65536,dati_bdv!$H$2:$H$65536))))),$A1067,dati_bdv!M$2:M$65536)</f>
        <v>0</v>
      </c>
      <c r="F1067">
        <f>SUMIF(IF(dati_pdc!$C1067=1,dati_bdv!$C$2:$C$65536,IF(dati_pdc!$C1067=2,dati_bdv!$D$2:$D$65536,IF(dati_pdc!$C1067=3,dati_bdv!$E$2:$E$65536,IF(dati_pdc!$C1067=4,dati_bdv!$F$2:$F$65536,IF(dati_pdc!$C1067=5,dati_bdv!$G$2:$G$65536,dati_bdv!$H$2:$H$65536))))),$A1067,dati_bdv!N$2:N$65536)</f>
        <v>0</v>
      </c>
    </row>
    <row r="1068" spans="1:6">
      <c r="A1068" s="34">
        <f>dati_pdc!A1068</f>
        <v>0</v>
      </c>
      <c r="B1068">
        <f>SUMIF(IF(dati_pdc!$C1068=1,dati_bdv!$C$2:$C$65536,IF(dati_pdc!$C1068=2,dati_bdv!$D$2:$D$65536,IF(dati_pdc!$C1068=3,dati_bdv!$E$2:$E$65536,IF(dati_pdc!$C1068=4,dati_bdv!$F$2:$F$65536,IF(dati_pdc!$C1068=5,dati_bdv!$G$2:$G$65536,dati_bdv!$H$2:$H$65536))))),$A1068,dati_bdv!J$2:J$65536)</f>
        <v>0</v>
      </c>
      <c r="C1068">
        <f>SUMIF(IF(dati_pdc!$C1068=1,dati_bdv!$C$2:$C$65536,IF(dati_pdc!$C1068=2,dati_bdv!$D$2:$D$65536,IF(dati_pdc!$C1068=3,dati_bdv!$E$2:$E$65536,IF(dati_pdc!$C1068=4,dati_bdv!$F$2:$F$65536,IF(dati_pdc!$C1068=5,dati_bdv!$G$2:$G$65536,dati_bdv!$H$2:$H$65536))))),$A1068,dati_bdv!K$2:K$65536)</f>
        <v>0</v>
      </c>
      <c r="D1068">
        <f>SUMIF(IF(dati_pdc!$C1068=1,dati_bdv!$C$2:$C$65536,IF(dati_pdc!$C1068=2,dati_bdv!$D$2:$D$65536,IF(dati_pdc!$C1068=3,dati_bdv!$E$2:$E$65536,IF(dati_pdc!$C1068=4,dati_bdv!$F$2:$F$65536,IF(dati_pdc!$C1068=5,dati_bdv!$G$2:$G$65536,dati_bdv!$H$2:$H$65536))))),$A1068,dati_bdv!L$2:L$65536)</f>
        <v>0</v>
      </c>
      <c r="E1068">
        <f>SUMIF(IF(dati_pdc!$C1068=1,dati_bdv!$C$2:$C$65536,IF(dati_pdc!$C1068=2,dati_bdv!$D$2:$D$65536,IF(dati_pdc!$C1068=3,dati_bdv!$E$2:$E$65536,IF(dati_pdc!$C1068=4,dati_bdv!$F$2:$F$65536,IF(dati_pdc!$C1068=5,dati_bdv!$G$2:$G$65536,dati_bdv!$H$2:$H$65536))))),$A1068,dati_bdv!M$2:M$65536)</f>
        <v>0</v>
      </c>
      <c r="F1068">
        <f>SUMIF(IF(dati_pdc!$C1068=1,dati_bdv!$C$2:$C$65536,IF(dati_pdc!$C1068=2,dati_bdv!$D$2:$D$65536,IF(dati_pdc!$C1068=3,dati_bdv!$E$2:$E$65536,IF(dati_pdc!$C1068=4,dati_bdv!$F$2:$F$65536,IF(dati_pdc!$C1068=5,dati_bdv!$G$2:$G$65536,dati_bdv!$H$2:$H$65536))))),$A1068,dati_bdv!N$2:N$65536)</f>
        <v>0</v>
      </c>
    </row>
    <row r="1069" spans="1:6">
      <c r="A1069" s="34">
        <f>dati_pdc!A1069</f>
        <v>0</v>
      </c>
      <c r="B1069">
        <f>SUMIF(IF(dati_pdc!$C1069=1,dati_bdv!$C$2:$C$65536,IF(dati_pdc!$C1069=2,dati_bdv!$D$2:$D$65536,IF(dati_pdc!$C1069=3,dati_bdv!$E$2:$E$65536,IF(dati_pdc!$C1069=4,dati_bdv!$F$2:$F$65536,IF(dati_pdc!$C1069=5,dati_bdv!$G$2:$G$65536,dati_bdv!$H$2:$H$65536))))),$A1069,dati_bdv!J$2:J$65536)</f>
        <v>0</v>
      </c>
      <c r="C1069">
        <f>SUMIF(IF(dati_pdc!$C1069=1,dati_bdv!$C$2:$C$65536,IF(dati_pdc!$C1069=2,dati_bdv!$D$2:$D$65536,IF(dati_pdc!$C1069=3,dati_bdv!$E$2:$E$65536,IF(dati_pdc!$C1069=4,dati_bdv!$F$2:$F$65536,IF(dati_pdc!$C1069=5,dati_bdv!$G$2:$G$65536,dati_bdv!$H$2:$H$65536))))),$A1069,dati_bdv!K$2:K$65536)</f>
        <v>0</v>
      </c>
      <c r="D1069">
        <f>SUMIF(IF(dati_pdc!$C1069=1,dati_bdv!$C$2:$C$65536,IF(dati_pdc!$C1069=2,dati_bdv!$D$2:$D$65536,IF(dati_pdc!$C1069=3,dati_bdv!$E$2:$E$65536,IF(dati_pdc!$C1069=4,dati_bdv!$F$2:$F$65536,IF(dati_pdc!$C1069=5,dati_bdv!$G$2:$G$65536,dati_bdv!$H$2:$H$65536))))),$A1069,dati_bdv!L$2:L$65536)</f>
        <v>0</v>
      </c>
      <c r="E1069">
        <f>SUMIF(IF(dati_pdc!$C1069=1,dati_bdv!$C$2:$C$65536,IF(dati_pdc!$C1069=2,dati_bdv!$D$2:$D$65536,IF(dati_pdc!$C1069=3,dati_bdv!$E$2:$E$65536,IF(dati_pdc!$C1069=4,dati_bdv!$F$2:$F$65536,IF(dati_pdc!$C1069=5,dati_bdv!$G$2:$G$65536,dati_bdv!$H$2:$H$65536))))),$A1069,dati_bdv!M$2:M$65536)</f>
        <v>0</v>
      </c>
      <c r="F1069">
        <f>SUMIF(IF(dati_pdc!$C1069=1,dati_bdv!$C$2:$C$65536,IF(dati_pdc!$C1069=2,dati_bdv!$D$2:$D$65536,IF(dati_pdc!$C1069=3,dati_bdv!$E$2:$E$65536,IF(dati_pdc!$C1069=4,dati_bdv!$F$2:$F$65536,IF(dati_pdc!$C1069=5,dati_bdv!$G$2:$G$65536,dati_bdv!$H$2:$H$65536))))),$A1069,dati_bdv!N$2:N$65536)</f>
        <v>0</v>
      </c>
    </row>
    <row r="1070" spans="1:6">
      <c r="A1070" s="34">
        <f>dati_pdc!A1070</f>
        <v>0</v>
      </c>
      <c r="B1070">
        <f>SUMIF(IF(dati_pdc!$C1070=1,dati_bdv!$C$2:$C$65536,IF(dati_pdc!$C1070=2,dati_bdv!$D$2:$D$65536,IF(dati_pdc!$C1070=3,dati_bdv!$E$2:$E$65536,IF(dati_pdc!$C1070=4,dati_bdv!$F$2:$F$65536,IF(dati_pdc!$C1070=5,dati_bdv!$G$2:$G$65536,dati_bdv!$H$2:$H$65536))))),$A1070,dati_bdv!J$2:J$65536)</f>
        <v>0</v>
      </c>
      <c r="C1070">
        <f>SUMIF(IF(dati_pdc!$C1070=1,dati_bdv!$C$2:$C$65536,IF(dati_pdc!$C1070=2,dati_bdv!$D$2:$D$65536,IF(dati_pdc!$C1070=3,dati_bdv!$E$2:$E$65536,IF(dati_pdc!$C1070=4,dati_bdv!$F$2:$F$65536,IF(dati_pdc!$C1070=5,dati_bdv!$G$2:$G$65536,dati_bdv!$H$2:$H$65536))))),$A1070,dati_bdv!K$2:K$65536)</f>
        <v>0</v>
      </c>
      <c r="D1070">
        <f>SUMIF(IF(dati_pdc!$C1070=1,dati_bdv!$C$2:$C$65536,IF(dati_pdc!$C1070=2,dati_bdv!$D$2:$D$65536,IF(dati_pdc!$C1070=3,dati_bdv!$E$2:$E$65536,IF(dati_pdc!$C1070=4,dati_bdv!$F$2:$F$65536,IF(dati_pdc!$C1070=5,dati_bdv!$G$2:$G$65536,dati_bdv!$H$2:$H$65536))))),$A1070,dati_bdv!L$2:L$65536)</f>
        <v>0</v>
      </c>
      <c r="E1070">
        <f>SUMIF(IF(dati_pdc!$C1070=1,dati_bdv!$C$2:$C$65536,IF(dati_pdc!$C1070=2,dati_bdv!$D$2:$D$65536,IF(dati_pdc!$C1070=3,dati_bdv!$E$2:$E$65536,IF(dati_pdc!$C1070=4,dati_bdv!$F$2:$F$65536,IF(dati_pdc!$C1070=5,dati_bdv!$G$2:$G$65536,dati_bdv!$H$2:$H$65536))))),$A1070,dati_bdv!M$2:M$65536)</f>
        <v>0</v>
      </c>
      <c r="F1070">
        <f>SUMIF(IF(dati_pdc!$C1070=1,dati_bdv!$C$2:$C$65536,IF(dati_pdc!$C1070=2,dati_bdv!$D$2:$D$65536,IF(dati_pdc!$C1070=3,dati_bdv!$E$2:$E$65536,IF(dati_pdc!$C1070=4,dati_bdv!$F$2:$F$65536,IF(dati_pdc!$C1070=5,dati_bdv!$G$2:$G$65536,dati_bdv!$H$2:$H$65536))))),$A1070,dati_bdv!N$2:N$65536)</f>
        <v>0</v>
      </c>
    </row>
    <row r="1071" spans="1:6">
      <c r="A1071" s="34">
        <f>dati_pdc!A1071</f>
        <v>0</v>
      </c>
      <c r="B1071">
        <f>SUMIF(IF(dati_pdc!$C1071=1,dati_bdv!$C$2:$C$65536,IF(dati_pdc!$C1071=2,dati_bdv!$D$2:$D$65536,IF(dati_pdc!$C1071=3,dati_bdv!$E$2:$E$65536,IF(dati_pdc!$C1071=4,dati_bdv!$F$2:$F$65536,IF(dati_pdc!$C1071=5,dati_bdv!$G$2:$G$65536,dati_bdv!$H$2:$H$65536))))),$A1071,dati_bdv!J$2:J$65536)</f>
        <v>0</v>
      </c>
      <c r="C1071">
        <f>SUMIF(IF(dati_pdc!$C1071=1,dati_bdv!$C$2:$C$65536,IF(dati_pdc!$C1071=2,dati_bdv!$D$2:$D$65536,IF(dati_pdc!$C1071=3,dati_bdv!$E$2:$E$65536,IF(dati_pdc!$C1071=4,dati_bdv!$F$2:$F$65536,IF(dati_pdc!$C1071=5,dati_bdv!$G$2:$G$65536,dati_bdv!$H$2:$H$65536))))),$A1071,dati_bdv!K$2:K$65536)</f>
        <v>0</v>
      </c>
      <c r="D1071">
        <f>SUMIF(IF(dati_pdc!$C1071=1,dati_bdv!$C$2:$C$65536,IF(dati_pdc!$C1071=2,dati_bdv!$D$2:$D$65536,IF(dati_pdc!$C1071=3,dati_bdv!$E$2:$E$65536,IF(dati_pdc!$C1071=4,dati_bdv!$F$2:$F$65536,IF(dati_pdc!$C1071=5,dati_bdv!$G$2:$G$65536,dati_bdv!$H$2:$H$65536))))),$A1071,dati_bdv!L$2:L$65536)</f>
        <v>0</v>
      </c>
      <c r="E1071">
        <f>SUMIF(IF(dati_pdc!$C1071=1,dati_bdv!$C$2:$C$65536,IF(dati_pdc!$C1071=2,dati_bdv!$D$2:$D$65536,IF(dati_pdc!$C1071=3,dati_bdv!$E$2:$E$65536,IF(dati_pdc!$C1071=4,dati_bdv!$F$2:$F$65536,IF(dati_pdc!$C1071=5,dati_bdv!$G$2:$G$65536,dati_bdv!$H$2:$H$65536))))),$A1071,dati_bdv!M$2:M$65536)</f>
        <v>0</v>
      </c>
      <c r="F1071">
        <f>SUMIF(IF(dati_pdc!$C1071=1,dati_bdv!$C$2:$C$65536,IF(dati_pdc!$C1071=2,dati_bdv!$D$2:$D$65536,IF(dati_pdc!$C1071=3,dati_bdv!$E$2:$E$65536,IF(dati_pdc!$C1071=4,dati_bdv!$F$2:$F$65536,IF(dati_pdc!$C1071=5,dati_bdv!$G$2:$G$65536,dati_bdv!$H$2:$H$65536))))),$A1071,dati_bdv!N$2:N$65536)</f>
        <v>0</v>
      </c>
    </row>
    <row r="1072" spans="1:6">
      <c r="A1072" s="34">
        <f>dati_pdc!A1072</f>
        <v>0</v>
      </c>
      <c r="B1072">
        <f>SUMIF(IF(dati_pdc!$C1072=1,dati_bdv!$C$2:$C$65536,IF(dati_pdc!$C1072=2,dati_bdv!$D$2:$D$65536,IF(dati_pdc!$C1072=3,dati_bdv!$E$2:$E$65536,IF(dati_pdc!$C1072=4,dati_bdv!$F$2:$F$65536,IF(dati_pdc!$C1072=5,dati_bdv!$G$2:$G$65536,dati_bdv!$H$2:$H$65536))))),$A1072,dati_bdv!J$2:J$65536)</f>
        <v>0</v>
      </c>
      <c r="C1072">
        <f>SUMIF(IF(dati_pdc!$C1072=1,dati_bdv!$C$2:$C$65536,IF(dati_pdc!$C1072=2,dati_bdv!$D$2:$D$65536,IF(dati_pdc!$C1072=3,dati_bdv!$E$2:$E$65536,IF(dati_pdc!$C1072=4,dati_bdv!$F$2:$F$65536,IF(dati_pdc!$C1072=5,dati_bdv!$G$2:$G$65536,dati_bdv!$H$2:$H$65536))))),$A1072,dati_bdv!K$2:K$65536)</f>
        <v>0</v>
      </c>
      <c r="D1072">
        <f>SUMIF(IF(dati_pdc!$C1072=1,dati_bdv!$C$2:$C$65536,IF(dati_pdc!$C1072=2,dati_bdv!$D$2:$D$65536,IF(dati_pdc!$C1072=3,dati_bdv!$E$2:$E$65536,IF(dati_pdc!$C1072=4,dati_bdv!$F$2:$F$65536,IF(dati_pdc!$C1072=5,dati_bdv!$G$2:$G$65536,dati_bdv!$H$2:$H$65536))))),$A1072,dati_bdv!L$2:L$65536)</f>
        <v>0</v>
      </c>
      <c r="E1072">
        <f>SUMIF(IF(dati_pdc!$C1072=1,dati_bdv!$C$2:$C$65536,IF(dati_pdc!$C1072=2,dati_bdv!$D$2:$D$65536,IF(dati_pdc!$C1072=3,dati_bdv!$E$2:$E$65536,IF(dati_pdc!$C1072=4,dati_bdv!$F$2:$F$65536,IF(dati_pdc!$C1072=5,dati_bdv!$G$2:$G$65536,dati_bdv!$H$2:$H$65536))))),$A1072,dati_bdv!M$2:M$65536)</f>
        <v>0</v>
      </c>
      <c r="F1072">
        <f>SUMIF(IF(dati_pdc!$C1072=1,dati_bdv!$C$2:$C$65536,IF(dati_pdc!$C1072=2,dati_bdv!$D$2:$D$65536,IF(dati_pdc!$C1072=3,dati_bdv!$E$2:$E$65536,IF(dati_pdc!$C1072=4,dati_bdv!$F$2:$F$65536,IF(dati_pdc!$C1072=5,dati_bdv!$G$2:$G$65536,dati_bdv!$H$2:$H$65536))))),$A1072,dati_bdv!N$2:N$65536)</f>
        <v>0</v>
      </c>
    </row>
    <row r="1073" spans="1:6">
      <c r="A1073" s="34">
        <f>dati_pdc!A1073</f>
        <v>0</v>
      </c>
      <c r="B1073">
        <f>SUMIF(IF(dati_pdc!$C1073=1,dati_bdv!$C$2:$C$65536,IF(dati_pdc!$C1073=2,dati_bdv!$D$2:$D$65536,IF(dati_pdc!$C1073=3,dati_bdv!$E$2:$E$65536,IF(dati_pdc!$C1073=4,dati_bdv!$F$2:$F$65536,IF(dati_pdc!$C1073=5,dati_bdv!$G$2:$G$65536,dati_bdv!$H$2:$H$65536))))),$A1073,dati_bdv!J$2:J$65536)</f>
        <v>0</v>
      </c>
      <c r="C1073">
        <f>SUMIF(IF(dati_pdc!$C1073=1,dati_bdv!$C$2:$C$65536,IF(dati_pdc!$C1073=2,dati_bdv!$D$2:$D$65536,IF(dati_pdc!$C1073=3,dati_bdv!$E$2:$E$65536,IF(dati_pdc!$C1073=4,dati_bdv!$F$2:$F$65536,IF(dati_pdc!$C1073=5,dati_bdv!$G$2:$G$65536,dati_bdv!$H$2:$H$65536))))),$A1073,dati_bdv!K$2:K$65536)</f>
        <v>0</v>
      </c>
      <c r="D1073">
        <f>SUMIF(IF(dati_pdc!$C1073=1,dati_bdv!$C$2:$C$65536,IF(dati_pdc!$C1073=2,dati_bdv!$D$2:$D$65536,IF(dati_pdc!$C1073=3,dati_bdv!$E$2:$E$65536,IF(dati_pdc!$C1073=4,dati_bdv!$F$2:$F$65536,IF(dati_pdc!$C1073=5,dati_bdv!$G$2:$G$65536,dati_bdv!$H$2:$H$65536))))),$A1073,dati_bdv!L$2:L$65536)</f>
        <v>0</v>
      </c>
      <c r="E1073">
        <f>SUMIF(IF(dati_pdc!$C1073=1,dati_bdv!$C$2:$C$65536,IF(dati_pdc!$C1073=2,dati_bdv!$D$2:$D$65536,IF(dati_pdc!$C1073=3,dati_bdv!$E$2:$E$65536,IF(dati_pdc!$C1073=4,dati_bdv!$F$2:$F$65536,IF(dati_pdc!$C1073=5,dati_bdv!$G$2:$G$65536,dati_bdv!$H$2:$H$65536))))),$A1073,dati_bdv!M$2:M$65536)</f>
        <v>0</v>
      </c>
      <c r="F1073">
        <f>SUMIF(IF(dati_pdc!$C1073=1,dati_bdv!$C$2:$C$65536,IF(dati_pdc!$C1073=2,dati_bdv!$D$2:$D$65536,IF(dati_pdc!$C1073=3,dati_bdv!$E$2:$E$65536,IF(dati_pdc!$C1073=4,dati_bdv!$F$2:$F$65536,IF(dati_pdc!$C1073=5,dati_bdv!$G$2:$G$65536,dati_bdv!$H$2:$H$65536))))),$A1073,dati_bdv!N$2:N$65536)</f>
        <v>0</v>
      </c>
    </row>
    <row r="1074" spans="1:6">
      <c r="A1074" s="34">
        <f>dati_pdc!A1074</f>
        <v>0</v>
      </c>
      <c r="B1074">
        <f>SUMIF(IF(dati_pdc!$C1074=1,dati_bdv!$C$2:$C$65536,IF(dati_pdc!$C1074=2,dati_bdv!$D$2:$D$65536,IF(dati_pdc!$C1074=3,dati_bdv!$E$2:$E$65536,IF(dati_pdc!$C1074=4,dati_bdv!$F$2:$F$65536,IF(dati_pdc!$C1074=5,dati_bdv!$G$2:$G$65536,dati_bdv!$H$2:$H$65536))))),$A1074,dati_bdv!J$2:J$65536)</f>
        <v>0</v>
      </c>
      <c r="C1074">
        <f>SUMIF(IF(dati_pdc!$C1074=1,dati_bdv!$C$2:$C$65536,IF(dati_pdc!$C1074=2,dati_bdv!$D$2:$D$65536,IF(dati_pdc!$C1074=3,dati_bdv!$E$2:$E$65536,IF(dati_pdc!$C1074=4,dati_bdv!$F$2:$F$65536,IF(dati_pdc!$C1074=5,dati_bdv!$G$2:$G$65536,dati_bdv!$H$2:$H$65536))))),$A1074,dati_bdv!K$2:K$65536)</f>
        <v>0</v>
      </c>
      <c r="D1074">
        <f>SUMIF(IF(dati_pdc!$C1074=1,dati_bdv!$C$2:$C$65536,IF(dati_pdc!$C1074=2,dati_bdv!$D$2:$D$65536,IF(dati_pdc!$C1074=3,dati_bdv!$E$2:$E$65536,IF(dati_pdc!$C1074=4,dati_bdv!$F$2:$F$65536,IF(dati_pdc!$C1074=5,dati_bdv!$G$2:$G$65536,dati_bdv!$H$2:$H$65536))))),$A1074,dati_bdv!L$2:L$65536)</f>
        <v>0</v>
      </c>
      <c r="E1074">
        <f>SUMIF(IF(dati_pdc!$C1074=1,dati_bdv!$C$2:$C$65536,IF(dati_pdc!$C1074=2,dati_bdv!$D$2:$D$65536,IF(dati_pdc!$C1074=3,dati_bdv!$E$2:$E$65536,IF(dati_pdc!$C1074=4,dati_bdv!$F$2:$F$65536,IF(dati_pdc!$C1074=5,dati_bdv!$G$2:$G$65536,dati_bdv!$H$2:$H$65536))))),$A1074,dati_bdv!M$2:M$65536)</f>
        <v>0</v>
      </c>
      <c r="F1074">
        <f>SUMIF(IF(dati_pdc!$C1074=1,dati_bdv!$C$2:$C$65536,IF(dati_pdc!$C1074=2,dati_bdv!$D$2:$D$65536,IF(dati_pdc!$C1074=3,dati_bdv!$E$2:$E$65536,IF(dati_pdc!$C1074=4,dati_bdv!$F$2:$F$65536,IF(dati_pdc!$C1074=5,dati_bdv!$G$2:$G$65536,dati_bdv!$H$2:$H$65536))))),$A1074,dati_bdv!N$2:N$65536)</f>
        <v>0</v>
      </c>
    </row>
    <row r="1075" spans="1:6">
      <c r="A1075" s="34">
        <f>dati_pdc!A1075</f>
        <v>0</v>
      </c>
      <c r="B1075">
        <f>SUMIF(IF(dati_pdc!$C1075=1,dati_bdv!$C$2:$C$65536,IF(dati_pdc!$C1075=2,dati_bdv!$D$2:$D$65536,IF(dati_pdc!$C1075=3,dati_bdv!$E$2:$E$65536,IF(dati_pdc!$C1075=4,dati_bdv!$F$2:$F$65536,IF(dati_pdc!$C1075=5,dati_bdv!$G$2:$G$65536,dati_bdv!$H$2:$H$65536))))),$A1075,dati_bdv!J$2:J$65536)</f>
        <v>0</v>
      </c>
      <c r="C1075">
        <f>SUMIF(IF(dati_pdc!$C1075=1,dati_bdv!$C$2:$C$65536,IF(dati_pdc!$C1075=2,dati_bdv!$D$2:$D$65536,IF(dati_pdc!$C1075=3,dati_bdv!$E$2:$E$65536,IF(dati_pdc!$C1075=4,dati_bdv!$F$2:$F$65536,IF(dati_pdc!$C1075=5,dati_bdv!$G$2:$G$65536,dati_bdv!$H$2:$H$65536))))),$A1075,dati_bdv!K$2:K$65536)</f>
        <v>0</v>
      </c>
      <c r="D1075">
        <f>SUMIF(IF(dati_pdc!$C1075=1,dati_bdv!$C$2:$C$65536,IF(dati_pdc!$C1075=2,dati_bdv!$D$2:$D$65536,IF(dati_pdc!$C1075=3,dati_bdv!$E$2:$E$65536,IF(dati_pdc!$C1075=4,dati_bdv!$F$2:$F$65536,IF(dati_pdc!$C1075=5,dati_bdv!$G$2:$G$65536,dati_bdv!$H$2:$H$65536))))),$A1075,dati_bdv!L$2:L$65536)</f>
        <v>0</v>
      </c>
      <c r="E1075">
        <f>SUMIF(IF(dati_pdc!$C1075=1,dati_bdv!$C$2:$C$65536,IF(dati_pdc!$C1075=2,dati_bdv!$D$2:$D$65536,IF(dati_pdc!$C1075=3,dati_bdv!$E$2:$E$65536,IF(dati_pdc!$C1075=4,dati_bdv!$F$2:$F$65536,IF(dati_pdc!$C1075=5,dati_bdv!$G$2:$G$65536,dati_bdv!$H$2:$H$65536))))),$A1075,dati_bdv!M$2:M$65536)</f>
        <v>0</v>
      </c>
      <c r="F1075">
        <f>SUMIF(IF(dati_pdc!$C1075=1,dati_bdv!$C$2:$C$65536,IF(dati_pdc!$C1075=2,dati_bdv!$D$2:$D$65536,IF(dati_pdc!$C1075=3,dati_bdv!$E$2:$E$65536,IF(dati_pdc!$C1075=4,dati_bdv!$F$2:$F$65536,IF(dati_pdc!$C1075=5,dati_bdv!$G$2:$G$65536,dati_bdv!$H$2:$H$65536))))),$A1075,dati_bdv!N$2:N$65536)</f>
        <v>0</v>
      </c>
    </row>
    <row r="1076" spans="1:6">
      <c r="A1076" s="34">
        <f>dati_pdc!A1076</f>
        <v>0</v>
      </c>
      <c r="B1076">
        <f>SUMIF(IF(dati_pdc!$C1076=1,dati_bdv!$C$2:$C$65536,IF(dati_pdc!$C1076=2,dati_bdv!$D$2:$D$65536,IF(dati_pdc!$C1076=3,dati_bdv!$E$2:$E$65536,IF(dati_pdc!$C1076=4,dati_bdv!$F$2:$F$65536,IF(dati_pdc!$C1076=5,dati_bdv!$G$2:$G$65536,dati_bdv!$H$2:$H$65536))))),$A1076,dati_bdv!J$2:J$65536)</f>
        <v>0</v>
      </c>
      <c r="C1076">
        <f>SUMIF(IF(dati_pdc!$C1076=1,dati_bdv!$C$2:$C$65536,IF(dati_pdc!$C1076=2,dati_bdv!$D$2:$D$65536,IF(dati_pdc!$C1076=3,dati_bdv!$E$2:$E$65536,IF(dati_pdc!$C1076=4,dati_bdv!$F$2:$F$65536,IF(dati_pdc!$C1076=5,dati_bdv!$G$2:$G$65536,dati_bdv!$H$2:$H$65536))))),$A1076,dati_bdv!K$2:K$65536)</f>
        <v>0</v>
      </c>
      <c r="D1076">
        <f>SUMIF(IF(dati_pdc!$C1076=1,dati_bdv!$C$2:$C$65536,IF(dati_pdc!$C1076=2,dati_bdv!$D$2:$D$65536,IF(dati_pdc!$C1076=3,dati_bdv!$E$2:$E$65536,IF(dati_pdc!$C1076=4,dati_bdv!$F$2:$F$65536,IF(dati_pdc!$C1076=5,dati_bdv!$G$2:$G$65536,dati_bdv!$H$2:$H$65536))))),$A1076,dati_bdv!L$2:L$65536)</f>
        <v>0</v>
      </c>
      <c r="E1076">
        <f>SUMIF(IF(dati_pdc!$C1076=1,dati_bdv!$C$2:$C$65536,IF(dati_pdc!$C1076=2,dati_bdv!$D$2:$D$65536,IF(dati_pdc!$C1076=3,dati_bdv!$E$2:$E$65536,IF(dati_pdc!$C1076=4,dati_bdv!$F$2:$F$65536,IF(dati_pdc!$C1076=5,dati_bdv!$G$2:$G$65536,dati_bdv!$H$2:$H$65536))))),$A1076,dati_bdv!M$2:M$65536)</f>
        <v>0</v>
      </c>
      <c r="F1076">
        <f>SUMIF(IF(dati_pdc!$C1076=1,dati_bdv!$C$2:$C$65536,IF(dati_pdc!$C1076=2,dati_bdv!$D$2:$D$65536,IF(dati_pdc!$C1076=3,dati_bdv!$E$2:$E$65536,IF(dati_pdc!$C1076=4,dati_bdv!$F$2:$F$65536,IF(dati_pdc!$C1076=5,dati_bdv!$G$2:$G$65536,dati_bdv!$H$2:$H$65536))))),$A1076,dati_bdv!N$2:N$65536)</f>
        <v>0</v>
      </c>
    </row>
    <row r="1077" spans="1:6">
      <c r="A1077" s="34">
        <f>dati_pdc!A1077</f>
        <v>0</v>
      </c>
      <c r="B1077">
        <f>SUMIF(IF(dati_pdc!$C1077=1,dati_bdv!$C$2:$C$65536,IF(dati_pdc!$C1077=2,dati_bdv!$D$2:$D$65536,IF(dati_pdc!$C1077=3,dati_bdv!$E$2:$E$65536,IF(dati_pdc!$C1077=4,dati_bdv!$F$2:$F$65536,IF(dati_pdc!$C1077=5,dati_bdv!$G$2:$G$65536,dati_bdv!$H$2:$H$65536))))),$A1077,dati_bdv!J$2:J$65536)</f>
        <v>0</v>
      </c>
      <c r="C1077">
        <f>SUMIF(IF(dati_pdc!$C1077=1,dati_bdv!$C$2:$C$65536,IF(dati_pdc!$C1077=2,dati_bdv!$D$2:$D$65536,IF(dati_pdc!$C1077=3,dati_bdv!$E$2:$E$65536,IF(dati_pdc!$C1077=4,dati_bdv!$F$2:$F$65536,IF(dati_pdc!$C1077=5,dati_bdv!$G$2:$G$65536,dati_bdv!$H$2:$H$65536))))),$A1077,dati_bdv!K$2:K$65536)</f>
        <v>0</v>
      </c>
      <c r="D1077">
        <f>SUMIF(IF(dati_pdc!$C1077=1,dati_bdv!$C$2:$C$65536,IF(dati_pdc!$C1077=2,dati_bdv!$D$2:$D$65536,IF(dati_pdc!$C1077=3,dati_bdv!$E$2:$E$65536,IF(dati_pdc!$C1077=4,dati_bdv!$F$2:$F$65536,IF(dati_pdc!$C1077=5,dati_bdv!$G$2:$G$65536,dati_bdv!$H$2:$H$65536))))),$A1077,dati_bdv!L$2:L$65536)</f>
        <v>0</v>
      </c>
      <c r="E1077">
        <f>SUMIF(IF(dati_pdc!$C1077=1,dati_bdv!$C$2:$C$65536,IF(dati_pdc!$C1077=2,dati_bdv!$D$2:$D$65536,IF(dati_pdc!$C1077=3,dati_bdv!$E$2:$E$65536,IF(dati_pdc!$C1077=4,dati_bdv!$F$2:$F$65536,IF(dati_pdc!$C1077=5,dati_bdv!$G$2:$G$65536,dati_bdv!$H$2:$H$65536))))),$A1077,dati_bdv!M$2:M$65536)</f>
        <v>0</v>
      </c>
      <c r="F1077">
        <f>SUMIF(IF(dati_pdc!$C1077=1,dati_bdv!$C$2:$C$65536,IF(dati_pdc!$C1077=2,dati_bdv!$D$2:$D$65536,IF(dati_pdc!$C1077=3,dati_bdv!$E$2:$E$65536,IF(dati_pdc!$C1077=4,dati_bdv!$F$2:$F$65536,IF(dati_pdc!$C1077=5,dati_bdv!$G$2:$G$65536,dati_bdv!$H$2:$H$65536))))),$A1077,dati_bdv!N$2:N$65536)</f>
        <v>0</v>
      </c>
    </row>
    <row r="1078" spans="1:6">
      <c r="A1078" s="34">
        <f>dati_pdc!A1078</f>
        <v>0</v>
      </c>
      <c r="B1078">
        <f>SUMIF(IF(dati_pdc!$C1078=1,dati_bdv!$C$2:$C$65536,IF(dati_pdc!$C1078=2,dati_bdv!$D$2:$D$65536,IF(dati_pdc!$C1078=3,dati_bdv!$E$2:$E$65536,IF(dati_pdc!$C1078=4,dati_bdv!$F$2:$F$65536,IF(dati_pdc!$C1078=5,dati_bdv!$G$2:$G$65536,dati_bdv!$H$2:$H$65536))))),$A1078,dati_bdv!J$2:J$65536)</f>
        <v>0</v>
      </c>
      <c r="C1078">
        <f>SUMIF(IF(dati_pdc!$C1078=1,dati_bdv!$C$2:$C$65536,IF(dati_pdc!$C1078=2,dati_bdv!$D$2:$D$65536,IF(dati_pdc!$C1078=3,dati_bdv!$E$2:$E$65536,IF(dati_pdc!$C1078=4,dati_bdv!$F$2:$F$65536,IF(dati_pdc!$C1078=5,dati_bdv!$G$2:$G$65536,dati_bdv!$H$2:$H$65536))))),$A1078,dati_bdv!K$2:K$65536)</f>
        <v>0</v>
      </c>
      <c r="D1078">
        <f>SUMIF(IF(dati_pdc!$C1078=1,dati_bdv!$C$2:$C$65536,IF(dati_pdc!$C1078=2,dati_bdv!$D$2:$D$65536,IF(dati_pdc!$C1078=3,dati_bdv!$E$2:$E$65536,IF(dati_pdc!$C1078=4,dati_bdv!$F$2:$F$65536,IF(dati_pdc!$C1078=5,dati_bdv!$G$2:$G$65536,dati_bdv!$H$2:$H$65536))))),$A1078,dati_bdv!L$2:L$65536)</f>
        <v>0</v>
      </c>
      <c r="E1078">
        <f>SUMIF(IF(dati_pdc!$C1078=1,dati_bdv!$C$2:$C$65536,IF(dati_pdc!$C1078=2,dati_bdv!$D$2:$D$65536,IF(dati_pdc!$C1078=3,dati_bdv!$E$2:$E$65536,IF(dati_pdc!$C1078=4,dati_bdv!$F$2:$F$65536,IF(dati_pdc!$C1078=5,dati_bdv!$G$2:$G$65536,dati_bdv!$H$2:$H$65536))))),$A1078,dati_bdv!M$2:M$65536)</f>
        <v>0</v>
      </c>
      <c r="F1078">
        <f>SUMIF(IF(dati_pdc!$C1078=1,dati_bdv!$C$2:$C$65536,IF(dati_pdc!$C1078=2,dati_bdv!$D$2:$D$65536,IF(dati_pdc!$C1078=3,dati_bdv!$E$2:$E$65536,IF(dati_pdc!$C1078=4,dati_bdv!$F$2:$F$65536,IF(dati_pdc!$C1078=5,dati_bdv!$G$2:$G$65536,dati_bdv!$H$2:$H$65536))))),$A1078,dati_bdv!N$2:N$65536)</f>
        <v>0</v>
      </c>
    </row>
    <row r="1079" spans="1:6">
      <c r="A1079" s="34">
        <f>dati_pdc!A1079</f>
        <v>0</v>
      </c>
      <c r="B1079">
        <f>SUMIF(IF(dati_pdc!$C1079=1,dati_bdv!$C$2:$C$65536,IF(dati_pdc!$C1079=2,dati_bdv!$D$2:$D$65536,IF(dati_pdc!$C1079=3,dati_bdv!$E$2:$E$65536,IF(dati_pdc!$C1079=4,dati_bdv!$F$2:$F$65536,IF(dati_pdc!$C1079=5,dati_bdv!$G$2:$G$65536,dati_bdv!$H$2:$H$65536))))),$A1079,dati_bdv!J$2:J$65536)</f>
        <v>0</v>
      </c>
      <c r="C1079">
        <f>SUMIF(IF(dati_pdc!$C1079=1,dati_bdv!$C$2:$C$65536,IF(dati_pdc!$C1079=2,dati_bdv!$D$2:$D$65536,IF(dati_pdc!$C1079=3,dati_bdv!$E$2:$E$65536,IF(dati_pdc!$C1079=4,dati_bdv!$F$2:$F$65536,IF(dati_pdc!$C1079=5,dati_bdv!$G$2:$G$65536,dati_bdv!$H$2:$H$65536))))),$A1079,dati_bdv!K$2:K$65536)</f>
        <v>0</v>
      </c>
      <c r="D1079">
        <f>SUMIF(IF(dati_pdc!$C1079=1,dati_bdv!$C$2:$C$65536,IF(dati_pdc!$C1079=2,dati_bdv!$D$2:$D$65536,IF(dati_pdc!$C1079=3,dati_bdv!$E$2:$E$65536,IF(dati_pdc!$C1079=4,dati_bdv!$F$2:$F$65536,IF(dati_pdc!$C1079=5,dati_bdv!$G$2:$G$65536,dati_bdv!$H$2:$H$65536))))),$A1079,dati_bdv!L$2:L$65536)</f>
        <v>0</v>
      </c>
      <c r="E1079">
        <f>SUMIF(IF(dati_pdc!$C1079=1,dati_bdv!$C$2:$C$65536,IF(dati_pdc!$C1079=2,dati_bdv!$D$2:$D$65536,IF(dati_pdc!$C1079=3,dati_bdv!$E$2:$E$65536,IF(dati_pdc!$C1079=4,dati_bdv!$F$2:$F$65536,IF(dati_pdc!$C1079=5,dati_bdv!$G$2:$G$65536,dati_bdv!$H$2:$H$65536))))),$A1079,dati_bdv!M$2:M$65536)</f>
        <v>0</v>
      </c>
      <c r="F1079">
        <f>SUMIF(IF(dati_pdc!$C1079=1,dati_bdv!$C$2:$C$65536,IF(dati_pdc!$C1079=2,dati_bdv!$D$2:$D$65536,IF(dati_pdc!$C1079=3,dati_bdv!$E$2:$E$65536,IF(dati_pdc!$C1079=4,dati_bdv!$F$2:$F$65536,IF(dati_pdc!$C1079=5,dati_bdv!$G$2:$G$65536,dati_bdv!$H$2:$H$65536))))),$A1079,dati_bdv!N$2:N$65536)</f>
        <v>0</v>
      </c>
    </row>
    <row r="1080" spans="1:6">
      <c r="A1080" s="34">
        <f>dati_pdc!A1080</f>
        <v>0</v>
      </c>
      <c r="B1080">
        <f>SUMIF(IF(dati_pdc!$C1080=1,dati_bdv!$C$2:$C$65536,IF(dati_pdc!$C1080=2,dati_bdv!$D$2:$D$65536,IF(dati_pdc!$C1080=3,dati_bdv!$E$2:$E$65536,IF(dati_pdc!$C1080=4,dati_bdv!$F$2:$F$65536,IF(dati_pdc!$C1080=5,dati_bdv!$G$2:$G$65536,dati_bdv!$H$2:$H$65536))))),$A1080,dati_bdv!J$2:J$65536)</f>
        <v>0</v>
      </c>
      <c r="C1080">
        <f>SUMIF(IF(dati_pdc!$C1080=1,dati_bdv!$C$2:$C$65536,IF(dati_pdc!$C1080=2,dati_bdv!$D$2:$D$65536,IF(dati_pdc!$C1080=3,dati_bdv!$E$2:$E$65536,IF(dati_pdc!$C1080=4,dati_bdv!$F$2:$F$65536,IF(dati_pdc!$C1080=5,dati_bdv!$G$2:$G$65536,dati_bdv!$H$2:$H$65536))))),$A1080,dati_bdv!K$2:K$65536)</f>
        <v>0</v>
      </c>
      <c r="D1080">
        <f>SUMIF(IF(dati_pdc!$C1080=1,dati_bdv!$C$2:$C$65536,IF(dati_pdc!$C1080=2,dati_bdv!$D$2:$D$65536,IF(dati_pdc!$C1080=3,dati_bdv!$E$2:$E$65536,IF(dati_pdc!$C1080=4,dati_bdv!$F$2:$F$65536,IF(dati_pdc!$C1080=5,dati_bdv!$G$2:$G$65536,dati_bdv!$H$2:$H$65536))))),$A1080,dati_bdv!L$2:L$65536)</f>
        <v>0</v>
      </c>
      <c r="E1080">
        <f>SUMIF(IF(dati_pdc!$C1080=1,dati_bdv!$C$2:$C$65536,IF(dati_pdc!$C1080=2,dati_bdv!$D$2:$D$65536,IF(dati_pdc!$C1080=3,dati_bdv!$E$2:$E$65536,IF(dati_pdc!$C1080=4,dati_bdv!$F$2:$F$65536,IF(dati_pdc!$C1080=5,dati_bdv!$G$2:$G$65536,dati_bdv!$H$2:$H$65536))))),$A1080,dati_bdv!M$2:M$65536)</f>
        <v>0</v>
      </c>
      <c r="F1080">
        <f>SUMIF(IF(dati_pdc!$C1080=1,dati_bdv!$C$2:$C$65536,IF(dati_pdc!$C1080=2,dati_bdv!$D$2:$D$65536,IF(dati_pdc!$C1080=3,dati_bdv!$E$2:$E$65536,IF(dati_pdc!$C1080=4,dati_bdv!$F$2:$F$65536,IF(dati_pdc!$C1080=5,dati_bdv!$G$2:$G$65536,dati_bdv!$H$2:$H$65536))))),$A1080,dati_bdv!N$2:N$65536)</f>
        <v>0</v>
      </c>
    </row>
    <row r="1081" spans="1:6">
      <c r="A1081" s="34">
        <f>dati_pdc!A1081</f>
        <v>0</v>
      </c>
      <c r="B1081">
        <f>SUMIF(IF(dati_pdc!$C1081=1,dati_bdv!$C$2:$C$65536,IF(dati_pdc!$C1081=2,dati_bdv!$D$2:$D$65536,IF(dati_pdc!$C1081=3,dati_bdv!$E$2:$E$65536,IF(dati_pdc!$C1081=4,dati_bdv!$F$2:$F$65536,IF(dati_pdc!$C1081=5,dati_bdv!$G$2:$G$65536,dati_bdv!$H$2:$H$65536))))),$A1081,dati_bdv!J$2:J$65536)</f>
        <v>0</v>
      </c>
      <c r="C1081">
        <f>SUMIF(IF(dati_pdc!$C1081=1,dati_bdv!$C$2:$C$65536,IF(dati_pdc!$C1081=2,dati_bdv!$D$2:$D$65536,IF(dati_pdc!$C1081=3,dati_bdv!$E$2:$E$65536,IF(dati_pdc!$C1081=4,dati_bdv!$F$2:$F$65536,IF(dati_pdc!$C1081=5,dati_bdv!$G$2:$G$65536,dati_bdv!$H$2:$H$65536))))),$A1081,dati_bdv!K$2:K$65536)</f>
        <v>0</v>
      </c>
      <c r="D1081">
        <f>SUMIF(IF(dati_pdc!$C1081=1,dati_bdv!$C$2:$C$65536,IF(dati_pdc!$C1081=2,dati_bdv!$D$2:$D$65536,IF(dati_pdc!$C1081=3,dati_bdv!$E$2:$E$65536,IF(dati_pdc!$C1081=4,dati_bdv!$F$2:$F$65536,IF(dati_pdc!$C1081=5,dati_bdv!$G$2:$G$65536,dati_bdv!$H$2:$H$65536))))),$A1081,dati_bdv!L$2:L$65536)</f>
        <v>0</v>
      </c>
      <c r="E1081">
        <f>SUMIF(IF(dati_pdc!$C1081=1,dati_bdv!$C$2:$C$65536,IF(dati_pdc!$C1081=2,dati_bdv!$D$2:$D$65536,IF(dati_pdc!$C1081=3,dati_bdv!$E$2:$E$65536,IF(dati_pdc!$C1081=4,dati_bdv!$F$2:$F$65536,IF(dati_pdc!$C1081=5,dati_bdv!$G$2:$G$65536,dati_bdv!$H$2:$H$65536))))),$A1081,dati_bdv!M$2:M$65536)</f>
        <v>0</v>
      </c>
      <c r="F1081">
        <f>SUMIF(IF(dati_pdc!$C1081=1,dati_bdv!$C$2:$C$65536,IF(dati_pdc!$C1081=2,dati_bdv!$D$2:$D$65536,IF(dati_pdc!$C1081=3,dati_bdv!$E$2:$E$65536,IF(dati_pdc!$C1081=4,dati_bdv!$F$2:$F$65536,IF(dati_pdc!$C1081=5,dati_bdv!$G$2:$G$65536,dati_bdv!$H$2:$H$65536))))),$A1081,dati_bdv!N$2:N$65536)</f>
        <v>0</v>
      </c>
    </row>
    <row r="1082" spans="1:6">
      <c r="A1082" s="34">
        <f>dati_pdc!A1082</f>
        <v>0</v>
      </c>
      <c r="B1082">
        <f>SUMIF(IF(dati_pdc!$C1082=1,dati_bdv!$C$2:$C$65536,IF(dati_pdc!$C1082=2,dati_bdv!$D$2:$D$65536,IF(dati_pdc!$C1082=3,dati_bdv!$E$2:$E$65536,IF(dati_pdc!$C1082=4,dati_bdv!$F$2:$F$65536,IF(dati_pdc!$C1082=5,dati_bdv!$G$2:$G$65536,dati_bdv!$H$2:$H$65536))))),$A1082,dati_bdv!J$2:J$65536)</f>
        <v>0</v>
      </c>
      <c r="C1082">
        <f>SUMIF(IF(dati_pdc!$C1082=1,dati_bdv!$C$2:$C$65536,IF(dati_pdc!$C1082=2,dati_bdv!$D$2:$D$65536,IF(dati_pdc!$C1082=3,dati_bdv!$E$2:$E$65536,IF(dati_pdc!$C1082=4,dati_bdv!$F$2:$F$65536,IF(dati_pdc!$C1082=5,dati_bdv!$G$2:$G$65536,dati_bdv!$H$2:$H$65536))))),$A1082,dati_bdv!K$2:K$65536)</f>
        <v>0</v>
      </c>
      <c r="D1082">
        <f>SUMIF(IF(dati_pdc!$C1082=1,dati_bdv!$C$2:$C$65536,IF(dati_pdc!$C1082=2,dati_bdv!$D$2:$D$65536,IF(dati_pdc!$C1082=3,dati_bdv!$E$2:$E$65536,IF(dati_pdc!$C1082=4,dati_bdv!$F$2:$F$65536,IF(dati_pdc!$C1082=5,dati_bdv!$G$2:$G$65536,dati_bdv!$H$2:$H$65536))))),$A1082,dati_bdv!L$2:L$65536)</f>
        <v>0</v>
      </c>
      <c r="E1082">
        <f>SUMIF(IF(dati_pdc!$C1082=1,dati_bdv!$C$2:$C$65536,IF(dati_pdc!$C1082=2,dati_bdv!$D$2:$D$65536,IF(dati_pdc!$C1082=3,dati_bdv!$E$2:$E$65536,IF(dati_pdc!$C1082=4,dati_bdv!$F$2:$F$65536,IF(dati_pdc!$C1082=5,dati_bdv!$G$2:$G$65536,dati_bdv!$H$2:$H$65536))))),$A1082,dati_bdv!M$2:M$65536)</f>
        <v>0</v>
      </c>
      <c r="F1082">
        <f>SUMIF(IF(dati_pdc!$C1082=1,dati_bdv!$C$2:$C$65536,IF(dati_pdc!$C1082=2,dati_bdv!$D$2:$D$65536,IF(dati_pdc!$C1082=3,dati_bdv!$E$2:$E$65536,IF(dati_pdc!$C1082=4,dati_bdv!$F$2:$F$65536,IF(dati_pdc!$C1082=5,dati_bdv!$G$2:$G$65536,dati_bdv!$H$2:$H$65536))))),$A1082,dati_bdv!N$2:N$65536)</f>
        <v>0</v>
      </c>
    </row>
    <row r="1083" spans="1:6">
      <c r="A1083" s="34">
        <f>dati_pdc!A1083</f>
        <v>0</v>
      </c>
      <c r="B1083">
        <f>SUMIF(IF(dati_pdc!$C1083=1,dati_bdv!$C$2:$C$65536,IF(dati_pdc!$C1083=2,dati_bdv!$D$2:$D$65536,IF(dati_pdc!$C1083=3,dati_bdv!$E$2:$E$65536,IF(dati_pdc!$C1083=4,dati_bdv!$F$2:$F$65536,IF(dati_pdc!$C1083=5,dati_bdv!$G$2:$G$65536,dati_bdv!$H$2:$H$65536))))),$A1083,dati_bdv!J$2:J$65536)</f>
        <v>0</v>
      </c>
      <c r="C1083">
        <f>SUMIF(IF(dati_pdc!$C1083=1,dati_bdv!$C$2:$C$65536,IF(dati_pdc!$C1083=2,dati_bdv!$D$2:$D$65536,IF(dati_pdc!$C1083=3,dati_bdv!$E$2:$E$65536,IF(dati_pdc!$C1083=4,dati_bdv!$F$2:$F$65536,IF(dati_pdc!$C1083=5,dati_bdv!$G$2:$G$65536,dati_bdv!$H$2:$H$65536))))),$A1083,dati_bdv!K$2:K$65536)</f>
        <v>0</v>
      </c>
      <c r="D1083">
        <f>SUMIF(IF(dati_pdc!$C1083=1,dati_bdv!$C$2:$C$65536,IF(dati_pdc!$C1083=2,dati_bdv!$D$2:$D$65536,IF(dati_pdc!$C1083=3,dati_bdv!$E$2:$E$65536,IF(dati_pdc!$C1083=4,dati_bdv!$F$2:$F$65536,IF(dati_pdc!$C1083=5,dati_bdv!$G$2:$G$65536,dati_bdv!$H$2:$H$65536))))),$A1083,dati_bdv!L$2:L$65536)</f>
        <v>0</v>
      </c>
      <c r="E1083">
        <f>SUMIF(IF(dati_pdc!$C1083=1,dati_bdv!$C$2:$C$65536,IF(dati_pdc!$C1083=2,dati_bdv!$D$2:$D$65536,IF(dati_pdc!$C1083=3,dati_bdv!$E$2:$E$65536,IF(dati_pdc!$C1083=4,dati_bdv!$F$2:$F$65536,IF(dati_pdc!$C1083=5,dati_bdv!$G$2:$G$65536,dati_bdv!$H$2:$H$65536))))),$A1083,dati_bdv!M$2:M$65536)</f>
        <v>0</v>
      </c>
      <c r="F1083">
        <f>SUMIF(IF(dati_pdc!$C1083=1,dati_bdv!$C$2:$C$65536,IF(dati_pdc!$C1083=2,dati_bdv!$D$2:$D$65536,IF(dati_pdc!$C1083=3,dati_bdv!$E$2:$E$65536,IF(dati_pdc!$C1083=4,dati_bdv!$F$2:$F$65536,IF(dati_pdc!$C1083=5,dati_bdv!$G$2:$G$65536,dati_bdv!$H$2:$H$65536))))),$A1083,dati_bdv!N$2:N$65536)</f>
        <v>0</v>
      </c>
    </row>
    <row r="1084" spans="1:6">
      <c r="A1084" s="34">
        <f>dati_pdc!A1084</f>
        <v>0</v>
      </c>
      <c r="B1084">
        <f>SUMIF(IF(dati_pdc!$C1084=1,dati_bdv!$C$2:$C$65536,IF(dati_pdc!$C1084=2,dati_bdv!$D$2:$D$65536,IF(dati_pdc!$C1084=3,dati_bdv!$E$2:$E$65536,IF(dati_pdc!$C1084=4,dati_bdv!$F$2:$F$65536,IF(dati_pdc!$C1084=5,dati_bdv!$G$2:$G$65536,dati_bdv!$H$2:$H$65536))))),$A1084,dati_bdv!J$2:J$65536)</f>
        <v>0</v>
      </c>
      <c r="C1084">
        <f>SUMIF(IF(dati_pdc!$C1084=1,dati_bdv!$C$2:$C$65536,IF(dati_pdc!$C1084=2,dati_bdv!$D$2:$D$65536,IF(dati_pdc!$C1084=3,dati_bdv!$E$2:$E$65536,IF(dati_pdc!$C1084=4,dati_bdv!$F$2:$F$65536,IF(dati_pdc!$C1084=5,dati_bdv!$G$2:$G$65536,dati_bdv!$H$2:$H$65536))))),$A1084,dati_bdv!K$2:K$65536)</f>
        <v>0</v>
      </c>
      <c r="D1084">
        <f>SUMIF(IF(dati_pdc!$C1084=1,dati_bdv!$C$2:$C$65536,IF(dati_pdc!$C1084=2,dati_bdv!$D$2:$D$65536,IF(dati_pdc!$C1084=3,dati_bdv!$E$2:$E$65536,IF(dati_pdc!$C1084=4,dati_bdv!$F$2:$F$65536,IF(dati_pdc!$C1084=5,dati_bdv!$G$2:$G$65536,dati_bdv!$H$2:$H$65536))))),$A1084,dati_bdv!L$2:L$65536)</f>
        <v>0</v>
      </c>
      <c r="E1084">
        <f>SUMIF(IF(dati_pdc!$C1084=1,dati_bdv!$C$2:$C$65536,IF(dati_pdc!$C1084=2,dati_bdv!$D$2:$D$65536,IF(dati_pdc!$C1084=3,dati_bdv!$E$2:$E$65536,IF(dati_pdc!$C1084=4,dati_bdv!$F$2:$F$65536,IF(dati_pdc!$C1084=5,dati_bdv!$G$2:$G$65536,dati_bdv!$H$2:$H$65536))))),$A1084,dati_bdv!M$2:M$65536)</f>
        <v>0</v>
      </c>
      <c r="F1084">
        <f>SUMIF(IF(dati_pdc!$C1084=1,dati_bdv!$C$2:$C$65536,IF(dati_pdc!$C1084=2,dati_bdv!$D$2:$D$65536,IF(dati_pdc!$C1084=3,dati_bdv!$E$2:$E$65536,IF(dati_pdc!$C1084=4,dati_bdv!$F$2:$F$65536,IF(dati_pdc!$C1084=5,dati_bdv!$G$2:$G$65536,dati_bdv!$H$2:$H$65536))))),$A1084,dati_bdv!N$2:N$65536)</f>
        <v>0</v>
      </c>
    </row>
    <row r="1085" spans="1:6">
      <c r="A1085" s="34">
        <f>dati_pdc!A1085</f>
        <v>0</v>
      </c>
      <c r="B1085">
        <f>SUMIF(IF(dati_pdc!$C1085=1,dati_bdv!$C$2:$C$65536,IF(dati_pdc!$C1085=2,dati_bdv!$D$2:$D$65536,IF(dati_pdc!$C1085=3,dati_bdv!$E$2:$E$65536,IF(dati_pdc!$C1085=4,dati_bdv!$F$2:$F$65536,IF(dati_pdc!$C1085=5,dati_bdv!$G$2:$G$65536,dati_bdv!$H$2:$H$65536))))),$A1085,dati_bdv!J$2:J$65536)</f>
        <v>0</v>
      </c>
      <c r="C1085">
        <f>SUMIF(IF(dati_pdc!$C1085=1,dati_bdv!$C$2:$C$65536,IF(dati_pdc!$C1085=2,dati_bdv!$D$2:$D$65536,IF(dati_pdc!$C1085=3,dati_bdv!$E$2:$E$65536,IF(dati_pdc!$C1085=4,dati_bdv!$F$2:$F$65536,IF(dati_pdc!$C1085=5,dati_bdv!$G$2:$G$65536,dati_bdv!$H$2:$H$65536))))),$A1085,dati_bdv!K$2:K$65536)</f>
        <v>0</v>
      </c>
      <c r="D1085">
        <f>SUMIF(IF(dati_pdc!$C1085=1,dati_bdv!$C$2:$C$65536,IF(dati_pdc!$C1085=2,dati_bdv!$D$2:$D$65536,IF(dati_pdc!$C1085=3,dati_bdv!$E$2:$E$65536,IF(dati_pdc!$C1085=4,dati_bdv!$F$2:$F$65536,IF(dati_pdc!$C1085=5,dati_bdv!$G$2:$G$65536,dati_bdv!$H$2:$H$65536))))),$A1085,dati_bdv!L$2:L$65536)</f>
        <v>0</v>
      </c>
      <c r="E1085">
        <f>SUMIF(IF(dati_pdc!$C1085=1,dati_bdv!$C$2:$C$65536,IF(dati_pdc!$C1085=2,dati_bdv!$D$2:$D$65536,IF(dati_pdc!$C1085=3,dati_bdv!$E$2:$E$65536,IF(dati_pdc!$C1085=4,dati_bdv!$F$2:$F$65536,IF(dati_pdc!$C1085=5,dati_bdv!$G$2:$G$65536,dati_bdv!$H$2:$H$65536))))),$A1085,dati_bdv!M$2:M$65536)</f>
        <v>0</v>
      </c>
      <c r="F1085">
        <f>SUMIF(IF(dati_pdc!$C1085=1,dati_bdv!$C$2:$C$65536,IF(dati_pdc!$C1085=2,dati_bdv!$D$2:$D$65536,IF(dati_pdc!$C1085=3,dati_bdv!$E$2:$E$65536,IF(dati_pdc!$C1085=4,dati_bdv!$F$2:$F$65536,IF(dati_pdc!$C1085=5,dati_bdv!$G$2:$G$65536,dati_bdv!$H$2:$H$65536))))),$A1085,dati_bdv!N$2:N$65536)</f>
        <v>0</v>
      </c>
    </row>
    <row r="1086" spans="1:6">
      <c r="A1086" s="34">
        <f>dati_pdc!A1086</f>
        <v>0</v>
      </c>
      <c r="B1086">
        <f>SUMIF(IF(dati_pdc!$C1086=1,dati_bdv!$C$2:$C$65536,IF(dati_pdc!$C1086=2,dati_bdv!$D$2:$D$65536,IF(dati_pdc!$C1086=3,dati_bdv!$E$2:$E$65536,IF(dati_pdc!$C1086=4,dati_bdv!$F$2:$F$65536,IF(dati_pdc!$C1086=5,dati_bdv!$G$2:$G$65536,dati_bdv!$H$2:$H$65536))))),$A1086,dati_bdv!J$2:J$65536)</f>
        <v>0</v>
      </c>
      <c r="C1086">
        <f>SUMIF(IF(dati_pdc!$C1086=1,dati_bdv!$C$2:$C$65536,IF(dati_pdc!$C1086=2,dati_bdv!$D$2:$D$65536,IF(dati_pdc!$C1086=3,dati_bdv!$E$2:$E$65536,IF(dati_pdc!$C1086=4,dati_bdv!$F$2:$F$65536,IF(dati_pdc!$C1086=5,dati_bdv!$G$2:$G$65536,dati_bdv!$H$2:$H$65536))))),$A1086,dati_bdv!K$2:K$65536)</f>
        <v>0</v>
      </c>
      <c r="D1086">
        <f>SUMIF(IF(dati_pdc!$C1086=1,dati_bdv!$C$2:$C$65536,IF(dati_pdc!$C1086=2,dati_bdv!$D$2:$D$65536,IF(dati_pdc!$C1086=3,dati_bdv!$E$2:$E$65536,IF(dati_pdc!$C1086=4,dati_bdv!$F$2:$F$65536,IF(dati_pdc!$C1086=5,dati_bdv!$G$2:$G$65536,dati_bdv!$H$2:$H$65536))))),$A1086,dati_bdv!L$2:L$65536)</f>
        <v>0</v>
      </c>
      <c r="E1086">
        <f>SUMIF(IF(dati_pdc!$C1086=1,dati_bdv!$C$2:$C$65536,IF(dati_pdc!$C1086=2,dati_bdv!$D$2:$D$65536,IF(dati_pdc!$C1086=3,dati_bdv!$E$2:$E$65536,IF(dati_pdc!$C1086=4,dati_bdv!$F$2:$F$65536,IF(dati_pdc!$C1086=5,dati_bdv!$G$2:$G$65536,dati_bdv!$H$2:$H$65536))))),$A1086,dati_bdv!M$2:M$65536)</f>
        <v>0</v>
      </c>
      <c r="F1086">
        <f>SUMIF(IF(dati_pdc!$C1086=1,dati_bdv!$C$2:$C$65536,IF(dati_pdc!$C1086=2,dati_bdv!$D$2:$D$65536,IF(dati_pdc!$C1086=3,dati_bdv!$E$2:$E$65536,IF(dati_pdc!$C1086=4,dati_bdv!$F$2:$F$65536,IF(dati_pdc!$C1086=5,dati_bdv!$G$2:$G$65536,dati_bdv!$H$2:$H$65536))))),$A1086,dati_bdv!N$2:N$65536)</f>
        <v>0</v>
      </c>
    </row>
    <row r="1087" spans="1:6">
      <c r="A1087" s="34">
        <f>dati_pdc!A1087</f>
        <v>0</v>
      </c>
      <c r="B1087">
        <f>SUMIF(IF(dati_pdc!$C1087=1,dati_bdv!$C$2:$C$65536,IF(dati_pdc!$C1087=2,dati_bdv!$D$2:$D$65536,IF(dati_pdc!$C1087=3,dati_bdv!$E$2:$E$65536,IF(dati_pdc!$C1087=4,dati_bdv!$F$2:$F$65536,IF(dati_pdc!$C1087=5,dati_bdv!$G$2:$G$65536,dati_bdv!$H$2:$H$65536))))),$A1087,dati_bdv!J$2:J$65536)</f>
        <v>0</v>
      </c>
      <c r="C1087">
        <f>SUMIF(IF(dati_pdc!$C1087=1,dati_bdv!$C$2:$C$65536,IF(dati_pdc!$C1087=2,dati_bdv!$D$2:$D$65536,IF(dati_pdc!$C1087=3,dati_bdv!$E$2:$E$65536,IF(dati_pdc!$C1087=4,dati_bdv!$F$2:$F$65536,IF(dati_pdc!$C1087=5,dati_bdv!$G$2:$G$65536,dati_bdv!$H$2:$H$65536))))),$A1087,dati_bdv!K$2:K$65536)</f>
        <v>0</v>
      </c>
      <c r="D1087">
        <f>SUMIF(IF(dati_pdc!$C1087=1,dati_bdv!$C$2:$C$65536,IF(dati_pdc!$C1087=2,dati_bdv!$D$2:$D$65536,IF(dati_pdc!$C1087=3,dati_bdv!$E$2:$E$65536,IF(dati_pdc!$C1087=4,dati_bdv!$F$2:$F$65536,IF(dati_pdc!$C1087=5,dati_bdv!$G$2:$G$65536,dati_bdv!$H$2:$H$65536))))),$A1087,dati_bdv!L$2:L$65536)</f>
        <v>0</v>
      </c>
      <c r="E1087">
        <f>SUMIF(IF(dati_pdc!$C1087=1,dati_bdv!$C$2:$C$65536,IF(dati_pdc!$C1087=2,dati_bdv!$D$2:$D$65536,IF(dati_pdc!$C1087=3,dati_bdv!$E$2:$E$65536,IF(dati_pdc!$C1087=4,dati_bdv!$F$2:$F$65536,IF(dati_pdc!$C1087=5,dati_bdv!$G$2:$G$65536,dati_bdv!$H$2:$H$65536))))),$A1087,dati_bdv!M$2:M$65536)</f>
        <v>0</v>
      </c>
      <c r="F1087">
        <f>SUMIF(IF(dati_pdc!$C1087=1,dati_bdv!$C$2:$C$65536,IF(dati_pdc!$C1087=2,dati_bdv!$D$2:$D$65536,IF(dati_pdc!$C1087=3,dati_bdv!$E$2:$E$65536,IF(dati_pdc!$C1087=4,dati_bdv!$F$2:$F$65536,IF(dati_pdc!$C1087=5,dati_bdv!$G$2:$G$65536,dati_bdv!$H$2:$H$65536))))),$A1087,dati_bdv!N$2:N$65536)</f>
        <v>0</v>
      </c>
    </row>
    <row r="1088" spans="1:6">
      <c r="A1088" s="34">
        <f>dati_pdc!A1088</f>
        <v>0</v>
      </c>
      <c r="B1088">
        <f>SUMIF(IF(dati_pdc!$C1088=1,dati_bdv!$C$2:$C$65536,IF(dati_pdc!$C1088=2,dati_bdv!$D$2:$D$65536,IF(dati_pdc!$C1088=3,dati_bdv!$E$2:$E$65536,IF(dati_pdc!$C1088=4,dati_bdv!$F$2:$F$65536,IF(dati_pdc!$C1088=5,dati_bdv!$G$2:$G$65536,dati_bdv!$H$2:$H$65536))))),$A1088,dati_bdv!J$2:J$65536)</f>
        <v>0</v>
      </c>
      <c r="C1088">
        <f>SUMIF(IF(dati_pdc!$C1088=1,dati_bdv!$C$2:$C$65536,IF(dati_pdc!$C1088=2,dati_bdv!$D$2:$D$65536,IF(dati_pdc!$C1088=3,dati_bdv!$E$2:$E$65536,IF(dati_pdc!$C1088=4,dati_bdv!$F$2:$F$65536,IF(dati_pdc!$C1088=5,dati_bdv!$G$2:$G$65536,dati_bdv!$H$2:$H$65536))))),$A1088,dati_bdv!K$2:K$65536)</f>
        <v>0</v>
      </c>
      <c r="D1088">
        <f>SUMIF(IF(dati_pdc!$C1088=1,dati_bdv!$C$2:$C$65536,IF(dati_pdc!$C1088=2,dati_bdv!$D$2:$D$65536,IF(dati_pdc!$C1088=3,dati_bdv!$E$2:$E$65536,IF(dati_pdc!$C1088=4,dati_bdv!$F$2:$F$65536,IF(dati_pdc!$C1088=5,dati_bdv!$G$2:$G$65536,dati_bdv!$H$2:$H$65536))))),$A1088,dati_bdv!L$2:L$65536)</f>
        <v>0</v>
      </c>
      <c r="E1088">
        <f>SUMIF(IF(dati_pdc!$C1088=1,dati_bdv!$C$2:$C$65536,IF(dati_pdc!$C1088=2,dati_bdv!$D$2:$D$65536,IF(dati_pdc!$C1088=3,dati_bdv!$E$2:$E$65536,IF(dati_pdc!$C1088=4,dati_bdv!$F$2:$F$65536,IF(dati_pdc!$C1088=5,dati_bdv!$G$2:$G$65536,dati_bdv!$H$2:$H$65536))))),$A1088,dati_bdv!M$2:M$65536)</f>
        <v>0</v>
      </c>
      <c r="F1088">
        <f>SUMIF(IF(dati_pdc!$C1088=1,dati_bdv!$C$2:$C$65536,IF(dati_pdc!$C1088=2,dati_bdv!$D$2:$D$65536,IF(dati_pdc!$C1088=3,dati_bdv!$E$2:$E$65536,IF(dati_pdc!$C1088=4,dati_bdv!$F$2:$F$65536,IF(dati_pdc!$C1088=5,dati_bdv!$G$2:$G$65536,dati_bdv!$H$2:$H$65536))))),$A1088,dati_bdv!N$2:N$65536)</f>
        <v>0</v>
      </c>
    </row>
    <row r="1089" spans="1:6">
      <c r="A1089" s="34">
        <f>dati_pdc!A1089</f>
        <v>0</v>
      </c>
      <c r="B1089">
        <f>SUMIF(IF(dati_pdc!$C1089=1,dati_bdv!$C$2:$C$65536,IF(dati_pdc!$C1089=2,dati_bdv!$D$2:$D$65536,IF(dati_pdc!$C1089=3,dati_bdv!$E$2:$E$65536,IF(dati_pdc!$C1089=4,dati_bdv!$F$2:$F$65536,IF(dati_pdc!$C1089=5,dati_bdv!$G$2:$G$65536,dati_bdv!$H$2:$H$65536))))),$A1089,dati_bdv!J$2:J$65536)</f>
        <v>0</v>
      </c>
      <c r="C1089">
        <f>SUMIF(IF(dati_pdc!$C1089=1,dati_bdv!$C$2:$C$65536,IF(dati_pdc!$C1089=2,dati_bdv!$D$2:$D$65536,IF(dati_pdc!$C1089=3,dati_bdv!$E$2:$E$65536,IF(dati_pdc!$C1089=4,dati_bdv!$F$2:$F$65536,IF(dati_pdc!$C1089=5,dati_bdv!$G$2:$G$65536,dati_bdv!$H$2:$H$65536))))),$A1089,dati_bdv!K$2:K$65536)</f>
        <v>0</v>
      </c>
      <c r="D1089">
        <f>SUMIF(IF(dati_pdc!$C1089=1,dati_bdv!$C$2:$C$65536,IF(dati_pdc!$C1089=2,dati_bdv!$D$2:$D$65536,IF(dati_pdc!$C1089=3,dati_bdv!$E$2:$E$65536,IF(dati_pdc!$C1089=4,dati_bdv!$F$2:$F$65536,IF(dati_pdc!$C1089=5,dati_bdv!$G$2:$G$65536,dati_bdv!$H$2:$H$65536))))),$A1089,dati_bdv!L$2:L$65536)</f>
        <v>0</v>
      </c>
      <c r="E1089">
        <f>SUMIF(IF(dati_pdc!$C1089=1,dati_bdv!$C$2:$C$65536,IF(dati_pdc!$C1089=2,dati_bdv!$D$2:$D$65536,IF(dati_pdc!$C1089=3,dati_bdv!$E$2:$E$65536,IF(dati_pdc!$C1089=4,dati_bdv!$F$2:$F$65536,IF(dati_pdc!$C1089=5,dati_bdv!$G$2:$G$65536,dati_bdv!$H$2:$H$65536))))),$A1089,dati_bdv!M$2:M$65536)</f>
        <v>0</v>
      </c>
      <c r="F1089">
        <f>SUMIF(IF(dati_pdc!$C1089=1,dati_bdv!$C$2:$C$65536,IF(dati_pdc!$C1089=2,dati_bdv!$D$2:$D$65536,IF(dati_pdc!$C1089=3,dati_bdv!$E$2:$E$65536,IF(dati_pdc!$C1089=4,dati_bdv!$F$2:$F$65536,IF(dati_pdc!$C1089=5,dati_bdv!$G$2:$G$65536,dati_bdv!$H$2:$H$65536))))),$A1089,dati_bdv!N$2:N$65536)</f>
        <v>0</v>
      </c>
    </row>
    <row r="1090" spans="1:6">
      <c r="A1090" s="34">
        <f>dati_pdc!A1090</f>
        <v>0</v>
      </c>
      <c r="B1090">
        <f>SUMIF(IF(dati_pdc!$C1090=1,dati_bdv!$C$2:$C$65536,IF(dati_pdc!$C1090=2,dati_bdv!$D$2:$D$65536,IF(dati_pdc!$C1090=3,dati_bdv!$E$2:$E$65536,IF(dati_pdc!$C1090=4,dati_bdv!$F$2:$F$65536,IF(dati_pdc!$C1090=5,dati_bdv!$G$2:$G$65536,dati_bdv!$H$2:$H$65536))))),$A1090,dati_bdv!J$2:J$65536)</f>
        <v>0</v>
      </c>
      <c r="C1090">
        <f>SUMIF(IF(dati_pdc!$C1090=1,dati_bdv!$C$2:$C$65536,IF(dati_pdc!$C1090=2,dati_bdv!$D$2:$D$65536,IF(dati_pdc!$C1090=3,dati_bdv!$E$2:$E$65536,IF(dati_pdc!$C1090=4,dati_bdv!$F$2:$F$65536,IF(dati_pdc!$C1090=5,dati_bdv!$G$2:$G$65536,dati_bdv!$H$2:$H$65536))))),$A1090,dati_bdv!K$2:K$65536)</f>
        <v>0</v>
      </c>
      <c r="D1090">
        <f>SUMIF(IF(dati_pdc!$C1090=1,dati_bdv!$C$2:$C$65536,IF(dati_pdc!$C1090=2,dati_bdv!$D$2:$D$65536,IF(dati_pdc!$C1090=3,dati_bdv!$E$2:$E$65536,IF(dati_pdc!$C1090=4,dati_bdv!$F$2:$F$65536,IF(dati_pdc!$C1090=5,dati_bdv!$G$2:$G$65536,dati_bdv!$H$2:$H$65536))))),$A1090,dati_bdv!L$2:L$65536)</f>
        <v>0</v>
      </c>
      <c r="E1090">
        <f>SUMIF(IF(dati_pdc!$C1090=1,dati_bdv!$C$2:$C$65536,IF(dati_pdc!$C1090=2,dati_bdv!$D$2:$D$65536,IF(dati_pdc!$C1090=3,dati_bdv!$E$2:$E$65536,IF(dati_pdc!$C1090=4,dati_bdv!$F$2:$F$65536,IF(dati_pdc!$C1090=5,dati_bdv!$G$2:$G$65536,dati_bdv!$H$2:$H$65536))))),$A1090,dati_bdv!M$2:M$65536)</f>
        <v>0</v>
      </c>
      <c r="F1090">
        <f>SUMIF(IF(dati_pdc!$C1090=1,dati_bdv!$C$2:$C$65536,IF(dati_pdc!$C1090=2,dati_bdv!$D$2:$D$65536,IF(dati_pdc!$C1090=3,dati_bdv!$E$2:$E$65536,IF(dati_pdc!$C1090=4,dati_bdv!$F$2:$F$65536,IF(dati_pdc!$C1090=5,dati_bdv!$G$2:$G$65536,dati_bdv!$H$2:$H$65536))))),$A1090,dati_bdv!N$2:N$65536)</f>
        <v>0</v>
      </c>
    </row>
    <row r="1091" spans="1:6">
      <c r="A1091" s="34">
        <f>dati_pdc!A1091</f>
        <v>0</v>
      </c>
      <c r="B1091">
        <f>SUMIF(IF(dati_pdc!$C1091=1,dati_bdv!$C$2:$C$65536,IF(dati_pdc!$C1091=2,dati_bdv!$D$2:$D$65536,IF(dati_pdc!$C1091=3,dati_bdv!$E$2:$E$65536,IF(dati_pdc!$C1091=4,dati_bdv!$F$2:$F$65536,IF(dati_pdc!$C1091=5,dati_bdv!$G$2:$G$65536,dati_bdv!$H$2:$H$65536))))),$A1091,dati_bdv!J$2:J$65536)</f>
        <v>0</v>
      </c>
      <c r="C1091">
        <f>SUMIF(IF(dati_pdc!$C1091=1,dati_bdv!$C$2:$C$65536,IF(dati_pdc!$C1091=2,dati_bdv!$D$2:$D$65536,IF(dati_pdc!$C1091=3,dati_bdv!$E$2:$E$65536,IF(dati_pdc!$C1091=4,dati_bdv!$F$2:$F$65536,IF(dati_pdc!$C1091=5,dati_bdv!$G$2:$G$65536,dati_bdv!$H$2:$H$65536))))),$A1091,dati_bdv!K$2:K$65536)</f>
        <v>0</v>
      </c>
      <c r="D1091">
        <f>SUMIF(IF(dati_pdc!$C1091=1,dati_bdv!$C$2:$C$65536,IF(dati_pdc!$C1091=2,dati_bdv!$D$2:$D$65536,IF(dati_pdc!$C1091=3,dati_bdv!$E$2:$E$65536,IF(dati_pdc!$C1091=4,dati_bdv!$F$2:$F$65536,IF(dati_pdc!$C1091=5,dati_bdv!$G$2:$G$65536,dati_bdv!$H$2:$H$65536))))),$A1091,dati_bdv!L$2:L$65536)</f>
        <v>0</v>
      </c>
      <c r="E1091">
        <f>SUMIF(IF(dati_pdc!$C1091=1,dati_bdv!$C$2:$C$65536,IF(dati_pdc!$C1091=2,dati_bdv!$D$2:$D$65536,IF(dati_pdc!$C1091=3,dati_bdv!$E$2:$E$65536,IF(dati_pdc!$C1091=4,dati_bdv!$F$2:$F$65536,IF(dati_pdc!$C1091=5,dati_bdv!$G$2:$G$65536,dati_bdv!$H$2:$H$65536))))),$A1091,dati_bdv!M$2:M$65536)</f>
        <v>0</v>
      </c>
      <c r="F1091">
        <f>SUMIF(IF(dati_pdc!$C1091=1,dati_bdv!$C$2:$C$65536,IF(dati_pdc!$C1091=2,dati_bdv!$D$2:$D$65536,IF(dati_pdc!$C1091=3,dati_bdv!$E$2:$E$65536,IF(dati_pdc!$C1091=4,dati_bdv!$F$2:$F$65536,IF(dati_pdc!$C1091=5,dati_bdv!$G$2:$G$65536,dati_bdv!$H$2:$H$65536))))),$A1091,dati_bdv!N$2:N$65536)</f>
        <v>0</v>
      </c>
    </row>
    <row r="1092" spans="1:6">
      <c r="A1092" s="34">
        <f>dati_pdc!A1092</f>
        <v>0</v>
      </c>
      <c r="B1092">
        <f>SUMIF(IF(dati_pdc!$C1092=1,dati_bdv!$C$2:$C$65536,IF(dati_pdc!$C1092=2,dati_bdv!$D$2:$D$65536,IF(dati_pdc!$C1092=3,dati_bdv!$E$2:$E$65536,IF(dati_pdc!$C1092=4,dati_bdv!$F$2:$F$65536,IF(dati_pdc!$C1092=5,dati_bdv!$G$2:$G$65536,dati_bdv!$H$2:$H$65536))))),$A1092,dati_bdv!J$2:J$65536)</f>
        <v>0</v>
      </c>
      <c r="C1092">
        <f>SUMIF(IF(dati_pdc!$C1092=1,dati_bdv!$C$2:$C$65536,IF(dati_pdc!$C1092=2,dati_bdv!$D$2:$D$65536,IF(dati_pdc!$C1092=3,dati_bdv!$E$2:$E$65536,IF(dati_pdc!$C1092=4,dati_bdv!$F$2:$F$65536,IF(dati_pdc!$C1092=5,dati_bdv!$G$2:$G$65536,dati_bdv!$H$2:$H$65536))))),$A1092,dati_bdv!K$2:K$65536)</f>
        <v>0</v>
      </c>
      <c r="D1092">
        <f>SUMIF(IF(dati_pdc!$C1092=1,dati_bdv!$C$2:$C$65536,IF(dati_pdc!$C1092=2,dati_bdv!$D$2:$D$65536,IF(dati_pdc!$C1092=3,dati_bdv!$E$2:$E$65536,IF(dati_pdc!$C1092=4,dati_bdv!$F$2:$F$65536,IF(dati_pdc!$C1092=5,dati_bdv!$G$2:$G$65536,dati_bdv!$H$2:$H$65536))))),$A1092,dati_bdv!L$2:L$65536)</f>
        <v>0</v>
      </c>
      <c r="E1092">
        <f>SUMIF(IF(dati_pdc!$C1092=1,dati_bdv!$C$2:$C$65536,IF(dati_pdc!$C1092=2,dati_bdv!$D$2:$D$65536,IF(dati_pdc!$C1092=3,dati_bdv!$E$2:$E$65536,IF(dati_pdc!$C1092=4,dati_bdv!$F$2:$F$65536,IF(dati_pdc!$C1092=5,dati_bdv!$G$2:$G$65536,dati_bdv!$H$2:$H$65536))))),$A1092,dati_bdv!M$2:M$65536)</f>
        <v>0</v>
      </c>
      <c r="F1092">
        <f>SUMIF(IF(dati_pdc!$C1092=1,dati_bdv!$C$2:$C$65536,IF(dati_pdc!$C1092=2,dati_bdv!$D$2:$D$65536,IF(dati_pdc!$C1092=3,dati_bdv!$E$2:$E$65536,IF(dati_pdc!$C1092=4,dati_bdv!$F$2:$F$65536,IF(dati_pdc!$C1092=5,dati_bdv!$G$2:$G$65536,dati_bdv!$H$2:$H$65536))))),$A1092,dati_bdv!N$2:N$65536)</f>
        <v>0</v>
      </c>
    </row>
    <row r="1093" spans="1:6">
      <c r="A1093" s="34">
        <f>dati_pdc!A1093</f>
        <v>0</v>
      </c>
      <c r="B1093">
        <f>SUMIF(IF(dati_pdc!$C1093=1,dati_bdv!$C$2:$C$65536,IF(dati_pdc!$C1093=2,dati_bdv!$D$2:$D$65536,IF(dati_pdc!$C1093=3,dati_bdv!$E$2:$E$65536,IF(dati_pdc!$C1093=4,dati_bdv!$F$2:$F$65536,IF(dati_pdc!$C1093=5,dati_bdv!$G$2:$G$65536,dati_bdv!$H$2:$H$65536))))),$A1093,dati_bdv!J$2:J$65536)</f>
        <v>0</v>
      </c>
      <c r="C1093">
        <f>SUMIF(IF(dati_pdc!$C1093=1,dati_bdv!$C$2:$C$65536,IF(dati_pdc!$C1093=2,dati_bdv!$D$2:$D$65536,IF(dati_pdc!$C1093=3,dati_bdv!$E$2:$E$65536,IF(dati_pdc!$C1093=4,dati_bdv!$F$2:$F$65536,IF(dati_pdc!$C1093=5,dati_bdv!$G$2:$G$65536,dati_bdv!$H$2:$H$65536))))),$A1093,dati_bdv!K$2:K$65536)</f>
        <v>0</v>
      </c>
      <c r="D1093">
        <f>SUMIF(IF(dati_pdc!$C1093=1,dati_bdv!$C$2:$C$65536,IF(dati_pdc!$C1093=2,dati_bdv!$D$2:$D$65536,IF(dati_pdc!$C1093=3,dati_bdv!$E$2:$E$65536,IF(dati_pdc!$C1093=4,dati_bdv!$F$2:$F$65536,IF(dati_pdc!$C1093=5,dati_bdv!$G$2:$G$65536,dati_bdv!$H$2:$H$65536))))),$A1093,dati_bdv!L$2:L$65536)</f>
        <v>0</v>
      </c>
      <c r="E1093">
        <f>SUMIF(IF(dati_pdc!$C1093=1,dati_bdv!$C$2:$C$65536,IF(dati_pdc!$C1093=2,dati_bdv!$D$2:$D$65536,IF(dati_pdc!$C1093=3,dati_bdv!$E$2:$E$65536,IF(dati_pdc!$C1093=4,dati_bdv!$F$2:$F$65536,IF(dati_pdc!$C1093=5,dati_bdv!$G$2:$G$65536,dati_bdv!$H$2:$H$65536))))),$A1093,dati_bdv!M$2:M$65536)</f>
        <v>0</v>
      </c>
      <c r="F1093">
        <f>SUMIF(IF(dati_pdc!$C1093=1,dati_bdv!$C$2:$C$65536,IF(dati_pdc!$C1093=2,dati_bdv!$D$2:$D$65536,IF(dati_pdc!$C1093=3,dati_bdv!$E$2:$E$65536,IF(dati_pdc!$C1093=4,dati_bdv!$F$2:$F$65536,IF(dati_pdc!$C1093=5,dati_bdv!$G$2:$G$65536,dati_bdv!$H$2:$H$65536))))),$A1093,dati_bdv!N$2:N$65536)</f>
        <v>0</v>
      </c>
    </row>
    <row r="1094" spans="1:6">
      <c r="A1094" s="34">
        <f>dati_pdc!A1094</f>
        <v>0</v>
      </c>
      <c r="B1094">
        <f>SUMIF(IF(dati_pdc!$C1094=1,dati_bdv!$C$2:$C$65536,IF(dati_pdc!$C1094=2,dati_bdv!$D$2:$D$65536,IF(dati_pdc!$C1094=3,dati_bdv!$E$2:$E$65536,IF(dati_pdc!$C1094=4,dati_bdv!$F$2:$F$65536,IF(dati_pdc!$C1094=5,dati_bdv!$G$2:$G$65536,dati_bdv!$H$2:$H$65536))))),$A1094,dati_bdv!J$2:J$65536)</f>
        <v>0</v>
      </c>
      <c r="C1094">
        <f>SUMIF(IF(dati_pdc!$C1094=1,dati_bdv!$C$2:$C$65536,IF(dati_pdc!$C1094=2,dati_bdv!$D$2:$D$65536,IF(dati_pdc!$C1094=3,dati_bdv!$E$2:$E$65536,IF(dati_pdc!$C1094=4,dati_bdv!$F$2:$F$65536,IF(dati_pdc!$C1094=5,dati_bdv!$G$2:$G$65536,dati_bdv!$H$2:$H$65536))))),$A1094,dati_bdv!K$2:K$65536)</f>
        <v>0</v>
      </c>
      <c r="D1094">
        <f>SUMIF(IF(dati_pdc!$C1094=1,dati_bdv!$C$2:$C$65536,IF(dati_pdc!$C1094=2,dati_bdv!$D$2:$D$65536,IF(dati_pdc!$C1094=3,dati_bdv!$E$2:$E$65536,IF(dati_pdc!$C1094=4,dati_bdv!$F$2:$F$65536,IF(dati_pdc!$C1094=5,dati_bdv!$G$2:$G$65536,dati_bdv!$H$2:$H$65536))))),$A1094,dati_bdv!L$2:L$65536)</f>
        <v>0</v>
      </c>
      <c r="E1094">
        <f>SUMIF(IF(dati_pdc!$C1094=1,dati_bdv!$C$2:$C$65536,IF(dati_pdc!$C1094=2,dati_bdv!$D$2:$D$65536,IF(dati_pdc!$C1094=3,dati_bdv!$E$2:$E$65536,IF(dati_pdc!$C1094=4,dati_bdv!$F$2:$F$65536,IF(dati_pdc!$C1094=5,dati_bdv!$G$2:$G$65536,dati_bdv!$H$2:$H$65536))))),$A1094,dati_bdv!M$2:M$65536)</f>
        <v>0</v>
      </c>
      <c r="F1094">
        <f>SUMIF(IF(dati_pdc!$C1094=1,dati_bdv!$C$2:$C$65536,IF(dati_pdc!$C1094=2,dati_bdv!$D$2:$D$65536,IF(dati_pdc!$C1094=3,dati_bdv!$E$2:$E$65536,IF(dati_pdc!$C1094=4,dati_bdv!$F$2:$F$65536,IF(dati_pdc!$C1094=5,dati_bdv!$G$2:$G$65536,dati_bdv!$H$2:$H$65536))))),$A1094,dati_bdv!N$2:N$65536)</f>
        <v>0</v>
      </c>
    </row>
    <row r="1095" spans="1:6">
      <c r="A1095" s="34">
        <f>dati_pdc!A1095</f>
        <v>0</v>
      </c>
      <c r="B1095">
        <f>SUMIF(IF(dati_pdc!$C1095=1,dati_bdv!$C$2:$C$65536,IF(dati_pdc!$C1095=2,dati_bdv!$D$2:$D$65536,IF(dati_pdc!$C1095=3,dati_bdv!$E$2:$E$65536,IF(dati_pdc!$C1095=4,dati_bdv!$F$2:$F$65536,IF(dati_pdc!$C1095=5,dati_bdv!$G$2:$G$65536,dati_bdv!$H$2:$H$65536))))),$A1095,dati_bdv!J$2:J$65536)</f>
        <v>0</v>
      </c>
      <c r="C1095">
        <f>SUMIF(IF(dati_pdc!$C1095=1,dati_bdv!$C$2:$C$65536,IF(dati_pdc!$C1095=2,dati_bdv!$D$2:$D$65536,IF(dati_pdc!$C1095=3,dati_bdv!$E$2:$E$65536,IF(dati_pdc!$C1095=4,dati_bdv!$F$2:$F$65536,IF(dati_pdc!$C1095=5,dati_bdv!$G$2:$G$65536,dati_bdv!$H$2:$H$65536))))),$A1095,dati_bdv!K$2:K$65536)</f>
        <v>0</v>
      </c>
      <c r="D1095">
        <f>SUMIF(IF(dati_pdc!$C1095=1,dati_bdv!$C$2:$C$65536,IF(dati_pdc!$C1095=2,dati_bdv!$D$2:$D$65536,IF(dati_pdc!$C1095=3,dati_bdv!$E$2:$E$65536,IF(dati_pdc!$C1095=4,dati_bdv!$F$2:$F$65536,IF(dati_pdc!$C1095=5,dati_bdv!$G$2:$G$65536,dati_bdv!$H$2:$H$65536))))),$A1095,dati_bdv!L$2:L$65536)</f>
        <v>0</v>
      </c>
      <c r="E1095">
        <f>SUMIF(IF(dati_pdc!$C1095=1,dati_bdv!$C$2:$C$65536,IF(dati_pdc!$C1095=2,dati_bdv!$D$2:$D$65536,IF(dati_pdc!$C1095=3,dati_bdv!$E$2:$E$65536,IF(dati_pdc!$C1095=4,dati_bdv!$F$2:$F$65536,IF(dati_pdc!$C1095=5,dati_bdv!$G$2:$G$65536,dati_bdv!$H$2:$H$65536))))),$A1095,dati_bdv!M$2:M$65536)</f>
        <v>0</v>
      </c>
      <c r="F1095">
        <f>SUMIF(IF(dati_pdc!$C1095=1,dati_bdv!$C$2:$C$65536,IF(dati_pdc!$C1095=2,dati_bdv!$D$2:$D$65536,IF(dati_pdc!$C1095=3,dati_bdv!$E$2:$E$65536,IF(dati_pdc!$C1095=4,dati_bdv!$F$2:$F$65536,IF(dati_pdc!$C1095=5,dati_bdv!$G$2:$G$65536,dati_bdv!$H$2:$H$65536))))),$A1095,dati_bdv!N$2:N$65536)</f>
        <v>0</v>
      </c>
    </row>
    <row r="1096" spans="1:6">
      <c r="A1096" s="34">
        <f>dati_pdc!A1096</f>
        <v>0</v>
      </c>
      <c r="B1096">
        <f>SUMIF(IF(dati_pdc!$C1096=1,dati_bdv!$C$2:$C$65536,IF(dati_pdc!$C1096=2,dati_bdv!$D$2:$D$65536,IF(dati_pdc!$C1096=3,dati_bdv!$E$2:$E$65536,IF(dati_pdc!$C1096=4,dati_bdv!$F$2:$F$65536,IF(dati_pdc!$C1096=5,dati_bdv!$G$2:$G$65536,dati_bdv!$H$2:$H$65536))))),$A1096,dati_bdv!J$2:J$65536)</f>
        <v>0</v>
      </c>
      <c r="C1096">
        <f>SUMIF(IF(dati_pdc!$C1096=1,dati_bdv!$C$2:$C$65536,IF(dati_pdc!$C1096=2,dati_bdv!$D$2:$D$65536,IF(dati_pdc!$C1096=3,dati_bdv!$E$2:$E$65536,IF(dati_pdc!$C1096=4,dati_bdv!$F$2:$F$65536,IF(dati_pdc!$C1096=5,dati_bdv!$G$2:$G$65536,dati_bdv!$H$2:$H$65536))))),$A1096,dati_bdv!K$2:K$65536)</f>
        <v>0</v>
      </c>
      <c r="D1096">
        <f>SUMIF(IF(dati_pdc!$C1096=1,dati_bdv!$C$2:$C$65536,IF(dati_pdc!$C1096=2,dati_bdv!$D$2:$D$65536,IF(dati_pdc!$C1096=3,dati_bdv!$E$2:$E$65536,IF(dati_pdc!$C1096=4,dati_bdv!$F$2:$F$65536,IF(dati_pdc!$C1096=5,dati_bdv!$G$2:$G$65536,dati_bdv!$H$2:$H$65536))))),$A1096,dati_bdv!L$2:L$65536)</f>
        <v>0</v>
      </c>
      <c r="E1096">
        <f>SUMIF(IF(dati_pdc!$C1096=1,dati_bdv!$C$2:$C$65536,IF(dati_pdc!$C1096=2,dati_bdv!$D$2:$D$65536,IF(dati_pdc!$C1096=3,dati_bdv!$E$2:$E$65536,IF(dati_pdc!$C1096=4,dati_bdv!$F$2:$F$65536,IF(dati_pdc!$C1096=5,dati_bdv!$G$2:$G$65536,dati_bdv!$H$2:$H$65536))))),$A1096,dati_bdv!M$2:M$65536)</f>
        <v>0</v>
      </c>
      <c r="F1096">
        <f>SUMIF(IF(dati_pdc!$C1096=1,dati_bdv!$C$2:$C$65536,IF(dati_pdc!$C1096=2,dati_bdv!$D$2:$D$65536,IF(dati_pdc!$C1096=3,dati_bdv!$E$2:$E$65536,IF(dati_pdc!$C1096=4,dati_bdv!$F$2:$F$65536,IF(dati_pdc!$C1096=5,dati_bdv!$G$2:$G$65536,dati_bdv!$H$2:$H$65536))))),$A1096,dati_bdv!N$2:N$65536)</f>
        <v>0</v>
      </c>
    </row>
    <row r="1097" spans="1:6">
      <c r="A1097" s="34">
        <f>dati_pdc!A1097</f>
        <v>0</v>
      </c>
      <c r="B1097">
        <f>SUMIF(IF(dati_pdc!$C1097=1,dati_bdv!$C$2:$C$65536,IF(dati_pdc!$C1097=2,dati_bdv!$D$2:$D$65536,IF(dati_pdc!$C1097=3,dati_bdv!$E$2:$E$65536,IF(dati_pdc!$C1097=4,dati_bdv!$F$2:$F$65536,IF(dati_pdc!$C1097=5,dati_bdv!$G$2:$G$65536,dati_bdv!$H$2:$H$65536))))),$A1097,dati_bdv!J$2:J$65536)</f>
        <v>0</v>
      </c>
      <c r="C1097">
        <f>SUMIF(IF(dati_pdc!$C1097=1,dati_bdv!$C$2:$C$65536,IF(dati_pdc!$C1097=2,dati_bdv!$D$2:$D$65536,IF(dati_pdc!$C1097=3,dati_bdv!$E$2:$E$65536,IF(dati_pdc!$C1097=4,dati_bdv!$F$2:$F$65536,IF(dati_pdc!$C1097=5,dati_bdv!$G$2:$G$65536,dati_bdv!$H$2:$H$65536))))),$A1097,dati_bdv!K$2:K$65536)</f>
        <v>0</v>
      </c>
      <c r="D1097">
        <f>SUMIF(IF(dati_pdc!$C1097=1,dati_bdv!$C$2:$C$65536,IF(dati_pdc!$C1097=2,dati_bdv!$D$2:$D$65536,IF(dati_pdc!$C1097=3,dati_bdv!$E$2:$E$65536,IF(dati_pdc!$C1097=4,dati_bdv!$F$2:$F$65536,IF(dati_pdc!$C1097=5,dati_bdv!$G$2:$G$65536,dati_bdv!$H$2:$H$65536))))),$A1097,dati_bdv!L$2:L$65536)</f>
        <v>0</v>
      </c>
      <c r="E1097">
        <f>SUMIF(IF(dati_pdc!$C1097=1,dati_bdv!$C$2:$C$65536,IF(dati_pdc!$C1097=2,dati_bdv!$D$2:$D$65536,IF(dati_pdc!$C1097=3,dati_bdv!$E$2:$E$65536,IF(dati_pdc!$C1097=4,dati_bdv!$F$2:$F$65536,IF(dati_pdc!$C1097=5,dati_bdv!$G$2:$G$65536,dati_bdv!$H$2:$H$65536))))),$A1097,dati_bdv!M$2:M$65536)</f>
        <v>0</v>
      </c>
      <c r="F1097">
        <f>SUMIF(IF(dati_pdc!$C1097=1,dati_bdv!$C$2:$C$65536,IF(dati_pdc!$C1097=2,dati_bdv!$D$2:$D$65536,IF(dati_pdc!$C1097=3,dati_bdv!$E$2:$E$65536,IF(dati_pdc!$C1097=4,dati_bdv!$F$2:$F$65536,IF(dati_pdc!$C1097=5,dati_bdv!$G$2:$G$65536,dati_bdv!$H$2:$H$65536))))),$A1097,dati_bdv!N$2:N$65536)</f>
        <v>0</v>
      </c>
    </row>
    <row r="1098" spans="1:6">
      <c r="A1098" s="34">
        <f>dati_pdc!A1098</f>
        <v>0</v>
      </c>
      <c r="B1098">
        <f>SUMIF(IF(dati_pdc!$C1098=1,dati_bdv!$C$2:$C$65536,IF(dati_pdc!$C1098=2,dati_bdv!$D$2:$D$65536,IF(dati_pdc!$C1098=3,dati_bdv!$E$2:$E$65536,IF(dati_pdc!$C1098=4,dati_bdv!$F$2:$F$65536,IF(dati_pdc!$C1098=5,dati_bdv!$G$2:$G$65536,dati_bdv!$H$2:$H$65536))))),$A1098,dati_bdv!J$2:J$65536)</f>
        <v>0</v>
      </c>
      <c r="C1098">
        <f>SUMIF(IF(dati_pdc!$C1098=1,dati_bdv!$C$2:$C$65536,IF(dati_pdc!$C1098=2,dati_bdv!$D$2:$D$65536,IF(dati_pdc!$C1098=3,dati_bdv!$E$2:$E$65536,IF(dati_pdc!$C1098=4,dati_bdv!$F$2:$F$65536,IF(dati_pdc!$C1098=5,dati_bdv!$G$2:$G$65536,dati_bdv!$H$2:$H$65536))))),$A1098,dati_bdv!K$2:K$65536)</f>
        <v>0</v>
      </c>
      <c r="D1098">
        <f>SUMIF(IF(dati_pdc!$C1098=1,dati_bdv!$C$2:$C$65536,IF(dati_pdc!$C1098=2,dati_bdv!$D$2:$D$65536,IF(dati_pdc!$C1098=3,dati_bdv!$E$2:$E$65536,IF(dati_pdc!$C1098=4,dati_bdv!$F$2:$F$65536,IF(dati_pdc!$C1098=5,dati_bdv!$G$2:$G$65536,dati_bdv!$H$2:$H$65536))))),$A1098,dati_bdv!L$2:L$65536)</f>
        <v>0</v>
      </c>
      <c r="E1098">
        <f>SUMIF(IF(dati_pdc!$C1098=1,dati_bdv!$C$2:$C$65536,IF(dati_pdc!$C1098=2,dati_bdv!$D$2:$D$65536,IF(dati_pdc!$C1098=3,dati_bdv!$E$2:$E$65536,IF(dati_pdc!$C1098=4,dati_bdv!$F$2:$F$65536,IF(dati_pdc!$C1098=5,dati_bdv!$G$2:$G$65536,dati_bdv!$H$2:$H$65536))))),$A1098,dati_bdv!M$2:M$65536)</f>
        <v>0</v>
      </c>
      <c r="F1098">
        <f>SUMIF(IF(dati_pdc!$C1098=1,dati_bdv!$C$2:$C$65536,IF(dati_pdc!$C1098=2,dati_bdv!$D$2:$D$65536,IF(dati_pdc!$C1098=3,dati_bdv!$E$2:$E$65536,IF(dati_pdc!$C1098=4,dati_bdv!$F$2:$F$65536,IF(dati_pdc!$C1098=5,dati_bdv!$G$2:$G$65536,dati_bdv!$H$2:$H$65536))))),$A1098,dati_bdv!N$2:N$65536)</f>
        <v>0</v>
      </c>
    </row>
    <row r="1099" spans="1:6">
      <c r="A1099" s="34">
        <f>dati_pdc!A1099</f>
        <v>0</v>
      </c>
      <c r="B1099">
        <f>SUMIF(IF(dati_pdc!$C1099=1,dati_bdv!$C$2:$C$65536,IF(dati_pdc!$C1099=2,dati_bdv!$D$2:$D$65536,IF(dati_pdc!$C1099=3,dati_bdv!$E$2:$E$65536,IF(dati_pdc!$C1099=4,dati_bdv!$F$2:$F$65536,IF(dati_pdc!$C1099=5,dati_bdv!$G$2:$G$65536,dati_bdv!$H$2:$H$65536))))),$A1099,dati_bdv!J$2:J$65536)</f>
        <v>0</v>
      </c>
      <c r="C1099">
        <f>SUMIF(IF(dati_pdc!$C1099=1,dati_bdv!$C$2:$C$65536,IF(dati_pdc!$C1099=2,dati_bdv!$D$2:$D$65536,IF(dati_pdc!$C1099=3,dati_bdv!$E$2:$E$65536,IF(dati_pdc!$C1099=4,dati_bdv!$F$2:$F$65536,IF(dati_pdc!$C1099=5,dati_bdv!$G$2:$G$65536,dati_bdv!$H$2:$H$65536))))),$A1099,dati_bdv!K$2:K$65536)</f>
        <v>0</v>
      </c>
      <c r="D1099">
        <f>SUMIF(IF(dati_pdc!$C1099=1,dati_bdv!$C$2:$C$65536,IF(dati_pdc!$C1099=2,dati_bdv!$D$2:$D$65536,IF(dati_pdc!$C1099=3,dati_bdv!$E$2:$E$65536,IF(dati_pdc!$C1099=4,dati_bdv!$F$2:$F$65536,IF(dati_pdc!$C1099=5,dati_bdv!$G$2:$G$65536,dati_bdv!$H$2:$H$65536))))),$A1099,dati_bdv!L$2:L$65536)</f>
        <v>0</v>
      </c>
      <c r="E1099">
        <f>SUMIF(IF(dati_pdc!$C1099=1,dati_bdv!$C$2:$C$65536,IF(dati_pdc!$C1099=2,dati_bdv!$D$2:$D$65536,IF(dati_pdc!$C1099=3,dati_bdv!$E$2:$E$65536,IF(dati_pdc!$C1099=4,dati_bdv!$F$2:$F$65536,IF(dati_pdc!$C1099=5,dati_bdv!$G$2:$G$65536,dati_bdv!$H$2:$H$65536))))),$A1099,dati_bdv!M$2:M$65536)</f>
        <v>0</v>
      </c>
      <c r="F1099">
        <f>SUMIF(IF(dati_pdc!$C1099=1,dati_bdv!$C$2:$C$65536,IF(dati_pdc!$C1099=2,dati_bdv!$D$2:$D$65536,IF(dati_pdc!$C1099=3,dati_bdv!$E$2:$E$65536,IF(dati_pdc!$C1099=4,dati_bdv!$F$2:$F$65536,IF(dati_pdc!$C1099=5,dati_bdv!$G$2:$G$65536,dati_bdv!$H$2:$H$65536))))),$A1099,dati_bdv!N$2:N$65536)</f>
        <v>0</v>
      </c>
    </row>
    <row r="1100" spans="1:6">
      <c r="A1100" s="34">
        <f>dati_pdc!A1100</f>
        <v>0</v>
      </c>
      <c r="B1100">
        <f>SUMIF(IF(dati_pdc!$C1100=1,dati_bdv!$C$2:$C$65536,IF(dati_pdc!$C1100=2,dati_bdv!$D$2:$D$65536,IF(dati_pdc!$C1100=3,dati_bdv!$E$2:$E$65536,IF(dati_pdc!$C1100=4,dati_bdv!$F$2:$F$65536,IF(dati_pdc!$C1100=5,dati_bdv!$G$2:$G$65536,dati_bdv!$H$2:$H$65536))))),$A1100,dati_bdv!J$2:J$65536)</f>
        <v>0</v>
      </c>
      <c r="C1100">
        <f>SUMIF(IF(dati_pdc!$C1100=1,dati_bdv!$C$2:$C$65536,IF(dati_pdc!$C1100=2,dati_bdv!$D$2:$D$65536,IF(dati_pdc!$C1100=3,dati_bdv!$E$2:$E$65536,IF(dati_pdc!$C1100=4,dati_bdv!$F$2:$F$65536,IF(dati_pdc!$C1100=5,dati_bdv!$G$2:$G$65536,dati_bdv!$H$2:$H$65536))))),$A1100,dati_bdv!K$2:K$65536)</f>
        <v>0</v>
      </c>
      <c r="D1100">
        <f>SUMIF(IF(dati_pdc!$C1100=1,dati_bdv!$C$2:$C$65536,IF(dati_pdc!$C1100=2,dati_bdv!$D$2:$D$65536,IF(dati_pdc!$C1100=3,dati_bdv!$E$2:$E$65536,IF(dati_pdc!$C1100=4,dati_bdv!$F$2:$F$65536,IF(dati_pdc!$C1100=5,dati_bdv!$G$2:$G$65536,dati_bdv!$H$2:$H$65536))))),$A1100,dati_bdv!L$2:L$65536)</f>
        <v>0</v>
      </c>
      <c r="E1100">
        <f>SUMIF(IF(dati_pdc!$C1100=1,dati_bdv!$C$2:$C$65536,IF(dati_pdc!$C1100=2,dati_bdv!$D$2:$D$65536,IF(dati_pdc!$C1100=3,dati_bdv!$E$2:$E$65536,IF(dati_pdc!$C1100=4,dati_bdv!$F$2:$F$65536,IF(dati_pdc!$C1100=5,dati_bdv!$G$2:$G$65536,dati_bdv!$H$2:$H$65536))))),$A1100,dati_bdv!M$2:M$65536)</f>
        <v>0</v>
      </c>
      <c r="F1100">
        <f>SUMIF(IF(dati_pdc!$C1100=1,dati_bdv!$C$2:$C$65536,IF(dati_pdc!$C1100=2,dati_bdv!$D$2:$D$65536,IF(dati_pdc!$C1100=3,dati_bdv!$E$2:$E$65536,IF(dati_pdc!$C1100=4,dati_bdv!$F$2:$F$65536,IF(dati_pdc!$C1100=5,dati_bdv!$G$2:$G$65536,dati_bdv!$H$2:$H$65536))))),$A1100,dati_bdv!N$2:N$65536)</f>
        <v>0</v>
      </c>
    </row>
    <row r="1101" spans="1:6">
      <c r="A1101" s="34">
        <f>dati_pdc!A1101</f>
        <v>0</v>
      </c>
      <c r="B1101">
        <f>SUMIF(IF(dati_pdc!$C1101=1,dati_bdv!$C$2:$C$65536,IF(dati_pdc!$C1101=2,dati_bdv!$D$2:$D$65536,IF(dati_pdc!$C1101=3,dati_bdv!$E$2:$E$65536,IF(dati_pdc!$C1101=4,dati_bdv!$F$2:$F$65536,IF(dati_pdc!$C1101=5,dati_bdv!$G$2:$G$65536,dati_bdv!$H$2:$H$65536))))),$A1101,dati_bdv!J$2:J$65536)</f>
        <v>0</v>
      </c>
      <c r="C1101">
        <f>SUMIF(IF(dati_pdc!$C1101=1,dati_bdv!$C$2:$C$65536,IF(dati_pdc!$C1101=2,dati_bdv!$D$2:$D$65536,IF(dati_pdc!$C1101=3,dati_bdv!$E$2:$E$65536,IF(dati_pdc!$C1101=4,dati_bdv!$F$2:$F$65536,IF(dati_pdc!$C1101=5,dati_bdv!$G$2:$G$65536,dati_bdv!$H$2:$H$65536))))),$A1101,dati_bdv!K$2:K$65536)</f>
        <v>0</v>
      </c>
      <c r="D1101">
        <f>SUMIF(IF(dati_pdc!$C1101=1,dati_bdv!$C$2:$C$65536,IF(dati_pdc!$C1101=2,dati_bdv!$D$2:$D$65536,IF(dati_pdc!$C1101=3,dati_bdv!$E$2:$E$65536,IF(dati_pdc!$C1101=4,dati_bdv!$F$2:$F$65536,IF(dati_pdc!$C1101=5,dati_bdv!$G$2:$G$65536,dati_bdv!$H$2:$H$65536))))),$A1101,dati_bdv!L$2:L$65536)</f>
        <v>0</v>
      </c>
      <c r="E1101">
        <f>SUMIF(IF(dati_pdc!$C1101=1,dati_bdv!$C$2:$C$65536,IF(dati_pdc!$C1101=2,dati_bdv!$D$2:$D$65536,IF(dati_pdc!$C1101=3,dati_bdv!$E$2:$E$65536,IF(dati_pdc!$C1101=4,dati_bdv!$F$2:$F$65536,IF(dati_pdc!$C1101=5,dati_bdv!$G$2:$G$65536,dati_bdv!$H$2:$H$65536))))),$A1101,dati_bdv!M$2:M$65536)</f>
        <v>0</v>
      </c>
      <c r="F1101">
        <f>SUMIF(IF(dati_pdc!$C1101=1,dati_bdv!$C$2:$C$65536,IF(dati_pdc!$C1101=2,dati_bdv!$D$2:$D$65536,IF(dati_pdc!$C1101=3,dati_bdv!$E$2:$E$65536,IF(dati_pdc!$C1101=4,dati_bdv!$F$2:$F$65536,IF(dati_pdc!$C1101=5,dati_bdv!$G$2:$G$65536,dati_bdv!$H$2:$H$65536))))),$A1101,dati_bdv!N$2:N$65536)</f>
        <v>0</v>
      </c>
    </row>
    <row r="1102" spans="1:6">
      <c r="A1102" s="34">
        <f>dati_pdc!A1102</f>
        <v>0</v>
      </c>
      <c r="B1102">
        <f>SUMIF(IF(dati_pdc!$C1102=1,dati_bdv!$C$2:$C$65536,IF(dati_pdc!$C1102=2,dati_bdv!$D$2:$D$65536,IF(dati_pdc!$C1102=3,dati_bdv!$E$2:$E$65536,IF(dati_pdc!$C1102=4,dati_bdv!$F$2:$F$65536,IF(dati_pdc!$C1102=5,dati_bdv!$G$2:$G$65536,dati_bdv!$H$2:$H$65536))))),$A1102,dati_bdv!J$2:J$65536)</f>
        <v>0</v>
      </c>
      <c r="C1102">
        <f>SUMIF(IF(dati_pdc!$C1102=1,dati_bdv!$C$2:$C$65536,IF(dati_pdc!$C1102=2,dati_bdv!$D$2:$D$65536,IF(dati_pdc!$C1102=3,dati_bdv!$E$2:$E$65536,IF(dati_pdc!$C1102=4,dati_bdv!$F$2:$F$65536,IF(dati_pdc!$C1102=5,dati_bdv!$G$2:$G$65536,dati_bdv!$H$2:$H$65536))))),$A1102,dati_bdv!K$2:K$65536)</f>
        <v>0</v>
      </c>
      <c r="D1102">
        <f>SUMIF(IF(dati_pdc!$C1102=1,dati_bdv!$C$2:$C$65536,IF(dati_pdc!$C1102=2,dati_bdv!$D$2:$D$65536,IF(dati_pdc!$C1102=3,dati_bdv!$E$2:$E$65536,IF(dati_pdc!$C1102=4,dati_bdv!$F$2:$F$65536,IF(dati_pdc!$C1102=5,dati_bdv!$G$2:$G$65536,dati_bdv!$H$2:$H$65536))))),$A1102,dati_bdv!L$2:L$65536)</f>
        <v>0</v>
      </c>
      <c r="E1102">
        <f>SUMIF(IF(dati_pdc!$C1102=1,dati_bdv!$C$2:$C$65536,IF(dati_pdc!$C1102=2,dati_bdv!$D$2:$D$65536,IF(dati_pdc!$C1102=3,dati_bdv!$E$2:$E$65536,IF(dati_pdc!$C1102=4,dati_bdv!$F$2:$F$65536,IF(dati_pdc!$C1102=5,dati_bdv!$G$2:$G$65536,dati_bdv!$H$2:$H$65536))))),$A1102,dati_bdv!M$2:M$65536)</f>
        <v>0</v>
      </c>
      <c r="F1102">
        <f>SUMIF(IF(dati_pdc!$C1102=1,dati_bdv!$C$2:$C$65536,IF(dati_pdc!$C1102=2,dati_bdv!$D$2:$D$65536,IF(dati_pdc!$C1102=3,dati_bdv!$E$2:$E$65536,IF(dati_pdc!$C1102=4,dati_bdv!$F$2:$F$65536,IF(dati_pdc!$C1102=5,dati_bdv!$G$2:$G$65536,dati_bdv!$H$2:$H$65536))))),$A1102,dati_bdv!N$2:N$65536)</f>
        <v>0</v>
      </c>
    </row>
    <row r="1103" spans="1:6">
      <c r="A1103" s="34">
        <f>dati_pdc!A1103</f>
        <v>0</v>
      </c>
      <c r="B1103">
        <f>SUMIF(IF(dati_pdc!$C1103=1,dati_bdv!$C$2:$C$65536,IF(dati_pdc!$C1103=2,dati_bdv!$D$2:$D$65536,IF(dati_pdc!$C1103=3,dati_bdv!$E$2:$E$65536,IF(dati_pdc!$C1103=4,dati_bdv!$F$2:$F$65536,IF(dati_pdc!$C1103=5,dati_bdv!$G$2:$G$65536,dati_bdv!$H$2:$H$65536))))),$A1103,dati_bdv!J$2:J$65536)</f>
        <v>0</v>
      </c>
      <c r="C1103">
        <f>SUMIF(IF(dati_pdc!$C1103=1,dati_bdv!$C$2:$C$65536,IF(dati_pdc!$C1103=2,dati_bdv!$D$2:$D$65536,IF(dati_pdc!$C1103=3,dati_bdv!$E$2:$E$65536,IF(dati_pdc!$C1103=4,dati_bdv!$F$2:$F$65536,IF(dati_pdc!$C1103=5,dati_bdv!$G$2:$G$65536,dati_bdv!$H$2:$H$65536))))),$A1103,dati_bdv!K$2:K$65536)</f>
        <v>0</v>
      </c>
      <c r="D1103">
        <f>SUMIF(IF(dati_pdc!$C1103=1,dati_bdv!$C$2:$C$65536,IF(dati_pdc!$C1103=2,dati_bdv!$D$2:$D$65536,IF(dati_pdc!$C1103=3,dati_bdv!$E$2:$E$65536,IF(dati_pdc!$C1103=4,dati_bdv!$F$2:$F$65536,IF(dati_pdc!$C1103=5,dati_bdv!$G$2:$G$65536,dati_bdv!$H$2:$H$65536))))),$A1103,dati_bdv!L$2:L$65536)</f>
        <v>0</v>
      </c>
      <c r="E1103">
        <f>SUMIF(IF(dati_pdc!$C1103=1,dati_bdv!$C$2:$C$65536,IF(dati_pdc!$C1103=2,dati_bdv!$D$2:$D$65536,IF(dati_pdc!$C1103=3,dati_bdv!$E$2:$E$65536,IF(dati_pdc!$C1103=4,dati_bdv!$F$2:$F$65536,IF(dati_pdc!$C1103=5,dati_bdv!$G$2:$G$65536,dati_bdv!$H$2:$H$65536))))),$A1103,dati_bdv!M$2:M$65536)</f>
        <v>0</v>
      </c>
      <c r="F1103">
        <f>SUMIF(IF(dati_pdc!$C1103=1,dati_bdv!$C$2:$C$65536,IF(dati_pdc!$C1103=2,dati_bdv!$D$2:$D$65536,IF(dati_pdc!$C1103=3,dati_bdv!$E$2:$E$65536,IF(dati_pdc!$C1103=4,dati_bdv!$F$2:$F$65536,IF(dati_pdc!$C1103=5,dati_bdv!$G$2:$G$65536,dati_bdv!$H$2:$H$65536))))),$A1103,dati_bdv!N$2:N$65536)</f>
        <v>0</v>
      </c>
    </row>
    <row r="1104" spans="1:6">
      <c r="A1104" s="34">
        <f>dati_pdc!A1104</f>
        <v>0</v>
      </c>
      <c r="B1104">
        <f>SUMIF(IF(dati_pdc!$C1104=1,dati_bdv!$C$2:$C$65536,IF(dati_pdc!$C1104=2,dati_bdv!$D$2:$D$65536,IF(dati_pdc!$C1104=3,dati_bdv!$E$2:$E$65536,IF(dati_pdc!$C1104=4,dati_bdv!$F$2:$F$65536,IF(dati_pdc!$C1104=5,dati_bdv!$G$2:$G$65536,dati_bdv!$H$2:$H$65536))))),$A1104,dati_bdv!J$2:J$65536)</f>
        <v>0</v>
      </c>
      <c r="C1104">
        <f>SUMIF(IF(dati_pdc!$C1104=1,dati_bdv!$C$2:$C$65536,IF(dati_pdc!$C1104=2,dati_bdv!$D$2:$D$65536,IF(dati_pdc!$C1104=3,dati_bdv!$E$2:$E$65536,IF(dati_pdc!$C1104=4,dati_bdv!$F$2:$F$65536,IF(dati_pdc!$C1104=5,dati_bdv!$G$2:$G$65536,dati_bdv!$H$2:$H$65536))))),$A1104,dati_bdv!K$2:K$65536)</f>
        <v>0</v>
      </c>
      <c r="D1104">
        <f>SUMIF(IF(dati_pdc!$C1104=1,dati_bdv!$C$2:$C$65536,IF(dati_pdc!$C1104=2,dati_bdv!$D$2:$D$65536,IF(dati_pdc!$C1104=3,dati_bdv!$E$2:$E$65536,IF(dati_pdc!$C1104=4,dati_bdv!$F$2:$F$65536,IF(dati_pdc!$C1104=5,dati_bdv!$G$2:$G$65536,dati_bdv!$H$2:$H$65536))))),$A1104,dati_bdv!L$2:L$65536)</f>
        <v>0</v>
      </c>
      <c r="E1104">
        <f>SUMIF(IF(dati_pdc!$C1104=1,dati_bdv!$C$2:$C$65536,IF(dati_pdc!$C1104=2,dati_bdv!$D$2:$D$65536,IF(dati_pdc!$C1104=3,dati_bdv!$E$2:$E$65536,IF(dati_pdc!$C1104=4,dati_bdv!$F$2:$F$65536,IF(dati_pdc!$C1104=5,dati_bdv!$G$2:$G$65536,dati_bdv!$H$2:$H$65536))))),$A1104,dati_bdv!M$2:M$65536)</f>
        <v>0</v>
      </c>
      <c r="F1104">
        <f>SUMIF(IF(dati_pdc!$C1104=1,dati_bdv!$C$2:$C$65536,IF(dati_pdc!$C1104=2,dati_bdv!$D$2:$D$65536,IF(dati_pdc!$C1104=3,dati_bdv!$E$2:$E$65536,IF(dati_pdc!$C1104=4,dati_bdv!$F$2:$F$65536,IF(dati_pdc!$C1104=5,dati_bdv!$G$2:$G$65536,dati_bdv!$H$2:$H$65536))))),$A1104,dati_bdv!N$2:N$65536)</f>
        <v>0</v>
      </c>
    </row>
    <row r="1105" spans="1:6">
      <c r="A1105" s="34">
        <f>dati_pdc!A1105</f>
        <v>0</v>
      </c>
      <c r="B1105">
        <f>SUMIF(IF(dati_pdc!$C1105=1,dati_bdv!$C$2:$C$65536,IF(dati_pdc!$C1105=2,dati_bdv!$D$2:$D$65536,IF(dati_pdc!$C1105=3,dati_bdv!$E$2:$E$65536,IF(dati_pdc!$C1105=4,dati_bdv!$F$2:$F$65536,IF(dati_pdc!$C1105=5,dati_bdv!$G$2:$G$65536,dati_bdv!$H$2:$H$65536))))),$A1105,dati_bdv!J$2:J$65536)</f>
        <v>0</v>
      </c>
      <c r="C1105">
        <f>SUMIF(IF(dati_pdc!$C1105=1,dati_bdv!$C$2:$C$65536,IF(dati_pdc!$C1105=2,dati_bdv!$D$2:$D$65536,IF(dati_pdc!$C1105=3,dati_bdv!$E$2:$E$65536,IF(dati_pdc!$C1105=4,dati_bdv!$F$2:$F$65536,IF(dati_pdc!$C1105=5,dati_bdv!$G$2:$G$65536,dati_bdv!$H$2:$H$65536))))),$A1105,dati_bdv!K$2:K$65536)</f>
        <v>0</v>
      </c>
      <c r="D1105">
        <f>SUMIF(IF(dati_pdc!$C1105=1,dati_bdv!$C$2:$C$65536,IF(dati_pdc!$C1105=2,dati_bdv!$D$2:$D$65536,IF(dati_pdc!$C1105=3,dati_bdv!$E$2:$E$65536,IF(dati_pdc!$C1105=4,dati_bdv!$F$2:$F$65536,IF(dati_pdc!$C1105=5,dati_bdv!$G$2:$G$65536,dati_bdv!$H$2:$H$65536))))),$A1105,dati_bdv!L$2:L$65536)</f>
        <v>0</v>
      </c>
      <c r="E1105">
        <f>SUMIF(IF(dati_pdc!$C1105=1,dati_bdv!$C$2:$C$65536,IF(dati_pdc!$C1105=2,dati_bdv!$D$2:$D$65536,IF(dati_pdc!$C1105=3,dati_bdv!$E$2:$E$65536,IF(dati_pdc!$C1105=4,dati_bdv!$F$2:$F$65536,IF(dati_pdc!$C1105=5,dati_bdv!$G$2:$G$65536,dati_bdv!$H$2:$H$65536))))),$A1105,dati_bdv!M$2:M$65536)</f>
        <v>0</v>
      </c>
      <c r="F1105">
        <f>SUMIF(IF(dati_pdc!$C1105=1,dati_bdv!$C$2:$C$65536,IF(dati_pdc!$C1105=2,dati_bdv!$D$2:$D$65536,IF(dati_pdc!$C1105=3,dati_bdv!$E$2:$E$65536,IF(dati_pdc!$C1105=4,dati_bdv!$F$2:$F$65536,IF(dati_pdc!$C1105=5,dati_bdv!$G$2:$G$65536,dati_bdv!$H$2:$H$65536))))),$A1105,dati_bdv!N$2:N$65536)</f>
        <v>0</v>
      </c>
    </row>
    <row r="1106" spans="1:6">
      <c r="A1106" s="34">
        <f>dati_pdc!A1106</f>
        <v>0</v>
      </c>
      <c r="B1106">
        <f>SUMIF(IF(dati_pdc!$C1106=1,dati_bdv!$C$2:$C$65536,IF(dati_pdc!$C1106=2,dati_bdv!$D$2:$D$65536,IF(dati_pdc!$C1106=3,dati_bdv!$E$2:$E$65536,IF(dati_pdc!$C1106=4,dati_bdv!$F$2:$F$65536,IF(dati_pdc!$C1106=5,dati_bdv!$G$2:$G$65536,dati_bdv!$H$2:$H$65536))))),$A1106,dati_bdv!J$2:J$65536)</f>
        <v>0</v>
      </c>
      <c r="C1106">
        <f>SUMIF(IF(dati_pdc!$C1106=1,dati_bdv!$C$2:$C$65536,IF(dati_pdc!$C1106=2,dati_bdv!$D$2:$D$65536,IF(dati_pdc!$C1106=3,dati_bdv!$E$2:$E$65536,IF(dati_pdc!$C1106=4,dati_bdv!$F$2:$F$65536,IF(dati_pdc!$C1106=5,dati_bdv!$G$2:$G$65536,dati_bdv!$H$2:$H$65536))))),$A1106,dati_bdv!K$2:K$65536)</f>
        <v>0</v>
      </c>
      <c r="D1106">
        <f>SUMIF(IF(dati_pdc!$C1106=1,dati_bdv!$C$2:$C$65536,IF(dati_pdc!$C1106=2,dati_bdv!$D$2:$D$65536,IF(dati_pdc!$C1106=3,dati_bdv!$E$2:$E$65536,IF(dati_pdc!$C1106=4,dati_bdv!$F$2:$F$65536,IF(dati_pdc!$C1106=5,dati_bdv!$G$2:$G$65536,dati_bdv!$H$2:$H$65536))))),$A1106,dati_bdv!L$2:L$65536)</f>
        <v>0</v>
      </c>
      <c r="E1106">
        <f>SUMIF(IF(dati_pdc!$C1106=1,dati_bdv!$C$2:$C$65536,IF(dati_pdc!$C1106=2,dati_bdv!$D$2:$D$65536,IF(dati_pdc!$C1106=3,dati_bdv!$E$2:$E$65536,IF(dati_pdc!$C1106=4,dati_bdv!$F$2:$F$65536,IF(dati_pdc!$C1106=5,dati_bdv!$G$2:$G$65536,dati_bdv!$H$2:$H$65536))))),$A1106,dati_bdv!M$2:M$65536)</f>
        <v>0</v>
      </c>
      <c r="F1106">
        <f>SUMIF(IF(dati_pdc!$C1106=1,dati_bdv!$C$2:$C$65536,IF(dati_pdc!$C1106=2,dati_bdv!$D$2:$D$65536,IF(dati_pdc!$C1106=3,dati_bdv!$E$2:$E$65536,IF(dati_pdc!$C1106=4,dati_bdv!$F$2:$F$65536,IF(dati_pdc!$C1106=5,dati_bdv!$G$2:$G$65536,dati_bdv!$H$2:$H$65536))))),$A1106,dati_bdv!N$2:N$65536)</f>
        <v>0</v>
      </c>
    </row>
    <row r="1107" spans="1:6">
      <c r="A1107" s="34">
        <f>dati_pdc!A1107</f>
        <v>0</v>
      </c>
      <c r="B1107">
        <f>SUMIF(IF(dati_pdc!$C1107=1,dati_bdv!$C$2:$C$65536,IF(dati_pdc!$C1107=2,dati_bdv!$D$2:$D$65536,IF(dati_pdc!$C1107=3,dati_bdv!$E$2:$E$65536,IF(dati_pdc!$C1107=4,dati_bdv!$F$2:$F$65536,IF(dati_pdc!$C1107=5,dati_bdv!$G$2:$G$65536,dati_bdv!$H$2:$H$65536))))),$A1107,dati_bdv!J$2:J$65536)</f>
        <v>0</v>
      </c>
      <c r="C1107">
        <f>SUMIF(IF(dati_pdc!$C1107=1,dati_bdv!$C$2:$C$65536,IF(dati_pdc!$C1107=2,dati_bdv!$D$2:$D$65536,IF(dati_pdc!$C1107=3,dati_bdv!$E$2:$E$65536,IF(dati_pdc!$C1107=4,dati_bdv!$F$2:$F$65536,IF(dati_pdc!$C1107=5,dati_bdv!$G$2:$G$65536,dati_bdv!$H$2:$H$65536))))),$A1107,dati_bdv!K$2:K$65536)</f>
        <v>0</v>
      </c>
      <c r="D1107">
        <f>SUMIF(IF(dati_pdc!$C1107=1,dati_bdv!$C$2:$C$65536,IF(dati_pdc!$C1107=2,dati_bdv!$D$2:$D$65536,IF(dati_pdc!$C1107=3,dati_bdv!$E$2:$E$65536,IF(dati_pdc!$C1107=4,dati_bdv!$F$2:$F$65536,IF(dati_pdc!$C1107=5,dati_bdv!$G$2:$G$65536,dati_bdv!$H$2:$H$65536))))),$A1107,dati_bdv!L$2:L$65536)</f>
        <v>0</v>
      </c>
      <c r="E1107">
        <f>SUMIF(IF(dati_pdc!$C1107=1,dati_bdv!$C$2:$C$65536,IF(dati_pdc!$C1107=2,dati_bdv!$D$2:$D$65536,IF(dati_pdc!$C1107=3,dati_bdv!$E$2:$E$65536,IF(dati_pdc!$C1107=4,dati_bdv!$F$2:$F$65536,IF(dati_pdc!$C1107=5,dati_bdv!$G$2:$G$65536,dati_bdv!$H$2:$H$65536))))),$A1107,dati_bdv!M$2:M$65536)</f>
        <v>0</v>
      </c>
      <c r="F1107">
        <f>SUMIF(IF(dati_pdc!$C1107=1,dati_bdv!$C$2:$C$65536,IF(dati_pdc!$C1107=2,dati_bdv!$D$2:$D$65536,IF(dati_pdc!$C1107=3,dati_bdv!$E$2:$E$65536,IF(dati_pdc!$C1107=4,dati_bdv!$F$2:$F$65536,IF(dati_pdc!$C1107=5,dati_bdv!$G$2:$G$65536,dati_bdv!$H$2:$H$65536))))),$A1107,dati_bdv!N$2:N$65536)</f>
        <v>0</v>
      </c>
    </row>
    <row r="1108" spans="1:6">
      <c r="A1108" s="34">
        <f>dati_pdc!A1108</f>
        <v>0</v>
      </c>
      <c r="B1108">
        <f>SUMIF(IF(dati_pdc!$C1108=1,dati_bdv!$C$2:$C$65536,IF(dati_pdc!$C1108=2,dati_bdv!$D$2:$D$65536,IF(dati_pdc!$C1108=3,dati_bdv!$E$2:$E$65536,IF(dati_pdc!$C1108=4,dati_bdv!$F$2:$F$65536,IF(dati_pdc!$C1108=5,dati_bdv!$G$2:$G$65536,dati_bdv!$H$2:$H$65536))))),$A1108,dati_bdv!J$2:J$65536)</f>
        <v>0</v>
      </c>
      <c r="C1108">
        <f>SUMIF(IF(dati_pdc!$C1108=1,dati_bdv!$C$2:$C$65536,IF(dati_pdc!$C1108=2,dati_bdv!$D$2:$D$65536,IF(dati_pdc!$C1108=3,dati_bdv!$E$2:$E$65536,IF(dati_pdc!$C1108=4,dati_bdv!$F$2:$F$65536,IF(dati_pdc!$C1108=5,dati_bdv!$G$2:$G$65536,dati_bdv!$H$2:$H$65536))))),$A1108,dati_bdv!K$2:K$65536)</f>
        <v>0</v>
      </c>
      <c r="D1108">
        <f>SUMIF(IF(dati_pdc!$C1108=1,dati_bdv!$C$2:$C$65536,IF(dati_pdc!$C1108=2,dati_bdv!$D$2:$D$65536,IF(dati_pdc!$C1108=3,dati_bdv!$E$2:$E$65536,IF(dati_pdc!$C1108=4,dati_bdv!$F$2:$F$65536,IF(dati_pdc!$C1108=5,dati_bdv!$G$2:$G$65536,dati_bdv!$H$2:$H$65536))))),$A1108,dati_bdv!L$2:L$65536)</f>
        <v>0</v>
      </c>
      <c r="E1108">
        <f>SUMIF(IF(dati_pdc!$C1108=1,dati_bdv!$C$2:$C$65536,IF(dati_pdc!$C1108=2,dati_bdv!$D$2:$D$65536,IF(dati_pdc!$C1108=3,dati_bdv!$E$2:$E$65536,IF(dati_pdc!$C1108=4,dati_bdv!$F$2:$F$65536,IF(dati_pdc!$C1108=5,dati_bdv!$G$2:$G$65536,dati_bdv!$H$2:$H$65536))))),$A1108,dati_bdv!M$2:M$65536)</f>
        <v>0</v>
      </c>
      <c r="F1108">
        <f>SUMIF(IF(dati_pdc!$C1108=1,dati_bdv!$C$2:$C$65536,IF(dati_pdc!$C1108=2,dati_bdv!$D$2:$D$65536,IF(dati_pdc!$C1108=3,dati_bdv!$E$2:$E$65536,IF(dati_pdc!$C1108=4,dati_bdv!$F$2:$F$65536,IF(dati_pdc!$C1108=5,dati_bdv!$G$2:$G$65536,dati_bdv!$H$2:$H$65536))))),$A1108,dati_bdv!N$2:N$65536)</f>
        <v>0</v>
      </c>
    </row>
    <row r="1109" spans="1:6">
      <c r="A1109" s="34">
        <f>dati_pdc!A1109</f>
        <v>0</v>
      </c>
      <c r="B1109">
        <f>SUMIF(IF(dati_pdc!$C1109=1,dati_bdv!$C$2:$C$65536,IF(dati_pdc!$C1109=2,dati_bdv!$D$2:$D$65536,IF(dati_pdc!$C1109=3,dati_bdv!$E$2:$E$65536,IF(dati_pdc!$C1109=4,dati_bdv!$F$2:$F$65536,IF(dati_pdc!$C1109=5,dati_bdv!$G$2:$G$65536,dati_bdv!$H$2:$H$65536))))),$A1109,dati_bdv!J$2:J$65536)</f>
        <v>0</v>
      </c>
      <c r="C1109">
        <f>SUMIF(IF(dati_pdc!$C1109=1,dati_bdv!$C$2:$C$65536,IF(dati_pdc!$C1109=2,dati_bdv!$D$2:$D$65536,IF(dati_pdc!$C1109=3,dati_bdv!$E$2:$E$65536,IF(dati_pdc!$C1109=4,dati_bdv!$F$2:$F$65536,IF(dati_pdc!$C1109=5,dati_bdv!$G$2:$G$65536,dati_bdv!$H$2:$H$65536))))),$A1109,dati_bdv!K$2:K$65536)</f>
        <v>0</v>
      </c>
      <c r="D1109">
        <f>SUMIF(IF(dati_pdc!$C1109=1,dati_bdv!$C$2:$C$65536,IF(dati_pdc!$C1109=2,dati_bdv!$D$2:$D$65536,IF(dati_pdc!$C1109=3,dati_bdv!$E$2:$E$65536,IF(dati_pdc!$C1109=4,dati_bdv!$F$2:$F$65536,IF(dati_pdc!$C1109=5,dati_bdv!$G$2:$G$65536,dati_bdv!$H$2:$H$65536))))),$A1109,dati_bdv!L$2:L$65536)</f>
        <v>0</v>
      </c>
      <c r="E1109">
        <f>SUMIF(IF(dati_pdc!$C1109=1,dati_bdv!$C$2:$C$65536,IF(dati_pdc!$C1109=2,dati_bdv!$D$2:$D$65536,IF(dati_pdc!$C1109=3,dati_bdv!$E$2:$E$65536,IF(dati_pdc!$C1109=4,dati_bdv!$F$2:$F$65536,IF(dati_pdc!$C1109=5,dati_bdv!$G$2:$G$65536,dati_bdv!$H$2:$H$65536))))),$A1109,dati_bdv!M$2:M$65536)</f>
        <v>0</v>
      </c>
      <c r="F1109">
        <f>SUMIF(IF(dati_pdc!$C1109=1,dati_bdv!$C$2:$C$65536,IF(dati_pdc!$C1109=2,dati_bdv!$D$2:$D$65536,IF(dati_pdc!$C1109=3,dati_bdv!$E$2:$E$65536,IF(dati_pdc!$C1109=4,dati_bdv!$F$2:$F$65536,IF(dati_pdc!$C1109=5,dati_bdv!$G$2:$G$65536,dati_bdv!$H$2:$H$65536))))),$A1109,dati_bdv!N$2:N$65536)</f>
        <v>0</v>
      </c>
    </row>
    <row r="1110" spans="1:6">
      <c r="A1110" s="34">
        <f>dati_pdc!A1110</f>
        <v>0</v>
      </c>
      <c r="B1110">
        <f>SUMIF(IF(dati_pdc!$C1110=1,dati_bdv!$C$2:$C$65536,IF(dati_pdc!$C1110=2,dati_bdv!$D$2:$D$65536,IF(dati_pdc!$C1110=3,dati_bdv!$E$2:$E$65536,IF(dati_pdc!$C1110=4,dati_bdv!$F$2:$F$65536,IF(dati_pdc!$C1110=5,dati_bdv!$G$2:$G$65536,dati_bdv!$H$2:$H$65536))))),$A1110,dati_bdv!J$2:J$65536)</f>
        <v>0</v>
      </c>
      <c r="C1110">
        <f>SUMIF(IF(dati_pdc!$C1110=1,dati_bdv!$C$2:$C$65536,IF(dati_pdc!$C1110=2,dati_bdv!$D$2:$D$65536,IF(dati_pdc!$C1110=3,dati_bdv!$E$2:$E$65536,IF(dati_pdc!$C1110=4,dati_bdv!$F$2:$F$65536,IF(dati_pdc!$C1110=5,dati_bdv!$G$2:$G$65536,dati_bdv!$H$2:$H$65536))))),$A1110,dati_bdv!K$2:K$65536)</f>
        <v>0</v>
      </c>
      <c r="D1110">
        <f>SUMIF(IF(dati_pdc!$C1110=1,dati_bdv!$C$2:$C$65536,IF(dati_pdc!$C1110=2,dati_bdv!$D$2:$D$65536,IF(dati_pdc!$C1110=3,dati_bdv!$E$2:$E$65536,IF(dati_pdc!$C1110=4,dati_bdv!$F$2:$F$65536,IF(dati_pdc!$C1110=5,dati_bdv!$G$2:$G$65536,dati_bdv!$H$2:$H$65536))))),$A1110,dati_bdv!L$2:L$65536)</f>
        <v>0</v>
      </c>
      <c r="E1110">
        <f>SUMIF(IF(dati_pdc!$C1110=1,dati_bdv!$C$2:$C$65536,IF(dati_pdc!$C1110=2,dati_bdv!$D$2:$D$65536,IF(dati_pdc!$C1110=3,dati_bdv!$E$2:$E$65536,IF(dati_pdc!$C1110=4,dati_bdv!$F$2:$F$65536,IF(dati_pdc!$C1110=5,dati_bdv!$G$2:$G$65536,dati_bdv!$H$2:$H$65536))))),$A1110,dati_bdv!M$2:M$65536)</f>
        <v>0</v>
      </c>
      <c r="F1110">
        <f>SUMIF(IF(dati_pdc!$C1110=1,dati_bdv!$C$2:$C$65536,IF(dati_pdc!$C1110=2,dati_bdv!$D$2:$D$65536,IF(dati_pdc!$C1110=3,dati_bdv!$E$2:$E$65536,IF(dati_pdc!$C1110=4,dati_bdv!$F$2:$F$65536,IF(dati_pdc!$C1110=5,dati_bdv!$G$2:$G$65536,dati_bdv!$H$2:$H$65536))))),$A1110,dati_bdv!N$2:N$65536)</f>
        <v>0</v>
      </c>
    </row>
    <row r="1111" spans="1:6">
      <c r="A1111" s="34">
        <f>dati_pdc!A1111</f>
        <v>0</v>
      </c>
      <c r="B1111">
        <f>SUMIF(IF(dati_pdc!$C1111=1,dati_bdv!$C$2:$C$65536,IF(dati_pdc!$C1111=2,dati_bdv!$D$2:$D$65536,IF(dati_pdc!$C1111=3,dati_bdv!$E$2:$E$65536,IF(dati_pdc!$C1111=4,dati_bdv!$F$2:$F$65536,IF(dati_pdc!$C1111=5,dati_bdv!$G$2:$G$65536,dati_bdv!$H$2:$H$65536))))),$A1111,dati_bdv!J$2:J$65536)</f>
        <v>0</v>
      </c>
      <c r="C1111">
        <f>SUMIF(IF(dati_pdc!$C1111=1,dati_bdv!$C$2:$C$65536,IF(dati_pdc!$C1111=2,dati_bdv!$D$2:$D$65536,IF(dati_pdc!$C1111=3,dati_bdv!$E$2:$E$65536,IF(dati_pdc!$C1111=4,dati_bdv!$F$2:$F$65536,IF(dati_pdc!$C1111=5,dati_bdv!$G$2:$G$65536,dati_bdv!$H$2:$H$65536))))),$A1111,dati_bdv!K$2:K$65536)</f>
        <v>0</v>
      </c>
      <c r="D1111">
        <f>SUMIF(IF(dati_pdc!$C1111=1,dati_bdv!$C$2:$C$65536,IF(dati_pdc!$C1111=2,dati_bdv!$D$2:$D$65536,IF(dati_pdc!$C1111=3,dati_bdv!$E$2:$E$65536,IF(dati_pdc!$C1111=4,dati_bdv!$F$2:$F$65536,IF(dati_pdc!$C1111=5,dati_bdv!$G$2:$G$65536,dati_bdv!$H$2:$H$65536))))),$A1111,dati_bdv!L$2:L$65536)</f>
        <v>0</v>
      </c>
      <c r="E1111">
        <f>SUMIF(IF(dati_pdc!$C1111=1,dati_bdv!$C$2:$C$65536,IF(dati_pdc!$C1111=2,dati_bdv!$D$2:$D$65536,IF(dati_pdc!$C1111=3,dati_bdv!$E$2:$E$65536,IF(dati_pdc!$C1111=4,dati_bdv!$F$2:$F$65536,IF(dati_pdc!$C1111=5,dati_bdv!$G$2:$G$65536,dati_bdv!$H$2:$H$65536))))),$A1111,dati_bdv!M$2:M$65536)</f>
        <v>0</v>
      </c>
      <c r="F1111">
        <f>SUMIF(IF(dati_pdc!$C1111=1,dati_bdv!$C$2:$C$65536,IF(dati_pdc!$C1111=2,dati_bdv!$D$2:$D$65536,IF(dati_pdc!$C1111=3,dati_bdv!$E$2:$E$65536,IF(dati_pdc!$C1111=4,dati_bdv!$F$2:$F$65536,IF(dati_pdc!$C1111=5,dati_bdv!$G$2:$G$65536,dati_bdv!$H$2:$H$65536))))),$A1111,dati_bdv!N$2:N$65536)</f>
        <v>0</v>
      </c>
    </row>
    <row r="1112" spans="1:6">
      <c r="A1112" s="34">
        <f>dati_pdc!A1112</f>
        <v>0</v>
      </c>
      <c r="B1112">
        <f>SUMIF(IF(dati_pdc!$C1112=1,dati_bdv!$C$2:$C$65536,IF(dati_pdc!$C1112=2,dati_bdv!$D$2:$D$65536,IF(dati_pdc!$C1112=3,dati_bdv!$E$2:$E$65536,IF(dati_pdc!$C1112=4,dati_bdv!$F$2:$F$65536,IF(dati_pdc!$C1112=5,dati_bdv!$G$2:$G$65536,dati_bdv!$H$2:$H$65536))))),$A1112,dati_bdv!J$2:J$65536)</f>
        <v>0</v>
      </c>
      <c r="C1112">
        <f>SUMIF(IF(dati_pdc!$C1112=1,dati_bdv!$C$2:$C$65536,IF(dati_pdc!$C1112=2,dati_bdv!$D$2:$D$65536,IF(dati_pdc!$C1112=3,dati_bdv!$E$2:$E$65536,IF(dati_pdc!$C1112=4,dati_bdv!$F$2:$F$65536,IF(dati_pdc!$C1112=5,dati_bdv!$G$2:$G$65536,dati_bdv!$H$2:$H$65536))))),$A1112,dati_bdv!K$2:K$65536)</f>
        <v>0</v>
      </c>
      <c r="D1112">
        <f>SUMIF(IF(dati_pdc!$C1112=1,dati_bdv!$C$2:$C$65536,IF(dati_pdc!$C1112=2,dati_bdv!$D$2:$D$65536,IF(dati_pdc!$C1112=3,dati_bdv!$E$2:$E$65536,IF(dati_pdc!$C1112=4,dati_bdv!$F$2:$F$65536,IF(dati_pdc!$C1112=5,dati_bdv!$G$2:$G$65536,dati_bdv!$H$2:$H$65536))))),$A1112,dati_bdv!L$2:L$65536)</f>
        <v>0</v>
      </c>
      <c r="E1112">
        <f>SUMIF(IF(dati_pdc!$C1112=1,dati_bdv!$C$2:$C$65536,IF(dati_pdc!$C1112=2,dati_bdv!$D$2:$D$65536,IF(dati_pdc!$C1112=3,dati_bdv!$E$2:$E$65536,IF(dati_pdc!$C1112=4,dati_bdv!$F$2:$F$65536,IF(dati_pdc!$C1112=5,dati_bdv!$G$2:$G$65536,dati_bdv!$H$2:$H$65536))))),$A1112,dati_bdv!M$2:M$65536)</f>
        <v>0</v>
      </c>
      <c r="F1112">
        <f>SUMIF(IF(dati_pdc!$C1112=1,dati_bdv!$C$2:$C$65536,IF(dati_pdc!$C1112=2,dati_bdv!$D$2:$D$65536,IF(dati_pdc!$C1112=3,dati_bdv!$E$2:$E$65536,IF(dati_pdc!$C1112=4,dati_bdv!$F$2:$F$65536,IF(dati_pdc!$C1112=5,dati_bdv!$G$2:$G$65536,dati_bdv!$H$2:$H$65536))))),$A1112,dati_bdv!N$2:N$65536)</f>
        <v>0</v>
      </c>
    </row>
    <row r="1113" spans="1:6">
      <c r="A1113" s="34">
        <f>dati_pdc!A1113</f>
        <v>0</v>
      </c>
      <c r="B1113">
        <f>SUMIF(IF(dati_pdc!$C1113=1,dati_bdv!$C$2:$C$65536,IF(dati_pdc!$C1113=2,dati_bdv!$D$2:$D$65536,IF(dati_pdc!$C1113=3,dati_bdv!$E$2:$E$65536,IF(dati_pdc!$C1113=4,dati_bdv!$F$2:$F$65536,IF(dati_pdc!$C1113=5,dati_bdv!$G$2:$G$65536,dati_bdv!$H$2:$H$65536))))),$A1113,dati_bdv!J$2:J$65536)</f>
        <v>0</v>
      </c>
      <c r="C1113">
        <f>SUMIF(IF(dati_pdc!$C1113=1,dati_bdv!$C$2:$C$65536,IF(dati_pdc!$C1113=2,dati_bdv!$D$2:$D$65536,IF(dati_pdc!$C1113=3,dati_bdv!$E$2:$E$65536,IF(dati_pdc!$C1113=4,dati_bdv!$F$2:$F$65536,IF(dati_pdc!$C1113=5,dati_bdv!$G$2:$G$65536,dati_bdv!$H$2:$H$65536))))),$A1113,dati_bdv!K$2:K$65536)</f>
        <v>0</v>
      </c>
      <c r="D1113">
        <f>SUMIF(IF(dati_pdc!$C1113=1,dati_bdv!$C$2:$C$65536,IF(dati_pdc!$C1113=2,dati_bdv!$D$2:$D$65536,IF(dati_pdc!$C1113=3,dati_bdv!$E$2:$E$65536,IF(dati_pdc!$C1113=4,dati_bdv!$F$2:$F$65536,IF(dati_pdc!$C1113=5,dati_bdv!$G$2:$G$65536,dati_bdv!$H$2:$H$65536))))),$A1113,dati_bdv!L$2:L$65536)</f>
        <v>0</v>
      </c>
      <c r="E1113">
        <f>SUMIF(IF(dati_pdc!$C1113=1,dati_bdv!$C$2:$C$65536,IF(dati_pdc!$C1113=2,dati_bdv!$D$2:$D$65536,IF(dati_pdc!$C1113=3,dati_bdv!$E$2:$E$65536,IF(dati_pdc!$C1113=4,dati_bdv!$F$2:$F$65536,IF(dati_pdc!$C1113=5,dati_bdv!$G$2:$G$65536,dati_bdv!$H$2:$H$65536))))),$A1113,dati_bdv!M$2:M$65536)</f>
        <v>0</v>
      </c>
      <c r="F1113">
        <f>SUMIF(IF(dati_pdc!$C1113=1,dati_bdv!$C$2:$C$65536,IF(dati_pdc!$C1113=2,dati_bdv!$D$2:$D$65536,IF(dati_pdc!$C1113=3,dati_bdv!$E$2:$E$65536,IF(dati_pdc!$C1113=4,dati_bdv!$F$2:$F$65536,IF(dati_pdc!$C1113=5,dati_bdv!$G$2:$G$65536,dati_bdv!$H$2:$H$65536))))),$A1113,dati_bdv!N$2:N$65536)</f>
        <v>0</v>
      </c>
    </row>
    <row r="1114" spans="1:6">
      <c r="A1114" s="34">
        <f>dati_pdc!A1114</f>
        <v>0</v>
      </c>
      <c r="B1114">
        <f>SUMIF(IF(dati_pdc!$C1114=1,dati_bdv!$C$2:$C$65536,IF(dati_pdc!$C1114=2,dati_bdv!$D$2:$D$65536,IF(dati_pdc!$C1114=3,dati_bdv!$E$2:$E$65536,IF(dati_pdc!$C1114=4,dati_bdv!$F$2:$F$65536,IF(dati_pdc!$C1114=5,dati_bdv!$G$2:$G$65536,dati_bdv!$H$2:$H$65536))))),$A1114,dati_bdv!J$2:J$65536)</f>
        <v>0</v>
      </c>
      <c r="C1114">
        <f>SUMIF(IF(dati_pdc!$C1114=1,dati_bdv!$C$2:$C$65536,IF(dati_pdc!$C1114=2,dati_bdv!$D$2:$D$65536,IF(dati_pdc!$C1114=3,dati_bdv!$E$2:$E$65536,IF(dati_pdc!$C1114=4,dati_bdv!$F$2:$F$65536,IF(dati_pdc!$C1114=5,dati_bdv!$G$2:$G$65536,dati_bdv!$H$2:$H$65536))))),$A1114,dati_bdv!K$2:K$65536)</f>
        <v>0</v>
      </c>
      <c r="D1114">
        <f>SUMIF(IF(dati_pdc!$C1114=1,dati_bdv!$C$2:$C$65536,IF(dati_pdc!$C1114=2,dati_bdv!$D$2:$D$65536,IF(dati_pdc!$C1114=3,dati_bdv!$E$2:$E$65536,IF(dati_pdc!$C1114=4,dati_bdv!$F$2:$F$65536,IF(dati_pdc!$C1114=5,dati_bdv!$G$2:$G$65536,dati_bdv!$H$2:$H$65536))))),$A1114,dati_bdv!L$2:L$65536)</f>
        <v>0</v>
      </c>
      <c r="E1114">
        <f>SUMIF(IF(dati_pdc!$C1114=1,dati_bdv!$C$2:$C$65536,IF(dati_pdc!$C1114=2,dati_bdv!$D$2:$D$65536,IF(dati_pdc!$C1114=3,dati_bdv!$E$2:$E$65536,IF(dati_pdc!$C1114=4,dati_bdv!$F$2:$F$65536,IF(dati_pdc!$C1114=5,dati_bdv!$G$2:$G$65536,dati_bdv!$H$2:$H$65536))))),$A1114,dati_bdv!M$2:M$65536)</f>
        <v>0</v>
      </c>
      <c r="F1114">
        <f>SUMIF(IF(dati_pdc!$C1114=1,dati_bdv!$C$2:$C$65536,IF(dati_pdc!$C1114=2,dati_bdv!$D$2:$D$65536,IF(dati_pdc!$C1114=3,dati_bdv!$E$2:$E$65536,IF(dati_pdc!$C1114=4,dati_bdv!$F$2:$F$65536,IF(dati_pdc!$C1114=5,dati_bdv!$G$2:$G$65536,dati_bdv!$H$2:$H$65536))))),$A1114,dati_bdv!N$2:N$65536)</f>
        <v>0</v>
      </c>
    </row>
    <row r="1115" spans="1:6">
      <c r="A1115" s="34">
        <f>dati_pdc!A1115</f>
        <v>0</v>
      </c>
      <c r="B1115">
        <f>SUMIF(IF(dati_pdc!$C1115=1,dati_bdv!$C$2:$C$65536,IF(dati_pdc!$C1115=2,dati_bdv!$D$2:$D$65536,IF(dati_pdc!$C1115=3,dati_bdv!$E$2:$E$65536,IF(dati_pdc!$C1115=4,dati_bdv!$F$2:$F$65536,IF(dati_pdc!$C1115=5,dati_bdv!$G$2:$G$65536,dati_bdv!$H$2:$H$65536))))),$A1115,dati_bdv!J$2:J$65536)</f>
        <v>0</v>
      </c>
      <c r="C1115">
        <f>SUMIF(IF(dati_pdc!$C1115=1,dati_bdv!$C$2:$C$65536,IF(dati_pdc!$C1115=2,dati_bdv!$D$2:$D$65536,IF(dati_pdc!$C1115=3,dati_bdv!$E$2:$E$65536,IF(dati_pdc!$C1115=4,dati_bdv!$F$2:$F$65536,IF(dati_pdc!$C1115=5,dati_bdv!$G$2:$G$65536,dati_bdv!$H$2:$H$65536))))),$A1115,dati_bdv!K$2:K$65536)</f>
        <v>0</v>
      </c>
      <c r="D1115">
        <f>SUMIF(IF(dati_pdc!$C1115=1,dati_bdv!$C$2:$C$65536,IF(dati_pdc!$C1115=2,dati_bdv!$D$2:$D$65536,IF(dati_pdc!$C1115=3,dati_bdv!$E$2:$E$65536,IF(dati_pdc!$C1115=4,dati_bdv!$F$2:$F$65536,IF(dati_pdc!$C1115=5,dati_bdv!$G$2:$G$65536,dati_bdv!$H$2:$H$65536))))),$A1115,dati_bdv!L$2:L$65536)</f>
        <v>0</v>
      </c>
      <c r="E1115">
        <f>SUMIF(IF(dati_pdc!$C1115=1,dati_bdv!$C$2:$C$65536,IF(dati_pdc!$C1115=2,dati_bdv!$D$2:$D$65536,IF(dati_pdc!$C1115=3,dati_bdv!$E$2:$E$65536,IF(dati_pdc!$C1115=4,dati_bdv!$F$2:$F$65536,IF(dati_pdc!$C1115=5,dati_bdv!$G$2:$G$65536,dati_bdv!$H$2:$H$65536))))),$A1115,dati_bdv!M$2:M$65536)</f>
        <v>0</v>
      </c>
      <c r="F1115">
        <f>SUMIF(IF(dati_pdc!$C1115=1,dati_bdv!$C$2:$C$65536,IF(dati_pdc!$C1115=2,dati_bdv!$D$2:$D$65536,IF(dati_pdc!$C1115=3,dati_bdv!$E$2:$E$65536,IF(dati_pdc!$C1115=4,dati_bdv!$F$2:$F$65536,IF(dati_pdc!$C1115=5,dati_bdv!$G$2:$G$65536,dati_bdv!$H$2:$H$65536))))),$A1115,dati_bdv!N$2:N$65536)</f>
        <v>0</v>
      </c>
    </row>
    <row r="1116" spans="1:6">
      <c r="A1116" s="34">
        <f>dati_pdc!A1116</f>
        <v>0</v>
      </c>
      <c r="B1116">
        <f>SUMIF(IF(dati_pdc!$C1116=1,dati_bdv!$C$2:$C$65536,IF(dati_pdc!$C1116=2,dati_bdv!$D$2:$D$65536,IF(dati_pdc!$C1116=3,dati_bdv!$E$2:$E$65536,IF(dati_pdc!$C1116=4,dati_bdv!$F$2:$F$65536,IF(dati_pdc!$C1116=5,dati_bdv!$G$2:$G$65536,dati_bdv!$H$2:$H$65536))))),$A1116,dati_bdv!J$2:J$65536)</f>
        <v>0</v>
      </c>
      <c r="C1116">
        <f>SUMIF(IF(dati_pdc!$C1116=1,dati_bdv!$C$2:$C$65536,IF(dati_pdc!$C1116=2,dati_bdv!$D$2:$D$65536,IF(dati_pdc!$C1116=3,dati_bdv!$E$2:$E$65536,IF(dati_pdc!$C1116=4,dati_bdv!$F$2:$F$65536,IF(dati_pdc!$C1116=5,dati_bdv!$G$2:$G$65536,dati_bdv!$H$2:$H$65536))))),$A1116,dati_bdv!K$2:K$65536)</f>
        <v>0</v>
      </c>
      <c r="D1116">
        <f>SUMIF(IF(dati_pdc!$C1116=1,dati_bdv!$C$2:$C$65536,IF(dati_pdc!$C1116=2,dati_bdv!$D$2:$D$65536,IF(dati_pdc!$C1116=3,dati_bdv!$E$2:$E$65536,IF(dati_pdc!$C1116=4,dati_bdv!$F$2:$F$65536,IF(dati_pdc!$C1116=5,dati_bdv!$G$2:$G$65536,dati_bdv!$H$2:$H$65536))))),$A1116,dati_bdv!L$2:L$65536)</f>
        <v>0</v>
      </c>
      <c r="E1116">
        <f>SUMIF(IF(dati_pdc!$C1116=1,dati_bdv!$C$2:$C$65536,IF(dati_pdc!$C1116=2,dati_bdv!$D$2:$D$65536,IF(dati_pdc!$C1116=3,dati_bdv!$E$2:$E$65536,IF(dati_pdc!$C1116=4,dati_bdv!$F$2:$F$65536,IF(dati_pdc!$C1116=5,dati_bdv!$G$2:$G$65536,dati_bdv!$H$2:$H$65536))))),$A1116,dati_bdv!M$2:M$65536)</f>
        <v>0</v>
      </c>
      <c r="F1116">
        <f>SUMIF(IF(dati_pdc!$C1116=1,dati_bdv!$C$2:$C$65536,IF(dati_pdc!$C1116=2,dati_bdv!$D$2:$D$65536,IF(dati_pdc!$C1116=3,dati_bdv!$E$2:$E$65536,IF(dati_pdc!$C1116=4,dati_bdv!$F$2:$F$65536,IF(dati_pdc!$C1116=5,dati_bdv!$G$2:$G$65536,dati_bdv!$H$2:$H$65536))))),$A1116,dati_bdv!N$2:N$65536)</f>
        <v>0</v>
      </c>
    </row>
    <row r="1117" spans="1:6">
      <c r="A1117" s="34">
        <f>dati_pdc!A1117</f>
        <v>0</v>
      </c>
      <c r="B1117">
        <f>SUMIF(IF(dati_pdc!$C1117=1,dati_bdv!$C$2:$C$65536,IF(dati_pdc!$C1117=2,dati_bdv!$D$2:$D$65536,IF(dati_pdc!$C1117=3,dati_bdv!$E$2:$E$65536,IF(dati_pdc!$C1117=4,dati_bdv!$F$2:$F$65536,IF(dati_pdc!$C1117=5,dati_bdv!$G$2:$G$65536,dati_bdv!$H$2:$H$65536))))),$A1117,dati_bdv!J$2:J$65536)</f>
        <v>0</v>
      </c>
      <c r="C1117">
        <f>SUMIF(IF(dati_pdc!$C1117=1,dati_bdv!$C$2:$C$65536,IF(dati_pdc!$C1117=2,dati_bdv!$D$2:$D$65536,IF(dati_pdc!$C1117=3,dati_bdv!$E$2:$E$65536,IF(dati_pdc!$C1117=4,dati_bdv!$F$2:$F$65536,IF(dati_pdc!$C1117=5,dati_bdv!$G$2:$G$65536,dati_bdv!$H$2:$H$65536))))),$A1117,dati_bdv!K$2:K$65536)</f>
        <v>0</v>
      </c>
      <c r="D1117">
        <f>SUMIF(IF(dati_pdc!$C1117=1,dati_bdv!$C$2:$C$65536,IF(dati_pdc!$C1117=2,dati_bdv!$D$2:$D$65536,IF(dati_pdc!$C1117=3,dati_bdv!$E$2:$E$65536,IF(dati_pdc!$C1117=4,dati_bdv!$F$2:$F$65536,IF(dati_pdc!$C1117=5,dati_bdv!$G$2:$G$65536,dati_bdv!$H$2:$H$65536))))),$A1117,dati_bdv!L$2:L$65536)</f>
        <v>0</v>
      </c>
      <c r="E1117">
        <f>SUMIF(IF(dati_pdc!$C1117=1,dati_bdv!$C$2:$C$65536,IF(dati_pdc!$C1117=2,dati_bdv!$D$2:$D$65536,IF(dati_pdc!$C1117=3,dati_bdv!$E$2:$E$65536,IF(dati_pdc!$C1117=4,dati_bdv!$F$2:$F$65536,IF(dati_pdc!$C1117=5,dati_bdv!$G$2:$G$65536,dati_bdv!$H$2:$H$65536))))),$A1117,dati_bdv!M$2:M$65536)</f>
        <v>0</v>
      </c>
      <c r="F1117">
        <f>SUMIF(IF(dati_pdc!$C1117=1,dati_bdv!$C$2:$C$65536,IF(dati_pdc!$C1117=2,dati_bdv!$D$2:$D$65536,IF(dati_pdc!$C1117=3,dati_bdv!$E$2:$E$65536,IF(dati_pdc!$C1117=4,dati_bdv!$F$2:$F$65536,IF(dati_pdc!$C1117=5,dati_bdv!$G$2:$G$65536,dati_bdv!$H$2:$H$65536))))),$A1117,dati_bdv!N$2:N$65536)</f>
        <v>0</v>
      </c>
    </row>
    <row r="1118" spans="1:6">
      <c r="A1118" s="34">
        <f>dati_pdc!A1118</f>
        <v>0</v>
      </c>
      <c r="B1118">
        <f>SUMIF(IF(dati_pdc!$C1118=1,dati_bdv!$C$2:$C$65536,IF(dati_pdc!$C1118=2,dati_bdv!$D$2:$D$65536,IF(dati_pdc!$C1118=3,dati_bdv!$E$2:$E$65536,IF(dati_pdc!$C1118=4,dati_bdv!$F$2:$F$65536,IF(dati_pdc!$C1118=5,dati_bdv!$G$2:$G$65536,dati_bdv!$H$2:$H$65536))))),$A1118,dati_bdv!J$2:J$65536)</f>
        <v>0</v>
      </c>
      <c r="C1118">
        <f>SUMIF(IF(dati_pdc!$C1118=1,dati_bdv!$C$2:$C$65536,IF(dati_pdc!$C1118=2,dati_bdv!$D$2:$D$65536,IF(dati_pdc!$C1118=3,dati_bdv!$E$2:$E$65536,IF(dati_pdc!$C1118=4,dati_bdv!$F$2:$F$65536,IF(dati_pdc!$C1118=5,dati_bdv!$G$2:$G$65536,dati_bdv!$H$2:$H$65536))))),$A1118,dati_bdv!K$2:K$65536)</f>
        <v>0</v>
      </c>
      <c r="D1118">
        <f>SUMIF(IF(dati_pdc!$C1118=1,dati_bdv!$C$2:$C$65536,IF(dati_pdc!$C1118=2,dati_bdv!$D$2:$D$65536,IF(dati_pdc!$C1118=3,dati_bdv!$E$2:$E$65536,IF(dati_pdc!$C1118=4,dati_bdv!$F$2:$F$65536,IF(dati_pdc!$C1118=5,dati_bdv!$G$2:$G$65536,dati_bdv!$H$2:$H$65536))))),$A1118,dati_bdv!L$2:L$65536)</f>
        <v>0</v>
      </c>
      <c r="E1118">
        <f>SUMIF(IF(dati_pdc!$C1118=1,dati_bdv!$C$2:$C$65536,IF(dati_pdc!$C1118=2,dati_bdv!$D$2:$D$65536,IF(dati_pdc!$C1118=3,dati_bdv!$E$2:$E$65536,IF(dati_pdc!$C1118=4,dati_bdv!$F$2:$F$65536,IF(dati_pdc!$C1118=5,dati_bdv!$G$2:$G$65536,dati_bdv!$H$2:$H$65536))))),$A1118,dati_bdv!M$2:M$65536)</f>
        <v>0</v>
      </c>
      <c r="F1118">
        <f>SUMIF(IF(dati_pdc!$C1118=1,dati_bdv!$C$2:$C$65536,IF(dati_pdc!$C1118=2,dati_bdv!$D$2:$D$65536,IF(dati_pdc!$C1118=3,dati_bdv!$E$2:$E$65536,IF(dati_pdc!$C1118=4,dati_bdv!$F$2:$F$65536,IF(dati_pdc!$C1118=5,dati_bdv!$G$2:$G$65536,dati_bdv!$H$2:$H$65536))))),$A1118,dati_bdv!N$2:N$65536)</f>
        <v>0</v>
      </c>
    </row>
    <row r="1119" spans="1:6">
      <c r="A1119" s="34">
        <f>dati_pdc!A1119</f>
        <v>0</v>
      </c>
      <c r="B1119">
        <f>SUMIF(IF(dati_pdc!$C1119=1,dati_bdv!$C$2:$C$65536,IF(dati_pdc!$C1119=2,dati_bdv!$D$2:$D$65536,IF(dati_pdc!$C1119=3,dati_bdv!$E$2:$E$65536,IF(dati_pdc!$C1119=4,dati_bdv!$F$2:$F$65536,IF(dati_pdc!$C1119=5,dati_bdv!$G$2:$G$65536,dati_bdv!$H$2:$H$65536))))),$A1119,dati_bdv!J$2:J$65536)</f>
        <v>0</v>
      </c>
      <c r="C1119">
        <f>SUMIF(IF(dati_pdc!$C1119=1,dati_bdv!$C$2:$C$65536,IF(dati_pdc!$C1119=2,dati_bdv!$D$2:$D$65536,IF(dati_pdc!$C1119=3,dati_bdv!$E$2:$E$65536,IF(dati_pdc!$C1119=4,dati_bdv!$F$2:$F$65536,IF(dati_pdc!$C1119=5,dati_bdv!$G$2:$G$65536,dati_bdv!$H$2:$H$65536))))),$A1119,dati_bdv!K$2:K$65536)</f>
        <v>0</v>
      </c>
      <c r="D1119">
        <f>SUMIF(IF(dati_pdc!$C1119=1,dati_bdv!$C$2:$C$65536,IF(dati_pdc!$C1119=2,dati_bdv!$D$2:$D$65536,IF(dati_pdc!$C1119=3,dati_bdv!$E$2:$E$65536,IF(dati_pdc!$C1119=4,dati_bdv!$F$2:$F$65536,IF(dati_pdc!$C1119=5,dati_bdv!$G$2:$G$65536,dati_bdv!$H$2:$H$65536))))),$A1119,dati_bdv!L$2:L$65536)</f>
        <v>0</v>
      </c>
      <c r="E1119">
        <f>SUMIF(IF(dati_pdc!$C1119=1,dati_bdv!$C$2:$C$65536,IF(dati_pdc!$C1119=2,dati_bdv!$D$2:$D$65536,IF(dati_pdc!$C1119=3,dati_bdv!$E$2:$E$65536,IF(dati_pdc!$C1119=4,dati_bdv!$F$2:$F$65536,IF(dati_pdc!$C1119=5,dati_bdv!$G$2:$G$65536,dati_bdv!$H$2:$H$65536))))),$A1119,dati_bdv!M$2:M$65536)</f>
        <v>0</v>
      </c>
      <c r="F1119">
        <f>SUMIF(IF(dati_pdc!$C1119=1,dati_bdv!$C$2:$C$65536,IF(dati_pdc!$C1119=2,dati_bdv!$D$2:$D$65536,IF(dati_pdc!$C1119=3,dati_bdv!$E$2:$E$65536,IF(dati_pdc!$C1119=4,dati_bdv!$F$2:$F$65536,IF(dati_pdc!$C1119=5,dati_bdv!$G$2:$G$65536,dati_bdv!$H$2:$H$65536))))),$A1119,dati_bdv!N$2:N$65536)</f>
        <v>0</v>
      </c>
    </row>
    <row r="1120" spans="1:6">
      <c r="A1120" s="34">
        <f>dati_pdc!A1120</f>
        <v>0</v>
      </c>
      <c r="B1120">
        <f>SUMIF(IF(dati_pdc!$C1120=1,dati_bdv!$C$2:$C$65536,IF(dati_pdc!$C1120=2,dati_bdv!$D$2:$D$65536,IF(dati_pdc!$C1120=3,dati_bdv!$E$2:$E$65536,IF(dati_pdc!$C1120=4,dati_bdv!$F$2:$F$65536,IF(dati_pdc!$C1120=5,dati_bdv!$G$2:$G$65536,dati_bdv!$H$2:$H$65536))))),$A1120,dati_bdv!J$2:J$65536)</f>
        <v>0</v>
      </c>
      <c r="C1120">
        <f>SUMIF(IF(dati_pdc!$C1120=1,dati_bdv!$C$2:$C$65536,IF(dati_pdc!$C1120=2,dati_bdv!$D$2:$D$65536,IF(dati_pdc!$C1120=3,dati_bdv!$E$2:$E$65536,IF(dati_pdc!$C1120=4,dati_bdv!$F$2:$F$65536,IF(dati_pdc!$C1120=5,dati_bdv!$G$2:$G$65536,dati_bdv!$H$2:$H$65536))))),$A1120,dati_bdv!K$2:K$65536)</f>
        <v>0</v>
      </c>
      <c r="D1120">
        <f>SUMIF(IF(dati_pdc!$C1120=1,dati_bdv!$C$2:$C$65536,IF(dati_pdc!$C1120=2,dati_bdv!$D$2:$D$65536,IF(dati_pdc!$C1120=3,dati_bdv!$E$2:$E$65536,IF(dati_pdc!$C1120=4,dati_bdv!$F$2:$F$65536,IF(dati_pdc!$C1120=5,dati_bdv!$G$2:$G$65536,dati_bdv!$H$2:$H$65536))))),$A1120,dati_bdv!L$2:L$65536)</f>
        <v>0</v>
      </c>
      <c r="E1120">
        <f>SUMIF(IF(dati_pdc!$C1120=1,dati_bdv!$C$2:$C$65536,IF(dati_pdc!$C1120=2,dati_bdv!$D$2:$D$65536,IF(dati_pdc!$C1120=3,dati_bdv!$E$2:$E$65536,IF(dati_pdc!$C1120=4,dati_bdv!$F$2:$F$65536,IF(dati_pdc!$C1120=5,dati_bdv!$G$2:$G$65536,dati_bdv!$H$2:$H$65536))))),$A1120,dati_bdv!M$2:M$65536)</f>
        <v>0</v>
      </c>
      <c r="F1120">
        <f>SUMIF(IF(dati_pdc!$C1120=1,dati_bdv!$C$2:$C$65536,IF(dati_pdc!$C1120=2,dati_bdv!$D$2:$D$65536,IF(dati_pdc!$C1120=3,dati_bdv!$E$2:$E$65536,IF(dati_pdc!$C1120=4,dati_bdv!$F$2:$F$65536,IF(dati_pdc!$C1120=5,dati_bdv!$G$2:$G$65536,dati_bdv!$H$2:$H$65536))))),$A1120,dati_bdv!N$2:N$65536)</f>
        <v>0</v>
      </c>
    </row>
    <row r="1121" spans="1:6">
      <c r="A1121" s="34">
        <f>dati_pdc!A1121</f>
        <v>0</v>
      </c>
      <c r="B1121">
        <f>SUMIF(IF(dati_pdc!$C1121=1,dati_bdv!$C$2:$C$65536,IF(dati_pdc!$C1121=2,dati_bdv!$D$2:$D$65536,IF(dati_pdc!$C1121=3,dati_bdv!$E$2:$E$65536,IF(dati_pdc!$C1121=4,dati_bdv!$F$2:$F$65536,IF(dati_pdc!$C1121=5,dati_bdv!$G$2:$G$65536,dati_bdv!$H$2:$H$65536))))),$A1121,dati_bdv!J$2:J$65536)</f>
        <v>0</v>
      </c>
      <c r="C1121">
        <f>SUMIF(IF(dati_pdc!$C1121=1,dati_bdv!$C$2:$C$65536,IF(dati_pdc!$C1121=2,dati_bdv!$D$2:$D$65536,IF(dati_pdc!$C1121=3,dati_bdv!$E$2:$E$65536,IF(dati_pdc!$C1121=4,dati_bdv!$F$2:$F$65536,IF(dati_pdc!$C1121=5,dati_bdv!$G$2:$G$65536,dati_bdv!$H$2:$H$65536))))),$A1121,dati_bdv!K$2:K$65536)</f>
        <v>0</v>
      </c>
      <c r="D1121">
        <f>SUMIF(IF(dati_pdc!$C1121=1,dati_bdv!$C$2:$C$65536,IF(dati_pdc!$C1121=2,dati_bdv!$D$2:$D$65536,IF(dati_pdc!$C1121=3,dati_bdv!$E$2:$E$65536,IF(dati_pdc!$C1121=4,dati_bdv!$F$2:$F$65536,IF(dati_pdc!$C1121=5,dati_bdv!$G$2:$G$65536,dati_bdv!$H$2:$H$65536))))),$A1121,dati_bdv!L$2:L$65536)</f>
        <v>0</v>
      </c>
      <c r="E1121">
        <f>SUMIF(IF(dati_pdc!$C1121=1,dati_bdv!$C$2:$C$65536,IF(dati_pdc!$C1121=2,dati_bdv!$D$2:$D$65536,IF(dati_pdc!$C1121=3,dati_bdv!$E$2:$E$65536,IF(dati_pdc!$C1121=4,dati_bdv!$F$2:$F$65536,IF(dati_pdc!$C1121=5,dati_bdv!$G$2:$G$65536,dati_bdv!$H$2:$H$65536))))),$A1121,dati_bdv!M$2:M$65536)</f>
        <v>0</v>
      </c>
      <c r="F1121">
        <f>SUMIF(IF(dati_pdc!$C1121=1,dati_bdv!$C$2:$C$65536,IF(dati_pdc!$C1121=2,dati_bdv!$D$2:$D$65536,IF(dati_pdc!$C1121=3,dati_bdv!$E$2:$E$65536,IF(dati_pdc!$C1121=4,dati_bdv!$F$2:$F$65536,IF(dati_pdc!$C1121=5,dati_bdv!$G$2:$G$65536,dati_bdv!$H$2:$H$65536))))),$A1121,dati_bdv!N$2:N$65536)</f>
        <v>0</v>
      </c>
    </row>
    <row r="1122" spans="1:6">
      <c r="A1122" s="34">
        <f>dati_pdc!A1122</f>
        <v>0</v>
      </c>
      <c r="B1122">
        <f>SUMIF(IF(dati_pdc!$C1122=1,dati_bdv!$C$2:$C$65536,IF(dati_pdc!$C1122=2,dati_bdv!$D$2:$D$65536,IF(dati_pdc!$C1122=3,dati_bdv!$E$2:$E$65536,IF(dati_pdc!$C1122=4,dati_bdv!$F$2:$F$65536,IF(dati_pdc!$C1122=5,dati_bdv!$G$2:$G$65536,dati_bdv!$H$2:$H$65536))))),$A1122,dati_bdv!J$2:J$65536)</f>
        <v>0</v>
      </c>
      <c r="C1122">
        <f>SUMIF(IF(dati_pdc!$C1122=1,dati_bdv!$C$2:$C$65536,IF(dati_pdc!$C1122=2,dati_bdv!$D$2:$D$65536,IF(dati_pdc!$C1122=3,dati_bdv!$E$2:$E$65536,IF(dati_pdc!$C1122=4,dati_bdv!$F$2:$F$65536,IF(dati_pdc!$C1122=5,dati_bdv!$G$2:$G$65536,dati_bdv!$H$2:$H$65536))))),$A1122,dati_bdv!K$2:K$65536)</f>
        <v>0</v>
      </c>
      <c r="D1122">
        <f>SUMIF(IF(dati_pdc!$C1122=1,dati_bdv!$C$2:$C$65536,IF(dati_pdc!$C1122=2,dati_bdv!$D$2:$D$65536,IF(dati_pdc!$C1122=3,dati_bdv!$E$2:$E$65536,IF(dati_pdc!$C1122=4,dati_bdv!$F$2:$F$65536,IF(dati_pdc!$C1122=5,dati_bdv!$G$2:$G$65536,dati_bdv!$H$2:$H$65536))))),$A1122,dati_bdv!L$2:L$65536)</f>
        <v>0</v>
      </c>
      <c r="E1122">
        <f>SUMIF(IF(dati_pdc!$C1122=1,dati_bdv!$C$2:$C$65536,IF(dati_pdc!$C1122=2,dati_bdv!$D$2:$D$65536,IF(dati_pdc!$C1122=3,dati_bdv!$E$2:$E$65536,IF(dati_pdc!$C1122=4,dati_bdv!$F$2:$F$65536,IF(dati_pdc!$C1122=5,dati_bdv!$G$2:$G$65536,dati_bdv!$H$2:$H$65536))))),$A1122,dati_bdv!M$2:M$65536)</f>
        <v>0</v>
      </c>
      <c r="F1122">
        <f>SUMIF(IF(dati_pdc!$C1122=1,dati_bdv!$C$2:$C$65536,IF(dati_pdc!$C1122=2,dati_bdv!$D$2:$D$65536,IF(dati_pdc!$C1122=3,dati_bdv!$E$2:$E$65536,IF(dati_pdc!$C1122=4,dati_bdv!$F$2:$F$65536,IF(dati_pdc!$C1122=5,dati_bdv!$G$2:$G$65536,dati_bdv!$H$2:$H$65536))))),$A1122,dati_bdv!N$2:N$65536)</f>
        <v>0</v>
      </c>
    </row>
    <row r="1123" spans="1:6">
      <c r="A1123" s="34">
        <f>dati_pdc!A1123</f>
        <v>0</v>
      </c>
      <c r="B1123">
        <f>SUMIF(IF(dati_pdc!$C1123=1,dati_bdv!$C$2:$C$65536,IF(dati_pdc!$C1123=2,dati_bdv!$D$2:$D$65536,IF(dati_pdc!$C1123=3,dati_bdv!$E$2:$E$65536,IF(dati_pdc!$C1123=4,dati_bdv!$F$2:$F$65536,IF(dati_pdc!$C1123=5,dati_bdv!$G$2:$G$65536,dati_bdv!$H$2:$H$65536))))),$A1123,dati_bdv!J$2:J$65536)</f>
        <v>0</v>
      </c>
      <c r="C1123">
        <f>SUMIF(IF(dati_pdc!$C1123=1,dati_bdv!$C$2:$C$65536,IF(dati_pdc!$C1123=2,dati_bdv!$D$2:$D$65536,IF(dati_pdc!$C1123=3,dati_bdv!$E$2:$E$65536,IF(dati_pdc!$C1123=4,dati_bdv!$F$2:$F$65536,IF(dati_pdc!$C1123=5,dati_bdv!$G$2:$G$65536,dati_bdv!$H$2:$H$65536))))),$A1123,dati_bdv!K$2:K$65536)</f>
        <v>0</v>
      </c>
      <c r="D1123">
        <f>SUMIF(IF(dati_pdc!$C1123=1,dati_bdv!$C$2:$C$65536,IF(dati_pdc!$C1123=2,dati_bdv!$D$2:$D$65536,IF(dati_pdc!$C1123=3,dati_bdv!$E$2:$E$65536,IF(dati_pdc!$C1123=4,dati_bdv!$F$2:$F$65536,IF(dati_pdc!$C1123=5,dati_bdv!$G$2:$G$65536,dati_bdv!$H$2:$H$65536))))),$A1123,dati_bdv!L$2:L$65536)</f>
        <v>0</v>
      </c>
      <c r="E1123">
        <f>SUMIF(IF(dati_pdc!$C1123=1,dati_bdv!$C$2:$C$65536,IF(dati_pdc!$C1123=2,dati_bdv!$D$2:$D$65536,IF(dati_pdc!$C1123=3,dati_bdv!$E$2:$E$65536,IF(dati_pdc!$C1123=4,dati_bdv!$F$2:$F$65536,IF(dati_pdc!$C1123=5,dati_bdv!$G$2:$G$65536,dati_bdv!$H$2:$H$65536))))),$A1123,dati_bdv!M$2:M$65536)</f>
        <v>0</v>
      </c>
      <c r="F1123">
        <f>SUMIF(IF(dati_pdc!$C1123=1,dati_bdv!$C$2:$C$65536,IF(dati_pdc!$C1123=2,dati_bdv!$D$2:$D$65536,IF(dati_pdc!$C1123=3,dati_bdv!$E$2:$E$65536,IF(dati_pdc!$C1123=4,dati_bdv!$F$2:$F$65536,IF(dati_pdc!$C1123=5,dati_bdv!$G$2:$G$65536,dati_bdv!$H$2:$H$65536))))),$A1123,dati_bdv!N$2:N$65536)</f>
        <v>0</v>
      </c>
    </row>
    <row r="1124" spans="1:6">
      <c r="A1124" s="34">
        <f>dati_pdc!A1124</f>
        <v>0</v>
      </c>
      <c r="B1124">
        <f>SUMIF(IF(dati_pdc!$C1124=1,dati_bdv!$C$2:$C$65536,IF(dati_pdc!$C1124=2,dati_bdv!$D$2:$D$65536,IF(dati_pdc!$C1124=3,dati_bdv!$E$2:$E$65536,IF(dati_pdc!$C1124=4,dati_bdv!$F$2:$F$65536,IF(dati_pdc!$C1124=5,dati_bdv!$G$2:$G$65536,dati_bdv!$H$2:$H$65536))))),$A1124,dati_bdv!J$2:J$65536)</f>
        <v>0</v>
      </c>
      <c r="C1124">
        <f>SUMIF(IF(dati_pdc!$C1124=1,dati_bdv!$C$2:$C$65536,IF(dati_pdc!$C1124=2,dati_bdv!$D$2:$D$65536,IF(dati_pdc!$C1124=3,dati_bdv!$E$2:$E$65536,IF(dati_pdc!$C1124=4,dati_bdv!$F$2:$F$65536,IF(dati_pdc!$C1124=5,dati_bdv!$G$2:$G$65536,dati_bdv!$H$2:$H$65536))))),$A1124,dati_bdv!K$2:K$65536)</f>
        <v>0</v>
      </c>
      <c r="D1124">
        <f>SUMIF(IF(dati_pdc!$C1124=1,dati_bdv!$C$2:$C$65536,IF(dati_pdc!$C1124=2,dati_bdv!$D$2:$D$65536,IF(dati_pdc!$C1124=3,dati_bdv!$E$2:$E$65536,IF(dati_pdc!$C1124=4,dati_bdv!$F$2:$F$65536,IF(dati_pdc!$C1124=5,dati_bdv!$G$2:$G$65536,dati_bdv!$H$2:$H$65536))))),$A1124,dati_bdv!L$2:L$65536)</f>
        <v>0</v>
      </c>
      <c r="E1124">
        <f>SUMIF(IF(dati_pdc!$C1124=1,dati_bdv!$C$2:$C$65536,IF(dati_pdc!$C1124=2,dati_bdv!$D$2:$D$65536,IF(dati_pdc!$C1124=3,dati_bdv!$E$2:$E$65536,IF(dati_pdc!$C1124=4,dati_bdv!$F$2:$F$65536,IF(dati_pdc!$C1124=5,dati_bdv!$G$2:$G$65536,dati_bdv!$H$2:$H$65536))))),$A1124,dati_bdv!M$2:M$65536)</f>
        <v>0</v>
      </c>
      <c r="F1124">
        <f>SUMIF(IF(dati_pdc!$C1124=1,dati_bdv!$C$2:$C$65536,IF(dati_pdc!$C1124=2,dati_bdv!$D$2:$D$65536,IF(dati_pdc!$C1124=3,dati_bdv!$E$2:$E$65536,IF(dati_pdc!$C1124=4,dati_bdv!$F$2:$F$65536,IF(dati_pdc!$C1124=5,dati_bdv!$G$2:$G$65536,dati_bdv!$H$2:$H$65536))))),$A1124,dati_bdv!N$2:N$65536)</f>
        <v>0</v>
      </c>
    </row>
    <row r="1125" spans="1:6">
      <c r="A1125" s="34">
        <f>dati_pdc!A1125</f>
        <v>0</v>
      </c>
      <c r="B1125">
        <f>SUMIF(IF(dati_pdc!$C1125=1,dati_bdv!$C$2:$C$65536,IF(dati_pdc!$C1125=2,dati_bdv!$D$2:$D$65536,IF(dati_pdc!$C1125=3,dati_bdv!$E$2:$E$65536,IF(dati_pdc!$C1125=4,dati_bdv!$F$2:$F$65536,IF(dati_pdc!$C1125=5,dati_bdv!$G$2:$G$65536,dati_bdv!$H$2:$H$65536))))),$A1125,dati_bdv!J$2:J$65536)</f>
        <v>0</v>
      </c>
      <c r="C1125">
        <f>SUMIF(IF(dati_pdc!$C1125=1,dati_bdv!$C$2:$C$65536,IF(dati_pdc!$C1125=2,dati_bdv!$D$2:$D$65536,IF(dati_pdc!$C1125=3,dati_bdv!$E$2:$E$65536,IF(dati_pdc!$C1125=4,dati_bdv!$F$2:$F$65536,IF(dati_pdc!$C1125=5,dati_bdv!$G$2:$G$65536,dati_bdv!$H$2:$H$65536))))),$A1125,dati_bdv!K$2:K$65536)</f>
        <v>0</v>
      </c>
      <c r="D1125">
        <f>SUMIF(IF(dati_pdc!$C1125=1,dati_bdv!$C$2:$C$65536,IF(dati_pdc!$C1125=2,dati_bdv!$D$2:$D$65536,IF(dati_pdc!$C1125=3,dati_bdv!$E$2:$E$65536,IF(dati_pdc!$C1125=4,dati_bdv!$F$2:$F$65536,IF(dati_pdc!$C1125=5,dati_bdv!$G$2:$G$65536,dati_bdv!$H$2:$H$65536))))),$A1125,dati_bdv!L$2:L$65536)</f>
        <v>0</v>
      </c>
      <c r="E1125">
        <f>SUMIF(IF(dati_pdc!$C1125=1,dati_bdv!$C$2:$C$65536,IF(dati_pdc!$C1125=2,dati_bdv!$D$2:$D$65536,IF(dati_pdc!$C1125=3,dati_bdv!$E$2:$E$65536,IF(dati_pdc!$C1125=4,dati_bdv!$F$2:$F$65536,IF(dati_pdc!$C1125=5,dati_bdv!$G$2:$G$65536,dati_bdv!$H$2:$H$65536))))),$A1125,dati_bdv!M$2:M$65536)</f>
        <v>0</v>
      </c>
      <c r="F1125">
        <f>SUMIF(IF(dati_pdc!$C1125=1,dati_bdv!$C$2:$C$65536,IF(dati_pdc!$C1125=2,dati_bdv!$D$2:$D$65536,IF(dati_pdc!$C1125=3,dati_bdv!$E$2:$E$65536,IF(dati_pdc!$C1125=4,dati_bdv!$F$2:$F$65536,IF(dati_pdc!$C1125=5,dati_bdv!$G$2:$G$65536,dati_bdv!$H$2:$H$65536))))),$A1125,dati_bdv!N$2:N$65536)</f>
        <v>0</v>
      </c>
    </row>
    <row r="1126" spans="1:6">
      <c r="A1126" s="34">
        <f>dati_pdc!A1126</f>
        <v>0</v>
      </c>
      <c r="B1126">
        <f>SUMIF(IF(dati_pdc!$C1126=1,dati_bdv!$C$2:$C$65536,IF(dati_pdc!$C1126=2,dati_bdv!$D$2:$D$65536,IF(dati_pdc!$C1126=3,dati_bdv!$E$2:$E$65536,IF(dati_pdc!$C1126=4,dati_bdv!$F$2:$F$65536,IF(dati_pdc!$C1126=5,dati_bdv!$G$2:$G$65536,dati_bdv!$H$2:$H$65536))))),$A1126,dati_bdv!J$2:J$65536)</f>
        <v>0</v>
      </c>
      <c r="C1126">
        <f>SUMIF(IF(dati_pdc!$C1126=1,dati_bdv!$C$2:$C$65536,IF(dati_pdc!$C1126=2,dati_bdv!$D$2:$D$65536,IF(dati_pdc!$C1126=3,dati_bdv!$E$2:$E$65536,IF(dati_pdc!$C1126=4,dati_bdv!$F$2:$F$65536,IF(dati_pdc!$C1126=5,dati_bdv!$G$2:$G$65536,dati_bdv!$H$2:$H$65536))))),$A1126,dati_bdv!K$2:K$65536)</f>
        <v>0</v>
      </c>
      <c r="D1126">
        <f>SUMIF(IF(dati_pdc!$C1126=1,dati_bdv!$C$2:$C$65536,IF(dati_pdc!$C1126=2,dati_bdv!$D$2:$D$65536,IF(dati_pdc!$C1126=3,dati_bdv!$E$2:$E$65536,IF(dati_pdc!$C1126=4,dati_bdv!$F$2:$F$65536,IF(dati_pdc!$C1126=5,dati_bdv!$G$2:$G$65536,dati_bdv!$H$2:$H$65536))))),$A1126,dati_bdv!L$2:L$65536)</f>
        <v>0</v>
      </c>
      <c r="E1126">
        <f>SUMIF(IF(dati_pdc!$C1126=1,dati_bdv!$C$2:$C$65536,IF(dati_pdc!$C1126=2,dati_bdv!$D$2:$D$65536,IF(dati_pdc!$C1126=3,dati_bdv!$E$2:$E$65536,IF(dati_pdc!$C1126=4,dati_bdv!$F$2:$F$65536,IF(dati_pdc!$C1126=5,dati_bdv!$G$2:$G$65536,dati_bdv!$H$2:$H$65536))))),$A1126,dati_bdv!M$2:M$65536)</f>
        <v>0</v>
      </c>
      <c r="F1126">
        <f>SUMIF(IF(dati_pdc!$C1126=1,dati_bdv!$C$2:$C$65536,IF(dati_pdc!$C1126=2,dati_bdv!$D$2:$D$65536,IF(dati_pdc!$C1126=3,dati_bdv!$E$2:$E$65536,IF(dati_pdc!$C1126=4,dati_bdv!$F$2:$F$65536,IF(dati_pdc!$C1126=5,dati_bdv!$G$2:$G$65536,dati_bdv!$H$2:$H$65536))))),$A1126,dati_bdv!N$2:N$65536)</f>
        <v>0</v>
      </c>
    </row>
    <row r="1127" spans="1:6">
      <c r="A1127" s="34">
        <f>dati_pdc!A1127</f>
        <v>0</v>
      </c>
      <c r="B1127">
        <f>SUMIF(IF(dati_pdc!$C1127=1,dati_bdv!$C$2:$C$65536,IF(dati_pdc!$C1127=2,dati_bdv!$D$2:$D$65536,IF(dati_pdc!$C1127=3,dati_bdv!$E$2:$E$65536,IF(dati_pdc!$C1127=4,dati_bdv!$F$2:$F$65536,IF(dati_pdc!$C1127=5,dati_bdv!$G$2:$G$65536,dati_bdv!$H$2:$H$65536))))),$A1127,dati_bdv!J$2:J$65536)</f>
        <v>0</v>
      </c>
      <c r="C1127">
        <f>SUMIF(IF(dati_pdc!$C1127=1,dati_bdv!$C$2:$C$65536,IF(dati_pdc!$C1127=2,dati_bdv!$D$2:$D$65536,IF(dati_pdc!$C1127=3,dati_bdv!$E$2:$E$65536,IF(dati_pdc!$C1127=4,dati_bdv!$F$2:$F$65536,IF(dati_pdc!$C1127=5,dati_bdv!$G$2:$G$65536,dati_bdv!$H$2:$H$65536))))),$A1127,dati_bdv!K$2:K$65536)</f>
        <v>0</v>
      </c>
      <c r="D1127">
        <f>SUMIF(IF(dati_pdc!$C1127=1,dati_bdv!$C$2:$C$65536,IF(dati_pdc!$C1127=2,dati_bdv!$D$2:$D$65536,IF(dati_pdc!$C1127=3,dati_bdv!$E$2:$E$65536,IF(dati_pdc!$C1127=4,dati_bdv!$F$2:$F$65536,IF(dati_pdc!$C1127=5,dati_bdv!$G$2:$G$65536,dati_bdv!$H$2:$H$65536))))),$A1127,dati_bdv!L$2:L$65536)</f>
        <v>0</v>
      </c>
      <c r="E1127">
        <f>SUMIF(IF(dati_pdc!$C1127=1,dati_bdv!$C$2:$C$65536,IF(dati_pdc!$C1127=2,dati_bdv!$D$2:$D$65536,IF(dati_pdc!$C1127=3,dati_bdv!$E$2:$E$65536,IF(dati_pdc!$C1127=4,dati_bdv!$F$2:$F$65536,IF(dati_pdc!$C1127=5,dati_bdv!$G$2:$G$65536,dati_bdv!$H$2:$H$65536))))),$A1127,dati_bdv!M$2:M$65536)</f>
        <v>0</v>
      </c>
      <c r="F1127">
        <f>SUMIF(IF(dati_pdc!$C1127=1,dati_bdv!$C$2:$C$65536,IF(dati_pdc!$C1127=2,dati_bdv!$D$2:$D$65536,IF(dati_pdc!$C1127=3,dati_bdv!$E$2:$E$65536,IF(dati_pdc!$C1127=4,dati_bdv!$F$2:$F$65536,IF(dati_pdc!$C1127=5,dati_bdv!$G$2:$G$65536,dati_bdv!$H$2:$H$65536))))),$A1127,dati_bdv!N$2:N$65536)</f>
        <v>0</v>
      </c>
    </row>
    <row r="1128" spans="1:6">
      <c r="A1128" s="34">
        <f>dati_pdc!A1128</f>
        <v>0</v>
      </c>
      <c r="B1128">
        <f>SUMIF(IF(dati_pdc!$C1128=1,dati_bdv!$C$2:$C$65536,IF(dati_pdc!$C1128=2,dati_bdv!$D$2:$D$65536,IF(dati_pdc!$C1128=3,dati_bdv!$E$2:$E$65536,IF(dati_pdc!$C1128=4,dati_bdv!$F$2:$F$65536,IF(dati_pdc!$C1128=5,dati_bdv!$G$2:$G$65536,dati_bdv!$H$2:$H$65536))))),$A1128,dati_bdv!J$2:J$65536)</f>
        <v>0</v>
      </c>
      <c r="C1128">
        <f>SUMIF(IF(dati_pdc!$C1128=1,dati_bdv!$C$2:$C$65536,IF(dati_pdc!$C1128=2,dati_bdv!$D$2:$D$65536,IF(dati_pdc!$C1128=3,dati_bdv!$E$2:$E$65536,IF(dati_pdc!$C1128=4,dati_bdv!$F$2:$F$65536,IF(dati_pdc!$C1128=5,dati_bdv!$G$2:$G$65536,dati_bdv!$H$2:$H$65536))))),$A1128,dati_bdv!K$2:K$65536)</f>
        <v>0</v>
      </c>
      <c r="D1128">
        <f>SUMIF(IF(dati_pdc!$C1128=1,dati_bdv!$C$2:$C$65536,IF(dati_pdc!$C1128=2,dati_bdv!$D$2:$D$65536,IF(dati_pdc!$C1128=3,dati_bdv!$E$2:$E$65536,IF(dati_pdc!$C1128=4,dati_bdv!$F$2:$F$65536,IF(dati_pdc!$C1128=5,dati_bdv!$G$2:$G$65536,dati_bdv!$H$2:$H$65536))))),$A1128,dati_bdv!L$2:L$65536)</f>
        <v>0</v>
      </c>
      <c r="E1128">
        <f>SUMIF(IF(dati_pdc!$C1128=1,dati_bdv!$C$2:$C$65536,IF(dati_pdc!$C1128=2,dati_bdv!$D$2:$D$65536,IF(dati_pdc!$C1128=3,dati_bdv!$E$2:$E$65536,IF(dati_pdc!$C1128=4,dati_bdv!$F$2:$F$65536,IF(dati_pdc!$C1128=5,dati_bdv!$G$2:$G$65536,dati_bdv!$H$2:$H$65536))))),$A1128,dati_bdv!M$2:M$65536)</f>
        <v>0</v>
      </c>
      <c r="F1128">
        <f>SUMIF(IF(dati_pdc!$C1128=1,dati_bdv!$C$2:$C$65536,IF(dati_pdc!$C1128=2,dati_bdv!$D$2:$D$65536,IF(dati_pdc!$C1128=3,dati_bdv!$E$2:$E$65536,IF(dati_pdc!$C1128=4,dati_bdv!$F$2:$F$65536,IF(dati_pdc!$C1128=5,dati_bdv!$G$2:$G$65536,dati_bdv!$H$2:$H$65536))))),$A1128,dati_bdv!N$2:N$65536)</f>
        <v>0</v>
      </c>
    </row>
    <row r="1129" spans="1:6">
      <c r="A1129" s="34">
        <f>dati_pdc!A1129</f>
        <v>0</v>
      </c>
      <c r="B1129">
        <f>SUMIF(IF(dati_pdc!$C1129=1,dati_bdv!$C$2:$C$65536,IF(dati_pdc!$C1129=2,dati_bdv!$D$2:$D$65536,IF(dati_pdc!$C1129=3,dati_bdv!$E$2:$E$65536,IF(dati_pdc!$C1129=4,dati_bdv!$F$2:$F$65536,IF(dati_pdc!$C1129=5,dati_bdv!$G$2:$G$65536,dati_bdv!$H$2:$H$65536))))),$A1129,dati_bdv!J$2:J$65536)</f>
        <v>0</v>
      </c>
      <c r="C1129">
        <f>SUMIF(IF(dati_pdc!$C1129=1,dati_bdv!$C$2:$C$65536,IF(dati_pdc!$C1129=2,dati_bdv!$D$2:$D$65536,IF(dati_pdc!$C1129=3,dati_bdv!$E$2:$E$65536,IF(dati_pdc!$C1129=4,dati_bdv!$F$2:$F$65536,IF(dati_pdc!$C1129=5,dati_bdv!$G$2:$G$65536,dati_bdv!$H$2:$H$65536))))),$A1129,dati_bdv!K$2:K$65536)</f>
        <v>0</v>
      </c>
      <c r="D1129">
        <f>SUMIF(IF(dati_pdc!$C1129=1,dati_bdv!$C$2:$C$65536,IF(dati_pdc!$C1129=2,dati_bdv!$D$2:$D$65536,IF(dati_pdc!$C1129=3,dati_bdv!$E$2:$E$65536,IF(dati_pdc!$C1129=4,dati_bdv!$F$2:$F$65536,IF(dati_pdc!$C1129=5,dati_bdv!$G$2:$G$65536,dati_bdv!$H$2:$H$65536))))),$A1129,dati_bdv!L$2:L$65536)</f>
        <v>0</v>
      </c>
      <c r="E1129">
        <f>SUMIF(IF(dati_pdc!$C1129=1,dati_bdv!$C$2:$C$65536,IF(dati_pdc!$C1129=2,dati_bdv!$D$2:$D$65536,IF(dati_pdc!$C1129=3,dati_bdv!$E$2:$E$65536,IF(dati_pdc!$C1129=4,dati_bdv!$F$2:$F$65536,IF(dati_pdc!$C1129=5,dati_bdv!$G$2:$G$65536,dati_bdv!$H$2:$H$65536))))),$A1129,dati_bdv!M$2:M$65536)</f>
        <v>0</v>
      </c>
      <c r="F1129">
        <f>SUMIF(IF(dati_pdc!$C1129=1,dati_bdv!$C$2:$C$65536,IF(dati_pdc!$C1129=2,dati_bdv!$D$2:$D$65536,IF(dati_pdc!$C1129=3,dati_bdv!$E$2:$E$65536,IF(dati_pdc!$C1129=4,dati_bdv!$F$2:$F$65536,IF(dati_pdc!$C1129=5,dati_bdv!$G$2:$G$65536,dati_bdv!$H$2:$H$65536))))),$A1129,dati_bdv!N$2:N$65536)</f>
        <v>0</v>
      </c>
    </row>
    <row r="1130" spans="1:6">
      <c r="A1130" s="34">
        <f>dati_pdc!A1130</f>
        <v>0</v>
      </c>
      <c r="B1130">
        <f>SUMIF(IF(dati_pdc!$C1130=1,dati_bdv!$C$2:$C$65536,IF(dati_pdc!$C1130=2,dati_bdv!$D$2:$D$65536,IF(dati_pdc!$C1130=3,dati_bdv!$E$2:$E$65536,IF(dati_pdc!$C1130=4,dati_bdv!$F$2:$F$65536,IF(dati_pdc!$C1130=5,dati_bdv!$G$2:$G$65536,dati_bdv!$H$2:$H$65536))))),$A1130,dati_bdv!J$2:J$65536)</f>
        <v>0</v>
      </c>
      <c r="C1130">
        <f>SUMIF(IF(dati_pdc!$C1130=1,dati_bdv!$C$2:$C$65536,IF(dati_pdc!$C1130=2,dati_bdv!$D$2:$D$65536,IF(dati_pdc!$C1130=3,dati_bdv!$E$2:$E$65536,IF(dati_pdc!$C1130=4,dati_bdv!$F$2:$F$65536,IF(dati_pdc!$C1130=5,dati_bdv!$G$2:$G$65536,dati_bdv!$H$2:$H$65536))))),$A1130,dati_bdv!K$2:K$65536)</f>
        <v>0</v>
      </c>
      <c r="D1130">
        <f>SUMIF(IF(dati_pdc!$C1130=1,dati_bdv!$C$2:$C$65536,IF(dati_pdc!$C1130=2,dati_bdv!$D$2:$D$65536,IF(dati_pdc!$C1130=3,dati_bdv!$E$2:$E$65536,IF(dati_pdc!$C1130=4,dati_bdv!$F$2:$F$65536,IF(dati_pdc!$C1130=5,dati_bdv!$G$2:$G$65536,dati_bdv!$H$2:$H$65536))))),$A1130,dati_bdv!L$2:L$65536)</f>
        <v>0</v>
      </c>
      <c r="E1130">
        <f>SUMIF(IF(dati_pdc!$C1130=1,dati_bdv!$C$2:$C$65536,IF(dati_pdc!$C1130=2,dati_bdv!$D$2:$D$65536,IF(dati_pdc!$C1130=3,dati_bdv!$E$2:$E$65536,IF(dati_pdc!$C1130=4,dati_bdv!$F$2:$F$65536,IF(dati_pdc!$C1130=5,dati_bdv!$G$2:$G$65536,dati_bdv!$H$2:$H$65536))))),$A1130,dati_bdv!M$2:M$65536)</f>
        <v>0</v>
      </c>
      <c r="F1130">
        <f>SUMIF(IF(dati_pdc!$C1130=1,dati_bdv!$C$2:$C$65536,IF(dati_pdc!$C1130=2,dati_bdv!$D$2:$D$65536,IF(dati_pdc!$C1130=3,dati_bdv!$E$2:$E$65536,IF(dati_pdc!$C1130=4,dati_bdv!$F$2:$F$65536,IF(dati_pdc!$C1130=5,dati_bdv!$G$2:$G$65536,dati_bdv!$H$2:$H$65536))))),$A1130,dati_bdv!N$2:N$65536)</f>
        <v>0</v>
      </c>
    </row>
    <row r="1131" spans="1:6">
      <c r="A1131" s="34">
        <f>dati_pdc!A1131</f>
        <v>0</v>
      </c>
      <c r="B1131">
        <f>SUMIF(IF(dati_pdc!$C1131=1,dati_bdv!$C$2:$C$65536,IF(dati_pdc!$C1131=2,dati_bdv!$D$2:$D$65536,IF(dati_pdc!$C1131=3,dati_bdv!$E$2:$E$65536,IF(dati_pdc!$C1131=4,dati_bdv!$F$2:$F$65536,IF(dati_pdc!$C1131=5,dati_bdv!$G$2:$G$65536,dati_bdv!$H$2:$H$65536))))),$A1131,dati_bdv!J$2:J$65536)</f>
        <v>0</v>
      </c>
      <c r="C1131">
        <f>SUMIF(IF(dati_pdc!$C1131=1,dati_bdv!$C$2:$C$65536,IF(dati_pdc!$C1131=2,dati_bdv!$D$2:$D$65536,IF(dati_pdc!$C1131=3,dati_bdv!$E$2:$E$65536,IF(dati_pdc!$C1131=4,dati_bdv!$F$2:$F$65536,IF(dati_pdc!$C1131=5,dati_bdv!$G$2:$G$65536,dati_bdv!$H$2:$H$65536))))),$A1131,dati_bdv!K$2:K$65536)</f>
        <v>0</v>
      </c>
      <c r="D1131">
        <f>SUMIF(IF(dati_pdc!$C1131=1,dati_bdv!$C$2:$C$65536,IF(dati_pdc!$C1131=2,dati_bdv!$D$2:$D$65536,IF(dati_pdc!$C1131=3,dati_bdv!$E$2:$E$65536,IF(dati_pdc!$C1131=4,dati_bdv!$F$2:$F$65536,IF(dati_pdc!$C1131=5,dati_bdv!$G$2:$G$65536,dati_bdv!$H$2:$H$65536))))),$A1131,dati_bdv!L$2:L$65536)</f>
        <v>0</v>
      </c>
      <c r="E1131">
        <f>SUMIF(IF(dati_pdc!$C1131=1,dati_bdv!$C$2:$C$65536,IF(dati_pdc!$C1131=2,dati_bdv!$D$2:$D$65536,IF(dati_pdc!$C1131=3,dati_bdv!$E$2:$E$65536,IF(dati_pdc!$C1131=4,dati_bdv!$F$2:$F$65536,IF(dati_pdc!$C1131=5,dati_bdv!$G$2:$G$65536,dati_bdv!$H$2:$H$65536))))),$A1131,dati_bdv!M$2:M$65536)</f>
        <v>0</v>
      </c>
      <c r="F1131">
        <f>SUMIF(IF(dati_pdc!$C1131=1,dati_bdv!$C$2:$C$65536,IF(dati_pdc!$C1131=2,dati_bdv!$D$2:$D$65536,IF(dati_pdc!$C1131=3,dati_bdv!$E$2:$E$65536,IF(dati_pdc!$C1131=4,dati_bdv!$F$2:$F$65536,IF(dati_pdc!$C1131=5,dati_bdv!$G$2:$G$65536,dati_bdv!$H$2:$H$65536))))),$A1131,dati_bdv!N$2:N$65536)</f>
        <v>0</v>
      </c>
    </row>
    <row r="1132" spans="1:6">
      <c r="A1132" s="34">
        <f>dati_pdc!A1132</f>
        <v>0</v>
      </c>
      <c r="B1132">
        <f>SUMIF(IF(dati_pdc!$C1132=1,dati_bdv!$C$2:$C$65536,IF(dati_pdc!$C1132=2,dati_bdv!$D$2:$D$65536,IF(dati_pdc!$C1132=3,dati_bdv!$E$2:$E$65536,IF(dati_pdc!$C1132=4,dati_bdv!$F$2:$F$65536,IF(dati_pdc!$C1132=5,dati_bdv!$G$2:$G$65536,dati_bdv!$H$2:$H$65536))))),$A1132,dati_bdv!J$2:J$65536)</f>
        <v>0</v>
      </c>
      <c r="C1132">
        <f>SUMIF(IF(dati_pdc!$C1132=1,dati_bdv!$C$2:$C$65536,IF(dati_pdc!$C1132=2,dati_bdv!$D$2:$D$65536,IF(dati_pdc!$C1132=3,dati_bdv!$E$2:$E$65536,IF(dati_pdc!$C1132=4,dati_bdv!$F$2:$F$65536,IF(dati_pdc!$C1132=5,dati_bdv!$G$2:$G$65536,dati_bdv!$H$2:$H$65536))))),$A1132,dati_bdv!K$2:K$65536)</f>
        <v>0</v>
      </c>
      <c r="D1132">
        <f>SUMIF(IF(dati_pdc!$C1132=1,dati_bdv!$C$2:$C$65536,IF(dati_pdc!$C1132=2,dati_bdv!$D$2:$D$65536,IF(dati_pdc!$C1132=3,dati_bdv!$E$2:$E$65536,IF(dati_pdc!$C1132=4,dati_bdv!$F$2:$F$65536,IF(dati_pdc!$C1132=5,dati_bdv!$G$2:$G$65536,dati_bdv!$H$2:$H$65536))))),$A1132,dati_bdv!L$2:L$65536)</f>
        <v>0</v>
      </c>
      <c r="E1132">
        <f>SUMIF(IF(dati_pdc!$C1132=1,dati_bdv!$C$2:$C$65536,IF(dati_pdc!$C1132=2,dati_bdv!$D$2:$D$65536,IF(dati_pdc!$C1132=3,dati_bdv!$E$2:$E$65536,IF(dati_pdc!$C1132=4,dati_bdv!$F$2:$F$65536,IF(dati_pdc!$C1132=5,dati_bdv!$G$2:$G$65536,dati_bdv!$H$2:$H$65536))))),$A1132,dati_bdv!M$2:M$65536)</f>
        <v>0</v>
      </c>
      <c r="F1132">
        <f>SUMIF(IF(dati_pdc!$C1132=1,dati_bdv!$C$2:$C$65536,IF(dati_pdc!$C1132=2,dati_bdv!$D$2:$D$65536,IF(dati_pdc!$C1132=3,dati_bdv!$E$2:$E$65536,IF(dati_pdc!$C1132=4,dati_bdv!$F$2:$F$65536,IF(dati_pdc!$C1132=5,dati_bdv!$G$2:$G$65536,dati_bdv!$H$2:$H$65536))))),$A1132,dati_bdv!N$2:N$65536)</f>
        <v>0</v>
      </c>
    </row>
    <row r="1133" spans="1:6">
      <c r="A1133" s="34">
        <f>dati_pdc!A1133</f>
        <v>0</v>
      </c>
      <c r="B1133">
        <f>SUMIF(IF(dati_pdc!$C1133=1,dati_bdv!$C$2:$C$65536,IF(dati_pdc!$C1133=2,dati_bdv!$D$2:$D$65536,IF(dati_pdc!$C1133=3,dati_bdv!$E$2:$E$65536,IF(dati_pdc!$C1133=4,dati_bdv!$F$2:$F$65536,IF(dati_pdc!$C1133=5,dati_bdv!$G$2:$G$65536,dati_bdv!$H$2:$H$65536))))),$A1133,dati_bdv!J$2:J$65536)</f>
        <v>0</v>
      </c>
      <c r="C1133">
        <f>SUMIF(IF(dati_pdc!$C1133=1,dati_bdv!$C$2:$C$65536,IF(dati_pdc!$C1133=2,dati_bdv!$D$2:$D$65536,IF(dati_pdc!$C1133=3,dati_bdv!$E$2:$E$65536,IF(dati_pdc!$C1133=4,dati_bdv!$F$2:$F$65536,IF(dati_pdc!$C1133=5,dati_bdv!$G$2:$G$65536,dati_bdv!$H$2:$H$65536))))),$A1133,dati_bdv!K$2:K$65536)</f>
        <v>0</v>
      </c>
      <c r="D1133">
        <f>SUMIF(IF(dati_pdc!$C1133=1,dati_bdv!$C$2:$C$65536,IF(dati_pdc!$C1133=2,dati_bdv!$D$2:$D$65536,IF(dati_pdc!$C1133=3,dati_bdv!$E$2:$E$65536,IF(dati_pdc!$C1133=4,dati_bdv!$F$2:$F$65536,IF(dati_pdc!$C1133=5,dati_bdv!$G$2:$G$65536,dati_bdv!$H$2:$H$65536))))),$A1133,dati_bdv!L$2:L$65536)</f>
        <v>0</v>
      </c>
      <c r="E1133">
        <f>SUMIF(IF(dati_pdc!$C1133=1,dati_bdv!$C$2:$C$65536,IF(dati_pdc!$C1133=2,dati_bdv!$D$2:$D$65536,IF(dati_pdc!$C1133=3,dati_bdv!$E$2:$E$65536,IF(dati_pdc!$C1133=4,dati_bdv!$F$2:$F$65536,IF(dati_pdc!$C1133=5,dati_bdv!$G$2:$G$65536,dati_bdv!$H$2:$H$65536))))),$A1133,dati_bdv!M$2:M$65536)</f>
        <v>0</v>
      </c>
      <c r="F1133">
        <f>SUMIF(IF(dati_pdc!$C1133=1,dati_bdv!$C$2:$C$65536,IF(dati_pdc!$C1133=2,dati_bdv!$D$2:$D$65536,IF(dati_pdc!$C1133=3,dati_bdv!$E$2:$E$65536,IF(dati_pdc!$C1133=4,dati_bdv!$F$2:$F$65536,IF(dati_pdc!$C1133=5,dati_bdv!$G$2:$G$65536,dati_bdv!$H$2:$H$65536))))),$A1133,dati_bdv!N$2:N$65536)</f>
        <v>0</v>
      </c>
    </row>
    <row r="1134" spans="1:6">
      <c r="A1134" s="34">
        <f>dati_pdc!A1134</f>
        <v>0</v>
      </c>
      <c r="B1134">
        <f>SUMIF(IF(dati_pdc!$C1134=1,dati_bdv!$C$2:$C$65536,IF(dati_pdc!$C1134=2,dati_bdv!$D$2:$D$65536,IF(dati_pdc!$C1134=3,dati_bdv!$E$2:$E$65536,IF(dati_pdc!$C1134=4,dati_bdv!$F$2:$F$65536,IF(dati_pdc!$C1134=5,dati_bdv!$G$2:$G$65536,dati_bdv!$H$2:$H$65536))))),$A1134,dati_bdv!J$2:J$65536)</f>
        <v>0</v>
      </c>
      <c r="C1134">
        <f>SUMIF(IF(dati_pdc!$C1134=1,dati_bdv!$C$2:$C$65536,IF(dati_pdc!$C1134=2,dati_bdv!$D$2:$D$65536,IF(dati_pdc!$C1134=3,dati_bdv!$E$2:$E$65536,IF(dati_pdc!$C1134=4,dati_bdv!$F$2:$F$65536,IF(dati_pdc!$C1134=5,dati_bdv!$G$2:$G$65536,dati_bdv!$H$2:$H$65536))))),$A1134,dati_bdv!K$2:K$65536)</f>
        <v>0</v>
      </c>
      <c r="D1134">
        <f>SUMIF(IF(dati_pdc!$C1134=1,dati_bdv!$C$2:$C$65536,IF(dati_pdc!$C1134=2,dati_bdv!$D$2:$D$65536,IF(dati_pdc!$C1134=3,dati_bdv!$E$2:$E$65536,IF(dati_pdc!$C1134=4,dati_bdv!$F$2:$F$65536,IF(dati_pdc!$C1134=5,dati_bdv!$G$2:$G$65536,dati_bdv!$H$2:$H$65536))))),$A1134,dati_bdv!L$2:L$65536)</f>
        <v>0</v>
      </c>
      <c r="E1134">
        <f>SUMIF(IF(dati_pdc!$C1134=1,dati_bdv!$C$2:$C$65536,IF(dati_pdc!$C1134=2,dati_bdv!$D$2:$D$65536,IF(dati_pdc!$C1134=3,dati_bdv!$E$2:$E$65536,IF(dati_pdc!$C1134=4,dati_bdv!$F$2:$F$65536,IF(dati_pdc!$C1134=5,dati_bdv!$G$2:$G$65536,dati_bdv!$H$2:$H$65536))))),$A1134,dati_bdv!M$2:M$65536)</f>
        <v>0</v>
      </c>
      <c r="F1134">
        <f>SUMIF(IF(dati_pdc!$C1134=1,dati_bdv!$C$2:$C$65536,IF(dati_pdc!$C1134=2,dati_bdv!$D$2:$D$65536,IF(dati_pdc!$C1134=3,dati_bdv!$E$2:$E$65536,IF(dati_pdc!$C1134=4,dati_bdv!$F$2:$F$65536,IF(dati_pdc!$C1134=5,dati_bdv!$G$2:$G$65536,dati_bdv!$H$2:$H$65536))))),$A1134,dati_bdv!N$2:N$65536)</f>
        <v>0</v>
      </c>
    </row>
    <row r="1135" spans="1:6">
      <c r="A1135" s="34">
        <f>dati_pdc!A1135</f>
        <v>0</v>
      </c>
      <c r="B1135">
        <f>SUMIF(IF(dati_pdc!$C1135=1,dati_bdv!$C$2:$C$65536,IF(dati_pdc!$C1135=2,dati_bdv!$D$2:$D$65536,IF(dati_pdc!$C1135=3,dati_bdv!$E$2:$E$65536,IF(dati_pdc!$C1135=4,dati_bdv!$F$2:$F$65536,IF(dati_pdc!$C1135=5,dati_bdv!$G$2:$G$65536,dati_bdv!$H$2:$H$65536))))),$A1135,dati_bdv!J$2:J$65536)</f>
        <v>0</v>
      </c>
      <c r="C1135">
        <f>SUMIF(IF(dati_pdc!$C1135=1,dati_bdv!$C$2:$C$65536,IF(dati_pdc!$C1135=2,dati_bdv!$D$2:$D$65536,IF(dati_pdc!$C1135=3,dati_bdv!$E$2:$E$65536,IF(dati_pdc!$C1135=4,dati_bdv!$F$2:$F$65536,IF(dati_pdc!$C1135=5,dati_bdv!$G$2:$G$65536,dati_bdv!$H$2:$H$65536))))),$A1135,dati_bdv!K$2:K$65536)</f>
        <v>0</v>
      </c>
      <c r="D1135">
        <f>SUMIF(IF(dati_pdc!$C1135=1,dati_bdv!$C$2:$C$65536,IF(dati_pdc!$C1135=2,dati_bdv!$D$2:$D$65536,IF(dati_pdc!$C1135=3,dati_bdv!$E$2:$E$65536,IF(dati_pdc!$C1135=4,dati_bdv!$F$2:$F$65536,IF(dati_pdc!$C1135=5,dati_bdv!$G$2:$G$65536,dati_bdv!$H$2:$H$65536))))),$A1135,dati_bdv!L$2:L$65536)</f>
        <v>0</v>
      </c>
      <c r="E1135">
        <f>SUMIF(IF(dati_pdc!$C1135=1,dati_bdv!$C$2:$C$65536,IF(dati_pdc!$C1135=2,dati_bdv!$D$2:$D$65536,IF(dati_pdc!$C1135=3,dati_bdv!$E$2:$E$65536,IF(dati_pdc!$C1135=4,dati_bdv!$F$2:$F$65536,IF(dati_pdc!$C1135=5,dati_bdv!$G$2:$G$65536,dati_bdv!$H$2:$H$65536))))),$A1135,dati_bdv!M$2:M$65536)</f>
        <v>0</v>
      </c>
      <c r="F1135">
        <f>SUMIF(IF(dati_pdc!$C1135=1,dati_bdv!$C$2:$C$65536,IF(dati_pdc!$C1135=2,dati_bdv!$D$2:$D$65536,IF(dati_pdc!$C1135=3,dati_bdv!$E$2:$E$65536,IF(dati_pdc!$C1135=4,dati_bdv!$F$2:$F$65536,IF(dati_pdc!$C1135=5,dati_bdv!$G$2:$G$65536,dati_bdv!$H$2:$H$65536))))),$A1135,dati_bdv!N$2:N$65536)</f>
        <v>0</v>
      </c>
    </row>
    <row r="1136" spans="1:6">
      <c r="A1136" s="34">
        <f>dati_pdc!A1136</f>
        <v>0</v>
      </c>
      <c r="B1136">
        <f>SUMIF(IF(dati_pdc!$C1136=1,dati_bdv!$C$2:$C$65536,IF(dati_pdc!$C1136=2,dati_bdv!$D$2:$D$65536,IF(dati_pdc!$C1136=3,dati_bdv!$E$2:$E$65536,IF(dati_pdc!$C1136=4,dati_bdv!$F$2:$F$65536,IF(dati_pdc!$C1136=5,dati_bdv!$G$2:$G$65536,dati_bdv!$H$2:$H$65536))))),$A1136,dati_bdv!J$2:J$65536)</f>
        <v>0</v>
      </c>
      <c r="C1136">
        <f>SUMIF(IF(dati_pdc!$C1136=1,dati_bdv!$C$2:$C$65536,IF(dati_pdc!$C1136=2,dati_bdv!$D$2:$D$65536,IF(dati_pdc!$C1136=3,dati_bdv!$E$2:$E$65536,IF(dati_pdc!$C1136=4,dati_bdv!$F$2:$F$65536,IF(dati_pdc!$C1136=5,dati_bdv!$G$2:$G$65536,dati_bdv!$H$2:$H$65536))))),$A1136,dati_bdv!K$2:K$65536)</f>
        <v>0</v>
      </c>
      <c r="D1136">
        <f>SUMIF(IF(dati_pdc!$C1136=1,dati_bdv!$C$2:$C$65536,IF(dati_pdc!$C1136=2,dati_bdv!$D$2:$D$65536,IF(dati_pdc!$C1136=3,dati_bdv!$E$2:$E$65536,IF(dati_pdc!$C1136=4,dati_bdv!$F$2:$F$65536,IF(dati_pdc!$C1136=5,dati_bdv!$G$2:$G$65536,dati_bdv!$H$2:$H$65536))))),$A1136,dati_bdv!L$2:L$65536)</f>
        <v>0</v>
      </c>
      <c r="E1136">
        <f>SUMIF(IF(dati_pdc!$C1136=1,dati_bdv!$C$2:$C$65536,IF(dati_pdc!$C1136=2,dati_bdv!$D$2:$D$65536,IF(dati_pdc!$C1136=3,dati_bdv!$E$2:$E$65536,IF(dati_pdc!$C1136=4,dati_bdv!$F$2:$F$65536,IF(dati_pdc!$C1136=5,dati_bdv!$G$2:$G$65536,dati_bdv!$H$2:$H$65536))))),$A1136,dati_bdv!M$2:M$65536)</f>
        <v>0</v>
      </c>
      <c r="F1136">
        <f>SUMIF(IF(dati_pdc!$C1136=1,dati_bdv!$C$2:$C$65536,IF(dati_pdc!$C1136=2,dati_bdv!$D$2:$D$65536,IF(dati_pdc!$C1136=3,dati_bdv!$E$2:$E$65536,IF(dati_pdc!$C1136=4,dati_bdv!$F$2:$F$65536,IF(dati_pdc!$C1136=5,dati_bdv!$G$2:$G$65536,dati_bdv!$H$2:$H$65536))))),$A1136,dati_bdv!N$2:N$65536)</f>
        <v>0</v>
      </c>
    </row>
    <row r="1137" spans="1:6">
      <c r="A1137" s="34">
        <f>dati_pdc!A1137</f>
        <v>0</v>
      </c>
      <c r="B1137">
        <f>SUMIF(IF(dati_pdc!$C1137=1,dati_bdv!$C$2:$C$65536,IF(dati_pdc!$C1137=2,dati_bdv!$D$2:$D$65536,IF(dati_pdc!$C1137=3,dati_bdv!$E$2:$E$65536,IF(dati_pdc!$C1137=4,dati_bdv!$F$2:$F$65536,IF(dati_pdc!$C1137=5,dati_bdv!$G$2:$G$65536,dati_bdv!$H$2:$H$65536))))),$A1137,dati_bdv!J$2:J$65536)</f>
        <v>0</v>
      </c>
      <c r="C1137">
        <f>SUMIF(IF(dati_pdc!$C1137=1,dati_bdv!$C$2:$C$65536,IF(dati_pdc!$C1137=2,dati_bdv!$D$2:$D$65536,IF(dati_pdc!$C1137=3,dati_bdv!$E$2:$E$65536,IF(dati_pdc!$C1137=4,dati_bdv!$F$2:$F$65536,IF(dati_pdc!$C1137=5,dati_bdv!$G$2:$G$65536,dati_bdv!$H$2:$H$65536))))),$A1137,dati_bdv!K$2:K$65536)</f>
        <v>0</v>
      </c>
      <c r="D1137">
        <f>SUMIF(IF(dati_pdc!$C1137=1,dati_bdv!$C$2:$C$65536,IF(dati_pdc!$C1137=2,dati_bdv!$D$2:$D$65536,IF(dati_pdc!$C1137=3,dati_bdv!$E$2:$E$65536,IF(dati_pdc!$C1137=4,dati_bdv!$F$2:$F$65536,IF(dati_pdc!$C1137=5,dati_bdv!$G$2:$G$65536,dati_bdv!$H$2:$H$65536))))),$A1137,dati_bdv!L$2:L$65536)</f>
        <v>0</v>
      </c>
      <c r="E1137">
        <f>SUMIF(IF(dati_pdc!$C1137=1,dati_bdv!$C$2:$C$65536,IF(dati_pdc!$C1137=2,dati_bdv!$D$2:$D$65536,IF(dati_pdc!$C1137=3,dati_bdv!$E$2:$E$65536,IF(dati_pdc!$C1137=4,dati_bdv!$F$2:$F$65536,IF(dati_pdc!$C1137=5,dati_bdv!$G$2:$G$65536,dati_bdv!$H$2:$H$65536))))),$A1137,dati_bdv!M$2:M$65536)</f>
        <v>0</v>
      </c>
      <c r="F1137">
        <f>SUMIF(IF(dati_pdc!$C1137=1,dati_bdv!$C$2:$C$65536,IF(dati_pdc!$C1137=2,dati_bdv!$D$2:$D$65536,IF(dati_pdc!$C1137=3,dati_bdv!$E$2:$E$65536,IF(dati_pdc!$C1137=4,dati_bdv!$F$2:$F$65536,IF(dati_pdc!$C1137=5,dati_bdv!$G$2:$G$65536,dati_bdv!$H$2:$H$65536))))),$A1137,dati_bdv!N$2:N$65536)</f>
        <v>0</v>
      </c>
    </row>
    <row r="1138" spans="1:6">
      <c r="A1138" s="34">
        <f>dati_pdc!A1138</f>
        <v>0</v>
      </c>
      <c r="B1138">
        <f>SUMIF(IF(dati_pdc!$C1138=1,dati_bdv!$C$2:$C$65536,IF(dati_pdc!$C1138=2,dati_bdv!$D$2:$D$65536,IF(dati_pdc!$C1138=3,dati_bdv!$E$2:$E$65536,IF(dati_pdc!$C1138=4,dati_bdv!$F$2:$F$65536,IF(dati_pdc!$C1138=5,dati_bdv!$G$2:$G$65536,dati_bdv!$H$2:$H$65536))))),$A1138,dati_bdv!J$2:J$65536)</f>
        <v>0</v>
      </c>
      <c r="C1138">
        <f>SUMIF(IF(dati_pdc!$C1138=1,dati_bdv!$C$2:$C$65536,IF(dati_pdc!$C1138=2,dati_bdv!$D$2:$D$65536,IF(dati_pdc!$C1138=3,dati_bdv!$E$2:$E$65536,IF(dati_pdc!$C1138=4,dati_bdv!$F$2:$F$65536,IF(dati_pdc!$C1138=5,dati_bdv!$G$2:$G$65536,dati_bdv!$H$2:$H$65536))))),$A1138,dati_bdv!K$2:K$65536)</f>
        <v>0</v>
      </c>
      <c r="D1138">
        <f>SUMIF(IF(dati_pdc!$C1138=1,dati_bdv!$C$2:$C$65536,IF(dati_pdc!$C1138=2,dati_bdv!$D$2:$D$65536,IF(dati_pdc!$C1138=3,dati_bdv!$E$2:$E$65536,IF(dati_pdc!$C1138=4,dati_bdv!$F$2:$F$65536,IF(dati_pdc!$C1138=5,dati_bdv!$G$2:$G$65536,dati_bdv!$H$2:$H$65536))))),$A1138,dati_bdv!L$2:L$65536)</f>
        <v>0</v>
      </c>
      <c r="E1138">
        <f>SUMIF(IF(dati_pdc!$C1138=1,dati_bdv!$C$2:$C$65536,IF(dati_pdc!$C1138=2,dati_bdv!$D$2:$D$65536,IF(dati_pdc!$C1138=3,dati_bdv!$E$2:$E$65536,IF(dati_pdc!$C1138=4,dati_bdv!$F$2:$F$65536,IF(dati_pdc!$C1138=5,dati_bdv!$G$2:$G$65536,dati_bdv!$H$2:$H$65536))))),$A1138,dati_bdv!M$2:M$65536)</f>
        <v>0</v>
      </c>
      <c r="F1138">
        <f>SUMIF(IF(dati_pdc!$C1138=1,dati_bdv!$C$2:$C$65536,IF(dati_pdc!$C1138=2,dati_bdv!$D$2:$D$65536,IF(dati_pdc!$C1138=3,dati_bdv!$E$2:$E$65536,IF(dati_pdc!$C1138=4,dati_bdv!$F$2:$F$65536,IF(dati_pdc!$C1138=5,dati_bdv!$G$2:$G$65536,dati_bdv!$H$2:$H$65536))))),$A1138,dati_bdv!N$2:N$65536)</f>
        <v>0</v>
      </c>
    </row>
    <row r="1139" spans="1:6">
      <c r="A1139" s="34">
        <f>dati_pdc!A1139</f>
        <v>0</v>
      </c>
      <c r="B1139">
        <f>SUMIF(IF(dati_pdc!$C1139=1,dati_bdv!$C$2:$C$65536,IF(dati_pdc!$C1139=2,dati_bdv!$D$2:$D$65536,IF(dati_pdc!$C1139=3,dati_bdv!$E$2:$E$65536,IF(dati_pdc!$C1139=4,dati_bdv!$F$2:$F$65536,IF(dati_pdc!$C1139=5,dati_bdv!$G$2:$G$65536,dati_bdv!$H$2:$H$65536))))),$A1139,dati_bdv!J$2:J$65536)</f>
        <v>0</v>
      </c>
      <c r="C1139">
        <f>SUMIF(IF(dati_pdc!$C1139=1,dati_bdv!$C$2:$C$65536,IF(dati_pdc!$C1139=2,dati_bdv!$D$2:$D$65536,IF(dati_pdc!$C1139=3,dati_bdv!$E$2:$E$65536,IF(dati_pdc!$C1139=4,dati_bdv!$F$2:$F$65536,IF(dati_pdc!$C1139=5,dati_bdv!$G$2:$G$65536,dati_bdv!$H$2:$H$65536))))),$A1139,dati_bdv!K$2:K$65536)</f>
        <v>0</v>
      </c>
      <c r="D1139">
        <f>SUMIF(IF(dati_pdc!$C1139=1,dati_bdv!$C$2:$C$65536,IF(dati_pdc!$C1139=2,dati_bdv!$D$2:$D$65536,IF(dati_pdc!$C1139=3,dati_bdv!$E$2:$E$65536,IF(dati_pdc!$C1139=4,dati_bdv!$F$2:$F$65536,IF(dati_pdc!$C1139=5,dati_bdv!$G$2:$G$65536,dati_bdv!$H$2:$H$65536))))),$A1139,dati_bdv!L$2:L$65536)</f>
        <v>0</v>
      </c>
      <c r="E1139">
        <f>SUMIF(IF(dati_pdc!$C1139=1,dati_bdv!$C$2:$C$65536,IF(dati_pdc!$C1139=2,dati_bdv!$D$2:$D$65536,IF(dati_pdc!$C1139=3,dati_bdv!$E$2:$E$65536,IF(dati_pdc!$C1139=4,dati_bdv!$F$2:$F$65536,IF(dati_pdc!$C1139=5,dati_bdv!$G$2:$G$65536,dati_bdv!$H$2:$H$65536))))),$A1139,dati_bdv!M$2:M$65536)</f>
        <v>0</v>
      </c>
      <c r="F1139">
        <f>SUMIF(IF(dati_pdc!$C1139=1,dati_bdv!$C$2:$C$65536,IF(dati_pdc!$C1139=2,dati_bdv!$D$2:$D$65536,IF(dati_pdc!$C1139=3,dati_bdv!$E$2:$E$65536,IF(dati_pdc!$C1139=4,dati_bdv!$F$2:$F$65536,IF(dati_pdc!$C1139=5,dati_bdv!$G$2:$G$65536,dati_bdv!$H$2:$H$65536))))),$A1139,dati_bdv!N$2:N$65536)</f>
        <v>0</v>
      </c>
    </row>
    <row r="1140" spans="1:6">
      <c r="A1140" s="34">
        <f>dati_pdc!A1140</f>
        <v>0</v>
      </c>
      <c r="B1140">
        <f>SUMIF(IF(dati_pdc!$C1140=1,dati_bdv!$C$2:$C$65536,IF(dati_pdc!$C1140=2,dati_bdv!$D$2:$D$65536,IF(dati_pdc!$C1140=3,dati_bdv!$E$2:$E$65536,IF(dati_pdc!$C1140=4,dati_bdv!$F$2:$F$65536,IF(dati_pdc!$C1140=5,dati_bdv!$G$2:$G$65536,dati_bdv!$H$2:$H$65536))))),$A1140,dati_bdv!J$2:J$65536)</f>
        <v>0</v>
      </c>
      <c r="C1140">
        <f>SUMIF(IF(dati_pdc!$C1140=1,dati_bdv!$C$2:$C$65536,IF(dati_pdc!$C1140=2,dati_bdv!$D$2:$D$65536,IF(dati_pdc!$C1140=3,dati_bdv!$E$2:$E$65536,IF(dati_pdc!$C1140=4,dati_bdv!$F$2:$F$65536,IF(dati_pdc!$C1140=5,dati_bdv!$G$2:$G$65536,dati_bdv!$H$2:$H$65536))))),$A1140,dati_bdv!K$2:K$65536)</f>
        <v>0</v>
      </c>
      <c r="D1140">
        <f>SUMIF(IF(dati_pdc!$C1140=1,dati_bdv!$C$2:$C$65536,IF(dati_pdc!$C1140=2,dati_bdv!$D$2:$D$65536,IF(dati_pdc!$C1140=3,dati_bdv!$E$2:$E$65536,IF(dati_pdc!$C1140=4,dati_bdv!$F$2:$F$65536,IF(dati_pdc!$C1140=5,dati_bdv!$G$2:$G$65536,dati_bdv!$H$2:$H$65536))))),$A1140,dati_bdv!L$2:L$65536)</f>
        <v>0</v>
      </c>
      <c r="E1140">
        <f>SUMIF(IF(dati_pdc!$C1140=1,dati_bdv!$C$2:$C$65536,IF(dati_pdc!$C1140=2,dati_bdv!$D$2:$D$65536,IF(dati_pdc!$C1140=3,dati_bdv!$E$2:$E$65536,IF(dati_pdc!$C1140=4,dati_bdv!$F$2:$F$65536,IF(dati_pdc!$C1140=5,dati_bdv!$G$2:$G$65536,dati_bdv!$H$2:$H$65536))))),$A1140,dati_bdv!M$2:M$65536)</f>
        <v>0</v>
      </c>
      <c r="F1140">
        <f>SUMIF(IF(dati_pdc!$C1140=1,dati_bdv!$C$2:$C$65536,IF(dati_pdc!$C1140=2,dati_bdv!$D$2:$D$65536,IF(dati_pdc!$C1140=3,dati_bdv!$E$2:$E$65536,IF(dati_pdc!$C1140=4,dati_bdv!$F$2:$F$65536,IF(dati_pdc!$C1140=5,dati_bdv!$G$2:$G$65536,dati_bdv!$H$2:$H$65536))))),$A1140,dati_bdv!N$2:N$65536)</f>
        <v>0</v>
      </c>
    </row>
    <row r="1141" spans="1:6">
      <c r="A1141" s="34">
        <f>dati_pdc!A1141</f>
        <v>0</v>
      </c>
      <c r="B1141">
        <f>SUMIF(IF(dati_pdc!$C1141=1,dati_bdv!$C$2:$C$65536,IF(dati_pdc!$C1141=2,dati_bdv!$D$2:$D$65536,IF(dati_pdc!$C1141=3,dati_bdv!$E$2:$E$65536,IF(dati_pdc!$C1141=4,dati_bdv!$F$2:$F$65536,IF(dati_pdc!$C1141=5,dati_bdv!$G$2:$G$65536,dati_bdv!$H$2:$H$65536))))),$A1141,dati_bdv!J$2:J$65536)</f>
        <v>0</v>
      </c>
      <c r="C1141">
        <f>SUMIF(IF(dati_pdc!$C1141=1,dati_bdv!$C$2:$C$65536,IF(dati_pdc!$C1141=2,dati_bdv!$D$2:$D$65536,IF(dati_pdc!$C1141=3,dati_bdv!$E$2:$E$65536,IF(dati_pdc!$C1141=4,dati_bdv!$F$2:$F$65536,IF(dati_pdc!$C1141=5,dati_bdv!$G$2:$G$65536,dati_bdv!$H$2:$H$65536))))),$A1141,dati_bdv!K$2:K$65536)</f>
        <v>0</v>
      </c>
      <c r="D1141">
        <f>SUMIF(IF(dati_pdc!$C1141=1,dati_bdv!$C$2:$C$65536,IF(dati_pdc!$C1141=2,dati_bdv!$D$2:$D$65536,IF(dati_pdc!$C1141=3,dati_bdv!$E$2:$E$65536,IF(dati_pdc!$C1141=4,dati_bdv!$F$2:$F$65536,IF(dati_pdc!$C1141=5,dati_bdv!$G$2:$G$65536,dati_bdv!$H$2:$H$65536))))),$A1141,dati_bdv!L$2:L$65536)</f>
        <v>0</v>
      </c>
      <c r="E1141">
        <f>SUMIF(IF(dati_pdc!$C1141=1,dati_bdv!$C$2:$C$65536,IF(dati_pdc!$C1141=2,dati_bdv!$D$2:$D$65536,IF(dati_pdc!$C1141=3,dati_bdv!$E$2:$E$65536,IF(dati_pdc!$C1141=4,dati_bdv!$F$2:$F$65536,IF(dati_pdc!$C1141=5,dati_bdv!$G$2:$G$65536,dati_bdv!$H$2:$H$65536))))),$A1141,dati_bdv!M$2:M$65536)</f>
        <v>0</v>
      </c>
      <c r="F1141">
        <f>SUMIF(IF(dati_pdc!$C1141=1,dati_bdv!$C$2:$C$65536,IF(dati_pdc!$C1141=2,dati_bdv!$D$2:$D$65536,IF(dati_pdc!$C1141=3,dati_bdv!$E$2:$E$65536,IF(dati_pdc!$C1141=4,dati_bdv!$F$2:$F$65536,IF(dati_pdc!$C1141=5,dati_bdv!$G$2:$G$65536,dati_bdv!$H$2:$H$65536))))),$A1141,dati_bdv!N$2:N$65536)</f>
        <v>0</v>
      </c>
    </row>
    <row r="1142" spans="1:6">
      <c r="A1142" s="34">
        <f>dati_pdc!A1142</f>
        <v>0</v>
      </c>
      <c r="B1142">
        <f>SUMIF(IF(dati_pdc!$C1142=1,dati_bdv!$C$2:$C$65536,IF(dati_pdc!$C1142=2,dati_bdv!$D$2:$D$65536,IF(dati_pdc!$C1142=3,dati_bdv!$E$2:$E$65536,IF(dati_pdc!$C1142=4,dati_bdv!$F$2:$F$65536,IF(dati_pdc!$C1142=5,dati_bdv!$G$2:$G$65536,dati_bdv!$H$2:$H$65536))))),$A1142,dati_bdv!J$2:J$65536)</f>
        <v>0</v>
      </c>
      <c r="C1142">
        <f>SUMIF(IF(dati_pdc!$C1142=1,dati_bdv!$C$2:$C$65536,IF(dati_pdc!$C1142=2,dati_bdv!$D$2:$D$65536,IF(dati_pdc!$C1142=3,dati_bdv!$E$2:$E$65536,IF(dati_pdc!$C1142=4,dati_bdv!$F$2:$F$65536,IF(dati_pdc!$C1142=5,dati_bdv!$G$2:$G$65536,dati_bdv!$H$2:$H$65536))))),$A1142,dati_bdv!K$2:K$65536)</f>
        <v>0</v>
      </c>
      <c r="D1142">
        <f>SUMIF(IF(dati_pdc!$C1142=1,dati_bdv!$C$2:$C$65536,IF(dati_pdc!$C1142=2,dati_bdv!$D$2:$D$65536,IF(dati_pdc!$C1142=3,dati_bdv!$E$2:$E$65536,IF(dati_pdc!$C1142=4,dati_bdv!$F$2:$F$65536,IF(dati_pdc!$C1142=5,dati_bdv!$G$2:$G$65536,dati_bdv!$H$2:$H$65536))))),$A1142,dati_bdv!L$2:L$65536)</f>
        <v>0</v>
      </c>
      <c r="E1142">
        <f>SUMIF(IF(dati_pdc!$C1142=1,dati_bdv!$C$2:$C$65536,IF(dati_pdc!$C1142=2,dati_bdv!$D$2:$D$65536,IF(dati_pdc!$C1142=3,dati_bdv!$E$2:$E$65536,IF(dati_pdc!$C1142=4,dati_bdv!$F$2:$F$65536,IF(dati_pdc!$C1142=5,dati_bdv!$G$2:$G$65536,dati_bdv!$H$2:$H$65536))))),$A1142,dati_bdv!M$2:M$65536)</f>
        <v>0</v>
      </c>
      <c r="F1142">
        <f>SUMIF(IF(dati_pdc!$C1142=1,dati_bdv!$C$2:$C$65536,IF(dati_pdc!$C1142=2,dati_bdv!$D$2:$D$65536,IF(dati_pdc!$C1142=3,dati_bdv!$E$2:$E$65536,IF(dati_pdc!$C1142=4,dati_bdv!$F$2:$F$65536,IF(dati_pdc!$C1142=5,dati_bdv!$G$2:$G$65536,dati_bdv!$H$2:$H$65536))))),$A1142,dati_bdv!N$2:N$65536)</f>
        <v>0</v>
      </c>
    </row>
    <row r="1143" spans="1:6">
      <c r="A1143" s="34">
        <f>dati_pdc!A1143</f>
        <v>0</v>
      </c>
      <c r="B1143">
        <f>SUMIF(IF(dati_pdc!$C1143=1,dati_bdv!$C$2:$C$65536,IF(dati_pdc!$C1143=2,dati_bdv!$D$2:$D$65536,IF(dati_pdc!$C1143=3,dati_bdv!$E$2:$E$65536,IF(dati_pdc!$C1143=4,dati_bdv!$F$2:$F$65536,IF(dati_pdc!$C1143=5,dati_bdv!$G$2:$G$65536,dati_bdv!$H$2:$H$65536))))),$A1143,dati_bdv!J$2:J$65536)</f>
        <v>0</v>
      </c>
      <c r="C1143">
        <f>SUMIF(IF(dati_pdc!$C1143=1,dati_bdv!$C$2:$C$65536,IF(dati_pdc!$C1143=2,dati_bdv!$D$2:$D$65536,IF(dati_pdc!$C1143=3,dati_bdv!$E$2:$E$65536,IF(dati_pdc!$C1143=4,dati_bdv!$F$2:$F$65536,IF(dati_pdc!$C1143=5,dati_bdv!$G$2:$G$65536,dati_bdv!$H$2:$H$65536))))),$A1143,dati_bdv!K$2:K$65536)</f>
        <v>0</v>
      </c>
      <c r="D1143">
        <f>SUMIF(IF(dati_pdc!$C1143=1,dati_bdv!$C$2:$C$65536,IF(dati_pdc!$C1143=2,dati_bdv!$D$2:$D$65536,IF(dati_pdc!$C1143=3,dati_bdv!$E$2:$E$65536,IF(dati_pdc!$C1143=4,dati_bdv!$F$2:$F$65536,IF(dati_pdc!$C1143=5,dati_bdv!$G$2:$G$65536,dati_bdv!$H$2:$H$65536))))),$A1143,dati_bdv!L$2:L$65536)</f>
        <v>0</v>
      </c>
      <c r="E1143">
        <f>SUMIF(IF(dati_pdc!$C1143=1,dati_bdv!$C$2:$C$65536,IF(dati_pdc!$C1143=2,dati_bdv!$D$2:$D$65536,IF(dati_pdc!$C1143=3,dati_bdv!$E$2:$E$65536,IF(dati_pdc!$C1143=4,dati_bdv!$F$2:$F$65536,IF(dati_pdc!$C1143=5,dati_bdv!$G$2:$G$65536,dati_bdv!$H$2:$H$65536))))),$A1143,dati_bdv!M$2:M$65536)</f>
        <v>0</v>
      </c>
      <c r="F1143">
        <f>SUMIF(IF(dati_pdc!$C1143=1,dati_bdv!$C$2:$C$65536,IF(dati_pdc!$C1143=2,dati_bdv!$D$2:$D$65536,IF(dati_pdc!$C1143=3,dati_bdv!$E$2:$E$65536,IF(dati_pdc!$C1143=4,dati_bdv!$F$2:$F$65536,IF(dati_pdc!$C1143=5,dati_bdv!$G$2:$G$65536,dati_bdv!$H$2:$H$65536))))),$A1143,dati_bdv!N$2:N$65536)</f>
        <v>0</v>
      </c>
    </row>
    <row r="1144" spans="1:6">
      <c r="A1144" s="34">
        <f>dati_pdc!A1144</f>
        <v>0</v>
      </c>
      <c r="B1144">
        <f>SUMIF(IF(dati_pdc!$C1144=1,dati_bdv!$C$2:$C$65536,IF(dati_pdc!$C1144=2,dati_bdv!$D$2:$D$65536,IF(dati_pdc!$C1144=3,dati_bdv!$E$2:$E$65536,IF(dati_pdc!$C1144=4,dati_bdv!$F$2:$F$65536,IF(dati_pdc!$C1144=5,dati_bdv!$G$2:$G$65536,dati_bdv!$H$2:$H$65536))))),$A1144,dati_bdv!J$2:J$65536)</f>
        <v>0</v>
      </c>
      <c r="C1144">
        <f>SUMIF(IF(dati_pdc!$C1144=1,dati_bdv!$C$2:$C$65536,IF(dati_pdc!$C1144=2,dati_bdv!$D$2:$D$65536,IF(dati_pdc!$C1144=3,dati_bdv!$E$2:$E$65536,IF(dati_pdc!$C1144=4,dati_bdv!$F$2:$F$65536,IF(dati_pdc!$C1144=5,dati_bdv!$G$2:$G$65536,dati_bdv!$H$2:$H$65536))))),$A1144,dati_bdv!K$2:K$65536)</f>
        <v>0</v>
      </c>
      <c r="D1144">
        <f>SUMIF(IF(dati_pdc!$C1144=1,dati_bdv!$C$2:$C$65536,IF(dati_pdc!$C1144=2,dati_bdv!$D$2:$D$65536,IF(dati_pdc!$C1144=3,dati_bdv!$E$2:$E$65536,IF(dati_pdc!$C1144=4,dati_bdv!$F$2:$F$65536,IF(dati_pdc!$C1144=5,dati_bdv!$G$2:$G$65536,dati_bdv!$H$2:$H$65536))))),$A1144,dati_bdv!L$2:L$65536)</f>
        <v>0</v>
      </c>
      <c r="E1144">
        <f>SUMIF(IF(dati_pdc!$C1144=1,dati_bdv!$C$2:$C$65536,IF(dati_pdc!$C1144=2,dati_bdv!$D$2:$D$65536,IF(dati_pdc!$C1144=3,dati_bdv!$E$2:$E$65536,IF(dati_pdc!$C1144=4,dati_bdv!$F$2:$F$65536,IF(dati_pdc!$C1144=5,dati_bdv!$G$2:$G$65536,dati_bdv!$H$2:$H$65536))))),$A1144,dati_bdv!M$2:M$65536)</f>
        <v>0</v>
      </c>
      <c r="F1144">
        <f>SUMIF(IF(dati_pdc!$C1144=1,dati_bdv!$C$2:$C$65536,IF(dati_pdc!$C1144=2,dati_bdv!$D$2:$D$65536,IF(dati_pdc!$C1144=3,dati_bdv!$E$2:$E$65536,IF(dati_pdc!$C1144=4,dati_bdv!$F$2:$F$65536,IF(dati_pdc!$C1144=5,dati_bdv!$G$2:$G$65536,dati_bdv!$H$2:$H$65536))))),$A1144,dati_bdv!N$2:N$65536)</f>
        <v>0</v>
      </c>
    </row>
    <row r="1145" spans="1:6">
      <c r="A1145" s="34">
        <f>dati_pdc!A1145</f>
        <v>0</v>
      </c>
      <c r="B1145">
        <f>SUMIF(IF(dati_pdc!$C1145=1,dati_bdv!$C$2:$C$65536,IF(dati_pdc!$C1145=2,dati_bdv!$D$2:$D$65536,IF(dati_pdc!$C1145=3,dati_bdv!$E$2:$E$65536,IF(dati_pdc!$C1145=4,dati_bdv!$F$2:$F$65536,IF(dati_pdc!$C1145=5,dati_bdv!$G$2:$G$65536,dati_bdv!$H$2:$H$65536))))),$A1145,dati_bdv!J$2:J$65536)</f>
        <v>0</v>
      </c>
      <c r="C1145">
        <f>SUMIF(IF(dati_pdc!$C1145=1,dati_bdv!$C$2:$C$65536,IF(dati_pdc!$C1145=2,dati_bdv!$D$2:$D$65536,IF(dati_pdc!$C1145=3,dati_bdv!$E$2:$E$65536,IF(dati_pdc!$C1145=4,dati_bdv!$F$2:$F$65536,IF(dati_pdc!$C1145=5,dati_bdv!$G$2:$G$65536,dati_bdv!$H$2:$H$65536))))),$A1145,dati_bdv!K$2:K$65536)</f>
        <v>0</v>
      </c>
      <c r="D1145">
        <f>SUMIF(IF(dati_pdc!$C1145=1,dati_bdv!$C$2:$C$65536,IF(dati_pdc!$C1145=2,dati_bdv!$D$2:$D$65536,IF(dati_pdc!$C1145=3,dati_bdv!$E$2:$E$65536,IF(dati_pdc!$C1145=4,dati_bdv!$F$2:$F$65536,IF(dati_pdc!$C1145=5,dati_bdv!$G$2:$G$65536,dati_bdv!$H$2:$H$65536))))),$A1145,dati_bdv!L$2:L$65536)</f>
        <v>0</v>
      </c>
      <c r="E1145">
        <f>SUMIF(IF(dati_pdc!$C1145=1,dati_bdv!$C$2:$C$65536,IF(dati_pdc!$C1145=2,dati_bdv!$D$2:$D$65536,IF(dati_pdc!$C1145=3,dati_bdv!$E$2:$E$65536,IF(dati_pdc!$C1145=4,dati_bdv!$F$2:$F$65536,IF(dati_pdc!$C1145=5,dati_bdv!$G$2:$G$65536,dati_bdv!$H$2:$H$65536))))),$A1145,dati_bdv!M$2:M$65536)</f>
        <v>0</v>
      </c>
      <c r="F1145">
        <f>SUMIF(IF(dati_pdc!$C1145=1,dati_bdv!$C$2:$C$65536,IF(dati_pdc!$C1145=2,dati_bdv!$D$2:$D$65536,IF(dati_pdc!$C1145=3,dati_bdv!$E$2:$E$65536,IF(dati_pdc!$C1145=4,dati_bdv!$F$2:$F$65536,IF(dati_pdc!$C1145=5,dati_bdv!$G$2:$G$65536,dati_bdv!$H$2:$H$65536))))),$A1145,dati_bdv!N$2:N$65536)</f>
        <v>0</v>
      </c>
    </row>
    <row r="1146" spans="1:6">
      <c r="A1146" s="34">
        <f>dati_pdc!A1146</f>
        <v>0</v>
      </c>
      <c r="B1146">
        <f>SUMIF(IF(dati_pdc!$C1146=1,dati_bdv!$C$2:$C$65536,IF(dati_pdc!$C1146=2,dati_bdv!$D$2:$D$65536,IF(dati_pdc!$C1146=3,dati_bdv!$E$2:$E$65536,IF(dati_pdc!$C1146=4,dati_bdv!$F$2:$F$65536,IF(dati_pdc!$C1146=5,dati_bdv!$G$2:$G$65536,dati_bdv!$H$2:$H$65536))))),$A1146,dati_bdv!J$2:J$65536)</f>
        <v>0</v>
      </c>
      <c r="C1146">
        <f>SUMIF(IF(dati_pdc!$C1146=1,dati_bdv!$C$2:$C$65536,IF(dati_pdc!$C1146=2,dati_bdv!$D$2:$D$65536,IF(dati_pdc!$C1146=3,dati_bdv!$E$2:$E$65536,IF(dati_pdc!$C1146=4,dati_bdv!$F$2:$F$65536,IF(dati_pdc!$C1146=5,dati_bdv!$G$2:$G$65536,dati_bdv!$H$2:$H$65536))))),$A1146,dati_bdv!K$2:K$65536)</f>
        <v>0</v>
      </c>
      <c r="D1146">
        <f>SUMIF(IF(dati_pdc!$C1146=1,dati_bdv!$C$2:$C$65536,IF(dati_pdc!$C1146=2,dati_bdv!$D$2:$D$65536,IF(dati_pdc!$C1146=3,dati_bdv!$E$2:$E$65536,IF(dati_pdc!$C1146=4,dati_bdv!$F$2:$F$65536,IF(dati_pdc!$C1146=5,dati_bdv!$G$2:$G$65536,dati_bdv!$H$2:$H$65536))))),$A1146,dati_bdv!L$2:L$65536)</f>
        <v>0</v>
      </c>
      <c r="E1146">
        <f>SUMIF(IF(dati_pdc!$C1146=1,dati_bdv!$C$2:$C$65536,IF(dati_pdc!$C1146=2,dati_bdv!$D$2:$D$65536,IF(dati_pdc!$C1146=3,dati_bdv!$E$2:$E$65536,IF(dati_pdc!$C1146=4,dati_bdv!$F$2:$F$65536,IF(dati_pdc!$C1146=5,dati_bdv!$G$2:$G$65536,dati_bdv!$H$2:$H$65536))))),$A1146,dati_bdv!M$2:M$65536)</f>
        <v>0</v>
      </c>
      <c r="F1146">
        <f>SUMIF(IF(dati_pdc!$C1146=1,dati_bdv!$C$2:$C$65536,IF(dati_pdc!$C1146=2,dati_bdv!$D$2:$D$65536,IF(dati_pdc!$C1146=3,dati_bdv!$E$2:$E$65536,IF(dati_pdc!$C1146=4,dati_bdv!$F$2:$F$65536,IF(dati_pdc!$C1146=5,dati_bdv!$G$2:$G$65536,dati_bdv!$H$2:$H$65536))))),$A1146,dati_bdv!N$2:N$65536)</f>
        <v>0</v>
      </c>
    </row>
    <row r="1147" spans="1:6">
      <c r="A1147" s="34">
        <f>dati_pdc!A1147</f>
        <v>0</v>
      </c>
      <c r="B1147">
        <f>SUMIF(IF(dati_pdc!$C1147=1,dati_bdv!$C$2:$C$65536,IF(dati_pdc!$C1147=2,dati_bdv!$D$2:$D$65536,IF(dati_pdc!$C1147=3,dati_bdv!$E$2:$E$65536,IF(dati_pdc!$C1147=4,dati_bdv!$F$2:$F$65536,IF(dati_pdc!$C1147=5,dati_bdv!$G$2:$G$65536,dati_bdv!$H$2:$H$65536))))),$A1147,dati_bdv!J$2:J$65536)</f>
        <v>0</v>
      </c>
      <c r="C1147">
        <f>SUMIF(IF(dati_pdc!$C1147=1,dati_bdv!$C$2:$C$65536,IF(dati_pdc!$C1147=2,dati_bdv!$D$2:$D$65536,IF(dati_pdc!$C1147=3,dati_bdv!$E$2:$E$65536,IF(dati_pdc!$C1147=4,dati_bdv!$F$2:$F$65536,IF(dati_pdc!$C1147=5,dati_bdv!$G$2:$G$65536,dati_bdv!$H$2:$H$65536))))),$A1147,dati_bdv!K$2:K$65536)</f>
        <v>0</v>
      </c>
      <c r="D1147">
        <f>SUMIF(IF(dati_pdc!$C1147=1,dati_bdv!$C$2:$C$65536,IF(dati_pdc!$C1147=2,dati_bdv!$D$2:$D$65536,IF(dati_pdc!$C1147=3,dati_bdv!$E$2:$E$65536,IF(dati_pdc!$C1147=4,dati_bdv!$F$2:$F$65536,IF(dati_pdc!$C1147=5,dati_bdv!$G$2:$G$65536,dati_bdv!$H$2:$H$65536))))),$A1147,dati_bdv!L$2:L$65536)</f>
        <v>0</v>
      </c>
      <c r="E1147">
        <f>SUMIF(IF(dati_pdc!$C1147=1,dati_bdv!$C$2:$C$65536,IF(dati_pdc!$C1147=2,dati_bdv!$D$2:$D$65536,IF(dati_pdc!$C1147=3,dati_bdv!$E$2:$E$65536,IF(dati_pdc!$C1147=4,dati_bdv!$F$2:$F$65536,IF(dati_pdc!$C1147=5,dati_bdv!$G$2:$G$65536,dati_bdv!$H$2:$H$65536))))),$A1147,dati_bdv!M$2:M$65536)</f>
        <v>0</v>
      </c>
      <c r="F1147">
        <f>SUMIF(IF(dati_pdc!$C1147=1,dati_bdv!$C$2:$C$65536,IF(dati_pdc!$C1147=2,dati_bdv!$D$2:$D$65536,IF(dati_pdc!$C1147=3,dati_bdv!$E$2:$E$65536,IF(dati_pdc!$C1147=4,dati_bdv!$F$2:$F$65536,IF(dati_pdc!$C1147=5,dati_bdv!$G$2:$G$65536,dati_bdv!$H$2:$H$65536))))),$A1147,dati_bdv!N$2:N$65536)</f>
        <v>0</v>
      </c>
    </row>
    <row r="1148" spans="1:6">
      <c r="A1148" s="34">
        <f>dati_pdc!A1148</f>
        <v>0</v>
      </c>
      <c r="B1148">
        <f>SUMIF(IF(dati_pdc!$C1148=1,dati_bdv!$C$2:$C$65536,IF(dati_pdc!$C1148=2,dati_bdv!$D$2:$D$65536,IF(dati_pdc!$C1148=3,dati_bdv!$E$2:$E$65536,IF(dati_pdc!$C1148=4,dati_bdv!$F$2:$F$65536,IF(dati_pdc!$C1148=5,dati_bdv!$G$2:$G$65536,dati_bdv!$H$2:$H$65536))))),$A1148,dati_bdv!J$2:J$65536)</f>
        <v>0</v>
      </c>
      <c r="C1148">
        <f>SUMIF(IF(dati_pdc!$C1148=1,dati_bdv!$C$2:$C$65536,IF(dati_pdc!$C1148=2,dati_bdv!$D$2:$D$65536,IF(dati_pdc!$C1148=3,dati_bdv!$E$2:$E$65536,IF(dati_pdc!$C1148=4,dati_bdv!$F$2:$F$65536,IF(dati_pdc!$C1148=5,dati_bdv!$G$2:$G$65536,dati_bdv!$H$2:$H$65536))))),$A1148,dati_bdv!K$2:K$65536)</f>
        <v>0</v>
      </c>
      <c r="D1148">
        <f>SUMIF(IF(dati_pdc!$C1148=1,dati_bdv!$C$2:$C$65536,IF(dati_pdc!$C1148=2,dati_bdv!$D$2:$D$65536,IF(dati_pdc!$C1148=3,dati_bdv!$E$2:$E$65536,IF(dati_pdc!$C1148=4,dati_bdv!$F$2:$F$65536,IF(dati_pdc!$C1148=5,dati_bdv!$G$2:$G$65536,dati_bdv!$H$2:$H$65536))))),$A1148,dati_bdv!L$2:L$65536)</f>
        <v>0</v>
      </c>
      <c r="E1148">
        <f>SUMIF(IF(dati_pdc!$C1148=1,dati_bdv!$C$2:$C$65536,IF(dati_pdc!$C1148=2,dati_bdv!$D$2:$D$65536,IF(dati_pdc!$C1148=3,dati_bdv!$E$2:$E$65536,IF(dati_pdc!$C1148=4,dati_bdv!$F$2:$F$65536,IF(dati_pdc!$C1148=5,dati_bdv!$G$2:$G$65536,dati_bdv!$H$2:$H$65536))))),$A1148,dati_bdv!M$2:M$65536)</f>
        <v>0</v>
      </c>
      <c r="F1148">
        <f>SUMIF(IF(dati_pdc!$C1148=1,dati_bdv!$C$2:$C$65536,IF(dati_pdc!$C1148=2,dati_bdv!$D$2:$D$65536,IF(dati_pdc!$C1148=3,dati_bdv!$E$2:$E$65536,IF(dati_pdc!$C1148=4,dati_bdv!$F$2:$F$65536,IF(dati_pdc!$C1148=5,dati_bdv!$G$2:$G$65536,dati_bdv!$H$2:$H$65536))))),$A1148,dati_bdv!N$2:N$65536)</f>
        <v>0</v>
      </c>
    </row>
    <row r="1149" spans="1:6">
      <c r="A1149" s="34">
        <f>dati_pdc!A1149</f>
        <v>0</v>
      </c>
      <c r="B1149">
        <f>SUMIF(IF(dati_pdc!$C1149=1,dati_bdv!$C$2:$C$65536,IF(dati_pdc!$C1149=2,dati_bdv!$D$2:$D$65536,IF(dati_pdc!$C1149=3,dati_bdv!$E$2:$E$65536,IF(dati_pdc!$C1149=4,dati_bdv!$F$2:$F$65536,IF(dati_pdc!$C1149=5,dati_bdv!$G$2:$G$65536,dati_bdv!$H$2:$H$65536))))),$A1149,dati_bdv!J$2:J$65536)</f>
        <v>0</v>
      </c>
      <c r="C1149">
        <f>SUMIF(IF(dati_pdc!$C1149=1,dati_bdv!$C$2:$C$65536,IF(dati_pdc!$C1149=2,dati_bdv!$D$2:$D$65536,IF(dati_pdc!$C1149=3,dati_bdv!$E$2:$E$65536,IF(dati_pdc!$C1149=4,dati_bdv!$F$2:$F$65536,IF(dati_pdc!$C1149=5,dati_bdv!$G$2:$G$65536,dati_bdv!$H$2:$H$65536))))),$A1149,dati_bdv!K$2:K$65536)</f>
        <v>0</v>
      </c>
      <c r="D1149">
        <f>SUMIF(IF(dati_pdc!$C1149=1,dati_bdv!$C$2:$C$65536,IF(dati_pdc!$C1149=2,dati_bdv!$D$2:$D$65536,IF(dati_pdc!$C1149=3,dati_bdv!$E$2:$E$65536,IF(dati_pdc!$C1149=4,dati_bdv!$F$2:$F$65536,IF(dati_pdc!$C1149=5,dati_bdv!$G$2:$G$65536,dati_bdv!$H$2:$H$65536))))),$A1149,dati_bdv!L$2:L$65536)</f>
        <v>0</v>
      </c>
      <c r="E1149">
        <f>SUMIF(IF(dati_pdc!$C1149=1,dati_bdv!$C$2:$C$65536,IF(dati_pdc!$C1149=2,dati_bdv!$D$2:$D$65536,IF(dati_pdc!$C1149=3,dati_bdv!$E$2:$E$65536,IF(dati_pdc!$C1149=4,dati_bdv!$F$2:$F$65536,IF(dati_pdc!$C1149=5,dati_bdv!$G$2:$G$65536,dati_bdv!$H$2:$H$65536))))),$A1149,dati_bdv!M$2:M$65536)</f>
        <v>0</v>
      </c>
      <c r="F1149">
        <f>SUMIF(IF(dati_pdc!$C1149=1,dati_bdv!$C$2:$C$65536,IF(dati_pdc!$C1149=2,dati_bdv!$D$2:$D$65536,IF(dati_pdc!$C1149=3,dati_bdv!$E$2:$E$65536,IF(dati_pdc!$C1149=4,dati_bdv!$F$2:$F$65536,IF(dati_pdc!$C1149=5,dati_bdv!$G$2:$G$65536,dati_bdv!$H$2:$H$65536))))),$A1149,dati_bdv!N$2:N$65536)</f>
        <v>0</v>
      </c>
    </row>
    <row r="1150" spans="1:6">
      <c r="A1150" s="34">
        <f>dati_pdc!A1150</f>
        <v>0</v>
      </c>
      <c r="B1150">
        <f>SUMIF(IF(dati_pdc!$C1150=1,dati_bdv!$C$2:$C$65536,IF(dati_pdc!$C1150=2,dati_bdv!$D$2:$D$65536,IF(dati_pdc!$C1150=3,dati_bdv!$E$2:$E$65536,IF(dati_pdc!$C1150=4,dati_bdv!$F$2:$F$65536,IF(dati_pdc!$C1150=5,dati_bdv!$G$2:$G$65536,dati_bdv!$H$2:$H$65536))))),$A1150,dati_bdv!J$2:J$65536)</f>
        <v>0</v>
      </c>
      <c r="C1150">
        <f>SUMIF(IF(dati_pdc!$C1150=1,dati_bdv!$C$2:$C$65536,IF(dati_pdc!$C1150=2,dati_bdv!$D$2:$D$65536,IF(dati_pdc!$C1150=3,dati_bdv!$E$2:$E$65536,IF(dati_pdc!$C1150=4,dati_bdv!$F$2:$F$65536,IF(dati_pdc!$C1150=5,dati_bdv!$G$2:$G$65536,dati_bdv!$H$2:$H$65536))))),$A1150,dati_bdv!K$2:K$65536)</f>
        <v>0</v>
      </c>
      <c r="D1150">
        <f>SUMIF(IF(dati_pdc!$C1150=1,dati_bdv!$C$2:$C$65536,IF(dati_pdc!$C1150=2,dati_bdv!$D$2:$D$65536,IF(dati_pdc!$C1150=3,dati_bdv!$E$2:$E$65536,IF(dati_pdc!$C1150=4,dati_bdv!$F$2:$F$65536,IF(dati_pdc!$C1150=5,dati_bdv!$G$2:$G$65536,dati_bdv!$H$2:$H$65536))))),$A1150,dati_bdv!L$2:L$65536)</f>
        <v>0</v>
      </c>
      <c r="E1150">
        <f>SUMIF(IF(dati_pdc!$C1150=1,dati_bdv!$C$2:$C$65536,IF(dati_pdc!$C1150=2,dati_bdv!$D$2:$D$65536,IF(dati_pdc!$C1150=3,dati_bdv!$E$2:$E$65536,IF(dati_pdc!$C1150=4,dati_bdv!$F$2:$F$65536,IF(dati_pdc!$C1150=5,dati_bdv!$G$2:$G$65536,dati_bdv!$H$2:$H$65536))))),$A1150,dati_bdv!M$2:M$65536)</f>
        <v>0</v>
      </c>
      <c r="F1150">
        <f>SUMIF(IF(dati_pdc!$C1150=1,dati_bdv!$C$2:$C$65536,IF(dati_pdc!$C1150=2,dati_bdv!$D$2:$D$65536,IF(dati_pdc!$C1150=3,dati_bdv!$E$2:$E$65536,IF(dati_pdc!$C1150=4,dati_bdv!$F$2:$F$65536,IF(dati_pdc!$C1150=5,dati_bdv!$G$2:$G$65536,dati_bdv!$H$2:$H$65536))))),$A1150,dati_bdv!N$2:N$65536)</f>
        <v>0</v>
      </c>
    </row>
    <row r="1151" spans="1:6">
      <c r="A1151" s="34">
        <f>dati_pdc!A1151</f>
        <v>0</v>
      </c>
      <c r="B1151">
        <f>SUMIF(IF(dati_pdc!$C1151=1,dati_bdv!$C$2:$C$65536,IF(dati_pdc!$C1151=2,dati_bdv!$D$2:$D$65536,IF(dati_pdc!$C1151=3,dati_bdv!$E$2:$E$65536,IF(dati_pdc!$C1151=4,dati_bdv!$F$2:$F$65536,IF(dati_pdc!$C1151=5,dati_bdv!$G$2:$G$65536,dati_bdv!$H$2:$H$65536))))),$A1151,dati_bdv!J$2:J$65536)</f>
        <v>0</v>
      </c>
      <c r="C1151">
        <f>SUMIF(IF(dati_pdc!$C1151=1,dati_bdv!$C$2:$C$65536,IF(dati_pdc!$C1151=2,dati_bdv!$D$2:$D$65536,IF(dati_pdc!$C1151=3,dati_bdv!$E$2:$E$65536,IF(dati_pdc!$C1151=4,dati_bdv!$F$2:$F$65536,IF(dati_pdc!$C1151=5,dati_bdv!$G$2:$G$65536,dati_bdv!$H$2:$H$65536))))),$A1151,dati_bdv!K$2:K$65536)</f>
        <v>0</v>
      </c>
      <c r="D1151">
        <f>SUMIF(IF(dati_pdc!$C1151=1,dati_bdv!$C$2:$C$65536,IF(dati_pdc!$C1151=2,dati_bdv!$D$2:$D$65536,IF(dati_pdc!$C1151=3,dati_bdv!$E$2:$E$65536,IF(dati_pdc!$C1151=4,dati_bdv!$F$2:$F$65536,IF(dati_pdc!$C1151=5,dati_bdv!$G$2:$G$65536,dati_bdv!$H$2:$H$65536))))),$A1151,dati_bdv!L$2:L$65536)</f>
        <v>0</v>
      </c>
      <c r="E1151">
        <f>SUMIF(IF(dati_pdc!$C1151=1,dati_bdv!$C$2:$C$65536,IF(dati_pdc!$C1151=2,dati_bdv!$D$2:$D$65536,IF(dati_pdc!$C1151=3,dati_bdv!$E$2:$E$65536,IF(dati_pdc!$C1151=4,dati_bdv!$F$2:$F$65536,IF(dati_pdc!$C1151=5,dati_bdv!$G$2:$G$65536,dati_bdv!$H$2:$H$65536))))),$A1151,dati_bdv!M$2:M$65536)</f>
        <v>0</v>
      </c>
      <c r="F1151">
        <f>SUMIF(IF(dati_pdc!$C1151=1,dati_bdv!$C$2:$C$65536,IF(dati_pdc!$C1151=2,dati_bdv!$D$2:$D$65536,IF(dati_pdc!$C1151=3,dati_bdv!$E$2:$E$65536,IF(dati_pdc!$C1151=4,dati_bdv!$F$2:$F$65536,IF(dati_pdc!$C1151=5,dati_bdv!$G$2:$G$65536,dati_bdv!$H$2:$H$65536))))),$A1151,dati_bdv!N$2:N$65536)</f>
        <v>0</v>
      </c>
    </row>
    <row r="1152" spans="1:6">
      <c r="A1152" s="34">
        <f>dati_pdc!A1152</f>
        <v>0</v>
      </c>
      <c r="B1152">
        <f>SUMIF(IF(dati_pdc!$C1152=1,dati_bdv!$C$2:$C$65536,IF(dati_pdc!$C1152=2,dati_bdv!$D$2:$D$65536,IF(dati_pdc!$C1152=3,dati_bdv!$E$2:$E$65536,IF(dati_pdc!$C1152=4,dati_bdv!$F$2:$F$65536,IF(dati_pdc!$C1152=5,dati_bdv!$G$2:$G$65536,dati_bdv!$H$2:$H$65536))))),$A1152,dati_bdv!J$2:J$65536)</f>
        <v>0</v>
      </c>
      <c r="C1152">
        <f>SUMIF(IF(dati_pdc!$C1152=1,dati_bdv!$C$2:$C$65536,IF(dati_pdc!$C1152=2,dati_bdv!$D$2:$D$65536,IF(dati_pdc!$C1152=3,dati_bdv!$E$2:$E$65536,IF(dati_pdc!$C1152=4,dati_bdv!$F$2:$F$65536,IF(dati_pdc!$C1152=5,dati_bdv!$G$2:$G$65536,dati_bdv!$H$2:$H$65536))))),$A1152,dati_bdv!K$2:K$65536)</f>
        <v>0</v>
      </c>
      <c r="D1152">
        <f>SUMIF(IF(dati_pdc!$C1152=1,dati_bdv!$C$2:$C$65536,IF(dati_pdc!$C1152=2,dati_bdv!$D$2:$D$65536,IF(dati_pdc!$C1152=3,dati_bdv!$E$2:$E$65536,IF(dati_pdc!$C1152=4,dati_bdv!$F$2:$F$65536,IF(dati_pdc!$C1152=5,dati_bdv!$G$2:$G$65536,dati_bdv!$H$2:$H$65536))))),$A1152,dati_bdv!L$2:L$65536)</f>
        <v>0</v>
      </c>
      <c r="E1152">
        <f>SUMIF(IF(dati_pdc!$C1152=1,dati_bdv!$C$2:$C$65536,IF(dati_pdc!$C1152=2,dati_bdv!$D$2:$D$65536,IF(dati_pdc!$C1152=3,dati_bdv!$E$2:$E$65536,IF(dati_pdc!$C1152=4,dati_bdv!$F$2:$F$65536,IF(dati_pdc!$C1152=5,dati_bdv!$G$2:$G$65536,dati_bdv!$H$2:$H$65536))))),$A1152,dati_bdv!M$2:M$65536)</f>
        <v>0</v>
      </c>
      <c r="F1152">
        <f>SUMIF(IF(dati_pdc!$C1152=1,dati_bdv!$C$2:$C$65536,IF(dati_pdc!$C1152=2,dati_bdv!$D$2:$D$65536,IF(dati_pdc!$C1152=3,dati_bdv!$E$2:$E$65536,IF(dati_pdc!$C1152=4,dati_bdv!$F$2:$F$65536,IF(dati_pdc!$C1152=5,dati_bdv!$G$2:$G$65536,dati_bdv!$H$2:$H$65536))))),$A1152,dati_bdv!N$2:N$65536)</f>
        <v>0</v>
      </c>
    </row>
    <row r="1153" spans="1:6">
      <c r="A1153" s="34">
        <f>dati_pdc!A1153</f>
        <v>0</v>
      </c>
      <c r="B1153">
        <f>SUMIF(IF(dati_pdc!$C1153=1,dati_bdv!$C$2:$C$65536,IF(dati_pdc!$C1153=2,dati_bdv!$D$2:$D$65536,IF(dati_pdc!$C1153=3,dati_bdv!$E$2:$E$65536,IF(dati_pdc!$C1153=4,dati_bdv!$F$2:$F$65536,IF(dati_pdc!$C1153=5,dati_bdv!$G$2:$G$65536,dati_bdv!$H$2:$H$65536))))),$A1153,dati_bdv!J$2:J$65536)</f>
        <v>0</v>
      </c>
      <c r="C1153">
        <f>SUMIF(IF(dati_pdc!$C1153=1,dati_bdv!$C$2:$C$65536,IF(dati_pdc!$C1153=2,dati_bdv!$D$2:$D$65536,IF(dati_pdc!$C1153=3,dati_bdv!$E$2:$E$65536,IF(dati_pdc!$C1153=4,dati_bdv!$F$2:$F$65536,IF(dati_pdc!$C1153=5,dati_bdv!$G$2:$G$65536,dati_bdv!$H$2:$H$65536))))),$A1153,dati_bdv!K$2:K$65536)</f>
        <v>0</v>
      </c>
      <c r="D1153">
        <f>SUMIF(IF(dati_pdc!$C1153=1,dati_bdv!$C$2:$C$65536,IF(dati_pdc!$C1153=2,dati_bdv!$D$2:$D$65536,IF(dati_pdc!$C1153=3,dati_bdv!$E$2:$E$65536,IF(dati_pdc!$C1153=4,dati_bdv!$F$2:$F$65536,IF(dati_pdc!$C1153=5,dati_bdv!$G$2:$G$65536,dati_bdv!$H$2:$H$65536))))),$A1153,dati_bdv!L$2:L$65536)</f>
        <v>0</v>
      </c>
      <c r="E1153">
        <f>SUMIF(IF(dati_pdc!$C1153=1,dati_bdv!$C$2:$C$65536,IF(dati_pdc!$C1153=2,dati_bdv!$D$2:$D$65536,IF(dati_pdc!$C1153=3,dati_bdv!$E$2:$E$65536,IF(dati_pdc!$C1153=4,dati_bdv!$F$2:$F$65536,IF(dati_pdc!$C1153=5,dati_bdv!$G$2:$G$65536,dati_bdv!$H$2:$H$65536))))),$A1153,dati_bdv!M$2:M$65536)</f>
        <v>0</v>
      </c>
      <c r="F1153">
        <f>SUMIF(IF(dati_pdc!$C1153=1,dati_bdv!$C$2:$C$65536,IF(dati_pdc!$C1153=2,dati_bdv!$D$2:$D$65536,IF(dati_pdc!$C1153=3,dati_bdv!$E$2:$E$65536,IF(dati_pdc!$C1153=4,dati_bdv!$F$2:$F$65536,IF(dati_pdc!$C1153=5,dati_bdv!$G$2:$G$65536,dati_bdv!$H$2:$H$65536))))),$A1153,dati_bdv!N$2:N$65536)</f>
        <v>0</v>
      </c>
    </row>
    <row r="1154" spans="1:6">
      <c r="A1154" s="34">
        <f>dati_pdc!A1154</f>
        <v>0</v>
      </c>
      <c r="B1154">
        <f>SUMIF(IF(dati_pdc!$C1154=1,dati_bdv!$C$2:$C$65536,IF(dati_pdc!$C1154=2,dati_bdv!$D$2:$D$65536,IF(dati_pdc!$C1154=3,dati_bdv!$E$2:$E$65536,IF(dati_pdc!$C1154=4,dati_bdv!$F$2:$F$65536,IF(dati_pdc!$C1154=5,dati_bdv!$G$2:$G$65536,dati_bdv!$H$2:$H$65536))))),$A1154,dati_bdv!J$2:J$65536)</f>
        <v>0</v>
      </c>
      <c r="C1154">
        <f>SUMIF(IF(dati_pdc!$C1154=1,dati_bdv!$C$2:$C$65536,IF(dati_pdc!$C1154=2,dati_bdv!$D$2:$D$65536,IF(dati_pdc!$C1154=3,dati_bdv!$E$2:$E$65536,IF(dati_pdc!$C1154=4,dati_bdv!$F$2:$F$65536,IF(dati_pdc!$C1154=5,dati_bdv!$G$2:$G$65536,dati_bdv!$H$2:$H$65536))))),$A1154,dati_bdv!K$2:K$65536)</f>
        <v>0</v>
      </c>
      <c r="D1154">
        <f>SUMIF(IF(dati_pdc!$C1154=1,dati_bdv!$C$2:$C$65536,IF(dati_pdc!$C1154=2,dati_bdv!$D$2:$D$65536,IF(dati_pdc!$C1154=3,dati_bdv!$E$2:$E$65536,IF(dati_pdc!$C1154=4,dati_bdv!$F$2:$F$65536,IF(dati_pdc!$C1154=5,dati_bdv!$G$2:$G$65536,dati_bdv!$H$2:$H$65536))))),$A1154,dati_bdv!L$2:L$65536)</f>
        <v>0</v>
      </c>
      <c r="E1154">
        <f>SUMIF(IF(dati_pdc!$C1154=1,dati_bdv!$C$2:$C$65536,IF(dati_pdc!$C1154=2,dati_bdv!$D$2:$D$65536,IF(dati_pdc!$C1154=3,dati_bdv!$E$2:$E$65536,IF(dati_pdc!$C1154=4,dati_bdv!$F$2:$F$65536,IF(dati_pdc!$C1154=5,dati_bdv!$G$2:$G$65536,dati_bdv!$H$2:$H$65536))))),$A1154,dati_bdv!M$2:M$65536)</f>
        <v>0</v>
      </c>
      <c r="F1154">
        <f>SUMIF(IF(dati_pdc!$C1154=1,dati_bdv!$C$2:$C$65536,IF(dati_pdc!$C1154=2,dati_bdv!$D$2:$D$65536,IF(dati_pdc!$C1154=3,dati_bdv!$E$2:$E$65536,IF(dati_pdc!$C1154=4,dati_bdv!$F$2:$F$65536,IF(dati_pdc!$C1154=5,dati_bdv!$G$2:$G$65536,dati_bdv!$H$2:$H$65536))))),$A1154,dati_bdv!N$2:N$65536)</f>
        <v>0</v>
      </c>
    </row>
    <row r="1155" spans="1:6">
      <c r="A1155" s="34">
        <f>dati_pdc!A1155</f>
        <v>0</v>
      </c>
      <c r="B1155">
        <f>SUMIF(IF(dati_pdc!$C1155=1,dati_bdv!$C$2:$C$65536,IF(dati_pdc!$C1155=2,dati_bdv!$D$2:$D$65536,IF(dati_pdc!$C1155=3,dati_bdv!$E$2:$E$65536,IF(dati_pdc!$C1155=4,dati_bdv!$F$2:$F$65536,IF(dati_pdc!$C1155=5,dati_bdv!$G$2:$G$65536,dati_bdv!$H$2:$H$65536))))),$A1155,dati_bdv!J$2:J$65536)</f>
        <v>0</v>
      </c>
      <c r="C1155">
        <f>SUMIF(IF(dati_pdc!$C1155=1,dati_bdv!$C$2:$C$65536,IF(dati_pdc!$C1155=2,dati_bdv!$D$2:$D$65536,IF(dati_pdc!$C1155=3,dati_bdv!$E$2:$E$65536,IF(dati_pdc!$C1155=4,dati_bdv!$F$2:$F$65536,IF(dati_pdc!$C1155=5,dati_bdv!$G$2:$G$65536,dati_bdv!$H$2:$H$65536))))),$A1155,dati_bdv!K$2:K$65536)</f>
        <v>0</v>
      </c>
      <c r="D1155">
        <f>SUMIF(IF(dati_pdc!$C1155=1,dati_bdv!$C$2:$C$65536,IF(dati_pdc!$C1155=2,dati_bdv!$D$2:$D$65536,IF(dati_pdc!$C1155=3,dati_bdv!$E$2:$E$65536,IF(dati_pdc!$C1155=4,dati_bdv!$F$2:$F$65536,IF(dati_pdc!$C1155=5,dati_bdv!$G$2:$G$65536,dati_bdv!$H$2:$H$65536))))),$A1155,dati_bdv!L$2:L$65536)</f>
        <v>0</v>
      </c>
      <c r="E1155">
        <f>SUMIF(IF(dati_pdc!$C1155=1,dati_bdv!$C$2:$C$65536,IF(dati_pdc!$C1155=2,dati_bdv!$D$2:$D$65536,IF(dati_pdc!$C1155=3,dati_bdv!$E$2:$E$65536,IF(dati_pdc!$C1155=4,dati_bdv!$F$2:$F$65536,IF(dati_pdc!$C1155=5,dati_bdv!$G$2:$G$65536,dati_bdv!$H$2:$H$65536))))),$A1155,dati_bdv!M$2:M$65536)</f>
        <v>0</v>
      </c>
      <c r="F1155">
        <f>SUMIF(IF(dati_pdc!$C1155=1,dati_bdv!$C$2:$C$65536,IF(dati_pdc!$C1155=2,dati_bdv!$D$2:$D$65536,IF(dati_pdc!$C1155=3,dati_bdv!$E$2:$E$65536,IF(dati_pdc!$C1155=4,dati_bdv!$F$2:$F$65536,IF(dati_pdc!$C1155=5,dati_bdv!$G$2:$G$65536,dati_bdv!$H$2:$H$65536))))),$A1155,dati_bdv!N$2:N$65536)</f>
        <v>0</v>
      </c>
    </row>
    <row r="1156" spans="1:6">
      <c r="A1156" s="34">
        <f>dati_pdc!A1156</f>
        <v>0</v>
      </c>
      <c r="B1156">
        <f>SUMIF(IF(dati_pdc!$C1156=1,dati_bdv!$C$2:$C$65536,IF(dati_pdc!$C1156=2,dati_bdv!$D$2:$D$65536,IF(dati_pdc!$C1156=3,dati_bdv!$E$2:$E$65536,IF(dati_pdc!$C1156=4,dati_bdv!$F$2:$F$65536,IF(dati_pdc!$C1156=5,dati_bdv!$G$2:$G$65536,dati_bdv!$H$2:$H$65536))))),$A1156,dati_bdv!J$2:J$65536)</f>
        <v>0</v>
      </c>
      <c r="C1156">
        <f>SUMIF(IF(dati_pdc!$C1156=1,dati_bdv!$C$2:$C$65536,IF(dati_pdc!$C1156=2,dati_bdv!$D$2:$D$65536,IF(dati_pdc!$C1156=3,dati_bdv!$E$2:$E$65536,IF(dati_pdc!$C1156=4,dati_bdv!$F$2:$F$65536,IF(dati_pdc!$C1156=5,dati_bdv!$G$2:$G$65536,dati_bdv!$H$2:$H$65536))))),$A1156,dati_bdv!K$2:K$65536)</f>
        <v>0</v>
      </c>
      <c r="D1156">
        <f>SUMIF(IF(dati_pdc!$C1156=1,dati_bdv!$C$2:$C$65536,IF(dati_pdc!$C1156=2,dati_bdv!$D$2:$D$65536,IF(dati_pdc!$C1156=3,dati_bdv!$E$2:$E$65536,IF(dati_pdc!$C1156=4,dati_bdv!$F$2:$F$65536,IF(dati_pdc!$C1156=5,dati_bdv!$G$2:$G$65536,dati_bdv!$H$2:$H$65536))))),$A1156,dati_bdv!L$2:L$65536)</f>
        <v>0</v>
      </c>
      <c r="E1156">
        <f>SUMIF(IF(dati_pdc!$C1156=1,dati_bdv!$C$2:$C$65536,IF(dati_pdc!$C1156=2,dati_bdv!$D$2:$D$65536,IF(dati_pdc!$C1156=3,dati_bdv!$E$2:$E$65536,IF(dati_pdc!$C1156=4,dati_bdv!$F$2:$F$65536,IF(dati_pdc!$C1156=5,dati_bdv!$G$2:$G$65536,dati_bdv!$H$2:$H$65536))))),$A1156,dati_bdv!M$2:M$65536)</f>
        <v>0</v>
      </c>
      <c r="F1156">
        <f>SUMIF(IF(dati_pdc!$C1156=1,dati_bdv!$C$2:$C$65536,IF(dati_pdc!$C1156=2,dati_bdv!$D$2:$D$65536,IF(dati_pdc!$C1156=3,dati_bdv!$E$2:$E$65536,IF(dati_pdc!$C1156=4,dati_bdv!$F$2:$F$65536,IF(dati_pdc!$C1156=5,dati_bdv!$G$2:$G$65536,dati_bdv!$H$2:$H$65536))))),$A1156,dati_bdv!N$2:N$65536)</f>
        <v>0</v>
      </c>
    </row>
    <row r="1157" spans="1:6">
      <c r="A1157" s="34">
        <f>dati_pdc!A1157</f>
        <v>0</v>
      </c>
      <c r="B1157">
        <f>SUMIF(IF(dati_pdc!$C1157=1,dati_bdv!$C$2:$C$65536,IF(dati_pdc!$C1157=2,dati_bdv!$D$2:$D$65536,IF(dati_pdc!$C1157=3,dati_bdv!$E$2:$E$65536,IF(dati_pdc!$C1157=4,dati_bdv!$F$2:$F$65536,IF(dati_pdc!$C1157=5,dati_bdv!$G$2:$G$65536,dati_bdv!$H$2:$H$65536))))),$A1157,dati_bdv!J$2:J$65536)</f>
        <v>0</v>
      </c>
      <c r="C1157">
        <f>SUMIF(IF(dati_pdc!$C1157=1,dati_bdv!$C$2:$C$65536,IF(dati_pdc!$C1157=2,dati_bdv!$D$2:$D$65536,IF(dati_pdc!$C1157=3,dati_bdv!$E$2:$E$65536,IF(dati_pdc!$C1157=4,dati_bdv!$F$2:$F$65536,IF(dati_pdc!$C1157=5,dati_bdv!$G$2:$G$65536,dati_bdv!$H$2:$H$65536))))),$A1157,dati_bdv!K$2:K$65536)</f>
        <v>0</v>
      </c>
      <c r="D1157">
        <f>SUMIF(IF(dati_pdc!$C1157=1,dati_bdv!$C$2:$C$65536,IF(dati_pdc!$C1157=2,dati_bdv!$D$2:$D$65536,IF(dati_pdc!$C1157=3,dati_bdv!$E$2:$E$65536,IF(dati_pdc!$C1157=4,dati_bdv!$F$2:$F$65536,IF(dati_pdc!$C1157=5,dati_bdv!$G$2:$G$65536,dati_bdv!$H$2:$H$65536))))),$A1157,dati_bdv!L$2:L$65536)</f>
        <v>0</v>
      </c>
      <c r="E1157">
        <f>SUMIF(IF(dati_pdc!$C1157=1,dati_bdv!$C$2:$C$65536,IF(dati_pdc!$C1157=2,dati_bdv!$D$2:$D$65536,IF(dati_pdc!$C1157=3,dati_bdv!$E$2:$E$65536,IF(dati_pdc!$C1157=4,dati_bdv!$F$2:$F$65536,IF(dati_pdc!$C1157=5,dati_bdv!$G$2:$G$65536,dati_bdv!$H$2:$H$65536))))),$A1157,dati_bdv!M$2:M$65536)</f>
        <v>0</v>
      </c>
      <c r="F1157">
        <f>SUMIF(IF(dati_pdc!$C1157=1,dati_bdv!$C$2:$C$65536,IF(dati_pdc!$C1157=2,dati_bdv!$D$2:$D$65536,IF(dati_pdc!$C1157=3,dati_bdv!$E$2:$E$65536,IF(dati_pdc!$C1157=4,dati_bdv!$F$2:$F$65536,IF(dati_pdc!$C1157=5,dati_bdv!$G$2:$G$65536,dati_bdv!$H$2:$H$65536))))),$A1157,dati_bdv!N$2:N$65536)</f>
        <v>0</v>
      </c>
    </row>
    <row r="1158" spans="1:6">
      <c r="A1158" s="34">
        <f>dati_pdc!A1158</f>
        <v>0</v>
      </c>
      <c r="B1158">
        <f>SUMIF(IF(dati_pdc!$C1158=1,dati_bdv!$C$2:$C$65536,IF(dati_pdc!$C1158=2,dati_bdv!$D$2:$D$65536,IF(dati_pdc!$C1158=3,dati_bdv!$E$2:$E$65536,IF(dati_pdc!$C1158=4,dati_bdv!$F$2:$F$65536,IF(dati_pdc!$C1158=5,dati_bdv!$G$2:$G$65536,dati_bdv!$H$2:$H$65536))))),$A1158,dati_bdv!J$2:J$65536)</f>
        <v>0</v>
      </c>
      <c r="C1158">
        <f>SUMIF(IF(dati_pdc!$C1158=1,dati_bdv!$C$2:$C$65536,IF(dati_pdc!$C1158=2,dati_bdv!$D$2:$D$65536,IF(dati_pdc!$C1158=3,dati_bdv!$E$2:$E$65536,IF(dati_pdc!$C1158=4,dati_bdv!$F$2:$F$65536,IF(dati_pdc!$C1158=5,dati_bdv!$G$2:$G$65536,dati_bdv!$H$2:$H$65536))))),$A1158,dati_bdv!K$2:K$65536)</f>
        <v>0</v>
      </c>
      <c r="D1158">
        <f>SUMIF(IF(dati_pdc!$C1158=1,dati_bdv!$C$2:$C$65536,IF(dati_pdc!$C1158=2,dati_bdv!$D$2:$D$65536,IF(dati_pdc!$C1158=3,dati_bdv!$E$2:$E$65536,IF(dati_pdc!$C1158=4,dati_bdv!$F$2:$F$65536,IF(dati_pdc!$C1158=5,dati_bdv!$G$2:$G$65536,dati_bdv!$H$2:$H$65536))))),$A1158,dati_bdv!L$2:L$65536)</f>
        <v>0</v>
      </c>
      <c r="E1158">
        <f>SUMIF(IF(dati_pdc!$C1158=1,dati_bdv!$C$2:$C$65536,IF(dati_pdc!$C1158=2,dati_bdv!$D$2:$D$65536,IF(dati_pdc!$C1158=3,dati_bdv!$E$2:$E$65536,IF(dati_pdc!$C1158=4,dati_bdv!$F$2:$F$65536,IF(dati_pdc!$C1158=5,dati_bdv!$G$2:$G$65536,dati_bdv!$H$2:$H$65536))))),$A1158,dati_bdv!M$2:M$65536)</f>
        <v>0</v>
      </c>
      <c r="F1158">
        <f>SUMIF(IF(dati_pdc!$C1158=1,dati_bdv!$C$2:$C$65536,IF(dati_pdc!$C1158=2,dati_bdv!$D$2:$D$65536,IF(dati_pdc!$C1158=3,dati_bdv!$E$2:$E$65536,IF(dati_pdc!$C1158=4,dati_bdv!$F$2:$F$65536,IF(dati_pdc!$C1158=5,dati_bdv!$G$2:$G$65536,dati_bdv!$H$2:$H$65536))))),$A1158,dati_bdv!N$2:N$65536)</f>
        <v>0</v>
      </c>
    </row>
    <row r="1159" spans="1:6">
      <c r="A1159" s="34">
        <f>dati_pdc!A1159</f>
        <v>0</v>
      </c>
      <c r="B1159">
        <f>SUMIF(IF(dati_pdc!$C1159=1,dati_bdv!$C$2:$C$65536,IF(dati_pdc!$C1159=2,dati_bdv!$D$2:$D$65536,IF(dati_pdc!$C1159=3,dati_bdv!$E$2:$E$65536,IF(dati_pdc!$C1159=4,dati_bdv!$F$2:$F$65536,IF(dati_pdc!$C1159=5,dati_bdv!$G$2:$G$65536,dati_bdv!$H$2:$H$65536))))),$A1159,dati_bdv!J$2:J$65536)</f>
        <v>0</v>
      </c>
      <c r="C1159">
        <f>SUMIF(IF(dati_pdc!$C1159=1,dati_bdv!$C$2:$C$65536,IF(dati_pdc!$C1159=2,dati_bdv!$D$2:$D$65536,IF(dati_pdc!$C1159=3,dati_bdv!$E$2:$E$65536,IF(dati_pdc!$C1159=4,dati_bdv!$F$2:$F$65536,IF(dati_pdc!$C1159=5,dati_bdv!$G$2:$G$65536,dati_bdv!$H$2:$H$65536))))),$A1159,dati_bdv!K$2:K$65536)</f>
        <v>0</v>
      </c>
      <c r="D1159">
        <f>SUMIF(IF(dati_pdc!$C1159=1,dati_bdv!$C$2:$C$65536,IF(dati_pdc!$C1159=2,dati_bdv!$D$2:$D$65536,IF(dati_pdc!$C1159=3,dati_bdv!$E$2:$E$65536,IF(dati_pdc!$C1159=4,dati_bdv!$F$2:$F$65536,IF(dati_pdc!$C1159=5,dati_bdv!$G$2:$G$65536,dati_bdv!$H$2:$H$65536))))),$A1159,dati_bdv!L$2:L$65536)</f>
        <v>0</v>
      </c>
      <c r="E1159">
        <f>SUMIF(IF(dati_pdc!$C1159=1,dati_bdv!$C$2:$C$65536,IF(dati_pdc!$C1159=2,dati_bdv!$D$2:$D$65536,IF(dati_pdc!$C1159=3,dati_bdv!$E$2:$E$65536,IF(dati_pdc!$C1159=4,dati_bdv!$F$2:$F$65536,IF(dati_pdc!$C1159=5,dati_bdv!$G$2:$G$65536,dati_bdv!$H$2:$H$65536))))),$A1159,dati_bdv!M$2:M$65536)</f>
        <v>0</v>
      </c>
      <c r="F1159">
        <f>SUMIF(IF(dati_pdc!$C1159=1,dati_bdv!$C$2:$C$65536,IF(dati_pdc!$C1159=2,dati_bdv!$D$2:$D$65536,IF(dati_pdc!$C1159=3,dati_bdv!$E$2:$E$65536,IF(dati_pdc!$C1159=4,dati_bdv!$F$2:$F$65536,IF(dati_pdc!$C1159=5,dati_bdv!$G$2:$G$65536,dati_bdv!$H$2:$H$65536))))),$A1159,dati_bdv!N$2:N$65536)</f>
        <v>0</v>
      </c>
    </row>
    <row r="1160" spans="1:6">
      <c r="A1160" s="34">
        <f>dati_pdc!A1160</f>
        <v>0</v>
      </c>
      <c r="B1160">
        <f>SUMIF(IF(dati_pdc!$C1160=1,dati_bdv!$C$2:$C$65536,IF(dati_pdc!$C1160=2,dati_bdv!$D$2:$D$65536,IF(dati_pdc!$C1160=3,dati_bdv!$E$2:$E$65536,IF(dati_pdc!$C1160=4,dati_bdv!$F$2:$F$65536,IF(dati_pdc!$C1160=5,dati_bdv!$G$2:$G$65536,dati_bdv!$H$2:$H$65536))))),$A1160,dati_bdv!J$2:J$65536)</f>
        <v>0</v>
      </c>
      <c r="C1160">
        <f>SUMIF(IF(dati_pdc!$C1160=1,dati_bdv!$C$2:$C$65536,IF(dati_pdc!$C1160=2,dati_bdv!$D$2:$D$65536,IF(dati_pdc!$C1160=3,dati_bdv!$E$2:$E$65536,IF(dati_pdc!$C1160=4,dati_bdv!$F$2:$F$65536,IF(dati_pdc!$C1160=5,dati_bdv!$G$2:$G$65536,dati_bdv!$H$2:$H$65536))))),$A1160,dati_bdv!K$2:K$65536)</f>
        <v>0</v>
      </c>
      <c r="D1160">
        <f>SUMIF(IF(dati_pdc!$C1160=1,dati_bdv!$C$2:$C$65536,IF(dati_pdc!$C1160=2,dati_bdv!$D$2:$D$65536,IF(dati_pdc!$C1160=3,dati_bdv!$E$2:$E$65536,IF(dati_pdc!$C1160=4,dati_bdv!$F$2:$F$65536,IF(dati_pdc!$C1160=5,dati_bdv!$G$2:$G$65536,dati_bdv!$H$2:$H$65536))))),$A1160,dati_bdv!L$2:L$65536)</f>
        <v>0</v>
      </c>
      <c r="E1160">
        <f>SUMIF(IF(dati_pdc!$C1160=1,dati_bdv!$C$2:$C$65536,IF(dati_pdc!$C1160=2,dati_bdv!$D$2:$D$65536,IF(dati_pdc!$C1160=3,dati_bdv!$E$2:$E$65536,IF(dati_pdc!$C1160=4,dati_bdv!$F$2:$F$65536,IF(dati_pdc!$C1160=5,dati_bdv!$G$2:$G$65536,dati_bdv!$H$2:$H$65536))))),$A1160,dati_bdv!M$2:M$65536)</f>
        <v>0</v>
      </c>
      <c r="F1160">
        <f>SUMIF(IF(dati_pdc!$C1160=1,dati_bdv!$C$2:$C$65536,IF(dati_pdc!$C1160=2,dati_bdv!$D$2:$D$65536,IF(dati_pdc!$C1160=3,dati_bdv!$E$2:$E$65536,IF(dati_pdc!$C1160=4,dati_bdv!$F$2:$F$65536,IF(dati_pdc!$C1160=5,dati_bdv!$G$2:$G$65536,dati_bdv!$H$2:$H$65536))))),$A1160,dati_bdv!N$2:N$65536)</f>
        <v>0</v>
      </c>
    </row>
    <row r="1161" spans="1:6">
      <c r="A1161" s="34">
        <f>dati_pdc!A1161</f>
        <v>0</v>
      </c>
      <c r="B1161">
        <f>SUMIF(IF(dati_pdc!$C1161=1,dati_bdv!$C$2:$C$65536,IF(dati_pdc!$C1161=2,dati_bdv!$D$2:$D$65536,IF(dati_pdc!$C1161=3,dati_bdv!$E$2:$E$65536,IF(dati_pdc!$C1161=4,dati_bdv!$F$2:$F$65536,IF(dati_pdc!$C1161=5,dati_bdv!$G$2:$G$65536,dati_bdv!$H$2:$H$65536))))),$A1161,dati_bdv!J$2:J$65536)</f>
        <v>0</v>
      </c>
      <c r="C1161">
        <f>SUMIF(IF(dati_pdc!$C1161=1,dati_bdv!$C$2:$C$65536,IF(dati_pdc!$C1161=2,dati_bdv!$D$2:$D$65536,IF(dati_pdc!$C1161=3,dati_bdv!$E$2:$E$65536,IF(dati_pdc!$C1161=4,dati_bdv!$F$2:$F$65536,IF(dati_pdc!$C1161=5,dati_bdv!$G$2:$G$65536,dati_bdv!$H$2:$H$65536))))),$A1161,dati_bdv!K$2:K$65536)</f>
        <v>0</v>
      </c>
      <c r="D1161">
        <f>SUMIF(IF(dati_pdc!$C1161=1,dati_bdv!$C$2:$C$65536,IF(dati_pdc!$C1161=2,dati_bdv!$D$2:$D$65536,IF(dati_pdc!$C1161=3,dati_bdv!$E$2:$E$65536,IF(dati_pdc!$C1161=4,dati_bdv!$F$2:$F$65536,IF(dati_pdc!$C1161=5,dati_bdv!$G$2:$G$65536,dati_bdv!$H$2:$H$65536))))),$A1161,dati_bdv!L$2:L$65536)</f>
        <v>0</v>
      </c>
      <c r="E1161">
        <f>SUMIF(IF(dati_pdc!$C1161=1,dati_bdv!$C$2:$C$65536,IF(dati_pdc!$C1161=2,dati_bdv!$D$2:$D$65536,IF(dati_pdc!$C1161=3,dati_bdv!$E$2:$E$65536,IF(dati_pdc!$C1161=4,dati_bdv!$F$2:$F$65536,IF(dati_pdc!$C1161=5,dati_bdv!$G$2:$G$65536,dati_bdv!$H$2:$H$65536))))),$A1161,dati_bdv!M$2:M$65536)</f>
        <v>0</v>
      </c>
      <c r="F1161">
        <f>SUMIF(IF(dati_pdc!$C1161=1,dati_bdv!$C$2:$C$65536,IF(dati_pdc!$C1161=2,dati_bdv!$D$2:$D$65536,IF(dati_pdc!$C1161=3,dati_bdv!$E$2:$E$65536,IF(dati_pdc!$C1161=4,dati_bdv!$F$2:$F$65536,IF(dati_pdc!$C1161=5,dati_bdv!$G$2:$G$65536,dati_bdv!$H$2:$H$65536))))),$A1161,dati_bdv!N$2:N$65536)</f>
        <v>0</v>
      </c>
    </row>
    <row r="1162" spans="1:6">
      <c r="A1162" s="34">
        <f>dati_pdc!A1162</f>
        <v>0</v>
      </c>
      <c r="B1162">
        <f>SUMIF(IF(dati_pdc!$C1162=1,dati_bdv!$C$2:$C$65536,IF(dati_pdc!$C1162=2,dati_bdv!$D$2:$D$65536,IF(dati_pdc!$C1162=3,dati_bdv!$E$2:$E$65536,IF(dati_pdc!$C1162=4,dati_bdv!$F$2:$F$65536,IF(dati_pdc!$C1162=5,dati_bdv!$G$2:$G$65536,dati_bdv!$H$2:$H$65536))))),$A1162,dati_bdv!J$2:J$65536)</f>
        <v>0</v>
      </c>
      <c r="C1162">
        <f>SUMIF(IF(dati_pdc!$C1162=1,dati_bdv!$C$2:$C$65536,IF(dati_pdc!$C1162=2,dati_bdv!$D$2:$D$65536,IF(dati_pdc!$C1162=3,dati_bdv!$E$2:$E$65536,IF(dati_pdc!$C1162=4,dati_bdv!$F$2:$F$65536,IF(dati_pdc!$C1162=5,dati_bdv!$G$2:$G$65536,dati_bdv!$H$2:$H$65536))))),$A1162,dati_bdv!K$2:K$65536)</f>
        <v>0</v>
      </c>
      <c r="D1162">
        <f>SUMIF(IF(dati_pdc!$C1162=1,dati_bdv!$C$2:$C$65536,IF(dati_pdc!$C1162=2,dati_bdv!$D$2:$D$65536,IF(dati_pdc!$C1162=3,dati_bdv!$E$2:$E$65536,IF(dati_pdc!$C1162=4,dati_bdv!$F$2:$F$65536,IF(dati_pdc!$C1162=5,dati_bdv!$G$2:$G$65536,dati_bdv!$H$2:$H$65536))))),$A1162,dati_bdv!L$2:L$65536)</f>
        <v>0</v>
      </c>
      <c r="E1162">
        <f>SUMIF(IF(dati_pdc!$C1162=1,dati_bdv!$C$2:$C$65536,IF(dati_pdc!$C1162=2,dati_bdv!$D$2:$D$65536,IF(dati_pdc!$C1162=3,dati_bdv!$E$2:$E$65536,IF(dati_pdc!$C1162=4,dati_bdv!$F$2:$F$65536,IF(dati_pdc!$C1162=5,dati_bdv!$G$2:$G$65536,dati_bdv!$H$2:$H$65536))))),$A1162,dati_bdv!M$2:M$65536)</f>
        <v>0</v>
      </c>
      <c r="F1162">
        <f>SUMIF(IF(dati_pdc!$C1162=1,dati_bdv!$C$2:$C$65536,IF(dati_pdc!$C1162=2,dati_bdv!$D$2:$D$65536,IF(dati_pdc!$C1162=3,dati_bdv!$E$2:$E$65536,IF(dati_pdc!$C1162=4,dati_bdv!$F$2:$F$65536,IF(dati_pdc!$C1162=5,dati_bdv!$G$2:$G$65536,dati_bdv!$H$2:$H$65536))))),$A1162,dati_bdv!N$2:N$65536)</f>
        <v>0</v>
      </c>
    </row>
    <row r="1163" spans="1:6">
      <c r="A1163" s="34">
        <f>dati_pdc!A1163</f>
        <v>0</v>
      </c>
      <c r="B1163">
        <f>SUMIF(IF(dati_pdc!$C1163=1,dati_bdv!$C$2:$C$65536,IF(dati_pdc!$C1163=2,dati_bdv!$D$2:$D$65536,IF(dati_pdc!$C1163=3,dati_bdv!$E$2:$E$65536,IF(dati_pdc!$C1163=4,dati_bdv!$F$2:$F$65536,IF(dati_pdc!$C1163=5,dati_bdv!$G$2:$G$65536,dati_bdv!$H$2:$H$65536))))),$A1163,dati_bdv!J$2:J$65536)</f>
        <v>0</v>
      </c>
      <c r="C1163">
        <f>SUMIF(IF(dati_pdc!$C1163=1,dati_bdv!$C$2:$C$65536,IF(dati_pdc!$C1163=2,dati_bdv!$D$2:$D$65536,IF(dati_pdc!$C1163=3,dati_bdv!$E$2:$E$65536,IF(dati_pdc!$C1163=4,dati_bdv!$F$2:$F$65536,IF(dati_pdc!$C1163=5,dati_bdv!$G$2:$G$65536,dati_bdv!$H$2:$H$65536))))),$A1163,dati_bdv!K$2:K$65536)</f>
        <v>0</v>
      </c>
      <c r="D1163">
        <f>SUMIF(IF(dati_pdc!$C1163=1,dati_bdv!$C$2:$C$65536,IF(dati_pdc!$C1163=2,dati_bdv!$D$2:$D$65536,IF(dati_pdc!$C1163=3,dati_bdv!$E$2:$E$65536,IF(dati_pdc!$C1163=4,dati_bdv!$F$2:$F$65536,IF(dati_pdc!$C1163=5,dati_bdv!$G$2:$G$65536,dati_bdv!$H$2:$H$65536))))),$A1163,dati_bdv!L$2:L$65536)</f>
        <v>0</v>
      </c>
      <c r="E1163">
        <f>SUMIF(IF(dati_pdc!$C1163=1,dati_bdv!$C$2:$C$65536,IF(dati_pdc!$C1163=2,dati_bdv!$D$2:$D$65536,IF(dati_pdc!$C1163=3,dati_bdv!$E$2:$E$65536,IF(dati_pdc!$C1163=4,dati_bdv!$F$2:$F$65536,IF(dati_pdc!$C1163=5,dati_bdv!$G$2:$G$65536,dati_bdv!$H$2:$H$65536))))),$A1163,dati_bdv!M$2:M$65536)</f>
        <v>0</v>
      </c>
      <c r="F1163">
        <f>SUMIF(IF(dati_pdc!$C1163=1,dati_bdv!$C$2:$C$65536,IF(dati_pdc!$C1163=2,dati_bdv!$D$2:$D$65536,IF(dati_pdc!$C1163=3,dati_bdv!$E$2:$E$65536,IF(dati_pdc!$C1163=4,dati_bdv!$F$2:$F$65536,IF(dati_pdc!$C1163=5,dati_bdv!$G$2:$G$65536,dati_bdv!$H$2:$H$65536))))),$A1163,dati_bdv!N$2:N$65536)</f>
        <v>0</v>
      </c>
    </row>
    <row r="1164" spans="1:6">
      <c r="A1164" s="34">
        <f>dati_pdc!A1164</f>
        <v>0</v>
      </c>
      <c r="B1164">
        <f>SUMIF(IF(dati_pdc!$C1164=1,dati_bdv!$C$2:$C$65536,IF(dati_pdc!$C1164=2,dati_bdv!$D$2:$D$65536,IF(dati_pdc!$C1164=3,dati_bdv!$E$2:$E$65536,IF(dati_pdc!$C1164=4,dati_bdv!$F$2:$F$65536,IF(dati_pdc!$C1164=5,dati_bdv!$G$2:$G$65536,dati_bdv!$H$2:$H$65536))))),$A1164,dati_bdv!J$2:J$65536)</f>
        <v>0</v>
      </c>
      <c r="C1164">
        <f>SUMIF(IF(dati_pdc!$C1164=1,dati_bdv!$C$2:$C$65536,IF(dati_pdc!$C1164=2,dati_bdv!$D$2:$D$65536,IF(dati_pdc!$C1164=3,dati_bdv!$E$2:$E$65536,IF(dati_pdc!$C1164=4,dati_bdv!$F$2:$F$65536,IF(dati_pdc!$C1164=5,dati_bdv!$G$2:$G$65536,dati_bdv!$H$2:$H$65536))))),$A1164,dati_bdv!K$2:K$65536)</f>
        <v>0</v>
      </c>
      <c r="D1164">
        <f>SUMIF(IF(dati_pdc!$C1164=1,dati_bdv!$C$2:$C$65536,IF(dati_pdc!$C1164=2,dati_bdv!$D$2:$D$65536,IF(dati_pdc!$C1164=3,dati_bdv!$E$2:$E$65536,IF(dati_pdc!$C1164=4,dati_bdv!$F$2:$F$65536,IF(dati_pdc!$C1164=5,dati_bdv!$G$2:$G$65536,dati_bdv!$H$2:$H$65536))))),$A1164,dati_bdv!L$2:L$65536)</f>
        <v>0</v>
      </c>
      <c r="E1164">
        <f>SUMIF(IF(dati_pdc!$C1164=1,dati_bdv!$C$2:$C$65536,IF(dati_pdc!$C1164=2,dati_bdv!$D$2:$D$65536,IF(dati_pdc!$C1164=3,dati_bdv!$E$2:$E$65536,IF(dati_pdc!$C1164=4,dati_bdv!$F$2:$F$65536,IF(dati_pdc!$C1164=5,dati_bdv!$G$2:$G$65536,dati_bdv!$H$2:$H$65536))))),$A1164,dati_bdv!M$2:M$65536)</f>
        <v>0</v>
      </c>
      <c r="F1164">
        <f>SUMIF(IF(dati_pdc!$C1164=1,dati_bdv!$C$2:$C$65536,IF(dati_pdc!$C1164=2,dati_bdv!$D$2:$D$65536,IF(dati_pdc!$C1164=3,dati_bdv!$E$2:$E$65536,IF(dati_pdc!$C1164=4,dati_bdv!$F$2:$F$65536,IF(dati_pdc!$C1164=5,dati_bdv!$G$2:$G$65536,dati_bdv!$H$2:$H$65536))))),$A1164,dati_bdv!N$2:N$65536)</f>
        <v>0</v>
      </c>
    </row>
    <row r="1165" spans="1:6">
      <c r="A1165" s="34">
        <f>dati_pdc!A1165</f>
        <v>0</v>
      </c>
      <c r="B1165">
        <f>SUMIF(IF(dati_pdc!$C1165=1,dati_bdv!$C$2:$C$65536,IF(dati_pdc!$C1165=2,dati_bdv!$D$2:$D$65536,IF(dati_pdc!$C1165=3,dati_bdv!$E$2:$E$65536,IF(dati_pdc!$C1165=4,dati_bdv!$F$2:$F$65536,IF(dati_pdc!$C1165=5,dati_bdv!$G$2:$G$65536,dati_bdv!$H$2:$H$65536))))),$A1165,dati_bdv!J$2:J$65536)</f>
        <v>0</v>
      </c>
      <c r="C1165">
        <f>SUMIF(IF(dati_pdc!$C1165=1,dati_bdv!$C$2:$C$65536,IF(dati_pdc!$C1165=2,dati_bdv!$D$2:$D$65536,IF(dati_pdc!$C1165=3,dati_bdv!$E$2:$E$65536,IF(dati_pdc!$C1165=4,dati_bdv!$F$2:$F$65536,IF(dati_pdc!$C1165=5,dati_bdv!$G$2:$G$65536,dati_bdv!$H$2:$H$65536))))),$A1165,dati_bdv!K$2:K$65536)</f>
        <v>0</v>
      </c>
      <c r="D1165">
        <f>SUMIF(IF(dati_pdc!$C1165=1,dati_bdv!$C$2:$C$65536,IF(dati_pdc!$C1165=2,dati_bdv!$D$2:$D$65536,IF(dati_pdc!$C1165=3,dati_bdv!$E$2:$E$65536,IF(dati_pdc!$C1165=4,dati_bdv!$F$2:$F$65536,IF(dati_pdc!$C1165=5,dati_bdv!$G$2:$G$65536,dati_bdv!$H$2:$H$65536))))),$A1165,dati_bdv!L$2:L$65536)</f>
        <v>0</v>
      </c>
      <c r="E1165">
        <f>SUMIF(IF(dati_pdc!$C1165=1,dati_bdv!$C$2:$C$65536,IF(dati_pdc!$C1165=2,dati_bdv!$D$2:$D$65536,IF(dati_pdc!$C1165=3,dati_bdv!$E$2:$E$65536,IF(dati_pdc!$C1165=4,dati_bdv!$F$2:$F$65536,IF(dati_pdc!$C1165=5,dati_bdv!$G$2:$G$65536,dati_bdv!$H$2:$H$65536))))),$A1165,dati_bdv!M$2:M$65536)</f>
        <v>0</v>
      </c>
      <c r="F1165">
        <f>SUMIF(IF(dati_pdc!$C1165=1,dati_bdv!$C$2:$C$65536,IF(dati_pdc!$C1165=2,dati_bdv!$D$2:$D$65536,IF(dati_pdc!$C1165=3,dati_bdv!$E$2:$E$65536,IF(dati_pdc!$C1165=4,dati_bdv!$F$2:$F$65536,IF(dati_pdc!$C1165=5,dati_bdv!$G$2:$G$65536,dati_bdv!$H$2:$H$65536))))),$A1165,dati_bdv!N$2:N$65536)</f>
        <v>0</v>
      </c>
    </row>
    <row r="1166" spans="1:6">
      <c r="A1166" s="34">
        <f>dati_pdc!A1166</f>
        <v>0</v>
      </c>
      <c r="B1166">
        <f>SUMIF(IF(dati_pdc!$C1166=1,dati_bdv!$C$2:$C$65536,IF(dati_pdc!$C1166=2,dati_bdv!$D$2:$D$65536,IF(dati_pdc!$C1166=3,dati_bdv!$E$2:$E$65536,IF(dati_pdc!$C1166=4,dati_bdv!$F$2:$F$65536,IF(dati_pdc!$C1166=5,dati_bdv!$G$2:$G$65536,dati_bdv!$H$2:$H$65536))))),$A1166,dati_bdv!J$2:J$65536)</f>
        <v>0</v>
      </c>
      <c r="C1166">
        <f>SUMIF(IF(dati_pdc!$C1166=1,dati_bdv!$C$2:$C$65536,IF(dati_pdc!$C1166=2,dati_bdv!$D$2:$D$65536,IF(dati_pdc!$C1166=3,dati_bdv!$E$2:$E$65536,IF(dati_pdc!$C1166=4,dati_bdv!$F$2:$F$65536,IF(dati_pdc!$C1166=5,dati_bdv!$G$2:$G$65536,dati_bdv!$H$2:$H$65536))))),$A1166,dati_bdv!K$2:K$65536)</f>
        <v>0</v>
      </c>
      <c r="D1166">
        <f>SUMIF(IF(dati_pdc!$C1166=1,dati_bdv!$C$2:$C$65536,IF(dati_pdc!$C1166=2,dati_bdv!$D$2:$D$65536,IF(dati_pdc!$C1166=3,dati_bdv!$E$2:$E$65536,IF(dati_pdc!$C1166=4,dati_bdv!$F$2:$F$65536,IF(dati_pdc!$C1166=5,dati_bdv!$G$2:$G$65536,dati_bdv!$H$2:$H$65536))))),$A1166,dati_bdv!L$2:L$65536)</f>
        <v>0</v>
      </c>
      <c r="E1166">
        <f>SUMIF(IF(dati_pdc!$C1166=1,dati_bdv!$C$2:$C$65536,IF(dati_pdc!$C1166=2,dati_bdv!$D$2:$D$65536,IF(dati_pdc!$C1166=3,dati_bdv!$E$2:$E$65536,IF(dati_pdc!$C1166=4,dati_bdv!$F$2:$F$65536,IF(dati_pdc!$C1166=5,dati_bdv!$G$2:$G$65536,dati_bdv!$H$2:$H$65536))))),$A1166,dati_bdv!M$2:M$65536)</f>
        <v>0</v>
      </c>
      <c r="F1166">
        <f>SUMIF(IF(dati_pdc!$C1166=1,dati_bdv!$C$2:$C$65536,IF(dati_pdc!$C1166=2,dati_bdv!$D$2:$D$65536,IF(dati_pdc!$C1166=3,dati_bdv!$E$2:$E$65536,IF(dati_pdc!$C1166=4,dati_bdv!$F$2:$F$65536,IF(dati_pdc!$C1166=5,dati_bdv!$G$2:$G$65536,dati_bdv!$H$2:$H$65536))))),$A1166,dati_bdv!N$2:N$65536)</f>
        <v>0</v>
      </c>
    </row>
    <row r="1167" spans="1:6">
      <c r="A1167" s="34">
        <f>dati_pdc!A1167</f>
        <v>0</v>
      </c>
      <c r="B1167">
        <f>SUMIF(IF(dati_pdc!$C1167=1,dati_bdv!$C$2:$C$65536,IF(dati_pdc!$C1167=2,dati_bdv!$D$2:$D$65536,IF(dati_pdc!$C1167=3,dati_bdv!$E$2:$E$65536,IF(dati_pdc!$C1167=4,dati_bdv!$F$2:$F$65536,IF(dati_pdc!$C1167=5,dati_bdv!$G$2:$G$65536,dati_bdv!$H$2:$H$65536))))),$A1167,dati_bdv!J$2:J$65536)</f>
        <v>0</v>
      </c>
      <c r="C1167">
        <f>SUMIF(IF(dati_pdc!$C1167=1,dati_bdv!$C$2:$C$65536,IF(dati_pdc!$C1167=2,dati_bdv!$D$2:$D$65536,IF(dati_pdc!$C1167=3,dati_bdv!$E$2:$E$65536,IF(dati_pdc!$C1167=4,dati_bdv!$F$2:$F$65536,IF(dati_pdc!$C1167=5,dati_bdv!$G$2:$G$65536,dati_bdv!$H$2:$H$65536))))),$A1167,dati_bdv!K$2:K$65536)</f>
        <v>0</v>
      </c>
      <c r="D1167">
        <f>SUMIF(IF(dati_pdc!$C1167=1,dati_bdv!$C$2:$C$65536,IF(dati_pdc!$C1167=2,dati_bdv!$D$2:$D$65536,IF(dati_pdc!$C1167=3,dati_bdv!$E$2:$E$65536,IF(dati_pdc!$C1167=4,dati_bdv!$F$2:$F$65536,IF(dati_pdc!$C1167=5,dati_bdv!$G$2:$G$65536,dati_bdv!$H$2:$H$65536))))),$A1167,dati_bdv!L$2:L$65536)</f>
        <v>0</v>
      </c>
      <c r="E1167">
        <f>SUMIF(IF(dati_pdc!$C1167=1,dati_bdv!$C$2:$C$65536,IF(dati_pdc!$C1167=2,dati_bdv!$D$2:$D$65536,IF(dati_pdc!$C1167=3,dati_bdv!$E$2:$E$65536,IF(dati_pdc!$C1167=4,dati_bdv!$F$2:$F$65536,IF(dati_pdc!$C1167=5,dati_bdv!$G$2:$G$65536,dati_bdv!$H$2:$H$65536))))),$A1167,dati_bdv!M$2:M$65536)</f>
        <v>0</v>
      </c>
      <c r="F1167">
        <f>SUMIF(IF(dati_pdc!$C1167=1,dati_bdv!$C$2:$C$65536,IF(dati_pdc!$C1167=2,dati_bdv!$D$2:$D$65536,IF(dati_pdc!$C1167=3,dati_bdv!$E$2:$E$65536,IF(dati_pdc!$C1167=4,dati_bdv!$F$2:$F$65536,IF(dati_pdc!$C1167=5,dati_bdv!$G$2:$G$65536,dati_bdv!$H$2:$H$65536))))),$A1167,dati_bdv!N$2:N$65536)</f>
        <v>0</v>
      </c>
    </row>
    <row r="1168" spans="1:6">
      <c r="A1168" s="34">
        <f>dati_pdc!A1168</f>
        <v>0</v>
      </c>
      <c r="B1168">
        <f>SUMIF(IF(dati_pdc!$C1168=1,dati_bdv!$C$2:$C$65536,IF(dati_pdc!$C1168=2,dati_bdv!$D$2:$D$65536,IF(dati_pdc!$C1168=3,dati_bdv!$E$2:$E$65536,IF(dati_pdc!$C1168=4,dati_bdv!$F$2:$F$65536,IF(dati_pdc!$C1168=5,dati_bdv!$G$2:$G$65536,dati_bdv!$H$2:$H$65536))))),$A1168,dati_bdv!J$2:J$65536)</f>
        <v>0</v>
      </c>
      <c r="C1168">
        <f>SUMIF(IF(dati_pdc!$C1168=1,dati_bdv!$C$2:$C$65536,IF(dati_pdc!$C1168=2,dati_bdv!$D$2:$D$65536,IF(dati_pdc!$C1168=3,dati_bdv!$E$2:$E$65536,IF(dati_pdc!$C1168=4,dati_bdv!$F$2:$F$65536,IF(dati_pdc!$C1168=5,dati_bdv!$G$2:$G$65536,dati_bdv!$H$2:$H$65536))))),$A1168,dati_bdv!K$2:K$65536)</f>
        <v>0</v>
      </c>
      <c r="D1168">
        <f>SUMIF(IF(dati_pdc!$C1168=1,dati_bdv!$C$2:$C$65536,IF(dati_pdc!$C1168=2,dati_bdv!$D$2:$D$65536,IF(dati_pdc!$C1168=3,dati_bdv!$E$2:$E$65536,IF(dati_pdc!$C1168=4,dati_bdv!$F$2:$F$65536,IF(dati_pdc!$C1168=5,dati_bdv!$G$2:$G$65536,dati_bdv!$H$2:$H$65536))))),$A1168,dati_bdv!L$2:L$65536)</f>
        <v>0</v>
      </c>
      <c r="E1168">
        <f>SUMIF(IF(dati_pdc!$C1168=1,dati_bdv!$C$2:$C$65536,IF(dati_pdc!$C1168=2,dati_bdv!$D$2:$D$65536,IF(dati_pdc!$C1168=3,dati_bdv!$E$2:$E$65536,IF(dati_pdc!$C1168=4,dati_bdv!$F$2:$F$65536,IF(dati_pdc!$C1168=5,dati_bdv!$G$2:$G$65536,dati_bdv!$H$2:$H$65536))))),$A1168,dati_bdv!M$2:M$65536)</f>
        <v>0</v>
      </c>
      <c r="F1168">
        <f>SUMIF(IF(dati_pdc!$C1168=1,dati_bdv!$C$2:$C$65536,IF(dati_pdc!$C1168=2,dati_bdv!$D$2:$D$65536,IF(dati_pdc!$C1168=3,dati_bdv!$E$2:$E$65536,IF(dati_pdc!$C1168=4,dati_bdv!$F$2:$F$65536,IF(dati_pdc!$C1168=5,dati_bdv!$G$2:$G$65536,dati_bdv!$H$2:$H$65536))))),$A1168,dati_bdv!N$2:N$65536)</f>
        <v>0</v>
      </c>
    </row>
    <row r="1169" spans="1:6">
      <c r="A1169" s="34">
        <f>dati_pdc!A1169</f>
        <v>0</v>
      </c>
      <c r="B1169">
        <f>SUMIF(IF(dati_pdc!$C1169=1,dati_bdv!$C$2:$C$65536,IF(dati_pdc!$C1169=2,dati_bdv!$D$2:$D$65536,IF(dati_pdc!$C1169=3,dati_bdv!$E$2:$E$65536,IF(dati_pdc!$C1169=4,dati_bdv!$F$2:$F$65536,IF(dati_pdc!$C1169=5,dati_bdv!$G$2:$G$65536,dati_bdv!$H$2:$H$65536))))),$A1169,dati_bdv!J$2:J$65536)</f>
        <v>0</v>
      </c>
      <c r="C1169">
        <f>SUMIF(IF(dati_pdc!$C1169=1,dati_bdv!$C$2:$C$65536,IF(dati_pdc!$C1169=2,dati_bdv!$D$2:$D$65536,IF(dati_pdc!$C1169=3,dati_bdv!$E$2:$E$65536,IF(dati_pdc!$C1169=4,dati_bdv!$F$2:$F$65536,IF(dati_pdc!$C1169=5,dati_bdv!$G$2:$G$65536,dati_bdv!$H$2:$H$65536))))),$A1169,dati_bdv!K$2:K$65536)</f>
        <v>0</v>
      </c>
      <c r="D1169">
        <f>SUMIF(IF(dati_pdc!$C1169=1,dati_bdv!$C$2:$C$65536,IF(dati_pdc!$C1169=2,dati_bdv!$D$2:$D$65536,IF(dati_pdc!$C1169=3,dati_bdv!$E$2:$E$65536,IF(dati_pdc!$C1169=4,dati_bdv!$F$2:$F$65536,IF(dati_pdc!$C1169=5,dati_bdv!$G$2:$G$65536,dati_bdv!$H$2:$H$65536))))),$A1169,dati_bdv!L$2:L$65536)</f>
        <v>0</v>
      </c>
      <c r="E1169">
        <f>SUMIF(IF(dati_pdc!$C1169=1,dati_bdv!$C$2:$C$65536,IF(dati_pdc!$C1169=2,dati_bdv!$D$2:$D$65536,IF(dati_pdc!$C1169=3,dati_bdv!$E$2:$E$65536,IF(dati_pdc!$C1169=4,dati_bdv!$F$2:$F$65536,IF(dati_pdc!$C1169=5,dati_bdv!$G$2:$G$65536,dati_bdv!$H$2:$H$65536))))),$A1169,dati_bdv!M$2:M$65536)</f>
        <v>0</v>
      </c>
      <c r="F1169">
        <f>SUMIF(IF(dati_pdc!$C1169=1,dati_bdv!$C$2:$C$65536,IF(dati_pdc!$C1169=2,dati_bdv!$D$2:$D$65536,IF(dati_pdc!$C1169=3,dati_bdv!$E$2:$E$65536,IF(dati_pdc!$C1169=4,dati_bdv!$F$2:$F$65536,IF(dati_pdc!$C1169=5,dati_bdv!$G$2:$G$65536,dati_bdv!$H$2:$H$65536))))),$A1169,dati_bdv!N$2:N$65536)</f>
        <v>0</v>
      </c>
    </row>
    <row r="1170" spans="1:6">
      <c r="A1170" s="34">
        <f>dati_pdc!A1170</f>
        <v>0</v>
      </c>
      <c r="B1170">
        <f>SUMIF(IF(dati_pdc!$C1170=1,dati_bdv!$C$2:$C$65536,IF(dati_pdc!$C1170=2,dati_bdv!$D$2:$D$65536,IF(dati_pdc!$C1170=3,dati_bdv!$E$2:$E$65536,IF(dati_pdc!$C1170=4,dati_bdv!$F$2:$F$65536,IF(dati_pdc!$C1170=5,dati_bdv!$G$2:$G$65536,dati_bdv!$H$2:$H$65536))))),$A1170,dati_bdv!J$2:J$65536)</f>
        <v>0</v>
      </c>
      <c r="C1170">
        <f>SUMIF(IF(dati_pdc!$C1170=1,dati_bdv!$C$2:$C$65536,IF(dati_pdc!$C1170=2,dati_bdv!$D$2:$D$65536,IF(dati_pdc!$C1170=3,dati_bdv!$E$2:$E$65536,IF(dati_pdc!$C1170=4,dati_bdv!$F$2:$F$65536,IF(dati_pdc!$C1170=5,dati_bdv!$G$2:$G$65536,dati_bdv!$H$2:$H$65536))))),$A1170,dati_bdv!K$2:K$65536)</f>
        <v>0</v>
      </c>
      <c r="D1170">
        <f>SUMIF(IF(dati_pdc!$C1170=1,dati_bdv!$C$2:$C$65536,IF(dati_pdc!$C1170=2,dati_bdv!$D$2:$D$65536,IF(dati_pdc!$C1170=3,dati_bdv!$E$2:$E$65536,IF(dati_pdc!$C1170=4,dati_bdv!$F$2:$F$65536,IF(dati_pdc!$C1170=5,dati_bdv!$G$2:$G$65536,dati_bdv!$H$2:$H$65536))))),$A1170,dati_bdv!L$2:L$65536)</f>
        <v>0</v>
      </c>
      <c r="E1170">
        <f>SUMIF(IF(dati_pdc!$C1170=1,dati_bdv!$C$2:$C$65536,IF(dati_pdc!$C1170=2,dati_bdv!$D$2:$D$65536,IF(dati_pdc!$C1170=3,dati_bdv!$E$2:$E$65536,IF(dati_pdc!$C1170=4,dati_bdv!$F$2:$F$65536,IF(dati_pdc!$C1170=5,dati_bdv!$G$2:$G$65536,dati_bdv!$H$2:$H$65536))))),$A1170,dati_bdv!M$2:M$65536)</f>
        <v>0</v>
      </c>
      <c r="F1170">
        <f>SUMIF(IF(dati_pdc!$C1170=1,dati_bdv!$C$2:$C$65536,IF(dati_pdc!$C1170=2,dati_bdv!$D$2:$D$65536,IF(dati_pdc!$C1170=3,dati_bdv!$E$2:$E$65536,IF(dati_pdc!$C1170=4,dati_bdv!$F$2:$F$65536,IF(dati_pdc!$C1170=5,dati_bdv!$G$2:$G$65536,dati_bdv!$H$2:$H$65536))))),$A1170,dati_bdv!N$2:N$65536)</f>
        <v>0</v>
      </c>
    </row>
    <row r="1171" spans="1:6">
      <c r="A1171" s="34">
        <f>dati_pdc!A1171</f>
        <v>0</v>
      </c>
      <c r="B1171">
        <f>SUMIF(IF(dati_pdc!$C1171=1,dati_bdv!$C$2:$C$65536,IF(dati_pdc!$C1171=2,dati_bdv!$D$2:$D$65536,IF(dati_pdc!$C1171=3,dati_bdv!$E$2:$E$65536,IF(dati_pdc!$C1171=4,dati_bdv!$F$2:$F$65536,IF(dati_pdc!$C1171=5,dati_bdv!$G$2:$G$65536,dati_bdv!$H$2:$H$65536))))),$A1171,dati_bdv!J$2:J$65536)</f>
        <v>0</v>
      </c>
      <c r="C1171">
        <f>SUMIF(IF(dati_pdc!$C1171=1,dati_bdv!$C$2:$C$65536,IF(dati_pdc!$C1171=2,dati_bdv!$D$2:$D$65536,IF(dati_pdc!$C1171=3,dati_bdv!$E$2:$E$65536,IF(dati_pdc!$C1171=4,dati_bdv!$F$2:$F$65536,IF(dati_pdc!$C1171=5,dati_bdv!$G$2:$G$65536,dati_bdv!$H$2:$H$65536))))),$A1171,dati_bdv!K$2:K$65536)</f>
        <v>0</v>
      </c>
      <c r="D1171">
        <f>SUMIF(IF(dati_pdc!$C1171=1,dati_bdv!$C$2:$C$65536,IF(dati_pdc!$C1171=2,dati_bdv!$D$2:$D$65536,IF(dati_pdc!$C1171=3,dati_bdv!$E$2:$E$65536,IF(dati_pdc!$C1171=4,dati_bdv!$F$2:$F$65536,IF(dati_pdc!$C1171=5,dati_bdv!$G$2:$G$65536,dati_bdv!$H$2:$H$65536))))),$A1171,dati_bdv!L$2:L$65536)</f>
        <v>0</v>
      </c>
      <c r="E1171">
        <f>SUMIF(IF(dati_pdc!$C1171=1,dati_bdv!$C$2:$C$65536,IF(dati_pdc!$C1171=2,dati_bdv!$D$2:$D$65536,IF(dati_pdc!$C1171=3,dati_bdv!$E$2:$E$65536,IF(dati_pdc!$C1171=4,dati_bdv!$F$2:$F$65536,IF(dati_pdc!$C1171=5,dati_bdv!$G$2:$G$65536,dati_bdv!$H$2:$H$65536))))),$A1171,dati_bdv!M$2:M$65536)</f>
        <v>0</v>
      </c>
      <c r="F1171">
        <f>SUMIF(IF(dati_pdc!$C1171=1,dati_bdv!$C$2:$C$65536,IF(dati_pdc!$C1171=2,dati_bdv!$D$2:$D$65536,IF(dati_pdc!$C1171=3,dati_bdv!$E$2:$E$65536,IF(dati_pdc!$C1171=4,dati_bdv!$F$2:$F$65536,IF(dati_pdc!$C1171=5,dati_bdv!$G$2:$G$65536,dati_bdv!$H$2:$H$65536))))),$A1171,dati_bdv!N$2:N$65536)</f>
        <v>0</v>
      </c>
    </row>
    <row r="1172" spans="1:6">
      <c r="A1172" s="34">
        <f>dati_pdc!A1172</f>
        <v>0</v>
      </c>
      <c r="B1172">
        <f>SUMIF(IF(dati_pdc!$C1172=1,dati_bdv!$C$2:$C$65536,IF(dati_pdc!$C1172=2,dati_bdv!$D$2:$D$65536,IF(dati_pdc!$C1172=3,dati_bdv!$E$2:$E$65536,IF(dati_pdc!$C1172=4,dati_bdv!$F$2:$F$65536,IF(dati_pdc!$C1172=5,dati_bdv!$G$2:$G$65536,dati_bdv!$H$2:$H$65536))))),$A1172,dati_bdv!J$2:J$65536)</f>
        <v>0</v>
      </c>
      <c r="C1172">
        <f>SUMIF(IF(dati_pdc!$C1172=1,dati_bdv!$C$2:$C$65536,IF(dati_pdc!$C1172=2,dati_bdv!$D$2:$D$65536,IF(dati_pdc!$C1172=3,dati_bdv!$E$2:$E$65536,IF(dati_pdc!$C1172=4,dati_bdv!$F$2:$F$65536,IF(dati_pdc!$C1172=5,dati_bdv!$G$2:$G$65536,dati_bdv!$H$2:$H$65536))))),$A1172,dati_bdv!K$2:K$65536)</f>
        <v>0</v>
      </c>
      <c r="D1172">
        <f>SUMIF(IF(dati_pdc!$C1172=1,dati_bdv!$C$2:$C$65536,IF(dati_pdc!$C1172=2,dati_bdv!$D$2:$D$65536,IF(dati_pdc!$C1172=3,dati_bdv!$E$2:$E$65536,IF(dati_pdc!$C1172=4,dati_bdv!$F$2:$F$65536,IF(dati_pdc!$C1172=5,dati_bdv!$G$2:$G$65536,dati_bdv!$H$2:$H$65536))))),$A1172,dati_bdv!L$2:L$65536)</f>
        <v>0</v>
      </c>
      <c r="E1172">
        <f>SUMIF(IF(dati_pdc!$C1172=1,dati_bdv!$C$2:$C$65536,IF(dati_pdc!$C1172=2,dati_bdv!$D$2:$D$65536,IF(dati_pdc!$C1172=3,dati_bdv!$E$2:$E$65536,IF(dati_pdc!$C1172=4,dati_bdv!$F$2:$F$65536,IF(dati_pdc!$C1172=5,dati_bdv!$G$2:$G$65536,dati_bdv!$H$2:$H$65536))))),$A1172,dati_bdv!M$2:M$65536)</f>
        <v>0</v>
      </c>
      <c r="F1172">
        <f>SUMIF(IF(dati_pdc!$C1172=1,dati_bdv!$C$2:$C$65536,IF(dati_pdc!$C1172=2,dati_bdv!$D$2:$D$65536,IF(dati_pdc!$C1172=3,dati_bdv!$E$2:$E$65536,IF(dati_pdc!$C1172=4,dati_bdv!$F$2:$F$65536,IF(dati_pdc!$C1172=5,dati_bdv!$G$2:$G$65536,dati_bdv!$H$2:$H$65536))))),$A1172,dati_bdv!N$2:N$65536)</f>
        <v>0</v>
      </c>
    </row>
    <row r="1173" spans="1:6">
      <c r="A1173" s="34">
        <f>dati_pdc!A1173</f>
        <v>0</v>
      </c>
      <c r="B1173">
        <f>SUMIF(IF(dati_pdc!$C1173=1,dati_bdv!$C$2:$C$65536,IF(dati_pdc!$C1173=2,dati_bdv!$D$2:$D$65536,IF(dati_pdc!$C1173=3,dati_bdv!$E$2:$E$65536,IF(dati_pdc!$C1173=4,dati_bdv!$F$2:$F$65536,IF(dati_pdc!$C1173=5,dati_bdv!$G$2:$G$65536,dati_bdv!$H$2:$H$65536))))),$A1173,dati_bdv!J$2:J$65536)</f>
        <v>0</v>
      </c>
      <c r="C1173">
        <f>SUMIF(IF(dati_pdc!$C1173=1,dati_bdv!$C$2:$C$65536,IF(dati_pdc!$C1173=2,dati_bdv!$D$2:$D$65536,IF(dati_pdc!$C1173=3,dati_bdv!$E$2:$E$65536,IF(dati_pdc!$C1173=4,dati_bdv!$F$2:$F$65536,IF(dati_pdc!$C1173=5,dati_bdv!$G$2:$G$65536,dati_bdv!$H$2:$H$65536))))),$A1173,dati_bdv!K$2:K$65536)</f>
        <v>0</v>
      </c>
      <c r="D1173">
        <f>SUMIF(IF(dati_pdc!$C1173=1,dati_bdv!$C$2:$C$65536,IF(dati_pdc!$C1173=2,dati_bdv!$D$2:$D$65536,IF(dati_pdc!$C1173=3,dati_bdv!$E$2:$E$65536,IF(dati_pdc!$C1173=4,dati_bdv!$F$2:$F$65536,IF(dati_pdc!$C1173=5,dati_bdv!$G$2:$G$65536,dati_bdv!$H$2:$H$65536))))),$A1173,dati_bdv!L$2:L$65536)</f>
        <v>0</v>
      </c>
      <c r="E1173">
        <f>SUMIF(IF(dati_pdc!$C1173=1,dati_bdv!$C$2:$C$65536,IF(dati_pdc!$C1173=2,dati_bdv!$D$2:$D$65536,IF(dati_pdc!$C1173=3,dati_bdv!$E$2:$E$65536,IF(dati_pdc!$C1173=4,dati_bdv!$F$2:$F$65536,IF(dati_pdc!$C1173=5,dati_bdv!$G$2:$G$65536,dati_bdv!$H$2:$H$65536))))),$A1173,dati_bdv!M$2:M$65536)</f>
        <v>0</v>
      </c>
      <c r="F1173">
        <f>SUMIF(IF(dati_pdc!$C1173=1,dati_bdv!$C$2:$C$65536,IF(dati_pdc!$C1173=2,dati_bdv!$D$2:$D$65536,IF(dati_pdc!$C1173=3,dati_bdv!$E$2:$E$65536,IF(dati_pdc!$C1173=4,dati_bdv!$F$2:$F$65536,IF(dati_pdc!$C1173=5,dati_bdv!$G$2:$G$65536,dati_bdv!$H$2:$H$65536))))),$A1173,dati_bdv!N$2:N$65536)</f>
        <v>0</v>
      </c>
    </row>
    <row r="1174" spans="1:6">
      <c r="A1174" s="34">
        <f>dati_pdc!A1174</f>
        <v>0</v>
      </c>
      <c r="B1174">
        <f>SUMIF(IF(dati_pdc!$C1174=1,dati_bdv!$C$2:$C$65536,IF(dati_pdc!$C1174=2,dati_bdv!$D$2:$D$65536,IF(dati_pdc!$C1174=3,dati_bdv!$E$2:$E$65536,IF(dati_pdc!$C1174=4,dati_bdv!$F$2:$F$65536,IF(dati_pdc!$C1174=5,dati_bdv!$G$2:$G$65536,dati_bdv!$H$2:$H$65536))))),$A1174,dati_bdv!J$2:J$65536)</f>
        <v>0</v>
      </c>
      <c r="C1174">
        <f>SUMIF(IF(dati_pdc!$C1174=1,dati_bdv!$C$2:$C$65536,IF(dati_pdc!$C1174=2,dati_bdv!$D$2:$D$65536,IF(dati_pdc!$C1174=3,dati_bdv!$E$2:$E$65536,IF(dati_pdc!$C1174=4,dati_bdv!$F$2:$F$65536,IF(dati_pdc!$C1174=5,dati_bdv!$G$2:$G$65536,dati_bdv!$H$2:$H$65536))))),$A1174,dati_bdv!K$2:K$65536)</f>
        <v>0</v>
      </c>
      <c r="D1174">
        <f>SUMIF(IF(dati_pdc!$C1174=1,dati_bdv!$C$2:$C$65536,IF(dati_pdc!$C1174=2,dati_bdv!$D$2:$D$65536,IF(dati_pdc!$C1174=3,dati_bdv!$E$2:$E$65536,IF(dati_pdc!$C1174=4,dati_bdv!$F$2:$F$65536,IF(dati_pdc!$C1174=5,dati_bdv!$G$2:$G$65536,dati_bdv!$H$2:$H$65536))))),$A1174,dati_bdv!L$2:L$65536)</f>
        <v>0</v>
      </c>
      <c r="E1174">
        <f>SUMIF(IF(dati_pdc!$C1174=1,dati_bdv!$C$2:$C$65536,IF(dati_pdc!$C1174=2,dati_bdv!$D$2:$D$65536,IF(dati_pdc!$C1174=3,dati_bdv!$E$2:$E$65536,IF(dati_pdc!$C1174=4,dati_bdv!$F$2:$F$65536,IF(dati_pdc!$C1174=5,dati_bdv!$G$2:$G$65536,dati_bdv!$H$2:$H$65536))))),$A1174,dati_bdv!M$2:M$65536)</f>
        <v>0</v>
      </c>
      <c r="F1174">
        <f>SUMIF(IF(dati_pdc!$C1174=1,dati_bdv!$C$2:$C$65536,IF(dati_pdc!$C1174=2,dati_bdv!$D$2:$D$65536,IF(dati_pdc!$C1174=3,dati_bdv!$E$2:$E$65536,IF(dati_pdc!$C1174=4,dati_bdv!$F$2:$F$65536,IF(dati_pdc!$C1174=5,dati_bdv!$G$2:$G$65536,dati_bdv!$H$2:$H$65536))))),$A1174,dati_bdv!N$2:N$65536)</f>
        <v>0</v>
      </c>
    </row>
    <row r="1175" spans="1:6">
      <c r="A1175" s="34">
        <f>dati_pdc!A1175</f>
        <v>0</v>
      </c>
      <c r="B1175">
        <f>SUMIF(IF(dati_pdc!$C1175=1,dati_bdv!$C$2:$C$65536,IF(dati_pdc!$C1175=2,dati_bdv!$D$2:$D$65536,IF(dati_pdc!$C1175=3,dati_bdv!$E$2:$E$65536,IF(dati_pdc!$C1175=4,dati_bdv!$F$2:$F$65536,IF(dati_pdc!$C1175=5,dati_bdv!$G$2:$G$65536,dati_bdv!$H$2:$H$65536))))),$A1175,dati_bdv!J$2:J$65536)</f>
        <v>0</v>
      </c>
      <c r="C1175">
        <f>SUMIF(IF(dati_pdc!$C1175=1,dati_bdv!$C$2:$C$65536,IF(dati_pdc!$C1175=2,dati_bdv!$D$2:$D$65536,IF(dati_pdc!$C1175=3,dati_bdv!$E$2:$E$65536,IF(dati_pdc!$C1175=4,dati_bdv!$F$2:$F$65536,IF(dati_pdc!$C1175=5,dati_bdv!$G$2:$G$65536,dati_bdv!$H$2:$H$65536))))),$A1175,dati_bdv!K$2:K$65536)</f>
        <v>0</v>
      </c>
      <c r="D1175">
        <f>SUMIF(IF(dati_pdc!$C1175=1,dati_bdv!$C$2:$C$65536,IF(dati_pdc!$C1175=2,dati_bdv!$D$2:$D$65536,IF(dati_pdc!$C1175=3,dati_bdv!$E$2:$E$65536,IF(dati_pdc!$C1175=4,dati_bdv!$F$2:$F$65536,IF(dati_pdc!$C1175=5,dati_bdv!$G$2:$G$65536,dati_bdv!$H$2:$H$65536))))),$A1175,dati_bdv!L$2:L$65536)</f>
        <v>0</v>
      </c>
      <c r="E1175">
        <f>SUMIF(IF(dati_pdc!$C1175=1,dati_bdv!$C$2:$C$65536,IF(dati_pdc!$C1175=2,dati_bdv!$D$2:$D$65536,IF(dati_pdc!$C1175=3,dati_bdv!$E$2:$E$65536,IF(dati_pdc!$C1175=4,dati_bdv!$F$2:$F$65536,IF(dati_pdc!$C1175=5,dati_bdv!$G$2:$G$65536,dati_bdv!$H$2:$H$65536))))),$A1175,dati_bdv!M$2:M$65536)</f>
        <v>0</v>
      </c>
      <c r="F1175">
        <f>SUMIF(IF(dati_pdc!$C1175=1,dati_bdv!$C$2:$C$65536,IF(dati_pdc!$C1175=2,dati_bdv!$D$2:$D$65536,IF(dati_pdc!$C1175=3,dati_bdv!$E$2:$E$65536,IF(dati_pdc!$C1175=4,dati_bdv!$F$2:$F$65536,IF(dati_pdc!$C1175=5,dati_bdv!$G$2:$G$65536,dati_bdv!$H$2:$H$65536))))),$A1175,dati_bdv!N$2:N$65536)</f>
        <v>0</v>
      </c>
    </row>
    <row r="1176" spans="1:6">
      <c r="A1176" s="34">
        <f>dati_pdc!A1176</f>
        <v>0</v>
      </c>
      <c r="B1176">
        <f>SUMIF(IF(dati_pdc!$C1176=1,dati_bdv!$C$2:$C$65536,IF(dati_pdc!$C1176=2,dati_bdv!$D$2:$D$65536,IF(dati_pdc!$C1176=3,dati_bdv!$E$2:$E$65536,IF(dati_pdc!$C1176=4,dati_bdv!$F$2:$F$65536,IF(dati_pdc!$C1176=5,dati_bdv!$G$2:$G$65536,dati_bdv!$H$2:$H$65536))))),$A1176,dati_bdv!J$2:J$65536)</f>
        <v>0</v>
      </c>
      <c r="C1176">
        <f>SUMIF(IF(dati_pdc!$C1176=1,dati_bdv!$C$2:$C$65536,IF(dati_pdc!$C1176=2,dati_bdv!$D$2:$D$65536,IF(dati_pdc!$C1176=3,dati_bdv!$E$2:$E$65536,IF(dati_pdc!$C1176=4,dati_bdv!$F$2:$F$65536,IF(dati_pdc!$C1176=5,dati_bdv!$G$2:$G$65536,dati_bdv!$H$2:$H$65536))))),$A1176,dati_bdv!K$2:K$65536)</f>
        <v>0</v>
      </c>
      <c r="D1176">
        <f>SUMIF(IF(dati_pdc!$C1176=1,dati_bdv!$C$2:$C$65536,IF(dati_pdc!$C1176=2,dati_bdv!$D$2:$D$65536,IF(dati_pdc!$C1176=3,dati_bdv!$E$2:$E$65536,IF(dati_pdc!$C1176=4,dati_bdv!$F$2:$F$65536,IF(dati_pdc!$C1176=5,dati_bdv!$G$2:$G$65536,dati_bdv!$H$2:$H$65536))))),$A1176,dati_bdv!L$2:L$65536)</f>
        <v>0</v>
      </c>
      <c r="E1176">
        <f>SUMIF(IF(dati_pdc!$C1176=1,dati_bdv!$C$2:$C$65536,IF(dati_pdc!$C1176=2,dati_bdv!$D$2:$D$65536,IF(dati_pdc!$C1176=3,dati_bdv!$E$2:$E$65536,IF(dati_pdc!$C1176=4,dati_bdv!$F$2:$F$65536,IF(dati_pdc!$C1176=5,dati_bdv!$G$2:$G$65536,dati_bdv!$H$2:$H$65536))))),$A1176,dati_bdv!M$2:M$65536)</f>
        <v>0</v>
      </c>
      <c r="F1176">
        <f>SUMIF(IF(dati_pdc!$C1176=1,dati_bdv!$C$2:$C$65536,IF(dati_pdc!$C1176=2,dati_bdv!$D$2:$D$65536,IF(dati_pdc!$C1176=3,dati_bdv!$E$2:$E$65536,IF(dati_pdc!$C1176=4,dati_bdv!$F$2:$F$65536,IF(dati_pdc!$C1176=5,dati_bdv!$G$2:$G$65536,dati_bdv!$H$2:$H$65536))))),$A1176,dati_bdv!N$2:N$65536)</f>
        <v>0</v>
      </c>
    </row>
    <row r="1177" spans="1:6">
      <c r="A1177" s="34">
        <f>dati_pdc!A1177</f>
        <v>0</v>
      </c>
      <c r="B1177">
        <f>SUMIF(IF(dati_pdc!$C1177=1,dati_bdv!$C$2:$C$65536,IF(dati_pdc!$C1177=2,dati_bdv!$D$2:$D$65536,IF(dati_pdc!$C1177=3,dati_bdv!$E$2:$E$65536,IF(dati_pdc!$C1177=4,dati_bdv!$F$2:$F$65536,IF(dati_pdc!$C1177=5,dati_bdv!$G$2:$G$65536,dati_bdv!$H$2:$H$65536))))),$A1177,dati_bdv!J$2:J$65536)</f>
        <v>0</v>
      </c>
      <c r="C1177">
        <f>SUMIF(IF(dati_pdc!$C1177=1,dati_bdv!$C$2:$C$65536,IF(dati_pdc!$C1177=2,dati_bdv!$D$2:$D$65536,IF(dati_pdc!$C1177=3,dati_bdv!$E$2:$E$65536,IF(dati_pdc!$C1177=4,dati_bdv!$F$2:$F$65536,IF(dati_pdc!$C1177=5,dati_bdv!$G$2:$G$65536,dati_bdv!$H$2:$H$65536))))),$A1177,dati_bdv!K$2:K$65536)</f>
        <v>0</v>
      </c>
      <c r="D1177">
        <f>SUMIF(IF(dati_pdc!$C1177=1,dati_bdv!$C$2:$C$65536,IF(dati_pdc!$C1177=2,dati_bdv!$D$2:$D$65536,IF(dati_pdc!$C1177=3,dati_bdv!$E$2:$E$65536,IF(dati_pdc!$C1177=4,dati_bdv!$F$2:$F$65536,IF(dati_pdc!$C1177=5,dati_bdv!$G$2:$G$65536,dati_bdv!$H$2:$H$65536))))),$A1177,dati_bdv!L$2:L$65536)</f>
        <v>0</v>
      </c>
      <c r="E1177">
        <f>SUMIF(IF(dati_pdc!$C1177=1,dati_bdv!$C$2:$C$65536,IF(dati_pdc!$C1177=2,dati_bdv!$D$2:$D$65536,IF(dati_pdc!$C1177=3,dati_bdv!$E$2:$E$65536,IF(dati_pdc!$C1177=4,dati_bdv!$F$2:$F$65536,IF(dati_pdc!$C1177=5,dati_bdv!$G$2:$G$65536,dati_bdv!$H$2:$H$65536))))),$A1177,dati_bdv!M$2:M$65536)</f>
        <v>0</v>
      </c>
      <c r="F1177">
        <f>SUMIF(IF(dati_pdc!$C1177=1,dati_bdv!$C$2:$C$65536,IF(dati_pdc!$C1177=2,dati_bdv!$D$2:$D$65536,IF(dati_pdc!$C1177=3,dati_bdv!$E$2:$E$65536,IF(dati_pdc!$C1177=4,dati_bdv!$F$2:$F$65536,IF(dati_pdc!$C1177=5,dati_bdv!$G$2:$G$65536,dati_bdv!$H$2:$H$65536))))),$A1177,dati_bdv!N$2:N$65536)</f>
        <v>0</v>
      </c>
    </row>
    <row r="1178" spans="1:6">
      <c r="A1178" s="34">
        <f>dati_pdc!A1178</f>
        <v>0</v>
      </c>
      <c r="B1178">
        <f>SUMIF(IF(dati_pdc!$C1178=1,dati_bdv!$C$2:$C$65536,IF(dati_pdc!$C1178=2,dati_bdv!$D$2:$D$65536,IF(dati_pdc!$C1178=3,dati_bdv!$E$2:$E$65536,IF(dati_pdc!$C1178=4,dati_bdv!$F$2:$F$65536,IF(dati_pdc!$C1178=5,dati_bdv!$G$2:$G$65536,dati_bdv!$H$2:$H$65536))))),$A1178,dati_bdv!J$2:J$65536)</f>
        <v>0</v>
      </c>
      <c r="C1178">
        <f>SUMIF(IF(dati_pdc!$C1178=1,dati_bdv!$C$2:$C$65536,IF(dati_pdc!$C1178=2,dati_bdv!$D$2:$D$65536,IF(dati_pdc!$C1178=3,dati_bdv!$E$2:$E$65536,IF(dati_pdc!$C1178=4,dati_bdv!$F$2:$F$65536,IF(dati_pdc!$C1178=5,dati_bdv!$G$2:$G$65536,dati_bdv!$H$2:$H$65536))))),$A1178,dati_bdv!K$2:K$65536)</f>
        <v>0</v>
      </c>
      <c r="D1178">
        <f>SUMIF(IF(dati_pdc!$C1178=1,dati_bdv!$C$2:$C$65536,IF(dati_pdc!$C1178=2,dati_bdv!$D$2:$D$65536,IF(dati_pdc!$C1178=3,dati_bdv!$E$2:$E$65536,IF(dati_pdc!$C1178=4,dati_bdv!$F$2:$F$65536,IF(dati_pdc!$C1178=5,dati_bdv!$G$2:$G$65536,dati_bdv!$H$2:$H$65536))))),$A1178,dati_bdv!L$2:L$65536)</f>
        <v>0</v>
      </c>
      <c r="E1178">
        <f>SUMIF(IF(dati_pdc!$C1178=1,dati_bdv!$C$2:$C$65536,IF(dati_pdc!$C1178=2,dati_bdv!$D$2:$D$65536,IF(dati_pdc!$C1178=3,dati_bdv!$E$2:$E$65536,IF(dati_pdc!$C1178=4,dati_bdv!$F$2:$F$65536,IF(dati_pdc!$C1178=5,dati_bdv!$G$2:$G$65536,dati_bdv!$H$2:$H$65536))))),$A1178,dati_bdv!M$2:M$65536)</f>
        <v>0</v>
      </c>
      <c r="F1178">
        <f>SUMIF(IF(dati_pdc!$C1178=1,dati_bdv!$C$2:$C$65536,IF(dati_pdc!$C1178=2,dati_bdv!$D$2:$D$65536,IF(dati_pdc!$C1178=3,dati_bdv!$E$2:$E$65536,IF(dati_pdc!$C1178=4,dati_bdv!$F$2:$F$65536,IF(dati_pdc!$C1178=5,dati_bdv!$G$2:$G$65536,dati_bdv!$H$2:$H$65536))))),$A1178,dati_bdv!N$2:N$65536)</f>
        <v>0</v>
      </c>
    </row>
    <row r="1179" spans="1:6">
      <c r="A1179" s="34">
        <f>dati_pdc!A1179</f>
        <v>0</v>
      </c>
      <c r="B1179">
        <f>SUMIF(IF(dati_pdc!$C1179=1,dati_bdv!$C$2:$C$65536,IF(dati_pdc!$C1179=2,dati_bdv!$D$2:$D$65536,IF(dati_pdc!$C1179=3,dati_bdv!$E$2:$E$65536,IF(dati_pdc!$C1179=4,dati_bdv!$F$2:$F$65536,IF(dati_pdc!$C1179=5,dati_bdv!$G$2:$G$65536,dati_bdv!$H$2:$H$65536))))),$A1179,dati_bdv!J$2:J$65536)</f>
        <v>0</v>
      </c>
      <c r="C1179">
        <f>SUMIF(IF(dati_pdc!$C1179=1,dati_bdv!$C$2:$C$65536,IF(dati_pdc!$C1179=2,dati_bdv!$D$2:$D$65536,IF(dati_pdc!$C1179=3,dati_bdv!$E$2:$E$65536,IF(dati_pdc!$C1179=4,dati_bdv!$F$2:$F$65536,IF(dati_pdc!$C1179=5,dati_bdv!$G$2:$G$65536,dati_bdv!$H$2:$H$65536))))),$A1179,dati_bdv!K$2:K$65536)</f>
        <v>0</v>
      </c>
      <c r="D1179">
        <f>SUMIF(IF(dati_pdc!$C1179=1,dati_bdv!$C$2:$C$65536,IF(dati_pdc!$C1179=2,dati_bdv!$D$2:$D$65536,IF(dati_pdc!$C1179=3,dati_bdv!$E$2:$E$65536,IF(dati_pdc!$C1179=4,dati_bdv!$F$2:$F$65536,IF(dati_pdc!$C1179=5,dati_bdv!$G$2:$G$65536,dati_bdv!$H$2:$H$65536))))),$A1179,dati_bdv!L$2:L$65536)</f>
        <v>0</v>
      </c>
      <c r="E1179">
        <f>SUMIF(IF(dati_pdc!$C1179=1,dati_bdv!$C$2:$C$65536,IF(dati_pdc!$C1179=2,dati_bdv!$D$2:$D$65536,IF(dati_pdc!$C1179=3,dati_bdv!$E$2:$E$65536,IF(dati_pdc!$C1179=4,dati_bdv!$F$2:$F$65536,IF(dati_pdc!$C1179=5,dati_bdv!$G$2:$G$65536,dati_bdv!$H$2:$H$65536))))),$A1179,dati_bdv!M$2:M$65536)</f>
        <v>0</v>
      </c>
      <c r="F1179">
        <f>SUMIF(IF(dati_pdc!$C1179=1,dati_bdv!$C$2:$C$65536,IF(dati_pdc!$C1179=2,dati_bdv!$D$2:$D$65536,IF(dati_pdc!$C1179=3,dati_bdv!$E$2:$E$65536,IF(dati_pdc!$C1179=4,dati_bdv!$F$2:$F$65536,IF(dati_pdc!$C1179=5,dati_bdv!$G$2:$G$65536,dati_bdv!$H$2:$H$65536))))),$A1179,dati_bdv!N$2:N$65536)</f>
        <v>0</v>
      </c>
    </row>
    <row r="1180" spans="1:6">
      <c r="A1180" s="34">
        <f>dati_pdc!A1180</f>
        <v>0</v>
      </c>
      <c r="B1180">
        <f>SUMIF(IF(dati_pdc!$C1180=1,dati_bdv!$C$2:$C$65536,IF(dati_pdc!$C1180=2,dati_bdv!$D$2:$D$65536,IF(dati_pdc!$C1180=3,dati_bdv!$E$2:$E$65536,IF(dati_pdc!$C1180=4,dati_bdv!$F$2:$F$65536,IF(dati_pdc!$C1180=5,dati_bdv!$G$2:$G$65536,dati_bdv!$H$2:$H$65536))))),$A1180,dati_bdv!J$2:J$65536)</f>
        <v>0</v>
      </c>
      <c r="C1180">
        <f>SUMIF(IF(dati_pdc!$C1180=1,dati_bdv!$C$2:$C$65536,IF(dati_pdc!$C1180=2,dati_bdv!$D$2:$D$65536,IF(dati_pdc!$C1180=3,dati_bdv!$E$2:$E$65536,IF(dati_pdc!$C1180=4,dati_bdv!$F$2:$F$65536,IF(dati_pdc!$C1180=5,dati_bdv!$G$2:$G$65536,dati_bdv!$H$2:$H$65536))))),$A1180,dati_bdv!K$2:K$65536)</f>
        <v>0</v>
      </c>
      <c r="D1180">
        <f>SUMIF(IF(dati_pdc!$C1180=1,dati_bdv!$C$2:$C$65536,IF(dati_pdc!$C1180=2,dati_bdv!$D$2:$D$65536,IF(dati_pdc!$C1180=3,dati_bdv!$E$2:$E$65536,IF(dati_pdc!$C1180=4,dati_bdv!$F$2:$F$65536,IF(dati_pdc!$C1180=5,dati_bdv!$G$2:$G$65536,dati_bdv!$H$2:$H$65536))))),$A1180,dati_bdv!L$2:L$65536)</f>
        <v>0</v>
      </c>
      <c r="E1180">
        <f>SUMIF(IF(dati_pdc!$C1180=1,dati_bdv!$C$2:$C$65536,IF(dati_pdc!$C1180=2,dati_bdv!$D$2:$D$65536,IF(dati_pdc!$C1180=3,dati_bdv!$E$2:$E$65536,IF(dati_pdc!$C1180=4,dati_bdv!$F$2:$F$65536,IF(dati_pdc!$C1180=5,dati_bdv!$G$2:$G$65536,dati_bdv!$H$2:$H$65536))))),$A1180,dati_bdv!M$2:M$65536)</f>
        <v>0</v>
      </c>
      <c r="F1180">
        <f>SUMIF(IF(dati_pdc!$C1180=1,dati_bdv!$C$2:$C$65536,IF(dati_pdc!$C1180=2,dati_bdv!$D$2:$D$65536,IF(dati_pdc!$C1180=3,dati_bdv!$E$2:$E$65536,IF(dati_pdc!$C1180=4,dati_bdv!$F$2:$F$65536,IF(dati_pdc!$C1180=5,dati_bdv!$G$2:$G$65536,dati_bdv!$H$2:$H$65536))))),$A1180,dati_bdv!N$2:N$65536)</f>
        <v>0</v>
      </c>
    </row>
    <row r="1181" spans="1:6">
      <c r="A1181" s="34">
        <f>dati_pdc!A1181</f>
        <v>0</v>
      </c>
      <c r="B1181">
        <f>SUMIF(IF(dati_pdc!$C1181=1,dati_bdv!$C$2:$C$65536,IF(dati_pdc!$C1181=2,dati_bdv!$D$2:$D$65536,IF(dati_pdc!$C1181=3,dati_bdv!$E$2:$E$65536,IF(dati_pdc!$C1181=4,dati_bdv!$F$2:$F$65536,IF(dati_pdc!$C1181=5,dati_bdv!$G$2:$G$65536,dati_bdv!$H$2:$H$65536))))),$A1181,dati_bdv!J$2:J$65536)</f>
        <v>0</v>
      </c>
      <c r="C1181">
        <f>SUMIF(IF(dati_pdc!$C1181=1,dati_bdv!$C$2:$C$65536,IF(dati_pdc!$C1181=2,dati_bdv!$D$2:$D$65536,IF(dati_pdc!$C1181=3,dati_bdv!$E$2:$E$65536,IF(dati_pdc!$C1181=4,dati_bdv!$F$2:$F$65536,IF(dati_pdc!$C1181=5,dati_bdv!$G$2:$G$65536,dati_bdv!$H$2:$H$65536))))),$A1181,dati_bdv!K$2:K$65536)</f>
        <v>0</v>
      </c>
      <c r="D1181">
        <f>SUMIF(IF(dati_pdc!$C1181=1,dati_bdv!$C$2:$C$65536,IF(dati_pdc!$C1181=2,dati_bdv!$D$2:$D$65536,IF(dati_pdc!$C1181=3,dati_bdv!$E$2:$E$65536,IF(dati_pdc!$C1181=4,dati_bdv!$F$2:$F$65536,IF(dati_pdc!$C1181=5,dati_bdv!$G$2:$G$65536,dati_bdv!$H$2:$H$65536))))),$A1181,dati_bdv!L$2:L$65536)</f>
        <v>0</v>
      </c>
      <c r="E1181">
        <f>SUMIF(IF(dati_pdc!$C1181=1,dati_bdv!$C$2:$C$65536,IF(dati_pdc!$C1181=2,dati_bdv!$D$2:$D$65536,IF(dati_pdc!$C1181=3,dati_bdv!$E$2:$E$65536,IF(dati_pdc!$C1181=4,dati_bdv!$F$2:$F$65536,IF(dati_pdc!$C1181=5,dati_bdv!$G$2:$G$65536,dati_bdv!$H$2:$H$65536))))),$A1181,dati_bdv!M$2:M$65536)</f>
        <v>0</v>
      </c>
      <c r="F1181">
        <f>SUMIF(IF(dati_pdc!$C1181=1,dati_bdv!$C$2:$C$65536,IF(dati_pdc!$C1181=2,dati_bdv!$D$2:$D$65536,IF(dati_pdc!$C1181=3,dati_bdv!$E$2:$E$65536,IF(dati_pdc!$C1181=4,dati_bdv!$F$2:$F$65536,IF(dati_pdc!$C1181=5,dati_bdv!$G$2:$G$65536,dati_bdv!$H$2:$H$65536))))),$A1181,dati_bdv!N$2:N$65536)</f>
        <v>0</v>
      </c>
    </row>
    <row r="1182" spans="1:6">
      <c r="A1182" s="34">
        <f>dati_pdc!A1182</f>
        <v>0</v>
      </c>
      <c r="B1182">
        <f>SUMIF(IF(dati_pdc!$C1182=1,dati_bdv!$C$2:$C$65536,IF(dati_pdc!$C1182=2,dati_bdv!$D$2:$D$65536,IF(dati_pdc!$C1182=3,dati_bdv!$E$2:$E$65536,IF(dati_pdc!$C1182=4,dati_bdv!$F$2:$F$65536,IF(dati_pdc!$C1182=5,dati_bdv!$G$2:$G$65536,dati_bdv!$H$2:$H$65536))))),$A1182,dati_bdv!J$2:J$65536)</f>
        <v>0</v>
      </c>
      <c r="C1182">
        <f>SUMIF(IF(dati_pdc!$C1182=1,dati_bdv!$C$2:$C$65536,IF(dati_pdc!$C1182=2,dati_bdv!$D$2:$D$65536,IF(dati_pdc!$C1182=3,dati_bdv!$E$2:$E$65536,IF(dati_pdc!$C1182=4,dati_bdv!$F$2:$F$65536,IF(dati_pdc!$C1182=5,dati_bdv!$G$2:$G$65536,dati_bdv!$H$2:$H$65536))))),$A1182,dati_bdv!K$2:K$65536)</f>
        <v>0</v>
      </c>
      <c r="D1182">
        <f>SUMIF(IF(dati_pdc!$C1182=1,dati_bdv!$C$2:$C$65536,IF(dati_pdc!$C1182=2,dati_bdv!$D$2:$D$65536,IF(dati_pdc!$C1182=3,dati_bdv!$E$2:$E$65536,IF(dati_pdc!$C1182=4,dati_bdv!$F$2:$F$65536,IF(dati_pdc!$C1182=5,dati_bdv!$G$2:$G$65536,dati_bdv!$H$2:$H$65536))))),$A1182,dati_bdv!L$2:L$65536)</f>
        <v>0</v>
      </c>
      <c r="E1182">
        <f>SUMIF(IF(dati_pdc!$C1182=1,dati_bdv!$C$2:$C$65536,IF(dati_pdc!$C1182=2,dati_bdv!$D$2:$D$65536,IF(dati_pdc!$C1182=3,dati_bdv!$E$2:$E$65536,IF(dati_pdc!$C1182=4,dati_bdv!$F$2:$F$65536,IF(dati_pdc!$C1182=5,dati_bdv!$G$2:$G$65536,dati_bdv!$H$2:$H$65536))))),$A1182,dati_bdv!M$2:M$65536)</f>
        <v>0</v>
      </c>
      <c r="F1182">
        <f>SUMIF(IF(dati_pdc!$C1182=1,dati_bdv!$C$2:$C$65536,IF(dati_pdc!$C1182=2,dati_bdv!$D$2:$D$65536,IF(dati_pdc!$C1182=3,dati_bdv!$E$2:$E$65536,IF(dati_pdc!$C1182=4,dati_bdv!$F$2:$F$65536,IF(dati_pdc!$C1182=5,dati_bdv!$G$2:$G$65536,dati_bdv!$H$2:$H$65536))))),$A1182,dati_bdv!N$2:N$65536)</f>
        <v>0</v>
      </c>
    </row>
    <row r="1183" spans="1:6">
      <c r="A1183" s="34">
        <f>dati_pdc!A1183</f>
        <v>0</v>
      </c>
      <c r="B1183">
        <f>SUMIF(IF(dati_pdc!$C1183=1,dati_bdv!$C$2:$C$65536,IF(dati_pdc!$C1183=2,dati_bdv!$D$2:$D$65536,IF(dati_pdc!$C1183=3,dati_bdv!$E$2:$E$65536,IF(dati_pdc!$C1183=4,dati_bdv!$F$2:$F$65536,IF(dati_pdc!$C1183=5,dati_bdv!$G$2:$G$65536,dati_bdv!$H$2:$H$65536))))),$A1183,dati_bdv!J$2:J$65536)</f>
        <v>0</v>
      </c>
      <c r="C1183">
        <f>SUMIF(IF(dati_pdc!$C1183=1,dati_bdv!$C$2:$C$65536,IF(dati_pdc!$C1183=2,dati_bdv!$D$2:$D$65536,IF(dati_pdc!$C1183=3,dati_bdv!$E$2:$E$65536,IF(dati_pdc!$C1183=4,dati_bdv!$F$2:$F$65536,IF(dati_pdc!$C1183=5,dati_bdv!$G$2:$G$65536,dati_bdv!$H$2:$H$65536))))),$A1183,dati_bdv!K$2:K$65536)</f>
        <v>0</v>
      </c>
      <c r="D1183">
        <f>SUMIF(IF(dati_pdc!$C1183=1,dati_bdv!$C$2:$C$65536,IF(dati_pdc!$C1183=2,dati_bdv!$D$2:$D$65536,IF(dati_pdc!$C1183=3,dati_bdv!$E$2:$E$65536,IF(dati_pdc!$C1183=4,dati_bdv!$F$2:$F$65536,IF(dati_pdc!$C1183=5,dati_bdv!$G$2:$G$65536,dati_bdv!$H$2:$H$65536))))),$A1183,dati_bdv!L$2:L$65536)</f>
        <v>0</v>
      </c>
      <c r="E1183">
        <f>SUMIF(IF(dati_pdc!$C1183=1,dati_bdv!$C$2:$C$65536,IF(dati_pdc!$C1183=2,dati_bdv!$D$2:$D$65536,IF(dati_pdc!$C1183=3,dati_bdv!$E$2:$E$65536,IF(dati_pdc!$C1183=4,dati_bdv!$F$2:$F$65536,IF(dati_pdc!$C1183=5,dati_bdv!$G$2:$G$65536,dati_bdv!$H$2:$H$65536))))),$A1183,dati_bdv!M$2:M$65536)</f>
        <v>0</v>
      </c>
      <c r="F1183">
        <f>SUMIF(IF(dati_pdc!$C1183=1,dati_bdv!$C$2:$C$65536,IF(dati_pdc!$C1183=2,dati_bdv!$D$2:$D$65536,IF(dati_pdc!$C1183=3,dati_bdv!$E$2:$E$65536,IF(dati_pdc!$C1183=4,dati_bdv!$F$2:$F$65536,IF(dati_pdc!$C1183=5,dati_bdv!$G$2:$G$65536,dati_bdv!$H$2:$H$65536))))),$A1183,dati_bdv!N$2:N$65536)</f>
        <v>0</v>
      </c>
    </row>
    <row r="1184" spans="1:6">
      <c r="A1184" s="34">
        <f>dati_pdc!A1184</f>
        <v>0</v>
      </c>
      <c r="B1184">
        <f>SUMIF(IF(dati_pdc!$C1184=1,dati_bdv!$C$2:$C$65536,IF(dati_pdc!$C1184=2,dati_bdv!$D$2:$D$65536,IF(dati_pdc!$C1184=3,dati_bdv!$E$2:$E$65536,IF(dati_pdc!$C1184=4,dati_bdv!$F$2:$F$65536,IF(dati_pdc!$C1184=5,dati_bdv!$G$2:$G$65536,dati_bdv!$H$2:$H$65536))))),$A1184,dati_bdv!J$2:J$65536)</f>
        <v>0</v>
      </c>
      <c r="C1184">
        <f>SUMIF(IF(dati_pdc!$C1184=1,dati_bdv!$C$2:$C$65536,IF(dati_pdc!$C1184=2,dati_bdv!$D$2:$D$65536,IF(dati_pdc!$C1184=3,dati_bdv!$E$2:$E$65536,IF(dati_pdc!$C1184=4,dati_bdv!$F$2:$F$65536,IF(dati_pdc!$C1184=5,dati_bdv!$G$2:$G$65536,dati_bdv!$H$2:$H$65536))))),$A1184,dati_bdv!K$2:K$65536)</f>
        <v>0</v>
      </c>
      <c r="D1184">
        <f>SUMIF(IF(dati_pdc!$C1184=1,dati_bdv!$C$2:$C$65536,IF(dati_pdc!$C1184=2,dati_bdv!$D$2:$D$65536,IF(dati_pdc!$C1184=3,dati_bdv!$E$2:$E$65536,IF(dati_pdc!$C1184=4,dati_bdv!$F$2:$F$65536,IF(dati_pdc!$C1184=5,dati_bdv!$G$2:$G$65536,dati_bdv!$H$2:$H$65536))))),$A1184,dati_bdv!L$2:L$65536)</f>
        <v>0</v>
      </c>
      <c r="E1184">
        <f>SUMIF(IF(dati_pdc!$C1184=1,dati_bdv!$C$2:$C$65536,IF(dati_pdc!$C1184=2,dati_bdv!$D$2:$D$65536,IF(dati_pdc!$C1184=3,dati_bdv!$E$2:$E$65536,IF(dati_pdc!$C1184=4,dati_bdv!$F$2:$F$65536,IF(dati_pdc!$C1184=5,dati_bdv!$G$2:$G$65536,dati_bdv!$H$2:$H$65536))))),$A1184,dati_bdv!M$2:M$65536)</f>
        <v>0</v>
      </c>
      <c r="F1184">
        <f>SUMIF(IF(dati_pdc!$C1184=1,dati_bdv!$C$2:$C$65536,IF(dati_pdc!$C1184=2,dati_bdv!$D$2:$D$65536,IF(dati_pdc!$C1184=3,dati_bdv!$E$2:$E$65536,IF(dati_pdc!$C1184=4,dati_bdv!$F$2:$F$65536,IF(dati_pdc!$C1184=5,dati_bdv!$G$2:$G$65536,dati_bdv!$H$2:$H$65536))))),$A1184,dati_bdv!N$2:N$65536)</f>
        <v>0</v>
      </c>
    </row>
    <row r="1185" spans="1:6">
      <c r="A1185" s="34">
        <f>dati_pdc!A1185</f>
        <v>0</v>
      </c>
      <c r="B1185">
        <f>SUMIF(IF(dati_pdc!$C1185=1,dati_bdv!$C$2:$C$65536,IF(dati_pdc!$C1185=2,dati_bdv!$D$2:$D$65536,IF(dati_pdc!$C1185=3,dati_bdv!$E$2:$E$65536,IF(dati_pdc!$C1185=4,dati_bdv!$F$2:$F$65536,IF(dati_pdc!$C1185=5,dati_bdv!$G$2:$G$65536,dati_bdv!$H$2:$H$65536))))),$A1185,dati_bdv!J$2:J$65536)</f>
        <v>0</v>
      </c>
      <c r="C1185">
        <f>SUMIF(IF(dati_pdc!$C1185=1,dati_bdv!$C$2:$C$65536,IF(dati_pdc!$C1185=2,dati_bdv!$D$2:$D$65536,IF(dati_pdc!$C1185=3,dati_bdv!$E$2:$E$65536,IF(dati_pdc!$C1185=4,dati_bdv!$F$2:$F$65536,IF(dati_pdc!$C1185=5,dati_bdv!$G$2:$G$65536,dati_bdv!$H$2:$H$65536))))),$A1185,dati_bdv!K$2:K$65536)</f>
        <v>0</v>
      </c>
      <c r="D1185">
        <f>SUMIF(IF(dati_pdc!$C1185=1,dati_bdv!$C$2:$C$65536,IF(dati_pdc!$C1185=2,dati_bdv!$D$2:$D$65536,IF(dati_pdc!$C1185=3,dati_bdv!$E$2:$E$65536,IF(dati_pdc!$C1185=4,dati_bdv!$F$2:$F$65536,IF(dati_pdc!$C1185=5,dati_bdv!$G$2:$G$65536,dati_bdv!$H$2:$H$65536))))),$A1185,dati_bdv!L$2:L$65536)</f>
        <v>0</v>
      </c>
      <c r="E1185">
        <f>SUMIF(IF(dati_pdc!$C1185=1,dati_bdv!$C$2:$C$65536,IF(dati_pdc!$C1185=2,dati_bdv!$D$2:$D$65536,IF(dati_pdc!$C1185=3,dati_bdv!$E$2:$E$65536,IF(dati_pdc!$C1185=4,dati_bdv!$F$2:$F$65536,IF(dati_pdc!$C1185=5,dati_bdv!$G$2:$G$65536,dati_bdv!$H$2:$H$65536))))),$A1185,dati_bdv!M$2:M$65536)</f>
        <v>0</v>
      </c>
      <c r="F1185">
        <f>SUMIF(IF(dati_pdc!$C1185=1,dati_bdv!$C$2:$C$65536,IF(dati_pdc!$C1185=2,dati_bdv!$D$2:$D$65536,IF(dati_pdc!$C1185=3,dati_bdv!$E$2:$E$65536,IF(dati_pdc!$C1185=4,dati_bdv!$F$2:$F$65536,IF(dati_pdc!$C1185=5,dati_bdv!$G$2:$G$65536,dati_bdv!$H$2:$H$65536))))),$A1185,dati_bdv!N$2:N$65536)</f>
        <v>0</v>
      </c>
    </row>
    <row r="1186" spans="1:6">
      <c r="A1186" s="34">
        <f>dati_pdc!A1186</f>
        <v>0</v>
      </c>
      <c r="B1186">
        <f>SUMIF(IF(dati_pdc!$C1186=1,dati_bdv!$C$2:$C$65536,IF(dati_pdc!$C1186=2,dati_bdv!$D$2:$D$65536,IF(dati_pdc!$C1186=3,dati_bdv!$E$2:$E$65536,IF(dati_pdc!$C1186=4,dati_bdv!$F$2:$F$65536,IF(dati_pdc!$C1186=5,dati_bdv!$G$2:$G$65536,dati_bdv!$H$2:$H$65536))))),$A1186,dati_bdv!J$2:J$65536)</f>
        <v>0</v>
      </c>
      <c r="C1186">
        <f>SUMIF(IF(dati_pdc!$C1186=1,dati_bdv!$C$2:$C$65536,IF(dati_pdc!$C1186=2,dati_bdv!$D$2:$D$65536,IF(dati_pdc!$C1186=3,dati_bdv!$E$2:$E$65536,IF(dati_pdc!$C1186=4,dati_bdv!$F$2:$F$65536,IF(dati_pdc!$C1186=5,dati_bdv!$G$2:$G$65536,dati_bdv!$H$2:$H$65536))))),$A1186,dati_bdv!K$2:K$65536)</f>
        <v>0</v>
      </c>
      <c r="D1186">
        <f>SUMIF(IF(dati_pdc!$C1186=1,dati_bdv!$C$2:$C$65536,IF(dati_pdc!$C1186=2,dati_bdv!$D$2:$D$65536,IF(dati_pdc!$C1186=3,dati_bdv!$E$2:$E$65536,IF(dati_pdc!$C1186=4,dati_bdv!$F$2:$F$65536,IF(dati_pdc!$C1186=5,dati_bdv!$G$2:$G$65536,dati_bdv!$H$2:$H$65536))))),$A1186,dati_bdv!L$2:L$65536)</f>
        <v>0</v>
      </c>
      <c r="E1186">
        <f>SUMIF(IF(dati_pdc!$C1186=1,dati_bdv!$C$2:$C$65536,IF(dati_pdc!$C1186=2,dati_bdv!$D$2:$D$65536,IF(dati_pdc!$C1186=3,dati_bdv!$E$2:$E$65536,IF(dati_pdc!$C1186=4,dati_bdv!$F$2:$F$65536,IF(dati_pdc!$C1186=5,dati_bdv!$G$2:$G$65536,dati_bdv!$H$2:$H$65536))))),$A1186,dati_bdv!M$2:M$65536)</f>
        <v>0</v>
      </c>
      <c r="F1186">
        <f>SUMIF(IF(dati_pdc!$C1186=1,dati_bdv!$C$2:$C$65536,IF(dati_pdc!$C1186=2,dati_bdv!$D$2:$D$65536,IF(dati_pdc!$C1186=3,dati_bdv!$E$2:$E$65536,IF(dati_pdc!$C1186=4,dati_bdv!$F$2:$F$65536,IF(dati_pdc!$C1186=5,dati_bdv!$G$2:$G$65536,dati_bdv!$H$2:$H$65536))))),$A1186,dati_bdv!N$2:N$65536)</f>
        <v>0</v>
      </c>
    </row>
    <row r="1187" spans="1:6">
      <c r="A1187" s="34">
        <f>dati_pdc!A1187</f>
        <v>0</v>
      </c>
      <c r="B1187">
        <f>SUMIF(IF(dati_pdc!$C1187=1,dati_bdv!$C$2:$C$65536,IF(dati_pdc!$C1187=2,dati_bdv!$D$2:$D$65536,IF(dati_pdc!$C1187=3,dati_bdv!$E$2:$E$65536,IF(dati_pdc!$C1187=4,dati_bdv!$F$2:$F$65536,IF(dati_pdc!$C1187=5,dati_bdv!$G$2:$G$65536,dati_bdv!$H$2:$H$65536))))),$A1187,dati_bdv!J$2:J$65536)</f>
        <v>0</v>
      </c>
      <c r="C1187">
        <f>SUMIF(IF(dati_pdc!$C1187=1,dati_bdv!$C$2:$C$65536,IF(dati_pdc!$C1187=2,dati_bdv!$D$2:$D$65536,IF(dati_pdc!$C1187=3,dati_bdv!$E$2:$E$65536,IF(dati_pdc!$C1187=4,dati_bdv!$F$2:$F$65536,IF(dati_pdc!$C1187=5,dati_bdv!$G$2:$G$65536,dati_bdv!$H$2:$H$65536))))),$A1187,dati_bdv!K$2:K$65536)</f>
        <v>0</v>
      </c>
      <c r="D1187">
        <f>SUMIF(IF(dati_pdc!$C1187=1,dati_bdv!$C$2:$C$65536,IF(dati_pdc!$C1187=2,dati_bdv!$D$2:$D$65536,IF(dati_pdc!$C1187=3,dati_bdv!$E$2:$E$65536,IF(dati_pdc!$C1187=4,dati_bdv!$F$2:$F$65536,IF(dati_pdc!$C1187=5,dati_bdv!$G$2:$G$65536,dati_bdv!$H$2:$H$65536))))),$A1187,dati_bdv!L$2:L$65536)</f>
        <v>0</v>
      </c>
      <c r="E1187">
        <f>SUMIF(IF(dati_pdc!$C1187=1,dati_bdv!$C$2:$C$65536,IF(dati_pdc!$C1187=2,dati_bdv!$D$2:$D$65536,IF(dati_pdc!$C1187=3,dati_bdv!$E$2:$E$65536,IF(dati_pdc!$C1187=4,dati_bdv!$F$2:$F$65536,IF(dati_pdc!$C1187=5,dati_bdv!$G$2:$G$65536,dati_bdv!$H$2:$H$65536))))),$A1187,dati_bdv!M$2:M$65536)</f>
        <v>0</v>
      </c>
      <c r="F1187">
        <f>SUMIF(IF(dati_pdc!$C1187=1,dati_bdv!$C$2:$C$65536,IF(dati_pdc!$C1187=2,dati_bdv!$D$2:$D$65536,IF(dati_pdc!$C1187=3,dati_bdv!$E$2:$E$65536,IF(dati_pdc!$C1187=4,dati_bdv!$F$2:$F$65536,IF(dati_pdc!$C1187=5,dati_bdv!$G$2:$G$65536,dati_bdv!$H$2:$H$65536))))),$A1187,dati_bdv!N$2:N$65536)</f>
        <v>0</v>
      </c>
    </row>
    <row r="1188" spans="1:6">
      <c r="A1188" s="34">
        <f>dati_pdc!A1188</f>
        <v>0</v>
      </c>
      <c r="B1188">
        <f>SUMIF(IF(dati_pdc!$C1188=1,dati_bdv!$C$2:$C$65536,IF(dati_pdc!$C1188=2,dati_bdv!$D$2:$D$65536,IF(dati_pdc!$C1188=3,dati_bdv!$E$2:$E$65536,IF(dati_pdc!$C1188=4,dati_bdv!$F$2:$F$65536,IF(dati_pdc!$C1188=5,dati_bdv!$G$2:$G$65536,dati_bdv!$H$2:$H$65536))))),$A1188,dati_bdv!J$2:J$65536)</f>
        <v>0</v>
      </c>
      <c r="C1188">
        <f>SUMIF(IF(dati_pdc!$C1188=1,dati_bdv!$C$2:$C$65536,IF(dati_pdc!$C1188=2,dati_bdv!$D$2:$D$65536,IF(dati_pdc!$C1188=3,dati_bdv!$E$2:$E$65536,IF(dati_pdc!$C1188=4,dati_bdv!$F$2:$F$65536,IF(dati_pdc!$C1188=5,dati_bdv!$G$2:$G$65536,dati_bdv!$H$2:$H$65536))))),$A1188,dati_bdv!K$2:K$65536)</f>
        <v>0</v>
      </c>
      <c r="D1188">
        <f>SUMIF(IF(dati_pdc!$C1188=1,dati_bdv!$C$2:$C$65536,IF(dati_pdc!$C1188=2,dati_bdv!$D$2:$D$65536,IF(dati_pdc!$C1188=3,dati_bdv!$E$2:$E$65536,IF(dati_pdc!$C1188=4,dati_bdv!$F$2:$F$65536,IF(dati_pdc!$C1188=5,dati_bdv!$G$2:$G$65536,dati_bdv!$H$2:$H$65536))))),$A1188,dati_bdv!L$2:L$65536)</f>
        <v>0</v>
      </c>
      <c r="E1188">
        <f>SUMIF(IF(dati_pdc!$C1188=1,dati_bdv!$C$2:$C$65536,IF(dati_pdc!$C1188=2,dati_bdv!$D$2:$D$65536,IF(dati_pdc!$C1188=3,dati_bdv!$E$2:$E$65536,IF(dati_pdc!$C1188=4,dati_bdv!$F$2:$F$65536,IF(dati_pdc!$C1188=5,dati_bdv!$G$2:$G$65536,dati_bdv!$H$2:$H$65536))))),$A1188,dati_bdv!M$2:M$65536)</f>
        <v>0</v>
      </c>
      <c r="F1188">
        <f>SUMIF(IF(dati_pdc!$C1188=1,dati_bdv!$C$2:$C$65536,IF(dati_pdc!$C1188=2,dati_bdv!$D$2:$D$65536,IF(dati_pdc!$C1188=3,dati_bdv!$E$2:$E$65536,IF(dati_pdc!$C1188=4,dati_bdv!$F$2:$F$65536,IF(dati_pdc!$C1188=5,dati_bdv!$G$2:$G$65536,dati_bdv!$H$2:$H$65536))))),$A1188,dati_bdv!N$2:N$65536)</f>
        <v>0</v>
      </c>
    </row>
    <row r="1189" spans="1:6">
      <c r="A1189" s="34">
        <f>dati_pdc!A1189</f>
        <v>0</v>
      </c>
      <c r="B1189">
        <f>SUMIF(IF(dati_pdc!$C1189=1,dati_bdv!$C$2:$C$65536,IF(dati_pdc!$C1189=2,dati_bdv!$D$2:$D$65536,IF(dati_pdc!$C1189=3,dati_bdv!$E$2:$E$65536,IF(dati_pdc!$C1189=4,dati_bdv!$F$2:$F$65536,IF(dati_pdc!$C1189=5,dati_bdv!$G$2:$G$65536,dati_bdv!$H$2:$H$65536))))),$A1189,dati_bdv!J$2:J$65536)</f>
        <v>0</v>
      </c>
      <c r="C1189">
        <f>SUMIF(IF(dati_pdc!$C1189=1,dati_bdv!$C$2:$C$65536,IF(dati_pdc!$C1189=2,dati_bdv!$D$2:$D$65536,IF(dati_pdc!$C1189=3,dati_bdv!$E$2:$E$65536,IF(dati_pdc!$C1189=4,dati_bdv!$F$2:$F$65536,IF(dati_pdc!$C1189=5,dati_bdv!$G$2:$G$65536,dati_bdv!$H$2:$H$65536))))),$A1189,dati_bdv!K$2:K$65536)</f>
        <v>0</v>
      </c>
      <c r="D1189">
        <f>SUMIF(IF(dati_pdc!$C1189=1,dati_bdv!$C$2:$C$65536,IF(dati_pdc!$C1189=2,dati_bdv!$D$2:$D$65536,IF(dati_pdc!$C1189=3,dati_bdv!$E$2:$E$65536,IF(dati_pdc!$C1189=4,dati_bdv!$F$2:$F$65536,IF(dati_pdc!$C1189=5,dati_bdv!$G$2:$G$65536,dati_bdv!$H$2:$H$65536))))),$A1189,dati_bdv!L$2:L$65536)</f>
        <v>0</v>
      </c>
      <c r="E1189">
        <f>SUMIF(IF(dati_pdc!$C1189=1,dati_bdv!$C$2:$C$65536,IF(dati_pdc!$C1189=2,dati_bdv!$D$2:$D$65536,IF(dati_pdc!$C1189=3,dati_bdv!$E$2:$E$65536,IF(dati_pdc!$C1189=4,dati_bdv!$F$2:$F$65536,IF(dati_pdc!$C1189=5,dati_bdv!$G$2:$G$65536,dati_bdv!$H$2:$H$65536))))),$A1189,dati_bdv!M$2:M$65536)</f>
        <v>0</v>
      </c>
      <c r="F1189">
        <f>SUMIF(IF(dati_pdc!$C1189=1,dati_bdv!$C$2:$C$65536,IF(dati_pdc!$C1189=2,dati_bdv!$D$2:$D$65536,IF(dati_pdc!$C1189=3,dati_bdv!$E$2:$E$65536,IF(dati_pdc!$C1189=4,dati_bdv!$F$2:$F$65536,IF(dati_pdc!$C1189=5,dati_bdv!$G$2:$G$65536,dati_bdv!$H$2:$H$65536))))),$A1189,dati_bdv!N$2:N$65536)</f>
        <v>0</v>
      </c>
    </row>
    <row r="1190" spans="1:6">
      <c r="A1190" s="34">
        <f>dati_pdc!A1190</f>
        <v>0</v>
      </c>
      <c r="B1190">
        <f>SUMIF(IF(dati_pdc!$C1190=1,dati_bdv!$C$2:$C$65536,IF(dati_pdc!$C1190=2,dati_bdv!$D$2:$D$65536,IF(dati_pdc!$C1190=3,dati_bdv!$E$2:$E$65536,IF(dati_pdc!$C1190=4,dati_bdv!$F$2:$F$65536,IF(dati_pdc!$C1190=5,dati_bdv!$G$2:$G$65536,dati_bdv!$H$2:$H$65536))))),$A1190,dati_bdv!J$2:J$65536)</f>
        <v>0</v>
      </c>
      <c r="C1190">
        <f>SUMIF(IF(dati_pdc!$C1190=1,dati_bdv!$C$2:$C$65536,IF(dati_pdc!$C1190=2,dati_bdv!$D$2:$D$65536,IF(dati_pdc!$C1190=3,dati_bdv!$E$2:$E$65536,IF(dati_pdc!$C1190=4,dati_bdv!$F$2:$F$65536,IF(dati_pdc!$C1190=5,dati_bdv!$G$2:$G$65536,dati_bdv!$H$2:$H$65536))))),$A1190,dati_bdv!K$2:K$65536)</f>
        <v>0</v>
      </c>
      <c r="D1190">
        <f>SUMIF(IF(dati_pdc!$C1190=1,dati_bdv!$C$2:$C$65536,IF(dati_pdc!$C1190=2,dati_bdv!$D$2:$D$65536,IF(dati_pdc!$C1190=3,dati_bdv!$E$2:$E$65536,IF(dati_pdc!$C1190=4,dati_bdv!$F$2:$F$65536,IF(dati_pdc!$C1190=5,dati_bdv!$G$2:$G$65536,dati_bdv!$H$2:$H$65536))))),$A1190,dati_bdv!L$2:L$65536)</f>
        <v>0</v>
      </c>
      <c r="E1190">
        <f>SUMIF(IF(dati_pdc!$C1190=1,dati_bdv!$C$2:$C$65536,IF(dati_pdc!$C1190=2,dati_bdv!$D$2:$D$65536,IF(dati_pdc!$C1190=3,dati_bdv!$E$2:$E$65536,IF(dati_pdc!$C1190=4,dati_bdv!$F$2:$F$65536,IF(dati_pdc!$C1190=5,dati_bdv!$G$2:$G$65536,dati_bdv!$H$2:$H$65536))))),$A1190,dati_bdv!M$2:M$65536)</f>
        <v>0</v>
      </c>
      <c r="F1190">
        <f>SUMIF(IF(dati_pdc!$C1190=1,dati_bdv!$C$2:$C$65536,IF(dati_pdc!$C1190=2,dati_bdv!$D$2:$D$65536,IF(dati_pdc!$C1190=3,dati_bdv!$E$2:$E$65536,IF(dati_pdc!$C1190=4,dati_bdv!$F$2:$F$65536,IF(dati_pdc!$C1190=5,dati_bdv!$G$2:$G$65536,dati_bdv!$H$2:$H$65536))))),$A1190,dati_bdv!N$2:N$65536)</f>
        <v>0</v>
      </c>
    </row>
    <row r="1191" spans="1:6">
      <c r="A1191" s="34">
        <f>dati_pdc!A1191</f>
        <v>0</v>
      </c>
      <c r="B1191">
        <f>SUMIF(IF(dati_pdc!$C1191=1,dati_bdv!$C$2:$C$65536,IF(dati_pdc!$C1191=2,dati_bdv!$D$2:$D$65536,IF(dati_pdc!$C1191=3,dati_bdv!$E$2:$E$65536,IF(dati_pdc!$C1191=4,dati_bdv!$F$2:$F$65536,IF(dati_pdc!$C1191=5,dati_bdv!$G$2:$G$65536,dati_bdv!$H$2:$H$65536))))),$A1191,dati_bdv!J$2:J$65536)</f>
        <v>0</v>
      </c>
      <c r="C1191">
        <f>SUMIF(IF(dati_pdc!$C1191=1,dati_bdv!$C$2:$C$65536,IF(dati_pdc!$C1191=2,dati_bdv!$D$2:$D$65536,IF(dati_pdc!$C1191=3,dati_bdv!$E$2:$E$65536,IF(dati_pdc!$C1191=4,dati_bdv!$F$2:$F$65536,IF(dati_pdc!$C1191=5,dati_bdv!$G$2:$G$65536,dati_bdv!$H$2:$H$65536))))),$A1191,dati_bdv!K$2:K$65536)</f>
        <v>0</v>
      </c>
      <c r="D1191">
        <f>SUMIF(IF(dati_pdc!$C1191=1,dati_bdv!$C$2:$C$65536,IF(dati_pdc!$C1191=2,dati_bdv!$D$2:$D$65536,IF(dati_pdc!$C1191=3,dati_bdv!$E$2:$E$65536,IF(dati_pdc!$C1191=4,dati_bdv!$F$2:$F$65536,IF(dati_pdc!$C1191=5,dati_bdv!$G$2:$G$65536,dati_bdv!$H$2:$H$65536))))),$A1191,dati_bdv!L$2:L$65536)</f>
        <v>0</v>
      </c>
      <c r="E1191">
        <f>SUMIF(IF(dati_pdc!$C1191=1,dati_bdv!$C$2:$C$65536,IF(dati_pdc!$C1191=2,dati_bdv!$D$2:$D$65536,IF(dati_pdc!$C1191=3,dati_bdv!$E$2:$E$65536,IF(dati_pdc!$C1191=4,dati_bdv!$F$2:$F$65536,IF(dati_pdc!$C1191=5,dati_bdv!$G$2:$G$65536,dati_bdv!$H$2:$H$65536))))),$A1191,dati_bdv!M$2:M$65536)</f>
        <v>0</v>
      </c>
      <c r="F1191">
        <f>SUMIF(IF(dati_pdc!$C1191=1,dati_bdv!$C$2:$C$65536,IF(dati_pdc!$C1191=2,dati_bdv!$D$2:$D$65536,IF(dati_pdc!$C1191=3,dati_bdv!$E$2:$E$65536,IF(dati_pdc!$C1191=4,dati_bdv!$F$2:$F$65536,IF(dati_pdc!$C1191=5,dati_bdv!$G$2:$G$65536,dati_bdv!$H$2:$H$65536))))),$A1191,dati_bdv!N$2:N$65536)</f>
        <v>0</v>
      </c>
    </row>
    <row r="1192" spans="1:6">
      <c r="A1192" s="34">
        <f>dati_pdc!A1192</f>
        <v>0</v>
      </c>
      <c r="B1192">
        <f>SUMIF(IF(dati_pdc!$C1192=1,dati_bdv!$C$2:$C$65536,IF(dati_pdc!$C1192=2,dati_bdv!$D$2:$D$65536,IF(dati_pdc!$C1192=3,dati_bdv!$E$2:$E$65536,IF(dati_pdc!$C1192=4,dati_bdv!$F$2:$F$65536,IF(dati_pdc!$C1192=5,dati_bdv!$G$2:$G$65536,dati_bdv!$H$2:$H$65536))))),$A1192,dati_bdv!J$2:J$65536)</f>
        <v>0</v>
      </c>
      <c r="C1192">
        <f>SUMIF(IF(dati_pdc!$C1192=1,dati_bdv!$C$2:$C$65536,IF(dati_pdc!$C1192=2,dati_bdv!$D$2:$D$65536,IF(dati_pdc!$C1192=3,dati_bdv!$E$2:$E$65536,IF(dati_pdc!$C1192=4,dati_bdv!$F$2:$F$65536,IF(dati_pdc!$C1192=5,dati_bdv!$G$2:$G$65536,dati_bdv!$H$2:$H$65536))))),$A1192,dati_bdv!K$2:K$65536)</f>
        <v>0</v>
      </c>
      <c r="D1192">
        <f>SUMIF(IF(dati_pdc!$C1192=1,dati_bdv!$C$2:$C$65536,IF(dati_pdc!$C1192=2,dati_bdv!$D$2:$D$65536,IF(dati_pdc!$C1192=3,dati_bdv!$E$2:$E$65536,IF(dati_pdc!$C1192=4,dati_bdv!$F$2:$F$65536,IF(dati_pdc!$C1192=5,dati_bdv!$G$2:$G$65536,dati_bdv!$H$2:$H$65536))))),$A1192,dati_bdv!L$2:L$65536)</f>
        <v>0</v>
      </c>
      <c r="E1192">
        <f>SUMIF(IF(dati_pdc!$C1192=1,dati_bdv!$C$2:$C$65536,IF(dati_pdc!$C1192=2,dati_bdv!$D$2:$D$65536,IF(dati_pdc!$C1192=3,dati_bdv!$E$2:$E$65536,IF(dati_pdc!$C1192=4,dati_bdv!$F$2:$F$65536,IF(dati_pdc!$C1192=5,dati_bdv!$G$2:$G$65536,dati_bdv!$H$2:$H$65536))))),$A1192,dati_bdv!M$2:M$65536)</f>
        <v>0</v>
      </c>
      <c r="F1192">
        <f>SUMIF(IF(dati_pdc!$C1192=1,dati_bdv!$C$2:$C$65536,IF(dati_pdc!$C1192=2,dati_bdv!$D$2:$D$65536,IF(dati_pdc!$C1192=3,dati_bdv!$E$2:$E$65536,IF(dati_pdc!$C1192=4,dati_bdv!$F$2:$F$65536,IF(dati_pdc!$C1192=5,dati_bdv!$G$2:$G$65536,dati_bdv!$H$2:$H$65536))))),$A1192,dati_bdv!N$2:N$65536)</f>
        <v>0</v>
      </c>
    </row>
    <row r="1193" spans="1:6">
      <c r="A1193" s="34">
        <f>dati_pdc!A1193</f>
        <v>0</v>
      </c>
      <c r="B1193">
        <f>SUMIF(IF(dati_pdc!$C1193=1,dati_bdv!$C$2:$C$65536,IF(dati_pdc!$C1193=2,dati_bdv!$D$2:$D$65536,IF(dati_pdc!$C1193=3,dati_bdv!$E$2:$E$65536,IF(dati_pdc!$C1193=4,dati_bdv!$F$2:$F$65536,IF(dati_pdc!$C1193=5,dati_bdv!$G$2:$G$65536,dati_bdv!$H$2:$H$65536))))),$A1193,dati_bdv!J$2:J$65536)</f>
        <v>0</v>
      </c>
      <c r="C1193">
        <f>SUMIF(IF(dati_pdc!$C1193=1,dati_bdv!$C$2:$C$65536,IF(dati_pdc!$C1193=2,dati_bdv!$D$2:$D$65536,IF(dati_pdc!$C1193=3,dati_bdv!$E$2:$E$65536,IF(dati_pdc!$C1193=4,dati_bdv!$F$2:$F$65536,IF(dati_pdc!$C1193=5,dati_bdv!$G$2:$G$65536,dati_bdv!$H$2:$H$65536))))),$A1193,dati_bdv!K$2:K$65536)</f>
        <v>0</v>
      </c>
      <c r="D1193">
        <f>SUMIF(IF(dati_pdc!$C1193=1,dati_bdv!$C$2:$C$65536,IF(dati_pdc!$C1193=2,dati_bdv!$D$2:$D$65536,IF(dati_pdc!$C1193=3,dati_bdv!$E$2:$E$65536,IF(dati_pdc!$C1193=4,dati_bdv!$F$2:$F$65536,IF(dati_pdc!$C1193=5,dati_bdv!$G$2:$G$65536,dati_bdv!$H$2:$H$65536))))),$A1193,dati_bdv!L$2:L$65536)</f>
        <v>0</v>
      </c>
      <c r="E1193">
        <f>SUMIF(IF(dati_pdc!$C1193=1,dati_bdv!$C$2:$C$65536,IF(dati_pdc!$C1193=2,dati_bdv!$D$2:$D$65536,IF(dati_pdc!$C1193=3,dati_bdv!$E$2:$E$65536,IF(dati_pdc!$C1193=4,dati_bdv!$F$2:$F$65536,IF(dati_pdc!$C1193=5,dati_bdv!$G$2:$G$65536,dati_bdv!$H$2:$H$65536))))),$A1193,dati_bdv!M$2:M$65536)</f>
        <v>0</v>
      </c>
      <c r="F1193">
        <f>SUMIF(IF(dati_pdc!$C1193=1,dati_bdv!$C$2:$C$65536,IF(dati_pdc!$C1193=2,dati_bdv!$D$2:$D$65536,IF(dati_pdc!$C1193=3,dati_bdv!$E$2:$E$65536,IF(dati_pdc!$C1193=4,dati_bdv!$F$2:$F$65536,IF(dati_pdc!$C1193=5,dati_bdv!$G$2:$G$65536,dati_bdv!$H$2:$H$65536))))),$A1193,dati_bdv!N$2:N$65536)</f>
        <v>0</v>
      </c>
    </row>
    <row r="1194" spans="1:6">
      <c r="A1194" s="34">
        <f>dati_pdc!A1194</f>
        <v>0</v>
      </c>
      <c r="B1194">
        <f>SUMIF(IF(dati_pdc!$C1194=1,dati_bdv!$C$2:$C$65536,IF(dati_pdc!$C1194=2,dati_bdv!$D$2:$D$65536,IF(dati_pdc!$C1194=3,dati_bdv!$E$2:$E$65536,IF(dati_pdc!$C1194=4,dati_bdv!$F$2:$F$65536,IF(dati_pdc!$C1194=5,dati_bdv!$G$2:$G$65536,dati_bdv!$H$2:$H$65536))))),$A1194,dati_bdv!J$2:J$65536)</f>
        <v>0</v>
      </c>
      <c r="C1194">
        <f>SUMIF(IF(dati_pdc!$C1194=1,dati_bdv!$C$2:$C$65536,IF(dati_pdc!$C1194=2,dati_bdv!$D$2:$D$65536,IF(dati_pdc!$C1194=3,dati_bdv!$E$2:$E$65536,IF(dati_pdc!$C1194=4,dati_bdv!$F$2:$F$65536,IF(dati_pdc!$C1194=5,dati_bdv!$G$2:$G$65536,dati_bdv!$H$2:$H$65536))))),$A1194,dati_bdv!K$2:K$65536)</f>
        <v>0</v>
      </c>
      <c r="D1194">
        <f>SUMIF(IF(dati_pdc!$C1194=1,dati_bdv!$C$2:$C$65536,IF(dati_pdc!$C1194=2,dati_bdv!$D$2:$D$65536,IF(dati_pdc!$C1194=3,dati_bdv!$E$2:$E$65536,IF(dati_pdc!$C1194=4,dati_bdv!$F$2:$F$65536,IF(dati_pdc!$C1194=5,dati_bdv!$G$2:$G$65536,dati_bdv!$H$2:$H$65536))))),$A1194,dati_bdv!L$2:L$65536)</f>
        <v>0</v>
      </c>
      <c r="E1194">
        <f>SUMIF(IF(dati_pdc!$C1194=1,dati_bdv!$C$2:$C$65536,IF(dati_pdc!$C1194=2,dati_bdv!$D$2:$D$65536,IF(dati_pdc!$C1194=3,dati_bdv!$E$2:$E$65536,IF(dati_pdc!$C1194=4,dati_bdv!$F$2:$F$65536,IF(dati_pdc!$C1194=5,dati_bdv!$G$2:$G$65536,dati_bdv!$H$2:$H$65536))))),$A1194,dati_bdv!M$2:M$65536)</f>
        <v>0</v>
      </c>
      <c r="F1194">
        <f>SUMIF(IF(dati_pdc!$C1194=1,dati_bdv!$C$2:$C$65536,IF(dati_pdc!$C1194=2,dati_bdv!$D$2:$D$65536,IF(dati_pdc!$C1194=3,dati_bdv!$E$2:$E$65536,IF(dati_pdc!$C1194=4,dati_bdv!$F$2:$F$65536,IF(dati_pdc!$C1194=5,dati_bdv!$G$2:$G$65536,dati_bdv!$H$2:$H$65536))))),$A1194,dati_bdv!N$2:N$65536)</f>
        <v>0</v>
      </c>
    </row>
    <row r="1195" spans="1:6">
      <c r="A1195" s="34">
        <f>dati_pdc!A1195</f>
        <v>0</v>
      </c>
      <c r="B1195">
        <f>SUMIF(IF(dati_pdc!$C1195=1,dati_bdv!$C$2:$C$65536,IF(dati_pdc!$C1195=2,dati_bdv!$D$2:$D$65536,IF(dati_pdc!$C1195=3,dati_bdv!$E$2:$E$65536,IF(dati_pdc!$C1195=4,dati_bdv!$F$2:$F$65536,IF(dati_pdc!$C1195=5,dati_bdv!$G$2:$G$65536,dati_bdv!$H$2:$H$65536))))),$A1195,dati_bdv!J$2:J$65536)</f>
        <v>0</v>
      </c>
      <c r="C1195">
        <f>SUMIF(IF(dati_pdc!$C1195=1,dati_bdv!$C$2:$C$65536,IF(dati_pdc!$C1195=2,dati_bdv!$D$2:$D$65536,IF(dati_pdc!$C1195=3,dati_bdv!$E$2:$E$65536,IF(dati_pdc!$C1195=4,dati_bdv!$F$2:$F$65536,IF(dati_pdc!$C1195=5,dati_bdv!$G$2:$G$65536,dati_bdv!$H$2:$H$65536))))),$A1195,dati_bdv!K$2:K$65536)</f>
        <v>0</v>
      </c>
      <c r="D1195">
        <f>SUMIF(IF(dati_pdc!$C1195=1,dati_bdv!$C$2:$C$65536,IF(dati_pdc!$C1195=2,dati_bdv!$D$2:$D$65536,IF(dati_pdc!$C1195=3,dati_bdv!$E$2:$E$65536,IF(dati_pdc!$C1195=4,dati_bdv!$F$2:$F$65536,IF(dati_pdc!$C1195=5,dati_bdv!$G$2:$G$65536,dati_bdv!$H$2:$H$65536))))),$A1195,dati_bdv!L$2:L$65536)</f>
        <v>0</v>
      </c>
      <c r="E1195">
        <f>SUMIF(IF(dati_pdc!$C1195=1,dati_bdv!$C$2:$C$65536,IF(dati_pdc!$C1195=2,dati_bdv!$D$2:$D$65536,IF(dati_pdc!$C1195=3,dati_bdv!$E$2:$E$65536,IF(dati_pdc!$C1195=4,dati_bdv!$F$2:$F$65536,IF(dati_pdc!$C1195=5,dati_bdv!$G$2:$G$65536,dati_bdv!$H$2:$H$65536))))),$A1195,dati_bdv!M$2:M$65536)</f>
        <v>0</v>
      </c>
      <c r="F1195">
        <f>SUMIF(IF(dati_pdc!$C1195=1,dati_bdv!$C$2:$C$65536,IF(dati_pdc!$C1195=2,dati_bdv!$D$2:$D$65536,IF(dati_pdc!$C1195=3,dati_bdv!$E$2:$E$65536,IF(dati_pdc!$C1195=4,dati_bdv!$F$2:$F$65536,IF(dati_pdc!$C1195=5,dati_bdv!$G$2:$G$65536,dati_bdv!$H$2:$H$65536))))),$A1195,dati_bdv!N$2:N$65536)</f>
        <v>0</v>
      </c>
    </row>
    <row r="1196" spans="1:6">
      <c r="A1196" s="34">
        <f>dati_pdc!A1196</f>
        <v>0</v>
      </c>
      <c r="B1196">
        <f>SUMIF(IF(dati_pdc!$C1196=1,dati_bdv!$C$2:$C$65536,IF(dati_pdc!$C1196=2,dati_bdv!$D$2:$D$65536,IF(dati_pdc!$C1196=3,dati_bdv!$E$2:$E$65536,IF(dati_pdc!$C1196=4,dati_bdv!$F$2:$F$65536,IF(dati_pdc!$C1196=5,dati_bdv!$G$2:$G$65536,dati_bdv!$H$2:$H$65536))))),$A1196,dati_bdv!J$2:J$65536)</f>
        <v>0</v>
      </c>
      <c r="C1196">
        <f>SUMIF(IF(dati_pdc!$C1196=1,dati_bdv!$C$2:$C$65536,IF(dati_pdc!$C1196=2,dati_bdv!$D$2:$D$65536,IF(dati_pdc!$C1196=3,dati_bdv!$E$2:$E$65536,IF(dati_pdc!$C1196=4,dati_bdv!$F$2:$F$65536,IF(dati_pdc!$C1196=5,dati_bdv!$G$2:$G$65536,dati_bdv!$H$2:$H$65536))))),$A1196,dati_bdv!K$2:K$65536)</f>
        <v>0</v>
      </c>
      <c r="D1196">
        <f>SUMIF(IF(dati_pdc!$C1196=1,dati_bdv!$C$2:$C$65536,IF(dati_pdc!$C1196=2,dati_bdv!$D$2:$D$65536,IF(dati_pdc!$C1196=3,dati_bdv!$E$2:$E$65536,IF(dati_pdc!$C1196=4,dati_bdv!$F$2:$F$65536,IF(dati_pdc!$C1196=5,dati_bdv!$G$2:$G$65536,dati_bdv!$H$2:$H$65536))))),$A1196,dati_bdv!L$2:L$65536)</f>
        <v>0</v>
      </c>
      <c r="E1196">
        <f>SUMIF(IF(dati_pdc!$C1196=1,dati_bdv!$C$2:$C$65536,IF(dati_pdc!$C1196=2,dati_bdv!$D$2:$D$65536,IF(dati_pdc!$C1196=3,dati_bdv!$E$2:$E$65536,IF(dati_pdc!$C1196=4,dati_bdv!$F$2:$F$65536,IF(dati_pdc!$C1196=5,dati_bdv!$G$2:$G$65536,dati_bdv!$H$2:$H$65536))))),$A1196,dati_bdv!M$2:M$65536)</f>
        <v>0</v>
      </c>
      <c r="F1196">
        <f>SUMIF(IF(dati_pdc!$C1196=1,dati_bdv!$C$2:$C$65536,IF(dati_pdc!$C1196=2,dati_bdv!$D$2:$D$65536,IF(dati_pdc!$C1196=3,dati_bdv!$E$2:$E$65536,IF(dati_pdc!$C1196=4,dati_bdv!$F$2:$F$65536,IF(dati_pdc!$C1196=5,dati_bdv!$G$2:$G$65536,dati_bdv!$H$2:$H$65536))))),$A1196,dati_bdv!N$2:N$65536)</f>
        <v>0</v>
      </c>
    </row>
    <row r="1197" spans="1:6">
      <c r="A1197" s="34">
        <f>dati_pdc!A1197</f>
        <v>0</v>
      </c>
      <c r="B1197">
        <f>SUMIF(IF(dati_pdc!$C1197=1,dati_bdv!$C$2:$C$65536,IF(dati_pdc!$C1197=2,dati_bdv!$D$2:$D$65536,IF(dati_pdc!$C1197=3,dati_bdv!$E$2:$E$65536,IF(dati_pdc!$C1197=4,dati_bdv!$F$2:$F$65536,IF(dati_pdc!$C1197=5,dati_bdv!$G$2:$G$65536,dati_bdv!$H$2:$H$65536))))),$A1197,dati_bdv!J$2:J$65536)</f>
        <v>0</v>
      </c>
      <c r="C1197">
        <f>SUMIF(IF(dati_pdc!$C1197=1,dati_bdv!$C$2:$C$65536,IF(dati_pdc!$C1197=2,dati_bdv!$D$2:$D$65536,IF(dati_pdc!$C1197=3,dati_bdv!$E$2:$E$65536,IF(dati_pdc!$C1197=4,dati_bdv!$F$2:$F$65536,IF(dati_pdc!$C1197=5,dati_bdv!$G$2:$G$65536,dati_bdv!$H$2:$H$65536))))),$A1197,dati_bdv!K$2:K$65536)</f>
        <v>0</v>
      </c>
      <c r="D1197">
        <f>SUMIF(IF(dati_pdc!$C1197=1,dati_bdv!$C$2:$C$65536,IF(dati_pdc!$C1197=2,dati_bdv!$D$2:$D$65536,IF(dati_pdc!$C1197=3,dati_bdv!$E$2:$E$65536,IF(dati_pdc!$C1197=4,dati_bdv!$F$2:$F$65536,IF(dati_pdc!$C1197=5,dati_bdv!$G$2:$G$65536,dati_bdv!$H$2:$H$65536))))),$A1197,dati_bdv!L$2:L$65536)</f>
        <v>0</v>
      </c>
      <c r="E1197">
        <f>SUMIF(IF(dati_pdc!$C1197=1,dati_bdv!$C$2:$C$65536,IF(dati_pdc!$C1197=2,dati_bdv!$D$2:$D$65536,IF(dati_pdc!$C1197=3,dati_bdv!$E$2:$E$65536,IF(dati_pdc!$C1197=4,dati_bdv!$F$2:$F$65536,IF(dati_pdc!$C1197=5,dati_bdv!$G$2:$G$65536,dati_bdv!$H$2:$H$65536))))),$A1197,dati_bdv!M$2:M$65536)</f>
        <v>0</v>
      </c>
      <c r="F1197">
        <f>SUMIF(IF(dati_pdc!$C1197=1,dati_bdv!$C$2:$C$65536,IF(dati_pdc!$C1197=2,dati_bdv!$D$2:$D$65536,IF(dati_pdc!$C1197=3,dati_bdv!$E$2:$E$65536,IF(dati_pdc!$C1197=4,dati_bdv!$F$2:$F$65536,IF(dati_pdc!$C1197=5,dati_bdv!$G$2:$G$65536,dati_bdv!$H$2:$H$65536))))),$A1197,dati_bdv!N$2:N$65536)</f>
        <v>0</v>
      </c>
    </row>
    <row r="1198" spans="1:6">
      <c r="A1198" s="34">
        <f>dati_pdc!A1198</f>
        <v>0</v>
      </c>
      <c r="B1198">
        <f>SUMIF(IF(dati_pdc!$C1198=1,dati_bdv!$C$2:$C$65536,IF(dati_pdc!$C1198=2,dati_bdv!$D$2:$D$65536,IF(dati_pdc!$C1198=3,dati_bdv!$E$2:$E$65536,IF(dati_pdc!$C1198=4,dati_bdv!$F$2:$F$65536,IF(dati_pdc!$C1198=5,dati_bdv!$G$2:$G$65536,dati_bdv!$H$2:$H$65536))))),$A1198,dati_bdv!J$2:J$65536)</f>
        <v>0</v>
      </c>
      <c r="C1198">
        <f>SUMIF(IF(dati_pdc!$C1198=1,dati_bdv!$C$2:$C$65536,IF(dati_pdc!$C1198=2,dati_bdv!$D$2:$D$65536,IF(dati_pdc!$C1198=3,dati_bdv!$E$2:$E$65536,IF(dati_pdc!$C1198=4,dati_bdv!$F$2:$F$65536,IF(dati_pdc!$C1198=5,dati_bdv!$G$2:$G$65536,dati_bdv!$H$2:$H$65536))))),$A1198,dati_bdv!K$2:K$65536)</f>
        <v>0</v>
      </c>
      <c r="D1198">
        <f>SUMIF(IF(dati_pdc!$C1198=1,dati_bdv!$C$2:$C$65536,IF(dati_pdc!$C1198=2,dati_bdv!$D$2:$D$65536,IF(dati_pdc!$C1198=3,dati_bdv!$E$2:$E$65536,IF(dati_pdc!$C1198=4,dati_bdv!$F$2:$F$65536,IF(dati_pdc!$C1198=5,dati_bdv!$G$2:$G$65536,dati_bdv!$H$2:$H$65536))))),$A1198,dati_bdv!L$2:L$65536)</f>
        <v>0</v>
      </c>
      <c r="E1198">
        <f>SUMIF(IF(dati_pdc!$C1198=1,dati_bdv!$C$2:$C$65536,IF(dati_pdc!$C1198=2,dati_bdv!$D$2:$D$65536,IF(dati_pdc!$C1198=3,dati_bdv!$E$2:$E$65536,IF(dati_pdc!$C1198=4,dati_bdv!$F$2:$F$65536,IF(dati_pdc!$C1198=5,dati_bdv!$G$2:$G$65536,dati_bdv!$H$2:$H$65536))))),$A1198,dati_bdv!M$2:M$65536)</f>
        <v>0</v>
      </c>
      <c r="F1198">
        <f>SUMIF(IF(dati_pdc!$C1198=1,dati_bdv!$C$2:$C$65536,IF(dati_pdc!$C1198=2,dati_bdv!$D$2:$D$65536,IF(dati_pdc!$C1198=3,dati_bdv!$E$2:$E$65536,IF(dati_pdc!$C1198=4,dati_bdv!$F$2:$F$65536,IF(dati_pdc!$C1198=5,dati_bdv!$G$2:$G$65536,dati_bdv!$H$2:$H$65536))))),$A1198,dati_bdv!N$2:N$65536)</f>
        <v>0</v>
      </c>
    </row>
    <row r="1199" spans="1:6">
      <c r="A1199" s="34">
        <f>dati_pdc!A1199</f>
        <v>0</v>
      </c>
      <c r="B1199">
        <f>SUMIF(IF(dati_pdc!$C1199=1,dati_bdv!$C$2:$C$65536,IF(dati_pdc!$C1199=2,dati_bdv!$D$2:$D$65536,IF(dati_pdc!$C1199=3,dati_bdv!$E$2:$E$65536,IF(dati_pdc!$C1199=4,dati_bdv!$F$2:$F$65536,IF(dati_pdc!$C1199=5,dati_bdv!$G$2:$G$65536,dati_bdv!$H$2:$H$65536))))),$A1199,dati_bdv!J$2:J$65536)</f>
        <v>0</v>
      </c>
      <c r="C1199">
        <f>SUMIF(IF(dati_pdc!$C1199=1,dati_bdv!$C$2:$C$65536,IF(dati_pdc!$C1199=2,dati_bdv!$D$2:$D$65536,IF(dati_pdc!$C1199=3,dati_bdv!$E$2:$E$65536,IF(dati_pdc!$C1199=4,dati_bdv!$F$2:$F$65536,IF(dati_pdc!$C1199=5,dati_bdv!$G$2:$G$65536,dati_bdv!$H$2:$H$65536))))),$A1199,dati_bdv!K$2:K$65536)</f>
        <v>0</v>
      </c>
      <c r="D1199">
        <f>SUMIF(IF(dati_pdc!$C1199=1,dati_bdv!$C$2:$C$65536,IF(dati_pdc!$C1199=2,dati_bdv!$D$2:$D$65536,IF(dati_pdc!$C1199=3,dati_bdv!$E$2:$E$65536,IF(dati_pdc!$C1199=4,dati_bdv!$F$2:$F$65536,IF(dati_pdc!$C1199=5,dati_bdv!$G$2:$G$65536,dati_bdv!$H$2:$H$65536))))),$A1199,dati_bdv!L$2:L$65536)</f>
        <v>0</v>
      </c>
      <c r="E1199">
        <f>SUMIF(IF(dati_pdc!$C1199=1,dati_bdv!$C$2:$C$65536,IF(dati_pdc!$C1199=2,dati_bdv!$D$2:$D$65536,IF(dati_pdc!$C1199=3,dati_bdv!$E$2:$E$65536,IF(dati_pdc!$C1199=4,dati_bdv!$F$2:$F$65536,IF(dati_pdc!$C1199=5,dati_bdv!$G$2:$G$65536,dati_bdv!$H$2:$H$65536))))),$A1199,dati_bdv!M$2:M$65536)</f>
        <v>0</v>
      </c>
      <c r="F1199">
        <f>SUMIF(IF(dati_pdc!$C1199=1,dati_bdv!$C$2:$C$65536,IF(dati_pdc!$C1199=2,dati_bdv!$D$2:$D$65536,IF(dati_pdc!$C1199=3,dati_bdv!$E$2:$E$65536,IF(dati_pdc!$C1199=4,dati_bdv!$F$2:$F$65536,IF(dati_pdc!$C1199=5,dati_bdv!$G$2:$G$65536,dati_bdv!$H$2:$H$65536))))),$A1199,dati_bdv!N$2:N$65536)</f>
        <v>0</v>
      </c>
    </row>
    <row r="1200" spans="1:6">
      <c r="A1200" s="34">
        <f>dati_pdc!A1200</f>
        <v>0</v>
      </c>
      <c r="B1200">
        <f>SUMIF(IF(dati_pdc!$C1200=1,dati_bdv!$C$2:$C$65536,IF(dati_pdc!$C1200=2,dati_bdv!$D$2:$D$65536,IF(dati_pdc!$C1200=3,dati_bdv!$E$2:$E$65536,IF(dati_pdc!$C1200=4,dati_bdv!$F$2:$F$65536,IF(dati_pdc!$C1200=5,dati_bdv!$G$2:$G$65536,dati_bdv!$H$2:$H$65536))))),$A1200,dati_bdv!J$2:J$65536)</f>
        <v>0</v>
      </c>
      <c r="C1200">
        <f>SUMIF(IF(dati_pdc!$C1200=1,dati_bdv!$C$2:$C$65536,IF(dati_pdc!$C1200=2,dati_bdv!$D$2:$D$65536,IF(dati_pdc!$C1200=3,dati_bdv!$E$2:$E$65536,IF(dati_pdc!$C1200=4,dati_bdv!$F$2:$F$65536,IF(dati_pdc!$C1200=5,dati_bdv!$G$2:$G$65536,dati_bdv!$H$2:$H$65536))))),$A1200,dati_bdv!K$2:K$65536)</f>
        <v>0</v>
      </c>
      <c r="D1200">
        <f>SUMIF(IF(dati_pdc!$C1200=1,dati_bdv!$C$2:$C$65536,IF(dati_pdc!$C1200=2,dati_bdv!$D$2:$D$65536,IF(dati_pdc!$C1200=3,dati_bdv!$E$2:$E$65536,IF(dati_pdc!$C1200=4,dati_bdv!$F$2:$F$65536,IF(dati_pdc!$C1200=5,dati_bdv!$G$2:$G$65536,dati_bdv!$H$2:$H$65536))))),$A1200,dati_bdv!L$2:L$65536)</f>
        <v>0</v>
      </c>
      <c r="E1200">
        <f>SUMIF(IF(dati_pdc!$C1200=1,dati_bdv!$C$2:$C$65536,IF(dati_pdc!$C1200=2,dati_bdv!$D$2:$D$65536,IF(dati_pdc!$C1200=3,dati_bdv!$E$2:$E$65536,IF(dati_pdc!$C1200=4,dati_bdv!$F$2:$F$65536,IF(dati_pdc!$C1200=5,dati_bdv!$G$2:$G$65536,dati_bdv!$H$2:$H$65536))))),$A1200,dati_bdv!M$2:M$65536)</f>
        <v>0</v>
      </c>
      <c r="F1200">
        <f>SUMIF(IF(dati_pdc!$C1200=1,dati_bdv!$C$2:$C$65536,IF(dati_pdc!$C1200=2,dati_bdv!$D$2:$D$65536,IF(dati_pdc!$C1200=3,dati_bdv!$E$2:$E$65536,IF(dati_pdc!$C1200=4,dati_bdv!$F$2:$F$65536,IF(dati_pdc!$C1200=5,dati_bdv!$G$2:$G$65536,dati_bdv!$H$2:$H$65536))))),$A1200,dati_bdv!N$2:N$65536)</f>
        <v>0</v>
      </c>
    </row>
    <row r="1201" spans="1:6">
      <c r="A1201" s="34">
        <f>dati_pdc!A1201</f>
        <v>0</v>
      </c>
      <c r="B1201">
        <f>SUMIF(IF(dati_pdc!$C1201=1,dati_bdv!$C$2:$C$65536,IF(dati_pdc!$C1201=2,dati_bdv!$D$2:$D$65536,IF(dati_pdc!$C1201=3,dati_bdv!$E$2:$E$65536,IF(dati_pdc!$C1201=4,dati_bdv!$F$2:$F$65536,IF(dati_pdc!$C1201=5,dati_bdv!$G$2:$G$65536,dati_bdv!$H$2:$H$65536))))),$A1201,dati_bdv!J$2:J$65536)</f>
        <v>0</v>
      </c>
      <c r="C1201">
        <f>SUMIF(IF(dati_pdc!$C1201=1,dati_bdv!$C$2:$C$65536,IF(dati_pdc!$C1201=2,dati_bdv!$D$2:$D$65536,IF(dati_pdc!$C1201=3,dati_bdv!$E$2:$E$65536,IF(dati_pdc!$C1201=4,dati_bdv!$F$2:$F$65536,IF(dati_pdc!$C1201=5,dati_bdv!$G$2:$G$65536,dati_bdv!$H$2:$H$65536))))),$A1201,dati_bdv!K$2:K$65536)</f>
        <v>0</v>
      </c>
      <c r="D1201">
        <f>SUMIF(IF(dati_pdc!$C1201=1,dati_bdv!$C$2:$C$65536,IF(dati_pdc!$C1201=2,dati_bdv!$D$2:$D$65536,IF(dati_pdc!$C1201=3,dati_bdv!$E$2:$E$65536,IF(dati_pdc!$C1201=4,dati_bdv!$F$2:$F$65536,IF(dati_pdc!$C1201=5,dati_bdv!$G$2:$G$65536,dati_bdv!$H$2:$H$65536))))),$A1201,dati_bdv!L$2:L$65536)</f>
        <v>0</v>
      </c>
      <c r="E1201">
        <f>SUMIF(IF(dati_pdc!$C1201=1,dati_bdv!$C$2:$C$65536,IF(dati_pdc!$C1201=2,dati_bdv!$D$2:$D$65536,IF(dati_pdc!$C1201=3,dati_bdv!$E$2:$E$65536,IF(dati_pdc!$C1201=4,dati_bdv!$F$2:$F$65536,IF(dati_pdc!$C1201=5,dati_bdv!$G$2:$G$65536,dati_bdv!$H$2:$H$65536))))),$A1201,dati_bdv!M$2:M$65536)</f>
        <v>0</v>
      </c>
      <c r="F1201">
        <f>SUMIF(IF(dati_pdc!$C1201=1,dati_bdv!$C$2:$C$65536,IF(dati_pdc!$C1201=2,dati_bdv!$D$2:$D$65536,IF(dati_pdc!$C1201=3,dati_bdv!$E$2:$E$65536,IF(dati_pdc!$C1201=4,dati_bdv!$F$2:$F$65536,IF(dati_pdc!$C1201=5,dati_bdv!$G$2:$G$65536,dati_bdv!$H$2:$H$65536))))),$A1201,dati_bdv!N$2:N$65536)</f>
        <v>0</v>
      </c>
    </row>
    <row r="1202" spans="1:6">
      <c r="A1202" s="34">
        <f>dati_pdc!A1202</f>
        <v>0</v>
      </c>
      <c r="B1202">
        <f>SUMIF(IF(dati_pdc!$C1202=1,dati_bdv!$C$2:$C$65536,IF(dati_pdc!$C1202=2,dati_bdv!$D$2:$D$65536,IF(dati_pdc!$C1202=3,dati_bdv!$E$2:$E$65536,IF(dati_pdc!$C1202=4,dati_bdv!$F$2:$F$65536,IF(dati_pdc!$C1202=5,dati_bdv!$G$2:$G$65536,dati_bdv!$H$2:$H$65536))))),$A1202,dati_bdv!J$2:J$65536)</f>
        <v>0</v>
      </c>
      <c r="C1202">
        <f>SUMIF(IF(dati_pdc!$C1202=1,dati_bdv!$C$2:$C$65536,IF(dati_pdc!$C1202=2,dati_bdv!$D$2:$D$65536,IF(dati_pdc!$C1202=3,dati_bdv!$E$2:$E$65536,IF(dati_pdc!$C1202=4,dati_bdv!$F$2:$F$65536,IF(dati_pdc!$C1202=5,dati_bdv!$G$2:$G$65536,dati_bdv!$H$2:$H$65536))))),$A1202,dati_bdv!K$2:K$65536)</f>
        <v>0</v>
      </c>
      <c r="D1202">
        <f>SUMIF(IF(dati_pdc!$C1202=1,dati_bdv!$C$2:$C$65536,IF(dati_pdc!$C1202=2,dati_bdv!$D$2:$D$65536,IF(dati_pdc!$C1202=3,dati_bdv!$E$2:$E$65536,IF(dati_pdc!$C1202=4,dati_bdv!$F$2:$F$65536,IF(dati_pdc!$C1202=5,dati_bdv!$G$2:$G$65536,dati_bdv!$H$2:$H$65536))))),$A1202,dati_bdv!L$2:L$65536)</f>
        <v>0</v>
      </c>
      <c r="E1202">
        <f>SUMIF(IF(dati_pdc!$C1202=1,dati_bdv!$C$2:$C$65536,IF(dati_pdc!$C1202=2,dati_bdv!$D$2:$D$65536,IF(dati_pdc!$C1202=3,dati_bdv!$E$2:$E$65536,IF(dati_pdc!$C1202=4,dati_bdv!$F$2:$F$65536,IF(dati_pdc!$C1202=5,dati_bdv!$G$2:$G$65536,dati_bdv!$H$2:$H$65536))))),$A1202,dati_bdv!M$2:M$65536)</f>
        <v>0</v>
      </c>
      <c r="F1202">
        <f>SUMIF(IF(dati_pdc!$C1202=1,dati_bdv!$C$2:$C$65536,IF(dati_pdc!$C1202=2,dati_bdv!$D$2:$D$65536,IF(dati_pdc!$C1202=3,dati_bdv!$E$2:$E$65536,IF(dati_pdc!$C1202=4,dati_bdv!$F$2:$F$65536,IF(dati_pdc!$C1202=5,dati_bdv!$G$2:$G$65536,dati_bdv!$H$2:$H$65536))))),$A1202,dati_bdv!N$2:N$65536)</f>
        <v>0</v>
      </c>
    </row>
    <row r="1203" spans="1:6">
      <c r="A1203" s="34">
        <f>dati_pdc!A1203</f>
        <v>0</v>
      </c>
      <c r="B1203">
        <f>SUMIF(IF(dati_pdc!$C1203=1,dati_bdv!$C$2:$C$65536,IF(dati_pdc!$C1203=2,dati_bdv!$D$2:$D$65536,IF(dati_pdc!$C1203=3,dati_bdv!$E$2:$E$65536,IF(dati_pdc!$C1203=4,dati_bdv!$F$2:$F$65536,IF(dati_pdc!$C1203=5,dati_bdv!$G$2:$G$65536,dati_bdv!$H$2:$H$65536))))),$A1203,dati_bdv!J$2:J$65536)</f>
        <v>0</v>
      </c>
      <c r="C1203">
        <f>SUMIF(IF(dati_pdc!$C1203=1,dati_bdv!$C$2:$C$65536,IF(dati_pdc!$C1203=2,dati_bdv!$D$2:$D$65536,IF(dati_pdc!$C1203=3,dati_bdv!$E$2:$E$65536,IF(dati_pdc!$C1203=4,dati_bdv!$F$2:$F$65536,IF(dati_pdc!$C1203=5,dati_bdv!$G$2:$G$65536,dati_bdv!$H$2:$H$65536))))),$A1203,dati_bdv!K$2:K$65536)</f>
        <v>0</v>
      </c>
      <c r="D1203">
        <f>SUMIF(IF(dati_pdc!$C1203=1,dati_bdv!$C$2:$C$65536,IF(dati_pdc!$C1203=2,dati_bdv!$D$2:$D$65536,IF(dati_pdc!$C1203=3,dati_bdv!$E$2:$E$65536,IF(dati_pdc!$C1203=4,dati_bdv!$F$2:$F$65536,IF(dati_pdc!$C1203=5,dati_bdv!$G$2:$G$65536,dati_bdv!$H$2:$H$65536))))),$A1203,dati_bdv!L$2:L$65536)</f>
        <v>0</v>
      </c>
      <c r="E1203">
        <f>SUMIF(IF(dati_pdc!$C1203=1,dati_bdv!$C$2:$C$65536,IF(dati_pdc!$C1203=2,dati_bdv!$D$2:$D$65536,IF(dati_pdc!$C1203=3,dati_bdv!$E$2:$E$65536,IF(dati_pdc!$C1203=4,dati_bdv!$F$2:$F$65536,IF(dati_pdc!$C1203=5,dati_bdv!$G$2:$G$65536,dati_bdv!$H$2:$H$65536))))),$A1203,dati_bdv!M$2:M$65536)</f>
        <v>0</v>
      </c>
      <c r="F1203">
        <f>SUMIF(IF(dati_pdc!$C1203=1,dati_bdv!$C$2:$C$65536,IF(dati_pdc!$C1203=2,dati_bdv!$D$2:$D$65536,IF(dati_pdc!$C1203=3,dati_bdv!$E$2:$E$65536,IF(dati_pdc!$C1203=4,dati_bdv!$F$2:$F$65536,IF(dati_pdc!$C1203=5,dati_bdv!$G$2:$G$65536,dati_bdv!$H$2:$H$65536))))),$A1203,dati_bdv!N$2:N$65536)</f>
        <v>0</v>
      </c>
    </row>
    <row r="1204" spans="1:6">
      <c r="A1204" s="34">
        <f>dati_pdc!A1204</f>
        <v>0</v>
      </c>
      <c r="B1204">
        <f>SUMIF(IF(dati_pdc!$C1204=1,dati_bdv!$C$2:$C$65536,IF(dati_pdc!$C1204=2,dati_bdv!$D$2:$D$65536,IF(dati_pdc!$C1204=3,dati_bdv!$E$2:$E$65536,IF(dati_pdc!$C1204=4,dati_bdv!$F$2:$F$65536,IF(dati_pdc!$C1204=5,dati_bdv!$G$2:$G$65536,dati_bdv!$H$2:$H$65536))))),$A1204,dati_bdv!J$2:J$65536)</f>
        <v>0</v>
      </c>
      <c r="C1204">
        <f>SUMIF(IF(dati_pdc!$C1204=1,dati_bdv!$C$2:$C$65536,IF(dati_pdc!$C1204=2,dati_bdv!$D$2:$D$65536,IF(dati_pdc!$C1204=3,dati_bdv!$E$2:$E$65536,IF(dati_pdc!$C1204=4,dati_bdv!$F$2:$F$65536,IF(dati_pdc!$C1204=5,dati_bdv!$G$2:$G$65536,dati_bdv!$H$2:$H$65536))))),$A1204,dati_bdv!K$2:K$65536)</f>
        <v>0</v>
      </c>
      <c r="D1204">
        <f>SUMIF(IF(dati_pdc!$C1204=1,dati_bdv!$C$2:$C$65536,IF(dati_pdc!$C1204=2,dati_bdv!$D$2:$D$65536,IF(dati_pdc!$C1204=3,dati_bdv!$E$2:$E$65536,IF(dati_pdc!$C1204=4,dati_bdv!$F$2:$F$65536,IF(dati_pdc!$C1204=5,dati_bdv!$G$2:$G$65536,dati_bdv!$H$2:$H$65536))))),$A1204,dati_bdv!L$2:L$65536)</f>
        <v>0</v>
      </c>
      <c r="E1204">
        <f>SUMIF(IF(dati_pdc!$C1204=1,dati_bdv!$C$2:$C$65536,IF(dati_pdc!$C1204=2,dati_bdv!$D$2:$D$65536,IF(dati_pdc!$C1204=3,dati_bdv!$E$2:$E$65536,IF(dati_pdc!$C1204=4,dati_bdv!$F$2:$F$65536,IF(dati_pdc!$C1204=5,dati_bdv!$G$2:$G$65536,dati_bdv!$H$2:$H$65536))))),$A1204,dati_bdv!M$2:M$65536)</f>
        <v>0</v>
      </c>
      <c r="F1204">
        <f>SUMIF(IF(dati_pdc!$C1204=1,dati_bdv!$C$2:$C$65536,IF(dati_pdc!$C1204=2,dati_bdv!$D$2:$D$65536,IF(dati_pdc!$C1204=3,dati_bdv!$E$2:$E$65536,IF(dati_pdc!$C1204=4,dati_bdv!$F$2:$F$65536,IF(dati_pdc!$C1204=5,dati_bdv!$G$2:$G$65536,dati_bdv!$H$2:$H$65536))))),$A1204,dati_bdv!N$2:N$65536)</f>
        <v>0</v>
      </c>
    </row>
    <row r="1205" spans="1:6">
      <c r="A1205" s="34">
        <f>dati_pdc!A1205</f>
        <v>0</v>
      </c>
      <c r="B1205">
        <f>SUMIF(IF(dati_pdc!$C1205=1,dati_bdv!$C$2:$C$65536,IF(dati_pdc!$C1205=2,dati_bdv!$D$2:$D$65536,IF(dati_pdc!$C1205=3,dati_bdv!$E$2:$E$65536,IF(dati_pdc!$C1205=4,dati_bdv!$F$2:$F$65536,IF(dati_pdc!$C1205=5,dati_bdv!$G$2:$G$65536,dati_bdv!$H$2:$H$65536))))),$A1205,dati_bdv!J$2:J$65536)</f>
        <v>0</v>
      </c>
      <c r="C1205">
        <f>SUMIF(IF(dati_pdc!$C1205=1,dati_bdv!$C$2:$C$65536,IF(dati_pdc!$C1205=2,dati_bdv!$D$2:$D$65536,IF(dati_pdc!$C1205=3,dati_bdv!$E$2:$E$65536,IF(dati_pdc!$C1205=4,dati_bdv!$F$2:$F$65536,IF(dati_pdc!$C1205=5,dati_bdv!$G$2:$G$65536,dati_bdv!$H$2:$H$65536))))),$A1205,dati_bdv!K$2:K$65536)</f>
        <v>0</v>
      </c>
      <c r="D1205">
        <f>SUMIF(IF(dati_pdc!$C1205=1,dati_bdv!$C$2:$C$65536,IF(dati_pdc!$C1205=2,dati_bdv!$D$2:$D$65536,IF(dati_pdc!$C1205=3,dati_bdv!$E$2:$E$65536,IF(dati_pdc!$C1205=4,dati_bdv!$F$2:$F$65536,IF(dati_pdc!$C1205=5,dati_bdv!$G$2:$G$65536,dati_bdv!$H$2:$H$65536))))),$A1205,dati_bdv!L$2:L$65536)</f>
        <v>0</v>
      </c>
      <c r="E1205">
        <f>SUMIF(IF(dati_pdc!$C1205=1,dati_bdv!$C$2:$C$65536,IF(dati_pdc!$C1205=2,dati_bdv!$D$2:$D$65536,IF(dati_pdc!$C1205=3,dati_bdv!$E$2:$E$65536,IF(dati_pdc!$C1205=4,dati_bdv!$F$2:$F$65536,IF(dati_pdc!$C1205=5,dati_bdv!$G$2:$G$65536,dati_bdv!$H$2:$H$65536))))),$A1205,dati_bdv!M$2:M$65536)</f>
        <v>0</v>
      </c>
      <c r="F1205">
        <f>SUMIF(IF(dati_pdc!$C1205=1,dati_bdv!$C$2:$C$65536,IF(dati_pdc!$C1205=2,dati_bdv!$D$2:$D$65536,IF(dati_pdc!$C1205=3,dati_bdv!$E$2:$E$65536,IF(dati_pdc!$C1205=4,dati_bdv!$F$2:$F$65536,IF(dati_pdc!$C1205=5,dati_bdv!$G$2:$G$65536,dati_bdv!$H$2:$H$65536))))),$A1205,dati_bdv!N$2:N$65536)</f>
        <v>0</v>
      </c>
    </row>
    <row r="1206" spans="1:6">
      <c r="A1206" s="34">
        <f>dati_pdc!A1206</f>
        <v>0</v>
      </c>
      <c r="B1206">
        <f>SUMIF(IF(dati_pdc!$C1206=1,dati_bdv!$C$2:$C$65536,IF(dati_pdc!$C1206=2,dati_bdv!$D$2:$D$65536,IF(dati_pdc!$C1206=3,dati_bdv!$E$2:$E$65536,IF(dati_pdc!$C1206=4,dati_bdv!$F$2:$F$65536,IF(dati_pdc!$C1206=5,dati_bdv!$G$2:$G$65536,dati_bdv!$H$2:$H$65536))))),$A1206,dati_bdv!J$2:J$65536)</f>
        <v>0</v>
      </c>
      <c r="C1206">
        <f>SUMIF(IF(dati_pdc!$C1206=1,dati_bdv!$C$2:$C$65536,IF(dati_pdc!$C1206=2,dati_bdv!$D$2:$D$65536,IF(dati_pdc!$C1206=3,dati_bdv!$E$2:$E$65536,IF(dati_pdc!$C1206=4,dati_bdv!$F$2:$F$65536,IF(dati_pdc!$C1206=5,dati_bdv!$G$2:$G$65536,dati_bdv!$H$2:$H$65536))))),$A1206,dati_bdv!K$2:K$65536)</f>
        <v>0</v>
      </c>
      <c r="D1206">
        <f>SUMIF(IF(dati_pdc!$C1206=1,dati_bdv!$C$2:$C$65536,IF(dati_pdc!$C1206=2,dati_bdv!$D$2:$D$65536,IF(dati_pdc!$C1206=3,dati_bdv!$E$2:$E$65536,IF(dati_pdc!$C1206=4,dati_bdv!$F$2:$F$65536,IF(dati_pdc!$C1206=5,dati_bdv!$G$2:$G$65536,dati_bdv!$H$2:$H$65536))))),$A1206,dati_bdv!L$2:L$65536)</f>
        <v>0</v>
      </c>
      <c r="E1206">
        <f>SUMIF(IF(dati_pdc!$C1206=1,dati_bdv!$C$2:$C$65536,IF(dati_pdc!$C1206=2,dati_bdv!$D$2:$D$65536,IF(dati_pdc!$C1206=3,dati_bdv!$E$2:$E$65536,IF(dati_pdc!$C1206=4,dati_bdv!$F$2:$F$65536,IF(dati_pdc!$C1206=5,dati_bdv!$G$2:$G$65536,dati_bdv!$H$2:$H$65536))))),$A1206,dati_bdv!M$2:M$65536)</f>
        <v>0</v>
      </c>
      <c r="F1206">
        <f>SUMIF(IF(dati_pdc!$C1206=1,dati_bdv!$C$2:$C$65536,IF(dati_pdc!$C1206=2,dati_bdv!$D$2:$D$65536,IF(dati_pdc!$C1206=3,dati_bdv!$E$2:$E$65536,IF(dati_pdc!$C1206=4,dati_bdv!$F$2:$F$65536,IF(dati_pdc!$C1206=5,dati_bdv!$G$2:$G$65536,dati_bdv!$H$2:$H$65536))))),$A1206,dati_bdv!N$2:N$65536)</f>
        <v>0</v>
      </c>
    </row>
    <row r="1207" spans="1:6">
      <c r="A1207" s="34">
        <f>dati_pdc!A1207</f>
        <v>0</v>
      </c>
      <c r="B1207">
        <f>SUMIF(IF(dati_pdc!$C1207=1,dati_bdv!$C$2:$C$65536,IF(dati_pdc!$C1207=2,dati_bdv!$D$2:$D$65536,IF(dati_pdc!$C1207=3,dati_bdv!$E$2:$E$65536,IF(dati_pdc!$C1207=4,dati_bdv!$F$2:$F$65536,IF(dati_pdc!$C1207=5,dati_bdv!$G$2:$G$65536,dati_bdv!$H$2:$H$65536))))),$A1207,dati_bdv!J$2:J$65536)</f>
        <v>0</v>
      </c>
      <c r="C1207">
        <f>SUMIF(IF(dati_pdc!$C1207=1,dati_bdv!$C$2:$C$65536,IF(dati_pdc!$C1207=2,dati_bdv!$D$2:$D$65536,IF(dati_pdc!$C1207=3,dati_bdv!$E$2:$E$65536,IF(dati_pdc!$C1207=4,dati_bdv!$F$2:$F$65536,IF(dati_pdc!$C1207=5,dati_bdv!$G$2:$G$65536,dati_bdv!$H$2:$H$65536))))),$A1207,dati_bdv!K$2:K$65536)</f>
        <v>0</v>
      </c>
      <c r="D1207">
        <f>SUMIF(IF(dati_pdc!$C1207=1,dati_bdv!$C$2:$C$65536,IF(dati_pdc!$C1207=2,dati_bdv!$D$2:$D$65536,IF(dati_pdc!$C1207=3,dati_bdv!$E$2:$E$65536,IF(dati_pdc!$C1207=4,dati_bdv!$F$2:$F$65536,IF(dati_pdc!$C1207=5,dati_bdv!$G$2:$G$65536,dati_bdv!$H$2:$H$65536))))),$A1207,dati_bdv!L$2:L$65536)</f>
        <v>0</v>
      </c>
      <c r="E1207">
        <f>SUMIF(IF(dati_pdc!$C1207=1,dati_bdv!$C$2:$C$65536,IF(dati_pdc!$C1207=2,dati_bdv!$D$2:$D$65536,IF(dati_pdc!$C1207=3,dati_bdv!$E$2:$E$65536,IF(dati_pdc!$C1207=4,dati_bdv!$F$2:$F$65536,IF(dati_pdc!$C1207=5,dati_bdv!$G$2:$G$65536,dati_bdv!$H$2:$H$65536))))),$A1207,dati_bdv!M$2:M$65536)</f>
        <v>0</v>
      </c>
      <c r="F1207">
        <f>SUMIF(IF(dati_pdc!$C1207=1,dati_bdv!$C$2:$C$65536,IF(dati_pdc!$C1207=2,dati_bdv!$D$2:$D$65536,IF(dati_pdc!$C1207=3,dati_bdv!$E$2:$E$65536,IF(dati_pdc!$C1207=4,dati_bdv!$F$2:$F$65536,IF(dati_pdc!$C1207=5,dati_bdv!$G$2:$G$65536,dati_bdv!$H$2:$H$65536))))),$A1207,dati_bdv!N$2:N$65536)</f>
        <v>0</v>
      </c>
    </row>
    <row r="1208" spans="1:6">
      <c r="A1208" s="34">
        <f>dati_pdc!A1208</f>
        <v>0</v>
      </c>
      <c r="B1208">
        <f>SUMIF(IF(dati_pdc!$C1208=1,dati_bdv!$C$2:$C$65536,IF(dati_pdc!$C1208=2,dati_bdv!$D$2:$D$65536,IF(dati_pdc!$C1208=3,dati_bdv!$E$2:$E$65536,IF(dati_pdc!$C1208=4,dati_bdv!$F$2:$F$65536,IF(dati_pdc!$C1208=5,dati_bdv!$G$2:$G$65536,dati_bdv!$H$2:$H$65536))))),$A1208,dati_bdv!J$2:J$65536)</f>
        <v>0</v>
      </c>
      <c r="C1208">
        <f>SUMIF(IF(dati_pdc!$C1208=1,dati_bdv!$C$2:$C$65536,IF(dati_pdc!$C1208=2,dati_bdv!$D$2:$D$65536,IF(dati_pdc!$C1208=3,dati_bdv!$E$2:$E$65536,IF(dati_pdc!$C1208=4,dati_bdv!$F$2:$F$65536,IF(dati_pdc!$C1208=5,dati_bdv!$G$2:$G$65536,dati_bdv!$H$2:$H$65536))))),$A1208,dati_bdv!K$2:K$65536)</f>
        <v>0</v>
      </c>
      <c r="D1208">
        <f>SUMIF(IF(dati_pdc!$C1208=1,dati_bdv!$C$2:$C$65536,IF(dati_pdc!$C1208=2,dati_bdv!$D$2:$D$65536,IF(dati_pdc!$C1208=3,dati_bdv!$E$2:$E$65536,IF(dati_pdc!$C1208=4,dati_bdv!$F$2:$F$65536,IF(dati_pdc!$C1208=5,dati_bdv!$G$2:$G$65536,dati_bdv!$H$2:$H$65536))))),$A1208,dati_bdv!L$2:L$65536)</f>
        <v>0</v>
      </c>
      <c r="E1208">
        <f>SUMIF(IF(dati_pdc!$C1208=1,dati_bdv!$C$2:$C$65536,IF(dati_pdc!$C1208=2,dati_bdv!$D$2:$D$65536,IF(dati_pdc!$C1208=3,dati_bdv!$E$2:$E$65536,IF(dati_pdc!$C1208=4,dati_bdv!$F$2:$F$65536,IF(dati_pdc!$C1208=5,dati_bdv!$G$2:$G$65536,dati_bdv!$H$2:$H$65536))))),$A1208,dati_bdv!M$2:M$65536)</f>
        <v>0</v>
      </c>
      <c r="F1208">
        <f>SUMIF(IF(dati_pdc!$C1208=1,dati_bdv!$C$2:$C$65536,IF(dati_pdc!$C1208=2,dati_bdv!$D$2:$D$65536,IF(dati_pdc!$C1208=3,dati_bdv!$E$2:$E$65536,IF(dati_pdc!$C1208=4,dati_bdv!$F$2:$F$65536,IF(dati_pdc!$C1208=5,dati_bdv!$G$2:$G$65536,dati_bdv!$H$2:$H$65536))))),$A1208,dati_bdv!N$2:N$65536)</f>
        <v>0</v>
      </c>
    </row>
    <row r="1209" spans="1:6">
      <c r="A1209" s="34">
        <f>dati_pdc!A1209</f>
        <v>0</v>
      </c>
      <c r="B1209">
        <f>SUMIF(IF(dati_pdc!$C1209=1,dati_bdv!$C$2:$C$65536,IF(dati_pdc!$C1209=2,dati_bdv!$D$2:$D$65536,IF(dati_pdc!$C1209=3,dati_bdv!$E$2:$E$65536,IF(dati_pdc!$C1209=4,dati_bdv!$F$2:$F$65536,IF(dati_pdc!$C1209=5,dati_bdv!$G$2:$G$65536,dati_bdv!$H$2:$H$65536))))),$A1209,dati_bdv!J$2:J$65536)</f>
        <v>0</v>
      </c>
      <c r="C1209">
        <f>SUMIF(IF(dati_pdc!$C1209=1,dati_bdv!$C$2:$C$65536,IF(dati_pdc!$C1209=2,dati_bdv!$D$2:$D$65536,IF(dati_pdc!$C1209=3,dati_bdv!$E$2:$E$65536,IF(dati_pdc!$C1209=4,dati_bdv!$F$2:$F$65536,IF(dati_pdc!$C1209=5,dati_bdv!$G$2:$G$65536,dati_bdv!$H$2:$H$65536))))),$A1209,dati_bdv!K$2:K$65536)</f>
        <v>0</v>
      </c>
      <c r="D1209">
        <f>SUMIF(IF(dati_pdc!$C1209=1,dati_bdv!$C$2:$C$65536,IF(dati_pdc!$C1209=2,dati_bdv!$D$2:$D$65536,IF(dati_pdc!$C1209=3,dati_bdv!$E$2:$E$65536,IF(dati_pdc!$C1209=4,dati_bdv!$F$2:$F$65536,IF(dati_pdc!$C1209=5,dati_bdv!$G$2:$G$65536,dati_bdv!$H$2:$H$65536))))),$A1209,dati_bdv!L$2:L$65536)</f>
        <v>0</v>
      </c>
      <c r="E1209">
        <f>SUMIF(IF(dati_pdc!$C1209=1,dati_bdv!$C$2:$C$65536,IF(dati_pdc!$C1209=2,dati_bdv!$D$2:$D$65536,IF(dati_pdc!$C1209=3,dati_bdv!$E$2:$E$65536,IF(dati_pdc!$C1209=4,dati_bdv!$F$2:$F$65536,IF(dati_pdc!$C1209=5,dati_bdv!$G$2:$G$65536,dati_bdv!$H$2:$H$65536))))),$A1209,dati_bdv!M$2:M$65536)</f>
        <v>0</v>
      </c>
      <c r="F1209">
        <f>SUMIF(IF(dati_pdc!$C1209=1,dati_bdv!$C$2:$C$65536,IF(dati_pdc!$C1209=2,dati_bdv!$D$2:$D$65536,IF(dati_pdc!$C1209=3,dati_bdv!$E$2:$E$65536,IF(dati_pdc!$C1209=4,dati_bdv!$F$2:$F$65536,IF(dati_pdc!$C1209=5,dati_bdv!$G$2:$G$65536,dati_bdv!$H$2:$H$65536))))),$A1209,dati_bdv!N$2:N$65536)</f>
        <v>0</v>
      </c>
    </row>
    <row r="1210" spans="1:6">
      <c r="A1210" s="34">
        <f>dati_pdc!A1210</f>
        <v>0</v>
      </c>
      <c r="B1210">
        <f>SUMIF(IF(dati_pdc!$C1210=1,dati_bdv!$C$2:$C$65536,IF(dati_pdc!$C1210=2,dati_bdv!$D$2:$D$65536,IF(dati_pdc!$C1210=3,dati_bdv!$E$2:$E$65536,IF(dati_pdc!$C1210=4,dati_bdv!$F$2:$F$65536,IF(dati_pdc!$C1210=5,dati_bdv!$G$2:$G$65536,dati_bdv!$H$2:$H$65536))))),$A1210,dati_bdv!J$2:J$65536)</f>
        <v>0</v>
      </c>
      <c r="C1210">
        <f>SUMIF(IF(dati_pdc!$C1210=1,dati_bdv!$C$2:$C$65536,IF(dati_pdc!$C1210=2,dati_bdv!$D$2:$D$65536,IF(dati_pdc!$C1210=3,dati_bdv!$E$2:$E$65536,IF(dati_pdc!$C1210=4,dati_bdv!$F$2:$F$65536,IF(dati_pdc!$C1210=5,dati_bdv!$G$2:$G$65536,dati_bdv!$H$2:$H$65536))))),$A1210,dati_bdv!K$2:K$65536)</f>
        <v>0</v>
      </c>
      <c r="D1210">
        <f>SUMIF(IF(dati_pdc!$C1210=1,dati_bdv!$C$2:$C$65536,IF(dati_pdc!$C1210=2,dati_bdv!$D$2:$D$65536,IF(dati_pdc!$C1210=3,dati_bdv!$E$2:$E$65536,IF(dati_pdc!$C1210=4,dati_bdv!$F$2:$F$65536,IF(dati_pdc!$C1210=5,dati_bdv!$G$2:$G$65536,dati_bdv!$H$2:$H$65536))))),$A1210,dati_bdv!L$2:L$65536)</f>
        <v>0</v>
      </c>
      <c r="E1210">
        <f>SUMIF(IF(dati_pdc!$C1210=1,dati_bdv!$C$2:$C$65536,IF(dati_pdc!$C1210=2,dati_bdv!$D$2:$D$65536,IF(dati_pdc!$C1210=3,dati_bdv!$E$2:$E$65536,IF(dati_pdc!$C1210=4,dati_bdv!$F$2:$F$65536,IF(dati_pdc!$C1210=5,dati_bdv!$G$2:$G$65536,dati_bdv!$H$2:$H$65536))))),$A1210,dati_bdv!M$2:M$65536)</f>
        <v>0</v>
      </c>
      <c r="F1210">
        <f>SUMIF(IF(dati_pdc!$C1210=1,dati_bdv!$C$2:$C$65536,IF(dati_pdc!$C1210=2,dati_bdv!$D$2:$D$65536,IF(dati_pdc!$C1210=3,dati_bdv!$E$2:$E$65536,IF(dati_pdc!$C1210=4,dati_bdv!$F$2:$F$65536,IF(dati_pdc!$C1210=5,dati_bdv!$G$2:$G$65536,dati_bdv!$H$2:$H$65536))))),$A1210,dati_bdv!N$2:N$65536)</f>
        <v>0</v>
      </c>
    </row>
    <row r="1211" spans="1:6">
      <c r="A1211" s="34">
        <f>dati_pdc!A1211</f>
        <v>0</v>
      </c>
      <c r="B1211">
        <f>SUMIF(IF(dati_pdc!$C1211=1,dati_bdv!$C$2:$C$65536,IF(dati_pdc!$C1211=2,dati_bdv!$D$2:$D$65536,IF(dati_pdc!$C1211=3,dati_bdv!$E$2:$E$65536,IF(dati_pdc!$C1211=4,dati_bdv!$F$2:$F$65536,IF(dati_pdc!$C1211=5,dati_bdv!$G$2:$G$65536,dati_bdv!$H$2:$H$65536))))),$A1211,dati_bdv!J$2:J$65536)</f>
        <v>0</v>
      </c>
      <c r="C1211">
        <f>SUMIF(IF(dati_pdc!$C1211=1,dati_bdv!$C$2:$C$65536,IF(dati_pdc!$C1211=2,dati_bdv!$D$2:$D$65536,IF(dati_pdc!$C1211=3,dati_bdv!$E$2:$E$65536,IF(dati_pdc!$C1211=4,dati_bdv!$F$2:$F$65536,IF(dati_pdc!$C1211=5,dati_bdv!$G$2:$G$65536,dati_bdv!$H$2:$H$65536))))),$A1211,dati_bdv!K$2:K$65536)</f>
        <v>0</v>
      </c>
      <c r="D1211">
        <f>SUMIF(IF(dati_pdc!$C1211=1,dati_bdv!$C$2:$C$65536,IF(dati_pdc!$C1211=2,dati_bdv!$D$2:$D$65536,IF(dati_pdc!$C1211=3,dati_bdv!$E$2:$E$65536,IF(dati_pdc!$C1211=4,dati_bdv!$F$2:$F$65536,IF(dati_pdc!$C1211=5,dati_bdv!$G$2:$G$65536,dati_bdv!$H$2:$H$65536))))),$A1211,dati_bdv!L$2:L$65536)</f>
        <v>0</v>
      </c>
      <c r="E1211">
        <f>SUMIF(IF(dati_pdc!$C1211=1,dati_bdv!$C$2:$C$65536,IF(dati_pdc!$C1211=2,dati_bdv!$D$2:$D$65536,IF(dati_pdc!$C1211=3,dati_bdv!$E$2:$E$65536,IF(dati_pdc!$C1211=4,dati_bdv!$F$2:$F$65536,IF(dati_pdc!$C1211=5,dati_bdv!$G$2:$G$65536,dati_bdv!$H$2:$H$65536))))),$A1211,dati_bdv!M$2:M$65536)</f>
        <v>0</v>
      </c>
      <c r="F1211">
        <f>SUMIF(IF(dati_pdc!$C1211=1,dati_bdv!$C$2:$C$65536,IF(dati_pdc!$C1211=2,dati_bdv!$D$2:$D$65536,IF(dati_pdc!$C1211=3,dati_bdv!$E$2:$E$65536,IF(dati_pdc!$C1211=4,dati_bdv!$F$2:$F$65536,IF(dati_pdc!$C1211=5,dati_bdv!$G$2:$G$65536,dati_bdv!$H$2:$H$65536))))),$A1211,dati_bdv!N$2:N$65536)</f>
        <v>0</v>
      </c>
    </row>
    <row r="1212" spans="1:6">
      <c r="A1212" s="34">
        <f>dati_pdc!A1212</f>
        <v>0</v>
      </c>
      <c r="B1212">
        <f>SUMIF(IF(dati_pdc!$C1212=1,dati_bdv!$C$2:$C$65536,IF(dati_pdc!$C1212=2,dati_bdv!$D$2:$D$65536,IF(dati_pdc!$C1212=3,dati_bdv!$E$2:$E$65536,IF(dati_pdc!$C1212=4,dati_bdv!$F$2:$F$65536,IF(dati_pdc!$C1212=5,dati_bdv!$G$2:$G$65536,dati_bdv!$H$2:$H$65536))))),$A1212,dati_bdv!J$2:J$65536)</f>
        <v>0</v>
      </c>
      <c r="C1212">
        <f>SUMIF(IF(dati_pdc!$C1212=1,dati_bdv!$C$2:$C$65536,IF(dati_pdc!$C1212=2,dati_bdv!$D$2:$D$65536,IF(dati_pdc!$C1212=3,dati_bdv!$E$2:$E$65536,IF(dati_pdc!$C1212=4,dati_bdv!$F$2:$F$65536,IF(dati_pdc!$C1212=5,dati_bdv!$G$2:$G$65536,dati_bdv!$H$2:$H$65536))))),$A1212,dati_bdv!K$2:K$65536)</f>
        <v>0</v>
      </c>
      <c r="D1212">
        <f>SUMIF(IF(dati_pdc!$C1212=1,dati_bdv!$C$2:$C$65536,IF(dati_pdc!$C1212=2,dati_bdv!$D$2:$D$65536,IF(dati_pdc!$C1212=3,dati_bdv!$E$2:$E$65536,IF(dati_pdc!$C1212=4,dati_bdv!$F$2:$F$65536,IF(dati_pdc!$C1212=5,dati_bdv!$G$2:$G$65536,dati_bdv!$H$2:$H$65536))))),$A1212,dati_bdv!L$2:L$65536)</f>
        <v>0</v>
      </c>
      <c r="E1212">
        <f>SUMIF(IF(dati_pdc!$C1212=1,dati_bdv!$C$2:$C$65536,IF(dati_pdc!$C1212=2,dati_bdv!$D$2:$D$65536,IF(dati_pdc!$C1212=3,dati_bdv!$E$2:$E$65536,IF(dati_pdc!$C1212=4,dati_bdv!$F$2:$F$65536,IF(dati_pdc!$C1212=5,dati_bdv!$G$2:$G$65536,dati_bdv!$H$2:$H$65536))))),$A1212,dati_bdv!M$2:M$65536)</f>
        <v>0</v>
      </c>
      <c r="F1212">
        <f>SUMIF(IF(dati_pdc!$C1212=1,dati_bdv!$C$2:$C$65536,IF(dati_pdc!$C1212=2,dati_bdv!$D$2:$D$65536,IF(dati_pdc!$C1212=3,dati_bdv!$E$2:$E$65536,IF(dati_pdc!$C1212=4,dati_bdv!$F$2:$F$65536,IF(dati_pdc!$C1212=5,dati_bdv!$G$2:$G$65536,dati_bdv!$H$2:$H$65536))))),$A1212,dati_bdv!N$2:N$65536)</f>
        <v>0</v>
      </c>
    </row>
    <row r="1213" spans="1:6">
      <c r="A1213" s="34">
        <f>dati_pdc!A1213</f>
        <v>0</v>
      </c>
      <c r="B1213">
        <f>SUMIF(IF(dati_pdc!$C1213=1,dati_bdv!$C$2:$C$65536,IF(dati_pdc!$C1213=2,dati_bdv!$D$2:$D$65536,IF(dati_pdc!$C1213=3,dati_bdv!$E$2:$E$65536,IF(dati_pdc!$C1213=4,dati_bdv!$F$2:$F$65536,IF(dati_pdc!$C1213=5,dati_bdv!$G$2:$G$65536,dati_bdv!$H$2:$H$65536))))),$A1213,dati_bdv!J$2:J$65536)</f>
        <v>0</v>
      </c>
      <c r="C1213">
        <f>SUMIF(IF(dati_pdc!$C1213=1,dati_bdv!$C$2:$C$65536,IF(dati_pdc!$C1213=2,dati_bdv!$D$2:$D$65536,IF(dati_pdc!$C1213=3,dati_bdv!$E$2:$E$65536,IF(dati_pdc!$C1213=4,dati_bdv!$F$2:$F$65536,IF(dati_pdc!$C1213=5,dati_bdv!$G$2:$G$65536,dati_bdv!$H$2:$H$65536))))),$A1213,dati_bdv!K$2:K$65536)</f>
        <v>0</v>
      </c>
      <c r="D1213">
        <f>SUMIF(IF(dati_pdc!$C1213=1,dati_bdv!$C$2:$C$65536,IF(dati_pdc!$C1213=2,dati_bdv!$D$2:$D$65536,IF(dati_pdc!$C1213=3,dati_bdv!$E$2:$E$65536,IF(dati_pdc!$C1213=4,dati_bdv!$F$2:$F$65536,IF(dati_pdc!$C1213=5,dati_bdv!$G$2:$G$65536,dati_bdv!$H$2:$H$65536))))),$A1213,dati_bdv!L$2:L$65536)</f>
        <v>0</v>
      </c>
      <c r="E1213">
        <f>SUMIF(IF(dati_pdc!$C1213=1,dati_bdv!$C$2:$C$65536,IF(dati_pdc!$C1213=2,dati_bdv!$D$2:$D$65536,IF(dati_pdc!$C1213=3,dati_bdv!$E$2:$E$65536,IF(dati_pdc!$C1213=4,dati_bdv!$F$2:$F$65536,IF(dati_pdc!$C1213=5,dati_bdv!$G$2:$G$65536,dati_bdv!$H$2:$H$65536))))),$A1213,dati_bdv!M$2:M$65536)</f>
        <v>0</v>
      </c>
      <c r="F1213">
        <f>SUMIF(IF(dati_pdc!$C1213=1,dati_bdv!$C$2:$C$65536,IF(dati_pdc!$C1213=2,dati_bdv!$D$2:$D$65536,IF(dati_pdc!$C1213=3,dati_bdv!$E$2:$E$65536,IF(dati_pdc!$C1213=4,dati_bdv!$F$2:$F$65536,IF(dati_pdc!$C1213=5,dati_bdv!$G$2:$G$65536,dati_bdv!$H$2:$H$65536))))),$A1213,dati_bdv!N$2:N$65536)</f>
        <v>0</v>
      </c>
    </row>
    <row r="1214" spans="1:6">
      <c r="A1214" s="34">
        <f>dati_pdc!A1214</f>
        <v>0</v>
      </c>
      <c r="B1214">
        <f>SUMIF(IF(dati_pdc!$C1214=1,dati_bdv!$C$2:$C$65536,IF(dati_pdc!$C1214=2,dati_bdv!$D$2:$D$65536,IF(dati_pdc!$C1214=3,dati_bdv!$E$2:$E$65536,IF(dati_pdc!$C1214=4,dati_bdv!$F$2:$F$65536,IF(dati_pdc!$C1214=5,dati_bdv!$G$2:$G$65536,dati_bdv!$H$2:$H$65536))))),$A1214,dati_bdv!J$2:J$65536)</f>
        <v>0</v>
      </c>
      <c r="C1214">
        <f>SUMIF(IF(dati_pdc!$C1214=1,dati_bdv!$C$2:$C$65536,IF(dati_pdc!$C1214=2,dati_bdv!$D$2:$D$65536,IF(dati_pdc!$C1214=3,dati_bdv!$E$2:$E$65536,IF(dati_pdc!$C1214=4,dati_bdv!$F$2:$F$65536,IF(dati_pdc!$C1214=5,dati_bdv!$G$2:$G$65536,dati_bdv!$H$2:$H$65536))))),$A1214,dati_bdv!K$2:K$65536)</f>
        <v>0</v>
      </c>
      <c r="D1214">
        <f>SUMIF(IF(dati_pdc!$C1214=1,dati_bdv!$C$2:$C$65536,IF(dati_pdc!$C1214=2,dati_bdv!$D$2:$D$65536,IF(dati_pdc!$C1214=3,dati_bdv!$E$2:$E$65536,IF(dati_pdc!$C1214=4,dati_bdv!$F$2:$F$65536,IF(dati_pdc!$C1214=5,dati_bdv!$G$2:$G$65536,dati_bdv!$H$2:$H$65536))))),$A1214,dati_bdv!L$2:L$65536)</f>
        <v>0</v>
      </c>
      <c r="E1214">
        <f>SUMIF(IF(dati_pdc!$C1214=1,dati_bdv!$C$2:$C$65536,IF(dati_pdc!$C1214=2,dati_bdv!$D$2:$D$65536,IF(dati_pdc!$C1214=3,dati_bdv!$E$2:$E$65536,IF(dati_pdc!$C1214=4,dati_bdv!$F$2:$F$65536,IF(dati_pdc!$C1214=5,dati_bdv!$G$2:$G$65536,dati_bdv!$H$2:$H$65536))))),$A1214,dati_bdv!M$2:M$65536)</f>
        <v>0</v>
      </c>
      <c r="F1214">
        <f>SUMIF(IF(dati_pdc!$C1214=1,dati_bdv!$C$2:$C$65536,IF(dati_pdc!$C1214=2,dati_bdv!$D$2:$D$65536,IF(dati_pdc!$C1214=3,dati_bdv!$E$2:$E$65536,IF(dati_pdc!$C1214=4,dati_bdv!$F$2:$F$65536,IF(dati_pdc!$C1214=5,dati_bdv!$G$2:$G$65536,dati_bdv!$H$2:$H$65536))))),$A1214,dati_bdv!N$2:N$65536)</f>
        <v>0</v>
      </c>
    </row>
    <row r="1215" spans="1:6">
      <c r="A1215" s="34">
        <f>dati_pdc!A1215</f>
        <v>0</v>
      </c>
      <c r="B1215">
        <f>SUMIF(IF(dati_pdc!$C1215=1,dati_bdv!$C$2:$C$65536,IF(dati_pdc!$C1215=2,dati_bdv!$D$2:$D$65536,IF(dati_pdc!$C1215=3,dati_bdv!$E$2:$E$65536,IF(dati_pdc!$C1215=4,dati_bdv!$F$2:$F$65536,IF(dati_pdc!$C1215=5,dati_bdv!$G$2:$G$65536,dati_bdv!$H$2:$H$65536))))),$A1215,dati_bdv!J$2:J$65536)</f>
        <v>0</v>
      </c>
      <c r="C1215">
        <f>SUMIF(IF(dati_pdc!$C1215=1,dati_bdv!$C$2:$C$65536,IF(dati_pdc!$C1215=2,dati_bdv!$D$2:$D$65536,IF(dati_pdc!$C1215=3,dati_bdv!$E$2:$E$65536,IF(dati_pdc!$C1215=4,dati_bdv!$F$2:$F$65536,IF(dati_pdc!$C1215=5,dati_bdv!$G$2:$G$65536,dati_bdv!$H$2:$H$65536))))),$A1215,dati_bdv!K$2:K$65536)</f>
        <v>0</v>
      </c>
      <c r="D1215">
        <f>SUMIF(IF(dati_pdc!$C1215=1,dati_bdv!$C$2:$C$65536,IF(dati_pdc!$C1215=2,dati_bdv!$D$2:$D$65536,IF(dati_pdc!$C1215=3,dati_bdv!$E$2:$E$65536,IF(dati_pdc!$C1215=4,dati_bdv!$F$2:$F$65536,IF(dati_pdc!$C1215=5,dati_bdv!$G$2:$G$65536,dati_bdv!$H$2:$H$65536))))),$A1215,dati_bdv!L$2:L$65536)</f>
        <v>0</v>
      </c>
      <c r="E1215">
        <f>SUMIF(IF(dati_pdc!$C1215=1,dati_bdv!$C$2:$C$65536,IF(dati_pdc!$C1215=2,dati_bdv!$D$2:$D$65536,IF(dati_pdc!$C1215=3,dati_bdv!$E$2:$E$65536,IF(dati_pdc!$C1215=4,dati_bdv!$F$2:$F$65536,IF(dati_pdc!$C1215=5,dati_bdv!$G$2:$G$65536,dati_bdv!$H$2:$H$65536))))),$A1215,dati_bdv!M$2:M$65536)</f>
        <v>0</v>
      </c>
      <c r="F1215">
        <f>SUMIF(IF(dati_pdc!$C1215=1,dati_bdv!$C$2:$C$65536,IF(dati_pdc!$C1215=2,dati_bdv!$D$2:$D$65536,IF(dati_pdc!$C1215=3,dati_bdv!$E$2:$E$65536,IF(dati_pdc!$C1215=4,dati_bdv!$F$2:$F$65536,IF(dati_pdc!$C1215=5,dati_bdv!$G$2:$G$65536,dati_bdv!$H$2:$H$65536))))),$A1215,dati_bdv!N$2:N$65536)</f>
        <v>0</v>
      </c>
    </row>
    <row r="1216" spans="1:6">
      <c r="A1216" s="34">
        <f>dati_pdc!A1216</f>
        <v>0</v>
      </c>
      <c r="B1216">
        <f>SUMIF(IF(dati_pdc!$C1216=1,dati_bdv!$C$2:$C$65536,IF(dati_pdc!$C1216=2,dati_bdv!$D$2:$D$65536,IF(dati_pdc!$C1216=3,dati_bdv!$E$2:$E$65536,IF(dati_pdc!$C1216=4,dati_bdv!$F$2:$F$65536,IF(dati_pdc!$C1216=5,dati_bdv!$G$2:$G$65536,dati_bdv!$H$2:$H$65536))))),$A1216,dati_bdv!J$2:J$65536)</f>
        <v>0</v>
      </c>
      <c r="C1216">
        <f>SUMIF(IF(dati_pdc!$C1216=1,dati_bdv!$C$2:$C$65536,IF(dati_pdc!$C1216=2,dati_bdv!$D$2:$D$65536,IF(dati_pdc!$C1216=3,dati_bdv!$E$2:$E$65536,IF(dati_pdc!$C1216=4,dati_bdv!$F$2:$F$65536,IF(dati_pdc!$C1216=5,dati_bdv!$G$2:$G$65536,dati_bdv!$H$2:$H$65536))))),$A1216,dati_bdv!K$2:K$65536)</f>
        <v>0</v>
      </c>
      <c r="D1216">
        <f>SUMIF(IF(dati_pdc!$C1216=1,dati_bdv!$C$2:$C$65536,IF(dati_pdc!$C1216=2,dati_bdv!$D$2:$D$65536,IF(dati_pdc!$C1216=3,dati_bdv!$E$2:$E$65536,IF(dati_pdc!$C1216=4,dati_bdv!$F$2:$F$65536,IF(dati_pdc!$C1216=5,dati_bdv!$G$2:$G$65536,dati_bdv!$H$2:$H$65536))))),$A1216,dati_bdv!L$2:L$65536)</f>
        <v>0</v>
      </c>
      <c r="E1216">
        <f>SUMIF(IF(dati_pdc!$C1216=1,dati_bdv!$C$2:$C$65536,IF(dati_pdc!$C1216=2,dati_bdv!$D$2:$D$65536,IF(dati_pdc!$C1216=3,dati_bdv!$E$2:$E$65536,IF(dati_pdc!$C1216=4,dati_bdv!$F$2:$F$65536,IF(dati_pdc!$C1216=5,dati_bdv!$G$2:$G$65536,dati_bdv!$H$2:$H$65536))))),$A1216,dati_bdv!M$2:M$65536)</f>
        <v>0</v>
      </c>
      <c r="F1216">
        <f>SUMIF(IF(dati_pdc!$C1216=1,dati_bdv!$C$2:$C$65536,IF(dati_pdc!$C1216=2,dati_bdv!$D$2:$D$65536,IF(dati_pdc!$C1216=3,dati_bdv!$E$2:$E$65536,IF(dati_pdc!$C1216=4,dati_bdv!$F$2:$F$65536,IF(dati_pdc!$C1216=5,dati_bdv!$G$2:$G$65536,dati_bdv!$H$2:$H$65536))))),$A1216,dati_bdv!N$2:N$65536)</f>
        <v>0</v>
      </c>
    </row>
    <row r="1217" spans="1:6">
      <c r="A1217" s="34">
        <f>dati_pdc!A1217</f>
        <v>0</v>
      </c>
      <c r="B1217">
        <f>SUMIF(IF(dati_pdc!$C1217=1,dati_bdv!$C$2:$C$65536,IF(dati_pdc!$C1217=2,dati_bdv!$D$2:$D$65536,IF(dati_pdc!$C1217=3,dati_bdv!$E$2:$E$65536,IF(dati_pdc!$C1217=4,dati_bdv!$F$2:$F$65536,IF(dati_pdc!$C1217=5,dati_bdv!$G$2:$G$65536,dati_bdv!$H$2:$H$65536))))),$A1217,dati_bdv!J$2:J$65536)</f>
        <v>0</v>
      </c>
      <c r="C1217">
        <f>SUMIF(IF(dati_pdc!$C1217=1,dati_bdv!$C$2:$C$65536,IF(dati_pdc!$C1217=2,dati_bdv!$D$2:$D$65536,IF(dati_pdc!$C1217=3,dati_bdv!$E$2:$E$65536,IF(dati_pdc!$C1217=4,dati_bdv!$F$2:$F$65536,IF(dati_pdc!$C1217=5,dati_bdv!$G$2:$G$65536,dati_bdv!$H$2:$H$65536))))),$A1217,dati_bdv!K$2:K$65536)</f>
        <v>0</v>
      </c>
      <c r="D1217">
        <f>SUMIF(IF(dati_pdc!$C1217=1,dati_bdv!$C$2:$C$65536,IF(dati_pdc!$C1217=2,dati_bdv!$D$2:$D$65536,IF(dati_pdc!$C1217=3,dati_bdv!$E$2:$E$65536,IF(dati_pdc!$C1217=4,dati_bdv!$F$2:$F$65536,IF(dati_pdc!$C1217=5,dati_bdv!$G$2:$G$65536,dati_bdv!$H$2:$H$65536))))),$A1217,dati_bdv!L$2:L$65536)</f>
        <v>0</v>
      </c>
      <c r="E1217">
        <f>SUMIF(IF(dati_pdc!$C1217=1,dati_bdv!$C$2:$C$65536,IF(dati_pdc!$C1217=2,dati_bdv!$D$2:$D$65536,IF(dati_pdc!$C1217=3,dati_bdv!$E$2:$E$65536,IF(dati_pdc!$C1217=4,dati_bdv!$F$2:$F$65536,IF(dati_pdc!$C1217=5,dati_bdv!$G$2:$G$65536,dati_bdv!$H$2:$H$65536))))),$A1217,dati_bdv!M$2:M$65536)</f>
        <v>0</v>
      </c>
      <c r="F1217">
        <f>SUMIF(IF(dati_pdc!$C1217=1,dati_bdv!$C$2:$C$65536,IF(dati_pdc!$C1217=2,dati_bdv!$D$2:$D$65536,IF(dati_pdc!$C1217=3,dati_bdv!$E$2:$E$65536,IF(dati_pdc!$C1217=4,dati_bdv!$F$2:$F$65536,IF(dati_pdc!$C1217=5,dati_bdv!$G$2:$G$65536,dati_bdv!$H$2:$H$65536))))),$A1217,dati_bdv!N$2:N$65536)</f>
        <v>0</v>
      </c>
    </row>
    <row r="1218" spans="1:6">
      <c r="A1218" s="34">
        <f>dati_pdc!A1218</f>
        <v>0</v>
      </c>
      <c r="B1218">
        <f>SUMIF(IF(dati_pdc!$C1218=1,dati_bdv!$C$2:$C$65536,IF(dati_pdc!$C1218=2,dati_bdv!$D$2:$D$65536,IF(dati_pdc!$C1218=3,dati_bdv!$E$2:$E$65536,IF(dati_pdc!$C1218=4,dati_bdv!$F$2:$F$65536,IF(dati_pdc!$C1218=5,dati_bdv!$G$2:$G$65536,dati_bdv!$H$2:$H$65536))))),$A1218,dati_bdv!J$2:J$65536)</f>
        <v>0</v>
      </c>
      <c r="C1218">
        <f>SUMIF(IF(dati_pdc!$C1218=1,dati_bdv!$C$2:$C$65536,IF(dati_pdc!$C1218=2,dati_bdv!$D$2:$D$65536,IF(dati_pdc!$C1218=3,dati_bdv!$E$2:$E$65536,IF(dati_pdc!$C1218=4,dati_bdv!$F$2:$F$65536,IF(dati_pdc!$C1218=5,dati_bdv!$G$2:$G$65536,dati_bdv!$H$2:$H$65536))))),$A1218,dati_bdv!K$2:K$65536)</f>
        <v>0</v>
      </c>
      <c r="D1218">
        <f>SUMIF(IF(dati_pdc!$C1218=1,dati_bdv!$C$2:$C$65536,IF(dati_pdc!$C1218=2,dati_bdv!$D$2:$D$65536,IF(dati_pdc!$C1218=3,dati_bdv!$E$2:$E$65536,IF(dati_pdc!$C1218=4,dati_bdv!$F$2:$F$65536,IF(dati_pdc!$C1218=5,dati_bdv!$G$2:$G$65536,dati_bdv!$H$2:$H$65536))))),$A1218,dati_bdv!L$2:L$65536)</f>
        <v>0</v>
      </c>
      <c r="E1218">
        <f>SUMIF(IF(dati_pdc!$C1218=1,dati_bdv!$C$2:$C$65536,IF(dati_pdc!$C1218=2,dati_bdv!$D$2:$D$65536,IF(dati_pdc!$C1218=3,dati_bdv!$E$2:$E$65536,IF(dati_pdc!$C1218=4,dati_bdv!$F$2:$F$65536,IF(dati_pdc!$C1218=5,dati_bdv!$G$2:$G$65536,dati_bdv!$H$2:$H$65536))))),$A1218,dati_bdv!M$2:M$65536)</f>
        <v>0</v>
      </c>
      <c r="F1218">
        <f>SUMIF(IF(dati_pdc!$C1218=1,dati_bdv!$C$2:$C$65536,IF(dati_pdc!$C1218=2,dati_bdv!$D$2:$D$65536,IF(dati_pdc!$C1218=3,dati_bdv!$E$2:$E$65536,IF(dati_pdc!$C1218=4,dati_bdv!$F$2:$F$65536,IF(dati_pdc!$C1218=5,dati_bdv!$G$2:$G$65536,dati_bdv!$H$2:$H$65536))))),$A1218,dati_bdv!N$2:N$65536)</f>
        <v>0</v>
      </c>
    </row>
    <row r="1219" spans="1:6">
      <c r="A1219" s="34">
        <f>dati_pdc!A1219</f>
        <v>0</v>
      </c>
      <c r="B1219">
        <f>SUMIF(IF(dati_pdc!$C1219=1,dati_bdv!$C$2:$C$65536,IF(dati_pdc!$C1219=2,dati_bdv!$D$2:$D$65536,IF(dati_pdc!$C1219=3,dati_bdv!$E$2:$E$65536,IF(dati_pdc!$C1219=4,dati_bdv!$F$2:$F$65536,IF(dati_pdc!$C1219=5,dati_bdv!$G$2:$G$65536,dati_bdv!$H$2:$H$65536))))),$A1219,dati_bdv!J$2:J$65536)</f>
        <v>0</v>
      </c>
      <c r="C1219">
        <f>SUMIF(IF(dati_pdc!$C1219=1,dati_bdv!$C$2:$C$65536,IF(dati_pdc!$C1219=2,dati_bdv!$D$2:$D$65536,IF(dati_pdc!$C1219=3,dati_bdv!$E$2:$E$65536,IF(dati_pdc!$C1219=4,dati_bdv!$F$2:$F$65536,IF(dati_pdc!$C1219=5,dati_bdv!$G$2:$G$65536,dati_bdv!$H$2:$H$65536))))),$A1219,dati_bdv!K$2:K$65536)</f>
        <v>0</v>
      </c>
      <c r="D1219">
        <f>SUMIF(IF(dati_pdc!$C1219=1,dati_bdv!$C$2:$C$65536,IF(dati_pdc!$C1219=2,dati_bdv!$D$2:$D$65536,IF(dati_pdc!$C1219=3,dati_bdv!$E$2:$E$65536,IF(dati_pdc!$C1219=4,dati_bdv!$F$2:$F$65536,IF(dati_pdc!$C1219=5,dati_bdv!$G$2:$G$65536,dati_bdv!$H$2:$H$65536))))),$A1219,dati_bdv!L$2:L$65536)</f>
        <v>0</v>
      </c>
      <c r="E1219">
        <f>SUMIF(IF(dati_pdc!$C1219=1,dati_bdv!$C$2:$C$65536,IF(dati_pdc!$C1219=2,dati_bdv!$D$2:$D$65536,IF(dati_pdc!$C1219=3,dati_bdv!$E$2:$E$65536,IF(dati_pdc!$C1219=4,dati_bdv!$F$2:$F$65536,IF(dati_pdc!$C1219=5,dati_bdv!$G$2:$G$65536,dati_bdv!$H$2:$H$65536))))),$A1219,dati_bdv!M$2:M$65536)</f>
        <v>0</v>
      </c>
      <c r="F1219">
        <f>SUMIF(IF(dati_pdc!$C1219=1,dati_bdv!$C$2:$C$65536,IF(dati_pdc!$C1219=2,dati_bdv!$D$2:$D$65536,IF(dati_pdc!$C1219=3,dati_bdv!$E$2:$E$65536,IF(dati_pdc!$C1219=4,dati_bdv!$F$2:$F$65536,IF(dati_pdc!$C1219=5,dati_bdv!$G$2:$G$65536,dati_bdv!$H$2:$H$65536))))),$A1219,dati_bdv!N$2:N$65536)</f>
        <v>0</v>
      </c>
    </row>
    <row r="1220" spans="1:6">
      <c r="A1220" s="34">
        <f>dati_pdc!A1220</f>
        <v>0</v>
      </c>
      <c r="B1220">
        <f>SUMIF(IF(dati_pdc!$C1220=1,dati_bdv!$C$2:$C$65536,IF(dati_pdc!$C1220=2,dati_bdv!$D$2:$D$65536,IF(dati_pdc!$C1220=3,dati_bdv!$E$2:$E$65536,IF(dati_pdc!$C1220=4,dati_bdv!$F$2:$F$65536,IF(dati_pdc!$C1220=5,dati_bdv!$G$2:$G$65536,dati_bdv!$H$2:$H$65536))))),$A1220,dati_bdv!J$2:J$65536)</f>
        <v>0</v>
      </c>
      <c r="C1220">
        <f>SUMIF(IF(dati_pdc!$C1220=1,dati_bdv!$C$2:$C$65536,IF(dati_pdc!$C1220=2,dati_bdv!$D$2:$D$65536,IF(dati_pdc!$C1220=3,dati_bdv!$E$2:$E$65536,IF(dati_pdc!$C1220=4,dati_bdv!$F$2:$F$65536,IF(dati_pdc!$C1220=5,dati_bdv!$G$2:$G$65536,dati_bdv!$H$2:$H$65536))))),$A1220,dati_bdv!K$2:K$65536)</f>
        <v>0</v>
      </c>
      <c r="D1220">
        <f>SUMIF(IF(dati_pdc!$C1220=1,dati_bdv!$C$2:$C$65536,IF(dati_pdc!$C1220=2,dati_bdv!$D$2:$D$65536,IF(dati_pdc!$C1220=3,dati_bdv!$E$2:$E$65536,IF(dati_pdc!$C1220=4,dati_bdv!$F$2:$F$65536,IF(dati_pdc!$C1220=5,dati_bdv!$G$2:$G$65536,dati_bdv!$H$2:$H$65536))))),$A1220,dati_bdv!L$2:L$65536)</f>
        <v>0</v>
      </c>
      <c r="E1220">
        <f>SUMIF(IF(dati_pdc!$C1220=1,dati_bdv!$C$2:$C$65536,IF(dati_pdc!$C1220=2,dati_bdv!$D$2:$D$65536,IF(dati_pdc!$C1220=3,dati_bdv!$E$2:$E$65536,IF(dati_pdc!$C1220=4,dati_bdv!$F$2:$F$65536,IF(dati_pdc!$C1220=5,dati_bdv!$G$2:$G$65536,dati_bdv!$H$2:$H$65536))))),$A1220,dati_bdv!M$2:M$65536)</f>
        <v>0</v>
      </c>
      <c r="F1220">
        <f>SUMIF(IF(dati_pdc!$C1220=1,dati_bdv!$C$2:$C$65536,IF(dati_pdc!$C1220=2,dati_bdv!$D$2:$D$65536,IF(dati_pdc!$C1220=3,dati_bdv!$E$2:$E$65536,IF(dati_pdc!$C1220=4,dati_bdv!$F$2:$F$65536,IF(dati_pdc!$C1220=5,dati_bdv!$G$2:$G$65536,dati_bdv!$H$2:$H$65536))))),$A1220,dati_bdv!N$2:N$65536)</f>
        <v>0</v>
      </c>
    </row>
    <row r="1221" spans="1:6">
      <c r="A1221" s="34">
        <f>dati_pdc!A1221</f>
        <v>0</v>
      </c>
      <c r="B1221">
        <f>SUMIF(IF(dati_pdc!$C1221=1,dati_bdv!$C$2:$C$65536,IF(dati_pdc!$C1221=2,dati_bdv!$D$2:$D$65536,IF(dati_pdc!$C1221=3,dati_bdv!$E$2:$E$65536,IF(dati_pdc!$C1221=4,dati_bdv!$F$2:$F$65536,IF(dati_pdc!$C1221=5,dati_bdv!$G$2:$G$65536,dati_bdv!$H$2:$H$65536))))),$A1221,dati_bdv!J$2:J$65536)</f>
        <v>0</v>
      </c>
      <c r="C1221">
        <f>SUMIF(IF(dati_pdc!$C1221=1,dati_bdv!$C$2:$C$65536,IF(dati_pdc!$C1221=2,dati_bdv!$D$2:$D$65536,IF(dati_pdc!$C1221=3,dati_bdv!$E$2:$E$65536,IF(dati_pdc!$C1221=4,dati_bdv!$F$2:$F$65536,IF(dati_pdc!$C1221=5,dati_bdv!$G$2:$G$65536,dati_bdv!$H$2:$H$65536))))),$A1221,dati_bdv!K$2:K$65536)</f>
        <v>0</v>
      </c>
      <c r="D1221">
        <f>SUMIF(IF(dati_pdc!$C1221=1,dati_bdv!$C$2:$C$65536,IF(dati_pdc!$C1221=2,dati_bdv!$D$2:$D$65536,IF(dati_pdc!$C1221=3,dati_bdv!$E$2:$E$65536,IF(dati_pdc!$C1221=4,dati_bdv!$F$2:$F$65536,IF(dati_pdc!$C1221=5,dati_bdv!$G$2:$G$65536,dati_bdv!$H$2:$H$65536))))),$A1221,dati_bdv!L$2:L$65536)</f>
        <v>0</v>
      </c>
      <c r="E1221">
        <f>SUMIF(IF(dati_pdc!$C1221=1,dati_bdv!$C$2:$C$65536,IF(dati_pdc!$C1221=2,dati_bdv!$D$2:$D$65536,IF(dati_pdc!$C1221=3,dati_bdv!$E$2:$E$65536,IF(dati_pdc!$C1221=4,dati_bdv!$F$2:$F$65536,IF(dati_pdc!$C1221=5,dati_bdv!$G$2:$G$65536,dati_bdv!$H$2:$H$65536))))),$A1221,dati_bdv!M$2:M$65536)</f>
        <v>0</v>
      </c>
      <c r="F1221">
        <f>SUMIF(IF(dati_pdc!$C1221=1,dati_bdv!$C$2:$C$65536,IF(dati_pdc!$C1221=2,dati_bdv!$D$2:$D$65536,IF(dati_pdc!$C1221=3,dati_bdv!$E$2:$E$65536,IF(dati_pdc!$C1221=4,dati_bdv!$F$2:$F$65536,IF(dati_pdc!$C1221=5,dati_bdv!$G$2:$G$65536,dati_bdv!$H$2:$H$65536))))),$A1221,dati_bdv!N$2:N$65536)</f>
        <v>0</v>
      </c>
    </row>
    <row r="1222" spans="1:6">
      <c r="A1222" s="34">
        <f>dati_pdc!A1222</f>
        <v>0</v>
      </c>
      <c r="B1222">
        <f>SUMIF(IF(dati_pdc!$C1222=1,dati_bdv!$C$2:$C$65536,IF(dati_pdc!$C1222=2,dati_bdv!$D$2:$D$65536,IF(dati_pdc!$C1222=3,dati_bdv!$E$2:$E$65536,IF(dati_pdc!$C1222=4,dati_bdv!$F$2:$F$65536,IF(dati_pdc!$C1222=5,dati_bdv!$G$2:$G$65536,dati_bdv!$H$2:$H$65536))))),$A1222,dati_bdv!J$2:J$65536)</f>
        <v>0</v>
      </c>
      <c r="C1222">
        <f>SUMIF(IF(dati_pdc!$C1222=1,dati_bdv!$C$2:$C$65536,IF(dati_pdc!$C1222=2,dati_bdv!$D$2:$D$65536,IF(dati_pdc!$C1222=3,dati_bdv!$E$2:$E$65536,IF(dati_pdc!$C1222=4,dati_bdv!$F$2:$F$65536,IF(dati_pdc!$C1222=5,dati_bdv!$G$2:$G$65536,dati_bdv!$H$2:$H$65536))))),$A1222,dati_bdv!K$2:K$65536)</f>
        <v>0</v>
      </c>
      <c r="D1222">
        <f>SUMIF(IF(dati_pdc!$C1222=1,dati_bdv!$C$2:$C$65536,IF(dati_pdc!$C1222=2,dati_bdv!$D$2:$D$65536,IF(dati_pdc!$C1222=3,dati_bdv!$E$2:$E$65536,IF(dati_pdc!$C1222=4,dati_bdv!$F$2:$F$65536,IF(dati_pdc!$C1222=5,dati_bdv!$G$2:$G$65536,dati_bdv!$H$2:$H$65536))))),$A1222,dati_bdv!L$2:L$65536)</f>
        <v>0</v>
      </c>
      <c r="E1222">
        <f>SUMIF(IF(dati_pdc!$C1222=1,dati_bdv!$C$2:$C$65536,IF(dati_pdc!$C1222=2,dati_bdv!$D$2:$D$65536,IF(dati_pdc!$C1222=3,dati_bdv!$E$2:$E$65536,IF(dati_pdc!$C1222=4,dati_bdv!$F$2:$F$65536,IF(dati_pdc!$C1222=5,dati_bdv!$G$2:$G$65536,dati_bdv!$H$2:$H$65536))))),$A1222,dati_bdv!M$2:M$65536)</f>
        <v>0</v>
      </c>
      <c r="F1222">
        <f>SUMIF(IF(dati_pdc!$C1222=1,dati_bdv!$C$2:$C$65536,IF(dati_pdc!$C1222=2,dati_bdv!$D$2:$D$65536,IF(dati_pdc!$C1222=3,dati_bdv!$E$2:$E$65536,IF(dati_pdc!$C1222=4,dati_bdv!$F$2:$F$65536,IF(dati_pdc!$C1222=5,dati_bdv!$G$2:$G$65536,dati_bdv!$H$2:$H$65536))))),$A1222,dati_bdv!N$2:N$65536)</f>
        <v>0</v>
      </c>
    </row>
    <row r="1223" spans="1:6">
      <c r="A1223" s="34">
        <f>dati_pdc!A1223</f>
        <v>0</v>
      </c>
      <c r="B1223">
        <f>SUMIF(IF(dati_pdc!$C1223=1,dati_bdv!$C$2:$C$65536,IF(dati_pdc!$C1223=2,dati_bdv!$D$2:$D$65536,IF(dati_pdc!$C1223=3,dati_bdv!$E$2:$E$65536,IF(dati_pdc!$C1223=4,dati_bdv!$F$2:$F$65536,IF(dati_pdc!$C1223=5,dati_bdv!$G$2:$G$65536,dati_bdv!$H$2:$H$65536))))),$A1223,dati_bdv!J$2:J$65536)</f>
        <v>0</v>
      </c>
      <c r="C1223">
        <f>SUMIF(IF(dati_pdc!$C1223=1,dati_bdv!$C$2:$C$65536,IF(dati_pdc!$C1223=2,dati_bdv!$D$2:$D$65536,IF(dati_pdc!$C1223=3,dati_bdv!$E$2:$E$65536,IF(dati_pdc!$C1223=4,dati_bdv!$F$2:$F$65536,IF(dati_pdc!$C1223=5,dati_bdv!$G$2:$G$65536,dati_bdv!$H$2:$H$65536))))),$A1223,dati_bdv!K$2:K$65536)</f>
        <v>0</v>
      </c>
      <c r="D1223">
        <f>SUMIF(IF(dati_pdc!$C1223=1,dati_bdv!$C$2:$C$65536,IF(dati_pdc!$C1223=2,dati_bdv!$D$2:$D$65536,IF(dati_pdc!$C1223=3,dati_bdv!$E$2:$E$65536,IF(dati_pdc!$C1223=4,dati_bdv!$F$2:$F$65536,IF(dati_pdc!$C1223=5,dati_bdv!$G$2:$G$65536,dati_bdv!$H$2:$H$65536))))),$A1223,dati_bdv!L$2:L$65536)</f>
        <v>0</v>
      </c>
      <c r="E1223">
        <f>SUMIF(IF(dati_pdc!$C1223=1,dati_bdv!$C$2:$C$65536,IF(dati_pdc!$C1223=2,dati_bdv!$D$2:$D$65536,IF(dati_pdc!$C1223=3,dati_bdv!$E$2:$E$65536,IF(dati_pdc!$C1223=4,dati_bdv!$F$2:$F$65536,IF(dati_pdc!$C1223=5,dati_bdv!$G$2:$G$65536,dati_bdv!$H$2:$H$65536))))),$A1223,dati_bdv!M$2:M$65536)</f>
        <v>0</v>
      </c>
      <c r="F1223">
        <f>SUMIF(IF(dati_pdc!$C1223=1,dati_bdv!$C$2:$C$65536,IF(dati_pdc!$C1223=2,dati_bdv!$D$2:$D$65536,IF(dati_pdc!$C1223=3,dati_bdv!$E$2:$E$65536,IF(dati_pdc!$C1223=4,dati_bdv!$F$2:$F$65536,IF(dati_pdc!$C1223=5,dati_bdv!$G$2:$G$65536,dati_bdv!$H$2:$H$65536))))),$A1223,dati_bdv!N$2:N$65536)</f>
        <v>0</v>
      </c>
    </row>
    <row r="1224" spans="1:6">
      <c r="A1224" s="34">
        <f>dati_pdc!A1224</f>
        <v>0</v>
      </c>
      <c r="B1224">
        <f>SUMIF(IF(dati_pdc!$C1224=1,dati_bdv!$C$2:$C$65536,IF(dati_pdc!$C1224=2,dati_bdv!$D$2:$D$65536,IF(dati_pdc!$C1224=3,dati_bdv!$E$2:$E$65536,IF(dati_pdc!$C1224=4,dati_bdv!$F$2:$F$65536,IF(dati_pdc!$C1224=5,dati_bdv!$G$2:$G$65536,dati_bdv!$H$2:$H$65536))))),$A1224,dati_bdv!J$2:J$65536)</f>
        <v>0</v>
      </c>
      <c r="C1224">
        <f>SUMIF(IF(dati_pdc!$C1224=1,dati_bdv!$C$2:$C$65536,IF(dati_pdc!$C1224=2,dati_bdv!$D$2:$D$65536,IF(dati_pdc!$C1224=3,dati_bdv!$E$2:$E$65536,IF(dati_pdc!$C1224=4,dati_bdv!$F$2:$F$65536,IF(dati_pdc!$C1224=5,dati_bdv!$G$2:$G$65536,dati_bdv!$H$2:$H$65536))))),$A1224,dati_bdv!K$2:K$65536)</f>
        <v>0</v>
      </c>
      <c r="D1224">
        <f>SUMIF(IF(dati_pdc!$C1224=1,dati_bdv!$C$2:$C$65536,IF(dati_pdc!$C1224=2,dati_bdv!$D$2:$D$65536,IF(dati_pdc!$C1224=3,dati_bdv!$E$2:$E$65536,IF(dati_pdc!$C1224=4,dati_bdv!$F$2:$F$65536,IF(dati_pdc!$C1224=5,dati_bdv!$G$2:$G$65536,dati_bdv!$H$2:$H$65536))))),$A1224,dati_bdv!L$2:L$65536)</f>
        <v>0</v>
      </c>
      <c r="E1224">
        <f>SUMIF(IF(dati_pdc!$C1224=1,dati_bdv!$C$2:$C$65536,IF(dati_pdc!$C1224=2,dati_bdv!$D$2:$D$65536,IF(dati_pdc!$C1224=3,dati_bdv!$E$2:$E$65536,IF(dati_pdc!$C1224=4,dati_bdv!$F$2:$F$65536,IF(dati_pdc!$C1224=5,dati_bdv!$G$2:$G$65536,dati_bdv!$H$2:$H$65536))))),$A1224,dati_bdv!M$2:M$65536)</f>
        <v>0</v>
      </c>
      <c r="F1224">
        <f>SUMIF(IF(dati_pdc!$C1224=1,dati_bdv!$C$2:$C$65536,IF(dati_pdc!$C1224=2,dati_bdv!$D$2:$D$65536,IF(dati_pdc!$C1224=3,dati_bdv!$E$2:$E$65536,IF(dati_pdc!$C1224=4,dati_bdv!$F$2:$F$65536,IF(dati_pdc!$C1224=5,dati_bdv!$G$2:$G$65536,dati_bdv!$H$2:$H$65536))))),$A1224,dati_bdv!N$2:N$65536)</f>
        <v>0</v>
      </c>
    </row>
    <row r="1225" spans="1:6">
      <c r="A1225" s="34">
        <f>dati_pdc!A1225</f>
        <v>0</v>
      </c>
      <c r="B1225">
        <f>SUMIF(IF(dati_pdc!$C1225=1,dati_bdv!$C$2:$C$65536,IF(dati_pdc!$C1225=2,dati_bdv!$D$2:$D$65536,IF(dati_pdc!$C1225=3,dati_bdv!$E$2:$E$65536,IF(dati_pdc!$C1225=4,dati_bdv!$F$2:$F$65536,IF(dati_pdc!$C1225=5,dati_bdv!$G$2:$G$65536,dati_bdv!$H$2:$H$65536))))),$A1225,dati_bdv!J$2:J$65536)</f>
        <v>0</v>
      </c>
      <c r="C1225">
        <f>SUMIF(IF(dati_pdc!$C1225=1,dati_bdv!$C$2:$C$65536,IF(dati_pdc!$C1225=2,dati_bdv!$D$2:$D$65536,IF(dati_pdc!$C1225=3,dati_bdv!$E$2:$E$65536,IF(dati_pdc!$C1225=4,dati_bdv!$F$2:$F$65536,IF(dati_pdc!$C1225=5,dati_bdv!$G$2:$G$65536,dati_bdv!$H$2:$H$65536))))),$A1225,dati_bdv!K$2:K$65536)</f>
        <v>0</v>
      </c>
      <c r="D1225">
        <f>SUMIF(IF(dati_pdc!$C1225=1,dati_bdv!$C$2:$C$65536,IF(dati_pdc!$C1225=2,dati_bdv!$D$2:$D$65536,IF(dati_pdc!$C1225=3,dati_bdv!$E$2:$E$65536,IF(dati_pdc!$C1225=4,dati_bdv!$F$2:$F$65536,IF(dati_pdc!$C1225=5,dati_bdv!$G$2:$G$65536,dati_bdv!$H$2:$H$65536))))),$A1225,dati_bdv!L$2:L$65536)</f>
        <v>0</v>
      </c>
      <c r="E1225">
        <f>SUMIF(IF(dati_pdc!$C1225=1,dati_bdv!$C$2:$C$65536,IF(dati_pdc!$C1225=2,dati_bdv!$D$2:$D$65536,IF(dati_pdc!$C1225=3,dati_bdv!$E$2:$E$65536,IF(dati_pdc!$C1225=4,dati_bdv!$F$2:$F$65536,IF(dati_pdc!$C1225=5,dati_bdv!$G$2:$G$65536,dati_bdv!$H$2:$H$65536))))),$A1225,dati_bdv!M$2:M$65536)</f>
        <v>0</v>
      </c>
      <c r="F1225">
        <f>SUMIF(IF(dati_pdc!$C1225=1,dati_bdv!$C$2:$C$65536,IF(dati_pdc!$C1225=2,dati_bdv!$D$2:$D$65536,IF(dati_pdc!$C1225=3,dati_bdv!$E$2:$E$65536,IF(dati_pdc!$C1225=4,dati_bdv!$F$2:$F$65536,IF(dati_pdc!$C1225=5,dati_bdv!$G$2:$G$65536,dati_bdv!$H$2:$H$65536))))),$A1225,dati_bdv!N$2:N$65536)</f>
        <v>0</v>
      </c>
    </row>
    <row r="1226" spans="1:6">
      <c r="A1226" s="34">
        <f>dati_pdc!A1226</f>
        <v>0</v>
      </c>
      <c r="B1226">
        <f>SUMIF(IF(dati_pdc!$C1226=1,dati_bdv!$C$2:$C$65536,IF(dati_pdc!$C1226=2,dati_bdv!$D$2:$D$65536,IF(dati_pdc!$C1226=3,dati_bdv!$E$2:$E$65536,IF(dati_pdc!$C1226=4,dati_bdv!$F$2:$F$65536,IF(dati_pdc!$C1226=5,dati_bdv!$G$2:$G$65536,dati_bdv!$H$2:$H$65536))))),$A1226,dati_bdv!J$2:J$65536)</f>
        <v>0</v>
      </c>
      <c r="C1226">
        <f>SUMIF(IF(dati_pdc!$C1226=1,dati_bdv!$C$2:$C$65536,IF(dati_pdc!$C1226=2,dati_bdv!$D$2:$D$65536,IF(dati_pdc!$C1226=3,dati_bdv!$E$2:$E$65536,IF(dati_pdc!$C1226=4,dati_bdv!$F$2:$F$65536,IF(dati_pdc!$C1226=5,dati_bdv!$G$2:$G$65536,dati_bdv!$H$2:$H$65536))))),$A1226,dati_bdv!K$2:K$65536)</f>
        <v>0</v>
      </c>
      <c r="D1226">
        <f>SUMIF(IF(dati_pdc!$C1226=1,dati_bdv!$C$2:$C$65536,IF(dati_pdc!$C1226=2,dati_bdv!$D$2:$D$65536,IF(dati_pdc!$C1226=3,dati_bdv!$E$2:$E$65536,IF(dati_pdc!$C1226=4,dati_bdv!$F$2:$F$65536,IF(dati_pdc!$C1226=5,dati_bdv!$G$2:$G$65536,dati_bdv!$H$2:$H$65536))))),$A1226,dati_bdv!L$2:L$65536)</f>
        <v>0</v>
      </c>
      <c r="E1226">
        <f>SUMIF(IF(dati_pdc!$C1226=1,dati_bdv!$C$2:$C$65536,IF(dati_pdc!$C1226=2,dati_bdv!$D$2:$D$65536,IF(dati_pdc!$C1226=3,dati_bdv!$E$2:$E$65536,IF(dati_pdc!$C1226=4,dati_bdv!$F$2:$F$65536,IF(dati_pdc!$C1226=5,dati_bdv!$G$2:$G$65536,dati_bdv!$H$2:$H$65536))))),$A1226,dati_bdv!M$2:M$65536)</f>
        <v>0</v>
      </c>
      <c r="F1226">
        <f>SUMIF(IF(dati_pdc!$C1226=1,dati_bdv!$C$2:$C$65536,IF(dati_pdc!$C1226=2,dati_bdv!$D$2:$D$65536,IF(dati_pdc!$C1226=3,dati_bdv!$E$2:$E$65536,IF(dati_pdc!$C1226=4,dati_bdv!$F$2:$F$65536,IF(dati_pdc!$C1226=5,dati_bdv!$G$2:$G$65536,dati_bdv!$H$2:$H$65536))))),$A1226,dati_bdv!N$2:N$65536)</f>
        <v>0</v>
      </c>
    </row>
    <row r="1227" spans="1:6">
      <c r="A1227" s="34">
        <f>dati_pdc!A1227</f>
        <v>0</v>
      </c>
      <c r="B1227">
        <f>SUMIF(IF(dati_pdc!$C1227=1,dati_bdv!$C$2:$C$65536,IF(dati_pdc!$C1227=2,dati_bdv!$D$2:$D$65536,IF(dati_pdc!$C1227=3,dati_bdv!$E$2:$E$65536,IF(dati_pdc!$C1227=4,dati_bdv!$F$2:$F$65536,IF(dati_pdc!$C1227=5,dati_bdv!$G$2:$G$65536,dati_bdv!$H$2:$H$65536))))),$A1227,dati_bdv!J$2:J$65536)</f>
        <v>0</v>
      </c>
      <c r="C1227">
        <f>SUMIF(IF(dati_pdc!$C1227=1,dati_bdv!$C$2:$C$65536,IF(dati_pdc!$C1227=2,dati_bdv!$D$2:$D$65536,IF(dati_pdc!$C1227=3,dati_bdv!$E$2:$E$65536,IF(dati_pdc!$C1227=4,dati_bdv!$F$2:$F$65536,IF(dati_pdc!$C1227=5,dati_bdv!$G$2:$G$65536,dati_bdv!$H$2:$H$65536))))),$A1227,dati_bdv!K$2:K$65536)</f>
        <v>0</v>
      </c>
      <c r="D1227">
        <f>SUMIF(IF(dati_pdc!$C1227=1,dati_bdv!$C$2:$C$65536,IF(dati_pdc!$C1227=2,dati_bdv!$D$2:$D$65536,IF(dati_pdc!$C1227=3,dati_bdv!$E$2:$E$65536,IF(dati_pdc!$C1227=4,dati_bdv!$F$2:$F$65536,IF(dati_pdc!$C1227=5,dati_bdv!$G$2:$G$65536,dati_bdv!$H$2:$H$65536))))),$A1227,dati_bdv!L$2:L$65536)</f>
        <v>0</v>
      </c>
      <c r="E1227">
        <f>SUMIF(IF(dati_pdc!$C1227=1,dati_bdv!$C$2:$C$65536,IF(dati_pdc!$C1227=2,dati_bdv!$D$2:$D$65536,IF(dati_pdc!$C1227=3,dati_bdv!$E$2:$E$65536,IF(dati_pdc!$C1227=4,dati_bdv!$F$2:$F$65536,IF(dati_pdc!$C1227=5,dati_bdv!$G$2:$G$65536,dati_bdv!$H$2:$H$65536))))),$A1227,dati_bdv!M$2:M$65536)</f>
        <v>0</v>
      </c>
      <c r="F1227">
        <f>SUMIF(IF(dati_pdc!$C1227=1,dati_bdv!$C$2:$C$65536,IF(dati_pdc!$C1227=2,dati_bdv!$D$2:$D$65536,IF(dati_pdc!$C1227=3,dati_bdv!$E$2:$E$65536,IF(dati_pdc!$C1227=4,dati_bdv!$F$2:$F$65536,IF(dati_pdc!$C1227=5,dati_bdv!$G$2:$G$65536,dati_bdv!$H$2:$H$65536))))),$A1227,dati_bdv!N$2:N$65536)</f>
        <v>0</v>
      </c>
    </row>
    <row r="1228" spans="1:6">
      <c r="A1228" s="34">
        <f>dati_pdc!A1228</f>
        <v>0</v>
      </c>
      <c r="B1228">
        <f>SUMIF(IF(dati_pdc!$C1228=1,dati_bdv!$C$2:$C$65536,IF(dati_pdc!$C1228=2,dati_bdv!$D$2:$D$65536,IF(dati_pdc!$C1228=3,dati_bdv!$E$2:$E$65536,IF(dati_pdc!$C1228=4,dati_bdv!$F$2:$F$65536,IF(dati_pdc!$C1228=5,dati_bdv!$G$2:$G$65536,dati_bdv!$H$2:$H$65536))))),$A1228,dati_bdv!J$2:J$65536)</f>
        <v>0</v>
      </c>
      <c r="C1228">
        <f>SUMIF(IF(dati_pdc!$C1228=1,dati_bdv!$C$2:$C$65536,IF(dati_pdc!$C1228=2,dati_bdv!$D$2:$D$65536,IF(dati_pdc!$C1228=3,dati_bdv!$E$2:$E$65536,IF(dati_pdc!$C1228=4,dati_bdv!$F$2:$F$65536,IF(dati_pdc!$C1228=5,dati_bdv!$G$2:$G$65536,dati_bdv!$H$2:$H$65536))))),$A1228,dati_bdv!K$2:K$65536)</f>
        <v>0</v>
      </c>
      <c r="D1228">
        <f>SUMIF(IF(dati_pdc!$C1228=1,dati_bdv!$C$2:$C$65536,IF(dati_pdc!$C1228=2,dati_bdv!$D$2:$D$65536,IF(dati_pdc!$C1228=3,dati_bdv!$E$2:$E$65536,IF(dati_pdc!$C1228=4,dati_bdv!$F$2:$F$65536,IF(dati_pdc!$C1228=5,dati_bdv!$G$2:$G$65536,dati_bdv!$H$2:$H$65536))))),$A1228,dati_bdv!L$2:L$65536)</f>
        <v>0</v>
      </c>
      <c r="E1228">
        <f>SUMIF(IF(dati_pdc!$C1228=1,dati_bdv!$C$2:$C$65536,IF(dati_pdc!$C1228=2,dati_bdv!$D$2:$D$65536,IF(dati_pdc!$C1228=3,dati_bdv!$E$2:$E$65536,IF(dati_pdc!$C1228=4,dati_bdv!$F$2:$F$65536,IF(dati_pdc!$C1228=5,dati_bdv!$G$2:$G$65536,dati_bdv!$H$2:$H$65536))))),$A1228,dati_bdv!M$2:M$65536)</f>
        <v>0</v>
      </c>
      <c r="F1228">
        <f>SUMIF(IF(dati_pdc!$C1228=1,dati_bdv!$C$2:$C$65536,IF(dati_pdc!$C1228=2,dati_bdv!$D$2:$D$65536,IF(dati_pdc!$C1228=3,dati_bdv!$E$2:$E$65536,IF(dati_pdc!$C1228=4,dati_bdv!$F$2:$F$65536,IF(dati_pdc!$C1228=5,dati_bdv!$G$2:$G$65536,dati_bdv!$H$2:$H$65536))))),$A1228,dati_bdv!N$2:N$65536)</f>
        <v>0</v>
      </c>
    </row>
    <row r="1229" spans="1:6">
      <c r="A1229" s="34">
        <f>dati_pdc!A1229</f>
        <v>0</v>
      </c>
      <c r="B1229">
        <f>SUMIF(IF(dati_pdc!$C1229=1,dati_bdv!$C$2:$C$65536,IF(dati_pdc!$C1229=2,dati_bdv!$D$2:$D$65536,IF(dati_pdc!$C1229=3,dati_bdv!$E$2:$E$65536,IF(dati_pdc!$C1229=4,dati_bdv!$F$2:$F$65536,IF(dati_pdc!$C1229=5,dati_bdv!$G$2:$G$65536,dati_bdv!$H$2:$H$65536))))),$A1229,dati_bdv!J$2:J$65536)</f>
        <v>0</v>
      </c>
      <c r="C1229">
        <f>SUMIF(IF(dati_pdc!$C1229=1,dati_bdv!$C$2:$C$65536,IF(dati_pdc!$C1229=2,dati_bdv!$D$2:$D$65536,IF(dati_pdc!$C1229=3,dati_bdv!$E$2:$E$65536,IF(dati_pdc!$C1229=4,dati_bdv!$F$2:$F$65536,IF(dati_pdc!$C1229=5,dati_bdv!$G$2:$G$65536,dati_bdv!$H$2:$H$65536))))),$A1229,dati_bdv!K$2:K$65536)</f>
        <v>0</v>
      </c>
      <c r="D1229">
        <f>SUMIF(IF(dati_pdc!$C1229=1,dati_bdv!$C$2:$C$65536,IF(dati_pdc!$C1229=2,dati_bdv!$D$2:$D$65536,IF(dati_pdc!$C1229=3,dati_bdv!$E$2:$E$65536,IF(dati_pdc!$C1229=4,dati_bdv!$F$2:$F$65536,IF(dati_pdc!$C1229=5,dati_bdv!$G$2:$G$65536,dati_bdv!$H$2:$H$65536))))),$A1229,dati_bdv!L$2:L$65536)</f>
        <v>0</v>
      </c>
      <c r="E1229">
        <f>SUMIF(IF(dati_pdc!$C1229=1,dati_bdv!$C$2:$C$65536,IF(dati_pdc!$C1229=2,dati_bdv!$D$2:$D$65536,IF(dati_pdc!$C1229=3,dati_bdv!$E$2:$E$65536,IF(dati_pdc!$C1229=4,dati_bdv!$F$2:$F$65536,IF(dati_pdc!$C1229=5,dati_bdv!$G$2:$G$65536,dati_bdv!$H$2:$H$65536))))),$A1229,dati_bdv!M$2:M$65536)</f>
        <v>0</v>
      </c>
      <c r="F1229">
        <f>SUMIF(IF(dati_pdc!$C1229=1,dati_bdv!$C$2:$C$65536,IF(dati_pdc!$C1229=2,dati_bdv!$D$2:$D$65536,IF(dati_pdc!$C1229=3,dati_bdv!$E$2:$E$65536,IF(dati_pdc!$C1229=4,dati_bdv!$F$2:$F$65536,IF(dati_pdc!$C1229=5,dati_bdv!$G$2:$G$65536,dati_bdv!$H$2:$H$65536))))),$A1229,dati_bdv!N$2:N$65536)</f>
        <v>0</v>
      </c>
    </row>
    <row r="1230" spans="1:6">
      <c r="A1230" s="34">
        <f>dati_pdc!A1230</f>
        <v>0</v>
      </c>
      <c r="B1230">
        <f>SUMIF(IF(dati_pdc!$C1230=1,dati_bdv!$C$2:$C$65536,IF(dati_pdc!$C1230=2,dati_bdv!$D$2:$D$65536,IF(dati_pdc!$C1230=3,dati_bdv!$E$2:$E$65536,IF(dati_pdc!$C1230=4,dati_bdv!$F$2:$F$65536,IF(dati_pdc!$C1230=5,dati_bdv!$G$2:$G$65536,dati_bdv!$H$2:$H$65536))))),$A1230,dati_bdv!J$2:J$65536)</f>
        <v>0</v>
      </c>
      <c r="C1230">
        <f>SUMIF(IF(dati_pdc!$C1230=1,dati_bdv!$C$2:$C$65536,IF(dati_pdc!$C1230=2,dati_bdv!$D$2:$D$65536,IF(dati_pdc!$C1230=3,dati_bdv!$E$2:$E$65536,IF(dati_pdc!$C1230=4,dati_bdv!$F$2:$F$65536,IF(dati_pdc!$C1230=5,dati_bdv!$G$2:$G$65536,dati_bdv!$H$2:$H$65536))))),$A1230,dati_bdv!K$2:K$65536)</f>
        <v>0</v>
      </c>
      <c r="D1230">
        <f>SUMIF(IF(dati_pdc!$C1230=1,dati_bdv!$C$2:$C$65536,IF(dati_pdc!$C1230=2,dati_bdv!$D$2:$D$65536,IF(dati_pdc!$C1230=3,dati_bdv!$E$2:$E$65536,IF(dati_pdc!$C1230=4,dati_bdv!$F$2:$F$65536,IF(dati_pdc!$C1230=5,dati_bdv!$G$2:$G$65536,dati_bdv!$H$2:$H$65536))))),$A1230,dati_bdv!L$2:L$65536)</f>
        <v>0</v>
      </c>
      <c r="E1230">
        <f>SUMIF(IF(dati_pdc!$C1230=1,dati_bdv!$C$2:$C$65536,IF(dati_pdc!$C1230=2,dati_bdv!$D$2:$D$65536,IF(dati_pdc!$C1230=3,dati_bdv!$E$2:$E$65536,IF(dati_pdc!$C1230=4,dati_bdv!$F$2:$F$65536,IF(dati_pdc!$C1230=5,dati_bdv!$G$2:$G$65536,dati_bdv!$H$2:$H$65536))))),$A1230,dati_bdv!M$2:M$65536)</f>
        <v>0</v>
      </c>
      <c r="F1230">
        <f>SUMIF(IF(dati_pdc!$C1230=1,dati_bdv!$C$2:$C$65536,IF(dati_pdc!$C1230=2,dati_bdv!$D$2:$D$65536,IF(dati_pdc!$C1230=3,dati_bdv!$E$2:$E$65536,IF(dati_pdc!$C1230=4,dati_bdv!$F$2:$F$65536,IF(dati_pdc!$C1230=5,dati_bdv!$G$2:$G$65536,dati_bdv!$H$2:$H$65536))))),$A1230,dati_bdv!N$2:N$65536)</f>
        <v>0</v>
      </c>
    </row>
    <row r="1231" spans="1:6">
      <c r="A1231" s="34">
        <f>dati_pdc!A1231</f>
        <v>0</v>
      </c>
      <c r="B1231">
        <f>SUMIF(IF(dati_pdc!$C1231=1,dati_bdv!$C$2:$C$65536,IF(dati_pdc!$C1231=2,dati_bdv!$D$2:$D$65536,IF(dati_pdc!$C1231=3,dati_bdv!$E$2:$E$65536,IF(dati_pdc!$C1231=4,dati_bdv!$F$2:$F$65536,IF(dati_pdc!$C1231=5,dati_bdv!$G$2:$G$65536,dati_bdv!$H$2:$H$65536))))),$A1231,dati_bdv!J$2:J$65536)</f>
        <v>0</v>
      </c>
      <c r="C1231">
        <f>SUMIF(IF(dati_pdc!$C1231=1,dati_bdv!$C$2:$C$65536,IF(dati_pdc!$C1231=2,dati_bdv!$D$2:$D$65536,IF(dati_pdc!$C1231=3,dati_bdv!$E$2:$E$65536,IF(dati_pdc!$C1231=4,dati_bdv!$F$2:$F$65536,IF(dati_pdc!$C1231=5,dati_bdv!$G$2:$G$65536,dati_bdv!$H$2:$H$65536))))),$A1231,dati_bdv!K$2:K$65536)</f>
        <v>0</v>
      </c>
      <c r="D1231">
        <f>SUMIF(IF(dati_pdc!$C1231=1,dati_bdv!$C$2:$C$65536,IF(dati_pdc!$C1231=2,dati_bdv!$D$2:$D$65536,IF(dati_pdc!$C1231=3,dati_bdv!$E$2:$E$65536,IF(dati_pdc!$C1231=4,dati_bdv!$F$2:$F$65536,IF(dati_pdc!$C1231=5,dati_bdv!$G$2:$G$65536,dati_bdv!$H$2:$H$65536))))),$A1231,dati_bdv!L$2:L$65536)</f>
        <v>0</v>
      </c>
      <c r="E1231">
        <f>SUMIF(IF(dati_pdc!$C1231=1,dati_bdv!$C$2:$C$65536,IF(dati_pdc!$C1231=2,dati_bdv!$D$2:$D$65536,IF(dati_pdc!$C1231=3,dati_bdv!$E$2:$E$65536,IF(dati_pdc!$C1231=4,dati_bdv!$F$2:$F$65536,IF(dati_pdc!$C1231=5,dati_bdv!$G$2:$G$65536,dati_bdv!$H$2:$H$65536))))),$A1231,dati_bdv!M$2:M$65536)</f>
        <v>0</v>
      </c>
      <c r="F1231">
        <f>SUMIF(IF(dati_pdc!$C1231=1,dati_bdv!$C$2:$C$65536,IF(dati_pdc!$C1231=2,dati_bdv!$D$2:$D$65536,IF(dati_pdc!$C1231=3,dati_bdv!$E$2:$E$65536,IF(dati_pdc!$C1231=4,dati_bdv!$F$2:$F$65536,IF(dati_pdc!$C1231=5,dati_bdv!$G$2:$G$65536,dati_bdv!$H$2:$H$65536))))),$A1231,dati_bdv!N$2:N$65536)</f>
        <v>0</v>
      </c>
    </row>
    <row r="1232" spans="1:6">
      <c r="A1232" s="34">
        <f>dati_pdc!A1232</f>
        <v>0</v>
      </c>
      <c r="B1232">
        <f>SUMIF(IF(dati_pdc!$C1232=1,dati_bdv!$C$2:$C$65536,IF(dati_pdc!$C1232=2,dati_bdv!$D$2:$D$65536,IF(dati_pdc!$C1232=3,dati_bdv!$E$2:$E$65536,IF(dati_pdc!$C1232=4,dati_bdv!$F$2:$F$65536,IF(dati_pdc!$C1232=5,dati_bdv!$G$2:$G$65536,dati_bdv!$H$2:$H$65536))))),$A1232,dati_bdv!J$2:J$65536)</f>
        <v>0</v>
      </c>
      <c r="C1232">
        <f>SUMIF(IF(dati_pdc!$C1232=1,dati_bdv!$C$2:$C$65536,IF(dati_pdc!$C1232=2,dati_bdv!$D$2:$D$65536,IF(dati_pdc!$C1232=3,dati_bdv!$E$2:$E$65536,IF(dati_pdc!$C1232=4,dati_bdv!$F$2:$F$65536,IF(dati_pdc!$C1232=5,dati_bdv!$G$2:$G$65536,dati_bdv!$H$2:$H$65536))))),$A1232,dati_bdv!K$2:K$65536)</f>
        <v>0</v>
      </c>
      <c r="D1232">
        <f>SUMIF(IF(dati_pdc!$C1232=1,dati_bdv!$C$2:$C$65536,IF(dati_pdc!$C1232=2,dati_bdv!$D$2:$D$65536,IF(dati_pdc!$C1232=3,dati_bdv!$E$2:$E$65536,IF(dati_pdc!$C1232=4,dati_bdv!$F$2:$F$65536,IF(dati_pdc!$C1232=5,dati_bdv!$G$2:$G$65536,dati_bdv!$H$2:$H$65536))))),$A1232,dati_bdv!L$2:L$65536)</f>
        <v>0</v>
      </c>
      <c r="E1232">
        <f>SUMIF(IF(dati_pdc!$C1232=1,dati_bdv!$C$2:$C$65536,IF(dati_pdc!$C1232=2,dati_bdv!$D$2:$D$65536,IF(dati_pdc!$C1232=3,dati_bdv!$E$2:$E$65536,IF(dati_pdc!$C1232=4,dati_bdv!$F$2:$F$65536,IF(dati_pdc!$C1232=5,dati_bdv!$G$2:$G$65536,dati_bdv!$H$2:$H$65536))))),$A1232,dati_bdv!M$2:M$65536)</f>
        <v>0</v>
      </c>
      <c r="F1232">
        <f>SUMIF(IF(dati_pdc!$C1232=1,dati_bdv!$C$2:$C$65536,IF(dati_pdc!$C1232=2,dati_bdv!$D$2:$D$65536,IF(dati_pdc!$C1232=3,dati_bdv!$E$2:$E$65536,IF(dati_pdc!$C1232=4,dati_bdv!$F$2:$F$65536,IF(dati_pdc!$C1232=5,dati_bdv!$G$2:$G$65536,dati_bdv!$H$2:$H$65536))))),$A1232,dati_bdv!N$2:N$65536)</f>
        <v>0</v>
      </c>
    </row>
    <row r="1233" spans="1:6">
      <c r="A1233" s="34">
        <f>dati_pdc!A1233</f>
        <v>0</v>
      </c>
      <c r="B1233">
        <f>SUMIF(IF(dati_pdc!$C1233=1,dati_bdv!$C$2:$C$65536,IF(dati_pdc!$C1233=2,dati_bdv!$D$2:$D$65536,IF(dati_pdc!$C1233=3,dati_bdv!$E$2:$E$65536,IF(dati_pdc!$C1233=4,dati_bdv!$F$2:$F$65536,IF(dati_pdc!$C1233=5,dati_bdv!$G$2:$G$65536,dati_bdv!$H$2:$H$65536))))),$A1233,dati_bdv!J$2:J$65536)</f>
        <v>0</v>
      </c>
      <c r="C1233">
        <f>SUMIF(IF(dati_pdc!$C1233=1,dati_bdv!$C$2:$C$65536,IF(dati_pdc!$C1233=2,dati_bdv!$D$2:$D$65536,IF(dati_pdc!$C1233=3,dati_bdv!$E$2:$E$65536,IF(dati_pdc!$C1233=4,dati_bdv!$F$2:$F$65536,IF(dati_pdc!$C1233=5,dati_bdv!$G$2:$G$65536,dati_bdv!$H$2:$H$65536))))),$A1233,dati_bdv!K$2:K$65536)</f>
        <v>0</v>
      </c>
      <c r="D1233">
        <f>SUMIF(IF(dati_pdc!$C1233=1,dati_bdv!$C$2:$C$65536,IF(dati_pdc!$C1233=2,dati_bdv!$D$2:$D$65536,IF(dati_pdc!$C1233=3,dati_bdv!$E$2:$E$65536,IF(dati_pdc!$C1233=4,dati_bdv!$F$2:$F$65536,IF(dati_pdc!$C1233=5,dati_bdv!$G$2:$G$65536,dati_bdv!$H$2:$H$65536))))),$A1233,dati_bdv!L$2:L$65536)</f>
        <v>0</v>
      </c>
      <c r="E1233">
        <f>SUMIF(IF(dati_pdc!$C1233=1,dati_bdv!$C$2:$C$65536,IF(dati_pdc!$C1233=2,dati_bdv!$D$2:$D$65536,IF(dati_pdc!$C1233=3,dati_bdv!$E$2:$E$65536,IF(dati_pdc!$C1233=4,dati_bdv!$F$2:$F$65536,IF(dati_pdc!$C1233=5,dati_bdv!$G$2:$G$65536,dati_bdv!$H$2:$H$65536))))),$A1233,dati_bdv!M$2:M$65536)</f>
        <v>0</v>
      </c>
      <c r="F1233">
        <f>SUMIF(IF(dati_pdc!$C1233=1,dati_bdv!$C$2:$C$65536,IF(dati_pdc!$C1233=2,dati_bdv!$D$2:$D$65536,IF(dati_pdc!$C1233=3,dati_bdv!$E$2:$E$65536,IF(dati_pdc!$C1233=4,dati_bdv!$F$2:$F$65536,IF(dati_pdc!$C1233=5,dati_bdv!$G$2:$G$65536,dati_bdv!$H$2:$H$65536))))),$A1233,dati_bdv!N$2:N$65536)</f>
        <v>0</v>
      </c>
    </row>
    <row r="1234" spans="1:6">
      <c r="A1234" s="34">
        <f>dati_pdc!A1234</f>
        <v>0</v>
      </c>
      <c r="B1234">
        <f>SUMIF(IF(dati_pdc!$C1234=1,dati_bdv!$C$2:$C$65536,IF(dati_pdc!$C1234=2,dati_bdv!$D$2:$D$65536,IF(dati_pdc!$C1234=3,dati_bdv!$E$2:$E$65536,IF(dati_pdc!$C1234=4,dati_bdv!$F$2:$F$65536,IF(dati_pdc!$C1234=5,dati_bdv!$G$2:$G$65536,dati_bdv!$H$2:$H$65536))))),$A1234,dati_bdv!J$2:J$65536)</f>
        <v>0</v>
      </c>
      <c r="C1234">
        <f>SUMIF(IF(dati_pdc!$C1234=1,dati_bdv!$C$2:$C$65536,IF(dati_pdc!$C1234=2,dati_bdv!$D$2:$D$65536,IF(dati_pdc!$C1234=3,dati_bdv!$E$2:$E$65536,IF(dati_pdc!$C1234=4,dati_bdv!$F$2:$F$65536,IF(dati_pdc!$C1234=5,dati_bdv!$G$2:$G$65536,dati_bdv!$H$2:$H$65536))))),$A1234,dati_bdv!K$2:K$65536)</f>
        <v>0</v>
      </c>
      <c r="D1234">
        <f>SUMIF(IF(dati_pdc!$C1234=1,dati_bdv!$C$2:$C$65536,IF(dati_pdc!$C1234=2,dati_bdv!$D$2:$D$65536,IF(dati_pdc!$C1234=3,dati_bdv!$E$2:$E$65536,IF(dati_pdc!$C1234=4,dati_bdv!$F$2:$F$65536,IF(dati_pdc!$C1234=5,dati_bdv!$G$2:$G$65536,dati_bdv!$H$2:$H$65536))))),$A1234,dati_bdv!L$2:L$65536)</f>
        <v>0</v>
      </c>
      <c r="E1234">
        <f>SUMIF(IF(dati_pdc!$C1234=1,dati_bdv!$C$2:$C$65536,IF(dati_pdc!$C1234=2,dati_bdv!$D$2:$D$65536,IF(dati_pdc!$C1234=3,dati_bdv!$E$2:$E$65536,IF(dati_pdc!$C1234=4,dati_bdv!$F$2:$F$65536,IF(dati_pdc!$C1234=5,dati_bdv!$G$2:$G$65536,dati_bdv!$H$2:$H$65536))))),$A1234,dati_bdv!M$2:M$65536)</f>
        <v>0</v>
      </c>
      <c r="F1234">
        <f>SUMIF(IF(dati_pdc!$C1234=1,dati_bdv!$C$2:$C$65536,IF(dati_pdc!$C1234=2,dati_bdv!$D$2:$D$65536,IF(dati_pdc!$C1234=3,dati_bdv!$E$2:$E$65536,IF(dati_pdc!$C1234=4,dati_bdv!$F$2:$F$65536,IF(dati_pdc!$C1234=5,dati_bdv!$G$2:$G$65536,dati_bdv!$H$2:$H$65536))))),$A1234,dati_bdv!N$2:N$65536)</f>
        <v>0</v>
      </c>
    </row>
    <row r="1235" spans="1:6">
      <c r="A1235" s="34">
        <f>dati_pdc!A1235</f>
        <v>0</v>
      </c>
      <c r="B1235">
        <f>SUMIF(IF(dati_pdc!$C1235=1,dati_bdv!$C$2:$C$65536,IF(dati_pdc!$C1235=2,dati_bdv!$D$2:$D$65536,IF(dati_pdc!$C1235=3,dati_bdv!$E$2:$E$65536,IF(dati_pdc!$C1235=4,dati_bdv!$F$2:$F$65536,IF(dati_pdc!$C1235=5,dati_bdv!$G$2:$G$65536,dati_bdv!$H$2:$H$65536))))),$A1235,dati_bdv!J$2:J$65536)</f>
        <v>0</v>
      </c>
      <c r="C1235">
        <f>SUMIF(IF(dati_pdc!$C1235=1,dati_bdv!$C$2:$C$65536,IF(dati_pdc!$C1235=2,dati_bdv!$D$2:$D$65536,IF(dati_pdc!$C1235=3,dati_bdv!$E$2:$E$65536,IF(dati_pdc!$C1235=4,dati_bdv!$F$2:$F$65536,IF(dati_pdc!$C1235=5,dati_bdv!$G$2:$G$65536,dati_bdv!$H$2:$H$65536))))),$A1235,dati_bdv!K$2:K$65536)</f>
        <v>0</v>
      </c>
      <c r="D1235">
        <f>SUMIF(IF(dati_pdc!$C1235=1,dati_bdv!$C$2:$C$65536,IF(dati_pdc!$C1235=2,dati_bdv!$D$2:$D$65536,IF(dati_pdc!$C1235=3,dati_bdv!$E$2:$E$65536,IF(dati_pdc!$C1235=4,dati_bdv!$F$2:$F$65536,IF(dati_pdc!$C1235=5,dati_bdv!$G$2:$G$65536,dati_bdv!$H$2:$H$65536))))),$A1235,dati_bdv!L$2:L$65536)</f>
        <v>0</v>
      </c>
      <c r="E1235">
        <f>SUMIF(IF(dati_pdc!$C1235=1,dati_bdv!$C$2:$C$65536,IF(dati_pdc!$C1235=2,dati_bdv!$D$2:$D$65536,IF(dati_pdc!$C1235=3,dati_bdv!$E$2:$E$65536,IF(dati_pdc!$C1235=4,dati_bdv!$F$2:$F$65536,IF(dati_pdc!$C1235=5,dati_bdv!$G$2:$G$65536,dati_bdv!$H$2:$H$65536))))),$A1235,dati_bdv!M$2:M$65536)</f>
        <v>0</v>
      </c>
      <c r="F1235">
        <f>SUMIF(IF(dati_pdc!$C1235=1,dati_bdv!$C$2:$C$65536,IF(dati_pdc!$C1235=2,dati_bdv!$D$2:$D$65536,IF(dati_pdc!$C1235=3,dati_bdv!$E$2:$E$65536,IF(dati_pdc!$C1235=4,dati_bdv!$F$2:$F$65536,IF(dati_pdc!$C1235=5,dati_bdv!$G$2:$G$65536,dati_bdv!$H$2:$H$65536))))),$A1235,dati_bdv!N$2:N$65536)</f>
        <v>0</v>
      </c>
    </row>
    <row r="1236" spans="1:6">
      <c r="A1236" s="34">
        <f>dati_pdc!A1236</f>
        <v>0</v>
      </c>
      <c r="B1236">
        <f>SUMIF(IF(dati_pdc!$C1236=1,dati_bdv!$C$2:$C$65536,IF(dati_pdc!$C1236=2,dati_bdv!$D$2:$D$65536,IF(dati_pdc!$C1236=3,dati_bdv!$E$2:$E$65536,IF(dati_pdc!$C1236=4,dati_bdv!$F$2:$F$65536,IF(dati_pdc!$C1236=5,dati_bdv!$G$2:$G$65536,dati_bdv!$H$2:$H$65536))))),$A1236,dati_bdv!J$2:J$65536)</f>
        <v>0</v>
      </c>
      <c r="C1236">
        <f>SUMIF(IF(dati_pdc!$C1236=1,dati_bdv!$C$2:$C$65536,IF(dati_pdc!$C1236=2,dati_bdv!$D$2:$D$65536,IF(dati_pdc!$C1236=3,dati_bdv!$E$2:$E$65536,IF(dati_pdc!$C1236=4,dati_bdv!$F$2:$F$65536,IF(dati_pdc!$C1236=5,dati_bdv!$G$2:$G$65536,dati_bdv!$H$2:$H$65536))))),$A1236,dati_bdv!K$2:K$65536)</f>
        <v>0</v>
      </c>
      <c r="D1236">
        <f>SUMIF(IF(dati_pdc!$C1236=1,dati_bdv!$C$2:$C$65536,IF(dati_pdc!$C1236=2,dati_bdv!$D$2:$D$65536,IF(dati_pdc!$C1236=3,dati_bdv!$E$2:$E$65536,IF(dati_pdc!$C1236=4,dati_bdv!$F$2:$F$65536,IF(dati_pdc!$C1236=5,dati_bdv!$G$2:$G$65536,dati_bdv!$H$2:$H$65536))))),$A1236,dati_bdv!L$2:L$65536)</f>
        <v>0</v>
      </c>
      <c r="E1236">
        <f>SUMIF(IF(dati_pdc!$C1236=1,dati_bdv!$C$2:$C$65536,IF(dati_pdc!$C1236=2,dati_bdv!$D$2:$D$65536,IF(dati_pdc!$C1236=3,dati_bdv!$E$2:$E$65536,IF(dati_pdc!$C1236=4,dati_bdv!$F$2:$F$65536,IF(dati_pdc!$C1236=5,dati_bdv!$G$2:$G$65536,dati_bdv!$H$2:$H$65536))))),$A1236,dati_bdv!M$2:M$65536)</f>
        <v>0</v>
      </c>
      <c r="F1236">
        <f>SUMIF(IF(dati_pdc!$C1236=1,dati_bdv!$C$2:$C$65536,IF(dati_pdc!$C1236=2,dati_bdv!$D$2:$D$65536,IF(dati_pdc!$C1236=3,dati_bdv!$E$2:$E$65536,IF(dati_pdc!$C1236=4,dati_bdv!$F$2:$F$65536,IF(dati_pdc!$C1236=5,dati_bdv!$G$2:$G$65536,dati_bdv!$H$2:$H$65536))))),$A1236,dati_bdv!N$2:N$65536)</f>
        <v>0</v>
      </c>
    </row>
    <row r="1237" spans="1:6">
      <c r="A1237" s="34">
        <f>dati_pdc!A1237</f>
        <v>0</v>
      </c>
      <c r="B1237">
        <f>SUMIF(IF(dati_pdc!$C1237=1,dati_bdv!$C$2:$C$65536,IF(dati_pdc!$C1237=2,dati_bdv!$D$2:$D$65536,IF(dati_pdc!$C1237=3,dati_bdv!$E$2:$E$65536,IF(dati_pdc!$C1237=4,dati_bdv!$F$2:$F$65536,IF(dati_pdc!$C1237=5,dati_bdv!$G$2:$G$65536,dati_bdv!$H$2:$H$65536))))),$A1237,dati_bdv!J$2:J$65536)</f>
        <v>0</v>
      </c>
      <c r="C1237">
        <f>SUMIF(IF(dati_pdc!$C1237=1,dati_bdv!$C$2:$C$65536,IF(dati_pdc!$C1237=2,dati_bdv!$D$2:$D$65536,IF(dati_pdc!$C1237=3,dati_bdv!$E$2:$E$65536,IF(dati_pdc!$C1237=4,dati_bdv!$F$2:$F$65536,IF(dati_pdc!$C1237=5,dati_bdv!$G$2:$G$65536,dati_bdv!$H$2:$H$65536))))),$A1237,dati_bdv!K$2:K$65536)</f>
        <v>0</v>
      </c>
      <c r="D1237">
        <f>SUMIF(IF(dati_pdc!$C1237=1,dati_bdv!$C$2:$C$65536,IF(dati_pdc!$C1237=2,dati_bdv!$D$2:$D$65536,IF(dati_pdc!$C1237=3,dati_bdv!$E$2:$E$65536,IF(dati_pdc!$C1237=4,dati_bdv!$F$2:$F$65536,IF(dati_pdc!$C1237=5,dati_bdv!$G$2:$G$65536,dati_bdv!$H$2:$H$65536))))),$A1237,dati_bdv!L$2:L$65536)</f>
        <v>0</v>
      </c>
      <c r="E1237">
        <f>SUMIF(IF(dati_pdc!$C1237=1,dati_bdv!$C$2:$C$65536,IF(dati_pdc!$C1237=2,dati_bdv!$D$2:$D$65536,IF(dati_pdc!$C1237=3,dati_bdv!$E$2:$E$65536,IF(dati_pdc!$C1237=4,dati_bdv!$F$2:$F$65536,IF(dati_pdc!$C1237=5,dati_bdv!$G$2:$G$65536,dati_bdv!$H$2:$H$65536))))),$A1237,dati_bdv!M$2:M$65536)</f>
        <v>0</v>
      </c>
      <c r="F1237">
        <f>SUMIF(IF(dati_pdc!$C1237=1,dati_bdv!$C$2:$C$65536,IF(dati_pdc!$C1237=2,dati_bdv!$D$2:$D$65536,IF(dati_pdc!$C1237=3,dati_bdv!$E$2:$E$65536,IF(dati_pdc!$C1237=4,dati_bdv!$F$2:$F$65536,IF(dati_pdc!$C1237=5,dati_bdv!$G$2:$G$65536,dati_bdv!$H$2:$H$65536))))),$A1237,dati_bdv!N$2:N$65536)</f>
        <v>0</v>
      </c>
    </row>
    <row r="1238" spans="1:6">
      <c r="A1238" s="34">
        <f>dati_pdc!A1238</f>
        <v>0</v>
      </c>
      <c r="B1238">
        <f>SUMIF(IF(dati_pdc!$C1238=1,dati_bdv!$C$2:$C$65536,IF(dati_pdc!$C1238=2,dati_bdv!$D$2:$D$65536,IF(dati_pdc!$C1238=3,dati_bdv!$E$2:$E$65536,IF(dati_pdc!$C1238=4,dati_bdv!$F$2:$F$65536,IF(dati_pdc!$C1238=5,dati_bdv!$G$2:$G$65536,dati_bdv!$H$2:$H$65536))))),$A1238,dati_bdv!J$2:J$65536)</f>
        <v>0</v>
      </c>
      <c r="C1238">
        <f>SUMIF(IF(dati_pdc!$C1238=1,dati_bdv!$C$2:$C$65536,IF(dati_pdc!$C1238=2,dati_bdv!$D$2:$D$65536,IF(dati_pdc!$C1238=3,dati_bdv!$E$2:$E$65536,IF(dati_pdc!$C1238=4,dati_bdv!$F$2:$F$65536,IF(dati_pdc!$C1238=5,dati_bdv!$G$2:$G$65536,dati_bdv!$H$2:$H$65536))))),$A1238,dati_bdv!K$2:K$65536)</f>
        <v>0</v>
      </c>
      <c r="D1238">
        <f>SUMIF(IF(dati_pdc!$C1238=1,dati_bdv!$C$2:$C$65536,IF(dati_pdc!$C1238=2,dati_bdv!$D$2:$D$65536,IF(dati_pdc!$C1238=3,dati_bdv!$E$2:$E$65536,IF(dati_pdc!$C1238=4,dati_bdv!$F$2:$F$65536,IF(dati_pdc!$C1238=5,dati_bdv!$G$2:$G$65536,dati_bdv!$H$2:$H$65536))))),$A1238,dati_bdv!L$2:L$65536)</f>
        <v>0</v>
      </c>
      <c r="E1238">
        <f>SUMIF(IF(dati_pdc!$C1238=1,dati_bdv!$C$2:$C$65536,IF(dati_pdc!$C1238=2,dati_bdv!$D$2:$D$65536,IF(dati_pdc!$C1238=3,dati_bdv!$E$2:$E$65536,IF(dati_pdc!$C1238=4,dati_bdv!$F$2:$F$65536,IF(dati_pdc!$C1238=5,dati_bdv!$G$2:$G$65536,dati_bdv!$H$2:$H$65536))))),$A1238,dati_bdv!M$2:M$65536)</f>
        <v>0</v>
      </c>
      <c r="F1238">
        <f>SUMIF(IF(dati_pdc!$C1238=1,dati_bdv!$C$2:$C$65536,IF(dati_pdc!$C1238=2,dati_bdv!$D$2:$D$65536,IF(dati_pdc!$C1238=3,dati_bdv!$E$2:$E$65536,IF(dati_pdc!$C1238=4,dati_bdv!$F$2:$F$65536,IF(dati_pdc!$C1238=5,dati_bdv!$G$2:$G$65536,dati_bdv!$H$2:$H$65536))))),$A1238,dati_bdv!N$2:N$65536)</f>
        <v>0</v>
      </c>
    </row>
    <row r="1239" spans="1:6">
      <c r="A1239" s="34">
        <f>dati_pdc!A1239</f>
        <v>0</v>
      </c>
      <c r="B1239">
        <f>SUMIF(IF(dati_pdc!$C1239=1,dati_bdv!$C$2:$C$65536,IF(dati_pdc!$C1239=2,dati_bdv!$D$2:$D$65536,IF(dati_pdc!$C1239=3,dati_bdv!$E$2:$E$65536,IF(dati_pdc!$C1239=4,dati_bdv!$F$2:$F$65536,IF(dati_pdc!$C1239=5,dati_bdv!$G$2:$G$65536,dati_bdv!$H$2:$H$65536))))),$A1239,dati_bdv!J$2:J$65536)</f>
        <v>0</v>
      </c>
      <c r="C1239">
        <f>SUMIF(IF(dati_pdc!$C1239=1,dati_bdv!$C$2:$C$65536,IF(dati_pdc!$C1239=2,dati_bdv!$D$2:$D$65536,IF(dati_pdc!$C1239=3,dati_bdv!$E$2:$E$65536,IF(dati_pdc!$C1239=4,dati_bdv!$F$2:$F$65536,IF(dati_pdc!$C1239=5,dati_bdv!$G$2:$G$65536,dati_bdv!$H$2:$H$65536))))),$A1239,dati_bdv!K$2:K$65536)</f>
        <v>0</v>
      </c>
      <c r="D1239">
        <f>SUMIF(IF(dati_pdc!$C1239=1,dati_bdv!$C$2:$C$65536,IF(dati_pdc!$C1239=2,dati_bdv!$D$2:$D$65536,IF(dati_pdc!$C1239=3,dati_bdv!$E$2:$E$65536,IF(dati_pdc!$C1239=4,dati_bdv!$F$2:$F$65536,IF(dati_pdc!$C1239=5,dati_bdv!$G$2:$G$65536,dati_bdv!$H$2:$H$65536))))),$A1239,dati_bdv!L$2:L$65536)</f>
        <v>0</v>
      </c>
      <c r="E1239">
        <f>SUMIF(IF(dati_pdc!$C1239=1,dati_bdv!$C$2:$C$65536,IF(dati_pdc!$C1239=2,dati_bdv!$D$2:$D$65536,IF(dati_pdc!$C1239=3,dati_bdv!$E$2:$E$65536,IF(dati_pdc!$C1239=4,dati_bdv!$F$2:$F$65536,IF(dati_pdc!$C1239=5,dati_bdv!$G$2:$G$65536,dati_bdv!$H$2:$H$65536))))),$A1239,dati_bdv!M$2:M$65536)</f>
        <v>0</v>
      </c>
      <c r="F1239">
        <f>SUMIF(IF(dati_pdc!$C1239=1,dati_bdv!$C$2:$C$65536,IF(dati_pdc!$C1239=2,dati_bdv!$D$2:$D$65536,IF(dati_pdc!$C1239=3,dati_bdv!$E$2:$E$65536,IF(dati_pdc!$C1239=4,dati_bdv!$F$2:$F$65536,IF(dati_pdc!$C1239=5,dati_bdv!$G$2:$G$65536,dati_bdv!$H$2:$H$65536))))),$A1239,dati_bdv!N$2:N$65536)</f>
        <v>0</v>
      </c>
    </row>
    <row r="1240" spans="1:6">
      <c r="A1240" s="34">
        <f>dati_pdc!A1240</f>
        <v>0</v>
      </c>
      <c r="B1240">
        <f>SUMIF(IF(dati_pdc!$C1240=1,dati_bdv!$C$2:$C$65536,IF(dati_pdc!$C1240=2,dati_bdv!$D$2:$D$65536,IF(dati_pdc!$C1240=3,dati_bdv!$E$2:$E$65536,IF(dati_pdc!$C1240=4,dati_bdv!$F$2:$F$65536,IF(dati_pdc!$C1240=5,dati_bdv!$G$2:$G$65536,dati_bdv!$H$2:$H$65536))))),$A1240,dati_bdv!J$2:J$65536)</f>
        <v>0</v>
      </c>
      <c r="C1240">
        <f>SUMIF(IF(dati_pdc!$C1240=1,dati_bdv!$C$2:$C$65536,IF(dati_pdc!$C1240=2,dati_bdv!$D$2:$D$65536,IF(dati_pdc!$C1240=3,dati_bdv!$E$2:$E$65536,IF(dati_pdc!$C1240=4,dati_bdv!$F$2:$F$65536,IF(dati_pdc!$C1240=5,dati_bdv!$G$2:$G$65536,dati_bdv!$H$2:$H$65536))))),$A1240,dati_bdv!K$2:K$65536)</f>
        <v>0</v>
      </c>
      <c r="D1240">
        <f>SUMIF(IF(dati_pdc!$C1240=1,dati_bdv!$C$2:$C$65536,IF(dati_pdc!$C1240=2,dati_bdv!$D$2:$D$65536,IF(dati_pdc!$C1240=3,dati_bdv!$E$2:$E$65536,IF(dati_pdc!$C1240=4,dati_bdv!$F$2:$F$65536,IF(dati_pdc!$C1240=5,dati_bdv!$G$2:$G$65536,dati_bdv!$H$2:$H$65536))))),$A1240,dati_bdv!L$2:L$65536)</f>
        <v>0</v>
      </c>
      <c r="E1240">
        <f>SUMIF(IF(dati_pdc!$C1240=1,dati_bdv!$C$2:$C$65536,IF(dati_pdc!$C1240=2,dati_bdv!$D$2:$D$65536,IF(dati_pdc!$C1240=3,dati_bdv!$E$2:$E$65536,IF(dati_pdc!$C1240=4,dati_bdv!$F$2:$F$65536,IF(dati_pdc!$C1240=5,dati_bdv!$G$2:$G$65536,dati_bdv!$H$2:$H$65536))))),$A1240,dati_bdv!M$2:M$65536)</f>
        <v>0</v>
      </c>
      <c r="F1240">
        <f>SUMIF(IF(dati_pdc!$C1240=1,dati_bdv!$C$2:$C$65536,IF(dati_pdc!$C1240=2,dati_bdv!$D$2:$D$65536,IF(dati_pdc!$C1240=3,dati_bdv!$E$2:$E$65536,IF(dati_pdc!$C1240=4,dati_bdv!$F$2:$F$65536,IF(dati_pdc!$C1240=5,dati_bdv!$G$2:$G$65536,dati_bdv!$H$2:$H$65536))))),$A1240,dati_bdv!N$2:N$65536)</f>
        <v>0</v>
      </c>
    </row>
    <row r="1241" spans="1:6">
      <c r="A1241" s="34">
        <f>dati_pdc!A1241</f>
        <v>0</v>
      </c>
      <c r="B1241">
        <f>SUMIF(IF(dati_pdc!$C1241=1,dati_bdv!$C$2:$C$65536,IF(dati_pdc!$C1241=2,dati_bdv!$D$2:$D$65536,IF(dati_pdc!$C1241=3,dati_bdv!$E$2:$E$65536,IF(dati_pdc!$C1241=4,dati_bdv!$F$2:$F$65536,IF(dati_pdc!$C1241=5,dati_bdv!$G$2:$G$65536,dati_bdv!$H$2:$H$65536))))),$A1241,dati_bdv!J$2:J$65536)</f>
        <v>0</v>
      </c>
      <c r="C1241">
        <f>SUMIF(IF(dati_pdc!$C1241=1,dati_bdv!$C$2:$C$65536,IF(dati_pdc!$C1241=2,dati_bdv!$D$2:$D$65536,IF(dati_pdc!$C1241=3,dati_bdv!$E$2:$E$65536,IF(dati_pdc!$C1241=4,dati_bdv!$F$2:$F$65536,IF(dati_pdc!$C1241=5,dati_bdv!$G$2:$G$65536,dati_bdv!$H$2:$H$65536))))),$A1241,dati_bdv!K$2:K$65536)</f>
        <v>0</v>
      </c>
      <c r="D1241">
        <f>SUMIF(IF(dati_pdc!$C1241=1,dati_bdv!$C$2:$C$65536,IF(dati_pdc!$C1241=2,dati_bdv!$D$2:$D$65536,IF(dati_pdc!$C1241=3,dati_bdv!$E$2:$E$65536,IF(dati_pdc!$C1241=4,dati_bdv!$F$2:$F$65536,IF(dati_pdc!$C1241=5,dati_bdv!$G$2:$G$65536,dati_bdv!$H$2:$H$65536))))),$A1241,dati_bdv!L$2:L$65536)</f>
        <v>0</v>
      </c>
      <c r="E1241">
        <f>SUMIF(IF(dati_pdc!$C1241=1,dati_bdv!$C$2:$C$65536,IF(dati_pdc!$C1241=2,dati_bdv!$D$2:$D$65536,IF(dati_pdc!$C1241=3,dati_bdv!$E$2:$E$65536,IF(dati_pdc!$C1241=4,dati_bdv!$F$2:$F$65536,IF(dati_pdc!$C1241=5,dati_bdv!$G$2:$G$65536,dati_bdv!$H$2:$H$65536))))),$A1241,dati_bdv!M$2:M$65536)</f>
        <v>0</v>
      </c>
      <c r="F1241">
        <f>SUMIF(IF(dati_pdc!$C1241=1,dati_bdv!$C$2:$C$65536,IF(dati_pdc!$C1241=2,dati_bdv!$D$2:$D$65536,IF(dati_pdc!$C1241=3,dati_bdv!$E$2:$E$65536,IF(dati_pdc!$C1241=4,dati_bdv!$F$2:$F$65536,IF(dati_pdc!$C1241=5,dati_bdv!$G$2:$G$65536,dati_bdv!$H$2:$H$65536))))),$A1241,dati_bdv!N$2:N$65536)</f>
        <v>0</v>
      </c>
    </row>
    <row r="1242" spans="1:6">
      <c r="A1242" s="34">
        <f>dati_pdc!A1242</f>
        <v>0</v>
      </c>
      <c r="B1242">
        <f>SUMIF(IF(dati_pdc!$C1242=1,dati_bdv!$C$2:$C$65536,IF(dati_pdc!$C1242=2,dati_bdv!$D$2:$D$65536,IF(dati_pdc!$C1242=3,dati_bdv!$E$2:$E$65536,IF(dati_pdc!$C1242=4,dati_bdv!$F$2:$F$65536,IF(dati_pdc!$C1242=5,dati_bdv!$G$2:$G$65536,dati_bdv!$H$2:$H$65536))))),$A1242,dati_bdv!J$2:J$65536)</f>
        <v>0</v>
      </c>
      <c r="C1242">
        <f>SUMIF(IF(dati_pdc!$C1242=1,dati_bdv!$C$2:$C$65536,IF(dati_pdc!$C1242=2,dati_bdv!$D$2:$D$65536,IF(dati_pdc!$C1242=3,dati_bdv!$E$2:$E$65536,IF(dati_pdc!$C1242=4,dati_bdv!$F$2:$F$65536,IF(dati_pdc!$C1242=5,dati_bdv!$G$2:$G$65536,dati_bdv!$H$2:$H$65536))))),$A1242,dati_bdv!K$2:K$65536)</f>
        <v>0</v>
      </c>
      <c r="D1242">
        <f>SUMIF(IF(dati_pdc!$C1242=1,dati_bdv!$C$2:$C$65536,IF(dati_pdc!$C1242=2,dati_bdv!$D$2:$D$65536,IF(dati_pdc!$C1242=3,dati_bdv!$E$2:$E$65536,IF(dati_pdc!$C1242=4,dati_bdv!$F$2:$F$65536,IF(dati_pdc!$C1242=5,dati_bdv!$G$2:$G$65536,dati_bdv!$H$2:$H$65536))))),$A1242,dati_bdv!L$2:L$65536)</f>
        <v>0</v>
      </c>
      <c r="E1242">
        <f>SUMIF(IF(dati_pdc!$C1242=1,dati_bdv!$C$2:$C$65536,IF(dati_pdc!$C1242=2,dati_bdv!$D$2:$D$65536,IF(dati_pdc!$C1242=3,dati_bdv!$E$2:$E$65536,IF(dati_pdc!$C1242=4,dati_bdv!$F$2:$F$65536,IF(dati_pdc!$C1242=5,dati_bdv!$G$2:$G$65536,dati_bdv!$H$2:$H$65536))))),$A1242,dati_bdv!M$2:M$65536)</f>
        <v>0</v>
      </c>
      <c r="F1242">
        <f>SUMIF(IF(dati_pdc!$C1242=1,dati_bdv!$C$2:$C$65536,IF(dati_pdc!$C1242=2,dati_bdv!$D$2:$D$65536,IF(dati_pdc!$C1242=3,dati_bdv!$E$2:$E$65536,IF(dati_pdc!$C1242=4,dati_bdv!$F$2:$F$65536,IF(dati_pdc!$C1242=5,dati_bdv!$G$2:$G$65536,dati_bdv!$H$2:$H$65536))))),$A1242,dati_bdv!N$2:N$65536)</f>
        <v>0</v>
      </c>
    </row>
    <row r="1243" spans="1:6">
      <c r="A1243" s="34">
        <f>dati_pdc!A1243</f>
        <v>0</v>
      </c>
      <c r="B1243">
        <f>SUMIF(IF(dati_pdc!$C1243=1,dati_bdv!$C$2:$C$65536,IF(dati_pdc!$C1243=2,dati_bdv!$D$2:$D$65536,IF(dati_pdc!$C1243=3,dati_bdv!$E$2:$E$65536,IF(dati_pdc!$C1243=4,dati_bdv!$F$2:$F$65536,IF(dati_pdc!$C1243=5,dati_bdv!$G$2:$G$65536,dati_bdv!$H$2:$H$65536))))),$A1243,dati_bdv!J$2:J$65536)</f>
        <v>0</v>
      </c>
      <c r="C1243">
        <f>SUMIF(IF(dati_pdc!$C1243=1,dati_bdv!$C$2:$C$65536,IF(dati_pdc!$C1243=2,dati_bdv!$D$2:$D$65536,IF(dati_pdc!$C1243=3,dati_bdv!$E$2:$E$65536,IF(dati_pdc!$C1243=4,dati_bdv!$F$2:$F$65536,IF(dati_pdc!$C1243=5,dati_bdv!$G$2:$G$65536,dati_bdv!$H$2:$H$65536))))),$A1243,dati_bdv!K$2:K$65536)</f>
        <v>0</v>
      </c>
      <c r="D1243">
        <f>SUMIF(IF(dati_pdc!$C1243=1,dati_bdv!$C$2:$C$65536,IF(dati_pdc!$C1243=2,dati_bdv!$D$2:$D$65536,IF(dati_pdc!$C1243=3,dati_bdv!$E$2:$E$65536,IF(dati_pdc!$C1243=4,dati_bdv!$F$2:$F$65536,IF(dati_pdc!$C1243=5,dati_bdv!$G$2:$G$65536,dati_bdv!$H$2:$H$65536))))),$A1243,dati_bdv!L$2:L$65536)</f>
        <v>0</v>
      </c>
      <c r="E1243">
        <f>SUMIF(IF(dati_pdc!$C1243=1,dati_bdv!$C$2:$C$65536,IF(dati_pdc!$C1243=2,dati_bdv!$D$2:$D$65536,IF(dati_pdc!$C1243=3,dati_bdv!$E$2:$E$65536,IF(dati_pdc!$C1243=4,dati_bdv!$F$2:$F$65536,IF(dati_pdc!$C1243=5,dati_bdv!$G$2:$G$65536,dati_bdv!$H$2:$H$65536))))),$A1243,dati_bdv!M$2:M$65536)</f>
        <v>0</v>
      </c>
      <c r="F1243">
        <f>SUMIF(IF(dati_pdc!$C1243=1,dati_bdv!$C$2:$C$65536,IF(dati_pdc!$C1243=2,dati_bdv!$D$2:$D$65536,IF(dati_pdc!$C1243=3,dati_bdv!$E$2:$E$65536,IF(dati_pdc!$C1243=4,dati_bdv!$F$2:$F$65536,IF(dati_pdc!$C1243=5,dati_bdv!$G$2:$G$65536,dati_bdv!$H$2:$H$65536))))),$A1243,dati_bdv!N$2:N$65536)</f>
        <v>0</v>
      </c>
    </row>
    <row r="1244" spans="1:6">
      <c r="A1244" s="34">
        <f>dati_pdc!A1244</f>
        <v>0</v>
      </c>
      <c r="B1244">
        <f>SUMIF(IF(dati_pdc!$C1244=1,dati_bdv!$C$2:$C$65536,IF(dati_pdc!$C1244=2,dati_bdv!$D$2:$D$65536,IF(dati_pdc!$C1244=3,dati_bdv!$E$2:$E$65536,IF(dati_pdc!$C1244=4,dati_bdv!$F$2:$F$65536,IF(dati_pdc!$C1244=5,dati_bdv!$G$2:$G$65536,dati_bdv!$H$2:$H$65536))))),$A1244,dati_bdv!J$2:J$65536)</f>
        <v>0</v>
      </c>
      <c r="C1244">
        <f>SUMIF(IF(dati_pdc!$C1244=1,dati_bdv!$C$2:$C$65536,IF(dati_pdc!$C1244=2,dati_bdv!$D$2:$D$65536,IF(dati_pdc!$C1244=3,dati_bdv!$E$2:$E$65536,IF(dati_pdc!$C1244=4,dati_bdv!$F$2:$F$65536,IF(dati_pdc!$C1244=5,dati_bdv!$G$2:$G$65536,dati_bdv!$H$2:$H$65536))))),$A1244,dati_bdv!K$2:K$65536)</f>
        <v>0</v>
      </c>
      <c r="D1244">
        <f>SUMIF(IF(dati_pdc!$C1244=1,dati_bdv!$C$2:$C$65536,IF(dati_pdc!$C1244=2,dati_bdv!$D$2:$D$65536,IF(dati_pdc!$C1244=3,dati_bdv!$E$2:$E$65536,IF(dati_pdc!$C1244=4,dati_bdv!$F$2:$F$65536,IF(dati_pdc!$C1244=5,dati_bdv!$G$2:$G$65536,dati_bdv!$H$2:$H$65536))))),$A1244,dati_bdv!L$2:L$65536)</f>
        <v>0</v>
      </c>
      <c r="E1244">
        <f>SUMIF(IF(dati_pdc!$C1244=1,dati_bdv!$C$2:$C$65536,IF(dati_pdc!$C1244=2,dati_bdv!$D$2:$D$65536,IF(dati_pdc!$C1244=3,dati_bdv!$E$2:$E$65536,IF(dati_pdc!$C1244=4,dati_bdv!$F$2:$F$65536,IF(dati_pdc!$C1244=5,dati_bdv!$G$2:$G$65536,dati_bdv!$H$2:$H$65536))))),$A1244,dati_bdv!M$2:M$65536)</f>
        <v>0</v>
      </c>
      <c r="F1244">
        <f>SUMIF(IF(dati_pdc!$C1244=1,dati_bdv!$C$2:$C$65536,IF(dati_pdc!$C1244=2,dati_bdv!$D$2:$D$65536,IF(dati_pdc!$C1244=3,dati_bdv!$E$2:$E$65536,IF(dati_pdc!$C1244=4,dati_bdv!$F$2:$F$65536,IF(dati_pdc!$C1244=5,dati_bdv!$G$2:$G$65536,dati_bdv!$H$2:$H$65536))))),$A1244,dati_bdv!N$2:N$65536)</f>
        <v>0</v>
      </c>
    </row>
    <row r="1245" spans="1:6">
      <c r="A1245" s="34">
        <f>dati_pdc!A1245</f>
        <v>0</v>
      </c>
      <c r="B1245">
        <f>SUMIF(IF(dati_pdc!$C1245=1,dati_bdv!$C$2:$C$65536,IF(dati_pdc!$C1245=2,dati_bdv!$D$2:$D$65536,IF(dati_pdc!$C1245=3,dati_bdv!$E$2:$E$65536,IF(dati_pdc!$C1245=4,dati_bdv!$F$2:$F$65536,IF(dati_pdc!$C1245=5,dati_bdv!$G$2:$G$65536,dati_bdv!$H$2:$H$65536))))),$A1245,dati_bdv!J$2:J$65536)</f>
        <v>0</v>
      </c>
      <c r="C1245">
        <f>SUMIF(IF(dati_pdc!$C1245=1,dati_bdv!$C$2:$C$65536,IF(dati_pdc!$C1245=2,dati_bdv!$D$2:$D$65536,IF(dati_pdc!$C1245=3,dati_bdv!$E$2:$E$65536,IF(dati_pdc!$C1245=4,dati_bdv!$F$2:$F$65536,IF(dati_pdc!$C1245=5,dati_bdv!$G$2:$G$65536,dati_bdv!$H$2:$H$65536))))),$A1245,dati_bdv!K$2:K$65536)</f>
        <v>0</v>
      </c>
      <c r="D1245">
        <f>SUMIF(IF(dati_pdc!$C1245=1,dati_bdv!$C$2:$C$65536,IF(dati_pdc!$C1245=2,dati_bdv!$D$2:$D$65536,IF(dati_pdc!$C1245=3,dati_bdv!$E$2:$E$65536,IF(dati_pdc!$C1245=4,dati_bdv!$F$2:$F$65536,IF(dati_pdc!$C1245=5,dati_bdv!$G$2:$G$65536,dati_bdv!$H$2:$H$65536))))),$A1245,dati_bdv!L$2:L$65536)</f>
        <v>0</v>
      </c>
      <c r="E1245">
        <f>SUMIF(IF(dati_pdc!$C1245=1,dati_bdv!$C$2:$C$65536,IF(dati_pdc!$C1245=2,dati_bdv!$D$2:$D$65536,IF(dati_pdc!$C1245=3,dati_bdv!$E$2:$E$65536,IF(dati_pdc!$C1245=4,dati_bdv!$F$2:$F$65536,IF(dati_pdc!$C1245=5,dati_bdv!$G$2:$G$65536,dati_bdv!$H$2:$H$65536))))),$A1245,dati_bdv!M$2:M$65536)</f>
        <v>0</v>
      </c>
      <c r="F1245">
        <f>SUMIF(IF(dati_pdc!$C1245=1,dati_bdv!$C$2:$C$65536,IF(dati_pdc!$C1245=2,dati_bdv!$D$2:$D$65536,IF(dati_pdc!$C1245=3,dati_bdv!$E$2:$E$65536,IF(dati_pdc!$C1245=4,dati_bdv!$F$2:$F$65536,IF(dati_pdc!$C1245=5,dati_bdv!$G$2:$G$65536,dati_bdv!$H$2:$H$65536))))),$A1245,dati_bdv!N$2:N$65536)</f>
        <v>0</v>
      </c>
    </row>
    <row r="1246" spans="1:6">
      <c r="A1246" s="34">
        <f>dati_pdc!A1246</f>
        <v>0</v>
      </c>
      <c r="B1246">
        <f>SUMIF(IF(dati_pdc!$C1246=1,dati_bdv!$C$2:$C$65536,IF(dati_pdc!$C1246=2,dati_bdv!$D$2:$D$65536,IF(dati_pdc!$C1246=3,dati_bdv!$E$2:$E$65536,IF(dati_pdc!$C1246=4,dati_bdv!$F$2:$F$65536,IF(dati_pdc!$C1246=5,dati_bdv!$G$2:$G$65536,dati_bdv!$H$2:$H$65536))))),$A1246,dati_bdv!J$2:J$65536)</f>
        <v>0</v>
      </c>
      <c r="C1246">
        <f>SUMIF(IF(dati_pdc!$C1246=1,dati_bdv!$C$2:$C$65536,IF(dati_pdc!$C1246=2,dati_bdv!$D$2:$D$65536,IF(dati_pdc!$C1246=3,dati_bdv!$E$2:$E$65536,IF(dati_pdc!$C1246=4,dati_bdv!$F$2:$F$65536,IF(dati_pdc!$C1246=5,dati_bdv!$G$2:$G$65536,dati_bdv!$H$2:$H$65536))))),$A1246,dati_bdv!K$2:K$65536)</f>
        <v>0</v>
      </c>
      <c r="D1246">
        <f>SUMIF(IF(dati_pdc!$C1246=1,dati_bdv!$C$2:$C$65536,IF(dati_pdc!$C1246=2,dati_bdv!$D$2:$D$65536,IF(dati_pdc!$C1246=3,dati_bdv!$E$2:$E$65536,IF(dati_pdc!$C1246=4,dati_bdv!$F$2:$F$65536,IF(dati_pdc!$C1246=5,dati_bdv!$G$2:$G$65536,dati_bdv!$H$2:$H$65536))))),$A1246,dati_bdv!L$2:L$65536)</f>
        <v>0</v>
      </c>
      <c r="E1246">
        <f>SUMIF(IF(dati_pdc!$C1246=1,dati_bdv!$C$2:$C$65536,IF(dati_pdc!$C1246=2,dati_bdv!$D$2:$D$65536,IF(dati_pdc!$C1246=3,dati_bdv!$E$2:$E$65536,IF(dati_pdc!$C1246=4,dati_bdv!$F$2:$F$65536,IF(dati_pdc!$C1246=5,dati_bdv!$G$2:$G$65536,dati_bdv!$H$2:$H$65536))))),$A1246,dati_bdv!M$2:M$65536)</f>
        <v>0</v>
      </c>
      <c r="F1246">
        <f>SUMIF(IF(dati_pdc!$C1246=1,dati_bdv!$C$2:$C$65536,IF(dati_pdc!$C1246=2,dati_bdv!$D$2:$D$65536,IF(dati_pdc!$C1246=3,dati_bdv!$E$2:$E$65536,IF(dati_pdc!$C1246=4,dati_bdv!$F$2:$F$65536,IF(dati_pdc!$C1246=5,dati_bdv!$G$2:$G$65536,dati_bdv!$H$2:$H$65536))))),$A1246,dati_bdv!N$2:N$65536)</f>
        <v>0</v>
      </c>
    </row>
    <row r="1247" spans="1:6">
      <c r="A1247" s="34">
        <f>dati_pdc!A1247</f>
        <v>0</v>
      </c>
      <c r="B1247">
        <f>SUMIF(IF(dati_pdc!$C1247=1,dati_bdv!$C$2:$C$65536,IF(dati_pdc!$C1247=2,dati_bdv!$D$2:$D$65536,IF(dati_pdc!$C1247=3,dati_bdv!$E$2:$E$65536,IF(dati_pdc!$C1247=4,dati_bdv!$F$2:$F$65536,IF(dati_pdc!$C1247=5,dati_bdv!$G$2:$G$65536,dati_bdv!$H$2:$H$65536))))),$A1247,dati_bdv!J$2:J$65536)</f>
        <v>0</v>
      </c>
      <c r="C1247">
        <f>SUMIF(IF(dati_pdc!$C1247=1,dati_bdv!$C$2:$C$65536,IF(dati_pdc!$C1247=2,dati_bdv!$D$2:$D$65536,IF(dati_pdc!$C1247=3,dati_bdv!$E$2:$E$65536,IF(dati_pdc!$C1247=4,dati_bdv!$F$2:$F$65536,IF(dati_pdc!$C1247=5,dati_bdv!$G$2:$G$65536,dati_bdv!$H$2:$H$65536))))),$A1247,dati_bdv!K$2:K$65536)</f>
        <v>0</v>
      </c>
      <c r="D1247">
        <f>SUMIF(IF(dati_pdc!$C1247=1,dati_bdv!$C$2:$C$65536,IF(dati_pdc!$C1247=2,dati_bdv!$D$2:$D$65536,IF(dati_pdc!$C1247=3,dati_bdv!$E$2:$E$65536,IF(dati_pdc!$C1247=4,dati_bdv!$F$2:$F$65536,IF(dati_pdc!$C1247=5,dati_bdv!$G$2:$G$65536,dati_bdv!$H$2:$H$65536))))),$A1247,dati_bdv!L$2:L$65536)</f>
        <v>0</v>
      </c>
      <c r="E1247">
        <f>SUMIF(IF(dati_pdc!$C1247=1,dati_bdv!$C$2:$C$65536,IF(dati_pdc!$C1247=2,dati_bdv!$D$2:$D$65536,IF(dati_pdc!$C1247=3,dati_bdv!$E$2:$E$65536,IF(dati_pdc!$C1247=4,dati_bdv!$F$2:$F$65536,IF(dati_pdc!$C1247=5,dati_bdv!$G$2:$G$65536,dati_bdv!$H$2:$H$65536))))),$A1247,dati_bdv!M$2:M$65536)</f>
        <v>0</v>
      </c>
      <c r="F1247">
        <f>SUMIF(IF(dati_pdc!$C1247=1,dati_bdv!$C$2:$C$65536,IF(dati_pdc!$C1247=2,dati_bdv!$D$2:$D$65536,IF(dati_pdc!$C1247=3,dati_bdv!$E$2:$E$65536,IF(dati_pdc!$C1247=4,dati_bdv!$F$2:$F$65536,IF(dati_pdc!$C1247=5,dati_bdv!$G$2:$G$65536,dati_bdv!$H$2:$H$65536))))),$A1247,dati_bdv!N$2:N$65536)</f>
        <v>0</v>
      </c>
    </row>
    <row r="1248" spans="1:6">
      <c r="A1248" s="34">
        <f>dati_pdc!A1248</f>
        <v>0</v>
      </c>
      <c r="B1248">
        <f>SUMIF(IF(dati_pdc!$C1248=1,dati_bdv!$C$2:$C$65536,IF(dati_pdc!$C1248=2,dati_bdv!$D$2:$D$65536,IF(dati_pdc!$C1248=3,dati_bdv!$E$2:$E$65536,IF(dati_pdc!$C1248=4,dati_bdv!$F$2:$F$65536,IF(dati_pdc!$C1248=5,dati_bdv!$G$2:$G$65536,dati_bdv!$H$2:$H$65536))))),$A1248,dati_bdv!J$2:J$65536)</f>
        <v>0</v>
      </c>
      <c r="C1248">
        <f>SUMIF(IF(dati_pdc!$C1248=1,dati_bdv!$C$2:$C$65536,IF(dati_pdc!$C1248=2,dati_bdv!$D$2:$D$65536,IF(dati_pdc!$C1248=3,dati_bdv!$E$2:$E$65536,IF(dati_pdc!$C1248=4,dati_bdv!$F$2:$F$65536,IF(dati_pdc!$C1248=5,dati_bdv!$G$2:$G$65536,dati_bdv!$H$2:$H$65536))))),$A1248,dati_bdv!K$2:K$65536)</f>
        <v>0</v>
      </c>
      <c r="D1248">
        <f>SUMIF(IF(dati_pdc!$C1248=1,dati_bdv!$C$2:$C$65536,IF(dati_pdc!$C1248=2,dati_bdv!$D$2:$D$65536,IF(dati_pdc!$C1248=3,dati_bdv!$E$2:$E$65536,IF(dati_pdc!$C1248=4,dati_bdv!$F$2:$F$65536,IF(dati_pdc!$C1248=5,dati_bdv!$G$2:$G$65536,dati_bdv!$H$2:$H$65536))))),$A1248,dati_bdv!L$2:L$65536)</f>
        <v>0</v>
      </c>
      <c r="E1248">
        <f>SUMIF(IF(dati_pdc!$C1248=1,dati_bdv!$C$2:$C$65536,IF(dati_pdc!$C1248=2,dati_bdv!$D$2:$D$65536,IF(dati_pdc!$C1248=3,dati_bdv!$E$2:$E$65536,IF(dati_pdc!$C1248=4,dati_bdv!$F$2:$F$65536,IF(dati_pdc!$C1248=5,dati_bdv!$G$2:$G$65536,dati_bdv!$H$2:$H$65536))))),$A1248,dati_bdv!M$2:M$65536)</f>
        <v>0</v>
      </c>
      <c r="F1248">
        <f>SUMIF(IF(dati_pdc!$C1248=1,dati_bdv!$C$2:$C$65536,IF(dati_pdc!$C1248=2,dati_bdv!$D$2:$D$65536,IF(dati_pdc!$C1248=3,dati_bdv!$E$2:$E$65536,IF(dati_pdc!$C1248=4,dati_bdv!$F$2:$F$65536,IF(dati_pdc!$C1248=5,dati_bdv!$G$2:$G$65536,dati_bdv!$H$2:$H$65536))))),$A1248,dati_bdv!N$2:N$65536)</f>
        <v>0</v>
      </c>
    </row>
    <row r="1249" spans="1:6">
      <c r="A1249" s="34">
        <f>dati_pdc!A1249</f>
        <v>0</v>
      </c>
      <c r="B1249">
        <f>SUMIF(IF(dati_pdc!$C1249=1,dati_bdv!$C$2:$C$65536,IF(dati_pdc!$C1249=2,dati_bdv!$D$2:$D$65536,IF(dati_pdc!$C1249=3,dati_bdv!$E$2:$E$65536,IF(dati_pdc!$C1249=4,dati_bdv!$F$2:$F$65536,IF(dati_pdc!$C1249=5,dati_bdv!$G$2:$G$65536,dati_bdv!$H$2:$H$65536))))),$A1249,dati_bdv!J$2:J$65536)</f>
        <v>0</v>
      </c>
      <c r="C1249">
        <f>SUMIF(IF(dati_pdc!$C1249=1,dati_bdv!$C$2:$C$65536,IF(dati_pdc!$C1249=2,dati_bdv!$D$2:$D$65536,IF(dati_pdc!$C1249=3,dati_bdv!$E$2:$E$65536,IF(dati_pdc!$C1249=4,dati_bdv!$F$2:$F$65536,IF(dati_pdc!$C1249=5,dati_bdv!$G$2:$G$65536,dati_bdv!$H$2:$H$65536))))),$A1249,dati_bdv!K$2:K$65536)</f>
        <v>0</v>
      </c>
      <c r="D1249">
        <f>SUMIF(IF(dati_pdc!$C1249=1,dati_bdv!$C$2:$C$65536,IF(dati_pdc!$C1249=2,dati_bdv!$D$2:$D$65536,IF(dati_pdc!$C1249=3,dati_bdv!$E$2:$E$65536,IF(dati_pdc!$C1249=4,dati_bdv!$F$2:$F$65536,IF(dati_pdc!$C1249=5,dati_bdv!$G$2:$G$65536,dati_bdv!$H$2:$H$65536))))),$A1249,dati_bdv!L$2:L$65536)</f>
        <v>0</v>
      </c>
      <c r="E1249">
        <f>SUMIF(IF(dati_pdc!$C1249=1,dati_bdv!$C$2:$C$65536,IF(dati_pdc!$C1249=2,dati_bdv!$D$2:$D$65536,IF(dati_pdc!$C1249=3,dati_bdv!$E$2:$E$65536,IF(dati_pdc!$C1249=4,dati_bdv!$F$2:$F$65536,IF(dati_pdc!$C1249=5,dati_bdv!$G$2:$G$65536,dati_bdv!$H$2:$H$65536))))),$A1249,dati_bdv!M$2:M$65536)</f>
        <v>0</v>
      </c>
      <c r="F1249">
        <f>SUMIF(IF(dati_pdc!$C1249=1,dati_bdv!$C$2:$C$65536,IF(dati_pdc!$C1249=2,dati_bdv!$D$2:$D$65536,IF(dati_pdc!$C1249=3,dati_bdv!$E$2:$E$65536,IF(dati_pdc!$C1249=4,dati_bdv!$F$2:$F$65536,IF(dati_pdc!$C1249=5,dati_bdv!$G$2:$G$65536,dati_bdv!$H$2:$H$65536))))),$A1249,dati_bdv!N$2:N$65536)</f>
        <v>0</v>
      </c>
    </row>
    <row r="1250" spans="1:6">
      <c r="A1250" s="34">
        <f>dati_pdc!A1250</f>
        <v>0</v>
      </c>
      <c r="B1250">
        <f>SUMIF(IF(dati_pdc!$C1250=1,dati_bdv!$C$2:$C$65536,IF(dati_pdc!$C1250=2,dati_bdv!$D$2:$D$65536,IF(dati_pdc!$C1250=3,dati_bdv!$E$2:$E$65536,IF(dati_pdc!$C1250=4,dati_bdv!$F$2:$F$65536,IF(dati_pdc!$C1250=5,dati_bdv!$G$2:$G$65536,dati_bdv!$H$2:$H$65536))))),$A1250,dati_bdv!J$2:J$65536)</f>
        <v>0</v>
      </c>
      <c r="C1250">
        <f>SUMIF(IF(dati_pdc!$C1250=1,dati_bdv!$C$2:$C$65536,IF(dati_pdc!$C1250=2,dati_bdv!$D$2:$D$65536,IF(dati_pdc!$C1250=3,dati_bdv!$E$2:$E$65536,IF(dati_pdc!$C1250=4,dati_bdv!$F$2:$F$65536,IF(dati_pdc!$C1250=5,dati_bdv!$G$2:$G$65536,dati_bdv!$H$2:$H$65536))))),$A1250,dati_bdv!K$2:K$65536)</f>
        <v>0</v>
      </c>
      <c r="D1250">
        <f>SUMIF(IF(dati_pdc!$C1250=1,dati_bdv!$C$2:$C$65536,IF(dati_pdc!$C1250=2,dati_bdv!$D$2:$D$65536,IF(dati_pdc!$C1250=3,dati_bdv!$E$2:$E$65536,IF(dati_pdc!$C1250=4,dati_bdv!$F$2:$F$65536,IF(dati_pdc!$C1250=5,dati_bdv!$G$2:$G$65536,dati_bdv!$H$2:$H$65536))))),$A1250,dati_bdv!L$2:L$65536)</f>
        <v>0</v>
      </c>
      <c r="E1250">
        <f>SUMIF(IF(dati_pdc!$C1250=1,dati_bdv!$C$2:$C$65536,IF(dati_pdc!$C1250=2,dati_bdv!$D$2:$D$65536,IF(dati_pdc!$C1250=3,dati_bdv!$E$2:$E$65536,IF(dati_pdc!$C1250=4,dati_bdv!$F$2:$F$65536,IF(dati_pdc!$C1250=5,dati_bdv!$G$2:$G$65536,dati_bdv!$H$2:$H$65536))))),$A1250,dati_bdv!M$2:M$65536)</f>
        <v>0</v>
      </c>
      <c r="F1250">
        <f>SUMIF(IF(dati_pdc!$C1250=1,dati_bdv!$C$2:$C$65536,IF(dati_pdc!$C1250=2,dati_bdv!$D$2:$D$65536,IF(dati_pdc!$C1250=3,dati_bdv!$E$2:$E$65536,IF(dati_pdc!$C1250=4,dati_bdv!$F$2:$F$65536,IF(dati_pdc!$C1250=5,dati_bdv!$G$2:$G$65536,dati_bdv!$H$2:$H$65536))))),$A1250,dati_bdv!N$2:N$65536)</f>
        <v>0</v>
      </c>
    </row>
    <row r="1251" spans="1:6">
      <c r="A1251" s="34">
        <f>dati_pdc!A1251</f>
        <v>0</v>
      </c>
      <c r="B1251">
        <f>SUMIF(IF(dati_pdc!$C1251=1,dati_bdv!$C$2:$C$65536,IF(dati_pdc!$C1251=2,dati_bdv!$D$2:$D$65536,IF(dati_pdc!$C1251=3,dati_bdv!$E$2:$E$65536,IF(dati_pdc!$C1251=4,dati_bdv!$F$2:$F$65536,IF(dati_pdc!$C1251=5,dati_bdv!$G$2:$G$65536,dati_bdv!$H$2:$H$65536))))),$A1251,dati_bdv!J$2:J$65536)</f>
        <v>0</v>
      </c>
      <c r="C1251">
        <f>SUMIF(IF(dati_pdc!$C1251=1,dati_bdv!$C$2:$C$65536,IF(dati_pdc!$C1251=2,dati_bdv!$D$2:$D$65536,IF(dati_pdc!$C1251=3,dati_bdv!$E$2:$E$65536,IF(dati_pdc!$C1251=4,dati_bdv!$F$2:$F$65536,IF(dati_pdc!$C1251=5,dati_bdv!$G$2:$G$65536,dati_bdv!$H$2:$H$65536))))),$A1251,dati_bdv!K$2:K$65536)</f>
        <v>0</v>
      </c>
      <c r="D1251">
        <f>SUMIF(IF(dati_pdc!$C1251=1,dati_bdv!$C$2:$C$65536,IF(dati_pdc!$C1251=2,dati_bdv!$D$2:$D$65536,IF(dati_pdc!$C1251=3,dati_bdv!$E$2:$E$65536,IF(dati_pdc!$C1251=4,dati_bdv!$F$2:$F$65536,IF(dati_pdc!$C1251=5,dati_bdv!$G$2:$G$65536,dati_bdv!$H$2:$H$65536))))),$A1251,dati_bdv!L$2:L$65536)</f>
        <v>0</v>
      </c>
      <c r="E1251">
        <f>SUMIF(IF(dati_pdc!$C1251=1,dati_bdv!$C$2:$C$65536,IF(dati_pdc!$C1251=2,dati_bdv!$D$2:$D$65536,IF(dati_pdc!$C1251=3,dati_bdv!$E$2:$E$65536,IF(dati_pdc!$C1251=4,dati_bdv!$F$2:$F$65536,IF(dati_pdc!$C1251=5,dati_bdv!$G$2:$G$65536,dati_bdv!$H$2:$H$65536))))),$A1251,dati_bdv!M$2:M$65536)</f>
        <v>0</v>
      </c>
      <c r="F1251">
        <f>SUMIF(IF(dati_pdc!$C1251=1,dati_bdv!$C$2:$C$65536,IF(dati_pdc!$C1251=2,dati_bdv!$D$2:$D$65536,IF(dati_pdc!$C1251=3,dati_bdv!$E$2:$E$65536,IF(dati_pdc!$C1251=4,dati_bdv!$F$2:$F$65536,IF(dati_pdc!$C1251=5,dati_bdv!$G$2:$G$65536,dati_bdv!$H$2:$H$65536))))),$A1251,dati_bdv!N$2:N$65536)</f>
        <v>0</v>
      </c>
    </row>
    <row r="1252" spans="1:6">
      <c r="A1252" s="34">
        <f>dati_pdc!A1252</f>
        <v>0</v>
      </c>
      <c r="B1252">
        <f>SUMIF(IF(dati_pdc!$C1252=1,dati_bdv!$C$2:$C$65536,IF(dati_pdc!$C1252=2,dati_bdv!$D$2:$D$65536,IF(dati_pdc!$C1252=3,dati_bdv!$E$2:$E$65536,IF(dati_pdc!$C1252=4,dati_bdv!$F$2:$F$65536,IF(dati_pdc!$C1252=5,dati_bdv!$G$2:$G$65536,dati_bdv!$H$2:$H$65536))))),$A1252,dati_bdv!J$2:J$65536)</f>
        <v>0</v>
      </c>
      <c r="C1252">
        <f>SUMIF(IF(dati_pdc!$C1252=1,dati_bdv!$C$2:$C$65536,IF(dati_pdc!$C1252=2,dati_bdv!$D$2:$D$65536,IF(dati_pdc!$C1252=3,dati_bdv!$E$2:$E$65536,IF(dati_pdc!$C1252=4,dati_bdv!$F$2:$F$65536,IF(dati_pdc!$C1252=5,dati_bdv!$G$2:$G$65536,dati_bdv!$H$2:$H$65536))))),$A1252,dati_bdv!K$2:K$65536)</f>
        <v>0</v>
      </c>
      <c r="D1252">
        <f>SUMIF(IF(dati_pdc!$C1252=1,dati_bdv!$C$2:$C$65536,IF(dati_pdc!$C1252=2,dati_bdv!$D$2:$D$65536,IF(dati_pdc!$C1252=3,dati_bdv!$E$2:$E$65536,IF(dati_pdc!$C1252=4,dati_bdv!$F$2:$F$65536,IF(dati_pdc!$C1252=5,dati_bdv!$G$2:$G$65536,dati_bdv!$H$2:$H$65536))))),$A1252,dati_bdv!L$2:L$65536)</f>
        <v>0</v>
      </c>
      <c r="E1252">
        <f>SUMIF(IF(dati_pdc!$C1252=1,dati_bdv!$C$2:$C$65536,IF(dati_pdc!$C1252=2,dati_bdv!$D$2:$D$65536,IF(dati_pdc!$C1252=3,dati_bdv!$E$2:$E$65536,IF(dati_pdc!$C1252=4,dati_bdv!$F$2:$F$65536,IF(dati_pdc!$C1252=5,dati_bdv!$G$2:$G$65536,dati_bdv!$H$2:$H$65536))))),$A1252,dati_bdv!M$2:M$65536)</f>
        <v>0</v>
      </c>
      <c r="F1252">
        <f>SUMIF(IF(dati_pdc!$C1252=1,dati_bdv!$C$2:$C$65536,IF(dati_pdc!$C1252=2,dati_bdv!$D$2:$D$65536,IF(dati_pdc!$C1252=3,dati_bdv!$E$2:$E$65536,IF(dati_pdc!$C1252=4,dati_bdv!$F$2:$F$65536,IF(dati_pdc!$C1252=5,dati_bdv!$G$2:$G$65536,dati_bdv!$H$2:$H$65536))))),$A1252,dati_bdv!N$2:N$65536)</f>
        <v>0</v>
      </c>
    </row>
    <row r="1253" spans="1:6">
      <c r="A1253" s="34">
        <f>dati_pdc!A1253</f>
        <v>0</v>
      </c>
      <c r="B1253">
        <f>SUMIF(IF(dati_pdc!$C1253=1,dati_bdv!$C$2:$C$65536,IF(dati_pdc!$C1253=2,dati_bdv!$D$2:$D$65536,IF(dati_pdc!$C1253=3,dati_bdv!$E$2:$E$65536,IF(dati_pdc!$C1253=4,dati_bdv!$F$2:$F$65536,IF(dati_pdc!$C1253=5,dati_bdv!$G$2:$G$65536,dati_bdv!$H$2:$H$65536))))),$A1253,dati_bdv!J$2:J$65536)</f>
        <v>0</v>
      </c>
      <c r="C1253">
        <f>SUMIF(IF(dati_pdc!$C1253=1,dati_bdv!$C$2:$C$65536,IF(dati_pdc!$C1253=2,dati_bdv!$D$2:$D$65536,IF(dati_pdc!$C1253=3,dati_bdv!$E$2:$E$65536,IF(dati_pdc!$C1253=4,dati_bdv!$F$2:$F$65536,IF(dati_pdc!$C1253=5,dati_bdv!$G$2:$G$65536,dati_bdv!$H$2:$H$65536))))),$A1253,dati_bdv!K$2:K$65536)</f>
        <v>0</v>
      </c>
      <c r="D1253">
        <f>SUMIF(IF(dati_pdc!$C1253=1,dati_bdv!$C$2:$C$65536,IF(dati_pdc!$C1253=2,dati_bdv!$D$2:$D$65536,IF(dati_pdc!$C1253=3,dati_bdv!$E$2:$E$65536,IF(dati_pdc!$C1253=4,dati_bdv!$F$2:$F$65536,IF(dati_pdc!$C1253=5,dati_bdv!$G$2:$G$65536,dati_bdv!$H$2:$H$65536))))),$A1253,dati_bdv!L$2:L$65536)</f>
        <v>0</v>
      </c>
      <c r="E1253">
        <f>SUMIF(IF(dati_pdc!$C1253=1,dati_bdv!$C$2:$C$65536,IF(dati_pdc!$C1253=2,dati_bdv!$D$2:$D$65536,IF(dati_pdc!$C1253=3,dati_bdv!$E$2:$E$65536,IF(dati_pdc!$C1253=4,dati_bdv!$F$2:$F$65536,IF(dati_pdc!$C1253=5,dati_bdv!$G$2:$G$65536,dati_bdv!$H$2:$H$65536))))),$A1253,dati_bdv!M$2:M$65536)</f>
        <v>0</v>
      </c>
      <c r="F1253">
        <f>SUMIF(IF(dati_pdc!$C1253=1,dati_bdv!$C$2:$C$65536,IF(dati_pdc!$C1253=2,dati_bdv!$D$2:$D$65536,IF(dati_pdc!$C1253=3,dati_bdv!$E$2:$E$65536,IF(dati_pdc!$C1253=4,dati_bdv!$F$2:$F$65536,IF(dati_pdc!$C1253=5,dati_bdv!$G$2:$G$65536,dati_bdv!$H$2:$H$65536))))),$A1253,dati_bdv!N$2:N$65536)</f>
        <v>0</v>
      </c>
    </row>
    <row r="1254" spans="1:6">
      <c r="A1254" s="34">
        <f>dati_pdc!A1254</f>
        <v>0</v>
      </c>
      <c r="B1254">
        <f>SUMIF(IF(dati_pdc!$C1254=1,dati_bdv!$C$2:$C$65536,IF(dati_pdc!$C1254=2,dati_bdv!$D$2:$D$65536,IF(dati_pdc!$C1254=3,dati_bdv!$E$2:$E$65536,IF(dati_pdc!$C1254=4,dati_bdv!$F$2:$F$65536,IF(dati_pdc!$C1254=5,dati_bdv!$G$2:$G$65536,dati_bdv!$H$2:$H$65536))))),$A1254,dati_bdv!J$2:J$65536)</f>
        <v>0</v>
      </c>
      <c r="C1254">
        <f>SUMIF(IF(dati_pdc!$C1254=1,dati_bdv!$C$2:$C$65536,IF(dati_pdc!$C1254=2,dati_bdv!$D$2:$D$65536,IF(dati_pdc!$C1254=3,dati_bdv!$E$2:$E$65536,IF(dati_pdc!$C1254=4,dati_bdv!$F$2:$F$65536,IF(dati_pdc!$C1254=5,dati_bdv!$G$2:$G$65536,dati_bdv!$H$2:$H$65536))))),$A1254,dati_bdv!K$2:K$65536)</f>
        <v>0</v>
      </c>
      <c r="D1254">
        <f>SUMIF(IF(dati_pdc!$C1254=1,dati_bdv!$C$2:$C$65536,IF(dati_pdc!$C1254=2,dati_bdv!$D$2:$D$65536,IF(dati_pdc!$C1254=3,dati_bdv!$E$2:$E$65536,IF(dati_pdc!$C1254=4,dati_bdv!$F$2:$F$65536,IF(dati_pdc!$C1254=5,dati_bdv!$G$2:$G$65536,dati_bdv!$H$2:$H$65536))))),$A1254,dati_bdv!L$2:L$65536)</f>
        <v>0</v>
      </c>
      <c r="E1254">
        <f>SUMIF(IF(dati_pdc!$C1254=1,dati_bdv!$C$2:$C$65536,IF(dati_pdc!$C1254=2,dati_bdv!$D$2:$D$65536,IF(dati_pdc!$C1254=3,dati_bdv!$E$2:$E$65536,IF(dati_pdc!$C1254=4,dati_bdv!$F$2:$F$65536,IF(dati_pdc!$C1254=5,dati_bdv!$G$2:$G$65536,dati_bdv!$H$2:$H$65536))))),$A1254,dati_bdv!M$2:M$65536)</f>
        <v>0</v>
      </c>
      <c r="F1254">
        <f>SUMIF(IF(dati_pdc!$C1254=1,dati_bdv!$C$2:$C$65536,IF(dati_pdc!$C1254=2,dati_bdv!$D$2:$D$65536,IF(dati_pdc!$C1254=3,dati_bdv!$E$2:$E$65536,IF(dati_pdc!$C1254=4,dati_bdv!$F$2:$F$65536,IF(dati_pdc!$C1254=5,dati_bdv!$G$2:$G$65536,dati_bdv!$H$2:$H$65536))))),$A1254,dati_bdv!N$2:N$65536)</f>
        <v>0</v>
      </c>
    </row>
    <row r="1255" spans="1:6">
      <c r="A1255" s="34">
        <f>dati_pdc!A1255</f>
        <v>0</v>
      </c>
      <c r="B1255">
        <f>SUMIF(IF(dati_pdc!$C1255=1,dati_bdv!$C$2:$C$65536,IF(dati_pdc!$C1255=2,dati_bdv!$D$2:$D$65536,IF(dati_pdc!$C1255=3,dati_bdv!$E$2:$E$65536,IF(dati_pdc!$C1255=4,dati_bdv!$F$2:$F$65536,IF(dati_pdc!$C1255=5,dati_bdv!$G$2:$G$65536,dati_bdv!$H$2:$H$65536))))),$A1255,dati_bdv!J$2:J$65536)</f>
        <v>0</v>
      </c>
      <c r="C1255">
        <f>SUMIF(IF(dati_pdc!$C1255=1,dati_bdv!$C$2:$C$65536,IF(dati_pdc!$C1255=2,dati_bdv!$D$2:$D$65536,IF(dati_pdc!$C1255=3,dati_bdv!$E$2:$E$65536,IF(dati_pdc!$C1255=4,dati_bdv!$F$2:$F$65536,IF(dati_pdc!$C1255=5,dati_bdv!$G$2:$G$65536,dati_bdv!$H$2:$H$65536))))),$A1255,dati_bdv!K$2:K$65536)</f>
        <v>0</v>
      </c>
      <c r="D1255">
        <f>SUMIF(IF(dati_pdc!$C1255=1,dati_bdv!$C$2:$C$65536,IF(dati_pdc!$C1255=2,dati_bdv!$D$2:$D$65536,IF(dati_pdc!$C1255=3,dati_bdv!$E$2:$E$65536,IF(dati_pdc!$C1255=4,dati_bdv!$F$2:$F$65536,IF(dati_pdc!$C1255=5,dati_bdv!$G$2:$G$65536,dati_bdv!$H$2:$H$65536))))),$A1255,dati_bdv!L$2:L$65536)</f>
        <v>0</v>
      </c>
      <c r="E1255">
        <f>SUMIF(IF(dati_pdc!$C1255=1,dati_bdv!$C$2:$C$65536,IF(dati_pdc!$C1255=2,dati_bdv!$D$2:$D$65536,IF(dati_pdc!$C1255=3,dati_bdv!$E$2:$E$65536,IF(dati_pdc!$C1255=4,dati_bdv!$F$2:$F$65536,IF(dati_pdc!$C1255=5,dati_bdv!$G$2:$G$65536,dati_bdv!$H$2:$H$65536))))),$A1255,dati_bdv!M$2:M$65536)</f>
        <v>0</v>
      </c>
      <c r="F1255">
        <f>SUMIF(IF(dati_pdc!$C1255=1,dati_bdv!$C$2:$C$65536,IF(dati_pdc!$C1255=2,dati_bdv!$D$2:$D$65536,IF(dati_pdc!$C1255=3,dati_bdv!$E$2:$E$65536,IF(dati_pdc!$C1255=4,dati_bdv!$F$2:$F$65536,IF(dati_pdc!$C1255=5,dati_bdv!$G$2:$G$65536,dati_bdv!$H$2:$H$65536))))),$A1255,dati_bdv!N$2:N$65536)</f>
        <v>0</v>
      </c>
    </row>
    <row r="1256" spans="1:6">
      <c r="A1256" s="34">
        <f>dati_pdc!A1256</f>
        <v>0</v>
      </c>
      <c r="B1256">
        <f>SUMIF(IF(dati_pdc!$C1256=1,dati_bdv!$C$2:$C$65536,IF(dati_pdc!$C1256=2,dati_bdv!$D$2:$D$65536,IF(dati_pdc!$C1256=3,dati_bdv!$E$2:$E$65536,IF(dati_pdc!$C1256=4,dati_bdv!$F$2:$F$65536,IF(dati_pdc!$C1256=5,dati_bdv!$G$2:$G$65536,dati_bdv!$H$2:$H$65536))))),$A1256,dati_bdv!J$2:J$65536)</f>
        <v>0</v>
      </c>
      <c r="C1256">
        <f>SUMIF(IF(dati_pdc!$C1256=1,dati_bdv!$C$2:$C$65536,IF(dati_pdc!$C1256=2,dati_bdv!$D$2:$D$65536,IF(dati_pdc!$C1256=3,dati_bdv!$E$2:$E$65536,IF(dati_pdc!$C1256=4,dati_bdv!$F$2:$F$65536,IF(dati_pdc!$C1256=5,dati_bdv!$G$2:$G$65536,dati_bdv!$H$2:$H$65536))))),$A1256,dati_bdv!K$2:K$65536)</f>
        <v>0</v>
      </c>
      <c r="D1256">
        <f>SUMIF(IF(dati_pdc!$C1256=1,dati_bdv!$C$2:$C$65536,IF(dati_pdc!$C1256=2,dati_bdv!$D$2:$D$65536,IF(dati_pdc!$C1256=3,dati_bdv!$E$2:$E$65536,IF(dati_pdc!$C1256=4,dati_bdv!$F$2:$F$65536,IF(dati_pdc!$C1256=5,dati_bdv!$G$2:$G$65536,dati_bdv!$H$2:$H$65536))))),$A1256,dati_bdv!L$2:L$65536)</f>
        <v>0</v>
      </c>
      <c r="E1256">
        <f>SUMIF(IF(dati_pdc!$C1256=1,dati_bdv!$C$2:$C$65536,IF(dati_pdc!$C1256=2,dati_bdv!$D$2:$D$65536,IF(dati_pdc!$C1256=3,dati_bdv!$E$2:$E$65536,IF(dati_pdc!$C1256=4,dati_bdv!$F$2:$F$65536,IF(dati_pdc!$C1256=5,dati_bdv!$G$2:$G$65536,dati_bdv!$H$2:$H$65536))))),$A1256,dati_bdv!M$2:M$65536)</f>
        <v>0</v>
      </c>
      <c r="F1256">
        <f>SUMIF(IF(dati_pdc!$C1256=1,dati_bdv!$C$2:$C$65536,IF(dati_pdc!$C1256=2,dati_bdv!$D$2:$D$65536,IF(dati_pdc!$C1256=3,dati_bdv!$E$2:$E$65536,IF(dati_pdc!$C1256=4,dati_bdv!$F$2:$F$65536,IF(dati_pdc!$C1256=5,dati_bdv!$G$2:$G$65536,dati_bdv!$H$2:$H$65536))))),$A1256,dati_bdv!N$2:N$65536)</f>
        <v>0</v>
      </c>
    </row>
    <row r="1257" spans="1:6">
      <c r="A1257" s="34">
        <f>dati_pdc!A1257</f>
        <v>0</v>
      </c>
      <c r="B1257">
        <f>SUMIF(IF(dati_pdc!$C1257=1,dati_bdv!$C$2:$C$65536,IF(dati_pdc!$C1257=2,dati_bdv!$D$2:$D$65536,IF(dati_pdc!$C1257=3,dati_bdv!$E$2:$E$65536,IF(dati_pdc!$C1257=4,dati_bdv!$F$2:$F$65536,IF(dati_pdc!$C1257=5,dati_bdv!$G$2:$G$65536,dati_bdv!$H$2:$H$65536))))),$A1257,dati_bdv!J$2:J$65536)</f>
        <v>0</v>
      </c>
      <c r="C1257">
        <f>SUMIF(IF(dati_pdc!$C1257=1,dati_bdv!$C$2:$C$65536,IF(dati_pdc!$C1257=2,dati_bdv!$D$2:$D$65536,IF(dati_pdc!$C1257=3,dati_bdv!$E$2:$E$65536,IF(dati_pdc!$C1257=4,dati_bdv!$F$2:$F$65536,IF(dati_pdc!$C1257=5,dati_bdv!$G$2:$G$65536,dati_bdv!$H$2:$H$65536))))),$A1257,dati_bdv!K$2:K$65536)</f>
        <v>0</v>
      </c>
      <c r="D1257">
        <f>SUMIF(IF(dati_pdc!$C1257=1,dati_bdv!$C$2:$C$65536,IF(dati_pdc!$C1257=2,dati_bdv!$D$2:$D$65536,IF(dati_pdc!$C1257=3,dati_bdv!$E$2:$E$65536,IF(dati_pdc!$C1257=4,dati_bdv!$F$2:$F$65536,IF(dati_pdc!$C1257=5,dati_bdv!$G$2:$G$65536,dati_bdv!$H$2:$H$65536))))),$A1257,dati_bdv!L$2:L$65536)</f>
        <v>0</v>
      </c>
      <c r="E1257">
        <f>SUMIF(IF(dati_pdc!$C1257=1,dati_bdv!$C$2:$C$65536,IF(dati_pdc!$C1257=2,dati_bdv!$D$2:$D$65536,IF(dati_pdc!$C1257=3,dati_bdv!$E$2:$E$65536,IF(dati_pdc!$C1257=4,dati_bdv!$F$2:$F$65536,IF(dati_pdc!$C1257=5,dati_bdv!$G$2:$G$65536,dati_bdv!$H$2:$H$65536))))),$A1257,dati_bdv!M$2:M$65536)</f>
        <v>0</v>
      </c>
      <c r="F1257">
        <f>SUMIF(IF(dati_pdc!$C1257=1,dati_bdv!$C$2:$C$65536,IF(dati_pdc!$C1257=2,dati_bdv!$D$2:$D$65536,IF(dati_pdc!$C1257=3,dati_bdv!$E$2:$E$65536,IF(dati_pdc!$C1257=4,dati_bdv!$F$2:$F$65536,IF(dati_pdc!$C1257=5,dati_bdv!$G$2:$G$65536,dati_bdv!$H$2:$H$65536))))),$A1257,dati_bdv!N$2:N$65536)</f>
        <v>0</v>
      </c>
    </row>
    <row r="1258" spans="1:6">
      <c r="A1258" s="34">
        <f>dati_pdc!A1258</f>
        <v>0</v>
      </c>
      <c r="B1258">
        <f>SUMIF(IF(dati_pdc!$C1258=1,dati_bdv!$C$2:$C$65536,IF(dati_pdc!$C1258=2,dati_bdv!$D$2:$D$65536,IF(dati_pdc!$C1258=3,dati_bdv!$E$2:$E$65536,IF(dati_pdc!$C1258=4,dati_bdv!$F$2:$F$65536,IF(dati_pdc!$C1258=5,dati_bdv!$G$2:$G$65536,dati_bdv!$H$2:$H$65536))))),$A1258,dati_bdv!J$2:J$65536)</f>
        <v>0</v>
      </c>
      <c r="C1258">
        <f>SUMIF(IF(dati_pdc!$C1258=1,dati_bdv!$C$2:$C$65536,IF(dati_pdc!$C1258=2,dati_bdv!$D$2:$D$65536,IF(dati_pdc!$C1258=3,dati_bdv!$E$2:$E$65536,IF(dati_pdc!$C1258=4,dati_bdv!$F$2:$F$65536,IF(dati_pdc!$C1258=5,dati_bdv!$G$2:$G$65536,dati_bdv!$H$2:$H$65536))))),$A1258,dati_bdv!K$2:K$65536)</f>
        <v>0</v>
      </c>
      <c r="D1258">
        <f>SUMIF(IF(dati_pdc!$C1258=1,dati_bdv!$C$2:$C$65536,IF(dati_pdc!$C1258=2,dati_bdv!$D$2:$D$65536,IF(dati_pdc!$C1258=3,dati_bdv!$E$2:$E$65536,IF(dati_pdc!$C1258=4,dati_bdv!$F$2:$F$65536,IF(dati_pdc!$C1258=5,dati_bdv!$G$2:$G$65536,dati_bdv!$H$2:$H$65536))))),$A1258,dati_bdv!L$2:L$65536)</f>
        <v>0</v>
      </c>
      <c r="E1258">
        <f>SUMIF(IF(dati_pdc!$C1258=1,dati_bdv!$C$2:$C$65536,IF(dati_pdc!$C1258=2,dati_bdv!$D$2:$D$65536,IF(dati_pdc!$C1258=3,dati_bdv!$E$2:$E$65536,IF(dati_pdc!$C1258=4,dati_bdv!$F$2:$F$65536,IF(dati_pdc!$C1258=5,dati_bdv!$G$2:$G$65536,dati_bdv!$H$2:$H$65536))))),$A1258,dati_bdv!M$2:M$65536)</f>
        <v>0</v>
      </c>
      <c r="F1258">
        <f>SUMIF(IF(dati_pdc!$C1258=1,dati_bdv!$C$2:$C$65536,IF(dati_pdc!$C1258=2,dati_bdv!$D$2:$D$65536,IF(dati_pdc!$C1258=3,dati_bdv!$E$2:$E$65536,IF(dati_pdc!$C1258=4,dati_bdv!$F$2:$F$65536,IF(dati_pdc!$C1258=5,dati_bdv!$G$2:$G$65536,dati_bdv!$H$2:$H$65536))))),$A1258,dati_bdv!N$2:N$65536)</f>
        <v>0</v>
      </c>
    </row>
    <row r="1259" spans="1:6">
      <c r="A1259" s="34">
        <f>dati_pdc!A1259</f>
        <v>0</v>
      </c>
      <c r="B1259">
        <f>SUMIF(IF(dati_pdc!$C1259=1,dati_bdv!$C$2:$C$65536,IF(dati_pdc!$C1259=2,dati_bdv!$D$2:$D$65536,IF(dati_pdc!$C1259=3,dati_bdv!$E$2:$E$65536,IF(dati_pdc!$C1259=4,dati_bdv!$F$2:$F$65536,IF(dati_pdc!$C1259=5,dati_bdv!$G$2:$G$65536,dati_bdv!$H$2:$H$65536))))),$A1259,dati_bdv!J$2:J$65536)</f>
        <v>0</v>
      </c>
      <c r="C1259">
        <f>SUMIF(IF(dati_pdc!$C1259=1,dati_bdv!$C$2:$C$65536,IF(dati_pdc!$C1259=2,dati_bdv!$D$2:$D$65536,IF(dati_pdc!$C1259=3,dati_bdv!$E$2:$E$65536,IF(dati_pdc!$C1259=4,dati_bdv!$F$2:$F$65536,IF(dati_pdc!$C1259=5,dati_bdv!$G$2:$G$65536,dati_bdv!$H$2:$H$65536))))),$A1259,dati_bdv!K$2:K$65536)</f>
        <v>0</v>
      </c>
      <c r="D1259">
        <f>SUMIF(IF(dati_pdc!$C1259=1,dati_bdv!$C$2:$C$65536,IF(dati_pdc!$C1259=2,dati_bdv!$D$2:$D$65536,IF(dati_pdc!$C1259=3,dati_bdv!$E$2:$E$65536,IF(dati_pdc!$C1259=4,dati_bdv!$F$2:$F$65536,IF(dati_pdc!$C1259=5,dati_bdv!$G$2:$G$65536,dati_bdv!$H$2:$H$65536))))),$A1259,dati_bdv!L$2:L$65536)</f>
        <v>0</v>
      </c>
      <c r="E1259">
        <f>SUMIF(IF(dati_pdc!$C1259=1,dati_bdv!$C$2:$C$65536,IF(dati_pdc!$C1259=2,dati_bdv!$D$2:$D$65536,IF(dati_pdc!$C1259=3,dati_bdv!$E$2:$E$65536,IF(dati_pdc!$C1259=4,dati_bdv!$F$2:$F$65536,IF(dati_pdc!$C1259=5,dati_bdv!$G$2:$G$65536,dati_bdv!$H$2:$H$65536))))),$A1259,dati_bdv!M$2:M$65536)</f>
        <v>0</v>
      </c>
      <c r="F1259">
        <f>SUMIF(IF(dati_pdc!$C1259=1,dati_bdv!$C$2:$C$65536,IF(dati_pdc!$C1259=2,dati_bdv!$D$2:$D$65536,IF(dati_pdc!$C1259=3,dati_bdv!$E$2:$E$65536,IF(dati_pdc!$C1259=4,dati_bdv!$F$2:$F$65536,IF(dati_pdc!$C1259=5,dati_bdv!$G$2:$G$65536,dati_bdv!$H$2:$H$65536))))),$A1259,dati_bdv!N$2:N$65536)</f>
        <v>0</v>
      </c>
    </row>
    <row r="1260" spans="1:6">
      <c r="A1260" s="34">
        <f>dati_pdc!A1260</f>
        <v>0</v>
      </c>
      <c r="B1260">
        <f>SUMIF(IF(dati_pdc!$C1260=1,dati_bdv!$C$2:$C$65536,IF(dati_pdc!$C1260=2,dati_bdv!$D$2:$D$65536,IF(dati_pdc!$C1260=3,dati_bdv!$E$2:$E$65536,IF(dati_pdc!$C1260=4,dati_bdv!$F$2:$F$65536,IF(dati_pdc!$C1260=5,dati_bdv!$G$2:$G$65536,dati_bdv!$H$2:$H$65536))))),$A1260,dati_bdv!J$2:J$65536)</f>
        <v>0</v>
      </c>
      <c r="C1260">
        <f>SUMIF(IF(dati_pdc!$C1260=1,dati_bdv!$C$2:$C$65536,IF(dati_pdc!$C1260=2,dati_bdv!$D$2:$D$65536,IF(dati_pdc!$C1260=3,dati_bdv!$E$2:$E$65536,IF(dati_pdc!$C1260=4,dati_bdv!$F$2:$F$65536,IF(dati_pdc!$C1260=5,dati_bdv!$G$2:$G$65536,dati_bdv!$H$2:$H$65536))))),$A1260,dati_bdv!K$2:K$65536)</f>
        <v>0</v>
      </c>
      <c r="D1260">
        <f>SUMIF(IF(dati_pdc!$C1260=1,dati_bdv!$C$2:$C$65536,IF(dati_pdc!$C1260=2,dati_bdv!$D$2:$D$65536,IF(dati_pdc!$C1260=3,dati_bdv!$E$2:$E$65536,IF(dati_pdc!$C1260=4,dati_bdv!$F$2:$F$65536,IF(dati_pdc!$C1260=5,dati_bdv!$G$2:$G$65536,dati_bdv!$H$2:$H$65536))))),$A1260,dati_bdv!L$2:L$65536)</f>
        <v>0</v>
      </c>
      <c r="E1260">
        <f>SUMIF(IF(dati_pdc!$C1260=1,dati_bdv!$C$2:$C$65536,IF(dati_pdc!$C1260=2,dati_bdv!$D$2:$D$65536,IF(dati_pdc!$C1260=3,dati_bdv!$E$2:$E$65536,IF(dati_pdc!$C1260=4,dati_bdv!$F$2:$F$65536,IF(dati_pdc!$C1260=5,dati_bdv!$G$2:$G$65536,dati_bdv!$H$2:$H$65536))))),$A1260,dati_bdv!M$2:M$65536)</f>
        <v>0</v>
      </c>
      <c r="F1260">
        <f>SUMIF(IF(dati_pdc!$C1260=1,dati_bdv!$C$2:$C$65536,IF(dati_pdc!$C1260=2,dati_bdv!$D$2:$D$65536,IF(dati_pdc!$C1260=3,dati_bdv!$E$2:$E$65536,IF(dati_pdc!$C1260=4,dati_bdv!$F$2:$F$65536,IF(dati_pdc!$C1260=5,dati_bdv!$G$2:$G$65536,dati_bdv!$H$2:$H$65536))))),$A1260,dati_bdv!N$2:N$65536)</f>
        <v>0</v>
      </c>
    </row>
    <row r="1261" spans="1:6">
      <c r="A1261" s="34">
        <f>dati_pdc!A1261</f>
        <v>0</v>
      </c>
      <c r="B1261">
        <f>SUMIF(IF(dati_pdc!$C1261=1,dati_bdv!$C$2:$C$65536,IF(dati_pdc!$C1261=2,dati_bdv!$D$2:$D$65536,IF(dati_pdc!$C1261=3,dati_bdv!$E$2:$E$65536,IF(dati_pdc!$C1261=4,dati_bdv!$F$2:$F$65536,IF(dati_pdc!$C1261=5,dati_bdv!$G$2:$G$65536,dati_bdv!$H$2:$H$65536))))),$A1261,dati_bdv!J$2:J$65536)</f>
        <v>0</v>
      </c>
      <c r="C1261">
        <f>SUMIF(IF(dati_pdc!$C1261=1,dati_bdv!$C$2:$C$65536,IF(dati_pdc!$C1261=2,dati_bdv!$D$2:$D$65536,IF(dati_pdc!$C1261=3,dati_bdv!$E$2:$E$65536,IF(dati_pdc!$C1261=4,dati_bdv!$F$2:$F$65536,IF(dati_pdc!$C1261=5,dati_bdv!$G$2:$G$65536,dati_bdv!$H$2:$H$65536))))),$A1261,dati_bdv!K$2:K$65536)</f>
        <v>0</v>
      </c>
      <c r="D1261">
        <f>SUMIF(IF(dati_pdc!$C1261=1,dati_bdv!$C$2:$C$65536,IF(dati_pdc!$C1261=2,dati_bdv!$D$2:$D$65536,IF(dati_pdc!$C1261=3,dati_bdv!$E$2:$E$65536,IF(dati_pdc!$C1261=4,dati_bdv!$F$2:$F$65536,IF(dati_pdc!$C1261=5,dati_bdv!$G$2:$G$65536,dati_bdv!$H$2:$H$65536))))),$A1261,dati_bdv!L$2:L$65536)</f>
        <v>0</v>
      </c>
      <c r="E1261">
        <f>SUMIF(IF(dati_pdc!$C1261=1,dati_bdv!$C$2:$C$65536,IF(dati_pdc!$C1261=2,dati_bdv!$D$2:$D$65536,IF(dati_pdc!$C1261=3,dati_bdv!$E$2:$E$65536,IF(dati_pdc!$C1261=4,dati_bdv!$F$2:$F$65536,IF(dati_pdc!$C1261=5,dati_bdv!$G$2:$G$65536,dati_bdv!$H$2:$H$65536))))),$A1261,dati_bdv!M$2:M$65536)</f>
        <v>0</v>
      </c>
      <c r="F1261">
        <f>SUMIF(IF(dati_pdc!$C1261=1,dati_bdv!$C$2:$C$65536,IF(dati_pdc!$C1261=2,dati_bdv!$D$2:$D$65536,IF(dati_pdc!$C1261=3,dati_bdv!$E$2:$E$65536,IF(dati_pdc!$C1261=4,dati_bdv!$F$2:$F$65536,IF(dati_pdc!$C1261=5,dati_bdv!$G$2:$G$65536,dati_bdv!$H$2:$H$65536))))),$A1261,dati_bdv!N$2:N$65536)</f>
        <v>0</v>
      </c>
    </row>
    <row r="1262" spans="1:6">
      <c r="A1262" s="34">
        <f>dati_pdc!A1262</f>
        <v>0</v>
      </c>
      <c r="B1262">
        <f>SUMIF(IF(dati_pdc!$C1262=1,dati_bdv!$C$2:$C$65536,IF(dati_pdc!$C1262=2,dati_bdv!$D$2:$D$65536,IF(dati_pdc!$C1262=3,dati_bdv!$E$2:$E$65536,IF(dati_pdc!$C1262=4,dati_bdv!$F$2:$F$65536,IF(dati_pdc!$C1262=5,dati_bdv!$G$2:$G$65536,dati_bdv!$H$2:$H$65536))))),$A1262,dati_bdv!J$2:J$65536)</f>
        <v>0</v>
      </c>
      <c r="C1262">
        <f>SUMIF(IF(dati_pdc!$C1262=1,dati_bdv!$C$2:$C$65536,IF(dati_pdc!$C1262=2,dati_bdv!$D$2:$D$65536,IF(dati_pdc!$C1262=3,dati_bdv!$E$2:$E$65536,IF(dati_pdc!$C1262=4,dati_bdv!$F$2:$F$65536,IF(dati_pdc!$C1262=5,dati_bdv!$G$2:$G$65536,dati_bdv!$H$2:$H$65536))))),$A1262,dati_bdv!K$2:K$65536)</f>
        <v>0</v>
      </c>
      <c r="D1262">
        <f>SUMIF(IF(dati_pdc!$C1262=1,dati_bdv!$C$2:$C$65536,IF(dati_pdc!$C1262=2,dati_bdv!$D$2:$D$65536,IF(dati_pdc!$C1262=3,dati_bdv!$E$2:$E$65536,IF(dati_pdc!$C1262=4,dati_bdv!$F$2:$F$65536,IF(dati_pdc!$C1262=5,dati_bdv!$G$2:$G$65536,dati_bdv!$H$2:$H$65536))))),$A1262,dati_bdv!L$2:L$65536)</f>
        <v>0</v>
      </c>
      <c r="E1262">
        <f>SUMIF(IF(dati_pdc!$C1262=1,dati_bdv!$C$2:$C$65536,IF(dati_pdc!$C1262=2,dati_bdv!$D$2:$D$65536,IF(dati_pdc!$C1262=3,dati_bdv!$E$2:$E$65536,IF(dati_pdc!$C1262=4,dati_bdv!$F$2:$F$65536,IF(dati_pdc!$C1262=5,dati_bdv!$G$2:$G$65536,dati_bdv!$H$2:$H$65536))))),$A1262,dati_bdv!M$2:M$65536)</f>
        <v>0</v>
      </c>
      <c r="F1262">
        <f>SUMIF(IF(dati_pdc!$C1262=1,dati_bdv!$C$2:$C$65536,IF(dati_pdc!$C1262=2,dati_bdv!$D$2:$D$65536,IF(dati_pdc!$C1262=3,dati_bdv!$E$2:$E$65536,IF(dati_pdc!$C1262=4,dati_bdv!$F$2:$F$65536,IF(dati_pdc!$C1262=5,dati_bdv!$G$2:$G$65536,dati_bdv!$H$2:$H$65536))))),$A1262,dati_bdv!N$2:N$65536)</f>
        <v>0</v>
      </c>
    </row>
    <row r="1263" spans="1:6">
      <c r="A1263" s="34">
        <f>dati_pdc!A1263</f>
        <v>0</v>
      </c>
      <c r="B1263">
        <f>SUMIF(IF(dati_pdc!$C1263=1,dati_bdv!$C$2:$C$65536,IF(dati_pdc!$C1263=2,dati_bdv!$D$2:$D$65536,IF(dati_pdc!$C1263=3,dati_bdv!$E$2:$E$65536,IF(dati_pdc!$C1263=4,dati_bdv!$F$2:$F$65536,IF(dati_pdc!$C1263=5,dati_bdv!$G$2:$G$65536,dati_bdv!$H$2:$H$65536))))),$A1263,dati_bdv!J$2:J$65536)</f>
        <v>0</v>
      </c>
      <c r="C1263">
        <f>SUMIF(IF(dati_pdc!$C1263=1,dati_bdv!$C$2:$C$65536,IF(dati_pdc!$C1263=2,dati_bdv!$D$2:$D$65536,IF(dati_pdc!$C1263=3,dati_bdv!$E$2:$E$65536,IF(dati_pdc!$C1263=4,dati_bdv!$F$2:$F$65536,IF(dati_pdc!$C1263=5,dati_bdv!$G$2:$G$65536,dati_bdv!$H$2:$H$65536))))),$A1263,dati_bdv!K$2:K$65536)</f>
        <v>0</v>
      </c>
      <c r="D1263">
        <f>SUMIF(IF(dati_pdc!$C1263=1,dati_bdv!$C$2:$C$65536,IF(dati_pdc!$C1263=2,dati_bdv!$D$2:$D$65536,IF(dati_pdc!$C1263=3,dati_bdv!$E$2:$E$65536,IF(dati_pdc!$C1263=4,dati_bdv!$F$2:$F$65536,IF(dati_pdc!$C1263=5,dati_bdv!$G$2:$G$65536,dati_bdv!$H$2:$H$65536))))),$A1263,dati_bdv!L$2:L$65536)</f>
        <v>0</v>
      </c>
      <c r="E1263">
        <f>SUMIF(IF(dati_pdc!$C1263=1,dati_bdv!$C$2:$C$65536,IF(dati_pdc!$C1263=2,dati_bdv!$D$2:$D$65536,IF(dati_pdc!$C1263=3,dati_bdv!$E$2:$E$65536,IF(dati_pdc!$C1263=4,dati_bdv!$F$2:$F$65536,IF(dati_pdc!$C1263=5,dati_bdv!$G$2:$G$65536,dati_bdv!$H$2:$H$65536))))),$A1263,dati_bdv!M$2:M$65536)</f>
        <v>0</v>
      </c>
      <c r="F1263">
        <f>SUMIF(IF(dati_pdc!$C1263=1,dati_bdv!$C$2:$C$65536,IF(dati_pdc!$C1263=2,dati_bdv!$D$2:$D$65536,IF(dati_pdc!$C1263=3,dati_bdv!$E$2:$E$65536,IF(dati_pdc!$C1263=4,dati_bdv!$F$2:$F$65536,IF(dati_pdc!$C1263=5,dati_bdv!$G$2:$G$65536,dati_bdv!$H$2:$H$65536))))),$A1263,dati_bdv!N$2:N$65536)</f>
        <v>0</v>
      </c>
    </row>
    <row r="1264" spans="1:6">
      <c r="A1264" s="34">
        <f>dati_pdc!A1264</f>
        <v>0</v>
      </c>
      <c r="B1264">
        <f>SUMIF(IF(dati_pdc!$C1264=1,dati_bdv!$C$2:$C$65536,IF(dati_pdc!$C1264=2,dati_bdv!$D$2:$D$65536,IF(dati_pdc!$C1264=3,dati_bdv!$E$2:$E$65536,IF(dati_pdc!$C1264=4,dati_bdv!$F$2:$F$65536,IF(dati_pdc!$C1264=5,dati_bdv!$G$2:$G$65536,dati_bdv!$H$2:$H$65536))))),$A1264,dati_bdv!J$2:J$65536)</f>
        <v>0</v>
      </c>
      <c r="C1264">
        <f>SUMIF(IF(dati_pdc!$C1264=1,dati_bdv!$C$2:$C$65536,IF(dati_pdc!$C1264=2,dati_bdv!$D$2:$D$65536,IF(dati_pdc!$C1264=3,dati_bdv!$E$2:$E$65536,IF(dati_pdc!$C1264=4,dati_bdv!$F$2:$F$65536,IF(dati_pdc!$C1264=5,dati_bdv!$G$2:$G$65536,dati_bdv!$H$2:$H$65536))))),$A1264,dati_bdv!K$2:K$65536)</f>
        <v>0</v>
      </c>
      <c r="D1264">
        <f>SUMIF(IF(dati_pdc!$C1264=1,dati_bdv!$C$2:$C$65536,IF(dati_pdc!$C1264=2,dati_bdv!$D$2:$D$65536,IF(dati_pdc!$C1264=3,dati_bdv!$E$2:$E$65536,IF(dati_pdc!$C1264=4,dati_bdv!$F$2:$F$65536,IF(dati_pdc!$C1264=5,dati_bdv!$G$2:$G$65536,dati_bdv!$H$2:$H$65536))))),$A1264,dati_bdv!L$2:L$65536)</f>
        <v>0</v>
      </c>
      <c r="E1264">
        <f>SUMIF(IF(dati_pdc!$C1264=1,dati_bdv!$C$2:$C$65536,IF(dati_pdc!$C1264=2,dati_bdv!$D$2:$D$65536,IF(dati_pdc!$C1264=3,dati_bdv!$E$2:$E$65536,IF(dati_pdc!$C1264=4,dati_bdv!$F$2:$F$65536,IF(dati_pdc!$C1264=5,dati_bdv!$G$2:$G$65536,dati_bdv!$H$2:$H$65536))))),$A1264,dati_bdv!M$2:M$65536)</f>
        <v>0</v>
      </c>
      <c r="F1264">
        <f>SUMIF(IF(dati_pdc!$C1264=1,dati_bdv!$C$2:$C$65536,IF(dati_pdc!$C1264=2,dati_bdv!$D$2:$D$65536,IF(dati_pdc!$C1264=3,dati_bdv!$E$2:$E$65536,IF(dati_pdc!$C1264=4,dati_bdv!$F$2:$F$65536,IF(dati_pdc!$C1264=5,dati_bdv!$G$2:$G$65536,dati_bdv!$H$2:$H$65536))))),$A1264,dati_bdv!N$2:N$65536)</f>
        <v>0</v>
      </c>
    </row>
    <row r="1265" spans="1:6">
      <c r="A1265" s="34">
        <f>dati_pdc!A1265</f>
        <v>0</v>
      </c>
      <c r="B1265">
        <f>SUMIF(IF(dati_pdc!$C1265=1,dati_bdv!$C$2:$C$65536,IF(dati_pdc!$C1265=2,dati_bdv!$D$2:$D$65536,IF(dati_pdc!$C1265=3,dati_bdv!$E$2:$E$65536,IF(dati_pdc!$C1265=4,dati_bdv!$F$2:$F$65536,IF(dati_pdc!$C1265=5,dati_bdv!$G$2:$G$65536,dati_bdv!$H$2:$H$65536))))),$A1265,dati_bdv!J$2:J$65536)</f>
        <v>0</v>
      </c>
      <c r="C1265">
        <f>SUMIF(IF(dati_pdc!$C1265=1,dati_bdv!$C$2:$C$65536,IF(dati_pdc!$C1265=2,dati_bdv!$D$2:$D$65536,IF(dati_pdc!$C1265=3,dati_bdv!$E$2:$E$65536,IF(dati_pdc!$C1265=4,dati_bdv!$F$2:$F$65536,IF(dati_pdc!$C1265=5,dati_bdv!$G$2:$G$65536,dati_bdv!$H$2:$H$65536))))),$A1265,dati_bdv!K$2:K$65536)</f>
        <v>0</v>
      </c>
      <c r="D1265">
        <f>SUMIF(IF(dati_pdc!$C1265=1,dati_bdv!$C$2:$C$65536,IF(dati_pdc!$C1265=2,dati_bdv!$D$2:$D$65536,IF(dati_pdc!$C1265=3,dati_bdv!$E$2:$E$65536,IF(dati_pdc!$C1265=4,dati_bdv!$F$2:$F$65536,IF(dati_pdc!$C1265=5,dati_bdv!$G$2:$G$65536,dati_bdv!$H$2:$H$65536))))),$A1265,dati_bdv!L$2:L$65536)</f>
        <v>0</v>
      </c>
      <c r="E1265">
        <f>SUMIF(IF(dati_pdc!$C1265=1,dati_bdv!$C$2:$C$65536,IF(dati_pdc!$C1265=2,dati_bdv!$D$2:$D$65536,IF(dati_pdc!$C1265=3,dati_bdv!$E$2:$E$65536,IF(dati_pdc!$C1265=4,dati_bdv!$F$2:$F$65536,IF(dati_pdc!$C1265=5,dati_bdv!$G$2:$G$65536,dati_bdv!$H$2:$H$65536))))),$A1265,dati_bdv!M$2:M$65536)</f>
        <v>0</v>
      </c>
      <c r="F1265">
        <f>SUMIF(IF(dati_pdc!$C1265=1,dati_bdv!$C$2:$C$65536,IF(dati_pdc!$C1265=2,dati_bdv!$D$2:$D$65536,IF(dati_pdc!$C1265=3,dati_bdv!$E$2:$E$65536,IF(dati_pdc!$C1265=4,dati_bdv!$F$2:$F$65536,IF(dati_pdc!$C1265=5,dati_bdv!$G$2:$G$65536,dati_bdv!$H$2:$H$65536))))),$A1265,dati_bdv!N$2:N$65536)</f>
        <v>0</v>
      </c>
    </row>
    <row r="1266" spans="1:6">
      <c r="A1266" s="34">
        <f>dati_pdc!A1266</f>
        <v>0</v>
      </c>
      <c r="B1266">
        <f>SUMIF(IF(dati_pdc!$C1266=1,dati_bdv!$C$2:$C$65536,IF(dati_pdc!$C1266=2,dati_bdv!$D$2:$D$65536,IF(dati_pdc!$C1266=3,dati_bdv!$E$2:$E$65536,IF(dati_pdc!$C1266=4,dati_bdv!$F$2:$F$65536,IF(dati_pdc!$C1266=5,dati_bdv!$G$2:$G$65536,dati_bdv!$H$2:$H$65536))))),$A1266,dati_bdv!J$2:J$65536)</f>
        <v>0</v>
      </c>
      <c r="C1266">
        <f>SUMIF(IF(dati_pdc!$C1266=1,dati_bdv!$C$2:$C$65536,IF(dati_pdc!$C1266=2,dati_bdv!$D$2:$D$65536,IF(dati_pdc!$C1266=3,dati_bdv!$E$2:$E$65536,IF(dati_pdc!$C1266=4,dati_bdv!$F$2:$F$65536,IF(dati_pdc!$C1266=5,dati_bdv!$G$2:$G$65536,dati_bdv!$H$2:$H$65536))))),$A1266,dati_bdv!K$2:K$65536)</f>
        <v>0</v>
      </c>
      <c r="D1266">
        <f>SUMIF(IF(dati_pdc!$C1266=1,dati_bdv!$C$2:$C$65536,IF(dati_pdc!$C1266=2,dati_bdv!$D$2:$D$65536,IF(dati_pdc!$C1266=3,dati_bdv!$E$2:$E$65536,IF(dati_pdc!$C1266=4,dati_bdv!$F$2:$F$65536,IF(dati_pdc!$C1266=5,dati_bdv!$G$2:$G$65536,dati_bdv!$H$2:$H$65536))))),$A1266,dati_bdv!L$2:L$65536)</f>
        <v>0</v>
      </c>
      <c r="E1266">
        <f>SUMIF(IF(dati_pdc!$C1266=1,dati_bdv!$C$2:$C$65536,IF(dati_pdc!$C1266=2,dati_bdv!$D$2:$D$65536,IF(dati_pdc!$C1266=3,dati_bdv!$E$2:$E$65536,IF(dati_pdc!$C1266=4,dati_bdv!$F$2:$F$65536,IF(dati_pdc!$C1266=5,dati_bdv!$G$2:$G$65536,dati_bdv!$H$2:$H$65536))))),$A1266,dati_bdv!M$2:M$65536)</f>
        <v>0</v>
      </c>
      <c r="F1266">
        <f>SUMIF(IF(dati_pdc!$C1266=1,dati_bdv!$C$2:$C$65536,IF(dati_pdc!$C1266=2,dati_bdv!$D$2:$D$65536,IF(dati_pdc!$C1266=3,dati_bdv!$E$2:$E$65536,IF(dati_pdc!$C1266=4,dati_bdv!$F$2:$F$65536,IF(dati_pdc!$C1266=5,dati_bdv!$G$2:$G$65536,dati_bdv!$H$2:$H$65536))))),$A1266,dati_bdv!N$2:N$65536)</f>
        <v>0</v>
      </c>
    </row>
    <row r="1267" spans="1:6">
      <c r="A1267" s="34">
        <f>dati_pdc!A1267</f>
        <v>0</v>
      </c>
      <c r="B1267">
        <f>SUMIF(IF(dati_pdc!$C1267=1,dati_bdv!$C$2:$C$65536,IF(dati_pdc!$C1267=2,dati_bdv!$D$2:$D$65536,IF(dati_pdc!$C1267=3,dati_bdv!$E$2:$E$65536,IF(dati_pdc!$C1267=4,dati_bdv!$F$2:$F$65536,IF(dati_pdc!$C1267=5,dati_bdv!$G$2:$G$65536,dati_bdv!$H$2:$H$65536))))),$A1267,dati_bdv!J$2:J$65536)</f>
        <v>0</v>
      </c>
      <c r="C1267">
        <f>SUMIF(IF(dati_pdc!$C1267=1,dati_bdv!$C$2:$C$65536,IF(dati_pdc!$C1267=2,dati_bdv!$D$2:$D$65536,IF(dati_pdc!$C1267=3,dati_bdv!$E$2:$E$65536,IF(dati_pdc!$C1267=4,dati_bdv!$F$2:$F$65536,IF(dati_pdc!$C1267=5,dati_bdv!$G$2:$G$65536,dati_bdv!$H$2:$H$65536))))),$A1267,dati_bdv!K$2:K$65536)</f>
        <v>0</v>
      </c>
      <c r="D1267">
        <f>SUMIF(IF(dati_pdc!$C1267=1,dati_bdv!$C$2:$C$65536,IF(dati_pdc!$C1267=2,dati_bdv!$D$2:$D$65536,IF(dati_pdc!$C1267=3,dati_bdv!$E$2:$E$65536,IF(dati_pdc!$C1267=4,dati_bdv!$F$2:$F$65536,IF(dati_pdc!$C1267=5,dati_bdv!$G$2:$G$65536,dati_bdv!$H$2:$H$65536))))),$A1267,dati_bdv!L$2:L$65536)</f>
        <v>0</v>
      </c>
      <c r="E1267">
        <f>SUMIF(IF(dati_pdc!$C1267=1,dati_bdv!$C$2:$C$65536,IF(dati_pdc!$C1267=2,dati_bdv!$D$2:$D$65536,IF(dati_pdc!$C1267=3,dati_bdv!$E$2:$E$65536,IF(dati_pdc!$C1267=4,dati_bdv!$F$2:$F$65536,IF(dati_pdc!$C1267=5,dati_bdv!$G$2:$G$65536,dati_bdv!$H$2:$H$65536))))),$A1267,dati_bdv!M$2:M$65536)</f>
        <v>0</v>
      </c>
      <c r="F1267">
        <f>SUMIF(IF(dati_pdc!$C1267=1,dati_bdv!$C$2:$C$65536,IF(dati_pdc!$C1267=2,dati_bdv!$D$2:$D$65536,IF(dati_pdc!$C1267=3,dati_bdv!$E$2:$E$65536,IF(dati_pdc!$C1267=4,dati_bdv!$F$2:$F$65536,IF(dati_pdc!$C1267=5,dati_bdv!$G$2:$G$65536,dati_bdv!$H$2:$H$65536))))),$A1267,dati_bdv!N$2:N$65536)</f>
        <v>0</v>
      </c>
    </row>
    <row r="1268" spans="1:6">
      <c r="A1268" s="34">
        <f>dati_pdc!A1268</f>
        <v>0</v>
      </c>
      <c r="B1268">
        <f>SUMIF(IF(dati_pdc!$C1268=1,dati_bdv!$C$2:$C$65536,IF(dati_pdc!$C1268=2,dati_bdv!$D$2:$D$65536,IF(dati_pdc!$C1268=3,dati_bdv!$E$2:$E$65536,IF(dati_pdc!$C1268=4,dati_bdv!$F$2:$F$65536,IF(dati_pdc!$C1268=5,dati_bdv!$G$2:$G$65536,dati_bdv!$H$2:$H$65536))))),$A1268,dati_bdv!J$2:J$65536)</f>
        <v>0</v>
      </c>
      <c r="C1268">
        <f>SUMIF(IF(dati_pdc!$C1268=1,dati_bdv!$C$2:$C$65536,IF(dati_pdc!$C1268=2,dati_bdv!$D$2:$D$65536,IF(dati_pdc!$C1268=3,dati_bdv!$E$2:$E$65536,IF(dati_pdc!$C1268=4,dati_bdv!$F$2:$F$65536,IF(dati_pdc!$C1268=5,dati_bdv!$G$2:$G$65536,dati_bdv!$H$2:$H$65536))))),$A1268,dati_bdv!K$2:K$65536)</f>
        <v>0</v>
      </c>
      <c r="D1268">
        <f>SUMIF(IF(dati_pdc!$C1268=1,dati_bdv!$C$2:$C$65536,IF(dati_pdc!$C1268=2,dati_bdv!$D$2:$D$65536,IF(dati_pdc!$C1268=3,dati_bdv!$E$2:$E$65536,IF(dati_pdc!$C1268=4,dati_bdv!$F$2:$F$65536,IF(dati_pdc!$C1268=5,dati_bdv!$G$2:$G$65536,dati_bdv!$H$2:$H$65536))))),$A1268,dati_bdv!L$2:L$65536)</f>
        <v>0</v>
      </c>
      <c r="E1268">
        <f>SUMIF(IF(dati_pdc!$C1268=1,dati_bdv!$C$2:$C$65536,IF(dati_pdc!$C1268=2,dati_bdv!$D$2:$D$65536,IF(dati_pdc!$C1268=3,dati_bdv!$E$2:$E$65536,IF(dati_pdc!$C1268=4,dati_bdv!$F$2:$F$65536,IF(dati_pdc!$C1268=5,dati_bdv!$G$2:$G$65536,dati_bdv!$H$2:$H$65536))))),$A1268,dati_bdv!M$2:M$65536)</f>
        <v>0</v>
      </c>
      <c r="F1268">
        <f>SUMIF(IF(dati_pdc!$C1268=1,dati_bdv!$C$2:$C$65536,IF(dati_pdc!$C1268=2,dati_bdv!$D$2:$D$65536,IF(dati_pdc!$C1268=3,dati_bdv!$E$2:$E$65536,IF(dati_pdc!$C1268=4,dati_bdv!$F$2:$F$65536,IF(dati_pdc!$C1268=5,dati_bdv!$G$2:$G$65536,dati_bdv!$H$2:$H$65536))))),$A1268,dati_bdv!N$2:N$65536)</f>
        <v>0</v>
      </c>
    </row>
    <row r="1269" spans="1:6">
      <c r="A1269" s="34">
        <f>dati_pdc!A1269</f>
        <v>0</v>
      </c>
      <c r="B1269">
        <f>SUMIF(IF(dati_pdc!$C1269=1,dati_bdv!$C$2:$C$65536,IF(dati_pdc!$C1269=2,dati_bdv!$D$2:$D$65536,IF(dati_pdc!$C1269=3,dati_bdv!$E$2:$E$65536,IF(dati_pdc!$C1269=4,dati_bdv!$F$2:$F$65536,IF(dati_pdc!$C1269=5,dati_bdv!$G$2:$G$65536,dati_bdv!$H$2:$H$65536))))),$A1269,dati_bdv!J$2:J$65536)</f>
        <v>0</v>
      </c>
      <c r="C1269">
        <f>SUMIF(IF(dati_pdc!$C1269=1,dati_bdv!$C$2:$C$65536,IF(dati_pdc!$C1269=2,dati_bdv!$D$2:$D$65536,IF(dati_pdc!$C1269=3,dati_bdv!$E$2:$E$65536,IF(dati_pdc!$C1269=4,dati_bdv!$F$2:$F$65536,IF(dati_pdc!$C1269=5,dati_bdv!$G$2:$G$65536,dati_bdv!$H$2:$H$65536))))),$A1269,dati_bdv!K$2:K$65536)</f>
        <v>0</v>
      </c>
      <c r="D1269">
        <f>SUMIF(IF(dati_pdc!$C1269=1,dati_bdv!$C$2:$C$65536,IF(dati_pdc!$C1269=2,dati_bdv!$D$2:$D$65536,IF(dati_pdc!$C1269=3,dati_bdv!$E$2:$E$65536,IF(dati_pdc!$C1269=4,dati_bdv!$F$2:$F$65536,IF(dati_pdc!$C1269=5,dati_bdv!$G$2:$G$65536,dati_bdv!$H$2:$H$65536))))),$A1269,dati_bdv!L$2:L$65536)</f>
        <v>0</v>
      </c>
      <c r="E1269">
        <f>SUMIF(IF(dati_pdc!$C1269=1,dati_bdv!$C$2:$C$65536,IF(dati_pdc!$C1269=2,dati_bdv!$D$2:$D$65536,IF(dati_pdc!$C1269=3,dati_bdv!$E$2:$E$65536,IF(dati_pdc!$C1269=4,dati_bdv!$F$2:$F$65536,IF(dati_pdc!$C1269=5,dati_bdv!$G$2:$G$65536,dati_bdv!$H$2:$H$65536))))),$A1269,dati_bdv!M$2:M$65536)</f>
        <v>0</v>
      </c>
      <c r="F1269">
        <f>SUMIF(IF(dati_pdc!$C1269=1,dati_bdv!$C$2:$C$65536,IF(dati_pdc!$C1269=2,dati_bdv!$D$2:$D$65536,IF(dati_pdc!$C1269=3,dati_bdv!$E$2:$E$65536,IF(dati_pdc!$C1269=4,dati_bdv!$F$2:$F$65536,IF(dati_pdc!$C1269=5,dati_bdv!$G$2:$G$65536,dati_bdv!$H$2:$H$65536))))),$A1269,dati_bdv!N$2:N$65536)</f>
        <v>0</v>
      </c>
    </row>
    <row r="1270" spans="1:6">
      <c r="A1270" s="34">
        <f>dati_pdc!A1270</f>
        <v>0</v>
      </c>
      <c r="B1270">
        <f>SUMIF(IF(dati_pdc!$C1270=1,dati_bdv!$C$2:$C$65536,IF(dati_pdc!$C1270=2,dati_bdv!$D$2:$D$65536,IF(dati_pdc!$C1270=3,dati_bdv!$E$2:$E$65536,IF(dati_pdc!$C1270=4,dati_bdv!$F$2:$F$65536,IF(dati_pdc!$C1270=5,dati_bdv!$G$2:$G$65536,dati_bdv!$H$2:$H$65536))))),$A1270,dati_bdv!J$2:J$65536)</f>
        <v>0</v>
      </c>
      <c r="C1270">
        <f>SUMIF(IF(dati_pdc!$C1270=1,dati_bdv!$C$2:$C$65536,IF(dati_pdc!$C1270=2,dati_bdv!$D$2:$D$65536,IF(dati_pdc!$C1270=3,dati_bdv!$E$2:$E$65536,IF(dati_pdc!$C1270=4,dati_bdv!$F$2:$F$65536,IF(dati_pdc!$C1270=5,dati_bdv!$G$2:$G$65536,dati_bdv!$H$2:$H$65536))))),$A1270,dati_bdv!K$2:K$65536)</f>
        <v>0</v>
      </c>
      <c r="D1270">
        <f>SUMIF(IF(dati_pdc!$C1270=1,dati_bdv!$C$2:$C$65536,IF(dati_pdc!$C1270=2,dati_bdv!$D$2:$D$65536,IF(dati_pdc!$C1270=3,dati_bdv!$E$2:$E$65536,IF(dati_pdc!$C1270=4,dati_bdv!$F$2:$F$65536,IF(dati_pdc!$C1270=5,dati_bdv!$G$2:$G$65536,dati_bdv!$H$2:$H$65536))))),$A1270,dati_bdv!L$2:L$65536)</f>
        <v>0</v>
      </c>
      <c r="E1270">
        <f>SUMIF(IF(dati_pdc!$C1270=1,dati_bdv!$C$2:$C$65536,IF(dati_pdc!$C1270=2,dati_bdv!$D$2:$D$65536,IF(dati_pdc!$C1270=3,dati_bdv!$E$2:$E$65536,IF(dati_pdc!$C1270=4,dati_bdv!$F$2:$F$65536,IF(dati_pdc!$C1270=5,dati_bdv!$G$2:$G$65536,dati_bdv!$H$2:$H$65536))))),$A1270,dati_bdv!M$2:M$65536)</f>
        <v>0</v>
      </c>
      <c r="F1270">
        <f>SUMIF(IF(dati_pdc!$C1270=1,dati_bdv!$C$2:$C$65536,IF(dati_pdc!$C1270=2,dati_bdv!$D$2:$D$65536,IF(dati_pdc!$C1270=3,dati_bdv!$E$2:$E$65536,IF(dati_pdc!$C1270=4,dati_bdv!$F$2:$F$65536,IF(dati_pdc!$C1270=5,dati_bdv!$G$2:$G$65536,dati_bdv!$H$2:$H$65536))))),$A1270,dati_bdv!N$2:N$65536)</f>
        <v>0</v>
      </c>
    </row>
    <row r="1271" spans="1:6">
      <c r="A1271" s="34">
        <f>dati_pdc!A1271</f>
        <v>0</v>
      </c>
      <c r="B1271">
        <f>SUMIF(IF(dati_pdc!$C1271=1,dati_bdv!$C$2:$C$65536,IF(dati_pdc!$C1271=2,dati_bdv!$D$2:$D$65536,IF(dati_pdc!$C1271=3,dati_bdv!$E$2:$E$65536,IF(dati_pdc!$C1271=4,dati_bdv!$F$2:$F$65536,IF(dati_pdc!$C1271=5,dati_bdv!$G$2:$G$65536,dati_bdv!$H$2:$H$65536))))),$A1271,dati_bdv!J$2:J$65536)</f>
        <v>0</v>
      </c>
      <c r="C1271">
        <f>SUMIF(IF(dati_pdc!$C1271=1,dati_bdv!$C$2:$C$65536,IF(dati_pdc!$C1271=2,dati_bdv!$D$2:$D$65536,IF(dati_pdc!$C1271=3,dati_bdv!$E$2:$E$65536,IF(dati_pdc!$C1271=4,dati_bdv!$F$2:$F$65536,IF(dati_pdc!$C1271=5,dati_bdv!$G$2:$G$65536,dati_bdv!$H$2:$H$65536))))),$A1271,dati_bdv!K$2:K$65536)</f>
        <v>0</v>
      </c>
      <c r="D1271">
        <f>SUMIF(IF(dati_pdc!$C1271=1,dati_bdv!$C$2:$C$65536,IF(dati_pdc!$C1271=2,dati_bdv!$D$2:$D$65536,IF(dati_pdc!$C1271=3,dati_bdv!$E$2:$E$65536,IF(dati_pdc!$C1271=4,dati_bdv!$F$2:$F$65536,IF(dati_pdc!$C1271=5,dati_bdv!$G$2:$G$65536,dati_bdv!$H$2:$H$65536))))),$A1271,dati_bdv!L$2:L$65536)</f>
        <v>0</v>
      </c>
      <c r="E1271">
        <f>SUMIF(IF(dati_pdc!$C1271=1,dati_bdv!$C$2:$C$65536,IF(dati_pdc!$C1271=2,dati_bdv!$D$2:$D$65536,IF(dati_pdc!$C1271=3,dati_bdv!$E$2:$E$65536,IF(dati_pdc!$C1271=4,dati_bdv!$F$2:$F$65536,IF(dati_pdc!$C1271=5,dati_bdv!$G$2:$G$65536,dati_bdv!$H$2:$H$65536))))),$A1271,dati_bdv!M$2:M$65536)</f>
        <v>0</v>
      </c>
      <c r="F1271">
        <f>SUMIF(IF(dati_pdc!$C1271=1,dati_bdv!$C$2:$C$65536,IF(dati_pdc!$C1271=2,dati_bdv!$D$2:$D$65536,IF(dati_pdc!$C1271=3,dati_bdv!$E$2:$E$65536,IF(dati_pdc!$C1271=4,dati_bdv!$F$2:$F$65536,IF(dati_pdc!$C1271=5,dati_bdv!$G$2:$G$65536,dati_bdv!$H$2:$H$65536))))),$A1271,dati_bdv!N$2:N$65536)</f>
        <v>0</v>
      </c>
    </row>
    <row r="1272" spans="1:6">
      <c r="A1272" s="34">
        <f>dati_pdc!A1272</f>
        <v>0</v>
      </c>
      <c r="B1272">
        <f>SUMIF(IF(dati_pdc!$C1272=1,dati_bdv!$C$2:$C$65536,IF(dati_pdc!$C1272=2,dati_bdv!$D$2:$D$65536,IF(dati_pdc!$C1272=3,dati_bdv!$E$2:$E$65536,IF(dati_pdc!$C1272=4,dati_bdv!$F$2:$F$65536,IF(dati_pdc!$C1272=5,dati_bdv!$G$2:$G$65536,dati_bdv!$H$2:$H$65536))))),$A1272,dati_bdv!J$2:J$65536)</f>
        <v>0</v>
      </c>
      <c r="C1272">
        <f>SUMIF(IF(dati_pdc!$C1272=1,dati_bdv!$C$2:$C$65536,IF(dati_pdc!$C1272=2,dati_bdv!$D$2:$D$65536,IF(dati_pdc!$C1272=3,dati_bdv!$E$2:$E$65536,IF(dati_pdc!$C1272=4,dati_bdv!$F$2:$F$65536,IF(dati_pdc!$C1272=5,dati_bdv!$G$2:$G$65536,dati_bdv!$H$2:$H$65536))))),$A1272,dati_bdv!K$2:K$65536)</f>
        <v>0</v>
      </c>
      <c r="D1272">
        <f>SUMIF(IF(dati_pdc!$C1272=1,dati_bdv!$C$2:$C$65536,IF(dati_pdc!$C1272=2,dati_bdv!$D$2:$D$65536,IF(dati_pdc!$C1272=3,dati_bdv!$E$2:$E$65536,IF(dati_pdc!$C1272=4,dati_bdv!$F$2:$F$65536,IF(dati_pdc!$C1272=5,dati_bdv!$G$2:$G$65536,dati_bdv!$H$2:$H$65536))))),$A1272,dati_bdv!L$2:L$65536)</f>
        <v>0</v>
      </c>
      <c r="E1272">
        <f>SUMIF(IF(dati_pdc!$C1272=1,dati_bdv!$C$2:$C$65536,IF(dati_pdc!$C1272=2,dati_bdv!$D$2:$D$65536,IF(dati_pdc!$C1272=3,dati_bdv!$E$2:$E$65536,IF(dati_pdc!$C1272=4,dati_bdv!$F$2:$F$65536,IF(dati_pdc!$C1272=5,dati_bdv!$G$2:$G$65536,dati_bdv!$H$2:$H$65536))))),$A1272,dati_bdv!M$2:M$65536)</f>
        <v>0</v>
      </c>
      <c r="F1272">
        <f>SUMIF(IF(dati_pdc!$C1272=1,dati_bdv!$C$2:$C$65536,IF(dati_pdc!$C1272=2,dati_bdv!$D$2:$D$65536,IF(dati_pdc!$C1272=3,dati_bdv!$E$2:$E$65536,IF(dati_pdc!$C1272=4,dati_bdv!$F$2:$F$65536,IF(dati_pdc!$C1272=5,dati_bdv!$G$2:$G$65536,dati_bdv!$H$2:$H$65536))))),$A1272,dati_bdv!N$2:N$65536)</f>
        <v>0</v>
      </c>
    </row>
    <row r="1273" spans="1:6">
      <c r="A1273" s="34">
        <f>dati_pdc!A1273</f>
        <v>0</v>
      </c>
      <c r="B1273">
        <f>SUMIF(IF(dati_pdc!$C1273=1,dati_bdv!$C$2:$C$65536,IF(dati_pdc!$C1273=2,dati_bdv!$D$2:$D$65536,IF(dati_pdc!$C1273=3,dati_bdv!$E$2:$E$65536,IF(dati_pdc!$C1273=4,dati_bdv!$F$2:$F$65536,IF(dati_pdc!$C1273=5,dati_bdv!$G$2:$G$65536,dati_bdv!$H$2:$H$65536))))),$A1273,dati_bdv!J$2:J$65536)</f>
        <v>0</v>
      </c>
      <c r="C1273">
        <f>SUMIF(IF(dati_pdc!$C1273=1,dati_bdv!$C$2:$C$65536,IF(dati_pdc!$C1273=2,dati_bdv!$D$2:$D$65536,IF(dati_pdc!$C1273=3,dati_bdv!$E$2:$E$65536,IF(dati_pdc!$C1273=4,dati_bdv!$F$2:$F$65536,IF(dati_pdc!$C1273=5,dati_bdv!$G$2:$G$65536,dati_bdv!$H$2:$H$65536))))),$A1273,dati_bdv!K$2:K$65536)</f>
        <v>0</v>
      </c>
      <c r="D1273">
        <f>SUMIF(IF(dati_pdc!$C1273=1,dati_bdv!$C$2:$C$65536,IF(dati_pdc!$C1273=2,dati_bdv!$D$2:$D$65536,IF(dati_pdc!$C1273=3,dati_bdv!$E$2:$E$65536,IF(dati_pdc!$C1273=4,dati_bdv!$F$2:$F$65536,IF(dati_pdc!$C1273=5,dati_bdv!$G$2:$G$65536,dati_bdv!$H$2:$H$65536))))),$A1273,dati_bdv!L$2:L$65536)</f>
        <v>0</v>
      </c>
      <c r="E1273">
        <f>SUMIF(IF(dati_pdc!$C1273=1,dati_bdv!$C$2:$C$65536,IF(dati_pdc!$C1273=2,dati_bdv!$D$2:$D$65536,IF(dati_pdc!$C1273=3,dati_bdv!$E$2:$E$65536,IF(dati_pdc!$C1273=4,dati_bdv!$F$2:$F$65536,IF(dati_pdc!$C1273=5,dati_bdv!$G$2:$G$65536,dati_bdv!$H$2:$H$65536))))),$A1273,dati_bdv!M$2:M$65536)</f>
        <v>0</v>
      </c>
      <c r="F1273">
        <f>SUMIF(IF(dati_pdc!$C1273=1,dati_bdv!$C$2:$C$65536,IF(dati_pdc!$C1273=2,dati_bdv!$D$2:$D$65536,IF(dati_pdc!$C1273=3,dati_bdv!$E$2:$E$65536,IF(dati_pdc!$C1273=4,dati_bdv!$F$2:$F$65536,IF(dati_pdc!$C1273=5,dati_bdv!$G$2:$G$65536,dati_bdv!$H$2:$H$65536))))),$A1273,dati_bdv!N$2:N$65536)</f>
        <v>0</v>
      </c>
    </row>
    <row r="1274" spans="1:6">
      <c r="A1274" s="34">
        <f>dati_pdc!A1274</f>
        <v>0</v>
      </c>
      <c r="B1274">
        <f>SUMIF(IF(dati_pdc!$C1274=1,dati_bdv!$C$2:$C$65536,IF(dati_pdc!$C1274=2,dati_bdv!$D$2:$D$65536,IF(dati_pdc!$C1274=3,dati_bdv!$E$2:$E$65536,IF(dati_pdc!$C1274=4,dati_bdv!$F$2:$F$65536,IF(dati_pdc!$C1274=5,dati_bdv!$G$2:$G$65536,dati_bdv!$H$2:$H$65536))))),$A1274,dati_bdv!J$2:J$65536)</f>
        <v>0</v>
      </c>
      <c r="C1274">
        <f>SUMIF(IF(dati_pdc!$C1274=1,dati_bdv!$C$2:$C$65536,IF(dati_pdc!$C1274=2,dati_bdv!$D$2:$D$65536,IF(dati_pdc!$C1274=3,dati_bdv!$E$2:$E$65536,IF(dati_pdc!$C1274=4,dati_bdv!$F$2:$F$65536,IF(dati_pdc!$C1274=5,dati_bdv!$G$2:$G$65536,dati_bdv!$H$2:$H$65536))))),$A1274,dati_bdv!K$2:K$65536)</f>
        <v>0</v>
      </c>
      <c r="D1274">
        <f>SUMIF(IF(dati_pdc!$C1274=1,dati_bdv!$C$2:$C$65536,IF(dati_pdc!$C1274=2,dati_bdv!$D$2:$D$65536,IF(dati_pdc!$C1274=3,dati_bdv!$E$2:$E$65536,IF(dati_pdc!$C1274=4,dati_bdv!$F$2:$F$65536,IF(dati_pdc!$C1274=5,dati_bdv!$G$2:$G$65536,dati_bdv!$H$2:$H$65536))))),$A1274,dati_bdv!L$2:L$65536)</f>
        <v>0</v>
      </c>
      <c r="E1274">
        <f>SUMIF(IF(dati_pdc!$C1274=1,dati_bdv!$C$2:$C$65536,IF(dati_pdc!$C1274=2,dati_bdv!$D$2:$D$65536,IF(dati_pdc!$C1274=3,dati_bdv!$E$2:$E$65536,IF(dati_pdc!$C1274=4,dati_bdv!$F$2:$F$65536,IF(dati_pdc!$C1274=5,dati_bdv!$G$2:$G$65536,dati_bdv!$H$2:$H$65536))))),$A1274,dati_bdv!M$2:M$65536)</f>
        <v>0</v>
      </c>
      <c r="F1274">
        <f>SUMIF(IF(dati_pdc!$C1274=1,dati_bdv!$C$2:$C$65536,IF(dati_pdc!$C1274=2,dati_bdv!$D$2:$D$65536,IF(dati_pdc!$C1274=3,dati_bdv!$E$2:$E$65536,IF(dati_pdc!$C1274=4,dati_bdv!$F$2:$F$65536,IF(dati_pdc!$C1274=5,dati_bdv!$G$2:$G$65536,dati_bdv!$H$2:$H$65536))))),$A1274,dati_bdv!N$2:N$65536)</f>
        <v>0</v>
      </c>
    </row>
    <row r="1275" spans="1:6">
      <c r="A1275" s="34">
        <f>dati_pdc!A1275</f>
        <v>0</v>
      </c>
      <c r="B1275">
        <f>SUMIF(IF(dati_pdc!$C1275=1,dati_bdv!$C$2:$C$65536,IF(dati_pdc!$C1275=2,dati_bdv!$D$2:$D$65536,IF(dati_pdc!$C1275=3,dati_bdv!$E$2:$E$65536,IF(dati_pdc!$C1275=4,dati_bdv!$F$2:$F$65536,IF(dati_pdc!$C1275=5,dati_bdv!$G$2:$G$65536,dati_bdv!$H$2:$H$65536))))),$A1275,dati_bdv!J$2:J$65536)</f>
        <v>0</v>
      </c>
      <c r="C1275">
        <f>SUMIF(IF(dati_pdc!$C1275=1,dati_bdv!$C$2:$C$65536,IF(dati_pdc!$C1275=2,dati_bdv!$D$2:$D$65536,IF(dati_pdc!$C1275=3,dati_bdv!$E$2:$E$65536,IF(dati_pdc!$C1275=4,dati_bdv!$F$2:$F$65536,IF(dati_pdc!$C1275=5,dati_bdv!$G$2:$G$65536,dati_bdv!$H$2:$H$65536))))),$A1275,dati_bdv!K$2:K$65536)</f>
        <v>0</v>
      </c>
      <c r="D1275">
        <f>SUMIF(IF(dati_pdc!$C1275=1,dati_bdv!$C$2:$C$65536,IF(dati_pdc!$C1275=2,dati_bdv!$D$2:$D$65536,IF(dati_pdc!$C1275=3,dati_bdv!$E$2:$E$65536,IF(dati_pdc!$C1275=4,dati_bdv!$F$2:$F$65536,IF(dati_pdc!$C1275=5,dati_bdv!$G$2:$G$65536,dati_bdv!$H$2:$H$65536))))),$A1275,dati_bdv!L$2:L$65536)</f>
        <v>0</v>
      </c>
      <c r="E1275">
        <f>SUMIF(IF(dati_pdc!$C1275=1,dati_bdv!$C$2:$C$65536,IF(dati_pdc!$C1275=2,dati_bdv!$D$2:$D$65536,IF(dati_pdc!$C1275=3,dati_bdv!$E$2:$E$65536,IF(dati_pdc!$C1275=4,dati_bdv!$F$2:$F$65536,IF(dati_pdc!$C1275=5,dati_bdv!$G$2:$G$65536,dati_bdv!$H$2:$H$65536))))),$A1275,dati_bdv!M$2:M$65536)</f>
        <v>0</v>
      </c>
      <c r="F1275">
        <f>SUMIF(IF(dati_pdc!$C1275=1,dati_bdv!$C$2:$C$65536,IF(dati_pdc!$C1275=2,dati_bdv!$D$2:$D$65536,IF(dati_pdc!$C1275=3,dati_bdv!$E$2:$E$65536,IF(dati_pdc!$C1275=4,dati_bdv!$F$2:$F$65536,IF(dati_pdc!$C1275=5,dati_bdv!$G$2:$G$65536,dati_bdv!$H$2:$H$65536))))),$A1275,dati_bdv!N$2:N$65536)</f>
        <v>0</v>
      </c>
    </row>
    <row r="1276" spans="1:6">
      <c r="A1276" s="34">
        <f>dati_pdc!A1276</f>
        <v>0</v>
      </c>
      <c r="B1276">
        <f>SUMIF(IF(dati_pdc!$C1276=1,dati_bdv!$C$2:$C$65536,IF(dati_pdc!$C1276=2,dati_bdv!$D$2:$D$65536,IF(dati_pdc!$C1276=3,dati_bdv!$E$2:$E$65536,IF(dati_pdc!$C1276=4,dati_bdv!$F$2:$F$65536,IF(dati_pdc!$C1276=5,dati_bdv!$G$2:$G$65536,dati_bdv!$H$2:$H$65536))))),$A1276,dati_bdv!J$2:J$65536)</f>
        <v>0</v>
      </c>
      <c r="C1276">
        <f>SUMIF(IF(dati_pdc!$C1276=1,dati_bdv!$C$2:$C$65536,IF(dati_pdc!$C1276=2,dati_bdv!$D$2:$D$65536,IF(dati_pdc!$C1276=3,dati_bdv!$E$2:$E$65536,IF(dati_pdc!$C1276=4,dati_bdv!$F$2:$F$65536,IF(dati_pdc!$C1276=5,dati_bdv!$G$2:$G$65536,dati_bdv!$H$2:$H$65536))))),$A1276,dati_bdv!K$2:K$65536)</f>
        <v>0</v>
      </c>
      <c r="D1276">
        <f>SUMIF(IF(dati_pdc!$C1276=1,dati_bdv!$C$2:$C$65536,IF(dati_pdc!$C1276=2,dati_bdv!$D$2:$D$65536,IF(dati_pdc!$C1276=3,dati_bdv!$E$2:$E$65536,IF(dati_pdc!$C1276=4,dati_bdv!$F$2:$F$65536,IF(dati_pdc!$C1276=5,dati_bdv!$G$2:$G$65536,dati_bdv!$H$2:$H$65536))))),$A1276,dati_bdv!L$2:L$65536)</f>
        <v>0</v>
      </c>
      <c r="E1276">
        <f>SUMIF(IF(dati_pdc!$C1276=1,dati_bdv!$C$2:$C$65536,IF(dati_pdc!$C1276=2,dati_bdv!$D$2:$D$65536,IF(dati_pdc!$C1276=3,dati_bdv!$E$2:$E$65536,IF(dati_pdc!$C1276=4,dati_bdv!$F$2:$F$65536,IF(dati_pdc!$C1276=5,dati_bdv!$G$2:$G$65536,dati_bdv!$H$2:$H$65536))))),$A1276,dati_bdv!M$2:M$65536)</f>
        <v>0</v>
      </c>
      <c r="F1276">
        <f>SUMIF(IF(dati_pdc!$C1276=1,dati_bdv!$C$2:$C$65536,IF(dati_pdc!$C1276=2,dati_bdv!$D$2:$D$65536,IF(dati_pdc!$C1276=3,dati_bdv!$E$2:$E$65536,IF(dati_pdc!$C1276=4,dati_bdv!$F$2:$F$65536,IF(dati_pdc!$C1276=5,dati_bdv!$G$2:$G$65536,dati_bdv!$H$2:$H$65536))))),$A1276,dati_bdv!N$2:N$65536)</f>
        <v>0</v>
      </c>
    </row>
    <row r="1277" spans="1:6">
      <c r="A1277" s="34">
        <f>dati_pdc!A1277</f>
        <v>0</v>
      </c>
      <c r="B1277">
        <f>SUMIF(IF(dati_pdc!$C1277=1,dati_bdv!$C$2:$C$65536,IF(dati_pdc!$C1277=2,dati_bdv!$D$2:$D$65536,IF(dati_pdc!$C1277=3,dati_bdv!$E$2:$E$65536,IF(dati_pdc!$C1277=4,dati_bdv!$F$2:$F$65536,IF(dati_pdc!$C1277=5,dati_bdv!$G$2:$G$65536,dati_bdv!$H$2:$H$65536))))),$A1277,dati_bdv!J$2:J$65536)</f>
        <v>0</v>
      </c>
      <c r="C1277">
        <f>SUMIF(IF(dati_pdc!$C1277=1,dati_bdv!$C$2:$C$65536,IF(dati_pdc!$C1277=2,dati_bdv!$D$2:$D$65536,IF(dati_pdc!$C1277=3,dati_bdv!$E$2:$E$65536,IF(dati_pdc!$C1277=4,dati_bdv!$F$2:$F$65536,IF(dati_pdc!$C1277=5,dati_bdv!$G$2:$G$65536,dati_bdv!$H$2:$H$65536))))),$A1277,dati_bdv!K$2:K$65536)</f>
        <v>0</v>
      </c>
      <c r="D1277">
        <f>SUMIF(IF(dati_pdc!$C1277=1,dati_bdv!$C$2:$C$65536,IF(dati_pdc!$C1277=2,dati_bdv!$D$2:$D$65536,IF(dati_pdc!$C1277=3,dati_bdv!$E$2:$E$65536,IF(dati_pdc!$C1277=4,dati_bdv!$F$2:$F$65536,IF(dati_pdc!$C1277=5,dati_bdv!$G$2:$G$65536,dati_bdv!$H$2:$H$65536))))),$A1277,dati_bdv!L$2:L$65536)</f>
        <v>0</v>
      </c>
      <c r="E1277">
        <f>SUMIF(IF(dati_pdc!$C1277=1,dati_bdv!$C$2:$C$65536,IF(dati_pdc!$C1277=2,dati_bdv!$D$2:$D$65536,IF(dati_pdc!$C1277=3,dati_bdv!$E$2:$E$65536,IF(dati_pdc!$C1277=4,dati_bdv!$F$2:$F$65536,IF(dati_pdc!$C1277=5,dati_bdv!$G$2:$G$65536,dati_bdv!$H$2:$H$65536))))),$A1277,dati_bdv!M$2:M$65536)</f>
        <v>0</v>
      </c>
      <c r="F1277">
        <f>SUMIF(IF(dati_pdc!$C1277=1,dati_bdv!$C$2:$C$65536,IF(dati_pdc!$C1277=2,dati_bdv!$D$2:$D$65536,IF(dati_pdc!$C1277=3,dati_bdv!$E$2:$E$65536,IF(dati_pdc!$C1277=4,dati_bdv!$F$2:$F$65536,IF(dati_pdc!$C1277=5,dati_bdv!$G$2:$G$65536,dati_bdv!$H$2:$H$65536))))),$A1277,dati_bdv!N$2:N$65536)</f>
        <v>0</v>
      </c>
    </row>
    <row r="1278" spans="1:6">
      <c r="A1278" s="34">
        <f>dati_pdc!A1278</f>
        <v>0</v>
      </c>
      <c r="B1278">
        <f>SUMIF(IF(dati_pdc!$C1278=1,dati_bdv!$C$2:$C$65536,IF(dati_pdc!$C1278=2,dati_bdv!$D$2:$D$65536,IF(dati_pdc!$C1278=3,dati_bdv!$E$2:$E$65536,IF(dati_pdc!$C1278=4,dati_bdv!$F$2:$F$65536,IF(dati_pdc!$C1278=5,dati_bdv!$G$2:$G$65536,dati_bdv!$H$2:$H$65536))))),$A1278,dati_bdv!J$2:J$65536)</f>
        <v>0</v>
      </c>
      <c r="C1278">
        <f>SUMIF(IF(dati_pdc!$C1278=1,dati_bdv!$C$2:$C$65536,IF(dati_pdc!$C1278=2,dati_bdv!$D$2:$D$65536,IF(dati_pdc!$C1278=3,dati_bdv!$E$2:$E$65536,IF(dati_pdc!$C1278=4,dati_bdv!$F$2:$F$65536,IF(dati_pdc!$C1278=5,dati_bdv!$G$2:$G$65536,dati_bdv!$H$2:$H$65536))))),$A1278,dati_bdv!K$2:K$65536)</f>
        <v>0</v>
      </c>
      <c r="D1278">
        <f>SUMIF(IF(dati_pdc!$C1278=1,dati_bdv!$C$2:$C$65536,IF(dati_pdc!$C1278=2,dati_bdv!$D$2:$D$65536,IF(dati_pdc!$C1278=3,dati_bdv!$E$2:$E$65536,IF(dati_pdc!$C1278=4,dati_bdv!$F$2:$F$65536,IF(dati_pdc!$C1278=5,dati_bdv!$G$2:$G$65536,dati_bdv!$H$2:$H$65536))))),$A1278,dati_bdv!L$2:L$65536)</f>
        <v>0</v>
      </c>
      <c r="E1278">
        <f>SUMIF(IF(dati_pdc!$C1278=1,dati_bdv!$C$2:$C$65536,IF(dati_pdc!$C1278=2,dati_bdv!$D$2:$D$65536,IF(dati_pdc!$C1278=3,dati_bdv!$E$2:$E$65536,IF(dati_pdc!$C1278=4,dati_bdv!$F$2:$F$65536,IF(dati_pdc!$C1278=5,dati_bdv!$G$2:$G$65536,dati_bdv!$H$2:$H$65536))))),$A1278,dati_bdv!M$2:M$65536)</f>
        <v>0</v>
      </c>
      <c r="F1278">
        <f>SUMIF(IF(dati_pdc!$C1278=1,dati_bdv!$C$2:$C$65536,IF(dati_pdc!$C1278=2,dati_bdv!$D$2:$D$65536,IF(dati_pdc!$C1278=3,dati_bdv!$E$2:$E$65536,IF(dati_pdc!$C1278=4,dati_bdv!$F$2:$F$65536,IF(dati_pdc!$C1278=5,dati_bdv!$G$2:$G$65536,dati_bdv!$H$2:$H$65536))))),$A1278,dati_bdv!N$2:N$65536)</f>
        <v>0</v>
      </c>
    </row>
    <row r="1279" spans="1:6">
      <c r="A1279" s="34">
        <f>dati_pdc!A1279</f>
        <v>0</v>
      </c>
      <c r="B1279">
        <f>SUMIF(IF(dati_pdc!$C1279=1,dati_bdv!$C$2:$C$65536,IF(dati_pdc!$C1279=2,dati_bdv!$D$2:$D$65536,IF(dati_pdc!$C1279=3,dati_bdv!$E$2:$E$65536,IF(dati_pdc!$C1279=4,dati_bdv!$F$2:$F$65536,IF(dati_pdc!$C1279=5,dati_bdv!$G$2:$G$65536,dati_bdv!$H$2:$H$65536))))),$A1279,dati_bdv!J$2:J$65536)</f>
        <v>0</v>
      </c>
      <c r="C1279">
        <f>SUMIF(IF(dati_pdc!$C1279=1,dati_bdv!$C$2:$C$65536,IF(dati_pdc!$C1279=2,dati_bdv!$D$2:$D$65536,IF(dati_pdc!$C1279=3,dati_bdv!$E$2:$E$65536,IF(dati_pdc!$C1279=4,dati_bdv!$F$2:$F$65536,IF(dati_pdc!$C1279=5,dati_bdv!$G$2:$G$65536,dati_bdv!$H$2:$H$65536))))),$A1279,dati_bdv!K$2:K$65536)</f>
        <v>0</v>
      </c>
      <c r="D1279">
        <f>SUMIF(IF(dati_pdc!$C1279=1,dati_bdv!$C$2:$C$65536,IF(dati_pdc!$C1279=2,dati_bdv!$D$2:$D$65536,IF(dati_pdc!$C1279=3,dati_bdv!$E$2:$E$65536,IF(dati_pdc!$C1279=4,dati_bdv!$F$2:$F$65536,IF(dati_pdc!$C1279=5,dati_bdv!$G$2:$G$65536,dati_bdv!$H$2:$H$65536))))),$A1279,dati_bdv!L$2:L$65536)</f>
        <v>0</v>
      </c>
      <c r="E1279">
        <f>SUMIF(IF(dati_pdc!$C1279=1,dati_bdv!$C$2:$C$65536,IF(dati_pdc!$C1279=2,dati_bdv!$D$2:$D$65536,IF(dati_pdc!$C1279=3,dati_bdv!$E$2:$E$65536,IF(dati_pdc!$C1279=4,dati_bdv!$F$2:$F$65536,IF(dati_pdc!$C1279=5,dati_bdv!$G$2:$G$65536,dati_bdv!$H$2:$H$65536))))),$A1279,dati_bdv!M$2:M$65536)</f>
        <v>0</v>
      </c>
      <c r="F1279">
        <f>SUMIF(IF(dati_pdc!$C1279=1,dati_bdv!$C$2:$C$65536,IF(dati_pdc!$C1279=2,dati_bdv!$D$2:$D$65536,IF(dati_pdc!$C1279=3,dati_bdv!$E$2:$E$65536,IF(dati_pdc!$C1279=4,dati_bdv!$F$2:$F$65536,IF(dati_pdc!$C1279=5,dati_bdv!$G$2:$G$65536,dati_bdv!$H$2:$H$65536))))),$A1279,dati_bdv!N$2:N$65536)</f>
        <v>0</v>
      </c>
    </row>
    <row r="1280" spans="1:6">
      <c r="A1280" s="34">
        <f>dati_pdc!A1280</f>
        <v>0</v>
      </c>
      <c r="B1280">
        <f>SUMIF(IF(dati_pdc!$C1280=1,dati_bdv!$C$2:$C$65536,IF(dati_pdc!$C1280=2,dati_bdv!$D$2:$D$65536,IF(dati_pdc!$C1280=3,dati_bdv!$E$2:$E$65536,IF(dati_pdc!$C1280=4,dati_bdv!$F$2:$F$65536,IF(dati_pdc!$C1280=5,dati_bdv!$G$2:$G$65536,dati_bdv!$H$2:$H$65536))))),$A1280,dati_bdv!J$2:J$65536)</f>
        <v>0</v>
      </c>
      <c r="C1280">
        <f>SUMIF(IF(dati_pdc!$C1280=1,dati_bdv!$C$2:$C$65536,IF(dati_pdc!$C1280=2,dati_bdv!$D$2:$D$65536,IF(dati_pdc!$C1280=3,dati_bdv!$E$2:$E$65536,IF(dati_pdc!$C1280=4,dati_bdv!$F$2:$F$65536,IF(dati_pdc!$C1280=5,dati_bdv!$G$2:$G$65536,dati_bdv!$H$2:$H$65536))))),$A1280,dati_bdv!K$2:K$65536)</f>
        <v>0</v>
      </c>
      <c r="D1280">
        <f>SUMIF(IF(dati_pdc!$C1280=1,dati_bdv!$C$2:$C$65536,IF(dati_pdc!$C1280=2,dati_bdv!$D$2:$D$65536,IF(dati_pdc!$C1280=3,dati_bdv!$E$2:$E$65536,IF(dati_pdc!$C1280=4,dati_bdv!$F$2:$F$65536,IF(dati_pdc!$C1280=5,dati_bdv!$G$2:$G$65536,dati_bdv!$H$2:$H$65536))))),$A1280,dati_bdv!L$2:L$65536)</f>
        <v>0</v>
      </c>
      <c r="E1280">
        <f>SUMIF(IF(dati_pdc!$C1280=1,dati_bdv!$C$2:$C$65536,IF(dati_pdc!$C1280=2,dati_bdv!$D$2:$D$65536,IF(dati_pdc!$C1280=3,dati_bdv!$E$2:$E$65536,IF(dati_pdc!$C1280=4,dati_bdv!$F$2:$F$65536,IF(dati_pdc!$C1280=5,dati_bdv!$G$2:$G$65536,dati_bdv!$H$2:$H$65536))))),$A1280,dati_bdv!M$2:M$65536)</f>
        <v>0</v>
      </c>
      <c r="F1280">
        <f>SUMIF(IF(dati_pdc!$C1280=1,dati_bdv!$C$2:$C$65536,IF(dati_pdc!$C1280=2,dati_bdv!$D$2:$D$65536,IF(dati_pdc!$C1280=3,dati_bdv!$E$2:$E$65536,IF(dati_pdc!$C1280=4,dati_bdv!$F$2:$F$65536,IF(dati_pdc!$C1280=5,dati_bdv!$G$2:$G$65536,dati_bdv!$H$2:$H$65536))))),$A1280,dati_bdv!N$2:N$65536)</f>
        <v>0</v>
      </c>
    </row>
    <row r="1281" spans="1:6">
      <c r="A1281" s="34">
        <f>dati_pdc!A1281</f>
        <v>0</v>
      </c>
      <c r="B1281">
        <f>SUMIF(IF(dati_pdc!$C1281=1,dati_bdv!$C$2:$C$65536,IF(dati_pdc!$C1281=2,dati_bdv!$D$2:$D$65536,IF(dati_pdc!$C1281=3,dati_bdv!$E$2:$E$65536,IF(dati_pdc!$C1281=4,dati_bdv!$F$2:$F$65536,IF(dati_pdc!$C1281=5,dati_bdv!$G$2:$G$65536,dati_bdv!$H$2:$H$65536))))),$A1281,dati_bdv!J$2:J$65536)</f>
        <v>0</v>
      </c>
      <c r="C1281">
        <f>SUMIF(IF(dati_pdc!$C1281=1,dati_bdv!$C$2:$C$65536,IF(dati_pdc!$C1281=2,dati_bdv!$D$2:$D$65536,IF(dati_pdc!$C1281=3,dati_bdv!$E$2:$E$65536,IF(dati_pdc!$C1281=4,dati_bdv!$F$2:$F$65536,IF(dati_pdc!$C1281=5,dati_bdv!$G$2:$G$65536,dati_bdv!$H$2:$H$65536))))),$A1281,dati_bdv!K$2:K$65536)</f>
        <v>0</v>
      </c>
      <c r="D1281">
        <f>SUMIF(IF(dati_pdc!$C1281=1,dati_bdv!$C$2:$C$65536,IF(dati_pdc!$C1281=2,dati_bdv!$D$2:$D$65536,IF(dati_pdc!$C1281=3,dati_bdv!$E$2:$E$65536,IF(dati_pdc!$C1281=4,dati_bdv!$F$2:$F$65536,IF(dati_pdc!$C1281=5,dati_bdv!$G$2:$G$65536,dati_bdv!$H$2:$H$65536))))),$A1281,dati_bdv!L$2:L$65536)</f>
        <v>0</v>
      </c>
      <c r="E1281">
        <f>SUMIF(IF(dati_pdc!$C1281=1,dati_bdv!$C$2:$C$65536,IF(dati_pdc!$C1281=2,dati_bdv!$D$2:$D$65536,IF(dati_pdc!$C1281=3,dati_bdv!$E$2:$E$65536,IF(dati_pdc!$C1281=4,dati_bdv!$F$2:$F$65536,IF(dati_pdc!$C1281=5,dati_bdv!$G$2:$G$65536,dati_bdv!$H$2:$H$65536))))),$A1281,dati_bdv!M$2:M$65536)</f>
        <v>0</v>
      </c>
      <c r="F1281">
        <f>SUMIF(IF(dati_pdc!$C1281=1,dati_bdv!$C$2:$C$65536,IF(dati_pdc!$C1281=2,dati_bdv!$D$2:$D$65536,IF(dati_pdc!$C1281=3,dati_bdv!$E$2:$E$65536,IF(dati_pdc!$C1281=4,dati_bdv!$F$2:$F$65536,IF(dati_pdc!$C1281=5,dati_bdv!$G$2:$G$65536,dati_bdv!$H$2:$H$65536))))),$A1281,dati_bdv!N$2:N$65536)</f>
        <v>0</v>
      </c>
    </row>
    <row r="1282" spans="1:6">
      <c r="A1282" s="34">
        <f>dati_pdc!A1282</f>
        <v>0</v>
      </c>
      <c r="B1282">
        <f>SUMIF(IF(dati_pdc!$C1282=1,dati_bdv!$C$2:$C$65536,IF(dati_pdc!$C1282=2,dati_bdv!$D$2:$D$65536,IF(dati_pdc!$C1282=3,dati_bdv!$E$2:$E$65536,IF(dati_pdc!$C1282=4,dati_bdv!$F$2:$F$65536,IF(dati_pdc!$C1282=5,dati_bdv!$G$2:$G$65536,dati_bdv!$H$2:$H$65536))))),$A1282,dati_bdv!J$2:J$65536)</f>
        <v>0</v>
      </c>
      <c r="C1282">
        <f>SUMIF(IF(dati_pdc!$C1282=1,dati_bdv!$C$2:$C$65536,IF(dati_pdc!$C1282=2,dati_bdv!$D$2:$D$65536,IF(dati_pdc!$C1282=3,dati_bdv!$E$2:$E$65536,IF(dati_pdc!$C1282=4,dati_bdv!$F$2:$F$65536,IF(dati_pdc!$C1282=5,dati_bdv!$G$2:$G$65536,dati_bdv!$H$2:$H$65536))))),$A1282,dati_bdv!K$2:K$65536)</f>
        <v>0</v>
      </c>
      <c r="D1282">
        <f>SUMIF(IF(dati_pdc!$C1282=1,dati_bdv!$C$2:$C$65536,IF(dati_pdc!$C1282=2,dati_bdv!$D$2:$D$65536,IF(dati_pdc!$C1282=3,dati_bdv!$E$2:$E$65536,IF(dati_pdc!$C1282=4,dati_bdv!$F$2:$F$65536,IF(dati_pdc!$C1282=5,dati_bdv!$G$2:$G$65536,dati_bdv!$H$2:$H$65536))))),$A1282,dati_bdv!L$2:L$65536)</f>
        <v>0</v>
      </c>
      <c r="E1282">
        <f>SUMIF(IF(dati_pdc!$C1282=1,dati_bdv!$C$2:$C$65536,IF(dati_pdc!$C1282=2,dati_bdv!$D$2:$D$65536,IF(dati_pdc!$C1282=3,dati_bdv!$E$2:$E$65536,IF(dati_pdc!$C1282=4,dati_bdv!$F$2:$F$65536,IF(dati_pdc!$C1282=5,dati_bdv!$G$2:$G$65536,dati_bdv!$H$2:$H$65536))))),$A1282,dati_bdv!M$2:M$65536)</f>
        <v>0</v>
      </c>
      <c r="F1282">
        <f>SUMIF(IF(dati_pdc!$C1282=1,dati_bdv!$C$2:$C$65536,IF(dati_pdc!$C1282=2,dati_bdv!$D$2:$D$65536,IF(dati_pdc!$C1282=3,dati_bdv!$E$2:$E$65536,IF(dati_pdc!$C1282=4,dati_bdv!$F$2:$F$65536,IF(dati_pdc!$C1282=5,dati_bdv!$G$2:$G$65536,dati_bdv!$H$2:$H$65536))))),$A1282,dati_bdv!N$2:N$65536)</f>
        <v>0</v>
      </c>
    </row>
    <row r="1283" spans="1:6">
      <c r="A1283" s="34">
        <f>dati_pdc!A1283</f>
        <v>0</v>
      </c>
      <c r="B1283">
        <f>SUMIF(IF(dati_pdc!$C1283=1,dati_bdv!$C$2:$C$65536,IF(dati_pdc!$C1283=2,dati_bdv!$D$2:$D$65536,IF(dati_pdc!$C1283=3,dati_bdv!$E$2:$E$65536,IF(dati_pdc!$C1283=4,dati_bdv!$F$2:$F$65536,IF(dati_pdc!$C1283=5,dati_bdv!$G$2:$G$65536,dati_bdv!$H$2:$H$65536))))),$A1283,dati_bdv!J$2:J$65536)</f>
        <v>0</v>
      </c>
      <c r="C1283">
        <f>SUMIF(IF(dati_pdc!$C1283=1,dati_bdv!$C$2:$C$65536,IF(dati_pdc!$C1283=2,dati_bdv!$D$2:$D$65536,IF(dati_pdc!$C1283=3,dati_bdv!$E$2:$E$65536,IF(dati_pdc!$C1283=4,dati_bdv!$F$2:$F$65536,IF(dati_pdc!$C1283=5,dati_bdv!$G$2:$G$65536,dati_bdv!$H$2:$H$65536))))),$A1283,dati_bdv!K$2:K$65536)</f>
        <v>0</v>
      </c>
      <c r="D1283">
        <f>SUMIF(IF(dati_pdc!$C1283=1,dati_bdv!$C$2:$C$65536,IF(dati_pdc!$C1283=2,dati_bdv!$D$2:$D$65536,IF(dati_pdc!$C1283=3,dati_bdv!$E$2:$E$65536,IF(dati_pdc!$C1283=4,dati_bdv!$F$2:$F$65536,IF(dati_pdc!$C1283=5,dati_bdv!$G$2:$G$65536,dati_bdv!$H$2:$H$65536))))),$A1283,dati_bdv!L$2:L$65536)</f>
        <v>0</v>
      </c>
      <c r="E1283">
        <f>SUMIF(IF(dati_pdc!$C1283=1,dati_bdv!$C$2:$C$65536,IF(dati_pdc!$C1283=2,dati_bdv!$D$2:$D$65536,IF(dati_pdc!$C1283=3,dati_bdv!$E$2:$E$65536,IF(dati_pdc!$C1283=4,dati_bdv!$F$2:$F$65536,IF(dati_pdc!$C1283=5,dati_bdv!$G$2:$G$65536,dati_bdv!$H$2:$H$65536))))),$A1283,dati_bdv!M$2:M$65536)</f>
        <v>0</v>
      </c>
      <c r="F1283">
        <f>SUMIF(IF(dati_pdc!$C1283=1,dati_bdv!$C$2:$C$65536,IF(dati_pdc!$C1283=2,dati_bdv!$D$2:$D$65536,IF(dati_pdc!$C1283=3,dati_bdv!$E$2:$E$65536,IF(dati_pdc!$C1283=4,dati_bdv!$F$2:$F$65536,IF(dati_pdc!$C1283=5,dati_bdv!$G$2:$G$65536,dati_bdv!$H$2:$H$65536))))),$A1283,dati_bdv!N$2:N$65536)</f>
        <v>0</v>
      </c>
    </row>
    <row r="1284" spans="1:6">
      <c r="A1284" s="34">
        <f>dati_pdc!A1284</f>
        <v>0</v>
      </c>
      <c r="B1284">
        <f>SUMIF(IF(dati_pdc!$C1284=1,dati_bdv!$C$2:$C$65536,IF(dati_pdc!$C1284=2,dati_bdv!$D$2:$D$65536,IF(dati_pdc!$C1284=3,dati_bdv!$E$2:$E$65536,IF(dati_pdc!$C1284=4,dati_bdv!$F$2:$F$65536,IF(dati_pdc!$C1284=5,dati_bdv!$G$2:$G$65536,dati_bdv!$H$2:$H$65536))))),$A1284,dati_bdv!J$2:J$65536)</f>
        <v>0</v>
      </c>
      <c r="C1284">
        <f>SUMIF(IF(dati_pdc!$C1284=1,dati_bdv!$C$2:$C$65536,IF(dati_pdc!$C1284=2,dati_bdv!$D$2:$D$65536,IF(dati_pdc!$C1284=3,dati_bdv!$E$2:$E$65536,IF(dati_pdc!$C1284=4,dati_bdv!$F$2:$F$65536,IF(dati_pdc!$C1284=5,dati_bdv!$G$2:$G$65536,dati_bdv!$H$2:$H$65536))))),$A1284,dati_bdv!K$2:K$65536)</f>
        <v>0</v>
      </c>
      <c r="D1284">
        <f>SUMIF(IF(dati_pdc!$C1284=1,dati_bdv!$C$2:$C$65536,IF(dati_pdc!$C1284=2,dati_bdv!$D$2:$D$65536,IF(dati_pdc!$C1284=3,dati_bdv!$E$2:$E$65536,IF(dati_pdc!$C1284=4,dati_bdv!$F$2:$F$65536,IF(dati_pdc!$C1284=5,dati_bdv!$G$2:$G$65536,dati_bdv!$H$2:$H$65536))))),$A1284,dati_bdv!L$2:L$65536)</f>
        <v>0</v>
      </c>
      <c r="E1284">
        <f>SUMIF(IF(dati_pdc!$C1284=1,dati_bdv!$C$2:$C$65536,IF(dati_pdc!$C1284=2,dati_bdv!$D$2:$D$65536,IF(dati_pdc!$C1284=3,dati_bdv!$E$2:$E$65536,IF(dati_pdc!$C1284=4,dati_bdv!$F$2:$F$65536,IF(dati_pdc!$C1284=5,dati_bdv!$G$2:$G$65536,dati_bdv!$H$2:$H$65536))))),$A1284,dati_bdv!M$2:M$65536)</f>
        <v>0</v>
      </c>
      <c r="F1284">
        <f>SUMIF(IF(dati_pdc!$C1284=1,dati_bdv!$C$2:$C$65536,IF(dati_pdc!$C1284=2,dati_bdv!$D$2:$D$65536,IF(dati_pdc!$C1284=3,dati_bdv!$E$2:$E$65536,IF(dati_pdc!$C1284=4,dati_bdv!$F$2:$F$65536,IF(dati_pdc!$C1284=5,dati_bdv!$G$2:$G$65536,dati_bdv!$H$2:$H$65536))))),$A1284,dati_bdv!N$2:N$65536)</f>
        <v>0</v>
      </c>
    </row>
    <row r="1285" spans="1:6">
      <c r="A1285" s="34">
        <f>dati_pdc!A1285</f>
        <v>0</v>
      </c>
      <c r="B1285">
        <f>SUMIF(IF(dati_pdc!$C1285=1,dati_bdv!$C$2:$C$65536,IF(dati_pdc!$C1285=2,dati_bdv!$D$2:$D$65536,IF(dati_pdc!$C1285=3,dati_bdv!$E$2:$E$65536,IF(dati_pdc!$C1285=4,dati_bdv!$F$2:$F$65536,IF(dati_pdc!$C1285=5,dati_bdv!$G$2:$G$65536,dati_bdv!$H$2:$H$65536))))),$A1285,dati_bdv!J$2:J$65536)</f>
        <v>0</v>
      </c>
      <c r="C1285">
        <f>SUMIF(IF(dati_pdc!$C1285=1,dati_bdv!$C$2:$C$65536,IF(dati_pdc!$C1285=2,dati_bdv!$D$2:$D$65536,IF(dati_pdc!$C1285=3,dati_bdv!$E$2:$E$65536,IF(dati_pdc!$C1285=4,dati_bdv!$F$2:$F$65536,IF(dati_pdc!$C1285=5,dati_bdv!$G$2:$G$65536,dati_bdv!$H$2:$H$65536))))),$A1285,dati_bdv!K$2:K$65536)</f>
        <v>0</v>
      </c>
      <c r="D1285">
        <f>SUMIF(IF(dati_pdc!$C1285=1,dati_bdv!$C$2:$C$65536,IF(dati_pdc!$C1285=2,dati_bdv!$D$2:$D$65536,IF(dati_pdc!$C1285=3,dati_bdv!$E$2:$E$65536,IF(dati_pdc!$C1285=4,dati_bdv!$F$2:$F$65536,IF(dati_pdc!$C1285=5,dati_bdv!$G$2:$G$65536,dati_bdv!$H$2:$H$65536))))),$A1285,dati_bdv!L$2:L$65536)</f>
        <v>0</v>
      </c>
      <c r="E1285">
        <f>SUMIF(IF(dati_pdc!$C1285=1,dati_bdv!$C$2:$C$65536,IF(dati_pdc!$C1285=2,dati_bdv!$D$2:$D$65536,IF(dati_pdc!$C1285=3,dati_bdv!$E$2:$E$65536,IF(dati_pdc!$C1285=4,dati_bdv!$F$2:$F$65536,IF(dati_pdc!$C1285=5,dati_bdv!$G$2:$G$65536,dati_bdv!$H$2:$H$65536))))),$A1285,dati_bdv!M$2:M$65536)</f>
        <v>0</v>
      </c>
      <c r="F1285">
        <f>SUMIF(IF(dati_pdc!$C1285=1,dati_bdv!$C$2:$C$65536,IF(dati_pdc!$C1285=2,dati_bdv!$D$2:$D$65536,IF(dati_pdc!$C1285=3,dati_bdv!$E$2:$E$65536,IF(dati_pdc!$C1285=4,dati_bdv!$F$2:$F$65536,IF(dati_pdc!$C1285=5,dati_bdv!$G$2:$G$65536,dati_bdv!$H$2:$H$65536))))),$A1285,dati_bdv!N$2:N$65536)</f>
        <v>0</v>
      </c>
    </row>
    <row r="1286" spans="1:6">
      <c r="A1286" s="34">
        <f>dati_pdc!A1286</f>
        <v>0</v>
      </c>
      <c r="B1286">
        <f>SUMIF(IF(dati_pdc!$C1286=1,dati_bdv!$C$2:$C$65536,IF(dati_pdc!$C1286=2,dati_bdv!$D$2:$D$65536,IF(dati_pdc!$C1286=3,dati_bdv!$E$2:$E$65536,IF(dati_pdc!$C1286=4,dati_bdv!$F$2:$F$65536,IF(dati_pdc!$C1286=5,dati_bdv!$G$2:$G$65536,dati_bdv!$H$2:$H$65536))))),$A1286,dati_bdv!J$2:J$65536)</f>
        <v>0</v>
      </c>
      <c r="C1286">
        <f>SUMIF(IF(dati_pdc!$C1286=1,dati_bdv!$C$2:$C$65536,IF(dati_pdc!$C1286=2,dati_bdv!$D$2:$D$65536,IF(dati_pdc!$C1286=3,dati_bdv!$E$2:$E$65536,IF(dati_pdc!$C1286=4,dati_bdv!$F$2:$F$65536,IF(dati_pdc!$C1286=5,dati_bdv!$G$2:$G$65536,dati_bdv!$H$2:$H$65536))))),$A1286,dati_bdv!K$2:K$65536)</f>
        <v>0</v>
      </c>
      <c r="D1286">
        <f>SUMIF(IF(dati_pdc!$C1286=1,dati_bdv!$C$2:$C$65536,IF(dati_pdc!$C1286=2,dati_bdv!$D$2:$D$65536,IF(dati_pdc!$C1286=3,dati_bdv!$E$2:$E$65536,IF(dati_pdc!$C1286=4,dati_bdv!$F$2:$F$65536,IF(dati_pdc!$C1286=5,dati_bdv!$G$2:$G$65536,dati_bdv!$H$2:$H$65536))))),$A1286,dati_bdv!L$2:L$65536)</f>
        <v>0</v>
      </c>
      <c r="E1286">
        <f>SUMIF(IF(dati_pdc!$C1286=1,dati_bdv!$C$2:$C$65536,IF(dati_pdc!$C1286=2,dati_bdv!$D$2:$D$65536,IF(dati_pdc!$C1286=3,dati_bdv!$E$2:$E$65536,IF(dati_pdc!$C1286=4,dati_bdv!$F$2:$F$65536,IF(dati_pdc!$C1286=5,dati_bdv!$G$2:$G$65536,dati_bdv!$H$2:$H$65536))))),$A1286,dati_bdv!M$2:M$65536)</f>
        <v>0</v>
      </c>
      <c r="F1286">
        <f>SUMIF(IF(dati_pdc!$C1286=1,dati_bdv!$C$2:$C$65536,IF(dati_pdc!$C1286=2,dati_bdv!$D$2:$D$65536,IF(dati_pdc!$C1286=3,dati_bdv!$E$2:$E$65536,IF(dati_pdc!$C1286=4,dati_bdv!$F$2:$F$65536,IF(dati_pdc!$C1286=5,dati_bdv!$G$2:$G$65536,dati_bdv!$H$2:$H$65536))))),$A1286,dati_bdv!N$2:N$65536)</f>
        <v>0</v>
      </c>
    </row>
    <row r="1287" spans="1:6">
      <c r="A1287" s="34">
        <f>dati_pdc!A1287</f>
        <v>0</v>
      </c>
      <c r="B1287">
        <f>SUMIF(IF(dati_pdc!$C1287=1,dati_bdv!$C$2:$C$65536,IF(dati_pdc!$C1287=2,dati_bdv!$D$2:$D$65536,IF(dati_pdc!$C1287=3,dati_bdv!$E$2:$E$65536,IF(dati_pdc!$C1287=4,dati_bdv!$F$2:$F$65536,IF(dati_pdc!$C1287=5,dati_bdv!$G$2:$G$65536,dati_bdv!$H$2:$H$65536))))),$A1287,dati_bdv!J$2:J$65536)</f>
        <v>0</v>
      </c>
      <c r="C1287">
        <f>SUMIF(IF(dati_pdc!$C1287=1,dati_bdv!$C$2:$C$65536,IF(dati_pdc!$C1287=2,dati_bdv!$D$2:$D$65536,IF(dati_pdc!$C1287=3,dati_bdv!$E$2:$E$65536,IF(dati_pdc!$C1287=4,dati_bdv!$F$2:$F$65536,IF(dati_pdc!$C1287=5,dati_bdv!$G$2:$G$65536,dati_bdv!$H$2:$H$65536))))),$A1287,dati_bdv!K$2:K$65536)</f>
        <v>0</v>
      </c>
      <c r="D1287">
        <f>SUMIF(IF(dati_pdc!$C1287=1,dati_bdv!$C$2:$C$65536,IF(dati_pdc!$C1287=2,dati_bdv!$D$2:$D$65536,IF(dati_pdc!$C1287=3,dati_bdv!$E$2:$E$65536,IF(dati_pdc!$C1287=4,dati_bdv!$F$2:$F$65536,IF(dati_pdc!$C1287=5,dati_bdv!$G$2:$G$65536,dati_bdv!$H$2:$H$65536))))),$A1287,dati_bdv!L$2:L$65536)</f>
        <v>0</v>
      </c>
      <c r="E1287">
        <f>SUMIF(IF(dati_pdc!$C1287=1,dati_bdv!$C$2:$C$65536,IF(dati_pdc!$C1287=2,dati_bdv!$D$2:$D$65536,IF(dati_pdc!$C1287=3,dati_bdv!$E$2:$E$65536,IF(dati_pdc!$C1287=4,dati_bdv!$F$2:$F$65536,IF(dati_pdc!$C1287=5,dati_bdv!$G$2:$G$65536,dati_bdv!$H$2:$H$65536))))),$A1287,dati_bdv!M$2:M$65536)</f>
        <v>0</v>
      </c>
      <c r="F1287">
        <f>SUMIF(IF(dati_pdc!$C1287=1,dati_bdv!$C$2:$C$65536,IF(dati_pdc!$C1287=2,dati_bdv!$D$2:$D$65536,IF(dati_pdc!$C1287=3,dati_bdv!$E$2:$E$65536,IF(dati_pdc!$C1287=4,dati_bdv!$F$2:$F$65536,IF(dati_pdc!$C1287=5,dati_bdv!$G$2:$G$65536,dati_bdv!$H$2:$H$65536))))),$A1287,dati_bdv!N$2:N$65536)</f>
        <v>0</v>
      </c>
    </row>
    <row r="1288" spans="1:6">
      <c r="A1288" s="34">
        <f>dati_pdc!A1288</f>
        <v>0</v>
      </c>
      <c r="B1288">
        <f>SUMIF(IF(dati_pdc!$C1288=1,dati_bdv!$C$2:$C$65536,IF(dati_pdc!$C1288=2,dati_bdv!$D$2:$D$65536,IF(dati_pdc!$C1288=3,dati_bdv!$E$2:$E$65536,IF(dati_pdc!$C1288=4,dati_bdv!$F$2:$F$65536,IF(dati_pdc!$C1288=5,dati_bdv!$G$2:$G$65536,dati_bdv!$H$2:$H$65536))))),$A1288,dati_bdv!J$2:J$65536)</f>
        <v>0</v>
      </c>
      <c r="C1288">
        <f>SUMIF(IF(dati_pdc!$C1288=1,dati_bdv!$C$2:$C$65536,IF(dati_pdc!$C1288=2,dati_bdv!$D$2:$D$65536,IF(dati_pdc!$C1288=3,dati_bdv!$E$2:$E$65536,IF(dati_pdc!$C1288=4,dati_bdv!$F$2:$F$65536,IF(dati_pdc!$C1288=5,dati_bdv!$G$2:$G$65536,dati_bdv!$H$2:$H$65536))))),$A1288,dati_bdv!K$2:K$65536)</f>
        <v>0</v>
      </c>
      <c r="D1288">
        <f>SUMIF(IF(dati_pdc!$C1288=1,dati_bdv!$C$2:$C$65536,IF(dati_pdc!$C1288=2,dati_bdv!$D$2:$D$65536,IF(dati_pdc!$C1288=3,dati_bdv!$E$2:$E$65536,IF(dati_pdc!$C1288=4,dati_bdv!$F$2:$F$65536,IF(dati_pdc!$C1288=5,dati_bdv!$G$2:$G$65536,dati_bdv!$H$2:$H$65536))))),$A1288,dati_bdv!L$2:L$65536)</f>
        <v>0</v>
      </c>
      <c r="E1288">
        <f>SUMIF(IF(dati_pdc!$C1288=1,dati_bdv!$C$2:$C$65536,IF(dati_pdc!$C1288=2,dati_bdv!$D$2:$D$65536,IF(dati_pdc!$C1288=3,dati_bdv!$E$2:$E$65536,IF(dati_pdc!$C1288=4,dati_bdv!$F$2:$F$65536,IF(dati_pdc!$C1288=5,dati_bdv!$G$2:$G$65536,dati_bdv!$H$2:$H$65536))))),$A1288,dati_bdv!M$2:M$65536)</f>
        <v>0</v>
      </c>
      <c r="F1288">
        <f>SUMIF(IF(dati_pdc!$C1288=1,dati_bdv!$C$2:$C$65536,IF(dati_pdc!$C1288=2,dati_bdv!$D$2:$D$65536,IF(dati_pdc!$C1288=3,dati_bdv!$E$2:$E$65536,IF(dati_pdc!$C1288=4,dati_bdv!$F$2:$F$65536,IF(dati_pdc!$C1288=5,dati_bdv!$G$2:$G$65536,dati_bdv!$H$2:$H$65536))))),$A1288,dati_bdv!N$2:N$65536)</f>
        <v>0</v>
      </c>
    </row>
    <row r="1289" spans="1:6">
      <c r="A1289" s="34">
        <f>dati_pdc!A1289</f>
        <v>0</v>
      </c>
      <c r="B1289">
        <f>SUMIF(IF(dati_pdc!$C1289=1,dati_bdv!$C$2:$C$65536,IF(dati_pdc!$C1289=2,dati_bdv!$D$2:$D$65536,IF(dati_pdc!$C1289=3,dati_bdv!$E$2:$E$65536,IF(dati_pdc!$C1289=4,dati_bdv!$F$2:$F$65536,IF(dati_pdc!$C1289=5,dati_bdv!$G$2:$G$65536,dati_bdv!$H$2:$H$65536))))),$A1289,dati_bdv!J$2:J$65536)</f>
        <v>0</v>
      </c>
      <c r="C1289">
        <f>SUMIF(IF(dati_pdc!$C1289=1,dati_bdv!$C$2:$C$65536,IF(dati_pdc!$C1289=2,dati_bdv!$D$2:$D$65536,IF(dati_pdc!$C1289=3,dati_bdv!$E$2:$E$65536,IF(dati_pdc!$C1289=4,dati_bdv!$F$2:$F$65536,IF(dati_pdc!$C1289=5,dati_bdv!$G$2:$G$65536,dati_bdv!$H$2:$H$65536))))),$A1289,dati_bdv!K$2:K$65536)</f>
        <v>0</v>
      </c>
      <c r="D1289">
        <f>SUMIF(IF(dati_pdc!$C1289=1,dati_bdv!$C$2:$C$65536,IF(dati_pdc!$C1289=2,dati_bdv!$D$2:$D$65536,IF(dati_pdc!$C1289=3,dati_bdv!$E$2:$E$65536,IF(dati_pdc!$C1289=4,dati_bdv!$F$2:$F$65536,IF(dati_pdc!$C1289=5,dati_bdv!$G$2:$G$65536,dati_bdv!$H$2:$H$65536))))),$A1289,dati_bdv!L$2:L$65536)</f>
        <v>0</v>
      </c>
      <c r="E1289">
        <f>SUMIF(IF(dati_pdc!$C1289=1,dati_bdv!$C$2:$C$65536,IF(dati_pdc!$C1289=2,dati_bdv!$D$2:$D$65536,IF(dati_pdc!$C1289=3,dati_bdv!$E$2:$E$65536,IF(dati_pdc!$C1289=4,dati_bdv!$F$2:$F$65536,IF(dati_pdc!$C1289=5,dati_bdv!$G$2:$G$65536,dati_bdv!$H$2:$H$65536))))),$A1289,dati_bdv!M$2:M$65536)</f>
        <v>0</v>
      </c>
      <c r="F1289">
        <f>SUMIF(IF(dati_pdc!$C1289=1,dati_bdv!$C$2:$C$65536,IF(dati_pdc!$C1289=2,dati_bdv!$D$2:$D$65536,IF(dati_pdc!$C1289=3,dati_bdv!$E$2:$E$65536,IF(dati_pdc!$C1289=4,dati_bdv!$F$2:$F$65536,IF(dati_pdc!$C1289=5,dati_bdv!$G$2:$G$65536,dati_bdv!$H$2:$H$65536))))),$A1289,dati_bdv!N$2:N$65536)</f>
        <v>0</v>
      </c>
    </row>
    <row r="1290" spans="1:6">
      <c r="A1290" s="34">
        <f>dati_pdc!A1290</f>
        <v>0</v>
      </c>
      <c r="B1290">
        <f>SUMIF(IF(dati_pdc!$C1290=1,dati_bdv!$C$2:$C$65536,IF(dati_pdc!$C1290=2,dati_bdv!$D$2:$D$65536,IF(dati_pdc!$C1290=3,dati_bdv!$E$2:$E$65536,IF(dati_pdc!$C1290=4,dati_bdv!$F$2:$F$65536,IF(dati_pdc!$C1290=5,dati_bdv!$G$2:$G$65536,dati_bdv!$H$2:$H$65536))))),$A1290,dati_bdv!J$2:J$65536)</f>
        <v>0</v>
      </c>
      <c r="C1290">
        <f>SUMIF(IF(dati_pdc!$C1290=1,dati_bdv!$C$2:$C$65536,IF(dati_pdc!$C1290=2,dati_bdv!$D$2:$D$65536,IF(dati_pdc!$C1290=3,dati_bdv!$E$2:$E$65536,IF(dati_pdc!$C1290=4,dati_bdv!$F$2:$F$65536,IF(dati_pdc!$C1290=5,dati_bdv!$G$2:$G$65536,dati_bdv!$H$2:$H$65536))))),$A1290,dati_bdv!K$2:K$65536)</f>
        <v>0</v>
      </c>
      <c r="D1290">
        <f>SUMIF(IF(dati_pdc!$C1290=1,dati_bdv!$C$2:$C$65536,IF(dati_pdc!$C1290=2,dati_bdv!$D$2:$D$65536,IF(dati_pdc!$C1290=3,dati_bdv!$E$2:$E$65536,IF(dati_pdc!$C1290=4,dati_bdv!$F$2:$F$65536,IF(dati_pdc!$C1290=5,dati_bdv!$G$2:$G$65536,dati_bdv!$H$2:$H$65536))))),$A1290,dati_bdv!L$2:L$65536)</f>
        <v>0</v>
      </c>
      <c r="E1290">
        <f>SUMIF(IF(dati_pdc!$C1290=1,dati_bdv!$C$2:$C$65536,IF(dati_pdc!$C1290=2,dati_bdv!$D$2:$D$65536,IF(dati_pdc!$C1290=3,dati_bdv!$E$2:$E$65536,IF(dati_pdc!$C1290=4,dati_bdv!$F$2:$F$65536,IF(dati_pdc!$C1290=5,dati_bdv!$G$2:$G$65536,dati_bdv!$H$2:$H$65536))))),$A1290,dati_bdv!M$2:M$65536)</f>
        <v>0</v>
      </c>
      <c r="F1290">
        <f>SUMIF(IF(dati_pdc!$C1290=1,dati_bdv!$C$2:$C$65536,IF(dati_pdc!$C1290=2,dati_bdv!$D$2:$D$65536,IF(dati_pdc!$C1290=3,dati_bdv!$E$2:$E$65536,IF(dati_pdc!$C1290=4,dati_bdv!$F$2:$F$65536,IF(dati_pdc!$C1290=5,dati_bdv!$G$2:$G$65536,dati_bdv!$H$2:$H$65536))))),$A1290,dati_bdv!N$2:N$65536)</f>
        <v>0</v>
      </c>
    </row>
    <row r="1291" spans="1:6">
      <c r="A1291" s="34">
        <f>dati_pdc!A1291</f>
        <v>0</v>
      </c>
      <c r="B1291">
        <f>SUMIF(IF(dati_pdc!$C1291=1,dati_bdv!$C$2:$C$65536,IF(dati_pdc!$C1291=2,dati_bdv!$D$2:$D$65536,IF(dati_pdc!$C1291=3,dati_bdv!$E$2:$E$65536,IF(dati_pdc!$C1291=4,dati_bdv!$F$2:$F$65536,IF(dati_pdc!$C1291=5,dati_bdv!$G$2:$G$65536,dati_bdv!$H$2:$H$65536))))),$A1291,dati_bdv!J$2:J$65536)</f>
        <v>0</v>
      </c>
      <c r="C1291">
        <f>SUMIF(IF(dati_pdc!$C1291=1,dati_bdv!$C$2:$C$65536,IF(dati_pdc!$C1291=2,dati_bdv!$D$2:$D$65536,IF(dati_pdc!$C1291=3,dati_bdv!$E$2:$E$65536,IF(dati_pdc!$C1291=4,dati_bdv!$F$2:$F$65536,IF(dati_pdc!$C1291=5,dati_bdv!$G$2:$G$65536,dati_bdv!$H$2:$H$65536))))),$A1291,dati_bdv!K$2:K$65536)</f>
        <v>0</v>
      </c>
      <c r="D1291">
        <f>SUMIF(IF(dati_pdc!$C1291=1,dati_bdv!$C$2:$C$65536,IF(dati_pdc!$C1291=2,dati_bdv!$D$2:$D$65536,IF(dati_pdc!$C1291=3,dati_bdv!$E$2:$E$65536,IF(dati_pdc!$C1291=4,dati_bdv!$F$2:$F$65536,IF(dati_pdc!$C1291=5,dati_bdv!$G$2:$G$65536,dati_bdv!$H$2:$H$65536))))),$A1291,dati_bdv!L$2:L$65536)</f>
        <v>0</v>
      </c>
      <c r="E1291">
        <f>SUMIF(IF(dati_pdc!$C1291=1,dati_bdv!$C$2:$C$65536,IF(dati_pdc!$C1291=2,dati_bdv!$D$2:$D$65536,IF(dati_pdc!$C1291=3,dati_bdv!$E$2:$E$65536,IF(dati_pdc!$C1291=4,dati_bdv!$F$2:$F$65536,IF(dati_pdc!$C1291=5,dati_bdv!$G$2:$G$65536,dati_bdv!$H$2:$H$65536))))),$A1291,dati_bdv!M$2:M$65536)</f>
        <v>0</v>
      </c>
      <c r="F1291">
        <f>SUMIF(IF(dati_pdc!$C1291=1,dati_bdv!$C$2:$C$65536,IF(dati_pdc!$C1291=2,dati_bdv!$D$2:$D$65536,IF(dati_pdc!$C1291=3,dati_bdv!$E$2:$E$65536,IF(dati_pdc!$C1291=4,dati_bdv!$F$2:$F$65536,IF(dati_pdc!$C1291=5,dati_bdv!$G$2:$G$65536,dati_bdv!$H$2:$H$65536))))),$A1291,dati_bdv!N$2:N$65536)</f>
        <v>0</v>
      </c>
    </row>
    <row r="1292" spans="1:6">
      <c r="A1292" s="34">
        <f>dati_pdc!A1292</f>
        <v>0</v>
      </c>
      <c r="B1292">
        <f>SUMIF(IF(dati_pdc!$C1292=1,dati_bdv!$C$2:$C$65536,IF(dati_pdc!$C1292=2,dati_bdv!$D$2:$D$65536,IF(dati_pdc!$C1292=3,dati_bdv!$E$2:$E$65536,IF(dati_pdc!$C1292=4,dati_bdv!$F$2:$F$65536,IF(dati_pdc!$C1292=5,dati_bdv!$G$2:$G$65536,dati_bdv!$H$2:$H$65536))))),$A1292,dati_bdv!J$2:J$65536)</f>
        <v>0</v>
      </c>
      <c r="C1292">
        <f>SUMIF(IF(dati_pdc!$C1292=1,dati_bdv!$C$2:$C$65536,IF(dati_pdc!$C1292=2,dati_bdv!$D$2:$D$65536,IF(dati_pdc!$C1292=3,dati_bdv!$E$2:$E$65536,IF(dati_pdc!$C1292=4,dati_bdv!$F$2:$F$65536,IF(dati_pdc!$C1292=5,dati_bdv!$G$2:$G$65536,dati_bdv!$H$2:$H$65536))))),$A1292,dati_bdv!K$2:K$65536)</f>
        <v>0</v>
      </c>
      <c r="D1292">
        <f>SUMIF(IF(dati_pdc!$C1292=1,dati_bdv!$C$2:$C$65536,IF(dati_pdc!$C1292=2,dati_bdv!$D$2:$D$65536,IF(dati_pdc!$C1292=3,dati_bdv!$E$2:$E$65536,IF(dati_pdc!$C1292=4,dati_bdv!$F$2:$F$65536,IF(dati_pdc!$C1292=5,dati_bdv!$G$2:$G$65536,dati_bdv!$H$2:$H$65536))))),$A1292,dati_bdv!L$2:L$65536)</f>
        <v>0</v>
      </c>
      <c r="E1292">
        <f>SUMIF(IF(dati_pdc!$C1292=1,dati_bdv!$C$2:$C$65536,IF(dati_pdc!$C1292=2,dati_bdv!$D$2:$D$65536,IF(dati_pdc!$C1292=3,dati_bdv!$E$2:$E$65536,IF(dati_pdc!$C1292=4,dati_bdv!$F$2:$F$65536,IF(dati_pdc!$C1292=5,dati_bdv!$G$2:$G$65536,dati_bdv!$H$2:$H$65536))))),$A1292,dati_bdv!M$2:M$65536)</f>
        <v>0</v>
      </c>
      <c r="F1292">
        <f>SUMIF(IF(dati_pdc!$C1292=1,dati_bdv!$C$2:$C$65536,IF(dati_pdc!$C1292=2,dati_bdv!$D$2:$D$65536,IF(dati_pdc!$C1292=3,dati_bdv!$E$2:$E$65536,IF(dati_pdc!$C1292=4,dati_bdv!$F$2:$F$65536,IF(dati_pdc!$C1292=5,dati_bdv!$G$2:$G$65536,dati_bdv!$H$2:$H$65536))))),$A1292,dati_bdv!N$2:N$65536)</f>
        <v>0</v>
      </c>
    </row>
    <row r="1293" spans="1:6">
      <c r="A1293" s="34">
        <f>dati_pdc!A1293</f>
        <v>0</v>
      </c>
      <c r="B1293">
        <f>SUMIF(IF(dati_pdc!$C1293=1,dati_bdv!$C$2:$C$65536,IF(dati_pdc!$C1293=2,dati_bdv!$D$2:$D$65536,IF(dati_pdc!$C1293=3,dati_bdv!$E$2:$E$65536,IF(dati_pdc!$C1293=4,dati_bdv!$F$2:$F$65536,IF(dati_pdc!$C1293=5,dati_bdv!$G$2:$G$65536,dati_bdv!$H$2:$H$65536))))),$A1293,dati_bdv!J$2:J$65536)</f>
        <v>0</v>
      </c>
      <c r="C1293">
        <f>SUMIF(IF(dati_pdc!$C1293=1,dati_bdv!$C$2:$C$65536,IF(dati_pdc!$C1293=2,dati_bdv!$D$2:$D$65536,IF(dati_pdc!$C1293=3,dati_bdv!$E$2:$E$65536,IF(dati_pdc!$C1293=4,dati_bdv!$F$2:$F$65536,IF(dati_pdc!$C1293=5,dati_bdv!$G$2:$G$65536,dati_bdv!$H$2:$H$65536))))),$A1293,dati_bdv!K$2:K$65536)</f>
        <v>0</v>
      </c>
      <c r="D1293">
        <f>SUMIF(IF(dati_pdc!$C1293=1,dati_bdv!$C$2:$C$65536,IF(dati_pdc!$C1293=2,dati_bdv!$D$2:$D$65536,IF(dati_pdc!$C1293=3,dati_bdv!$E$2:$E$65536,IF(dati_pdc!$C1293=4,dati_bdv!$F$2:$F$65536,IF(dati_pdc!$C1293=5,dati_bdv!$G$2:$G$65536,dati_bdv!$H$2:$H$65536))))),$A1293,dati_bdv!L$2:L$65536)</f>
        <v>0</v>
      </c>
      <c r="E1293">
        <f>SUMIF(IF(dati_pdc!$C1293=1,dati_bdv!$C$2:$C$65536,IF(dati_pdc!$C1293=2,dati_bdv!$D$2:$D$65536,IF(dati_pdc!$C1293=3,dati_bdv!$E$2:$E$65536,IF(dati_pdc!$C1293=4,dati_bdv!$F$2:$F$65536,IF(dati_pdc!$C1293=5,dati_bdv!$G$2:$G$65536,dati_bdv!$H$2:$H$65536))))),$A1293,dati_bdv!M$2:M$65536)</f>
        <v>0</v>
      </c>
      <c r="F1293">
        <f>SUMIF(IF(dati_pdc!$C1293=1,dati_bdv!$C$2:$C$65536,IF(dati_pdc!$C1293=2,dati_bdv!$D$2:$D$65536,IF(dati_pdc!$C1293=3,dati_bdv!$E$2:$E$65536,IF(dati_pdc!$C1293=4,dati_bdv!$F$2:$F$65536,IF(dati_pdc!$C1293=5,dati_bdv!$G$2:$G$65536,dati_bdv!$H$2:$H$65536))))),$A1293,dati_bdv!N$2:N$65536)</f>
        <v>0</v>
      </c>
    </row>
    <row r="1294" spans="1:6">
      <c r="A1294" s="34">
        <f>dati_pdc!A1294</f>
        <v>0</v>
      </c>
      <c r="B1294">
        <f>SUMIF(IF(dati_pdc!$C1294=1,dati_bdv!$C$2:$C$65536,IF(dati_pdc!$C1294=2,dati_bdv!$D$2:$D$65536,IF(dati_pdc!$C1294=3,dati_bdv!$E$2:$E$65536,IF(dati_pdc!$C1294=4,dati_bdv!$F$2:$F$65536,IF(dati_pdc!$C1294=5,dati_bdv!$G$2:$G$65536,dati_bdv!$H$2:$H$65536))))),$A1294,dati_bdv!J$2:J$65536)</f>
        <v>0</v>
      </c>
      <c r="C1294">
        <f>SUMIF(IF(dati_pdc!$C1294=1,dati_bdv!$C$2:$C$65536,IF(dati_pdc!$C1294=2,dati_bdv!$D$2:$D$65536,IF(dati_pdc!$C1294=3,dati_bdv!$E$2:$E$65536,IF(dati_pdc!$C1294=4,dati_bdv!$F$2:$F$65536,IF(dati_pdc!$C1294=5,dati_bdv!$G$2:$G$65536,dati_bdv!$H$2:$H$65536))))),$A1294,dati_bdv!K$2:K$65536)</f>
        <v>0</v>
      </c>
      <c r="D1294">
        <f>SUMIF(IF(dati_pdc!$C1294=1,dati_bdv!$C$2:$C$65536,IF(dati_pdc!$C1294=2,dati_bdv!$D$2:$D$65536,IF(dati_pdc!$C1294=3,dati_bdv!$E$2:$E$65536,IF(dati_pdc!$C1294=4,dati_bdv!$F$2:$F$65536,IF(dati_pdc!$C1294=5,dati_bdv!$G$2:$G$65536,dati_bdv!$H$2:$H$65536))))),$A1294,dati_bdv!L$2:L$65536)</f>
        <v>0</v>
      </c>
      <c r="E1294">
        <f>SUMIF(IF(dati_pdc!$C1294=1,dati_bdv!$C$2:$C$65536,IF(dati_pdc!$C1294=2,dati_bdv!$D$2:$D$65536,IF(dati_pdc!$C1294=3,dati_bdv!$E$2:$E$65536,IF(dati_pdc!$C1294=4,dati_bdv!$F$2:$F$65536,IF(dati_pdc!$C1294=5,dati_bdv!$G$2:$G$65536,dati_bdv!$H$2:$H$65536))))),$A1294,dati_bdv!M$2:M$65536)</f>
        <v>0</v>
      </c>
      <c r="F1294">
        <f>SUMIF(IF(dati_pdc!$C1294=1,dati_bdv!$C$2:$C$65536,IF(dati_pdc!$C1294=2,dati_bdv!$D$2:$D$65536,IF(dati_pdc!$C1294=3,dati_bdv!$E$2:$E$65536,IF(dati_pdc!$C1294=4,dati_bdv!$F$2:$F$65536,IF(dati_pdc!$C1294=5,dati_bdv!$G$2:$G$65536,dati_bdv!$H$2:$H$65536))))),$A1294,dati_bdv!N$2:N$65536)</f>
        <v>0</v>
      </c>
    </row>
    <row r="1295" spans="1:6">
      <c r="A1295" s="34">
        <f>dati_pdc!A1295</f>
        <v>0</v>
      </c>
      <c r="B1295">
        <f>SUMIF(IF(dati_pdc!$C1295=1,dati_bdv!$C$2:$C$65536,IF(dati_pdc!$C1295=2,dati_bdv!$D$2:$D$65536,IF(dati_pdc!$C1295=3,dati_bdv!$E$2:$E$65536,IF(dati_pdc!$C1295=4,dati_bdv!$F$2:$F$65536,IF(dati_pdc!$C1295=5,dati_bdv!$G$2:$G$65536,dati_bdv!$H$2:$H$65536))))),$A1295,dati_bdv!J$2:J$65536)</f>
        <v>0</v>
      </c>
      <c r="C1295">
        <f>SUMIF(IF(dati_pdc!$C1295=1,dati_bdv!$C$2:$C$65536,IF(dati_pdc!$C1295=2,dati_bdv!$D$2:$D$65536,IF(dati_pdc!$C1295=3,dati_bdv!$E$2:$E$65536,IF(dati_pdc!$C1295=4,dati_bdv!$F$2:$F$65536,IF(dati_pdc!$C1295=5,dati_bdv!$G$2:$G$65536,dati_bdv!$H$2:$H$65536))))),$A1295,dati_bdv!K$2:K$65536)</f>
        <v>0</v>
      </c>
      <c r="D1295">
        <f>SUMIF(IF(dati_pdc!$C1295=1,dati_bdv!$C$2:$C$65536,IF(dati_pdc!$C1295=2,dati_bdv!$D$2:$D$65536,IF(dati_pdc!$C1295=3,dati_bdv!$E$2:$E$65536,IF(dati_pdc!$C1295=4,dati_bdv!$F$2:$F$65536,IF(dati_pdc!$C1295=5,dati_bdv!$G$2:$G$65536,dati_bdv!$H$2:$H$65536))))),$A1295,dati_bdv!L$2:L$65536)</f>
        <v>0</v>
      </c>
      <c r="E1295">
        <f>SUMIF(IF(dati_pdc!$C1295=1,dati_bdv!$C$2:$C$65536,IF(dati_pdc!$C1295=2,dati_bdv!$D$2:$D$65536,IF(dati_pdc!$C1295=3,dati_bdv!$E$2:$E$65536,IF(dati_pdc!$C1295=4,dati_bdv!$F$2:$F$65536,IF(dati_pdc!$C1295=5,dati_bdv!$G$2:$G$65536,dati_bdv!$H$2:$H$65536))))),$A1295,dati_bdv!M$2:M$65536)</f>
        <v>0</v>
      </c>
      <c r="F1295">
        <f>SUMIF(IF(dati_pdc!$C1295=1,dati_bdv!$C$2:$C$65536,IF(dati_pdc!$C1295=2,dati_bdv!$D$2:$D$65536,IF(dati_pdc!$C1295=3,dati_bdv!$E$2:$E$65536,IF(dati_pdc!$C1295=4,dati_bdv!$F$2:$F$65536,IF(dati_pdc!$C1295=5,dati_bdv!$G$2:$G$65536,dati_bdv!$H$2:$H$65536))))),$A1295,dati_bdv!N$2:N$65536)</f>
        <v>0</v>
      </c>
    </row>
    <row r="1296" spans="1:6">
      <c r="A1296" s="34">
        <f>dati_pdc!A1296</f>
        <v>0</v>
      </c>
      <c r="B1296">
        <f>SUMIF(IF(dati_pdc!$C1296=1,dati_bdv!$C$2:$C$65536,IF(dati_pdc!$C1296=2,dati_bdv!$D$2:$D$65536,IF(dati_pdc!$C1296=3,dati_bdv!$E$2:$E$65536,IF(dati_pdc!$C1296=4,dati_bdv!$F$2:$F$65536,IF(dati_pdc!$C1296=5,dati_bdv!$G$2:$G$65536,dati_bdv!$H$2:$H$65536))))),$A1296,dati_bdv!J$2:J$65536)</f>
        <v>0</v>
      </c>
      <c r="C1296">
        <f>SUMIF(IF(dati_pdc!$C1296=1,dati_bdv!$C$2:$C$65536,IF(dati_pdc!$C1296=2,dati_bdv!$D$2:$D$65536,IF(dati_pdc!$C1296=3,dati_bdv!$E$2:$E$65536,IF(dati_pdc!$C1296=4,dati_bdv!$F$2:$F$65536,IF(dati_pdc!$C1296=5,dati_bdv!$G$2:$G$65536,dati_bdv!$H$2:$H$65536))))),$A1296,dati_bdv!K$2:K$65536)</f>
        <v>0</v>
      </c>
      <c r="D1296">
        <f>SUMIF(IF(dati_pdc!$C1296=1,dati_bdv!$C$2:$C$65536,IF(dati_pdc!$C1296=2,dati_bdv!$D$2:$D$65536,IF(dati_pdc!$C1296=3,dati_bdv!$E$2:$E$65536,IF(dati_pdc!$C1296=4,dati_bdv!$F$2:$F$65536,IF(dati_pdc!$C1296=5,dati_bdv!$G$2:$G$65536,dati_bdv!$H$2:$H$65536))))),$A1296,dati_bdv!L$2:L$65536)</f>
        <v>0</v>
      </c>
      <c r="E1296">
        <f>SUMIF(IF(dati_pdc!$C1296=1,dati_bdv!$C$2:$C$65536,IF(dati_pdc!$C1296=2,dati_bdv!$D$2:$D$65536,IF(dati_pdc!$C1296=3,dati_bdv!$E$2:$E$65536,IF(dati_pdc!$C1296=4,dati_bdv!$F$2:$F$65536,IF(dati_pdc!$C1296=5,dati_bdv!$G$2:$G$65536,dati_bdv!$H$2:$H$65536))))),$A1296,dati_bdv!M$2:M$65536)</f>
        <v>0</v>
      </c>
      <c r="F1296">
        <f>SUMIF(IF(dati_pdc!$C1296=1,dati_bdv!$C$2:$C$65536,IF(dati_pdc!$C1296=2,dati_bdv!$D$2:$D$65536,IF(dati_pdc!$C1296=3,dati_bdv!$E$2:$E$65536,IF(dati_pdc!$C1296=4,dati_bdv!$F$2:$F$65536,IF(dati_pdc!$C1296=5,dati_bdv!$G$2:$G$65536,dati_bdv!$H$2:$H$65536))))),$A1296,dati_bdv!N$2:N$65536)</f>
        <v>0</v>
      </c>
    </row>
    <row r="1297" spans="1:6">
      <c r="A1297" s="34">
        <f>dati_pdc!A1297</f>
        <v>0</v>
      </c>
      <c r="B1297">
        <f>SUMIF(IF(dati_pdc!$C1297=1,dati_bdv!$C$2:$C$65536,IF(dati_pdc!$C1297=2,dati_bdv!$D$2:$D$65536,IF(dati_pdc!$C1297=3,dati_bdv!$E$2:$E$65536,IF(dati_pdc!$C1297=4,dati_bdv!$F$2:$F$65536,IF(dati_pdc!$C1297=5,dati_bdv!$G$2:$G$65536,dati_bdv!$H$2:$H$65536))))),$A1297,dati_bdv!J$2:J$65536)</f>
        <v>0</v>
      </c>
      <c r="C1297">
        <f>SUMIF(IF(dati_pdc!$C1297=1,dati_bdv!$C$2:$C$65536,IF(dati_pdc!$C1297=2,dati_bdv!$D$2:$D$65536,IF(dati_pdc!$C1297=3,dati_bdv!$E$2:$E$65536,IF(dati_pdc!$C1297=4,dati_bdv!$F$2:$F$65536,IF(dati_pdc!$C1297=5,dati_bdv!$G$2:$G$65536,dati_bdv!$H$2:$H$65536))))),$A1297,dati_bdv!K$2:K$65536)</f>
        <v>0</v>
      </c>
      <c r="D1297">
        <f>SUMIF(IF(dati_pdc!$C1297=1,dati_bdv!$C$2:$C$65536,IF(dati_pdc!$C1297=2,dati_bdv!$D$2:$D$65536,IF(dati_pdc!$C1297=3,dati_bdv!$E$2:$E$65536,IF(dati_pdc!$C1297=4,dati_bdv!$F$2:$F$65536,IF(dati_pdc!$C1297=5,dati_bdv!$G$2:$G$65536,dati_bdv!$H$2:$H$65536))))),$A1297,dati_bdv!L$2:L$65536)</f>
        <v>0</v>
      </c>
      <c r="E1297">
        <f>SUMIF(IF(dati_pdc!$C1297=1,dati_bdv!$C$2:$C$65536,IF(dati_pdc!$C1297=2,dati_bdv!$D$2:$D$65536,IF(dati_pdc!$C1297=3,dati_bdv!$E$2:$E$65536,IF(dati_pdc!$C1297=4,dati_bdv!$F$2:$F$65536,IF(dati_pdc!$C1297=5,dati_bdv!$G$2:$G$65536,dati_bdv!$H$2:$H$65536))))),$A1297,dati_bdv!M$2:M$65536)</f>
        <v>0</v>
      </c>
      <c r="F1297">
        <f>SUMIF(IF(dati_pdc!$C1297=1,dati_bdv!$C$2:$C$65536,IF(dati_pdc!$C1297=2,dati_bdv!$D$2:$D$65536,IF(dati_pdc!$C1297=3,dati_bdv!$E$2:$E$65536,IF(dati_pdc!$C1297=4,dati_bdv!$F$2:$F$65536,IF(dati_pdc!$C1297=5,dati_bdv!$G$2:$G$65536,dati_bdv!$H$2:$H$65536))))),$A1297,dati_bdv!N$2:N$65536)</f>
        <v>0</v>
      </c>
    </row>
    <row r="1298" spans="1:6">
      <c r="A1298" s="34">
        <f>dati_pdc!A1298</f>
        <v>0</v>
      </c>
      <c r="B1298">
        <f>SUMIF(IF(dati_pdc!$C1298=1,dati_bdv!$C$2:$C$65536,IF(dati_pdc!$C1298=2,dati_bdv!$D$2:$D$65536,IF(dati_pdc!$C1298=3,dati_bdv!$E$2:$E$65536,IF(dati_pdc!$C1298=4,dati_bdv!$F$2:$F$65536,IF(dati_pdc!$C1298=5,dati_bdv!$G$2:$G$65536,dati_bdv!$H$2:$H$65536))))),$A1298,dati_bdv!J$2:J$65536)</f>
        <v>0</v>
      </c>
      <c r="C1298">
        <f>SUMIF(IF(dati_pdc!$C1298=1,dati_bdv!$C$2:$C$65536,IF(dati_pdc!$C1298=2,dati_bdv!$D$2:$D$65536,IF(dati_pdc!$C1298=3,dati_bdv!$E$2:$E$65536,IF(dati_pdc!$C1298=4,dati_bdv!$F$2:$F$65536,IF(dati_pdc!$C1298=5,dati_bdv!$G$2:$G$65536,dati_bdv!$H$2:$H$65536))))),$A1298,dati_bdv!K$2:K$65536)</f>
        <v>0</v>
      </c>
      <c r="D1298">
        <f>SUMIF(IF(dati_pdc!$C1298=1,dati_bdv!$C$2:$C$65536,IF(dati_pdc!$C1298=2,dati_bdv!$D$2:$D$65536,IF(dati_pdc!$C1298=3,dati_bdv!$E$2:$E$65536,IF(dati_pdc!$C1298=4,dati_bdv!$F$2:$F$65536,IF(dati_pdc!$C1298=5,dati_bdv!$G$2:$G$65536,dati_bdv!$H$2:$H$65536))))),$A1298,dati_bdv!L$2:L$65536)</f>
        <v>0</v>
      </c>
      <c r="E1298">
        <f>SUMIF(IF(dati_pdc!$C1298=1,dati_bdv!$C$2:$C$65536,IF(dati_pdc!$C1298=2,dati_bdv!$D$2:$D$65536,IF(dati_pdc!$C1298=3,dati_bdv!$E$2:$E$65536,IF(dati_pdc!$C1298=4,dati_bdv!$F$2:$F$65536,IF(dati_pdc!$C1298=5,dati_bdv!$G$2:$G$65536,dati_bdv!$H$2:$H$65536))))),$A1298,dati_bdv!M$2:M$65536)</f>
        <v>0</v>
      </c>
      <c r="F1298">
        <f>SUMIF(IF(dati_pdc!$C1298=1,dati_bdv!$C$2:$C$65536,IF(dati_pdc!$C1298=2,dati_bdv!$D$2:$D$65536,IF(dati_pdc!$C1298=3,dati_bdv!$E$2:$E$65536,IF(dati_pdc!$C1298=4,dati_bdv!$F$2:$F$65536,IF(dati_pdc!$C1298=5,dati_bdv!$G$2:$G$65536,dati_bdv!$H$2:$H$65536))))),$A1298,dati_bdv!N$2:N$65536)</f>
        <v>0</v>
      </c>
    </row>
    <row r="1299" spans="1:6">
      <c r="A1299" s="34">
        <f>dati_pdc!A1299</f>
        <v>0</v>
      </c>
      <c r="B1299">
        <f>SUMIF(IF(dati_pdc!$C1299=1,dati_bdv!$C$2:$C$65536,IF(dati_pdc!$C1299=2,dati_bdv!$D$2:$D$65536,IF(dati_pdc!$C1299=3,dati_bdv!$E$2:$E$65536,IF(dati_pdc!$C1299=4,dati_bdv!$F$2:$F$65536,IF(dati_pdc!$C1299=5,dati_bdv!$G$2:$G$65536,dati_bdv!$H$2:$H$65536))))),$A1299,dati_bdv!J$2:J$65536)</f>
        <v>0</v>
      </c>
      <c r="C1299">
        <f>SUMIF(IF(dati_pdc!$C1299=1,dati_bdv!$C$2:$C$65536,IF(dati_pdc!$C1299=2,dati_bdv!$D$2:$D$65536,IF(dati_pdc!$C1299=3,dati_bdv!$E$2:$E$65536,IF(dati_pdc!$C1299=4,dati_bdv!$F$2:$F$65536,IF(dati_pdc!$C1299=5,dati_bdv!$G$2:$G$65536,dati_bdv!$H$2:$H$65536))))),$A1299,dati_bdv!K$2:K$65536)</f>
        <v>0</v>
      </c>
      <c r="D1299">
        <f>SUMIF(IF(dati_pdc!$C1299=1,dati_bdv!$C$2:$C$65536,IF(dati_pdc!$C1299=2,dati_bdv!$D$2:$D$65536,IF(dati_pdc!$C1299=3,dati_bdv!$E$2:$E$65536,IF(dati_pdc!$C1299=4,dati_bdv!$F$2:$F$65536,IF(dati_pdc!$C1299=5,dati_bdv!$G$2:$G$65536,dati_bdv!$H$2:$H$65536))))),$A1299,dati_bdv!L$2:L$65536)</f>
        <v>0</v>
      </c>
      <c r="E1299">
        <f>SUMIF(IF(dati_pdc!$C1299=1,dati_bdv!$C$2:$C$65536,IF(dati_pdc!$C1299=2,dati_bdv!$D$2:$D$65536,IF(dati_pdc!$C1299=3,dati_bdv!$E$2:$E$65536,IF(dati_pdc!$C1299=4,dati_bdv!$F$2:$F$65536,IF(dati_pdc!$C1299=5,dati_bdv!$G$2:$G$65536,dati_bdv!$H$2:$H$65536))))),$A1299,dati_bdv!M$2:M$65536)</f>
        <v>0</v>
      </c>
      <c r="F1299">
        <f>SUMIF(IF(dati_pdc!$C1299=1,dati_bdv!$C$2:$C$65536,IF(dati_pdc!$C1299=2,dati_bdv!$D$2:$D$65536,IF(dati_pdc!$C1299=3,dati_bdv!$E$2:$E$65536,IF(dati_pdc!$C1299=4,dati_bdv!$F$2:$F$65536,IF(dati_pdc!$C1299=5,dati_bdv!$G$2:$G$65536,dati_bdv!$H$2:$H$65536))))),$A1299,dati_bdv!N$2:N$65536)</f>
        <v>0</v>
      </c>
    </row>
    <row r="1300" spans="1:6">
      <c r="A1300" s="34">
        <f>dati_pdc!A1300</f>
        <v>0</v>
      </c>
      <c r="B1300">
        <f>SUMIF(IF(dati_pdc!$C1300=1,dati_bdv!$C$2:$C$65536,IF(dati_pdc!$C1300=2,dati_bdv!$D$2:$D$65536,IF(dati_pdc!$C1300=3,dati_bdv!$E$2:$E$65536,IF(dati_pdc!$C1300=4,dati_bdv!$F$2:$F$65536,IF(dati_pdc!$C1300=5,dati_bdv!$G$2:$G$65536,dati_bdv!$H$2:$H$65536))))),$A1300,dati_bdv!J$2:J$65536)</f>
        <v>0</v>
      </c>
      <c r="C1300">
        <f>SUMIF(IF(dati_pdc!$C1300=1,dati_bdv!$C$2:$C$65536,IF(dati_pdc!$C1300=2,dati_bdv!$D$2:$D$65536,IF(dati_pdc!$C1300=3,dati_bdv!$E$2:$E$65536,IF(dati_pdc!$C1300=4,dati_bdv!$F$2:$F$65536,IF(dati_pdc!$C1300=5,dati_bdv!$G$2:$G$65536,dati_bdv!$H$2:$H$65536))))),$A1300,dati_bdv!K$2:K$65536)</f>
        <v>0</v>
      </c>
      <c r="D1300">
        <f>SUMIF(IF(dati_pdc!$C1300=1,dati_bdv!$C$2:$C$65536,IF(dati_pdc!$C1300=2,dati_bdv!$D$2:$D$65536,IF(dati_pdc!$C1300=3,dati_bdv!$E$2:$E$65536,IF(dati_pdc!$C1300=4,dati_bdv!$F$2:$F$65536,IF(dati_pdc!$C1300=5,dati_bdv!$G$2:$G$65536,dati_bdv!$H$2:$H$65536))))),$A1300,dati_bdv!L$2:L$65536)</f>
        <v>0</v>
      </c>
      <c r="E1300">
        <f>SUMIF(IF(dati_pdc!$C1300=1,dati_bdv!$C$2:$C$65536,IF(dati_pdc!$C1300=2,dati_bdv!$D$2:$D$65536,IF(dati_pdc!$C1300=3,dati_bdv!$E$2:$E$65536,IF(dati_pdc!$C1300=4,dati_bdv!$F$2:$F$65536,IF(dati_pdc!$C1300=5,dati_bdv!$G$2:$G$65536,dati_bdv!$H$2:$H$65536))))),$A1300,dati_bdv!M$2:M$65536)</f>
        <v>0</v>
      </c>
      <c r="F1300">
        <f>SUMIF(IF(dati_pdc!$C1300=1,dati_bdv!$C$2:$C$65536,IF(dati_pdc!$C1300=2,dati_bdv!$D$2:$D$65536,IF(dati_pdc!$C1300=3,dati_bdv!$E$2:$E$65536,IF(dati_pdc!$C1300=4,dati_bdv!$F$2:$F$65536,IF(dati_pdc!$C1300=5,dati_bdv!$G$2:$G$65536,dati_bdv!$H$2:$H$65536))))),$A1300,dati_bdv!N$2:N$65536)</f>
        <v>0</v>
      </c>
    </row>
    <row r="1301" spans="1:6">
      <c r="A1301" s="34">
        <f>dati_pdc!A1301</f>
        <v>0</v>
      </c>
      <c r="B1301">
        <f>SUMIF(IF(dati_pdc!$C1301=1,dati_bdv!$C$2:$C$65536,IF(dati_pdc!$C1301=2,dati_bdv!$D$2:$D$65536,IF(dati_pdc!$C1301=3,dati_bdv!$E$2:$E$65536,IF(dati_pdc!$C1301=4,dati_bdv!$F$2:$F$65536,IF(dati_pdc!$C1301=5,dati_bdv!$G$2:$G$65536,dati_bdv!$H$2:$H$65536))))),$A1301,dati_bdv!J$2:J$65536)</f>
        <v>0</v>
      </c>
      <c r="C1301">
        <f>SUMIF(IF(dati_pdc!$C1301=1,dati_bdv!$C$2:$C$65536,IF(dati_pdc!$C1301=2,dati_bdv!$D$2:$D$65536,IF(dati_pdc!$C1301=3,dati_bdv!$E$2:$E$65536,IF(dati_pdc!$C1301=4,dati_bdv!$F$2:$F$65536,IF(dati_pdc!$C1301=5,dati_bdv!$G$2:$G$65536,dati_bdv!$H$2:$H$65536))))),$A1301,dati_bdv!K$2:K$65536)</f>
        <v>0</v>
      </c>
      <c r="D1301">
        <f>SUMIF(IF(dati_pdc!$C1301=1,dati_bdv!$C$2:$C$65536,IF(dati_pdc!$C1301=2,dati_bdv!$D$2:$D$65536,IF(dati_pdc!$C1301=3,dati_bdv!$E$2:$E$65536,IF(dati_pdc!$C1301=4,dati_bdv!$F$2:$F$65536,IF(dati_pdc!$C1301=5,dati_bdv!$G$2:$G$65536,dati_bdv!$H$2:$H$65536))))),$A1301,dati_bdv!L$2:L$65536)</f>
        <v>0</v>
      </c>
      <c r="E1301">
        <f>SUMIF(IF(dati_pdc!$C1301=1,dati_bdv!$C$2:$C$65536,IF(dati_pdc!$C1301=2,dati_bdv!$D$2:$D$65536,IF(dati_pdc!$C1301=3,dati_bdv!$E$2:$E$65536,IF(dati_pdc!$C1301=4,dati_bdv!$F$2:$F$65536,IF(dati_pdc!$C1301=5,dati_bdv!$G$2:$G$65536,dati_bdv!$H$2:$H$65536))))),$A1301,dati_bdv!M$2:M$65536)</f>
        <v>0</v>
      </c>
      <c r="F1301">
        <f>SUMIF(IF(dati_pdc!$C1301=1,dati_bdv!$C$2:$C$65536,IF(dati_pdc!$C1301=2,dati_bdv!$D$2:$D$65536,IF(dati_pdc!$C1301=3,dati_bdv!$E$2:$E$65536,IF(dati_pdc!$C1301=4,dati_bdv!$F$2:$F$65536,IF(dati_pdc!$C1301=5,dati_bdv!$G$2:$G$65536,dati_bdv!$H$2:$H$65536))))),$A1301,dati_bdv!N$2:N$65536)</f>
        <v>0</v>
      </c>
    </row>
    <row r="1302" spans="1:6">
      <c r="A1302" s="34">
        <f>dati_pdc!A1302</f>
        <v>0</v>
      </c>
      <c r="B1302">
        <f>SUMIF(IF(dati_pdc!$C1302=1,dati_bdv!$C$2:$C$65536,IF(dati_pdc!$C1302=2,dati_bdv!$D$2:$D$65536,IF(dati_pdc!$C1302=3,dati_bdv!$E$2:$E$65536,IF(dati_pdc!$C1302=4,dati_bdv!$F$2:$F$65536,IF(dati_pdc!$C1302=5,dati_bdv!$G$2:$G$65536,dati_bdv!$H$2:$H$65536))))),$A1302,dati_bdv!J$2:J$65536)</f>
        <v>0</v>
      </c>
      <c r="C1302">
        <f>SUMIF(IF(dati_pdc!$C1302=1,dati_bdv!$C$2:$C$65536,IF(dati_pdc!$C1302=2,dati_bdv!$D$2:$D$65536,IF(dati_pdc!$C1302=3,dati_bdv!$E$2:$E$65536,IF(dati_pdc!$C1302=4,dati_bdv!$F$2:$F$65536,IF(dati_pdc!$C1302=5,dati_bdv!$G$2:$G$65536,dati_bdv!$H$2:$H$65536))))),$A1302,dati_bdv!K$2:K$65536)</f>
        <v>0</v>
      </c>
      <c r="D1302">
        <f>SUMIF(IF(dati_pdc!$C1302=1,dati_bdv!$C$2:$C$65536,IF(dati_pdc!$C1302=2,dati_bdv!$D$2:$D$65536,IF(dati_pdc!$C1302=3,dati_bdv!$E$2:$E$65536,IF(dati_pdc!$C1302=4,dati_bdv!$F$2:$F$65536,IF(dati_pdc!$C1302=5,dati_bdv!$G$2:$G$65536,dati_bdv!$H$2:$H$65536))))),$A1302,dati_bdv!L$2:L$65536)</f>
        <v>0</v>
      </c>
      <c r="E1302">
        <f>SUMIF(IF(dati_pdc!$C1302=1,dati_bdv!$C$2:$C$65536,IF(dati_pdc!$C1302=2,dati_bdv!$D$2:$D$65536,IF(dati_pdc!$C1302=3,dati_bdv!$E$2:$E$65536,IF(dati_pdc!$C1302=4,dati_bdv!$F$2:$F$65536,IF(dati_pdc!$C1302=5,dati_bdv!$G$2:$G$65536,dati_bdv!$H$2:$H$65536))))),$A1302,dati_bdv!M$2:M$65536)</f>
        <v>0</v>
      </c>
      <c r="F1302">
        <f>SUMIF(IF(dati_pdc!$C1302=1,dati_bdv!$C$2:$C$65536,IF(dati_pdc!$C1302=2,dati_bdv!$D$2:$D$65536,IF(dati_pdc!$C1302=3,dati_bdv!$E$2:$E$65536,IF(dati_pdc!$C1302=4,dati_bdv!$F$2:$F$65536,IF(dati_pdc!$C1302=5,dati_bdv!$G$2:$G$65536,dati_bdv!$H$2:$H$65536))))),$A1302,dati_bdv!N$2:N$65536)</f>
        <v>0</v>
      </c>
    </row>
    <row r="1303" spans="1:6">
      <c r="A1303" s="34">
        <f>dati_pdc!A1303</f>
        <v>0</v>
      </c>
      <c r="B1303">
        <f>SUMIF(IF(dati_pdc!$C1303=1,dati_bdv!$C$2:$C$65536,IF(dati_pdc!$C1303=2,dati_bdv!$D$2:$D$65536,IF(dati_pdc!$C1303=3,dati_bdv!$E$2:$E$65536,IF(dati_pdc!$C1303=4,dati_bdv!$F$2:$F$65536,IF(dati_pdc!$C1303=5,dati_bdv!$G$2:$G$65536,dati_bdv!$H$2:$H$65536))))),$A1303,dati_bdv!J$2:J$65536)</f>
        <v>0</v>
      </c>
      <c r="C1303">
        <f>SUMIF(IF(dati_pdc!$C1303=1,dati_bdv!$C$2:$C$65536,IF(dati_pdc!$C1303=2,dati_bdv!$D$2:$D$65536,IF(dati_pdc!$C1303=3,dati_bdv!$E$2:$E$65536,IF(dati_pdc!$C1303=4,dati_bdv!$F$2:$F$65536,IF(dati_pdc!$C1303=5,dati_bdv!$G$2:$G$65536,dati_bdv!$H$2:$H$65536))))),$A1303,dati_bdv!K$2:K$65536)</f>
        <v>0</v>
      </c>
      <c r="D1303">
        <f>SUMIF(IF(dati_pdc!$C1303=1,dati_bdv!$C$2:$C$65536,IF(dati_pdc!$C1303=2,dati_bdv!$D$2:$D$65536,IF(dati_pdc!$C1303=3,dati_bdv!$E$2:$E$65536,IF(dati_pdc!$C1303=4,dati_bdv!$F$2:$F$65536,IF(dati_pdc!$C1303=5,dati_bdv!$G$2:$G$65536,dati_bdv!$H$2:$H$65536))))),$A1303,dati_bdv!L$2:L$65536)</f>
        <v>0</v>
      </c>
      <c r="E1303">
        <f>SUMIF(IF(dati_pdc!$C1303=1,dati_bdv!$C$2:$C$65536,IF(dati_pdc!$C1303=2,dati_bdv!$D$2:$D$65536,IF(dati_pdc!$C1303=3,dati_bdv!$E$2:$E$65536,IF(dati_pdc!$C1303=4,dati_bdv!$F$2:$F$65536,IF(dati_pdc!$C1303=5,dati_bdv!$G$2:$G$65536,dati_bdv!$H$2:$H$65536))))),$A1303,dati_bdv!M$2:M$65536)</f>
        <v>0</v>
      </c>
      <c r="F1303">
        <f>SUMIF(IF(dati_pdc!$C1303=1,dati_bdv!$C$2:$C$65536,IF(dati_pdc!$C1303=2,dati_bdv!$D$2:$D$65536,IF(dati_pdc!$C1303=3,dati_bdv!$E$2:$E$65536,IF(dati_pdc!$C1303=4,dati_bdv!$F$2:$F$65536,IF(dati_pdc!$C1303=5,dati_bdv!$G$2:$G$65536,dati_bdv!$H$2:$H$65536))))),$A1303,dati_bdv!N$2:N$65536)</f>
        <v>0</v>
      </c>
    </row>
    <row r="1304" spans="1:6">
      <c r="A1304" s="34">
        <f>dati_pdc!A1304</f>
        <v>0</v>
      </c>
      <c r="B1304">
        <f>SUMIF(IF(dati_pdc!$C1304=1,dati_bdv!$C$2:$C$65536,IF(dati_pdc!$C1304=2,dati_bdv!$D$2:$D$65536,IF(dati_pdc!$C1304=3,dati_bdv!$E$2:$E$65536,IF(dati_pdc!$C1304=4,dati_bdv!$F$2:$F$65536,IF(dati_pdc!$C1304=5,dati_bdv!$G$2:$G$65536,dati_bdv!$H$2:$H$65536))))),$A1304,dati_bdv!J$2:J$65536)</f>
        <v>0</v>
      </c>
      <c r="C1304">
        <f>SUMIF(IF(dati_pdc!$C1304=1,dati_bdv!$C$2:$C$65536,IF(dati_pdc!$C1304=2,dati_bdv!$D$2:$D$65536,IF(dati_pdc!$C1304=3,dati_bdv!$E$2:$E$65536,IF(dati_pdc!$C1304=4,dati_bdv!$F$2:$F$65536,IF(dati_pdc!$C1304=5,dati_bdv!$G$2:$G$65536,dati_bdv!$H$2:$H$65536))))),$A1304,dati_bdv!K$2:K$65536)</f>
        <v>0</v>
      </c>
      <c r="D1304">
        <f>SUMIF(IF(dati_pdc!$C1304=1,dati_bdv!$C$2:$C$65536,IF(dati_pdc!$C1304=2,dati_bdv!$D$2:$D$65536,IF(dati_pdc!$C1304=3,dati_bdv!$E$2:$E$65536,IF(dati_pdc!$C1304=4,dati_bdv!$F$2:$F$65536,IF(dati_pdc!$C1304=5,dati_bdv!$G$2:$G$65536,dati_bdv!$H$2:$H$65536))))),$A1304,dati_bdv!L$2:L$65536)</f>
        <v>0</v>
      </c>
      <c r="E1304">
        <f>SUMIF(IF(dati_pdc!$C1304=1,dati_bdv!$C$2:$C$65536,IF(dati_pdc!$C1304=2,dati_bdv!$D$2:$D$65536,IF(dati_pdc!$C1304=3,dati_bdv!$E$2:$E$65536,IF(dati_pdc!$C1304=4,dati_bdv!$F$2:$F$65536,IF(dati_pdc!$C1304=5,dati_bdv!$G$2:$G$65536,dati_bdv!$H$2:$H$65536))))),$A1304,dati_bdv!M$2:M$65536)</f>
        <v>0</v>
      </c>
      <c r="F1304">
        <f>SUMIF(IF(dati_pdc!$C1304=1,dati_bdv!$C$2:$C$65536,IF(dati_pdc!$C1304=2,dati_bdv!$D$2:$D$65536,IF(dati_pdc!$C1304=3,dati_bdv!$E$2:$E$65536,IF(dati_pdc!$C1304=4,dati_bdv!$F$2:$F$65536,IF(dati_pdc!$C1304=5,dati_bdv!$G$2:$G$65536,dati_bdv!$H$2:$H$65536))))),$A1304,dati_bdv!N$2:N$65536)</f>
        <v>0</v>
      </c>
    </row>
    <row r="1305" spans="1:6">
      <c r="A1305" s="34">
        <f>dati_pdc!A1305</f>
        <v>0</v>
      </c>
      <c r="B1305">
        <f>SUMIF(IF(dati_pdc!$C1305=1,dati_bdv!$C$2:$C$65536,IF(dati_pdc!$C1305=2,dati_bdv!$D$2:$D$65536,IF(dati_pdc!$C1305=3,dati_bdv!$E$2:$E$65536,IF(dati_pdc!$C1305=4,dati_bdv!$F$2:$F$65536,IF(dati_pdc!$C1305=5,dati_bdv!$G$2:$G$65536,dati_bdv!$H$2:$H$65536))))),$A1305,dati_bdv!J$2:J$65536)</f>
        <v>0</v>
      </c>
      <c r="C1305">
        <f>SUMIF(IF(dati_pdc!$C1305=1,dati_bdv!$C$2:$C$65536,IF(dati_pdc!$C1305=2,dati_bdv!$D$2:$D$65536,IF(dati_pdc!$C1305=3,dati_bdv!$E$2:$E$65536,IF(dati_pdc!$C1305=4,dati_bdv!$F$2:$F$65536,IF(dati_pdc!$C1305=5,dati_bdv!$G$2:$G$65536,dati_bdv!$H$2:$H$65536))))),$A1305,dati_bdv!K$2:K$65536)</f>
        <v>0</v>
      </c>
      <c r="D1305">
        <f>SUMIF(IF(dati_pdc!$C1305=1,dati_bdv!$C$2:$C$65536,IF(dati_pdc!$C1305=2,dati_bdv!$D$2:$D$65536,IF(dati_pdc!$C1305=3,dati_bdv!$E$2:$E$65536,IF(dati_pdc!$C1305=4,dati_bdv!$F$2:$F$65536,IF(dati_pdc!$C1305=5,dati_bdv!$G$2:$G$65536,dati_bdv!$H$2:$H$65536))))),$A1305,dati_bdv!L$2:L$65536)</f>
        <v>0</v>
      </c>
      <c r="E1305">
        <f>SUMIF(IF(dati_pdc!$C1305=1,dati_bdv!$C$2:$C$65536,IF(dati_pdc!$C1305=2,dati_bdv!$D$2:$D$65536,IF(dati_pdc!$C1305=3,dati_bdv!$E$2:$E$65536,IF(dati_pdc!$C1305=4,dati_bdv!$F$2:$F$65536,IF(dati_pdc!$C1305=5,dati_bdv!$G$2:$G$65536,dati_bdv!$H$2:$H$65536))))),$A1305,dati_bdv!M$2:M$65536)</f>
        <v>0</v>
      </c>
      <c r="F1305">
        <f>SUMIF(IF(dati_pdc!$C1305=1,dati_bdv!$C$2:$C$65536,IF(dati_pdc!$C1305=2,dati_bdv!$D$2:$D$65536,IF(dati_pdc!$C1305=3,dati_bdv!$E$2:$E$65536,IF(dati_pdc!$C1305=4,dati_bdv!$F$2:$F$65536,IF(dati_pdc!$C1305=5,dati_bdv!$G$2:$G$65536,dati_bdv!$H$2:$H$65536))))),$A1305,dati_bdv!N$2:N$65536)</f>
        <v>0</v>
      </c>
    </row>
    <row r="1306" spans="1:6">
      <c r="A1306" s="34">
        <f>dati_pdc!A1306</f>
        <v>0</v>
      </c>
      <c r="B1306">
        <f>SUMIF(IF(dati_pdc!$C1306=1,dati_bdv!$C$2:$C$65536,IF(dati_pdc!$C1306=2,dati_bdv!$D$2:$D$65536,IF(dati_pdc!$C1306=3,dati_bdv!$E$2:$E$65536,IF(dati_pdc!$C1306=4,dati_bdv!$F$2:$F$65536,IF(dati_pdc!$C1306=5,dati_bdv!$G$2:$G$65536,dati_bdv!$H$2:$H$65536))))),$A1306,dati_bdv!J$2:J$65536)</f>
        <v>0</v>
      </c>
      <c r="C1306">
        <f>SUMIF(IF(dati_pdc!$C1306=1,dati_bdv!$C$2:$C$65536,IF(dati_pdc!$C1306=2,dati_bdv!$D$2:$D$65536,IF(dati_pdc!$C1306=3,dati_bdv!$E$2:$E$65536,IF(dati_pdc!$C1306=4,dati_bdv!$F$2:$F$65536,IF(dati_pdc!$C1306=5,dati_bdv!$G$2:$G$65536,dati_bdv!$H$2:$H$65536))))),$A1306,dati_bdv!K$2:K$65536)</f>
        <v>0</v>
      </c>
      <c r="D1306">
        <f>SUMIF(IF(dati_pdc!$C1306=1,dati_bdv!$C$2:$C$65536,IF(dati_pdc!$C1306=2,dati_bdv!$D$2:$D$65536,IF(dati_pdc!$C1306=3,dati_bdv!$E$2:$E$65536,IF(dati_pdc!$C1306=4,dati_bdv!$F$2:$F$65536,IF(dati_pdc!$C1306=5,dati_bdv!$G$2:$G$65536,dati_bdv!$H$2:$H$65536))))),$A1306,dati_bdv!L$2:L$65536)</f>
        <v>0</v>
      </c>
      <c r="E1306">
        <f>SUMIF(IF(dati_pdc!$C1306=1,dati_bdv!$C$2:$C$65536,IF(dati_pdc!$C1306=2,dati_bdv!$D$2:$D$65536,IF(dati_pdc!$C1306=3,dati_bdv!$E$2:$E$65536,IF(dati_pdc!$C1306=4,dati_bdv!$F$2:$F$65536,IF(dati_pdc!$C1306=5,dati_bdv!$G$2:$G$65536,dati_bdv!$H$2:$H$65536))))),$A1306,dati_bdv!M$2:M$65536)</f>
        <v>0</v>
      </c>
      <c r="F1306">
        <f>SUMIF(IF(dati_pdc!$C1306=1,dati_bdv!$C$2:$C$65536,IF(dati_pdc!$C1306=2,dati_bdv!$D$2:$D$65536,IF(dati_pdc!$C1306=3,dati_bdv!$E$2:$E$65536,IF(dati_pdc!$C1306=4,dati_bdv!$F$2:$F$65536,IF(dati_pdc!$C1306=5,dati_bdv!$G$2:$G$65536,dati_bdv!$H$2:$H$65536))))),$A1306,dati_bdv!N$2:N$65536)</f>
        <v>0</v>
      </c>
    </row>
    <row r="1307" spans="1:6">
      <c r="A1307" s="34">
        <f>dati_pdc!A1307</f>
        <v>0</v>
      </c>
      <c r="B1307">
        <f>SUMIF(IF(dati_pdc!$C1307=1,dati_bdv!$C$2:$C$65536,IF(dati_pdc!$C1307=2,dati_bdv!$D$2:$D$65536,IF(dati_pdc!$C1307=3,dati_bdv!$E$2:$E$65536,IF(dati_pdc!$C1307=4,dati_bdv!$F$2:$F$65536,IF(dati_pdc!$C1307=5,dati_bdv!$G$2:$G$65536,dati_bdv!$H$2:$H$65536))))),$A1307,dati_bdv!J$2:J$65536)</f>
        <v>0</v>
      </c>
      <c r="C1307">
        <f>SUMIF(IF(dati_pdc!$C1307=1,dati_bdv!$C$2:$C$65536,IF(dati_pdc!$C1307=2,dati_bdv!$D$2:$D$65536,IF(dati_pdc!$C1307=3,dati_bdv!$E$2:$E$65536,IF(dati_pdc!$C1307=4,dati_bdv!$F$2:$F$65536,IF(dati_pdc!$C1307=5,dati_bdv!$G$2:$G$65536,dati_bdv!$H$2:$H$65536))))),$A1307,dati_bdv!K$2:K$65536)</f>
        <v>0</v>
      </c>
      <c r="D1307">
        <f>SUMIF(IF(dati_pdc!$C1307=1,dati_bdv!$C$2:$C$65536,IF(dati_pdc!$C1307=2,dati_bdv!$D$2:$D$65536,IF(dati_pdc!$C1307=3,dati_bdv!$E$2:$E$65536,IF(dati_pdc!$C1307=4,dati_bdv!$F$2:$F$65536,IF(dati_pdc!$C1307=5,dati_bdv!$G$2:$G$65536,dati_bdv!$H$2:$H$65536))))),$A1307,dati_bdv!L$2:L$65536)</f>
        <v>0</v>
      </c>
      <c r="E1307">
        <f>SUMIF(IF(dati_pdc!$C1307=1,dati_bdv!$C$2:$C$65536,IF(dati_pdc!$C1307=2,dati_bdv!$D$2:$D$65536,IF(dati_pdc!$C1307=3,dati_bdv!$E$2:$E$65536,IF(dati_pdc!$C1307=4,dati_bdv!$F$2:$F$65536,IF(dati_pdc!$C1307=5,dati_bdv!$G$2:$G$65536,dati_bdv!$H$2:$H$65536))))),$A1307,dati_bdv!M$2:M$65536)</f>
        <v>0</v>
      </c>
      <c r="F1307">
        <f>SUMIF(IF(dati_pdc!$C1307=1,dati_bdv!$C$2:$C$65536,IF(dati_pdc!$C1307=2,dati_bdv!$D$2:$D$65536,IF(dati_pdc!$C1307=3,dati_bdv!$E$2:$E$65536,IF(dati_pdc!$C1307=4,dati_bdv!$F$2:$F$65536,IF(dati_pdc!$C1307=5,dati_bdv!$G$2:$G$65536,dati_bdv!$H$2:$H$65536))))),$A1307,dati_bdv!N$2:N$65536)</f>
        <v>0</v>
      </c>
    </row>
    <row r="1308" spans="1:6">
      <c r="A1308" s="34">
        <f>dati_pdc!A1308</f>
        <v>0</v>
      </c>
      <c r="B1308">
        <f>SUMIF(IF(dati_pdc!$C1308=1,dati_bdv!$C$2:$C$65536,IF(dati_pdc!$C1308=2,dati_bdv!$D$2:$D$65536,IF(dati_pdc!$C1308=3,dati_bdv!$E$2:$E$65536,IF(dati_pdc!$C1308=4,dati_bdv!$F$2:$F$65536,IF(dati_pdc!$C1308=5,dati_bdv!$G$2:$G$65536,dati_bdv!$H$2:$H$65536))))),$A1308,dati_bdv!J$2:J$65536)</f>
        <v>0</v>
      </c>
      <c r="C1308">
        <f>SUMIF(IF(dati_pdc!$C1308=1,dati_bdv!$C$2:$C$65536,IF(dati_pdc!$C1308=2,dati_bdv!$D$2:$D$65536,IF(dati_pdc!$C1308=3,dati_bdv!$E$2:$E$65536,IF(dati_pdc!$C1308=4,dati_bdv!$F$2:$F$65536,IF(dati_pdc!$C1308=5,dati_bdv!$G$2:$G$65536,dati_bdv!$H$2:$H$65536))))),$A1308,dati_bdv!K$2:K$65536)</f>
        <v>0</v>
      </c>
      <c r="D1308">
        <f>SUMIF(IF(dati_pdc!$C1308=1,dati_bdv!$C$2:$C$65536,IF(dati_pdc!$C1308=2,dati_bdv!$D$2:$D$65536,IF(dati_pdc!$C1308=3,dati_bdv!$E$2:$E$65536,IF(dati_pdc!$C1308=4,dati_bdv!$F$2:$F$65536,IF(dati_pdc!$C1308=5,dati_bdv!$G$2:$G$65536,dati_bdv!$H$2:$H$65536))))),$A1308,dati_bdv!L$2:L$65536)</f>
        <v>0</v>
      </c>
      <c r="E1308">
        <f>SUMIF(IF(dati_pdc!$C1308=1,dati_bdv!$C$2:$C$65536,IF(dati_pdc!$C1308=2,dati_bdv!$D$2:$D$65536,IF(dati_pdc!$C1308=3,dati_bdv!$E$2:$E$65536,IF(dati_pdc!$C1308=4,dati_bdv!$F$2:$F$65536,IF(dati_pdc!$C1308=5,dati_bdv!$G$2:$G$65536,dati_bdv!$H$2:$H$65536))))),$A1308,dati_bdv!M$2:M$65536)</f>
        <v>0</v>
      </c>
      <c r="F1308">
        <f>SUMIF(IF(dati_pdc!$C1308=1,dati_bdv!$C$2:$C$65536,IF(dati_pdc!$C1308=2,dati_bdv!$D$2:$D$65536,IF(dati_pdc!$C1308=3,dati_bdv!$E$2:$E$65536,IF(dati_pdc!$C1308=4,dati_bdv!$F$2:$F$65536,IF(dati_pdc!$C1308=5,dati_bdv!$G$2:$G$65536,dati_bdv!$H$2:$H$65536))))),$A1308,dati_bdv!N$2:N$65536)</f>
        <v>0</v>
      </c>
    </row>
    <row r="1309" spans="1:6">
      <c r="A1309" s="34">
        <f>dati_pdc!A1309</f>
        <v>0</v>
      </c>
      <c r="B1309">
        <f>SUMIF(IF(dati_pdc!$C1309=1,dati_bdv!$C$2:$C$65536,IF(dati_pdc!$C1309=2,dati_bdv!$D$2:$D$65536,IF(dati_pdc!$C1309=3,dati_bdv!$E$2:$E$65536,IF(dati_pdc!$C1309=4,dati_bdv!$F$2:$F$65536,IF(dati_pdc!$C1309=5,dati_bdv!$G$2:$G$65536,dati_bdv!$H$2:$H$65536))))),$A1309,dati_bdv!J$2:J$65536)</f>
        <v>0</v>
      </c>
      <c r="C1309">
        <f>SUMIF(IF(dati_pdc!$C1309=1,dati_bdv!$C$2:$C$65536,IF(dati_pdc!$C1309=2,dati_bdv!$D$2:$D$65536,IF(dati_pdc!$C1309=3,dati_bdv!$E$2:$E$65536,IF(dati_pdc!$C1309=4,dati_bdv!$F$2:$F$65536,IF(dati_pdc!$C1309=5,dati_bdv!$G$2:$G$65536,dati_bdv!$H$2:$H$65536))))),$A1309,dati_bdv!K$2:K$65536)</f>
        <v>0</v>
      </c>
      <c r="D1309">
        <f>SUMIF(IF(dati_pdc!$C1309=1,dati_bdv!$C$2:$C$65536,IF(dati_pdc!$C1309=2,dati_bdv!$D$2:$D$65536,IF(dati_pdc!$C1309=3,dati_bdv!$E$2:$E$65536,IF(dati_pdc!$C1309=4,dati_bdv!$F$2:$F$65536,IF(dati_pdc!$C1309=5,dati_bdv!$G$2:$G$65536,dati_bdv!$H$2:$H$65536))))),$A1309,dati_bdv!L$2:L$65536)</f>
        <v>0</v>
      </c>
      <c r="E1309">
        <f>SUMIF(IF(dati_pdc!$C1309=1,dati_bdv!$C$2:$C$65536,IF(dati_pdc!$C1309=2,dati_bdv!$D$2:$D$65536,IF(dati_pdc!$C1309=3,dati_bdv!$E$2:$E$65536,IF(dati_pdc!$C1309=4,dati_bdv!$F$2:$F$65536,IF(dati_pdc!$C1309=5,dati_bdv!$G$2:$G$65536,dati_bdv!$H$2:$H$65536))))),$A1309,dati_bdv!M$2:M$65536)</f>
        <v>0</v>
      </c>
      <c r="F1309">
        <f>SUMIF(IF(dati_pdc!$C1309=1,dati_bdv!$C$2:$C$65536,IF(dati_pdc!$C1309=2,dati_bdv!$D$2:$D$65536,IF(dati_pdc!$C1309=3,dati_bdv!$E$2:$E$65536,IF(dati_pdc!$C1309=4,dati_bdv!$F$2:$F$65536,IF(dati_pdc!$C1309=5,dati_bdv!$G$2:$G$65536,dati_bdv!$H$2:$H$65536))))),$A1309,dati_bdv!N$2:N$65536)</f>
        <v>0</v>
      </c>
    </row>
    <row r="1310" spans="1:6">
      <c r="A1310" s="34">
        <f>dati_pdc!A1310</f>
        <v>0</v>
      </c>
      <c r="B1310">
        <f>SUMIF(IF(dati_pdc!$C1310=1,dati_bdv!$C$2:$C$65536,IF(dati_pdc!$C1310=2,dati_bdv!$D$2:$D$65536,IF(dati_pdc!$C1310=3,dati_bdv!$E$2:$E$65536,IF(dati_pdc!$C1310=4,dati_bdv!$F$2:$F$65536,IF(dati_pdc!$C1310=5,dati_bdv!$G$2:$G$65536,dati_bdv!$H$2:$H$65536))))),$A1310,dati_bdv!J$2:J$65536)</f>
        <v>0</v>
      </c>
      <c r="C1310">
        <f>SUMIF(IF(dati_pdc!$C1310=1,dati_bdv!$C$2:$C$65536,IF(dati_pdc!$C1310=2,dati_bdv!$D$2:$D$65536,IF(dati_pdc!$C1310=3,dati_bdv!$E$2:$E$65536,IF(dati_pdc!$C1310=4,dati_bdv!$F$2:$F$65536,IF(dati_pdc!$C1310=5,dati_bdv!$G$2:$G$65536,dati_bdv!$H$2:$H$65536))))),$A1310,dati_bdv!K$2:K$65536)</f>
        <v>0</v>
      </c>
      <c r="D1310">
        <f>SUMIF(IF(dati_pdc!$C1310=1,dati_bdv!$C$2:$C$65536,IF(dati_pdc!$C1310=2,dati_bdv!$D$2:$D$65536,IF(dati_pdc!$C1310=3,dati_bdv!$E$2:$E$65536,IF(dati_pdc!$C1310=4,dati_bdv!$F$2:$F$65536,IF(dati_pdc!$C1310=5,dati_bdv!$G$2:$G$65536,dati_bdv!$H$2:$H$65536))))),$A1310,dati_bdv!L$2:L$65536)</f>
        <v>0</v>
      </c>
      <c r="E1310">
        <f>SUMIF(IF(dati_pdc!$C1310=1,dati_bdv!$C$2:$C$65536,IF(dati_pdc!$C1310=2,dati_bdv!$D$2:$D$65536,IF(dati_pdc!$C1310=3,dati_bdv!$E$2:$E$65536,IF(dati_pdc!$C1310=4,dati_bdv!$F$2:$F$65536,IF(dati_pdc!$C1310=5,dati_bdv!$G$2:$G$65536,dati_bdv!$H$2:$H$65536))))),$A1310,dati_bdv!M$2:M$65536)</f>
        <v>0</v>
      </c>
      <c r="F1310">
        <f>SUMIF(IF(dati_pdc!$C1310=1,dati_bdv!$C$2:$C$65536,IF(dati_pdc!$C1310=2,dati_bdv!$D$2:$D$65536,IF(dati_pdc!$C1310=3,dati_bdv!$E$2:$E$65536,IF(dati_pdc!$C1310=4,dati_bdv!$F$2:$F$65536,IF(dati_pdc!$C1310=5,dati_bdv!$G$2:$G$65536,dati_bdv!$H$2:$H$65536))))),$A1310,dati_bdv!N$2:N$65536)</f>
        <v>0</v>
      </c>
    </row>
    <row r="1311" spans="1:6">
      <c r="A1311" s="34">
        <f>dati_pdc!A1311</f>
        <v>0</v>
      </c>
      <c r="B1311">
        <f>SUMIF(IF(dati_pdc!$C1311=1,dati_bdv!$C$2:$C$65536,IF(dati_pdc!$C1311=2,dati_bdv!$D$2:$D$65536,IF(dati_pdc!$C1311=3,dati_bdv!$E$2:$E$65536,IF(dati_pdc!$C1311=4,dati_bdv!$F$2:$F$65536,IF(dati_pdc!$C1311=5,dati_bdv!$G$2:$G$65536,dati_bdv!$H$2:$H$65536))))),$A1311,dati_bdv!J$2:J$65536)</f>
        <v>0</v>
      </c>
      <c r="C1311">
        <f>SUMIF(IF(dati_pdc!$C1311=1,dati_bdv!$C$2:$C$65536,IF(dati_pdc!$C1311=2,dati_bdv!$D$2:$D$65536,IF(dati_pdc!$C1311=3,dati_bdv!$E$2:$E$65536,IF(dati_pdc!$C1311=4,dati_bdv!$F$2:$F$65536,IF(dati_pdc!$C1311=5,dati_bdv!$G$2:$G$65536,dati_bdv!$H$2:$H$65536))))),$A1311,dati_bdv!K$2:K$65536)</f>
        <v>0</v>
      </c>
      <c r="D1311">
        <f>SUMIF(IF(dati_pdc!$C1311=1,dati_bdv!$C$2:$C$65536,IF(dati_pdc!$C1311=2,dati_bdv!$D$2:$D$65536,IF(dati_pdc!$C1311=3,dati_bdv!$E$2:$E$65536,IF(dati_pdc!$C1311=4,dati_bdv!$F$2:$F$65536,IF(dati_pdc!$C1311=5,dati_bdv!$G$2:$G$65536,dati_bdv!$H$2:$H$65536))))),$A1311,dati_bdv!L$2:L$65536)</f>
        <v>0</v>
      </c>
      <c r="E1311">
        <f>SUMIF(IF(dati_pdc!$C1311=1,dati_bdv!$C$2:$C$65536,IF(dati_pdc!$C1311=2,dati_bdv!$D$2:$D$65536,IF(dati_pdc!$C1311=3,dati_bdv!$E$2:$E$65536,IF(dati_pdc!$C1311=4,dati_bdv!$F$2:$F$65536,IF(dati_pdc!$C1311=5,dati_bdv!$G$2:$G$65536,dati_bdv!$H$2:$H$65536))))),$A1311,dati_bdv!M$2:M$65536)</f>
        <v>0</v>
      </c>
      <c r="F1311">
        <f>SUMIF(IF(dati_pdc!$C1311=1,dati_bdv!$C$2:$C$65536,IF(dati_pdc!$C1311=2,dati_bdv!$D$2:$D$65536,IF(dati_pdc!$C1311=3,dati_bdv!$E$2:$E$65536,IF(dati_pdc!$C1311=4,dati_bdv!$F$2:$F$65536,IF(dati_pdc!$C1311=5,dati_bdv!$G$2:$G$65536,dati_bdv!$H$2:$H$65536))))),$A1311,dati_bdv!N$2:N$65536)</f>
        <v>0</v>
      </c>
    </row>
    <row r="1312" spans="1:6">
      <c r="A1312" s="34">
        <f>dati_pdc!A1312</f>
        <v>0</v>
      </c>
      <c r="B1312">
        <f>SUMIF(IF(dati_pdc!$C1312=1,dati_bdv!$C$2:$C$65536,IF(dati_pdc!$C1312=2,dati_bdv!$D$2:$D$65536,IF(dati_pdc!$C1312=3,dati_bdv!$E$2:$E$65536,IF(dati_pdc!$C1312=4,dati_bdv!$F$2:$F$65536,IF(dati_pdc!$C1312=5,dati_bdv!$G$2:$G$65536,dati_bdv!$H$2:$H$65536))))),$A1312,dati_bdv!J$2:J$65536)</f>
        <v>0</v>
      </c>
      <c r="C1312">
        <f>SUMIF(IF(dati_pdc!$C1312=1,dati_bdv!$C$2:$C$65536,IF(dati_pdc!$C1312=2,dati_bdv!$D$2:$D$65536,IF(dati_pdc!$C1312=3,dati_bdv!$E$2:$E$65536,IF(dati_pdc!$C1312=4,dati_bdv!$F$2:$F$65536,IF(dati_pdc!$C1312=5,dati_bdv!$G$2:$G$65536,dati_bdv!$H$2:$H$65536))))),$A1312,dati_bdv!K$2:K$65536)</f>
        <v>0</v>
      </c>
      <c r="D1312">
        <f>SUMIF(IF(dati_pdc!$C1312=1,dati_bdv!$C$2:$C$65536,IF(dati_pdc!$C1312=2,dati_bdv!$D$2:$D$65536,IF(dati_pdc!$C1312=3,dati_bdv!$E$2:$E$65536,IF(dati_pdc!$C1312=4,dati_bdv!$F$2:$F$65536,IF(dati_pdc!$C1312=5,dati_bdv!$G$2:$G$65536,dati_bdv!$H$2:$H$65536))))),$A1312,dati_bdv!L$2:L$65536)</f>
        <v>0</v>
      </c>
      <c r="E1312">
        <f>SUMIF(IF(dati_pdc!$C1312=1,dati_bdv!$C$2:$C$65536,IF(dati_pdc!$C1312=2,dati_bdv!$D$2:$D$65536,IF(dati_pdc!$C1312=3,dati_bdv!$E$2:$E$65536,IF(dati_pdc!$C1312=4,dati_bdv!$F$2:$F$65536,IF(dati_pdc!$C1312=5,dati_bdv!$G$2:$G$65536,dati_bdv!$H$2:$H$65536))))),$A1312,dati_bdv!M$2:M$65536)</f>
        <v>0</v>
      </c>
      <c r="F1312">
        <f>SUMIF(IF(dati_pdc!$C1312=1,dati_bdv!$C$2:$C$65536,IF(dati_pdc!$C1312=2,dati_bdv!$D$2:$D$65536,IF(dati_pdc!$C1312=3,dati_bdv!$E$2:$E$65536,IF(dati_pdc!$C1312=4,dati_bdv!$F$2:$F$65536,IF(dati_pdc!$C1312=5,dati_bdv!$G$2:$G$65536,dati_bdv!$H$2:$H$65536))))),$A1312,dati_bdv!N$2:N$65536)</f>
        <v>0</v>
      </c>
    </row>
    <row r="1313" spans="1:6">
      <c r="A1313" s="34">
        <f>dati_pdc!A1313</f>
        <v>0</v>
      </c>
      <c r="B1313">
        <f>SUMIF(IF(dati_pdc!$C1313=1,dati_bdv!$C$2:$C$65536,IF(dati_pdc!$C1313=2,dati_bdv!$D$2:$D$65536,IF(dati_pdc!$C1313=3,dati_bdv!$E$2:$E$65536,IF(dati_pdc!$C1313=4,dati_bdv!$F$2:$F$65536,IF(dati_pdc!$C1313=5,dati_bdv!$G$2:$G$65536,dati_bdv!$H$2:$H$65536))))),$A1313,dati_bdv!J$2:J$65536)</f>
        <v>0</v>
      </c>
      <c r="C1313">
        <f>SUMIF(IF(dati_pdc!$C1313=1,dati_bdv!$C$2:$C$65536,IF(dati_pdc!$C1313=2,dati_bdv!$D$2:$D$65536,IF(dati_pdc!$C1313=3,dati_bdv!$E$2:$E$65536,IF(dati_pdc!$C1313=4,dati_bdv!$F$2:$F$65536,IF(dati_pdc!$C1313=5,dati_bdv!$G$2:$G$65536,dati_bdv!$H$2:$H$65536))))),$A1313,dati_bdv!K$2:K$65536)</f>
        <v>0</v>
      </c>
      <c r="D1313">
        <f>SUMIF(IF(dati_pdc!$C1313=1,dati_bdv!$C$2:$C$65536,IF(dati_pdc!$C1313=2,dati_bdv!$D$2:$D$65536,IF(dati_pdc!$C1313=3,dati_bdv!$E$2:$E$65536,IF(dati_pdc!$C1313=4,dati_bdv!$F$2:$F$65536,IF(dati_pdc!$C1313=5,dati_bdv!$G$2:$G$65536,dati_bdv!$H$2:$H$65536))))),$A1313,dati_bdv!L$2:L$65536)</f>
        <v>0</v>
      </c>
      <c r="E1313">
        <f>SUMIF(IF(dati_pdc!$C1313=1,dati_bdv!$C$2:$C$65536,IF(dati_pdc!$C1313=2,dati_bdv!$D$2:$D$65536,IF(dati_pdc!$C1313=3,dati_bdv!$E$2:$E$65536,IF(dati_pdc!$C1313=4,dati_bdv!$F$2:$F$65536,IF(dati_pdc!$C1313=5,dati_bdv!$G$2:$G$65536,dati_bdv!$H$2:$H$65536))))),$A1313,dati_bdv!M$2:M$65536)</f>
        <v>0</v>
      </c>
      <c r="F1313">
        <f>SUMIF(IF(dati_pdc!$C1313=1,dati_bdv!$C$2:$C$65536,IF(dati_pdc!$C1313=2,dati_bdv!$D$2:$D$65536,IF(dati_pdc!$C1313=3,dati_bdv!$E$2:$E$65536,IF(dati_pdc!$C1313=4,dati_bdv!$F$2:$F$65536,IF(dati_pdc!$C1313=5,dati_bdv!$G$2:$G$65536,dati_bdv!$H$2:$H$65536))))),$A1313,dati_bdv!N$2:N$65536)</f>
        <v>0</v>
      </c>
    </row>
    <row r="1314" spans="1:6">
      <c r="A1314" s="34">
        <f>dati_pdc!A1314</f>
        <v>0</v>
      </c>
      <c r="B1314">
        <f>SUMIF(IF(dati_pdc!$C1314=1,dati_bdv!$C$2:$C$65536,IF(dati_pdc!$C1314=2,dati_bdv!$D$2:$D$65536,IF(dati_pdc!$C1314=3,dati_bdv!$E$2:$E$65536,IF(dati_pdc!$C1314=4,dati_bdv!$F$2:$F$65536,IF(dati_pdc!$C1314=5,dati_bdv!$G$2:$G$65536,dati_bdv!$H$2:$H$65536))))),$A1314,dati_bdv!J$2:J$65536)</f>
        <v>0</v>
      </c>
      <c r="C1314">
        <f>SUMIF(IF(dati_pdc!$C1314=1,dati_bdv!$C$2:$C$65536,IF(dati_pdc!$C1314=2,dati_bdv!$D$2:$D$65536,IF(dati_pdc!$C1314=3,dati_bdv!$E$2:$E$65536,IF(dati_pdc!$C1314=4,dati_bdv!$F$2:$F$65536,IF(dati_pdc!$C1314=5,dati_bdv!$G$2:$G$65536,dati_bdv!$H$2:$H$65536))))),$A1314,dati_bdv!K$2:K$65536)</f>
        <v>0</v>
      </c>
      <c r="D1314">
        <f>SUMIF(IF(dati_pdc!$C1314=1,dati_bdv!$C$2:$C$65536,IF(dati_pdc!$C1314=2,dati_bdv!$D$2:$D$65536,IF(dati_pdc!$C1314=3,dati_bdv!$E$2:$E$65536,IF(dati_pdc!$C1314=4,dati_bdv!$F$2:$F$65536,IF(dati_pdc!$C1314=5,dati_bdv!$G$2:$G$65536,dati_bdv!$H$2:$H$65536))))),$A1314,dati_bdv!L$2:L$65536)</f>
        <v>0</v>
      </c>
      <c r="E1314">
        <f>SUMIF(IF(dati_pdc!$C1314=1,dati_bdv!$C$2:$C$65536,IF(dati_pdc!$C1314=2,dati_bdv!$D$2:$D$65536,IF(dati_pdc!$C1314=3,dati_bdv!$E$2:$E$65536,IF(dati_pdc!$C1314=4,dati_bdv!$F$2:$F$65536,IF(dati_pdc!$C1314=5,dati_bdv!$G$2:$G$65536,dati_bdv!$H$2:$H$65536))))),$A1314,dati_bdv!M$2:M$65536)</f>
        <v>0</v>
      </c>
      <c r="F1314">
        <f>SUMIF(IF(dati_pdc!$C1314=1,dati_bdv!$C$2:$C$65536,IF(dati_pdc!$C1314=2,dati_bdv!$D$2:$D$65536,IF(dati_pdc!$C1314=3,dati_bdv!$E$2:$E$65536,IF(dati_pdc!$C1314=4,dati_bdv!$F$2:$F$65536,IF(dati_pdc!$C1314=5,dati_bdv!$G$2:$G$65536,dati_bdv!$H$2:$H$65536))))),$A1314,dati_bdv!N$2:N$65536)</f>
        <v>0</v>
      </c>
    </row>
    <row r="1315" spans="1:6">
      <c r="A1315" s="34">
        <f>dati_pdc!A1315</f>
        <v>0</v>
      </c>
      <c r="B1315">
        <f>SUMIF(IF(dati_pdc!$C1315=1,dati_bdv!$C$2:$C$65536,IF(dati_pdc!$C1315=2,dati_bdv!$D$2:$D$65536,IF(dati_pdc!$C1315=3,dati_bdv!$E$2:$E$65536,IF(dati_pdc!$C1315=4,dati_bdv!$F$2:$F$65536,IF(dati_pdc!$C1315=5,dati_bdv!$G$2:$G$65536,dati_bdv!$H$2:$H$65536))))),$A1315,dati_bdv!J$2:J$65536)</f>
        <v>0</v>
      </c>
      <c r="C1315">
        <f>SUMIF(IF(dati_pdc!$C1315=1,dati_bdv!$C$2:$C$65536,IF(dati_pdc!$C1315=2,dati_bdv!$D$2:$D$65536,IF(dati_pdc!$C1315=3,dati_bdv!$E$2:$E$65536,IF(dati_pdc!$C1315=4,dati_bdv!$F$2:$F$65536,IF(dati_pdc!$C1315=5,dati_bdv!$G$2:$G$65536,dati_bdv!$H$2:$H$65536))))),$A1315,dati_bdv!K$2:K$65536)</f>
        <v>0</v>
      </c>
      <c r="D1315">
        <f>SUMIF(IF(dati_pdc!$C1315=1,dati_bdv!$C$2:$C$65536,IF(dati_pdc!$C1315=2,dati_bdv!$D$2:$D$65536,IF(dati_pdc!$C1315=3,dati_bdv!$E$2:$E$65536,IF(dati_pdc!$C1315=4,dati_bdv!$F$2:$F$65536,IF(dati_pdc!$C1315=5,dati_bdv!$G$2:$G$65536,dati_bdv!$H$2:$H$65536))))),$A1315,dati_bdv!L$2:L$65536)</f>
        <v>0</v>
      </c>
      <c r="E1315">
        <f>SUMIF(IF(dati_pdc!$C1315=1,dati_bdv!$C$2:$C$65536,IF(dati_pdc!$C1315=2,dati_bdv!$D$2:$D$65536,IF(dati_pdc!$C1315=3,dati_bdv!$E$2:$E$65536,IF(dati_pdc!$C1315=4,dati_bdv!$F$2:$F$65536,IF(dati_pdc!$C1315=5,dati_bdv!$G$2:$G$65536,dati_bdv!$H$2:$H$65536))))),$A1315,dati_bdv!M$2:M$65536)</f>
        <v>0</v>
      </c>
      <c r="F1315">
        <f>SUMIF(IF(dati_pdc!$C1315=1,dati_bdv!$C$2:$C$65536,IF(dati_pdc!$C1315=2,dati_bdv!$D$2:$D$65536,IF(dati_pdc!$C1315=3,dati_bdv!$E$2:$E$65536,IF(dati_pdc!$C1315=4,dati_bdv!$F$2:$F$65536,IF(dati_pdc!$C1315=5,dati_bdv!$G$2:$G$65536,dati_bdv!$H$2:$H$65536))))),$A1315,dati_bdv!N$2:N$65536)</f>
        <v>0</v>
      </c>
    </row>
    <row r="1316" spans="1:6">
      <c r="A1316" s="34">
        <f>dati_pdc!A1316</f>
        <v>0</v>
      </c>
      <c r="B1316">
        <f>SUMIF(IF(dati_pdc!$C1316=1,dati_bdv!$C$2:$C$65536,IF(dati_pdc!$C1316=2,dati_bdv!$D$2:$D$65536,IF(dati_pdc!$C1316=3,dati_bdv!$E$2:$E$65536,IF(dati_pdc!$C1316=4,dati_bdv!$F$2:$F$65536,IF(dati_pdc!$C1316=5,dati_bdv!$G$2:$G$65536,dati_bdv!$H$2:$H$65536))))),$A1316,dati_bdv!J$2:J$65536)</f>
        <v>0</v>
      </c>
      <c r="C1316">
        <f>SUMIF(IF(dati_pdc!$C1316=1,dati_bdv!$C$2:$C$65536,IF(dati_pdc!$C1316=2,dati_bdv!$D$2:$D$65536,IF(dati_pdc!$C1316=3,dati_bdv!$E$2:$E$65536,IF(dati_pdc!$C1316=4,dati_bdv!$F$2:$F$65536,IF(dati_pdc!$C1316=5,dati_bdv!$G$2:$G$65536,dati_bdv!$H$2:$H$65536))))),$A1316,dati_bdv!K$2:K$65536)</f>
        <v>0</v>
      </c>
      <c r="D1316">
        <f>SUMIF(IF(dati_pdc!$C1316=1,dati_bdv!$C$2:$C$65536,IF(dati_pdc!$C1316=2,dati_bdv!$D$2:$D$65536,IF(dati_pdc!$C1316=3,dati_bdv!$E$2:$E$65536,IF(dati_pdc!$C1316=4,dati_bdv!$F$2:$F$65536,IF(dati_pdc!$C1316=5,dati_bdv!$G$2:$G$65536,dati_bdv!$H$2:$H$65536))))),$A1316,dati_bdv!L$2:L$65536)</f>
        <v>0</v>
      </c>
      <c r="E1316">
        <f>SUMIF(IF(dati_pdc!$C1316=1,dati_bdv!$C$2:$C$65536,IF(dati_pdc!$C1316=2,dati_bdv!$D$2:$D$65536,IF(dati_pdc!$C1316=3,dati_bdv!$E$2:$E$65536,IF(dati_pdc!$C1316=4,dati_bdv!$F$2:$F$65536,IF(dati_pdc!$C1316=5,dati_bdv!$G$2:$G$65536,dati_bdv!$H$2:$H$65536))))),$A1316,dati_bdv!M$2:M$65536)</f>
        <v>0</v>
      </c>
      <c r="F1316">
        <f>SUMIF(IF(dati_pdc!$C1316=1,dati_bdv!$C$2:$C$65536,IF(dati_pdc!$C1316=2,dati_bdv!$D$2:$D$65536,IF(dati_pdc!$C1316=3,dati_bdv!$E$2:$E$65536,IF(dati_pdc!$C1316=4,dati_bdv!$F$2:$F$65536,IF(dati_pdc!$C1316=5,dati_bdv!$G$2:$G$65536,dati_bdv!$H$2:$H$65536))))),$A1316,dati_bdv!N$2:N$65536)</f>
        <v>0</v>
      </c>
    </row>
    <row r="1317" spans="1:6">
      <c r="A1317" s="34">
        <f>dati_pdc!A1317</f>
        <v>0</v>
      </c>
      <c r="B1317">
        <f>SUMIF(IF(dati_pdc!$C1317=1,dati_bdv!$C$2:$C$65536,IF(dati_pdc!$C1317=2,dati_bdv!$D$2:$D$65536,IF(dati_pdc!$C1317=3,dati_bdv!$E$2:$E$65536,IF(dati_pdc!$C1317=4,dati_bdv!$F$2:$F$65536,IF(dati_pdc!$C1317=5,dati_bdv!$G$2:$G$65536,dati_bdv!$H$2:$H$65536))))),$A1317,dati_bdv!J$2:J$65536)</f>
        <v>0</v>
      </c>
      <c r="C1317">
        <f>SUMIF(IF(dati_pdc!$C1317=1,dati_bdv!$C$2:$C$65536,IF(dati_pdc!$C1317=2,dati_bdv!$D$2:$D$65536,IF(dati_pdc!$C1317=3,dati_bdv!$E$2:$E$65536,IF(dati_pdc!$C1317=4,dati_bdv!$F$2:$F$65536,IF(dati_pdc!$C1317=5,dati_bdv!$G$2:$G$65536,dati_bdv!$H$2:$H$65536))))),$A1317,dati_bdv!K$2:K$65536)</f>
        <v>0</v>
      </c>
      <c r="D1317">
        <f>SUMIF(IF(dati_pdc!$C1317=1,dati_bdv!$C$2:$C$65536,IF(dati_pdc!$C1317=2,dati_bdv!$D$2:$D$65536,IF(dati_pdc!$C1317=3,dati_bdv!$E$2:$E$65536,IF(dati_pdc!$C1317=4,dati_bdv!$F$2:$F$65536,IF(dati_pdc!$C1317=5,dati_bdv!$G$2:$G$65536,dati_bdv!$H$2:$H$65536))))),$A1317,dati_bdv!L$2:L$65536)</f>
        <v>0</v>
      </c>
      <c r="E1317">
        <f>SUMIF(IF(dati_pdc!$C1317=1,dati_bdv!$C$2:$C$65536,IF(dati_pdc!$C1317=2,dati_bdv!$D$2:$D$65536,IF(dati_pdc!$C1317=3,dati_bdv!$E$2:$E$65536,IF(dati_pdc!$C1317=4,dati_bdv!$F$2:$F$65536,IF(dati_pdc!$C1317=5,dati_bdv!$G$2:$G$65536,dati_bdv!$H$2:$H$65536))))),$A1317,dati_bdv!M$2:M$65536)</f>
        <v>0</v>
      </c>
      <c r="F1317">
        <f>SUMIF(IF(dati_pdc!$C1317=1,dati_bdv!$C$2:$C$65536,IF(dati_pdc!$C1317=2,dati_bdv!$D$2:$D$65536,IF(dati_pdc!$C1317=3,dati_bdv!$E$2:$E$65536,IF(dati_pdc!$C1317=4,dati_bdv!$F$2:$F$65536,IF(dati_pdc!$C1317=5,dati_bdv!$G$2:$G$65536,dati_bdv!$H$2:$H$65536))))),$A1317,dati_bdv!N$2:N$65536)</f>
        <v>0</v>
      </c>
    </row>
    <row r="1318" spans="1:6">
      <c r="A1318" s="34">
        <f>dati_pdc!A1318</f>
        <v>0</v>
      </c>
      <c r="B1318">
        <f>SUMIF(IF(dati_pdc!$C1318=1,dati_bdv!$C$2:$C$65536,IF(dati_pdc!$C1318=2,dati_bdv!$D$2:$D$65536,IF(dati_pdc!$C1318=3,dati_bdv!$E$2:$E$65536,IF(dati_pdc!$C1318=4,dati_bdv!$F$2:$F$65536,IF(dati_pdc!$C1318=5,dati_bdv!$G$2:$G$65536,dati_bdv!$H$2:$H$65536))))),$A1318,dati_bdv!J$2:J$65536)</f>
        <v>0</v>
      </c>
      <c r="C1318">
        <f>SUMIF(IF(dati_pdc!$C1318=1,dati_bdv!$C$2:$C$65536,IF(dati_pdc!$C1318=2,dati_bdv!$D$2:$D$65536,IF(dati_pdc!$C1318=3,dati_bdv!$E$2:$E$65536,IF(dati_pdc!$C1318=4,dati_bdv!$F$2:$F$65536,IF(dati_pdc!$C1318=5,dati_bdv!$G$2:$G$65536,dati_bdv!$H$2:$H$65536))))),$A1318,dati_bdv!K$2:K$65536)</f>
        <v>0</v>
      </c>
      <c r="D1318">
        <f>SUMIF(IF(dati_pdc!$C1318=1,dati_bdv!$C$2:$C$65536,IF(dati_pdc!$C1318=2,dati_bdv!$D$2:$D$65536,IF(dati_pdc!$C1318=3,dati_bdv!$E$2:$E$65536,IF(dati_pdc!$C1318=4,dati_bdv!$F$2:$F$65536,IF(dati_pdc!$C1318=5,dati_bdv!$G$2:$G$65536,dati_bdv!$H$2:$H$65536))))),$A1318,dati_bdv!L$2:L$65536)</f>
        <v>0</v>
      </c>
      <c r="E1318">
        <f>SUMIF(IF(dati_pdc!$C1318=1,dati_bdv!$C$2:$C$65536,IF(dati_pdc!$C1318=2,dati_bdv!$D$2:$D$65536,IF(dati_pdc!$C1318=3,dati_bdv!$E$2:$E$65536,IF(dati_pdc!$C1318=4,dati_bdv!$F$2:$F$65536,IF(dati_pdc!$C1318=5,dati_bdv!$G$2:$G$65536,dati_bdv!$H$2:$H$65536))))),$A1318,dati_bdv!M$2:M$65536)</f>
        <v>0</v>
      </c>
      <c r="F1318">
        <f>SUMIF(IF(dati_pdc!$C1318=1,dati_bdv!$C$2:$C$65536,IF(dati_pdc!$C1318=2,dati_bdv!$D$2:$D$65536,IF(dati_pdc!$C1318=3,dati_bdv!$E$2:$E$65536,IF(dati_pdc!$C1318=4,dati_bdv!$F$2:$F$65536,IF(dati_pdc!$C1318=5,dati_bdv!$G$2:$G$65536,dati_bdv!$H$2:$H$65536))))),$A1318,dati_bdv!N$2:N$65536)</f>
        <v>0</v>
      </c>
    </row>
    <row r="1319" spans="1:6">
      <c r="A1319" s="34">
        <f>dati_pdc!A1319</f>
        <v>0</v>
      </c>
      <c r="B1319">
        <f>SUMIF(IF(dati_pdc!$C1319=1,dati_bdv!$C$2:$C$65536,IF(dati_pdc!$C1319=2,dati_bdv!$D$2:$D$65536,IF(dati_pdc!$C1319=3,dati_bdv!$E$2:$E$65536,IF(dati_pdc!$C1319=4,dati_bdv!$F$2:$F$65536,IF(dati_pdc!$C1319=5,dati_bdv!$G$2:$G$65536,dati_bdv!$H$2:$H$65536))))),$A1319,dati_bdv!J$2:J$65536)</f>
        <v>0</v>
      </c>
      <c r="C1319">
        <f>SUMIF(IF(dati_pdc!$C1319=1,dati_bdv!$C$2:$C$65536,IF(dati_pdc!$C1319=2,dati_bdv!$D$2:$D$65536,IF(dati_pdc!$C1319=3,dati_bdv!$E$2:$E$65536,IF(dati_pdc!$C1319=4,dati_bdv!$F$2:$F$65536,IF(dati_pdc!$C1319=5,dati_bdv!$G$2:$G$65536,dati_bdv!$H$2:$H$65536))))),$A1319,dati_bdv!K$2:K$65536)</f>
        <v>0</v>
      </c>
      <c r="D1319">
        <f>SUMIF(IF(dati_pdc!$C1319=1,dati_bdv!$C$2:$C$65536,IF(dati_pdc!$C1319=2,dati_bdv!$D$2:$D$65536,IF(dati_pdc!$C1319=3,dati_bdv!$E$2:$E$65536,IF(dati_pdc!$C1319=4,dati_bdv!$F$2:$F$65536,IF(dati_pdc!$C1319=5,dati_bdv!$G$2:$G$65536,dati_bdv!$H$2:$H$65536))))),$A1319,dati_bdv!L$2:L$65536)</f>
        <v>0</v>
      </c>
      <c r="E1319">
        <f>SUMIF(IF(dati_pdc!$C1319=1,dati_bdv!$C$2:$C$65536,IF(dati_pdc!$C1319=2,dati_bdv!$D$2:$D$65536,IF(dati_pdc!$C1319=3,dati_bdv!$E$2:$E$65536,IF(dati_pdc!$C1319=4,dati_bdv!$F$2:$F$65536,IF(dati_pdc!$C1319=5,dati_bdv!$G$2:$G$65536,dati_bdv!$H$2:$H$65536))))),$A1319,dati_bdv!M$2:M$65536)</f>
        <v>0</v>
      </c>
      <c r="F1319">
        <f>SUMIF(IF(dati_pdc!$C1319=1,dati_bdv!$C$2:$C$65536,IF(dati_pdc!$C1319=2,dati_bdv!$D$2:$D$65536,IF(dati_pdc!$C1319=3,dati_bdv!$E$2:$E$65536,IF(dati_pdc!$C1319=4,dati_bdv!$F$2:$F$65536,IF(dati_pdc!$C1319=5,dati_bdv!$G$2:$G$65536,dati_bdv!$H$2:$H$65536))))),$A1319,dati_bdv!N$2:N$65536)</f>
        <v>0</v>
      </c>
    </row>
    <row r="1320" spans="1:6">
      <c r="A1320" s="34">
        <f>dati_pdc!A1320</f>
        <v>0</v>
      </c>
      <c r="B1320">
        <f>SUMIF(IF(dati_pdc!$C1320=1,dati_bdv!$C$2:$C$65536,IF(dati_pdc!$C1320=2,dati_bdv!$D$2:$D$65536,IF(dati_pdc!$C1320=3,dati_bdv!$E$2:$E$65536,IF(dati_pdc!$C1320=4,dati_bdv!$F$2:$F$65536,IF(dati_pdc!$C1320=5,dati_bdv!$G$2:$G$65536,dati_bdv!$H$2:$H$65536))))),$A1320,dati_bdv!J$2:J$65536)</f>
        <v>0</v>
      </c>
      <c r="C1320">
        <f>SUMIF(IF(dati_pdc!$C1320=1,dati_bdv!$C$2:$C$65536,IF(dati_pdc!$C1320=2,dati_bdv!$D$2:$D$65536,IF(dati_pdc!$C1320=3,dati_bdv!$E$2:$E$65536,IF(dati_pdc!$C1320=4,dati_bdv!$F$2:$F$65536,IF(dati_pdc!$C1320=5,dati_bdv!$G$2:$G$65536,dati_bdv!$H$2:$H$65536))))),$A1320,dati_bdv!K$2:K$65536)</f>
        <v>0</v>
      </c>
      <c r="D1320">
        <f>SUMIF(IF(dati_pdc!$C1320=1,dati_bdv!$C$2:$C$65536,IF(dati_pdc!$C1320=2,dati_bdv!$D$2:$D$65536,IF(dati_pdc!$C1320=3,dati_bdv!$E$2:$E$65536,IF(dati_pdc!$C1320=4,dati_bdv!$F$2:$F$65536,IF(dati_pdc!$C1320=5,dati_bdv!$G$2:$G$65536,dati_bdv!$H$2:$H$65536))))),$A1320,dati_bdv!L$2:L$65536)</f>
        <v>0</v>
      </c>
      <c r="E1320">
        <f>SUMIF(IF(dati_pdc!$C1320=1,dati_bdv!$C$2:$C$65536,IF(dati_pdc!$C1320=2,dati_bdv!$D$2:$D$65536,IF(dati_pdc!$C1320=3,dati_bdv!$E$2:$E$65536,IF(dati_pdc!$C1320=4,dati_bdv!$F$2:$F$65536,IF(dati_pdc!$C1320=5,dati_bdv!$G$2:$G$65536,dati_bdv!$H$2:$H$65536))))),$A1320,dati_bdv!M$2:M$65536)</f>
        <v>0</v>
      </c>
      <c r="F1320">
        <f>SUMIF(IF(dati_pdc!$C1320=1,dati_bdv!$C$2:$C$65536,IF(dati_pdc!$C1320=2,dati_bdv!$D$2:$D$65536,IF(dati_pdc!$C1320=3,dati_bdv!$E$2:$E$65536,IF(dati_pdc!$C1320=4,dati_bdv!$F$2:$F$65536,IF(dati_pdc!$C1320=5,dati_bdv!$G$2:$G$65536,dati_bdv!$H$2:$H$65536))))),$A1320,dati_bdv!N$2:N$65536)</f>
        <v>0</v>
      </c>
    </row>
    <row r="1321" spans="1:6">
      <c r="A1321" s="34">
        <f>dati_pdc!A1321</f>
        <v>0</v>
      </c>
      <c r="B1321">
        <f>SUMIF(IF(dati_pdc!$C1321=1,dati_bdv!$C$2:$C$65536,IF(dati_pdc!$C1321=2,dati_bdv!$D$2:$D$65536,IF(dati_pdc!$C1321=3,dati_bdv!$E$2:$E$65536,IF(dati_pdc!$C1321=4,dati_bdv!$F$2:$F$65536,IF(dati_pdc!$C1321=5,dati_bdv!$G$2:$G$65536,dati_bdv!$H$2:$H$65536))))),$A1321,dati_bdv!J$2:J$65536)</f>
        <v>0</v>
      </c>
      <c r="C1321">
        <f>SUMIF(IF(dati_pdc!$C1321=1,dati_bdv!$C$2:$C$65536,IF(dati_pdc!$C1321=2,dati_bdv!$D$2:$D$65536,IF(dati_pdc!$C1321=3,dati_bdv!$E$2:$E$65536,IF(dati_pdc!$C1321=4,dati_bdv!$F$2:$F$65536,IF(dati_pdc!$C1321=5,dati_bdv!$G$2:$G$65536,dati_bdv!$H$2:$H$65536))))),$A1321,dati_bdv!K$2:K$65536)</f>
        <v>0</v>
      </c>
      <c r="D1321">
        <f>SUMIF(IF(dati_pdc!$C1321=1,dati_bdv!$C$2:$C$65536,IF(dati_pdc!$C1321=2,dati_bdv!$D$2:$D$65536,IF(dati_pdc!$C1321=3,dati_bdv!$E$2:$E$65536,IF(dati_pdc!$C1321=4,dati_bdv!$F$2:$F$65536,IF(dati_pdc!$C1321=5,dati_bdv!$G$2:$G$65536,dati_bdv!$H$2:$H$65536))))),$A1321,dati_bdv!L$2:L$65536)</f>
        <v>0</v>
      </c>
      <c r="E1321">
        <f>SUMIF(IF(dati_pdc!$C1321=1,dati_bdv!$C$2:$C$65536,IF(dati_pdc!$C1321=2,dati_bdv!$D$2:$D$65536,IF(dati_pdc!$C1321=3,dati_bdv!$E$2:$E$65536,IF(dati_pdc!$C1321=4,dati_bdv!$F$2:$F$65536,IF(dati_pdc!$C1321=5,dati_bdv!$G$2:$G$65536,dati_bdv!$H$2:$H$65536))))),$A1321,dati_bdv!M$2:M$65536)</f>
        <v>0</v>
      </c>
      <c r="F1321">
        <f>SUMIF(IF(dati_pdc!$C1321=1,dati_bdv!$C$2:$C$65536,IF(dati_pdc!$C1321=2,dati_bdv!$D$2:$D$65536,IF(dati_pdc!$C1321=3,dati_bdv!$E$2:$E$65536,IF(dati_pdc!$C1321=4,dati_bdv!$F$2:$F$65536,IF(dati_pdc!$C1321=5,dati_bdv!$G$2:$G$65536,dati_bdv!$H$2:$H$65536))))),$A1321,dati_bdv!N$2:N$65536)</f>
        <v>0</v>
      </c>
    </row>
    <row r="1322" spans="1:6">
      <c r="A1322" s="34">
        <f>dati_pdc!A1322</f>
        <v>0</v>
      </c>
      <c r="B1322">
        <f>SUMIF(IF(dati_pdc!$C1322=1,dati_bdv!$C$2:$C$65536,IF(dati_pdc!$C1322=2,dati_bdv!$D$2:$D$65536,IF(dati_pdc!$C1322=3,dati_bdv!$E$2:$E$65536,IF(dati_pdc!$C1322=4,dati_bdv!$F$2:$F$65536,IF(dati_pdc!$C1322=5,dati_bdv!$G$2:$G$65536,dati_bdv!$H$2:$H$65536))))),$A1322,dati_bdv!J$2:J$65536)</f>
        <v>0</v>
      </c>
      <c r="C1322">
        <f>SUMIF(IF(dati_pdc!$C1322=1,dati_bdv!$C$2:$C$65536,IF(dati_pdc!$C1322=2,dati_bdv!$D$2:$D$65536,IF(dati_pdc!$C1322=3,dati_bdv!$E$2:$E$65536,IF(dati_pdc!$C1322=4,dati_bdv!$F$2:$F$65536,IF(dati_pdc!$C1322=5,dati_bdv!$G$2:$G$65536,dati_bdv!$H$2:$H$65536))))),$A1322,dati_bdv!K$2:K$65536)</f>
        <v>0</v>
      </c>
      <c r="D1322">
        <f>SUMIF(IF(dati_pdc!$C1322=1,dati_bdv!$C$2:$C$65536,IF(dati_pdc!$C1322=2,dati_bdv!$D$2:$D$65536,IF(dati_pdc!$C1322=3,dati_bdv!$E$2:$E$65536,IF(dati_pdc!$C1322=4,dati_bdv!$F$2:$F$65536,IF(dati_pdc!$C1322=5,dati_bdv!$G$2:$G$65536,dati_bdv!$H$2:$H$65536))))),$A1322,dati_bdv!L$2:L$65536)</f>
        <v>0</v>
      </c>
      <c r="E1322">
        <f>SUMIF(IF(dati_pdc!$C1322=1,dati_bdv!$C$2:$C$65536,IF(dati_pdc!$C1322=2,dati_bdv!$D$2:$D$65536,IF(dati_pdc!$C1322=3,dati_bdv!$E$2:$E$65536,IF(dati_pdc!$C1322=4,dati_bdv!$F$2:$F$65536,IF(dati_pdc!$C1322=5,dati_bdv!$G$2:$G$65536,dati_bdv!$H$2:$H$65536))))),$A1322,dati_bdv!M$2:M$65536)</f>
        <v>0</v>
      </c>
      <c r="F1322">
        <f>SUMIF(IF(dati_pdc!$C1322=1,dati_bdv!$C$2:$C$65536,IF(dati_pdc!$C1322=2,dati_bdv!$D$2:$D$65536,IF(dati_pdc!$C1322=3,dati_bdv!$E$2:$E$65536,IF(dati_pdc!$C1322=4,dati_bdv!$F$2:$F$65536,IF(dati_pdc!$C1322=5,dati_bdv!$G$2:$G$65536,dati_bdv!$H$2:$H$65536))))),$A1322,dati_bdv!N$2:N$65536)</f>
        <v>0</v>
      </c>
    </row>
    <row r="1323" spans="1:6">
      <c r="A1323" s="34">
        <f>dati_pdc!A1323</f>
        <v>0</v>
      </c>
      <c r="B1323">
        <f>SUMIF(IF(dati_pdc!$C1323=1,dati_bdv!$C$2:$C$65536,IF(dati_pdc!$C1323=2,dati_bdv!$D$2:$D$65536,IF(dati_pdc!$C1323=3,dati_bdv!$E$2:$E$65536,IF(dati_pdc!$C1323=4,dati_bdv!$F$2:$F$65536,IF(dati_pdc!$C1323=5,dati_bdv!$G$2:$G$65536,dati_bdv!$H$2:$H$65536))))),$A1323,dati_bdv!J$2:J$65536)</f>
        <v>0</v>
      </c>
      <c r="C1323">
        <f>SUMIF(IF(dati_pdc!$C1323=1,dati_bdv!$C$2:$C$65536,IF(dati_pdc!$C1323=2,dati_bdv!$D$2:$D$65536,IF(dati_pdc!$C1323=3,dati_bdv!$E$2:$E$65536,IF(dati_pdc!$C1323=4,dati_bdv!$F$2:$F$65536,IF(dati_pdc!$C1323=5,dati_bdv!$G$2:$G$65536,dati_bdv!$H$2:$H$65536))))),$A1323,dati_bdv!K$2:K$65536)</f>
        <v>0</v>
      </c>
      <c r="D1323">
        <f>SUMIF(IF(dati_pdc!$C1323=1,dati_bdv!$C$2:$C$65536,IF(dati_pdc!$C1323=2,dati_bdv!$D$2:$D$65536,IF(dati_pdc!$C1323=3,dati_bdv!$E$2:$E$65536,IF(dati_pdc!$C1323=4,dati_bdv!$F$2:$F$65536,IF(dati_pdc!$C1323=5,dati_bdv!$G$2:$G$65536,dati_bdv!$H$2:$H$65536))))),$A1323,dati_bdv!L$2:L$65536)</f>
        <v>0</v>
      </c>
      <c r="E1323">
        <f>SUMIF(IF(dati_pdc!$C1323=1,dati_bdv!$C$2:$C$65536,IF(dati_pdc!$C1323=2,dati_bdv!$D$2:$D$65536,IF(dati_pdc!$C1323=3,dati_bdv!$E$2:$E$65536,IF(dati_pdc!$C1323=4,dati_bdv!$F$2:$F$65536,IF(dati_pdc!$C1323=5,dati_bdv!$G$2:$G$65536,dati_bdv!$H$2:$H$65536))))),$A1323,dati_bdv!M$2:M$65536)</f>
        <v>0</v>
      </c>
      <c r="F1323">
        <f>SUMIF(IF(dati_pdc!$C1323=1,dati_bdv!$C$2:$C$65536,IF(dati_pdc!$C1323=2,dati_bdv!$D$2:$D$65536,IF(dati_pdc!$C1323=3,dati_bdv!$E$2:$E$65536,IF(dati_pdc!$C1323=4,dati_bdv!$F$2:$F$65536,IF(dati_pdc!$C1323=5,dati_bdv!$G$2:$G$65536,dati_bdv!$H$2:$H$65536))))),$A1323,dati_bdv!N$2:N$65536)</f>
        <v>0</v>
      </c>
    </row>
    <row r="1324" spans="1:6">
      <c r="A1324" s="34">
        <f>dati_pdc!A1324</f>
        <v>0</v>
      </c>
      <c r="B1324">
        <f>SUMIF(IF(dati_pdc!$C1324=1,dati_bdv!$C$2:$C$65536,IF(dati_pdc!$C1324=2,dati_bdv!$D$2:$D$65536,IF(dati_pdc!$C1324=3,dati_bdv!$E$2:$E$65536,IF(dati_pdc!$C1324=4,dati_bdv!$F$2:$F$65536,IF(dati_pdc!$C1324=5,dati_bdv!$G$2:$G$65536,dati_bdv!$H$2:$H$65536))))),$A1324,dati_bdv!J$2:J$65536)</f>
        <v>0</v>
      </c>
      <c r="C1324">
        <f>SUMIF(IF(dati_pdc!$C1324=1,dati_bdv!$C$2:$C$65536,IF(dati_pdc!$C1324=2,dati_bdv!$D$2:$D$65536,IF(dati_pdc!$C1324=3,dati_bdv!$E$2:$E$65536,IF(dati_pdc!$C1324=4,dati_bdv!$F$2:$F$65536,IF(dati_pdc!$C1324=5,dati_bdv!$G$2:$G$65536,dati_bdv!$H$2:$H$65536))))),$A1324,dati_bdv!K$2:K$65536)</f>
        <v>0</v>
      </c>
      <c r="D1324">
        <f>SUMIF(IF(dati_pdc!$C1324=1,dati_bdv!$C$2:$C$65536,IF(dati_pdc!$C1324=2,dati_bdv!$D$2:$D$65536,IF(dati_pdc!$C1324=3,dati_bdv!$E$2:$E$65536,IF(dati_pdc!$C1324=4,dati_bdv!$F$2:$F$65536,IF(dati_pdc!$C1324=5,dati_bdv!$G$2:$G$65536,dati_bdv!$H$2:$H$65536))))),$A1324,dati_bdv!L$2:L$65536)</f>
        <v>0</v>
      </c>
      <c r="E1324">
        <f>SUMIF(IF(dati_pdc!$C1324=1,dati_bdv!$C$2:$C$65536,IF(dati_pdc!$C1324=2,dati_bdv!$D$2:$D$65536,IF(dati_pdc!$C1324=3,dati_bdv!$E$2:$E$65536,IF(dati_pdc!$C1324=4,dati_bdv!$F$2:$F$65536,IF(dati_pdc!$C1324=5,dati_bdv!$G$2:$G$65536,dati_bdv!$H$2:$H$65536))))),$A1324,dati_bdv!M$2:M$65536)</f>
        <v>0</v>
      </c>
      <c r="F1324">
        <f>SUMIF(IF(dati_pdc!$C1324=1,dati_bdv!$C$2:$C$65536,IF(dati_pdc!$C1324=2,dati_bdv!$D$2:$D$65536,IF(dati_pdc!$C1324=3,dati_bdv!$E$2:$E$65536,IF(dati_pdc!$C1324=4,dati_bdv!$F$2:$F$65536,IF(dati_pdc!$C1324=5,dati_bdv!$G$2:$G$65536,dati_bdv!$H$2:$H$65536))))),$A1324,dati_bdv!N$2:N$65536)</f>
        <v>0</v>
      </c>
    </row>
    <row r="1325" spans="1:6">
      <c r="A1325" s="34">
        <f>dati_pdc!A1325</f>
        <v>0</v>
      </c>
      <c r="B1325">
        <f>SUMIF(IF(dati_pdc!$C1325=1,dati_bdv!$C$2:$C$65536,IF(dati_pdc!$C1325=2,dati_bdv!$D$2:$D$65536,IF(dati_pdc!$C1325=3,dati_bdv!$E$2:$E$65536,IF(dati_pdc!$C1325=4,dati_bdv!$F$2:$F$65536,IF(dati_pdc!$C1325=5,dati_bdv!$G$2:$G$65536,dati_bdv!$H$2:$H$65536))))),$A1325,dati_bdv!J$2:J$65536)</f>
        <v>0</v>
      </c>
      <c r="C1325">
        <f>SUMIF(IF(dati_pdc!$C1325=1,dati_bdv!$C$2:$C$65536,IF(dati_pdc!$C1325=2,dati_bdv!$D$2:$D$65536,IF(dati_pdc!$C1325=3,dati_bdv!$E$2:$E$65536,IF(dati_pdc!$C1325=4,dati_bdv!$F$2:$F$65536,IF(dati_pdc!$C1325=5,dati_bdv!$G$2:$G$65536,dati_bdv!$H$2:$H$65536))))),$A1325,dati_bdv!K$2:K$65536)</f>
        <v>0</v>
      </c>
      <c r="D1325">
        <f>SUMIF(IF(dati_pdc!$C1325=1,dati_bdv!$C$2:$C$65536,IF(dati_pdc!$C1325=2,dati_bdv!$D$2:$D$65536,IF(dati_pdc!$C1325=3,dati_bdv!$E$2:$E$65536,IF(dati_pdc!$C1325=4,dati_bdv!$F$2:$F$65536,IF(dati_pdc!$C1325=5,dati_bdv!$G$2:$G$65536,dati_bdv!$H$2:$H$65536))))),$A1325,dati_bdv!L$2:L$65536)</f>
        <v>0</v>
      </c>
      <c r="E1325">
        <f>SUMIF(IF(dati_pdc!$C1325=1,dati_bdv!$C$2:$C$65536,IF(dati_pdc!$C1325=2,dati_bdv!$D$2:$D$65536,IF(dati_pdc!$C1325=3,dati_bdv!$E$2:$E$65536,IF(dati_pdc!$C1325=4,dati_bdv!$F$2:$F$65536,IF(dati_pdc!$C1325=5,dati_bdv!$G$2:$G$65536,dati_bdv!$H$2:$H$65536))))),$A1325,dati_bdv!M$2:M$65536)</f>
        <v>0</v>
      </c>
      <c r="F1325">
        <f>SUMIF(IF(dati_pdc!$C1325=1,dati_bdv!$C$2:$C$65536,IF(dati_pdc!$C1325=2,dati_bdv!$D$2:$D$65536,IF(dati_pdc!$C1325=3,dati_bdv!$E$2:$E$65536,IF(dati_pdc!$C1325=4,dati_bdv!$F$2:$F$65536,IF(dati_pdc!$C1325=5,dati_bdv!$G$2:$G$65536,dati_bdv!$H$2:$H$65536))))),$A1325,dati_bdv!N$2:N$65536)</f>
        <v>0</v>
      </c>
    </row>
    <row r="1326" spans="1:6">
      <c r="A1326" s="34">
        <f>dati_pdc!A1326</f>
        <v>0</v>
      </c>
      <c r="B1326">
        <f>SUMIF(IF(dati_pdc!$C1326=1,dati_bdv!$C$2:$C$65536,IF(dati_pdc!$C1326=2,dati_bdv!$D$2:$D$65536,IF(dati_pdc!$C1326=3,dati_bdv!$E$2:$E$65536,IF(dati_pdc!$C1326=4,dati_bdv!$F$2:$F$65536,IF(dati_pdc!$C1326=5,dati_bdv!$G$2:$G$65536,dati_bdv!$H$2:$H$65536))))),$A1326,dati_bdv!J$2:J$65536)</f>
        <v>0</v>
      </c>
      <c r="C1326">
        <f>SUMIF(IF(dati_pdc!$C1326=1,dati_bdv!$C$2:$C$65536,IF(dati_pdc!$C1326=2,dati_bdv!$D$2:$D$65536,IF(dati_pdc!$C1326=3,dati_bdv!$E$2:$E$65536,IF(dati_pdc!$C1326=4,dati_bdv!$F$2:$F$65536,IF(dati_pdc!$C1326=5,dati_bdv!$G$2:$G$65536,dati_bdv!$H$2:$H$65536))))),$A1326,dati_bdv!K$2:K$65536)</f>
        <v>0</v>
      </c>
      <c r="D1326">
        <f>SUMIF(IF(dati_pdc!$C1326=1,dati_bdv!$C$2:$C$65536,IF(dati_pdc!$C1326=2,dati_bdv!$D$2:$D$65536,IF(dati_pdc!$C1326=3,dati_bdv!$E$2:$E$65536,IF(dati_pdc!$C1326=4,dati_bdv!$F$2:$F$65536,IF(dati_pdc!$C1326=5,dati_bdv!$G$2:$G$65536,dati_bdv!$H$2:$H$65536))))),$A1326,dati_bdv!L$2:L$65536)</f>
        <v>0</v>
      </c>
      <c r="E1326">
        <f>SUMIF(IF(dati_pdc!$C1326=1,dati_bdv!$C$2:$C$65536,IF(dati_pdc!$C1326=2,dati_bdv!$D$2:$D$65536,IF(dati_pdc!$C1326=3,dati_bdv!$E$2:$E$65536,IF(dati_pdc!$C1326=4,dati_bdv!$F$2:$F$65536,IF(dati_pdc!$C1326=5,dati_bdv!$G$2:$G$65536,dati_bdv!$H$2:$H$65536))))),$A1326,dati_bdv!M$2:M$65536)</f>
        <v>0</v>
      </c>
      <c r="F1326">
        <f>SUMIF(IF(dati_pdc!$C1326=1,dati_bdv!$C$2:$C$65536,IF(dati_pdc!$C1326=2,dati_bdv!$D$2:$D$65536,IF(dati_pdc!$C1326=3,dati_bdv!$E$2:$E$65536,IF(dati_pdc!$C1326=4,dati_bdv!$F$2:$F$65536,IF(dati_pdc!$C1326=5,dati_bdv!$G$2:$G$65536,dati_bdv!$H$2:$H$65536))))),$A1326,dati_bdv!N$2:N$65536)</f>
        <v>0</v>
      </c>
    </row>
    <row r="1327" spans="1:6">
      <c r="A1327" s="34">
        <f>dati_pdc!A1327</f>
        <v>0</v>
      </c>
      <c r="B1327">
        <f>SUMIF(IF(dati_pdc!$C1327=1,dati_bdv!$C$2:$C$65536,IF(dati_pdc!$C1327=2,dati_bdv!$D$2:$D$65536,IF(dati_pdc!$C1327=3,dati_bdv!$E$2:$E$65536,IF(dati_pdc!$C1327=4,dati_bdv!$F$2:$F$65536,IF(dati_pdc!$C1327=5,dati_bdv!$G$2:$G$65536,dati_bdv!$H$2:$H$65536))))),$A1327,dati_bdv!J$2:J$65536)</f>
        <v>0</v>
      </c>
      <c r="C1327">
        <f>SUMIF(IF(dati_pdc!$C1327=1,dati_bdv!$C$2:$C$65536,IF(dati_pdc!$C1327=2,dati_bdv!$D$2:$D$65536,IF(dati_pdc!$C1327=3,dati_bdv!$E$2:$E$65536,IF(dati_pdc!$C1327=4,dati_bdv!$F$2:$F$65536,IF(dati_pdc!$C1327=5,dati_bdv!$G$2:$G$65536,dati_bdv!$H$2:$H$65536))))),$A1327,dati_bdv!K$2:K$65536)</f>
        <v>0</v>
      </c>
      <c r="D1327">
        <f>SUMIF(IF(dati_pdc!$C1327=1,dati_bdv!$C$2:$C$65536,IF(dati_pdc!$C1327=2,dati_bdv!$D$2:$D$65536,IF(dati_pdc!$C1327=3,dati_bdv!$E$2:$E$65536,IF(dati_pdc!$C1327=4,dati_bdv!$F$2:$F$65536,IF(dati_pdc!$C1327=5,dati_bdv!$G$2:$G$65536,dati_bdv!$H$2:$H$65536))))),$A1327,dati_bdv!L$2:L$65536)</f>
        <v>0</v>
      </c>
      <c r="E1327">
        <f>SUMIF(IF(dati_pdc!$C1327=1,dati_bdv!$C$2:$C$65536,IF(dati_pdc!$C1327=2,dati_bdv!$D$2:$D$65536,IF(dati_pdc!$C1327=3,dati_bdv!$E$2:$E$65536,IF(dati_pdc!$C1327=4,dati_bdv!$F$2:$F$65536,IF(dati_pdc!$C1327=5,dati_bdv!$G$2:$G$65536,dati_bdv!$H$2:$H$65536))))),$A1327,dati_bdv!M$2:M$65536)</f>
        <v>0</v>
      </c>
      <c r="F1327">
        <f>SUMIF(IF(dati_pdc!$C1327=1,dati_bdv!$C$2:$C$65536,IF(dati_pdc!$C1327=2,dati_bdv!$D$2:$D$65536,IF(dati_pdc!$C1327=3,dati_bdv!$E$2:$E$65536,IF(dati_pdc!$C1327=4,dati_bdv!$F$2:$F$65536,IF(dati_pdc!$C1327=5,dati_bdv!$G$2:$G$65536,dati_bdv!$H$2:$H$65536))))),$A1327,dati_bdv!N$2:N$65536)</f>
        <v>0</v>
      </c>
    </row>
    <row r="1328" spans="1:6">
      <c r="A1328" s="34">
        <f>dati_pdc!A1328</f>
        <v>0</v>
      </c>
      <c r="B1328">
        <f>SUMIF(IF(dati_pdc!$C1328=1,dati_bdv!$C$2:$C$65536,IF(dati_pdc!$C1328=2,dati_bdv!$D$2:$D$65536,IF(dati_pdc!$C1328=3,dati_bdv!$E$2:$E$65536,IF(dati_pdc!$C1328=4,dati_bdv!$F$2:$F$65536,IF(dati_pdc!$C1328=5,dati_bdv!$G$2:$G$65536,dati_bdv!$H$2:$H$65536))))),$A1328,dati_bdv!J$2:J$65536)</f>
        <v>0</v>
      </c>
      <c r="C1328">
        <f>SUMIF(IF(dati_pdc!$C1328=1,dati_bdv!$C$2:$C$65536,IF(dati_pdc!$C1328=2,dati_bdv!$D$2:$D$65536,IF(dati_pdc!$C1328=3,dati_bdv!$E$2:$E$65536,IF(dati_pdc!$C1328=4,dati_bdv!$F$2:$F$65536,IF(dati_pdc!$C1328=5,dati_bdv!$G$2:$G$65536,dati_bdv!$H$2:$H$65536))))),$A1328,dati_bdv!K$2:K$65536)</f>
        <v>0</v>
      </c>
      <c r="D1328">
        <f>SUMIF(IF(dati_pdc!$C1328=1,dati_bdv!$C$2:$C$65536,IF(dati_pdc!$C1328=2,dati_bdv!$D$2:$D$65536,IF(dati_pdc!$C1328=3,dati_bdv!$E$2:$E$65536,IF(dati_pdc!$C1328=4,dati_bdv!$F$2:$F$65536,IF(dati_pdc!$C1328=5,dati_bdv!$G$2:$G$65536,dati_bdv!$H$2:$H$65536))))),$A1328,dati_bdv!L$2:L$65536)</f>
        <v>0</v>
      </c>
      <c r="E1328">
        <f>SUMIF(IF(dati_pdc!$C1328=1,dati_bdv!$C$2:$C$65536,IF(dati_pdc!$C1328=2,dati_bdv!$D$2:$D$65536,IF(dati_pdc!$C1328=3,dati_bdv!$E$2:$E$65536,IF(dati_pdc!$C1328=4,dati_bdv!$F$2:$F$65536,IF(dati_pdc!$C1328=5,dati_bdv!$G$2:$G$65536,dati_bdv!$H$2:$H$65536))))),$A1328,dati_bdv!M$2:M$65536)</f>
        <v>0</v>
      </c>
      <c r="F1328">
        <f>SUMIF(IF(dati_pdc!$C1328=1,dati_bdv!$C$2:$C$65536,IF(dati_pdc!$C1328=2,dati_bdv!$D$2:$D$65536,IF(dati_pdc!$C1328=3,dati_bdv!$E$2:$E$65536,IF(dati_pdc!$C1328=4,dati_bdv!$F$2:$F$65536,IF(dati_pdc!$C1328=5,dati_bdv!$G$2:$G$65536,dati_bdv!$H$2:$H$65536))))),$A1328,dati_bdv!N$2:N$65536)</f>
        <v>0</v>
      </c>
    </row>
    <row r="1329" spans="1:6">
      <c r="A1329" s="34">
        <f>dati_pdc!A1329</f>
        <v>0</v>
      </c>
      <c r="B1329">
        <f>SUMIF(IF(dati_pdc!$C1329=1,dati_bdv!$C$2:$C$65536,IF(dati_pdc!$C1329=2,dati_bdv!$D$2:$D$65536,IF(dati_pdc!$C1329=3,dati_bdv!$E$2:$E$65536,IF(dati_pdc!$C1329=4,dati_bdv!$F$2:$F$65536,IF(dati_pdc!$C1329=5,dati_bdv!$G$2:$G$65536,dati_bdv!$H$2:$H$65536))))),$A1329,dati_bdv!J$2:J$65536)</f>
        <v>0</v>
      </c>
      <c r="C1329">
        <f>SUMIF(IF(dati_pdc!$C1329=1,dati_bdv!$C$2:$C$65536,IF(dati_pdc!$C1329=2,dati_bdv!$D$2:$D$65536,IF(dati_pdc!$C1329=3,dati_bdv!$E$2:$E$65536,IF(dati_pdc!$C1329=4,dati_bdv!$F$2:$F$65536,IF(dati_pdc!$C1329=5,dati_bdv!$G$2:$G$65536,dati_bdv!$H$2:$H$65536))))),$A1329,dati_bdv!K$2:K$65536)</f>
        <v>0</v>
      </c>
      <c r="D1329">
        <f>SUMIF(IF(dati_pdc!$C1329=1,dati_bdv!$C$2:$C$65536,IF(dati_pdc!$C1329=2,dati_bdv!$D$2:$D$65536,IF(dati_pdc!$C1329=3,dati_bdv!$E$2:$E$65536,IF(dati_pdc!$C1329=4,dati_bdv!$F$2:$F$65536,IF(dati_pdc!$C1329=5,dati_bdv!$G$2:$G$65536,dati_bdv!$H$2:$H$65536))))),$A1329,dati_bdv!L$2:L$65536)</f>
        <v>0</v>
      </c>
      <c r="E1329">
        <f>SUMIF(IF(dati_pdc!$C1329=1,dati_bdv!$C$2:$C$65536,IF(dati_pdc!$C1329=2,dati_bdv!$D$2:$D$65536,IF(dati_pdc!$C1329=3,dati_bdv!$E$2:$E$65536,IF(dati_pdc!$C1329=4,dati_bdv!$F$2:$F$65536,IF(dati_pdc!$C1329=5,dati_bdv!$G$2:$G$65536,dati_bdv!$H$2:$H$65536))))),$A1329,dati_bdv!M$2:M$65536)</f>
        <v>0</v>
      </c>
      <c r="F1329">
        <f>SUMIF(IF(dati_pdc!$C1329=1,dati_bdv!$C$2:$C$65536,IF(dati_pdc!$C1329=2,dati_bdv!$D$2:$D$65536,IF(dati_pdc!$C1329=3,dati_bdv!$E$2:$E$65536,IF(dati_pdc!$C1329=4,dati_bdv!$F$2:$F$65536,IF(dati_pdc!$C1329=5,dati_bdv!$G$2:$G$65536,dati_bdv!$H$2:$H$65536))))),$A1329,dati_bdv!N$2:N$65536)</f>
        <v>0</v>
      </c>
    </row>
    <row r="1330" spans="1:6">
      <c r="A1330" s="34">
        <f>dati_pdc!A1330</f>
        <v>0</v>
      </c>
      <c r="B1330">
        <f>SUMIF(IF(dati_pdc!$C1330=1,dati_bdv!$C$2:$C$65536,IF(dati_pdc!$C1330=2,dati_bdv!$D$2:$D$65536,IF(dati_pdc!$C1330=3,dati_bdv!$E$2:$E$65536,IF(dati_pdc!$C1330=4,dati_bdv!$F$2:$F$65536,IF(dati_pdc!$C1330=5,dati_bdv!$G$2:$G$65536,dati_bdv!$H$2:$H$65536))))),$A1330,dati_bdv!J$2:J$65536)</f>
        <v>0</v>
      </c>
      <c r="C1330">
        <f>SUMIF(IF(dati_pdc!$C1330=1,dati_bdv!$C$2:$C$65536,IF(dati_pdc!$C1330=2,dati_bdv!$D$2:$D$65536,IF(dati_pdc!$C1330=3,dati_bdv!$E$2:$E$65536,IF(dati_pdc!$C1330=4,dati_bdv!$F$2:$F$65536,IF(dati_pdc!$C1330=5,dati_bdv!$G$2:$G$65536,dati_bdv!$H$2:$H$65536))))),$A1330,dati_bdv!K$2:K$65536)</f>
        <v>0</v>
      </c>
      <c r="D1330">
        <f>SUMIF(IF(dati_pdc!$C1330=1,dati_bdv!$C$2:$C$65536,IF(dati_pdc!$C1330=2,dati_bdv!$D$2:$D$65536,IF(dati_pdc!$C1330=3,dati_bdv!$E$2:$E$65536,IF(dati_pdc!$C1330=4,dati_bdv!$F$2:$F$65536,IF(dati_pdc!$C1330=5,dati_bdv!$G$2:$G$65536,dati_bdv!$H$2:$H$65536))))),$A1330,dati_bdv!L$2:L$65536)</f>
        <v>0</v>
      </c>
      <c r="E1330">
        <f>SUMIF(IF(dati_pdc!$C1330=1,dati_bdv!$C$2:$C$65536,IF(dati_pdc!$C1330=2,dati_bdv!$D$2:$D$65536,IF(dati_pdc!$C1330=3,dati_bdv!$E$2:$E$65536,IF(dati_pdc!$C1330=4,dati_bdv!$F$2:$F$65536,IF(dati_pdc!$C1330=5,dati_bdv!$G$2:$G$65536,dati_bdv!$H$2:$H$65536))))),$A1330,dati_bdv!M$2:M$65536)</f>
        <v>0</v>
      </c>
      <c r="F1330">
        <f>SUMIF(IF(dati_pdc!$C1330=1,dati_bdv!$C$2:$C$65536,IF(dati_pdc!$C1330=2,dati_bdv!$D$2:$D$65536,IF(dati_pdc!$C1330=3,dati_bdv!$E$2:$E$65536,IF(dati_pdc!$C1330=4,dati_bdv!$F$2:$F$65536,IF(dati_pdc!$C1330=5,dati_bdv!$G$2:$G$65536,dati_bdv!$H$2:$H$65536))))),$A1330,dati_bdv!N$2:N$65536)</f>
        <v>0</v>
      </c>
    </row>
    <row r="1331" spans="1:6">
      <c r="A1331" s="34">
        <f>dati_pdc!A1331</f>
        <v>0</v>
      </c>
      <c r="B1331">
        <f>SUMIF(IF(dati_pdc!$C1331=1,dati_bdv!$C$2:$C$65536,IF(dati_pdc!$C1331=2,dati_bdv!$D$2:$D$65536,IF(dati_pdc!$C1331=3,dati_bdv!$E$2:$E$65536,IF(dati_pdc!$C1331=4,dati_bdv!$F$2:$F$65536,IF(dati_pdc!$C1331=5,dati_bdv!$G$2:$G$65536,dati_bdv!$H$2:$H$65536))))),$A1331,dati_bdv!J$2:J$65536)</f>
        <v>0</v>
      </c>
      <c r="C1331">
        <f>SUMIF(IF(dati_pdc!$C1331=1,dati_bdv!$C$2:$C$65536,IF(dati_pdc!$C1331=2,dati_bdv!$D$2:$D$65536,IF(dati_pdc!$C1331=3,dati_bdv!$E$2:$E$65536,IF(dati_pdc!$C1331=4,dati_bdv!$F$2:$F$65536,IF(dati_pdc!$C1331=5,dati_bdv!$G$2:$G$65536,dati_bdv!$H$2:$H$65536))))),$A1331,dati_bdv!K$2:K$65536)</f>
        <v>0</v>
      </c>
      <c r="D1331">
        <f>SUMIF(IF(dati_pdc!$C1331=1,dati_bdv!$C$2:$C$65536,IF(dati_pdc!$C1331=2,dati_bdv!$D$2:$D$65536,IF(dati_pdc!$C1331=3,dati_bdv!$E$2:$E$65536,IF(dati_pdc!$C1331=4,dati_bdv!$F$2:$F$65536,IF(dati_pdc!$C1331=5,dati_bdv!$G$2:$G$65536,dati_bdv!$H$2:$H$65536))))),$A1331,dati_bdv!L$2:L$65536)</f>
        <v>0</v>
      </c>
      <c r="E1331">
        <f>SUMIF(IF(dati_pdc!$C1331=1,dati_bdv!$C$2:$C$65536,IF(dati_pdc!$C1331=2,dati_bdv!$D$2:$D$65536,IF(dati_pdc!$C1331=3,dati_bdv!$E$2:$E$65536,IF(dati_pdc!$C1331=4,dati_bdv!$F$2:$F$65536,IF(dati_pdc!$C1331=5,dati_bdv!$G$2:$G$65536,dati_bdv!$H$2:$H$65536))))),$A1331,dati_bdv!M$2:M$65536)</f>
        <v>0</v>
      </c>
      <c r="F1331">
        <f>SUMIF(IF(dati_pdc!$C1331=1,dati_bdv!$C$2:$C$65536,IF(dati_pdc!$C1331=2,dati_bdv!$D$2:$D$65536,IF(dati_pdc!$C1331=3,dati_bdv!$E$2:$E$65536,IF(dati_pdc!$C1331=4,dati_bdv!$F$2:$F$65536,IF(dati_pdc!$C1331=5,dati_bdv!$G$2:$G$65536,dati_bdv!$H$2:$H$65536))))),$A1331,dati_bdv!N$2:N$65536)</f>
        <v>0</v>
      </c>
    </row>
    <row r="1332" spans="1:6">
      <c r="A1332" s="34">
        <f>dati_pdc!A1332</f>
        <v>0</v>
      </c>
      <c r="B1332">
        <f>SUMIF(IF(dati_pdc!$C1332=1,dati_bdv!$C$2:$C$65536,IF(dati_pdc!$C1332=2,dati_bdv!$D$2:$D$65536,IF(dati_pdc!$C1332=3,dati_bdv!$E$2:$E$65536,IF(dati_pdc!$C1332=4,dati_bdv!$F$2:$F$65536,IF(dati_pdc!$C1332=5,dati_bdv!$G$2:$G$65536,dati_bdv!$H$2:$H$65536))))),$A1332,dati_bdv!J$2:J$65536)</f>
        <v>0</v>
      </c>
      <c r="C1332">
        <f>SUMIF(IF(dati_pdc!$C1332=1,dati_bdv!$C$2:$C$65536,IF(dati_pdc!$C1332=2,dati_bdv!$D$2:$D$65536,IF(dati_pdc!$C1332=3,dati_bdv!$E$2:$E$65536,IF(dati_pdc!$C1332=4,dati_bdv!$F$2:$F$65536,IF(dati_pdc!$C1332=5,dati_bdv!$G$2:$G$65536,dati_bdv!$H$2:$H$65536))))),$A1332,dati_bdv!K$2:K$65536)</f>
        <v>0</v>
      </c>
      <c r="D1332">
        <f>SUMIF(IF(dati_pdc!$C1332=1,dati_bdv!$C$2:$C$65536,IF(dati_pdc!$C1332=2,dati_bdv!$D$2:$D$65536,IF(dati_pdc!$C1332=3,dati_bdv!$E$2:$E$65536,IF(dati_pdc!$C1332=4,dati_bdv!$F$2:$F$65536,IF(dati_pdc!$C1332=5,dati_bdv!$G$2:$G$65536,dati_bdv!$H$2:$H$65536))))),$A1332,dati_bdv!L$2:L$65536)</f>
        <v>0</v>
      </c>
      <c r="E1332">
        <f>SUMIF(IF(dati_pdc!$C1332=1,dati_bdv!$C$2:$C$65536,IF(dati_pdc!$C1332=2,dati_bdv!$D$2:$D$65536,IF(dati_pdc!$C1332=3,dati_bdv!$E$2:$E$65536,IF(dati_pdc!$C1332=4,dati_bdv!$F$2:$F$65536,IF(dati_pdc!$C1332=5,dati_bdv!$G$2:$G$65536,dati_bdv!$H$2:$H$65536))))),$A1332,dati_bdv!M$2:M$65536)</f>
        <v>0</v>
      </c>
      <c r="F1332">
        <f>SUMIF(IF(dati_pdc!$C1332=1,dati_bdv!$C$2:$C$65536,IF(dati_pdc!$C1332=2,dati_bdv!$D$2:$D$65536,IF(dati_pdc!$C1332=3,dati_bdv!$E$2:$E$65536,IF(dati_pdc!$C1332=4,dati_bdv!$F$2:$F$65536,IF(dati_pdc!$C1332=5,dati_bdv!$G$2:$G$65536,dati_bdv!$H$2:$H$65536))))),$A1332,dati_bdv!N$2:N$65536)</f>
        <v>0</v>
      </c>
    </row>
    <row r="1333" spans="1:6">
      <c r="A1333" s="34">
        <f>dati_pdc!A1333</f>
        <v>0</v>
      </c>
      <c r="B1333">
        <f>SUMIF(IF(dati_pdc!$C1333=1,dati_bdv!$C$2:$C$65536,IF(dati_pdc!$C1333=2,dati_bdv!$D$2:$D$65536,IF(dati_pdc!$C1333=3,dati_bdv!$E$2:$E$65536,IF(dati_pdc!$C1333=4,dati_bdv!$F$2:$F$65536,IF(dati_pdc!$C1333=5,dati_bdv!$G$2:$G$65536,dati_bdv!$H$2:$H$65536))))),$A1333,dati_bdv!J$2:J$65536)</f>
        <v>0</v>
      </c>
      <c r="C1333">
        <f>SUMIF(IF(dati_pdc!$C1333=1,dati_bdv!$C$2:$C$65536,IF(dati_pdc!$C1333=2,dati_bdv!$D$2:$D$65536,IF(dati_pdc!$C1333=3,dati_bdv!$E$2:$E$65536,IF(dati_pdc!$C1333=4,dati_bdv!$F$2:$F$65536,IF(dati_pdc!$C1333=5,dati_bdv!$G$2:$G$65536,dati_bdv!$H$2:$H$65536))))),$A1333,dati_bdv!K$2:K$65536)</f>
        <v>0</v>
      </c>
      <c r="D1333">
        <f>SUMIF(IF(dati_pdc!$C1333=1,dati_bdv!$C$2:$C$65536,IF(dati_pdc!$C1333=2,dati_bdv!$D$2:$D$65536,IF(dati_pdc!$C1333=3,dati_bdv!$E$2:$E$65536,IF(dati_pdc!$C1333=4,dati_bdv!$F$2:$F$65536,IF(dati_pdc!$C1333=5,dati_bdv!$G$2:$G$65536,dati_bdv!$H$2:$H$65536))))),$A1333,dati_bdv!L$2:L$65536)</f>
        <v>0</v>
      </c>
      <c r="E1333">
        <f>SUMIF(IF(dati_pdc!$C1333=1,dati_bdv!$C$2:$C$65536,IF(dati_pdc!$C1333=2,dati_bdv!$D$2:$D$65536,IF(dati_pdc!$C1333=3,dati_bdv!$E$2:$E$65536,IF(dati_pdc!$C1333=4,dati_bdv!$F$2:$F$65536,IF(dati_pdc!$C1333=5,dati_bdv!$G$2:$G$65536,dati_bdv!$H$2:$H$65536))))),$A1333,dati_bdv!M$2:M$65536)</f>
        <v>0</v>
      </c>
      <c r="F1333">
        <f>SUMIF(IF(dati_pdc!$C1333=1,dati_bdv!$C$2:$C$65536,IF(dati_pdc!$C1333=2,dati_bdv!$D$2:$D$65536,IF(dati_pdc!$C1333=3,dati_bdv!$E$2:$E$65536,IF(dati_pdc!$C1333=4,dati_bdv!$F$2:$F$65536,IF(dati_pdc!$C1333=5,dati_bdv!$G$2:$G$65536,dati_bdv!$H$2:$H$65536))))),$A1333,dati_bdv!N$2:N$65536)</f>
        <v>0</v>
      </c>
    </row>
    <row r="1334" spans="1:6">
      <c r="A1334" s="34">
        <f>dati_pdc!A1334</f>
        <v>0</v>
      </c>
      <c r="B1334">
        <f>SUMIF(IF(dati_pdc!$C1334=1,dati_bdv!$C$2:$C$65536,IF(dati_pdc!$C1334=2,dati_bdv!$D$2:$D$65536,IF(dati_pdc!$C1334=3,dati_bdv!$E$2:$E$65536,IF(dati_pdc!$C1334=4,dati_bdv!$F$2:$F$65536,IF(dati_pdc!$C1334=5,dati_bdv!$G$2:$G$65536,dati_bdv!$H$2:$H$65536))))),$A1334,dati_bdv!J$2:J$65536)</f>
        <v>0</v>
      </c>
      <c r="C1334">
        <f>SUMIF(IF(dati_pdc!$C1334=1,dati_bdv!$C$2:$C$65536,IF(dati_pdc!$C1334=2,dati_bdv!$D$2:$D$65536,IF(dati_pdc!$C1334=3,dati_bdv!$E$2:$E$65536,IF(dati_pdc!$C1334=4,dati_bdv!$F$2:$F$65536,IF(dati_pdc!$C1334=5,dati_bdv!$G$2:$G$65536,dati_bdv!$H$2:$H$65536))))),$A1334,dati_bdv!K$2:K$65536)</f>
        <v>0</v>
      </c>
      <c r="D1334">
        <f>SUMIF(IF(dati_pdc!$C1334=1,dati_bdv!$C$2:$C$65536,IF(dati_pdc!$C1334=2,dati_bdv!$D$2:$D$65536,IF(dati_pdc!$C1334=3,dati_bdv!$E$2:$E$65536,IF(dati_pdc!$C1334=4,dati_bdv!$F$2:$F$65536,IF(dati_pdc!$C1334=5,dati_bdv!$G$2:$G$65536,dati_bdv!$H$2:$H$65536))))),$A1334,dati_bdv!L$2:L$65536)</f>
        <v>0</v>
      </c>
      <c r="E1334">
        <f>SUMIF(IF(dati_pdc!$C1334=1,dati_bdv!$C$2:$C$65536,IF(dati_pdc!$C1334=2,dati_bdv!$D$2:$D$65536,IF(dati_pdc!$C1334=3,dati_bdv!$E$2:$E$65536,IF(dati_pdc!$C1334=4,dati_bdv!$F$2:$F$65536,IF(dati_pdc!$C1334=5,dati_bdv!$G$2:$G$65536,dati_bdv!$H$2:$H$65536))))),$A1334,dati_bdv!M$2:M$65536)</f>
        <v>0</v>
      </c>
      <c r="F1334">
        <f>SUMIF(IF(dati_pdc!$C1334=1,dati_bdv!$C$2:$C$65536,IF(dati_pdc!$C1334=2,dati_bdv!$D$2:$D$65536,IF(dati_pdc!$C1334=3,dati_bdv!$E$2:$E$65536,IF(dati_pdc!$C1334=4,dati_bdv!$F$2:$F$65536,IF(dati_pdc!$C1334=5,dati_bdv!$G$2:$G$65536,dati_bdv!$H$2:$H$65536))))),$A1334,dati_bdv!N$2:N$65536)</f>
        <v>0</v>
      </c>
    </row>
    <row r="1335" spans="1:6">
      <c r="A1335" s="34">
        <f>dati_pdc!A1335</f>
        <v>0</v>
      </c>
      <c r="B1335">
        <f>SUMIF(IF(dati_pdc!$C1335=1,dati_bdv!$C$2:$C$65536,IF(dati_pdc!$C1335=2,dati_bdv!$D$2:$D$65536,IF(dati_pdc!$C1335=3,dati_bdv!$E$2:$E$65536,IF(dati_pdc!$C1335=4,dati_bdv!$F$2:$F$65536,IF(dati_pdc!$C1335=5,dati_bdv!$G$2:$G$65536,dati_bdv!$H$2:$H$65536))))),$A1335,dati_bdv!J$2:J$65536)</f>
        <v>0</v>
      </c>
      <c r="C1335">
        <f>SUMIF(IF(dati_pdc!$C1335=1,dati_bdv!$C$2:$C$65536,IF(dati_pdc!$C1335=2,dati_bdv!$D$2:$D$65536,IF(dati_pdc!$C1335=3,dati_bdv!$E$2:$E$65536,IF(dati_pdc!$C1335=4,dati_bdv!$F$2:$F$65536,IF(dati_pdc!$C1335=5,dati_bdv!$G$2:$G$65536,dati_bdv!$H$2:$H$65536))))),$A1335,dati_bdv!K$2:K$65536)</f>
        <v>0</v>
      </c>
      <c r="D1335">
        <f>SUMIF(IF(dati_pdc!$C1335=1,dati_bdv!$C$2:$C$65536,IF(dati_pdc!$C1335=2,dati_bdv!$D$2:$D$65536,IF(dati_pdc!$C1335=3,dati_bdv!$E$2:$E$65536,IF(dati_pdc!$C1335=4,dati_bdv!$F$2:$F$65536,IF(dati_pdc!$C1335=5,dati_bdv!$G$2:$G$65536,dati_bdv!$H$2:$H$65536))))),$A1335,dati_bdv!L$2:L$65536)</f>
        <v>0</v>
      </c>
      <c r="E1335">
        <f>SUMIF(IF(dati_pdc!$C1335=1,dati_bdv!$C$2:$C$65536,IF(dati_pdc!$C1335=2,dati_bdv!$D$2:$D$65536,IF(dati_pdc!$C1335=3,dati_bdv!$E$2:$E$65536,IF(dati_pdc!$C1335=4,dati_bdv!$F$2:$F$65536,IF(dati_pdc!$C1335=5,dati_bdv!$G$2:$G$65536,dati_bdv!$H$2:$H$65536))))),$A1335,dati_bdv!M$2:M$65536)</f>
        <v>0</v>
      </c>
      <c r="F1335">
        <f>SUMIF(IF(dati_pdc!$C1335=1,dati_bdv!$C$2:$C$65536,IF(dati_pdc!$C1335=2,dati_bdv!$D$2:$D$65536,IF(dati_pdc!$C1335=3,dati_bdv!$E$2:$E$65536,IF(dati_pdc!$C1335=4,dati_bdv!$F$2:$F$65536,IF(dati_pdc!$C1335=5,dati_bdv!$G$2:$G$65536,dati_bdv!$H$2:$H$65536))))),$A1335,dati_bdv!N$2:N$65536)</f>
        <v>0</v>
      </c>
    </row>
    <row r="1336" spans="1:6">
      <c r="A1336" s="34">
        <f>dati_pdc!A1336</f>
        <v>0</v>
      </c>
      <c r="B1336">
        <f>SUMIF(IF(dati_pdc!$C1336=1,dati_bdv!$C$2:$C$65536,IF(dati_pdc!$C1336=2,dati_bdv!$D$2:$D$65536,IF(dati_pdc!$C1336=3,dati_bdv!$E$2:$E$65536,IF(dati_pdc!$C1336=4,dati_bdv!$F$2:$F$65536,IF(dati_pdc!$C1336=5,dati_bdv!$G$2:$G$65536,dati_bdv!$H$2:$H$65536))))),$A1336,dati_bdv!J$2:J$65536)</f>
        <v>0</v>
      </c>
      <c r="C1336">
        <f>SUMIF(IF(dati_pdc!$C1336=1,dati_bdv!$C$2:$C$65536,IF(dati_pdc!$C1336=2,dati_bdv!$D$2:$D$65536,IF(dati_pdc!$C1336=3,dati_bdv!$E$2:$E$65536,IF(dati_pdc!$C1336=4,dati_bdv!$F$2:$F$65536,IF(dati_pdc!$C1336=5,dati_bdv!$G$2:$G$65536,dati_bdv!$H$2:$H$65536))))),$A1336,dati_bdv!K$2:K$65536)</f>
        <v>0</v>
      </c>
      <c r="D1336">
        <f>SUMIF(IF(dati_pdc!$C1336=1,dati_bdv!$C$2:$C$65536,IF(dati_pdc!$C1336=2,dati_bdv!$D$2:$D$65536,IF(dati_pdc!$C1336=3,dati_bdv!$E$2:$E$65536,IF(dati_pdc!$C1336=4,dati_bdv!$F$2:$F$65536,IF(dati_pdc!$C1336=5,dati_bdv!$G$2:$G$65536,dati_bdv!$H$2:$H$65536))))),$A1336,dati_bdv!L$2:L$65536)</f>
        <v>0</v>
      </c>
      <c r="E1336">
        <f>SUMIF(IF(dati_pdc!$C1336=1,dati_bdv!$C$2:$C$65536,IF(dati_pdc!$C1336=2,dati_bdv!$D$2:$D$65536,IF(dati_pdc!$C1336=3,dati_bdv!$E$2:$E$65536,IF(dati_pdc!$C1336=4,dati_bdv!$F$2:$F$65536,IF(dati_pdc!$C1336=5,dati_bdv!$G$2:$G$65536,dati_bdv!$H$2:$H$65536))))),$A1336,dati_bdv!M$2:M$65536)</f>
        <v>0</v>
      </c>
      <c r="F1336">
        <f>SUMIF(IF(dati_pdc!$C1336=1,dati_bdv!$C$2:$C$65536,IF(dati_pdc!$C1336=2,dati_bdv!$D$2:$D$65536,IF(dati_pdc!$C1336=3,dati_bdv!$E$2:$E$65536,IF(dati_pdc!$C1336=4,dati_bdv!$F$2:$F$65536,IF(dati_pdc!$C1336=5,dati_bdv!$G$2:$G$65536,dati_bdv!$H$2:$H$65536))))),$A1336,dati_bdv!N$2:N$65536)</f>
        <v>0</v>
      </c>
    </row>
    <row r="1337" spans="1:6">
      <c r="A1337" s="34">
        <f>dati_pdc!A1337</f>
        <v>0</v>
      </c>
      <c r="B1337">
        <f>SUMIF(IF(dati_pdc!$C1337=1,dati_bdv!$C$2:$C$65536,IF(dati_pdc!$C1337=2,dati_bdv!$D$2:$D$65536,IF(dati_pdc!$C1337=3,dati_bdv!$E$2:$E$65536,IF(dati_pdc!$C1337=4,dati_bdv!$F$2:$F$65536,IF(dati_pdc!$C1337=5,dati_bdv!$G$2:$G$65536,dati_bdv!$H$2:$H$65536))))),$A1337,dati_bdv!J$2:J$65536)</f>
        <v>0</v>
      </c>
      <c r="C1337">
        <f>SUMIF(IF(dati_pdc!$C1337=1,dati_bdv!$C$2:$C$65536,IF(dati_pdc!$C1337=2,dati_bdv!$D$2:$D$65536,IF(dati_pdc!$C1337=3,dati_bdv!$E$2:$E$65536,IF(dati_pdc!$C1337=4,dati_bdv!$F$2:$F$65536,IF(dati_pdc!$C1337=5,dati_bdv!$G$2:$G$65536,dati_bdv!$H$2:$H$65536))))),$A1337,dati_bdv!K$2:K$65536)</f>
        <v>0</v>
      </c>
      <c r="D1337">
        <f>SUMIF(IF(dati_pdc!$C1337=1,dati_bdv!$C$2:$C$65536,IF(dati_pdc!$C1337=2,dati_bdv!$D$2:$D$65536,IF(dati_pdc!$C1337=3,dati_bdv!$E$2:$E$65536,IF(dati_pdc!$C1337=4,dati_bdv!$F$2:$F$65536,IF(dati_pdc!$C1337=5,dati_bdv!$G$2:$G$65536,dati_bdv!$H$2:$H$65536))))),$A1337,dati_bdv!L$2:L$65536)</f>
        <v>0</v>
      </c>
      <c r="E1337">
        <f>SUMIF(IF(dati_pdc!$C1337=1,dati_bdv!$C$2:$C$65536,IF(dati_pdc!$C1337=2,dati_bdv!$D$2:$D$65536,IF(dati_pdc!$C1337=3,dati_bdv!$E$2:$E$65536,IF(dati_pdc!$C1337=4,dati_bdv!$F$2:$F$65536,IF(dati_pdc!$C1337=5,dati_bdv!$G$2:$G$65536,dati_bdv!$H$2:$H$65536))))),$A1337,dati_bdv!M$2:M$65536)</f>
        <v>0</v>
      </c>
      <c r="F1337">
        <f>SUMIF(IF(dati_pdc!$C1337=1,dati_bdv!$C$2:$C$65536,IF(dati_pdc!$C1337=2,dati_bdv!$D$2:$D$65536,IF(dati_pdc!$C1337=3,dati_bdv!$E$2:$E$65536,IF(dati_pdc!$C1337=4,dati_bdv!$F$2:$F$65536,IF(dati_pdc!$C1337=5,dati_bdv!$G$2:$G$65536,dati_bdv!$H$2:$H$65536))))),$A1337,dati_bdv!N$2:N$65536)</f>
        <v>0</v>
      </c>
    </row>
    <row r="1338" spans="1:6">
      <c r="A1338" s="34">
        <f>dati_pdc!A1338</f>
        <v>0</v>
      </c>
      <c r="B1338">
        <f>SUMIF(IF(dati_pdc!$C1338=1,dati_bdv!$C$2:$C$65536,IF(dati_pdc!$C1338=2,dati_bdv!$D$2:$D$65536,IF(dati_pdc!$C1338=3,dati_bdv!$E$2:$E$65536,IF(dati_pdc!$C1338=4,dati_bdv!$F$2:$F$65536,IF(dati_pdc!$C1338=5,dati_bdv!$G$2:$G$65536,dati_bdv!$H$2:$H$65536))))),$A1338,dati_bdv!J$2:J$65536)</f>
        <v>0</v>
      </c>
      <c r="C1338">
        <f>SUMIF(IF(dati_pdc!$C1338=1,dati_bdv!$C$2:$C$65536,IF(dati_pdc!$C1338=2,dati_bdv!$D$2:$D$65536,IF(dati_pdc!$C1338=3,dati_bdv!$E$2:$E$65536,IF(dati_pdc!$C1338=4,dati_bdv!$F$2:$F$65536,IF(dati_pdc!$C1338=5,dati_bdv!$G$2:$G$65536,dati_bdv!$H$2:$H$65536))))),$A1338,dati_bdv!K$2:K$65536)</f>
        <v>0</v>
      </c>
      <c r="D1338">
        <f>SUMIF(IF(dati_pdc!$C1338=1,dati_bdv!$C$2:$C$65536,IF(dati_pdc!$C1338=2,dati_bdv!$D$2:$D$65536,IF(dati_pdc!$C1338=3,dati_bdv!$E$2:$E$65536,IF(dati_pdc!$C1338=4,dati_bdv!$F$2:$F$65536,IF(dati_pdc!$C1338=5,dati_bdv!$G$2:$G$65536,dati_bdv!$H$2:$H$65536))))),$A1338,dati_bdv!L$2:L$65536)</f>
        <v>0</v>
      </c>
      <c r="E1338">
        <f>SUMIF(IF(dati_pdc!$C1338=1,dati_bdv!$C$2:$C$65536,IF(dati_pdc!$C1338=2,dati_bdv!$D$2:$D$65536,IF(dati_pdc!$C1338=3,dati_bdv!$E$2:$E$65536,IF(dati_pdc!$C1338=4,dati_bdv!$F$2:$F$65536,IF(dati_pdc!$C1338=5,dati_bdv!$G$2:$G$65536,dati_bdv!$H$2:$H$65536))))),$A1338,dati_bdv!M$2:M$65536)</f>
        <v>0</v>
      </c>
      <c r="F1338">
        <f>SUMIF(IF(dati_pdc!$C1338=1,dati_bdv!$C$2:$C$65536,IF(dati_pdc!$C1338=2,dati_bdv!$D$2:$D$65536,IF(dati_pdc!$C1338=3,dati_bdv!$E$2:$E$65536,IF(dati_pdc!$C1338=4,dati_bdv!$F$2:$F$65536,IF(dati_pdc!$C1338=5,dati_bdv!$G$2:$G$65536,dati_bdv!$H$2:$H$65536))))),$A1338,dati_bdv!N$2:N$65536)</f>
        <v>0</v>
      </c>
    </row>
    <row r="1339" spans="1:6">
      <c r="A1339" s="34">
        <f>dati_pdc!A1339</f>
        <v>0</v>
      </c>
      <c r="B1339">
        <f>SUMIF(IF(dati_pdc!$C1339=1,dati_bdv!$C$2:$C$65536,IF(dati_pdc!$C1339=2,dati_bdv!$D$2:$D$65536,IF(dati_pdc!$C1339=3,dati_bdv!$E$2:$E$65536,IF(dati_pdc!$C1339=4,dati_bdv!$F$2:$F$65536,IF(dati_pdc!$C1339=5,dati_bdv!$G$2:$G$65536,dati_bdv!$H$2:$H$65536))))),$A1339,dati_bdv!J$2:J$65536)</f>
        <v>0</v>
      </c>
      <c r="C1339">
        <f>SUMIF(IF(dati_pdc!$C1339=1,dati_bdv!$C$2:$C$65536,IF(dati_pdc!$C1339=2,dati_bdv!$D$2:$D$65536,IF(dati_pdc!$C1339=3,dati_bdv!$E$2:$E$65536,IF(dati_pdc!$C1339=4,dati_bdv!$F$2:$F$65536,IF(dati_pdc!$C1339=5,dati_bdv!$G$2:$G$65536,dati_bdv!$H$2:$H$65536))))),$A1339,dati_bdv!K$2:K$65536)</f>
        <v>0</v>
      </c>
      <c r="D1339">
        <f>SUMIF(IF(dati_pdc!$C1339=1,dati_bdv!$C$2:$C$65536,IF(dati_pdc!$C1339=2,dati_bdv!$D$2:$D$65536,IF(dati_pdc!$C1339=3,dati_bdv!$E$2:$E$65536,IF(dati_pdc!$C1339=4,dati_bdv!$F$2:$F$65536,IF(dati_pdc!$C1339=5,dati_bdv!$G$2:$G$65536,dati_bdv!$H$2:$H$65536))))),$A1339,dati_bdv!L$2:L$65536)</f>
        <v>0</v>
      </c>
      <c r="E1339">
        <f>SUMIF(IF(dati_pdc!$C1339=1,dati_bdv!$C$2:$C$65536,IF(dati_pdc!$C1339=2,dati_bdv!$D$2:$D$65536,IF(dati_pdc!$C1339=3,dati_bdv!$E$2:$E$65536,IF(dati_pdc!$C1339=4,dati_bdv!$F$2:$F$65536,IF(dati_pdc!$C1339=5,dati_bdv!$G$2:$G$65536,dati_bdv!$H$2:$H$65536))))),$A1339,dati_bdv!M$2:M$65536)</f>
        <v>0</v>
      </c>
      <c r="F1339">
        <f>SUMIF(IF(dati_pdc!$C1339=1,dati_bdv!$C$2:$C$65536,IF(dati_pdc!$C1339=2,dati_bdv!$D$2:$D$65536,IF(dati_pdc!$C1339=3,dati_bdv!$E$2:$E$65536,IF(dati_pdc!$C1339=4,dati_bdv!$F$2:$F$65536,IF(dati_pdc!$C1339=5,dati_bdv!$G$2:$G$65536,dati_bdv!$H$2:$H$65536))))),$A1339,dati_bdv!N$2:N$65536)</f>
        <v>0</v>
      </c>
    </row>
    <row r="1340" spans="1:6">
      <c r="A1340" s="34">
        <f>dati_pdc!A1340</f>
        <v>0</v>
      </c>
      <c r="B1340">
        <f>SUMIF(IF(dati_pdc!$C1340=1,dati_bdv!$C$2:$C$65536,IF(dati_pdc!$C1340=2,dati_bdv!$D$2:$D$65536,IF(dati_pdc!$C1340=3,dati_bdv!$E$2:$E$65536,IF(dati_pdc!$C1340=4,dati_bdv!$F$2:$F$65536,IF(dati_pdc!$C1340=5,dati_bdv!$G$2:$G$65536,dati_bdv!$H$2:$H$65536))))),$A1340,dati_bdv!J$2:J$65536)</f>
        <v>0</v>
      </c>
      <c r="C1340">
        <f>SUMIF(IF(dati_pdc!$C1340=1,dati_bdv!$C$2:$C$65536,IF(dati_pdc!$C1340=2,dati_bdv!$D$2:$D$65536,IF(dati_pdc!$C1340=3,dati_bdv!$E$2:$E$65536,IF(dati_pdc!$C1340=4,dati_bdv!$F$2:$F$65536,IF(dati_pdc!$C1340=5,dati_bdv!$G$2:$G$65536,dati_bdv!$H$2:$H$65536))))),$A1340,dati_bdv!K$2:K$65536)</f>
        <v>0</v>
      </c>
      <c r="D1340">
        <f>SUMIF(IF(dati_pdc!$C1340=1,dati_bdv!$C$2:$C$65536,IF(dati_pdc!$C1340=2,dati_bdv!$D$2:$D$65536,IF(dati_pdc!$C1340=3,dati_bdv!$E$2:$E$65536,IF(dati_pdc!$C1340=4,dati_bdv!$F$2:$F$65536,IF(dati_pdc!$C1340=5,dati_bdv!$G$2:$G$65536,dati_bdv!$H$2:$H$65536))))),$A1340,dati_bdv!L$2:L$65536)</f>
        <v>0</v>
      </c>
      <c r="E1340">
        <f>SUMIF(IF(dati_pdc!$C1340=1,dati_bdv!$C$2:$C$65536,IF(dati_pdc!$C1340=2,dati_bdv!$D$2:$D$65536,IF(dati_pdc!$C1340=3,dati_bdv!$E$2:$E$65536,IF(dati_pdc!$C1340=4,dati_bdv!$F$2:$F$65536,IF(dati_pdc!$C1340=5,dati_bdv!$G$2:$G$65536,dati_bdv!$H$2:$H$65536))))),$A1340,dati_bdv!M$2:M$65536)</f>
        <v>0</v>
      </c>
      <c r="F1340">
        <f>SUMIF(IF(dati_pdc!$C1340=1,dati_bdv!$C$2:$C$65536,IF(dati_pdc!$C1340=2,dati_bdv!$D$2:$D$65536,IF(dati_pdc!$C1340=3,dati_bdv!$E$2:$E$65536,IF(dati_pdc!$C1340=4,dati_bdv!$F$2:$F$65536,IF(dati_pdc!$C1340=5,dati_bdv!$G$2:$G$65536,dati_bdv!$H$2:$H$65536))))),$A1340,dati_bdv!N$2:N$65536)</f>
        <v>0</v>
      </c>
    </row>
    <row r="1341" spans="1:6">
      <c r="A1341" s="34">
        <f>dati_pdc!A1341</f>
        <v>0</v>
      </c>
      <c r="B1341">
        <f>SUMIF(IF(dati_pdc!$C1341=1,dati_bdv!$C$2:$C$65536,IF(dati_pdc!$C1341=2,dati_bdv!$D$2:$D$65536,IF(dati_pdc!$C1341=3,dati_bdv!$E$2:$E$65536,IF(dati_pdc!$C1341=4,dati_bdv!$F$2:$F$65536,IF(dati_pdc!$C1341=5,dati_bdv!$G$2:$G$65536,dati_bdv!$H$2:$H$65536))))),$A1341,dati_bdv!J$2:J$65536)</f>
        <v>0</v>
      </c>
      <c r="C1341">
        <f>SUMIF(IF(dati_pdc!$C1341=1,dati_bdv!$C$2:$C$65536,IF(dati_pdc!$C1341=2,dati_bdv!$D$2:$D$65536,IF(dati_pdc!$C1341=3,dati_bdv!$E$2:$E$65536,IF(dati_pdc!$C1341=4,dati_bdv!$F$2:$F$65536,IF(dati_pdc!$C1341=5,dati_bdv!$G$2:$G$65536,dati_bdv!$H$2:$H$65536))))),$A1341,dati_bdv!K$2:K$65536)</f>
        <v>0</v>
      </c>
      <c r="D1341">
        <f>SUMIF(IF(dati_pdc!$C1341=1,dati_bdv!$C$2:$C$65536,IF(dati_pdc!$C1341=2,dati_bdv!$D$2:$D$65536,IF(dati_pdc!$C1341=3,dati_bdv!$E$2:$E$65536,IF(dati_pdc!$C1341=4,dati_bdv!$F$2:$F$65536,IF(dati_pdc!$C1341=5,dati_bdv!$G$2:$G$65536,dati_bdv!$H$2:$H$65536))))),$A1341,dati_bdv!L$2:L$65536)</f>
        <v>0</v>
      </c>
      <c r="E1341">
        <f>SUMIF(IF(dati_pdc!$C1341=1,dati_bdv!$C$2:$C$65536,IF(dati_pdc!$C1341=2,dati_bdv!$D$2:$D$65536,IF(dati_pdc!$C1341=3,dati_bdv!$E$2:$E$65536,IF(dati_pdc!$C1341=4,dati_bdv!$F$2:$F$65536,IF(dati_pdc!$C1341=5,dati_bdv!$G$2:$G$65536,dati_bdv!$H$2:$H$65536))))),$A1341,dati_bdv!M$2:M$65536)</f>
        <v>0</v>
      </c>
      <c r="F1341">
        <f>SUMIF(IF(dati_pdc!$C1341=1,dati_bdv!$C$2:$C$65536,IF(dati_pdc!$C1341=2,dati_bdv!$D$2:$D$65536,IF(dati_pdc!$C1341=3,dati_bdv!$E$2:$E$65536,IF(dati_pdc!$C1341=4,dati_bdv!$F$2:$F$65536,IF(dati_pdc!$C1341=5,dati_bdv!$G$2:$G$65536,dati_bdv!$H$2:$H$65536))))),$A1341,dati_bdv!N$2:N$65536)</f>
        <v>0</v>
      </c>
    </row>
    <row r="1342" spans="1:6">
      <c r="A1342" s="34">
        <f>dati_pdc!A1342</f>
        <v>0</v>
      </c>
      <c r="B1342">
        <f>SUMIF(IF(dati_pdc!$C1342=1,dati_bdv!$C$2:$C$65536,IF(dati_pdc!$C1342=2,dati_bdv!$D$2:$D$65536,IF(dati_pdc!$C1342=3,dati_bdv!$E$2:$E$65536,IF(dati_pdc!$C1342=4,dati_bdv!$F$2:$F$65536,IF(dati_pdc!$C1342=5,dati_bdv!$G$2:$G$65536,dati_bdv!$H$2:$H$65536))))),$A1342,dati_bdv!J$2:J$65536)</f>
        <v>0</v>
      </c>
      <c r="C1342">
        <f>SUMIF(IF(dati_pdc!$C1342=1,dati_bdv!$C$2:$C$65536,IF(dati_pdc!$C1342=2,dati_bdv!$D$2:$D$65536,IF(dati_pdc!$C1342=3,dati_bdv!$E$2:$E$65536,IF(dati_pdc!$C1342=4,dati_bdv!$F$2:$F$65536,IF(dati_pdc!$C1342=5,dati_bdv!$G$2:$G$65536,dati_bdv!$H$2:$H$65536))))),$A1342,dati_bdv!K$2:K$65536)</f>
        <v>0</v>
      </c>
      <c r="D1342">
        <f>SUMIF(IF(dati_pdc!$C1342=1,dati_bdv!$C$2:$C$65536,IF(dati_pdc!$C1342=2,dati_bdv!$D$2:$D$65536,IF(dati_pdc!$C1342=3,dati_bdv!$E$2:$E$65536,IF(dati_pdc!$C1342=4,dati_bdv!$F$2:$F$65536,IF(dati_pdc!$C1342=5,dati_bdv!$G$2:$G$65536,dati_bdv!$H$2:$H$65536))))),$A1342,dati_bdv!L$2:L$65536)</f>
        <v>0</v>
      </c>
      <c r="E1342">
        <f>SUMIF(IF(dati_pdc!$C1342=1,dati_bdv!$C$2:$C$65536,IF(dati_pdc!$C1342=2,dati_bdv!$D$2:$D$65536,IF(dati_pdc!$C1342=3,dati_bdv!$E$2:$E$65536,IF(dati_pdc!$C1342=4,dati_bdv!$F$2:$F$65536,IF(dati_pdc!$C1342=5,dati_bdv!$G$2:$G$65536,dati_bdv!$H$2:$H$65536))))),$A1342,dati_bdv!M$2:M$65536)</f>
        <v>0</v>
      </c>
      <c r="F1342">
        <f>SUMIF(IF(dati_pdc!$C1342=1,dati_bdv!$C$2:$C$65536,IF(dati_pdc!$C1342=2,dati_bdv!$D$2:$D$65536,IF(dati_pdc!$C1342=3,dati_bdv!$E$2:$E$65536,IF(dati_pdc!$C1342=4,dati_bdv!$F$2:$F$65536,IF(dati_pdc!$C1342=5,dati_bdv!$G$2:$G$65536,dati_bdv!$H$2:$H$65536))))),$A1342,dati_bdv!N$2:N$65536)</f>
        <v>0</v>
      </c>
    </row>
    <row r="1343" spans="1:6">
      <c r="A1343" s="34">
        <f>dati_pdc!A1343</f>
        <v>0</v>
      </c>
      <c r="B1343">
        <f>SUMIF(IF(dati_pdc!$C1343=1,dati_bdv!$C$2:$C$65536,IF(dati_pdc!$C1343=2,dati_bdv!$D$2:$D$65536,IF(dati_pdc!$C1343=3,dati_bdv!$E$2:$E$65536,IF(dati_pdc!$C1343=4,dati_bdv!$F$2:$F$65536,IF(dati_pdc!$C1343=5,dati_bdv!$G$2:$G$65536,dati_bdv!$H$2:$H$65536))))),$A1343,dati_bdv!J$2:J$65536)</f>
        <v>0</v>
      </c>
      <c r="C1343">
        <f>SUMIF(IF(dati_pdc!$C1343=1,dati_bdv!$C$2:$C$65536,IF(dati_pdc!$C1343=2,dati_bdv!$D$2:$D$65536,IF(dati_pdc!$C1343=3,dati_bdv!$E$2:$E$65536,IF(dati_pdc!$C1343=4,dati_bdv!$F$2:$F$65536,IF(dati_pdc!$C1343=5,dati_bdv!$G$2:$G$65536,dati_bdv!$H$2:$H$65536))))),$A1343,dati_bdv!K$2:K$65536)</f>
        <v>0</v>
      </c>
      <c r="D1343">
        <f>SUMIF(IF(dati_pdc!$C1343=1,dati_bdv!$C$2:$C$65536,IF(dati_pdc!$C1343=2,dati_bdv!$D$2:$D$65536,IF(dati_pdc!$C1343=3,dati_bdv!$E$2:$E$65536,IF(dati_pdc!$C1343=4,dati_bdv!$F$2:$F$65536,IF(dati_pdc!$C1343=5,dati_bdv!$G$2:$G$65536,dati_bdv!$H$2:$H$65536))))),$A1343,dati_bdv!L$2:L$65536)</f>
        <v>0</v>
      </c>
      <c r="E1343">
        <f>SUMIF(IF(dati_pdc!$C1343=1,dati_bdv!$C$2:$C$65536,IF(dati_pdc!$C1343=2,dati_bdv!$D$2:$D$65536,IF(dati_pdc!$C1343=3,dati_bdv!$E$2:$E$65536,IF(dati_pdc!$C1343=4,dati_bdv!$F$2:$F$65536,IF(dati_pdc!$C1343=5,dati_bdv!$G$2:$G$65536,dati_bdv!$H$2:$H$65536))))),$A1343,dati_bdv!M$2:M$65536)</f>
        <v>0</v>
      </c>
      <c r="F1343">
        <f>SUMIF(IF(dati_pdc!$C1343=1,dati_bdv!$C$2:$C$65536,IF(dati_pdc!$C1343=2,dati_bdv!$D$2:$D$65536,IF(dati_pdc!$C1343=3,dati_bdv!$E$2:$E$65536,IF(dati_pdc!$C1343=4,dati_bdv!$F$2:$F$65536,IF(dati_pdc!$C1343=5,dati_bdv!$G$2:$G$65536,dati_bdv!$H$2:$H$65536))))),$A1343,dati_bdv!N$2:N$65536)</f>
        <v>0</v>
      </c>
    </row>
    <row r="1344" spans="1:6">
      <c r="A1344" s="34">
        <f>dati_pdc!A1344</f>
        <v>0</v>
      </c>
      <c r="B1344">
        <f>SUMIF(IF(dati_pdc!$C1344=1,dati_bdv!$C$2:$C$65536,IF(dati_pdc!$C1344=2,dati_bdv!$D$2:$D$65536,IF(dati_pdc!$C1344=3,dati_bdv!$E$2:$E$65536,IF(dati_pdc!$C1344=4,dati_bdv!$F$2:$F$65536,IF(dati_pdc!$C1344=5,dati_bdv!$G$2:$G$65536,dati_bdv!$H$2:$H$65536))))),$A1344,dati_bdv!J$2:J$65536)</f>
        <v>0</v>
      </c>
      <c r="C1344">
        <f>SUMIF(IF(dati_pdc!$C1344=1,dati_bdv!$C$2:$C$65536,IF(dati_pdc!$C1344=2,dati_bdv!$D$2:$D$65536,IF(dati_pdc!$C1344=3,dati_bdv!$E$2:$E$65536,IF(dati_pdc!$C1344=4,dati_bdv!$F$2:$F$65536,IF(dati_pdc!$C1344=5,dati_bdv!$G$2:$G$65536,dati_bdv!$H$2:$H$65536))))),$A1344,dati_bdv!K$2:K$65536)</f>
        <v>0</v>
      </c>
      <c r="D1344">
        <f>SUMIF(IF(dati_pdc!$C1344=1,dati_bdv!$C$2:$C$65536,IF(dati_pdc!$C1344=2,dati_bdv!$D$2:$D$65536,IF(dati_pdc!$C1344=3,dati_bdv!$E$2:$E$65536,IF(dati_pdc!$C1344=4,dati_bdv!$F$2:$F$65536,IF(dati_pdc!$C1344=5,dati_bdv!$G$2:$G$65536,dati_bdv!$H$2:$H$65536))))),$A1344,dati_bdv!L$2:L$65536)</f>
        <v>0</v>
      </c>
      <c r="E1344">
        <f>SUMIF(IF(dati_pdc!$C1344=1,dati_bdv!$C$2:$C$65536,IF(dati_pdc!$C1344=2,dati_bdv!$D$2:$D$65536,IF(dati_pdc!$C1344=3,dati_bdv!$E$2:$E$65536,IF(dati_pdc!$C1344=4,dati_bdv!$F$2:$F$65536,IF(dati_pdc!$C1344=5,dati_bdv!$G$2:$G$65536,dati_bdv!$H$2:$H$65536))))),$A1344,dati_bdv!M$2:M$65536)</f>
        <v>0</v>
      </c>
      <c r="F1344">
        <f>SUMIF(IF(dati_pdc!$C1344=1,dati_bdv!$C$2:$C$65536,IF(dati_pdc!$C1344=2,dati_bdv!$D$2:$D$65536,IF(dati_pdc!$C1344=3,dati_bdv!$E$2:$E$65536,IF(dati_pdc!$C1344=4,dati_bdv!$F$2:$F$65536,IF(dati_pdc!$C1344=5,dati_bdv!$G$2:$G$65536,dati_bdv!$H$2:$H$65536))))),$A1344,dati_bdv!N$2:N$65536)</f>
        <v>0</v>
      </c>
    </row>
    <row r="1345" spans="1:6">
      <c r="A1345" s="34">
        <f>dati_pdc!A1345</f>
        <v>0</v>
      </c>
      <c r="B1345">
        <f>SUMIF(IF(dati_pdc!$C1345=1,dati_bdv!$C$2:$C$65536,IF(dati_pdc!$C1345=2,dati_bdv!$D$2:$D$65536,IF(dati_pdc!$C1345=3,dati_bdv!$E$2:$E$65536,IF(dati_pdc!$C1345=4,dati_bdv!$F$2:$F$65536,IF(dati_pdc!$C1345=5,dati_bdv!$G$2:$G$65536,dati_bdv!$H$2:$H$65536))))),$A1345,dati_bdv!J$2:J$65536)</f>
        <v>0</v>
      </c>
      <c r="C1345">
        <f>SUMIF(IF(dati_pdc!$C1345=1,dati_bdv!$C$2:$C$65536,IF(dati_pdc!$C1345=2,dati_bdv!$D$2:$D$65536,IF(dati_pdc!$C1345=3,dati_bdv!$E$2:$E$65536,IF(dati_pdc!$C1345=4,dati_bdv!$F$2:$F$65536,IF(dati_pdc!$C1345=5,dati_bdv!$G$2:$G$65536,dati_bdv!$H$2:$H$65536))))),$A1345,dati_bdv!K$2:K$65536)</f>
        <v>0</v>
      </c>
      <c r="D1345">
        <f>SUMIF(IF(dati_pdc!$C1345=1,dati_bdv!$C$2:$C$65536,IF(dati_pdc!$C1345=2,dati_bdv!$D$2:$D$65536,IF(dati_pdc!$C1345=3,dati_bdv!$E$2:$E$65536,IF(dati_pdc!$C1345=4,dati_bdv!$F$2:$F$65536,IF(dati_pdc!$C1345=5,dati_bdv!$G$2:$G$65536,dati_bdv!$H$2:$H$65536))))),$A1345,dati_bdv!L$2:L$65536)</f>
        <v>0</v>
      </c>
      <c r="E1345">
        <f>SUMIF(IF(dati_pdc!$C1345=1,dati_bdv!$C$2:$C$65536,IF(dati_pdc!$C1345=2,dati_bdv!$D$2:$D$65536,IF(dati_pdc!$C1345=3,dati_bdv!$E$2:$E$65536,IF(dati_pdc!$C1345=4,dati_bdv!$F$2:$F$65536,IF(dati_pdc!$C1345=5,dati_bdv!$G$2:$G$65536,dati_bdv!$H$2:$H$65536))))),$A1345,dati_bdv!M$2:M$65536)</f>
        <v>0</v>
      </c>
      <c r="F1345">
        <f>SUMIF(IF(dati_pdc!$C1345=1,dati_bdv!$C$2:$C$65536,IF(dati_pdc!$C1345=2,dati_bdv!$D$2:$D$65536,IF(dati_pdc!$C1345=3,dati_bdv!$E$2:$E$65536,IF(dati_pdc!$C1345=4,dati_bdv!$F$2:$F$65536,IF(dati_pdc!$C1345=5,dati_bdv!$G$2:$G$65536,dati_bdv!$H$2:$H$65536))))),$A1345,dati_bdv!N$2:N$65536)</f>
        <v>0</v>
      </c>
    </row>
    <row r="1346" spans="1:6">
      <c r="A1346" s="34">
        <f>dati_pdc!A1346</f>
        <v>0</v>
      </c>
      <c r="B1346">
        <f>SUMIF(IF(dati_pdc!$C1346=1,dati_bdv!$C$2:$C$65536,IF(dati_pdc!$C1346=2,dati_bdv!$D$2:$D$65536,IF(dati_pdc!$C1346=3,dati_bdv!$E$2:$E$65536,IF(dati_pdc!$C1346=4,dati_bdv!$F$2:$F$65536,IF(dati_pdc!$C1346=5,dati_bdv!$G$2:$G$65536,dati_bdv!$H$2:$H$65536))))),$A1346,dati_bdv!J$2:J$65536)</f>
        <v>0</v>
      </c>
      <c r="C1346">
        <f>SUMIF(IF(dati_pdc!$C1346=1,dati_bdv!$C$2:$C$65536,IF(dati_pdc!$C1346=2,dati_bdv!$D$2:$D$65536,IF(dati_pdc!$C1346=3,dati_bdv!$E$2:$E$65536,IF(dati_pdc!$C1346=4,dati_bdv!$F$2:$F$65536,IF(dati_pdc!$C1346=5,dati_bdv!$G$2:$G$65536,dati_bdv!$H$2:$H$65536))))),$A1346,dati_bdv!K$2:K$65536)</f>
        <v>0</v>
      </c>
      <c r="D1346">
        <f>SUMIF(IF(dati_pdc!$C1346=1,dati_bdv!$C$2:$C$65536,IF(dati_pdc!$C1346=2,dati_bdv!$D$2:$D$65536,IF(dati_pdc!$C1346=3,dati_bdv!$E$2:$E$65536,IF(dati_pdc!$C1346=4,dati_bdv!$F$2:$F$65536,IF(dati_pdc!$C1346=5,dati_bdv!$G$2:$G$65536,dati_bdv!$H$2:$H$65536))))),$A1346,dati_bdv!L$2:L$65536)</f>
        <v>0</v>
      </c>
      <c r="E1346">
        <f>SUMIF(IF(dati_pdc!$C1346=1,dati_bdv!$C$2:$C$65536,IF(dati_pdc!$C1346=2,dati_bdv!$D$2:$D$65536,IF(dati_pdc!$C1346=3,dati_bdv!$E$2:$E$65536,IF(dati_pdc!$C1346=4,dati_bdv!$F$2:$F$65536,IF(dati_pdc!$C1346=5,dati_bdv!$G$2:$G$65536,dati_bdv!$H$2:$H$65536))))),$A1346,dati_bdv!M$2:M$65536)</f>
        <v>0</v>
      </c>
      <c r="F1346">
        <f>SUMIF(IF(dati_pdc!$C1346=1,dati_bdv!$C$2:$C$65536,IF(dati_pdc!$C1346=2,dati_bdv!$D$2:$D$65536,IF(dati_pdc!$C1346=3,dati_bdv!$E$2:$E$65536,IF(dati_pdc!$C1346=4,dati_bdv!$F$2:$F$65536,IF(dati_pdc!$C1346=5,dati_bdv!$G$2:$G$65536,dati_bdv!$H$2:$H$65536))))),$A1346,dati_bdv!N$2:N$65536)</f>
        <v>0</v>
      </c>
    </row>
    <row r="1347" spans="1:6">
      <c r="A1347" s="34">
        <f>dati_pdc!A1347</f>
        <v>0</v>
      </c>
      <c r="B1347">
        <f>SUMIF(IF(dati_pdc!$C1347=1,dati_bdv!$C$2:$C$65536,IF(dati_pdc!$C1347=2,dati_bdv!$D$2:$D$65536,IF(dati_pdc!$C1347=3,dati_bdv!$E$2:$E$65536,IF(dati_pdc!$C1347=4,dati_bdv!$F$2:$F$65536,IF(dati_pdc!$C1347=5,dati_bdv!$G$2:$G$65536,dati_bdv!$H$2:$H$65536))))),$A1347,dati_bdv!J$2:J$65536)</f>
        <v>0</v>
      </c>
      <c r="C1347">
        <f>SUMIF(IF(dati_pdc!$C1347=1,dati_bdv!$C$2:$C$65536,IF(dati_pdc!$C1347=2,dati_bdv!$D$2:$D$65536,IF(dati_pdc!$C1347=3,dati_bdv!$E$2:$E$65536,IF(dati_pdc!$C1347=4,dati_bdv!$F$2:$F$65536,IF(dati_pdc!$C1347=5,dati_bdv!$G$2:$G$65536,dati_bdv!$H$2:$H$65536))))),$A1347,dati_bdv!K$2:K$65536)</f>
        <v>0</v>
      </c>
      <c r="D1347">
        <f>SUMIF(IF(dati_pdc!$C1347=1,dati_bdv!$C$2:$C$65536,IF(dati_pdc!$C1347=2,dati_bdv!$D$2:$D$65536,IF(dati_pdc!$C1347=3,dati_bdv!$E$2:$E$65536,IF(dati_pdc!$C1347=4,dati_bdv!$F$2:$F$65536,IF(dati_pdc!$C1347=5,dati_bdv!$G$2:$G$65536,dati_bdv!$H$2:$H$65536))))),$A1347,dati_bdv!L$2:L$65536)</f>
        <v>0</v>
      </c>
      <c r="E1347">
        <f>SUMIF(IF(dati_pdc!$C1347=1,dati_bdv!$C$2:$C$65536,IF(dati_pdc!$C1347=2,dati_bdv!$D$2:$D$65536,IF(dati_pdc!$C1347=3,dati_bdv!$E$2:$E$65536,IF(dati_pdc!$C1347=4,dati_bdv!$F$2:$F$65536,IF(dati_pdc!$C1347=5,dati_bdv!$G$2:$G$65536,dati_bdv!$H$2:$H$65536))))),$A1347,dati_bdv!M$2:M$65536)</f>
        <v>0</v>
      </c>
      <c r="F1347">
        <f>SUMIF(IF(dati_pdc!$C1347=1,dati_bdv!$C$2:$C$65536,IF(dati_pdc!$C1347=2,dati_bdv!$D$2:$D$65536,IF(dati_pdc!$C1347=3,dati_bdv!$E$2:$E$65536,IF(dati_pdc!$C1347=4,dati_bdv!$F$2:$F$65536,IF(dati_pdc!$C1347=5,dati_bdv!$G$2:$G$65536,dati_bdv!$H$2:$H$65536))))),$A1347,dati_bdv!N$2:N$65536)</f>
        <v>0</v>
      </c>
    </row>
    <row r="1348" spans="1:6">
      <c r="A1348" s="34">
        <f>dati_pdc!A1348</f>
        <v>0</v>
      </c>
      <c r="B1348">
        <f>SUMIF(IF(dati_pdc!$C1348=1,dati_bdv!$C$2:$C$65536,IF(dati_pdc!$C1348=2,dati_bdv!$D$2:$D$65536,IF(dati_pdc!$C1348=3,dati_bdv!$E$2:$E$65536,IF(dati_pdc!$C1348=4,dati_bdv!$F$2:$F$65536,IF(dati_pdc!$C1348=5,dati_bdv!$G$2:$G$65536,dati_bdv!$H$2:$H$65536))))),$A1348,dati_bdv!J$2:J$65536)</f>
        <v>0</v>
      </c>
      <c r="C1348">
        <f>SUMIF(IF(dati_pdc!$C1348=1,dati_bdv!$C$2:$C$65536,IF(dati_pdc!$C1348=2,dati_bdv!$D$2:$D$65536,IF(dati_pdc!$C1348=3,dati_bdv!$E$2:$E$65536,IF(dati_pdc!$C1348=4,dati_bdv!$F$2:$F$65536,IF(dati_pdc!$C1348=5,dati_bdv!$G$2:$G$65536,dati_bdv!$H$2:$H$65536))))),$A1348,dati_bdv!K$2:K$65536)</f>
        <v>0</v>
      </c>
      <c r="D1348">
        <f>SUMIF(IF(dati_pdc!$C1348=1,dati_bdv!$C$2:$C$65536,IF(dati_pdc!$C1348=2,dati_bdv!$D$2:$D$65536,IF(dati_pdc!$C1348=3,dati_bdv!$E$2:$E$65536,IF(dati_pdc!$C1348=4,dati_bdv!$F$2:$F$65536,IF(dati_pdc!$C1348=5,dati_bdv!$G$2:$G$65536,dati_bdv!$H$2:$H$65536))))),$A1348,dati_bdv!L$2:L$65536)</f>
        <v>0</v>
      </c>
      <c r="E1348">
        <f>SUMIF(IF(dati_pdc!$C1348=1,dati_bdv!$C$2:$C$65536,IF(dati_pdc!$C1348=2,dati_bdv!$D$2:$D$65536,IF(dati_pdc!$C1348=3,dati_bdv!$E$2:$E$65536,IF(dati_pdc!$C1348=4,dati_bdv!$F$2:$F$65536,IF(dati_pdc!$C1348=5,dati_bdv!$G$2:$G$65536,dati_bdv!$H$2:$H$65536))))),$A1348,dati_bdv!M$2:M$65536)</f>
        <v>0</v>
      </c>
      <c r="F1348">
        <f>SUMIF(IF(dati_pdc!$C1348=1,dati_bdv!$C$2:$C$65536,IF(dati_pdc!$C1348=2,dati_bdv!$D$2:$D$65536,IF(dati_pdc!$C1348=3,dati_bdv!$E$2:$E$65536,IF(dati_pdc!$C1348=4,dati_bdv!$F$2:$F$65536,IF(dati_pdc!$C1348=5,dati_bdv!$G$2:$G$65536,dati_bdv!$H$2:$H$65536))))),$A1348,dati_bdv!N$2:N$65536)</f>
        <v>0</v>
      </c>
    </row>
    <row r="1349" spans="1:6">
      <c r="A1349" s="34">
        <f>dati_pdc!A1349</f>
        <v>0</v>
      </c>
      <c r="B1349">
        <f>SUMIF(IF(dati_pdc!$C1349=1,dati_bdv!$C$2:$C$65536,IF(dati_pdc!$C1349=2,dati_bdv!$D$2:$D$65536,IF(dati_pdc!$C1349=3,dati_bdv!$E$2:$E$65536,IF(dati_pdc!$C1349=4,dati_bdv!$F$2:$F$65536,IF(dati_pdc!$C1349=5,dati_bdv!$G$2:$G$65536,dati_bdv!$H$2:$H$65536))))),$A1349,dati_bdv!J$2:J$65536)</f>
        <v>0</v>
      </c>
      <c r="C1349">
        <f>SUMIF(IF(dati_pdc!$C1349=1,dati_bdv!$C$2:$C$65536,IF(dati_pdc!$C1349=2,dati_bdv!$D$2:$D$65536,IF(dati_pdc!$C1349=3,dati_bdv!$E$2:$E$65536,IF(dati_pdc!$C1349=4,dati_bdv!$F$2:$F$65536,IF(dati_pdc!$C1349=5,dati_bdv!$G$2:$G$65536,dati_bdv!$H$2:$H$65536))))),$A1349,dati_bdv!K$2:K$65536)</f>
        <v>0</v>
      </c>
      <c r="D1349">
        <f>SUMIF(IF(dati_pdc!$C1349=1,dati_bdv!$C$2:$C$65536,IF(dati_pdc!$C1349=2,dati_bdv!$D$2:$D$65536,IF(dati_pdc!$C1349=3,dati_bdv!$E$2:$E$65536,IF(dati_pdc!$C1349=4,dati_bdv!$F$2:$F$65536,IF(dati_pdc!$C1349=5,dati_bdv!$G$2:$G$65536,dati_bdv!$H$2:$H$65536))))),$A1349,dati_bdv!L$2:L$65536)</f>
        <v>0</v>
      </c>
      <c r="E1349">
        <f>SUMIF(IF(dati_pdc!$C1349=1,dati_bdv!$C$2:$C$65536,IF(dati_pdc!$C1349=2,dati_bdv!$D$2:$D$65536,IF(dati_pdc!$C1349=3,dati_bdv!$E$2:$E$65536,IF(dati_pdc!$C1349=4,dati_bdv!$F$2:$F$65536,IF(dati_pdc!$C1349=5,dati_bdv!$G$2:$G$65536,dati_bdv!$H$2:$H$65536))))),$A1349,dati_bdv!M$2:M$65536)</f>
        <v>0</v>
      </c>
      <c r="F1349">
        <f>SUMIF(IF(dati_pdc!$C1349=1,dati_bdv!$C$2:$C$65536,IF(dati_pdc!$C1349=2,dati_bdv!$D$2:$D$65536,IF(dati_pdc!$C1349=3,dati_bdv!$E$2:$E$65536,IF(dati_pdc!$C1349=4,dati_bdv!$F$2:$F$65536,IF(dati_pdc!$C1349=5,dati_bdv!$G$2:$G$65536,dati_bdv!$H$2:$H$65536))))),$A1349,dati_bdv!N$2:N$65536)</f>
        <v>0</v>
      </c>
    </row>
    <row r="1350" spans="1:6">
      <c r="A1350" s="34">
        <f>dati_pdc!A1350</f>
        <v>0</v>
      </c>
      <c r="B1350">
        <f>SUMIF(IF(dati_pdc!$C1350=1,dati_bdv!$C$2:$C$65536,IF(dati_pdc!$C1350=2,dati_bdv!$D$2:$D$65536,IF(dati_pdc!$C1350=3,dati_bdv!$E$2:$E$65536,IF(dati_pdc!$C1350=4,dati_bdv!$F$2:$F$65536,IF(dati_pdc!$C1350=5,dati_bdv!$G$2:$G$65536,dati_bdv!$H$2:$H$65536))))),$A1350,dati_bdv!J$2:J$65536)</f>
        <v>0</v>
      </c>
      <c r="C1350">
        <f>SUMIF(IF(dati_pdc!$C1350=1,dati_bdv!$C$2:$C$65536,IF(dati_pdc!$C1350=2,dati_bdv!$D$2:$D$65536,IF(dati_pdc!$C1350=3,dati_bdv!$E$2:$E$65536,IF(dati_pdc!$C1350=4,dati_bdv!$F$2:$F$65536,IF(dati_pdc!$C1350=5,dati_bdv!$G$2:$G$65536,dati_bdv!$H$2:$H$65536))))),$A1350,dati_bdv!K$2:K$65536)</f>
        <v>0</v>
      </c>
      <c r="D1350">
        <f>SUMIF(IF(dati_pdc!$C1350=1,dati_bdv!$C$2:$C$65536,IF(dati_pdc!$C1350=2,dati_bdv!$D$2:$D$65536,IF(dati_pdc!$C1350=3,dati_bdv!$E$2:$E$65536,IF(dati_pdc!$C1350=4,dati_bdv!$F$2:$F$65536,IF(dati_pdc!$C1350=5,dati_bdv!$G$2:$G$65536,dati_bdv!$H$2:$H$65536))))),$A1350,dati_bdv!L$2:L$65536)</f>
        <v>0</v>
      </c>
      <c r="E1350">
        <f>SUMIF(IF(dati_pdc!$C1350=1,dati_bdv!$C$2:$C$65536,IF(dati_pdc!$C1350=2,dati_bdv!$D$2:$D$65536,IF(dati_pdc!$C1350=3,dati_bdv!$E$2:$E$65536,IF(dati_pdc!$C1350=4,dati_bdv!$F$2:$F$65536,IF(dati_pdc!$C1350=5,dati_bdv!$G$2:$G$65536,dati_bdv!$H$2:$H$65536))))),$A1350,dati_bdv!M$2:M$65536)</f>
        <v>0</v>
      </c>
      <c r="F1350">
        <f>SUMIF(IF(dati_pdc!$C1350=1,dati_bdv!$C$2:$C$65536,IF(dati_pdc!$C1350=2,dati_bdv!$D$2:$D$65536,IF(dati_pdc!$C1350=3,dati_bdv!$E$2:$E$65536,IF(dati_pdc!$C1350=4,dati_bdv!$F$2:$F$65536,IF(dati_pdc!$C1350=5,dati_bdv!$G$2:$G$65536,dati_bdv!$H$2:$H$65536))))),$A1350,dati_bdv!N$2:N$65536)</f>
        <v>0</v>
      </c>
    </row>
    <row r="1351" spans="1:6">
      <c r="A1351" s="34">
        <f>dati_pdc!A1351</f>
        <v>0</v>
      </c>
      <c r="B1351">
        <f>SUMIF(IF(dati_pdc!$C1351=1,dati_bdv!$C$2:$C$65536,IF(dati_pdc!$C1351=2,dati_bdv!$D$2:$D$65536,IF(dati_pdc!$C1351=3,dati_bdv!$E$2:$E$65536,IF(dati_pdc!$C1351=4,dati_bdv!$F$2:$F$65536,IF(dati_pdc!$C1351=5,dati_bdv!$G$2:$G$65536,dati_bdv!$H$2:$H$65536))))),$A1351,dati_bdv!J$2:J$65536)</f>
        <v>0</v>
      </c>
      <c r="C1351">
        <f>SUMIF(IF(dati_pdc!$C1351=1,dati_bdv!$C$2:$C$65536,IF(dati_pdc!$C1351=2,dati_bdv!$D$2:$D$65536,IF(dati_pdc!$C1351=3,dati_bdv!$E$2:$E$65536,IF(dati_pdc!$C1351=4,dati_bdv!$F$2:$F$65536,IF(dati_pdc!$C1351=5,dati_bdv!$G$2:$G$65536,dati_bdv!$H$2:$H$65536))))),$A1351,dati_bdv!K$2:K$65536)</f>
        <v>0</v>
      </c>
      <c r="D1351">
        <f>SUMIF(IF(dati_pdc!$C1351=1,dati_bdv!$C$2:$C$65536,IF(dati_pdc!$C1351=2,dati_bdv!$D$2:$D$65536,IF(dati_pdc!$C1351=3,dati_bdv!$E$2:$E$65536,IF(dati_pdc!$C1351=4,dati_bdv!$F$2:$F$65536,IF(dati_pdc!$C1351=5,dati_bdv!$G$2:$G$65536,dati_bdv!$H$2:$H$65536))))),$A1351,dati_bdv!L$2:L$65536)</f>
        <v>0</v>
      </c>
      <c r="E1351">
        <f>SUMIF(IF(dati_pdc!$C1351=1,dati_bdv!$C$2:$C$65536,IF(dati_pdc!$C1351=2,dati_bdv!$D$2:$D$65536,IF(dati_pdc!$C1351=3,dati_bdv!$E$2:$E$65536,IF(dati_pdc!$C1351=4,dati_bdv!$F$2:$F$65536,IF(dati_pdc!$C1351=5,dati_bdv!$G$2:$G$65536,dati_bdv!$H$2:$H$65536))))),$A1351,dati_bdv!M$2:M$65536)</f>
        <v>0</v>
      </c>
      <c r="F1351">
        <f>SUMIF(IF(dati_pdc!$C1351=1,dati_bdv!$C$2:$C$65536,IF(dati_pdc!$C1351=2,dati_bdv!$D$2:$D$65536,IF(dati_pdc!$C1351=3,dati_bdv!$E$2:$E$65536,IF(dati_pdc!$C1351=4,dati_bdv!$F$2:$F$65536,IF(dati_pdc!$C1351=5,dati_bdv!$G$2:$G$65536,dati_bdv!$H$2:$H$65536))))),$A1351,dati_bdv!N$2:N$65536)</f>
        <v>0</v>
      </c>
    </row>
    <row r="1352" spans="1:6">
      <c r="A1352" s="34">
        <f>dati_pdc!A1352</f>
        <v>0</v>
      </c>
      <c r="B1352">
        <f>SUMIF(IF(dati_pdc!$C1352=1,dati_bdv!$C$2:$C$65536,IF(dati_pdc!$C1352=2,dati_bdv!$D$2:$D$65536,IF(dati_pdc!$C1352=3,dati_bdv!$E$2:$E$65536,IF(dati_pdc!$C1352=4,dati_bdv!$F$2:$F$65536,IF(dati_pdc!$C1352=5,dati_bdv!$G$2:$G$65536,dati_bdv!$H$2:$H$65536))))),$A1352,dati_bdv!J$2:J$65536)</f>
        <v>0</v>
      </c>
      <c r="C1352">
        <f>SUMIF(IF(dati_pdc!$C1352=1,dati_bdv!$C$2:$C$65536,IF(dati_pdc!$C1352=2,dati_bdv!$D$2:$D$65536,IF(dati_pdc!$C1352=3,dati_bdv!$E$2:$E$65536,IF(dati_pdc!$C1352=4,dati_bdv!$F$2:$F$65536,IF(dati_pdc!$C1352=5,dati_bdv!$G$2:$G$65536,dati_bdv!$H$2:$H$65536))))),$A1352,dati_bdv!K$2:K$65536)</f>
        <v>0</v>
      </c>
      <c r="D1352">
        <f>SUMIF(IF(dati_pdc!$C1352=1,dati_bdv!$C$2:$C$65536,IF(dati_pdc!$C1352=2,dati_bdv!$D$2:$D$65536,IF(dati_pdc!$C1352=3,dati_bdv!$E$2:$E$65536,IF(dati_pdc!$C1352=4,dati_bdv!$F$2:$F$65536,IF(dati_pdc!$C1352=5,dati_bdv!$G$2:$G$65536,dati_bdv!$H$2:$H$65536))))),$A1352,dati_bdv!L$2:L$65536)</f>
        <v>0</v>
      </c>
      <c r="E1352">
        <f>SUMIF(IF(dati_pdc!$C1352=1,dati_bdv!$C$2:$C$65536,IF(dati_pdc!$C1352=2,dati_bdv!$D$2:$D$65536,IF(dati_pdc!$C1352=3,dati_bdv!$E$2:$E$65536,IF(dati_pdc!$C1352=4,dati_bdv!$F$2:$F$65536,IF(dati_pdc!$C1352=5,dati_bdv!$G$2:$G$65536,dati_bdv!$H$2:$H$65536))))),$A1352,dati_bdv!M$2:M$65536)</f>
        <v>0</v>
      </c>
      <c r="F1352">
        <f>SUMIF(IF(dati_pdc!$C1352=1,dati_bdv!$C$2:$C$65536,IF(dati_pdc!$C1352=2,dati_bdv!$D$2:$D$65536,IF(dati_pdc!$C1352=3,dati_bdv!$E$2:$E$65536,IF(dati_pdc!$C1352=4,dati_bdv!$F$2:$F$65536,IF(dati_pdc!$C1352=5,dati_bdv!$G$2:$G$65536,dati_bdv!$H$2:$H$65536))))),$A1352,dati_bdv!N$2:N$65536)</f>
        <v>0</v>
      </c>
    </row>
    <row r="1353" spans="1:6">
      <c r="A1353" s="34">
        <f>dati_pdc!A1353</f>
        <v>0</v>
      </c>
      <c r="B1353">
        <f>SUMIF(IF(dati_pdc!$C1353=1,dati_bdv!$C$2:$C$65536,IF(dati_pdc!$C1353=2,dati_bdv!$D$2:$D$65536,IF(dati_pdc!$C1353=3,dati_bdv!$E$2:$E$65536,IF(dati_pdc!$C1353=4,dati_bdv!$F$2:$F$65536,IF(dati_pdc!$C1353=5,dati_bdv!$G$2:$G$65536,dati_bdv!$H$2:$H$65536))))),$A1353,dati_bdv!J$2:J$65536)</f>
        <v>0</v>
      </c>
      <c r="C1353">
        <f>SUMIF(IF(dati_pdc!$C1353=1,dati_bdv!$C$2:$C$65536,IF(dati_pdc!$C1353=2,dati_bdv!$D$2:$D$65536,IF(dati_pdc!$C1353=3,dati_bdv!$E$2:$E$65536,IF(dati_pdc!$C1353=4,dati_bdv!$F$2:$F$65536,IF(dati_pdc!$C1353=5,dati_bdv!$G$2:$G$65536,dati_bdv!$H$2:$H$65536))))),$A1353,dati_bdv!K$2:K$65536)</f>
        <v>0</v>
      </c>
      <c r="D1353">
        <f>SUMIF(IF(dati_pdc!$C1353=1,dati_bdv!$C$2:$C$65536,IF(dati_pdc!$C1353=2,dati_bdv!$D$2:$D$65536,IF(dati_pdc!$C1353=3,dati_bdv!$E$2:$E$65536,IF(dati_pdc!$C1353=4,dati_bdv!$F$2:$F$65536,IF(dati_pdc!$C1353=5,dati_bdv!$G$2:$G$65536,dati_bdv!$H$2:$H$65536))))),$A1353,dati_bdv!L$2:L$65536)</f>
        <v>0</v>
      </c>
      <c r="E1353">
        <f>SUMIF(IF(dati_pdc!$C1353=1,dati_bdv!$C$2:$C$65536,IF(dati_pdc!$C1353=2,dati_bdv!$D$2:$D$65536,IF(dati_pdc!$C1353=3,dati_bdv!$E$2:$E$65536,IF(dati_pdc!$C1353=4,dati_bdv!$F$2:$F$65536,IF(dati_pdc!$C1353=5,dati_bdv!$G$2:$G$65536,dati_bdv!$H$2:$H$65536))))),$A1353,dati_bdv!M$2:M$65536)</f>
        <v>0</v>
      </c>
      <c r="F1353">
        <f>SUMIF(IF(dati_pdc!$C1353=1,dati_bdv!$C$2:$C$65536,IF(dati_pdc!$C1353=2,dati_bdv!$D$2:$D$65536,IF(dati_pdc!$C1353=3,dati_bdv!$E$2:$E$65536,IF(dati_pdc!$C1353=4,dati_bdv!$F$2:$F$65536,IF(dati_pdc!$C1353=5,dati_bdv!$G$2:$G$65536,dati_bdv!$H$2:$H$65536))))),$A1353,dati_bdv!N$2:N$65536)</f>
        <v>0</v>
      </c>
    </row>
    <row r="1354" spans="1:6">
      <c r="A1354" s="34">
        <f>dati_pdc!A1354</f>
        <v>0</v>
      </c>
      <c r="B1354">
        <f>SUMIF(IF(dati_pdc!$C1354=1,dati_bdv!$C$2:$C$65536,IF(dati_pdc!$C1354=2,dati_bdv!$D$2:$D$65536,IF(dati_pdc!$C1354=3,dati_bdv!$E$2:$E$65536,IF(dati_pdc!$C1354=4,dati_bdv!$F$2:$F$65536,IF(dati_pdc!$C1354=5,dati_bdv!$G$2:$G$65536,dati_bdv!$H$2:$H$65536))))),$A1354,dati_bdv!J$2:J$65536)</f>
        <v>0</v>
      </c>
      <c r="C1354">
        <f>SUMIF(IF(dati_pdc!$C1354=1,dati_bdv!$C$2:$C$65536,IF(dati_pdc!$C1354=2,dati_bdv!$D$2:$D$65536,IF(dati_pdc!$C1354=3,dati_bdv!$E$2:$E$65536,IF(dati_pdc!$C1354=4,dati_bdv!$F$2:$F$65536,IF(dati_pdc!$C1354=5,dati_bdv!$G$2:$G$65536,dati_bdv!$H$2:$H$65536))))),$A1354,dati_bdv!K$2:K$65536)</f>
        <v>0</v>
      </c>
      <c r="D1354">
        <f>SUMIF(IF(dati_pdc!$C1354=1,dati_bdv!$C$2:$C$65536,IF(dati_pdc!$C1354=2,dati_bdv!$D$2:$D$65536,IF(dati_pdc!$C1354=3,dati_bdv!$E$2:$E$65536,IF(dati_pdc!$C1354=4,dati_bdv!$F$2:$F$65536,IF(dati_pdc!$C1354=5,dati_bdv!$G$2:$G$65536,dati_bdv!$H$2:$H$65536))))),$A1354,dati_bdv!L$2:L$65536)</f>
        <v>0</v>
      </c>
      <c r="E1354">
        <f>SUMIF(IF(dati_pdc!$C1354=1,dati_bdv!$C$2:$C$65536,IF(dati_pdc!$C1354=2,dati_bdv!$D$2:$D$65536,IF(dati_pdc!$C1354=3,dati_bdv!$E$2:$E$65536,IF(dati_pdc!$C1354=4,dati_bdv!$F$2:$F$65536,IF(dati_pdc!$C1354=5,dati_bdv!$G$2:$G$65536,dati_bdv!$H$2:$H$65536))))),$A1354,dati_bdv!M$2:M$65536)</f>
        <v>0</v>
      </c>
      <c r="F1354">
        <f>SUMIF(IF(dati_pdc!$C1354=1,dati_bdv!$C$2:$C$65536,IF(dati_pdc!$C1354=2,dati_bdv!$D$2:$D$65536,IF(dati_pdc!$C1354=3,dati_bdv!$E$2:$E$65536,IF(dati_pdc!$C1354=4,dati_bdv!$F$2:$F$65536,IF(dati_pdc!$C1354=5,dati_bdv!$G$2:$G$65536,dati_bdv!$H$2:$H$65536))))),$A1354,dati_bdv!N$2:N$65536)</f>
        <v>0</v>
      </c>
    </row>
    <row r="1355" spans="1:6">
      <c r="A1355" s="34">
        <f>dati_pdc!A1355</f>
        <v>0</v>
      </c>
      <c r="B1355">
        <f>SUMIF(IF(dati_pdc!$C1355=1,dati_bdv!$C$2:$C$65536,IF(dati_pdc!$C1355=2,dati_bdv!$D$2:$D$65536,IF(dati_pdc!$C1355=3,dati_bdv!$E$2:$E$65536,IF(dati_pdc!$C1355=4,dati_bdv!$F$2:$F$65536,IF(dati_pdc!$C1355=5,dati_bdv!$G$2:$G$65536,dati_bdv!$H$2:$H$65536))))),$A1355,dati_bdv!J$2:J$65536)</f>
        <v>0</v>
      </c>
      <c r="C1355">
        <f>SUMIF(IF(dati_pdc!$C1355=1,dati_bdv!$C$2:$C$65536,IF(dati_pdc!$C1355=2,dati_bdv!$D$2:$D$65536,IF(dati_pdc!$C1355=3,dati_bdv!$E$2:$E$65536,IF(dati_pdc!$C1355=4,dati_bdv!$F$2:$F$65536,IF(dati_pdc!$C1355=5,dati_bdv!$G$2:$G$65536,dati_bdv!$H$2:$H$65536))))),$A1355,dati_bdv!K$2:K$65536)</f>
        <v>0</v>
      </c>
      <c r="D1355">
        <f>SUMIF(IF(dati_pdc!$C1355=1,dati_bdv!$C$2:$C$65536,IF(dati_pdc!$C1355=2,dati_bdv!$D$2:$D$65536,IF(dati_pdc!$C1355=3,dati_bdv!$E$2:$E$65536,IF(dati_pdc!$C1355=4,dati_bdv!$F$2:$F$65536,IF(dati_pdc!$C1355=5,dati_bdv!$G$2:$G$65536,dati_bdv!$H$2:$H$65536))))),$A1355,dati_bdv!L$2:L$65536)</f>
        <v>0</v>
      </c>
      <c r="E1355">
        <f>SUMIF(IF(dati_pdc!$C1355=1,dati_bdv!$C$2:$C$65536,IF(dati_pdc!$C1355=2,dati_bdv!$D$2:$D$65536,IF(dati_pdc!$C1355=3,dati_bdv!$E$2:$E$65536,IF(dati_pdc!$C1355=4,dati_bdv!$F$2:$F$65536,IF(dati_pdc!$C1355=5,dati_bdv!$G$2:$G$65536,dati_bdv!$H$2:$H$65536))))),$A1355,dati_bdv!M$2:M$65536)</f>
        <v>0</v>
      </c>
      <c r="F1355">
        <f>SUMIF(IF(dati_pdc!$C1355=1,dati_bdv!$C$2:$C$65536,IF(dati_pdc!$C1355=2,dati_bdv!$D$2:$D$65536,IF(dati_pdc!$C1355=3,dati_bdv!$E$2:$E$65536,IF(dati_pdc!$C1355=4,dati_bdv!$F$2:$F$65536,IF(dati_pdc!$C1355=5,dati_bdv!$G$2:$G$65536,dati_bdv!$H$2:$H$65536))))),$A1355,dati_bdv!N$2:N$65536)</f>
        <v>0</v>
      </c>
    </row>
    <row r="1356" spans="1:6">
      <c r="A1356" s="34">
        <f>dati_pdc!A1356</f>
        <v>0</v>
      </c>
      <c r="B1356">
        <f>SUMIF(IF(dati_pdc!$C1356=1,dati_bdv!$C$2:$C$65536,IF(dati_pdc!$C1356=2,dati_bdv!$D$2:$D$65536,IF(dati_pdc!$C1356=3,dati_bdv!$E$2:$E$65536,IF(dati_pdc!$C1356=4,dati_bdv!$F$2:$F$65536,IF(dati_pdc!$C1356=5,dati_bdv!$G$2:$G$65536,dati_bdv!$H$2:$H$65536))))),$A1356,dati_bdv!J$2:J$65536)</f>
        <v>0</v>
      </c>
      <c r="C1356">
        <f>SUMIF(IF(dati_pdc!$C1356=1,dati_bdv!$C$2:$C$65536,IF(dati_pdc!$C1356=2,dati_bdv!$D$2:$D$65536,IF(dati_pdc!$C1356=3,dati_bdv!$E$2:$E$65536,IF(dati_pdc!$C1356=4,dati_bdv!$F$2:$F$65536,IF(dati_pdc!$C1356=5,dati_bdv!$G$2:$G$65536,dati_bdv!$H$2:$H$65536))))),$A1356,dati_bdv!K$2:K$65536)</f>
        <v>0</v>
      </c>
      <c r="D1356">
        <f>SUMIF(IF(dati_pdc!$C1356=1,dati_bdv!$C$2:$C$65536,IF(dati_pdc!$C1356=2,dati_bdv!$D$2:$D$65536,IF(dati_pdc!$C1356=3,dati_bdv!$E$2:$E$65536,IF(dati_pdc!$C1356=4,dati_bdv!$F$2:$F$65536,IF(dati_pdc!$C1356=5,dati_bdv!$G$2:$G$65536,dati_bdv!$H$2:$H$65536))))),$A1356,dati_bdv!L$2:L$65536)</f>
        <v>0</v>
      </c>
      <c r="E1356">
        <f>SUMIF(IF(dati_pdc!$C1356=1,dati_bdv!$C$2:$C$65536,IF(dati_pdc!$C1356=2,dati_bdv!$D$2:$D$65536,IF(dati_pdc!$C1356=3,dati_bdv!$E$2:$E$65536,IF(dati_pdc!$C1356=4,dati_bdv!$F$2:$F$65536,IF(dati_pdc!$C1356=5,dati_bdv!$G$2:$G$65536,dati_bdv!$H$2:$H$65536))))),$A1356,dati_bdv!M$2:M$65536)</f>
        <v>0</v>
      </c>
      <c r="F1356">
        <f>SUMIF(IF(dati_pdc!$C1356=1,dati_bdv!$C$2:$C$65536,IF(dati_pdc!$C1356=2,dati_bdv!$D$2:$D$65536,IF(dati_pdc!$C1356=3,dati_bdv!$E$2:$E$65536,IF(dati_pdc!$C1356=4,dati_bdv!$F$2:$F$65536,IF(dati_pdc!$C1356=5,dati_bdv!$G$2:$G$65536,dati_bdv!$H$2:$H$65536))))),$A1356,dati_bdv!N$2:N$65536)</f>
        <v>0</v>
      </c>
    </row>
    <row r="1357" spans="1:6">
      <c r="A1357" s="34">
        <f>dati_pdc!A1357</f>
        <v>0</v>
      </c>
      <c r="B1357">
        <f>SUMIF(IF(dati_pdc!$C1357=1,dati_bdv!$C$2:$C$65536,IF(dati_pdc!$C1357=2,dati_bdv!$D$2:$D$65536,IF(dati_pdc!$C1357=3,dati_bdv!$E$2:$E$65536,IF(dati_pdc!$C1357=4,dati_bdv!$F$2:$F$65536,IF(dati_pdc!$C1357=5,dati_bdv!$G$2:$G$65536,dati_bdv!$H$2:$H$65536))))),$A1357,dati_bdv!J$2:J$65536)</f>
        <v>0</v>
      </c>
      <c r="C1357">
        <f>SUMIF(IF(dati_pdc!$C1357=1,dati_bdv!$C$2:$C$65536,IF(dati_pdc!$C1357=2,dati_bdv!$D$2:$D$65536,IF(dati_pdc!$C1357=3,dati_bdv!$E$2:$E$65536,IF(dati_pdc!$C1357=4,dati_bdv!$F$2:$F$65536,IF(dati_pdc!$C1357=5,dati_bdv!$G$2:$G$65536,dati_bdv!$H$2:$H$65536))))),$A1357,dati_bdv!K$2:K$65536)</f>
        <v>0</v>
      </c>
      <c r="D1357">
        <f>SUMIF(IF(dati_pdc!$C1357=1,dati_bdv!$C$2:$C$65536,IF(dati_pdc!$C1357=2,dati_bdv!$D$2:$D$65536,IF(dati_pdc!$C1357=3,dati_bdv!$E$2:$E$65536,IF(dati_pdc!$C1357=4,dati_bdv!$F$2:$F$65536,IF(dati_pdc!$C1357=5,dati_bdv!$G$2:$G$65536,dati_bdv!$H$2:$H$65536))))),$A1357,dati_bdv!L$2:L$65536)</f>
        <v>0</v>
      </c>
      <c r="E1357">
        <f>SUMIF(IF(dati_pdc!$C1357=1,dati_bdv!$C$2:$C$65536,IF(dati_pdc!$C1357=2,dati_bdv!$D$2:$D$65536,IF(dati_pdc!$C1357=3,dati_bdv!$E$2:$E$65536,IF(dati_pdc!$C1357=4,dati_bdv!$F$2:$F$65536,IF(dati_pdc!$C1357=5,dati_bdv!$G$2:$G$65536,dati_bdv!$H$2:$H$65536))))),$A1357,dati_bdv!M$2:M$65536)</f>
        <v>0</v>
      </c>
      <c r="F1357">
        <f>SUMIF(IF(dati_pdc!$C1357=1,dati_bdv!$C$2:$C$65536,IF(dati_pdc!$C1357=2,dati_bdv!$D$2:$D$65536,IF(dati_pdc!$C1357=3,dati_bdv!$E$2:$E$65536,IF(dati_pdc!$C1357=4,dati_bdv!$F$2:$F$65536,IF(dati_pdc!$C1357=5,dati_bdv!$G$2:$G$65536,dati_bdv!$H$2:$H$65536))))),$A1357,dati_bdv!N$2:N$65536)</f>
        <v>0</v>
      </c>
    </row>
    <row r="1358" spans="1:6">
      <c r="A1358" s="34">
        <f>dati_pdc!A1358</f>
        <v>0</v>
      </c>
      <c r="B1358">
        <f>SUMIF(IF(dati_pdc!$C1358=1,dati_bdv!$C$2:$C$65536,IF(dati_pdc!$C1358=2,dati_bdv!$D$2:$D$65536,IF(dati_pdc!$C1358=3,dati_bdv!$E$2:$E$65536,IF(dati_pdc!$C1358=4,dati_bdv!$F$2:$F$65536,IF(dati_pdc!$C1358=5,dati_bdv!$G$2:$G$65536,dati_bdv!$H$2:$H$65536))))),$A1358,dati_bdv!J$2:J$65536)</f>
        <v>0</v>
      </c>
      <c r="C1358">
        <f>SUMIF(IF(dati_pdc!$C1358=1,dati_bdv!$C$2:$C$65536,IF(dati_pdc!$C1358=2,dati_bdv!$D$2:$D$65536,IF(dati_pdc!$C1358=3,dati_bdv!$E$2:$E$65536,IF(dati_pdc!$C1358=4,dati_bdv!$F$2:$F$65536,IF(dati_pdc!$C1358=5,dati_bdv!$G$2:$G$65536,dati_bdv!$H$2:$H$65536))))),$A1358,dati_bdv!K$2:K$65536)</f>
        <v>0</v>
      </c>
      <c r="D1358">
        <f>SUMIF(IF(dati_pdc!$C1358=1,dati_bdv!$C$2:$C$65536,IF(dati_pdc!$C1358=2,dati_bdv!$D$2:$D$65536,IF(dati_pdc!$C1358=3,dati_bdv!$E$2:$E$65536,IF(dati_pdc!$C1358=4,dati_bdv!$F$2:$F$65536,IF(dati_pdc!$C1358=5,dati_bdv!$G$2:$G$65536,dati_bdv!$H$2:$H$65536))))),$A1358,dati_bdv!L$2:L$65536)</f>
        <v>0</v>
      </c>
      <c r="E1358">
        <f>SUMIF(IF(dati_pdc!$C1358=1,dati_bdv!$C$2:$C$65536,IF(dati_pdc!$C1358=2,dati_bdv!$D$2:$D$65536,IF(dati_pdc!$C1358=3,dati_bdv!$E$2:$E$65536,IF(dati_pdc!$C1358=4,dati_bdv!$F$2:$F$65536,IF(dati_pdc!$C1358=5,dati_bdv!$G$2:$G$65536,dati_bdv!$H$2:$H$65536))))),$A1358,dati_bdv!M$2:M$65536)</f>
        <v>0</v>
      </c>
      <c r="F1358">
        <f>SUMIF(IF(dati_pdc!$C1358=1,dati_bdv!$C$2:$C$65536,IF(dati_pdc!$C1358=2,dati_bdv!$D$2:$D$65536,IF(dati_pdc!$C1358=3,dati_bdv!$E$2:$E$65536,IF(dati_pdc!$C1358=4,dati_bdv!$F$2:$F$65536,IF(dati_pdc!$C1358=5,dati_bdv!$G$2:$G$65536,dati_bdv!$H$2:$H$65536))))),$A1358,dati_bdv!N$2:N$65536)</f>
        <v>0</v>
      </c>
    </row>
    <row r="1359" spans="1:6">
      <c r="A1359" s="34">
        <f>dati_pdc!A1359</f>
        <v>0</v>
      </c>
      <c r="B1359">
        <f>SUMIF(IF(dati_pdc!$C1359=1,dati_bdv!$C$2:$C$65536,IF(dati_pdc!$C1359=2,dati_bdv!$D$2:$D$65536,IF(dati_pdc!$C1359=3,dati_bdv!$E$2:$E$65536,IF(dati_pdc!$C1359=4,dati_bdv!$F$2:$F$65536,IF(dati_pdc!$C1359=5,dati_bdv!$G$2:$G$65536,dati_bdv!$H$2:$H$65536))))),$A1359,dati_bdv!J$2:J$65536)</f>
        <v>0</v>
      </c>
      <c r="C1359">
        <f>SUMIF(IF(dati_pdc!$C1359=1,dati_bdv!$C$2:$C$65536,IF(dati_pdc!$C1359=2,dati_bdv!$D$2:$D$65536,IF(dati_pdc!$C1359=3,dati_bdv!$E$2:$E$65536,IF(dati_pdc!$C1359=4,dati_bdv!$F$2:$F$65536,IF(dati_pdc!$C1359=5,dati_bdv!$G$2:$G$65536,dati_bdv!$H$2:$H$65536))))),$A1359,dati_bdv!K$2:K$65536)</f>
        <v>0</v>
      </c>
      <c r="D1359">
        <f>SUMIF(IF(dati_pdc!$C1359=1,dati_bdv!$C$2:$C$65536,IF(dati_pdc!$C1359=2,dati_bdv!$D$2:$D$65536,IF(dati_pdc!$C1359=3,dati_bdv!$E$2:$E$65536,IF(dati_pdc!$C1359=4,dati_bdv!$F$2:$F$65536,IF(dati_pdc!$C1359=5,dati_bdv!$G$2:$G$65536,dati_bdv!$H$2:$H$65536))))),$A1359,dati_bdv!L$2:L$65536)</f>
        <v>0</v>
      </c>
      <c r="E1359">
        <f>SUMIF(IF(dati_pdc!$C1359=1,dati_bdv!$C$2:$C$65536,IF(dati_pdc!$C1359=2,dati_bdv!$D$2:$D$65536,IF(dati_pdc!$C1359=3,dati_bdv!$E$2:$E$65536,IF(dati_pdc!$C1359=4,dati_bdv!$F$2:$F$65536,IF(dati_pdc!$C1359=5,dati_bdv!$G$2:$G$65536,dati_bdv!$H$2:$H$65536))))),$A1359,dati_bdv!M$2:M$65536)</f>
        <v>0</v>
      </c>
      <c r="F1359">
        <f>SUMIF(IF(dati_pdc!$C1359=1,dati_bdv!$C$2:$C$65536,IF(dati_pdc!$C1359=2,dati_bdv!$D$2:$D$65536,IF(dati_pdc!$C1359=3,dati_bdv!$E$2:$E$65536,IF(dati_pdc!$C1359=4,dati_bdv!$F$2:$F$65536,IF(dati_pdc!$C1359=5,dati_bdv!$G$2:$G$65536,dati_bdv!$H$2:$H$65536))))),$A1359,dati_bdv!N$2:N$65536)</f>
        <v>0</v>
      </c>
    </row>
    <row r="1360" spans="1:6">
      <c r="A1360" s="34">
        <f>dati_pdc!A1360</f>
        <v>0</v>
      </c>
      <c r="B1360">
        <f>SUMIF(IF(dati_pdc!$C1360=1,dati_bdv!$C$2:$C$65536,IF(dati_pdc!$C1360=2,dati_bdv!$D$2:$D$65536,IF(dati_pdc!$C1360=3,dati_bdv!$E$2:$E$65536,IF(dati_pdc!$C1360=4,dati_bdv!$F$2:$F$65536,IF(dati_pdc!$C1360=5,dati_bdv!$G$2:$G$65536,dati_bdv!$H$2:$H$65536))))),$A1360,dati_bdv!J$2:J$65536)</f>
        <v>0</v>
      </c>
      <c r="C1360">
        <f>SUMIF(IF(dati_pdc!$C1360=1,dati_bdv!$C$2:$C$65536,IF(dati_pdc!$C1360=2,dati_bdv!$D$2:$D$65536,IF(dati_pdc!$C1360=3,dati_bdv!$E$2:$E$65536,IF(dati_pdc!$C1360=4,dati_bdv!$F$2:$F$65536,IF(dati_pdc!$C1360=5,dati_bdv!$G$2:$G$65536,dati_bdv!$H$2:$H$65536))))),$A1360,dati_bdv!K$2:K$65536)</f>
        <v>0</v>
      </c>
      <c r="D1360">
        <f>SUMIF(IF(dati_pdc!$C1360=1,dati_bdv!$C$2:$C$65536,IF(dati_pdc!$C1360=2,dati_bdv!$D$2:$D$65536,IF(dati_pdc!$C1360=3,dati_bdv!$E$2:$E$65536,IF(dati_pdc!$C1360=4,dati_bdv!$F$2:$F$65536,IF(dati_pdc!$C1360=5,dati_bdv!$G$2:$G$65536,dati_bdv!$H$2:$H$65536))))),$A1360,dati_bdv!L$2:L$65536)</f>
        <v>0</v>
      </c>
      <c r="E1360">
        <f>SUMIF(IF(dati_pdc!$C1360=1,dati_bdv!$C$2:$C$65536,IF(dati_pdc!$C1360=2,dati_bdv!$D$2:$D$65536,IF(dati_pdc!$C1360=3,dati_bdv!$E$2:$E$65536,IF(dati_pdc!$C1360=4,dati_bdv!$F$2:$F$65536,IF(dati_pdc!$C1360=5,dati_bdv!$G$2:$G$65536,dati_bdv!$H$2:$H$65536))))),$A1360,dati_bdv!M$2:M$65536)</f>
        <v>0</v>
      </c>
      <c r="F1360">
        <f>SUMIF(IF(dati_pdc!$C1360=1,dati_bdv!$C$2:$C$65536,IF(dati_pdc!$C1360=2,dati_bdv!$D$2:$D$65536,IF(dati_pdc!$C1360=3,dati_bdv!$E$2:$E$65536,IF(dati_pdc!$C1360=4,dati_bdv!$F$2:$F$65536,IF(dati_pdc!$C1360=5,dati_bdv!$G$2:$G$65536,dati_bdv!$H$2:$H$65536))))),$A1360,dati_bdv!N$2:N$65536)</f>
        <v>0</v>
      </c>
    </row>
    <row r="1361" spans="1:6">
      <c r="A1361" s="34">
        <f>dati_pdc!A1361</f>
        <v>0</v>
      </c>
      <c r="B1361">
        <f>SUMIF(IF(dati_pdc!$C1361=1,dati_bdv!$C$2:$C$65536,IF(dati_pdc!$C1361=2,dati_bdv!$D$2:$D$65536,IF(dati_pdc!$C1361=3,dati_bdv!$E$2:$E$65536,IF(dati_pdc!$C1361=4,dati_bdv!$F$2:$F$65536,IF(dati_pdc!$C1361=5,dati_bdv!$G$2:$G$65536,dati_bdv!$H$2:$H$65536))))),$A1361,dati_bdv!J$2:J$65536)</f>
        <v>0</v>
      </c>
      <c r="C1361">
        <f>SUMIF(IF(dati_pdc!$C1361=1,dati_bdv!$C$2:$C$65536,IF(dati_pdc!$C1361=2,dati_bdv!$D$2:$D$65536,IF(dati_pdc!$C1361=3,dati_bdv!$E$2:$E$65536,IF(dati_pdc!$C1361=4,dati_bdv!$F$2:$F$65536,IF(dati_pdc!$C1361=5,dati_bdv!$G$2:$G$65536,dati_bdv!$H$2:$H$65536))))),$A1361,dati_bdv!K$2:K$65536)</f>
        <v>0</v>
      </c>
      <c r="D1361">
        <f>SUMIF(IF(dati_pdc!$C1361=1,dati_bdv!$C$2:$C$65536,IF(dati_pdc!$C1361=2,dati_bdv!$D$2:$D$65536,IF(dati_pdc!$C1361=3,dati_bdv!$E$2:$E$65536,IF(dati_pdc!$C1361=4,dati_bdv!$F$2:$F$65536,IF(dati_pdc!$C1361=5,dati_bdv!$G$2:$G$65536,dati_bdv!$H$2:$H$65536))))),$A1361,dati_bdv!L$2:L$65536)</f>
        <v>0</v>
      </c>
      <c r="E1361">
        <f>SUMIF(IF(dati_pdc!$C1361=1,dati_bdv!$C$2:$C$65536,IF(dati_pdc!$C1361=2,dati_bdv!$D$2:$D$65536,IF(dati_pdc!$C1361=3,dati_bdv!$E$2:$E$65536,IF(dati_pdc!$C1361=4,dati_bdv!$F$2:$F$65536,IF(dati_pdc!$C1361=5,dati_bdv!$G$2:$G$65536,dati_bdv!$H$2:$H$65536))))),$A1361,dati_bdv!M$2:M$65536)</f>
        <v>0</v>
      </c>
      <c r="F1361">
        <f>SUMIF(IF(dati_pdc!$C1361=1,dati_bdv!$C$2:$C$65536,IF(dati_pdc!$C1361=2,dati_bdv!$D$2:$D$65536,IF(dati_pdc!$C1361=3,dati_bdv!$E$2:$E$65536,IF(dati_pdc!$C1361=4,dati_bdv!$F$2:$F$65536,IF(dati_pdc!$C1361=5,dati_bdv!$G$2:$G$65536,dati_bdv!$H$2:$H$65536))))),$A1361,dati_bdv!N$2:N$65536)</f>
        <v>0</v>
      </c>
    </row>
    <row r="1362" spans="1:6">
      <c r="A1362" s="34">
        <f>dati_pdc!A1362</f>
        <v>0</v>
      </c>
      <c r="B1362">
        <f>SUMIF(IF(dati_pdc!$C1362=1,dati_bdv!$C$2:$C$65536,IF(dati_pdc!$C1362=2,dati_bdv!$D$2:$D$65536,IF(dati_pdc!$C1362=3,dati_bdv!$E$2:$E$65536,IF(dati_pdc!$C1362=4,dati_bdv!$F$2:$F$65536,IF(dati_pdc!$C1362=5,dati_bdv!$G$2:$G$65536,dati_bdv!$H$2:$H$65536))))),$A1362,dati_bdv!J$2:J$65536)</f>
        <v>0</v>
      </c>
      <c r="C1362">
        <f>SUMIF(IF(dati_pdc!$C1362=1,dati_bdv!$C$2:$C$65536,IF(dati_pdc!$C1362=2,dati_bdv!$D$2:$D$65536,IF(dati_pdc!$C1362=3,dati_bdv!$E$2:$E$65536,IF(dati_pdc!$C1362=4,dati_bdv!$F$2:$F$65536,IF(dati_pdc!$C1362=5,dati_bdv!$G$2:$G$65536,dati_bdv!$H$2:$H$65536))))),$A1362,dati_bdv!K$2:K$65536)</f>
        <v>0</v>
      </c>
      <c r="D1362">
        <f>SUMIF(IF(dati_pdc!$C1362=1,dati_bdv!$C$2:$C$65536,IF(dati_pdc!$C1362=2,dati_bdv!$D$2:$D$65536,IF(dati_pdc!$C1362=3,dati_bdv!$E$2:$E$65536,IF(dati_pdc!$C1362=4,dati_bdv!$F$2:$F$65536,IF(dati_pdc!$C1362=5,dati_bdv!$G$2:$G$65536,dati_bdv!$H$2:$H$65536))))),$A1362,dati_bdv!L$2:L$65536)</f>
        <v>0</v>
      </c>
      <c r="E1362">
        <f>SUMIF(IF(dati_pdc!$C1362=1,dati_bdv!$C$2:$C$65536,IF(dati_pdc!$C1362=2,dati_bdv!$D$2:$D$65536,IF(dati_pdc!$C1362=3,dati_bdv!$E$2:$E$65536,IF(dati_pdc!$C1362=4,dati_bdv!$F$2:$F$65536,IF(dati_pdc!$C1362=5,dati_bdv!$G$2:$G$65536,dati_bdv!$H$2:$H$65536))))),$A1362,dati_bdv!M$2:M$65536)</f>
        <v>0</v>
      </c>
      <c r="F1362">
        <f>SUMIF(IF(dati_pdc!$C1362=1,dati_bdv!$C$2:$C$65536,IF(dati_pdc!$C1362=2,dati_bdv!$D$2:$D$65536,IF(dati_pdc!$C1362=3,dati_bdv!$E$2:$E$65536,IF(dati_pdc!$C1362=4,dati_bdv!$F$2:$F$65536,IF(dati_pdc!$C1362=5,dati_bdv!$G$2:$G$65536,dati_bdv!$H$2:$H$65536))))),$A1362,dati_bdv!N$2:N$65536)</f>
        <v>0</v>
      </c>
    </row>
    <row r="1363" spans="1:6">
      <c r="A1363" s="34">
        <f>dati_pdc!A1363</f>
        <v>0</v>
      </c>
      <c r="B1363">
        <f>SUMIF(IF(dati_pdc!$C1363=1,dati_bdv!$C$2:$C$65536,IF(dati_pdc!$C1363=2,dati_bdv!$D$2:$D$65536,IF(dati_pdc!$C1363=3,dati_bdv!$E$2:$E$65536,IF(dati_pdc!$C1363=4,dati_bdv!$F$2:$F$65536,IF(dati_pdc!$C1363=5,dati_bdv!$G$2:$G$65536,dati_bdv!$H$2:$H$65536))))),$A1363,dati_bdv!J$2:J$65536)</f>
        <v>0</v>
      </c>
      <c r="C1363">
        <f>SUMIF(IF(dati_pdc!$C1363=1,dati_bdv!$C$2:$C$65536,IF(dati_pdc!$C1363=2,dati_bdv!$D$2:$D$65536,IF(dati_pdc!$C1363=3,dati_bdv!$E$2:$E$65536,IF(dati_pdc!$C1363=4,dati_bdv!$F$2:$F$65536,IF(dati_pdc!$C1363=5,dati_bdv!$G$2:$G$65536,dati_bdv!$H$2:$H$65536))))),$A1363,dati_bdv!K$2:K$65536)</f>
        <v>0</v>
      </c>
      <c r="D1363">
        <f>SUMIF(IF(dati_pdc!$C1363=1,dati_bdv!$C$2:$C$65536,IF(dati_pdc!$C1363=2,dati_bdv!$D$2:$D$65536,IF(dati_pdc!$C1363=3,dati_bdv!$E$2:$E$65536,IF(dati_pdc!$C1363=4,dati_bdv!$F$2:$F$65536,IF(dati_pdc!$C1363=5,dati_bdv!$G$2:$G$65536,dati_bdv!$H$2:$H$65536))))),$A1363,dati_bdv!L$2:L$65536)</f>
        <v>0</v>
      </c>
      <c r="E1363">
        <f>SUMIF(IF(dati_pdc!$C1363=1,dati_bdv!$C$2:$C$65536,IF(dati_pdc!$C1363=2,dati_bdv!$D$2:$D$65536,IF(dati_pdc!$C1363=3,dati_bdv!$E$2:$E$65536,IF(dati_pdc!$C1363=4,dati_bdv!$F$2:$F$65536,IF(dati_pdc!$C1363=5,dati_bdv!$G$2:$G$65536,dati_bdv!$H$2:$H$65536))))),$A1363,dati_bdv!M$2:M$65536)</f>
        <v>0</v>
      </c>
      <c r="F1363">
        <f>SUMIF(IF(dati_pdc!$C1363=1,dati_bdv!$C$2:$C$65536,IF(dati_pdc!$C1363=2,dati_bdv!$D$2:$D$65536,IF(dati_pdc!$C1363=3,dati_bdv!$E$2:$E$65536,IF(dati_pdc!$C1363=4,dati_bdv!$F$2:$F$65536,IF(dati_pdc!$C1363=5,dati_bdv!$G$2:$G$65536,dati_bdv!$H$2:$H$65536))))),$A1363,dati_bdv!N$2:N$65536)</f>
        <v>0</v>
      </c>
    </row>
    <row r="1364" spans="1:6">
      <c r="A1364" s="34">
        <f>dati_pdc!A1364</f>
        <v>0</v>
      </c>
      <c r="B1364">
        <f>SUMIF(IF(dati_pdc!$C1364=1,dati_bdv!$C$2:$C$65536,IF(dati_pdc!$C1364=2,dati_bdv!$D$2:$D$65536,IF(dati_pdc!$C1364=3,dati_bdv!$E$2:$E$65536,IF(dati_pdc!$C1364=4,dati_bdv!$F$2:$F$65536,IF(dati_pdc!$C1364=5,dati_bdv!$G$2:$G$65536,dati_bdv!$H$2:$H$65536))))),$A1364,dati_bdv!J$2:J$65536)</f>
        <v>0</v>
      </c>
      <c r="C1364">
        <f>SUMIF(IF(dati_pdc!$C1364=1,dati_bdv!$C$2:$C$65536,IF(dati_pdc!$C1364=2,dati_bdv!$D$2:$D$65536,IF(dati_pdc!$C1364=3,dati_bdv!$E$2:$E$65536,IF(dati_pdc!$C1364=4,dati_bdv!$F$2:$F$65536,IF(dati_pdc!$C1364=5,dati_bdv!$G$2:$G$65536,dati_bdv!$H$2:$H$65536))))),$A1364,dati_bdv!K$2:K$65536)</f>
        <v>0</v>
      </c>
      <c r="D1364">
        <f>SUMIF(IF(dati_pdc!$C1364=1,dati_bdv!$C$2:$C$65536,IF(dati_pdc!$C1364=2,dati_bdv!$D$2:$D$65536,IF(dati_pdc!$C1364=3,dati_bdv!$E$2:$E$65536,IF(dati_pdc!$C1364=4,dati_bdv!$F$2:$F$65536,IF(dati_pdc!$C1364=5,dati_bdv!$G$2:$G$65536,dati_bdv!$H$2:$H$65536))))),$A1364,dati_bdv!L$2:L$65536)</f>
        <v>0</v>
      </c>
      <c r="E1364">
        <f>SUMIF(IF(dati_pdc!$C1364=1,dati_bdv!$C$2:$C$65536,IF(dati_pdc!$C1364=2,dati_bdv!$D$2:$D$65536,IF(dati_pdc!$C1364=3,dati_bdv!$E$2:$E$65536,IF(dati_pdc!$C1364=4,dati_bdv!$F$2:$F$65536,IF(dati_pdc!$C1364=5,dati_bdv!$G$2:$G$65536,dati_bdv!$H$2:$H$65536))))),$A1364,dati_bdv!M$2:M$65536)</f>
        <v>0</v>
      </c>
      <c r="F1364">
        <f>SUMIF(IF(dati_pdc!$C1364=1,dati_bdv!$C$2:$C$65536,IF(dati_pdc!$C1364=2,dati_bdv!$D$2:$D$65536,IF(dati_pdc!$C1364=3,dati_bdv!$E$2:$E$65536,IF(dati_pdc!$C1364=4,dati_bdv!$F$2:$F$65536,IF(dati_pdc!$C1364=5,dati_bdv!$G$2:$G$65536,dati_bdv!$H$2:$H$65536))))),$A1364,dati_bdv!N$2:N$65536)</f>
        <v>0</v>
      </c>
    </row>
    <row r="1365" spans="1:6">
      <c r="A1365" s="34">
        <f>dati_pdc!A1365</f>
        <v>0</v>
      </c>
      <c r="B1365">
        <f>SUMIF(IF(dati_pdc!$C1365=1,dati_bdv!$C$2:$C$65536,IF(dati_pdc!$C1365=2,dati_bdv!$D$2:$D$65536,IF(dati_pdc!$C1365=3,dati_bdv!$E$2:$E$65536,IF(dati_pdc!$C1365=4,dati_bdv!$F$2:$F$65536,IF(dati_pdc!$C1365=5,dati_bdv!$G$2:$G$65536,dati_bdv!$H$2:$H$65536))))),$A1365,dati_bdv!J$2:J$65536)</f>
        <v>0</v>
      </c>
      <c r="C1365">
        <f>SUMIF(IF(dati_pdc!$C1365=1,dati_bdv!$C$2:$C$65536,IF(dati_pdc!$C1365=2,dati_bdv!$D$2:$D$65536,IF(dati_pdc!$C1365=3,dati_bdv!$E$2:$E$65536,IF(dati_pdc!$C1365=4,dati_bdv!$F$2:$F$65536,IF(dati_pdc!$C1365=5,dati_bdv!$G$2:$G$65536,dati_bdv!$H$2:$H$65536))))),$A1365,dati_bdv!K$2:K$65536)</f>
        <v>0</v>
      </c>
      <c r="D1365">
        <f>SUMIF(IF(dati_pdc!$C1365=1,dati_bdv!$C$2:$C$65536,IF(dati_pdc!$C1365=2,dati_bdv!$D$2:$D$65536,IF(dati_pdc!$C1365=3,dati_bdv!$E$2:$E$65536,IF(dati_pdc!$C1365=4,dati_bdv!$F$2:$F$65536,IF(dati_pdc!$C1365=5,dati_bdv!$G$2:$G$65536,dati_bdv!$H$2:$H$65536))))),$A1365,dati_bdv!L$2:L$65536)</f>
        <v>0</v>
      </c>
      <c r="E1365">
        <f>SUMIF(IF(dati_pdc!$C1365=1,dati_bdv!$C$2:$C$65536,IF(dati_pdc!$C1365=2,dati_bdv!$D$2:$D$65536,IF(dati_pdc!$C1365=3,dati_bdv!$E$2:$E$65536,IF(dati_pdc!$C1365=4,dati_bdv!$F$2:$F$65536,IF(dati_pdc!$C1365=5,dati_bdv!$G$2:$G$65536,dati_bdv!$H$2:$H$65536))))),$A1365,dati_bdv!M$2:M$65536)</f>
        <v>0</v>
      </c>
      <c r="F1365">
        <f>SUMIF(IF(dati_pdc!$C1365=1,dati_bdv!$C$2:$C$65536,IF(dati_pdc!$C1365=2,dati_bdv!$D$2:$D$65536,IF(dati_pdc!$C1365=3,dati_bdv!$E$2:$E$65536,IF(dati_pdc!$C1365=4,dati_bdv!$F$2:$F$65536,IF(dati_pdc!$C1365=5,dati_bdv!$G$2:$G$65536,dati_bdv!$H$2:$H$65536))))),$A1365,dati_bdv!N$2:N$65536)</f>
        <v>0</v>
      </c>
    </row>
    <row r="1366" spans="1:6">
      <c r="A1366" s="34">
        <f>dati_pdc!A1366</f>
        <v>0</v>
      </c>
      <c r="B1366">
        <f>SUMIF(IF(dati_pdc!$C1366=1,dati_bdv!$C$2:$C$65536,IF(dati_pdc!$C1366=2,dati_bdv!$D$2:$D$65536,IF(dati_pdc!$C1366=3,dati_bdv!$E$2:$E$65536,IF(dati_pdc!$C1366=4,dati_bdv!$F$2:$F$65536,IF(dati_pdc!$C1366=5,dati_bdv!$G$2:$G$65536,dati_bdv!$H$2:$H$65536))))),$A1366,dati_bdv!J$2:J$65536)</f>
        <v>0</v>
      </c>
      <c r="C1366">
        <f>SUMIF(IF(dati_pdc!$C1366=1,dati_bdv!$C$2:$C$65536,IF(dati_pdc!$C1366=2,dati_bdv!$D$2:$D$65536,IF(dati_pdc!$C1366=3,dati_bdv!$E$2:$E$65536,IF(dati_pdc!$C1366=4,dati_bdv!$F$2:$F$65536,IF(dati_pdc!$C1366=5,dati_bdv!$G$2:$G$65536,dati_bdv!$H$2:$H$65536))))),$A1366,dati_bdv!K$2:K$65536)</f>
        <v>0</v>
      </c>
      <c r="D1366">
        <f>SUMIF(IF(dati_pdc!$C1366=1,dati_bdv!$C$2:$C$65536,IF(dati_pdc!$C1366=2,dati_bdv!$D$2:$D$65536,IF(dati_pdc!$C1366=3,dati_bdv!$E$2:$E$65536,IF(dati_pdc!$C1366=4,dati_bdv!$F$2:$F$65536,IF(dati_pdc!$C1366=5,dati_bdv!$G$2:$G$65536,dati_bdv!$H$2:$H$65536))))),$A1366,dati_bdv!L$2:L$65536)</f>
        <v>0</v>
      </c>
      <c r="E1366">
        <f>SUMIF(IF(dati_pdc!$C1366=1,dati_bdv!$C$2:$C$65536,IF(dati_pdc!$C1366=2,dati_bdv!$D$2:$D$65536,IF(dati_pdc!$C1366=3,dati_bdv!$E$2:$E$65536,IF(dati_pdc!$C1366=4,dati_bdv!$F$2:$F$65536,IF(dati_pdc!$C1366=5,dati_bdv!$G$2:$G$65536,dati_bdv!$H$2:$H$65536))))),$A1366,dati_bdv!M$2:M$65536)</f>
        <v>0</v>
      </c>
      <c r="F1366">
        <f>SUMIF(IF(dati_pdc!$C1366=1,dati_bdv!$C$2:$C$65536,IF(dati_pdc!$C1366=2,dati_bdv!$D$2:$D$65536,IF(dati_pdc!$C1366=3,dati_bdv!$E$2:$E$65536,IF(dati_pdc!$C1366=4,dati_bdv!$F$2:$F$65536,IF(dati_pdc!$C1366=5,dati_bdv!$G$2:$G$65536,dati_bdv!$H$2:$H$65536))))),$A1366,dati_bdv!N$2:N$65536)</f>
        <v>0</v>
      </c>
    </row>
    <row r="1367" spans="1:6">
      <c r="A1367" s="34">
        <f>dati_pdc!A1367</f>
        <v>0</v>
      </c>
      <c r="B1367">
        <f>SUMIF(IF(dati_pdc!$C1367=1,dati_bdv!$C$2:$C$65536,IF(dati_pdc!$C1367=2,dati_bdv!$D$2:$D$65536,IF(dati_pdc!$C1367=3,dati_bdv!$E$2:$E$65536,IF(dati_pdc!$C1367=4,dati_bdv!$F$2:$F$65536,IF(dati_pdc!$C1367=5,dati_bdv!$G$2:$G$65536,dati_bdv!$H$2:$H$65536))))),$A1367,dati_bdv!J$2:J$65536)</f>
        <v>0</v>
      </c>
      <c r="C1367">
        <f>SUMIF(IF(dati_pdc!$C1367=1,dati_bdv!$C$2:$C$65536,IF(dati_pdc!$C1367=2,dati_bdv!$D$2:$D$65536,IF(dati_pdc!$C1367=3,dati_bdv!$E$2:$E$65536,IF(dati_pdc!$C1367=4,dati_bdv!$F$2:$F$65536,IF(dati_pdc!$C1367=5,dati_bdv!$G$2:$G$65536,dati_bdv!$H$2:$H$65536))))),$A1367,dati_bdv!K$2:K$65536)</f>
        <v>0</v>
      </c>
      <c r="D1367">
        <f>SUMIF(IF(dati_pdc!$C1367=1,dati_bdv!$C$2:$C$65536,IF(dati_pdc!$C1367=2,dati_bdv!$D$2:$D$65536,IF(dati_pdc!$C1367=3,dati_bdv!$E$2:$E$65536,IF(dati_pdc!$C1367=4,dati_bdv!$F$2:$F$65536,IF(dati_pdc!$C1367=5,dati_bdv!$G$2:$G$65536,dati_bdv!$H$2:$H$65536))))),$A1367,dati_bdv!L$2:L$65536)</f>
        <v>0</v>
      </c>
      <c r="E1367">
        <f>SUMIF(IF(dati_pdc!$C1367=1,dati_bdv!$C$2:$C$65536,IF(dati_pdc!$C1367=2,dati_bdv!$D$2:$D$65536,IF(dati_pdc!$C1367=3,dati_bdv!$E$2:$E$65536,IF(dati_pdc!$C1367=4,dati_bdv!$F$2:$F$65536,IF(dati_pdc!$C1367=5,dati_bdv!$G$2:$G$65536,dati_bdv!$H$2:$H$65536))))),$A1367,dati_bdv!M$2:M$65536)</f>
        <v>0</v>
      </c>
      <c r="F1367">
        <f>SUMIF(IF(dati_pdc!$C1367=1,dati_bdv!$C$2:$C$65536,IF(dati_pdc!$C1367=2,dati_bdv!$D$2:$D$65536,IF(dati_pdc!$C1367=3,dati_bdv!$E$2:$E$65536,IF(dati_pdc!$C1367=4,dati_bdv!$F$2:$F$65536,IF(dati_pdc!$C1367=5,dati_bdv!$G$2:$G$65536,dati_bdv!$H$2:$H$65536))))),$A1367,dati_bdv!N$2:N$65536)</f>
        <v>0</v>
      </c>
    </row>
    <row r="1368" spans="1:6">
      <c r="A1368" s="34">
        <f>dati_pdc!A1368</f>
        <v>0</v>
      </c>
      <c r="B1368">
        <f>SUMIF(IF(dati_pdc!$C1368=1,dati_bdv!$C$2:$C$65536,IF(dati_pdc!$C1368=2,dati_bdv!$D$2:$D$65536,IF(dati_pdc!$C1368=3,dati_bdv!$E$2:$E$65536,IF(dati_pdc!$C1368=4,dati_bdv!$F$2:$F$65536,IF(dati_pdc!$C1368=5,dati_bdv!$G$2:$G$65536,dati_bdv!$H$2:$H$65536))))),$A1368,dati_bdv!J$2:J$65536)</f>
        <v>0</v>
      </c>
      <c r="C1368">
        <f>SUMIF(IF(dati_pdc!$C1368=1,dati_bdv!$C$2:$C$65536,IF(dati_pdc!$C1368=2,dati_bdv!$D$2:$D$65536,IF(dati_pdc!$C1368=3,dati_bdv!$E$2:$E$65536,IF(dati_pdc!$C1368=4,dati_bdv!$F$2:$F$65536,IF(dati_pdc!$C1368=5,dati_bdv!$G$2:$G$65536,dati_bdv!$H$2:$H$65536))))),$A1368,dati_bdv!K$2:K$65536)</f>
        <v>0</v>
      </c>
      <c r="D1368">
        <f>SUMIF(IF(dati_pdc!$C1368=1,dati_bdv!$C$2:$C$65536,IF(dati_pdc!$C1368=2,dati_bdv!$D$2:$D$65536,IF(dati_pdc!$C1368=3,dati_bdv!$E$2:$E$65536,IF(dati_pdc!$C1368=4,dati_bdv!$F$2:$F$65536,IF(dati_pdc!$C1368=5,dati_bdv!$G$2:$G$65536,dati_bdv!$H$2:$H$65536))))),$A1368,dati_bdv!L$2:L$65536)</f>
        <v>0</v>
      </c>
      <c r="E1368">
        <f>SUMIF(IF(dati_pdc!$C1368=1,dati_bdv!$C$2:$C$65536,IF(dati_pdc!$C1368=2,dati_bdv!$D$2:$D$65536,IF(dati_pdc!$C1368=3,dati_bdv!$E$2:$E$65536,IF(dati_pdc!$C1368=4,dati_bdv!$F$2:$F$65536,IF(dati_pdc!$C1368=5,dati_bdv!$G$2:$G$65536,dati_bdv!$H$2:$H$65536))))),$A1368,dati_bdv!M$2:M$65536)</f>
        <v>0</v>
      </c>
      <c r="F1368">
        <f>SUMIF(IF(dati_pdc!$C1368=1,dati_bdv!$C$2:$C$65536,IF(dati_pdc!$C1368=2,dati_bdv!$D$2:$D$65536,IF(dati_pdc!$C1368=3,dati_bdv!$E$2:$E$65536,IF(dati_pdc!$C1368=4,dati_bdv!$F$2:$F$65536,IF(dati_pdc!$C1368=5,dati_bdv!$G$2:$G$65536,dati_bdv!$H$2:$H$65536))))),$A1368,dati_bdv!N$2:N$65536)</f>
        <v>0</v>
      </c>
    </row>
    <row r="1369" spans="1:6">
      <c r="A1369" s="34">
        <f>dati_pdc!A1369</f>
        <v>0</v>
      </c>
      <c r="B1369">
        <f>SUMIF(IF(dati_pdc!$C1369=1,dati_bdv!$C$2:$C$65536,IF(dati_pdc!$C1369=2,dati_bdv!$D$2:$D$65536,IF(dati_pdc!$C1369=3,dati_bdv!$E$2:$E$65536,IF(dati_pdc!$C1369=4,dati_bdv!$F$2:$F$65536,IF(dati_pdc!$C1369=5,dati_bdv!$G$2:$G$65536,dati_bdv!$H$2:$H$65536))))),$A1369,dati_bdv!J$2:J$65536)</f>
        <v>0</v>
      </c>
      <c r="C1369">
        <f>SUMIF(IF(dati_pdc!$C1369=1,dati_bdv!$C$2:$C$65536,IF(dati_pdc!$C1369=2,dati_bdv!$D$2:$D$65536,IF(dati_pdc!$C1369=3,dati_bdv!$E$2:$E$65536,IF(dati_pdc!$C1369=4,dati_bdv!$F$2:$F$65536,IF(dati_pdc!$C1369=5,dati_bdv!$G$2:$G$65536,dati_bdv!$H$2:$H$65536))))),$A1369,dati_bdv!K$2:K$65536)</f>
        <v>0</v>
      </c>
      <c r="D1369">
        <f>SUMIF(IF(dati_pdc!$C1369=1,dati_bdv!$C$2:$C$65536,IF(dati_pdc!$C1369=2,dati_bdv!$D$2:$D$65536,IF(dati_pdc!$C1369=3,dati_bdv!$E$2:$E$65536,IF(dati_pdc!$C1369=4,dati_bdv!$F$2:$F$65536,IF(dati_pdc!$C1369=5,dati_bdv!$G$2:$G$65536,dati_bdv!$H$2:$H$65536))))),$A1369,dati_bdv!L$2:L$65536)</f>
        <v>0</v>
      </c>
      <c r="E1369">
        <f>SUMIF(IF(dati_pdc!$C1369=1,dati_bdv!$C$2:$C$65536,IF(dati_pdc!$C1369=2,dati_bdv!$D$2:$D$65536,IF(dati_pdc!$C1369=3,dati_bdv!$E$2:$E$65536,IF(dati_pdc!$C1369=4,dati_bdv!$F$2:$F$65536,IF(dati_pdc!$C1369=5,dati_bdv!$G$2:$G$65536,dati_bdv!$H$2:$H$65536))))),$A1369,dati_bdv!M$2:M$65536)</f>
        <v>0</v>
      </c>
      <c r="F1369">
        <f>SUMIF(IF(dati_pdc!$C1369=1,dati_bdv!$C$2:$C$65536,IF(dati_pdc!$C1369=2,dati_bdv!$D$2:$D$65536,IF(dati_pdc!$C1369=3,dati_bdv!$E$2:$E$65536,IF(dati_pdc!$C1369=4,dati_bdv!$F$2:$F$65536,IF(dati_pdc!$C1369=5,dati_bdv!$G$2:$G$65536,dati_bdv!$H$2:$H$65536))))),$A1369,dati_bdv!N$2:N$65536)</f>
        <v>0</v>
      </c>
    </row>
    <row r="1370" spans="1:6">
      <c r="A1370" s="34">
        <f>dati_pdc!A1370</f>
        <v>0</v>
      </c>
      <c r="B1370">
        <f>SUMIF(IF(dati_pdc!$C1370=1,dati_bdv!$C$2:$C$65536,IF(dati_pdc!$C1370=2,dati_bdv!$D$2:$D$65536,IF(dati_pdc!$C1370=3,dati_bdv!$E$2:$E$65536,IF(dati_pdc!$C1370=4,dati_bdv!$F$2:$F$65536,IF(dati_pdc!$C1370=5,dati_bdv!$G$2:$G$65536,dati_bdv!$H$2:$H$65536))))),$A1370,dati_bdv!J$2:J$65536)</f>
        <v>0</v>
      </c>
      <c r="C1370">
        <f>SUMIF(IF(dati_pdc!$C1370=1,dati_bdv!$C$2:$C$65536,IF(dati_pdc!$C1370=2,dati_bdv!$D$2:$D$65536,IF(dati_pdc!$C1370=3,dati_bdv!$E$2:$E$65536,IF(dati_pdc!$C1370=4,dati_bdv!$F$2:$F$65536,IF(dati_pdc!$C1370=5,dati_bdv!$G$2:$G$65536,dati_bdv!$H$2:$H$65536))))),$A1370,dati_bdv!K$2:K$65536)</f>
        <v>0</v>
      </c>
      <c r="D1370">
        <f>SUMIF(IF(dati_pdc!$C1370=1,dati_bdv!$C$2:$C$65536,IF(dati_pdc!$C1370=2,dati_bdv!$D$2:$D$65536,IF(dati_pdc!$C1370=3,dati_bdv!$E$2:$E$65536,IF(dati_pdc!$C1370=4,dati_bdv!$F$2:$F$65536,IF(dati_pdc!$C1370=5,dati_bdv!$G$2:$G$65536,dati_bdv!$H$2:$H$65536))))),$A1370,dati_bdv!L$2:L$65536)</f>
        <v>0</v>
      </c>
      <c r="E1370">
        <f>SUMIF(IF(dati_pdc!$C1370=1,dati_bdv!$C$2:$C$65536,IF(dati_pdc!$C1370=2,dati_bdv!$D$2:$D$65536,IF(dati_pdc!$C1370=3,dati_bdv!$E$2:$E$65536,IF(dati_pdc!$C1370=4,dati_bdv!$F$2:$F$65536,IF(dati_pdc!$C1370=5,dati_bdv!$G$2:$G$65536,dati_bdv!$H$2:$H$65536))))),$A1370,dati_bdv!M$2:M$65536)</f>
        <v>0</v>
      </c>
      <c r="F1370">
        <f>SUMIF(IF(dati_pdc!$C1370=1,dati_bdv!$C$2:$C$65536,IF(dati_pdc!$C1370=2,dati_bdv!$D$2:$D$65536,IF(dati_pdc!$C1370=3,dati_bdv!$E$2:$E$65536,IF(dati_pdc!$C1370=4,dati_bdv!$F$2:$F$65536,IF(dati_pdc!$C1370=5,dati_bdv!$G$2:$G$65536,dati_bdv!$H$2:$H$65536))))),$A1370,dati_bdv!N$2:N$65536)</f>
        <v>0</v>
      </c>
    </row>
    <row r="1371" spans="1:6">
      <c r="A1371" s="34">
        <f>dati_pdc!A1371</f>
        <v>0</v>
      </c>
      <c r="B1371">
        <f>SUMIF(IF(dati_pdc!$C1371=1,dati_bdv!$C$2:$C$65536,IF(dati_pdc!$C1371=2,dati_bdv!$D$2:$D$65536,IF(dati_pdc!$C1371=3,dati_bdv!$E$2:$E$65536,IF(dati_pdc!$C1371=4,dati_bdv!$F$2:$F$65536,IF(dati_pdc!$C1371=5,dati_bdv!$G$2:$G$65536,dati_bdv!$H$2:$H$65536))))),$A1371,dati_bdv!J$2:J$65536)</f>
        <v>0</v>
      </c>
      <c r="C1371">
        <f>SUMIF(IF(dati_pdc!$C1371=1,dati_bdv!$C$2:$C$65536,IF(dati_pdc!$C1371=2,dati_bdv!$D$2:$D$65536,IF(dati_pdc!$C1371=3,dati_bdv!$E$2:$E$65536,IF(dati_pdc!$C1371=4,dati_bdv!$F$2:$F$65536,IF(dati_pdc!$C1371=5,dati_bdv!$G$2:$G$65536,dati_bdv!$H$2:$H$65536))))),$A1371,dati_bdv!K$2:K$65536)</f>
        <v>0</v>
      </c>
      <c r="D1371">
        <f>SUMIF(IF(dati_pdc!$C1371=1,dati_bdv!$C$2:$C$65536,IF(dati_pdc!$C1371=2,dati_bdv!$D$2:$D$65536,IF(dati_pdc!$C1371=3,dati_bdv!$E$2:$E$65536,IF(dati_pdc!$C1371=4,dati_bdv!$F$2:$F$65536,IF(dati_pdc!$C1371=5,dati_bdv!$G$2:$G$65536,dati_bdv!$H$2:$H$65536))))),$A1371,dati_bdv!L$2:L$65536)</f>
        <v>0</v>
      </c>
      <c r="E1371">
        <f>SUMIF(IF(dati_pdc!$C1371=1,dati_bdv!$C$2:$C$65536,IF(dati_pdc!$C1371=2,dati_bdv!$D$2:$D$65536,IF(dati_pdc!$C1371=3,dati_bdv!$E$2:$E$65536,IF(dati_pdc!$C1371=4,dati_bdv!$F$2:$F$65536,IF(dati_pdc!$C1371=5,dati_bdv!$G$2:$G$65536,dati_bdv!$H$2:$H$65536))))),$A1371,dati_bdv!M$2:M$65536)</f>
        <v>0</v>
      </c>
      <c r="F1371">
        <f>SUMIF(IF(dati_pdc!$C1371=1,dati_bdv!$C$2:$C$65536,IF(dati_pdc!$C1371=2,dati_bdv!$D$2:$D$65536,IF(dati_pdc!$C1371=3,dati_bdv!$E$2:$E$65536,IF(dati_pdc!$C1371=4,dati_bdv!$F$2:$F$65536,IF(dati_pdc!$C1371=5,dati_bdv!$G$2:$G$65536,dati_bdv!$H$2:$H$65536))))),$A1371,dati_bdv!N$2:N$65536)</f>
        <v>0</v>
      </c>
    </row>
    <row r="1372" spans="1:6">
      <c r="A1372" s="34">
        <f>dati_pdc!A1372</f>
        <v>0</v>
      </c>
      <c r="B1372">
        <f>SUMIF(IF(dati_pdc!$C1372=1,dati_bdv!$C$2:$C$65536,IF(dati_pdc!$C1372=2,dati_bdv!$D$2:$D$65536,IF(dati_pdc!$C1372=3,dati_bdv!$E$2:$E$65536,IF(dati_pdc!$C1372=4,dati_bdv!$F$2:$F$65536,IF(dati_pdc!$C1372=5,dati_bdv!$G$2:$G$65536,dati_bdv!$H$2:$H$65536))))),$A1372,dati_bdv!J$2:J$65536)</f>
        <v>0</v>
      </c>
      <c r="C1372">
        <f>SUMIF(IF(dati_pdc!$C1372=1,dati_bdv!$C$2:$C$65536,IF(dati_pdc!$C1372=2,dati_bdv!$D$2:$D$65536,IF(dati_pdc!$C1372=3,dati_bdv!$E$2:$E$65536,IF(dati_pdc!$C1372=4,dati_bdv!$F$2:$F$65536,IF(dati_pdc!$C1372=5,dati_bdv!$G$2:$G$65536,dati_bdv!$H$2:$H$65536))))),$A1372,dati_bdv!K$2:K$65536)</f>
        <v>0</v>
      </c>
      <c r="D1372">
        <f>SUMIF(IF(dati_pdc!$C1372=1,dati_bdv!$C$2:$C$65536,IF(dati_pdc!$C1372=2,dati_bdv!$D$2:$D$65536,IF(dati_pdc!$C1372=3,dati_bdv!$E$2:$E$65536,IF(dati_pdc!$C1372=4,dati_bdv!$F$2:$F$65536,IF(dati_pdc!$C1372=5,dati_bdv!$G$2:$G$65536,dati_bdv!$H$2:$H$65536))))),$A1372,dati_bdv!L$2:L$65536)</f>
        <v>0</v>
      </c>
      <c r="E1372">
        <f>SUMIF(IF(dati_pdc!$C1372=1,dati_bdv!$C$2:$C$65536,IF(dati_pdc!$C1372=2,dati_bdv!$D$2:$D$65536,IF(dati_pdc!$C1372=3,dati_bdv!$E$2:$E$65536,IF(dati_pdc!$C1372=4,dati_bdv!$F$2:$F$65536,IF(dati_pdc!$C1372=5,dati_bdv!$G$2:$G$65536,dati_bdv!$H$2:$H$65536))))),$A1372,dati_bdv!M$2:M$65536)</f>
        <v>0</v>
      </c>
      <c r="F1372">
        <f>SUMIF(IF(dati_pdc!$C1372=1,dati_bdv!$C$2:$C$65536,IF(dati_pdc!$C1372=2,dati_bdv!$D$2:$D$65536,IF(dati_pdc!$C1372=3,dati_bdv!$E$2:$E$65536,IF(dati_pdc!$C1372=4,dati_bdv!$F$2:$F$65536,IF(dati_pdc!$C1372=5,dati_bdv!$G$2:$G$65536,dati_bdv!$H$2:$H$65536))))),$A1372,dati_bdv!N$2:N$65536)</f>
        <v>0</v>
      </c>
    </row>
    <row r="1373" spans="1:6">
      <c r="A1373" s="34">
        <f>dati_pdc!A1373</f>
        <v>0</v>
      </c>
      <c r="B1373">
        <f>SUMIF(IF(dati_pdc!$C1373=1,dati_bdv!$C$2:$C$65536,IF(dati_pdc!$C1373=2,dati_bdv!$D$2:$D$65536,IF(dati_pdc!$C1373=3,dati_bdv!$E$2:$E$65536,IF(dati_pdc!$C1373=4,dati_bdv!$F$2:$F$65536,IF(dati_pdc!$C1373=5,dati_bdv!$G$2:$G$65536,dati_bdv!$H$2:$H$65536))))),$A1373,dati_bdv!J$2:J$65536)</f>
        <v>0</v>
      </c>
      <c r="C1373">
        <f>SUMIF(IF(dati_pdc!$C1373=1,dati_bdv!$C$2:$C$65536,IF(dati_pdc!$C1373=2,dati_bdv!$D$2:$D$65536,IF(dati_pdc!$C1373=3,dati_bdv!$E$2:$E$65536,IF(dati_pdc!$C1373=4,dati_bdv!$F$2:$F$65536,IF(dati_pdc!$C1373=5,dati_bdv!$G$2:$G$65536,dati_bdv!$H$2:$H$65536))))),$A1373,dati_bdv!K$2:K$65536)</f>
        <v>0</v>
      </c>
      <c r="D1373">
        <f>SUMIF(IF(dati_pdc!$C1373=1,dati_bdv!$C$2:$C$65536,IF(dati_pdc!$C1373=2,dati_bdv!$D$2:$D$65536,IF(dati_pdc!$C1373=3,dati_bdv!$E$2:$E$65536,IF(dati_pdc!$C1373=4,dati_bdv!$F$2:$F$65536,IF(dati_pdc!$C1373=5,dati_bdv!$G$2:$G$65536,dati_bdv!$H$2:$H$65536))))),$A1373,dati_bdv!L$2:L$65536)</f>
        <v>0</v>
      </c>
      <c r="E1373">
        <f>SUMIF(IF(dati_pdc!$C1373=1,dati_bdv!$C$2:$C$65536,IF(dati_pdc!$C1373=2,dati_bdv!$D$2:$D$65536,IF(dati_pdc!$C1373=3,dati_bdv!$E$2:$E$65536,IF(dati_pdc!$C1373=4,dati_bdv!$F$2:$F$65536,IF(dati_pdc!$C1373=5,dati_bdv!$G$2:$G$65536,dati_bdv!$H$2:$H$65536))))),$A1373,dati_bdv!M$2:M$65536)</f>
        <v>0</v>
      </c>
      <c r="F1373">
        <f>SUMIF(IF(dati_pdc!$C1373=1,dati_bdv!$C$2:$C$65536,IF(dati_pdc!$C1373=2,dati_bdv!$D$2:$D$65536,IF(dati_pdc!$C1373=3,dati_bdv!$E$2:$E$65536,IF(dati_pdc!$C1373=4,dati_bdv!$F$2:$F$65536,IF(dati_pdc!$C1373=5,dati_bdv!$G$2:$G$65536,dati_bdv!$H$2:$H$65536))))),$A1373,dati_bdv!N$2:N$65536)</f>
        <v>0</v>
      </c>
    </row>
    <row r="1374" spans="1:6">
      <c r="A1374" s="34">
        <f>dati_pdc!A1374</f>
        <v>0</v>
      </c>
      <c r="B1374">
        <f>SUMIF(IF(dati_pdc!$C1374=1,dati_bdv!$C$2:$C$65536,IF(dati_pdc!$C1374=2,dati_bdv!$D$2:$D$65536,IF(dati_pdc!$C1374=3,dati_bdv!$E$2:$E$65536,IF(dati_pdc!$C1374=4,dati_bdv!$F$2:$F$65536,IF(dati_pdc!$C1374=5,dati_bdv!$G$2:$G$65536,dati_bdv!$H$2:$H$65536))))),$A1374,dati_bdv!J$2:J$65536)</f>
        <v>0</v>
      </c>
      <c r="C1374">
        <f>SUMIF(IF(dati_pdc!$C1374=1,dati_bdv!$C$2:$C$65536,IF(dati_pdc!$C1374=2,dati_bdv!$D$2:$D$65536,IF(dati_pdc!$C1374=3,dati_bdv!$E$2:$E$65536,IF(dati_pdc!$C1374=4,dati_bdv!$F$2:$F$65536,IF(dati_pdc!$C1374=5,dati_bdv!$G$2:$G$65536,dati_bdv!$H$2:$H$65536))))),$A1374,dati_bdv!K$2:K$65536)</f>
        <v>0</v>
      </c>
      <c r="D1374">
        <f>SUMIF(IF(dati_pdc!$C1374=1,dati_bdv!$C$2:$C$65536,IF(dati_pdc!$C1374=2,dati_bdv!$D$2:$D$65536,IF(dati_pdc!$C1374=3,dati_bdv!$E$2:$E$65536,IF(dati_pdc!$C1374=4,dati_bdv!$F$2:$F$65536,IF(dati_pdc!$C1374=5,dati_bdv!$G$2:$G$65536,dati_bdv!$H$2:$H$65536))))),$A1374,dati_bdv!L$2:L$65536)</f>
        <v>0</v>
      </c>
      <c r="E1374">
        <f>SUMIF(IF(dati_pdc!$C1374=1,dati_bdv!$C$2:$C$65536,IF(dati_pdc!$C1374=2,dati_bdv!$D$2:$D$65536,IF(dati_pdc!$C1374=3,dati_bdv!$E$2:$E$65536,IF(dati_pdc!$C1374=4,dati_bdv!$F$2:$F$65536,IF(dati_pdc!$C1374=5,dati_bdv!$G$2:$G$65536,dati_bdv!$H$2:$H$65536))))),$A1374,dati_bdv!M$2:M$65536)</f>
        <v>0</v>
      </c>
      <c r="F1374">
        <f>SUMIF(IF(dati_pdc!$C1374=1,dati_bdv!$C$2:$C$65536,IF(dati_pdc!$C1374=2,dati_bdv!$D$2:$D$65536,IF(dati_pdc!$C1374=3,dati_bdv!$E$2:$E$65536,IF(dati_pdc!$C1374=4,dati_bdv!$F$2:$F$65536,IF(dati_pdc!$C1374=5,dati_bdv!$G$2:$G$65536,dati_bdv!$H$2:$H$65536))))),$A1374,dati_bdv!N$2:N$65536)</f>
        <v>0</v>
      </c>
    </row>
    <row r="1375" spans="1:6">
      <c r="A1375" s="34">
        <f>dati_pdc!A1375</f>
        <v>0</v>
      </c>
      <c r="B1375">
        <f>SUMIF(IF(dati_pdc!$C1375=1,dati_bdv!$C$2:$C$65536,IF(dati_pdc!$C1375=2,dati_bdv!$D$2:$D$65536,IF(dati_pdc!$C1375=3,dati_bdv!$E$2:$E$65536,IF(dati_pdc!$C1375=4,dati_bdv!$F$2:$F$65536,IF(dati_pdc!$C1375=5,dati_bdv!$G$2:$G$65536,dati_bdv!$H$2:$H$65536))))),$A1375,dati_bdv!J$2:J$65536)</f>
        <v>0</v>
      </c>
      <c r="C1375">
        <f>SUMIF(IF(dati_pdc!$C1375=1,dati_bdv!$C$2:$C$65536,IF(dati_pdc!$C1375=2,dati_bdv!$D$2:$D$65536,IF(dati_pdc!$C1375=3,dati_bdv!$E$2:$E$65536,IF(dati_pdc!$C1375=4,dati_bdv!$F$2:$F$65536,IF(dati_pdc!$C1375=5,dati_bdv!$G$2:$G$65536,dati_bdv!$H$2:$H$65536))))),$A1375,dati_bdv!K$2:K$65536)</f>
        <v>0</v>
      </c>
      <c r="D1375">
        <f>SUMIF(IF(dati_pdc!$C1375=1,dati_bdv!$C$2:$C$65536,IF(dati_pdc!$C1375=2,dati_bdv!$D$2:$D$65536,IF(dati_pdc!$C1375=3,dati_bdv!$E$2:$E$65536,IF(dati_pdc!$C1375=4,dati_bdv!$F$2:$F$65536,IF(dati_pdc!$C1375=5,dati_bdv!$G$2:$G$65536,dati_bdv!$H$2:$H$65536))))),$A1375,dati_bdv!L$2:L$65536)</f>
        <v>0</v>
      </c>
      <c r="E1375">
        <f>SUMIF(IF(dati_pdc!$C1375=1,dati_bdv!$C$2:$C$65536,IF(dati_pdc!$C1375=2,dati_bdv!$D$2:$D$65536,IF(dati_pdc!$C1375=3,dati_bdv!$E$2:$E$65536,IF(dati_pdc!$C1375=4,dati_bdv!$F$2:$F$65536,IF(dati_pdc!$C1375=5,dati_bdv!$G$2:$G$65536,dati_bdv!$H$2:$H$65536))))),$A1375,dati_bdv!M$2:M$65536)</f>
        <v>0</v>
      </c>
      <c r="F1375">
        <f>SUMIF(IF(dati_pdc!$C1375=1,dati_bdv!$C$2:$C$65536,IF(dati_pdc!$C1375=2,dati_bdv!$D$2:$D$65536,IF(dati_pdc!$C1375=3,dati_bdv!$E$2:$E$65536,IF(dati_pdc!$C1375=4,dati_bdv!$F$2:$F$65536,IF(dati_pdc!$C1375=5,dati_bdv!$G$2:$G$65536,dati_bdv!$H$2:$H$65536))))),$A1375,dati_bdv!N$2:N$65536)</f>
        <v>0</v>
      </c>
    </row>
    <row r="1376" spans="1:6">
      <c r="A1376" s="34">
        <f>dati_pdc!A1376</f>
        <v>0</v>
      </c>
      <c r="B1376">
        <f>SUMIF(IF(dati_pdc!$C1376=1,dati_bdv!$C$2:$C$65536,IF(dati_pdc!$C1376=2,dati_bdv!$D$2:$D$65536,IF(dati_pdc!$C1376=3,dati_bdv!$E$2:$E$65536,IF(dati_pdc!$C1376=4,dati_bdv!$F$2:$F$65536,IF(dati_pdc!$C1376=5,dati_bdv!$G$2:$G$65536,dati_bdv!$H$2:$H$65536))))),$A1376,dati_bdv!J$2:J$65536)</f>
        <v>0</v>
      </c>
      <c r="C1376">
        <f>SUMIF(IF(dati_pdc!$C1376=1,dati_bdv!$C$2:$C$65536,IF(dati_pdc!$C1376=2,dati_bdv!$D$2:$D$65536,IF(dati_pdc!$C1376=3,dati_bdv!$E$2:$E$65536,IF(dati_pdc!$C1376=4,dati_bdv!$F$2:$F$65536,IF(dati_pdc!$C1376=5,dati_bdv!$G$2:$G$65536,dati_bdv!$H$2:$H$65536))))),$A1376,dati_bdv!K$2:K$65536)</f>
        <v>0</v>
      </c>
      <c r="D1376">
        <f>SUMIF(IF(dati_pdc!$C1376=1,dati_bdv!$C$2:$C$65536,IF(dati_pdc!$C1376=2,dati_bdv!$D$2:$D$65536,IF(dati_pdc!$C1376=3,dati_bdv!$E$2:$E$65536,IF(dati_pdc!$C1376=4,dati_bdv!$F$2:$F$65536,IF(dati_pdc!$C1376=5,dati_bdv!$G$2:$G$65536,dati_bdv!$H$2:$H$65536))))),$A1376,dati_bdv!L$2:L$65536)</f>
        <v>0</v>
      </c>
      <c r="E1376">
        <f>SUMIF(IF(dati_pdc!$C1376=1,dati_bdv!$C$2:$C$65536,IF(dati_pdc!$C1376=2,dati_bdv!$D$2:$D$65536,IF(dati_pdc!$C1376=3,dati_bdv!$E$2:$E$65536,IF(dati_pdc!$C1376=4,dati_bdv!$F$2:$F$65536,IF(dati_pdc!$C1376=5,dati_bdv!$G$2:$G$65536,dati_bdv!$H$2:$H$65536))))),$A1376,dati_bdv!M$2:M$65536)</f>
        <v>0</v>
      </c>
      <c r="F1376">
        <f>SUMIF(IF(dati_pdc!$C1376=1,dati_bdv!$C$2:$C$65536,IF(dati_pdc!$C1376=2,dati_bdv!$D$2:$D$65536,IF(dati_pdc!$C1376=3,dati_bdv!$E$2:$E$65536,IF(dati_pdc!$C1376=4,dati_bdv!$F$2:$F$65536,IF(dati_pdc!$C1376=5,dati_bdv!$G$2:$G$65536,dati_bdv!$H$2:$H$65536))))),$A1376,dati_bdv!N$2:N$65536)</f>
        <v>0</v>
      </c>
    </row>
    <row r="1377" spans="1:6">
      <c r="A1377" s="34">
        <f>dati_pdc!A1377</f>
        <v>0</v>
      </c>
      <c r="B1377">
        <f>SUMIF(IF(dati_pdc!$C1377=1,dati_bdv!$C$2:$C$65536,IF(dati_pdc!$C1377=2,dati_bdv!$D$2:$D$65536,IF(dati_pdc!$C1377=3,dati_bdv!$E$2:$E$65536,IF(dati_pdc!$C1377=4,dati_bdv!$F$2:$F$65536,IF(dati_pdc!$C1377=5,dati_bdv!$G$2:$G$65536,dati_bdv!$H$2:$H$65536))))),$A1377,dati_bdv!J$2:J$65536)</f>
        <v>0</v>
      </c>
      <c r="C1377">
        <f>SUMIF(IF(dati_pdc!$C1377=1,dati_bdv!$C$2:$C$65536,IF(dati_pdc!$C1377=2,dati_bdv!$D$2:$D$65536,IF(dati_pdc!$C1377=3,dati_bdv!$E$2:$E$65536,IF(dati_pdc!$C1377=4,dati_bdv!$F$2:$F$65536,IF(dati_pdc!$C1377=5,dati_bdv!$G$2:$G$65536,dati_bdv!$H$2:$H$65536))))),$A1377,dati_bdv!K$2:K$65536)</f>
        <v>0</v>
      </c>
      <c r="D1377">
        <f>SUMIF(IF(dati_pdc!$C1377=1,dati_bdv!$C$2:$C$65536,IF(dati_pdc!$C1377=2,dati_bdv!$D$2:$D$65536,IF(dati_pdc!$C1377=3,dati_bdv!$E$2:$E$65536,IF(dati_pdc!$C1377=4,dati_bdv!$F$2:$F$65536,IF(dati_pdc!$C1377=5,dati_bdv!$G$2:$G$65536,dati_bdv!$H$2:$H$65536))))),$A1377,dati_bdv!L$2:L$65536)</f>
        <v>0</v>
      </c>
      <c r="E1377">
        <f>SUMIF(IF(dati_pdc!$C1377=1,dati_bdv!$C$2:$C$65536,IF(dati_pdc!$C1377=2,dati_bdv!$D$2:$D$65536,IF(dati_pdc!$C1377=3,dati_bdv!$E$2:$E$65536,IF(dati_pdc!$C1377=4,dati_bdv!$F$2:$F$65536,IF(dati_pdc!$C1377=5,dati_bdv!$G$2:$G$65536,dati_bdv!$H$2:$H$65536))))),$A1377,dati_bdv!M$2:M$65536)</f>
        <v>0</v>
      </c>
      <c r="F1377">
        <f>SUMIF(IF(dati_pdc!$C1377=1,dati_bdv!$C$2:$C$65536,IF(dati_pdc!$C1377=2,dati_bdv!$D$2:$D$65536,IF(dati_pdc!$C1377=3,dati_bdv!$E$2:$E$65536,IF(dati_pdc!$C1377=4,dati_bdv!$F$2:$F$65536,IF(dati_pdc!$C1377=5,dati_bdv!$G$2:$G$65536,dati_bdv!$H$2:$H$65536))))),$A1377,dati_bdv!N$2:N$65536)</f>
        <v>0</v>
      </c>
    </row>
    <row r="1378" spans="1:6">
      <c r="A1378" s="34">
        <f>dati_pdc!A1378</f>
        <v>0</v>
      </c>
      <c r="B1378">
        <f>SUMIF(IF(dati_pdc!$C1378=1,dati_bdv!$C$2:$C$65536,IF(dati_pdc!$C1378=2,dati_bdv!$D$2:$D$65536,IF(dati_pdc!$C1378=3,dati_bdv!$E$2:$E$65536,IF(dati_pdc!$C1378=4,dati_bdv!$F$2:$F$65536,IF(dati_pdc!$C1378=5,dati_bdv!$G$2:$G$65536,dati_bdv!$H$2:$H$65536))))),$A1378,dati_bdv!J$2:J$65536)</f>
        <v>0</v>
      </c>
      <c r="C1378">
        <f>SUMIF(IF(dati_pdc!$C1378=1,dati_bdv!$C$2:$C$65536,IF(dati_pdc!$C1378=2,dati_bdv!$D$2:$D$65536,IF(dati_pdc!$C1378=3,dati_bdv!$E$2:$E$65536,IF(dati_pdc!$C1378=4,dati_bdv!$F$2:$F$65536,IF(dati_pdc!$C1378=5,dati_bdv!$G$2:$G$65536,dati_bdv!$H$2:$H$65536))))),$A1378,dati_bdv!K$2:K$65536)</f>
        <v>0</v>
      </c>
      <c r="D1378">
        <f>SUMIF(IF(dati_pdc!$C1378=1,dati_bdv!$C$2:$C$65536,IF(dati_pdc!$C1378=2,dati_bdv!$D$2:$D$65536,IF(dati_pdc!$C1378=3,dati_bdv!$E$2:$E$65536,IF(dati_pdc!$C1378=4,dati_bdv!$F$2:$F$65536,IF(dati_pdc!$C1378=5,dati_bdv!$G$2:$G$65536,dati_bdv!$H$2:$H$65536))))),$A1378,dati_bdv!L$2:L$65536)</f>
        <v>0</v>
      </c>
      <c r="E1378">
        <f>SUMIF(IF(dati_pdc!$C1378=1,dati_bdv!$C$2:$C$65536,IF(dati_pdc!$C1378=2,dati_bdv!$D$2:$D$65536,IF(dati_pdc!$C1378=3,dati_bdv!$E$2:$E$65536,IF(dati_pdc!$C1378=4,dati_bdv!$F$2:$F$65536,IF(dati_pdc!$C1378=5,dati_bdv!$G$2:$G$65536,dati_bdv!$H$2:$H$65536))))),$A1378,dati_bdv!M$2:M$65536)</f>
        <v>0</v>
      </c>
      <c r="F1378">
        <f>SUMIF(IF(dati_pdc!$C1378=1,dati_bdv!$C$2:$C$65536,IF(dati_pdc!$C1378=2,dati_bdv!$D$2:$D$65536,IF(dati_pdc!$C1378=3,dati_bdv!$E$2:$E$65536,IF(dati_pdc!$C1378=4,dati_bdv!$F$2:$F$65536,IF(dati_pdc!$C1378=5,dati_bdv!$G$2:$G$65536,dati_bdv!$H$2:$H$65536))))),$A1378,dati_bdv!N$2:N$65536)</f>
        <v>0</v>
      </c>
    </row>
    <row r="1379" spans="1:6">
      <c r="A1379" s="34">
        <f>dati_pdc!A1379</f>
        <v>0</v>
      </c>
      <c r="B1379">
        <f>SUMIF(IF(dati_pdc!$C1379=1,dati_bdv!$C$2:$C$65536,IF(dati_pdc!$C1379=2,dati_bdv!$D$2:$D$65536,IF(dati_pdc!$C1379=3,dati_bdv!$E$2:$E$65536,IF(dati_pdc!$C1379=4,dati_bdv!$F$2:$F$65536,IF(dati_pdc!$C1379=5,dati_bdv!$G$2:$G$65536,dati_bdv!$H$2:$H$65536))))),$A1379,dati_bdv!J$2:J$65536)</f>
        <v>0</v>
      </c>
      <c r="C1379">
        <f>SUMIF(IF(dati_pdc!$C1379=1,dati_bdv!$C$2:$C$65536,IF(dati_pdc!$C1379=2,dati_bdv!$D$2:$D$65536,IF(dati_pdc!$C1379=3,dati_bdv!$E$2:$E$65536,IF(dati_pdc!$C1379=4,dati_bdv!$F$2:$F$65536,IF(dati_pdc!$C1379=5,dati_bdv!$G$2:$G$65536,dati_bdv!$H$2:$H$65536))))),$A1379,dati_bdv!K$2:K$65536)</f>
        <v>0</v>
      </c>
      <c r="D1379">
        <f>SUMIF(IF(dati_pdc!$C1379=1,dati_bdv!$C$2:$C$65536,IF(dati_pdc!$C1379=2,dati_bdv!$D$2:$D$65536,IF(dati_pdc!$C1379=3,dati_bdv!$E$2:$E$65536,IF(dati_pdc!$C1379=4,dati_bdv!$F$2:$F$65536,IF(dati_pdc!$C1379=5,dati_bdv!$G$2:$G$65536,dati_bdv!$H$2:$H$65536))))),$A1379,dati_bdv!L$2:L$65536)</f>
        <v>0</v>
      </c>
      <c r="E1379">
        <f>SUMIF(IF(dati_pdc!$C1379=1,dati_bdv!$C$2:$C$65536,IF(dati_pdc!$C1379=2,dati_bdv!$D$2:$D$65536,IF(dati_pdc!$C1379=3,dati_bdv!$E$2:$E$65536,IF(dati_pdc!$C1379=4,dati_bdv!$F$2:$F$65536,IF(dati_pdc!$C1379=5,dati_bdv!$G$2:$G$65536,dati_bdv!$H$2:$H$65536))))),$A1379,dati_bdv!M$2:M$65536)</f>
        <v>0</v>
      </c>
      <c r="F1379">
        <f>SUMIF(IF(dati_pdc!$C1379=1,dati_bdv!$C$2:$C$65536,IF(dati_pdc!$C1379=2,dati_bdv!$D$2:$D$65536,IF(dati_pdc!$C1379=3,dati_bdv!$E$2:$E$65536,IF(dati_pdc!$C1379=4,dati_bdv!$F$2:$F$65536,IF(dati_pdc!$C1379=5,dati_bdv!$G$2:$G$65536,dati_bdv!$H$2:$H$65536))))),$A1379,dati_bdv!N$2:N$65536)</f>
        <v>0</v>
      </c>
    </row>
    <row r="1380" spans="1:6">
      <c r="A1380" s="34">
        <f>dati_pdc!A1380</f>
        <v>0</v>
      </c>
      <c r="B1380">
        <f>SUMIF(IF(dati_pdc!$C1380=1,dati_bdv!$C$2:$C$65536,IF(dati_pdc!$C1380=2,dati_bdv!$D$2:$D$65536,IF(dati_pdc!$C1380=3,dati_bdv!$E$2:$E$65536,IF(dati_pdc!$C1380=4,dati_bdv!$F$2:$F$65536,IF(dati_pdc!$C1380=5,dati_bdv!$G$2:$G$65536,dati_bdv!$H$2:$H$65536))))),$A1380,dati_bdv!J$2:J$65536)</f>
        <v>0</v>
      </c>
      <c r="C1380">
        <f>SUMIF(IF(dati_pdc!$C1380=1,dati_bdv!$C$2:$C$65536,IF(dati_pdc!$C1380=2,dati_bdv!$D$2:$D$65536,IF(dati_pdc!$C1380=3,dati_bdv!$E$2:$E$65536,IF(dati_pdc!$C1380=4,dati_bdv!$F$2:$F$65536,IF(dati_pdc!$C1380=5,dati_bdv!$G$2:$G$65536,dati_bdv!$H$2:$H$65536))))),$A1380,dati_bdv!K$2:K$65536)</f>
        <v>0</v>
      </c>
      <c r="D1380">
        <f>SUMIF(IF(dati_pdc!$C1380=1,dati_bdv!$C$2:$C$65536,IF(dati_pdc!$C1380=2,dati_bdv!$D$2:$D$65536,IF(dati_pdc!$C1380=3,dati_bdv!$E$2:$E$65536,IF(dati_pdc!$C1380=4,dati_bdv!$F$2:$F$65536,IF(dati_pdc!$C1380=5,dati_bdv!$G$2:$G$65536,dati_bdv!$H$2:$H$65536))))),$A1380,dati_bdv!L$2:L$65536)</f>
        <v>0</v>
      </c>
      <c r="E1380">
        <f>SUMIF(IF(dati_pdc!$C1380=1,dati_bdv!$C$2:$C$65536,IF(dati_pdc!$C1380=2,dati_bdv!$D$2:$D$65536,IF(dati_pdc!$C1380=3,dati_bdv!$E$2:$E$65536,IF(dati_pdc!$C1380=4,dati_bdv!$F$2:$F$65536,IF(dati_pdc!$C1380=5,dati_bdv!$G$2:$G$65536,dati_bdv!$H$2:$H$65536))))),$A1380,dati_bdv!M$2:M$65536)</f>
        <v>0</v>
      </c>
      <c r="F1380">
        <f>SUMIF(IF(dati_pdc!$C1380=1,dati_bdv!$C$2:$C$65536,IF(dati_pdc!$C1380=2,dati_bdv!$D$2:$D$65536,IF(dati_pdc!$C1380=3,dati_bdv!$E$2:$E$65536,IF(dati_pdc!$C1380=4,dati_bdv!$F$2:$F$65536,IF(dati_pdc!$C1380=5,dati_bdv!$G$2:$G$65536,dati_bdv!$H$2:$H$65536))))),$A1380,dati_bdv!N$2:N$65536)</f>
        <v>0</v>
      </c>
    </row>
    <row r="1381" spans="1:6">
      <c r="A1381" s="34">
        <f>dati_pdc!A1381</f>
        <v>0</v>
      </c>
      <c r="B1381">
        <f>SUMIF(IF(dati_pdc!$C1381=1,dati_bdv!$C$2:$C$65536,IF(dati_pdc!$C1381=2,dati_bdv!$D$2:$D$65536,IF(dati_pdc!$C1381=3,dati_bdv!$E$2:$E$65536,IF(dati_pdc!$C1381=4,dati_bdv!$F$2:$F$65536,IF(dati_pdc!$C1381=5,dati_bdv!$G$2:$G$65536,dati_bdv!$H$2:$H$65536))))),$A1381,dati_bdv!J$2:J$65536)</f>
        <v>0</v>
      </c>
      <c r="C1381">
        <f>SUMIF(IF(dati_pdc!$C1381=1,dati_bdv!$C$2:$C$65536,IF(dati_pdc!$C1381=2,dati_bdv!$D$2:$D$65536,IF(dati_pdc!$C1381=3,dati_bdv!$E$2:$E$65536,IF(dati_pdc!$C1381=4,dati_bdv!$F$2:$F$65536,IF(dati_pdc!$C1381=5,dati_bdv!$G$2:$G$65536,dati_bdv!$H$2:$H$65536))))),$A1381,dati_bdv!K$2:K$65536)</f>
        <v>0</v>
      </c>
      <c r="D1381">
        <f>SUMIF(IF(dati_pdc!$C1381=1,dati_bdv!$C$2:$C$65536,IF(dati_pdc!$C1381=2,dati_bdv!$D$2:$D$65536,IF(dati_pdc!$C1381=3,dati_bdv!$E$2:$E$65536,IF(dati_pdc!$C1381=4,dati_bdv!$F$2:$F$65536,IF(dati_pdc!$C1381=5,dati_bdv!$G$2:$G$65536,dati_bdv!$H$2:$H$65536))))),$A1381,dati_bdv!L$2:L$65536)</f>
        <v>0</v>
      </c>
      <c r="E1381">
        <f>SUMIF(IF(dati_pdc!$C1381=1,dati_bdv!$C$2:$C$65536,IF(dati_pdc!$C1381=2,dati_bdv!$D$2:$D$65536,IF(dati_pdc!$C1381=3,dati_bdv!$E$2:$E$65536,IF(dati_pdc!$C1381=4,dati_bdv!$F$2:$F$65536,IF(dati_pdc!$C1381=5,dati_bdv!$G$2:$G$65536,dati_bdv!$H$2:$H$65536))))),$A1381,dati_bdv!M$2:M$65536)</f>
        <v>0</v>
      </c>
      <c r="F1381">
        <f>SUMIF(IF(dati_pdc!$C1381=1,dati_bdv!$C$2:$C$65536,IF(dati_pdc!$C1381=2,dati_bdv!$D$2:$D$65536,IF(dati_pdc!$C1381=3,dati_bdv!$E$2:$E$65536,IF(dati_pdc!$C1381=4,dati_bdv!$F$2:$F$65536,IF(dati_pdc!$C1381=5,dati_bdv!$G$2:$G$65536,dati_bdv!$H$2:$H$65536))))),$A1381,dati_bdv!N$2:N$65536)</f>
        <v>0</v>
      </c>
    </row>
    <row r="1382" spans="1:6">
      <c r="A1382" s="34">
        <f>dati_pdc!A1382</f>
        <v>0</v>
      </c>
      <c r="B1382">
        <f>SUMIF(IF(dati_pdc!$C1382=1,dati_bdv!$C$2:$C$65536,IF(dati_pdc!$C1382=2,dati_bdv!$D$2:$D$65536,IF(dati_pdc!$C1382=3,dati_bdv!$E$2:$E$65536,IF(dati_pdc!$C1382=4,dati_bdv!$F$2:$F$65536,IF(dati_pdc!$C1382=5,dati_bdv!$G$2:$G$65536,dati_bdv!$H$2:$H$65536))))),$A1382,dati_bdv!J$2:J$65536)</f>
        <v>0</v>
      </c>
      <c r="C1382">
        <f>SUMIF(IF(dati_pdc!$C1382=1,dati_bdv!$C$2:$C$65536,IF(dati_pdc!$C1382=2,dati_bdv!$D$2:$D$65536,IF(dati_pdc!$C1382=3,dati_bdv!$E$2:$E$65536,IF(dati_pdc!$C1382=4,dati_bdv!$F$2:$F$65536,IF(dati_pdc!$C1382=5,dati_bdv!$G$2:$G$65536,dati_bdv!$H$2:$H$65536))))),$A1382,dati_bdv!K$2:K$65536)</f>
        <v>0</v>
      </c>
      <c r="D1382">
        <f>SUMIF(IF(dati_pdc!$C1382=1,dati_bdv!$C$2:$C$65536,IF(dati_pdc!$C1382=2,dati_bdv!$D$2:$D$65536,IF(dati_pdc!$C1382=3,dati_bdv!$E$2:$E$65536,IF(dati_pdc!$C1382=4,dati_bdv!$F$2:$F$65536,IF(dati_pdc!$C1382=5,dati_bdv!$G$2:$G$65536,dati_bdv!$H$2:$H$65536))))),$A1382,dati_bdv!L$2:L$65536)</f>
        <v>0</v>
      </c>
      <c r="E1382">
        <f>SUMIF(IF(dati_pdc!$C1382=1,dati_bdv!$C$2:$C$65536,IF(dati_pdc!$C1382=2,dati_bdv!$D$2:$D$65536,IF(dati_pdc!$C1382=3,dati_bdv!$E$2:$E$65536,IF(dati_pdc!$C1382=4,dati_bdv!$F$2:$F$65536,IF(dati_pdc!$C1382=5,dati_bdv!$G$2:$G$65536,dati_bdv!$H$2:$H$65536))))),$A1382,dati_bdv!M$2:M$65536)</f>
        <v>0</v>
      </c>
      <c r="F1382">
        <f>SUMIF(IF(dati_pdc!$C1382=1,dati_bdv!$C$2:$C$65536,IF(dati_pdc!$C1382=2,dati_bdv!$D$2:$D$65536,IF(dati_pdc!$C1382=3,dati_bdv!$E$2:$E$65536,IF(dati_pdc!$C1382=4,dati_bdv!$F$2:$F$65536,IF(dati_pdc!$C1382=5,dati_bdv!$G$2:$G$65536,dati_bdv!$H$2:$H$65536))))),$A1382,dati_bdv!N$2:N$65536)</f>
        <v>0</v>
      </c>
    </row>
    <row r="1383" spans="1:6">
      <c r="A1383" s="34">
        <f>dati_pdc!A1383</f>
        <v>0</v>
      </c>
      <c r="B1383">
        <f>SUMIF(IF(dati_pdc!$C1383=1,dati_bdv!$C$2:$C$65536,IF(dati_pdc!$C1383=2,dati_bdv!$D$2:$D$65536,IF(dati_pdc!$C1383=3,dati_bdv!$E$2:$E$65536,IF(dati_pdc!$C1383=4,dati_bdv!$F$2:$F$65536,IF(dati_pdc!$C1383=5,dati_bdv!$G$2:$G$65536,dati_bdv!$H$2:$H$65536))))),$A1383,dati_bdv!J$2:J$65536)</f>
        <v>0</v>
      </c>
      <c r="C1383">
        <f>SUMIF(IF(dati_pdc!$C1383=1,dati_bdv!$C$2:$C$65536,IF(dati_pdc!$C1383=2,dati_bdv!$D$2:$D$65536,IF(dati_pdc!$C1383=3,dati_bdv!$E$2:$E$65536,IF(dati_pdc!$C1383=4,dati_bdv!$F$2:$F$65536,IF(dati_pdc!$C1383=5,dati_bdv!$G$2:$G$65536,dati_bdv!$H$2:$H$65536))))),$A1383,dati_bdv!K$2:K$65536)</f>
        <v>0</v>
      </c>
      <c r="D1383">
        <f>SUMIF(IF(dati_pdc!$C1383=1,dati_bdv!$C$2:$C$65536,IF(dati_pdc!$C1383=2,dati_bdv!$D$2:$D$65536,IF(dati_pdc!$C1383=3,dati_bdv!$E$2:$E$65536,IF(dati_pdc!$C1383=4,dati_bdv!$F$2:$F$65536,IF(dati_pdc!$C1383=5,dati_bdv!$G$2:$G$65536,dati_bdv!$H$2:$H$65536))))),$A1383,dati_bdv!L$2:L$65536)</f>
        <v>0</v>
      </c>
      <c r="E1383">
        <f>SUMIF(IF(dati_pdc!$C1383=1,dati_bdv!$C$2:$C$65536,IF(dati_pdc!$C1383=2,dati_bdv!$D$2:$D$65536,IF(dati_pdc!$C1383=3,dati_bdv!$E$2:$E$65536,IF(dati_pdc!$C1383=4,dati_bdv!$F$2:$F$65536,IF(dati_pdc!$C1383=5,dati_bdv!$G$2:$G$65536,dati_bdv!$H$2:$H$65536))))),$A1383,dati_bdv!M$2:M$65536)</f>
        <v>0</v>
      </c>
      <c r="F1383">
        <f>SUMIF(IF(dati_pdc!$C1383=1,dati_bdv!$C$2:$C$65536,IF(dati_pdc!$C1383=2,dati_bdv!$D$2:$D$65536,IF(dati_pdc!$C1383=3,dati_bdv!$E$2:$E$65536,IF(dati_pdc!$C1383=4,dati_bdv!$F$2:$F$65536,IF(dati_pdc!$C1383=5,dati_bdv!$G$2:$G$65536,dati_bdv!$H$2:$H$65536))))),$A1383,dati_bdv!N$2:N$65536)</f>
        <v>0</v>
      </c>
    </row>
    <row r="1384" spans="1:6">
      <c r="A1384" s="34">
        <f>dati_pdc!A1384</f>
        <v>0</v>
      </c>
      <c r="B1384">
        <f>SUMIF(IF(dati_pdc!$C1384=1,dati_bdv!$C$2:$C$65536,IF(dati_pdc!$C1384=2,dati_bdv!$D$2:$D$65536,IF(dati_pdc!$C1384=3,dati_bdv!$E$2:$E$65536,IF(dati_pdc!$C1384=4,dati_bdv!$F$2:$F$65536,IF(dati_pdc!$C1384=5,dati_bdv!$G$2:$G$65536,dati_bdv!$H$2:$H$65536))))),$A1384,dati_bdv!J$2:J$65536)</f>
        <v>0</v>
      </c>
      <c r="C1384">
        <f>SUMIF(IF(dati_pdc!$C1384=1,dati_bdv!$C$2:$C$65536,IF(dati_pdc!$C1384=2,dati_bdv!$D$2:$D$65536,IF(dati_pdc!$C1384=3,dati_bdv!$E$2:$E$65536,IF(dati_pdc!$C1384=4,dati_bdv!$F$2:$F$65536,IF(dati_pdc!$C1384=5,dati_bdv!$G$2:$G$65536,dati_bdv!$H$2:$H$65536))))),$A1384,dati_bdv!K$2:K$65536)</f>
        <v>0</v>
      </c>
      <c r="D1384">
        <f>SUMIF(IF(dati_pdc!$C1384=1,dati_bdv!$C$2:$C$65536,IF(dati_pdc!$C1384=2,dati_bdv!$D$2:$D$65536,IF(dati_pdc!$C1384=3,dati_bdv!$E$2:$E$65536,IF(dati_pdc!$C1384=4,dati_bdv!$F$2:$F$65536,IF(dati_pdc!$C1384=5,dati_bdv!$G$2:$G$65536,dati_bdv!$H$2:$H$65536))))),$A1384,dati_bdv!L$2:L$65536)</f>
        <v>0</v>
      </c>
      <c r="E1384">
        <f>SUMIF(IF(dati_pdc!$C1384=1,dati_bdv!$C$2:$C$65536,IF(dati_pdc!$C1384=2,dati_bdv!$D$2:$D$65536,IF(dati_pdc!$C1384=3,dati_bdv!$E$2:$E$65536,IF(dati_pdc!$C1384=4,dati_bdv!$F$2:$F$65536,IF(dati_pdc!$C1384=5,dati_bdv!$G$2:$G$65536,dati_bdv!$H$2:$H$65536))))),$A1384,dati_bdv!M$2:M$65536)</f>
        <v>0</v>
      </c>
      <c r="F1384">
        <f>SUMIF(IF(dati_pdc!$C1384=1,dati_bdv!$C$2:$C$65536,IF(dati_pdc!$C1384=2,dati_bdv!$D$2:$D$65536,IF(dati_pdc!$C1384=3,dati_bdv!$E$2:$E$65536,IF(dati_pdc!$C1384=4,dati_bdv!$F$2:$F$65536,IF(dati_pdc!$C1384=5,dati_bdv!$G$2:$G$65536,dati_bdv!$H$2:$H$65536))))),$A1384,dati_bdv!N$2:N$65536)</f>
        <v>0</v>
      </c>
    </row>
    <row r="1385" spans="1:6">
      <c r="A1385" s="34">
        <f>dati_pdc!A1385</f>
        <v>0</v>
      </c>
      <c r="B1385">
        <f>SUMIF(IF(dati_pdc!$C1385=1,dati_bdv!$C$2:$C$65536,IF(dati_pdc!$C1385=2,dati_bdv!$D$2:$D$65536,IF(dati_pdc!$C1385=3,dati_bdv!$E$2:$E$65536,IF(dati_pdc!$C1385=4,dati_bdv!$F$2:$F$65536,IF(dati_pdc!$C1385=5,dati_bdv!$G$2:$G$65536,dati_bdv!$H$2:$H$65536))))),$A1385,dati_bdv!J$2:J$65536)</f>
        <v>0</v>
      </c>
      <c r="C1385">
        <f>SUMIF(IF(dati_pdc!$C1385=1,dati_bdv!$C$2:$C$65536,IF(dati_pdc!$C1385=2,dati_bdv!$D$2:$D$65536,IF(dati_pdc!$C1385=3,dati_bdv!$E$2:$E$65536,IF(dati_pdc!$C1385=4,dati_bdv!$F$2:$F$65536,IF(dati_pdc!$C1385=5,dati_bdv!$G$2:$G$65536,dati_bdv!$H$2:$H$65536))))),$A1385,dati_bdv!K$2:K$65536)</f>
        <v>0</v>
      </c>
      <c r="D1385">
        <f>SUMIF(IF(dati_pdc!$C1385=1,dati_bdv!$C$2:$C$65536,IF(dati_pdc!$C1385=2,dati_bdv!$D$2:$D$65536,IF(dati_pdc!$C1385=3,dati_bdv!$E$2:$E$65536,IF(dati_pdc!$C1385=4,dati_bdv!$F$2:$F$65536,IF(dati_pdc!$C1385=5,dati_bdv!$G$2:$G$65536,dati_bdv!$H$2:$H$65536))))),$A1385,dati_bdv!L$2:L$65536)</f>
        <v>0</v>
      </c>
      <c r="E1385">
        <f>SUMIF(IF(dati_pdc!$C1385=1,dati_bdv!$C$2:$C$65536,IF(dati_pdc!$C1385=2,dati_bdv!$D$2:$D$65536,IF(dati_pdc!$C1385=3,dati_bdv!$E$2:$E$65536,IF(dati_pdc!$C1385=4,dati_bdv!$F$2:$F$65536,IF(dati_pdc!$C1385=5,dati_bdv!$G$2:$G$65536,dati_bdv!$H$2:$H$65536))))),$A1385,dati_bdv!M$2:M$65536)</f>
        <v>0</v>
      </c>
      <c r="F1385">
        <f>SUMIF(IF(dati_pdc!$C1385=1,dati_bdv!$C$2:$C$65536,IF(dati_pdc!$C1385=2,dati_bdv!$D$2:$D$65536,IF(dati_pdc!$C1385=3,dati_bdv!$E$2:$E$65536,IF(dati_pdc!$C1385=4,dati_bdv!$F$2:$F$65536,IF(dati_pdc!$C1385=5,dati_bdv!$G$2:$G$65536,dati_bdv!$H$2:$H$65536))))),$A1385,dati_bdv!N$2:N$65536)</f>
        <v>0</v>
      </c>
    </row>
    <row r="1386" spans="1:6">
      <c r="A1386" s="34">
        <f>dati_pdc!A1386</f>
        <v>0</v>
      </c>
      <c r="B1386">
        <f>SUMIF(IF(dati_pdc!$C1386=1,dati_bdv!$C$2:$C$65536,IF(dati_pdc!$C1386=2,dati_bdv!$D$2:$D$65536,IF(dati_pdc!$C1386=3,dati_bdv!$E$2:$E$65536,IF(dati_pdc!$C1386=4,dati_bdv!$F$2:$F$65536,IF(dati_pdc!$C1386=5,dati_bdv!$G$2:$G$65536,dati_bdv!$H$2:$H$65536))))),$A1386,dati_bdv!J$2:J$65536)</f>
        <v>0</v>
      </c>
      <c r="C1386">
        <f>SUMIF(IF(dati_pdc!$C1386=1,dati_bdv!$C$2:$C$65536,IF(dati_pdc!$C1386=2,dati_bdv!$D$2:$D$65536,IF(dati_pdc!$C1386=3,dati_bdv!$E$2:$E$65536,IF(dati_pdc!$C1386=4,dati_bdv!$F$2:$F$65536,IF(dati_pdc!$C1386=5,dati_bdv!$G$2:$G$65536,dati_bdv!$H$2:$H$65536))))),$A1386,dati_bdv!K$2:K$65536)</f>
        <v>0</v>
      </c>
      <c r="D1386">
        <f>SUMIF(IF(dati_pdc!$C1386=1,dati_bdv!$C$2:$C$65536,IF(dati_pdc!$C1386=2,dati_bdv!$D$2:$D$65536,IF(dati_pdc!$C1386=3,dati_bdv!$E$2:$E$65536,IF(dati_pdc!$C1386=4,dati_bdv!$F$2:$F$65536,IF(dati_pdc!$C1386=5,dati_bdv!$G$2:$G$65536,dati_bdv!$H$2:$H$65536))))),$A1386,dati_bdv!L$2:L$65536)</f>
        <v>0</v>
      </c>
      <c r="E1386">
        <f>SUMIF(IF(dati_pdc!$C1386=1,dati_bdv!$C$2:$C$65536,IF(dati_pdc!$C1386=2,dati_bdv!$D$2:$D$65536,IF(dati_pdc!$C1386=3,dati_bdv!$E$2:$E$65536,IF(dati_pdc!$C1386=4,dati_bdv!$F$2:$F$65536,IF(dati_pdc!$C1386=5,dati_bdv!$G$2:$G$65536,dati_bdv!$H$2:$H$65536))))),$A1386,dati_bdv!M$2:M$65536)</f>
        <v>0</v>
      </c>
      <c r="F1386">
        <f>SUMIF(IF(dati_pdc!$C1386=1,dati_bdv!$C$2:$C$65536,IF(dati_pdc!$C1386=2,dati_bdv!$D$2:$D$65536,IF(dati_pdc!$C1386=3,dati_bdv!$E$2:$E$65536,IF(dati_pdc!$C1386=4,dati_bdv!$F$2:$F$65536,IF(dati_pdc!$C1386=5,dati_bdv!$G$2:$G$65536,dati_bdv!$H$2:$H$65536))))),$A1386,dati_bdv!N$2:N$65536)</f>
        <v>0</v>
      </c>
    </row>
    <row r="1387" spans="1:6">
      <c r="A1387" s="34">
        <f>dati_pdc!A1387</f>
        <v>0</v>
      </c>
      <c r="B1387">
        <f>SUMIF(IF(dati_pdc!$C1387=1,dati_bdv!$C$2:$C$65536,IF(dati_pdc!$C1387=2,dati_bdv!$D$2:$D$65536,IF(dati_pdc!$C1387=3,dati_bdv!$E$2:$E$65536,IF(dati_pdc!$C1387=4,dati_bdv!$F$2:$F$65536,IF(dati_pdc!$C1387=5,dati_bdv!$G$2:$G$65536,dati_bdv!$H$2:$H$65536))))),$A1387,dati_bdv!J$2:J$65536)</f>
        <v>0</v>
      </c>
      <c r="C1387">
        <f>SUMIF(IF(dati_pdc!$C1387=1,dati_bdv!$C$2:$C$65536,IF(dati_pdc!$C1387=2,dati_bdv!$D$2:$D$65536,IF(dati_pdc!$C1387=3,dati_bdv!$E$2:$E$65536,IF(dati_pdc!$C1387=4,dati_bdv!$F$2:$F$65536,IF(dati_pdc!$C1387=5,dati_bdv!$G$2:$G$65536,dati_bdv!$H$2:$H$65536))))),$A1387,dati_bdv!K$2:K$65536)</f>
        <v>0</v>
      </c>
      <c r="D1387">
        <f>SUMIF(IF(dati_pdc!$C1387=1,dati_bdv!$C$2:$C$65536,IF(dati_pdc!$C1387=2,dati_bdv!$D$2:$D$65536,IF(dati_pdc!$C1387=3,dati_bdv!$E$2:$E$65536,IF(dati_pdc!$C1387=4,dati_bdv!$F$2:$F$65536,IF(dati_pdc!$C1387=5,dati_bdv!$G$2:$G$65536,dati_bdv!$H$2:$H$65536))))),$A1387,dati_bdv!L$2:L$65536)</f>
        <v>0</v>
      </c>
      <c r="E1387">
        <f>SUMIF(IF(dati_pdc!$C1387=1,dati_bdv!$C$2:$C$65536,IF(dati_pdc!$C1387=2,dati_bdv!$D$2:$D$65536,IF(dati_pdc!$C1387=3,dati_bdv!$E$2:$E$65536,IF(dati_pdc!$C1387=4,dati_bdv!$F$2:$F$65536,IF(dati_pdc!$C1387=5,dati_bdv!$G$2:$G$65536,dati_bdv!$H$2:$H$65536))))),$A1387,dati_bdv!M$2:M$65536)</f>
        <v>0</v>
      </c>
      <c r="F1387">
        <f>SUMIF(IF(dati_pdc!$C1387=1,dati_bdv!$C$2:$C$65536,IF(dati_pdc!$C1387=2,dati_bdv!$D$2:$D$65536,IF(dati_pdc!$C1387=3,dati_bdv!$E$2:$E$65536,IF(dati_pdc!$C1387=4,dati_bdv!$F$2:$F$65536,IF(dati_pdc!$C1387=5,dati_bdv!$G$2:$G$65536,dati_bdv!$H$2:$H$65536))))),$A1387,dati_bdv!N$2:N$65536)</f>
        <v>0</v>
      </c>
    </row>
    <row r="1388" spans="1:6">
      <c r="A1388" s="34">
        <f>dati_pdc!A1388</f>
        <v>0</v>
      </c>
      <c r="B1388">
        <f>SUMIF(IF(dati_pdc!$C1388=1,dati_bdv!$C$2:$C$65536,IF(dati_pdc!$C1388=2,dati_bdv!$D$2:$D$65536,IF(dati_pdc!$C1388=3,dati_bdv!$E$2:$E$65536,IF(dati_pdc!$C1388=4,dati_bdv!$F$2:$F$65536,IF(dati_pdc!$C1388=5,dati_bdv!$G$2:$G$65536,dati_bdv!$H$2:$H$65536))))),$A1388,dati_bdv!J$2:J$65536)</f>
        <v>0</v>
      </c>
      <c r="C1388">
        <f>SUMIF(IF(dati_pdc!$C1388=1,dati_bdv!$C$2:$C$65536,IF(dati_pdc!$C1388=2,dati_bdv!$D$2:$D$65536,IF(dati_pdc!$C1388=3,dati_bdv!$E$2:$E$65536,IF(dati_pdc!$C1388=4,dati_bdv!$F$2:$F$65536,IF(dati_pdc!$C1388=5,dati_bdv!$G$2:$G$65536,dati_bdv!$H$2:$H$65536))))),$A1388,dati_bdv!K$2:K$65536)</f>
        <v>0</v>
      </c>
      <c r="D1388">
        <f>SUMIF(IF(dati_pdc!$C1388=1,dati_bdv!$C$2:$C$65536,IF(dati_pdc!$C1388=2,dati_bdv!$D$2:$D$65536,IF(dati_pdc!$C1388=3,dati_bdv!$E$2:$E$65536,IF(dati_pdc!$C1388=4,dati_bdv!$F$2:$F$65536,IF(dati_pdc!$C1388=5,dati_bdv!$G$2:$G$65536,dati_bdv!$H$2:$H$65536))))),$A1388,dati_bdv!L$2:L$65536)</f>
        <v>0</v>
      </c>
      <c r="E1388">
        <f>SUMIF(IF(dati_pdc!$C1388=1,dati_bdv!$C$2:$C$65536,IF(dati_pdc!$C1388=2,dati_bdv!$D$2:$D$65536,IF(dati_pdc!$C1388=3,dati_bdv!$E$2:$E$65536,IF(dati_pdc!$C1388=4,dati_bdv!$F$2:$F$65536,IF(dati_pdc!$C1388=5,dati_bdv!$G$2:$G$65536,dati_bdv!$H$2:$H$65536))))),$A1388,dati_bdv!M$2:M$65536)</f>
        <v>0</v>
      </c>
      <c r="F1388">
        <f>SUMIF(IF(dati_pdc!$C1388=1,dati_bdv!$C$2:$C$65536,IF(dati_pdc!$C1388=2,dati_bdv!$D$2:$D$65536,IF(dati_pdc!$C1388=3,dati_bdv!$E$2:$E$65536,IF(dati_pdc!$C1388=4,dati_bdv!$F$2:$F$65536,IF(dati_pdc!$C1388=5,dati_bdv!$G$2:$G$65536,dati_bdv!$H$2:$H$65536))))),$A1388,dati_bdv!N$2:N$65536)</f>
        <v>0</v>
      </c>
    </row>
    <row r="1389" spans="1:6">
      <c r="A1389" s="34">
        <f>dati_pdc!A1389</f>
        <v>0</v>
      </c>
      <c r="B1389">
        <f>SUMIF(IF(dati_pdc!$C1389=1,dati_bdv!$C$2:$C$65536,IF(dati_pdc!$C1389=2,dati_bdv!$D$2:$D$65536,IF(dati_pdc!$C1389=3,dati_bdv!$E$2:$E$65536,IF(dati_pdc!$C1389=4,dati_bdv!$F$2:$F$65536,IF(dati_pdc!$C1389=5,dati_bdv!$G$2:$G$65536,dati_bdv!$H$2:$H$65536))))),$A1389,dati_bdv!J$2:J$65536)</f>
        <v>0</v>
      </c>
      <c r="C1389">
        <f>SUMIF(IF(dati_pdc!$C1389=1,dati_bdv!$C$2:$C$65536,IF(dati_pdc!$C1389=2,dati_bdv!$D$2:$D$65536,IF(dati_pdc!$C1389=3,dati_bdv!$E$2:$E$65536,IF(dati_pdc!$C1389=4,dati_bdv!$F$2:$F$65536,IF(dati_pdc!$C1389=5,dati_bdv!$G$2:$G$65536,dati_bdv!$H$2:$H$65536))))),$A1389,dati_bdv!K$2:K$65536)</f>
        <v>0</v>
      </c>
      <c r="D1389">
        <f>SUMIF(IF(dati_pdc!$C1389=1,dati_bdv!$C$2:$C$65536,IF(dati_pdc!$C1389=2,dati_bdv!$D$2:$D$65536,IF(dati_pdc!$C1389=3,dati_bdv!$E$2:$E$65536,IF(dati_pdc!$C1389=4,dati_bdv!$F$2:$F$65536,IF(dati_pdc!$C1389=5,dati_bdv!$G$2:$G$65536,dati_bdv!$H$2:$H$65536))))),$A1389,dati_bdv!L$2:L$65536)</f>
        <v>0</v>
      </c>
      <c r="E1389">
        <f>SUMIF(IF(dati_pdc!$C1389=1,dati_bdv!$C$2:$C$65536,IF(dati_pdc!$C1389=2,dati_bdv!$D$2:$D$65536,IF(dati_pdc!$C1389=3,dati_bdv!$E$2:$E$65536,IF(dati_pdc!$C1389=4,dati_bdv!$F$2:$F$65536,IF(dati_pdc!$C1389=5,dati_bdv!$G$2:$G$65536,dati_bdv!$H$2:$H$65536))))),$A1389,dati_bdv!M$2:M$65536)</f>
        <v>0</v>
      </c>
      <c r="F1389">
        <f>SUMIF(IF(dati_pdc!$C1389=1,dati_bdv!$C$2:$C$65536,IF(dati_pdc!$C1389=2,dati_bdv!$D$2:$D$65536,IF(dati_pdc!$C1389=3,dati_bdv!$E$2:$E$65536,IF(dati_pdc!$C1389=4,dati_bdv!$F$2:$F$65536,IF(dati_pdc!$C1389=5,dati_bdv!$G$2:$G$65536,dati_bdv!$H$2:$H$65536))))),$A1389,dati_bdv!N$2:N$65536)</f>
        <v>0</v>
      </c>
    </row>
    <row r="1390" spans="1:6">
      <c r="A1390" s="34">
        <f>dati_pdc!A1390</f>
        <v>0</v>
      </c>
      <c r="B1390">
        <f>SUMIF(IF(dati_pdc!$C1390=1,dati_bdv!$C$2:$C$65536,IF(dati_pdc!$C1390=2,dati_bdv!$D$2:$D$65536,IF(dati_pdc!$C1390=3,dati_bdv!$E$2:$E$65536,IF(dati_pdc!$C1390=4,dati_bdv!$F$2:$F$65536,IF(dati_pdc!$C1390=5,dati_bdv!$G$2:$G$65536,dati_bdv!$H$2:$H$65536))))),$A1390,dati_bdv!J$2:J$65536)</f>
        <v>0</v>
      </c>
      <c r="C1390">
        <f>SUMIF(IF(dati_pdc!$C1390=1,dati_bdv!$C$2:$C$65536,IF(dati_pdc!$C1390=2,dati_bdv!$D$2:$D$65536,IF(dati_pdc!$C1390=3,dati_bdv!$E$2:$E$65536,IF(dati_pdc!$C1390=4,dati_bdv!$F$2:$F$65536,IF(dati_pdc!$C1390=5,dati_bdv!$G$2:$G$65536,dati_bdv!$H$2:$H$65536))))),$A1390,dati_bdv!K$2:K$65536)</f>
        <v>0</v>
      </c>
      <c r="D1390">
        <f>SUMIF(IF(dati_pdc!$C1390=1,dati_bdv!$C$2:$C$65536,IF(dati_pdc!$C1390=2,dati_bdv!$D$2:$D$65536,IF(dati_pdc!$C1390=3,dati_bdv!$E$2:$E$65536,IF(dati_pdc!$C1390=4,dati_bdv!$F$2:$F$65536,IF(dati_pdc!$C1390=5,dati_bdv!$G$2:$G$65536,dati_bdv!$H$2:$H$65536))))),$A1390,dati_bdv!L$2:L$65536)</f>
        <v>0</v>
      </c>
      <c r="E1390">
        <f>SUMIF(IF(dati_pdc!$C1390=1,dati_bdv!$C$2:$C$65536,IF(dati_pdc!$C1390=2,dati_bdv!$D$2:$D$65536,IF(dati_pdc!$C1390=3,dati_bdv!$E$2:$E$65536,IF(dati_pdc!$C1390=4,dati_bdv!$F$2:$F$65536,IF(dati_pdc!$C1390=5,dati_bdv!$G$2:$G$65536,dati_bdv!$H$2:$H$65536))))),$A1390,dati_bdv!M$2:M$65536)</f>
        <v>0</v>
      </c>
      <c r="F1390">
        <f>SUMIF(IF(dati_pdc!$C1390=1,dati_bdv!$C$2:$C$65536,IF(dati_pdc!$C1390=2,dati_bdv!$D$2:$D$65536,IF(dati_pdc!$C1390=3,dati_bdv!$E$2:$E$65536,IF(dati_pdc!$C1390=4,dati_bdv!$F$2:$F$65536,IF(dati_pdc!$C1390=5,dati_bdv!$G$2:$G$65536,dati_bdv!$H$2:$H$65536))))),$A1390,dati_bdv!N$2:N$65536)</f>
        <v>0</v>
      </c>
    </row>
    <row r="1391" spans="1:6">
      <c r="A1391" s="34">
        <f>dati_pdc!A1391</f>
        <v>0</v>
      </c>
      <c r="B1391">
        <f>SUMIF(IF(dati_pdc!$C1391=1,dati_bdv!$C$2:$C$65536,IF(dati_pdc!$C1391=2,dati_bdv!$D$2:$D$65536,IF(dati_pdc!$C1391=3,dati_bdv!$E$2:$E$65536,IF(dati_pdc!$C1391=4,dati_bdv!$F$2:$F$65536,IF(dati_pdc!$C1391=5,dati_bdv!$G$2:$G$65536,dati_bdv!$H$2:$H$65536))))),$A1391,dati_bdv!J$2:J$65536)</f>
        <v>0</v>
      </c>
      <c r="C1391">
        <f>SUMIF(IF(dati_pdc!$C1391=1,dati_bdv!$C$2:$C$65536,IF(dati_pdc!$C1391=2,dati_bdv!$D$2:$D$65536,IF(dati_pdc!$C1391=3,dati_bdv!$E$2:$E$65536,IF(dati_pdc!$C1391=4,dati_bdv!$F$2:$F$65536,IF(dati_pdc!$C1391=5,dati_bdv!$G$2:$G$65536,dati_bdv!$H$2:$H$65536))))),$A1391,dati_bdv!K$2:K$65536)</f>
        <v>0</v>
      </c>
      <c r="D1391">
        <f>SUMIF(IF(dati_pdc!$C1391=1,dati_bdv!$C$2:$C$65536,IF(dati_pdc!$C1391=2,dati_bdv!$D$2:$D$65536,IF(dati_pdc!$C1391=3,dati_bdv!$E$2:$E$65536,IF(dati_pdc!$C1391=4,dati_bdv!$F$2:$F$65536,IF(dati_pdc!$C1391=5,dati_bdv!$G$2:$G$65536,dati_bdv!$H$2:$H$65536))))),$A1391,dati_bdv!L$2:L$65536)</f>
        <v>0</v>
      </c>
      <c r="E1391">
        <f>SUMIF(IF(dati_pdc!$C1391=1,dati_bdv!$C$2:$C$65536,IF(dati_pdc!$C1391=2,dati_bdv!$D$2:$D$65536,IF(dati_pdc!$C1391=3,dati_bdv!$E$2:$E$65536,IF(dati_pdc!$C1391=4,dati_bdv!$F$2:$F$65536,IF(dati_pdc!$C1391=5,dati_bdv!$G$2:$G$65536,dati_bdv!$H$2:$H$65536))))),$A1391,dati_bdv!M$2:M$65536)</f>
        <v>0</v>
      </c>
      <c r="F1391">
        <f>SUMIF(IF(dati_pdc!$C1391=1,dati_bdv!$C$2:$C$65536,IF(dati_pdc!$C1391=2,dati_bdv!$D$2:$D$65536,IF(dati_pdc!$C1391=3,dati_bdv!$E$2:$E$65536,IF(dati_pdc!$C1391=4,dati_bdv!$F$2:$F$65536,IF(dati_pdc!$C1391=5,dati_bdv!$G$2:$G$65536,dati_bdv!$H$2:$H$65536))))),$A1391,dati_bdv!N$2:N$65536)</f>
        <v>0</v>
      </c>
    </row>
    <row r="1392" spans="1:6">
      <c r="A1392" s="34">
        <f>dati_pdc!A1392</f>
        <v>0</v>
      </c>
      <c r="B1392">
        <f>SUMIF(IF(dati_pdc!$C1392=1,dati_bdv!$C$2:$C$65536,IF(dati_pdc!$C1392=2,dati_bdv!$D$2:$D$65536,IF(dati_pdc!$C1392=3,dati_bdv!$E$2:$E$65536,IF(dati_pdc!$C1392=4,dati_bdv!$F$2:$F$65536,IF(dati_pdc!$C1392=5,dati_bdv!$G$2:$G$65536,dati_bdv!$H$2:$H$65536))))),$A1392,dati_bdv!J$2:J$65536)</f>
        <v>0</v>
      </c>
      <c r="C1392">
        <f>SUMIF(IF(dati_pdc!$C1392=1,dati_bdv!$C$2:$C$65536,IF(dati_pdc!$C1392=2,dati_bdv!$D$2:$D$65536,IF(dati_pdc!$C1392=3,dati_bdv!$E$2:$E$65536,IF(dati_pdc!$C1392=4,dati_bdv!$F$2:$F$65536,IF(dati_pdc!$C1392=5,dati_bdv!$G$2:$G$65536,dati_bdv!$H$2:$H$65536))))),$A1392,dati_bdv!K$2:K$65536)</f>
        <v>0</v>
      </c>
      <c r="D1392">
        <f>SUMIF(IF(dati_pdc!$C1392=1,dati_bdv!$C$2:$C$65536,IF(dati_pdc!$C1392=2,dati_bdv!$D$2:$D$65536,IF(dati_pdc!$C1392=3,dati_bdv!$E$2:$E$65536,IF(dati_pdc!$C1392=4,dati_bdv!$F$2:$F$65536,IF(dati_pdc!$C1392=5,dati_bdv!$G$2:$G$65536,dati_bdv!$H$2:$H$65536))))),$A1392,dati_bdv!L$2:L$65536)</f>
        <v>0</v>
      </c>
      <c r="E1392">
        <f>SUMIF(IF(dati_pdc!$C1392=1,dati_bdv!$C$2:$C$65536,IF(dati_pdc!$C1392=2,dati_bdv!$D$2:$D$65536,IF(dati_pdc!$C1392=3,dati_bdv!$E$2:$E$65536,IF(dati_pdc!$C1392=4,dati_bdv!$F$2:$F$65536,IF(dati_pdc!$C1392=5,dati_bdv!$G$2:$G$65536,dati_bdv!$H$2:$H$65536))))),$A1392,dati_bdv!M$2:M$65536)</f>
        <v>0</v>
      </c>
      <c r="F1392">
        <f>SUMIF(IF(dati_pdc!$C1392=1,dati_bdv!$C$2:$C$65536,IF(dati_pdc!$C1392=2,dati_bdv!$D$2:$D$65536,IF(dati_pdc!$C1392=3,dati_bdv!$E$2:$E$65536,IF(dati_pdc!$C1392=4,dati_bdv!$F$2:$F$65536,IF(dati_pdc!$C1392=5,dati_bdv!$G$2:$G$65536,dati_bdv!$H$2:$H$65536))))),$A1392,dati_bdv!N$2:N$65536)</f>
        <v>0</v>
      </c>
    </row>
    <row r="1393" spans="1:6">
      <c r="A1393" s="34">
        <f>dati_pdc!A1393</f>
        <v>0</v>
      </c>
      <c r="B1393">
        <f>SUMIF(IF(dati_pdc!$C1393=1,dati_bdv!$C$2:$C$65536,IF(dati_pdc!$C1393=2,dati_bdv!$D$2:$D$65536,IF(dati_pdc!$C1393=3,dati_bdv!$E$2:$E$65536,IF(dati_pdc!$C1393=4,dati_bdv!$F$2:$F$65536,IF(dati_pdc!$C1393=5,dati_bdv!$G$2:$G$65536,dati_bdv!$H$2:$H$65536))))),$A1393,dati_bdv!J$2:J$65536)</f>
        <v>0</v>
      </c>
      <c r="C1393">
        <f>SUMIF(IF(dati_pdc!$C1393=1,dati_bdv!$C$2:$C$65536,IF(dati_pdc!$C1393=2,dati_bdv!$D$2:$D$65536,IF(dati_pdc!$C1393=3,dati_bdv!$E$2:$E$65536,IF(dati_pdc!$C1393=4,dati_bdv!$F$2:$F$65536,IF(dati_pdc!$C1393=5,dati_bdv!$G$2:$G$65536,dati_bdv!$H$2:$H$65536))))),$A1393,dati_bdv!K$2:K$65536)</f>
        <v>0</v>
      </c>
      <c r="D1393">
        <f>SUMIF(IF(dati_pdc!$C1393=1,dati_bdv!$C$2:$C$65536,IF(dati_pdc!$C1393=2,dati_bdv!$D$2:$D$65536,IF(dati_pdc!$C1393=3,dati_bdv!$E$2:$E$65536,IF(dati_pdc!$C1393=4,dati_bdv!$F$2:$F$65536,IF(dati_pdc!$C1393=5,dati_bdv!$G$2:$G$65536,dati_bdv!$H$2:$H$65536))))),$A1393,dati_bdv!L$2:L$65536)</f>
        <v>0</v>
      </c>
      <c r="E1393">
        <f>SUMIF(IF(dati_pdc!$C1393=1,dati_bdv!$C$2:$C$65536,IF(dati_pdc!$C1393=2,dati_bdv!$D$2:$D$65536,IF(dati_pdc!$C1393=3,dati_bdv!$E$2:$E$65536,IF(dati_pdc!$C1393=4,dati_bdv!$F$2:$F$65536,IF(dati_pdc!$C1393=5,dati_bdv!$G$2:$G$65536,dati_bdv!$H$2:$H$65536))))),$A1393,dati_bdv!M$2:M$65536)</f>
        <v>0</v>
      </c>
      <c r="F1393">
        <f>SUMIF(IF(dati_pdc!$C1393=1,dati_bdv!$C$2:$C$65536,IF(dati_pdc!$C1393=2,dati_bdv!$D$2:$D$65536,IF(dati_pdc!$C1393=3,dati_bdv!$E$2:$E$65536,IF(dati_pdc!$C1393=4,dati_bdv!$F$2:$F$65536,IF(dati_pdc!$C1393=5,dati_bdv!$G$2:$G$65536,dati_bdv!$H$2:$H$65536))))),$A1393,dati_bdv!N$2:N$65536)</f>
        <v>0</v>
      </c>
    </row>
    <row r="1394" spans="1:6">
      <c r="A1394" s="34">
        <f>dati_pdc!A1394</f>
        <v>0</v>
      </c>
      <c r="B1394">
        <f>SUMIF(IF(dati_pdc!$C1394=1,dati_bdv!$C$2:$C$65536,IF(dati_pdc!$C1394=2,dati_bdv!$D$2:$D$65536,IF(dati_pdc!$C1394=3,dati_bdv!$E$2:$E$65536,IF(dati_pdc!$C1394=4,dati_bdv!$F$2:$F$65536,IF(dati_pdc!$C1394=5,dati_bdv!$G$2:$G$65536,dati_bdv!$H$2:$H$65536))))),$A1394,dati_bdv!J$2:J$65536)</f>
        <v>0</v>
      </c>
      <c r="C1394">
        <f>SUMIF(IF(dati_pdc!$C1394=1,dati_bdv!$C$2:$C$65536,IF(dati_pdc!$C1394=2,dati_bdv!$D$2:$D$65536,IF(dati_pdc!$C1394=3,dati_bdv!$E$2:$E$65536,IF(dati_pdc!$C1394=4,dati_bdv!$F$2:$F$65536,IF(dati_pdc!$C1394=5,dati_bdv!$G$2:$G$65536,dati_bdv!$H$2:$H$65536))))),$A1394,dati_bdv!K$2:K$65536)</f>
        <v>0</v>
      </c>
      <c r="D1394">
        <f>SUMIF(IF(dati_pdc!$C1394=1,dati_bdv!$C$2:$C$65536,IF(dati_pdc!$C1394=2,dati_bdv!$D$2:$D$65536,IF(dati_pdc!$C1394=3,dati_bdv!$E$2:$E$65536,IF(dati_pdc!$C1394=4,dati_bdv!$F$2:$F$65536,IF(dati_pdc!$C1394=5,dati_bdv!$G$2:$G$65536,dati_bdv!$H$2:$H$65536))))),$A1394,dati_bdv!L$2:L$65536)</f>
        <v>0</v>
      </c>
      <c r="E1394">
        <f>SUMIF(IF(dati_pdc!$C1394=1,dati_bdv!$C$2:$C$65536,IF(dati_pdc!$C1394=2,dati_bdv!$D$2:$D$65536,IF(dati_pdc!$C1394=3,dati_bdv!$E$2:$E$65536,IF(dati_pdc!$C1394=4,dati_bdv!$F$2:$F$65536,IF(dati_pdc!$C1394=5,dati_bdv!$G$2:$G$65536,dati_bdv!$H$2:$H$65536))))),$A1394,dati_bdv!M$2:M$65536)</f>
        <v>0</v>
      </c>
      <c r="F1394">
        <f>SUMIF(IF(dati_pdc!$C1394=1,dati_bdv!$C$2:$C$65536,IF(dati_pdc!$C1394=2,dati_bdv!$D$2:$D$65536,IF(dati_pdc!$C1394=3,dati_bdv!$E$2:$E$65536,IF(dati_pdc!$C1394=4,dati_bdv!$F$2:$F$65536,IF(dati_pdc!$C1394=5,dati_bdv!$G$2:$G$65536,dati_bdv!$H$2:$H$65536))))),$A1394,dati_bdv!N$2:N$65536)</f>
        <v>0</v>
      </c>
    </row>
    <row r="1395" spans="1:6">
      <c r="A1395" s="34">
        <f>dati_pdc!A1395</f>
        <v>0</v>
      </c>
      <c r="B1395">
        <f>SUMIF(IF(dati_pdc!$C1395=1,dati_bdv!$C$2:$C$65536,IF(dati_pdc!$C1395=2,dati_bdv!$D$2:$D$65536,IF(dati_pdc!$C1395=3,dati_bdv!$E$2:$E$65536,IF(dati_pdc!$C1395=4,dati_bdv!$F$2:$F$65536,IF(dati_pdc!$C1395=5,dati_bdv!$G$2:$G$65536,dati_bdv!$H$2:$H$65536))))),$A1395,dati_bdv!J$2:J$65536)</f>
        <v>0</v>
      </c>
      <c r="C1395">
        <f>SUMIF(IF(dati_pdc!$C1395=1,dati_bdv!$C$2:$C$65536,IF(dati_pdc!$C1395=2,dati_bdv!$D$2:$D$65536,IF(dati_pdc!$C1395=3,dati_bdv!$E$2:$E$65536,IF(dati_pdc!$C1395=4,dati_bdv!$F$2:$F$65536,IF(dati_pdc!$C1395=5,dati_bdv!$G$2:$G$65536,dati_bdv!$H$2:$H$65536))))),$A1395,dati_bdv!K$2:K$65536)</f>
        <v>0</v>
      </c>
      <c r="D1395">
        <f>SUMIF(IF(dati_pdc!$C1395=1,dati_bdv!$C$2:$C$65536,IF(dati_pdc!$C1395=2,dati_bdv!$D$2:$D$65536,IF(dati_pdc!$C1395=3,dati_bdv!$E$2:$E$65536,IF(dati_pdc!$C1395=4,dati_bdv!$F$2:$F$65536,IF(dati_pdc!$C1395=5,dati_bdv!$G$2:$G$65536,dati_bdv!$H$2:$H$65536))))),$A1395,dati_bdv!L$2:L$65536)</f>
        <v>0</v>
      </c>
      <c r="E1395">
        <f>SUMIF(IF(dati_pdc!$C1395=1,dati_bdv!$C$2:$C$65536,IF(dati_pdc!$C1395=2,dati_bdv!$D$2:$D$65536,IF(dati_pdc!$C1395=3,dati_bdv!$E$2:$E$65536,IF(dati_pdc!$C1395=4,dati_bdv!$F$2:$F$65536,IF(dati_pdc!$C1395=5,dati_bdv!$G$2:$G$65536,dati_bdv!$H$2:$H$65536))))),$A1395,dati_bdv!M$2:M$65536)</f>
        <v>0</v>
      </c>
      <c r="F1395">
        <f>SUMIF(IF(dati_pdc!$C1395=1,dati_bdv!$C$2:$C$65536,IF(dati_pdc!$C1395=2,dati_bdv!$D$2:$D$65536,IF(dati_pdc!$C1395=3,dati_bdv!$E$2:$E$65536,IF(dati_pdc!$C1395=4,dati_bdv!$F$2:$F$65536,IF(dati_pdc!$C1395=5,dati_bdv!$G$2:$G$65536,dati_bdv!$H$2:$H$65536))))),$A1395,dati_bdv!N$2:N$65536)</f>
        <v>0</v>
      </c>
    </row>
    <row r="1396" spans="1:6">
      <c r="A1396" s="34">
        <f>dati_pdc!A1396</f>
        <v>0</v>
      </c>
      <c r="B1396">
        <f>SUMIF(IF(dati_pdc!$C1396=1,dati_bdv!$C$2:$C$65536,IF(dati_pdc!$C1396=2,dati_bdv!$D$2:$D$65536,IF(dati_pdc!$C1396=3,dati_bdv!$E$2:$E$65536,IF(dati_pdc!$C1396=4,dati_bdv!$F$2:$F$65536,IF(dati_pdc!$C1396=5,dati_bdv!$G$2:$G$65536,dati_bdv!$H$2:$H$65536))))),$A1396,dati_bdv!J$2:J$65536)</f>
        <v>0</v>
      </c>
      <c r="C1396">
        <f>SUMIF(IF(dati_pdc!$C1396=1,dati_bdv!$C$2:$C$65536,IF(dati_pdc!$C1396=2,dati_bdv!$D$2:$D$65536,IF(dati_pdc!$C1396=3,dati_bdv!$E$2:$E$65536,IF(dati_pdc!$C1396=4,dati_bdv!$F$2:$F$65536,IF(dati_pdc!$C1396=5,dati_bdv!$G$2:$G$65536,dati_bdv!$H$2:$H$65536))))),$A1396,dati_bdv!K$2:K$65536)</f>
        <v>0</v>
      </c>
      <c r="D1396">
        <f>SUMIF(IF(dati_pdc!$C1396=1,dati_bdv!$C$2:$C$65536,IF(dati_pdc!$C1396=2,dati_bdv!$D$2:$D$65536,IF(dati_pdc!$C1396=3,dati_bdv!$E$2:$E$65536,IF(dati_pdc!$C1396=4,dati_bdv!$F$2:$F$65536,IF(dati_pdc!$C1396=5,dati_bdv!$G$2:$G$65536,dati_bdv!$H$2:$H$65536))))),$A1396,dati_bdv!L$2:L$65536)</f>
        <v>0</v>
      </c>
      <c r="E1396">
        <f>SUMIF(IF(dati_pdc!$C1396=1,dati_bdv!$C$2:$C$65536,IF(dati_pdc!$C1396=2,dati_bdv!$D$2:$D$65536,IF(dati_pdc!$C1396=3,dati_bdv!$E$2:$E$65536,IF(dati_pdc!$C1396=4,dati_bdv!$F$2:$F$65536,IF(dati_pdc!$C1396=5,dati_bdv!$G$2:$G$65536,dati_bdv!$H$2:$H$65536))))),$A1396,dati_bdv!M$2:M$65536)</f>
        <v>0</v>
      </c>
      <c r="F1396">
        <f>SUMIF(IF(dati_pdc!$C1396=1,dati_bdv!$C$2:$C$65536,IF(dati_pdc!$C1396=2,dati_bdv!$D$2:$D$65536,IF(dati_pdc!$C1396=3,dati_bdv!$E$2:$E$65536,IF(dati_pdc!$C1396=4,dati_bdv!$F$2:$F$65536,IF(dati_pdc!$C1396=5,dati_bdv!$G$2:$G$65536,dati_bdv!$H$2:$H$65536))))),$A1396,dati_bdv!N$2:N$65536)</f>
        <v>0</v>
      </c>
    </row>
    <row r="1397" spans="1:6">
      <c r="A1397" s="34">
        <f>dati_pdc!A1397</f>
        <v>0</v>
      </c>
      <c r="B1397">
        <f>SUMIF(IF(dati_pdc!$C1397=1,dati_bdv!$C$2:$C$65536,IF(dati_pdc!$C1397=2,dati_bdv!$D$2:$D$65536,IF(dati_pdc!$C1397=3,dati_bdv!$E$2:$E$65536,IF(dati_pdc!$C1397=4,dati_bdv!$F$2:$F$65536,IF(dati_pdc!$C1397=5,dati_bdv!$G$2:$G$65536,dati_bdv!$H$2:$H$65536))))),$A1397,dati_bdv!J$2:J$65536)</f>
        <v>0</v>
      </c>
      <c r="C1397">
        <f>SUMIF(IF(dati_pdc!$C1397=1,dati_bdv!$C$2:$C$65536,IF(dati_pdc!$C1397=2,dati_bdv!$D$2:$D$65536,IF(dati_pdc!$C1397=3,dati_bdv!$E$2:$E$65536,IF(dati_pdc!$C1397=4,dati_bdv!$F$2:$F$65536,IF(dati_pdc!$C1397=5,dati_bdv!$G$2:$G$65536,dati_bdv!$H$2:$H$65536))))),$A1397,dati_bdv!K$2:K$65536)</f>
        <v>0</v>
      </c>
      <c r="D1397">
        <f>SUMIF(IF(dati_pdc!$C1397=1,dati_bdv!$C$2:$C$65536,IF(dati_pdc!$C1397=2,dati_bdv!$D$2:$D$65536,IF(dati_pdc!$C1397=3,dati_bdv!$E$2:$E$65536,IF(dati_pdc!$C1397=4,dati_bdv!$F$2:$F$65536,IF(dati_pdc!$C1397=5,dati_bdv!$G$2:$G$65536,dati_bdv!$H$2:$H$65536))))),$A1397,dati_bdv!L$2:L$65536)</f>
        <v>0</v>
      </c>
      <c r="E1397">
        <f>SUMIF(IF(dati_pdc!$C1397=1,dati_bdv!$C$2:$C$65536,IF(dati_pdc!$C1397=2,dati_bdv!$D$2:$D$65536,IF(dati_pdc!$C1397=3,dati_bdv!$E$2:$E$65536,IF(dati_pdc!$C1397=4,dati_bdv!$F$2:$F$65536,IF(dati_pdc!$C1397=5,dati_bdv!$G$2:$G$65536,dati_bdv!$H$2:$H$65536))))),$A1397,dati_bdv!M$2:M$65536)</f>
        <v>0</v>
      </c>
      <c r="F1397">
        <f>SUMIF(IF(dati_pdc!$C1397=1,dati_bdv!$C$2:$C$65536,IF(dati_pdc!$C1397=2,dati_bdv!$D$2:$D$65536,IF(dati_pdc!$C1397=3,dati_bdv!$E$2:$E$65536,IF(dati_pdc!$C1397=4,dati_bdv!$F$2:$F$65536,IF(dati_pdc!$C1397=5,dati_bdv!$G$2:$G$65536,dati_bdv!$H$2:$H$65536))))),$A1397,dati_bdv!N$2:N$65536)</f>
        <v>0</v>
      </c>
    </row>
    <row r="1398" spans="1:6">
      <c r="A1398" s="34">
        <f>dati_pdc!A1398</f>
        <v>0</v>
      </c>
      <c r="B1398">
        <f>SUMIF(IF(dati_pdc!$C1398=1,dati_bdv!$C$2:$C$65536,IF(dati_pdc!$C1398=2,dati_bdv!$D$2:$D$65536,IF(dati_pdc!$C1398=3,dati_bdv!$E$2:$E$65536,IF(dati_pdc!$C1398=4,dati_bdv!$F$2:$F$65536,IF(dati_pdc!$C1398=5,dati_bdv!$G$2:$G$65536,dati_bdv!$H$2:$H$65536))))),$A1398,dati_bdv!J$2:J$65536)</f>
        <v>0</v>
      </c>
      <c r="C1398">
        <f>SUMIF(IF(dati_pdc!$C1398=1,dati_bdv!$C$2:$C$65536,IF(dati_pdc!$C1398=2,dati_bdv!$D$2:$D$65536,IF(dati_pdc!$C1398=3,dati_bdv!$E$2:$E$65536,IF(dati_pdc!$C1398=4,dati_bdv!$F$2:$F$65536,IF(dati_pdc!$C1398=5,dati_bdv!$G$2:$G$65536,dati_bdv!$H$2:$H$65536))))),$A1398,dati_bdv!K$2:K$65536)</f>
        <v>0</v>
      </c>
      <c r="D1398">
        <f>SUMIF(IF(dati_pdc!$C1398=1,dati_bdv!$C$2:$C$65536,IF(dati_pdc!$C1398=2,dati_bdv!$D$2:$D$65536,IF(dati_pdc!$C1398=3,dati_bdv!$E$2:$E$65536,IF(dati_pdc!$C1398=4,dati_bdv!$F$2:$F$65536,IF(dati_pdc!$C1398=5,dati_bdv!$G$2:$G$65536,dati_bdv!$H$2:$H$65536))))),$A1398,dati_bdv!L$2:L$65536)</f>
        <v>0</v>
      </c>
      <c r="E1398">
        <f>SUMIF(IF(dati_pdc!$C1398=1,dati_bdv!$C$2:$C$65536,IF(dati_pdc!$C1398=2,dati_bdv!$D$2:$D$65536,IF(dati_pdc!$C1398=3,dati_bdv!$E$2:$E$65536,IF(dati_pdc!$C1398=4,dati_bdv!$F$2:$F$65536,IF(dati_pdc!$C1398=5,dati_bdv!$G$2:$G$65536,dati_bdv!$H$2:$H$65536))))),$A1398,dati_bdv!M$2:M$65536)</f>
        <v>0</v>
      </c>
      <c r="F1398">
        <f>SUMIF(IF(dati_pdc!$C1398=1,dati_bdv!$C$2:$C$65536,IF(dati_pdc!$C1398=2,dati_bdv!$D$2:$D$65536,IF(dati_pdc!$C1398=3,dati_bdv!$E$2:$E$65536,IF(dati_pdc!$C1398=4,dati_bdv!$F$2:$F$65536,IF(dati_pdc!$C1398=5,dati_bdv!$G$2:$G$65536,dati_bdv!$H$2:$H$65536))))),$A1398,dati_bdv!N$2:N$65536)</f>
        <v>0</v>
      </c>
    </row>
    <row r="1399" spans="1:6">
      <c r="A1399" s="34">
        <f>dati_pdc!A1399</f>
        <v>0</v>
      </c>
      <c r="B1399">
        <f>SUMIF(IF(dati_pdc!$C1399=1,dati_bdv!$C$2:$C$65536,IF(dati_pdc!$C1399=2,dati_bdv!$D$2:$D$65536,IF(dati_pdc!$C1399=3,dati_bdv!$E$2:$E$65536,IF(dati_pdc!$C1399=4,dati_bdv!$F$2:$F$65536,IF(dati_pdc!$C1399=5,dati_bdv!$G$2:$G$65536,dati_bdv!$H$2:$H$65536))))),$A1399,dati_bdv!J$2:J$65536)</f>
        <v>0</v>
      </c>
      <c r="C1399">
        <f>SUMIF(IF(dati_pdc!$C1399=1,dati_bdv!$C$2:$C$65536,IF(dati_pdc!$C1399=2,dati_bdv!$D$2:$D$65536,IF(dati_pdc!$C1399=3,dati_bdv!$E$2:$E$65536,IF(dati_pdc!$C1399=4,dati_bdv!$F$2:$F$65536,IF(dati_pdc!$C1399=5,dati_bdv!$G$2:$G$65536,dati_bdv!$H$2:$H$65536))))),$A1399,dati_bdv!K$2:K$65536)</f>
        <v>0</v>
      </c>
      <c r="D1399">
        <f>SUMIF(IF(dati_pdc!$C1399=1,dati_bdv!$C$2:$C$65536,IF(dati_pdc!$C1399=2,dati_bdv!$D$2:$D$65536,IF(dati_pdc!$C1399=3,dati_bdv!$E$2:$E$65536,IF(dati_pdc!$C1399=4,dati_bdv!$F$2:$F$65536,IF(dati_pdc!$C1399=5,dati_bdv!$G$2:$G$65536,dati_bdv!$H$2:$H$65536))))),$A1399,dati_bdv!L$2:L$65536)</f>
        <v>0</v>
      </c>
      <c r="E1399">
        <f>SUMIF(IF(dati_pdc!$C1399=1,dati_bdv!$C$2:$C$65536,IF(dati_pdc!$C1399=2,dati_bdv!$D$2:$D$65536,IF(dati_pdc!$C1399=3,dati_bdv!$E$2:$E$65536,IF(dati_pdc!$C1399=4,dati_bdv!$F$2:$F$65536,IF(dati_pdc!$C1399=5,dati_bdv!$G$2:$G$65536,dati_bdv!$H$2:$H$65536))))),$A1399,dati_bdv!M$2:M$65536)</f>
        <v>0</v>
      </c>
      <c r="F1399">
        <f>SUMIF(IF(dati_pdc!$C1399=1,dati_bdv!$C$2:$C$65536,IF(dati_pdc!$C1399=2,dati_bdv!$D$2:$D$65536,IF(dati_pdc!$C1399=3,dati_bdv!$E$2:$E$65536,IF(dati_pdc!$C1399=4,dati_bdv!$F$2:$F$65536,IF(dati_pdc!$C1399=5,dati_bdv!$G$2:$G$65536,dati_bdv!$H$2:$H$65536))))),$A1399,dati_bdv!N$2:N$65536)</f>
        <v>0</v>
      </c>
    </row>
    <row r="1400" spans="1:6">
      <c r="A1400" s="34">
        <f>dati_pdc!A1400</f>
        <v>0</v>
      </c>
      <c r="B1400">
        <f>SUMIF(IF(dati_pdc!$C1400=1,dati_bdv!$C$2:$C$65536,IF(dati_pdc!$C1400=2,dati_bdv!$D$2:$D$65536,IF(dati_pdc!$C1400=3,dati_bdv!$E$2:$E$65536,IF(dati_pdc!$C1400=4,dati_bdv!$F$2:$F$65536,IF(dati_pdc!$C1400=5,dati_bdv!$G$2:$G$65536,dati_bdv!$H$2:$H$65536))))),$A1400,dati_bdv!J$2:J$65536)</f>
        <v>0</v>
      </c>
      <c r="C1400">
        <f>SUMIF(IF(dati_pdc!$C1400=1,dati_bdv!$C$2:$C$65536,IF(dati_pdc!$C1400=2,dati_bdv!$D$2:$D$65536,IF(dati_pdc!$C1400=3,dati_bdv!$E$2:$E$65536,IF(dati_pdc!$C1400=4,dati_bdv!$F$2:$F$65536,IF(dati_pdc!$C1400=5,dati_bdv!$G$2:$G$65536,dati_bdv!$H$2:$H$65536))))),$A1400,dati_bdv!K$2:K$65536)</f>
        <v>0</v>
      </c>
      <c r="D1400">
        <f>SUMIF(IF(dati_pdc!$C1400=1,dati_bdv!$C$2:$C$65536,IF(dati_pdc!$C1400=2,dati_bdv!$D$2:$D$65536,IF(dati_pdc!$C1400=3,dati_bdv!$E$2:$E$65536,IF(dati_pdc!$C1400=4,dati_bdv!$F$2:$F$65536,IF(dati_pdc!$C1400=5,dati_bdv!$G$2:$G$65536,dati_bdv!$H$2:$H$65536))))),$A1400,dati_bdv!L$2:L$65536)</f>
        <v>0</v>
      </c>
      <c r="E1400">
        <f>SUMIF(IF(dati_pdc!$C1400=1,dati_bdv!$C$2:$C$65536,IF(dati_pdc!$C1400=2,dati_bdv!$D$2:$D$65536,IF(dati_pdc!$C1400=3,dati_bdv!$E$2:$E$65536,IF(dati_pdc!$C1400=4,dati_bdv!$F$2:$F$65536,IF(dati_pdc!$C1400=5,dati_bdv!$G$2:$G$65536,dati_bdv!$H$2:$H$65536))))),$A1400,dati_bdv!M$2:M$65536)</f>
        <v>0</v>
      </c>
      <c r="F1400">
        <f>SUMIF(IF(dati_pdc!$C1400=1,dati_bdv!$C$2:$C$65536,IF(dati_pdc!$C1400=2,dati_bdv!$D$2:$D$65536,IF(dati_pdc!$C1400=3,dati_bdv!$E$2:$E$65536,IF(dati_pdc!$C1400=4,dati_bdv!$F$2:$F$65536,IF(dati_pdc!$C1400=5,dati_bdv!$G$2:$G$65536,dati_bdv!$H$2:$H$65536))))),$A1400,dati_bdv!N$2:N$65536)</f>
        <v>0</v>
      </c>
    </row>
    <row r="1401" spans="1:6">
      <c r="A1401" s="34">
        <f>dati_pdc!A1401</f>
        <v>0</v>
      </c>
      <c r="B1401">
        <f>SUMIF(IF(dati_pdc!$C1401=1,dati_bdv!$C$2:$C$65536,IF(dati_pdc!$C1401=2,dati_bdv!$D$2:$D$65536,IF(dati_pdc!$C1401=3,dati_bdv!$E$2:$E$65536,IF(dati_pdc!$C1401=4,dati_bdv!$F$2:$F$65536,IF(dati_pdc!$C1401=5,dati_bdv!$G$2:$G$65536,dati_bdv!$H$2:$H$65536))))),$A1401,dati_bdv!J$2:J$65536)</f>
        <v>0</v>
      </c>
      <c r="C1401">
        <f>SUMIF(IF(dati_pdc!$C1401=1,dati_bdv!$C$2:$C$65536,IF(dati_pdc!$C1401=2,dati_bdv!$D$2:$D$65536,IF(dati_pdc!$C1401=3,dati_bdv!$E$2:$E$65536,IF(dati_pdc!$C1401=4,dati_bdv!$F$2:$F$65536,IF(dati_pdc!$C1401=5,dati_bdv!$G$2:$G$65536,dati_bdv!$H$2:$H$65536))))),$A1401,dati_bdv!K$2:K$65536)</f>
        <v>0</v>
      </c>
      <c r="D1401">
        <f>SUMIF(IF(dati_pdc!$C1401=1,dati_bdv!$C$2:$C$65536,IF(dati_pdc!$C1401=2,dati_bdv!$D$2:$D$65536,IF(dati_pdc!$C1401=3,dati_bdv!$E$2:$E$65536,IF(dati_pdc!$C1401=4,dati_bdv!$F$2:$F$65536,IF(dati_pdc!$C1401=5,dati_bdv!$G$2:$G$65536,dati_bdv!$H$2:$H$65536))))),$A1401,dati_bdv!L$2:L$65536)</f>
        <v>0</v>
      </c>
      <c r="E1401">
        <f>SUMIF(IF(dati_pdc!$C1401=1,dati_bdv!$C$2:$C$65536,IF(dati_pdc!$C1401=2,dati_bdv!$D$2:$D$65536,IF(dati_pdc!$C1401=3,dati_bdv!$E$2:$E$65536,IF(dati_pdc!$C1401=4,dati_bdv!$F$2:$F$65536,IF(dati_pdc!$C1401=5,dati_bdv!$G$2:$G$65536,dati_bdv!$H$2:$H$65536))))),$A1401,dati_bdv!M$2:M$65536)</f>
        <v>0</v>
      </c>
      <c r="F1401">
        <f>SUMIF(IF(dati_pdc!$C1401=1,dati_bdv!$C$2:$C$65536,IF(dati_pdc!$C1401=2,dati_bdv!$D$2:$D$65536,IF(dati_pdc!$C1401=3,dati_bdv!$E$2:$E$65536,IF(dati_pdc!$C1401=4,dati_bdv!$F$2:$F$65536,IF(dati_pdc!$C1401=5,dati_bdv!$G$2:$G$65536,dati_bdv!$H$2:$H$65536))))),$A1401,dati_bdv!N$2:N$65536)</f>
        <v>0</v>
      </c>
    </row>
    <row r="1402" spans="1:6">
      <c r="A1402" s="34">
        <f>dati_pdc!A1402</f>
        <v>0</v>
      </c>
      <c r="B1402">
        <f>SUMIF(IF(dati_pdc!$C1402=1,dati_bdv!$C$2:$C$65536,IF(dati_pdc!$C1402=2,dati_bdv!$D$2:$D$65536,IF(dati_pdc!$C1402=3,dati_bdv!$E$2:$E$65536,IF(dati_pdc!$C1402=4,dati_bdv!$F$2:$F$65536,IF(dati_pdc!$C1402=5,dati_bdv!$G$2:$G$65536,dati_bdv!$H$2:$H$65536))))),$A1402,dati_bdv!J$2:J$65536)</f>
        <v>0</v>
      </c>
      <c r="C1402">
        <f>SUMIF(IF(dati_pdc!$C1402=1,dati_bdv!$C$2:$C$65536,IF(dati_pdc!$C1402=2,dati_bdv!$D$2:$D$65536,IF(dati_pdc!$C1402=3,dati_bdv!$E$2:$E$65536,IF(dati_pdc!$C1402=4,dati_bdv!$F$2:$F$65536,IF(dati_pdc!$C1402=5,dati_bdv!$G$2:$G$65536,dati_bdv!$H$2:$H$65536))))),$A1402,dati_bdv!K$2:K$65536)</f>
        <v>0</v>
      </c>
      <c r="D1402">
        <f>SUMIF(IF(dati_pdc!$C1402=1,dati_bdv!$C$2:$C$65536,IF(dati_pdc!$C1402=2,dati_bdv!$D$2:$D$65536,IF(dati_pdc!$C1402=3,dati_bdv!$E$2:$E$65536,IF(dati_pdc!$C1402=4,dati_bdv!$F$2:$F$65536,IF(dati_pdc!$C1402=5,dati_bdv!$G$2:$G$65536,dati_bdv!$H$2:$H$65536))))),$A1402,dati_bdv!L$2:L$65536)</f>
        <v>0</v>
      </c>
      <c r="E1402">
        <f>SUMIF(IF(dati_pdc!$C1402=1,dati_bdv!$C$2:$C$65536,IF(dati_pdc!$C1402=2,dati_bdv!$D$2:$D$65536,IF(dati_pdc!$C1402=3,dati_bdv!$E$2:$E$65536,IF(dati_pdc!$C1402=4,dati_bdv!$F$2:$F$65536,IF(dati_pdc!$C1402=5,dati_bdv!$G$2:$G$65536,dati_bdv!$H$2:$H$65536))))),$A1402,dati_bdv!M$2:M$65536)</f>
        <v>0</v>
      </c>
      <c r="F1402">
        <f>SUMIF(IF(dati_pdc!$C1402=1,dati_bdv!$C$2:$C$65536,IF(dati_pdc!$C1402=2,dati_bdv!$D$2:$D$65536,IF(dati_pdc!$C1402=3,dati_bdv!$E$2:$E$65536,IF(dati_pdc!$C1402=4,dati_bdv!$F$2:$F$65536,IF(dati_pdc!$C1402=5,dati_bdv!$G$2:$G$65536,dati_bdv!$H$2:$H$65536))))),$A1402,dati_bdv!N$2:N$65536)</f>
        <v>0</v>
      </c>
    </row>
    <row r="1403" spans="1:6">
      <c r="A1403" s="34">
        <f>dati_pdc!A1403</f>
        <v>0</v>
      </c>
      <c r="B1403">
        <f>SUMIF(IF(dati_pdc!$C1403=1,dati_bdv!$C$2:$C$65536,IF(dati_pdc!$C1403=2,dati_bdv!$D$2:$D$65536,IF(dati_pdc!$C1403=3,dati_bdv!$E$2:$E$65536,IF(dati_pdc!$C1403=4,dati_bdv!$F$2:$F$65536,IF(dati_pdc!$C1403=5,dati_bdv!$G$2:$G$65536,dati_bdv!$H$2:$H$65536))))),$A1403,dati_bdv!J$2:J$65536)</f>
        <v>0</v>
      </c>
      <c r="C1403">
        <f>SUMIF(IF(dati_pdc!$C1403=1,dati_bdv!$C$2:$C$65536,IF(dati_pdc!$C1403=2,dati_bdv!$D$2:$D$65536,IF(dati_pdc!$C1403=3,dati_bdv!$E$2:$E$65536,IF(dati_pdc!$C1403=4,dati_bdv!$F$2:$F$65536,IF(dati_pdc!$C1403=5,dati_bdv!$G$2:$G$65536,dati_bdv!$H$2:$H$65536))))),$A1403,dati_bdv!K$2:K$65536)</f>
        <v>0</v>
      </c>
      <c r="D1403">
        <f>SUMIF(IF(dati_pdc!$C1403=1,dati_bdv!$C$2:$C$65536,IF(dati_pdc!$C1403=2,dati_bdv!$D$2:$D$65536,IF(dati_pdc!$C1403=3,dati_bdv!$E$2:$E$65536,IF(dati_pdc!$C1403=4,dati_bdv!$F$2:$F$65536,IF(dati_pdc!$C1403=5,dati_bdv!$G$2:$G$65536,dati_bdv!$H$2:$H$65536))))),$A1403,dati_bdv!L$2:L$65536)</f>
        <v>0</v>
      </c>
      <c r="E1403">
        <f>SUMIF(IF(dati_pdc!$C1403=1,dati_bdv!$C$2:$C$65536,IF(dati_pdc!$C1403=2,dati_bdv!$D$2:$D$65536,IF(dati_pdc!$C1403=3,dati_bdv!$E$2:$E$65536,IF(dati_pdc!$C1403=4,dati_bdv!$F$2:$F$65536,IF(dati_pdc!$C1403=5,dati_bdv!$G$2:$G$65536,dati_bdv!$H$2:$H$65536))))),$A1403,dati_bdv!M$2:M$65536)</f>
        <v>0</v>
      </c>
      <c r="F1403">
        <f>SUMIF(IF(dati_pdc!$C1403=1,dati_bdv!$C$2:$C$65536,IF(dati_pdc!$C1403=2,dati_bdv!$D$2:$D$65536,IF(dati_pdc!$C1403=3,dati_bdv!$E$2:$E$65536,IF(dati_pdc!$C1403=4,dati_bdv!$F$2:$F$65536,IF(dati_pdc!$C1403=5,dati_bdv!$G$2:$G$65536,dati_bdv!$H$2:$H$65536))))),$A1403,dati_bdv!N$2:N$65536)</f>
        <v>0</v>
      </c>
    </row>
    <row r="1404" spans="1:6">
      <c r="A1404" s="34">
        <f>dati_pdc!A1404</f>
        <v>0</v>
      </c>
      <c r="B1404">
        <f>SUMIF(IF(dati_pdc!$C1404=1,dati_bdv!$C$2:$C$65536,IF(dati_pdc!$C1404=2,dati_bdv!$D$2:$D$65536,IF(dati_pdc!$C1404=3,dati_bdv!$E$2:$E$65536,IF(dati_pdc!$C1404=4,dati_bdv!$F$2:$F$65536,IF(dati_pdc!$C1404=5,dati_bdv!$G$2:$G$65536,dati_bdv!$H$2:$H$65536))))),$A1404,dati_bdv!J$2:J$65536)</f>
        <v>0</v>
      </c>
      <c r="C1404">
        <f>SUMIF(IF(dati_pdc!$C1404=1,dati_bdv!$C$2:$C$65536,IF(dati_pdc!$C1404=2,dati_bdv!$D$2:$D$65536,IF(dati_pdc!$C1404=3,dati_bdv!$E$2:$E$65536,IF(dati_pdc!$C1404=4,dati_bdv!$F$2:$F$65536,IF(dati_pdc!$C1404=5,dati_bdv!$G$2:$G$65536,dati_bdv!$H$2:$H$65536))))),$A1404,dati_bdv!K$2:K$65536)</f>
        <v>0</v>
      </c>
      <c r="D1404">
        <f>SUMIF(IF(dati_pdc!$C1404=1,dati_bdv!$C$2:$C$65536,IF(dati_pdc!$C1404=2,dati_bdv!$D$2:$D$65536,IF(dati_pdc!$C1404=3,dati_bdv!$E$2:$E$65536,IF(dati_pdc!$C1404=4,dati_bdv!$F$2:$F$65536,IF(dati_pdc!$C1404=5,dati_bdv!$G$2:$G$65536,dati_bdv!$H$2:$H$65536))))),$A1404,dati_bdv!L$2:L$65536)</f>
        <v>0</v>
      </c>
      <c r="E1404">
        <f>SUMIF(IF(dati_pdc!$C1404=1,dati_bdv!$C$2:$C$65536,IF(dati_pdc!$C1404=2,dati_bdv!$D$2:$D$65536,IF(dati_pdc!$C1404=3,dati_bdv!$E$2:$E$65536,IF(dati_pdc!$C1404=4,dati_bdv!$F$2:$F$65536,IF(dati_pdc!$C1404=5,dati_bdv!$G$2:$G$65536,dati_bdv!$H$2:$H$65536))))),$A1404,dati_bdv!M$2:M$65536)</f>
        <v>0</v>
      </c>
      <c r="F1404">
        <f>SUMIF(IF(dati_pdc!$C1404=1,dati_bdv!$C$2:$C$65536,IF(dati_pdc!$C1404=2,dati_bdv!$D$2:$D$65536,IF(dati_pdc!$C1404=3,dati_bdv!$E$2:$E$65536,IF(dati_pdc!$C1404=4,dati_bdv!$F$2:$F$65536,IF(dati_pdc!$C1404=5,dati_bdv!$G$2:$G$65536,dati_bdv!$H$2:$H$65536))))),$A1404,dati_bdv!N$2:N$65536)</f>
        <v>0</v>
      </c>
    </row>
    <row r="1405" spans="1:6">
      <c r="A1405" s="34">
        <f>dati_pdc!A1405</f>
        <v>0</v>
      </c>
      <c r="B1405">
        <f>SUMIF(IF(dati_pdc!$C1405=1,dati_bdv!$C$2:$C$65536,IF(dati_pdc!$C1405=2,dati_bdv!$D$2:$D$65536,IF(dati_pdc!$C1405=3,dati_bdv!$E$2:$E$65536,IF(dati_pdc!$C1405=4,dati_bdv!$F$2:$F$65536,IF(dati_pdc!$C1405=5,dati_bdv!$G$2:$G$65536,dati_bdv!$H$2:$H$65536))))),$A1405,dati_bdv!J$2:J$65536)</f>
        <v>0</v>
      </c>
      <c r="C1405">
        <f>SUMIF(IF(dati_pdc!$C1405=1,dati_bdv!$C$2:$C$65536,IF(dati_pdc!$C1405=2,dati_bdv!$D$2:$D$65536,IF(dati_pdc!$C1405=3,dati_bdv!$E$2:$E$65536,IF(dati_pdc!$C1405=4,dati_bdv!$F$2:$F$65536,IF(dati_pdc!$C1405=5,dati_bdv!$G$2:$G$65536,dati_bdv!$H$2:$H$65536))))),$A1405,dati_bdv!K$2:K$65536)</f>
        <v>0</v>
      </c>
      <c r="D1405">
        <f>SUMIF(IF(dati_pdc!$C1405=1,dati_bdv!$C$2:$C$65536,IF(dati_pdc!$C1405=2,dati_bdv!$D$2:$D$65536,IF(dati_pdc!$C1405=3,dati_bdv!$E$2:$E$65536,IF(dati_pdc!$C1405=4,dati_bdv!$F$2:$F$65536,IF(dati_pdc!$C1405=5,dati_bdv!$G$2:$G$65536,dati_bdv!$H$2:$H$65536))))),$A1405,dati_bdv!L$2:L$65536)</f>
        <v>0</v>
      </c>
      <c r="E1405">
        <f>SUMIF(IF(dati_pdc!$C1405=1,dati_bdv!$C$2:$C$65536,IF(dati_pdc!$C1405=2,dati_bdv!$D$2:$D$65536,IF(dati_pdc!$C1405=3,dati_bdv!$E$2:$E$65536,IF(dati_pdc!$C1405=4,dati_bdv!$F$2:$F$65536,IF(dati_pdc!$C1405=5,dati_bdv!$G$2:$G$65536,dati_bdv!$H$2:$H$65536))))),$A1405,dati_bdv!M$2:M$65536)</f>
        <v>0</v>
      </c>
      <c r="F1405">
        <f>SUMIF(IF(dati_pdc!$C1405=1,dati_bdv!$C$2:$C$65536,IF(dati_pdc!$C1405=2,dati_bdv!$D$2:$D$65536,IF(dati_pdc!$C1405=3,dati_bdv!$E$2:$E$65536,IF(dati_pdc!$C1405=4,dati_bdv!$F$2:$F$65536,IF(dati_pdc!$C1405=5,dati_bdv!$G$2:$G$65536,dati_bdv!$H$2:$H$65536))))),$A1405,dati_bdv!N$2:N$65536)</f>
        <v>0</v>
      </c>
    </row>
    <row r="1406" spans="1:6">
      <c r="A1406" s="34">
        <f>dati_pdc!A1406</f>
        <v>0</v>
      </c>
      <c r="B1406">
        <f>SUMIF(IF(dati_pdc!$C1406=1,dati_bdv!$C$2:$C$65536,IF(dati_pdc!$C1406=2,dati_bdv!$D$2:$D$65536,IF(dati_pdc!$C1406=3,dati_bdv!$E$2:$E$65536,IF(dati_pdc!$C1406=4,dati_bdv!$F$2:$F$65536,IF(dati_pdc!$C1406=5,dati_bdv!$G$2:$G$65536,dati_bdv!$H$2:$H$65536))))),$A1406,dati_bdv!J$2:J$65536)</f>
        <v>0</v>
      </c>
      <c r="C1406">
        <f>SUMIF(IF(dati_pdc!$C1406=1,dati_bdv!$C$2:$C$65536,IF(dati_pdc!$C1406=2,dati_bdv!$D$2:$D$65536,IF(dati_pdc!$C1406=3,dati_bdv!$E$2:$E$65536,IF(dati_pdc!$C1406=4,dati_bdv!$F$2:$F$65536,IF(dati_pdc!$C1406=5,dati_bdv!$G$2:$G$65536,dati_bdv!$H$2:$H$65536))))),$A1406,dati_bdv!K$2:K$65536)</f>
        <v>0</v>
      </c>
      <c r="D1406">
        <f>SUMIF(IF(dati_pdc!$C1406=1,dati_bdv!$C$2:$C$65536,IF(dati_pdc!$C1406=2,dati_bdv!$D$2:$D$65536,IF(dati_pdc!$C1406=3,dati_bdv!$E$2:$E$65536,IF(dati_pdc!$C1406=4,dati_bdv!$F$2:$F$65536,IF(dati_pdc!$C1406=5,dati_bdv!$G$2:$G$65536,dati_bdv!$H$2:$H$65536))))),$A1406,dati_bdv!L$2:L$65536)</f>
        <v>0</v>
      </c>
      <c r="E1406">
        <f>SUMIF(IF(dati_pdc!$C1406=1,dati_bdv!$C$2:$C$65536,IF(dati_pdc!$C1406=2,dati_bdv!$D$2:$D$65536,IF(dati_pdc!$C1406=3,dati_bdv!$E$2:$E$65536,IF(dati_pdc!$C1406=4,dati_bdv!$F$2:$F$65536,IF(dati_pdc!$C1406=5,dati_bdv!$G$2:$G$65536,dati_bdv!$H$2:$H$65536))))),$A1406,dati_bdv!M$2:M$65536)</f>
        <v>0</v>
      </c>
      <c r="F1406">
        <f>SUMIF(IF(dati_pdc!$C1406=1,dati_bdv!$C$2:$C$65536,IF(dati_pdc!$C1406=2,dati_bdv!$D$2:$D$65536,IF(dati_pdc!$C1406=3,dati_bdv!$E$2:$E$65536,IF(dati_pdc!$C1406=4,dati_bdv!$F$2:$F$65536,IF(dati_pdc!$C1406=5,dati_bdv!$G$2:$G$65536,dati_bdv!$H$2:$H$65536))))),$A1406,dati_bdv!N$2:N$65536)</f>
        <v>0</v>
      </c>
    </row>
    <row r="1407" spans="1:6">
      <c r="A1407" s="34">
        <f>dati_pdc!A1407</f>
        <v>0</v>
      </c>
      <c r="B1407">
        <f>SUMIF(IF(dati_pdc!$C1407=1,dati_bdv!$C$2:$C$65536,IF(dati_pdc!$C1407=2,dati_bdv!$D$2:$D$65536,IF(dati_pdc!$C1407=3,dati_bdv!$E$2:$E$65536,IF(dati_pdc!$C1407=4,dati_bdv!$F$2:$F$65536,IF(dati_pdc!$C1407=5,dati_bdv!$G$2:$G$65536,dati_bdv!$H$2:$H$65536))))),$A1407,dati_bdv!J$2:J$65536)</f>
        <v>0</v>
      </c>
      <c r="C1407">
        <f>SUMIF(IF(dati_pdc!$C1407=1,dati_bdv!$C$2:$C$65536,IF(dati_pdc!$C1407=2,dati_bdv!$D$2:$D$65536,IF(dati_pdc!$C1407=3,dati_bdv!$E$2:$E$65536,IF(dati_pdc!$C1407=4,dati_bdv!$F$2:$F$65536,IF(dati_pdc!$C1407=5,dati_bdv!$G$2:$G$65536,dati_bdv!$H$2:$H$65536))))),$A1407,dati_bdv!K$2:K$65536)</f>
        <v>0</v>
      </c>
      <c r="D1407">
        <f>SUMIF(IF(dati_pdc!$C1407=1,dati_bdv!$C$2:$C$65536,IF(dati_pdc!$C1407=2,dati_bdv!$D$2:$D$65536,IF(dati_pdc!$C1407=3,dati_bdv!$E$2:$E$65536,IF(dati_pdc!$C1407=4,dati_bdv!$F$2:$F$65536,IF(dati_pdc!$C1407=5,dati_bdv!$G$2:$G$65536,dati_bdv!$H$2:$H$65536))))),$A1407,dati_bdv!L$2:L$65536)</f>
        <v>0</v>
      </c>
      <c r="E1407">
        <f>SUMIF(IF(dati_pdc!$C1407=1,dati_bdv!$C$2:$C$65536,IF(dati_pdc!$C1407=2,dati_bdv!$D$2:$D$65536,IF(dati_pdc!$C1407=3,dati_bdv!$E$2:$E$65536,IF(dati_pdc!$C1407=4,dati_bdv!$F$2:$F$65536,IF(dati_pdc!$C1407=5,dati_bdv!$G$2:$G$65536,dati_bdv!$H$2:$H$65536))))),$A1407,dati_bdv!M$2:M$65536)</f>
        <v>0</v>
      </c>
      <c r="F1407">
        <f>SUMIF(IF(dati_pdc!$C1407=1,dati_bdv!$C$2:$C$65536,IF(dati_pdc!$C1407=2,dati_bdv!$D$2:$D$65536,IF(dati_pdc!$C1407=3,dati_bdv!$E$2:$E$65536,IF(dati_pdc!$C1407=4,dati_bdv!$F$2:$F$65536,IF(dati_pdc!$C1407=5,dati_bdv!$G$2:$G$65536,dati_bdv!$H$2:$H$65536))))),$A1407,dati_bdv!N$2:N$65536)</f>
        <v>0</v>
      </c>
    </row>
    <row r="1408" spans="1:6">
      <c r="A1408" s="34">
        <f>dati_pdc!A1408</f>
        <v>0</v>
      </c>
      <c r="B1408">
        <f>SUMIF(IF(dati_pdc!$C1408=1,dati_bdv!$C$2:$C$65536,IF(dati_pdc!$C1408=2,dati_bdv!$D$2:$D$65536,IF(dati_pdc!$C1408=3,dati_bdv!$E$2:$E$65536,IF(dati_pdc!$C1408=4,dati_bdv!$F$2:$F$65536,IF(dati_pdc!$C1408=5,dati_bdv!$G$2:$G$65536,dati_bdv!$H$2:$H$65536))))),$A1408,dati_bdv!J$2:J$65536)</f>
        <v>0</v>
      </c>
      <c r="C1408">
        <f>SUMIF(IF(dati_pdc!$C1408=1,dati_bdv!$C$2:$C$65536,IF(dati_pdc!$C1408=2,dati_bdv!$D$2:$D$65536,IF(dati_pdc!$C1408=3,dati_bdv!$E$2:$E$65536,IF(dati_pdc!$C1408=4,dati_bdv!$F$2:$F$65536,IF(dati_pdc!$C1408=5,dati_bdv!$G$2:$G$65536,dati_bdv!$H$2:$H$65536))))),$A1408,dati_bdv!K$2:K$65536)</f>
        <v>0</v>
      </c>
      <c r="D1408">
        <f>SUMIF(IF(dati_pdc!$C1408=1,dati_bdv!$C$2:$C$65536,IF(dati_pdc!$C1408=2,dati_bdv!$D$2:$D$65536,IF(dati_pdc!$C1408=3,dati_bdv!$E$2:$E$65536,IF(dati_pdc!$C1408=4,dati_bdv!$F$2:$F$65536,IF(dati_pdc!$C1408=5,dati_bdv!$G$2:$G$65536,dati_bdv!$H$2:$H$65536))))),$A1408,dati_bdv!L$2:L$65536)</f>
        <v>0</v>
      </c>
      <c r="E1408">
        <f>SUMIF(IF(dati_pdc!$C1408=1,dati_bdv!$C$2:$C$65536,IF(dati_pdc!$C1408=2,dati_bdv!$D$2:$D$65536,IF(dati_pdc!$C1408=3,dati_bdv!$E$2:$E$65536,IF(dati_pdc!$C1408=4,dati_bdv!$F$2:$F$65536,IF(dati_pdc!$C1408=5,dati_bdv!$G$2:$G$65536,dati_bdv!$H$2:$H$65536))))),$A1408,dati_bdv!M$2:M$65536)</f>
        <v>0</v>
      </c>
      <c r="F1408">
        <f>SUMIF(IF(dati_pdc!$C1408=1,dati_bdv!$C$2:$C$65536,IF(dati_pdc!$C1408=2,dati_bdv!$D$2:$D$65536,IF(dati_pdc!$C1408=3,dati_bdv!$E$2:$E$65536,IF(dati_pdc!$C1408=4,dati_bdv!$F$2:$F$65536,IF(dati_pdc!$C1408=5,dati_bdv!$G$2:$G$65536,dati_bdv!$H$2:$H$65536))))),$A1408,dati_bdv!N$2:N$65536)</f>
        <v>0</v>
      </c>
    </row>
    <row r="1409" spans="1:6">
      <c r="A1409" s="34">
        <f>dati_pdc!A1409</f>
        <v>0</v>
      </c>
      <c r="B1409">
        <f>SUMIF(IF(dati_pdc!$C1409=1,dati_bdv!$C$2:$C$65536,IF(dati_pdc!$C1409=2,dati_bdv!$D$2:$D$65536,IF(dati_pdc!$C1409=3,dati_bdv!$E$2:$E$65536,IF(dati_pdc!$C1409=4,dati_bdv!$F$2:$F$65536,IF(dati_pdc!$C1409=5,dati_bdv!$G$2:$G$65536,dati_bdv!$H$2:$H$65536))))),$A1409,dati_bdv!J$2:J$65536)</f>
        <v>0</v>
      </c>
      <c r="C1409">
        <f>SUMIF(IF(dati_pdc!$C1409=1,dati_bdv!$C$2:$C$65536,IF(dati_pdc!$C1409=2,dati_bdv!$D$2:$D$65536,IF(dati_pdc!$C1409=3,dati_bdv!$E$2:$E$65536,IF(dati_pdc!$C1409=4,dati_bdv!$F$2:$F$65536,IF(dati_pdc!$C1409=5,dati_bdv!$G$2:$G$65536,dati_bdv!$H$2:$H$65536))))),$A1409,dati_bdv!K$2:K$65536)</f>
        <v>0</v>
      </c>
      <c r="D1409">
        <f>SUMIF(IF(dati_pdc!$C1409=1,dati_bdv!$C$2:$C$65536,IF(dati_pdc!$C1409=2,dati_bdv!$D$2:$D$65536,IF(dati_pdc!$C1409=3,dati_bdv!$E$2:$E$65536,IF(dati_pdc!$C1409=4,dati_bdv!$F$2:$F$65536,IF(dati_pdc!$C1409=5,dati_bdv!$G$2:$G$65536,dati_bdv!$H$2:$H$65536))))),$A1409,dati_bdv!L$2:L$65536)</f>
        <v>0</v>
      </c>
      <c r="E1409">
        <f>SUMIF(IF(dati_pdc!$C1409=1,dati_bdv!$C$2:$C$65536,IF(dati_pdc!$C1409=2,dati_bdv!$D$2:$D$65536,IF(dati_pdc!$C1409=3,dati_bdv!$E$2:$E$65536,IF(dati_pdc!$C1409=4,dati_bdv!$F$2:$F$65536,IF(dati_pdc!$C1409=5,dati_bdv!$G$2:$G$65536,dati_bdv!$H$2:$H$65536))))),$A1409,dati_bdv!M$2:M$65536)</f>
        <v>0</v>
      </c>
      <c r="F1409">
        <f>SUMIF(IF(dati_pdc!$C1409=1,dati_bdv!$C$2:$C$65536,IF(dati_pdc!$C1409=2,dati_bdv!$D$2:$D$65536,IF(dati_pdc!$C1409=3,dati_bdv!$E$2:$E$65536,IF(dati_pdc!$C1409=4,dati_bdv!$F$2:$F$65536,IF(dati_pdc!$C1409=5,dati_bdv!$G$2:$G$65536,dati_bdv!$H$2:$H$65536))))),$A1409,dati_bdv!N$2:N$65536)</f>
        <v>0</v>
      </c>
    </row>
    <row r="1410" spans="1:6">
      <c r="A1410" s="34">
        <f>dati_pdc!A1410</f>
        <v>0</v>
      </c>
      <c r="B1410">
        <f>SUMIF(IF(dati_pdc!$C1410=1,dati_bdv!$C$2:$C$65536,IF(dati_pdc!$C1410=2,dati_bdv!$D$2:$D$65536,IF(dati_pdc!$C1410=3,dati_bdv!$E$2:$E$65536,IF(dati_pdc!$C1410=4,dati_bdv!$F$2:$F$65536,IF(dati_pdc!$C1410=5,dati_bdv!$G$2:$G$65536,dati_bdv!$H$2:$H$65536))))),$A1410,dati_bdv!J$2:J$65536)</f>
        <v>0</v>
      </c>
      <c r="C1410">
        <f>SUMIF(IF(dati_pdc!$C1410=1,dati_bdv!$C$2:$C$65536,IF(dati_pdc!$C1410=2,dati_bdv!$D$2:$D$65536,IF(dati_pdc!$C1410=3,dati_bdv!$E$2:$E$65536,IF(dati_pdc!$C1410=4,dati_bdv!$F$2:$F$65536,IF(dati_pdc!$C1410=5,dati_bdv!$G$2:$G$65536,dati_bdv!$H$2:$H$65536))))),$A1410,dati_bdv!K$2:K$65536)</f>
        <v>0</v>
      </c>
      <c r="D1410">
        <f>SUMIF(IF(dati_pdc!$C1410=1,dati_bdv!$C$2:$C$65536,IF(dati_pdc!$C1410=2,dati_bdv!$D$2:$D$65536,IF(dati_pdc!$C1410=3,dati_bdv!$E$2:$E$65536,IF(dati_pdc!$C1410=4,dati_bdv!$F$2:$F$65536,IF(dati_pdc!$C1410=5,dati_bdv!$G$2:$G$65536,dati_bdv!$H$2:$H$65536))))),$A1410,dati_bdv!L$2:L$65536)</f>
        <v>0</v>
      </c>
      <c r="E1410">
        <f>SUMIF(IF(dati_pdc!$C1410=1,dati_bdv!$C$2:$C$65536,IF(dati_pdc!$C1410=2,dati_bdv!$D$2:$D$65536,IF(dati_pdc!$C1410=3,dati_bdv!$E$2:$E$65536,IF(dati_pdc!$C1410=4,dati_bdv!$F$2:$F$65536,IF(dati_pdc!$C1410=5,dati_bdv!$G$2:$G$65536,dati_bdv!$H$2:$H$65536))))),$A1410,dati_bdv!M$2:M$65536)</f>
        <v>0</v>
      </c>
      <c r="F1410">
        <f>SUMIF(IF(dati_pdc!$C1410=1,dati_bdv!$C$2:$C$65536,IF(dati_pdc!$C1410=2,dati_bdv!$D$2:$D$65536,IF(dati_pdc!$C1410=3,dati_bdv!$E$2:$E$65536,IF(dati_pdc!$C1410=4,dati_bdv!$F$2:$F$65536,IF(dati_pdc!$C1410=5,dati_bdv!$G$2:$G$65536,dati_bdv!$H$2:$H$65536))))),$A1410,dati_bdv!N$2:N$65536)</f>
        <v>0</v>
      </c>
    </row>
    <row r="1411" spans="1:6">
      <c r="A1411" s="34">
        <f>dati_pdc!A1411</f>
        <v>0</v>
      </c>
      <c r="B1411">
        <f>SUMIF(IF(dati_pdc!$C1411=1,dati_bdv!$C$2:$C$65536,IF(dati_pdc!$C1411=2,dati_bdv!$D$2:$D$65536,IF(dati_pdc!$C1411=3,dati_bdv!$E$2:$E$65536,IF(dati_pdc!$C1411=4,dati_bdv!$F$2:$F$65536,IF(dati_pdc!$C1411=5,dati_bdv!$G$2:$G$65536,dati_bdv!$H$2:$H$65536))))),$A1411,dati_bdv!J$2:J$65536)</f>
        <v>0</v>
      </c>
      <c r="C1411">
        <f>SUMIF(IF(dati_pdc!$C1411=1,dati_bdv!$C$2:$C$65536,IF(dati_pdc!$C1411=2,dati_bdv!$D$2:$D$65536,IF(dati_pdc!$C1411=3,dati_bdv!$E$2:$E$65536,IF(dati_pdc!$C1411=4,dati_bdv!$F$2:$F$65536,IF(dati_pdc!$C1411=5,dati_bdv!$G$2:$G$65536,dati_bdv!$H$2:$H$65536))))),$A1411,dati_bdv!K$2:K$65536)</f>
        <v>0</v>
      </c>
      <c r="D1411">
        <f>SUMIF(IF(dati_pdc!$C1411=1,dati_bdv!$C$2:$C$65536,IF(dati_pdc!$C1411=2,dati_bdv!$D$2:$D$65536,IF(dati_pdc!$C1411=3,dati_bdv!$E$2:$E$65536,IF(dati_pdc!$C1411=4,dati_bdv!$F$2:$F$65536,IF(dati_pdc!$C1411=5,dati_bdv!$G$2:$G$65536,dati_bdv!$H$2:$H$65536))))),$A1411,dati_bdv!L$2:L$65536)</f>
        <v>0</v>
      </c>
      <c r="E1411">
        <f>SUMIF(IF(dati_pdc!$C1411=1,dati_bdv!$C$2:$C$65536,IF(dati_pdc!$C1411=2,dati_bdv!$D$2:$D$65536,IF(dati_pdc!$C1411=3,dati_bdv!$E$2:$E$65536,IF(dati_pdc!$C1411=4,dati_bdv!$F$2:$F$65536,IF(dati_pdc!$C1411=5,dati_bdv!$G$2:$G$65536,dati_bdv!$H$2:$H$65536))))),$A1411,dati_bdv!M$2:M$65536)</f>
        <v>0</v>
      </c>
      <c r="F1411">
        <f>SUMIF(IF(dati_pdc!$C1411=1,dati_bdv!$C$2:$C$65536,IF(dati_pdc!$C1411=2,dati_bdv!$D$2:$D$65536,IF(dati_pdc!$C1411=3,dati_bdv!$E$2:$E$65536,IF(dati_pdc!$C1411=4,dati_bdv!$F$2:$F$65536,IF(dati_pdc!$C1411=5,dati_bdv!$G$2:$G$65536,dati_bdv!$H$2:$H$65536))))),$A1411,dati_bdv!N$2:N$65536)</f>
        <v>0</v>
      </c>
    </row>
    <row r="1412" spans="1:6">
      <c r="A1412" s="34">
        <f>dati_pdc!A1412</f>
        <v>0</v>
      </c>
      <c r="B1412">
        <f>SUMIF(IF(dati_pdc!$C1412=1,dati_bdv!$C$2:$C$65536,IF(dati_pdc!$C1412=2,dati_bdv!$D$2:$D$65536,IF(dati_pdc!$C1412=3,dati_bdv!$E$2:$E$65536,IF(dati_pdc!$C1412=4,dati_bdv!$F$2:$F$65536,IF(dati_pdc!$C1412=5,dati_bdv!$G$2:$G$65536,dati_bdv!$H$2:$H$65536))))),$A1412,dati_bdv!J$2:J$65536)</f>
        <v>0</v>
      </c>
      <c r="C1412">
        <f>SUMIF(IF(dati_pdc!$C1412=1,dati_bdv!$C$2:$C$65536,IF(dati_pdc!$C1412=2,dati_bdv!$D$2:$D$65536,IF(dati_pdc!$C1412=3,dati_bdv!$E$2:$E$65536,IF(dati_pdc!$C1412=4,dati_bdv!$F$2:$F$65536,IF(dati_pdc!$C1412=5,dati_bdv!$G$2:$G$65536,dati_bdv!$H$2:$H$65536))))),$A1412,dati_bdv!K$2:K$65536)</f>
        <v>0</v>
      </c>
      <c r="D1412">
        <f>SUMIF(IF(dati_pdc!$C1412=1,dati_bdv!$C$2:$C$65536,IF(dati_pdc!$C1412=2,dati_bdv!$D$2:$D$65536,IF(dati_pdc!$C1412=3,dati_bdv!$E$2:$E$65536,IF(dati_pdc!$C1412=4,dati_bdv!$F$2:$F$65536,IF(dati_pdc!$C1412=5,dati_bdv!$G$2:$G$65536,dati_bdv!$H$2:$H$65536))))),$A1412,dati_bdv!L$2:L$65536)</f>
        <v>0</v>
      </c>
      <c r="E1412">
        <f>SUMIF(IF(dati_pdc!$C1412=1,dati_bdv!$C$2:$C$65536,IF(dati_pdc!$C1412=2,dati_bdv!$D$2:$D$65536,IF(dati_pdc!$C1412=3,dati_bdv!$E$2:$E$65536,IF(dati_pdc!$C1412=4,dati_bdv!$F$2:$F$65536,IF(dati_pdc!$C1412=5,dati_bdv!$G$2:$G$65536,dati_bdv!$H$2:$H$65536))))),$A1412,dati_bdv!M$2:M$65536)</f>
        <v>0</v>
      </c>
      <c r="F1412">
        <f>SUMIF(IF(dati_pdc!$C1412=1,dati_bdv!$C$2:$C$65536,IF(dati_pdc!$C1412=2,dati_bdv!$D$2:$D$65536,IF(dati_pdc!$C1412=3,dati_bdv!$E$2:$E$65536,IF(dati_pdc!$C1412=4,dati_bdv!$F$2:$F$65536,IF(dati_pdc!$C1412=5,dati_bdv!$G$2:$G$65536,dati_bdv!$H$2:$H$65536))))),$A1412,dati_bdv!N$2:N$65536)</f>
        <v>0</v>
      </c>
    </row>
    <row r="1413" spans="1:6">
      <c r="A1413" s="34">
        <f>dati_pdc!A1413</f>
        <v>0</v>
      </c>
      <c r="B1413">
        <f>SUMIF(IF(dati_pdc!$C1413=1,dati_bdv!$C$2:$C$65536,IF(dati_pdc!$C1413=2,dati_bdv!$D$2:$D$65536,IF(dati_pdc!$C1413=3,dati_bdv!$E$2:$E$65536,IF(dati_pdc!$C1413=4,dati_bdv!$F$2:$F$65536,IF(dati_pdc!$C1413=5,dati_bdv!$G$2:$G$65536,dati_bdv!$H$2:$H$65536))))),$A1413,dati_bdv!J$2:J$65536)</f>
        <v>0</v>
      </c>
      <c r="C1413">
        <f>SUMIF(IF(dati_pdc!$C1413=1,dati_bdv!$C$2:$C$65536,IF(dati_pdc!$C1413=2,dati_bdv!$D$2:$D$65536,IF(dati_pdc!$C1413=3,dati_bdv!$E$2:$E$65536,IF(dati_pdc!$C1413=4,dati_bdv!$F$2:$F$65536,IF(dati_pdc!$C1413=5,dati_bdv!$G$2:$G$65536,dati_bdv!$H$2:$H$65536))))),$A1413,dati_bdv!K$2:K$65536)</f>
        <v>0</v>
      </c>
      <c r="D1413">
        <f>SUMIF(IF(dati_pdc!$C1413=1,dati_bdv!$C$2:$C$65536,IF(dati_pdc!$C1413=2,dati_bdv!$D$2:$D$65536,IF(dati_pdc!$C1413=3,dati_bdv!$E$2:$E$65536,IF(dati_pdc!$C1413=4,dati_bdv!$F$2:$F$65536,IF(dati_pdc!$C1413=5,dati_bdv!$G$2:$G$65536,dati_bdv!$H$2:$H$65536))))),$A1413,dati_bdv!L$2:L$65536)</f>
        <v>0</v>
      </c>
      <c r="E1413">
        <f>SUMIF(IF(dati_pdc!$C1413=1,dati_bdv!$C$2:$C$65536,IF(dati_pdc!$C1413=2,dati_bdv!$D$2:$D$65536,IF(dati_pdc!$C1413=3,dati_bdv!$E$2:$E$65536,IF(dati_pdc!$C1413=4,dati_bdv!$F$2:$F$65536,IF(dati_pdc!$C1413=5,dati_bdv!$G$2:$G$65536,dati_bdv!$H$2:$H$65536))))),$A1413,dati_bdv!M$2:M$65536)</f>
        <v>0</v>
      </c>
      <c r="F1413">
        <f>SUMIF(IF(dati_pdc!$C1413=1,dati_bdv!$C$2:$C$65536,IF(dati_pdc!$C1413=2,dati_bdv!$D$2:$D$65536,IF(dati_pdc!$C1413=3,dati_bdv!$E$2:$E$65536,IF(dati_pdc!$C1413=4,dati_bdv!$F$2:$F$65536,IF(dati_pdc!$C1413=5,dati_bdv!$G$2:$G$65536,dati_bdv!$H$2:$H$65536))))),$A1413,dati_bdv!N$2:N$65536)</f>
        <v>0</v>
      </c>
    </row>
    <row r="1414" spans="1:6">
      <c r="A1414" s="34">
        <f>dati_pdc!A1414</f>
        <v>0</v>
      </c>
      <c r="B1414">
        <f>SUMIF(IF(dati_pdc!$C1414=1,dati_bdv!$C$2:$C$65536,IF(dati_pdc!$C1414=2,dati_bdv!$D$2:$D$65536,IF(dati_pdc!$C1414=3,dati_bdv!$E$2:$E$65536,IF(dati_pdc!$C1414=4,dati_bdv!$F$2:$F$65536,IF(dati_pdc!$C1414=5,dati_bdv!$G$2:$G$65536,dati_bdv!$H$2:$H$65536))))),$A1414,dati_bdv!J$2:J$65536)</f>
        <v>0</v>
      </c>
      <c r="C1414">
        <f>SUMIF(IF(dati_pdc!$C1414=1,dati_bdv!$C$2:$C$65536,IF(dati_pdc!$C1414=2,dati_bdv!$D$2:$D$65536,IF(dati_pdc!$C1414=3,dati_bdv!$E$2:$E$65536,IF(dati_pdc!$C1414=4,dati_bdv!$F$2:$F$65536,IF(dati_pdc!$C1414=5,dati_bdv!$G$2:$G$65536,dati_bdv!$H$2:$H$65536))))),$A1414,dati_bdv!K$2:K$65536)</f>
        <v>0</v>
      </c>
      <c r="D1414">
        <f>SUMIF(IF(dati_pdc!$C1414=1,dati_bdv!$C$2:$C$65536,IF(dati_pdc!$C1414=2,dati_bdv!$D$2:$D$65536,IF(dati_pdc!$C1414=3,dati_bdv!$E$2:$E$65536,IF(dati_pdc!$C1414=4,dati_bdv!$F$2:$F$65536,IF(dati_pdc!$C1414=5,dati_bdv!$G$2:$G$65536,dati_bdv!$H$2:$H$65536))))),$A1414,dati_bdv!L$2:L$65536)</f>
        <v>0</v>
      </c>
      <c r="E1414">
        <f>SUMIF(IF(dati_pdc!$C1414=1,dati_bdv!$C$2:$C$65536,IF(dati_pdc!$C1414=2,dati_bdv!$D$2:$D$65536,IF(dati_pdc!$C1414=3,dati_bdv!$E$2:$E$65536,IF(dati_pdc!$C1414=4,dati_bdv!$F$2:$F$65536,IF(dati_pdc!$C1414=5,dati_bdv!$G$2:$G$65536,dati_bdv!$H$2:$H$65536))))),$A1414,dati_bdv!M$2:M$65536)</f>
        <v>0</v>
      </c>
      <c r="F1414">
        <f>SUMIF(IF(dati_pdc!$C1414=1,dati_bdv!$C$2:$C$65536,IF(dati_pdc!$C1414=2,dati_bdv!$D$2:$D$65536,IF(dati_pdc!$C1414=3,dati_bdv!$E$2:$E$65536,IF(dati_pdc!$C1414=4,dati_bdv!$F$2:$F$65536,IF(dati_pdc!$C1414=5,dati_bdv!$G$2:$G$65536,dati_bdv!$H$2:$H$65536))))),$A1414,dati_bdv!N$2:N$65536)</f>
        <v>0</v>
      </c>
    </row>
    <row r="1415" spans="1:6">
      <c r="A1415" s="34">
        <f>dati_pdc!A1415</f>
        <v>0</v>
      </c>
      <c r="B1415">
        <f>SUMIF(IF(dati_pdc!$C1415=1,dati_bdv!$C$2:$C$65536,IF(dati_pdc!$C1415=2,dati_bdv!$D$2:$D$65536,IF(dati_pdc!$C1415=3,dati_bdv!$E$2:$E$65536,IF(dati_pdc!$C1415=4,dati_bdv!$F$2:$F$65536,IF(dati_pdc!$C1415=5,dati_bdv!$G$2:$G$65536,dati_bdv!$H$2:$H$65536))))),$A1415,dati_bdv!J$2:J$65536)</f>
        <v>0</v>
      </c>
      <c r="C1415">
        <f>SUMIF(IF(dati_pdc!$C1415=1,dati_bdv!$C$2:$C$65536,IF(dati_pdc!$C1415=2,dati_bdv!$D$2:$D$65536,IF(dati_pdc!$C1415=3,dati_bdv!$E$2:$E$65536,IF(dati_pdc!$C1415=4,dati_bdv!$F$2:$F$65536,IF(dati_pdc!$C1415=5,dati_bdv!$G$2:$G$65536,dati_bdv!$H$2:$H$65536))))),$A1415,dati_bdv!K$2:K$65536)</f>
        <v>0</v>
      </c>
      <c r="D1415">
        <f>SUMIF(IF(dati_pdc!$C1415=1,dati_bdv!$C$2:$C$65536,IF(dati_pdc!$C1415=2,dati_bdv!$D$2:$D$65536,IF(dati_pdc!$C1415=3,dati_bdv!$E$2:$E$65536,IF(dati_pdc!$C1415=4,dati_bdv!$F$2:$F$65536,IF(dati_pdc!$C1415=5,dati_bdv!$G$2:$G$65536,dati_bdv!$H$2:$H$65536))))),$A1415,dati_bdv!L$2:L$65536)</f>
        <v>0</v>
      </c>
      <c r="E1415">
        <f>SUMIF(IF(dati_pdc!$C1415=1,dati_bdv!$C$2:$C$65536,IF(dati_pdc!$C1415=2,dati_bdv!$D$2:$D$65536,IF(dati_pdc!$C1415=3,dati_bdv!$E$2:$E$65536,IF(dati_pdc!$C1415=4,dati_bdv!$F$2:$F$65536,IF(dati_pdc!$C1415=5,dati_bdv!$G$2:$G$65536,dati_bdv!$H$2:$H$65536))))),$A1415,dati_bdv!M$2:M$65536)</f>
        <v>0</v>
      </c>
      <c r="F1415">
        <f>SUMIF(IF(dati_pdc!$C1415=1,dati_bdv!$C$2:$C$65536,IF(dati_pdc!$C1415=2,dati_bdv!$D$2:$D$65536,IF(dati_pdc!$C1415=3,dati_bdv!$E$2:$E$65536,IF(dati_pdc!$C1415=4,dati_bdv!$F$2:$F$65536,IF(dati_pdc!$C1415=5,dati_bdv!$G$2:$G$65536,dati_bdv!$H$2:$H$65536))))),$A1415,dati_bdv!N$2:N$65536)</f>
        <v>0</v>
      </c>
    </row>
    <row r="1416" spans="1:6">
      <c r="A1416" s="34">
        <f>dati_pdc!A1416</f>
        <v>0</v>
      </c>
      <c r="B1416">
        <f>SUMIF(IF(dati_pdc!$C1416=1,dati_bdv!$C$2:$C$65536,IF(dati_pdc!$C1416=2,dati_bdv!$D$2:$D$65536,IF(dati_pdc!$C1416=3,dati_bdv!$E$2:$E$65536,IF(dati_pdc!$C1416=4,dati_bdv!$F$2:$F$65536,IF(dati_pdc!$C1416=5,dati_bdv!$G$2:$G$65536,dati_bdv!$H$2:$H$65536))))),$A1416,dati_bdv!J$2:J$65536)</f>
        <v>0</v>
      </c>
      <c r="C1416">
        <f>SUMIF(IF(dati_pdc!$C1416=1,dati_bdv!$C$2:$C$65536,IF(dati_pdc!$C1416=2,dati_bdv!$D$2:$D$65536,IF(dati_pdc!$C1416=3,dati_bdv!$E$2:$E$65536,IF(dati_pdc!$C1416=4,dati_bdv!$F$2:$F$65536,IF(dati_pdc!$C1416=5,dati_bdv!$G$2:$G$65536,dati_bdv!$H$2:$H$65536))))),$A1416,dati_bdv!K$2:K$65536)</f>
        <v>0</v>
      </c>
      <c r="D1416">
        <f>SUMIF(IF(dati_pdc!$C1416=1,dati_bdv!$C$2:$C$65536,IF(dati_pdc!$C1416=2,dati_bdv!$D$2:$D$65536,IF(dati_pdc!$C1416=3,dati_bdv!$E$2:$E$65536,IF(dati_pdc!$C1416=4,dati_bdv!$F$2:$F$65536,IF(dati_pdc!$C1416=5,dati_bdv!$G$2:$G$65536,dati_bdv!$H$2:$H$65536))))),$A1416,dati_bdv!L$2:L$65536)</f>
        <v>0</v>
      </c>
      <c r="E1416">
        <f>SUMIF(IF(dati_pdc!$C1416=1,dati_bdv!$C$2:$C$65536,IF(dati_pdc!$C1416=2,dati_bdv!$D$2:$D$65536,IF(dati_pdc!$C1416=3,dati_bdv!$E$2:$E$65536,IF(dati_pdc!$C1416=4,dati_bdv!$F$2:$F$65536,IF(dati_pdc!$C1416=5,dati_bdv!$G$2:$G$65536,dati_bdv!$H$2:$H$65536))))),$A1416,dati_bdv!M$2:M$65536)</f>
        <v>0</v>
      </c>
      <c r="F1416">
        <f>SUMIF(IF(dati_pdc!$C1416=1,dati_bdv!$C$2:$C$65536,IF(dati_pdc!$C1416=2,dati_bdv!$D$2:$D$65536,IF(dati_pdc!$C1416=3,dati_bdv!$E$2:$E$65536,IF(dati_pdc!$C1416=4,dati_bdv!$F$2:$F$65536,IF(dati_pdc!$C1416=5,dati_bdv!$G$2:$G$65536,dati_bdv!$H$2:$H$65536))))),$A1416,dati_bdv!N$2:N$65536)</f>
        <v>0</v>
      </c>
    </row>
    <row r="1417" spans="1:6">
      <c r="A1417" s="34">
        <f>dati_pdc!A1417</f>
        <v>0</v>
      </c>
      <c r="B1417">
        <f>SUMIF(IF(dati_pdc!$C1417=1,dati_bdv!$C$2:$C$65536,IF(dati_pdc!$C1417=2,dati_bdv!$D$2:$D$65536,IF(dati_pdc!$C1417=3,dati_bdv!$E$2:$E$65536,IF(dati_pdc!$C1417=4,dati_bdv!$F$2:$F$65536,IF(dati_pdc!$C1417=5,dati_bdv!$G$2:$G$65536,dati_bdv!$H$2:$H$65536))))),$A1417,dati_bdv!J$2:J$65536)</f>
        <v>0</v>
      </c>
      <c r="C1417">
        <f>SUMIF(IF(dati_pdc!$C1417=1,dati_bdv!$C$2:$C$65536,IF(dati_pdc!$C1417=2,dati_bdv!$D$2:$D$65536,IF(dati_pdc!$C1417=3,dati_bdv!$E$2:$E$65536,IF(dati_pdc!$C1417=4,dati_bdv!$F$2:$F$65536,IF(dati_pdc!$C1417=5,dati_bdv!$G$2:$G$65536,dati_bdv!$H$2:$H$65536))))),$A1417,dati_bdv!K$2:K$65536)</f>
        <v>0</v>
      </c>
      <c r="D1417">
        <f>SUMIF(IF(dati_pdc!$C1417=1,dati_bdv!$C$2:$C$65536,IF(dati_pdc!$C1417=2,dati_bdv!$D$2:$D$65536,IF(dati_pdc!$C1417=3,dati_bdv!$E$2:$E$65536,IF(dati_pdc!$C1417=4,dati_bdv!$F$2:$F$65536,IF(dati_pdc!$C1417=5,dati_bdv!$G$2:$G$65536,dati_bdv!$H$2:$H$65536))))),$A1417,dati_bdv!L$2:L$65536)</f>
        <v>0</v>
      </c>
      <c r="E1417">
        <f>SUMIF(IF(dati_pdc!$C1417=1,dati_bdv!$C$2:$C$65536,IF(dati_pdc!$C1417=2,dati_bdv!$D$2:$D$65536,IF(dati_pdc!$C1417=3,dati_bdv!$E$2:$E$65536,IF(dati_pdc!$C1417=4,dati_bdv!$F$2:$F$65536,IF(dati_pdc!$C1417=5,dati_bdv!$G$2:$G$65536,dati_bdv!$H$2:$H$65536))))),$A1417,dati_bdv!M$2:M$65536)</f>
        <v>0</v>
      </c>
      <c r="F1417">
        <f>SUMIF(IF(dati_pdc!$C1417=1,dati_bdv!$C$2:$C$65536,IF(dati_pdc!$C1417=2,dati_bdv!$D$2:$D$65536,IF(dati_pdc!$C1417=3,dati_bdv!$E$2:$E$65536,IF(dati_pdc!$C1417=4,dati_bdv!$F$2:$F$65536,IF(dati_pdc!$C1417=5,dati_bdv!$G$2:$G$65536,dati_bdv!$H$2:$H$65536))))),$A1417,dati_bdv!N$2:N$65536)</f>
        <v>0</v>
      </c>
    </row>
    <row r="1418" spans="1:6">
      <c r="A1418" s="34">
        <f>dati_pdc!A1418</f>
        <v>0</v>
      </c>
      <c r="B1418">
        <f>SUMIF(IF(dati_pdc!$C1418=1,dati_bdv!$C$2:$C$65536,IF(dati_pdc!$C1418=2,dati_bdv!$D$2:$D$65536,IF(dati_pdc!$C1418=3,dati_bdv!$E$2:$E$65536,IF(dati_pdc!$C1418=4,dati_bdv!$F$2:$F$65536,IF(dati_pdc!$C1418=5,dati_bdv!$G$2:$G$65536,dati_bdv!$H$2:$H$65536))))),$A1418,dati_bdv!J$2:J$65536)</f>
        <v>0</v>
      </c>
      <c r="C1418">
        <f>SUMIF(IF(dati_pdc!$C1418=1,dati_bdv!$C$2:$C$65536,IF(dati_pdc!$C1418=2,dati_bdv!$D$2:$D$65536,IF(dati_pdc!$C1418=3,dati_bdv!$E$2:$E$65536,IF(dati_pdc!$C1418=4,dati_bdv!$F$2:$F$65536,IF(dati_pdc!$C1418=5,dati_bdv!$G$2:$G$65536,dati_bdv!$H$2:$H$65536))))),$A1418,dati_bdv!K$2:K$65536)</f>
        <v>0</v>
      </c>
      <c r="D1418">
        <f>SUMIF(IF(dati_pdc!$C1418=1,dati_bdv!$C$2:$C$65536,IF(dati_pdc!$C1418=2,dati_bdv!$D$2:$D$65536,IF(dati_pdc!$C1418=3,dati_bdv!$E$2:$E$65536,IF(dati_pdc!$C1418=4,dati_bdv!$F$2:$F$65536,IF(dati_pdc!$C1418=5,dati_bdv!$G$2:$G$65536,dati_bdv!$H$2:$H$65536))))),$A1418,dati_bdv!L$2:L$65536)</f>
        <v>0</v>
      </c>
      <c r="E1418">
        <f>SUMIF(IF(dati_pdc!$C1418=1,dati_bdv!$C$2:$C$65536,IF(dati_pdc!$C1418=2,dati_bdv!$D$2:$D$65536,IF(dati_pdc!$C1418=3,dati_bdv!$E$2:$E$65536,IF(dati_pdc!$C1418=4,dati_bdv!$F$2:$F$65536,IF(dati_pdc!$C1418=5,dati_bdv!$G$2:$G$65536,dati_bdv!$H$2:$H$65536))))),$A1418,dati_bdv!M$2:M$65536)</f>
        <v>0</v>
      </c>
      <c r="F1418">
        <f>SUMIF(IF(dati_pdc!$C1418=1,dati_bdv!$C$2:$C$65536,IF(dati_pdc!$C1418=2,dati_bdv!$D$2:$D$65536,IF(dati_pdc!$C1418=3,dati_bdv!$E$2:$E$65536,IF(dati_pdc!$C1418=4,dati_bdv!$F$2:$F$65536,IF(dati_pdc!$C1418=5,dati_bdv!$G$2:$G$65536,dati_bdv!$H$2:$H$65536))))),$A1418,dati_bdv!N$2:N$65536)</f>
        <v>0</v>
      </c>
    </row>
    <row r="1419" spans="1:6">
      <c r="A1419" s="34">
        <f>dati_pdc!A1419</f>
        <v>0</v>
      </c>
      <c r="B1419">
        <f>SUMIF(IF(dati_pdc!$C1419=1,dati_bdv!$C$2:$C$65536,IF(dati_pdc!$C1419=2,dati_bdv!$D$2:$D$65536,IF(dati_pdc!$C1419=3,dati_bdv!$E$2:$E$65536,IF(dati_pdc!$C1419=4,dati_bdv!$F$2:$F$65536,IF(dati_pdc!$C1419=5,dati_bdv!$G$2:$G$65536,dati_bdv!$H$2:$H$65536))))),$A1419,dati_bdv!J$2:J$65536)</f>
        <v>0</v>
      </c>
      <c r="C1419">
        <f>SUMIF(IF(dati_pdc!$C1419=1,dati_bdv!$C$2:$C$65536,IF(dati_pdc!$C1419=2,dati_bdv!$D$2:$D$65536,IF(dati_pdc!$C1419=3,dati_bdv!$E$2:$E$65536,IF(dati_pdc!$C1419=4,dati_bdv!$F$2:$F$65536,IF(dati_pdc!$C1419=5,dati_bdv!$G$2:$G$65536,dati_bdv!$H$2:$H$65536))))),$A1419,dati_bdv!K$2:K$65536)</f>
        <v>0</v>
      </c>
      <c r="D1419">
        <f>SUMIF(IF(dati_pdc!$C1419=1,dati_bdv!$C$2:$C$65536,IF(dati_pdc!$C1419=2,dati_bdv!$D$2:$D$65536,IF(dati_pdc!$C1419=3,dati_bdv!$E$2:$E$65536,IF(dati_pdc!$C1419=4,dati_bdv!$F$2:$F$65536,IF(dati_pdc!$C1419=5,dati_bdv!$G$2:$G$65536,dati_bdv!$H$2:$H$65536))))),$A1419,dati_bdv!L$2:L$65536)</f>
        <v>0</v>
      </c>
      <c r="E1419">
        <f>SUMIF(IF(dati_pdc!$C1419=1,dati_bdv!$C$2:$C$65536,IF(dati_pdc!$C1419=2,dati_bdv!$D$2:$D$65536,IF(dati_pdc!$C1419=3,dati_bdv!$E$2:$E$65536,IF(dati_pdc!$C1419=4,dati_bdv!$F$2:$F$65536,IF(dati_pdc!$C1419=5,dati_bdv!$G$2:$G$65536,dati_bdv!$H$2:$H$65536))))),$A1419,dati_bdv!M$2:M$65536)</f>
        <v>0</v>
      </c>
      <c r="F1419">
        <f>SUMIF(IF(dati_pdc!$C1419=1,dati_bdv!$C$2:$C$65536,IF(dati_pdc!$C1419=2,dati_bdv!$D$2:$D$65536,IF(dati_pdc!$C1419=3,dati_bdv!$E$2:$E$65536,IF(dati_pdc!$C1419=4,dati_bdv!$F$2:$F$65536,IF(dati_pdc!$C1419=5,dati_bdv!$G$2:$G$65536,dati_bdv!$H$2:$H$65536))))),$A1419,dati_bdv!N$2:N$65536)</f>
        <v>0</v>
      </c>
    </row>
    <row r="1420" spans="1:6">
      <c r="A1420" s="34">
        <f>dati_pdc!A1420</f>
        <v>0</v>
      </c>
      <c r="B1420">
        <f>SUMIF(IF(dati_pdc!$C1420=1,dati_bdv!$C$2:$C$65536,IF(dati_pdc!$C1420=2,dati_bdv!$D$2:$D$65536,IF(dati_pdc!$C1420=3,dati_bdv!$E$2:$E$65536,IF(dati_pdc!$C1420=4,dati_bdv!$F$2:$F$65536,IF(dati_pdc!$C1420=5,dati_bdv!$G$2:$G$65536,dati_bdv!$H$2:$H$65536))))),$A1420,dati_bdv!J$2:J$65536)</f>
        <v>0</v>
      </c>
      <c r="C1420">
        <f>SUMIF(IF(dati_pdc!$C1420=1,dati_bdv!$C$2:$C$65536,IF(dati_pdc!$C1420=2,dati_bdv!$D$2:$D$65536,IF(dati_pdc!$C1420=3,dati_bdv!$E$2:$E$65536,IF(dati_pdc!$C1420=4,dati_bdv!$F$2:$F$65536,IF(dati_pdc!$C1420=5,dati_bdv!$G$2:$G$65536,dati_bdv!$H$2:$H$65536))))),$A1420,dati_bdv!K$2:K$65536)</f>
        <v>0</v>
      </c>
      <c r="D1420">
        <f>SUMIF(IF(dati_pdc!$C1420=1,dati_bdv!$C$2:$C$65536,IF(dati_pdc!$C1420=2,dati_bdv!$D$2:$D$65536,IF(dati_pdc!$C1420=3,dati_bdv!$E$2:$E$65536,IF(dati_pdc!$C1420=4,dati_bdv!$F$2:$F$65536,IF(dati_pdc!$C1420=5,dati_bdv!$G$2:$G$65536,dati_bdv!$H$2:$H$65536))))),$A1420,dati_bdv!L$2:L$65536)</f>
        <v>0</v>
      </c>
      <c r="E1420">
        <f>SUMIF(IF(dati_pdc!$C1420=1,dati_bdv!$C$2:$C$65536,IF(dati_pdc!$C1420=2,dati_bdv!$D$2:$D$65536,IF(dati_pdc!$C1420=3,dati_bdv!$E$2:$E$65536,IF(dati_pdc!$C1420=4,dati_bdv!$F$2:$F$65536,IF(dati_pdc!$C1420=5,dati_bdv!$G$2:$G$65536,dati_bdv!$H$2:$H$65536))))),$A1420,dati_bdv!M$2:M$65536)</f>
        <v>0</v>
      </c>
      <c r="F1420">
        <f>SUMIF(IF(dati_pdc!$C1420=1,dati_bdv!$C$2:$C$65536,IF(dati_pdc!$C1420=2,dati_bdv!$D$2:$D$65536,IF(dati_pdc!$C1420=3,dati_bdv!$E$2:$E$65536,IF(dati_pdc!$C1420=4,dati_bdv!$F$2:$F$65536,IF(dati_pdc!$C1420=5,dati_bdv!$G$2:$G$65536,dati_bdv!$H$2:$H$65536))))),$A1420,dati_bdv!N$2:N$65536)</f>
        <v>0</v>
      </c>
    </row>
    <row r="1421" spans="1:6">
      <c r="A1421" s="34">
        <f>dati_pdc!A1421</f>
        <v>0</v>
      </c>
      <c r="B1421">
        <f>SUMIF(IF(dati_pdc!$C1421=1,dati_bdv!$C$2:$C$65536,IF(dati_pdc!$C1421=2,dati_bdv!$D$2:$D$65536,IF(dati_pdc!$C1421=3,dati_bdv!$E$2:$E$65536,IF(dati_pdc!$C1421=4,dati_bdv!$F$2:$F$65536,IF(dati_pdc!$C1421=5,dati_bdv!$G$2:$G$65536,dati_bdv!$H$2:$H$65536))))),$A1421,dati_bdv!J$2:J$65536)</f>
        <v>0</v>
      </c>
      <c r="C1421">
        <f>SUMIF(IF(dati_pdc!$C1421=1,dati_bdv!$C$2:$C$65536,IF(dati_pdc!$C1421=2,dati_bdv!$D$2:$D$65536,IF(dati_pdc!$C1421=3,dati_bdv!$E$2:$E$65536,IF(dati_pdc!$C1421=4,dati_bdv!$F$2:$F$65536,IF(dati_pdc!$C1421=5,dati_bdv!$G$2:$G$65536,dati_bdv!$H$2:$H$65536))))),$A1421,dati_bdv!K$2:K$65536)</f>
        <v>0</v>
      </c>
      <c r="D1421">
        <f>SUMIF(IF(dati_pdc!$C1421=1,dati_bdv!$C$2:$C$65536,IF(dati_pdc!$C1421=2,dati_bdv!$D$2:$D$65536,IF(dati_pdc!$C1421=3,dati_bdv!$E$2:$E$65536,IF(dati_pdc!$C1421=4,dati_bdv!$F$2:$F$65536,IF(dati_pdc!$C1421=5,dati_bdv!$G$2:$G$65536,dati_bdv!$H$2:$H$65536))))),$A1421,dati_bdv!L$2:L$65536)</f>
        <v>0</v>
      </c>
      <c r="E1421">
        <f>SUMIF(IF(dati_pdc!$C1421=1,dati_bdv!$C$2:$C$65536,IF(dati_pdc!$C1421=2,dati_bdv!$D$2:$D$65536,IF(dati_pdc!$C1421=3,dati_bdv!$E$2:$E$65536,IF(dati_pdc!$C1421=4,dati_bdv!$F$2:$F$65536,IF(dati_pdc!$C1421=5,dati_bdv!$G$2:$G$65536,dati_bdv!$H$2:$H$65536))))),$A1421,dati_bdv!M$2:M$65536)</f>
        <v>0</v>
      </c>
      <c r="F1421">
        <f>SUMIF(IF(dati_pdc!$C1421=1,dati_bdv!$C$2:$C$65536,IF(dati_pdc!$C1421=2,dati_bdv!$D$2:$D$65536,IF(dati_pdc!$C1421=3,dati_bdv!$E$2:$E$65536,IF(dati_pdc!$C1421=4,dati_bdv!$F$2:$F$65536,IF(dati_pdc!$C1421=5,dati_bdv!$G$2:$G$65536,dati_bdv!$H$2:$H$65536))))),$A1421,dati_bdv!N$2:N$65536)</f>
        <v>0</v>
      </c>
    </row>
    <row r="1422" spans="1:6">
      <c r="A1422" s="34">
        <f>dati_pdc!A1422</f>
        <v>0</v>
      </c>
      <c r="B1422">
        <f>SUMIF(IF(dati_pdc!$C1422=1,dati_bdv!$C$2:$C$65536,IF(dati_pdc!$C1422=2,dati_bdv!$D$2:$D$65536,IF(dati_pdc!$C1422=3,dati_bdv!$E$2:$E$65536,IF(dati_pdc!$C1422=4,dati_bdv!$F$2:$F$65536,IF(dati_pdc!$C1422=5,dati_bdv!$G$2:$G$65536,dati_bdv!$H$2:$H$65536))))),$A1422,dati_bdv!J$2:J$65536)</f>
        <v>0</v>
      </c>
      <c r="C1422">
        <f>SUMIF(IF(dati_pdc!$C1422=1,dati_bdv!$C$2:$C$65536,IF(dati_pdc!$C1422=2,dati_bdv!$D$2:$D$65536,IF(dati_pdc!$C1422=3,dati_bdv!$E$2:$E$65536,IF(dati_pdc!$C1422=4,dati_bdv!$F$2:$F$65536,IF(dati_pdc!$C1422=5,dati_bdv!$G$2:$G$65536,dati_bdv!$H$2:$H$65536))))),$A1422,dati_bdv!K$2:K$65536)</f>
        <v>0</v>
      </c>
      <c r="D1422">
        <f>SUMIF(IF(dati_pdc!$C1422=1,dati_bdv!$C$2:$C$65536,IF(dati_pdc!$C1422=2,dati_bdv!$D$2:$D$65536,IF(dati_pdc!$C1422=3,dati_bdv!$E$2:$E$65536,IF(dati_pdc!$C1422=4,dati_bdv!$F$2:$F$65536,IF(dati_pdc!$C1422=5,dati_bdv!$G$2:$G$65536,dati_bdv!$H$2:$H$65536))))),$A1422,dati_bdv!L$2:L$65536)</f>
        <v>0</v>
      </c>
      <c r="E1422">
        <f>SUMIF(IF(dati_pdc!$C1422=1,dati_bdv!$C$2:$C$65536,IF(dati_pdc!$C1422=2,dati_bdv!$D$2:$D$65536,IF(dati_pdc!$C1422=3,dati_bdv!$E$2:$E$65536,IF(dati_pdc!$C1422=4,dati_bdv!$F$2:$F$65536,IF(dati_pdc!$C1422=5,dati_bdv!$G$2:$G$65536,dati_bdv!$H$2:$H$65536))))),$A1422,dati_bdv!M$2:M$65536)</f>
        <v>0</v>
      </c>
      <c r="F1422">
        <f>SUMIF(IF(dati_pdc!$C1422=1,dati_bdv!$C$2:$C$65536,IF(dati_pdc!$C1422=2,dati_bdv!$D$2:$D$65536,IF(dati_pdc!$C1422=3,dati_bdv!$E$2:$E$65536,IF(dati_pdc!$C1422=4,dati_bdv!$F$2:$F$65536,IF(dati_pdc!$C1422=5,dati_bdv!$G$2:$G$65536,dati_bdv!$H$2:$H$65536))))),$A1422,dati_bdv!N$2:N$65536)</f>
        <v>0</v>
      </c>
    </row>
    <row r="1423" spans="1:6">
      <c r="A1423" s="34">
        <f>dati_pdc!A1423</f>
        <v>0</v>
      </c>
      <c r="B1423">
        <f>SUMIF(IF(dati_pdc!$C1423=1,dati_bdv!$C$2:$C$65536,IF(dati_pdc!$C1423=2,dati_bdv!$D$2:$D$65536,IF(dati_pdc!$C1423=3,dati_bdv!$E$2:$E$65536,IF(dati_pdc!$C1423=4,dati_bdv!$F$2:$F$65536,IF(dati_pdc!$C1423=5,dati_bdv!$G$2:$G$65536,dati_bdv!$H$2:$H$65536))))),$A1423,dati_bdv!J$2:J$65536)</f>
        <v>0</v>
      </c>
      <c r="C1423">
        <f>SUMIF(IF(dati_pdc!$C1423=1,dati_bdv!$C$2:$C$65536,IF(dati_pdc!$C1423=2,dati_bdv!$D$2:$D$65536,IF(dati_pdc!$C1423=3,dati_bdv!$E$2:$E$65536,IF(dati_pdc!$C1423=4,dati_bdv!$F$2:$F$65536,IF(dati_pdc!$C1423=5,dati_bdv!$G$2:$G$65536,dati_bdv!$H$2:$H$65536))))),$A1423,dati_bdv!K$2:K$65536)</f>
        <v>0</v>
      </c>
      <c r="D1423">
        <f>SUMIF(IF(dati_pdc!$C1423=1,dati_bdv!$C$2:$C$65536,IF(dati_pdc!$C1423=2,dati_bdv!$D$2:$D$65536,IF(dati_pdc!$C1423=3,dati_bdv!$E$2:$E$65536,IF(dati_pdc!$C1423=4,dati_bdv!$F$2:$F$65536,IF(dati_pdc!$C1423=5,dati_bdv!$G$2:$G$65536,dati_bdv!$H$2:$H$65536))))),$A1423,dati_bdv!L$2:L$65536)</f>
        <v>0</v>
      </c>
      <c r="E1423">
        <f>SUMIF(IF(dati_pdc!$C1423=1,dati_bdv!$C$2:$C$65536,IF(dati_pdc!$C1423=2,dati_bdv!$D$2:$D$65536,IF(dati_pdc!$C1423=3,dati_bdv!$E$2:$E$65536,IF(dati_pdc!$C1423=4,dati_bdv!$F$2:$F$65536,IF(dati_pdc!$C1423=5,dati_bdv!$G$2:$G$65536,dati_bdv!$H$2:$H$65536))))),$A1423,dati_bdv!M$2:M$65536)</f>
        <v>0</v>
      </c>
      <c r="F1423">
        <f>SUMIF(IF(dati_pdc!$C1423=1,dati_bdv!$C$2:$C$65536,IF(dati_pdc!$C1423=2,dati_bdv!$D$2:$D$65536,IF(dati_pdc!$C1423=3,dati_bdv!$E$2:$E$65536,IF(dati_pdc!$C1423=4,dati_bdv!$F$2:$F$65536,IF(dati_pdc!$C1423=5,dati_bdv!$G$2:$G$65536,dati_bdv!$H$2:$H$65536))))),$A1423,dati_bdv!N$2:N$65536)</f>
        <v>0</v>
      </c>
    </row>
    <row r="1424" spans="1:6">
      <c r="A1424" s="34">
        <f>dati_pdc!A1424</f>
        <v>0</v>
      </c>
      <c r="B1424">
        <f>SUMIF(IF(dati_pdc!$C1424=1,dati_bdv!$C$2:$C$65536,IF(dati_pdc!$C1424=2,dati_bdv!$D$2:$D$65536,IF(dati_pdc!$C1424=3,dati_bdv!$E$2:$E$65536,IF(dati_pdc!$C1424=4,dati_bdv!$F$2:$F$65536,IF(dati_pdc!$C1424=5,dati_bdv!$G$2:$G$65536,dati_bdv!$H$2:$H$65536))))),$A1424,dati_bdv!J$2:J$65536)</f>
        <v>0</v>
      </c>
      <c r="C1424">
        <f>SUMIF(IF(dati_pdc!$C1424=1,dati_bdv!$C$2:$C$65536,IF(dati_pdc!$C1424=2,dati_bdv!$D$2:$D$65536,IF(dati_pdc!$C1424=3,dati_bdv!$E$2:$E$65536,IF(dati_pdc!$C1424=4,dati_bdv!$F$2:$F$65536,IF(dati_pdc!$C1424=5,dati_bdv!$G$2:$G$65536,dati_bdv!$H$2:$H$65536))))),$A1424,dati_bdv!K$2:K$65536)</f>
        <v>0</v>
      </c>
      <c r="D1424">
        <f>SUMIF(IF(dati_pdc!$C1424=1,dati_bdv!$C$2:$C$65536,IF(dati_pdc!$C1424=2,dati_bdv!$D$2:$D$65536,IF(dati_pdc!$C1424=3,dati_bdv!$E$2:$E$65536,IF(dati_pdc!$C1424=4,dati_bdv!$F$2:$F$65536,IF(dati_pdc!$C1424=5,dati_bdv!$G$2:$G$65536,dati_bdv!$H$2:$H$65536))))),$A1424,dati_bdv!L$2:L$65536)</f>
        <v>0</v>
      </c>
      <c r="E1424">
        <f>SUMIF(IF(dati_pdc!$C1424=1,dati_bdv!$C$2:$C$65536,IF(dati_pdc!$C1424=2,dati_bdv!$D$2:$D$65536,IF(dati_pdc!$C1424=3,dati_bdv!$E$2:$E$65536,IF(dati_pdc!$C1424=4,dati_bdv!$F$2:$F$65536,IF(dati_pdc!$C1424=5,dati_bdv!$G$2:$G$65536,dati_bdv!$H$2:$H$65536))))),$A1424,dati_bdv!M$2:M$65536)</f>
        <v>0</v>
      </c>
      <c r="F1424">
        <f>SUMIF(IF(dati_pdc!$C1424=1,dati_bdv!$C$2:$C$65536,IF(dati_pdc!$C1424=2,dati_bdv!$D$2:$D$65536,IF(dati_pdc!$C1424=3,dati_bdv!$E$2:$E$65536,IF(dati_pdc!$C1424=4,dati_bdv!$F$2:$F$65536,IF(dati_pdc!$C1424=5,dati_bdv!$G$2:$G$65536,dati_bdv!$H$2:$H$65536))))),$A1424,dati_bdv!N$2:N$65536)</f>
        <v>0</v>
      </c>
    </row>
    <row r="1425" spans="1:6">
      <c r="A1425" s="34">
        <f>dati_pdc!A1425</f>
        <v>0</v>
      </c>
      <c r="B1425">
        <f>SUMIF(IF(dati_pdc!$C1425=1,dati_bdv!$C$2:$C$65536,IF(dati_pdc!$C1425=2,dati_bdv!$D$2:$D$65536,IF(dati_pdc!$C1425=3,dati_bdv!$E$2:$E$65536,IF(dati_pdc!$C1425=4,dati_bdv!$F$2:$F$65536,IF(dati_pdc!$C1425=5,dati_bdv!$G$2:$G$65536,dati_bdv!$H$2:$H$65536))))),$A1425,dati_bdv!J$2:J$65536)</f>
        <v>0</v>
      </c>
      <c r="C1425">
        <f>SUMIF(IF(dati_pdc!$C1425=1,dati_bdv!$C$2:$C$65536,IF(dati_pdc!$C1425=2,dati_bdv!$D$2:$D$65536,IF(dati_pdc!$C1425=3,dati_bdv!$E$2:$E$65536,IF(dati_pdc!$C1425=4,dati_bdv!$F$2:$F$65536,IF(dati_pdc!$C1425=5,dati_bdv!$G$2:$G$65536,dati_bdv!$H$2:$H$65536))))),$A1425,dati_bdv!K$2:K$65536)</f>
        <v>0</v>
      </c>
      <c r="D1425">
        <f>SUMIF(IF(dati_pdc!$C1425=1,dati_bdv!$C$2:$C$65536,IF(dati_pdc!$C1425=2,dati_bdv!$D$2:$D$65536,IF(dati_pdc!$C1425=3,dati_bdv!$E$2:$E$65536,IF(dati_pdc!$C1425=4,dati_bdv!$F$2:$F$65536,IF(dati_pdc!$C1425=5,dati_bdv!$G$2:$G$65536,dati_bdv!$H$2:$H$65536))))),$A1425,dati_bdv!L$2:L$65536)</f>
        <v>0</v>
      </c>
      <c r="E1425">
        <f>SUMIF(IF(dati_pdc!$C1425=1,dati_bdv!$C$2:$C$65536,IF(dati_pdc!$C1425=2,dati_bdv!$D$2:$D$65536,IF(dati_pdc!$C1425=3,dati_bdv!$E$2:$E$65536,IF(dati_pdc!$C1425=4,dati_bdv!$F$2:$F$65536,IF(dati_pdc!$C1425=5,dati_bdv!$G$2:$G$65536,dati_bdv!$H$2:$H$65536))))),$A1425,dati_bdv!M$2:M$65536)</f>
        <v>0</v>
      </c>
      <c r="F1425">
        <f>SUMIF(IF(dati_pdc!$C1425=1,dati_bdv!$C$2:$C$65536,IF(dati_pdc!$C1425=2,dati_bdv!$D$2:$D$65536,IF(dati_pdc!$C1425=3,dati_bdv!$E$2:$E$65536,IF(dati_pdc!$C1425=4,dati_bdv!$F$2:$F$65536,IF(dati_pdc!$C1425=5,dati_bdv!$G$2:$G$65536,dati_bdv!$H$2:$H$65536))))),$A1425,dati_bdv!N$2:N$65536)</f>
        <v>0</v>
      </c>
    </row>
    <row r="1426" spans="1:6">
      <c r="A1426" s="34">
        <f>dati_pdc!A1426</f>
        <v>0</v>
      </c>
      <c r="B1426">
        <f>SUMIF(IF(dati_pdc!$C1426=1,dati_bdv!$C$2:$C$65536,IF(dati_pdc!$C1426=2,dati_bdv!$D$2:$D$65536,IF(dati_pdc!$C1426=3,dati_bdv!$E$2:$E$65536,IF(dati_pdc!$C1426=4,dati_bdv!$F$2:$F$65536,IF(dati_pdc!$C1426=5,dati_bdv!$G$2:$G$65536,dati_bdv!$H$2:$H$65536))))),$A1426,dati_bdv!J$2:J$65536)</f>
        <v>0</v>
      </c>
      <c r="C1426">
        <f>SUMIF(IF(dati_pdc!$C1426=1,dati_bdv!$C$2:$C$65536,IF(dati_pdc!$C1426=2,dati_bdv!$D$2:$D$65536,IF(dati_pdc!$C1426=3,dati_bdv!$E$2:$E$65536,IF(dati_pdc!$C1426=4,dati_bdv!$F$2:$F$65536,IF(dati_pdc!$C1426=5,dati_bdv!$G$2:$G$65536,dati_bdv!$H$2:$H$65536))))),$A1426,dati_bdv!K$2:K$65536)</f>
        <v>0</v>
      </c>
      <c r="D1426">
        <f>SUMIF(IF(dati_pdc!$C1426=1,dati_bdv!$C$2:$C$65536,IF(dati_pdc!$C1426=2,dati_bdv!$D$2:$D$65536,IF(dati_pdc!$C1426=3,dati_bdv!$E$2:$E$65536,IF(dati_pdc!$C1426=4,dati_bdv!$F$2:$F$65536,IF(dati_pdc!$C1426=5,dati_bdv!$G$2:$G$65536,dati_bdv!$H$2:$H$65536))))),$A1426,dati_bdv!L$2:L$65536)</f>
        <v>0</v>
      </c>
      <c r="E1426">
        <f>SUMIF(IF(dati_pdc!$C1426=1,dati_bdv!$C$2:$C$65536,IF(dati_pdc!$C1426=2,dati_bdv!$D$2:$D$65536,IF(dati_pdc!$C1426=3,dati_bdv!$E$2:$E$65536,IF(dati_pdc!$C1426=4,dati_bdv!$F$2:$F$65536,IF(dati_pdc!$C1426=5,dati_bdv!$G$2:$G$65536,dati_bdv!$H$2:$H$65536))))),$A1426,dati_bdv!M$2:M$65536)</f>
        <v>0</v>
      </c>
      <c r="F1426">
        <f>SUMIF(IF(dati_pdc!$C1426=1,dati_bdv!$C$2:$C$65536,IF(dati_pdc!$C1426=2,dati_bdv!$D$2:$D$65536,IF(dati_pdc!$C1426=3,dati_bdv!$E$2:$E$65536,IF(dati_pdc!$C1426=4,dati_bdv!$F$2:$F$65536,IF(dati_pdc!$C1426=5,dati_bdv!$G$2:$G$65536,dati_bdv!$H$2:$H$65536))))),$A1426,dati_bdv!N$2:N$65536)</f>
        <v>0</v>
      </c>
    </row>
    <row r="1427" spans="1:6">
      <c r="A1427" s="34">
        <f>dati_pdc!A1427</f>
        <v>0</v>
      </c>
      <c r="B1427">
        <f>SUMIF(IF(dati_pdc!$C1427=1,dati_bdv!$C$2:$C$65536,IF(dati_pdc!$C1427=2,dati_bdv!$D$2:$D$65536,IF(dati_pdc!$C1427=3,dati_bdv!$E$2:$E$65536,IF(dati_pdc!$C1427=4,dati_bdv!$F$2:$F$65536,IF(dati_pdc!$C1427=5,dati_bdv!$G$2:$G$65536,dati_bdv!$H$2:$H$65536))))),$A1427,dati_bdv!J$2:J$65536)</f>
        <v>0</v>
      </c>
      <c r="C1427">
        <f>SUMIF(IF(dati_pdc!$C1427=1,dati_bdv!$C$2:$C$65536,IF(dati_pdc!$C1427=2,dati_bdv!$D$2:$D$65536,IF(dati_pdc!$C1427=3,dati_bdv!$E$2:$E$65536,IF(dati_pdc!$C1427=4,dati_bdv!$F$2:$F$65536,IF(dati_pdc!$C1427=5,dati_bdv!$G$2:$G$65536,dati_bdv!$H$2:$H$65536))))),$A1427,dati_bdv!K$2:K$65536)</f>
        <v>0</v>
      </c>
      <c r="D1427">
        <f>SUMIF(IF(dati_pdc!$C1427=1,dati_bdv!$C$2:$C$65536,IF(dati_pdc!$C1427=2,dati_bdv!$D$2:$D$65536,IF(dati_pdc!$C1427=3,dati_bdv!$E$2:$E$65536,IF(dati_pdc!$C1427=4,dati_bdv!$F$2:$F$65536,IF(dati_pdc!$C1427=5,dati_bdv!$G$2:$G$65536,dati_bdv!$H$2:$H$65536))))),$A1427,dati_bdv!L$2:L$65536)</f>
        <v>0</v>
      </c>
      <c r="E1427">
        <f>SUMIF(IF(dati_pdc!$C1427=1,dati_bdv!$C$2:$C$65536,IF(dati_pdc!$C1427=2,dati_bdv!$D$2:$D$65536,IF(dati_pdc!$C1427=3,dati_bdv!$E$2:$E$65536,IF(dati_pdc!$C1427=4,dati_bdv!$F$2:$F$65536,IF(dati_pdc!$C1427=5,dati_bdv!$G$2:$G$65536,dati_bdv!$H$2:$H$65536))))),$A1427,dati_bdv!M$2:M$65536)</f>
        <v>0</v>
      </c>
      <c r="F1427">
        <f>SUMIF(IF(dati_pdc!$C1427=1,dati_bdv!$C$2:$C$65536,IF(dati_pdc!$C1427=2,dati_bdv!$D$2:$D$65536,IF(dati_pdc!$C1427=3,dati_bdv!$E$2:$E$65536,IF(dati_pdc!$C1427=4,dati_bdv!$F$2:$F$65536,IF(dati_pdc!$C1427=5,dati_bdv!$G$2:$G$65536,dati_bdv!$H$2:$H$65536))))),$A1427,dati_bdv!N$2:N$65536)</f>
        <v>0</v>
      </c>
    </row>
    <row r="1428" spans="1:6">
      <c r="A1428" s="34">
        <f>dati_pdc!A1428</f>
        <v>0</v>
      </c>
      <c r="B1428">
        <f>SUMIF(IF(dati_pdc!$C1428=1,dati_bdv!$C$2:$C$65536,IF(dati_pdc!$C1428=2,dati_bdv!$D$2:$D$65536,IF(dati_pdc!$C1428=3,dati_bdv!$E$2:$E$65536,IF(dati_pdc!$C1428=4,dati_bdv!$F$2:$F$65536,IF(dati_pdc!$C1428=5,dati_bdv!$G$2:$G$65536,dati_bdv!$H$2:$H$65536))))),$A1428,dati_bdv!J$2:J$65536)</f>
        <v>0</v>
      </c>
      <c r="C1428">
        <f>SUMIF(IF(dati_pdc!$C1428=1,dati_bdv!$C$2:$C$65536,IF(dati_pdc!$C1428=2,dati_bdv!$D$2:$D$65536,IF(dati_pdc!$C1428=3,dati_bdv!$E$2:$E$65536,IF(dati_pdc!$C1428=4,dati_bdv!$F$2:$F$65536,IF(dati_pdc!$C1428=5,dati_bdv!$G$2:$G$65536,dati_bdv!$H$2:$H$65536))))),$A1428,dati_bdv!K$2:K$65536)</f>
        <v>0</v>
      </c>
      <c r="D1428">
        <f>SUMIF(IF(dati_pdc!$C1428=1,dati_bdv!$C$2:$C$65536,IF(dati_pdc!$C1428=2,dati_bdv!$D$2:$D$65536,IF(dati_pdc!$C1428=3,dati_bdv!$E$2:$E$65536,IF(dati_pdc!$C1428=4,dati_bdv!$F$2:$F$65536,IF(dati_pdc!$C1428=5,dati_bdv!$G$2:$G$65536,dati_bdv!$H$2:$H$65536))))),$A1428,dati_bdv!L$2:L$65536)</f>
        <v>0</v>
      </c>
      <c r="E1428">
        <f>SUMIF(IF(dati_pdc!$C1428=1,dati_bdv!$C$2:$C$65536,IF(dati_pdc!$C1428=2,dati_bdv!$D$2:$D$65536,IF(dati_pdc!$C1428=3,dati_bdv!$E$2:$E$65536,IF(dati_pdc!$C1428=4,dati_bdv!$F$2:$F$65536,IF(dati_pdc!$C1428=5,dati_bdv!$G$2:$G$65536,dati_bdv!$H$2:$H$65536))))),$A1428,dati_bdv!M$2:M$65536)</f>
        <v>0</v>
      </c>
      <c r="F1428">
        <f>SUMIF(IF(dati_pdc!$C1428=1,dati_bdv!$C$2:$C$65536,IF(dati_pdc!$C1428=2,dati_bdv!$D$2:$D$65536,IF(dati_pdc!$C1428=3,dati_bdv!$E$2:$E$65536,IF(dati_pdc!$C1428=4,dati_bdv!$F$2:$F$65536,IF(dati_pdc!$C1428=5,dati_bdv!$G$2:$G$65536,dati_bdv!$H$2:$H$65536))))),$A1428,dati_bdv!N$2:N$65536)</f>
        <v>0</v>
      </c>
    </row>
    <row r="1429" spans="1:6">
      <c r="A1429" s="34">
        <f>dati_pdc!A1429</f>
        <v>0</v>
      </c>
      <c r="B1429">
        <f>SUMIF(IF(dati_pdc!$C1429=1,dati_bdv!$C$2:$C$65536,IF(dati_pdc!$C1429=2,dati_bdv!$D$2:$D$65536,IF(dati_pdc!$C1429=3,dati_bdv!$E$2:$E$65536,IF(dati_pdc!$C1429=4,dati_bdv!$F$2:$F$65536,IF(dati_pdc!$C1429=5,dati_bdv!$G$2:$G$65536,dati_bdv!$H$2:$H$65536))))),$A1429,dati_bdv!J$2:J$65536)</f>
        <v>0</v>
      </c>
      <c r="C1429">
        <f>SUMIF(IF(dati_pdc!$C1429=1,dati_bdv!$C$2:$C$65536,IF(dati_pdc!$C1429=2,dati_bdv!$D$2:$D$65536,IF(dati_pdc!$C1429=3,dati_bdv!$E$2:$E$65536,IF(dati_pdc!$C1429=4,dati_bdv!$F$2:$F$65536,IF(dati_pdc!$C1429=5,dati_bdv!$G$2:$G$65536,dati_bdv!$H$2:$H$65536))))),$A1429,dati_bdv!K$2:K$65536)</f>
        <v>0</v>
      </c>
      <c r="D1429">
        <f>SUMIF(IF(dati_pdc!$C1429=1,dati_bdv!$C$2:$C$65536,IF(dati_pdc!$C1429=2,dati_bdv!$D$2:$D$65536,IF(dati_pdc!$C1429=3,dati_bdv!$E$2:$E$65536,IF(dati_pdc!$C1429=4,dati_bdv!$F$2:$F$65536,IF(dati_pdc!$C1429=5,dati_bdv!$G$2:$G$65536,dati_bdv!$H$2:$H$65536))))),$A1429,dati_bdv!L$2:L$65536)</f>
        <v>0</v>
      </c>
      <c r="E1429">
        <f>SUMIF(IF(dati_pdc!$C1429=1,dati_bdv!$C$2:$C$65536,IF(dati_pdc!$C1429=2,dati_bdv!$D$2:$D$65536,IF(dati_pdc!$C1429=3,dati_bdv!$E$2:$E$65536,IF(dati_pdc!$C1429=4,dati_bdv!$F$2:$F$65536,IF(dati_pdc!$C1429=5,dati_bdv!$G$2:$G$65536,dati_bdv!$H$2:$H$65536))))),$A1429,dati_bdv!M$2:M$65536)</f>
        <v>0</v>
      </c>
      <c r="F1429">
        <f>SUMIF(IF(dati_pdc!$C1429=1,dati_bdv!$C$2:$C$65536,IF(dati_pdc!$C1429=2,dati_bdv!$D$2:$D$65536,IF(dati_pdc!$C1429=3,dati_bdv!$E$2:$E$65536,IF(dati_pdc!$C1429=4,dati_bdv!$F$2:$F$65536,IF(dati_pdc!$C1429=5,dati_bdv!$G$2:$G$65536,dati_bdv!$H$2:$H$65536))))),$A1429,dati_bdv!N$2:N$65536)</f>
        <v>0</v>
      </c>
    </row>
    <row r="1430" spans="1:6">
      <c r="A1430" s="34">
        <f>dati_pdc!A1430</f>
        <v>0</v>
      </c>
      <c r="B1430">
        <f>SUMIF(IF(dati_pdc!$C1430=1,dati_bdv!$C$2:$C$65536,IF(dati_pdc!$C1430=2,dati_bdv!$D$2:$D$65536,IF(dati_pdc!$C1430=3,dati_bdv!$E$2:$E$65536,IF(dati_pdc!$C1430=4,dati_bdv!$F$2:$F$65536,IF(dati_pdc!$C1430=5,dati_bdv!$G$2:$G$65536,dati_bdv!$H$2:$H$65536))))),$A1430,dati_bdv!J$2:J$65536)</f>
        <v>0</v>
      </c>
      <c r="C1430">
        <f>SUMIF(IF(dati_pdc!$C1430=1,dati_bdv!$C$2:$C$65536,IF(dati_pdc!$C1430=2,dati_bdv!$D$2:$D$65536,IF(dati_pdc!$C1430=3,dati_bdv!$E$2:$E$65536,IF(dati_pdc!$C1430=4,dati_bdv!$F$2:$F$65536,IF(dati_pdc!$C1430=5,dati_bdv!$G$2:$G$65536,dati_bdv!$H$2:$H$65536))))),$A1430,dati_bdv!K$2:K$65536)</f>
        <v>0</v>
      </c>
      <c r="D1430">
        <f>SUMIF(IF(dati_pdc!$C1430=1,dati_bdv!$C$2:$C$65536,IF(dati_pdc!$C1430=2,dati_bdv!$D$2:$D$65536,IF(dati_pdc!$C1430=3,dati_bdv!$E$2:$E$65536,IF(dati_pdc!$C1430=4,dati_bdv!$F$2:$F$65536,IF(dati_pdc!$C1430=5,dati_bdv!$G$2:$G$65536,dati_bdv!$H$2:$H$65536))))),$A1430,dati_bdv!L$2:L$65536)</f>
        <v>0</v>
      </c>
      <c r="E1430">
        <f>SUMIF(IF(dati_pdc!$C1430=1,dati_bdv!$C$2:$C$65536,IF(dati_pdc!$C1430=2,dati_bdv!$D$2:$D$65536,IF(dati_pdc!$C1430=3,dati_bdv!$E$2:$E$65536,IF(dati_pdc!$C1430=4,dati_bdv!$F$2:$F$65536,IF(dati_pdc!$C1430=5,dati_bdv!$G$2:$G$65536,dati_bdv!$H$2:$H$65536))))),$A1430,dati_bdv!M$2:M$65536)</f>
        <v>0</v>
      </c>
      <c r="F1430">
        <f>SUMIF(IF(dati_pdc!$C1430=1,dati_bdv!$C$2:$C$65536,IF(dati_pdc!$C1430=2,dati_bdv!$D$2:$D$65536,IF(dati_pdc!$C1430=3,dati_bdv!$E$2:$E$65536,IF(dati_pdc!$C1430=4,dati_bdv!$F$2:$F$65536,IF(dati_pdc!$C1430=5,dati_bdv!$G$2:$G$65536,dati_bdv!$H$2:$H$65536))))),$A1430,dati_bdv!N$2:N$65536)</f>
        <v>0</v>
      </c>
    </row>
    <row r="1431" spans="1:6">
      <c r="A1431" s="34">
        <f>dati_pdc!A1431</f>
        <v>0</v>
      </c>
      <c r="B1431">
        <f>SUMIF(IF(dati_pdc!$C1431=1,dati_bdv!$C$2:$C$65536,IF(dati_pdc!$C1431=2,dati_bdv!$D$2:$D$65536,IF(dati_pdc!$C1431=3,dati_bdv!$E$2:$E$65536,IF(dati_pdc!$C1431=4,dati_bdv!$F$2:$F$65536,IF(dati_pdc!$C1431=5,dati_bdv!$G$2:$G$65536,dati_bdv!$H$2:$H$65536))))),$A1431,dati_bdv!J$2:J$65536)</f>
        <v>0</v>
      </c>
      <c r="C1431">
        <f>SUMIF(IF(dati_pdc!$C1431=1,dati_bdv!$C$2:$C$65536,IF(dati_pdc!$C1431=2,dati_bdv!$D$2:$D$65536,IF(dati_pdc!$C1431=3,dati_bdv!$E$2:$E$65536,IF(dati_pdc!$C1431=4,dati_bdv!$F$2:$F$65536,IF(dati_pdc!$C1431=5,dati_bdv!$G$2:$G$65536,dati_bdv!$H$2:$H$65536))))),$A1431,dati_bdv!K$2:K$65536)</f>
        <v>0</v>
      </c>
      <c r="D1431">
        <f>SUMIF(IF(dati_pdc!$C1431=1,dati_bdv!$C$2:$C$65536,IF(dati_pdc!$C1431=2,dati_bdv!$D$2:$D$65536,IF(dati_pdc!$C1431=3,dati_bdv!$E$2:$E$65536,IF(dati_pdc!$C1431=4,dati_bdv!$F$2:$F$65536,IF(dati_pdc!$C1431=5,dati_bdv!$G$2:$G$65536,dati_bdv!$H$2:$H$65536))))),$A1431,dati_bdv!L$2:L$65536)</f>
        <v>0</v>
      </c>
      <c r="E1431">
        <f>SUMIF(IF(dati_pdc!$C1431=1,dati_bdv!$C$2:$C$65536,IF(dati_pdc!$C1431=2,dati_bdv!$D$2:$D$65536,IF(dati_pdc!$C1431=3,dati_bdv!$E$2:$E$65536,IF(dati_pdc!$C1431=4,dati_bdv!$F$2:$F$65536,IF(dati_pdc!$C1431=5,dati_bdv!$G$2:$G$65536,dati_bdv!$H$2:$H$65536))))),$A1431,dati_bdv!M$2:M$65536)</f>
        <v>0</v>
      </c>
      <c r="F1431">
        <f>SUMIF(IF(dati_pdc!$C1431=1,dati_bdv!$C$2:$C$65536,IF(dati_pdc!$C1431=2,dati_bdv!$D$2:$D$65536,IF(dati_pdc!$C1431=3,dati_bdv!$E$2:$E$65536,IF(dati_pdc!$C1431=4,dati_bdv!$F$2:$F$65536,IF(dati_pdc!$C1431=5,dati_bdv!$G$2:$G$65536,dati_bdv!$H$2:$H$65536))))),$A1431,dati_bdv!N$2:N$65536)</f>
        <v>0</v>
      </c>
    </row>
    <row r="1432" spans="1:6">
      <c r="A1432" s="34">
        <f>dati_pdc!A1432</f>
        <v>0</v>
      </c>
      <c r="B1432">
        <f>SUMIF(IF(dati_pdc!$C1432=1,dati_bdv!$C$2:$C$65536,IF(dati_pdc!$C1432=2,dati_bdv!$D$2:$D$65536,IF(dati_pdc!$C1432=3,dati_bdv!$E$2:$E$65536,IF(dati_pdc!$C1432=4,dati_bdv!$F$2:$F$65536,IF(dati_pdc!$C1432=5,dati_bdv!$G$2:$G$65536,dati_bdv!$H$2:$H$65536))))),$A1432,dati_bdv!J$2:J$65536)</f>
        <v>0</v>
      </c>
      <c r="C1432">
        <f>SUMIF(IF(dati_pdc!$C1432=1,dati_bdv!$C$2:$C$65536,IF(dati_pdc!$C1432=2,dati_bdv!$D$2:$D$65536,IF(dati_pdc!$C1432=3,dati_bdv!$E$2:$E$65536,IF(dati_pdc!$C1432=4,dati_bdv!$F$2:$F$65536,IF(dati_pdc!$C1432=5,dati_bdv!$G$2:$G$65536,dati_bdv!$H$2:$H$65536))))),$A1432,dati_bdv!K$2:K$65536)</f>
        <v>0</v>
      </c>
      <c r="D1432">
        <f>SUMIF(IF(dati_pdc!$C1432=1,dati_bdv!$C$2:$C$65536,IF(dati_pdc!$C1432=2,dati_bdv!$D$2:$D$65536,IF(dati_pdc!$C1432=3,dati_bdv!$E$2:$E$65536,IF(dati_pdc!$C1432=4,dati_bdv!$F$2:$F$65536,IF(dati_pdc!$C1432=5,dati_bdv!$G$2:$G$65536,dati_bdv!$H$2:$H$65536))))),$A1432,dati_bdv!L$2:L$65536)</f>
        <v>0</v>
      </c>
      <c r="E1432">
        <f>SUMIF(IF(dati_pdc!$C1432=1,dati_bdv!$C$2:$C$65536,IF(dati_pdc!$C1432=2,dati_bdv!$D$2:$D$65536,IF(dati_pdc!$C1432=3,dati_bdv!$E$2:$E$65536,IF(dati_pdc!$C1432=4,dati_bdv!$F$2:$F$65536,IF(dati_pdc!$C1432=5,dati_bdv!$G$2:$G$65536,dati_bdv!$H$2:$H$65536))))),$A1432,dati_bdv!M$2:M$65536)</f>
        <v>0</v>
      </c>
      <c r="F1432">
        <f>SUMIF(IF(dati_pdc!$C1432=1,dati_bdv!$C$2:$C$65536,IF(dati_pdc!$C1432=2,dati_bdv!$D$2:$D$65536,IF(dati_pdc!$C1432=3,dati_bdv!$E$2:$E$65536,IF(dati_pdc!$C1432=4,dati_bdv!$F$2:$F$65536,IF(dati_pdc!$C1432=5,dati_bdv!$G$2:$G$65536,dati_bdv!$H$2:$H$65536))))),$A1432,dati_bdv!N$2:N$65536)</f>
        <v>0</v>
      </c>
    </row>
    <row r="1433" spans="1:6">
      <c r="A1433" s="34">
        <f>dati_pdc!A1433</f>
        <v>0</v>
      </c>
      <c r="B1433">
        <f>SUMIF(IF(dati_pdc!$C1433=1,dati_bdv!$C$2:$C$65536,IF(dati_pdc!$C1433=2,dati_bdv!$D$2:$D$65536,IF(dati_pdc!$C1433=3,dati_bdv!$E$2:$E$65536,IF(dati_pdc!$C1433=4,dati_bdv!$F$2:$F$65536,IF(dati_pdc!$C1433=5,dati_bdv!$G$2:$G$65536,dati_bdv!$H$2:$H$65536))))),$A1433,dati_bdv!J$2:J$65536)</f>
        <v>0</v>
      </c>
      <c r="C1433">
        <f>SUMIF(IF(dati_pdc!$C1433=1,dati_bdv!$C$2:$C$65536,IF(dati_pdc!$C1433=2,dati_bdv!$D$2:$D$65536,IF(dati_pdc!$C1433=3,dati_bdv!$E$2:$E$65536,IF(dati_pdc!$C1433=4,dati_bdv!$F$2:$F$65536,IF(dati_pdc!$C1433=5,dati_bdv!$G$2:$G$65536,dati_bdv!$H$2:$H$65536))))),$A1433,dati_bdv!K$2:K$65536)</f>
        <v>0</v>
      </c>
      <c r="D1433">
        <f>SUMIF(IF(dati_pdc!$C1433=1,dati_bdv!$C$2:$C$65536,IF(dati_pdc!$C1433=2,dati_bdv!$D$2:$D$65536,IF(dati_pdc!$C1433=3,dati_bdv!$E$2:$E$65536,IF(dati_pdc!$C1433=4,dati_bdv!$F$2:$F$65536,IF(dati_pdc!$C1433=5,dati_bdv!$G$2:$G$65536,dati_bdv!$H$2:$H$65536))))),$A1433,dati_bdv!L$2:L$65536)</f>
        <v>0</v>
      </c>
      <c r="E1433">
        <f>SUMIF(IF(dati_pdc!$C1433=1,dati_bdv!$C$2:$C$65536,IF(dati_pdc!$C1433=2,dati_bdv!$D$2:$D$65536,IF(dati_pdc!$C1433=3,dati_bdv!$E$2:$E$65536,IF(dati_pdc!$C1433=4,dati_bdv!$F$2:$F$65536,IF(dati_pdc!$C1433=5,dati_bdv!$G$2:$G$65536,dati_bdv!$H$2:$H$65536))))),$A1433,dati_bdv!M$2:M$65536)</f>
        <v>0</v>
      </c>
      <c r="F1433">
        <f>SUMIF(IF(dati_pdc!$C1433=1,dati_bdv!$C$2:$C$65536,IF(dati_pdc!$C1433=2,dati_bdv!$D$2:$D$65536,IF(dati_pdc!$C1433=3,dati_bdv!$E$2:$E$65536,IF(dati_pdc!$C1433=4,dati_bdv!$F$2:$F$65536,IF(dati_pdc!$C1433=5,dati_bdv!$G$2:$G$65536,dati_bdv!$H$2:$H$65536))))),$A1433,dati_bdv!N$2:N$65536)</f>
        <v>0</v>
      </c>
    </row>
    <row r="1434" spans="1:6">
      <c r="A1434" s="34">
        <f>dati_pdc!A1434</f>
        <v>0</v>
      </c>
      <c r="B1434">
        <f>SUMIF(IF(dati_pdc!$C1434=1,dati_bdv!$C$2:$C$65536,IF(dati_pdc!$C1434=2,dati_bdv!$D$2:$D$65536,IF(dati_pdc!$C1434=3,dati_bdv!$E$2:$E$65536,IF(dati_pdc!$C1434=4,dati_bdv!$F$2:$F$65536,IF(dati_pdc!$C1434=5,dati_bdv!$G$2:$G$65536,dati_bdv!$H$2:$H$65536))))),$A1434,dati_bdv!J$2:J$65536)</f>
        <v>0</v>
      </c>
      <c r="C1434">
        <f>SUMIF(IF(dati_pdc!$C1434=1,dati_bdv!$C$2:$C$65536,IF(dati_pdc!$C1434=2,dati_bdv!$D$2:$D$65536,IF(dati_pdc!$C1434=3,dati_bdv!$E$2:$E$65536,IF(dati_pdc!$C1434=4,dati_bdv!$F$2:$F$65536,IF(dati_pdc!$C1434=5,dati_bdv!$G$2:$G$65536,dati_bdv!$H$2:$H$65536))))),$A1434,dati_bdv!K$2:K$65536)</f>
        <v>0</v>
      </c>
      <c r="D1434">
        <f>SUMIF(IF(dati_pdc!$C1434=1,dati_bdv!$C$2:$C$65536,IF(dati_pdc!$C1434=2,dati_bdv!$D$2:$D$65536,IF(dati_pdc!$C1434=3,dati_bdv!$E$2:$E$65536,IF(dati_pdc!$C1434=4,dati_bdv!$F$2:$F$65536,IF(dati_pdc!$C1434=5,dati_bdv!$G$2:$G$65536,dati_bdv!$H$2:$H$65536))))),$A1434,dati_bdv!L$2:L$65536)</f>
        <v>0</v>
      </c>
      <c r="E1434">
        <f>SUMIF(IF(dati_pdc!$C1434=1,dati_bdv!$C$2:$C$65536,IF(dati_pdc!$C1434=2,dati_bdv!$D$2:$D$65536,IF(dati_pdc!$C1434=3,dati_bdv!$E$2:$E$65536,IF(dati_pdc!$C1434=4,dati_bdv!$F$2:$F$65536,IF(dati_pdc!$C1434=5,dati_bdv!$G$2:$G$65536,dati_bdv!$H$2:$H$65536))))),$A1434,dati_bdv!M$2:M$65536)</f>
        <v>0</v>
      </c>
      <c r="F1434">
        <f>SUMIF(IF(dati_pdc!$C1434=1,dati_bdv!$C$2:$C$65536,IF(dati_pdc!$C1434=2,dati_bdv!$D$2:$D$65536,IF(dati_pdc!$C1434=3,dati_bdv!$E$2:$E$65536,IF(dati_pdc!$C1434=4,dati_bdv!$F$2:$F$65536,IF(dati_pdc!$C1434=5,dati_bdv!$G$2:$G$65536,dati_bdv!$H$2:$H$65536))))),$A1434,dati_bdv!N$2:N$65536)</f>
        <v>0</v>
      </c>
    </row>
    <row r="1435" spans="1:6">
      <c r="A1435" s="34">
        <f>dati_pdc!A1435</f>
        <v>0</v>
      </c>
      <c r="B1435">
        <f>SUMIF(IF(dati_pdc!$C1435=1,dati_bdv!$C$2:$C$65536,IF(dati_pdc!$C1435=2,dati_bdv!$D$2:$D$65536,IF(dati_pdc!$C1435=3,dati_bdv!$E$2:$E$65536,IF(dati_pdc!$C1435=4,dati_bdv!$F$2:$F$65536,IF(dati_pdc!$C1435=5,dati_bdv!$G$2:$G$65536,dati_bdv!$H$2:$H$65536))))),$A1435,dati_bdv!J$2:J$65536)</f>
        <v>0</v>
      </c>
      <c r="C1435">
        <f>SUMIF(IF(dati_pdc!$C1435=1,dati_bdv!$C$2:$C$65536,IF(dati_pdc!$C1435=2,dati_bdv!$D$2:$D$65536,IF(dati_pdc!$C1435=3,dati_bdv!$E$2:$E$65536,IF(dati_pdc!$C1435=4,dati_bdv!$F$2:$F$65536,IF(dati_pdc!$C1435=5,dati_bdv!$G$2:$G$65536,dati_bdv!$H$2:$H$65536))))),$A1435,dati_bdv!K$2:K$65536)</f>
        <v>0</v>
      </c>
      <c r="D1435">
        <f>SUMIF(IF(dati_pdc!$C1435=1,dati_bdv!$C$2:$C$65536,IF(dati_pdc!$C1435=2,dati_bdv!$D$2:$D$65536,IF(dati_pdc!$C1435=3,dati_bdv!$E$2:$E$65536,IF(dati_pdc!$C1435=4,dati_bdv!$F$2:$F$65536,IF(dati_pdc!$C1435=5,dati_bdv!$G$2:$G$65536,dati_bdv!$H$2:$H$65536))))),$A1435,dati_bdv!L$2:L$65536)</f>
        <v>0</v>
      </c>
      <c r="E1435">
        <f>SUMIF(IF(dati_pdc!$C1435=1,dati_bdv!$C$2:$C$65536,IF(dati_pdc!$C1435=2,dati_bdv!$D$2:$D$65536,IF(dati_pdc!$C1435=3,dati_bdv!$E$2:$E$65536,IF(dati_pdc!$C1435=4,dati_bdv!$F$2:$F$65536,IF(dati_pdc!$C1435=5,dati_bdv!$G$2:$G$65536,dati_bdv!$H$2:$H$65536))))),$A1435,dati_bdv!M$2:M$65536)</f>
        <v>0</v>
      </c>
      <c r="F1435">
        <f>SUMIF(IF(dati_pdc!$C1435=1,dati_bdv!$C$2:$C$65536,IF(dati_pdc!$C1435=2,dati_bdv!$D$2:$D$65536,IF(dati_pdc!$C1435=3,dati_bdv!$E$2:$E$65536,IF(dati_pdc!$C1435=4,dati_bdv!$F$2:$F$65536,IF(dati_pdc!$C1435=5,dati_bdv!$G$2:$G$65536,dati_bdv!$H$2:$H$65536))))),$A1435,dati_bdv!N$2:N$65536)</f>
        <v>0</v>
      </c>
    </row>
    <row r="1436" spans="1:6">
      <c r="A1436" s="34">
        <f>dati_pdc!A1436</f>
        <v>0</v>
      </c>
      <c r="B1436">
        <f>SUMIF(IF(dati_pdc!$C1436=1,dati_bdv!$C$2:$C$65536,IF(dati_pdc!$C1436=2,dati_bdv!$D$2:$D$65536,IF(dati_pdc!$C1436=3,dati_bdv!$E$2:$E$65536,IF(dati_pdc!$C1436=4,dati_bdv!$F$2:$F$65536,IF(dati_pdc!$C1436=5,dati_bdv!$G$2:$G$65536,dati_bdv!$H$2:$H$65536))))),$A1436,dati_bdv!J$2:J$65536)</f>
        <v>0</v>
      </c>
      <c r="C1436">
        <f>SUMIF(IF(dati_pdc!$C1436=1,dati_bdv!$C$2:$C$65536,IF(dati_pdc!$C1436=2,dati_bdv!$D$2:$D$65536,IF(dati_pdc!$C1436=3,dati_bdv!$E$2:$E$65536,IF(dati_pdc!$C1436=4,dati_bdv!$F$2:$F$65536,IF(dati_pdc!$C1436=5,dati_bdv!$G$2:$G$65536,dati_bdv!$H$2:$H$65536))))),$A1436,dati_bdv!K$2:K$65536)</f>
        <v>0</v>
      </c>
      <c r="D1436">
        <f>SUMIF(IF(dati_pdc!$C1436=1,dati_bdv!$C$2:$C$65536,IF(dati_pdc!$C1436=2,dati_bdv!$D$2:$D$65536,IF(dati_pdc!$C1436=3,dati_bdv!$E$2:$E$65536,IF(dati_pdc!$C1436=4,dati_bdv!$F$2:$F$65536,IF(dati_pdc!$C1436=5,dati_bdv!$G$2:$G$65536,dati_bdv!$H$2:$H$65536))))),$A1436,dati_bdv!L$2:L$65536)</f>
        <v>0</v>
      </c>
      <c r="E1436">
        <f>SUMIF(IF(dati_pdc!$C1436=1,dati_bdv!$C$2:$C$65536,IF(dati_pdc!$C1436=2,dati_bdv!$D$2:$D$65536,IF(dati_pdc!$C1436=3,dati_bdv!$E$2:$E$65536,IF(dati_pdc!$C1436=4,dati_bdv!$F$2:$F$65536,IF(dati_pdc!$C1436=5,dati_bdv!$G$2:$G$65536,dati_bdv!$H$2:$H$65536))))),$A1436,dati_bdv!M$2:M$65536)</f>
        <v>0</v>
      </c>
      <c r="F1436">
        <f>SUMIF(IF(dati_pdc!$C1436=1,dati_bdv!$C$2:$C$65536,IF(dati_pdc!$C1436=2,dati_bdv!$D$2:$D$65536,IF(dati_pdc!$C1436=3,dati_bdv!$E$2:$E$65536,IF(dati_pdc!$C1436=4,dati_bdv!$F$2:$F$65536,IF(dati_pdc!$C1436=5,dati_bdv!$G$2:$G$65536,dati_bdv!$H$2:$H$65536))))),$A1436,dati_bdv!N$2:N$65536)</f>
        <v>0</v>
      </c>
    </row>
    <row r="1437" spans="1:6">
      <c r="A1437" s="34">
        <f>dati_pdc!A1437</f>
        <v>0</v>
      </c>
      <c r="B1437">
        <f>SUMIF(IF(dati_pdc!$C1437=1,dati_bdv!$C$2:$C$65536,IF(dati_pdc!$C1437=2,dati_bdv!$D$2:$D$65536,IF(dati_pdc!$C1437=3,dati_bdv!$E$2:$E$65536,IF(dati_pdc!$C1437=4,dati_bdv!$F$2:$F$65536,IF(dati_pdc!$C1437=5,dati_bdv!$G$2:$G$65536,dati_bdv!$H$2:$H$65536))))),$A1437,dati_bdv!J$2:J$65536)</f>
        <v>0</v>
      </c>
      <c r="C1437">
        <f>SUMIF(IF(dati_pdc!$C1437=1,dati_bdv!$C$2:$C$65536,IF(dati_pdc!$C1437=2,dati_bdv!$D$2:$D$65536,IF(dati_pdc!$C1437=3,dati_bdv!$E$2:$E$65536,IF(dati_pdc!$C1437=4,dati_bdv!$F$2:$F$65536,IF(dati_pdc!$C1437=5,dati_bdv!$G$2:$G$65536,dati_bdv!$H$2:$H$65536))))),$A1437,dati_bdv!K$2:K$65536)</f>
        <v>0</v>
      </c>
      <c r="D1437">
        <f>SUMIF(IF(dati_pdc!$C1437=1,dati_bdv!$C$2:$C$65536,IF(dati_pdc!$C1437=2,dati_bdv!$D$2:$D$65536,IF(dati_pdc!$C1437=3,dati_bdv!$E$2:$E$65536,IF(dati_pdc!$C1437=4,dati_bdv!$F$2:$F$65536,IF(dati_pdc!$C1437=5,dati_bdv!$G$2:$G$65536,dati_bdv!$H$2:$H$65536))))),$A1437,dati_bdv!L$2:L$65536)</f>
        <v>0</v>
      </c>
      <c r="E1437">
        <f>SUMIF(IF(dati_pdc!$C1437=1,dati_bdv!$C$2:$C$65536,IF(dati_pdc!$C1437=2,dati_bdv!$D$2:$D$65536,IF(dati_pdc!$C1437=3,dati_bdv!$E$2:$E$65536,IF(dati_pdc!$C1437=4,dati_bdv!$F$2:$F$65536,IF(dati_pdc!$C1437=5,dati_bdv!$G$2:$G$65536,dati_bdv!$H$2:$H$65536))))),$A1437,dati_bdv!M$2:M$65536)</f>
        <v>0</v>
      </c>
      <c r="F1437">
        <f>SUMIF(IF(dati_pdc!$C1437=1,dati_bdv!$C$2:$C$65536,IF(dati_pdc!$C1437=2,dati_bdv!$D$2:$D$65536,IF(dati_pdc!$C1437=3,dati_bdv!$E$2:$E$65536,IF(dati_pdc!$C1437=4,dati_bdv!$F$2:$F$65536,IF(dati_pdc!$C1437=5,dati_bdv!$G$2:$G$65536,dati_bdv!$H$2:$H$65536))))),$A1437,dati_bdv!N$2:N$65536)</f>
        <v>0</v>
      </c>
    </row>
    <row r="1438" spans="1:6">
      <c r="A1438" s="34">
        <f>dati_pdc!A1438</f>
        <v>0</v>
      </c>
      <c r="B1438">
        <f>SUMIF(IF(dati_pdc!$C1438=1,dati_bdv!$C$2:$C$65536,IF(dati_pdc!$C1438=2,dati_bdv!$D$2:$D$65536,IF(dati_pdc!$C1438=3,dati_bdv!$E$2:$E$65536,IF(dati_pdc!$C1438=4,dati_bdv!$F$2:$F$65536,IF(dati_pdc!$C1438=5,dati_bdv!$G$2:$G$65536,dati_bdv!$H$2:$H$65536))))),$A1438,dati_bdv!J$2:J$65536)</f>
        <v>0</v>
      </c>
      <c r="C1438">
        <f>SUMIF(IF(dati_pdc!$C1438=1,dati_bdv!$C$2:$C$65536,IF(dati_pdc!$C1438=2,dati_bdv!$D$2:$D$65536,IF(dati_pdc!$C1438=3,dati_bdv!$E$2:$E$65536,IF(dati_pdc!$C1438=4,dati_bdv!$F$2:$F$65536,IF(dati_pdc!$C1438=5,dati_bdv!$G$2:$G$65536,dati_bdv!$H$2:$H$65536))))),$A1438,dati_bdv!K$2:K$65536)</f>
        <v>0</v>
      </c>
      <c r="D1438">
        <f>SUMIF(IF(dati_pdc!$C1438=1,dati_bdv!$C$2:$C$65536,IF(dati_pdc!$C1438=2,dati_bdv!$D$2:$D$65536,IF(dati_pdc!$C1438=3,dati_bdv!$E$2:$E$65536,IF(dati_pdc!$C1438=4,dati_bdv!$F$2:$F$65536,IF(dati_pdc!$C1438=5,dati_bdv!$G$2:$G$65536,dati_bdv!$H$2:$H$65536))))),$A1438,dati_bdv!L$2:L$65536)</f>
        <v>0</v>
      </c>
      <c r="E1438">
        <f>SUMIF(IF(dati_pdc!$C1438=1,dati_bdv!$C$2:$C$65536,IF(dati_pdc!$C1438=2,dati_bdv!$D$2:$D$65536,IF(dati_pdc!$C1438=3,dati_bdv!$E$2:$E$65536,IF(dati_pdc!$C1438=4,dati_bdv!$F$2:$F$65536,IF(dati_pdc!$C1438=5,dati_bdv!$G$2:$G$65536,dati_bdv!$H$2:$H$65536))))),$A1438,dati_bdv!M$2:M$65536)</f>
        <v>0</v>
      </c>
      <c r="F1438">
        <f>SUMIF(IF(dati_pdc!$C1438=1,dati_bdv!$C$2:$C$65536,IF(dati_pdc!$C1438=2,dati_bdv!$D$2:$D$65536,IF(dati_pdc!$C1438=3,dati_bdv!$E$2:$E$65536,IF(dati_pdc!$C1438=4,dati_bdv!$F$2:$F$65536,IF(dati_pdc!$C1438=5,dati_bdv!$G$2:$G$65536,dati_bdv!$H$2:$H$65536))))),$A1438,dati_bdv!N$2:N$65536)</f>
        <v>0</v>
      </c>
    </row>
    <row r="1439" spans="1:6">
      <c r="A1439" s="34">
        <f>dati_pdc!A1439</f>
        <v>0</v>
      </c>
      <c r="B1439">
        <f>SUMIF(IF(dati_pdc!$C1439=1,dati_bdv!$C$2:$C$65536,IF(dati_pdc!$C1439=2,dati_bdv!$D$2:$D$65536,IF(dati_pdc!$C1439=3,dati_bdv!$E$2:$E$65536,IF(dati_pdc!$C1439=4,dati_bdv!$F$2:$F$65536,IF(dati_pdc!$C1439=5,dati_bdv!$G$2:$G$65536,dati_bdv!$H$2:$H$65536))))),$A1439,dati_bdv!J$2:J$65536)</f>
        <v>0</v>
      </c>
      <c r="C1439">
        <f>SUMIF(IF(dati_pdc!$C1439=1,dati_bdv!$C$2:$C$65536,IF(dati_pdc!$C1439=2,dati_bdv!$D$2:$D$65536,IF(dati_pdc!$C1439=3,dati_bdv!$E$2:$E$65536,IF(dati_pdc!$C1439=4,dati_bdv!$F$2:$F$65536,IF(dati_pdc!$C1439=5,dati_bdv!$G$2:$G$65536,dati_bdv!$H$2:$H$65536))))),$A1439,dati_bdv!K$2:K$65536)</f>
        <v>0</v>
      </c>
      <c r="D1439">
        <f>SUMIF(IF(dati_pdc!$C1439=1,dati_bdv!$C$2:$C$65536,IF(dati_pdc!$C1439=2,dati_bdv!$D$2:$D$65536,IF(dati_pdc!$C1439=3,dati_bdv!$E$2:$E$65536,IF(dati_pdc!$C1439=4,dati_bdv!$F$2:$F$65536,IF(dati_pdc!$C1439=5,dati_bdv!$G$2:$G$65536,dati_bdv!$H$2:$H$65536))))),$A1439,dati_bdv!L$2:L$65536)</f>
        <v>0</v>
      </c>
      <c r="E1439">
        <f>SUMIF(IF(dati_pdc!$C1439=1,dati_bdv!$C$2:$C$65536,IF(dati_pdc!$C1439=2,dati_bdv!$D$2:$D$65536,IF(dati_pdc!$C1439=3,dati_bdv!$E$2:$E$65536,IF(dati_pdc!$C1439=4,dati_bdv!$F$2:$F$65536,IF(dati_pdc!$C1439=5,dati_bdv!$G$2:$G$65536,dati_bdv!$H$2:$H$65536))))),$A1439,dati_bdv!M$2:M$65536)</f>
        <v>0</v>
      </c>
      <c r="F1439">
        <f>SUMIF(IF(dati_pdc!$C1439=1,dati_bdv!$C$2:$C$65536,IF(dati_pdc!$C1439=2,dati_bdv!$D$2:$D$65536,IF(dati_pdc!$C1439=3,dati_bdv!$E$2:$E$65536,IF(dati_pdc!$C1439=4,dati_bdv!$F$2:$F$65536,IF(dati_pdc!$C1439=5,dati_bdv!$G$2:$G$65536,dati_bdv!$H$2:$H$65536))))),$A1439,dati_bdv!N$2:N$65536)</f>
        <v>0</v>
      </c>
    </row>
    <row r="1440" spans="1:6">
      <c r="A1440" s="34">
        <f>dati_pdc!A1440</f>
        <v>0</v>
      </c>
      <c r="B1440">
        <f>SUMIF(IF(dati_pdc!$C1440=1,dati_bdv!$C$2:$C$65536,IF(dati_pdc!$C1440=2,dati_bdv!$D$2:$D$65536,IF(dati_pdc!$C1440=3,dati_bdv!$E$2:$E$65536,IF(dati_pdc!$C1440=4,dati_bdv!$F$2:$F$65536,IF(dati_pdc!$C1440=5,dati_bdv!$G$2:$G$65536,dati_bdv!$H$2:$H$65536))))),$A1440,dati_bdv!J$2:J$65536)</f>
        <v>0</v>
      </c>
      <c r="C1440">
        <f>SUMIF(IF(dati_pdc!$C1440=1,dati_bdv!$C$2:$C$65536,IF(dati_pdc!$C1440=2,dati_bdv!$D$2:$D$65536,IF(dati_pdc!$C1440=3,dati_bdv!$E$2:$E$65536,IF(dati_pdc!$C1440=4,dati_bdv!$F$2:$F$65536,IF(dati_pdc!$C1440=5,dati_bdv!$G$2:$G$65536,dati_bdv!$H$2:$H$65536))))),$A1440,dati_bdv!K$2:K$65536)</f>
        <v>0</v>
      </c>
      <c r="D1440">
        <f>SUMIF(IF(dati_pdc!$C1440=1,dati_bdv!$C$2:$C$65536,IF(dati_pdc!$C1440=2,dati_bdv!$D$2:$D$65536,IF(dati_pdc!$C1440=3,dati_bdv!$E$2:$E$65536,IF(dati_pdc!$C1440=4,dati_bdv!$F$2:$F$65536,IF(dati_pdc!$C1440=5,dati_bdv!$G$2:$G$65536,dati_bdv!$H$2:$H$65536))))),$A1440,dati_bdv!L$2:L$65536)</f>
        <v>0</v>
      </c>
      <c r="E1440">
        <f>SUMIF(IF(dati_pdc!$C1440=1,dati_bdv!$C$2:$C$65536,IF(dati_pdc!$C1440=2,dati_bdv!$D$2:$D$65536,IF(dati_pdc!$C1440=3,dati_bdv!$E$2:$E$65536,IF(dati_pdc!$C1440=4,dati_bdv!$F$2:$F$65536,IF(dati_pdc!$C1440=5,dati_bdv!$G$2:$G$65536,dati_bdv!$H$2:$H$65536))))),$A1440,dati_bdv!M$2:M$65536)</f>
        <v>0</v>
      </c>
      <c r="F1440">
        <f>SUMIF(IF(dati_pdc!$C1440=1,dati_bdv!$C$2:$C$65536,IF(dati_pdc!$C1440=2,dati_bdv!$D$2:$D$65536,IF(dati_pdc!$C1440=3,dati_bdv!$E$2:$E$65536,IF(dati_pdc!$C1440=4,dati_bdv!$F$2:$F$65536,IF(dati_pdc!$C1440=5,dati_bdv!$G$2:$G$65536,dati_bdv!$H$2:$H$65536))))),$A1440,dati_bdv!N$2:N$65536)</f>
        <v>0</v>
      </c>
    </row>
    <row r="1441" spans="1:6">
      <c r="A1441" s="34">
        <f>dati_pdc!A1441</f>
        <v>0</v>
      </c>
      <c r="B1441">
        <f>SUMIF(IF(dati_pdc!$C1441=1,dati_bdv!$C$2:$C$65536,IF(dati_pdc!$C1441=2,dati_bdv!$D$2:$D$65536,IF(dati_pdc!$C1441=3,dati_bdv!$E$2:$E$65536,IF(dati_pdc!$C1441=4,dati_bdv!$F$2:$F$65536,IF(dati_pdc!$C1441=5,dati_bdv!$G$2:$G$65536,dati_bdv!$H$2:$H$65536))))),$A1441,dati_bdv!J$2:J$65536)</f>
        <v>0</v>
      </c>
      <c r="C1441">
        <f>SUMIF(IF(dati_pdc!$C1441=1,dati_bdv!$C$2:$C$65536,IF(dati_pdc!$C1441=2,dati_bdv!$D$2:$D$65536,IF(dati_pdc!$C1441=3,dati_bdv!$E$2:$E$65536,IF(dati_pdc!$C1441=4,dati_bdv!$F$2:$F$65536,IF(dati_pdc!$C1441=5,dati_bdv!$G$2:$G$65536,dati_bdv!$H$2:$H$65536))))),$A1441,dati_bdv!K$2:K$65536)</f>
        <v>0</v>
      </c>
      <c r="D1441">
        <f>SUMIF(IF(dati_pdc!$C1441=1,dati_bdv!$C$2:$C$65536,IF(dati_pdc!$C1441=2,dati_bdv!$D$2:$D$65536,IF(dati_pdc!$C1441=3,dati_bdv!$E$2:$E$65536,IF(dati_pdc!$C1441=4,dati_bdv!$F$2:$F$65536,IF(dati_pdc!$C1441=5,dati_bdv!$G$2:$G$65536,dati_bdv!$H$2:$H$65536))))),$A1441,dati_bdv!L$2:L$65536)</f>
        <v>0</v>
      </c>
      <c r="E1441">
        <f>SUMIF(IF(dati_pdc!$C1441=1,dati_bdv!$C$2:$C$65536,IF(dati_pdc!$C1441=2,dati_bdv!$D$2:$D$65536,IF(dati_pdc!$C1441=3,dati_bdv!$E$2:$E$65536,IF(dati_pdc!$C1441=4,dati_bdv!$F$2:$F$65536,IF(dati_pdc!$C1441=5,dati_bdv!$G$2:$G$65536,dati_bdv!$H$2:$H$65536))))),$A1441,dati_bdv!M$2:M$65536)</f>
        <v>0</v>
      </c>
      <c r="F1441">
        <f>SUMIF(IF(dati_pdc!$C1441=1,dati_bdv!$C$2:$C$65536,IF(dati_pdc!$C1441=2,dati_bdv!$D$2:$D$65536,IF(dati_pdc!$C1441=3,dati_bdv!$E$2:$E$65536,IF(dati_pdc!$C1441=4,dati_bdv!$F$2:$F$65536,IF(dati_pdc!$C1441=5,dati_bdv!$G$2:$G$65536,dati_bdv!$H$2:$H$65536))))),$A1441,dati_bdv!N$2:N$65536)</f>
        <v>0</v>
      </c>
    </row>
    <row r="1442" spans="1:6">
      <c r="A1442" s="34">
        <f>dati_pdc!A1442</f>
        <v>0</v>
      </c>
      <c r="B1442">
        <f>SUMIF(IF(dati_pdc!$C1442=1,dati_bdv!$C$2:$C$65536,IF(dati_pdc!$C1442=2,dati_bdv!$D$2:$D$65536,IF(dati_pdc!$C1442=3,dati_bdv!$E$2:$E$65536,IF(dati_pdc!$C1442=4,dati_bdv!$F$2:$F$65536,IF(dati_pdc!$C1442=5,dati_bdv!$G$2:$G$65536,dati_bdv!$H$2:$H$65536))))),$A1442,dati_bdv!J$2:J$65536)</f>
        <v>0</v>
      </c>
      <c r="C1442">
        <f>SUMIF(IF(dati_pdc!$C1442=1,dati_bdv!$C$2:$C$65536,IF(dati_pdc!$C1442=2,dati_bdv!$D$2:$D$65536,IF(dati_pdc!$C1442=3,dati_bdv!$E$2:$E$65536,IF(dati_pdc!$C1442=4,dati_bdv!$F$2:$F$65536,IF(dati_pdc!$C1442=5,dati_bdv!$G$2:$G$65536,dati_bdv!$H$2:$H$65536))))),$A1442,dati_bdv!K$2:K$65536)</f>
        <v>0</v>
      </c>
      <c r="D1442">
        <f>SUMIF(IF(dati_pdc!$C1442=1,dati_bdv!$C$2:$C$65536,IF(dati_pdc!$C1442=2,dati_bdv!$D$2:$D$65536,IF(dati_pdc!$C1442=3,dati_bdv!$E$2:$E$65536,IF(dati_pdc!$C1442=4,dati_bdv!$F$2:$F$65536,IF(dati_pdc!$C1442=5,dati_bdv!$G$2:$G$65536,dati_bdv!$H$2:$H$65536))))),$A1442,dati_bdv!L$2:L$65536)</f>
        <v>0</v>
      </c>
      <c r="E1442">
        <f>SUMIF(IF(dati_pdc!$C1442=1,dati_bdv!$C$2:$C$65536,IF(dati_pdc!$C1442=2,dati_bdv!$D$2:$D$65536,IF(dati_pdc!$C1442=3,dati_bdv!$E$2:$E$65536,IF(dati_pdc!$C1442=4,dati_bdv!$F$2:$F$65536,IF(dati_pdc!$C1442=5,dati_bdv!$G$2:$G$65536,dati_bdv!$H$2:$H$65536))))),$A1442,dati_bdv!M$2:M$65536)</f>
        <v>0</v>
      </c>
      <c r="F1442">
        <f>SUMIF(IF(dati_pdc!$C1442=1,dati_bdv!$C$2:$C$65536,IF(dati_pdc!$C1442=2,dati_bdv!$D$2:$D$65536,IF(dati_pdc!$C1442=3,dati_bdv!$E$2:$E$65536,IF(dati_pdc!$C1442=4,dati_bdv!$F$2:$F$65536,IF(dati_pdc!$C1442=5,dati_bdv!$G$2:$G$65536,dati_bdv!$H$2:$H$65536))))),$A1442,dati_bdv!N$2:N$65536)</f>
        <v>0</v>
      </c>
    </row>
    <row r="1443" spans="1:6">
      <c r="A1443" s="34">
        <f>dati_pdc!A1443</f>
        <v>0</v>
      </c>
      <c r="B1443">
        <f>SUMIF(IF(dati_pdc!$C1443=1,dati_bdv!$C$2:$C$65536,IF(dati_pdc!$C1443=2,dati_bdv!$D$2:$D$65536,IF(dati_pdc!$C1443=3,dati_bdv!$E$2:$E$65536,IF(dati_pdc!$C1443=4,dati_bdv!$F$2:$F$65536,IF(dati_pdc!$C1443=5,dati_bdv!$G$2:$G$65536,dati_bdv!$H$2:$H$65536))))),$A1443,dati_bdv!J$2:J$65536)</f>
        <v>0</v>
      </c>
      <c r="C1443">
        <f>SUMIF(IF(dati_pdc!$C1443=1,dati_bdv!$C$2:$C$65536,IF(dati_pdc!$C1443=2,dati_bdv!$D$2:$D$65536,IF(dati_pdc!$C1443=3,dati_bdv!$E$2:$E$65536,IF(dati_pdc!$C1443=4,dati_bdv!$F$2:$F$65536,IF(dati_pdc!$C1443=5,dati_bdv!$G$2:$G$65536,dati_bdv!$H$2:$H$65536))))),$A1443,dati_bdv!K$2:K$65536)</f>
        <v>0</v>
      </c>
      <c r="D1443">
        <f>SUMIF(IF(dati_pdc!$C1443=1,dati_bdv!$C$2:$C$65536,IF(dati_pdc!$C1443=2,dati_bdv!$D$2:$D$65536,IF(dati_pdc!$C1443=3,dati_bdv!$E$2:$E$65536,IF(dati_pdc!$C1443=4,dati_bdv!$F$2:$F$65536,IF(dati_pdc!$C1443=5,dati_bdv!$G$2:$G$65536,dati_bdv!$H$2:$H$65536))))),$A1443,dati_bdv!L$2:L$65536)</f>
        <v>0</v>
      </c>
      <c r="E1443">
        <f>SUMIF(IF(dati_pdc!$C1443=1,dati_bdv!$C$2:$C$65536,IF(dati_pdc!$C1443=2,dati_bdv!$D$2:$D$65536,IF(dati_pdc!$C1443=3,dati_bdv!$E$2:$E$65536,IF(dati_pdc!$C1443=4,dati_bdv!$F$2:$F$65536,IF(dati_pdc!$C1443=5,dati_bdv!$G$2:$G$65536,dati_bdv!$H$2:$H$65536))))),$A1443,dati_bdv!M$2:M$65536)</f>
        <v>0</v>
      </c>
      <c r="F1443">
        <f>SUMIF(IF(dati_pdc!$C1443=1,dati_bdv!$C$2:$C$65536,IF(dati_pdc!$C1443=2,dati_bdv!$D$2:$D$65536,IF(dati_pdc!$C1443=3,dati_bdv!$E$2:$E$65536,IF(dati_pdc!$C1443=4,dati_bdv!$F$2:$F$65536,IF(dati_pdc!$C1443=5,dati_bdv!$G$2:$G$65536,dati_bdv!$H$2:$H$65536))))),$A1443,dati_bdv!N$2:N$65536)</f>
        <v>0</v>
      </c>
    </row>
    <row r="1444" spans="1:6">
      <c r="A1444" s="34">
        <f>dati_pdc!A1444</f>
        <v>0</v>
      </c>
      <c r="B1444">
        <f>SUMIF(IF(dati_pdc!$C1444=1,dati_bdv!$C$2:$C$65536,IF(dati_pdc!$C1444=2,dati_bdv!$D$2:$D$65536,IF(dati_pdc!$C1444=3,dati_bdv!$E$2:$E$65536,IF(dati_pdc!$C1444=4,dati_bdv!$F$2:$F$65536,IF(dati_pdc!$C1444=5,dati_bdv!$G$2:$G$65536,dati_bdv!$H$2:$H$65536))))),$A1444,dati_bdv!J$2:J$65536)</f>
        <v>0</v>
      </c>
      <c r="C1444">
        <f>SUMIF(IF(dati_pdc!$C1444=1,dati_bdv!$C$2:$C$65536,IF(dati_pdc!$C1444=2,dati_bdv!$D$2:$D$65536,IF(dati_pdc!$C1444=3,dati_bdv!$E$2:$E$65536,IF(dati_pdc!$C1444=4,dati_bdv!$F$2:$F$65536,IF(dati_pdc!$C1444=5,dati_bdv!$G$2:$G$65536,dati_bdv!$H$2:$H$65536))))),$A1444,dati_bdv!K$2:K$65536)</f>
        <v>0</v>
      </c>
      <c r="D1444">
        <f>SUMIF(IF(dati_pdc!$C1444=1,dati_bdv!$C$2:$C$65536,IF(dati_pdc!$C1444=2,dati_bdv!$D$2:$D$65536,IF(dati_pdc!$C1444=3,dati_bdv!$E$2:$E$65536,IF(dati_pdc!$C1444=4,dati_bdv!$F$2:$F$65536,IF(dati_pdc!$C1444=5,dati_bdv!$G$2:$G$65536,dati_bdv!$H$2:$H$65536))))),$A1444,dati_bdv!L$2:L$65536)</f>
        <v>0</v>
      </c>
      <c r="E1444">
        <f>SUMIF(IF(dati_pdc!$C1444=1,dati_bdv!$C$2:$C$65536,IF(dati_pdc!$C1444=2,dati_bdv!$D$2:$D$65536,IF(dati_pdc!$C1444=3,dati_bdv!$E$2:$E$65536,IF(dati_pdc!$C1444=4,dati_bdv!$F$2:$F$65536,IF(dati_pdc!$C1444=5,dati_bdv!$G$2:$G$65536,dati_bdv!$H$2:$H$65536))))),$A1444,dati_bdv!M$2:M$65536)</f>
        <v>0</v>
      </c>
      <c r="F1444">
        <f>SUMIF(IF(dati_pdc!$C1444=1,dati_bdv!$C$2:$C$65536,IF(dati_pdc!$C1444=2,dati_bdv!$D$2:$D$65536,IF(dati_pdc!$C1444=3,dati_bdv!$E$2:$E$65536,IF(dati_pdc!$C1444=4,dati_bdv!$F$2:$F$65536,IF(dati_pdc!$C1444=5,dati_bdv!$G$2:$G$65536,dati_bdv!$H$2:$H$65536))))),$A1444,dati_bdv!N$2:N$65536)</f>
        <v>0</v>
      </c>
    </row>
    <row r="1445" spans="1:6">
      <c r="A1445" s="34">
        <f>dati_pdc!A1445</f>
        <v>0</v>
      </c>
      <c r="B1445">
        <f>SUMIF(IF(dati_pdc!$C1445=1,dati_bdv!$C$2:$C$65536,IF(dati_pdc!$C1445=2,dati_bdv!$D$2:$D$65536,IF(dati_pdc!$C1445=3,dati_bdv!$E$2:$E$65536,IF(dati_pdc!$C1445=4,dati_bdv!$F$2:$F$65536,IF(dati_pdc!$C1445=5,dati_bdv!$G$2:$G$65536,dati_bdv!$H$2:$H$65536))))),$A1445,dati_bdv!J$2:J$65536)</f>
        <v>0</v>
      </c>
      <c r="C1445">
        <f>SUMIF(IF(dati_pdc!$C1445=1,dati_bdv!$C$2:$C$65536,IF(dati_pdc!$C1445=2,dati_bdv!$D$2:$D$65536,IF(dati_pdc!$C1445=3,dati_bdv!$E$2:$E$65536,IF(dati_pdc!$C1445=4,dati_bdv!$F$2:$F$65536,IF(dati_pdc!$C1445=5,dati_bdv!$G$2:$G$65536,dati_bdv!$H$2:$H$65536))))),$A1445,dati_bdv!K$2:K$65536)</f>
        <v>0</v>
      </c>
      <c r="D1445">
        <f>SUMIF(IF(dati_pdc!$C1445=1,dati_bdv!$C$2:$C$65536,IF(dati_pdc!$C1445=2,dati_bdv!$D$2:$D$65536,IF(dati_pdc!$C1445=3,dati_bdv!$E$2:$E$65536,IF(dati_pdc!$C1445=4,dati_bdv!$F$2:$F$65536,IF(dati_pdc!$C1445=5,dati_bdv!$G$2:$G$65536,dati_bdv!$H$2:$H$65536))))),$A1445,dati_bdv!L$2:L$65536)</f>
        <v>0</v>
      </c>
      <c r="E1445">
        <f>SUMIF(IF(dati_pdc!$C1445=1,dati_bdv!$C$2:$C$65536,IF(dati_pdc!$C1445=2,dati_bdv!$D$2:$D$65536,IF(dati_pdc!$C1445=3,dati_bdv!$E$2:$E$65536,IF(dati_pdc!$C1445=4,dati_bdv!$F$2:$F$65536,IF(dati_pdc!$C1445=5,dati_bdv!$G$2:$G$65536,dati_bdv!$H$2:$H$65536))))),$A1445,dati_bdv!M$2:M$65536)</f>
        <v>0</v>
      </c>
      <c r="F1445">
        <f>SUMIF(IF(dati_pdc!$C1445=1,dati_bdv!$C$2:$C$65536,IF(dati_pdc!$C1445=2,dati_bdv!$D$2:$D$65536,IF(dati_pdc!$C1445=3,dati_bdv!$E$2:$E$65536,IF(dati_pdc!$C1445=4,dati_bdv!$F$2:$F$65536,IF(dati_pdc!$C1445=5,dati_bdv!$G$2:$G$65536,dati_bdv!$H$2:$H$65536))))),$A1445,dati_bdv!N$2:N$65536)</f>
        <v>0</v>
      </c>
    </row>
    <row r="1446" spans="1:6">
      <c r="A1446" s="34">
        <f>dati_pdc!A1446</f>
        <v>0</v>
      </c>
      <c r="B1446">
        <f>SUMIF(IF(dati_pdc!$C1446=1,dati_bdv!$C$2:$C$65536,IF(dati_pdc!$C1446=2,dati_bdv!$D$2:$D$65536,IF(dati_pdc!$C1446=3,dati_bdv!$E$2:$E$65536,IF(dati_pdc!$C1446=4,dati_bdv!$F$2:$F$65536,IF(dati_pdc!$C1446=5,dati_bdv!$G$2:$G$65536,dati_bdv!$H$2:$H$65536))))),$A1446,dati_bdv!J$2:J$65536)</f>
        <v>0</v>
      </c>
      <c r="C1446">
        <f>SUMIF(IF(dati_pdc!$C1446=1,dati_bdv!$C$2:$C$65536,IF(dati_pdc!$C1446=2,dati_bdv!$D$2:$D$65536,IF(dati_pdc!$C1446=3,dati_bdv!$E$2:$E$65536,IF(dati_pdc!$C1446=4,dati_bdv!$F$2:$F$65536,IF(dati_pdc!$C1446=5,dati_bdv!$G$2:$G$65536,dati_bdv!$H$2:$H$65536))))),$A1446,dati_bdv!K$2:K$65536)</f>
        <v>0</v>
      </c>
      <c r="D1446">
        <f>SUMIF(IF(dati_pdc!$C1446=1,dati_bdv!$C$2:$C$65536,IF(dati_pdc!$C1446=2,dati_bdv!$D$2:$D$65536,IF(dati_pdc!$C1446=3,dati_bdv!$E$2:$E$65536,IF(dati_pdc!$C1446=4,dati_bdv!$F$2:$F$65536,IF(dati_pdc!$C1446=5,dati_bdv!$G$2:$G$65536,dati_bdv!$H$2:$H$65536))))),$A1446,dati_bdv!L$2:L$65536)</f>
        <v>0</v>
      </c>
      <c r="E1446">
        <f>SUMIF(IF(dati_pdc!$C1446=1,dati_bdv!$C$2:$C$65536,IF(dati_pdc!$C1446=2,dati_bdv!$D$2:$D$65536,IF(dati_pdc!$C1446=3,dati_bdv!$E$2:$E$65536,IF(dati_pdc!$C1446=4,dati_bdv!$F$2:$F$65536,IF(dati_pdc!$C1446=5,dati_bdv!$G$2:$G$65536,dati_bdv!$H$2:$H$65536))))),$A1446,dati_bdv!M$2:M$65536)</f>
        <v>0</v>
      </c>
      <c r="F1446">
        <f>SUMIF(IF(dati_pdc!$C1446=1,dati_bdv!$C$2:$C$65536,IF(dati_pdc!$C1446=2,dati_bdv!$D$2:$D$65536,IF(dati_pdc!$C1446=3,dati_bdv!$E$2:$E$65536,IF(dati_pdc!$C1446=4,dati_bdv!$F$2:$F$65536,IF(dati_pdc!$C1446=5,dati_bdv!$G$2:$G$65536,dati_bdv!$H$2:$H$65536))))),$A1446,dati_bdv!N$2:N$65536)</f>
        <v>0</v>
      </c>
    </row>
    <row r="1447" spans="1:6">
      <c r="A1447" s="34">
        <f>dati_pdc!A1447</f>
        <v>0</v>
      </c>
      <c r="B1447">
        <f>SUMIF(IF(dati_pdc!$C1447=1,dati_bdv!$C$2:$C$65536,IF(dati_pdc!$C1447=2,dati_bdv!$D$2:$D$65536,IF(dati_pdc!$C1447=3,dati_bdv!$E$2:$E$65536,IF(dati_pdc!$C1447=4,dati_bdv!$F$2:$F$65536,IF(dati_pdc!$C1447=5,dati_bdv!$G$2:$G$65536,dati_bdv!$H$2:$H$65536))))),$A1447,dati_bdv!J$2:J$65536)</f>
        <v>0</v>
      </c>
      <c r="C1447">
        <f>SUMIF(IF(dati_pdc!$C1447=1,dati_bdv!$C$2:$C$65536,IF(dati_pdc!$C1447=2,dati_bdv!$D$2:$D$65536,IF(dati_pdc!$C1447=3,dati_bdv!$E$2:$E$65536,IF(dati_pdc!$C1447=4,dati_bdv!$F$2:$F$65536,IF(dati_pdc!$C1447=5,dati_bdv!$G$2:$G$65536,dati_bdv!$H$2:$H$65536))))),$A1447,dati_bdv!K$2:K$65536)</f>
        <v>0</v>
      </c>
      <c r="D1447">
        <f>SUMIF(IF(dati_pdc!$C1447=1,dati_bdv!$C$2:$C$65536,IF(dati_pdc!$C1447=2,dati_bdv!$D$2:$D$65536,IF(dati_pdc!$C1447=3,dati_bdv!$E$2:$E$65536,IF(dati_pdc!$C1447=4,dati_bdv!$F$2:$F$65536,IF(dati_pdc!$C1447=5,dati_bdv!$G$2:$G$65536,dati_bdv!$H$2:$H$65536))))),$A1447,dati_bdv!L$2:L$65536)</f>
        <v>0</v>
      </c>
      <c r="E1447">
        <f>SUMIF(IF(dati_pdc!$C1447=1,dati_bdv!$C$2:$C$65536,IF(dati_pdc!$C1447=2,dati_bdv!$D$2:$D$65536,IF(dati_pdc!$C1447=3,dati_bdv!$E$2:$E$65536,IF(dati_pdc!$C1447=4,dati_bdv!$F$2:$F$65536,IF(dati_pdc!$C1447=5,dati_bdv!$G$2:$G$65536,dati_bdv!$H$2:$H$65536))))),$A1447,dati_bdv!M$2:M$65536)</f>
        <v>0</v>
      </c>
      <c r="F1447">
        <f>SUMIF(IF(dati_pdc!$C1447=1,dati_bdv!$C$2:$C$65536,IF(dati_pdc!$C1447=2,dati_bdv!$D$2:$D$65536,IF(dati_pdc!$C1447=3,dati_bdv!$E$2:$E$65536,IF(dati_pdc!$C1447=4,dati_bdv!$F$2:$F$65536,IF(dati_pdc!$C1447=5,dati_bdv!$G$2:$G$65536,dati_bdv!$H$2:$H$65536))))),$A1447,dati_bdv!N$2:N$65536)</f>
        <v>0</v>
      </c>
    </row>
    <row r="1448" spans="1:6">
      <c r="A1448" s="34">
        <f>dati_pdc!A1448</f>
        <v>0</v>
      </c>
      <c r="B1448">
        <f>SUMIF(IF(dati_pdc!$C1448=1,dati_bdv!$C$2:$C$65536,IF(dati_pdc!$C1448=2,dati_bdv!$D$2:$D$65536,IF(dati_pdc!$C1448=3,dati_bdv!$E$2:$E$65536,IF(dati_pdc!$C1448=4,dati_bdv!$F$2:$F$65536,IF(dati_pdc!$C1448=5,dati_bdv!$G$2:$G$65536,dati_bdv!$H$2:$H$65536))))),$A1448,dati_bdv!J$2:J$65536)</f>
        <v>0</v>
      </c>
      <c r="C1448">
        <f>SUMIF(IF(dati_pdc!$C1448=1,dati_bdv!$C$2:$C$65536,IF(dati_pdc!$C1448=2,dati_bdv!$D$2:$D$65536,IF(dati_pdc!$C1448=3,dati_bdv!$E$2:$E$65536,IF(dati_pdc!$C1448=4,dati_bdv!$F$2:$F$65536,IF(dati_pdc!$C1448=5,dati_bdv!$G$2:$G$65536,dati_bdv!$H$2:$H$65536))))),$A1448,dati_bdv!K$2:K$65536)</f>
        <v>0</v>
      </c>
      <c r="D1448">
        <f>SUMIF(IF(dati_pdc!$C1448=1,dati_bdv!$C$2:$C$65536,IF(dati_pdc!$C1448=2,dati_bdv!$D$2:$D$65536,IF(dati_pdc!$C1448=3,dati_bdv!$E$2:$E$65536,IF(dati_pdc!$C1448=4,dati_bdv!$F$2:$F$65536,IF(dati_pdc!$C1448=5,dati_bdv!$G$2:$G$65536,dati_bdv!$H$2:$H$65536))))),$A1448,dati_bdv!L$2:L$65536)</f>
        <v>0</v>
      </c>
      <c r="E1448">
        <f>SUMIF(IF(dati_pdc!$C1448=1,dati_bdv!$C$2:$C$65536,IF(dati_pdc!$C1448=2,dati_bdv!$D$2:$D$65536,IF(dati_pdc!$C1448=3,dati_bdv!$E$2:$E$65536,IF(dati_pdc!$C1448=4,dati_bdv!$F$2:$F$65536,IF(dati_pdc!$C1448=5,dati_bdv!$G$2:$G$65536,dati_bdv!$H$2:$H$65536))))),$A1448,dati_bdv!M$2:M$65536)</f>
        <v>0</v>
      </c>
      <c r="F1448">
        <f>SUMIF(IF(dati_pdc!$C1448=1,dati_bdv!$C$2:$C$65536,IF(dati_pdc!$C1448=2,dati_bdv!$D$2:$D$65536,IF(dati_pdc!$C1448=3,dati_bdv!$E$2:$E$65536,IF(dati_pdc!$C1448=4,dati_bdv!$F$2:$F$65536,IF(dati_pdc!$C1448=5,dati_bdv!$G$2:$G$65536,dati_bdv!$H$2:$H$65536))))),$A1448,dati_bdv!N$2:N$65536)</f>
        <v>0</v>
      </c>
    </row>
    <row r="1449" spans="1:6">
      <c r="A1449" s="34">
        <f>dati_pdc!A1449</f>
        <v>0</v>
      </c>
      <c r="B1449">
        <f>SUMIF(IF(dati_pdc!$C1449=1,dati_bdv!$C$2:$C$65536,IF(dati_pdc!$C1449=2,dati_bdv!$D$2:$D$65536,IF(dati_pdc!$C1449=3,dati_bdv!$E$2:$E$65536,IF(dati_pdc!$C1449=4,dati_bdv!$F$2:$F$65536,IF(dati_pdc!$C1449=5,dati_bdv!$G$2:$G$65536,dati_bdv!$H$2:$H$65536))))),$A1449,dati_bdv!J$2:J$65536)</f>
        <v>0</v>
      </c>
      <c r="C1449">
        <f>SUMIF(IF(dati_pdc!$C1449=1,dati_bdv!$C$2:$C$65536,IF(dati_pdc!$C1449=2,dati_bdv!$D$2:$D$65536,IF(dati_pdc!$C1449=3,dati_bdv!$E$2:$E$65536,IF(dati_pdc!$C1449=4,dati_bdv!$F$2:$F$65536,IF(dati_pdc!$C1449=5,dati_bdv!$G$2:$G$65536,dati_bdv!$H$2:$H$65536))))),$A1449,dati_bdv!K$2:K$65536)</f>
        <v>0</v>
      </c>
      <c r="D1449">
        <f>SUMIF(IF(dati_pdc!$C1449=1,dati_bdv!$C$2:$C$65536,IF(dati_pdc!$C1449=2,dati_bdv!$D$2:$D$65536,IF(dati_pdc!$C1449=3,dati_bdv!$E$2:$E$65536,IF(dati_pdc!$C1449=4,dati_bdv!$F$2:$F$65536,IF(dati_pdc!$C1449=5,dati_bdv!$G$2:$G$65536,dati_bdv!$H$2:$H$65536))))),$A1449,dati_bdv!L$2:L$65536)</f>
        <v>0</v>
      </c>
      <c r="E1449">
        <f>SUMIF(IF(dati_pdc!$C1449=1,dati_bdv!$C$2:$C$65536,IF(dati_pdc!$C1449=2,dati_bdv!$D$2:$D$65536,IF(dati_pdc!$C1449=3,dati_bdv!$E$2:$E$65536,IF(dati_pdc!$C1449=4,dati_bdv!$F$2:$F$65536,IF(dati_pdc!$C1449=5,dati_bdv!$G$2:$G$65536,dati_bdv!$H$2:$H$65536))))),$A1449,dati_bdv!M$2:M$65536)</f>
        <v>0</v>
      </c>
      <c r="F1449">
        <f>SUMIF(IF(dati_pdc!$C1449=1,dati_bdv!$C$2:$C$65536,IF(dati_pdc!$C1449=2,dati_bdv!$D$2:$D$65536,IF(dati_pdc!$C1449=3,dati_bdv!$E$2:$E$65536,IF(dati_pdc!$C1449=4,dati_bdv!$F$2:$F$65536,IF(dati_pdc!$C1449=5,dati_bdv!$G$2:$G$65536,dati_bdv!$H$2:$H$65536))))),$A1449,dati_bdv!N$2:N$65536)</f>
        <v>0</v>
      </c>
    </row>
    <row r="1450" spans="1:6">
      <c r="A1450" s="34">
        <f>dati_pdc!A1450</f>
        <v>0</v>
      </c>
      <c r="B1450">
        <f>SUMIF(IF(dati_pdc!$C1450=1,dati_bdv!$C$2:$C$65536,IF(dati_pdc!$C1450=2,dati_bdv!$D$2:$D$65536,IF(dati_pdc!$C1450=3,dati_bdv!$E$2:$E$65536,IF(dati_pdc!$C1450=4,dati_bdv!$F$2:$F$65536,IF(dati_pdc!$C1450=5,dati_bdv!$G$2:$G$65536,dati_bdv!$H$2:$H$65536))))),$A1450,dati_bdv!J$2:J$65536)</f>
        <v>0</v>
      </c>
      <c r="C1450">
        <f>SUMIF(IF(dati_pdc!$C1450=1,dati_bdv!$C$2:$C$65536,IF(dati_pdc!$C1450=2,dati_bdv!$D$2:$D$65536,IF(dati_pdc!$C1450=3,dati_bdv!$E$2:$E$65536,IF(dati_pdc!$C1450=4,dati_bdv!$F$2:$F$65536,IF(dati_pdc!$C1450=5,dati_bdv!$G$2:$G$65536,dati_bdv!$H$2:$H$65536))))),$A1450,dati_bdv!K$2:K$65536)</f>
        <v>0</v>
      </c>
      <c r="D1450">
        <f>SUMIF(IF(dati_pdc!$C1450=1,dati_bdv!$C$2:$C$65536,IF(dati_pdc!$C1450=2,dati_bdv!$D$2:$D$65536,IF(dati_pdc!$C1450=3,dati_bdv!$E$2:$E$65536,IF(dati_pdc!$C1450=4,dati_bdv!$F$2:$F$65536,IF(dati_pdc!$C1450=5,dati_bdv!$G$2:$G$65536,dati_bdv!$H$2:$H$65536))))),$A1450,dati_bdv!L$2:L$65536)</f>
        <v>0</v>
      </c>
      <c r="E1450">
        <f>SUMIF(IF(dati_pdc!$C1450=1,dati_bdv!$C$2:$C$65536,IF(dati_pdc!$C1450=2,dati_bdv!$D$2:$D$65536,IF(dati_pdc!$C1450=3,dati_bdv!$E$2:$E$65536,IF(dati_pdc!$C1450=4,dati_bdv!$F$2:$F$65536,IF(dati_pdc!$C1450=5,dati_bdv!$G$2:$G$65536,dati_bdv!$H$2:$H$65536))))),$A1450,dati_bdv!M$2:M$65536)</f>
        <v>0</v>
      </c>
      <c r="F1450">
        <f>SUMIF(IF(dati_pdc!$C1450=1,dati_bdv!$C$2:$C$65536,IF(dati_pdc!$C1450=2,dati_bdv!$D$2:$D$65536,IF(dati_pdc!$C1450=3,dati_bdv!$E$2:$E$65536,IF(dati_pdc!$C1450=4,dati_bdv!$F$2:$F$65536,IF(dati_pdc!$C1450=5,dati_bdv!$G$2:$G$65536,dati_bdv!$H$2:$H$65536))))),$A1450,dati_bdv!N$2:N$65536)</f>
        <v>0</v>
      </c>
    </row>
    <row r="1451" spans="1:6">
      <c r="A1451" s="34">
        <f>dati_pdc!A1451</f>
        <v>0</v>
      </c>
      <c r="B1451">
        <f>SUMIF(IF(dati_pdc!$C1451=1,dati_bdv!$C$2:$C$65536,IF(dati_pdc!$C1451=2,dati_bdv!$D$2:$D$65536,IF(dati_pdc!$C1451=3,dati_bdv!$E$2:$E$65536,IF(dati_pdc!$C1451=4,dati_bdv!$F$2:$F$65536,IF(dati_pdc!$C1451=5,dati_bdv!$G$2:$G$65536,dati_bdv!$H$2:$H$65536))))),$A1451,dati_bdv!J$2:J$65536)</f>
        <v>0</v>
      </c>
      <c r="C1451">
        <f>SUMIF(IF(dati_pdc!$C1451=1,dati_bdv!$C$2:$C$65536,IF(dati_pdc!$C1451=2,dati_bdv!$D$2:$D$65536,IF(dati_pdc!$C1451=3,dati_bdv!$E$2:$E$65536,IF(dati_pdc!$C1451=4,dati_bdv!$F$2:$F$65536,IF(dati_pdc!$C1451=5,dati_bdv!$G$2:$G$65536,dati_bdv!$H$2:$H$65536))))),$A1451,dati_bdv!K$2:K$65536)</f>
        <v>0</v>
      </c>
      <c r="D1451">
        <f>SUMIF(IF(dati_pdc!$C1451=1,dati_bdv!$C$2:$C$65536,IF(dati_pdc!$C1451=2,dati_bdv!$D$2:$D$65536,IF(dati_pdc!$C1451=3,dati_bdv!$E$2:$E$65536,IF(dati_pdc!$C1451=4,dati_bdv!$F$2:$F$65536,IF(dati_pdc!$C1451=5,dati_bdv!$G$2:$G$65536,dati_bdv!$H$2:$H$65536))))),$A1451,dati_bdv!L$2:L$65536)</f>
        <v>0</v>
      </c>
      <c r="E1451">
        <f>SUMIF(IF(dati_pdc!$C1451=1,dati_bdv!$C$2:$C$65536,IF(dati_pdc!$C1451=2,dati_bdv!$D$2:$D$65536,IF(dati_pdc!$C1451=3,dati_bdv!$E$2:$E$65536,IF(dati_pdc!$C1451=4,dati_bdv!$F$2:$F$65536,IF(dati_pdc!$C1451=5,dati_bdv!$G$2:$G$65536,dati_bdv!$H$2:$H$65536))))),$A1451,dati_bdv!M$2:M$65536)</f>
        <v>0</v>
      </c>
      <c r="F1451">
        <f>SUMIF(IF(dati_pdc!$C1451=1,dati_bdv!$C$2:$C$65536,IF(dati_pdc!$C1451=2,dati_bdv!$D$2:$D$65536,IF(dati_pdc!$C1451=3,dati_bdv!$E$2:$E$65536,IF(dati_pdc!$C1451=4,dati_bdv!$F$2:$F$65536,IF(dati_pdc!$C1451=5,dati_bdv!$G$2:$G$65536,dati_bdv!$H$2:$H$65536))))),$A1451,dati_bdv!N$2:N$65536)</f>
        <v>0</v>
      </c>
    </row>
    <row r="1452" spans="1:6">
      <c r="A1452" s="34">
        <f>dati_pdc!A1452</f>
        <v>0</v>
      </c>
      <c r="B1452">
        <f>SUMIF(IF(dati_pdc!$C1452=1,dati_bdv!$C$2:$C$65536,IF(dati_pdc!$C1452=2,dati_bdv!$D$2:$D$65536,IF(dati_pdc!$C1452=3,dati_bdv!$E$2:$E$65536,IF(dati_pdc!$C1452=4,dati_bdv!$F$2:$F$65536,IF(dati_pdc!$C1452=5,dati_bdv!$G$2:$G$65536,dati_bdv!$H$2:$H$65536))))),$A1452,dati_bdv!J$2:J$65536)</f>
        <v>0</v>
      </c>
      <c r="C1452">
        <f>SUMIF(IF(dati_pdc!$C1452=1,dati_bdv!$C$2:$C$65536,IF(dati_pdc!$C1452=2,dati_bdv!$D$2:$D$65536,IF(dati_pdc!$C1452=3,dati_bdv!$E$2:$E$65536,IF(dati_pdc!$C1452=4,dati_bdv!$F$2:$F$65536,IF(dati_pdc!$C1452=5,dati_bdv!$G$2:$G$65536,dati_bdv!$H$2:$H$65536))))),$A1452,dati_bdv!K$2:K$65536)</f>
        <v>0</v>
      </c>
      <c r="D1452">
        <f>SUMIF(IF(dati_pdc!$C1452=1,dati_bdv!$C$2:$C$65536,IF(dati_pdc!$C1452=2,dati_bdv!$D$2:$D$65536,IF(dati_pdc!$C1452=3,dati_bdv!$E$2:$E$65536,IF(dati_pdc!$C1452=4,dati_bdv!$F$2:$F$65536,IF(dati_pdc!$C1452=5,dati_bdv!$G$2:$G$65536,dati_bdv!$H$2:$H$65536))))),$A1452,dati_bdv!L$2:L$65536)</f>
        <v>0</v>
      </c>
      <c r="E1452">
        <f>SUMIF(IF(dati_pdc!$C1452=1,dati_bdv!$C$2:$C$65536,IF(dati_pdc!$C1452=2,dati_bdv!$D$2:$D$65536,IF(dati_pdc!$C1452=3,dati_bdv!$E$2:$E$65536,IF(dati_pdc!$C1452=4,dati_bdv!$F$2:$F$65536,IF(dati_pdc!$C1452=5,dati_bdv!$G$2:$G$65536,dati_bdv!$H$2:$H$65536))))),$A1452,dati_bdv!M$2:M$65536)</f>
        <v>0</v>
      </c>
      <c r="F1452">
        <f>SUMIF(IF(dati_pdc!$C1452=1,dati_bdv!$C$2:$C$65536,IF(dati_pdc!$C1452=2,dati_bdv!$D$2:$D$65536,IF(dati_pdc!$C1452=3,dati_bdv!$E$2:$E$65536,IF(dati_pdc!$C1452=4,dati_bdv!$F$2:$F$65536,IF(dati_pdc!$C1452=5,dati_bdv!$G$2:$G$65536,dati_bdv!$H$2:$H$65536))))),$A1452,dati_bdv!N$2:N$65536)</f>
        <v>0</v>
      </c>
    </row>
    <row r="1453" spans="1:6">
      <c r="A1453" s="34">
        <f>dati_pdc!A1453</f>
        <v>0</v>
      </c>
      <c r="B1453">
        <f>SUMIF(IF(dati_pdc!$C1453=1,dati_bdv!$C$2:$C$65536,IF(dati_pdc!$C1453=2,dati_bdv!$D$2:$D$65536,IF(dati_pdc!$C1453=3,dati_bdv!$E$2:$E$65536,IF(dati_pdc!$C1453=4,dati_bdv!$F$2:$F$65536,IF(dati_pdc!$C1453=5,dati_bdv!$G$2:$G$65536,dati_bdv!$H$2:$H$65536))))),$A1453,dati_bdv!J$2:J$65536)</f>
        <v>0</v>
      </c>
      <c r="C1453">
        <f>SUMIF(IF(dati_pdc!$C1453=1,dati_bdv!$C$2:$C$65536,IF(dati_pdc!$C1453=2,dati_bdv!$D$2:$D$65536,IF(dati_pdc!$C1453=3,dati_bdv!$E$2:$E$65536,IF(dati_pdc!$C1453=4,dati_bdv!$F$2:$F$65536,IF(dati_pdc!$C1453=5,dati_bdv!$G$2:$G$65536,dati_bdv!$H$2:$H$65536))))),$A1453,dati_bdv!K$2:K$65536)</f>
        <v>0</v>
      </c>
      <c r="D1453">
        <f>SUMIF(IF(dati_pdc!$C1453=1,dati_bdv!$C$2:$C$65536,IF(dati_pdc!$C1453=2,dati_bdv!$D$2:$D$65536,IF(dati_pdc!$C1453=3,dati_bdv!$E$2:$E$65536,IF(dati_pdc!$C1453=4,dati_bdv!$F$2:$F$65536,IF(dati_pdc!$C1453=5,dati_bdv!$G$2:$G$65536,dati_bdv!$H$2:$H$65536))))),$A1453,dati_bdv!L$2:L$65536)</f>
        <v>0</v>
      </c>
      <c r="E1453">
        <f>SUMIF(IF(dati_pdc!$C1453=1,dati_bdv!$C$2:$C$65536,IF(dati_pdc!$C1453=2,dati_bdv!$D$2:$D$65536,IF(dati_pdc!$C1453=3,dati_bdv!$E$2:$E$65536,IF(dati_pdc!$C1453=4,dati_bdv!$F$2:$F$65536,IF(dati_pdc!$C1453=5,dati_bdv!$G$2:$G$65536,dati_bdv!$H$2:$H$65536))))),$A1453,dati_bdv!M$2:M$65536)</f>
        <v>0</v>
      </c>
      <c r="F1453">
        <f>SUMIF(IF(dati_pdc!$C1453=1,dati_bdv!$C$2:$C$65536,IF(dati_pdc!$C1453=2,dati_bdv!$D$2:$D$65536,IF(dati_pdc!$C1453=3,dati_bdv!$E$2:$E$65536,IF(dati_pdc!$C1453=4,dati_bdv!$F$2:$F$65536,IF(dati_pdc!$C1453=5,dati_bdv!$G$2:$G$65536,dati_bdv!$H$2:$H$65536))))),$A1453,dati_bdv!N$2:N$65536)</f>
        <v>0</v>
      </c>
    </row>
    <row r="1454" spans="1:6">
      <c r="A1454" s="34">
        <f>dati_pdc!A1454</f>
        <v>0</v>
      </c>
      <c r="B1454">
        <f>SUMIF(IF(dati_pdc!$C1454=1,dati_bdv!$C$2:$C$65536,IF(dati_pdc!$C1454=2,dati_bdv!$D$2:$D$65536,IF(dati_pdc!$C1454=3,dati_bdv!$E$2:$E$65536,IF(dati_pdc!$C1454=4,dati_bdv!$F$2:$F$65536,IF(dati_pdc!$C1454=5,dati_bdv!$G$2:$G$65536,dati_bdv!$H$2:$H$65536))))),$A1454,dati_bdv!J$2:J$65536)</f>
        <v>0</v>
      </c>
      <c r="C1454">
        <f>SUMIF(IF(dati_pdc!$C1454=1,dati_bdv!$C$2:$C$65536,IF(dati_pdc!$C1454=2,dati_bdv!$D$2:$D$65536,IF(dati_pdc!$C1454=3,dati_bdv!$E$2:$E$65536,IF(dati_pdc!$C1454=4,dati_bdv!$F$2:$F$65536,IF(dati_pdc!$C1454=5,dati_bdv!$G$2:$G$65536,dati_bdv!$H$2:$H$65536))))),$A1454,dati_bdv!K$2:K$65536)</f>
        <v>0</v>
      </c>
      <c r="D1454">
        <f>SUMIF(IF(dati_pdc!$C1454=1,dati_bdv!$C$2:$C$65536,IF(dati_pdc!$C1454=2,dati_bdv!$D$2:$D$65536,IF(dati_pdc!$C1454=3,dati_bdv!$E$2:$E$65536,IF(dati_pdc!$C1454=4,dati_bdv!$F$2:$F$65536,IF(dati_pdc!$C1454=5,dati_bdv!$G$2:$G$65536,dati_bdv!$H$2:$H$65536))))),$A1454,dati_bdv!L$2:L$65536)</f>
        <v>0</v>
      </c>
      <c r="E1454">
        <f>SUMIF(IF(dati_pdc!$C1454=1,dati_bdv!$C$2:$C$65536,IF(dati_pdc!$C1454=2,dati_bdv!$D$2:$D$65536,IF(dati_pdc!$C1454=3,dati_bdv!$E$2:$E$65536,IF(dati_pdc!$C1454=4,dati_bdv!$F$2:$F$65536,IF(dati_pdc!$C1454=5,dati_bdv!$G$2:$G$65536,dati_bdv!$H$2:$H$65536))))),$A1454,dati_bdv!M$2:M$65536)</f>
        <v>0</v>
      </c>
      <c r="F1454">
        <f>SUMIF(IF(dati_pdc!$C1454=1,dati_bdv!$C$2:$C$65536,IF(dati_pdc!$C1454=2,dati_bdv!$D$2:$D$65536,IF(dati_pdc!$C1454=3,dati_bdv!$E$2:$E$65536,IF(dati_pdc!$C1454=4,dati_bdv!$F$2:$F$65536,IF(dati_pdc!$C1454=5,dati_bdv!$G$2:$G$65536,dati_bdv!$H$2:$H$65536))))),$A1454,dati_bdv!N$2:N$65536)</f>
        <v>0</v>
      </c>
    </row>
    <row r="1455" spans="1:6">
      <c r="A1455" s="34">
        <f>dati_pdc!A1455</f>
        <v>0</v>
      </c>
      <c r="B1455">
        <f>SUMIF(IF(dati_pdc!$C1455=1,dati_bdv!$C$2:$C$65536,IF(dati_pdc!$C1455=2,dati_bdv!$D$2:$D$65536,IF(dati_pdc!$C1455=3,dati_bdv!$E$2:$E$65536,IF(dati_pdc!$C1455=4,dati_bdv!$F$2:$F$65536,IF(dati_pdc!$C1455=5,dati_bdv!$G$2:$G$65536,dati_bdv!$H$2:$H$65536))))),$A1455,dati_bdv!J$2:J$65536)</f>
        <v>0</v>
      </c>
      <c r="C1455">
        <f>SUMIF(IF(dati_pdc!$C1455=1,dati_bdv!$C$2:$C$65536,IF(dati_pdc!$C1455=2,dati_bdv!$D$2:$D$65536,IF(dati_pdc!$C1455=3,dati_bdv!$E$2:$E$65536,IF(dati_pdc!$C1455=4,dati_bdv!$F$2:$F$65536,IF(dati_pdc!$C1455=5,dati_bdv!$G$2:$G$65536,dati_bdv!$H$2:$H$65536))))),$A1455,dati_bdv!K$2:K$65536)</f>
        <v>0</v>
      </c>
      <c r="D1455">
        <f>SUMIF(IF(dati_pdc!$C1455=1,dati_bdv!$C$2:$C$65536,IF(dati_pdc!$C1455=2,dati_bdv!$D$2:$D$65536,IF(dati_pdc!$C1455=3,dati_bdv!$E$2:$E$65536,IF(dati_pdc!$C1455=4,dati_bdv!$F$2:$F$65536,IF(dati_pdc!$C1455=5,dati_bdv!$G$2:$G$65536,dati_bdv!$H$2:$H$65536))))),$A1455,dati_bdv!L$2:L$65536)</f>
        <v>0</v>
      </c>
      <c r="E1455">
        <f>SUMIF(IF(dati_pdc!$C1455=1,dati_bdv!$C$2:$C$65536,IF(dati_pdc!$C1455=2,dati_bdv!$D$2:$D$65536,IF(dati_pdc!$C1455=3,dati_bdv!$E$2:$E$65536,IF(dati_pdc!$C1455=4,dati_bdv!$F$2:$F$65536,IF(dati_pdc!$C1455=5,dati_bdv!$G$2:$G$65536,dati_bdv!$H$2:$H$65536))))),$A1455,dati_bdv!M$2:M$65536)</f>
        <v>0</v>
      </c>
      <c r="F1455">
        <f>SUMIF(IF(dati_pdc!$C1455=1,dati_bdv!$C$2:$C$65536,IF(dati_pdc!$C1455=2,dati_bdv!$D$2:$D$65536,IF(dati_pdc!$C1455=3,dati_bdv!$E$2:$E$65536,IF(dati_pdc!$C1455=4,dati_bdv!$F$2:$F$65536,IF(dati_pdc!$C1455=5,dati_bdv!$G$2:$G$65536,dati_bdv!$H$2:$H$65536))))),$A1455,dati_bdv!N$2:N$65536)</f>
        <v>0</v>
      </c>
    </row>
    <row r="1456" spans="1:6">
      <c r="A1456" s="34">
        <f>dati_pdc!A1456</f>
        <v>0</v>
      </c>
      <c r="B1456">
        <f>SUMIF(IF(dati_pdc!$C1456=1,dati_bdv!$C$2:$C$65536,IF(dati_pdc!$C1456=2,dati_bdv!$D$2:$D$65536,IF(dati_pdc!$C1456=3,dati_bdv!$E$2:$E$65536,IF(dati_pdc!$C1456=4,dati_bdv!$F$2:$F$65536,IF(dati_pdc!$C1456=5,dati_bdv!$G$2:$G$65536,dati_bdv!$H$2:$H$65536))))),$A1456,dati_bdv!J$2:J$65536)</f>
        <v>0</v>
      </c>
      <c r="C1456">
        <f>SUMIF(IF(dati_pdc!$C1456=1,dati_bdv!$C$2:$C$65536,IF(dati_pdc!$C1456=2,dati_bdv!$D$2:$D$65536,IF(dati_pdc!$C1456=3,dati_bdv!$E$2:$E$65536,IF(dati_pdc!$C1456=4,dati_bdv!$F$2:$F$65536,IF(dati_pdc!$C1456=5,dati_bdv!$G$2:$G$65536,dati_bdv!$H$2:$H$65536))))),$A1456,dati_bdv!K$2:K$65536)</f>
        <v>0</v>
      </c>
      <c r="D1456">
        <f>SUMIF(IF(dati_pdc!$C1456=1,dati_bdv!$C$2:$C$65536,IF(dati_pdc!$C1456=2,dati_bdv!$D$2:$D$65536,IF(dati_pdc!$C1456=3,dati_bdv!$E$2:$E$65536,IF(dati_pdc!$C1456=4,dati_bdv!$F$2:$F$65536,IF(dati_pdc!$C1456=5,dati_bdv!$G$2:$G$65536,dati_bdv!$H$2:$H$65536))))),$A1456,dati_bdv!L$2:L$65536)</f>
        <v>0</v>
      </c>
      <c r="E1456">
        <f>SUMIF(IF(dati_pdc!$C1456=1,dati_bdv!$C$2:$C$65536,IF(dati_pdc!$C1456=2,dati_bdv!$D$2:$D$65536,IF(dati_pdc!$C1456=3,dati_bdv!$E$2:$E$65536,IF(dati_pdc!$C1456=4,dati_bdv!$F$2:$F$65536,IF(dati_pdc!$C1456=5,dati_bdv!$G$2:$G$65536,dati_bdv!$H$2:$H$65536))))),$A1456,dati_bdv!M$2:M$65536)</f>
        <v>0</v>
      </c>
      <c r="F1456">
        <f>SUMIF(IF(dati_pdc!$C1456=1,dati_bdv!$C$2:$C$65536,IF(dati_pdc!$C1456=2,dati_bdv!$D$2:$D$65536,IF(dati_pdc!$C1456=3,dati_bdv!$E$2:$E$65536,IF(dati_pdc!$C1456=4,dati_bdv!$F$2:$F$65536,IF(dati_pdc!$C1456=5,dati_bdv!$G$2:$G$65536,dati_bdv!$H$2:$H$65536))))),$A1456,dati_bdv!N$2:N$65536)</f>
        <v>0</v>
      </c>
    </row>
    <row r="1457" spans="1:6">
      <c r="A1457" s="34">
        <f>dati_pdc!A1457</f>
        <v>0</v>
      </c>
      <c r="B1457">
        <f>SUMIF(IF(dati_pdc!$C1457=1,dati_bdv!$C$2:$C$65536,IF(dati_pdc!$C1457=2,dati_bdv!$D$2:$D$65536,IF(dati_pdc!$C1457=3,dati_bdv!$E$2:$E$65536,IF(dati_pdc!$C1457=4,dati_bdv!$F$2:$F$65536,IF(dati_pdc!$C1457=5,dati_bdv!$G$2:$G$65536,dati_bdv!$H$2:$H$65536))))),$A1457,dati_bdv!J$2:J$65536)</f>
        <v>0</v>
      </c>
      <c r="C1457">
        <f>SUMIF(IF(dati_pdc!$C1457=1,dati_bdv!$C$2:$C$65536,IF(dati_pdc!$C1457=2,dati_bdv!$D$2:$D$65536,IF(dati_pdc!$C1457=3,dati_bdv!$E$2:$E$65536,IF(dati_pdc!$C1457=4,dati_bdv!$F$2:$F$65536,IF(dati_pdc!$C1457=5,dati_bdv!$G$2:$G$65536,dati_bdv!$H$2:$H$65536))))),$A1457,dati_bdv!K$2:K$65536)</f>
        <v>0</v>
      </c>
      <c r="D1457">
        <f>SUMIF(IF(dati_pdc!$C1457=1,dati_bdv!$C$2:$C$65536,IF(dati_pdc!$C1457=2,dati_bdv!$D$2:$D$65536,IF(dati_pdc!$C1457=3,dati_bdv!$E$2:$E$65536,IF(dati_pdc!$C1457=4,dati_bdv!$F$2:$F$65536,IF(dati_pdc!$C1457=5,dati_bdv!$G$2:$G$65536,dati_bdv!$H$2:$H$65536))))),$A1457,dati_bdv!L$2:L$65536)</f>
        <v>0</v>
      </c>
      <c r="E1457">
        <f>SUMIF(IF(dati_pdc!$C1457=1,dati_bdv!$C$2:$C$65536,IF(dati_pdc!$C1457=2,dati_bdv!$D$2:$D$65536,IF(dati_pdc!$C1457=3,dati_bdv!$E$2:$E$65536,IF(dati_pdc!$C1457=4,dati_bdv!$F$2:$F$65536,IF(dati_pdc!$C1457=5,dati_bdv!$G$2:$G$65536,dati_bdv!$H$2:$H$65536))))),$A1457,dati_bdv!M$2:M$65536)</f>
        <v>0</v>
      </c>
      <c r="F1457">
        <f>SUMIF(IF(dati_pdc!$C1457=1,dati_bdv!$C$2:$C$65536,IF(dati_pdc!$C1457=2,dati_bdv!$D$2:$D$65536,IF(dati_pdc!$C1457=3,dati_bdv!$E$2:$E$65536,IF(dati_pdc!$C1457=4,dati_bdv!$F$2:$F$65536,IF(dati_pdc!$C1457=5,dati_bdv!$G$2:$G$65536,dati_bdv!$H$2:$H$65536))))),$A1457,dati_bdv!N$2:N$65536)</f>
        <v>0</v>
      </c>
    </row>
    <row r="1458" spans="1:6">
      <c r="A1458" s="34">
        <f>dati_pdc!A1458</f>
        <v>0</v>
      </c>
      <c r="B1458">
        <f>SUMIF(IF(dati_pdc!$C1458=1,dati_bdv!$C$2:$C$65536,IF(dati_pdc!$C1458=2,dati_bdv!$D$2:$D$65536,IF(dati_pdc!$C1458=3,dati_bdv!$E$2:$E$65536,IF(dati_pdc!$C1458=4,dati_bdv!$F$2:$F$65536,IF(dati_pdc!$C1458=5,dati_bdv!$G$2:$G$65536,dati_bdv!$H$2:$H$65536))))),$A1458,dati_bdv!J$2:J$65536)</f>
        <v>0</v>
      </c>
      <c r="C1458">
        <f>SUMIF(IF(dati_pdc!$C1458=1,dati_bdv!$C$2:$C$65536,IF(dati_pdc!$C1458=2,dati_bdv!$D$2:$D$65536,IF(dati_pdc!$C1458=3,dati_bdv!$E$2:$E$65536,IF(dati_pdc!$C1458=4,dati_bdv!$F$2:$F$65536,IF(dati_pdc!$C1458=5,dati_bdv!$G$2:$G$65536,dati_bdv!$H$2:$H$65536))))),$A1458,dati_bdv!K$2:K$65536)</f>
        <v>0</v>
      </c>
      <c r="D1458">
        <f>SUMIF(IF(dati_pdc!$C1458=1,dati_bdv!$C$2:$C$65536,IF(dati_pdc!$C1458=2,dati_bdv!$D$2:$D$65536,IF(dati_pdc!$C1458=3,dati_bdv!$E$2:$E$65536,IF(dati_pdc!$C1458=4,dati_bdv!$F$2:$F$65536,IF(dati_pdc!$C1458=5,dati_bdv!$G$2:$G$65536,dati_bdv!$H$2:$H$65536))))),$A1458,dati_bdv!L$2:L$65536)</f>
        <v>0</v>
      </c>
      <c r="E1458">
        <f>SUMIF(IF(dati_pdc!$C1458=1,dati_bdv!$C$2:$C$65536,IF(dati_pdc!$C1458=2,dati_bdv!$D$2:$D$65536,IF(dati_pdc!$C1458=3,dati_bdv!$E$2:$E$65536,IF(dati_pdc!$C1458=4,dati_bdv!$F$2:$F$65536,IF(dati_pdc!$C1458=5,dati_bdv!$G$2:$G$65536,dati_bdv!$H$2:$H$65536))))),$A1458,dati_bdv!M$2:M$65536)</f>
        <v>0</v>
      </c>
      <c r="F1458">
        <f>SUMIF(IF(dati_pdc!$C1458=1,dati_bdv!$C$2:$C$65536,IF(dati_pdc!$C1458=2,dati_bdv!$D$2:$D$65536,IF(dati_pdc!$C1458=3,dati_bdv!$E$2:$E$65536,IF(dati_pdc!$C1458=4,dati_bdv!$F$2:$F$65536,IF(dati_pdc!$C1458=5,dati_bdv!$G$2:$G$65536,dati_bdv!$H$2:$H$65536))))),$A1458,dati_bdv!N$2:N$65536)</f>
        <v>0</v>
      </c>
    </row>
    <row r="1459" spans="1:6">
      <c r="A1459" s="34">
        <f>dati_pdc!A1459</f>
        <v>0</v>
      </c>
      <c r="B1459">
        <f>SUMIF(IF(dati_pdc!$C1459=1,dati_bdv!$C$2:$C$65536,IF(dati_pdc!$C1459=2,dati_bdv!$D$2:$D$65536,IF(dati_pdc!$C1459=3,dati_bdv!$E$2:$E$65536,IF(dati_pdc!$C1459=4,dati_bdv!$F$2:$F$65536,IF(dati_pdc!$C1459=5,dati_bdv!$G$2:$G$65536,dati_bdv!$H$2:$H$65536))))),$A1459,dati_bdv!J$2:J$65536)</f>
        <v>0</v>
      </c>
      <c r="C1459">
        <f>SUMIF(IF(dati_pdc!$C1459=1,dati_bdv!$C$2:$C$65536,IF(dati_pdc!$C1459=2,dati_bdv!$D$2:$D$65536,IF(dati_pdc!$C1459=3,dati_bdv!$E$2:$E$65536,IF(dati_pdc!$C1459=4,dati_bdv!$F$2:$F$65536,IF(dati_pdc!$C1459=5,dati_bdv!$G$2:$G$65536,dati_bdv!$H$2:$H$65536))))),$A1459,dati_bdv!K$2:K$65536)</f>
        <v>0</v>
      </c>
      <c r="D1459">
        <f>SUMIF(IF(dati_pdc!$C1459=1,dati_bdv!$C$2:$C$65536,IF(dati_pdc!$C1459=2,dati_bdv!$D$2:$D$65536,IF(dati_pdc!$C1459=3,dati_bdv!$E$2:$E$65536,IF(dati_pdc!$C1459=4,dati_bdv!$F$2:$F$65536,IF(dati_pdc!$C1459=5,dati_bdv!$G$2:$G$65536,dati_bdv!$H$2:$H$65536))))),$A1459,dati_bdv!L$2:L$65536)</f>
        <v>0</v>
      </c>
      <c r="E1459">
        <f>SUMIF(IF(dati_pdc!$C1459=1,dati_bdv!$C$2:$C$65536,IF(dati_pdc!$C1459=2,dati_bdv!$D$2:$D$65536,IF(dati_pdc!$C1459=3,dati_bdv!$E$2:$E$65536,IF(dati_pdc!$C1459=4,dati_bdv!$F$2:$F$65536,IF(dati_pdc!$C1459=5,dati_bdv!$G$2:$G$65536,dati_bdv!$H$2:$H$65536))))),$A1459,dati_bdv!M$2:M$65536)</f>
        <v>0</v>
      </c>
      <c r="F1459">
        <f>SUMIF(IF(dati_pdc!$C1459=1,dati_bdv!$C$2:$C$65536,IF(dati_pdc!$C1459=2,dati_bdv!$D$2:$D$65536,IF(dati_pdc!$C1459=3,dati_bdv!$E$2:$E$65536,IF(dati_pdc!$C1459=4,dati_bdv!$F$2:$F$65536,IF(dati_pdc!$C1459=5,dati_bdv!$G$2:$G$65536,dati_bdv!$H$2:$H$65536))))),$A1459,dati_bdv!N$2:N$65536)</f>
        <v>0</v>
      </c>
    </row>
    <row r="1460" spans="1:6">
      <c r="A1460" s="34">
        <f>dati_pdc!A1460</f>
        <v>0</v>
      </c>
      <c r="B1460">
        <f>SUMIF(IF(dati_pdc!$C1460=1,dati_bdv!$C$2:$C$65536,IF(dati_pdc!$C1460=2,dati_bdv!$D$2:$D$65536,IF(dati_pdc!$C1460=3,dati_bdv!$E$2:$E$65536,IF(dati_pdc!$C1460=4,dati_bdv!$F$2:$F$65536,IF(dati_pdc!$C1460=5,dati_bdv!$G$2:$G$65536,dati_bdv!$H$2:$H$65536))))),$A1460,dati_bdv!J$2:J$65536)</f>
        <v>0</v>
      </c>
      <c r="C1460">
        <f>SUMIF(IF(dati_pdc!$C1460=1,dati_bdv!$C$2:$C$65536,IF(dati_pdc!$C1460=2,dati_bdv!$D$2:$D$65536,IF(dati_pdc!$C1460=3,dati_bdv!$E$2:$E$65536,IF(dati_pdc!$C1460=4,dati_bdv!$F$2:$F$65536,IF(dati_pdc!$C1460=5,dati_bdv!$G$2:$G$65536,dati_bdv!$H$2:$H$65536))))),$A1460,dati_bdv!K$2:K$65536)</f>
        <v>0</v>
      </c>
      <c r="D1460">
        <f>SUMIF(IF(dati_pdc!$C1460=1,dati_bdv!$C$2:$C$65536,IF(dati_pdc!$C1460=2,dati_bdv!$D$2:$D$65536,IF(dati_pdc!$C1460=3,dati_bdv!$E$2:$E$65536,IF(dati_pdc!$C1460=4,dati_bdv!$F$2:$F$65536,IF(dati_pdc!$C1460=5,dati_bdv!$G$2:$G$65536,dati_bdv!$H$2:$H$65536))))),$A1460,dati_bdv!L$2:L$65536)</f>
        <v>0</v>
      </c>
      <c r="E1460">
        <f>SUMIF(IF(dati_pdc!$C1460=1,dati_bdv!$C$2:$C$65536,IF(dati_pdc!$C1460=2,dati_bdv!$D$2:$D$65536,IF(dati_pdc!$C1460=3,dati_bdv!$E$2:$E$65536,IF(dati_pdc!$C1460=4,dati_bdv!$F$2:$F$65536,IF(dati_pdc!$C1460=5,dati_bdv!$G$2:$G$65536,dati_bdv!$H$2:$H$65536))))),$A1460,dati_bdv!M$2:M$65536)</f>
        <v>0</v>
      </c>
      <c r="F1460">
        <f>SUMIF(IF(dati_pdc!$C1460=1,dati_bdv!$C$2:$C$65536,IF(dati_pdc!$C1460=2,dati_bdv!$D$2:$D$65536,IF(dati_pdc!$C1460=3,dati_bdv!$E$2:$E$65536,IF(dati_pdc!$C1460=4,dati_bdv!$F$2:$F$65536,IF(dati_pdc!$C1460=5,dati_bdv!$G$2:$G$65536,dati_bdv!$H$2:$H$65536))))),$A1460,dati_bdv!N$2:N$65536)</f>
        <v>0</v>
      </c>
    </row>
    <row r="1461" spans="1:6">
      <c r="A1461" s="34">
        <f>dati_pdc!A1461</f>
        <v>0</v>
      </c>
      <c r="B1461">
        <f>SUMIF(IF(dati_pdc!$C1461=1,dati_bdv!$C$2:$C$65536,IF(dati_pdc!$C1461=2,dati_bdv!$D$2:$D$65536,IF(dati_pdc!$C1461=3,dati_bdv!$E$2:$E$65536,IF(dati_pdc!$C1461=4,dati_bdv!$F$2:$F$65536,IF(dati_pdc!$C1461=5,dati_bdv!$G$2:$G$65536,dati_bdv!$H$2:$H$65536))))),$A1461,dati_bdv!J$2:J$65536)</f>
        <v>0</v>
      </c>
      <c r="C1461">
        <f>SUMIF(IF(dati_pdc!$C1461=1,dati_bdv!$C$2:$C$65536,IF(dati_pdc!$C1461=2,dati_bdv!$D$2:$D$65536,IF(dati_pdc!$C1461=3,dati_bdv!$E$2:$E$65536,IF(dati_pdc!$C1461=4,dati_bdv!$F$2:$F$65536,IF(dati_pdc!$C1461=5,dati_bdv!$G$2:$G$65536,dati_bdv!$H$2:$H$65536))))),$A1461,dati_bdv!K$2:K$65536)</f>
        <v>0</v>
      </c>
      <c r="D1461">
        <f>SUMIF(IF(dati_pdc!$C1461=1,dati_bdv!$C$2:$C$65536,IF(dati_pdc!$C1461=2,dati_bdv!$D$2:$D$65536,IF(dati_pdc!$C1461=3,dati_bdv!$E$2:$E$65536,IF(dati_pdc!$C1461=4,dati_bdv!$F$2:$F$65536,IF(dati_pdc!$C1461=5,dati_bdv!$G$2:$G$65536,dati_bdv!$H$2:$H$65536))))),$A1461,dati_bdv!L$2:L$65536)</f>
        <v>0</v>
      </c>
      <c r="E1461">
        <f>SUMIF(IF(dati_pdc!$C1461=1,dati_bdv!$C$2:$C$65536,IF(dati_pdc!$C1461=2,dati_bdv!$D$2:$D$65536,IF(dati_pdc!$C1461=3,dati_bdv!$E$2:$E$65536,IF(dati_pdc!$C1461=4,dati_bdv!$F$2:$F$65536,IF(dati_pdc!$C1461=5,dati_bdv!$G$2:$G$65536,dati_bdv!$H$2:$H$65536))))),$A1461,dati_bdv!M$2:M$65536)</f>
        <v>0</v>
      </c>
      <c r="F1461">
        <f>SUMIF(IF(dati_pdc!$C1461=1,dati_bdv!$C$2:$C$65536,IF(dati_pdc!$C1461=2,dati_bdv!$D$2:$D$65536,IF(dati_pdc!$C1461=3,dati_bdv!$E$2:$E$65536,IF(dati_pdc!$C1461=4,dati_bdv!$F$2:$F$65536,IF(dati_pdc!$C1461=5,dati_bdv!$G$2:$G$65536,dati_bdv!$H$2:$H$65536))))),$A1461,dati_bdv!N$2:N$65536)</f>
        <v>0</v>
      </c>
    </row>
    <row r="1462" spans="1:6">
      <c r="A1462" s="34">
        <f>dati_pdc!A1462</f>
        <v>0</v>
      </c>
      <c r="B1462">
        <f>SUMIF(IF(dati_pdc!$C1462=1,dati_bdv!$C$2:$C$65536,IF(dati_pdc!$C1462=2,dati_bdv!$D$2:$D$65536,IF(dati_pdc!$C1462=3,dati_bdv!$E$2:$E$65536,IF(dati_pdc!$C1462=4,dati_bdv!$F$2:$F$65536,IF(dati_pdc!$C1462=5,dati_bdv!$G$2:$G$65536,dati_bdv!$H$2:$H$65536))))),$A1462,dati_bdv!J$2:J$65536)</f>
        <v>0</v>
      </c>
      <c r="C1462">
        <f>SUMIF(IF(dati_pdc!$C1462=1,dati_bdv!$C$2:$C$65536,IF(dati_pdc!$C1462=2,dati_bdv!$D$2:$D$65536,IF(dati_pdc!$C1462=3,dati_bdv!$E$2:$E$65536,IF(dati_pdc!$C1462=4,dati_bdv!$F$2:$F$65536,IF(dati_pdc!$C1462=5,dati_bdv!$G$2:$G$65536,dati_bdv!$H$2:$H$65536))))),$A1462,dati_bdv!K$2:K$65536)</f>
        <v>0</v>
      </c>
      <c r="D1462">
        <f>SUMIF(IF(dati_pdc!$C1462=1,dati_bdv!$C$2:$C$65536,IF(dati_pdc!$C1462=2,dati_bdv!$D$2:$D$65536,IF(dati_pdc!$C1462=3,dati_bdv!$E$2:$E$65536,IF(dati_pdc!$C1462=4,dati_bdv!$F$2:$F$65536,IF(dati_pdc!$C1462=5,dati_bdv!$G$2:$G$65536,dati_bdv!$H$2:$H$65536))))),$A1462,dati_bdv!L$2:L$65536)</f>
        <v>0</v>
      </c>
      <c r="E1462">
        <f>SUMIF(IF(dati_pdc!$C1462=1,dati_bdv!$C$2:$C$65536,IF(dati_pdc!$C1462=2,dati_bdv!$D$2:$D$65536,IF(dati_pdc!$C1462=3,dati_bdv!$E$2:$E$65536,IF(dati_pdc!$C1462=4,dati_bdv!$F$2:$F$65536,IF(dati_pdc!$C1462=5,dati_bdv!$G$2:$G$65536,dati_bdv!$H$2:$H$65536))))),$A1462,dati_bdv!M$2:M$65536)</f>
        <v>0</v>
      </c>
      <c r="F1462">
        <f>SUMIF(IF(dati_pdc!$C1462=1,dati_bdv!$C$2:$C$65536,IF(dati_pdc!$C1462=2,dati_bdv!$D$2:$D$65536,IF(dati_pdc!$C1462=3,dati_bdv!$E$2:$E$65536,IF(dati_pdc!$C1462=4,dati_bdv!$F$2:$F$65536,IF(dati_pdc!$C1462=5,dati_bdv!$G$2:$G$65536,dati_bdv!$H$2:$H$65536))))),$A1462,dati_bdv!N$2:N$65536)</f>
        <v>0</v>
      </c>
    </row>
    <row r="1463" spans="1:6">
      <c r="A1463" s="34">
        <f>dati_pdc!A1463</f>
        <v>0</v>
      </c>
      <c r="B1463">
        <f>SUMIF(IF(dati_pdc!$C1463=1,dati_bdv!$C$2:$C$65536,IF(dati_pdc!$C1463=2,dati_bdv!$D$2:$D$65536,IF(dati_pdc!$C1463=3,dati_bdv!$E$2:$E$65536,IF(dati_pdc!$C1463=4,dati_bdv!$F$2:$F$65536,IF(dati_pdc!$C1463=5,dati_bdv!$G$2:$G$65536,dati_bdv!$H$2:$H$65536))))),$A1463,dati_bdv!J$2:J$65536)</f>
        <v>0</v>
      </c>
      <c r="C1463">
        <f>SUMIF(IF(dati_pdc!$C1463=1,dati_bdv!$C$2:$C$65536,IF(dati_pdc!$C1463=2,dati_bdv!$D$2:$D$65536,IF(dati_pdc!$C1463=3,dati_bdv!$E$2:$E$65536,IF(dati_pdc!$C1463=4,dati_bdv!$F$2:$F$65536,IF(dati_pdc!$C1463=5,dati_bdv!$G$2:$G$65536,dati_bdv!$H$2:$H$65536))))),$A1463,dati_bdv!K$2:K$65536)</f>
        <v>0</v>
      </c>
      <c r="D1463">
        <f>SUMIF(IF(dati_pdc!$C1463=1,dati_bdv!$C$2:$C$65536,IF(dati_pdc!$C1463=2,dati_bdv!$D$2:$D$65536,IF(dati_pdc!$C1463=3,dati_bdv!$E$2:$E$65536,IF(dati_pdc!$C1463=4,dati_bdv!$F$2:$F$65536,IF(dati_pdc!$C1463=5,dati_bdv!$G$2:$G$65536,dati_bdv!$H$2:$H$65536))))),$A1463,dati_bdv!L$2:L$65536)</f>
        <v>0</v>
      </c>
      <c r="E1463">
        <f>SUMIF(IF(dati_pdc!$C1463=1,dati_bdv!$C$2:$C$65536,IF(dati_pdc!$C1463=2,dati_bdv!$D$2:$D$65536,IF(dati_pdc!$C1463=3,dati_bdv!$E$2:$E$65536,IF(dati_pdc!$C1463=4,dati_bdv!$F$2:$F$65536,IF(dati_pdc!$C1463=5,dati_bdv!$G$2:$G$65536,dati_bdv!$H$2:$H$65536))))),$A1463,dati_bdv!M$2:M$65536)</f>
        <v>0</v>
      </c>
      <c r="F1463">
        <f>SUMIF(IF(dati_pdc!$C1463=1,dati_bdv!$C$2:$C$65536,IF(dati_pdc!$C1463=2,dati_bdv!$D$2:$D$65536,IF(dati_pdc!$C1463=3,dati_bdv!$E$2:$E$65536,IF(dati_pdc!$C1463=4,dati_bdv!$F$2:$F$65536,IF(dati_pdc!$C1463=5,dati_bdv!$G$2:$G$65536,dati_bdv!$H$2:$H$65536))))),$A1463,dati_bdv!N$2:N$65536)</f>
        <v>0</v>
      </c>
    </row>
    <row r="1464" spans="1:6">
      <c r="A1464" s="34">
        <f>dati_pdc!A1464</f>
        <v>0</v>
      </c>
      <c r="B1464">
        <f>SUMIF(IF(dati_pdc!$C1464=1,dati_bdv!$C$2:$C$65536,IF(dati_pdc!$C1464=2,dati_bdv!$D$2:$D$65536,IF(dati_pdc!$C1464=3,dati_bdv!$E$2:$E$65536,IF(dati_pdc!$C1464=4,dati_bdv!$F$2:$F$65536,IF(dati_pdc!$C1464=5,dati_bdv!$G$2:$G$65536,dati_bdv!$H$2:$H$65536))))),$A1464,dati_bdv!J$2:J$65536)</f>
        <v>0</v>
      </c>
      <c r="C1464">
        <f>SUMIF(IF(dati_pdc!$C1464=1,dati_bdv!$C$2:$C$65536,IF(dati_pdc!$C1464=2,dati_bdv!$D$2:$D$65536,IF(dati_pdc!$C1464=3,dati_bdv!$E$2:$E$65536,IF(dati_pdc!$C1464=4,dati_bdv!$F$2:$F$65536,IF(dati_pdc!$C1464=5,dati_bdv!$G$2:$G$65536,dati_bdv!$H$2:$H$65536))))),$A1464,dati_bdv!K$2:K$65536)</f>
        <v>0</v>
      </c>
      <c r="D1464">
        <f>SUMIF(IF(dati_pdc!$C1464=1,dati_bdv!$C$2:$C$65536,IF(dati_pdc!$C1464=2,dati_bdv!$D$2:$D$65536,IF(dati_pdc!$C1464=3,dati_bdv!$E$2:$E$65536,IF(dati_pdc!$C1464=4,dati_bdv!$F$2:$F$65536,IF(dati_pdc!$C1464=5,dati_bdv!$G$2:$G$65536,dati_bdv!$H$2:$H$65536))))),$A1464,dati_bdv!L$2:L$65536)</f>
        <v>0</v>
      </c>
      <c r="E1464">
        <f>SUMIF(IF(dati_pdc!$C1464=1,dati_bdv!$C$2:$C$65536,IF(dati_pdc!$C1464=2,dati_bdv!$D$2:$D$65536,IF(dati_pdc!$C1464=3,dati_bdv!$E$2:$E$65536,IF(dati_pdc!$C1464=4,dati_bdv!$F$2:$F$65536,IF(dati_pdc!$C1464=5,dati_bdv!$G$2:$G$65536,dati_bdv!$H$2:$H$65536))))),$A1464,dati_bdv!M$2:M$65536)</f>
        <v>0</v>
      </c>
      <c r="F1464">
        <f>SUMIF(IF(dati_pdc!$C1464=1,dati_bdv!$C$2:$C$65536,IF(dati_pdc!$C1464=2,dati_bdv!$D$2:$D$65536,IF(dati_pdc!$C1464=3,dati_bdv!$E$2:$E$65536,IF(dati_pdc!$C1464=4,dati_bdv!$F$2:$F$65536,IF(dati_pdc!$C1464=5,dati_bdv!$G$2:$G$65536,dati_bdv!$H$2:$H$65536))))),$A1464,dati_bdv!N$2:N$65536)</f>
        <v>0</v>
      </c>
    </row>
    <row r="1465" spans="1:6">
      <c r="A1465" s="34">
        <f>dati_pdc!A1465</f>
        <v>0</v>
      </c>
      <c r="B1465">
        <f>SUMIF(IF(dati_pdc!$C1465=1,dati_bdv!$C$2:$C$65536,IF(dati_pdc!$C1465=2,dati_bdv!$D$2:$D$65536,IF(dati_pdc!$C1465=3,dati_bdv!$E$2:$E$65536,IF(dati_pdc!$C1465=4,dati_bdv!$F$2:$F$65536,IF(dati_pdc!$C1465=5,dati_bdv!$G$2:$G$65536,dati_bdv!$H$2:$H$65536))))),$A1465,dati_bdv!J$2:J$65536)</f>
        <v>0</v>
      </c>
      <c r="C1465">
        <f>SUMIF(IF(dati_pdc!$C1465=1,dati_bdv!$C$2:$C$65536,IF(dati_pdc!$C1465=2,dati_bdv!$D$2:$D$65536,IF(dati_pdc!$C1465=3,dati_bdv!$E$2:$E$65536,IF(dati_pdc!$C1465=4,dati_bdv!$F$2:$F$65536,IF(dati_pdc!$C1465=5,dati_bdv!$G$2:$G$65536,dati_bdv!$H$2:$H$65536))))),$A1465,dati_bdv!K$2:K$65536)</f>
        <v>0</v>
      </c>
      <c r="D1465">
        <f>SUMIF(IF(dati_pdc!$C1465=1,dati_bdv!$C$2:$C$65536,IF(dati_pdc!$C1465=2,dati_bdv!$D$2:$D$65536,IF(dati_pdc!$C1465=3,dati_bdv!$E$2:$E$65536,IF(dati_pdc!$C1465=4,dati_bdv!$F$2:$F$65536,IF(dati_pdc!$C1465=5,dati_bdv!$G$2:$G$65536,dati_bdv!$H$2:$H$65536))))),$A1465,dati_bdv!L$2:L$65536)</f>
        <v>0</v>
      </c>
      <c r="E1465">
        <f>SUMIF(IF(dati_pdc!$C1465=1,dati_bdv!$C$2:$C$65536,IF(dati_pdc!$C1465=2,dati_bdv!$D$2:$D$65536,IF(dati_pdc!$C1465=3,dati_bdv!$E$2:$E$65536,IF(dati_pdc!$C1465=4,dati_bdv!$F$2:$F$65536,IF(dati_pdc!$C1465=5,dati_bdv!$G$2:$G$65536,dati_bdv!$H$2:$H$65536))))),$A1465,dati_bdv!M$2:M$65536)</f>
        <v>0</v>
      </c>
      <c r="F1465">
        <f>SUMIF(IF(dati_pdc!$C1465=1,dati_bdv!$C$2:$C$65536,IF(dati_pdc!$C1465=2,dati_bdv!$D$2:$D$65536,IF(dati_pdc!$C1465=3,dati_bdv!$E$2:$E$65536,IF(dati_pdc!$C1465=4,dati_bdv!$F$2:$F$65536,IF(dati_pdc!$C1465=5,dati_bdv!$G$2:$G$65536,dati_bdv!$H$2:$H$65536))))),$A1465,dati_bdv!N$2:N$65536)</f>
        <v>0</v>
      </c>
    </row>
    <row r="1466" spans="1:6">
      <c r="A1466" s="34">
        <f>dati_pdc!A1466</f>
        <v>0</v>
      </c>
      <c r="B1466">
        <f>SUMIF(IF(dati_pdc!$C1466=1,dati_bdv!$C$2:$C$65536,IF(dati_pdc!$C1466=2,dati_bdv!$D$2:$D$65536,IF(dati_pdc!$C1466=3,dati_bdv!$E$2:$E$65536,IF(dati_pdc!$C1466=4,dati_bdv!$F$2:$F$65536,IF(dati_pdc!$C1466=5,dati_bdv!$G$2:$G$65536,dati_bdv!$H$2:$H$65536))))),$A1466,dati_bdv!J$2:J$65536)</f>
        <v>0</v>
      </c>
      <c r="C1466">
        <f>SUMIF(IF(dati_pdc!$C1466=1,dati_bdv!$C$2:$C$65536,IF(dati_pdc!$C1466=2,dati_bdv!$D$2:$D$65536,IF(dati_pdc!$C1466=3,dati_bdv!$E$2:$E$65536,IF(dati_pdc!$C1466=4,dati_bdv!$F$2:$F$65536,IF(dati_pdc!$C1466=5,dati_bdv!$G$2:$G$65536,dati_bdv!$H$2:$H$65536))))),$A1466,dati_bdv!K$2:K$65536)</f>
        <v>0</v>
      </c>
      <c r="D1466">
        <f>SUMIF(IF(dati_pdc!$C1466=1,dati_bdv!$C$2:$C$65536,IF(dati_pdc!$C1466=2,dati_bdv!$D$2:$D$65536,IF(dati_pdc!$C1466=3,dati_bdv!$E$2:$E$65536,IF(dati_pdc!$C1466=4,dati_bdv!$F$2:$F$65536,IF(dati_pdc!$C1466=5,dati_bdv!$G$2:$G$65536,dati_bdv!$H$2:$H$65536))))),$A1466,dati_bdv!L$2:L$65536)</f>
        <v>0</v>
      </c>
      <c r="E1466">
        <f>SUMIF(IF(dati_pdc!$C1466=1,dati_bdv!$C$2:$C$65536,IF(dati_pdc!$C1466=2,dati_bdv!$D$2:$D$65536,IF(dati_pdc!$C1466=3,dati_bdv!$E$2:$E$65536,IF(dati_pdc!$C1466=4,dati_bdv!$F$2:$F$65536,IF(dati_pdc!$C1466=5,dati_bdv!$G$2:$G$65536,dati_bdv!$H$2:$H$65536))))),$A1466,dati_bdv!M$2:M$65536)</f>
        <v>0</v>
      </c>
      <c r="F1466">
        <f>SUMIF(IF(dati_pdc!$C1466=1,dati_bdv!$C$2:$C$65536,IF(dati_pdc!$C1466=2,dati_bdv!$D$2:$D$65536,IF(dati_pdc!$C1466=3,dati_bdv!$E$2:$E$65536,IF(dati_pdc!$C1466=4,dati_bdv!$F$2:$F$65536,IF(dati_pdc!$C1466=5,dati_bdv!$G$2:$G$65536,dati_bdv!$H$2:$H$65536))))),$A1466,dati_bdv!N$2:N$65536)</f>
        <v>0</v>
      </c>
    </row>
    <row r="1467" spans="1:6">
      <c r="A1467" s="34">
        <f>dati_pdc!A1467</f>
        <v>0</v>
      </c>
      <c r="B1467">
        <f>SUMIF(IF(dati_pdc!$C1467=1,dati_bdv!$C$2:$C$65536,IF(dati_pdc!$C1467=2,dati_bdv!$D$2:$D$65536,IF(dati_pdc!$C1467=3,dati_bdv!$E$2:$E$65536,IF(dati_pdc!$C1467=4,dati_bdv!$F$2:$F$65536,IF(dati_pdc!$C1467=5,dati_bdv!$G$2:$G$65536,dati_bdv!$H$2:$H$65536))))),$A1467,dati_bdv!J$2:J$65536)</f>
        <v>0</v>
      </c>
      <c r="C1467">
        <f>SUMIF(IF(dati_pdc!$C1467=1,dati_bdv!$C$2:$C$65536,IF(dati_pdc!$C1467=2,dati_bdv!$D$2:$D$65536,IF(dati_pdc!$C1467=3,dati_bdv!$E$2:$E$65536,IF(dati_pdc!$C1467=4,dati_bdv!$F$2:$F$65536,IF(dati_pdc!$C1467=5,dati_bdv!$G$2:$G$65536,dati_bdv!$H$2:$H$65536))))),$A1467,dati_bdv!K$2:K$65536)</f>
        <v>0</v>
      </c>
      <c r="D1467">
        <f>SUMIF(IF(dati_pdc!$C1467=1,dati_bdv!$C$2:$C$65536,IF(dati_pdc!$C1467=2,dati_bdv!$D$2:$D$65536,IF(dati_pdc!$C1467=3,dati_bdv!$E$2:$E$65536,IF(dati_pdc!$C1467=4,dati_bdv!$F$2:$F$65536,IF(dati_pdc!$C1467=5,dati_bdv!$G$2:$G$65536,dati_bdv!$H$2:$H$65536))))),$A1467,dati_bdv!L$2:L$65536)</f>
        <v>0</v>
      </c>
      <c r="E1467">
        <f>SUMIF(IF(dati_pdc!$C1467=1,dati_bdv!$C$2:$C$65536,IF(dati_pdc!$C1467=2,dati_bdv!$D$2:$D$65536,IF(dati_pdc!$C1467=3,dati_bdv!$E$2:$E$65536,IF(dati_pdc!$C1467=4,dati_bdv!$F$2:$F$65536,IF(dati_pdc!$C1467=5,dati_bdv!$G$2:$G$65536,dati_bdv!$H$2:$H$65536))))),$A1467,dati_bdv!M$2:M$65536)</f>
        <v>0</v>
      </c>
      <c r="F1467">
        <f>SUMIF(IF(dati_pdc!$C1467=1,dati_bdv!$C$2:$C$65536,IF(dati_pdc!$C1467=2,dati_bdv!$D$2:$D$65536,IF(dati_pdc!$C1467=3,dati_bdv!$E$2:$E$65536,IF(dati_pdc!$C1467=4,dati_bdv!$F$2:$F$65536,IF(dati_pdc!$C1467=5,dati_bdv!$G$2:$G$65536,dati_bdv!$H$2:$H$65536))))),$A1467,dati_bdv!N$2:N$65536)</f>
        <v>0</v>
      </c>
    </row>
    <row r="1468" spans="1:6">
      <c r="A1468" s="34">
        <f>dati_pdc!A1468</f>
        <v>0</v>
      </c>
      <c r="B1468">
        <f>SUMIF(IF(dati_pdc!$C1468=1,dati_bdv!$C$2:$C$65536,IF(dati_pdc!$C1468=2,dati_bdv!$D$2:$D$65536,IF(dati_pdc!$C1468=3,dati_bdv!$E$2:$E$65536,IF(dati_pdc!$C1468=4,dati_bdv!$F$2:$F$65536,IF(dati_pdc!$C1468=5,dati_bdv!$G$2:$G$65536,dati_bdv!$H$2:$H$65536))))),$A1468,dati_bdv!J$2:J$65536)</f>
        <v>0</v>
      </c>
      <c r="C1468">
        <f>SUMIF(IF(dati_pdc!$C1468=1,dati_bdv!$C$2:$C$65536,IF(dati_pdc!$C1468=2,dati_bdv!$D$2:$D$65536,IF(dati_pdc!$C1468=3,dati_bdv!$E$2:$E$65536,IF(dati_pdc!$C1468=4,dati_bdv!$F$2:$F$65536,IF(dati_pdc!$C1468=5,dati_bdv!$G$2:$G$65536,dati_bdv!$H$2:$H$65536))))),$A1468,dati_bdv!K$2:K$65536)</f>
        <v>0</v>
      </c>
      <c r="D1468">
        <f>SUMIF(IF(dati_pdc!$C1468=1,dati_bdv!$C$2:$C$65536,IF(dati_pdc!$C1468=2,dati_bdv!$D$2:$D$65536,IF(dati_pdc!$C1468=3,dati_bdv!$E$2:$E$65536,IF(dati_pdc!$C1468=4,dati_bdv!$F$2:$F$65536,IF(dati_pdc!$C1468=5,dati_bdv!$G$2:$G$65536,dati_bdv!$H$2:$H$65536))))),$A1468,dati_bdv!L$2:L$65536)</f>
        <v>0</v>
      </c>
      <c r="E1468">
        <f>SUMIF(IF(dati_pdc!$C1468=1,dati_bdv!$C$2:$C$65536,IF(dati_pdc!$C1468=2,dati_bdv!$D$2:$D$65536,IF(dati_pdc!$C1468=3,dati_bdv!$E$2:$E$65536,IF(dati_pdc!$C1468=4,dati_bdv!$F$2:$F$65536,IF(dati_pdc!$C1468=5,dati_bdv!$G$2:$G$65536,dati_bdv!$H$2:$H$65536))))),$A1468,dati_bdv!M$2:M$65536)</f>
        <v>0</v>
      </c>
      <c r="F1468">
        <f>SUMIF(IF(dati_pdc!$C1468=1,dati_bdv!$C$2:$C$65536,IF(dati_pdc!$C1468=2,dati_bdv!$D$2:$D$65536,IF(dati_pdc!$C1468=3,dati_bdv!$E$2:$E$65536,IF(dati_pdc!$C1468=4,dati_bdv!$F$2:$F$65536,IF(dati_pdc!$C1468=5,dati_bdv!$G$2:$G$65536,dati_bdv!$H$2:$H$65536))))),$A1468,dati_bdv!N$2:N$65536)</f>
        <v>0</v>
      </c>
    </row>
    <row r="1469" spans="1:6">
      <c r="A1469" s="34">
        <f>dati_pdc!A1469</f>
        <v>0</v>
      </c>
      <c r="B1469">
        <f>SUMIF(IF(dati_pdc!$C1469=1,dati_bdv!$C$2:$C$65536,IF(dati_pdc!$C1469=2,dati_bdv!$D$2:$D$65536,IF(dati_pdc!$C1469=3,dati_bdv!$E$2:$E$65536,IF(dati_pdc!$C1469=4,dati_bdv!$F$2:$F$65536,IF(dati_pdc!$C1469=5,dati_bdv!$G$2:$G$65536,dati_bdv!$H$2:$H$65536))))),$A1469,dati_bdv!J$2:J$65536)</f>
        <v>0</v>
      </c>
      <c r="C1469">
        <f>SUMIF(IF(dati_pdc!$C1469=1,dati_bdv!$C$2:$C$65536,IF(dati_pdc!$C1469=2,dati_bdv!$D$2:$D$65536,IF(dati_pdc!$C1469=3,dati_bdv!$E$2:$E$65536,IF(dati_pdc!$C1469=4,dati_bdv!$F$2:$F$65536,IF(dati_pdc!$C1469=5,dati_bdv!$G$2:$G$65536,dati_bdv!$H$2:$H$65536))))),$A1469,dati_bdv!K$2:K$65536)</f>
        <v>0</v>
      </c>
      <c r="D1469">
        <f>SUMIF(IF(dati_pdc!$C1469=1,dati_bdv!$C$2:$C$65536,IF(dati_pdc!$C1469=2,dati_bdv!$D$2:$D$65536,IF(dati_pdc!$C1469=3,dati_bdv!$E$2:$E$65536,IF(dati_pdc!$C1469=4,dati_bdv!$F$2:$F$65536,IF(dati_pdc!$C1469=5,dati_bdv!$G$2:$G$65536,dati_bdv!$H$2:$H$65536))))),$A1469,dati_bdv!L$2:L$65536)</f>
        <v>0</v>
      </c>
      <c r="E1469">
        <f>SUMIF(IF(dati_pdc!$C1469=1,dati_bdv!$C$2:$C$65536,IF(dati_pdc!$C1469=2,dati_bdv!$D$2:$D$65536,IF(dati_pdc!$C1469=3,dati_bdv!$E$2:$E$65536,IF(dati_pdc!$C1469=4,dati_bdv!$F$2:$F$65536,IF(dati_pdc!$C1469=5,dati_bdv!$G$2:$G$65536,dati_bdv!$H$2:$H$65536))))),$A1469,dati_bdv!M$2:M$65536)</f>
        <v>0</v>
      </c>
      <c r="F1469">
        <f>SUMIF(IF(dati_pdc!$C1469=1,dati_bdv!$C$2:$C$65536,IF(dati_pdc!$C1469=2,dati_bdv!$D$2:$D$65536,IF(dati_pdc!$C1469=3,dati_bdv!$E$2:$E$65536,IF(dati_pdc!$C1469=4,dati_bdv!$F$2:$F$65536,IF(dati_pdc!$C1469=5,dati_bdv!$G$2:$G$65536,dati_bdv!$H$2:$H$65536))))),$A1469,dati_bdv!N$2:N$65536)</f>
        <v>0</v>
      </c>
    </row>
    <row r="1470" spans="1:6">
      <c r="A1470" s="34">
        <f>dati_pdc!A1470</f>
        <v>0</v>
      </c>
      <c r="B1470">
        <f>SUMIF(IF(dati_pdc!$C1470=1,dati_bdv!$C$2:$C$65536,IF(dati_pdc!$C1470=2,dati_bdv!$D$2:$D$65536,IF(dati_pdc!$C1470=3,dati_bdv!$E$2:$E$65536,IF(dati_pdc!$C1470=4,dati_bdv!$F$2:$F$65536,IF(dati_pdc!$C1470=5,dati_bdv!$G$2:$G$65536,dati_bdv!$H$2:$H$65536))))),$A1470,dati_bdv!J$2:J$65536)</f>
        <v>0</v>
      </c>
      <c r="C1470">
        <f>SUMIF(IF(dati_pdc!$C1470=1,dati_bdv!$C$2:$C$65536,IF(dati_pdc!$C1470=2,dati_bdv!$D$2:$D$65536,IF(dati_pdc!$C1470=3,dati_bdv!$E$2:$E$65536,IF(dati_pdc!$C1470=4,dati_bdv!$F$2:$F$65536,IF(dati_pdc!$C1470=5,dati_bdv!$G$2:$G$65536,dati_bdv!$H$2:$H$65536))))),$A1470,dati_bdv!K$2:K$65536)</f>
        <v>0</v>
      </c>
      <c r="D1470">
        <f>SUMIF(IF(dati_pdc!$C1470=1,dati_bdv!$C$2:$C$65536,IF(dati_pdc!$C1470=2,dati_bdv!$D$2:$D$65536,IF(dati_pdc!$C1470=3,dati_bdv!$E$2:$E$65536,IF(dati_pdc!$C1470=4,dati_bdv!$F$2:$F$65536,IF(dati_pdc!$C1470=5,dati_bdv!$G$2:$G$65536,dati_bdv!$H$2:$H$65536))))),$A1470,dati_bdv!L$2:L$65536)</f>
        <v>0</v>
      </c>
      <c r="E1470">
        <f>SUMIF(IF(dati_pdc!$C1470=1,dati_bdv!$C$2:$C$65536,IF(dati_pdc!$C1470=2,dati_bdv!$D$2:$D$65536,IF(dati_pdc!$C1470=3,dati_bdv!$E$2:$E$65536,IF(dati_pdc!$C1470=4,dati_bdv!$F$2:$F$65536,IF(dati_pdc!$C1470=5,dati_bdv!$G$2:$G$65536,dati_bdv!$H$2:$H$65536))))),$A1470,dati_bdv!M$2:M$65536)</f>
        <v>0</v>
      </c>
      <c r="F1470">
        <f>SUMIF(IF(dati_pdc!$C1470=1,dati_bdv!$C$2:$C$65536,IF(dati_pdc!$C1470=2,dati_bdv!$D$2:$D$65536,IF(dati_pdc!$C1470=3,dati_bdv!$E$2:$E$65536,IF(dati_pdc!$C1470=4,dati_bdv!$F$2:$F$65536,IF(dati_pdc!$C1470=5,dati_bdv!$G$2:$G$65536,dati_bdv!$H$2:$H$65536))))),$A1470,dati_bdv!N$2:N$65536)</f>
        <v>0</v>
      </c>
    </row>
    <row r="1471" spans="1:6">
      <c r="A1471" s="34">
        <f>dati_pdc!A1471</f>
        <v>0</v>
      </c>
      <c r="B1471">
        <f>SUMIF(IF(dati_pdc!$C1471=1,dati_bdv!$C$2:$C$65536,IF(dati_pdc!$C1471=2,dati_bdv!$D$2:$D$65536,IF(dati_pdc!$C1471=3,dati_bdv!$E$2:$E$65536,IF(dati_pdc!$C1471=4,dati_bdv!$F$2:$F$65536,IF(dati_pdc!$C1471=5,dati_bdv!$G$2:$G$65536,dati_bdv!$H$2:$H$65536))))),$A1471,dati_bdv!J$2:J$65536)</f>
        <v>0</v>
      </c>
      <c r="C1471">
        <f>SUMIF(IF(dati_pdc!$C1471=1,dati_bdv!$C$2:$C$65536,IF(dati_pdc!$C1471=2,dati_bdv!$D$2:$D$65536,IF(dati_pdc!$C1471=3,dati_bdv!$E$2:$E$65536,IF(dati_pdc!$C1471=4,dati_bdv!$F$2:$F$65536,IF(dati_pdc!$C1471=5,dati_bdv!$G$2:$G$65536,dati_bdv!$H$2:$H$65536))))),$A1471,dati_bdv!K$2:K$65536)</f>
        <v>0</v>
      </c>
      <c r="D1471">
        <f>SUMIF(IF(dati_pdc!$C1471=1,dati_bdv!$C$2:$C$65536,IF(dati_pdc!$C1471=2,dati_bdv!$D$2:$D$65536,IF(dati_pdc!$C1471=3,dati_bdv!$E$2:$E$65536,IF(dati_pdc!$C1471=4,dati_bdv!$F$2:$F$65536,IF(dati_pdc!$C1471=5,dati_bdv!$G$2:$G$65536,dati_bdv!$H$2:$H$65536))))),$A1471,dati_bdv!L$2:L$65536)</f>
        <v>0</v>
      </c>
      <c r="E1471">
        <f>SUMIF(IF(dati_pdc!$C1471=1,dati_bdv!$C$2:$C$65536,IF(dati_pdc!$C1471=2,dati_bdv!$D$2:$D$65536,IF(dati_pdc!$C1471=3,dati_bdv!$E$2:$E$65536,IF(dati_pdc!$C1471=4,dati_bdv!$F$2:$F$65536,IF(dati_pdc!$C1471=5,dati_bdv!$G$2:$G$65536,dati_bdv!$H$2:$H$65536))))),$A1471,dati_bdv!M$2:M$65536)</f>
        <v>0</v>
      </c>
      <c r="F1471">
        <f>SUMIF(IF(dati_pdc!$C1471=1,dati_bdv!$C$2:$C$65536,IF(dati_pdc!$C1471=2,dati_bdv!$D$2:$D$65536,IF(dati_pdc!$C1471=3,dati_bdv!$E$2:$E$65536,IF(dati_pdc!$C1471=4,dati_bdv!$F$2:$F$65536,IF(dati_pdc!$C1471=5,dati_bdv!$G$2:$G$65536,dati_bdv!$H$2:$H$65536))))),$A1471,dati_bdv!N$2:N$65536)</f>
        <v>0</v>
      </c>
    </row>
    <row r="1472" spans="1:6">
      <c r="A1472" s="34">
        <f>dati_pdc!A1472</f>
        <v>0</v>
      </c>
      <c r="B1472">
        <f>SUMIF(IF(dati_pdc!$C1472=1,dati_bdv!$C$2:$C$65536,IF(dati_pdc!$C1472=2,dati_bdv!$D$2:$D$65536,IF(dati_pdc!$C1472=3,dati_bdv!$E$2:$E$65536,IF(dati_pdc!$C1472=4,dati_bdv!$F$2:$F$65536,IF(dati_pdc!$C1472=5,dati_bdv!$G$2:$G$65536,dati_bdv!$H$2:$H$65536))))),$A1472,dati_bdv!J$2:J$65536)</f>
        <v>0</v>
      </c>
      <c r="C1472">
        <f>SUMIF(IF(dati_pdc!$C1472=1,dati_bdv!$C$2:$C$65536,IF(dati_pdc!$C1472=2,dati_bdv!$D$2:$D$65536,IF(dati_pdc!$C1472=3,dati_bdv!$E$2:$E$65536,IF(dati_pdc!$C1472=4,dati_bdv!$F$2:$F$65536,IF(dati_pdc!$C1472=5,dati_bdv!$G$2:$G$65536,dati_bdv!$H$2:$H$65536))))),$A1472,dati_bdv!K$2:K$65536)</f>
        <v>0</v>
      </c>
      <c r="D1472">
        <f>SUMIF(IF(dati_pdc!$C1472=1,dati_bdv!$C$2:$C$65536,IF(dati_pdc!$C1472=2,dati_bdv!$D$2:$D$65536,IF(dati_pdc!$C1472=3,dati_bdv!$E$2:$E$65536,IF(dati_pdc!$C1472=4,dati_bdv!$F$2:$F$65536,IF(dati_pdc!$C1472=5,dati_bdv!$G$2:$G$65536,dati_bdv!$H$2:$H$65536))))),$A1472,dati_bdv!L$2:L$65536)</f>
        <v>0</v>
      </c>
      <c r="E1472">
        <f>SUMIF(IF(dati_pdc!$C1472=1,dati_bdv!$C$2:$C$65536,IF(dati_pdc!$C1472=2,dati_bdv!$D$2:$D$65536,IF(dati_pdc!$C1472=3,dati_bdv!$E$2:$E$65536,IF(dati_pdc!$C1472=4,dati_bdv!$F$2:$F$65536,IF(dati_pdc!$C1472=5,dati_bdv!$G$2:$G$65536,dati_bdv!$H$2:$H$65536))))),$A1472,dati_bdv!M$2:M$65536)</f>
        <v>0</v>
      </c>
      <c r="F1472">
        <f>SUMIF(IF(dati_pdc!$C1472=1,dati_bdv!$C$2:$C$65536,IF(dati_pdc!$C1472=2,dati_bdv!$D$2:$D$65536,IF(dati_pdc!$C1472=3,dati_bdv!$E$2:$E$65536,IF(dati_pdc!$C1472=4,dati_bdv!$F$2:$F$65536,IF(dati_pdc!$C1472=5,dati_bdv!$G$2:$G$65536,dati_bdv!$H$2:$H$65536))))),$A1472,dati_bdv!N$2:N$65536)</f>
        <v>0</v>
      </c>
    </row>
    <row r="1473" spans="1:6">
      <c r="A1473" s="34">
        <f>dati_pdc!A1473</f>
        <v>0</v>
      </c>
      <c r="B1473">
        <f>SUMIF(IF(dati_pdc!$C1473=1,dati_bdv!$C$2:$C$65536,IF(dati_pdc!$C1473=2,dati_bdv!$D$2:$D$65536,IF(dati_pdc!$C1473=3,dati_bdv!$E$2:$E$65536,IF(dati_pdc!$C1473=4,dati_bdv!$F$2:$F$65536,IF(dati_pdc!$C1473=5,dati_bdv!$G$2:$G$65536,dati_bdv!$H$2:$H$65536))))),$A1473,dati_bdv!J$2:J$65536)</f>
        <v>0</v>
      </c>
      <c r="C1473">
        <f>SUMIF(IF(dati_pdc!$C1473=1,dati_bdv!$C$2:$C$65536,IF(dati_pdc!$C1473=2,dati_bdv!$D$2:$D$65536,IF(dati_pdc!$C1473=3,dati_bdv!$E$2:$E$65536,IF(dati_pdc!$C1473=4,dati_bdv!$F$2:$F$65536,IF(dati_pdc!$C1473=5,dati_bdv!$G$2:$G$65536,dati_bdv!$H$2:$H$65536))))),$A1473,dati_bdv!K$2:K$65536)</f>
        <v>0</v>
      </c>
      <c r="D1473">
        <f>SUMIF(IF(dati_pdc!$C1473=1,dati_bdv!$C$2:$C$65536,IF(dati_pdc!$C1473=2,dati_bdv!$D$2:$D$65536,IF(dati_pdc!$C1473=3,dati_bdv!$E$2:$E$65536,IF(dati_pdc!$C1473=4,dati_bdv!$F$2:$F$65536,IF(dati_pdc!$C1473=5,dati_bdv!$G$2:$G$65536,dati_bdv!$H$2:$H$65536))))),$A1473,dati_bdv!L$2:L$65536)</f>
        <v>0</v>
      </c>
      <c r="E1473">
        <f>SUMIF(IF(dati_pdc!$C1473=1,dati_bdv!$C$2:$C$65536,IF(dati_pdc!$C1473=2,dati_bdv!$D$2:$D$65536,IF(dati_pdc!$C1473=3,dati_bdv!$E$2:$E$65536,IF(dati_pdc!$C1473=4,dati_bdv!$F$2:$F$65536,IF(dati_pdc!$C1473=5,dati_bdv!$G$2:$G$65536,dati_bdv!$H$2:$H$65536))))),$A1473,dati_bdv!M$2:M$65536)</f>
        <v>0</v>
      </c>
      <c r="F1473">
        <f>SUMIF(IF(dati_pdc!$C1473=1,dati_bdv!$C$2:$C$65536,IF(dati_pdc!$C1473=2,dati_bdv!$D$2:$D$65536,IF(dati_pdc!$C1473=3,dati_bdv!$E$2:$E$65536,IF(dati_pdc!$C1473=4,dati_bdv!$F$2:$F$65536,IF(dati_pdc!$C1473=5,dati_bdv!$G$2:$G$65536,dati_bdv!$H$2:$H$65536))))),$A1473,dati_bdv!N$2:N$65536)</f>
        <v>0</v>
      </c>
    </row>
    <row r="1474" spans="1:6">
      <c r="A1474" s="34">
        <f>dati_pdc!A1474</f>
        <v>0</v>
      </c>
      <c r="B1474">
        <f>SUMIF(IF(dati_pdc!$C1474=1,dati_bdv!$C$2:$C$65536,IF(dati_pdc!$C1474=2,dati_bdv!$D$2:$D$65536,IF(dati_pdc!$C1474=3,dati_bdv!$E$2:$E$65536,IF(dati_pdc!$C1474=4,dati_bdv!$F$2:$F$65536,IF(dati_pdc!$C1474=5,dati_bdv!$G$2:$G$65536,dati_bdv!$H$2:$H$65536))))),$A1474,dati_bdv!J$2:J$65536)</f>
        <v>0</v>
      </c>
      <c r="C1474">
        <f>SUMIF(IF(dati_pdc!$C1474=1,dati_bdv!$C$2:$C$65536,IF(dati_pdc!$C1474=2,dati_bdv!$D$2:$D$65536,IF(dati_pdc!$C1474=3,dati_bdv!$E$2:$E$65536,IF(dati_pdc!$C1474=4,dati_bdv!$F$2:$F$65536,IF(dati_pdc!$C1474=5,dati_bdv!$G$2:$G$65536,dati_bdv!$H$2:$H$65536))))),$A1474,dati_bdv!K$2:K$65536)</f>
        <v>0</v>
      </c>
      <c r="D1474">
        <f>SUMIF(IF(dati_pdc!$C1474=1,dati_bdv!$C$2:$C$65536,IF(dati_pdc!$C1474=2,dati_bdv!$D$2:$D$65536,IF(dati_pdc!$C1474=3,dati_bdv!$E$2:$E$65536,IF(dati_pdc!$C1474=4,dati_bdv!$F$2:$F$65536,IF(dati_pdc!$C1474=5,dati_bdv!$G$2:$G$65536,dati_bdv!$H$2:$H$65536))))),$A1474,dati_bdv!L$2:L$65536)</f>
        <v>0</v>
      </c>
      <c r="E1474">
        <f>SUMIF(IF(dati_pdc!$C1474=1,dati_bdv!$C$2:$C$65536,IF(dati_pdc!$C1474=2,dati_bdv!$D$2:$D$65536,IF(dati_pdc!$C1474=3,dati_bdv!$E$2:$E$65536,IF(dati_pdc!$C1474=4,dati_bdv!$F$2:$F$65536,IF(dati_pdc!$C1474=5,dati_bdv!$G$2:$G$65536,dati_bdv!$H$2:$H$65536))))),$A1474,dati_bdv!M$2:M$65536)</f>
        <v>0</v>
      </c>
      <c r="F1474">
        <f>SUMIF(IF(dati_pdc!$C1474=1,dati_bdv!$C$2:$C$65536,IF(dati_pdc!$C1474=2,dati_bdv!$D$2:$D$65536,IF(dati_pdc!$C1474=3,dati_bdv!$E$2:$E$65536,IF(dati_pdc!$C1474=4,dati_bdv!$F$2:$F$65536,IF(dati_pdc!$C1474=5,dati_bdv!$G$2:$G$65536,dati_bdv!$H$2:$H$65536))))),$A1474,dati_bdv!N$2:N$65536)</f>
        <v>0</v>
      </c>
    </row>
    <row r="1475" spans="1:6">
      <c r="A1475" s="34">
        <f>dati_pdc!A1475</f>
        <v>0</v>
      </c>
      <c r="B1475">
        <f>SUMIF(IF(dati_pdc!$C1475=1,dati_bdv!$C$2:$C$65536,IF(dati_pdc!$C1475=2,dati_bdv!$D$2:$D$65536,IF(dati_pdc!$C1475=3,dati_bdv!$E$2:$E$65536,IF(dati_pdc!$C1475=4,dati_bdv!$F$2:$F$65536,IF(dati_pdc!$C1475=5,dati_bdv!$G$2:$G$65536,dati_bdv!$H$2:$H$65536))))),$A1475,dati_bdv!J$2:J$65536)</f>
        <v>0</v>
      </c>
      <c r="C1475">
        <f>SUMIF(IF(dati_pdc!$C1475=1,dati_bdv!$C$2:$C$65536,IF(dati_pdc!$C1475=2,dati_bdv!$D$2:$D$65536,IF(dati_pdc!$C1475=3,dati_bdv!$E$2:$E$65536,IF(dati_pdc!$C1475=4,dati_bdv!$F$2:$F$65536,IF(dati_pdc!$C1475=5,dati_bdv!$G$2:$G$65536,dati_bdv!$H$2:$H$65536))))),$A1475,dati_bdv!K$2:K$65536)</f>
        <v>0</v>
      </c>
      <c r="D1475">
        <f>SUMIF(IF(dati_pdc!$C1475=1,dati_bdv!$C$2:$C$65536,IF(dati_pdc!$C1475=2,dati_bdv!$D$2:$D$65536,IF(dati_pdc!$C1475=3,dati_bdv!$E$2:$E$65536,IF(dati_pdc!$C1475=4,dati_bdv!$F$2:$F$65536,IF(dati_pdc!$C1475=5,dati_bdv!$G$2:$G$65536,dati_bdv!$H$2:$H$65536))))),$A1475,dati_bdv!L$2:L$65536)</f>
        <v>0</v>
      </c>
      <c r="E1475">
        <f>SUMIF(IF(dati_pdc!$C1475=1,dati_bdv!$C$2:$C$65536,IF(dati_pdc!$C1475=2,dati_bdv!$D$2:$D$65536,IF(dati_pdc!$C1475=3,dati_bdv!$E$2:$E$65536,IF(dati_pdc!$C1475=4,dati_bdv!$F$2:$F$65536,IF(dati_pdc!$C1475=5,dati_bdv!$G$2:$G$65536,dati_bdv!$H$2:$H$65536))))),$A1475,dati_bdv!M$2:M$65536)</f>
        <v>0</v>
      </c>
      <c r="F1475">
        <f>SUMIF(IF(dati_pdc!$C1475=1,dati_bdv!$C$2:$C$65536,IF(dati_pdc!$C1475=2,dati_bdv!$D$2:$D$65536,IF(dati_pdc!$C1475=3,dati_bdv!$E$2:$E$65536,IF(dati_pdc!$C1475=4,dati_bdv!$F$2:$F$65536,IF(dati_pdc!$C1475=5,dati_bdv!$G$2:$G$65536,dati_bdv!$H$2:$H$65536))))),$A1475,dati_bdv!N$2:N$65536)</f>
        <v>0</v>
      </c>
    </row>
    <row r="1476" spans="1:6">
      <c r="A1476" s="34">
        <f>dati_pdc!A1476</f>
        <v>0</v>
      </c>
      <c r="B1476">
        <f>SUMIF(IF(dati_pdc!$C1476=1,dati_bdv!$C$2:$C$65536,IF(dati_pdc!$C1476=2,dati_bdv!$D$2:$D$65536,IF(dati_pdc!$C1476=3,dati_bdv!$E$2:$E$65536,IF(dati_pdc!$C1476=4,dati_bdv!$F$2:$F$65536,IF(dati_pdc!$C1476=5,dati_bdv!$G$2:$G$65536,dati_bdv!$H$2:$H$65536))))),$A1476,dati_bdv!J$2:J$65536)</f>
        <v>0</v>
      </c>
      <c r="C1476">
        <f>SUMIF(IF(dati_pdc!$C1476=1,dati_bdv!$C$2:$C$65536,IF(dati_pdc!$C1476=2,dati_bdv!$D$2:$D$65536,IF(dati_pdc!$C1476=3,dati_bdv!$E$2:$E$65536,IF(dati_pdc!$C1476=4,dati_bdv!$F$2:$F$65536,IF(dati_pdc!$C1476=5,dati_bdv!$G$2:$G$65536,dati_bdv!$H$2:$H$65536))))),$A1476,dati_bdv!K$2:K$65536)</f>
        <v>0</v>
      </c>
      <c r="D1476">
        <f>SUMIF(IF(dati_pdc!$C1476=1,dati_bdv!$C$2:$C$65536,IF(dati_pdc!$C1476=2,dati_bdv!$D$2:$D$65536,IF(dati_pdc!$C1476=3,dati_bdv!$E$2:$E$65536,IF(dati_pdc!$C1476=4,dati_bdv!$F$2:$F$65536,IF(dati_pdc!$C1476=5,dati_bdv!$G$2:$G$65536,dati_bdv!$H$2:$H$65536))))),$A1476,dati_bdv!L$2:L$65536)</f>
        <v>0</v>
      </c>
      <c r="E1476">
        <f>SUMIF(IF(dati_pdc!$C1476=1,dati_bdv!$C$2:$C$65536,IF(dati_pdc!$C1476=2,dati_bdv!$D$2:$D$65536,IF(dati_pdc!$C1476=3,dati_bdv!$E$2:$E$65536,IF(dati_pdc!$C1476=4,dati_bdv!$F$2:$F$65536,IF(dati_pdc!$C1476=5,dati_bdv!$G$2:$G$65536,dati_bdv!$H$2:$H$65536))))),$A1476,dati_bdv!M$2:M$65536)</f>
        <v>0</v>
      </c>
      <c r="F1476">
        <f>SUMIF(IF(dati_pdc!$C1476=1,dati_bdv!$C$2:$C$65536,IF(dati_pdc!$C1476=2,dati_bdv!$D$2:$D$65536,IF(dati_pdc!$C1476=3,dati_bdv!$E$2:$E$65536,IF(dati_pdc!$C1476=4,dati_bdv!$F$2:$F$65536,IF(dati_pdc!$C1476=5,dati_bdv!$G$2:$G$65536,dati_bdv!$H$2:$H$65536))))),$A1476,dati_bdv!N$2:N$65536)</f>
        <v>0</v>
      </c>
    </row>
    <row r="1477" spans="1:6">
      <c r="A1477" s="34">
        <f>dati_pdc!A1477</f>
        <v>0</v>
      </c>
      <c r="B1477">
        <f>SUMIF(IF(dati_pdc!$C1477=1,dati_bdv!$C$2:$C$65536,IF(dati_pdc!$C1477=2,dati_bdv!$D$2:$D$65536,IF(dati_pdc!$C1477=3,dati_bdv!$E$2:$E$65536,IF(dati_pdc!$C1477=4,dati_bdv!$F$2:$F$65536,IF(dati_pdc!$C1477=5,dati_bdv!$G$2:$G$65536,dati_bdv!$H$2:$H$65536))))),$A1477,dati_bdv!J$2:J$65536)</f>
        <v>0</v>
      </c>
      <c r="C1477">
        <f>SUMIF(IF(dati_pdc!$C1477=1,dati_bdv!$C$2:$C$65536,IF(dati_pdc!$C1477=2,dati_bdv!$D$2:$D$65536,IF(dati_pdc!$C1477=3,dati_bdv!$E$2:$E$65536,IF(dati_pdc!$C1477=4,dati_bdv!$F$2:$F$65536,IF(dati_pdc!$C1477=5,dati_bdv!$G$2:$G$65536,dati_bdv!$H$2:$H$65536))))),$A1477,dati_bdv!K$2:K$65536)</f>
        <v>0</v>
      </c>
      <c r="D1477">
        <f>SUMIF(IF(dati_pdc!$C1477=1,dati_bdv!$C$2:$C$65536,IF(dati_pdc!$C1477=2,dati_bdv!$D$2:$D$65536,IF(dati_pdc!$C1477=3,dati_bdv!$E$2:$E$65536,IF(dati_pdc!$C1477=4,dati_bdv!$F$2:$F$65536,IF(dati_pdc!$C1477=5,dati_bdv!$G$2:$G$65536,dati_bdv!$H$2:$H$65536))))),$A1477,dati_bdv!L$2:L$65536)</f>
        <v>0</v>
      </c>
      <c r="E1477">
        <f>SUMIF(IF(dati_pdc!$C1477=1,dati_bdv!$C$2:$C$65536,IF(dati_pdc!$C1477=2,dati_bdv!$D$2:$D$65536,IF(dati_pdc!$C1477=3,dati_bdv!$E$2:$E$65536,IF(dati_pdc!$C1477=4,dati_bdv!$F$2:$F$65536,IF(dati_pdc!$C1477=5,dati_bdv!$G$2:$G$65536,dati_bdv!$H$2:$H$65536))))),$A1477,dati_bdv!M$2:M$65536)</f>
        <v>0</v>
      </c>
      <c r="F1477">
        <f>SUMIF(IF(dati_pdc!$C1477=1,dati_bdv!$C$2:$C$65536,IF(dati_pdc!$C1477=2,dati_bdv!$D$2:$D$65536,IF(dati_pdc!$C1477=3,dati_bdv!$E$2:$E$65536,IF(dati_pdc!$C1477=4,dati_bdv!$F$2:$F$65536,IF(dati_pdc!$C1477=5,dati_bdv!$G$2:$G$65536,dati_bdv!$H$2:$H$65536))))),$A1477,dati_bdv!N$2:N$65536)</f>
        <v>0</v>
      </c>
    </row>
    <row r="1478" spans="1:6">
      <c r="A1478" s="34">
        <f>dati_pdc!A1478</f>
        <v>0</v>
      </c>
      <c r="B1478">
        <f>SUMIF(IF(dati_pdc!$C1478=1,dati_bdv!$C$2:$C$65536,IF(dati_pdc!$C1478=2,dati_bdv!$D$2:$D$65536,IF(dati_pdc!$C1478=3,dati_bdv!$E$2:$E$65536,IF(dati_pdc!$C1478=4,dati_bdv!$F$2:$F$65536,IF(dati_pdc!$C1478=5,dati_bdv!$G$2:$G$65536,dati_bdv!$H$2:$H$65536))))),$A1478,dati_bdv!J$2:J$65536)</f>
        <v>0</v>
      </c>
      <c r="C1478">
        <f>SUMIF(IF(dati_pdc!$C1478=1,dati_bdv!$C$2:$C$65536,IF(dati_pdc!$C1478=2,dati_bdv!$D$2:$D$65536,IF(dati_pdc!$C1478=3,dati_bdv!$E$2:$E$65536,IF(dati_pdc!$C1478=4,dati_bdv!$F$2:$F$65536,IF(dati_pdc!$C1478=5,dati_bdv!$G$2:$G$65536,dati_bdv!$H$2:$H$65536))))),$A1478,dati_bdv!K$2:K$65536)</f>
        <v>0</v>
      </c>
      <c r="D1478">
        <f>SUMIF(IF(dati_pdc!$C1478=1,dati_bdv!$C$2:$C$65536,IF(dati_pdc!$C1478=2,dati_bdv!$D$2:$D$65536,IF(dati_pdc!$C1478=3,dati_bdv!$E$2:$E$65536,IF(dati_pdc!$C1478=4,dati_bdv!$F$2:$F$65536,IF(dati_pdc!$C1478=5,dati_bdv!$G$2:$G$65536,dati_bdv!$H$2:$H$65536))))),$A1478,dati_bdv!L$2:L$65536)</f>
        <v>0</v>
      </c>
      <c r="E1478">
        <f>SUMIF(IF(dati_pdc!$C1478=1,dati_bdv!$C$2:$C$65536,IF(dati_pdc!$C1478=2,dati_bdv!$D$2:$D$65536,IF(dati_pdc!$C1478=3,dati_bdv!$E$2:$E$65536,IF(dati_pdc!$C1478=4,dati_bdv!$F$2:$F$65536,IF(dati_pdc!$C1478=5,dati_bdv!$G$2:$G$65536,dati_bdv!$H$2:$H$65536))))),$A1478,dati_bdv!M$2:M$65536)</f>
        <v>0</v>
      </c>
      <c r="F1478">
        <f>SUMIF(IF(dati_pdc!$C1478=1,dati_bdv!$C$2:$C$65536,IF(dati_pdc!$C1478=2,dati_bdv!$D$2:$D$65536,IF(dati_pdc!$C1478=3,dati_bdv!$E$2:$E$65536,IF(dati_pdc!$C1478=4,dati_bdv!$F$2:$F$65536,IF(dati_pdc!$C1478=5,dati_bdv!$G$2:$G$65536,dati_bdv!$H$2:$H$65536))))),$A1478,dati_bdv!N$2:N$65536)</f>
        <v>0</v>
      </c>
    </row>
    <row r="1479" spans="1:6">
      <c r="A1479" s="34">
        <f>dati_pdc!A1479</f>
        <v>0</v>
      </c>
      <c r="B1479">
        <f>SUMIF(IF(dati_pdc!$C1479=1,dati_bdv!$C$2:$C$65536,IF(dati_pdc!$C1479=2,dati_bdv!$D$2:$D$65536,IF(dati_pdc!$C1479=3,dati_bdv!$E$2:$E$65536,IF(dati_pdc!$C1479=4,dati_bdv!$F$2:$F$65536,IF(dati_pdc!$C1479=5,dati_bdv!$G$2:$G$65536,dati_bdv!$H$2:$H$65536))))),$A1479,dati_bdv!J$2:J$65536)</f>
        <v>0</v>
      </c>
      <c r="C1479">
        <f>SUMIF(IF(dati_pdc!$C1479=1,dati_bdv!$C$2:$C$65536,IF(dati_pdc!$C1479=2,dati_bdv!$D$2:$D$65536,IF(dati_pdc!$C1479=3,dati_bdv!$E$2:$E$65536,IF(dati_pdc!$C1479=4,dati_bdv!$F$2:$F$65536,IF(dati_pdc!$C1479=5,dati_bdv!$G$2:$G$65536,dati_bdv!$H$2:$H$65536))))),$A1479,dati_bdv!K$2:K$65536)</f>
        <v>0</v>
      </c>
      <c r="D1479">
        <f>SUMIF(IF(dati_pdc!$C1479=1,dati_bdv!$C$2:$C$65536,IF(dati_pdc!$C1479=2,dati_bdv!$D$2:$D$65536,IF(dati_pdc!$C1479=3,dati_bdv!$E$2:$E$65536,IF(dati_pdc!$C1479=4,dati_bdv!$F$2:$F$65536,IF(dati_pdc!$C1479=5,dati_bdv!$G$2:$G$65536,dati_bdv!$H$2:$H$65536))))),$A1479,dati_bdv!L$2:L$65536)</f>
        <v>0</v>
      </c>
      <c r="E1479">
        <f>SUMIF(IF(dati_pdc!$C1479=1,dati_bdv!$C$2:$C$65536,IF(dati_pdc!$C1479=2,dati_bdv!$D$2:$D$65536,IF(dati_pdc!$C1479=3,dati_bdv!$E$2:$E$65536,IF(dati_pdc!$C1479=4,dati_bdv!$F$2:$F$65536,IF(dati_pdc!$C1479=5,dati_bdv!$G$2:$G$65536,dati_bdv!$H$2:$H$65536))))),$A1479,dati_bdv!M$2:M$65536)</f>
        <v>0</v>
      </c>
      <c r="F1479">
        <f>SUMIF(IF(dati_pdc!$C1479=1,dati_bdv!$C$2:$C$65536,IF(dati_pdc!$C1479=2,dati_bdv!$D$2:$D$65536,IF(dati_pdc!$C1479=3,dati_bdv!$E$2:$E$65536,IF(dati_pdc!$C1479=4,dati_bdv!$F$2:$F$65536,IF(dati_pdc!$C1479=5,dati_bdv!$G$2:$G$65536,dati_bdv!$H$2:$H$65536))))),$A1479,dati_bdv!N$2:N$65536)</f>
        <v>0</v>
      </c>
    </row>
    <row r="1480" spans="1:6">
      <c r="A1480" s="34">
        <f>dati_pdc!A1480</f>
        <v>0</v>
      </c>
      <c r="B1480">
        <f>SUMIF(IF(dati_pdc!$C1480=1,dati_bdv!$C$2:$C$65536,IF(dati_pdc!$C1480=2,dati_bdv!$D$2:$D$65536,IF(dati_pdc!$C1480=3,dati_bdv!$E$2:$E$65536,IF(dati_pdc!$C1480=4,dati_bdv!$F$2:$F$65536,IF(dati_pdc!$C1480=5,dati_bdv!$G$2:$G$65536,dati_bdv!$H$2:$H$65536))))),$A1480,dati_bdv!J$2:J$65536)</f>
        <v>0</v>
      </c>
      <c r="C1480">
        <f>SUMIF(IF(dati_pdc!$C1480=1,dati_bdv!$C$2:$C$65536,IF(dati_pdc!$C1480=2,dati_bdv!$D$2:$D$65536,IF(dati_pdc!$C1480=3,dati_bdv!$E$2:$E$65536,IF(dati_pdc!$C1480=4,dati_bdv!$F$2:$F$65536,IF(dati_pdc!$C1480=5,dati_bdv!$G$2:$G$65536,dati_bdv!$H$2:$H$65536))))),$A1480,dati_bdv!K$2:K$65536)</f>
        <v>0</v>
      </c>
      <c r="D1480">
        <f>SUMIF(IF(dati_pdc!$C1480=1,dati_bdv!$C$2:$C$65536,IF(dati_pdc!$C1480=2,dati_bdv!$D$2:$D$65536,IF(dati_pdc!$C1480=3,dati_bdv!$E$2:$E$65536,IF(dati_pdc!$C1480=4,dati_bdv!$F$2:$F$65536,IF(dati_pdc!$C1480=5,dati_bdv!$G$2:$G$65536,dati_bdv!$H$2:$H$65536))))),$A1480,dati_bdv!L$2:L$65536)</f>
        <v>0</v>
      </c>
      <c r="E1480">
        <f>SUMIF(IF(dati_pdc!$C1480=1,dati_bdv!$C$2:$C$65536,IF(dati_pdc!$C1480=2,dati_bdv!$D$2:$D$65536,IF(dati_pdc!$C1480=3,dati_bdv!$E$2:$E$65536,IF(dati_pdc!$C1480=4,dati_bdv!$F$2:$F$65536,IF(dati_pdc!$C1480=5,dati_bdv!$G$2:$G$65536,dati_bdv!$H$2:$H$65536))))),$A1480,dati_bdv!M$2:M$65536)</f>
        <v>0</v>
      </c>
      <c r="F1480">
        <f>SUMIF(IF(dati_pdc!$C1480=1,dati_bdv!$C$2:$C$65536,IF(dati_pdc!$C1480=2,dati_bdv!$D$2:$D$65536,IF(dati_pdc!$C1480=3,dati_bdv!$E$2:$E$65536,IF(dati_pdc!$C1480=4,dati_bdv!$F$2:$F$65536,IF(dati_pdc!$C1480=5,dati_bdv!$G$2:$G$65536,dati_bdv!$H$2:$H$65536))))),$A1480,dati_bdv!N$2:N$65536)</f>
        <v>0</v>
      </c>
    </row>
    <row r="1481" spans="1:6">
      <c r="A1481" s="34">
        <f>dati_pdc!A1481</f>
        <v>0</v>
      </c>
      <c r="B1481">
        <f>SUMIF(IF(dati_pdc!$C1481=1,dati_bdv!$C$2:$C$65536,IF(dati_pdc!$C1481=2,dati_bdv!$D$2:$D$65536,IF(dati_pdc!$C1481=3,dati_bdv!$E$2:$E$65536,IF(dati_pdc!$C1481=4,dati_bdv!$F$2:$F$65536,IF(dati_pdc!$C1481=5,dati_bdv!$G$2:$G$65536,dati_bdv!$H$2:$H$65536))))),$A1481,dati_bdv!J$2:J$65536)</f>
        <v>0</v>
      </c>
      <c r="C1481">
        <f>SUMIF(IF(dati_pdc!$C1481=1,dati_bdv!$C$2:$C$65536,IF(dati_pdc!$C1481=2,dati_bdv!$D$2:$D$65536,IF(dati_pdc!$C1481=3,dati_bdv!$E$2:$E$65536,IF(dati_pdc!$C1481=4,dati_bdv!$F$2:$F$65536,IF(dati_pdc!$C1481=5,dati_bdv!$G$2:$G$65536,dati_bdv!$H$2:$H$65536))))),$A1481,dati_bdv!K$2:K$65536)</f>
        <v>0</v>
      </c>
      <c r="D1481">
        <f>SUMIF(IF(dati_pdc!$C1481=1,dati_bdv!$C$2:$C$65536,IF(dati_pdc!$C1481=2,dati_bdv!$D$2:$D$65536,IF(dati_pdc!$C1481=3,dati_bdv!$E$2:$E$65536,IF(dati_pdc!$C1481=4,dati_bdv!$F$2:$F$65536,IF(dati_pdc!$C1481=5,dati_bdv!$G$2:$G$65536,dati_bdv!$H$2:$H$65536))))),$A1481,dati_bdv!L$2:L$65536)</f>
        <v>0</v>
      </c>
      <c r="E1481">
        <f>SUMIF(IF(dati_pdc!$C1481=1,dati_bdv!$C$2:$C$65536,IF(dati_pdc!$C1481=2,dati_bdv!$D$2:$D$65536,IF(dati_pdc!$C1481=3,dati_bdv!$E$2:$E$65536,IF(dati_pdc!$C1481=4,dati_bdv!$F$2:$F$65536,IF(dati_pdc!$C1481=5,dati_bdv!$G$2:$G$65536,dati_bdv!$H$2:$H$65536))))),$A1481,dati_bdv!M$2:M$65536)</f>
        <v>0</v>
      </c>
      <c r="F1481">
        <f>SUMIF(IF(dati_pdc!$C1481=1,dati_bdv!$C$2:$C$65536,IF(dati_pdc!$C1481=2,dati_bdv!$D$2:$D$65536,IF(dati_pdc!$C1481=3,dati_bdv!$E$2:$E$65536,IF(dati_pdc!$C1481=4,dati_bdv!$F$2:$F$65536,IF(dati_pdc!$C1481=5,dati_bdv!$G$2:$G$65536,dati_bdv!$H$2:$H$65536))))),$A1481,dati_bdv!N$2:N$65536)</f>
        <v>0</v>
      </c>
    </row>
    <row r="1482" spans="1:6">
      <c r="A1482" s="34">
        <f>dati_pdc!A1482</f>
        <v>0</v>
      </c>
      <c r="B1482">
        <f>SUMIF(IF(dati_pdc!$C1482=1,dati_bdv!$C$2:$C$65536,IF(dati_pdc!$C1482=2,dati_bdv!$D$2:$D$65536,IF(dati_pdc!$C1482=3,dati_bdv!$E$2:$E$65536,IF(dati_pdc!$C1482=4,dati_bdv!$F$2:$F$65536,IF(dati_pdc!$C1482=5,dati_bdv!$G$2:$G$65536,dati_bdv!$H$2:$H$65536))))),$A1482,dati_bdv!J$2:J$65536)</f>
        <v>0</v>
      </c>
      <c r="C1482">
        <f>SUMIF(IF(dati_pdc!$C1482=1,dati_bdv!$C$2:$C$65536,IF(dati_pdc!$C1482=2,dati_bdv!$D$2:$D$65536,IF(dati_pdc!$C1482=3,dati_bdv!$E$2:$E$65536,IF(dati_pdc!$C1482=4,dati_bdv!$F$2:$F$65536,IF(dati_pdc!$C1482=5,dati_bdv!$G$2:$G$65536,dati_bdv!$H$2:$H$65536))))),$A1482,dati_bdv!K$2:K$65536)</f>
        <v>0</v>
      </c>
      <c r="D1482">
        <f>SUMIF(IF(dati_pdc!$C1482=1,dati_bdv!$C$2:$C$65536,IF(dati_pdc!$C1482=2,dati_bdv!$D$2:$D$65536,IF(dati_pdc!$C1482=3,dati_bdv!$E$2:$E$65536,IF(dati_pdc!$C1482=4,dati_bdv!$F$2:$F$65536,IF(dati_pdc!$C1482=5,dati_bdv!$G$2:$G$65536,dati_bdv!$H$2:$H$65536))))),$A1482,dati_bdv!L$2:L$65536)</f>
        <v>0</v>
      </c>
      <c r="E1482">
        <f>SUMIF(IF(dati_pdc!$C1482=1,dati_bdv!$C$2:$C$65536,IF(dati_pdc!$C1482=2,dati_bdv!$D$2:$D$65536,IF(dati_pdc!$C1482=3,dati_bdv!$E$2:$E$65536,IF(dati_pdc!$C1482=4,dati_bdv!$F$2:$F$65536,IF(dati_pdc!$C1482=5,dati_bdv!$G$2:$G$65536,dati_bdv!$H$2:$H$65536))))),$A1482,dati_bdv!M$2:M$65536)</f>
        <v>0</v>
      </c>
      <c r="F1482">
        <f>SUMIF(IF(dati_pdc!$C1482=1,dati_bdv!$C$2:$C$65536,IF(dati_pdc!$C1482=2,dati_bdv!$D$2:$D$65536,IF(dati_pdc!$C1482=3,dati_bdv!$E$2:$E$65536,IF(dati_pdc!$C1482=4,dati_bdv!$F$2:$F$65536,IF(dati_pdc!$C1482=5,dati_bdv!$G$2:$G$65536,dati_bdv!$H$2:$H$65536))))),$A1482,dati_bdv!N$2:N$65536)</f>
        <v>0</v>
      </c>
    </row>
    <row r="1483" spans="1:6">
      <c r="A1483" s="34">
        <f>dati_pdc!A1483</f>
        <v>0</v>
      </c>
      <c r="B1483">
        <f>SUMIF(IF(dati_pdc!$C1483=1,dati_bdv!$C$2:$C$65536,IF(dati_pdc!$C1483=2,dati_bdv!$D$2:$D$65536,IF(dati_pdc!$C1483=3,dati_bdv!$E$2:$E$65536,IF(dati_pdc!$C1483=4,dati_bdv!$F$2:$F$65536,IF(dati_pdc!$C1483=5,dati_bdv!$G$2:$G$65536,dati_bdv!$H$2:$H$65536))))),$A1483,dati_bdv!J$2:J$65536)</f>
        <v>0</v>
      </c>
      <c r="C1483">
        <f>SUMIF(IF(dati_pdc!$C1483=1,dati_bdv!$C$2:$C$65536,IF(dati_pdc!$C1483=2,dati_bdv!$D$2:$D$65536,IF(dati_pdc!$C1483=3,dati_bdv!$E$2:$E$65536,IF(dati_pdc!$C1483=4,dati_bdv!$F$2:$F$65536,IF(dati_pdc!$C1483=5,dati_bdv!$G$2:$G$65536,dati_bdv!$H$2:$H$65536))))),$A1483,dati_bdv!K$2:K$65536)</f>
        <v>0</v>
      </c>
      <c r="D1483">
        <f>SUMIF(IF(dati_pdc!$C1483=1,dati_bdv!$C$2:$C$65536,IF(dati_pdc!$C1483=2,dati_bdv!$D$2:$D$65536,IF(dati_pdc!$C1483=3,dati_bdv!$E$2:$E$65536,IF(dati_pdc!$C1483=4,dati_bdv!$F$2:$F$65536,IF(dati_pdc!$C1483=5,dati_bdv!$G$2:$G$65536,dati_bdv!$H$2:$H$65536))))),$A1483,dati_bdv!L$2:L$65536)</f>
        <v>0</v>
      </c>
      <c r="E1483">
        <f>SUMIF(IF(dati_pdc!$C1483=1,dati_bdv!$C$2:$C$65536,IF(dati_pdc!$C1483=2,dati_bdv!$D$2:$D$65536,IF(dati_pdc!$C1483=3,dati_bdv!$E$2:$E$65536,IF(dati_pdc!$C1483=4,dati_bdv!$F$2:$F$65536,IF(dati_pdc!$C1483=5,dati_bdv!$G$2:$G$65536,dati_bdv!$H$2:$H$65536))))),$A1483,dati_bdv!M$2:M$65536)</f>
        <v>0</v>
      </c>
      <c r="F1483">
        <f>SUMIF(IF(dati_pdc!$C1483=1,dati_bdv!$C$2:$C$65536,IF(dati_pdc!$C1483=2,dati_bdv!$D$2:$D$65536,IF(dati_pdc!$C1483=3,dati_bdv!$E$2:$E$65536,IF(dati_pdc!$C1483=4,dati_bdv!$F$2:$F$65536,IF(dati_pdc!$C1483=5,dati_bdv!$G$2:$G$65536,dati_bdv!$H$2:$H$65536))))),$A1483,dati_bdv!N$2:N$65536)</f>
        <v>0</v>
      </c>
    </row>
    <row r="1484" spans="1:6">
      <c r="A1484" s="34">
        <f>dati_pdc!A1484</f>
        <v>0</v>
      </c>
      <c r="B1484">
        <f>SUMIF(IF(dati_pdc!$C1484=1,dati_bdv!$C$2:$C$65536,IF(dati_pdc!$C1484=2,dati_bdv!$D$2:$D$65536,IF(dati_pdc!$C1484=3,dati_bdv!$E$2:$E$65536,IF(dati_pdc!$C1484=4,dati_bdv!$F$2:$F$65536,IF(dati_pdc!$C1484=5,dati_bdv!$G$2:$G$65536,dati_bdv!$H$2:$H$65536))))),$A1484,dati_bdv!J$2:J$65536)</f>
        <v>0</v>
      </c>
      <c r="C1484">
        <f>SUMIF(IF(dati_pdc!$C1484=1,dati_bdv!$C$2:$C$65536,IF(dati_pdc!$C1484=2,dati_bdv!$D$2:$D$65536,IF(dati_pdc!$C1484=3,dati_bdv!$E$2:$E$65536,IF(dati_pdc!$C1484=4,dati_bdv!$F$2:$F$65536,IF(dati_pdc!$C1484=5,dati_bdv!$G$2:$G$65536,dati_bdv!$H$2:$H$65536))))),$A1484,dati_bdv!K$2:K$65536)</f>
        <v>0</v>
      </c>
      <c r="D1484">
        <f>SUMIF(IF(dati_pdc!$C1484=1,dati_bdv!$C$2:$C$65536,IF(dati_pdc!$C1484=2,dati_bdv!$D$2:$D$65536,IF(dati_pdc!$C1484=3,dati_bdv!$E$2:$E$65536,IF(dati_pdc!$C1484=4,dati_bdv!$F$2:$F$65536,IF(dati_pdc!$C1484=5,dati_bdv!$G$2:$G$65536,dati_bdv!$H$2:$H$65536))))),$A1484,dati_bdv!L$2:L$65536)</f>
        <v>0</v>
      </c>
      <c r="E1484">
        <f>SUMIF(IF(dati_pdc!$C1484=1,dati_bdv!$C$2:$C$65536,IF(dati_pdc!$C1484=2,dati_bdv!$D$2:$D$65536,IF(dati_pdc!$C1484=3,dati_bdv!$E$2:$E$65536,IF(dati_pdc!$C1484=4,dati_bdv!$F$2:$F$65536,IF(dati_pdc!$C1484=5,dati_bdv!$G$2:$G$65536,dati_bdv!$H$2:$H$65536))))),$A1484,dati_bdv!M$2:M$65536)</f>
        <v>0</v>
      </c>
      <c r="F1484">
        <f>SUMIF(IF(dati_pdc!$C1484=1,dati_bdv!$C$2:$C$65536,IF(dati_pdc!$C1484=2,dati_bdv!$D$2:$D$65536,IF(dati_pdc!$C1484=3,dati_bdv!$E$2:$E$65536,IF(dati_pdc!$C1484=4,dati_bdv!$F$2:$F$65536,IF(dati_pdc!$C1484=5,dati_bdv!$G$2:$G$65536,dati_bdv!$H$2:$H$65536))))),$A1484,dati_bdv!N$2:N$65536)</f>
        <v>0</v>
      </c>
    </row>
    <row r="1485" spans="1:6">
      <c r="A1485" s="34">
        <f>dati_pdc!A1485</f>
        <v>0</v>
      </c>
      <c r="B1485">
        <f>SUMIF(IF(dati_pdc!$C1485=1,dati_bdv!$C$2:$C$65536,IF(dati_pdc!$C1485=2,dati_bdv!$D$2:$D$65536,IF(dati_pdc!$C1485=3,dati_bdv!$E$2:$E$65536,IF(dati_pdc!$C1485=4,dati_bdv!$F$2:$F$65536,IF(dati_pdc!$C1485=5,dati_bdv!$G$2:$G$65536,dati_bdv!$H$2:$H$65536))))),$A1485,dati_bdv!J$2:J$65536)</f>
        <v>0</v>
      </c>
      <c r="C1485">
        <f>SUMIF(IF(dati_pdc!$C1485=1,dati_bdv!$C$2:$C$65536,IF(dati_pdc!$C1485=2,dati_bdv!$D$2:$D$65536,IF(dati_pdc!$C1485=3,dati_bdv!$E$2:$E$65536,IF(dati_pdc!$C1485=4,dati_bdv!$F$2:$F$65536,IF(dati_pdc!$C1485=5,dati_bdv!$G$2:$G$65536,dati_bdv!$H$2:$H$65536))))),$A1485,dati_bdv!K$2:K$65536)</f>
        <v>0</v>
      </c>
      <c r="D1485">
        <f>SUMIF(IF(dati_pdc!$C1485=1,dati_bdv!$C$2:$C$65536,IF(dati_pdc!$C1485=2,dati_bdv!$D$2:$D$65536,IF(dati_pdc!$C1485=3,dati_bdv!$E$2:$E$65536,IF(dati_pdc!$C1485=4,dati_bdv!$F$2:$F$65536,IF(dati_pdc!$C1485=5,dati_bdv!$G$2:$G$65536,dati_bdv!$H$2:$H$65536))))),$A1485,dati_bdv!L$2:L$65536)</f>
        <v>0</v>
      </c>
      <c r="E1485">
        <f>SUMIF(IF(dati_pdc!$C1485=1,dati_bdv!$C$2:$C$65536,IF(dati_pdc!$C1485=2,dati_bdv!$D$2:$D$65536,IF(dati_pdc!$C1485=3,dati_bdv!$E$2:$E$65536,IF(dati_pdc!$C1485=4,dati_bdv!$F$2:$F$65536,IF(dati_pdc!$C1485=5,dati_bdv!$G$2:$G$65536,dati_bdv!$H$2:$H$65536))))),$A1485,dati_bdv!M$2:M$65536)</f>
        <v>0</v>
      </c>
      <c r="F1485">
        <f>SUMIF(IF(dati_pdc!$C1485=1,dati_bdv!$C$2:$C$65536,IF(dati_pdc!$C1485=2,dati_bdv!$D$2:$D$65536,IF(dati_pdc!$C1485=3,dati_bdv!$E$2:$E$65536,IF(dati_pdc!$C1485=4,dati_bdv!$F$2:$F$65536,IF(dati_pdc!$C1485=5,dati_bdv!$G$2:$G$65536,dati_bdv!$H$2:$H$65536))))),$A1485,dati_bdv!N$2:N$65536)</f>
        <v>0</v>
      </c>
    </row>
    <row r="1486" spans="1:6">
      <c r="A1486" s="34">
        <f>dati_pdc!A1486</f>
        <v>0</v>
      </c>
      <c r="B1486">
        <f>SUMIF(IF(dati_pdc!$C1486=1,dati_bdv!$C$2:$C$65536,IF(dati_pdc!$C1486=2,dati_bdv!$D$2:$D$65536,IF(dati_pdc!$C1486=3,dati_bdv!$E$2:$E$65536,IF(dati_pdc!$C1486=4,dati_bdv!$F$2:$F$65536,IF(dati_pdc!$C1486=5,dati_bdv!$G$2:$G$65536,dati_bdv!$H$2:$H$65536))))),$A1486,dati_bdv!J$2:J$65536)</f>
        <v>0</v>
      </c>
      <c r="C1486">
        <f>SUMIF(IF(dati_pdc!$C1486=1,dati_bdv!$C$2:$C$65536,IF(dati_pdc!$C1486=2,dati_bdv!$D$2:$D$65536,IF(dati_pdc!$C1486=3,dati_bdv!$E$2:$E$65536,IF(dati_pdc!$C1486=4,dati_bdv!$F$2:$F$65536,IF(dati_pdc!$C1486=5,dati_bdv!$G$2:$G$65536,dati_bdv!$H$2:$H$65536))))),$A1486,dati_bdv!K$2:K$65536)</f>
        <v>0</v>
      </c>
      <c r="D1486">
        <f>SUMIF(IF(dati_pdc!$C1486=1,dati_bdv!$C$2:$C$65536,IF(dati_pdc!$C1486=2,dati_bdv!$D$2:$D$65536,IF(dati_pdc!$C1486=3,dati_bdv!$E$2:$E$65536,IF(dati_pdc!$C1486=4,dati_bdv!$F$2:$F$65536,IF(dati_pdc!$C1486=5,dati_bdv!$G$2:$G$65536,dati_bdv!$H$2:$H$65536))))),$A1486,dati_bdv!L$2:L$65536)</f>
        <v>0</v>
      </c>
      <c r="E1486">
        <f>SUMIF(IF(dati_pdc!$C1486=1,dati_bdv!$C$2:$C$65536,IF(dati_pdc!$C1486=2,dati_bdv!$D$2:$D$65536,IF(dati_pdc!$C1486=3,dati_bdv!$E$2:$E$65536,IF(dati_pdc!$C1486=4,dati_bdv!$F$2:$F$65536,IF(dati_pdc!$C1486=5,dati_bdv!$G$2:$G$65536,dati_bdv!$H$2:$H$65536))))),$A1486,dati_bdv!M$2:M$65536)</f>
        <v>0</v>
      </c>
      <c r="F1486">
        <f>SUMIF(IF(dati_pdc!$C1486=1,dati_bdv!$C$2:$C$65536,IF(dati_pdc!$C1486=2,dati_bdv!$D$2:$D$65536,IF(dati_pdc!$C1486=3,dati_bdv!$E$2:$E$65536,IF(dati_pdc!$C1486=4,dati_bdv!$F$2:$F$65536,IF(dati_pdc!$C1486=5,dati_bdv!$G$2:$G$65536,dati_bdv!$H$2:$H$65536))))),$A1486,dati_bdv!N$2:N$65536)</f>
        <v>0</v>
      </c>
    </row>
    <row r="1487" spans="1:6">
      <c r="A1487" s="34">
        <f>dati_pdc!A1487</f>
        <v>0</v>
      </c>
      <c r="B1487">
        <f>SUMIF(IF(dati_pdc!$C1487=1,dati_bdv!$C$2:$C$65536,IF(dati_pdc!$C1487=2,dati_bdv!$D$2:$D$65536,IF(dati_pdc!$C1487=3,dati_bdv!$E$2:$E$65536,IF(dati_pdc!$C1487=4,dati_bdv!$F$2:$F$65536,IF(dati_pdc!$C1487=5,dati_bdv!$G$2:$G$65536,dati_bdv!$H$2:$H$65536))))),$A1487,dati_bdv!J$2:J$65536)</f>
        <v>0</v>
      </c>
      <c r="C1487">
        <f>SUMIF(IF(dati_pdc!$C1487=1,dati_bdv!$C$2:$C$65536,IF(dati_pdc!$C1487=2,dati_bdv!$D$2:$D$65536,IF(dati_pdc!$C1487=3,dati_bdv!$E$2:$E$65536,IF(dati_pdc!$C1487=4,dati_bdv!$F$2:$F$65536,IF(dati_pdc!$C1487=5,dati_bdv!$G$2:$G$65536,dati_bdv!$H$2:$H$65536))))),$A1487,dati_bdv!K$2:K$65536)</f>
        <v>0</v>
      </c>
      <c r="D1487">
        <f>SUMIF(IF(dati_pdc!$C1487=1,dati_bdv!$C$2:$C$65536,IF(dati_pdc!$C1487=2,dati_bdv!$D$2:$D$65536,IF(dati_pdc!$C1487=3,dati_bdv!$E$2:$E$65536,IF(dati_pdc!$C1487=4,dati_bdv!$F$2:$F$65536,IF(dati_pdc!$C1487=5,dati_bdv!$G$2:$G$65536,dati_bdv!$H$2:$H$65536))))),$A1487,dati_bdv!L$2:L$65536)</f>
        <v>0</v>
      </c>
      <c r="E1487">
        <f>SUMIF(IF(dati_pdc!$C1487=1,dati_bdv!$C$2:$C$65536,IF(dati_pdc!$C1487=2,dati_bdv!$D$2:$D$65536,IF(dati_pdc!$C1487=3,dati_bdv!$E$2:$E$65536,IF(dati_pdc!$C1487=4,dati_bdv!$F$2:$F$65536,IF(dati_pdc!$C1487=5,dati_bdv!$G$2:$G$65536,dati_bdv!$H$2:$H$65536))))),$A1487,dati_bdv!M$2:M$65536)</f>
        <v>0</v>
      </c>
      <c r="F1487">
        <f>SUMIF(IF(dati_pdc!$C1487=1,dati_bdv!$C$2:$C$65536,IF(dati_pdc!$C1487=2,dati_bdv!$D$2:$D$65536,IF(dati_pdc!$C1487=3,dati_bdv!$E$2:$E$65536,IF(dati_pdc!$C1487=4,dati_bdv!$F$2:$F$65536,IF(dati_pdc!$C1487=5,dati_bdv!$G$2:$G$65536,dati_bdv!$H$2:$H$65536))))),$A1487,dati_bdv!N$2:N$65536)</f>
        <v>0</v>
      </c>
    </row>
    <row r="1488" spans="1:6">
      <c r="A1488" s="34">
        <f>dati_pdc!A1488</f>
        <v>0</v>
      </c>
      <c r="B1488">
        <f>SUMIF(IF(dati_pdc!$C1488=1,dati_bdv!$C$2:$C$65536,IF(dati_pdc!$C1488=2,dati_bdv!$D$2:$D$65536,IF(dati_pdc!$C1488=3,dati_bdv!$E$2:$E$65536,IF(dati_pdc!$C1488=4,dati_bdv!$F$2:$F$65536,IF(dati_pdc!$C1488=5,dati_bdv!$G$2:$G$65536,dati_bdv!$H$2:$H$65536))))),$A1488,dati_bdv!J$2:J$65536)</f>
        <v>0</v>
      </c>
      <c r="C1488">
        <f>SUMIF(IF(dati_pdc!$C1488=1,dati_bdv!$C$2:$C$65536,IF(dati_pdc!$C1488=2,dati_bdv!$D$2:$D$65536,IF(dati_pdc!$C1488=3,dati_bdv!$E$2:$E$65536,IF(dati_pdc!$C1488=4,dati_bdv!$F$2:$F$65536,IF(dati_pdc!$C1488=5,dati_bdv!$G$2:$G$65536,dati_bdv!$H$2:$H$65536))))),$A1488,dati_bdv!K$2:K$65536)</f>
        <v>0</v>
      </c>
      <c r="D1488">
        <f>SUMIF(IF(dati_pdc!$C1488=1,dati_bdv!$C$2:$C$65536,IF(dati_pdc!$C1488=2,dati_bdv!$D$2:$D$65536,IF(dati_pdc!$C1488=3,dati_bdv!$E$2:$E$65536,IF(dati_pdc!$C1488=4,dati_bdv!$F$2:$F$65536,IF(dati_pdc!$C1488=5,dati_bdv!$G$2:$G$65536,dati_bdv!$H$2:$H$65536))))),$A1488,dati_bdv!L$2:L$65536)</f>
        <v>0</v>
      </c>
      <c r="E1488">
        <f>SUMIF(IF(dati_pdc!$C1488=1,dati_bdv!$C$2:$C$65536,IF(dati_pdc!$C1488=2,dati_bdv!$D$2:$D$65536,IF(dati_pdc!$C1488=3,dati_bdv!$E$2:$E$65536,IF(dati_pdc!$C1488=4,dati_bdv!$F$2:$F$65536,IF(dati_pdc!$C1488=5,dati_bdv!$G$2:$G$65536,dati_bdv!$H$2:$H$65536))))),$A1488,dati_bdv!M$2:M$65536)</f>
        <v>0</v>
      </c>
      <c r="F1488">
        <f>SUMIF(IF(dati_pdc!$C1488=1,dati_bdv!$C$2:$C$65536,IF(dati_pdc!$C1488=2,dati_bdv!$D$2:$D$65536,IF(dati_pdc!$C1488=3,dati_bdv!$E$2:$E$65536,IF(dati_pdc!$C1488=4,dati_bdv!$F$2:$F$65536,IF(dati_pdc!$C1488=5,dati_bdv!$G$2:$G$65536,dati_bdv!$H$2:$H$65536))))),$A1488,dati_bdv!N$2:N$65536)</f>
        <v>0</v>
      </c>
    </row>
    <row r="1489" spans="1:6">
      <c r="A1489" s="34">
        <f>dati_pdc!A1489</f>
        <v>0</v>
      </c>
      <c r="B1489">
        <f>SUMIF(IF(dati_pdc!$C1489=1,dati_bdv!$C$2:$C$65536,IF(dati_pdc!$C1489=2,dati_bdv!$D$2:$D$65536,IF(dati_pdc!$C1489=3,dati_bdv!$E$2:$E$65536,IF(dati_pdc!$C1489=4,dati_bdv!$F$2:$F$65536,IF(dati_pdc!$C1489=5,dati_bdv!$G$2:$G$65536,dati_bdv!$H$2:$H$65536))))),$A1489,dati_bdv!J$2:J$65536)</f>
        <v>0</v>
      </c>
      <c r="C1489">
        <f>SUMIF(IF(dati_pdc!$C1489=1,dati_bdv!$C$2:$C$65536,IF(dati_pdc!$C1489=2,dati_bdv!$D$2:$D$65536,IF(dati_pdc!$C1489=3,dati_bdv!$E$2:$E$65536,IF(dati_pdc!$C1489=4,dati_bdv!$F$2:$F$65536,IF(dati_pdc!$C1489=5,dati_bdv!$G$2:$G$65536,dati_bdv!$H$2:$H$65536))))),$A1489,dati_bdv!K$2:K$65536)</f>
        <v>0</v>
      </c>
      <c r="D1489">
        <f>SUMIF(IF(dati_pdc!$C1489=1,dati_bdv!$C$2:$C$65536,IF(dati_pdc!$C1489=2,dati_bdv!$D$2:$D$65536,IF(dati_pdc!$C1489=3,dati_bdv!$E$2:$E$65536,IF(dati_pdc!$C1489=4,dati_bdv!$F$2:$F$65536,IF(dati_pdc!$C1489=5,dati_bdv!$G$2:$G$65536,dati_bdv!$H$2:$H$65536))))),$A1489,dati_bdv!L$2:L$65536)</f>
        <v>0</v>
      </c>
      <c r="E1489">
        <f>SUMIF(IF(dati_pdc!$C1489=1,dati_bdv!$C$2:$C$65536,IF(dati_pdc!$C1489=2,dati_bdv!$D$2:$D$65536,IF(dati_pdc!$C1489=3,dati_bdv!$E$2:$E$65536,IF(dati_pdc!$C1489=4,dati_bdv!$F$2:$F$65536,IF(dati_pdc!$C1489=5,dati_bdv!$G$2:$G$65536,dati_bdv!$H$2:$H$65536))))),$A1489,dati_bdv!M$2:M$65536)</f>
        <v>0</v>
      </c>
      <c r="F1489">
        <f>SUMIF(IF(dati_pdc!$C1489=1,dati_bdv!$C$2:$C$65536,IF(dati_pdc!$C1489=2,dati_bdv!$D$2:$D$65536,IF(dati_pdc!$C1489=3,dati_bdv!$E$2:$E$65536,IF(dati_pdc!$C1489=4,dati_bdv!$F$2:$F$65536,IF(dati_pdc!$C1489=5,dati_bdv!$G$2:$G$65536,dati_bdv!$H$2:$H$65536))))),$A1489,dati_bdv!N$2:N$65536)</f>
        <v>0</v>
      </c>
    </row>
    <row r="1490" spans="1:6">
      <c r="A1490" s="34">
        <f>dati_pdc!A1490</f>
        <v>0</v>
      </c>
      <c r="B1490">
        <f>SUMIF(IF(dati_pdc!$C1490=1,dati_bdv!$C$2:$C$65536,IF(dati_pdc!$C1490=2,dati_bdv!$D$2:$D$65536,IF(dati_pdc!$C1490=3,dati_bdv!$E$2:$E$65536,IF(dati_pdc!$C1490=4,dati_bdv!$F$2:$F$65536,IF(dati_pdc!$C1490=5,dati_bdv!$G$2:$G$65536,dati_bdv!$H$2:$H$65536))))),$A1490,dati_bdv!J$2:J$65536)</f>
        <v>0</v>
      </c>
      <c r="C1490">
        <f>SUMIF(IF(dati_pdc!$C1490=1,dati_bdv!$C$2:$C$65536,IF(dati_pdc!$C1490=2,dati_bdv!$D$2:$D$65536,IF(dati_pdc!$C1490=3,dati_bdv!$E$2:$E$65536,IF(dati_pdc!$C1490=4,dati_bdv!$F$2:$F$65536,IF(dati_pdc!$C1490=5,dati_bdv!$G$2:$G$65536,dati_bdv!$H$2:$H$65536))))),$A1490,dati_bdv!K$2:K$65536)</f>
        <v>0</v>
      </c>
      <c r="D1490">
        <f>SUMIF(IF(dati_pdc!$C1490=1,dati_bdv!$C$2:$C$65536,IF(dati_pdc!$C1490=2,dati_bdv!$D$2:$D$65536,IF(dati_pdc!$C1490=3,dati_bdv!$E$2:$E$65536,IF(dati_pdc!$C1490=4,dati_bdv!$F$2:$F$65536,IF(dati_pdc!$C1490=5,dati_bdv!$G$2:$G$65536,dati_bdv!$H$2:$H$65536))))),$A1490,dati_bdv!L$2:L$65536)</f>
        <v>0</v>
      </c>
      <c r="E1490">
        <f>SUMIF(IF(dati_pdc!$C1490=1,dati_bdv!$C$2:$C$65536,IF(dati_pdc!$C1490=2,dati_bdv!$D$2:$D$65536,IF(dati_pdc!$C1490=3,dati_bdv!$E$2:$E$65536,IF(dati_pdc!$C1490=4,dati_bdv!$F$2:$F$65536,IF(dati_pdc!$C1490=5,dati_bdv!$G$2:$G$65536,dati_bdv!$H$2:$H$65536))))),$A1490,dati_bdv!M$2:M$65536)</f>
        <v>0</v>
      </c>
      <c r="F1490">
        <f>SUMIF(IF(dati_pdc!$C1490=1,dati_bdv!$C$2:$C$65536,IF(dati_pdc!$C1490=2,dati_bdv!$D$2:$D$65536,IF(dati_pdc!$C1490=3,dati_bdv!$E$2:$E$65536,IF(dati_pdc!$C1490=4,dati_bdv!$F$2:$F$65536,IF(dati_pdc!$C1490=5,dati_bdv!$G$2:$G$65536,dati_bdv!$H$2:$H$65536))))),$A1490,dati_bdv!N$2:N$65536)</f>
        <v>0</v>
      </c>
    </row>
    <row r="1491" spans="1:6">
      <c r="A1491" s="34">
        <f>dati_pdc!A1491</f>
        <v>0</v>
      </c>
      <c r="B1491">
        <f>SUMIF(IF(dati_pdc!$C1491=1,dati_bdv!$C$2:$C$65536,IF(dati_pdc!$C1491=2,dati_bdv!$D$2:$D$65536,IF(dati_pdc!$C1491=3,dati_bdv!$E$2:$E$65536,IF(dati_pdc!$C1491=4,dati_bdv!$F$2:$F$65536,IF(dati_pdc!$C1491=5,dati_bdv!$G$2:$G$65536,dati_bdv!$H$2:$H$65536))))),$A1491,dati_bdv!J$2:J$65536)</f>
        <v>0</v>
      </c>
      <c r="C1491">
        <f>SUMIF(IF(dati_pdc!$C1491=1,dati_bdv!$C$2:$C$65536,IF(dati_pdc!$C1491=2,dati_bdv!$D$2:$D$65536,IF(dati_pdc!$C1491=3,dati_bdv!$E$2:$E$65536,IF(dati_pdc!$C1491=4,dati_bdv!$F$2:$F$65536,IF(dati_pdc!$C1491=5,dati_bdv!$G$2:$G$65536,dati_bdv!$H$2:$H$65536))))),$A1491,dati_bdv!K$2:K$65536)</f>
        <v>0</v>
      </c>
      <c r="D1491">
        <f>SUMIF(IF(dati_pdc!$C1491=1,dati_bdv!$C$2:$C$65536,IF(dati_pdc!$C1491=2,dati_bdv!$D$2:$D$65536,IF(dati_pdc!$C1491=3,dati_bdv!$E$2:$E$65536,IF(dati_pdc!$C1491=4,dati_bdv!$F$2:$F$65536,IF(dati_pdc!$C1491=5,dati_bdv!$G$2:$G$65536,dati_bdv!$H$2:$H$65536))))),$A1491,dati_bdv!L$2:L$65536)</f>
        <v>0</v>
      </c>
      <c r="E1491">
        <f>SUMIF(IF(dati_pdc!$C1491=1,dati_bdv!$C$2:$C$65536,IF(dati_pdc!$C1491=2,dati_bdv!$D$2:$D$65536,IF(dati_pdc!$C1491=3,dati_bdv!$E$2:$E$65536,IF(dati_pdc!$C1491=4,dati_bdv!$F$2:$F$65536,IF(dati_pdc!$C1491=5,dati_bdv!$G$2:$G$65536,dati_bdv!$H$2:$H$65536))))),$A1491,dati_bdv!M$2:M$65536)</f>
        <v>0</v>
      </c>
      <c r="F1491">
        <f>SUMIF(IF(dati_pdc!$C1491=1,dati_bdv!$C$2:$C$65536,IF(dati_pdc!$C1491=2,dati_bdv!$D$2:$D$65536,IF(dati_pdc!$C1491=3,dati_bdv!$E$2:$E$65536,IF(dati_pdc!$C1491=4,dati_bdv!$F$2:$F$65536,IF(dati_pdc!$C1491=5,dati_bdv!$G$2:$G$65536,dati_bdv!$H$2:$H$65536))))),$A1491,dati_bdv!N$2:N$65536)</f>
        <v>0</v>
      </c>
    </row>
    <row r="1492" spans="1:6">
      <c r="A1492" s="34">
        <f>dati_pdc!A1492</f>
        <v>0</v>
      </c>
      <c r="B1492">
        <f>SUMIF(IF(dati_pdc!$C1492=1,dati_bdv!$C$2:$C$65536,IF(dati_pdc!$C1492=2,dati_bdv!$D$2:$D$65536,IF(dati_pdc!$C1492=3,dati_bdv!$E$2:$E$65536,IF(dati_pdc!$C1492=4,dati_bdv!$F$2:$F$65536,IF(dati_pdc!$C1492=5,dati_bdv!$G$2:$G$65536,dati_bdv!$H$2:$H$65536))))),$A1492,dati_bdv!J$2:J$65536)</f>
        <v>0</v>
      </c>
      <c r="C1492">
        <f>SUMIF(IF(dati_pdc!$C1492=1,dati_bdv!$C$2:$C$65536,IF(dati_pdc!$C1492=2,dati_bdv!$D$2:$D$65536,IF(dati_pdc!$C1492=3,dati_bdv!$E$2:$E$65536,IF(dati_pdc!$C1492=4,dati_bdv!$F$2:$F$65536,IF(dati_pdc!$C1492=5,dati_bdv!$G$2:$G$65536,dati_bdv!$H$2:$H$65536))))),$A1492,dati_bdv!K$2:K$65536)</f>
        <v>0</v>
      </c>
      <c r="D1492">
        <f>SUMIF(IF(dati_pdc!$C1492=1,dati_bdv!$C$2:$C$65536,IF(dati_pdc!$C1492=2,dati_bdv!$D$2:$D$65536,IF(dati_pdc!$C1492=3,dati_bdv!$E$2:$E$65536,IF(dati_pdc!$C1492=4,dati_bdv!$F$2:$F$65536,IF(dati_pdc!$C1492=5,dati_bdv!$G$2:$G$65536,dati_bdv!$H$2:$H$65536))))),$A1492,dati_bdv!L$2:L$65536)</f>
        <v>0</v>
      </c>
      <c r="E1492">
        <f>SUMIF(IF(dati_pdc!$C1492=1,dati_bdv!$C$2:$C$65536,IF(dati_pdc!$C1492=2,dati_bdv!$D$2:$D$65536,IF(dati_pdc!$C1492=3,dati_bdv!$E$2:$E$65536,IF(dati_pdc!$C1492=4,dati_bdv!$F$2:$F$65536,IF(dati_pdc!$C1492=5,dati_bdv!$G$2:$G$65536,dati_bdv!$H$2:$H$65536))))),$A1492,dati_bdv!M$2:M$65536)</f>
        <v>0</v>
      </c>
      <c r="F1492">
        <f>SUMIF(IF(dati_pdc!$C1492=1,dati_bdv!$C$2:$C$65536,IF(dati_pdc!$C1492=2,dati_bdv!$D$2:$D$65536,IF(dati_pdc!$C1492=3,dati_bdv!$E$2:$E$65536,IF(dati_pdc!$C1492=4,dati_bdv!$F$2:$F$65536,IF(dati_pdc!$C1492=5,dati_bdv!$G$2:$G$65536,dati_bdv!$H$2:$H$65536))))),$A1492,dati_bdv!N$2:N$65536)</f>
        <v>0</v>
      </c>
    </row>
    <row r="1493" spans="1:6">
      <c r="A1493" s="34">
        <f>dati_pdc!A1493</f>
        <v>0</v>
      </c>
      <c r="B1493">
        <f>SUMIF(IF(dati_pdc!$C1493=1,dati_bdv!$C$2:$C$65536,IF(dati_pdc!$C1493=2,dati_bdv!$D$2:$D$65536,IF(dati_pdc!$C1493=3,dati_bdv!$E$2:$E$65536,IF(dati_pdc!$C1493=4,dati_bdv!$F$2:$F$65536,IF(dati_pdc!$C1493=5,dati_bdv!$G$2:$G$65536,dati_bdv!$H$2:$H$65536))))),$A1493,dati_bdv!J$2:J$65536)</f>
        <v>0</v>
      </c>
      <c r="C1493">
        <f>SUMIF(IF(dati_pdc!$C1493=1,dati_bdv!$C$2:$C$65536,IF(dati_pdc!$C1493=2,dati_bdv!$D$2:$D$65536,IF(dati_pdc!$C1493=3,dati_bdv!$E$2:$E$65536,IF(dati_pdc!$C1493=4,dati_bdv!$F$2:$F$65536,IF(dati_pdc!$C1493=5,dati_bdv!$G$2:$G$65536,dati_bdv!$H$2:$H$65536))))),$A1493,dati_bdv!K$2:K$65536)</f>
        <v>0</v>
      </c>
      <c r="D1493">
        <f>SUMIF(IF(dati_pdc!$C1493=1,dati_bdv!$C$2:$C$65536,IF(dati_pdc!$C1493=2,dati_bdv!$D$2:$D$65536,IF(dati_pdc!$C1493=3,dati_bdv!$E$2:$E$65536,IF(dati_pdc!$C1493=4,dati_bdv!$F$2:$F$65536,IF(dati_pdc!$C1493=5,dati_bdv!$G$2:$G$65536,dati_bdv!$H$2:$H$65536))))),$A1493,dati_bdv!L$2:L$65536)</f>
        <v>0</v>
      </c>
      <c r="E1493">
        <f>SUMIF(IF(dati_pdc!$C1493=1,dati_bdv!$C$2:$C$65536,IF(dati_pdc!$C1493=2,dati_bdv!$D$2:$D$65536,IF(dati_pdc!$C1493=3,dati_bdv!$E$2:$E$65536,IF(dati_pdc!$C1493=4,dati_bdv!$F$2:$F$65536,IF(dati_pdc!$C1493=5,dati_bdv!$G$2:$G$65536,dati_bdv!$H$2:$H$65536))))),$A1493,dati_bdv!M$2:M$65536)</f>
        <v>0</v>
      </c>
      <c r="F1493">
        <f>SUMIF(IF(dati_pdc!$C1493=1,dati_bdv!$C$2:$C$65536,IF(dati_pdc!$C1493=2,dati_bdv!$D$2:$D$65536,IF(dati_pdc!$C1493=3,dati_bdv!$E$2:$E$65536,IF(dati_pdc!$C1493=4,dati_bdv!$F$2:$F$65536,IF(dati_pdc!$C1493=5,dati_bdv!$G$2:$G$65536,dati_bdv!$H$2:$H$65536))))),$A1493,dati_bdv!N$2:N$65536)</f>
        <v>0</v>
      </c>
    </row>
    <row r="1494" spans="1:6">
      <c r="A1494" s="34">
        <f>dati_pdc!A1494</f>
        <v>0</v>
      </c>
      <c r="B1494">
        <f>SUMIF(IF(dati_pdc!$C1494=1,dati_bdv!$C$2:$C$65536,IF(dati_pdc!$C1494=2,dati_bdv!$D$2:$D$65536,IF(dati_pdc!$C1494=3,dati_bdv!$E$2:$E$65536,IF(dati_pdc!$C1494=4,dati_bdv!$F$2:$F$65536,IF(dati_pdc!$C1494=5,dati_bdv!$G$2:$G$65536,dati_bdv!$H$2:$H$65536))))),$A1494,dati_bdv!J$2:J$65536)</f>
        <v>0</v>
      </c>
      <c r="C1494">
        <f>SUMIF(IF(dati_pdc!$C1494=1,dati_bdv!$C$2:$C$65536,IF(dati_pdc!$C1494=2,dati_bdv!$D$2:$D$65536,IF(dati_pdc!$C1494=3,dati_bdv!$E$2:$E$65536,IF(dati_pdc!$C1494=4,dati_bdv!$F$2:$F$65536,IF(dati_pdc!$C1494=5,dati_bdv!$G$2:$G$65536,dati_bdv!$H$2:$H$65536))))),$A1494,dati_bdv!K$2:K$65536)</f>
        <v>0</v>
      </c>
      <c r="D1494">
        <f>SUMIF(IF(dati_pdc!$C1494=1,dati_bdv!$C$2:$C$65536,IF(dati_pdc!$C1494=2,dati_bdv!$D$2:$D$65536,IF(dati_pdc!$C1494=3,dati_bdv!$E$2:$E$65536,IF(dati_pdc!$C1494=4,dati_bdv!$F$2:$F$65536,IF(dati_pdc!$C1494=5,dati_bdv!$G$2:$G$65536,dati_bdv!$H$2:$H$65536))))),$A1494,dati_bdv!L$2:L$65536)</f>
        <v>0</v>
      </c>
      <c r="E1494">
        <f>SUMIF(IF(dati_pdc!$C1494=1,dati_bdv!$C$2:$C$65536,IF(dati_pdc!$C1494=2,dati_bdv!$D$2:$D$65536,IF(dati_pdc!$C1494=3,dati_bdv!$E$2:$E$65536,IF(dati_pdc!$C1494=4,dati_bdv!$F$2:$F$65536,IF(dati_pdc!$C1494=5,dati_bdv!$G$2:$G$65536,dati_bdv!$H$2:$H$65536))))),$A1494,dati_bdv!M$2:M$65536)</f>
        <v>0</v>
      </c>
      <c r="F1494">
        <f>SUMIF(IF(dati_pdc!$C1494=1,dati_bdv!$C$2:$C$65536,IF(dati_pdc!$C1494=2,dati_bdv!$D$2:$D$65536,IF(dati_pdc!$C1494=3,dati_bdv!$E$2:$E$65536,IF(dati_pdc!$C1494=4,dati_bdv!$F$2:$F$65536,IF(dati_pdc!$C1494=5,dati_bdv!$G$2:$G$65536,dati_bdv!$H$2:$H$65536))))),$A1494,dati_bdv!N$2:N$65536)</f>
        <v>0</v>
      </c>
    </row>
    <row r="1495" spans="1:6">
      <c r="A1495" s="34">
        <f>dati_pdc!A1495</f>
        <v>0</v>
      </c>
      <c r="B1495">
        <f>SUMIF(IF(dati_pdc!$C1495=1,dati_bdv!$C$2:$C$65536,IF(dati_pdc!$C1495=2,dati_bdv!$D$2:$D$65536,IF(dati_pdc!$C1495=3,dati_bdv!$E$2:$E$65536,IF(dati_pdc!$C1495=4,dati_bdv!$F$2:$F$65536,IF(dati_pdc!$C1495=5,dati_bdv!$G$2:$G$65536,dati_bdv!$H$2:$H$65536))))),$A1495,dati_bdv!J$2:J$65536)</f>
        <v>0</v>
      </c>
      <c r="C1495">
        <f>SUMIF(IF(dati_pdc!$C1495=1,dati_bdv!$C$2:$C$65536,IF(dati_pdc!$C1495=2,dati_bdv!$D$2:$D$65536,IF(dati_pdc!$C1495=3,dati_bdv!$E$2:$E$65536,IF(dati_pdc!$C1495=4,dati_bdv!$F$2:$F$65536,IF(dati_pdc!$C1495=5,dati_bdv!$G$2:$G$65536,dati_bdv!$H$2:$H$65536))))),$A1495,dati_bdv!K$2:K$65536)</f>
        <v>0</v>
      </c>
      <c r="D1495">
        <f>SUMIF(IF(dati_pdc!$C1495=1,dati_bdv!$C$2:$C$65536,IF(dati_pdc!$C1495=2,dati_bdv!$D$2:$D$65536,IF(dati_pdc!$C1495=3,dati_bdv!$E$2:$E$65536,IF(dati_pdc!$C1495=4,dati_bdv!$F$2:$F$65536,IF(dati_pdc!$C1495=5,dati_bdv!$G$2:$G$65536,dati_bdv!$H$2:$H$65536))))),$A1495,dati_bdv!L$2:L$65536)</f>
        <v>0</v>
      </c>
      <c r="E1495">
        <f>SUMIF(IF(dati_pdc!$C1495=1,dati_bdv!$C$2:$C$65536,IF(dati_pdc!$C1495=2,dati_bdv!$D$2:$D$65536,IF(dati_pdc!$C1495=3,dati_bdv!$E$2:$E$65536,IF(dati_pdc!$C1495=4,dati_bdv!$F$2:$F$65536,IF(dati_pdc!$C1495=5,dati_bdv!$G$2:$G$65536,dati_bdv!$H$2:$H$65536))))),$A1495,dati_bdv!M$2:M$65536)</f>
        <v>0</v>
      </c>
      <c r="F1495">
        <f>SUMIF(IF(dati_pdc!$C1495=1,dati_bdv!$C$2:$C$65536,IF(dati_pdc!$C1495=2,dati_bdv!$D$2:$D$65536,IF(dati_pdc!$C1495=3,dati_bdv!$E$2:$E$65536,IF(dati_pdc!$C1495=4,dati_bdv!$F$2:$F$65536,IF(dati_pdc!$C1495=5,dati_bdv!$G$2:$G$65536,dati_bdv!$H$2:$H$65536))))),$A1495,dati_bdv!N$2:N$65536)</f>
        <v>0</v>
      </c>
    </row>
    <row r="1496" spans="1:6">
      <c r="A1496" s="34">
        <f>dati_pdc!A1496</f>
        <v>0</v>
      </c>
      <c r="B1496">
        <f>SUMIF(IF(dati_pdc!$C1496=1,dati_bdv!$C$2:$C$65536,IF(dati_pdc!$C1496=2,dati_bdv!$D$2:$D$65536,IF(dati_pdc!$C1496=3,dati_bdv!$E$2:$E$65536,IF(dati_pdc!$C1496=4,dati_bdv!$F$2:$F$65536,IF(dati_pdc!$C1496=5,dati_bdv!$G$2:$G$65536,dati_bdv!$H$2:$H$65536))))),$A1496,dati_bdv!J$2:J$65536)</f>
        <v>0</v>
      </c>
      <c r="C1496">
        <f>SUMIF(IF(dati_pdc!$C1496=1,dati_bdv!$C$2:$C$65536,IF(dati_pdc!$C1496=2,dati_bdv!$D$2:$D$65536,IF(dati_pdc!$C1496=3,dati_bdv!$E$2:$E$65536,IF(dati_pdc!$C1496=4,dati_bdv!$F$2:$F$65536,IF(dati_pdc!$C1496=5,dati_bdv!$G$2:$G$65536,dati_bdv!$H$2:$H$65536))))),$A1496,dati_bdv!K$2:K$65536)</f>
        <v>0</v>
      </c>
      <c r="D1496">
        <f>SUMIF(IF(dati_pdc!$C1496=1,dati_bdv!$C$2:$C$65536,IF(dati_pdc!$C1496=2,dati_bdv!$D$2:$D$65536,IF(dati_pdc!$C1496=3,dati_bdv!$E$2:$E$65536,IF(dati_pdc!$C1496=4,dati_bdv!$F$2:$F$65536,IF(dati_pdc!$C1496=5,dati_bdv!$G$2:$G$65536,dati_bdv!$H$2:$H$65536))))),$A1496,dati_bdv!L$2:L$65536)</f>
        <v>0</v>
      </c>
      <c r="E1496">
        <f>SUMIF(IF(dati_pdc!$C1496=1,dati_bdv!$C$2:$C$65536,IF(dati_pdc!$C1496=2,dati_bdv!$D$2:$D$65536,IF(dati_pdc!$C1496=3,dati_bdv!$E$2:$E$65536,IF(dati_pdc!$C1496=4,dati_bdv!$F$2:$F$65536,IF(dati_pdc!$C1496=5,dati_bdv!$G$2:$G$65536,dati_bdv!$H$2:$H$65536))))),$A1496,dati_bdv!M$2:M$65536)</f>
        <v>0</v>
      </c>
      <c r="F1496">
        <f>SUMIF(IF(dati_pdc!$C1496=1,dati_bdv!$C$2:$C$65536,IF(dati_pdc!$C1496=2,dati_bdv!$D$2:$D$65536,IF(dati_pdc!$C1496=3,dati_bdv!$E$2:$E$65536,IF(dati_pdc!$C1496=4,dati_bdv!$F$2:$F$65536,IF(dati_pdc!$C1496=5,dati_bdv!$G$2:$G$65536,dati_bdv!$H$2:$H$65536))))),$A1496,dati_bdv!N$2:N$65536)</f>
        <v>0</v>
      </c>
    </row>
    <row r="1497" spans="1:6">
      <c r="A1497" s="34">
        <f>dati_pdc!A1497</f>
        <v>0</v>
      </c>
      <c r="B1497">
        <f>SUMIF(IF(dati_pdc!$C1497=1,dati_bdv!$C$2:$C$65536,IF(dati_pdc!$C1497=2,dati_bdv!$D$2:$D$65536,IF(dati_pdc!$C1497=3,dati_bdv!$E$2:$E$65536,IF(dati_pdc!$C1497=4,dati_bdv!$F$2:$F$65536,IF(dati_pdc!$C1497=5,dati_bdv!$G$2:$G$65536,dati_bdv!$H$2:$H$65536))))),$A1497,dati_bdv!J$2:J$65536)</f>
        <v>0</v>
      </c>
      <c r="C1497">
        <f>SUMIF(IF(dati_pdc!$C1497=1,dati_bdv!$C$2:$C$65536,IF(dati_pdc!$C1497=2,dati_bdv!$D$2:$D$65536,IF(dati_pdc!$C1497=3,dati_bdv!$E$2:$E$65536,IF(dati_pdc!$C1497=4,dati_bdv!$F$2:$F$65536,IF(dati_pdc!$C1497=5,dati_bdv!$G$2:$G$65536,dati_bdv!$H$2:$H$65536))))),$A1497,dati_bdv!K$2:K$65536)</f>
        <v>0</v>
      </c>
      <c r="D1497">
        <f>SUMIF(IF(dati_pdc!$C1497=1,dati_bdv!$C$2:$C$65536,IF(dati_pdc!$C1497=2,dati_bdv!$D$2:$D$65536,IF(dati_pdc!$C1497=3,dati_bdv!$E$2:$E$65536,IF(dati_pdc!$C1497=4,dati_bdv!$F$2:$F$65536,IF(dati_pdc!$C1497=5,dati_bdv!$G$2:$G$65536,dati_bdv!$H$2:$H$65536))))),$A1497,dati_bdv!L$2:L$65536)</f>
        <v>0</v>
      </c>
      <c r="E1497">
        <f>SUMIF(IF(dati_pdc!$C1497=1,dati_bdv!$C$2:$C$65536,IF(dati_pdc!$C1497=2,dati_bdv!$D$2:$D$65536,IF(dati_pdc!$C1497=3,dati_bdv!$E$2:$E$65536,IF(dati_pdc!$C1497=4,dati_bdv!$F$2:$F$65536,IF(dati_pdc!$C1497=5,dati_bdv!$G$2:$G$65536,dati_bdv!$H$2:$H$65536))))),$A1497,dati_bdv!M$2:M$65536)</f>
        <v>0</v>
      </c>
      <c r="F1497">
        <f>SUMIF(IF(dati_pdc!$C1497=1,dati_bdv!$C$2:$C$65536,IF(dati_pdc!$C1497=2,dati_bdv!$D$2:$D$65536,IF(dati_pdc!$C1497=3,dati_bdv!$E$2:$E$65536,IF(dati_pdc!$C1497=4,dati_bdv!$F$2:$F$65536,IF(dati_pdc!$C1497=5,dati_bdv!$G$2:$G$65536,dati_bdv!$H$2:$H$65536))))),$A1497,dati_bdv!N$2:N$65536)</f>
        <v>0</v>
      </c>
    </row>
    <row r="1498" spans="1:6">
      <c r="A1498" s="34">
        <f>dati_pdc!A1498</f>
        <v>0</v>
      </c>
      <c r="B1498">
        <f>SUMIF(IF(dati_pdc!$C1498=1,dati_bdv!$C$2:$C$65536,IF(dati_pdc!$C1498=2,dati_bdv!$D$2:$D$65536,IF(dati_pdc!$C1498=3,dati_bdv!$E$2:$E$65536,IF(dati_pdc!$C1498=4,dati_bdv!$F$2:$F$65536,IF(dati_pdc!$C1498=5,dati_bdv!$G$2:$G$65536,dati_bdv!$H$2:$H$65536))))),$A1498,dati_bdv!J$2:J$65536)</f>
        <v>0</v>
      </c>
      <c r="C1498">
        <f>SUMIF(IF(dati_pdc!$C1498=1,dati_bdv!$C$2:$C$65536,IF(dati_pdc!$C1498=2,dati_bdv!$D$2:$D$65536,IF(dati_pdc!$C1498=3,dati_bdv!$E$2:$E$65536,IF(dati_pdc!$C1498=4,dati_bdv!$F$2:$F$65536,IF(dati_pdc!$C1498=5,dati_bdv!$G$2:$G$65536,dati_bdv!$H$2:$H$65536))))),$A1498,dati_bdv!K$2:K$65536)</f>
        <v>0</v>
      </c>
      <c r="D1498">
        <f>SUMIF(IF(dati_pdc!$C1498=1,dati_bdv!$C$2:$C$65536,IF(dati_pdc!$C1498=2,dati_bdv!$D$2:$D$65536,IF(dati_pdc!$C1498=3,dati_bdv!$E$2:$E$65536,IF(dati_pdc!$C1498=4,dati_bdv!$F$2:$F$65536,IF(dati_pdc!$C1498=5,dati_bdv!$G$2:$G$65536,dati_bdv!$H$2:$H$65536))))),$A1498,dati_bdv!L$2:L$65536)</f>
        <v>0</v>
      </c>
      <c r="E1498">
        <f>SUMIF(IF(dati_pdc!$C1498=1,dati_bdv!$C$2:$C$65536,IF(dati_pdc!$C1498=2,dati_bdv!$D$2:$D$65536,IF(dati_pdc!$C1498=3,dati_bdv!$E$2:$E$65536,IF(dati_pdc!$C1498=4,dati_bdv!$F$2:$F$65536,IF(dati_pdc!$C1498=5,dati_bdv!$G$2:$G$65536,dati_bdv!$H$2:$H$65536))))),$A1498,dati_bdv!M$2:M$65536)</f>
        <v>0</v>
      </c>
      <c r="F1498">
        <f>SUMIF(IF(dati_pdc!$C1498=1,dati_bdv!$C$2:$C$65536,IF(dati_pdc!$C1498=2,dati_bdv!$D$2:$D$65536,IF(dati_pdc!$C1498=3,dati_bdv!$E$2:$E$65536,IF(dati_pdc!$C1498=4,dati_bdv!$F$2:$F$65536,IF(dati_pdc!$C1498=5,dati_bdv!$G$2:$G$65536,dati_bdv!$H$2:$H$65536))))),$A1498,dati_bdv!N$2:N$65536)</f>
        <v>0</v>
      </c>
    </row>
    <row r="1499" spans="1:6">
      <c r="A1499" s="34">
        <f>dati_pdc!A1499</f>
        <v>0</v>
      </c>
      <c r="B1499">
        <f>SUMIF(IF(dati_pdc!$C1499=1,dati_bdv!$C$2:$C$65536,IF(dati_pdc!$C1499=2,dati_bdv!$D$2:$D$65536,IF(dati_pdc!$C1499=3,dati_bdv!$E$2:$E$65536,IF(dati_pdc!$C1499=4,dati_bdv!$F$2:$F$65536,IF(dati_pdc!$C1499=5,dati_bdv!$G$2:$G$65536,dati_bdv!$H$2:$H$65536))))),$A1499,dati_bdv!J$2:J$65536)</f>
        <v>0</v>
      </c>
      <c r="C1499">
        <f>SUMIF(IF(dati_pdc!$C1499=1,dati_bdv!$C$2:$C$65536,IF(dati_pdc!$C1499=2,dati_bdv!$D$2:$D$65536,IF(dati_pdc!$C1499=3,dati_bdv!$E$2:$E$65536,IF(dati_pdc!$C1499=4,dati_bdv!$F$2:$F$65536,IF(dati_pdc!$C1499=5,dati_bdv!$G$2:$G$65536,dati_bdv!$H$2:$H$65536))))),$A1499,dati_bdv!K$2:K$65536)</f>
        <v>0</v>
      </c>
      <c r="D1499">
        <f>SUMIF(IF(dati_pdc!$C1499=1,dati_bdv!$C$2:$C$65536,IF(dati_pdc!$C1499=2,dati_bdv!$D$2:$D$65536,IF(dati_pdc!$C1499=3,dati_bdv!$E$2:$E$65536,IF(dati_pdc!$C1499=4,dati_bdv!$F$2:$F$65536,IF(dati_pdc!$C1499=5,dati_bdv!$G$2:$G$65536,dati_bdv!$H$2:$H$65536))))),$A1499,dati_bdv!L$2:L$65536)</f>
        <v>0</v>
      </c>
      <c r="E1499">
        <f>SUMIF(IF(dati_pdc!$C1499=1,dati_bdv!$C$2:$C$65536,IF(dati_pdc!$C1499=2,dati_bdv!$D$2:$D$65536,IF(dati_pdc!$C1499=3,dati_bdv!$E$2:$E$65536,IF(dati_pdc!$C1499=4,dati_bdv!$F$2:$F$65536,IF(dati_pdc!$C1499=5,dati_bdv!$G$2:$G$65536,dati_bdv!$H$2:$H$65536))))),$A1499,dati_bdv!M$2:M$65536)</f>
        <v>0</v>
      </c>
      <c r="F1499">
        <f>SUMIF(IF(dati_pdc!$C1499=1,dati_bdv!$C$2:$C$65536,IF(dati_pdc!$C1499=2,dati_bdv!$D$2:$D$65536,IF(dati_pdc!$C1499=3,dati_bdv!$E$2:$E$65536,IF(dati_pdc!$C1499=4,dati_bdv!$F$2:$F$65536,IF(dati_pdc!$C1499=5,dati_bdv!$G$2:$G$65536,dati_bdv!$H$2:$H$65536))))),$A1499,dati_bdv!N$2:N$65536)</f>
        <v>0</v>
      </c>
    </row>
    <row r="1500" spans="1:6">
      <c r="A1500" s="34">
        <f>dati_pdc!A1500</f>
        <v>0</v>
      </c>
      <c r="B1500">
        <f>SUMIF(IF(dati_pdc!$C1500=1,dati_bdv!$C$2:$C$65536,IF(dati_pdc!$C1500=2,dati_bdv!$D$2:$D$65536,IF(dati_pdc!$C1500=3,dati_bdv!$E$2:$E$65536,IF(dati_pdc!$C1500=4,dati_bdv!$F$2:$F$65536,IF(dati_pdc!$C1500=5,dati_bdv!$G$2:$G$65536,dati_bdv!$H$2:$H$65536))))),$A1500,dati_bdv!J$2:J$65536)</f>
        <v>0</v>
      </c>
      <c r="C1500">
        <f>SUMIF(IF(dati_pdc!$C1500=1,dati_bdv!$C$2:$C$65536,IF(dati_pdc!$C1500=2,dati_bdv!$D$2:$D$65536,IF(dati_pdc!$C1500=3,dati_bdv!$E$2:$E$65536,IF(dati_pdc!$C1500=4,dati_bdv!$F$2:$F$65536,IF(dati_pdc!$C1500=5,dati_bdv!$G$2:$G$65536,dati_bdv!$H$2:$H$65536))))),$A1500,dati_bdv!K$2:K$65536)</f>
        <v>0</v>
      </c>
      <c r="D1500">
        <f>SUMIF(IF(dati_pdc!$C1500=1,dati_bdv!$C$2:$C$65536,IF(dati_pdc!$C1500=2,dati_bdv!$D$2:$D$65536,IF(dati_pdc!$C1500=3,dati_bdv!$E$2:$E$65536,IF(dati_pdc!$C1500=4,dati_bdv!$F$2:$F$65536,IF(dati_pdc!$C1500=5,dati_bdv!$G$2:$G$65536,dati_bdv!$H$2:$H$65536))))),$A1500,dati_bdv!L$2:L$65536)</f>
        <v>0</v>
      </c>
      <c r="E1500">
        <f>SUMIF(IF(dati_pdc!$C1500=1,dati_bdv!$C$2:$C$65536,IF(dati_pdc!$C1500=2,dati_bdv!$D$2:$D$65536,IF(dati_pdc!$C1500=3,dati_bdv!$E$2:$E$65536,IF(dati_pdc!$C1500=4,dati_bdv!$F$2:$F$65536,IF(dati_pdc!$C1500=5,dati_bdv!$G$2:$G$65536,dati_bdv!$H$2:$H$65536))))),$A1500,dati_bdv!M$2:M$65536)</f>
        <v>0</v>
      </c>
      <c r="F1500">
        <f>SUMIF(IF(dati_pdc!$C1500=1,dati_bdv!$C$2:$C$65536,IF(dati_pdc!$C1500=2,dati_bdv!$D$2:$D$65536,IF(dati_pdc!$C1500=3,dati_bdv!$E$2:$E$65536,IF(dati_pdc!$C1500=4,dati_bdv!$F$2:$F$65536,IF(dati_pdc!$C1500=5,dati_bdv!$G$2:$G$65536,dati_bdv!$H$2:$H$65536))))),$A1500,dati_bdv!N$2:N$65536)</f>
        <v>0</v>
      </c>
    </row>
  </sheetData>
  <phoneticPr fontId="0" type="noConversion"/>
  <pageMargins left="0.75" right="0.75" top="1" bottom="1" header="0.5" footer="0.5"/>
  <pageSetup paperSize="9" orientation="portrait" r:id="rId1"/>
  <headerFooter scaleWithDoc="0"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63DE0D8911384CAC7830D6C656503D" ma:contentTypeVersion="7" ma:contentTypeDescription="Creare un nuovo documento." ma:contentTypeScope="" ma:versionID="fe33cfd19bffac8df37270f65f4302c2">
  <xsd:schema xmlns:xsd="http://www.w3.org/2001/XMLSchema" xmlns:xs="http://www.w3.org/2001/XMLSchema" xmlns:p="http://schemas.microsoft.com/office/2006/metadata/properties" xmlns:ns2="a31a84c1-c8ec-472e-a53f-9b5b1161586e" xmlns:ns3="9e723c45-90f8-4a43-9f0b-1a5afe3d1975" targetNamespace="http://schemas.microsoft.com/office/2006/metadata/properties" ma:root="true" ma:fieldsID="2f44675de4bc1b0db7c33128cc51b607" ns2:_="" ns3:_="">
    <xsd:import namespace="a31a84c1-c8ec-472e-a53f-9b5b1161586e"/>
    <xsd:import namespace="9e723c45-90f8-4a43-9f0b-1a5afe3d197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1a84c1-c8ec-472e-a53f-9b5b1161586e" elementFormDefault="qualified">
    <xsd:import namespace="http://schemas.microsoft.com/office/2006/documentManagement/types"/>
    <xsd:import namespace="http://schemas.microsoft.com/office/infopath/2007/PartnerControls"/>
    <xsd:element name="SharedWithUsers" ma:index="8" nillable="true" ma:displayName="Condivis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e723c45-90f8-4a43-9f0b-1a5afe3d1975"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3A969C-4DC6-4443-B5B2-A05B0EF50B39}"/>
</file>

<file path=customXml/itemProps2.xml><?xml version="1.0" encoding="utf-8"?>
<ds:datastoreItem xmlns:ds="http://schemas.openxmlformats.org/officeDocument/2006/customXml" ds:itemID="{FCD4D11C-9DBA-49C4-8CDF-83A8E1885091}"/>
</file>

<file path=customXml/itemProps3.xml><?xml version="1.0" encoding="utf-8"?>
<ds:datastoreItem xmlns:ds="http://schemas.openxmlformats.org/officeDocument/2006/customXml" ds:itemID="{B5818049-AB53-479D-BBAC-1FD167EF22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29</vt:i4>
      </vt:variant>
      <vt:variant>
        <vt:lpstr>Intervalli denominati</vt:lpstr>
      </vt:variant>
      <vt:variant>
        <vt:i4>14</vt:i4>
      </vt:variant>
    </vt:vector>
  </HeadingPairs>
  <TitlesOfParts>
    <vt:vector size="43" baseType="lpstr">
      <vt:lpstr>s_sp_ce_ricl</vt:lpstr>
      <vt:lpstr>s_bil_std_ORD</vt:lpstr>
      <vt:lpstr>s_bil_std_ABB</vt:lpstr>
      <vt:lpstr>dati_an</vt:lpstr>
      <vt:lpstr>dati_pdc</vt:lpstr>
      <vt:lpstr>dati_bdv</vt:lpstr>
      <vt:lpstr>dati_sp</vt:lpstr>
      <vt:lpstr>dati_ce</vt:lpstr>
      <vt:lpstr>s_somma_pdc</vt:lpstr>
      <vt:lpstr>s_sep_ind_ORD</vt:lpstr>
      <vt:lpstr>s_sep_ind_ABB</vt:lpstr>
      <vt:lpstr>s_altman</vt:lpstr>
      <vt:lpstr>descriz_indici</vt:lpstr>
      <vt:lpstr>valutazione_indici</vt:lpstr>
      <vt:lpstr>calc_indici</vt:lpstr>
      <vt:lpstr>dati_rf</vt:lpstr>
      <vt:lpstr>dati_rf_digitati_indir_ese</vt:lpstr>
      <vt:lpstr>dati_rf_digitati_dir_ese</vt:lpstr>
      <vt:lpstr>dati_rf_digitati_indir_cons</vt:lpstr>
      <vt:lpstr>dati_rf_digitati_dir_cons</vt:lpstr>
      <vt:lpstr>b_BDV</vt:lpstr>
      <vt:lpstr>b_BDVSA</vt:lpstr>
      <vt:lpstr>po_SP Ordinario ATT</vt:lpstr>
      <vt:lpstr>po_SP Ordinario PASS</vt:lpstr>
      <vt:lpstr>po_CE Ordinario</vt:lpstr>
      <vt:lpstr>po_RF Indiretto</vt:lpstr>
      <vt:lpstr>po_RF Diretto</vt:lpstr>
      <vt:lpstr>pa_RF Indiretto</vt:lpstr>
      <vt:lpstr>pa_RF Diretto</vt:lpstr>
      <vt:lpstr>'pa_RF Diretto'!Area_stampa</vt:lpstr>
      <vt:lpstr>'pa_RF Indiretto'!Area_stampa</vt:lpstr>
      <vt:lpstr>'po_CE Ordinario'!Area_stampa</vt:lpstr>
      <vt:lpstr>'po_RF Diretto'!Area_stampa</vt:lpstr>
      <vt:lpstr>'po_RF Indiretto'!Area_stampa</vt:lpstr>
      <vt:lpstr>'po_SP Ordinario ATT'!Area_stampa</vt:lpstr>
      <vt:lpstr>'po_SP Ordinario PASS'!Area_stampa</vt:lpstr>
      <vt:lpstr>s_sp_ce_ricl!Area_stampa</vt:lpstr>
      <vt:lpstr>b_BDV!Titoli_stampa</vt:lpstr>
      <vt:lpstr>b_BDVSA!Titoli_stampa</vt:lpstr>
      <vt:lpstr>descriz_indici!Titoli_stampa</vt:lpstr>
      <vt:lpstr>'po_CE Ordinario'!Titoli_stampa</vt:lpstr>
      <vt:lpstr>'po_SP Ordinario ATT'!Titoli_stampa</vt:lpstr>
      <vt:lpstr>'po_SP Ordinario PASS'!Titoli_stampa</vt:lpstr>
    </vt:vector>
  </TitlesOfParts>
  <Company>Sistemi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 Corbella</dc:creator>
  <cp:lastModifiedBy>Carlo Corbella</cp:lastModifiedBy>
  <cp:lastPrinted>2017-03-13T14:23:01Z</cp:lastPrinted>
  <dcterms:created xsi:type="dcterms:W3CDTF">2005-07-18T14:06:36Z</dcterms:created>
  <dcterms:modified xsi:type="dcterms:W3CDTF">2017-11-10T11:05:03Z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0x010100A363DE0D8911384CAC7830D6C656503D</vt:lpwstr>
  </property>
</Properties>
</file>